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24226"/>
  <mc:AlternateContent xmlns:mc="http://schemas.openxmlformats.org/markup-compatibility/2006">
    <mc:Choice Requires="x15">
      <x15ac:absPath xmlns:x15ac="http://schemas.microsoft.com/office/spreadsheetml/2010/11/ac" url="D:\"/>
    </mc:Choice>
  </mc:AlternateContent>
  <xr:revisionPtr revIDLastSave="0" documentId="8_{33889C45-6A16-4465-B69B-011881487655}" xr6:coauthVersionLast="47" xr6:coauthVersionMax="47" xr10:uidLastSave="{00000000-0000-0000-0000-000000000000}"/>
  <bookViews>
    <workbookView xWindow="-120" yWindow="-120" windowWidth="29040" windowHeight="15720" firstSheet="2" activeTab="2" xr2:uid="{00000000-000D-0000-FFFF-FFFF00000000}"/>
  </bookViews>
  <sheets>
    <sheet name="Orders_C" sheetId="7" state="hidden" r:id="rId1"/>
    <sheet name="Sheet1" sheetId="13" state="hidden" r:id="rId2"/>
    <sheet name="Executive Dashboard" sheetId="15" r:id="rId3"/>
    <sheet name="Sales Analyses" sheetId="17" r:id="rId4"/>
    <sheet name="CUSTOMER INSIGHTS" sheetId="19" r:id="rId5"/>
    <sheet name=" STORE &amp; DELIVERY PERFORMANCE" sheetId="20" r:id="rId6"/>
    <sheet name="Customers_c" sheetId="8" state="hidden" r:id="rId7"/>
    <sheet name="Stores_c" sheetId="9" state="hidden" r:id="rId8"/>
    <sheet name="Products_C" sheetId="10" state="hidden" r:id="rId9"/>
    <sheet name="Employees_ C" sheetId="11" state="hidden" r:id="rId10"/>
    <sheet name="Promotions_C" sheetId="12" state="hidden" r:id="rId11"/>
    <sheet name="Sheet2" sheetId="14" state="hidden" r:id="rId12"/>
  </sheets>
  <definedNames>
    <definedName name="_xlcn.WorksheetConnection_FastFood_Dashboard_Dataset.xlsxCustomers_c" hidden="1">Customers_c[]</definedName>
    <definedName name="_xlcn.WorksheetConnection_FastFood_Dashboard_Dataset.xlsxEmployees__C" hidden="1">Employees__C[]</definedName>
    <definedName name="_xlcn.WorksheetConnection_FastFood_Dashboard_Dataset.xlsxOrders_C" hidden="1">Orders_C[]</definedName>
    <definedName name="_xlcn.WorksheetConnection_FastFood_Dashboard_Dataset.xlsxProducts_C" hidden="1">Products_C[]</definedName>
    <definedName name="_xlcn.WorksheetConnection_FastFood_Dashboard_Dataset.xlsxPromotions_C" hidden="1">Promotions_C[]</definedName>
    <definedName name="_xlcn.WorksheetConnection_FastFood_Dashboard_Dataset.xlsxStores_c" hidden="1">Stores_c[]</definedName>
    <definedName name="ExternalData_1" localSheetId="6" hidden="1">'Customers_c'!$A$1:$H$1001</definedName>
    <definedName name="ExternalData_1" localSheetId="9" hidden="1">'Employees_ C'!$A$1:$F$151</definedName>
    <definedName name="ExternalData_1" localSheetId="0" hidden="1">Orders_C!$A$1:$W$5001</definedName>
    <definedName name="ExternalData_1" localSheetId="8" hidden="1">Products_C!$A$1:$G$41</definedName>
    <definedName name="ExternalData_1" localSheetId="10" hidden="1">Promotions_C!$A$1:$E$11</definedName>
    <definedName name="ExternalData_1" localSheetId="7" hidden="1">Stores_c!$A$1:$G$26</definedName>
    <definedName name="Slicer_Order_Month">#N/A</definedName>
    <definedName name="Slicer_Order_Type1">#N/A</definedName>
    <definedName name="Slicer_Order_Year">#N/A</definedName>
  </definedNames>
  <calcPr calcId="191029"/>
  <pivotCaches>
    <pivotCache cacheId="177" r:id="rId13"/>
    <pivotCache cacheId="180" r:id="rId14"/>
    <pivotCache cacheId="183" r:id="rId15"/>
    <pivotCache cacheId="186" r:id="rId16"/>
    <pivotCache cacheId="189" r:id="rId17"/>
    <pivotCache cacheId="192" r:id="rId18"/>
    <pivotCache cacheId="195" r:id="rId19"/>
    <pivotCache cacheId="198" r:id="rId20"/>
    <pivotCache cacheId="201" r:id="rId21"/>
    <pivotCache cacheId="204" r:id="rId22"/>
    <pivotCache cacheId="207" r:id="rId23"/>
    <pivotCache cacheId="210" r:id="rId24"/>
    <pivotCache cacheId="213" r:id="rId25"/>
  </pivotCaches>
  <extLst>
    <ext xmlns:x14="http://schemas.microsoft.com/office/spreadsheetml/2009/9/main" uri="{876F7934-8845-4945-9796-88D515C7AA90}">
      <x14:pivotCaches>
        <pivotCache cacheId="13" r:id="rId26"/>
        <pivotCache cacheId="14"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s_c" name="Stores_c" connection="WorksheetConnection_FastFood_Dashboard_Dataset.xlsx!Stores_c"/>
          <x15:modelTable id="Promotions_C" name="Promotions_C" connection="WorksheetConnection_FastFood_Dashboard_Dataset.xlsx!Promotions_C"/>
          <x15:modelTable id="Products_C" name="Products_C" connection="WorksheetConnection_FastFood_Dashboard_Dataset.xlsx!Products_C"/>
          <x15:modelTable id="Orders_C" name="Orders_C" connection="WorksheetConnection_FastFood_Dashboard_Dataset.xlsx!Orders_C"/>
          <x15:modelTable id="Employees__C" name="Employees__C" connection="WorksheetConnection_FastFood_Dashboard_Dataset.xlsx!Employees__C"/>
          <x15:modelTable id="Customers_c" name="Customers_c" connection="WorksheetConnection_FastFood_Dashboard_Dataset.xlsx!Customers_c"/>
        </x15:modelTables>
        <x15:modelRelationships>
          <x15:modelRelationship fromTable="Orders_C" fromColumn="Customer_ID" toTable="Customers_c" toColumn="Customer_ID"/>
          <x15:modelRelationship fromTable="Orders_C" fromColumn="Store_ID" toTable="Stores_c" toColumn="Store_ID"/>
          <x15:modelRelationship fromTable="Orders_C" fromColumn="Product_ID" toTable="Products_C" toColumn="Product_ID"/>
          <x15:modelRelationship fromTable="Orders_C" fromColumn="Employee_ID" toTable="Employees__C" toColumn="Employee_ID"/>
          <x15:modelRelationship fromTable="Orders_C" fromColumn="Promotion_ID" toTable="Promotions_C" toColumn="Promo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13" l="1"/>
  <c r="J37" i="13"/>
  <c r="J36" i="13"/>
  <c r="J35" i="13"/>
  <c r="AG2" i="7" a="1"/>
  <c r="AG2" i="7" s="1"/>
  <c r="AG3" i="7" a="1"/>
  <c r="AG3" i="7" s="1"/>
  <c r="AG4" i="7" a="1"/>
  <c r="AG4" i="7" s="1"/>
  <c r="AG5" i="7" a="1"/>
  <c r="AG5" i="7" s="1"/>
  <c r="AG6" i="7" a="1"/>
  <c r="AG6" i="7" s="1"/>
  <c r="AG7" i="7" a="1"/>
  <c r="AG7" i="7" s="1"/>
  <c r="AG8" i="7" a="1"/>
  <c r="AG8" i="7" s="1"/>
  <c r="AG9" i="7" a="1"/>
  <c r="AG9" i="7" s="1"/>
  <c r="AG10" i="7" a="1"/>
  <c r="AG10" i="7" s="1"/>
  <c r="AG11" i="7" a="1"/>
  <c r="AG11" i="7" s="1"/>
  <c r="AG12" i="7" a="1"/>
  <c r="AG12" i="7"/>
  <c r="AG13" i="7" a="1"/>
  <c r="AG13" i="7" s="1"/>
  <c r="AG14" i="7" a="1"/>
  <c r="AG14" i="7" s="1"/>
  <c r="AG15" i="7" a="1"/>
  <c r="AG15" i="7" s="1"/>
  <c r="AG16" i="7" a="1"/>
  <c r="AG16" i="7" s="1"/>
  <c r="AG17" i="7" a="1"/>
  <c r="AG17" i="7" s="1"/>
  <c r="AG18" i="7" a="1"/>
  <c r="AG18" i="7" s="1"/>
  <c r="AG19" i="7" a="1"/>
  <c r="AG19" i="7" s="1"/>
  <c r="AG20" i="7" a="1"/>
  <c r="AG20" i="7" s="1"/>
  <c r="AG21" i="7" a="1"/>
  <c r="AG21" i="7" s="1"/>
  <c r="AG22" i="7" a="1"/>
  <c r="AG22" i="7"/>
  <c r="AG23" i="7" a="1"/>
  <c r="AG23" i="7" s="1"/>
  <c r="AG24" i="7" a="1"/>
  <c r="AG24" i="7" s="1"/>
  <c r="AG25" i="7" a="1"/>
  <c r="AG25" i="7" s="1"/>
  <c r="AG26" i="7" a="1"/>
  <c r="AG26" i="7" s="1"/>
  <c r="AG27" i="7" a="1"/>
  <c r="AG27" i="7" s="1"/>
  <c r="AG28" i="7" a="1"/>
  <c r="AG28" i="7" s="1"/>
  <c r="AG29" i="7" a="1"/>
  <c r="AG29" i="7" s="1"/>
  <c r="AG30" i="7" a="1"/>
  <c r="AG30" i="7" s="1"/>
  <c r="AG31" i="7" a="1"/>
  <c r="AG31" i="7" s="1"/>
  <c r="AG32" i="7" a="1"/>
  <c r="AG32" i="7" s="1"/>
  <c r="AG33" i="7" a="1"/>
  <c r="AG33" i="7" s="1"/>
  <c r="AG34" i="7" a="1"/>
  <c r="AG34" i="7" s="1"/>
  <c r="AG35" i="7" a="1"/>
  <c r="AG35" i="7" s="1"/>
  <c r="AG36" i="7" a="1"/>
  <c r="AG36" i="7" s="1"/>
  <c r="AG37" i="7" a="1"/>
  <c r="AG37" i="7" s="1"/>
  <c r="AG38" i="7" a="1"/>
  <c r="AG38" i="7" s="1"/>
  <c r="AG39" i="7" a="1"/>
  <c r="AG39" i="7" s="1"/>
  <c r="AG40" i="7" a="1"/>
  <c r="AG40" i="7" s="1"/>
  <c r="AG41" i="7" a="1"/>
  <c r="AG41" i="7" s="1"/>
  <c r="AG42" i="7" a="1"/>
  <c r="AG42" i="7" s="1"/>
  <c r="AG43" i="7" a="1"/>
  <c r="AG43" i="7" s="1"/>
  <c r="AG44" i="7" a="1"/>
  <c r="AG44" i="7" s="1"/>
  <c r="AG45" i="7" a="1"/>
  <c r="AG45" i="7" s="1"/>
  <c r="AG46" i="7" a="1"/>
  <c r="AG46" i="7" s="1"/>
  <c r="AG47" i="7" a="1"/>
  <c r="AG47" i="7" s="1"/>
  <c r="AG48" i="7" a="1"/>
  <c r="AG48" i="7" s="1"/>
  <c r="AG49" i="7" a="1"/>
  <c r="AG49" i="7" s="1"/>
  <c r="AG50" i="7" a="1"/>
  <c r="AG50" i="7" s="1"/>
  <c r="AG51" i="7" a="1"/>
  <c r="AG51" i="7" s="1"/>
  <c r="AG52" i="7" a="1"/>
  <c r="AG52" i="7" s="1"/>
  <c r="AG53" i="7" a="1"/>
  <c r="AG53" i="7"/>
  <c r="AG54" i="7" a="1"/>
  <c r="AG54" i="7" s="1"/>
  <c r="AG55" i="7" a="1"/>
  <c r="AG55" i="7" s="1"/>
  <c r="AG56" i="7" a="1"/>
  <c r="AG56" i="7" s="1"/>
  <c r="AG57" i="7" a="1"/>
  <c r="AG57" i="7" s="1"/>
  <c r="AG58" i="7" a="1"/>
  <c r="AG58" i="7" s="1"/>
  <c r="AG59" i="7" a="1"/>
  <c r="AG59" i="7" s="1"/>
  <c r="AG60" i="7" a="1"/>
  <c r="AG60" i="7"/>
  <c r="AG61" i="7" a="1"/>
  <c r="AG61" i="7" s="1"/>
  <c r="AG62" i="7" a="1"/>
  <c r="AG62" i="7" s="1"/>
  <c r="AG63" i="7" a="1"/>
  <c r="AG63" i="7" s="1"/>
  <c r="AG64" i="7" a="1"/>
  <c r="AG64" i="7" s="1"/>
  <c r="AG65" i="7" a="1"/>
  <c r="AG65" i="7"/>
  <c r="AG66" i="7" a="1"/>
  <c r="AG66" i="7" s="1"/>
  <c r="AG67" i="7" a="1"/>
  <c r="AG67" i="7" s="1"/>
  <c r="AG68" i="7" a="1"/>
  <c r="AG68" i="7" s="1"/>
  <c r="AG69" i="7" a="1"/>
  <c r="AG69" i="7" s="1"/>
  <c r="AG70" i="7" a="1"/>
  <c r="AG70" i="7"/>
  <c r="AG71" i="7" a="1"/>
  <c r="AG71" i="7" s="1"/>
  <c r="AG72" i="7" a="1"/>
  <c r="AG72" i="7" s="1"/>
  <c r="AG73" i="7" a="1"/>
  <c r="AG73" i="7" s="1"/>
  <c r="AG74" i="7" a="1"/>
  <c r="AG74" i="7" s="1"/>
  <c r="AG75" i="7" a="1"/>
  <c r="AG75" i="7" s="1"/>
  <c r="AG76" i="7" a="1"/>
  <c r="AG76" i="7" s="1"/>
  <c r="AG77" i="7" a="1"/>
  <c r="AG77" i="7" s="1"/>
  <c r="AG78" i="7" a="1"/>
  <c r="AG78" i="7" s="1"/>
  <c r="AG79" i="7" a="1"/>
  <c r="AG79" i="7" s="1"/>
  <c r="AG80" i="7" a="1"/>
  <c r="AG80" i="7" s="1"/>
  <c r="AG81" i="7" a="1"/>
  <c r="AG81" i="7" s="1"/>
  <c r="AG82" i="7" a="1"/>
  <c r="AG82" i="7" s="1"/>
  <c r="AG83" i="7" a="1"/>
  <c r="AG83" i="7" s="1"/>
  <c r="AG84" i="7" a="1"/>
  <c r="AG84" i="7" s="1"/>
  <c r="AG85" i="7" a="1"/>
  <c r="AG85" i="7" s="1"/>
  <c r="AG86" i="7" a="1"/>
  <c r="AG86" i="7" s="1"/>
  <c r="AG87" i="7" a="1"/>
  <c r="AG87" i="7" s="1"/>
  <c r="AG88" i="7" a="1"/>
  <c r="AG88" i="7"/>
  <c r="AG89" i="7" a="1"/>
  <c r="AG89" i="7" s="1"/>
  <c r="AG90" i="7" a="1"/>
  <c r="AG90" i="7" s="1"/>
  <c r="AG91" i="7" a="1"/>
  <c r="AG91" i="7" s="1"/>
  <c r="AG92" i="7" a="1"/>
  <c r="AG92" i="7" s="1"/>
  <c r="AG93" i="7" a="1"/>
  <c r="AG93" i="7" s="1"/>
  <c r="AG94" i="7" a="1"/>
  <c r="AG94" i="7" s="1"/>
  <c r="AG95" i="7" a="1"/>
  <c r="AG95" i="7" s="1"/>
  <c r="AG96" i="7" a="1"/>
  <c r="AG96" i="7"/>
  <c r="AG97" i="7" a="1"/>
  <c r="AG97" i="7" s="1"/>
  <c r="AG98" i="7" a="1"/>
  <c r="AG98" i="7" s="1"/>
  <c r="AG99" i="7" a="1"/>
  <c r="AG99" i="7" s="1"/>
  <c r="AG100" i="7" a="1"/>
  <c r="AG100" i="7" s="1"/>
  <c r="AG101" i="7" a="1"/>
  <c r="AG101" i="7" s="1"/>
  <c r="AG102" i="7" a="1"/>
  <c r="AG102" i="7" s="1"/>
  <c r="AG103" i="7" a="1"/>
  <c r="AG103" i="7" s="1"/>
  <c r="AG104" i="7" a="1"/>
  <c r="AG104" i="7" s="1"/>
  <c r="AG105" i="7" a="1"/>
  <c r="AG105" i="7" s="1"/>
  <c r="AG106" i="7" a="1"/>
  <c r="AG106" i="7" s="1"/>
  <c r="AG107" i="7" a="1"/>
  <c r="AG107" i="7" s="1"/>
  <c r="AG108" i="7" a="1"/>
  <c r="AG108" i="7" s="1"/>
  <c r="AG109" i="7" a="1"/>
  <c r="AG109" i="7" s="1"/>
  <c r="AG110" i="7" a="1"/>
  <c r="AG110" i="7" s="1"/>
  <c r="AG111" i="7" a="1"/>
  <c r="AG111" i="7" s="1"/>
  <c r="AG112" i="7" a="1"/>
  <c r="AG112" i="7" s="1"/>
  <c r="AG113" i="7" a="1"/>
  <c r="AG113" i="7" s="1"/>
  <c r="AG114" i="7" a="1"/>
  <c r="AG114" i="7" s="1"/>
  <c r="AG115" i="7" a="1"/>
  <c r="AG115" i="7" s="1"/>
  <c r="AG116" i="7" a="1"/>
  <c r="AG116" i="7" s="1"/>
  <c r="AG117" i="7" a="1"/>
  <c r="AG117" i="7" s="1"/>
  <c r="AG118" i="7" a="1"/>
  <c r="AG118" i="7" s="1"/>
  <c r="AG119" i="7" a="1"/>
  <c r="AG119" i="7" s="1"/>
  <c r="AG120" i="7" a="1"/>
  <c r="AG120" i="7" s="1"/>
  <c r="AG121" i="7" a="1"/>
  <c r="AG121" i="7" s="1"/>
  <c r="AG122" i="7" a="1"/>
  <c r="AG122" i="7" s="1"/>
  <c r="AG123" i="7" a="1"/>
  <c r="AG123" i="7" s="1"/>
  <c r="AG124" i="7" a="1"/>
  <c r="AG124" i="7" s="1"/>
  <c r="AG125" i="7" a="1"/>
  <c r="AG125" i="7"/>
  <c r="AG126" i="7" a="1"/>
  <c r="AG126" i="7" s="1"/>
  <c r="AG127" i="7" a="1"/>
  <c r="AG127" i="7" s="1"/>
  <c r="AG128" i="7" a="1"/>
  <c r="AG128" i="7" s="1"/>
  <c r="AG129" i="7" a="1"/>
  <c r="AG129" i="7" s="1"/>
  <c r="AG130" i="7" a="1"/>
  <c r="AG130" i="7" s="1"/>
  <c r="AG131" i="7" a="1"/>
  <c r="AG131" i="7" s="1"/>
  <c r="AG132" i="7" a="1"/>
  <c r="AG132" i="7"/>
  <c r="AG133" i="7" a="1"/>
  <c r="AG133" i="7" s="1"/>
  <c r="AG134" i="7" a="1"/>
  <c r="AG134" i="7" s="1"/>
  <c r="AG135" i="7" a="1"/>
  <c r="AG135" i="7" s="1"/>
  <c r="AG136" i="7" a="1"/>
  <c r="AG136" i="7"/>
  <c r="AG137" i="7" a="1"/>
  <c r="AG137" i="7" s="1"/>
  <c r="AG138" i="7" a="1"/>
  <c r="AG138" i="7"/>
  <c r="AG139" i="7" a="1"/>
  <c r="AG139" i="7" s="1"/>
  <c r="AG140" i="7" a="1"/>
  <c r="AG140" i="7" s="1"/>
  <c r="AG141" i="7" a="1"/>
  <c r="AG141" i="7" s="1"/>
  <c r="AG142" i="7" a="1"/>
  <c r="AG142" i="7" s="1"/>
  <c r="AG143" i="7" a="1"/>
  <c r="AG143" i="7"/>
  <c r="AG144" i="7" a="1"/>
  <c r="AG144" i="7" s="1"/>
  <c r="AG145" i="7" a="1"/>
  <c r="AG145" i="7" s="1"/>
  <c r="AG146" i="7" a="1"/>
  <c r="AG146" i="7" s="1"/>
  <c r="AG147" i="7" a="1"/>
  <c r="AG147" i="7" s="1"/>
  <c r="AG148" i="7" a="1"/>
  <c r="AG148" i="7" s="1"/>
  <c r="AG149" i="7" a="1"/>
  <c r="AG149" i="7"/>
  <c r="AG150" i="7" a="1"/>
  <c r="AG150" i="7" s="1"/>
  <c r="AG151" i="7" a="1"/>
  <c r="AG151" i="7" s="1"/>
  <c r="AG152" i="7" a="1"/>
  <c r="AG152" i="7" s="1"/>
  <c r="AG153" i="7" a="1"/>
  <c r="AG153" i="7" s="1"/>
  <c r="AG154" i="7" a="1"/>
  <c r="AG154" i="7" s="1"/>
  <c r="AG155" i="7" a="1"/>
  <c r="AG155" i="7" s="1"/>
  <c r="AG156" i="7" a="1"/>
  <c r="AG156" i="7" s="1"/>
  <c r="AG157" i="7" a="1"/>
  <c r="AG157" i="7" s="1"/>
  <c r="AG158" i="7" a="1"/>
  <c r="AG158" i="7" s="1"/>
  <c r="AG159" i="7" a="1"/>
  <c r="AG159" i="7" s="1"/>
  <c r="AG160" i="7" a="1"/>
  <c r="AG160" i="7" s="1"/>
  <c r="AG161" i="7" a="1"/>
  <c r="AG161" i="7" s="1"/>
  <c r="AG162" i="7" a="1"/>
  <c r="AG162" i="7" s="1"/>
  <c r="AG163" i="7" a="1"/>
  <c r="AG163" i="7"/>
  <c r="AG164" i="7" a="1"/>
  <c r="AG164" i="7" s="1"/>
  <c r="AG165" i="7" a="1"/>
  <c r="AG165" i="7" s="1"/>
  <c r="AG166" i="7" a="1"/>
  <c r="AG166" i="7"/>
  <c r="AG167" i="7" a="1"/>
  <c r="AG167" i="7" s="1"/>
  <c r="AG168" i="7" a="1"/>
  <c r="AG168" i="7"/>
  <c r="AG169" i="7" a="1"/>
  <c r="AG169" i="7" s="1"/>
  <c r="AG170" i="7" a="1"/>
  <c r="AG170" i="7" s="1"/>
  <c r="AG171" i="7" a="1"/>
  <c r="AG171" i="7" s="1"/>
  <c r="AG172" i="7" a="1"/>
  <c r="AG172" i="7" s="1"/>
  <c r="AG173" i="7" a="1"/>
  <c r="AG173" i="7" s="1"/>
  <c r="AG174" i="7" a="1"/>
  <c r="AG174" i="7"/>
  <c r="AG175" i="7" a="1"/>
  <c r="AG175" i="7" s="1"/>
  <c r="AG176" i="7" a="1"/>
  <c r="AG176" i="7" s="1"/>
  <c r="AG177" i="7" a="1"/>
  <c r="AG177" i="7" s="1"/>
  <c r="AG178" i="7" a="1"/>
  <c r="AG178" i="7"/>
  <c r="AG179" i="7" a="1"/>
  <c r="AG179" i="7" s="1"/>
  <c r="AG180" i="7" a="1"/>
  <c r="AG180" i="7"/>
  <c r="AG181" i="7" a="1"/>
  <c r="AG181" i="7" s="1"/>
  <c r="AG182" i="7" a="1"/>
  <c r="AG182" i="7" s="1"/>
  <c r="AG183" i="7" a="1"/>
  <c r="AG183" i="7" s="1"/>
  <c r="AG184" i="7" a="1"/>
  <c r="AG184" i="7" s="1"/>
  <c r="AG185" i="7" a="1"/>
  <c r="AG185" i="7" s="1"/>
  <c r="AG186" i="7" a="1"/>
  <c r="AG186" i="7" s="1"/>
  <c r="AG187" i="7" a="1"/>
  <c r="AG187" i="7"/>
  <c r="AG188" i="7" a="1"/>
  <c r="AG188" i="7" s="1"/>
  <c r="AG189" i="7" a="1"/>
  <c r="AG189" i="7" s="1"/>
  <c r="AG190" i="7" a="1"/>
  <c r="AG190" i="7" s="1"/>
  <c r="AG191" i="7" a="1"/>
  <c r="AG191" i="7" s="1"/>
  <c r="AG192" i="7" a="1"/>
  <c r="AG192" i="7" s="1"/>
  <c r="AG193" i="7" a="1"/>
  <c r="AG193" i="7" s="1"/>
  <c r="AG194" i="7" a="1"/>
  <c r="AG194" i="7" s="1"/>
  <c r="AG195" i="7" a="1"/>
  <c r="AG195" i="7" s="1"/>
  <c r="AG196" i="7" a="1"/>
  <c r="AG196" i="7" s="1"/>
  <c r="AG197" i="7" a="1"/>
  <c r="AG197" i="7"/>
  <c r="AG198" i="7" a="1"/>
  <c r="AG198" i="7" s="1"/>
  <c r="AG199" i="7" a="1"/>
  <c r="AG199" i="7" s="1"/>
  <c r="AG200" i="7" a="1"/>
  <c r="AG200" i="7" s="1"/>
  <c r="AG201" i="7" a="1"/>
  <c r="AG201" i="7" s="1"/>
  <c r="AG202" i="7" a="1"/>
  <c r="AG202" i="7" s="1"/>
  <c r="AG203" i="7" a="1"/>
  <c r="AG203" i="7" s="1"/>
  <c r="AG204" i="7" a="1"/>
  <c r="AG204" i="7" s="1"/>
  <c r="AG205" i="7" a="1"/>
  <c r="AG205" i="7" s="1"/>
  <c r="AG206" i="7" a="1"/>
  <c r="AG206" i="7" s="1"/>
  <c r="AG207" i="7" a="1"/>
  <c r="AG207" i="7" s="1"/>
  <c r="AG208" i="7" a="1"/>
  <c r="AG208" i="7" s="1"/>
  <c r="AG209" i="7" a="1"/>
  <c r="AG209" i="7" s="1"/>
  <c r="AG210" i="7" a="1"/>
  <c r="AG210" i="7" s="1"/>
  <c r="AG211" i="7" a="1"/>
  <c r="AG211" i="7"/>
  <c r="AG212" i="7" a="1"/>
  <c r="AG212" i="7" s="1"/>
  <c r="AG213" i="7" a="1"/>
  <c r="AG213" i="7" s="1"/>
  <c r="AG214" i="7" a="1"/>
  <c r="AG214" i="7" s="1"/>
  <c r="AG215" i="7" a="1"/>
  <c r="AG215" i="7" s="1"/>
  <c r="AG216" i="7" a="1"/>
  <c r="AG216" i="7" s="1"/>
  <c r="AG217" i="7" a="1"/>
  <c r="AG217" i="7" s="1"/>
  <c r="AG218" i="7" a="1"/>
  <c r="AG218" i="7" s="1"/>
  <c r="AG219" i="7" a="1"/>
  <c r="AG219" i="7" s="1"/>
  <c r="AG220" i="7" a="1"/>
  <c r="AG220" i="7" s="1"/>
  <c r="AG221" i="7" a="1"/>
  <c r="AG221" i="7" s="1"/>
  <c r="AG222" i="7" a="1"/>
  <c r="AG222" i="7"/>
  <c r="AG223" i="7" a="1"/>
  <c r="AG223" i="7" s="1"/>
  <c r="AG224" i="7" a="1"/>
  <c r="AG224" i="7" s="1"/>
  <c r="AG225" i="7" a="1"/>
  <c r="AG225" i="7" s="1"/>
  <c r="AG226" i="7" a="1"/>
  <c r="AG226" i="7" s="1"/>
  <c r="AG227" i="7" a="1"/>
  <c r="AG227" i="7" s="1"/>
  <c r="AG228" i="7" a="1"/>
  <c r="AG228" i="7" s="1"/>
  <c r="AG229" i="7" a="1"/>
  <c r="AG229" i="7" s="1"/>
  <c r="AG230" i="7" a="1"/>
  <c r="AG230" i="7" s="1"/>
  <c r="AG231" i="7" a="1"/>
  <c r="AG231" i="7" s="1"/>
  <c r="AG232" i="7" a="1"/>
  <c r="AG232" i="7" s="1"/>
  <c r="AG233" i="7" a="1"/>
  <c r="AG233" i="7"/>
  <c r="AG234" i="7" a="1"/>
  <c r="AG234" i="7" s="1"/>
  <c r="AG235" i="7" a="1"/>
  <c r="AG235" i="7" s="1"/>
  <c r="AG236" i="7" a="1"/>
  <c r="AG236" i="7" s="1"/>
  <c r="AG237" i="7" a="1"/>
  <c r="AG237" i="7" s="1"/>
  <c r="AG238" i="7" a="1"/>
  <c r="AG238" i="7" s="1"/>
  <c r="AG239" i="7" a="1"/>
  <c r="AG239" i="7" s="1"/>
  <c r="AG240" i="7" a="1"/>
  <c r="AG240" i="7" s="1"/>
  <c r="AG241" i="7" a="1"/>
  <c r="AG241" i="7" s="1"/>
  <c r="AG242" i="7" a="1"/>
  <c r="AG242" i="7" s="1"/>
  <c r="AG243" i="7" a="1"/>
  <c r="AG243" i="7" s="1"/>
  <c r="AG244" i="7" a="1"/>
  <c r="AG244" i="7" s="1"/>
  <c r="AG245" i="7" a="1"/>
  <c r="AG245" i="7" s="1"/>
  <c r="AG246" i="7" a="1"/>
  <c r="AG246" i="7" s="1"/>
  <c r="AG247" i="7" a="1"/>
  <c r="AG247" i="7" s="1"/>
  <c r="AG248" i="7" a="1"/>
  <c r="AG248" i="7" s="1"/>
  <c r="AG249" i="7" a="1"/>
  <c r="AG249" i="7" s="1"/>
  <c r="AG250" i="7" a="1"/>
  <c r="AG250" i="7" s="1"/>
  <c r="AG251" i="7" a="1"/>
  <c r="AG251" i="7" s="1"/>
  <c r="AG252" i="7" a="1"/>
  <c r="AG252" i="7" s="1"/>
  <c r="AG253" i="7" a="1"/>
  <c r="AG253" i="7" s="1"/>
  <c r="AG254" i="7" a="1"/>
  <c r="AG254" i="7" s="1"/>
  <c r="AG255" i="7" a="1"/>
  <c r="AG255" i="7" s="1"/>
  <c r="AG256" i="7" a="1"/>
  <c r="AG256" i="7" s="1"/>
  <c r="AG257" i="7" a="1"/>
  <c r="AG257" i="7" s="1"/>
  <c r="AG258" i="7" a="1"/>
  <c r="AG258" i="7" s="1"/>
  <c r="AG259" i="7" a="1"/>
  <c r="AG259" i="7" s="1"/>
  <c r="AG260" i="7" a="1"/>
  <c r="AG260" i="7" s="1"/>
  <c r="AG261" i="7" a="1"/>
  <c r="AG261" i="7" s="1"/>
  <c r="AG262" i="7" a="1"/>
  <c r="AG262" i="7" s="1"/>
  <c r="AG263" i="7" a="1"/>
  <c r="AG263" i="7" s="1"/>
  <c r="AG264" i="7" a="1"/>
  <c r="AG264" i="7" s="1"/>
  <c r="AG265" i="7" a="1"/>
  <c r="AG265" i="7" s="1"/>
  <c r="AG266" i="7" a="1"/>
  <c r="AG266" i="7" s="1"/>
  <c r="AG267" i="7" a="1"/>
  <c r="AG267" i="7" s="1"/>
  <c r="AG268" i="7" a="1"/>
  <c r="AG268" i="7" s="1"/>
  <c r="AG269" i="7" a="1"/>
  <c r="AG269" i="7" s="1"/>
  <c r="AG270" i="7" a="1"/>
  <c r="AG270" i="7" s="1"/>
  <c r="AG271" i="7" a="1"/>
  <c r="AG271" i="7" s="1"/>
  <c r="AG272" i="7" a="1"/>
  <c r="AG272" i="7" s="1"/>
  <c r="AG273" i="7" a="1"/>
  <c r="AG273" i="7" s="1"/>
  <c r="AG274" i="7" a="1"/>
  <c r="AG274" i="7" s="1"/>
  <c r="AG275" i="7" a="1"/>
  <c r="AG275" i="7" s="1"/>
  <c r="AG276" i="7" a="1"/>
  <c r="AG276" i="7" s="1"/>
  <c r="AG277" i="7" a="1"/>
  <c r="AG277" i="7" s="1"/>
  <c r="AG278" i="7" a="1"/>
  <c r="AG278" i="7" s="1"/>
  <c r="AG279" i="7" a="1"/>
  <c r="AG279" i="7" s="1"/>
  <c r="AG280" i="7" a="1"/>
  <c r="AG280" i="7" s="1"/>
  <c r="AG281" i="7" a="1"/>
  <c r="AG281" i="7"/>
  <c r="AG282" i="7" a="1"/>
  <c r="AG282" i="7" s="1"/>
  <c r="AG283" i="7" a="1"/>
  <c r="AG283" i="7" s="1"/>
  <c r="AG284" i="7" a="1"/>
  <c r="AG284" i="7" s="1"/>
  <c r="AG285" i="7" a="1"/>
  <c r="AG285" i="7" s="1"/>
  <c r="AG286" i="7" a="1"/>
  <c r="AG286" i="7" s="1"/>
  <c r="AG287" i="7" a="1"/>
  <c r="AG287" i="7" s="1"/>
  <c r="AG288" i="7" a="1"/>
  <c r="AG288" i="7"/>
  <c r="AG289" i="7" a="1"/>
  <c r="AG289" i="7" s="1"/>
  <c r="AG290" i="7" a="1"/>
  <c r="AG290" i="7" s="1"/>
  <c r="AG291" i="7" a="1"/>
  <c r="AG291" i="7" s="1"/>
  <c r="AG292" i="7" a="1"/>
  <c r="AG292" i="7" s="1"/>
  <c r="AG293" i="7" a="1"/>
  <c r="AG293" i="7" s="1"/>
  <c r="AG294" i="7" a="1"/>
  <c r="AG294" i="7" s="1"/>
  <c r="AG295" i="7" a="1"/>
  <c r="AG295" i="7" s="1"/>
  <c r="AG296" i="7" a="1"/>
  <c r="AG296" i="7" s="1"/>
  <c r="AG297" i="7" a="1"/>
  <c r="AG297" i="7" s="1"/>
  <c r="AG298" i="7" a="1"/>
  <c r="AG298" i="7"/>
  <c r="AG299" i="7" a="1"/>
  <c r="AG299" i="7" s="1"/>
  <c r="AG300" i="7" a="1"/>
  <c r="AG300" i="7" s="1"/>
  <c r="AG301" i="7" a="1"/>
  <c r="AG301" i="7" s="1"/>
  <c r="AG302" i="7" a="1"/>
  <c r="AG302" i="7" s="1"/>
  <c r="AG303" i="7" a="1"/>
  <c r="AG303" i="7" s="1"/>
  <c r="AG304" i="7" a="1"/>
  <c r="AG304" i="7" s="1"/>
  <c r="AG305" i="7" a="1"/>
  <c r="AG305" i="7"/>
  <c r="AG306" i="7" a="1"/>
  <c r="AG306" i="7" s="1"/>
  <c r="AG307" i="7" a="1"/>
  <c r="AG307" i="7" s="1"/>
  <c r="AG308" i="7" a="1"/>
  <c r="AG308" i="7" s="1"/>
  <c r="AG309" i="7" a="1"/>
  <c r="AG309" i="7" s="1"/>
  <c r="AG310" i="7" a="1"/>
  <c r="AG310" i="7" s="1"/>
  <c r="AG311" i="7" a="1"/>
  <c r="AG311" i="7"/>
  <c r="AG312" i="7" a="1"/>
  <c r="AG312" i="7"/>
  <c r="AG313" i="7" a="1"/>
  <c r="AG313" i="7" s="1"/>
  <c r="AG314" i="7" a="1"/>
  <c r="AG314" i="7" s="1"/>
  <c r="AG315" i="7" a="1"/>
  <c r="AG315" i="7" s="1"/>
  <c r="AG316" i="7" a="1"/>
  <c r="AG316" i="7" s="1"/>
  <c r="AG317" i="7" a="1"/>
  <c r="AG317" i="7" s="1"/>
  <c r="AG318" i="7" a="1"/>
  <c r="AG318" i="7" s="1"/>
  <c r="AG319" i="7" a="1"/>
  <c r="AG319" i="7"/>
  <c r="AG320" i="7" a="1"/>
  <c r="AG320" i="7" s="1"/>
  <c r="AG321" i="7" a="1"/>
  <c r="AG321" i="7" s="1"/>
  <c r="AG322" i="7" a="1"/>
  <c r="AG322" i="7" s="1"/>
  <c r="AG323" i="7" a="1"/>
  <c r="AG323" i="7" s="1"/>
  <c r="AG324" i="7" a="1"/>
  <c r="AG324" i="7" s="1"/>
  <c r="AG325" i="7" a="1"/>
  <c r="AG325" i="7" s="1"/>
  <c r="AG326" i="7" a="1"/>
  <c r="AG326" i="7" s="1"/>
  <c r="AG327" i="7" a="1"/>
  <c r="AG327" i="7" s="1"/>
  <c r="AG328" i="7" a="1"/>
  <c r="AG328" i="7" s="1"/>
  <c r="AG329" i="7" a="1"/>
  <c r="AG329" i="7"/>
  <c r="AG330" i="7" a="1"/>
  <c r="AG330" i="7" s="1"/>
  <c r="AG331" i="7" a="1"/>
  <c r="AG331" i="7"/>
  <c r="AG332" i="7" a="1"/>
  <c r="AG332" i="7" s="1"/>
  <c r="AG333" i="7" a="1"/>
  <c r="AG333" i="7" s="1"/>
  <c r="AG334" i="7" a="1"/>
  <c r="AG334" i="7" s="1"/>
  <c r="AG335" i="7" a="1"/>
  <c r="AG335" i="7" s="1"/>
  <c r="AG336" i="7" a="1"/>
  <c r="AG336" i="7" s="1"/>
  <c r="AG337" i="7" a="1"/>
  <c r="AG337" i="7"/>
  <c r="AG338" i="7" a="1"/>
  <c r="AG338" i="7" s="1"/>
  <c r="AG339" i="7" a="1"/>
  <c r="AG339" i="7" s="1"/>
  <c r="AG340" i="7" a="1"/>
  <c r="AG340" i="7"/>
  <c r="AG341" i="7" a="1"/>
  <c r="AG341" i="7" s="1"/>
  <c r="AG342" i="7" a="1"/>
  <c r="AG342" i="7" s="1"/>
  <c r="AG343" i="7" a="1"/>
  <c r="AG343" i="7" s="1"/>
  <c r="AG344" i="7" a="1"/>
  <c r="AG344" i="7" s="1"/>
  <c r="AG345" i="7" a="1"/>
  <c r="AG345" i="7" s="1"/>
  <c r="AG346" i="7" a="1"/>
  <c r="AG346" i="7" s="1"/>
  <c r="AG347" i="7" a="1"/>
  <c r="AG347" i="7"/>
  <c r="AG348" i="7" a="1"/>
  <c r="AG348" i="7" s="1"/>
  <c r="AG349" i="7" a="1"/>
  <c r="AG349" i="7" s="1"/>
  <c r="AG350" i="7" a="1"/>
  <c r="AG350" i="7" s="1"/>
  <c r="AG351" i="7" a="1"/>
  <c r="AG351" i="7" s="1"/>
  <c r="AG352" i="7" a="1"/>
  <c r="AG352" i="7" s="1"/>
  <c r="AG353" i="7" a="1"/>
  <c r="AG353" i="7" s="1"/>
  <c r="AG354" i="7" a="1"/>
  <c r="AG354" i="7" s="1"/>
  <c r="AG355" i="7" a="1"/>
  <c r="AG355" i="7" s="1"/>
  <c r="AG356" i="7" a="1"/>
  <c r="AG356" i="7" s="1"/>
  <c r="AG357" i="7" a="1"/>
  <c r="AG357" i="7" s="1"/>
  <c r="AG358" i="7" a="1"/>
  <c r="AG358" i="7"/>
  <c r="AG359" i="7" a="1"/>
  <c r="AG359" i="7" s="1"/>
  <c r="AG360" i="7" a="1"/>
  <c r="AG360" i="7" s="1"/>
  <c r="AG361" i="7" a="1"/>
  <c r="AG361" i="7" s="1"/>
  <c r="AG362" i="7" a="1"/>
  <c r="AG362" i="7" s="1"/>
  <c r="AG363" i="7" a="1"/>
  <c r="AG363" i="7" s="1"/>
  <c r="AG364" i="7" a="1"/>
  <c r="AG364" i="7" s="1"/>
  <c r="AG365" i="7" a="1"/>
  <c r="AG365" i="7" s="1"/>
  <c r="AG366" i="7" a="1"/>
  <c r="AG366" i="7" s="1"/>
  <c r="AG367" i="7" a="1"/>
  <c r="AG367" i="7" s="1"/>
  <c r="AG368" i="7" a="1"/>
  <c r="AG368" i="7" s="1"/>
  <c r="AG369" i="7" a="1"/>
  <c r="AG369" i="7" s="1"/>
  <c r="AG370" i="7" a="1"/>
  <c r="AG370" i="7" s="1"/>
  <c r="AG371" i="7" a="1"/>
  <c r="AG371" i="7" s="1"/>
  <c r="AG372" i="7" a="1"/>
  <c r="AG372" i="7" s="1"/>
  <c r="AG373" i="7" a="1"/>
  <c r="AG373" i="7" s="1"/>
  <c r="AG374" i="7" a="1"/>
  <c r="AG374" i="7" s="1"/>
  <c r="AG375" i="7" a="1"/>
  <c r="AG375" i="7" s="1"/>
  <c r="AG376" i="7" a="1"/>
  <c r="AG376" i="7" s="1"/>
  <c r="AG377" i="7" a="1"/>
  <c r="AG377" i="7" s="1"/>
  <c r="AG378" i="7" a="1"/>
  <c r="AG378" i="7" s="1"/>
  <c r="AG379" i="7" a="1"/>
  <c r="AG379" i="7" s="1"/>
  <c r="AG380" i="7" a="1"/>
  <c r="AG380" i="7" s="1"/>
  <c r="AG381" i="7" a="1"/>
  <c r="AG381" i="7" s="1"/>
  <c r="AG382" i="7" a="1"/>
  <c r="AG382" i="7"/>
  <c r="AG383" i="7" a="1"/>
  <c r="AG383" i="7" s="1"/>
  <c r="AG384" i="7" a="1"/>
  <c r="AG384" i="7" s="1"/>
  <c r="AG385" i="7" a="1"/>
  <c r="AG385" i="7" s="1"/>
  <c r="AG386" i="7" a="1"/>
  <c r="AG386" i="7" s="1"/>
  <c r="AG387" i="7" a="1"/>
  <c r="AG387" i="7" s="1"/>
  <c r="AG388" i="7" a="1"/>
  <c r="AG388" i="7" s="1"/>
  <c r="AG389" i="7" a="1"/>
  <c r="AG389" i="7" s="1"/>
  <c r="AG390" i="7" a="1"/>
  <c r="AG390" i="7" s="1"/>
  <c r="AG391" i="7" a="1"/>
  <c r="AG391" i="7" s="1"/>
  <c r="AG392" i="7" a="1"/>
  <c r="AG392" i="7" s="1"/>
  <c r="AG393" i="7" a="1"/>
  <c r="AG393" i="7" s="1"/>
  <c r="AG394" i="7" a="1"/>
  <c r="AG394" i="7" s="1"/>
  <c r="AG395" i="7" a="1"/>
  <c r="AG395" i="7" s="1"/>
  <c r="AG396" i="7" a="1"/>
  <c r="AG396" i="7" s="1"/>
  <c r="AG397" i="7" a="1"/>
  <c r="AG397" i="7" s="1"/>
  <c r="AG398" i="7" a="1"/>
  <c r="AG398" i="7" s="1"/>
  <c r="AG399" i="7" a="1"/>
  <c r="AG399" i="7" s="1"/>
  <c r="AG400" i="7" a="1"/>
  <c r="AG400" i="7" s="1"/>
  <c r="AG401" i="7" a="1"/>
  <c r="AG401" i="7" s="1"/>
  <c r="AG402" i="7" a="1"/>
  <c r="AG402" i="7" s="1"/>
  <c r="AG403" i="7" a="1"/>
  <c r="AG403" i="7" s="1"/>
  <c r="AG404" i="7" a="1"/>
  <c r="AG404" i="7" s="1"/>
  <c r="AG405" i="7" a="1"/>
  <c r="AG405" i="7" s="1"/>
  <c r="AG406" i="7" a="1"/>
  <c r="AG406" i="7" s="1"/>
  <c r="AG407" i="7" a="1"/>
  <c r="AG407" i="7" s="1"/>
  <c r="AG408" i="7" a="1"/>
  <c r="AG408" i="7" s="1"/>
  <c r="AG409" i="7" a="1"/>
  <c r="AG409" i="7" s="1"/>
  <c r="AG410" i="7" a="1"/>
  <c r="AG410" i="7" s="1"/>
  <c r="AG411" i="7" a="1"/>
  <c r="AG411" i="7" s="1"/>
  <c r="AG412" i="7" a="1"/>
  <c r="AG412" i="7" s="1"/>
  <c r="AG413" i="7" a="1"/>
  <c r="AG413" i="7" s="1"/>
  <c r="AG414" i="7" a="1"/>
  <c r="AG414" i="7" s="1"/>
  <c r="AG415" i="7" a="1"/>
  <c r="AG415" i="7" s="1"/>
  <c r="AG416" i="7" a="1"/>
  <c r="AG416" i="7" s="1"/>
  <c r="AG417" i="7" a="1"/>
  <c r="AG417" i="7" s="1"/>
  <c r="AG418" i="7" a="1"/>
  <c r="AG418" i="7" s="1"/>
  <c r="AG419" i="7" a="1"/>
  <c r="AG419" i="7" s="1"/>
  <c r="AG420" i="7" a="1"/>
  <c r="AG420" i="7" s="1"/>
  <c r="AG421" i="7" a="1"/>
  <c r="AG421" i="7" s="1"/>
  <c r="AG422" i="7" a="1"/>
  <c r="AG422" i="7" s="1"/>
  <c r="AG423" i="7" a="1"/>
  <c r="AG423" i="7" s="1"/>
  <c r="AG424" i="7" a="1"/>
  <c r="AG424" i="7" s="1"/>
  <c r="AG425" i="7" a="1"/>
  <c r="AG425" i="7" s="1"/>
  <c r="AG426" i="7" a="1"/>
  <c r="AG426" i="7"/>
  <c r="AG427" i="7" a="1"/>
  <c r="AG427" i="7" s="1"/>
  <c r="AG428" i="7" a="1"/>
  <c r="AG428" i="7" s="1"/>
  <c r="AG429" i="7" a="1"/>
  <c r="AG429" i="7" s="1"/>
  <c r="AG430" i="7" a="1"/>
  <c r="AG430" i="7" s="1"/>
  <c r="AG431" i="7" a="1"/>
  <c r="AG431" i="7" s="1"/>
  <c r="AG432" i="7" a="1"/>
  <c r="AG432" i="7" s="1"/>
  <c r="AG433" i="7" a="1"/>
  <c r="AG433" i="7" s="1"/>
  <c r="AG434" i="7" a="1"/>
  <c r="AG434" i="7" s="1"/>
  <c r="AG435" i="7" a="1"/>
  <c r="AG435" i="7" s="1"/>
  <c r="AG436" i="7" a="1"/>
  <c r="AG436" i="7" s="1"/>
  <c r="AG437" i="7" a="1"/>
  <c r="AG437" i="7"/>
  <c r="AG438" i="7" a="1"/>
  <c r="AG438" i="7" s="1"/>
  <c r="AG439" i="7" a="1"/>
  <c r="AG439" i="7"/>
  <c r="AG440" i="7" a="1"/>
  <c r="AG440" i="7" s="1"/>
  <c r="AG441" i="7" a="1"/>
  <c r="AG441" i="7" s="1"/>
  <c r="AG442" i="7" a="1"/>
  <c r="AG442" i="7" s="1"/>
  <c r="AG443" i="7" a="1"/>
  <c r="AG443" i="7" s="1"/>
  <c r="AG444" i="7" a="1"/>
  <c r="AG444" i="7" s="1"/>
  <c r="AG445" i="7" a="1"/>
  <c r="AG445" i="7" s="1"/>
  <c r="AG446" i="7" a="1"/>
  <c r="AG446" i="7" s="1"/>
  <c r="AG447" i="7" a="1"/>
  <c r="AG447" i="7" s="1"/>
  <c r="AG448" i="7" a="1"/>
  <c r="AG448" i="7" s="1"/>
  <c r="AG449" i="7" a="1"/>
  <c r="AG449" i="7" s="1"/>
  <c r="AG450" i="7" a="1"/>
  <c r="AG450" i="7" s="1"/>
  <c r="AG451" i="7" a="1"/>
  <c r="AG451" i="7" s="1"/>
  <c r="AG452" i="7" a="1"/>
  <c r="AG452" i="7" s="1"/>
  <c r="AG453" i="7" a="1"/>
  <c r="AG453" i="7" s="1"/>
  <c r="AG454" i="7" a="1"/>
  <c r="AG454" i="7" s="1"/>
  <c r="AG455" i="7" a="1"/>
  <c r="AG455" i="7" s="1"/>
  <c r="AG456" i="7" a="1"/>
  <c r="AG456" i="7" s="1"/>
  <c r="AG457" i="7" a="1"/>
  <c r="AG457" i="7" s="1"/>
  <c r="AG458" i="7" a="1"/>
  <c r="AG458" i="7" s="1"/>
  <c r="AG459" i="7" a="1"/>
  <c r="AG459" i="7" s="1"/>
  <c r="AG460" i="7" a="1"/>
  <c r="AG460" i="7"/>
  <c r="AG461" i="7" a="1"/>
  <c r="AG461" i="7" s="1"/>
  <c r="AG462" i="7" a="1"/>
  <c r="AG462" i="7" s="1"/>
  <c r="AG463" i="7" a="1"/>
  <c r="AG463" i="7" s="1"/>
  <c r="AG464" i="7" a="1"/>
  <c r="AG464" i="7" s="1"/>
  <c r="AG465" i="7" a="1"/>
  <c r="AG465" i="7" s="1"/>
  <c r="AG466" i="7" a="1"/>
  <c r="AG466" i="7" s="1"/>
  <c r="AG467" i="7" a="1"/>
  <c r="AG467" i="7" s="1"/>
  <c r="AG468" i="7" a="1"/>
  <c r="AG468" i="7" s="1"/>
  <c r="AG469" i="7" a="1"/>
  <c r="AG469" i="7" s="1"/>
  <c r="AG470" i="7" a="1"/>
  <c r="AG470" i="7" s="1"/>
  <c r="AG471" i="7" a="1"/>
  <c r="AG471" i="7" s="1"/>
  <c r="AG472" i="7" a="1"/>
  <c r="AG472" i="7" s="1"/>
  <c r="AG473" i="7" a="1"/>
  <c r="AG473" i="7"/>
  <c r="AG474" i="7" a="1"/>
  <c r="AG474" i="7" s="1"/>
  <c r="AG475" i="7" a="1"/>
  <c r="AG475" i="7"/>
  <c r="AG476" i="7" a="1"/>
  <c r="AG476" i="7" s="1"/>
  <c r="AG477" i="7" a="1"/>
  <c r="AG477" i="7" s="1"/>
  <c r="AG478" i="7" a="1"/>
  <c r="AG478" i="7" s="1"/>
  <c r="AG479" i="7" a="1"/>
  <c r="AG479" i="7" s="1"/>
  <c r="AG480" i="7" a="1"/>
  <c r="AG480" i="7" s="1"/>
  <c r="AG481" i="7" a="1"/>
  <c r="AG481" i="7" s="1"/>
  <c r="AG482" i="7" a="1"/>
  <c r="AG482" i="7" s="1"/>
  <c r="AG483" i="7" a="1"/>
  <c r="AG483" i="7" s="1"/>
  <c r="AG484" i="7" a="1"/>
  <c r="AG484" i="7"/>
  <c r="AG485" i="7" a="1"/>
  <c r="AG485" i="7" s="1"/>
  <c r="AG486" i="7" a="1"/>
  <c r="AG486" i="7" s="1"/>
  <c r="AG487" i="7" a="1"/>
  <c r="AG487" i="7" s="1"/>
  <c r="AG488" i="7" a="1"/>
  <c r="AG488" i="7" s="1"/>
  <c r="AG489" i="7" a="1"/>
  <c r="AG489" i="7" s="1"/>
  <c r="AG490" i="7" a="1"/>
  <c r="AG490" i="7" s="1"/>
  <c r="AG491" i="7" a="1"/>
  <c r="AG491" i="7" s="1"/>
  <c r="AG492" i="7" a="1"/>
  <c r="AG492" i="7" s="1"/>
  <c r="AG493" i="7" a="1"/>
  <c r="AG493" i="7" s="1"/>
  <c r="AG494" i="7" a="1"/>
  <c r="AG494" i="7" s="1"/>
  <c r="AG495" i="7" a="1"/>
  <c r="AG495" i="7" s="1"/>
  <c r="AG496" i="7" a="1"/>
  <c r="AG496" i="7" s="1"/>
  <c r="AG497" i="7" a="1"/>
  <c r="AG497" i="7" s="1"/>
  <c r="AG498" i="7" a="1"/>
  <c r="AG498" i="7" s="1"/>
  <c r="AG499" i="7" a="1"/>
  <c r="AG499" i="7" s="1"/>
  <c r="AG500" i="7" a="1"/>
  <c r="AG500" i="7" s="1"/>
  <c r="AG501" i="7" a="1"/>
  <c r="AG501" i="7" s="1"/>
  <c r="AG502" i="7" a="1"/>
  <c r="AG502" i="7" s="1"/>
  <c r="AG503" i="7" a="1"/>
  <c r="AG503" i="7" s="1"/>
  <c r="AG504" i="7" a="1"/>
  <c r="AG504" i="7" s="1"/>
  <c r="AG505" i="7" a="1"/>
  <c r="AG505" i="7" s="1"/>
  <c r="AG506" i="7" a="1"/>
  <c r="AG506" i="7" s="1"/>
  <c r="AG507" i="7" a="1"/>
  <c r="AG507" i="7" s="1"/>
  <c r="AG508" i="7" a="1"/>
  <c r="AG508" i="7" s="1"/>
  <c r="AG509" i="7" a="1"/>
  <c r="AG509" i="7"/>
  <c r="AG510" i="7" a="1"/>
  <c r="AG510" i="7" s="1"/>
  <c r="AG511" i="7" a="1"/>
  <c r="AG511" i="7" s="1"/>
  <c r="AG512" i="7" a="1"/>
  <c r="AG512" i="7" s="1"/>
  <c r="AG513" i="7" a="1"/>
  <c r="AG513" i="7" s="1"/>
  <c r="AG514" i="7" a="1"/>
  <c r="AG514" i="7" s="1"/>
  <c r="AG515" i="7" a="1"/>
  <c r="AG515" i="7" s="1"/>
  <c r="AG516" i="7" a="1"/>
  <c r="AG516" i="7"/>
  <c r="AG517" i="7" a="1"/>
  <c r="AG517" i="7" s="1"/>
  <c r="AG518" i="7" a="1"/>
  <c r="AG518" i="7" s="1"/>
  <c r="AG519" i="7" a="1"/>
  <c r="AG519" i="7" s="1"/>
  <c r="AG520" i="7" a="1"/>
  <c r="AG520" i="7" s="1"/>
  <c r="AG521" i="7" a="1"/>
  <c r="AG521" i="7" s="1"/>
  <c r="AG522" i="7" a="1"/>
  <c r="AG522" i="7" s="1"/>
  <c r="AG523" i="7" a="1"/>
  <c r="AG523" i="7" s="1"/>
  <c r="AG524" i="7" a="1"/>
  <c r="AG524" i="7" s="1"/>
  <c r="AG525" i="7" a="1"/>
  <c r="AG525" i="7" s="1"/>
  <c r="AG526" i="7" a="1"/>
  <c r="AG526" i="7" s="1"/>
  <c r="AG527" i="7" a="1"/>
  <c r="AG527" i="7" s="1"/>
  <c r="AG528" i="7" a="1"/>
  <c r="AG528" i="7"/>
  <c r="AG529" i="7" a="1"/>
  <c r="AG529" i="7" s="1"/>
  <c r="AG530" i="7" a="1"/>
  <c r="AG530" i="7"/>
  <c r="AG531" i="7" a="1"/>
  <c r="AG531" i="7" s="1"/>
  <c r="AG532" i="7" a="1"/>
  <c r="AG532" i="7" s="1"/>
  <c r="AG533" i="7" a="1"/>
  <c r="AG533" i="7" s="1"/>
  <c r="AG534" i="7" a="1"/>
  <c r="AG534" i="7" s="1"/>
  <c r="AG535" i="7" a="1"/>
  <c r="AG535" i="7" s="1"/>
  <c r="AG536" i="7" a="1"/>
  <c r="AG536" i="7" s="1"/>
  <c r="AG537" i="7" a="1"/>
  <c r="AG537" i="7" s="1"/>
  <c r="AG538" i="7" a="1"/>
  <c r="AG538" i="7" s="1"/>
  <c r="AG539" i="7" a="1"/>
  <c r="AG539" i="7" s="1"/>
  <c r="AG540" i="7" a="1"/>
  <c r="AG540" i="7" s="1"/>
  <c r="AG541" i="7" a="1"/>
  <c r="AG541" i="7" s="1"/>
  <c r="AG542" i="7" a="1"/>
  <c r="AG542" i="7" s="1"/>
  <c r="AG543" i="7" a="1"/>
  <c r="AG543" i="7" s="1"/>
  <c r="AG544" i="7" a="1"/>
  <c r="AG544" i="7" s="1"/>
  <c r="AG545" i="7" a="1"/>
  <c r="AG545" i="7" s="1"/>
  <c r="AG546" i="7" a="1"/>
  <c r="AG546" i="7"/>
  <c r="AG547" i="7" a="1"/>
  <c r="AG547" i="7"/>
  <c r="AG548" i="7" a="1"/>
  <c r="AG548" i="7" s="1"/>
  <c r="AG549" i="7" a="1"/>
  <c r="AG549" i="7" s="1"/>
  <c r="AG550" i="7" a="1"/>
  <c r="AG550" i="7" s="1"/>
  <c r="AG551" i="7" a="1"/>
  <c r="AG551" i="7" s="1"/>
  <c r="AG552" i="7" a="1"/>
  <c r="AG552" i="7" s="1"/>
  <c r="AG553" i="7" a="1"/>
  <c r="AG553" i="7" s="1"/>
  <c r="AG554" i="7" a="1"/>
  <c r="AG554" i="7" s="1"/>
  <c r="AG555" i="7" a="1"/>
  <c r="AG555" i="7" s="1"/>
  <c r="AG556" i="7" a="1"/>
  <c r="AG556" i="7" s="1"/>
  <c r="AG557" i="7" a="1"/>
  <c r="AG557" i="7" s="1"/>
  <c r="AG558" i="7" a="1"/>
  <c r="AG558" i="7" s="1"/>
  <c r="AG559" i="7" a="1"/>
  <c r="AG559" i="7" s="1"/>
  <c r="AG560" i="7" a="1"/>
  <c r="AG560" i="7" s="1"/>
  <c r="AG561" i="7" a="1"/>
  <c r="AG561" i="7" s="1"/>
  <c r="AG562" i="7" a="1"/>
  <c r="AG562" i="7" s="1"/>
  <c r="AG563" i="7" a="1"/>
  <c r="AG563" i="7" s="1"/>
  <c r="AG564" i="7" a="1"/>
  <c r="AG564" i="7" s="1"/>
  <c r="AG565" i="7" a="1"/>
  <c r="AG565" i="7" s="1"/>
  <c r="AG566" i="7" a="1"/>
  <c r="AG566" i="7"/>
  <c r="AG567" i="7" a="1"/>
  <c r="AG567" i="7" s="1"/>
  <c r="AG568" i="7" a="1"/>
  <c r="AG568" i="7" s="1"/>
  <c r="AG569" i="7" a="1"/>
  <c r="AG569" i="7" s="1"/>
  <c r="AG570" i="7" a="1"/>
  <c r="AG570" i="7" s="1"/>
  <c r="AG571" i="7" a="1"/>
  <c r="AG571" i="7" s="1"/>
  <c r="AG572" i="7" a="1"/>
  <c r="AG572" i="7" s="1"/>
  <c r="AG573" i="7" a="1"/>
  <c r="AG573" i="7" s="1"/>
  <c r="AG574" i="7" a="1"/>
  <c r="AG574" i="7" s="1"/>
  <c r="AG575" i="7" a="1"/>
  <c r="AG575" i="7" s="1"/>
  <c r="AG576" i="7" a="1"/>
  <c r="AG576" i="7" s="1"/>
  <c r="AG577" i="7" a="1"/>
  <c r="AG577" i="7" s="1"/>
  <c r="AG578" i="7" a="1"/>
  <c r="AG578" i="7"/>
  <c r="AG579" i="7" a="1"/>
  <c r="AG579" i="7" s="1"/>
  <c r="AG580" i="7" a="1"/>
  <c r="AG580" i="7" s="1"/>
  <c r="AG581" i="7" a="1"/>
  <c r="AG581" i="7" s="1"/>
  <c r="AG582" i="7" a="1"/>
  <c r="AG582" i="7" s="1"/>
  <c r="AG583" i="7" a="1"/>
  <c r="AG583" i="7" s="1"/>
  <c r="AG584" i="7" a="1"/>
  <c r="AG584" i="7" s="1"/>
  <c r="AG585" i="7" a="1"/>
  <c r="AG585" i="7" s="1"/>
  <c r="AG586" i="7" a="1"/>
  <c r="AG586" i="7" s="1"/>
  <c r="AG587" i="7" a="1"/>
  <c r="AG587" i="7" s="1"/>
  <c r="AG588" i="7" a="1"/>
  <c r="AG588" i="7" s="1"/>
  <c r="AG589" i="7" a="1"/>
  <c r="AG589" i="7" s="1"/>
  <c r="AG590" i="7" a="1"/>
  <c r="AG590" i="7" s="1"/>
  <c r="AG591" i="7" a="1"/>
  <c r="AG591" i="7" s="1"/>
  <c r="AG592" i="7" a="1"/>
  <c r="AG592" i="7" s="1"/>
  <c r="AG593" i="7" a="1"/>
  <c r="AG593" i="7" s="1"/>
  <c r="AG594" i="7" a="1"/>
  <c r="AG594" i="7" s="1"/>
  <c r="AG595" i="7" a="1"/>
  <c r="AG595" i="7" s="1"/>
  <c r="AG596" i="7" a="1"/>
  <c r="AG596" i="7"/>
  <c r="AG597" i="7" a="1"/>
  <c r="AG597" i="7" s="1"/>
  <c r="AG598" i="7" a="1"/>
  <c r="AG598" i="7" s="1"/>
  <c r="AG599" i="7" a="1"/>
  <c r="AG599" i="7" s="1"/>
  <c r="AG600" i="7" a="1"/>
  <c r="AG600" i="7" s="1"/>
  <c r="AG601" i="7" a="1"/>
  <c r="AG601" i="7" s="1"/>
  <c r="AG602" i="7" a="1"/>
  <c r="AG602" i="7"/>
  <c r="AG603" i="7" a="1"/>
  <c r="AG603" i="7" s="1"/>
  <c r="AG604" i="7" a="1"/>
  <c r="AG604" i="7" s="1"/>
  <c r="AG605" i="7" a="1"/>
  <c r="AG605" i="7" s="1"/>
  <c r="AG606" i="7" a="1"/>
  <c r="AG606" i="7" s="1"/>
  <c r="AG607" i="7" a="1"/>
  <c r="AG607" i="7" s="1"/>
  <c r="AG608" i="7" a="1"/>
  <c r="AG608" i="7" s="1"/>
  <c r="AG609" i="7" a="1"/>
  <c r="AG609" i="7" s="1"/>
  <c r="AG610" i="7" a="1"/>
  <c r="AG610" i="7" s="1"/>
  <c r="AG611" i="7" a="1"/>
  <c r="AG611" i="7" s="1"/>
  <c r="AG612" i="7" a="1"/>
  <c r="AG612" i="7" s="1"/>
  <c r="AG613" i="7" a="1"/>
  <c r="AG613" i="7"/>
  <c r="AG614" i="7" a="1"/>
  <c r="AG614" i="7" s="1"/>
  <c r="AG615" i="7" a="1"/>
  <c r="AG615" i="7" s="1"/>
  <c r="AG616" i="7" a="1"/>
  <c r="AG616" i="7" s="1"/>
  <c r="AG617" i="7" a="1"/>
  <c r="AG617" i="7"/>
  <c r="AG618" i="7" a="1"/>
  <c r="AG618" i="7" s="1"/>
  <c r="AG619" i="7" a="1"/>
  <c r="AG619" i="7" s="1"/>
  <c r="AG620" i="7" a="1"/>
  <c r="AG620" i="7" s="1"/>
  <c r="AG621" i="7" a="1"/>
  <c r="AG621" i="7" s="1"/>
  <c r="AG622" i="7" a="1"/>
  <c r="AG622" i="7" s="1"/>
  <c r="AG623" i="7" a="1"/>
  <c r="AG623" i="7" s="1"/>
  <c r="AG624" i="7" a="1"/>
  <c r="AG624" i="7"/>
  <c r="AG625" i="7" a="1"/>
  <c r="AG625" i="7" s="1"/>
  <c r="AG626" i="7" a="1"/>
  <c r="AG626" i="7" s="1"/>
  <c r="AG627" i="7" a="1"/>
  <c r="AG627" i="7" s="1"/>
  <c r="AG628" i="7" a="1"/>
  <c r="AG628" i="7" s="1"/>
  <c r="AG629" i="7" a="1"/>
  <c r="AG629" i="7" s="1"/>
  <c r="AG630" i="7" a="1"/>
  <c r="AG630" i="7" s="1"/>
  <c r="AG631" i="7" a="1"/>
  <c r="AG631" i="7"/>
  <c r="AG632" i="7" a="1"/>
  <c r="AG632" i="7"/>
  <c r="AG633" i="7" a="1"/>
  <c r="AG633" i="7" s="1"/>
  <c r="AG634" i="7" a="1"/>
  <c r="AG634" i="7" s="1"/>
  <c r="AG635" i="7" a="1"/>
  <c r="AG635" i="7" s="1"/>
  <c r="AG636" i="7" a="1"/>
  <c r="AG636" i="7"/>
  <c r="AG637" i="7" a="1"/>
  <c r="AG637" i="7" s="1"/>
  <c r="AG638" i="7" a="1"/>
  <c r="AG638" i="7" s="1"/>
  <c r="AG639" i="7" a="1"/>
  <c r="AG639" i="7" s="1"/>
  <c r="AG640" i="7" a="1"/>
  <c r="AG640" i="7" s="1"/>
  <c r="AG641" i="7" a="1"/>
  <c r="AG641" i="7" s="1"/>
  <c r="AG642" i="7" a="1"/>
  <c r="AG642" i="7" s="1"/>
  <c r="AG643" i="7" a="1"/>
  <c r="AG643" i="7" s="1"/>
  <c r="AG644" i="7" a="1"/>
  <c r="AG644" i="7" s="1"/>
  <c r="AG645" i="7" a="1"/>
  <c r="AG645" i="7" s="1"/>
  <c r="AG646" i="7" a="1"/>
  <c r="AG646" i="7" s="1"/>
  <c r="AG647" i="7" a="1"/>
  <c r="AG647" i="7" s="1"/>
  <c r="AG648" i="7" a="1"/>
  <c r="AG648" i="7" s="1"/>
  <c r="AG649" i="7" a="1"/>
  <c r="AG649" i="7" s="1"/>
  <c r="AG650" i="7" a="1"/>
  <c r="AG650" i="7" s="1"/>
  <c r="AG651" i="7" a="1"/>
  <c r="AG651" i="7" s="1"/>
  <c r="AG652" i="7" a="1"/>
  <c r="AG652" i="7" s="1"/>
  <c r="AG653" i="7" a="1"/>
  <c r="AG653" i="7"/>
  <c r="AG654" i="7" a="1"/>
  <c r="AG654" i="7" s="1"/>
  <c r="AG655" i="7" a="1"/>
  <c r="AG655" i="7" s="1"/>
  <c r="AG656" i="7" a="1"/>
  <c r="AG656" i="7" s="1"/>
  <c r="AG657" i="7" a="1"/>
  <c r="AG657" i="7" s="1"/>
  <c r="AG658" i="7" a="1"/>
  <c r="AG658" i="7" s="1"/>
  <c r="AG659" i="7" a="1"/>
  <c r="AG659" i="7" s="1"/>
  <c r="AG660" i="7" a="1"/>
  <c r="AG660" i="7" s="1"/>
  <c r="AG661" i="7" a="1"/>
  <c r="AG661" i="7" s="1"/>
  <c r="AG662" i="7" a="1"/>
  <c r="AG662" i="7" s="1"/>
  <c r="AG663" i="7" a="1"/>
  <c r="AG663" i="7" s="1"/>
  <c r="AG664" i="7" a="1"/>
  <c r="AG664" i="7" s="1"/>
  <c r="AG665" i="7" a="1"/>
  <c r="AG665" i="7" s="1"/>
  <c r="AG666" i="7" a="1"/>
  <c r="AG666" i="7" s="1"/>
  <c r="AG667" i="7" a="1"/>
  <c r="AG667" i="7" s="1"/>
  <c r="AG668" i="7" a="1"/>
  <c r="AG668" i="7" s="1"/>
  <c r="AG669" i="7" a="1"/>
  <c r="AG669" i="7" s="1"/>
  <c r="AG670" i="7" a="1"/>
  <c r="AG670" i="7" s="1"/>
  <c r="AG671" i="7" a="1"/>
  <c r="AG671" i="7"/>
  <c r="AG672" i="7" a="1"/>
  <c r="AG672" i="7" s="1"/>
  <c r="AG673" i="7" a="1"/>
  <c r="AG673" i="7" s="1"/>
  <c r="AG674" i="7" a="1"/>
  <c r="AG674" i="7" s="1"/>
  <c r="AG675" i="7" a="1"/>
  <c r="AG675" i="7" s="1"/>
  <c r="AG676" i="7" a="1"/>
  <c r="AG676" i="7" s="1"/>
  <c r="AG677" i="7" a="1"/>
  <c r="AG677" i="7" s="1"/>
  <c r="AG678" i="7" a="1"/>
  <c r="AG678" i="7" s="1"/>
  <c r="AG679" i="7" a="1"/>
  <c r="AG679" i="7" s="1"/>
  <c r="AG680" i="7" a="1"/>
  <c r="AG680" i="7" s="1"/>
  <c r="AG681" i="7" a="1"/>
  <c r="AG681" i="7" s="1"/>
  <c r="AG682" i="7" a="1"/>
  <c r="AG682" i="7" s="1"/>
  <c r="AG683" i="7" a="1"/>
  <c r="AG683" i="7" s="1"/>
  <c r="AG684" i="7" a="1"/>
  <c r="AG684" i="7" s="1"/>
  <c r="AG685" i="7" a="1"/>
  <c r="AG685" i="7"/>
  <c r="AG686" i="7" a="1"/>
  <c r="AG686" i="7" s="1"/>
  <c r="AG687" i="7" a="1"/>
  <c r="AG687" i="7" s="1"/>
  <c r="AG688" i="7" a="1"/>
  <c r="AG688" i="7" s="1"/>
  <c r="AG689" i="7" a="1"/>
  <c r="AG689" i="7"/>
  <c r="AG690" i="7" a="1"/>
  <c r="AG690" i="7" s="1"/>
  <c r="AG691" i="7" a="1"/>
  <c r="AG691" i="7" s="1"/>
  <c r="AG692" i="7" a="1"/>
  <c r="AG692" i="7" s="1"/>
  <c r="AG693" i="7" a="1"/>
  <c r="AG693" i="7" s="1"/>
  <c r="AG694" i="7" a="1"/>
  <c r="AG694" i="7" s="1"/>
  <c r="AG695" i="7" a="1"/>
  <c r="AG695" i="7" s="1"/>
  <c r="AG696" i="7" a="1"/>
  <c r="AG696" i="7" s="1"/>
  <c r="AG697" i="7" a="1"/>
  <c r="AG697" i="7" s="1"/>
  <c r="AG698" i="7" a="1"/>
  <c r="AG698" i="7" s="1"/>
  <c r="AG699" i="7" a="1"/>
  <c r="AG699" i="7" s="1"/>
  <c r="AG700" i="7" a="1"/>
  <c r="AG700" i="7" s="1"/>
  <c r="AG701" i="7" a="1"/>
  <c r="AG701" i="7" s="1"/>
  <c r="AG702" i="7" a="1"/>
  <c r="AG702" i="7" s="1"/>
  <c r="AG703" i="7" a="1"/>
  <c r="AG703" i="7"/>
  <c r="AG704" i="7" a="1"/>
  <c r="AG704" i="7" s="1"/>
  <c r="AG705" i="7" a="1"/>
  <c r="AG705" i="7" s="1"/>
  <c r="AG706" i="7" a="1"/>
  <c r="AG706" i="7" s="1"/>
  <c r="AG707" i="7" a="1"/>
  <c r="AG707" i="7" s="1"/>
  <c r="AG708" i="7" a="1"/>
  <c r="AG708" i="7" s="1"/>
  <c r="AG709" i="7" a="1"/>
  <c r="AG709" i="7" s="1"/>
  <c r="AG710" i="7" a="1"/>
  <c r="AG710" i="7"/>
  <c r="AG711" i="7" a="1"/>
  <c r="AG711" i="7" s="1"/>
  <c r="AG712" i="7" a="1"/>
  <c r="AG712" i="7" s="1"/>
  <c r="AG713" i="7" a="1"/>
  <c r="AG713" i="7" s="1"/>
  <c r="AG714" i="7" a="1"/>
  <c r="AG714" i="7" s="1"/>
  <c r="AG715" i="7" a="1"/>
  <c r="AG715" i="7" s="1"/>
  <c r="AG716" i="7" a="1"/>
  <c r="AG716" i="7" s="1"/>
  <c r="AG717" i="7" a="1"/>
  <c r="AG717" i="7" s="1"/>
  <c r="AG718" i="7" a="1"/>
  <c r="AG718" i="7" s="1"/>
  <c r="AG719" i="7" a="1"/>
  <c r="AG719" i="7" s="1"/>
  <c r="AG720" i="7" a="1"/>
  <c r="AG720" i="7" s="1"/>
  <c r="AG721" i="7" a="1"/>
  <c r="AG721" i="7"/>
  <c r="AG722" i="7" a="1"/>
  <c r="AG722" i="7" s="1"/>
  <c r="AG723" i="7" a="1"/>
  <c r="AG723" i="7" s="1"/>
  <c r="AG724" i="7" a="1"/>
  <c r="AG724" i="7" s="1"/>
  <c r="AG725" i="7" a="1"/>
  <c r="AG725" i="7"/>
  <c r="AG726" i="7" a="1"/>
  <c r="AG726" i="7"/>
  <c r="AG727" i="7" a="1"/>
  <c r="AG727" i="7" s="1"/>
  <c r="AG728" i="7" a="1"/>
  <c r="AG728" i="7" s="1"/>
  <c r="AG729" i="7" a="1"/>
  <c r="AG729" i="7" s="1"/>
  <c r="AG730" i="7" a="1"/>
  <c r="AG730" i="7" s="1"/>
  <c r="AG731" i="7" a="1"/>
  <c r="AG731" i="7" s="1"/>
  <c r="AG732" i="7" a="1"/>
  <c r="AG732" i="7"/>
  <c r="AG733" i="7" a="1"/>
  <c r="AG733" i="7" s="1"/>
  <c r="AG734" i="7" a="1"/>
  <c r="AG734" i="7" s="1"/>
  <c r="AG735" i="7" a="1"/>
  <c r="AG735" i="7" s="1"/>
  <c r="AG736" i="7" a="1"/>
  <c r="AG736" i="7" s="1"/>
  <c r="AG737" i="7" a="1"/>
  <c r="AG737" i="7" s="1"/>
  <c r="AG738" i="7" a="1"/>
  <c r="AG738" i="7" s="1"/>
  <c r="AG739" i="7" a="1"/>
  <c r="AG739" i="7" s="1"/>
  <c r="AG740" i="7" a="1"/>
  <c r="AG740" i="7" s="1"/>
  <c r="AG741" i="7" a="1"/>
  <c r="AG741" i="7" s="1"/>
  <c r="AG742" i="7" a="1"/>
  <c r="AG742" i="7" s="1"/>
  <c r="AG743" i="7" a="1"/>
  <c r="AG743" i="7" s="1"/>
  <c r="AG744" i="7" a="1"/>
  <c r="AG744" i="7" s="1"/>
  <c r="AG745" i="7" a="1"/>
  <c r="AG745" i="7" s="1"/>
  <c r="AG746" i="7" a="1"/>
  <c r="AG746" i="7" s="1"/>
  <c r="AG747" i="7" a="1"/>
  <c r="AG747" i="7" s="1"/>
  <c r="AG748" i="7" a="1"/>
  <c r="AG748" i="7" s="1"/>
  <c r="AG749" i="7" a="1"/>
  <c r="AG749" i="7" s="1"/>
  <c r="AG750" i="7" a="1"/>
  <c r="AG750" i="7" s="1"/>
  <c r="AG751" i="7" a="1"/>
  <c r="AG751" i="7" s="1"/>
  <c r="AG752" i="7" a="1"/>
  <c r="AG752" i="7" s="1"/>
  <c r="AG753" i="7" a="1"/>
  <c r="AG753" i="7" s="1"/>
  <c r="AG754" i="7" a="1"/>
  <c r="AG754" i="7" s="1"/>
  <c r="AG755" i="7" a="1"/>
  <c r="AG755" i="7"/>
  <c r="AG756" i="7" a="1"/>
  <c r="AG756" i="7"/>
  <c r="AG757" i="7" a="1"/>
  <c r="AG757" i="7" s="1"/>
  <c r="AG758" i="7" a="1"/>
  <c r="AG758" i="7"/>
  <c r="AG759" i="7" a="1"/>
  <c r="AG759" i="7" s="1"/>
  <c r="AG760" i="7" a="1"/>
  <c r="AG760" i="7" s="1"/>
  <c r="AG761" i="7" a="1"/>
  <c r="AG761" i="7"/>
  <c r="AG762" i="7" a="1"/>
  <c r="AG762" i="7" s="1"/>
  <c r="AG763" i="7" a="1"/>
  <c r="AG763" i="7"/>
  <c r="AG764" i="7" a="1"/>
  <c r="AG764" i="7" s="1"/>
  <c r="AG765" i="7" a="1"/>
  <c r="AG765" i="7" s="1"/>
  <c r="AG766" i="7" a="1"/>
  <c r="AG766" i="7" s="1"/>
  <c r="AG767" i="7" a="1"/>
  <c r="AG767" i="7" s="1"/>
  <c r="AG768" i="7" a="1"/>
  <c r="AG768" i="7" s="1"/>
  <c r="AG769" i="7" a="1"/>
  <c r="AG769" i="7" s="1"/>
  <c r="AG770" i="7" a="1"/>
  <c r="AG770" i="7" s="1"/>
  <c r="AG771" i="7" a="1"/>
  <c r="AG771" i="7" s="1"/>
  <c r="AG772" i="7" a="1"/>
  <c r="AG772" i="7" s="1"/>
  <c r="AG773" i="7" a="1"/>
  <c r="AG773" i="7" s="1"/>
  <c r="AG774" i="7" a="1"/>
  <c r="AG774" i="7" s="1"/>
  <c r="AG775" i="7" a="1"/>
  <c r="AG775" i="7" s="1"/>
  <c r="AG776" i="7" a="1"/>
  <c r="AG776" i="7" s="1"/>
  <c r="AG777" i="7" a="1"/>
  <c r="AG777" i="7" s="1"/>
  <c r="AG778" i="7" a="1"/>
  <c r="AG778" i="7" s="1"/>
  <c r="AG779" i="7" a="1"/>
  <c r="AG779" i="7" s="1"/>
  <c r="AG780" i="7" a="1"/>
  <c r="AG780" i="7" s="1"/>
  <c r="AG781" i="7" a="1"/>
  <c r="AG781" i="7" s="1"/>
  <c r="AG782" i="7" a="1"/>
  <c r="AG782" i="7" s="1"/>
  <c r="AG783" i="7" a="1"/>
  <c r="AG783" i="7" s="1"/>
  <c r="AG784" i="7" a="1"/>
  <c r="AG784" i="7" s="1"/>
  <c r="AG785" i="7" a="1"/>
  <c r="AG785" i="7" s="1"/>
  <c r="AG786" i="7" a="1"/>
  <c r="AG786" i="7" s="1"/>
  <c r="AG787" i="7" a="1"/>
  <c r="AG787" i="7" s="1"/>
  <c r="AG788" i="7" a="1"/>
  <c r="AG788" i="7" s="1"/>
  <c r="AG789" i="7" a="1"/>
  <c r="AG789" i="7" s="1"/>
  <c r="AG790" i="7" a="1"/>
  <c r="AG790" i="7" s="1"/>
  <c r="AG791" i="7" a="1"/>
  <c r="AG791" i="7" s="1"/>
  <c r="AG792" i="7" a="1"/>
  <c r="AG792" i="7" s="1"/>
  <c r="AG793" i="7" a="1"/>
  <c r="AG793" i="7" s="1"/>
  <c r="AG794" i="7" a="1"/>
  <c r="AG794" i="7" s="1"/>
  <c r="AG795" i="7" a="1"/>
  <c r="AG795" i="7" s="1"/>
  <c r="AG796" i="7" a="1"/>
  <c r="AG796" i="7" s="1"/>
  <c r="AG797" i="7" a="1"/>
  <c r="AG797" i="7" s="1"/>
  <c r="AG798" i="7" a="1"/>
  <c r="AG798" i="7" s="1"/>
  <c r="AG799" i="7" a="1"/>
  <c r="AG799" i="7" s="1"/>
  <c r="AG800" i="7" a="1"/>
  <c r="AG800" i="7" s="1"/>
  <c r="AG801" i="7" a="1"/>
  <c r="AG801" i="7" s="1"/>
  <c r="AG802" i="7" a="1"/>
  <c r="AG802" i="7" s="1"/>
  <c r="AG803" i="7" a="1"/>
  <c r="AG803" i="7" s="1"/>
  <c r="AG804" i="7" a="1"/>
  <c r="AG804" i="7" s="1"/>
  <c r="AG805" i="7" a="1"/>
  <c r="AG805" i="7" s="1"/>
  <c r="AG806" i="7" a="1"/>
  <c r="AG806" i="7" s="1"/>
  <c r="AG807" i="7" a="1"/>
  <c r="AG807" i="7" s="1"/>
  <c r="AG808" i="7" a="1"/>
  <c r="AG808" i="7" s="1"/>
  <c r="AG809" i="7" a="1"/>
  <c r="AG809" i="7" s="1"/>
  <c r="AG810" i="7" a="1"/>
  <c r="AG810" i="7" s="1"/>
  <c r="AG811" i="7" a="1"/>
  <c r="AG811" i="7" s="1"/>
  <c r="AG812" i="7" a="1"/>
  <c r="AG812" i="7" s="1"/>
  <c r="AG813" i="7" a="1"/>
  <c r="AG813" i="7" s="1"/>
  <c r="AG814" i="7" a="1"/>
  <c r="AG814" i="7" s="1"/>
  <c r="AG815" i="7" a="1"/>
  <c r="AG815" i="7" s="1"/>
  <c r="AG816" i="7" a="1"/>
  <c r="AG816" i="7" s="1"/>
  <c r="AG817" i="7" a="1"/>
  <c r="AG817" i="7" s="1"/>
  <c r="AG818" i="7" a="1"/>
  <c r="AG818" i="7" s="1"/>
  <c r="AG819" i="7" a="1"/>
  <c r="AG819" i="7" s="1"/>
  <c r="AG820" i="7" a="1"/>
  <c r="AG820" i="7" s="1"/>
  <c r="AG821" i="7" a="1"/>
  <c r="AG821" i="7" s="1"/>
  <c r="AG822" i="7" a="1"/>
  <c r="AG822" i="7" s="1"/>
  <c r="AG823" i="7" a="1"/>
  <c r="AG823" i="7" s="1"/>
  <c r="AG824" i="7" a="1"/>
  <c r="AG824" i="7" s="1"/>
  <c r="AG825" i="7" a="1"/>
  <c r="AG825" i="7" s="1"/>
  <c r="AG826" i="7" a="1"/>
  <c r="AG826" i="7" s="1"/>
  <c r="AG827" i="7" a="1"/>
  <c r="AG827" i="7" s="1"/>
  <c r="AG828" i="7" a="1"/>
  <c r="AG828" i="7" s="1"/>
  <c r="AG829" i="7" a="1"/>
  <c r="AG829" i="7" s="1"/>
  <c r="AG830" i="7" a="1"/>
  <c r="AG830" i="7" s="1"/>
  <c r="AG831" i="7" a="1"/>
  <c r="AG831" i="7" s="1"/>
  <c r="AG832" i="7" a="1"/>
  <c r="AG832" i="7" s="1"/>
  <c r="AG833" i="7" a="1"/>
  <c r="AG833" i="7"/>
  <c r="AG834" i="7" a="1"/>
  <c r="AG834" i="7" s="1"/>
  <c r="AG835" i="7" a="1"/>
  <c r="AG835" i="7" s="1"/>
  <c r="AG836" i="7" a="1"/>
  <c r="AG836" i="7"/>
  <c r="AG837" i="7" a="1"/>
  <c r="AG837" i="7" s="1"/>
  <c r="AG838" i="7" a="1"/>
  <c r="AG838" i="7" s="1"/>
  <c r="AG839" i="7" a="1"/>
  <c r="AG839" i="7" s="1"/>
  <c r="AG840" i="7" a="1"/>
  <c r="AG840" i="7" s="1"/>
  <c r="AG841" i="7" a="1"/>
  <c r="AG841" i="7" s="1"/>
  <c r="AG842" i="7" a="1"/>
  <c r="AG842" i="7" s="1"/>
  <c r="AG843" i="7" a="1"/>
  <c r="AG843" i="7" s="1"/>
  <c r="AG844" i="7" a="1"/>
  <c r="AG844" i="7" s="1"/>
  <c r="AG845" i="7" a="1"/>
  <c r="AG845" i="7" s="1"/>
  <c r="AG846" i="7" a="1"/>
  <c r="AG846" i="7" s="1"/>
  <c r="AG847" i="7" a="1"/>
  <c r="AG847" i="7" s="1"/>
  <c r="AG848" i="7" a="1"/>
  <c r="AG848" i="7" s="1"/>
  <c r="AG849" i="7" a="1"/>
  <c r="AG849" i="7" s="1"/>
  <c r="AG850" i="7" a="1"/>
  <c r="AG850" i="7" s="1"/>
  <c r="AG851" i="7" a="1"/>
  <c r="AG851" i="7" s="1"/>
  <c r="AG852" i="7" a="1"/>
  <c r="AG852" i="7" s="1"/>
  <c r="AG853" i="7" a="1"/>
  <c r="AG853" i="7" s="1"/>
  <c r="AG854" i="7" a="1"/>
  <c r="AG854" i="7" s="1"/>
  <c r="AG855" i="7" a="1"/>
  <c r="AG855" i="7" s="1"/>
  <c r="AG856" i="7" a="1"/>
  <c r="AG856" i="7" s="1"/>
  <c r="AG857" i="7" a="1"/>
  <c r="AG857" i="7" s="1"/>
  <c r="AG858" i="7" a="1"/>
  <c r="AG858" i="7" s="1"/>
  <c r="AG859" i="7" a="1"/>
  <c r="AG859" i="7" s="1"/>
  <c r="AG860" i="7" a="1"/>
  <c r="AG860" i="7" s="1"/>
  <c r="AG861" i="7" a="1"/>
  <c r="AG861" i="7" s="1"/>
  <c r="AG862" i="7" a="1"/>
  <c r="AG862" i="7" s="1"/>
  <c r="AG863" i="7" a="1"/>
  <c r="AG863" i="7"/>
  <c r="AG864" i="7" a="1"/>
  <c r="AG864" i="7" s="1"/>
  <c r="AG865" i="7" a="1"/>
  <c r="AG865" i="7" s="1"/>
  <c r="AG866" i="7" a="1"/>
  <c r="AG866" i="7"/>
  <c r="AG867" i="7" a="1"/>
  <c r="AG867" i="7" s="1"/>
  <c r="AG868" i="7" a="1"/>
  <c r="AG868" i="7" s="1"/>
  <c r="AG869" i="7" a="1"/>
  <c r="AG869" i="7"/>
  <c r="AG870" i="7" a="1"/>
  <c r="AG870" i="7" s="1"/>
  <c r="AG871" i="7" a="1"/>
  <c r="AG871" i="7" s="1"/>
  <c r="AG872" i="7" a="1"/>
  <c r="AG872" i="7" s="1"/>
  <c r="AG873" i="7" a="1"/>
  <c r="AG873" i="7" s="1"/>
  <c r="AG874" i="7" a="1"/>
  <c r="AG874" i="7" s="1"/>
  <c r="AG875" i="7" a="1"/>
  <c r="AG875" i="7" s="1"/>
  <c r="AG876" i="7" a="1"/>
  <c r="AG876" i="7" s="1"/>
  <c r="AG877" i="7" a="1"/>
  <c r="AG877" i="7" s="1"/>
  <c r="AG878" i="7" a="1"/>
  <c r="AG878" i="7" s="1"/>
  <c r="AG879" i="7" a="1"/>
  <c r="AG879" i="7" s="1"/>
  <c r="AG880" i="7" a="1"/>
  <c r="AG880" i="7" s="1"/>
  <c r="AG881" i="7" a="1"/>
  <c r="AG881" i="7" s="1"/>
  <c r="AG882" i="7" a="1"/>
  <c r="AG882" i="7" s="1"/>
  <c r="AG883" i="7" a="1"/>
  <c r="AG883" i="7"/>
  <c r="AG884" i="7" a="1"/>
  <c r="AG884" i="7" s="1"/>
  <c r="AG885" i="7" a="1"/>
  <c r="AG885" i="7" s="1"/>
  <c r="AG886" i="7" a="1"/>
  <c r="AG886" i="7" s="1"/>
  <c r="AG887" i="7" a="1"/>
  <c r="AG887" i="7" s="1"/>
  <c r="AG888" i="7" a="1"/>
  <c r="AG888" i="7" s="1"/>
  <c r="AG889" i="7" a="1"/>
  <c r="AG889" i="7" s="1"/>
  <c r="AG890" i="7" a="1"/>
  <c r="AG890" i="7" s="1"/>
  <c r="AG891" i="7" a="1"/>
  <c r="AG891" i="7" s="1"/>
  <c r="AG892" i="7" a="1"/>
  <c r="AG892" i="7" s="1"/>
  <c r="AG893" i="7" a="1"/>
  <c r="AG893" i="7" s="1"/>
  <c r="AG894" i="7" a="1"/>
  <c r="AG894" i="7"/>
  <c r="AG895" i="7" a="1"/>
  <c r="AG895" i="7" s="1"/>
  <c r="AG896" i="7" a="1"/>
  <c r="AG896" i="7" s="1"/>
  <c r="AG897" i="7" a="1"/>
  <c r="AG897" i="7" s="1"/>
  <c r="AG898" i="7" a="1"/>
  <c r="AG898" i="7" s="1"/>
  <c r="AG899" i="7" a="1"/>
  <c r="AG899" i="7" s="1"/>
  <c r="AG900" i="7" a="1"/>
  <c r="AG900" i="7" s="1"/>
  <c r="AG901" i="7" a="1"/>
  <c r="AG901" i="7"/>
  <c r="AG902" i="7" a="1"/>
  <c r="AG902" i="7" s="1"/>
  <c r="AG903" i="7" a="1"/>
  <c r="AG903" i="7" s="1"/>
  <c r="AG904" i="7" a="1"/>
  <c r="AG904" i="7" s="1"/>
  <c r="AG905" i="7" a="1"/>
  <c r="AG905" i="7" s="1"/>
  <c r="AG906" i="7" a="1"/>
  <c r="AG906" i="7"/>
  <c r="AG907" i="7" a="1"/>
  <c r="AG907" i="7" s="1"/>
  <c r="AG908" i="7" a="1"/>
  <c r="AG908" i="7"/>
  <c r="AG909" i="7" a="1"/>
  <c r="AG909" i="7" s="1"/>
  <c r="AG910" i="7" a="1"/>
  <c r="AG910" i="7" s="1"/>
  <c r="AG911" i="7" a="1"/>
  <c r="AG911" i="7" s="1"/>
  <c r="AG912" i="7" a="1"/>
  <c r="AG912" i="7" s="1"/>
  <c r="AG913" i="7" a="1"/>
  <c r="AG913" i="7" s="1"/>
  <c r="AG914" i="7" a="1"/>
  <c r="AG914" i="7" s="1"/>
  <c r="AG915" i="7" a="1"/>
  <c r="AG915" i="7" s="1"/>
  <c r="AG916" i="7" a="1"/>
  <c r="AG916" i="7" s="1"/>
  <c r="AG917" i="7" a="1"/>
  <c r="AG917" i="7" s="1"/>
  <c r="AG918" i="7" a="1"/>
  <c r="AG918" i="7" s="1"/>
  <c r="AG919" i="7" a="1"/>
  <c r="AG919" i="7" s="1"/>
  <c r="AG920" i="7" a="1"/>
  <c r="AG920" i="7" s="1"/>
  <c r="AG921" i="7" a="1"/>
  <c r="AG921" i="7" s="1"/>
  <c r="AG922" i="7" a="1"/>
  <c r="AG922" i="7" s="1"/>
  <c r="AG923" i="7" a="1"/>
  <c r="AG923" i="7" s="1"/>
  <c r="AG924" i="7" a="1"/>
  <c r="AG924" i="7" s="1"/>
  <c r="AG925" i="7" a="1"/>
  <c r="AG925" i="7" s="1"/>
  <c r="AG926" i="7" a="1"/>
  <c r="AG926" i="7"/>
  <c r="AG927" i="7" a="1"/>
  <c r="AG927" i="7" s="1"/>
  <c r="AG928" i="7" a="1"/>
  <c r="AG928" i="7" s="1"/>
  <c r="AG929" i="7" a="1"/>
  <c r="AG929" i="7" s="1"/>
  <c r="AG930" i="7" a="1"/>
  <c r="AG930" i="7" s="1"/>
  <c r="AG931" i="7" a="1"/>
  <c r="AG931" i="7" s="1"/>
  <c r="AG932" i="7" a="1"/>
  <c r="AG932" i="7" s="1"/>
  <c r="AG933" i="7" a="1"/>
  <c r="AG933" i="7" s="1"/>
  <c r="AG934" i="7" a="1"/>
  <c r="AG934" i="7" s="1"/>
  <c r="AG935" i="7" a="1"/>
  <c r="AG935" i="7" s="1"/>
  <c r="AG936" i="7" a="1"/>
  <c r="AG936" i="7" s="1"/>
  <c r="AG937" i="7" a="1"/>
  <c r="AG937" i="7" s="1"/>
  <c r="AG938" i="7" a="1"/>
  <c r="AG938" i="7" s="1"/>
  <c r="AG939" i="7" a="1"/>
  <c r="AG939" i="7" s="1"/>
  <c r="AG940" i="7" a="1"/>
  <c r="AG940" i="7" s="1"/>
  <c r="AG941" i="7" a="1"/>
  <c r="AG941" i="7" s="1"/>
  <c r="AG942" i="7" a="1"/>
  <c r="AG942" i="7" s="1"/>
  <c r="AG943" i="7" a="1"/>
  <c r="AG943" i="7" s="1"/>
  <c r="AG944" i="7" a="1"/>
  <c r="AG944" i="7" s="1"/>
  <c r="AG945" i="7" a="1"/>
  <c r="AG945" i="7" s="1"/>
  <c r="AG946" i="7" a="1"/>
  <c r="AG946" i="7" s="1"/>
  <c r="AG947" i="7" a="1"/>
  <c r="AG947" i="7" s="1"/>
  <c r="AG948" i="7" a="1"/>
  <c r="AG948" i="7" s="1"/>
  <c r="AG949" i="7" a="1"/>
  <c r="AG949" i="7" s="1"/>
  <c r="AG950" i="7" a="1"/>
  <c r="AG950" i="7" s="1"/>
  <c r="AG951" i="7" a="1"/>
  <c r="AG951" i="7" s="1"/>
  <c r="AG952" i="7" a="1"/>
  <c r="AG952" i="7" s="1"/>
  <c r="AG953" i="7" a="1"/>
  <c r="AG953" i="7" s="1"/>
  <c r="AG954" i="7" a="1"/>
  <c r="AG954" i="7" s="1"/>
  <c r="AG955" i="7" a="1"/>
  <c r="AG955" i="7"/>
  <c r="AG956" i="7" a="1"/>
  <c r="AG956" i="7" s="1"/>
  <c r="AG957" i="7" a="1"/>
  <c r="AG957" i="7" s="1"/>
  <c r="AG958" i="7" a="1"/>
  <c r="AG958" i="7" s="1"/>
  <c r="AG959" i="7" a="1"/>
  <c r="AG959" i="7" s="1"/>
  <c r="AG960" i="7" a="1"/>
  <c r="AG960" i="7" s="1"/>
  <c r="AG961" i="7" a="1"/>
  <c r="AG961" i="7" s="1"/>
  <c r="AG962" i="7" a="1"/>
  <c r="AG962" i="7" s="1"/>
  <c r="AG963" i="7" a="1"/>
  <c r="AG963" i="7" s="1"/>
  <c r="AG964" i="7" a="1"/>
  <c r="AG964" i="7" s="1"/>
  <c r="AG965" i="7" a="1"/>
  <c r="AG965" i="7"/>
  <c r="AG966" i="7" a="1"/>
  <c r="AG966" i="7" s="1"/>
  <c r="AG967" i="7" a="1"/>
  <c r="AG967" i="7" s="1"/>
  <c r="AG968" i="7" a="1"/>
  <c r="AG968" i="7" s="1"/>
  <c r="AG969" i="7" a="1"/>
  <c r="AG969" i="7" s="1"/>
  <c r="AG970" i="7" a="1"/>
  <c r="AG970" i="7" s="1"/>
  <c r="AG971" i="7" a="1"/>
  <c r="AG971" i="7" s="1"/>
  <c r="AG972" i="7" a="1"/>
  <c r="AG972" i="7" s="1"/>
  <c r="AG973" i="7" a="1"/>
  <c r="AG973" i="7" s="1"/>
  <c r="AG974" i="7" a="1"/>
  <c r="AG974" i="7" s="1"/>
  <c r="AG975" i="7" a="1"/>
  <c r="AG975" i="7" s="1"/>
  <c r="AG976" i="7" a="1"/>
  <c r="AG976" i="7" s="1"/>
  <c r="AG977" i="7" a="1"/>
  <c r="AG977" i="7" s="1"/>
  <c r="AG978" i="7" a="1"/>
  <c r="AG978" i="7" s="1"/>
  <c r="AG979" i="7" a="1"/>
  <c r="AG979" i="7" s="1"/>
  <c r="AG980" i="7" a="1"/>
  <c r="AG980" i="7" s="1"/>
  <c r="AG981" i="7" a="1"/>
  <c r="AG981" i="7" s="1"/>
  <c r="AG982" i="7" a="1"/>
  <c r="AG982" i="7" s="1"/>
  <c r="AG983" i="7" a="1"/>
  <c r="AG983" i="7" s="1"/>
  <c r="AG984" i="7" a="1"/>
  <c r="AG984" i="7"/>
  <c r="AG985" i="7" a="1"/>
  <c r="AG985" i="7" s="1"/>
  <c r="AG986" i="7" a="1"/>
  <c r="AG986" i="7" s="1"/>
  <c r="AG987" i="7" a="1"/>
  <c r="AG987" i="7" s="1"/>
  <c r="AG988" i="7" a="1"/>
  <c r="AG988" i="7" s="1"/>
  <c r="AG989" i="7" a="1"/>
  <c r="AG989" i="7" s="1"/>
  <c r="AG990" i="7" a="1"/>
  <c r="AG990" i="7" s="1"/>
  <c r="AG991" i="7" a="1"/>
  <c r="AG991" i="7"/>
  <c r="AG992" i="7" a="1"/>
  <c r="AG992" i="7" s="1"/>
  <c r="AG993" i="7" a="1"/>
  <c r="AG993" i="7" s="1"/>
  <c r="AG994" i="7" a="1"/>
  <c r="AG994" i="7" s="1"/>
  <c r="AG995" i="7" a="1"/>
  <c r="AG995" i="7" s="1"/>
  <c r="AG996" i="7" a="1"/>
  <c r="AG996" i="7" s="1"/>
  <c r="AG997" i="7" a="1"/>
  <c r="AG997" i="7" s="1"/>
  <c r="AG998" i="7" a="1"/>
  <c r="AG998" i="7" s="1"/>
  <c r="AG999" i="7" a="1"/>
  <c r="AG999" i="7" s="1"/>
  <c r="AG1000" i="7" a="1"/>
  <c r="AG1000" i="7" s="1"/>
  <c r="AG1001" i="7" a="1"/>
  <c r="AG1001" i="7" s="1"/>
  <c r="AG1002" i="7" a="1"/>
  <c r="AG1002" i="7" s="1"/>
  <c r="AG1003" i="7" a="1"/>
  <c r="AG1003" i="7" s="1"/>
  <c r="AG1004" i="7" a="1"/>
  <c r="AG1004" i="7" s="1"/>
  <c r="AG1005" i="7" a="1"/>
  <c r="AG1005" i="7" s="1"/>
  <c r="AG1006" i="7" a="1"/>
  <c r="AG1006" i="7" s="1"/>
  <c r="AG1007" i="7" a="1"/>
  <c r="AG1007" i="7" s="1"/>
  <c r="AG1008" i="7" a="1"/>
  <c r="AG1008" i="7" s="1"/>
  <c r="AG1009" i="7" a="1"/>
  <c r="AG1009" i="7" s="1"/>
  <c r="AG1010" i="7" a="1"/>
  <c r="AG1010" i="7" s="1"/>
  <c r="AG1011" i="7" a="1"/>
  <c r="AG1011" i="7" s="1"/>
  <c r="AG1012" i="7" a="1"/>
  <c r="AG1012" i="7" s="1"/>
  <c r="AG1013" i="7" a="1"/>
  <c r="AG1013" i="7" s="1"/>
  <c r="AG1014" i="7" a="1"/>
  <c r="AG1014" i="7"/>
  <c r="AG1015" i="7" a="1"/>
  <c r="AG1015" i="7" s="1"/>
  <c r="AG1016" i="7" a="1"/>
  <c r="AG1016" i="7" s="1"/>
  <c r="AG1017" i="7" a="1"/>
  <c r="AG1017" i="7" s="1"/>
  <c r="AG1018" i="7" a="1"/>
  <c r="AG1018" i="7" s="1"/>
  <c r="AG1019" i="7" a="1"/>
  <c r="AG1019" i="7" s="1"/>
  <c r="AG1020" i="7" a="1"/>
  <c r="AG1020" i="7"/>
  <c r="AG1021" i="7" a="1"/>
  <c r="AG1021" i="7" s="1"/>
  <c r="AG1022" i="7" a="1"/>
  <c r="AG1022" i="7"/>
  <c r="AG1023" i="7" a="1"/>
  <c r="AG1023" i="7" s="1"/>
  <c r="AG1024" i="7" a="1"/>
  <c r="AG1024" i="7" s="1"/>
  <c r="AG1025" i="7" a="1"/>
  <c r="AG1025" i="7" s="1"/>
  <c r="AG1026" i="7" a="1"/>
  <c r="AG1026" i="7" s="1"/>
  <c r="AG1027" i="7" a="1"/>
  <c r="AG1027" i="7"/>
  <c r="AG1028" i="7" a="1"/>
  <c r="AG1028" i="7" s="1"/>
  <c r="AG1029" i="7" a="1"/>
  <c r="AG1029" i="7" s="1"/>
  <c r="AG1030" i="7" a="1"/>
  <c r="AG1030" i="7" s="1"/>
  <c r="AG1031" i="7" a="1"/>
  <c r="AG1031" i="7" s="1"/>
  <c r="AG1032" i="7" a="1"/>
  <c r="AG1032" i="7"/>
  <c r="AG1033" i="7" a="1"/>
  <c r="AG1033" i="7" s="1"/>
  <c r="AG1034" i="7" a="1"/>
  <c r="AG1034" i="7" s="1"/>
  <c r="AG1035" i="7" a="1"/>
  <c r="AG1035" i="7" s="1"/>
  <c r="AG1036" i="7" a="1"/>
  <c r="AG1036" i="7" s="1"/>
  <c r="AG1037" i="7" a="1"/>
  <c r="AG1037" i="7" s="1"/>
  <c r="AG1038" i="7" a="1"/>
  <c r="AG1038" i="7"/>
  <c r="AG1039" i="7" a="1"/>
  <c r="AG1039" i="7" s="1"/>
  <c r="AG1040" i="7" a="1"/>
  <c r="AG1040" i="7" s="1"/>
  <c r="AG1041" i="7" a="1"/>
  <c r="AG1041" i="7" s="1"/>
  <c r="AG1042" i="7" a="1"/>
  <c r="AG1042" i="7" s="1"/>
  <c r="AG1043" i="7" a="1"/>
  <c r="AG1043" i="7" s="1"/>
  <c r="AG1044" i="7" a="1"/>
  <c r="AG1044" i="7" s="1"/>
  <c r="AG1045" i="7" a="1"/>
  <c r="AG1045" i="7" s="1"/>
  <c r="AG1046" i="7" a="1"/>
  <c r="AG1046" i="7" s="1"/>
  <c r="AG1047" i="7" a="1"/>
  <c r="AG1047" i="7" s="1"/>
  <c r="AG1048" i="7" a="1"/>
  <c r="AG1048" i="7" s="1"/>
  <c r="AG1049" i="7" a="1"/>
  <c r="AG1049" i="7" s="1"/>
  <c r="AG1050" i="7" a="1"/>
  <c r="AG1050" i="7"/>
  <c r="AG1051" i="7" a="1"/>
  <c r="AG1051" i="7" s="1"/>
  <c r="AG1052" i="7" a="1"/>
  <c r="AG1052" i="7" s="1"/>
  <c r="AG1053" i="7" a="1"/>
  <c r="AG1053" i="7" s="1"/>
  <c r="AG1054" i="7" a="1"/>
  <c r="AG1054" i="7" s="1"/>
  <c r="AG1055" i="7" a="1"/>
  <c r="AG1055" i="7" s="1"/>
  <c r="AG1056" i="7" a="1"/>
  <c r="AG1056" i="7" s="1"/>
  <c r="AG1057" i="7" a="1"/>
  <c r="AG1057" i="7" s="1"/>
  <c r="AG1058" i="7" a="1"/>
  <c r="AG1058" i="7" s="1"/>
  <c r="AG1059" i="7" a="1"/>
  <c r="AG1059" i="7" s="1"/>
  <c r="AG1060" i="7" a="1"/>
  <c r="AG1060" i="7" s="1"/>
  <c r="AG1061" i="7" a="1"/>
  <c r="AG1061" i="7" s="1"/>
  <c r="AG1062" i="7" a="1"/>
  <c r="AG1062" i="7" s="1"/>
  <c r="AG1063" i="7" a="1"/>
  <c r="AG1063" i="7" s="1"/>
  <c r="AG1064" i="7" a="1"/>
  <c r="AG1064" i="7" s="1"/>
  <c r="AG1065" i="7" a="1"/>
  <c r="AG1065" i="7" s="1"/>
  <c r="AG1066" i="7" a="1"/>
  <c r="AG1066" i="7" s="1"/>
  <c r="AG1067" i="7" a="1"/>
  <c r="AG1067" i="7" s="1"/>
  <c r="AG1068" i="7" a="1"/>
  <c r="AG1068" i="7"/>
  <c r="AG1069" i="7" a="1"/>
  <c r="AG1069" i="7" s="1"/>
  <c r="AG1070" i="7" a="1"/>
  <c r="AG1070" i="7" s="1"/>
  <c r="AG1071" i="7" a="1"/>
  <c r="AG1071" i="7" s="1"/>
  <c r="AG1072" i="7" a="1"/>
  <c r="AG1072" i="7" s="1"/>
  <c r="AG1073" i="7" a="1"/>
  <c r="AG1073" i="7" s="1"/>
  <c r="AG1074" i="7" a="1"/>
  <c r="AG1074" i="7" s="1"/>
  <c r="AG1075" i="7" a="1"/>
  <c r="AG1075" i="7" s="1"/>
  <c r="AG1076" i="7" a="1"/>
  <c r="AG1076" i="7" s="1"/>
  <c r="AG1077" i="7" a="1"/>
  <c r="AG1077" i="7" s="1"/>
  <c r="AG1078" i="7" a="1"/>
  <c r="AG1078" i="7" s="1"/>
  <c r="AG1079" i="7" a="1"/>
  <c r="AG1079" i="7"/>
  <c r="AG1080" i="7" a="1"/>
  <c r="AG1080" i="7" s="1"/>
  <c r="AG1081" i="7" a="1"/>
  <c r="AG1081" i="7" s="1"/>
  <c r="AG1082" i="7" a="1"/>
  <c r="AG1082" i="7" s="1"/>
  <c r="AG1083" i="7" a="1"/>
  <c r="AG1083" i="7" s="1"/>
  <c r="AG1084" i="7" a="1"/>
  <c r="AG1084" i="7" s="1"/>
  <c r="AG1085" i="7" a="1"/>
  <c r="AG1085" i="7"/>
  <c r="AG1086" i="7" a="1"/>
  <c r="AG1086" i="7" s="1"/>
  <c r="AG1087" i="7" a="1"/>
  <c r="AG1087" i="7"/>
  <c r="AG1088" i="7" a="1"/>
  <c r="AG1088" i="7" s="1"/>
  <c r="AG1089" i="7" a="1"/>
  <c r="AG1089" i="7" s="1"/>
  <c r="AG1090" i="7" a="1"/>
  <c r="AG1090" i="7" s="1"/>
  <c r="AG1091" i="7" a="1"/>
  <c r="AG1091" i="7" s="1"/>
  <c r="AG1092" i="7" a="1"/>
  <c r="AG1092" i="7" s="1"/>
  <c r="AG1093" i="7" a="1"/>
  <c r="AG1093" i="7" s="1"/>
  <c r="AG1094" i="7" a="1"/>
  <c r="AG1094" i="7"/>
  <c r="AG1095" i="7" a="1"/>
  <c r="AG1095" i="7" s="1"/>
  <c r="AG1096" i="7" a="1"/>
  <c r="AG1096" i="7" s="1"/>
  <c r="AG1097" i="7" a="1"/>
  <c r="AG1097" i="7" s="1"/>
  <c r="AG1098" i="7" a="1"/>
  <c r="AG1098" i="7" s="1"/>
  <c r="AG1099" i="7" a="1"/>
  <c r="AG1099" i="7" s="1"/>
  <c r="AG1100" i="7" a="1"/>
  <c r="AG1100" i="7" s="1"/>
  <c r="AG1101" i="7" a="1"/>
  <c r="AG1101" i="7" s="1"/>
  <c r="AG1102" i="7" a="1"/>
  <c r="AG1102" i="7" s="1"/>
  <c r="AG1103" i="7" a="1"/>
  <c r="AG1103" i="7"/>
  <c r="AG1104" i="7" a="1"/>
  <c r="AG1104" i="7" s="1"/>
  <c r="AG1105" i="7" a="1"/>
  <c r="AG1105" i="7" s="1"/>
  <c r="AG1106" i="7" a="1"/>
  <c r="AG1106" i="7" s="1"/>
  <c r="AG1107" i="7" a="1"/>
  <c r="AG1107" i="7" s="1"/>
  <c r="AG1108" i="7" a="1"/>
  <c r="AG1108" i="7" s="1"/>
  <c r="AG1109" i="7" a="1"/>
  <c r="AG1109" i="7" s="1"/>
  <c r="AG1110" i="7" a="1"/>
  <c r="AG1110" i="7" s="1"/>
  <c r="AG1111" i="7" a="1"/>
  <c r="AG1111" i="7"/>
  <c r="AG1112" i="7" a="1"/>
  <c r="AG1112" i="7" s="1"/>
  <c r="AG1113" i="7" a="1"/>
  <c r="AG1113" i="7" s="1"/>
  <c r="AG1114" i="7" a="1"/>
  <c r="AG1114" i="7" s="1"/>
  <c r="AG1115" i="7" a="1"/>
  <c r="AG1115" i="7"/>
  <c r="AG1116" i="7" a="1"/>
  <c r="AG1116" i="7" s="1"/>
  <c r="AG1117" i="7" a="1"/>
  <c r="AG1117" i="7" s="1"/>
  <c r="AG1118" i="7" a="1"/>
  <c r="AG1118" i="7" s="1"/>
  <c r="AG1119" i="7" a="1"/>
  <c r="AG1119" i="7" s="1"/>
  <c r="AG1120" i="7" a="1"/>
  <c r="AG1120" i="7" s="1"/>
  <c r="AG1121" i="7" a="1"/>
  <c r="AG1121" i="7" s="1"/>
  <c r="AG1122" i="7" a="1"/>
  <c r="AG1122" i="7" s="1"/>
  <c r="AG1123" i="7" a="1"/>
  <c r="AG1123" i="7" s="1"/>
  <c r="AG1124" i="7" a="1"/>
  <c r="AG1124" i="7" s="1"/>
  <c r="AG1125" i="7" a="1"/>
  <c r="AG1125" i="7" s="1"/>
  <c r="AG1126" i="7" a="1"/>
  <c r="AG1126" i="7" s="1"/>
  <c r="AG1127" i="7" a="1"/>
  <c r="AG1127" i="7" s="1"/>
  <c r="AG1128" i="7" a="1"/>
  <c r="AG1128" i="7"/>
  <c r="AG1129" i="7" a="1"/>
  <c r="AG1129" i="7" s="1"/>
  <c r="AG1130" i="7" a="1"/>
  <c r="AG1130" i="7"/>
  <c r="AG1131" i="7" a="1"/>
  <c r="AG1131" i="7"/>
  <c r="AG1132" i="7" a="1"/>
  <c r="AG1132" i="7" s="1"/>
  <c r="AG1133" i="7" a="1"/>
  <c r="AG1133" i="7" s="1"/>
  <c r="AG1134" i="7" a="1"/>
  <c r="AG1134" i="7" s="1"/>
  <c r="AG1135" i="7" a="1"/>
  <c r="AG1135" i="7" s="1"/>
  <c r="AG1136" i="7" a="1"/>
  <c r="AG1136" i="7" s="1"/>
  <c r="AG1137" i="7" a="1"/>
  <c r="AG1137" i="7" s="1"/>
  <c r="AG1138" i="7" a="1"/>
  <c r="AG1138" i="7" s="1"/>
  <c r="AG1139" i="7" a="1"/>
  <c r="AG1139" i="7"/>
  <c r="AG1140" i="7" a="1"/>
  <c r="AG1140" i="7"/>
  <c r="AG1141" i="7" a="1"/>
  <c r="AG1141" i="7" s="1"/>
  <c r="AG1142" i="7" a="1"/>
  <c r="AG1142" i="7" s="1"/>
  <c r="AG1143" i="7" a="1"/>
  <c r="AG1143" i="7" s="1"/>
  <c r="AG1144" i="7" a="1"/>
  <c r="AG1144" i="7" s="1"/>
  <c r="AG1145" i="7" a="1"/>
  <c r="AG1145" i="7" s="1"/>
  <c r="AG1146" i="7" a="1"/>
  <c r="AG1146" i="7"/>
  <c r="AG1147" i="7" a="1"/>
  <c r="AG1147" i="7" s="1"/>
  <c r="AG1148" i="7" a="1"/>
  <c r="AG1148" i="7"/>
  <c r="AG1149" i="7" a="1"/>
  <c r="AG1149" i="7" s="1"/>
  <c r="AG1150" i="7" a="1"/>
  <c r="AG1150" i="7" s="1"/>
  <c r="AG1151" i="7" a="1"/>
  <c r="AG1151" i="7" s="1"/>
  <c r="AG1152" i="7" a="1"/>
  <c r="AG1152" i="7" s="1"/>
  <c r="AG1153" i="7" a="1"/>
  <c r="AG1153" i="7"/>
  <c r="AG1154" i="7" a="1"/>
  <c r="AG1154" i="7" s="1"/>
  <c r="AG1155" i="7" a="1"/>
  <c r="AG1155" i="7"/>
  <c r="AG1156" i="7" a="1"/>
  <c r="AG1156" i="7" s="1"/>
  <c r="AG1157" i="7" a="1"/>
  <c r="AG1157" i="7"/>
  <c r="AG1158" i="7" a="1"/>
  <c r="AG1158" i="7" s="1"/>
  <c r="AG1159" i="7" a="1"/>
  <c r="AG1159" i="7" s="1"/>
  <c r="AG1160" i="7" a="1"/>
  <c r="AG1160" i="7"/>
  <c r="AG1161" i="7" a="1"/>
  <c r="AG1161" i="7" s="1"/>
  <c r="AG1162" i="7" a="1"/>
  <c r="AG1162" i="7" s="1"/>
  <c r="AG1163" i="7" a="1"/>
  <c r="AG1163" i="7" s="1"/>
  <c r="AG1164" i="7" a="1"/>
  <c r="AG1164" i="7" s="1"/>
  <c r="AG1165" i="7" a="1"/>
  <c r="AG1165" i="7" s="1"/>
  <c r="AG1166" i="7" a="1"/>
  <c r="AG1166" i="7" s="1"/>
  <c r="AG1167" i="7" a="1"/>
  <c r="AG1167" i="7" s="1"/>
  <c r="AG1168" i="7" a="1"/>
  <c r="AG1168" i="7" s="1"/>
  <c r="AG1169" i="7" a="1"/>
  <c r="AG1169" i="7" s="1"/>
  <c r="AG1170" i="7" a="1"/>
  <c r="AG1170" i="7" s="1"/>
  <c r="AG1171" i="7" a="1"/>
  <c r="AG1171" i="7" s="1"/>
  <c r="AG1172" i="7" a="1"/>
  <c r="AG1172" i="7"/>
  <c r="AG1173" i="7" a="1"/>
  <c r="AG1173" i="7" s="1"/>
  <c r="AG1174" i="7" a="1"/>
  <c r="AG1174" i="7" s="1"/>
  <c r="AG1175" i="7" a="1"/>
  <c r="AG1175" i="7" s="1"/>
  <c r="AG1176" i="7" a="1"/>
  <c r="AG1176" i="7" s="1"/>
  <c r="AG1177" i="7" a="1"/>
  <c r="AG1177" i="7" s="1"/>
  <c r="AG1178" i="7" a="1"/>
  <c r="AG1178" i="7" s="1"/>
  <c r="AG1179" i="7" a="1"/>
  <c r="AG1179" i="7" s="1"/>
  <c r="AG1180" i="7" a="1"/>
  <c r="AG1180" i="7" s="1"/>
  <c r="AG1181" i="7" a="1"/>
  <c r="AG1181" i="7"/>
  <c r="AG1182" i="7" a="1"/>
  <c r="AG1182" i="7" s="1"/>
  <c r="AG1183" i="7" a="1"/>
  <c r="AG1183" i="7" s="1"/>
  <c r="AG1184" i="7" a="1"/>
  <c r="AG1184" i="7" s="1"/>
  <c r="AG1185" i="7" a="1"/>
  <c r="AG1185" i="7" s="1"/>
  <c r="AG1186" i="7" a="1"/>
  <c r="AG1186" i="7" s="1"/>
  <c r="AG1187" i="7" a="1"/>
  <c r="AG1187" i="7" s="1"/>
  <c r="AG1188" i="7" a="1"/>
  <c r="AG1188" i="7" s="1"/>
  <c r="AG1189" i="7" a="1"/>
  <c r="AG1189" i="7"/>
  <c r="AG1190" i="7" a="1"/>
  <c r="AG1190" i="7" s="1"/>
  <c r="AG1191" i="7" a="1"/>
  <c r="AG1191" i="7" s="1"/>
  <c r="AG1192" i="7" a="1"/>
  <c r="AG1192" i="7" s="1"/>
  <c r="AG1193" i="7" a="1"/>
  <c r="AG1193" i="7" s="1"/>
  <c r="AG1194" i="7" a="1"/>
  <c r="AG1194" i="7" s="1"/>
  <c r="AG1195" i="7" a="1"/>
  <c r="AG1195" i="7" s="1"/>
  <c r="AG1196" i="7" a="1"/>
  <c r="AG1196" i="7"/>
  <c r="AG1197" i="7" a="1"/>
  <c r="AG1197" i="7" s="1"/>
  <c r="AG1198" i="7" a="1"/>
  <c r="AG1198" i="7" s="1"/>
  <c r="AG1199" i="7" a="1"/>
  <c r="AG1199" i="7" s="1"/>
  <c r="AG1200" i="7" a="1"/>
  <c r="AG1200" i="7"/>
  <c r="AG1201" i="7" a="1"/>
  <c r="AG1201" i="7"/>
  <c r="AG1202" i="7" a="1"/>
  <c r="AG1202" i="7" s="1"/>
  <c r="AG1203" i="7" a="1"/>
  <c r="AG1203" i="7" s="1"/>
  <c r="AG1204" i="7" a="1"/>
  <c r="AG1204" i="7"/>
  <c r="AG1205" i="7" a="1"/>
  <c r="AG1205" i="7" s="1"/>
  <c r="AG1206" i="7" a="1"/>
  <c r="AG1206" i="7" s="1"/>
  <c r="AG1207" i="7" a="1"/>
  <c r="AG1207" i="7" s="1"/>
  <c r="AG1208" i="7" a="1"/>
  <c r="AG1208" i="7" s="1"/>
  <c r="AG1209" i="7" a="1"/>
  <c r="AG1209" i="7" s="1"/>
  <c r="AG1210" i="7" a="1"/>
  <c r="AG1210" i="7" s="1"/>
  <c r="AG1211" i="7" a="1"/>
  <c r="AG1211" i="7" s="1"/>
  <c r="AG1212" i="7" a="1"/>
  <c r="AG1212" i="7" s="1"/>
  <c r="AG1213" i="7" a="1"/>
  <c r="AG1213" i="7" s="1"/>
  <c r="AG1214" i="7" a="1"/>
  <c r="AG1214" i="7" s="1"/>
  <c r="AG1215" i="7" a="1"/>
  <c r="AG1215" i="7" s="1"/>
  <c r="AG1216" i="7" a="1"/>
  <c r="AG1216" i="7" s="1"/>
  <c r="AG1217" i="7" a="1"/>
  <c r="AG1217" i="7" s="1"/>
  <c r="AG1218" i="7" a="1"/>
  <c r="AG1218" i="7"/>
  <c r="AG1219" i="7" a="1"/>
  <c r="AG1219" i="7" s="1"/>
  <c r="AG1220" i="7" a="1"/>
  <c r="AG1220" i="7" s="1"/>
  <c r="AG1221" i="7" a="1"/>
  <c r="AG1221" i="7" s="1"/>
  <c r="AG1222" i="7" a="1"/>
  <c r="AG1222" i="7" s="1"/>
  <c r="AG1223" i="7" a="1"/>
  <c r="AG1223" i="7" s="1"/>
  <c r="AG1224" i="7" a="1"/>
  <c r="AG1224" i="7" s="1"/>
  <c r="AG1225" i="7" a="1"/>
  <c r="AG1225" i="7" s="1"/>
  <c r="AG1226" i="7" a="1"/>
  <c r="AG1226" i="7" s="1"/>
  <c r="AG1227" i="7" a="1"/>
  <c r="AG1227" i="7" s="1"/>
  <c r="AG1228" i="7" a="1"/>
  <c r="AG1228" i="7" s="1"/>
  <c r="AG1229" i="7" a="1"/>
  <c r="AG1229" i="7" s="1"/>
  <c r="AG1230" i="7" a="1"/>
  <c r="AG1230" i="7"/>
  <c r="AG1231" i="7" a="1"/>
  <c r="AG1231" i="7" s="1"/>
  <c r="AG1232" i="7" a="1"/>
  <c r="AG1232" i="7" s="1"/>
  <c r="AG1233" i="7" a="1"/>
  <c r="AG1233" i="7"/>
  <c r="AG1234" i="7" a="1"/>
  <c r="AG1234" i="7"/>
  <c r="AG1235" i="7" a="1"/>
  <c r="AG1235" i="7" s="1"/>
  <c r="AG1236" i="7" a="1"/>
  <c r="AG1236" i="7" s="1"/>
  <c r="AG1237" i="7" a="1"/>
  <c r="AG1237" i="7" s="1"/>
  <c r="AG1238" i="7" a="1"/>
  <c r="AG1238" i="7" s="1"/>
  <c r="AG1239" i="7" a="1"/>
  <c r="AG1239" i="7" s="1"/>
  <c r="AG1240" i="7" a="1"/>
  <c r="AG1240" i="7" s="1"/>
  <c r="AG1241" i="7" a="1"/>
  <c r="AG1241" i="7" s="1"/>
  <c r="AG1242" i="7" a="1"/>
  <c r="AG1242" i="7" s="1"/>
  <c r="AG1243" i="7" a="1"/>
  <c r="AG1243" i="7" s="1"/>
  <c r="AG1244" i="7" a="1"/>
  <c r="AG1244" i="7" s="1"/>
  <c r="AG1245" i="7" a="1"/>
  <c r="AG1245" i="7" s="1"/>
  <c r="AG1246" i="7" a="1"/>
  <c r="AG1246" i="7"/>
  <c r="AG1247" i="7" a="1"/>
  <c r="AG1247" i="7" s="1"/>
  <c r="AG1248" i="7" a="1"/>
  <c r="AG1248" i="7" s="1"/>
  <c r="AG1249" i="7" a="1"/>
  <c r="AG1249" i="7" s="1"/>
  <c r="AG1250" i="7" a="1"/>
  <c r="AG1250" i="7" s="1"/>
  <c r="AG1251" i="7" a="1"/>
  <c r="AG1251" i="7" s="1"/>
  <c r="AG1252" i="7" a="1"/>
  <c r="AG1252" i="7" s="1"/>
  <c r="AG1253" i="7" a="1"/>
  <c r="AG1253" i="7" s="1"/>
  <c r="AG1254" i="7" a="1"/>
  <c r="AG1254" i="7" s="1"/>
  <c r="AG1255" i="7" a="1"/>
  <c r="AG1255" i="7" s="1"/>
  <c r="AG1256" i="7" a="1"/>
  <c r="AG1256" i="7" s="1"/>
  <c r="AG1257" i="7" a="1"/>
  <c r="AG1257" i="7"/>
  <c r="AG1258" i="7" a="1"/>
  <c r="AG1258" i="7" s="1"/>
  <c r="AG1259" i="7" a="1"/>
  <c r="AG1259" i="7" s="1"/>
  <c r="AG1260" i="7" a="1"/>
  <c r="AG1260" i="7" s="1"/>
  <c r="AG1261" i="7" a="1"/>
  <c r="AG1261" i="7" s="1"/>
  <c r="AG1262" i="7" a="1"/>
  <c r="AG1262" i="7" s="1"/>
  <c r="AG1263" i="7" a="1"/>
  <c r="AG1263" i="7" s="1"/>
  <c r="AG1264" i="7" a="1"/>
  <c r="AG1264" i="7" s="1"/>
  <c r="AG1265" i="7" a="1"/>
  <c r="AG1265" i="7"/>
  <c r="AG1266" i="7" a="1"/>
  <c r="AG1266" i="7" s="1"/>
  <c r="AG1267" i="7" a="1"/>
  <c r="AG1267" i="7" s="1"/>
  <c r="AG1268" i="7" a="1"/>
  <c r="AG1268" i="7" s="1"/>
  <c r="AG1269" i="7" a="1"/>
  <c r="AG1269" i="7" s="1"/>
  <c r="AG1270" i="7" a="1"/>
  <c r="AG1270" i="7" s="1"/>
  <c r="AG1271" i="7" a="1"/>
  <c r="AG1271" i="7" s="1"/>
  <c r="AG1272" i="7" a="1"/>
  <c r="AG1272" i="7" s="1"/>
  <c r="AG1273" i="7" a="1"/>
  <c r="AG1273" i="7"/>
  <c r="AG1274" i="7" a="1"/>
  <c r="AG1274" i="7" s="1"/>
  <c r="AG1275" i="7" a="1"/>
  <c r="AG1275" i="7"/>
  <c r="AG1276" i="7" a="1"/>
  <c r="AG1276" i="7"/>
  <c r="AG1277" i="7" a="1"/>
  <c r="AG1277" i="7" s="1"/>
  <c r="AG1278" i="7" a="1"/>
  <c r="AG1278" i="7" s="1"/>
  <c r="AG1279" i="7" a="1"/>
  <c r="AG1279" i="7" s="1"/>
  <c r="AG1280" i="7" a="1"/>
  <c r="AG1280" i="7" s="1"/>
  <c r="AG1281" i="7" a="1"/>
  <c r="AG1281" i="7"/>
  <c r="AG1282" i="7" a="1"/>
  <c r="AG1282" i="7" s="1"/>
  <c r="AG1283" i="7" a="1"/>
  <c r="AG1283" i="7" s="1"/>
  <c r="AG1284" i="7" a="1"/>
  <c r="AG1284" i="7" s="1"/>
  <c r="AG1285" i="7" a="1"/>
  <c r="AG1285" i="7"/>
  <c r="AG1286" i="7" a="1"/>
  <c r="AG1286" i="7" s="1"/>
  <c r="AG1287" i="7" a="1"/>
  <c r="AG1287" i="7" s="1"/>
  <c r="AG1288" i="7" a="1"/>
  <c r="AG1288" i="7" s="1"/>
  <c r="AG1289" i="7" a="1"/>
  <c r="AG1289" i="7" s="1"/>
  <c r="AG1290" i="7" a="1"/>
  <c r="AG1290" i="7" s="1"/>
  <c r="AG1291" i="7" a="1"/>
  <c r="AG1291" i="7" s="1"/>
  <c r="AG1292" i="7" a="1"/>
  <c r="AG1292" i="7" s="1"/>
  <c r="AG1293" i="7" a="1"/>
  <c r="AG1293" i="7" s="1"/>
  <c r="AG1294" i="7" a="1"/>
  <c r="AG1294" i="7" s="1"/>
  <c r="AG1295" i="7" a="1"/>
  <c r="AG1295" i="7" s="1"/>
  <c r="AG1296" i="7" a="1"/>
  <c r="AG1296" i="7" s="1"/>
  <c r="AG1297" i="7" a="1"/>
  <c r="AG1297" i="7" s="1"/>
  <c r="AG1298" i="7" a="1"/>
  <c r="AG1298" i="7" s="1"/>
  <c r="AG1299" i="7" a="1"/>
  <c r="AG1299" i="7" s="1"/>
  <c r="AG1300" i="7" a="1"/>
  <c r="AG1300" i="7" s="1"/>
  <c r="AG1301" i="7" a="1"/>
  <c r="AG1301" i="7" s="1"/>
  <c r="AG1302" i="7" a="1"/>
  <c r="AG1302" i="7"/>
  <c r="AG1303" i="7" a="1"/>
  <c r="AG1303" i="7" s="1"/>
  <c r="AG1304" i="7" a="1"/>
  <c r="AG1304" i="7" s="1"/>
  <c r="AG1305" i="7" a="1"/>
  <c r="AG1305" i="7" s="1"/>
  <c r="AG1306" i="7" a="1"/>
  <c r="AG1306" i="7" s="1"/>
  <c r="AG1307" i="7" a="1"/>
  <c r="AG1307" i="7" s="1"/>
  <c r="AG1308" i="7" a="1"/>
  <c r="AG1308" i="7" s="1"/>
  <c r="AG1309" i="7" a="1"/>
  <c r="AG1309" i="7" s="1"/>
  <c r="AG1310" i="7" a="1"/>
  <c r="AG1310" i="7" s="1"/>
  <c r="AG1311" i="7" a="1"/>
  <c r="AG1311" i="7" s="1"/>
  <c r="AG1312" i="7" a="1"/>
  <c r="AG1312" i="7" s="1"/>
  <c r="AG1313" i="7" a="1"/>
  <c r="AG1313" i="7" s="1"/>
  <c r="AG1314" i="7" a="1"/>
  <c r="AG1314" i="7" s="1"/>
  <c r="AG1315" i="7" a="1"/>
  <c r="AG1315" i="7" s="1"/>
  <c r="AG1316" i="7" a="1"/>
  <c r="AG1316" i="7" s="1"/>
  <c r="AG1317" i="7" a="1"/>
  <c r="AG1317" i="7" s="1"/>
  <c r="AG1318" i="7" a="1"/>
  <c r="AG1318" i="7" s="1"/>
  <c r="AG1319" i="7" a="1"/>
  <c r="AG1319" i="7"/>
  <c r="AG1320" i="7" a="1"/>
  <c r="AG1320" i="7"/>
  <c r="AG1321" i="7" a="1"/>
  <c r="AG1321" i="7" s="1"/>
  <c r="AG1322" i="7" a="1"/>
  <c r="AG1322" i="7" s="1"/>
  <c r="AG1323" i="7" a="1"/>
  <c r="AG1323" i="7" s="1"/>
  <c r="AG1324" i="7" a="1"/>
  <c r="AG1324" i="7" s="1"/>
  <c r="AG1325" i="7" a="1"/>
  <c r="AG1325" i="7" s="1"/>
  <c r="AG1326" i="7" a="1"/>
  <c r="AG1326" i="7" s="1"/>
  <c r="AG1327" i="7" a="1"/>
  <c r="AG1327" i="7" s="1"/>
  <c r="AG1328" i="7" a="1"/>
  <c r="AG1328" i="7" s="1"/>
  <c r="AG1329" i="7" a="1"/>
  <c r="AG1329" i="7" s="1"/>
  <c r="AG1330" i="7" a="1"/>
  <c r="AG1330" i="7" s="1"/>
  <c r="AG1331" i="7" a="1"/>
  <c r="AG1331" i="7" s="1"/>
  <c r="AG1332" i="7" a="1"/>
  <c r="AG1332" i="7" s="1"/>
  <c r="AG1333" i="7" a="1"/>
  <c r="AG1333" i="7" s="1"/>
  <c r="AG1334" i="7" a="1"/>
  <c r="AG1334" i="7" s="1"/>
  <c r="AG1335" i="7" a="1"/>
  <c r="AG1335" i="7" s="1"/>
  <c r="AG1336" i="7" a="1"/>
  <c r="AG1336" i="7"/>
  <c r="AG1337" i="7" a="1"/>
  <c r="AG1337" i="7" s="1"/>
  <c r="AG1338" i="7" a="1"/>
  <c r="AG1338" i="7" s="1"/>
  <c r="AG1339" i="7" a="1"/>
  <c r="AG1339" i="7" s="1"/>
  <c r="AG1340" i="7" a="1"/>
  <c r="AG1340" i="7" s="1"/>
  <c r="AG1341" i="7" a="1"/>
  <c r="AG1341" i="7" s="1"/>
  <c r="AG1342" i="7" a="1"/>
  <c r="AG1342" i="7" s="1"/>
  <c r="AG1343" i="7" a="1"/>
  <c r="AG1343" i="7" s="1"/>
  <c r="AG1344" i="7" a="1"/>
  <c r="AG1344" i="7" s="1"/>
  <c r="AG1345" i="7" a="1"/>
  <c r="AG1345" i="7"/>
  <c r="AG1346" i="7" a="1"/>
  <c r="AG1346" i="7" s="1"/>
  <c r="AG1347" i="7" a="1"/>
  <c r="AG1347" i="7" s="1"/>
  <c r="AG1348" i="7" a="1"/>
  <c r="AG1348" i="7" s="1"/>
  <c r="AG1349" i="7" a="1"/>
  <c r="AG1349" i="7" s="1"/>
  <c r="AG1350" i="7" a="1"/>
  <c r="AG1350" i="7" s="1"/>
  <c r="AG1351" i="7" a="1"/>
  <c r="AG1351" i="7" s="1"/>
  <c r="AG1352" i="7" a="1"/>
  <c r="AG1352" i="7" s="1"/>
  <c r="AG1353" i="7" a="1"/>
  <c r="AG1353" i="7" s="1"/>
  <c r="AG1354" i="7" a="1"/>
  <c r="AG1354" i="7" s="1"/>
  <c r="AG1355" i="7" a="1"/>
  <c r="AG1355" i="7" s="1"/>
  <c r="AG1356" i="7" a="1"/>
  <c r="AG1356" i="7" s="1"/>
  <c r="AG1357" i="7" a="1"/>
  <c r="AG1357" i="7" s="1"/>
  <c r="AG1358" i="7" a="1"/>
  <c r="AG1358" i="7" s="1"/>
  <c r="AG1359" i="7" a="1"/>
  <c r="AG1359" i="7" s="1"/>
  <c r="AG1360" i="7" a="1"/>
  <c r="AG1360" i="7"/>
  <c r="AG1361" i="7" a="1"/>
  <c r="AG1361" i="7" s="1"/>
  <c r="AG1362" i="7" a="1"/>
  <c r="AG1362" i="7" s="1"/>
  <c r="AG1363" i="7" a="1"/>
  <c r="AG1363" i="7" s="1"/>
  <c r="AG1364" i="7" a="1"/>
  <c r="AG1364" i="7" s="1"/>
  <c r="AG1365" i="7" a="1"/>
  <c r="AG1365" i="7"/>
  <c r="AG1366" i="7" a="1"/>
  <c r="AG1366" i="7" s="1"/>
  <c r="AG1367" i="7" a="1"/>
  <c r="AG1367" i="7" s="1"/>
  <c r="AG1368" i="7" a="1"/>
  <c r="AG1368" i="7"/>
  <c r="AG1369" i="7" a="1"/>
  <c r="AG1369" i="7" s="1"/>
  <c r="AG1370" i="7" a="1"/>
  <c r="AG1370" i="7" s="1"/>
  <c r="AG1371" i="7" a="1"/>
  <c r="AG1371" i="7" s="1"/>
  <c r="AG1372" i="7" a="1"/>
  <c r="AG1372" i="7"/>
  <c r="AG1373" i="7" a="1"/>
  <c r="AG1373" i="7" s="1"/>
  <c r="AG1374" i="7" a="1"/>
  <c r="AG1374" i="7" s="1"/>
  <c r="AG1375" i="7" a="1"/>
  <c r="AG1375" i="7" s="1"/>
  <c r="AG1376" i="7" a="1"/>
  <c r="AG1376" i="7" s="1"/>
  <c r="AG1377" i="7" a="1"/>
  <c r="AG1377" i="7" s="1"/>
  <c r="AG1378" i="7" a="1"/>
  <c r="AG1378" i="7"/>
  <c r="AG1379" i="7" a="1"/>
  <c r="AG1379" i="7"/>
  <c r="AG1380" i="7" a="1"/>
  <c r="AG1380" i="7" s="1"/>
  <c r="AG1381" i="7" a="1"/>
  <c r="AG1381" i="7" s="1"/>
  <c r="AG1382" i="7" a="1"/>
  <c r="AG1382" i="7" s="1"/>
  <c r="AG1383" i="7" a="1"/>
  <c r="AG1383" i="7" s="1"/>
  <c r="AG1384" i="7" a="1"/>
  <c r="AG1384" i="7" s="1"/>
  <c r="AG1385" i="7" a="1"/>
  <c r="AG1385" i="7" s="1"/>
  <c r="AG1386" i="7" a="1"/>
  <c r="AG1386" i="7" s="1"/>
  <c r="AG1387" i="7" a="1"/>
  <c r="AG1387" i="7" s="1"/>
  <c r="AG1388" i="7" a="1"/>
  <c r="AG1388" i="7" s="1"/>
  <c r="AG1389" i="7" a="1"/>
  <c r="AG1389" i="7" s="1"/>
  <c r="AG1390" i="7" a="1"/>
  <c r="AG1390" i="7" s="1"/>
  <c r="AG1391" i="7" a="1"/>
  <c r="AG1391" i="7" s="1"/>
  <c r="AG1392" i="7" a="1"/>
  <c r="AG1392" i="7" s="1"/>
  <c r="AG1393" i="7" a="1"/>
  <c r="AG1393" i="7" s="1"/>
  <c r="AG1394" i="7" a="1"/>
  <c r="AG1394" i="7" s="1"/>
  <c r="AG1395" i="7" a="1"/>
  <c r="AG1395" i="7" s="1"/>
  <c r="AG1396" i="7" a="1"/>
  <c r="AG1396" i="7" s="1"/>
  <c r="AG1397" i="7" a="1"/>
  <c r="AG1397" i="7" s="1"/>
  <c r="AG1398" i="7" a="1"/>
  <c r="AG1398" i="7" s="1"/>
  <c r="AG1399" i="7" a="1"/>
  <c r="AG1399" i="7" s="1"/>
  <c r="AG1400" i="7" a="1"/>
  <c r="AG1400" i="7" s="1"/>
  <c r="AG1401" i="7" a="1"/>
  <c r="AG1401" i="7" s="1"/>
  <c r="AG1402" i="7" a="1"/>
  <c r="AG1402" i="7" s="1"/>
  <c r="AG1403" i="7" a="1"/>
  <c r="AG1403" i="7" s="1"/>
  <c r="AG1404" i="7" a="1"/>
  <c r="AG1404" i="7" s="1"/>
  <c r="AG1405" i="7" a="1"/>
  <c r="AG1405" i="7"/>
  <c r="AG1406" i="7" a="1"/>
  <c r="AG1406" i="7" s="1"/>
  <c r="AG1407" i="7" a="1"/>
  <c r="AG1407" i="7" s="1"/>
  <c r="AG1408" i="7" a="1"/>
  <c r="AG1408" i="7"/>
  <c r="AG1409" i="7" a="1"/>
  <c r="AG1409" i="7" s="1"/>
  <c r="AG1410" i="7" a="1"/>
  <c r="AG1410" i="7" s="1"/>
  <c r="AG1411" i="7" a="1"/>
  <c r="AG1411" i="7" s="1"/>
  <c r="AG1412" i="7" a="1"/>
  <c r="AG1412" i="7" s="1"/>
  <c r="AG1413" i="7" a="1"/>
  <c r="AG1413" i="7" s="1"/>
  <c r="AG1414" i="7" a="1"/>
  <c r="AG1414" i="7" s="1"/>
  <c r="AG1415" i="7" a="1"/>
  <c r="AG1415" i="7" s="1"/>
  <c r="AG1416" i="7" a="1"/>
  <c r="AG1416" i="7" s="1"/>
  <c r="AG1417" i="7" a="1"/>
  <c r="AG1417" i="7" s="1"/>
  <c r="AG1418" i="7" a="1"/>
  <c r="AG1418" i="7" s="1"/>
  <c r="AG1419" i="7" a="1"/>
  <c r="AG1419" i="7" s="1"/>
  <c r="AG1420" i="7" a="1"/>
  <c r="AG1420" i="7" s="1"/>
  <c r="AG1421" i="7" a="1"/>
  <c r="AG1421" i="7" s="1"/>
  <c r="AG1422" i="7" a="1"/>
  <c r="AG1422" i="7" s="1"/>
  <c r="AG1423" i="7" a="1"/>
  <c r="AG1423" i="7" s="1"/>
  <c r="AG1424" i="7" a="1"/>
  <c r="AG1424" i="7" s="1"/>
  <c r="AG1425" i="7" a="1"/>
  <c r="AG1425" i="7" s="1"/>
  <c r="AG1426" i="7" a="1"/>
  <c r="AG1426" i="7" s="1"/>
  <c r="AG1427" i="7" a="1"/>
  <c r="AG1427" i="7" s="1"/>
  <c r="AG1428" i="7" a="1"/>
  <c r="AG1428" i="7" s="1"/>
  <c r="AG1429" i="7" a="1"/>
  <c r="AG1429" i="7" s="1"/>
  <c r="AG1430" i="7" a="1"/>
  <c r="AG1430" i="7" s="1"/>
  <c r="AG1431" i="7" a="1"/>
  <c r="AG1431" i="7" s="1"/>
  <c r="AG1432" i="7" a="1"/>
  <c r="AG1432" i="7" s="1"/>
  <c r="AG1433" i="7" a="1"/>
  <c r="AG1433" i="7" s="1"/>
  <c r="AG1434" i="7" a="1"/>
  <c r="AG1434" i="7" s="1"/>
  <c r="AG1435" i="7" a="1"/>
  <c r="AG1435" i="7" s="1"/>
  <c r="AG1436" i="7" a="1"/>
  <c r="AG1436" i="7" s="1"/>
  <c r="AG1437" i="7" a="1"/>
  <c r="AG1437" i="7" s="1"/>
  <c r="AG1438" i="7" a="1"/>
  <c r="AG1438" i="7" s="1"/>
  <c r="AG1439" i="7" a="1"/>
  <c r="AG1439" i="7" s="1"/>
  <c r="AG1440" i="7" a="1"/>
  <c r="AG1440" i="7" s="1"/>
  <c r="AG1441" i="7" a="1"/>
  <c r="AG1441" i="7" s="1"/>
  <c r="AG1442" i="7" a="1"/>
  <c r="AG1442" i="7" s="1"/>
  <c r="AG1443" i="7" a="1"/>
  <c r="AG1443" i="7" s="1"/>
  <c r="AG1444" i="7" a="1"/>
  <c r="AG1444" i="7" s="1"/>
  <c r="AG1445" i="7" a="1"/>
  <c r="AG1445" i="7" s="1"/>
  <c r="AG1446" i="7" a="1"/>
  <c r="AG1446" i="7" s="1"/>
  <c r="AG1447" i="7" a="1"/>
  <c r="AG1447" i="7" s="1"/>
  <c r="AG1448" i="7" a="1"/>
  <c r="AG1448" i="7" s="1"/>
  <c r="AG1449" i="7" a="1"/>
  <c r="AG1449" i="7" s="1"/>
  <c r="AG1450" i="7" a="1"/>
  <c r="AG1450" i="7" s="1"/>
  <c r="AG1451" i="7" a="1"/>
  <c r="AG1451" i="7"/>
  <c r="AG1452" i="7" a="1"/>
  <c r="AG1452" i="7" s="1"/>
  <c r="AG1453" i="7" a="1"/>
  <c r="AG1453" i="7" s="1"/>
  <c r="AG1454" i="7" a="1"/>
  <c r="AG1454" i="7" s="1"/>
  <c r="AG1455" i="7" a="1"/>
  <c r="AG1455" i="7" s="1"/>
  <c r="AG1456" i="7" a="1"/>
  <c r="AG1456" i="7" s="1"/>
  <c r="AG1457" i="7" a="1"/>
  <c r="AG1457" i="7" s="1"/>
  <c r="AG1458" i="7" a="1"/>
  <c r="AG1458" i="7" s="1"/>
  <c r="AG1459" i="7" a="1"/>
  <c r="AG1459" i="7" s="1"/>
  <c r="AG1460" i="7" a="1"/>
  <c r="AG1460" i="7" s="1"/>
  <c r="AG1461" i="7" a="1"/>
  <c r="AG1461" i="7" s="1"/>
  <c r="AG1462" i="7" a="1"/>
  <c r="AG1462" i="7"/>
  <c r="AG1463" i="7" a="1"/>
  <c r="AG1463" i="7" s="1"/>
  <c r="AG1464" i="7" a="1"/>
  <c r="AG1464" i="7"/>
  <c r="AG1465" i="7" a="1"/>
  <c r="AG1465" i="7" s="1"/>
  <c r="AG1466" i="7" a="1"/>
  <c r="AG1466" i="7" s="1"/>
  <c r="AG1467" i="7" a="1"/>
  <c r="AG1467" i="7" s="1"/>
  <c r="AG1468" i="7" a="1"/>
  <c r="AG1468" i="7" s="1"/>
  <c r="AG1469" i="7" a="1"/>
  <c r="AG1469" i="7" s="1"/>
  <c r="AG1470" i="7" a="1"/>
  <c r="AG1470" i="7" s="1"/>
  <c r="AG1471" i="7" a="1"/>
  <c r="AG1471" i="7" s="1"/>
  <c r="AG1472" i="7" a="1"/>
  <c r="AG1472" i="7" s="1"/>
  <c r="AG1473" i="7" a="1"/>
  <c r="AG1473" i="7" s="1"/>
  <c r="AG1474" i="7" a="1"/>
  <c r="AG1474" i="7" s="1"/>
  <c r="AG1475" i="7" a="1"/>
  <c r="AG1475" i="7" s="1"/>
  <c r="AG1476" i="7" a="1"/>
  <c r="AG1476" i="7" s="1"/>
  <c r="AG1477" i="7" a="1"/>
  <c r="AG1477" i="7" s="1"/>
  <c r="AG1478" i="7" a="1"/>
  <c r="AG1478" i="7" s="1"/>
  <c r="AG1479" i="7" a="1"/>
  <c r="AG1479" i="7" s="1"/>
  <c r="AG1480" i="7" a="1"/>
  <c r="AG1480" i="7" s="1"/>
  <c r="AG1481" i="7" a="1"/>
  <c r="AG1481" i="7" s="1"/>
  <c r="AG1482" i="7" a="1"/>
  <c r="AG1482" i="7" s="1"/>
  <c r="AG1483" i="7" a="1"/>
  <c r="AG1483" i="7" s="1"/>
  <c r="AG1484" i="7" a="1"/>
  <c r="AG1484" i="7" s="1"/>
  <c r="AG1485" i="7" a="1"/>
  <c r="AG1485" i="7" s="1"/>
  <c r="AG1486" i="7" a="1"/>
  <c r="AG1486" i="7" s="1"/>
  <c r="AG1487" i="7" a="1"/>
  <c r="AG1487" i="7" s="1"/>
  <c r="AG1488" i="7" a="1"/>
  <c r="AG1488" i="7" s="1"/>
  <c r="AG1489" i="7" a="1"/>
  <c r="AG1489" i="7" s="1"/>
  <c r="AG1490" i="7" a="1"/>
  <c r="AG1490" i="7" s="1"/>
  <c r="AG1491" i="7" a="1"/>
  <c r="AG1491" i="7"/>
  <c r="AG1492" i="7" a="1"/>
  <c r="AG1492" i="7" s="1"/>
  <c r="AG1493" i="7" a="1"/>
  <c r="AG1493" i="7" s="1"/>
  <c r="AG1494" i="7" a="1"/>
  <c r="AG1494" i="7" s="1"/>
  <c r="AG1495" i="7" a="1"/>
  <c r="AG1495" i="7" s="1"/>
  <c r="AG1496" i="7" a="1"/>
  <c r="AG1496" i="7" s="1"/>
  <c r="AG1497" i="7" a="1"/>
  <c r="AG1497" i="7"/>
  <c r="AG1498" i="7" a="1"/>
  <c r="AG1498" i="7"/>
  <c r="AG1499" i="7" a="1"/>
  <c r="AG1499" i="7" s="1"/>
  <c r="AG1500" i="7" a="1"/>
  <c r="AG1500" i="7"/>
  <c r="AG1501" i="7" a="1"/>
  <c r="AG1501" i="7" s="1"/>
  <c r="AG1502" i="7" a="1"/>
  <c r="AG1502" i="7" s="1"/>
  <c r="AG1503" i="7" a="1"/>
  <c r="AG1503" i="7" s="1"/>
  <c r="AG1504" i="7" a="1"/>
  <c r="AG1504" i="7" s="1"/>
  <c r="AG1505" i="7" a="1"/>
  <c r="AG1505" i="7" s="1"/>
  <c r="AG1506" i="7" a="1"/>
  <c r="AG1506" i="7" s="1"/>
  <c r="AG1507" i="7" a="1"/>
  <c r="AG1507" i="7" s="1"/>
  <c r="AG1508" i="7" a="1"/>
  <c r="AG1508" i="7" s="1"/>
  <c r="AG1509" i="7" a="1"/>
  <c r="AG1509" i="7" s="1"/>
  <c r="AG1510" i="7" a="1"/>
  <c r="AG1510" i="7" s="1"/>
  <c r="AG1511" i="7" a="1"/>
  <c r="AG1511" i="7" s="1"/>
  <c r="AG1512" i="7" a="1"/>
  <c r="AG1512" i="7" s="1"/>
  <c r="AG1513" i="7" a="1"/>
  <c r="AG1513" i="7"/>
  <c r="AG1514" i="7" a="1"/>
  <c r="AG1514" i="7" s="1"/>
  <c r="AG1515" i="7" a="1"/>
  <c r="AG1515" i="7" s="1"/>
  <c r="AG1516" i="7" a="1"/>
  <c r="AG1516" i="7" s="1"/>
  <c r="AG1517" i="7" a="1"/>
  <c r="AG1517" i="7" s="1"/>
  <c r="AG1518" i="7" a="1"/>
  <c r="AG1518" i="7"/>
  <c r="AG1519" i="7" a="1"/>
  <c r="AG1519" i="7" s="1"/>
  <c r="AG1520" i="7" a="1"/>
  <c r="AG1520" i="7" s="1"/>
  <c r="AG1521" i="7" a="1"/>
  <c r="AG1521" i="7" s="1"/>
  <c r="AG1522" i="7" a="1"/>
  <c r="AG1522" i="7" s="1"/>
  <c r="AG1523" i="7" a="1"/>
  <c r="AG1523" i="7"/>
  <c r="AG1524" i="7" a="1"/>
  <c r="AG1524" i="7" s="1"/>
  <c r="AG1525" i="7" a="1"/>
  <c r="AG1525" i="7" s="1"/>
  <c r="AG1526" i="7" a="1"/>
  <c r="AG1526" i="7"/>
  <c r="AG1527" i="7" a="1"/>
  <c r="AG1527" i="7" s="1"/>
  <c r="AG1528" i="7" a="1"/>
  <c r="AG1528" i="7"/>
  <c r="AG1529" i="7" a="1"/>
  <c r="AG1529" i="7" s="1"/>
  <c r="AG1530" i="7" a="1"/>
  <c r="AG1530" i="7" s="1"/>
  <c r="AG1531" i="7" a="1"/>
  <c r="AG1531" i="7" s="1"/>
  <c r="AG1532" i="7" a="1"/>
  <c r="AG1532" i="7" s="1"/>
  <c r="AG1533" i="7" a="1"/>
  <c r="AG1533" i="7" s="1"/>
  <c r="AG1534" i="7" a="1"/>
  <c r="AG1534" i="7" s="1"/>
  <c r="AG1535" i="7" a="1"/>
  <c r="AG1535" i="7" s="1"/>
  <c r="AG1536" i="7" a="1"/>
  <c r="AG1536" i="7" s="1"/>
  <c r="AG1537" i="7" a="1"/>
  <c r="AG1537" i="7" s="1"/>
  <c r="AG1538" i="7" a="1"/>
  <c r="AG1538" i="7" s="1"/>
  <c r="AG1539" i="7" a="1"/>
  <c r="AG1539" i="7" s="1"/>
  <c r="AG1540" i="7" a="1"/>
  <c r="AG1540" i="7" s="1"/>
  <c r="AG1541" i="7" a="1"/>
  <c r="AG1541" i="7" s="1"/>
  <c r="AG1542" i="7" a="1"/>
  <c r="AG1542" i="7"/>
  <c r="AG1543" i="7" a="1"/>
  <c r="AG1543" i="7" s="1"/>
  <c r="AG1544" i="7" a="1"/>
  <c r="AG1544" i="7"/>
  <c r="AG1545" i="7" a="1"/>
  <c r="AG1545" i="7" s="1"/>
  <c r="AG1546" i="7" a="1"/>
  <c r="AG1546" i="7"/>
  <c r="AG1547" i="7" a="1"/>
  <c r="AG1547" i="7" s="1"/>
  <c r="AG1548" i="7" a="1"/>
  <c r="AG1548" i="7" s="1"/>
  <c r="AG1549" i="7" a="1"/>
  <c r="AG1549" i="7" s="1"/>
  <c r="AG1550" i="7" a="1"/>
  <c r="AG1550" i="7" s="1"/>
  <c r="AG1551" i="7" a="1"/>
  <c r="AG1551" i="7" s="1"/>
  <c r="AG1552" i="7" a="1"/>
  <c r="AG1552" i="7"/>
  <c r="AG1553" i="7" a="1"/>
  <c r="AG1553" i="7" s="1"/>
  <c r="AG1554" i="7" a="1"/>
  <c r="AG1554" i="7" s="1"/>
  <c r="AG1555" i="7" a="1"/>
  <c r="AG1555" i="7"/>
  <c r="AG1556" i="7" a="1"/>
  <c r="AG1556" i="7"/>
  <c r="AG1557" i="7" a="1"/>
  <c r="AG1557" i="7" s="1"/>
  <c r="AG1558" i="7" a="1"/>
  <c r="AG1558" i="7" s="1"/>
  <c r="AG1559" i="7" a="1"/>
  <c r="AG1559" i="7" s="1"/>
  <c r="AG1560" i="7" a="1"/>
  <c r="AG1560" i="7" s="1"/>
  <c r="AG1561" i="7" a="1"/>
  <c r="AG1561" i="7" s="1"/>
  <c r="AG1562" i="7" a="1"/>
  <c r="AG1562" i="7"/>
  <c r="AG1563" i="7" a="1"/>
  <c r="AG1563" i="7" s="1"/>
  <c r="AG1564" i="7" a="1"/>
  <c r="AG1564" i="7" s="1"/>
  <c r="AG1565" i="7" a="1"/>
  <c r="AG1565" i="7" s="1"/>
  <c r="AG1566" i="7" a="1"/>
  <c r="AG1566" i="7" s="1"/>
  <c r="AG1567" i="7" a="1"/>
  <c r="AG1567" i="7"/>
  <c r="AG1568" i="7" a="1"/>
  <c r="AG1568" i="7" s="1"/>
  <c r="AG1569" i="7" a="1"/>
  <c r="AG1569" i="7" s="1"/>
  <c r="AG1570" i="7" a="1"/>
  <c r="AG1570" i="7" s="1"/>
  <c r="AG1571" i="7" a="1"/>
  <c r="AG1571" i="7" s="1"/>
  <c r="AG1572" i="7" a="1"/>
  <c r="AG1572" i="7"/>
  <c r="AG1573" i="7" a="1"/>
  <c r="AG1573" i="7" s="1"/>
  <c r="AG1574" i="7" a="1"/>
  <c r="AG1574" i="7" s="1"/>
  <c r="AG1575" i="7" a="1"/>
  <c r="AG1575" i="7" s="1"/>
  <c r="AG1576" i="7" a="1"/>
  <c r="AG1576" i="7" s="1"/>
  <c r="AG1577" i="7" a="1"/>
  <c r="AG1577" i="7" s="1"/>
  <c r="AG1578" i="7" a="1"/>
  <c r="AG1578" i="7" s="1"/>
  <c r="AG1579" i="7" a="1"/>
  <c r="AG1579" i="7" s="1"/>
  <c r="AG1580" i="7" a="1"/>
  <c r="AG1580" i="7" s="1"/>
  <c r="AG1581" i="7" a="1"/>
  <c r="AG1581" i="7" s="1"/>
  <c r="AG1582" i="7" a="1"/>
  <c r="AG1582" i="7"/>
  <c r="AG1583" i="7" a="1"/>
  <c r="AG1583" i="7" s="1"/>
  <c r="AG1584" i="7" a="1"/>
  <c r="AG1584" i="7" s="1"/>
  <c r="AG1585" i="7" a="1"/>
  <c r="AG1585" i="7" s="1"/>
  <c r="AG1586" i="7" a="1"/>
  <c r="AG1586" i="7" s="1"/>
  <c r="AG1587" i="7" a="1"/>
  <c r="AG1587" i="7" s="1"/>
  <c r="AG1588" i="7" a="1"/>
  <c r="AG1588" i="7"/>
  <c r="AG1589" i="7" a="1"/>
  <c r="AG1589" i="7" s="1"/>
  <c r="AG1590" i="7" a="1"/>
  <c r="AG1590" i="7" s="1"/>
  <c r="AG1591" i="7" a="1"/>
  <c r="AG1591" i="7" s="1"/>
  <c r="AG1592" i="7" a="1"/>
  <c r="AG1592" i="7" s="1"/>
  <c r="AG1593" i="7" a="1"/>
  <c r="AG1593" i="7" s="1"/>
  <c r="AG1594" i="7" a="1"/>
  <c r="AG1594" i="7" s="1"/>
  <c r="AG1595" i="7" a="1"/>
  <c r="AG1595" i="7" s="1"/>
  <c r="AG1596" i="7" a="1"/>
  <c r="AG1596" i="7" s="1"/>
  <c r="AG1597" i="7" a="1"/>
  <c r="AG1597" i="7" s="1"/>
  <c r="AG1598" i="7" a="1"/>
  <c r="AG1598" i="7"/>
  <c r="AG1599" i="7" a="1"/>
  <c r="AG1599" i="7" s="1"/>
  <c r="AG1600" i="7" a="1"/>
  <c r="AG1600" i="7" s="1"/>
  <c r="AG1601" i="7" a="1"/>
  <c r="AG1601" i="7"/>
  <c r="AG1602" i="7" a="1"/>
  <c r="AG1602" i="7" s="1"/>
  <c r="AG1603" i="7" a="1"/>
  <c r="AG1603" i="7" s="1"/>
  <c r="AG1604" i="7" a="1"/>
  <c r="AG1604" i="7" s="1"/>
  <c r="AG1605" i="7" a="1"/>
  <c r="AG1605" i="7" s="1"/>
  <c r="AG1606" i="7" a="1"/>
  <c r="AG1606" i="7" s="1"/>
  <c r="AG1607" i="7" a="1"/>
  <c r="AG1607" i="7" s="1"/>
  <c r="AG1608" i="7" a="1"/>
  <c r="AG1608" i="7"/>
  <c r="AG1609" i="7" a="1"/>
  <c r="AG1609" i="7" s="1"/>
  <c r="AG1610" i="7" a="1"/>
  <c r="AG1610" i="7" s="1"/>
  <c r="AG1611" i="7" a="1"/>
  <c r="AG1611" i="7" s="1"/>
  <c r="AG1612" i="7" a="1"/>
  <c r="AG1612" i="7"/>
  <c r="AG1613" i="7" a="1"/>
  <c r="AG1613" i="7" s="1"/>
  <c r="AG1614" i="7" a="1"/>
  <c r="AG1614" i="7" s="1"/>
  <c r="AG1615" i="7" a="1"/>
  <c r="AG1615" i="7" s="1"/>
  <c r="AG1616" i="7" a="1"/>
  <c r="AG1616" i="7" s="1"/>
  <c r="AG1617" i="7" a="1"/>
  <c r="AG1617" i="7" s="1"/>
  <c r="AG1618" i="7" a="1"/>
  <c r="AG1618" i="7"/>
  <c r="AG1619" i="7" a="1"/>
  <c r="AG1619" i="7" s="1"/>
  <c r="AG1620" i="7" a="1"/>
  <c r="AG1620" i="7" s="1"/>
  <c r="AG1621" i="7" a="1"/>
  <c r="AG1621" i="7" s="1"/>
  <c r="AG1622" i="7" a="1"/>
  <c r="AG1622" i="7" s="1"/>
  <c r="AG1623" i="7" a="1"/>
  <c r="AG1623" i="7" s="1"/>
  <c r="AG1624" i="7" a="1"/>
  <c r="AG1624" i="7" s="1"/>
  <c r="AG1625" i="7" a="1"/>
  <c r="AG1625" i="7" s="1"/>
  <c r="AG1626" i="7" a="1"/>
  <c r="AG1626" i="7"/>
  <c r="AG1627" i="7" a="1"/>
  <c r="AG1627" i="7"/>
  <c r="AG1628" i="7" a="1"/>
  <c r="AG1628" i="7" s="1"/>
  <c r="AG1629" i="7" a="1"/>
  <c r="AG1629" i="7" s="1"/>
  <c r="AG1630" i="7" a="1"/>
  <c r="AG1630" i="7" s="1"/>
  <c r="AG1631" i="7" a="1"/>
  <c r="AG1631" i="7" s="1"/>
  <c r="AG1632" i="7" a="1"/>
  <c r="AG1632" i="7" s="1"/>
  <c r="AG1633" i="7" a="1"/>
  <c r="AG1633" i="7" s="1"/>
  <c r="AG1634" i="7" a="1"/>
  <c r="AG1634" i="7" s="1"/>
  <c r="AG1635" i="7" a="1"/>
  <c r="AG1635" i="7" s="1"/>
  <c r="AG1636" i="7" a="1"/>
  <c r="AG1636" i="7" s="1"/>
  <c r="AG1637" i="7" a="1"/>
  <c r="AG1637" i="7" s="1"/>
  <c r="AG1638" i="7" a="1"/>
  <c r="AG1638" i="7" s="1"/>
  <c r="AG1639" i="7" a="1"/>
  <c r="AG1639" i="7" s="1"/>
  <c r="AG1640" i="7" a="1"/>
  <c r="AG1640" i="7"/>
  <c r="AG1641" i="7" a="1"/>
  <c r="AG1641" i="7" s="1"/>
  <c r="AG1642" i="7" a="1"/>
  <c r="AG1642" i="7"/>
  <c r="AG1643" i="7" a="1"/>
  <c r="AG1643" i="7" s="1"/>
  <c r="AG1644" i="7" a="1"/>
  <c r="AG1644" i="7" s="1"/>
  <c r="AG1645" i="7" a="1"/>
  <c r="AG1645" i="7" s="1"/>
  <c r="AG1646" i="7" a="1"/>
  <c r="AG1646" i="7" s="1"/>
  <c r="AG1647" i="7" a="1"/>
  <c r="AG1647" i="7" s="1"/>
  <c r="AG1648" i="7" a="1"/>
  <c r="AG1648" i="7" s="1"/>
  <c r="AG1649" i="7" a="1"/>
  <c r="AG1649" i="7" s="1"/>
  <c r="AG1650" i="7" a="1"/>
  <c r="AG1650" i="7" s="1"/>
  <c r="AG1651" i="7" a="1"/>
  <c r="AG1651" i="7" s="1"/>
  <c r="AG1652" i="7" a="1"/>
  <c r="AG1652" i="7" s="1"/>
  <c r="AG1653" i="7" a="1"/>
  <c r="AG1653" i="7" s="1"/>
  <c r="AG1654" i="7" a="1"/>
  <c r="AG1654" i="7" s="1"/>
  <c r="AG1655" i="7" a="1"/>
  <c r="AG1655" i="7" s="1"/>
  <c r="AG1656" i="7" a="1"/>
  <c r="AG1656" i="7" s="1"/>
  <c r="AG1657" i="7" a="1"/>
  <c r="AG1657" i="7" s="1"/>
  <c r="AG1658" i="7" a="1"/>
  <c r="AG1658" i="7" s="1"/>
  <c r="AG1659" i="7" a="1"/>
  <c r="AG1659" i="7" s="1"/>
  <c r="AG1660" i="7" a="1"/>
  <c r="AG1660" i="7" s="1"/>
  <c r="AG1661" i="7" a="1"/>
  <c r="AG1661" i="7" s="1"/>
  <c r="AG1662" i="7" a="1"/>
  <c r="AG1662" i="7" s="1"/>
  <c r="AG1663" i="7" a="1"/>
  <c r="AG1663" i="7" s="1"/>
  <c r="AG1664" i="7" a="1"/>
  <c r="AG1664" i="7" s="1"/>
  <c r="AG1665" i="7" a="1"/>
  <c r="AG1665" i="7" s="1"/>
  <c r="AG1666" i="7" a="1"/>
  <c r="AG1666" i="7"/>
  <c r="AG1667" i="7" a="1"/>
  <c r="AG1667" i="7" s="1"/>
  <c r="AG1668" i="7" a="1"/>
  <c r="AG1668" i="7" s="1"/>
  <c r="AG1669" i="7" a="1"/>
  <c r="AG1669" i="7" s="1"/>
  <c r="AG1670" i="7" a="1"/>
  <c r="AG1670" i="7"/>
  <c r="AG1671" i="7" a="1"/>
  <c r="AG1671" i="7" s="1"/>
  <c r="AG1672" i="7" a="1"/>
  <c r="AG1672" i="7"/>
  <c r="AG1673" i="7" a="1"/>
  <c r="AG1673" i="7" s="1"/>
  <c r="AG1674" i="7" a="1"/>
  <c r="AG1674" i="7"/>
  <c r="AG1675" i="7" a="1"/>
  <c r="AG1675" i="7" s="1"/>
  <c r="AG1676" i="7" a="1"/>
  <c r="AG1676" i="7" s="1"/>
  <c r="AG1677" i="7" a="1"/>
  <c r="AG1677" i="7" s="1"/>
  <c r="AG1678" i="7" a="1"/>
  <c r="AG1678" i="7" s="1"/>
  <c r="AG1679" i="7" a="1"/>
  <c r="AG1679" i="7" s="1"/>
  <c r="AG1680" i="7" a="1"/>
  <c r="AG1680" i="7" s="1"/>
  <c r="AG1681" i="7" a="1"/>
  <c r="AG1681" i="7" s="1"/>
  <c r="AG1682" i="7" a="1"/>
  <c r="AG1682" i="7" s="1"/>
  <c r="AG1683" i="7" a="1"/>
  <c r="AG1683" i="7" s="1"/>
  <c r="AG1684" i="7" a="1"/>
  <c r="AG1684" i="7"/>
  <c r="AG1685" i="7" a="1"/>
  <c r="AG1685" i="7"/>
  <c r="AG1686" i="7" a="1"/>
  <c r="AG1686" i="7"/>
  <c r="AG1687" i="7" a="1"/>
  <c r="AG1687" i="7" s="1"/>
  <c r="AG1688" i="7" a="1"/>
  <c r="AG1688" i="7" s="1"/>
  <c r="AG1689" i="7" a="1"/>
  <c r="AG1689" i="7" s="1"/>
  <c r="AG1690" i="7" a="1"/>
  <c r="AG1690" i="7"/>
  <c r="AG1691" i="7" a="1"/>
  <c r="AG1691" i="7" s="1"/>
  <c r="AG1692" i="7" a="1"/>
  <c r="AG1692" i="7" s="1"/>
  <c r="AG1693" i="7" a="1"/>
  <c r="AG1693" i="7"/>
  <c r="AG1694" i="7" a="1"/>
  <c r="AG1694" i="7" s="1"/>
  <c r="AG1695" i="7" a="1"/>
  <c r="AG1695" i="7" s="1"/>
  <c r="AG1696" i="7" a="1"/>
  <c r="AG1696" i="7" s="1"/>
  <c r="AG1697" i="7" a="1"/>
  <c r="AG1697" i="7" s="1"/>
  <c r="AG1698" i="7" a="1"/>
  <c r="AG1698" i="7" s="1"/>
  <c r="AG1699" i="7" a="1"/>
  <c r="AG1699" i="7" s="1"/>
  <c r="AG1700" i="7" a="1"/>
  <c r="AG1700" i="7" s="1"/>
  <c r="AG1701" i="7" a="1"/>
  <c r="AG1701" i="7" s="1"/>
  <c r="AG1702" i="7" a="1"/>
  <c r="AG1702" i="7" s="1"/>
  <c r="AG1703" i="7" a="1"/>
  <c r="AG1703" i="7"/>
  <c r="AG1704" i="7" a="1"/>
  <c r="AG1704" i="7" s="1"/>
  <c r="AG1705" i="7" a="1"/>
  <c r="AG1705" i="7" s="1"/>
  <c r="AG1706" i="7" a="1"/>
  <c r="AG1706" i="7" s="1"/>
  <c r="AG1707" i="7" a="1"/>
  <c r="AG1707" i="7" s="1"/>
  <c r="AG1708" i="7" a="1"/>
  <c r="AG1708" i="7" s="1"/>
  <c r="AG1709" i="7" a="1"/>
  <c r="AG1709" i="7" s="1"/>
  <c r="AG1710" i="7" a="1"/>
  <c r="AG1710" i="7" s="1"/>
  <c r="AG1711" i="7" a="1"/>
  <c r="AG1711" i="7" s="1"/>
  <c r="AG1712" i="7" a="1"/>
  <c r="AG1712" i="7" s="1"/>
  <c r="AG1713" i="7" a="1"/>
  <c r="AG1713" i="7" s="1"/>
  <c r="AG1714" i="7" a="1"/>
  <c r="AG1714" i="7" s="1"/>
  <c r="AG1715" i="7" a="1"/>
  <c r="AG1715" i="7" s="1"/>
  <c r="AG1716" i="7" a="1"/>
  <c r="AG1716" i="7"/>
  <c r="AG1717" i="7" a="1"/>
  <c r="AG1717" i="7" s="1"/>
  <c r="AG1718" i="7" a="1"/>
  <c r="AG1718" i="7" s="1"/>
  <c r="AG1719" i="7" a="1"/>
  <c r="AG1719" i="7" s="1"/>
  <c r="AG1720" i="7" a="1"/>
  <c r="AG1720" i="7"/>
  <c r="AG1721" i="7" a="1"/>
  <c r="AG1721" i="7"/>
  <c r="AG1722" i="7" a="1"/>
  <c r="AG1722" i="7" s="1"/>
  <c r="AG1723" i="7" a="1"/>
  <c r="AG1723" i="7" s="1"/>
  <c r="AG1724" i="7" a="1"/>
  <c r="AG1724" i="7"/>
  <c r="AG1725" i="7" a="1"/>
  <c r="AG1725" i="7" s="1"/>
  <c r="AG1726" i="7" a="1"/>
  <c r="AG1726" i="7" s="1"/>
  <c r="AG1727" i="7" a="1"/>
  <c r="AG1727" i="7" s="1"/>
  <c r="AG1728" i="7" a="1"/>
  <c r="AG1728" i="7" s="1"/>
  <c r="AG1729" i="7" a="1"/>
  <c r="AG1729" i="7" s="1"/>
  <c r="AG1730" i="7" a="1"/>
  <c r="AG1730" i="7" s="1"/>
  <c r="AG1731" i="7" a="1"/>
  <c r="AG1731" i="7" s="1"/>
  <c r="AG1732" i="7" a="1"/>
  <c r="AG1732" i="7" s="1"/>
  <c r="AG1733" i="7" a="1"/>
  <c r="AG1733" i="7" s="1"/>
  <c r="AG1734" i="7" a="1"/>
  <c r="AG1734" i="7" s="1"/>
  <c r="AG1735" i="7" a="1"/>
  <c r="AG1735" i="7" s="1"/>
  <c r="AG1736" i="7" a="1"/>
  <c r="AG1736" i="7" s="1"/>
  <c r="AG1737" i="7" a="1"/>
  <c r="AG1737" i="7" s="1"/>
  <c r="AG1738" i="7" a="1"/>
  <c r="AG1738" i="7" s="1"/>
  <c r="AG1739" i="7" a="1"/>
  <c r="AG1739" i="7"/>
  <c r="AG1740" i="7" a="1"/>
  <c r="AG1740" i="7"/>
  <c r="AG1741" i="7" a="1"/>
  <c r="AG1741" i="7" s="1"/>
  <c r="AG1742" i="7" a="1"/>
  <c r="AG1742" i="7" s="1"/>
  <c r="AG1743" i="7" a="1"/>
  <c r="AG1743" i="7" s="1"/>
  <c r="AG1744" i="7" a="1"/>
  <c r="AG1744" i="7"/>
  <c r="AG1745" i="7" a="1"/>
  <c r="AG1745" i="7" s="1"/>
  <c r="AG1746" i="7" a="1"/>
  <c r="AG1746" i="7"/>
  <c r="AG1747" i="7" a="1"/>
  <c r="AG1747" i="7" s="1"/>
  <c r="AG1748" i="7" a="1"/>
  <c r="AG1748" i="7" s="1"/>
  <c r="AG1749" i="7" a="1"/>
  <c r="AG1749" i="7" s="1"/>
  <c r="AG1750" i="7" a="1"/>
  <c r="AG1750" i="7" s="1"/>
  <c r="AG1751" i="7" a="1"/>
  <c r="AG1751" i="7" s="1"/>
  <c r="AG1752" i="7" a="1"/>
  <c r="AG1752" i="7"/>
  <c r="AG1753" i="7" a="1"/>
  <c r="AG1753" i="7"/>
  <c r="AG1754" i="7" a="1"/>
  <c r="AG1754" i="7" s="1"/>
  <c r="AG1755" i="7" a="1"/>
  <c r="AG1755" i="7" s="1"/>
  <c r="AG1756" i="7" a="1"/>
  <c r="AG1756" i="7" s="1"/>
  <c r="AG1757" i="7" a="1"/>
  <c r="AG1757" i="7" s="1"/>
  <c r="AG1758" i="7" a="1"/>
  <c r="AG1758" i="7"/>
  <c r="AG1759" i="7" a="1"/>
  <c r="AG1759" i="7" s="1"/>
  <c r="AG1760" i="7" a="1"/>
  <c r="AG1760" i="7" s="1"/>
  <c r="AG1761" i="7" a="1"/>
  <c r="AG1761" i="7"/>
  <c r="AG1762" i="7" a="1"/>
  <c r="AG1762" i="7" s="1"/>
  <c r="AG1763" i="7" a="1"/>
  <c r="AG1763" i="7" s="1"/>
  <c r="AG1764" i="7" a="1"/>
  <c r="AG1764" i="7"/>
  <c r="AG1765" i="7" a="1"/>
  <c r="AG1765" i="7" s="1"/>
  <c r="AG1766" i="7" a="1"/>
  <c r="AG1766" i="7" s="1"/>
  <c r="AG1767" i="7" a="1"/>
  <c r="AG1767" i="7" s="1"/>
  <c r="AG1768" i="7" a="1"/>
  <c r="AG1768" i="7" s="1"/>
  <c r="AG1769" i="7" a="1"/>
  <c r="AG1769" i="7"/>
  <c r="AG1770" i="7" a="1"/>
  <c r="AG1770" i="7" s="1"/>
  <c r="AG1771" i="7" a="1"/>
  <c r="AG1771" i="7" s="1"/>
  <c r="AG1772" i="7" a="1"/>
  <c r="AG1772" i="7" s="1"/>
  <c r="AG1773" i="7" a="1"/>
  <c r="AG1773" i="7" s="1"/>
  <c r="AG1774" i="7" a="1"/>
  <c r="AG1774" i="7" s="1"/>
  <c r="AG1775" i="7" a="1"/>
  <c r="AG1775" i="7" s="1"/>
  <c r="AG1776" i="7" a="1"/>
  <c r="AG1776" i="7" s="1"/>
  <c r="AG1777" i="7" a="1"/>
  <c r="AG1777" i="7" s="1"/>
  <c r="AG1778" i="7" a="1"/>
  <c r="AG1778" i="7" s="1"/>
  <c r="AG1779" i="7" a="1"/>
  <c r="AG1779" i="7" s="1"/>
  <c r="AG1780" i="7" a="1"/>
  <c r="AG1780" i="7" s="1"/>
  <c r="AG1781" i="7" a="1"/>
  <c r="AG1781" i="7" s="1"/>
  <c r="AG1782" i="7" a="1"/>
  <c r="AG1782" i="7"/>
  <c r="AG1783" i="7" a="1"/>
  <c r="AG1783" i="7" s="1"/>
  <c r="AG1784" i="7" a="1"/>
  <c r="AG1784" i="7" s="1"/>
  <c r="AG1785" i="7" a="1"/>
  <c r="AG1785" i="7" s="1"/>
  <c r="AG1786" i="7" a="1"/>
  <c r="AG1786" i="7" s="1"/>
  <c r="AG1787" i="7" a="1"/>
  <c r="AG1787" i="7" s="1"/>
  <c r="AG1788" i="7" a="1"/>
  <c r="AG1788" i="7" s="1"/>
  <c r="AG1789" i="7" a="1"/>
  <c r="AG1789" i="7" s="1"/>
  <c r="AG1790" i="7" a="1"/>
  <c r="AG1790" i="7" s="1"/>
  <c r="AG1791" i="7" a="1"/>
  <c r="AG1791" i="7"/>
  <c r="AG1792" i="7" a="1"/>
  <c r="AG1792" i="7" s="1"/>
  <c r="AG1793" i="7" a="1"/>
  <c r="AG1793" i="7" s="1"/>
  <c r="AG1794" i="7" a="1"/>
  <c r="AG1794" i="7"/>
  <c r="AG1795" i="7" a="1"/>
  <c r="AG1795" i="7" s="1"/>
  <c r="AG1796" i="7" a="1"/>
  <c r="AG1796" i="7" s="1"/>
  <c r="AG1797" i="7" a="1"/>
  <c r="AG1797" i="7" s="1"/>
  <c r="AG1798" i="7" a="1"/>
  <c r="AG1798" i="7" s="1"/>
  <c r="AG1799" i="7" a="1"/>
  <c r="AG1799" i="7" s="1"/>
  <c r="AG1800" i="7" a="1"/>
  <c r="AG1800" i="7"/>
  <c r="AG1801" i="7" a="1"/>
  <c r="AG1801" i="7" s="1"/>
  <c r="AG1802" i="7" a="1"/>
  <c r="AG1802" i="7" s="1"/>
  <c r="AG1803" i="7" a="1"/>
  <c r="AG1803" i="7" s="1"/>
  <c r="AG1804" i="7" a="1"/>
  <c r="AG1804" i="7" s="1"/>
  <c r="AG1805" i="7" a="1"/>
  <c r="AG1805" i="7" s="1"/>
  <c r="AG1806" i="7" a="1"/>
  <c r="AG1806" i="7"/>
  <c r="AG1807" i="7" a="1"/>
  <c r="AG1807" i="7" s="1"/>
  <c r="AG1808" i="7" a="1"/>
  <c r="AG1808" i="7" s="1"/>
  <c r="AG1809" i="7" a="1"/>
  <c r="AG1809" i="7" s="1"/>
  <c r="AG1810" i="7" a="1"/>
  <c r="AG1810" i="7" s="1"/>
  <c r="AG1811" i="7" a="1"/>
  <c r="AG1811" i="7" s="1"/>
  <c r="AG1812" i="7" a="1"/>
  <c r="AG1812" i="7" s="1"/>
  <c r="AG1813" i="7" a="1"/>
  <c r="AG1813" i="7" s="1"/>
  <c r="AG1814" i="7" a="1"/>
  <c r="AG1814" i="7"/>
  <c r="AG1815" i="7" a="1"/>
  <c r="AG1815" i="7" s="1"/>
  <c r="AG1816" i="7" a="1"/>
  <c r="AG1816" i="7" s="1"/>
  <c r="AG1817" i="7" a="1"/>
  <c r="AG1817" i="7"/>
  <c r="AG1818" i="7" a="1"/>
  <c r="AG1818" i="7" s="1"/>
  <c r="AG1819" i="7" a="1"/>
  <c r="AG1819" i="7" s="1"/>
  <c r="AG1820" i="7" a="1"/>
  <c r="AG1820" i="7"/>
  <c r="AG1821" i="7" a="1"/>
  <c r="AG1821" i="7" s="1"/>
  <c r="AG1822" i="7" a="1"/>
  <c r="AG1822" i="7" s="1"/>
  <c r="AG1823" i="7" a="1"/>
  <c r="AG1823" i="7" s="1"/>
  <c r="AG1824" i="7" a="1"/>
  <c r="AG1824" i="7" s="1"/>
  <c r="AG1825" i="7" a="1"/>
  <c r="AG1825" i="7"/>
  <c r="AG1826" i="7" a="1"/>
  <c r="AG1826" i="7" s="1"/>
  <c r="AG1827" i="7" a="1"/>
  <c r="AG1827" i="7" s="1"/>
  <c r="AG1828" i="7" a="1"/>
  <c r="AG1828" i="7" s="1"/>
  <c r="AG1829" i="7" a="1"/>
  <c r="AG1829" i="7" s="1"/>
  <c r="AG1830" i="7" a="1"/>
  <c r="AG1830" i="7"/>
  <c r="AG1831" i="7" a="1"/>
  <c r="AG1831" i="7" s="1"/>
  <c r="AG1832" i="7" a="1"/>
  <c r="AG1832" i="7" s="1"/>
  <c r="AG1833" i="7" a="1"/>
  <c r="AG1833" i="7" s="1"/>
  <c r="AG1834" i="7" a="1"/>
  <c r="AG1834" i="7" s="1"/>
  <c r="AG1835" i="7" a="1"/>
  <c r="AG1835" i="7" s="1"/>
  <c r="AG1836" i="7" a="1"/>
  <c r="AG1836" i="7" s="1"/>
  <c r="AG1837" i="7" a="1"/>
  <c r="AG1837" i="7" s="1"/>
  <c r="AG1838" i="7" a="1"/>
  <c r="AG1838" i="7" s="1"/>
  <c r="AG1839" i="7" a="1"/>
  <c r="AG1839" i="7" s="1"/>
  <c r="AG1840" i="7" a="1"/>
  <c r="AG1840" i="7" s="1"/>
  <c r="AG1841" i="7" a="1"/>
  <c r="AG1841" i="7"/>
  <c r="AG1842" i="7" a="1"/>
  <c r="AG1842" i="7" s="1"/>
  <c r="AG1843" i="7" a="1"/>
  <c r="AG1843" i="7"/>
  <c r="AG1844" i="7" a="1"/>
  <c r="AG1844" i="7" s="1"/>
  <c r="AG1845" i="7" a="1"/>
  <c r="AG1845" i="7" s="1"/>
  <c r="AG1846" i="7" a="1"/>
  <c r="AG1846" i="7" s="1"/>
  <c r="AG1847" i="7" a="1"/>
  <c r="AG1847" i="7" s="1"/>
  <c r="AG1848" i="7" a="1"/>
  <c r="AG1848" i="7" s="1"/>
  <c r="AG1849" i="7" a="1"/>
  <c r="AG1849" i="7" s="1"/>
  <c r="AG1850" i="7" a="1"/>
  <c r="AG1850" i="7" s="1"/>
  <c r="AG1851" i="7" a="1"/>
  <c r="AG1851" i="7" s="1"/>
  <c r="AG1852" i="7" a="1"/>
  <c r="AG1852" i="7" s="1"/>
  <c r="AG1853" i="7" a="1"/>
  <c r="AG1853" i="7"/>
  <c r="AG1854" i="7" a="1"/>
  <c r="AG1854" i="7" s="1"/>
  <c r="AG1855" i="7" a="1"/>
  <c r="AG1855" i="7" s="1"/>
  <c r="AG1856" i="7" a="1"/>
  <c r="AG1856" i="7" s="1"/>
  <c r="AG1857" i="7" a="1"/>
  <c r="AG1857" i="7" s="1"/>
  <c r="AG1858" i="7" a="1"/>
  <c r="AG1858" i="7" s="1"/>
  <c r="AG1859" i="7" a="1"/>
  <c r="AG1859" i="7"/>
  <c r="AG1860" i="7" a="1"/>
  <c r="AG1860" i="7" s="1"/>
  <c r="AG1861" i="7" a="1"/>
  <c r="AG1861" i="7" s="1"/>
  <c r="AG1862" i="7" a="1"/>
  <c r="AG1862" i="7" s="1"/>
  <c r="AG1863" i="7" a="1"/>
  <c r="AG1863" i="7" s="1"/>
  <c r="AG1864" i="7" a="1"/>
  <c r="AG1864" i="7" s="1"/>
  <c r="AG1865" i="7" a="1"/>
  <c r="AG1865" i="7" s="1"/>
  <c r="AG1866" i="7" a="1"/>
  <c r="AG1866" i="7" s="1"/>
  <c r="AG1867" i="7" a="1"/>
  <c r="AG1867" i="7" s="1"/>
  <c r="AG1868" i="7" a="1"/>
  <c r="AG1868" i="7" s="1"/>
  <c r="AG1869" i="7" a="1"/>
  <c r="AG1869" i="7" s="1"/>
  <c r="AG1870" i="7" a="1"/>
  <c r="AG1870" i="7" s="1"/>
  <c r="AG1871" i="7" a="1"/>
  <c r="AG1871" i="7" s="1"/>
  <c r="AG1872" i="7" a="1"/>
  <c r="AG1872" i="7" s="1"/>
  <c r="AG1873" i="7" a="1"/>
  <c r="AG1873" i="7" s="1"/>
  <c r="AG1874" i="7" a="1"/>
  <c r="AG1874" i="7" s="1"/>
  <c r="AG1875" i="7" a="1"/>
  <c r="AG1875" i="7" s="1"/>
  <c r="AG1876" i="7" a="1"/>
  <c r="AG1876" i="7" s="1"/>
  <c r="AG1877" i="7" a="1"/>
  <c r="AG1877" i="7" s="1"/>
  <c r="AG1878" i="7" a="1"/>
  <c r="AG1878" i="7" s="1"/>
  <c r="AG1879" i="7" a="1"/>
  <c r="AG1879" i="7" s="1"/>
  <c r="AG1880" i="7" a="1"/>
  <c r="AG1880" i="7" s="1"/>
  <c r="AG1881" i="7" a="1"/>
  <c r="AG1881" i="7" s="1"/>
  <c r="AG1882" i="7" a="1"/>
  <c r="AG1882" i="7" s="1"/>
  <c r="AG1883" i="7" a="1"/>
  <c r="AG1883" i="7" s="1"/>
  <c r="AG1884" i="7" a="1"/>
  <c r="AG1884" i="7" s="1"/>
  <c r="AG1885" i="7" a="1"/>
  <c r="AG1885" i="7" s="1"/>
  <c r="AG1886" i="7" a="1"/>
  <c r="AG1886" i="7" s="1"/>
  <c r="AG1887" i="7" a="1"/>
  <c r="AG1887" i="7" s="1"/>
  <c r="AG1888" i="7" a="1"/>
  <c r="AG1888" i="7" s="1"/>
  <c r="AG1889" i="7" a="1"/>
  <c r="AG1889" i="7" s="1"/>
  <c r="AG1890" i="7" a="1"/>
  <c r="AG1890" i="7" s="1"/>
  <c r="AG1891" i="7" a="1"/>
  <c r="AG1891" i="7" s="1"/>
  <c r="AG1892" i="7" a="1"/>
  <c r="AG1892" i="7" s="1"/>
  <c r="AG1893" i="7" a="1"/>
  <c r="AG1893" i="7" s="1"/>
  <c r="AG1894" i="7" a="1"/>
  <c r="AG1894" i="7" s="1"/>
  <c r="AG1895" i="7" a="1"/>
  <c r="AG1895" i="7" s="1"/>
  <c r="AG1896" i="7" a="1"/>
  <c r="AG1896" i="7" s="1"/>
  <c r="AG1897" i="7" a="1"/>
  <c r="AG1897" i="7" s="1"/>
  <c r="AG1898" i="7" a="1"/>
  <c r="AG1898" i="7" s="1"/>
  <c r="AG1899" i="7" a="1"/>
  <c r="AG1899" i="7" s="1"/>
  <c r="AG1900" i="7" a="1"/>
  <c r="AG1900" i="7" s="1"/>
  <c r="AG1901" i="7" a="1"/>
  <c r="AG1901" i="7" s="1"/>
  <c r="AG1902" i="7" a="1"/>
  <c r="AG1902" i="7" s="1"/>
  <c r="AG1903" i="7" a="1"/>
  <c r="AG1903" i="7" s="1"/>
  <c r="AG1904" i="7" a="1"/>
  <c r="AG1904" i="7"/>
  <c r="AG1905" i="7" a="1"/>
  <c r="AG1905" i="7" s="1"/>
  <c r="AG1906" i="7" a="1"/>
  <c r="AG1906" i="7" s="1"/>
  <c r="AG1907" i="7" a="1"/>
  <c r="AG1907" i="7" s="1"/>
  <c r="AG1908" i="7" a="1"/>
  <c r="AG1908" i="7" s="1"/>
  <c r="AG1909" i="7" a="1"/>
  <c r="AG1909" i="7" s="1"/>
  <c r="AG1910" i="7" a="1"/>
  <c r="AG1910" i="7" s="1"/>
  <c r="AG1911" i="7" a="1"/>
  <c r="AG1911" i="7" s="1"/>
  <c r="AG1912" i="7" a="1"/>
  <c r="AG1912" i="7" s="1"/>
  <c r="AG1913" i="7" a="1"/>
  <c r="AG1913" i="7" s="1"/>
  <c r="AG1914" i="7" a="1"/>
  <c r="AG1914" i="7" s="1"/>
  <c r="AG1915" i="7" a="1"/>
  <c r="AG1915" i="7" s="1"/>
  <c r="AG1916" i="7" a="1"/>
  <c r="AG1916" i="7" s="1"/>
  <c r="AG1917" i="7" a="1"/>
  <c r="AG1917" i="7" s="1"/>
  <c r="AG1918" i="7" a="1"/>
  <c r="AG1918" i="7" s="1"/>
  <c r="AG1919" i="7" a="1"/>
  <c r="AG1919" i="7" s="1"/>
  <c r="AG1920" i="7" a="1"/>
  <c r="AG1920" i="7" s="1"/>
  <c r="AG1921" i="7" a="1"/>
  <c r="AG1921" i="7" s="1"/>
  <c r="AG1922" i="7" a="1"/>
  <c r="AG1922" i="7" s="1"/>
  <c r="AG1923" i="7" a="1"/>
  <c r="AG1923" i="7" s="1"/>
  <c r="AG1924" i="7" a="1"/>
  <c r="AG1924" i="7" s="1"/>
  <c r="AG1925" i="7" a="1"/>
  <c r="AG1925" i="7" s="1"/>
  <c r="AG1926" i="7" a="1"/>
  <c r="AG1926" i="7" s="1"/>
  <c r="AG1927" i="7" a="1"/>
  <c r="AG1927" i="7" s="1"/>
  <c r="AG1928" i="7" a="1"/>
  <c r="AG1928" i="7" s="1"/>
  <c r="AG1929" i="7" a="1"/>
  <c r="AG1929" i="7" s="1"/>
  <c r="AG1930" i="7" a="1"/>
  <c r="AG1930" i="7" s="1"/>
  <c r="AG1931" i="7" a="1"/>
  <c r="AG1931" i="7" s="1"/>
  <c r="AG1932" i="7" a="1"/>
  <c r="AG1932" i="7" s="1"/>
  <c r="AG1933" i="7" a="1"/>
  <c r="AG1933" i="7" s="1"/>
  <c r="AG1934" i="7" a="1"/>
  <c r="AG1934" i="7" s="1"/>
  <c r="AG1935" i="7" a="1"/>
  <c r="AG1935" i="7"/>
  <c r="AG1936" i="7" a="1"/>
  <c r="AG1936" i="7" s="1"/>
  <c r="AG1937" i="7" a="1"/>
  <c r="AG1937" i="7" s="1"/>
  <c r="AG1938" i="7" a="1"/>
  <c r="AG1938" i="7" s="1"/>
  <c r="AG1939" i="7" a="1"/>
  <c r="AG1939" i="7" s="1"/>
  <c r="AG1940" i="7" a="1"/>
  <c r="AG1940" i="7" s="1"/>
  <c r="AG1941" i="7" a="1"/>
  <c r="AG1941" i="7" s="1"/>
  <c r="AG1942" i="7" a="1"/>
  <c r="AG1942" i="7" s="1"/>
  <c r="AG1943" i="7" a="1"/>
  <c r="AG1943" i="7" s="1"/>
  <c r="AG1944" i="7" a="1"/>
  <c r="AG1944" i="7" s="1"/>
  <c r="AG1945" i="7" a="1"/>
  <c r="AG1945" i="7" s="1"/>
  <c r="AG1946" i="7" a="1"/>
  <c r="AG1946" i="7" s="1"/>
  <c r="AG1947" i="7" a="1"/>
  <c r="AG1947" i="7"/>
  <c r="AG1948" i="7" a="1"/>
  <c r="AG1948" i="7" s="1"/>
  <c r="AG1949" i="7" a="1"/>
  <c r="AG1949" i="7" s="1"/>
  <c r="AG1950" i="7" a="1"/>
  <c r="AG1950" i="7" s="1"/>
  <c r="AG1951" i="7" a="1"/>
  <c r="AG1951" i="7" s="1"/>
  <c r="AG1952" i="7" a="1"/>
  <c r="AG1952" i="7" s="1"/>
  <c r="AG1953" i="7" a="1"/>
  <c r="AG1953" i="7" s="1"/>
  <c r="AG1954" i="7" a="1"/>
  <c r="AG1954" i="7" s="1"/>
  <c r="AG1955" i="7" a="1"/>
  <c r="AG1955" i="7" s="1"/>
  <c r="AG1956" i="7" a="1"/>
  <c r="AG1956" i="7" s="1"/>
  <c r="AG1957" i="7" a="1"/>
  <c r="AG1957" i="7" s="1"/>
  <c r="AG1958" i="7" a="1"/>
  <c r="AG1958" i="7" s="1"/>
  <c r="AG1959" i="7" a="1"/>
  <c r="AG1959" i="7" s="1"/>
  <c r="AG1960" i="7" a="1"/>
  <c r="AG1960" i="7" s="1"/>
  <c r="AG1961" i="7" a="1"/>
  <c r="AG1961" i="7" s="1"/>
  <c r="AG1962" i="7" a="1"/>
  <c r="AG1962" i="7" s="1"/>
  <c r="AG1963" i="7" a="1"/>
  <c r="AG1963" i="7" s="1"/>
  <c r="AG1964" i="7" a="1"/>
  <c r="AG1964" i="7" s="1"/>
  <c r="AG1965" i="7" a="1"/>
  <c r="AG1965" i="7" s="1"/>
  <c r="AG1966" i="7" a="1"/>
  <c r="AG1966" i="7" s="1"/>
  <c r="AG1967" i="7" a="1"/>
  <c r="AG1967" i="7" s="1"/>
  <c r="AG1968" i="7" a="1"/>
  <c r="AG1968" i="7"/>
  <c r="AG1969" i="7" a="1"/>
  <c r="AG1969" i="7" s="1"/>
  <c r="AG1970" i="7" a="1"/>
  <c r="AG1970" i="7" s="1"/>
  <c r="AG1971" i="7" a="1"/>
  <c r="AG1971" i="7" s="1"/>
  <c r="AG1972" i="7" a="1"/>
  <c r="AG1972" i="7" s="1"/>
  <c r="AG1973" i="7" a="1"/>
  <c r="AG1973" i="7" s="1"/>
  <c r="AG1974" i="7" a="1"/>
  <c r="AG1974" i="7" s="1"/>
  <c r="AG1975" i="7" a="1"/>
  <c r="AG1975" i="7" s="1"/>
  <c r="AG1976" i="7" a="1"/>
  <c r="AG1976" i="7" s="1"/>
  <c r="AG1977" i="7" a="1"/>
  <c r="AG1977" i="7" s="1"/>
  <c r="AG1978" i="7" a="1"/>
  <c r="AG1978" i="7" s="1"/>
  <c r="AG1979" i="7" a="1"/>
  <c r="AG1979" i="7" s="1"/>
  <c r="AG1980" i="7" a="1"/>
  <c r="AG1980" i="7"/>
  <c r="AG1981" i="7" a="1"/>
  <c r="AG1981" i="7" s="1"/>
  <c r="AG1982" i="7" a="1"/>
  <c r="AG1982" i="7" s="1"/>
  <c r="AG1983" i="7" a="1"/>
  <c r="AG1983" i="7" s="1"/>
  <c r="AG1984" i="7" a="1"/>
  <c r="AG1984" i="7" s="1"/>
  <c r="AG1985" i="7" a="1"/>
  <c r="AG1985" i="7" s="1"/>
  <c r="AG1986" i="7" a="1"/>
  <c r="AG1986" i="7" s="1"/>
  <c r="AG1987" i="7" a="1"/>
  <c r="AG1987" i="7" s="1"/>
  <c r="AG1988" i="7" a="1"/>
  <c r="AG1988" i="7"/>
  <c r="AG1989" i="7" a="1"/>
  <c r="AG1989" i="7" s="1"/>
  <c r="AG1990" i="7" a="1"/>
  <c r="AG1990" i="7" s="1"/>
  <c r="AG1991" i="7" a="1"/>
  <c r="AG1991" i="7" s="1"/>
  <c r="AG1992" i="7" a="1"/>
  <c r="AG1992" i="7" s="1"/>
  <c r="AG1993" i="7" a="1"/>
  <c r="AG1993" i="7"/>
  <c r="AG1994" i="7" a="1"/>
  <c r="AG1994" i="7" s="1"/>
  <c r="AG1995" i="7" a="1"/>
  <c r="AG1995" i="7" s="1"/>
  <c r="AG1996" i="7" a="1"/>
  <c r="AG1996" i="7" s="1"/>
  <c r="AG1997" i="7" a="1"/>
  <c r="AG1997" i="7" s="1"/>
  <c r="AG1998" i="7" a="1"/>
  <c r="AG1998" i="7" s="1"/>
  <c r="AG1999" i="7" a="1"/>
  <c r="AG1999" i="7" s="1"/>
  <c r="AG2000" i="7" a="1"/>
  <c r="AG2000" i="7"/>
  <c r="AG2001" i="7" a="1"/>
  <c r="AG2001" i="7" s="1"/>
  <c r="AG2002" i="7" a="1"/>
  <c r="AG2002" i="7" s="1"/>
  <c r="AG2003" i="7" a="1"/>
  <c r="AG2003" i="7"/>
  <c r="AG2004" i="7" a="1"/>
  <c r="AG2004" i="7" s="1"/>
  <c r="AG2005" i="7" a="1"/>
  <c r="AG2005" i="7" s="1"/>
  <c r="AG2006" i="7" a="1"/>
  <c r="AG2006" i="7" s="1"/>
  <c r="AG2007" i="7" a="1"/>
  <c r="AG2007" i="7" s="1"/>
  <c r="AG2008" i="7" a="1"/>
  <c r="AG2008" i="7" s="1"/>
  <c r="AG2009" i="7" a="1"/>
  <c r="AG2009" i="7"/>
  <c r="AG2010" i="7" a="1"/>
  <c r="AG2010" i="7" s="1"/>
  <c r="AG2011" i="7" a="1"/>
  <c r="AG2011" i="7" s="1"/>
  <c r="AG2012" i="7" a="1"/>
  <c r="AG2012" i="7" s="1"/>
  <c r="AG2013" i="7" a="1"/>
  <c r="AG2013" i="7" s="1"/>
  <c r="AG2014" i="7" a="1"/>
  <c r="AG2014" i="7" s="1"/>
  <c r="AG2015" i="7" a="1"/>
  <c r="AG2015" i="7" s="1"/>
  <c r="AG2016" i="7" a="1"/>
  <c r="AG2016" i="7" s="1"/>
  <c r="AG2017" i="7" a="1"/>
  <c r="AG2017" i="7" s="1"/>
  <c r="AG2018" i="7" a="1"/>
  <c r="AG2018" i="7" s="1"/>
  <c r="AG2019" i="7" a="1"/>
  <c r="AG2019" i="7" s="1"/>
  <c r="AG2020" i="7" a="1"/>
  <c r="AG2020" i="7" s="1"/>
  <c r="AG2021" i="7" a="1"/>
  <c r="AG2021" i="7" s="1"/>
  <c r="AG2022" i="7" a="1"/>
  <c r="AG2022" i="7" s="1"/>
  <c r="AG2023" i="7" a="1"/>
  <c r="AG2023" i="7" s="1"/>
  <c r="AG2024" i="7" a="1"/>
  <c r="AG2024" i="7" s="1"/>
  <c r="AG2025" i="7" a="1"/>
  <c r="AG2025" i="7" s="1"/>
  <c r="AG2026" i="7" a="1"/>
  <c r="AG2026" i="7" s="1"/>
  <c r="AG2027" i="7" a="1"/>
  <c r="AG2027" i="7" s="1"/>
  <c r="AG2028" i="7" a="1"/>
  <c r="AG2028" i="7" s="1"/>
  <c r="AG2029" i="7" a="1"/>
  <c r="AG2029" i="7" s="1"/>
  <c r="AG2030" i="7" a="1"/>
  <c r="AG2030" i="7" s="1"/>
  <c r="AG2031" i="7" a="1"/>
  <c r="AG2031" i="7" s="1"/>
  <c r="AG2032" i="7" a="1"/>
  <c r="AG2032" i="7" s="1"/>
  <c r="AG2033" i="7" a="1"/>
  <c r="AG2033" i="7"/>
  <c r="AG2034" i="7" a="1"/>
  <c r="AG2034" i="7" s="1"/>
  <c r="AG2035" i="7" a="1"/>
  <c r="AG2035" i="7" s="1"/>
  <c r="AG2036" i="7" a="1"/>
  <c r="AG2036" i="7"/>
  <c r="AG2037" i="7" a="1"/>
  <c r="AG2037" i="7" s="1"/>
  <c r="AG2038" i="7" a="1"/>
  <c r="AG2038" i="7" s="1"/>
  <c r="AG2039" i="7" a="1"/>
  <c r="AG2039" i="7" s="1"/>
  <c r="AG2040" i="7" a="1"/>
  <c r="AG2040" i="7" s="1"/>
  <c r="AG2041" i="7" a="1"/>
  <c r="AG2041" i="7" s="1"/>
  <c r="AG2042" i="7" a="1"/>
  <c r="AG2042" i="7"/>
  <c r="AG2043" i="7" a="1"/>
  <c r="AG2043" i="7" s="1"/>
  <c r="AG2044" i="7" a="1"/>
  <c r="AG2044" i="7" s="1"/>
  <c r="AG2045" i="7" a="1"/>
  <c r="AG2045" i="7" s="1"/>
  <c r="AG2046" i="7" a="1"/>
  <c r="AG2046" i="7"/>
  <c r="AG2047" i="7" a="1"/>
  <c r="AG2047" i="7" s="1"/>
  <c r="AG2048" i="7" a="1"/>
  <c r="AG2048" i="7" s="1"/>
  <c r="AG2049" i="7" a="1"/>
  <c r="AG2049" i="7" s="1"/>
  <c r="AG2050" i="7" a="1"/>
  <c r="AG2050" i="7" s="1"/>
  <c r="AG2051" i="7" a="1"/>
  <c r="AG2051" i="7" s="1"/>
  <c r="AG2052" i="7" a="1"/>
  <c r="AG2052" i="7"/>
  <c r="AG2053" i="7" a="1"/>
  <c r="AG2053" i="7" s="1"/>
  <c r="AG2054" i="7" a="1"/>
  <c r="AG2054" i="7" s="1"/>
  <c r="AG2055" i="7" a="1"/>
  <c r="AG2055" i="7"/>
  <c r="AG2056" i="7" a="1"/>
  <c r="AG2056" i="7" s="1"/>
  <c r="AG2057" i="7" a="1"/>
  <c r="AG2057" i="7" s="1"/>
  <c r="AG2058" i="7" a="1"/>
  <c r="AG2058" i="7" s="1"/>
  <c r="AG2059" i="7" a="1"/>
  <c r="AG2059" i="7" s="1"/>
  <c r="AG2060" i="7" a="1"/>
  <c r="AG2060" i="7" s="1"/>
  <c r="AG2061" i="7" a="1"/>
  <c r="AG2061" i="7" s="1"/>
  <c r="AG2062" i="7" a="1"/>
  <c r="AG2062" i="7" s="1"/>
  <c r="AG2063" i="7" a="1"/>
  <c r="AG2063" i="7" s="1"/>
  <c r="AG2064" i="7" a="1"/>
  <c r="AG2064" i="7" s="1"/>
  <c r="AG2065" i="7" a="1"/>
  <c r="AG2065" i="7" s="1"/>
  <c r="AG2066" i="7" a="1"/>
  <c r="AG2066" i="7"/>
  <c r="AG2067" i="7" a="1"/>
  <c r="AG2067" i="7" s="1"/>
  <c r="AG2068" i="7" a="1"/>
  <c r="AG2068" i="7" s="1"/>
  <c r="AG2069" i="7" a="1"/>
  <c r="AG2069" i="7" s="1"/>
  <c r="AG2070" i="7" a="1"/>
  <c r="AG2070" i="7" s="1"/>
  <c r="AG2071" i="7" a="1"/>
  <c r="AG2071" i="7" s="1"/>
  <c r="AG2072" i="7" a="1"/>
  <c r="AG2072" i="7" s="1"/>
  <c r="AG2073" i="7" a="1"/>
  <c r="AG2073" i="7" s="1"/>
  <c r="AG2074" i="7" a="1"/>
  <c r="AG2074" i="7" s="1"/>
  <c r="AG2075" i="7" a="1"/>
  <c r="AG2075" i="7" s="1"/>
  <c r="AG2076" i="7" a="1"/>
  <c r="AG2076" i="7" s="1"/>
  <c r="AG2077" i="7" a="1"/>
  <c r="AG2077" i="7" s="1"/>
  <c r="AG2078" i="7" a="1"/>
  <c r="AG2078" i="7" s="1"/>
  <c r="AG2079" i="7" a="1"/>
  <c r="AG2079" i="7" s="1"/>
  <c r="AG2080" i="7" a="1"/>
  <c r="AG2080" i="7" s="1"/>
  <c r="AG2081" i="7" a="1"/>
  <c r="AG2081" i="7" s="1"/>
  <c r="AG2082" i="7" a="1"/>
  <c r="AG2082" i="7"/>
  <c r="AG2083" i="7" a="1"/>
  <c r="AG2083" i="7" s="1"/>
  <c r="AG2084" i="7" a="1"/>
  <c r="AG2084" i="7" s="1"/>
  <c r="AG2085" i="7" a="1"/>
  <c r="AG2085" i="7" s="1"/>
  <c r="AG2086" i="7" a="1"/>
  <c r="AG2086" i="7" s="1"/>
  <c r="AG2087" i="7" a="1"/>
  <c r="AG2087" i="7" s="1"/>
  <c r="AG2088" i="7" a="1"/>
  <c r="AG2088" i="7"/>
  <c r="AG2089" i="7" a="1"/>
  <c r="AG2089" i="7" s="1"/>
  <c r="AG2090" i="7" a="1"/>
  <c r="AG2090" i="7" s="1"/>
  <c r="AG2091" i="7" a="1"/>
  <c r="AG2091" i="7"/>
  <c r="AG2092" i="7" a="1"/>
  <c r="AG2092" i="7" s="1"/>
  <c r="AG2093" i="7" a="1"/>
  <c r="AG2093" i="7" s="1"/>
  <c r="AG2094" i="7" a="1"/>
  <c r="AG2094" i="7"/>
  <c r="AG2095" i="7" a="1"/>
  <c r="AG2095" i="7" s="1"/>
  <c r="AG2096" i="7" a="1"/>
  <c r="AG2096" i="7" s="1"/>
  <c r="AG2097" i="7" a="1"/>
  <c r="AG2097" i="7" s="1"/>
  <c r="AG2098" i="7" a="1"/>
  <c r="AG2098" i="7" s="1"/>
  <c r="AG2099" i="7" a="1"/>
  <c r="AG2099" i="7" s="1"/>
  <c r="AG2100" i="7" a="1"/>
  <c r="AG2100" i="7" s="1"/>
  <c r="AG2101" i="7" a="1"/>
  <c r="AG2101" i="7"/>
  <c r="AG2102" i="7" a="1"/>
  <c r="AG2102" i="7" s="1"/>
  <c r="AG2103" i="7" a="1"/>
  <c r="AG2103" i="7" s="1"/>
  <c r="AG2104" i="7" a="1"/>
  <c r="AG2104" i="7" s="1"/>
  <c r="AG2105" i="7" a="1"/>
  <c r="AG2105" i="7" s="1"/>
  <c r="AG2106" i="7" a="1"/>
  <c r="AG2106" i="7" s="1"/>
  <c r="AG2107" i="7" a="1"/>
  <c r="AG2107" i="7"/>
  <c r="AG2108" i="7" a="1"/>
  <c r="AG2108" i="7" s="1"/>
  <c r="AG2109" i="7" a="1"/>
  <c r="AG2109" i="7" s="1"/>
  <c r="AG2110" i="7" a="1"/>
  <c r="AG2110" i="7" s="1"/>
  <c r="AG2111" i="7" a="1"/>
  <c r="AG2111" i="7"/>
  <c r="AG2112" i="7" a="1"/>
  <c r="AG2112" i="7" s="1"/>
  <c r="AG2113" i="7" a="1"/>
  <c r="AG2113" i="7" s="1"/>
  <c r="AG2114" i="7" a="1"/>
  <c r="AG2114" i="7" s="1"/>
  <c r="AG2115" i="7" a="1"/>
  <c r="AG2115" i="7" s="1"/>
  <c r="AG2116" i="7" a="1"/>
  <c r="AG2116" i="7" s="1"/>
  <c r="AG2117" i="7" a="1"/>
  <c r="AG2117" i="7" s="1"/>
  <c r="AG2118" i="7" a="1"/>
  <c r="AG2118" i="7" s="1"/>
  <c r="AG2119" i="7" a="1"/>
  <c r="AG2119" i="7" s="1"/>
  <c r="AG2120" i="7" a="1"/>
  <c r="AG2120" i="7" s="1"/>
  <c r="AG2121" i="7" a="1"/>
  <c r="AG2121" i="7" s="1"/>
  <c r="AG2122" i="7" a="1"/>
  <c r="AG2122" i="7" s="1"/>
  <c r="AG2123" i="7" a="1"/>
  <c r="AG2123" i="7" s="1"/>
  <c r="AG2124" i="7" a="1"/>
  <c r="AG2124" i="7" s="1"/>
  <c r="AG2125" i="7" a="1"/>
  <c r="AG2125" i="7" s="1"/>
  <c r="AG2126" i="7" a="1"/>
  <c r="AG2126" i="7"/>
  <c r="AG2127" i="7" a="1"/>
  <c r="AG2127" i="7" s="1"/>
  <c r="AG2128" i="7" a="1"/>
  <c r="AG2128" i="7" s="1"/>
  <c r="AG2129" i="7" a="1"/>
  <c r="AG2129" i="7" s="1"/>
  <c r="AG2130" i="7" a="1"/>
  <c r="AG2130" i="7" s="1"/>
  <c r="AG2131" i="7" a="1"/>
  <c r="AG2131" i="7" s="1"/>
  <c r="AG2132" i="7" a="1"/>
  <c r="AG2132" i="7" s="1"/>
  <c r="AG2133" i="7" a="1"/>
  <c r="AG2133" i="7" s="1"/>
  <c r="AG2134" i="7" a="1"/>
  <c r="AG2134" i="7" s="1"/>
  <c r="AG2135" i="7" a="1"/>
  <c r="AG2135" i="7" s="1"/>
  <c r="AG2136" i="7" a="1"/>
  <c r="AG2136" i="7" s="1"/>
  <c r="AG2137" i="7" a="1"/>
  <c r="AG2137" i="7" s="1"/>
  <c r="AG2138" i="7" a="1"/>
  <c r="AG2138" i="7" s="1"/>
  <c r="AG2139" i="7" a="1"/>
  <c r="AG2139" i="7" s="1"/>
  <c r="AG2140" i="7" a="1"/>
  <c r="AG2140" i="7" s="1"/>
  <c r="AG2141" i="7" a="1"/>
  <c r="AG2141" i="7" s="1"/>
  <c r="AG2142" i="7" a="1"/>
  <c r="AG2142" i="7" s="1"/>
  <c r="AG2143" i="7" a="1"/>
  <c r="AG2143" i="7" s="1"/>
  <c r="AG2144" i="7" a="1"/>
  <c r="AG2144" i="7" s="1"/>
  <c r="AG2145" i="7" a="1"/>
  <c r="AG2145" i="7" s="1"/>
  <c r="AG2146" i="7" a="1"/>
  <c r="AG2146" i="7" s="1"/>
  <c r="AG2147" i="7" a="1"/>
  <c r="AG2147" i="7" s="1"/>
  <c r="AG2148" i="7" a="1"/>
  <c r="AG2148" i="7" s="1"/>
  <c r="AG2149" i="7" a="1"/>
  <c r="AG2149" i="7" s="1"/>
  <c r="AG2150" i="7" a="1"/>
  <c r="AG2150" i="7" s="1"/>
  <c r="AG2151" i="7" a="1"/>
  <c r="AG2151" i="7" s="1"/>
  <c r="AG2152" i="7" a="1"/>
  <c r="AG2152" i="7" s="1"/>
  <c r="AG2153" i="7" a="1"/>
  <c r="AG2153" i="7" s="1"/>
  <c r="AG2154" i="7" a="1"/>
  <c r="AG2154" i="7" s="1"/>
  <c r="AG2155" i="7" a="1"/>
  <c r="AG2155" i="7" s="1"/>
  <c r="AG2156" i="7" a="1"/>
  <c r="AG2156" i="7" s="1"/>
  <c r="AG2157" i="7" a="1"/>
  <c r="AG2157" i="7" s="1"/>
  <c r="AG2158" i="7" a="1"/>
  <c r="AG2158" i="7" s="1"/>
  <c r="AG2159" i="7" a="1"/>
  <c r="AG2159" i="7" s="1"/>
  <c r="AG2160" i="7" a="1"/>
  <c r="AG2160" i="7" s="1"/>
  <c r="AG2161" i="7" a="1"/>
  <c r="AG2161" i="7" s="1"/>
  <c r="AG2162" i="7" a="1"/>
  <c r="AG2162" i="7" s="1"/>
  <c r="AG2163" i="7" a="1"/>
  <c r="AG2163" i="7" s="1"/>
  <c r="AG2164" i="7" a="1"/>
  <c r="AG2164" i="7" s="1"/>
  <c r="AG2165" i="7" a="1"/>
  <c r="AG2165" i="7" s="1"/>
  <c r="AG2166" i="7" a="1"/>
  <c r="AG2166" i="7" s="1"/>
  <c r="AG2167" i="7" a="1"/>
  <c r="AG2167" i="7" s="1"/>
  <c r="AG2168" i="7" a="1"/>
  <c r="AG2168" i="7" s="1"/>
  <c r="AG2169" i="7" a="1"/>
  <c r="AG2169" i="7" s="1"/>
  <c r="AG2170" i="7" a="1"/>
  <c r="AG2170" i="7" s="1"/>
  <c r="AG2171" i="7" a="1"/>
  <c r="AG2171" i="7" s="1"/>
  <c r="AG2172" i="7" a="1"/>
  <c r="AG2172" i="7" s="1"/>
  <c r="AG2173" i="7" a="1"/>
  <c r="AG2173" i="7" s="1"/>
  <c r="AG2174" i="7" a="1"/>
  <c r="AG2174" i="7" s="1"/>
  <c r="AG2175" i="7" a="1"/>
  <c r="AG2175" i="7" s="1"/>
  <c r="AG2176" i="7" a="1"/>
  <c r="AG2176" i="7" s="1"/>
  <c r="AG2177" i="7" a="1"/>
  <c r="AG2177" i="7"/>
  <c r="AG2178" i="7" a="1"/>
  <c r="AG2178" i="7" s="1"/>
  <c r="AG2179" i="7" a="1"/>
  <c r="AG2179" i="7" s="1"/>
  <c r="AG2180" i="7" a="1"/>
  <c r="AG2180" i="7" s="1"/>
  <c r="AG2181" i="7" a="1"/>
  <c r="AG2181" i="7" s="1"/>
  <c r="AG2182" i="7" a="1"/>
  <c r="AG2182" i="7" s="1"/>
  <c r="AG2183" i="7" a="1"/>
  <c r="AG2183" i="7" s="1"/>
  <c r="AG2184" i="7" a="1"/>
  <c r="AG2184" i="7" s="1"/>
  <c r="AG2185" i="7" a="1"/>
  <c r="AG2185" i="7" s="1"/>
  <c r="AG2186" i="7" a="1"/>
  <c r="AG2186" i="7" s="1"/>
  <c r="AG2187" i="7" a="1"/>
  <c r="AG2187" i="7" s="1"/>
  <c r="AG2188" i="7" a="1"/>
  <c r="AG2188" i="7" s="1"/>
  <c r="AG2189" i="7" a="1"/>
  <c r="AG2189" i="7" s="1"/>
  <c r="AG2190" i="7" a="1"/>
  <c r="AG2190" i="7" s="1"/>
  <c r="AG2191" i="7" a="1"/>
  <c r="AG2191" i="7"/>
  <c r="AG2192" i="7" a="1"/>
  <c r="AG2192" i="7" s="1"/>
  <c r="AG2193" i="7" a="1"/>
  <c r="AG2193" i="7" s="1"/>
  <c r="AG2194" i="7" a="1"/>
  <c r="AG2194" i="7" s="1"/>
  <c r="AG2195" i="7" a="1"/>
  <c r="AG2195" i="7" s="1"/>
  <c r="AG2196" i="7" a="1"/>
  <c r="AG2196" i="7" s="1"/>
  <c r="AG2197" i="7" a="1"/>
  <c r="AG2197" i="7" s="1"/>
  <c r="AG2198" i="7" a="1"/>
  <c r="AG2198" i="7" s="1"/>
  <c r="AG2199" i="7" a="1"/>
  <c r="AG2199" i="7" s="1"/>
  <c r="AG2200" i="7" a="1"/>
  <c r="AG2200" i="7" s="1"/>
  <c r="AG2201" i="7" a="1"/>
  <c r="AG2201" i="7" s="1"/>
  <c r="AG2202" i="7" a="1"/>
  <c r="AG2202" i="7" s="1"/>
  <c r="AG2203" i="7" a="1"/>
  <c r="AG2203" i="7" s="1"/>
  <c r="AG2204" i="7" a="1"/>
  <c r="AG2204" i="7" s="1"/>
  <c r="AG2205" i="7" a="1"/>
  <c r="AG2205" i="7" s="1"/>
  <c r="AG2206" i="7" a="1"/>
  <c r="AG2206" i="7" s="1"/>
  <c r="AG2207" i="7" a="1"/>
  <c r="AG2207" i="7" s="1"/>
  <c r="AG2208" i="7" a="1"/>
  <c r="AG2208" i="7" s="1"/>
  <c r="AG2209" i="7" a="1"/>
  <c r="AG2209" i="7" s="1"/>
  <c r="AG2210" i="7" a="1"/>
  <c r="AG2210" i="7"/>
  <c r="AG2211" i="7" a="1"/>
  <c r="AG2211" i="7" s="1"/>
  <c r="AG2212" i="7" a="1"/>
  <c r="AG2212" i="7" s="1"/>
  <c r="AG2213" i="7" a="1"/>
  <c r="AG2213" i="7" s="1"/>
  <c r="AG2214" i="7" a="1"/>
  <c r="AG2214" i="7" s="1"/>
  <c r="AG2215" i="7" a="1"/>
  <c r="AG2215" i="7" s="1"/>
  <c r="AG2216" i="7" a="1"/>
  <c r="AG2216" i="7" s="1"/>
  <c r="AG2217" i="7" a="1"/>
  <c r="AG2217" i="7"/>
  <c r="AG2218" i="7" a="1"/>
  <c r="AG2218" i="7" s="1"/>
  <c r="AG2219" i="7" a="1"/>
  <c r="AG2219" i="7"/>
  <c r="AG2220" i="7" a="1"/>
  <c r="AG2220" i="7" s="1"/>
  <c r="AG2221" i="7" a="1"/>
  <c r="AG2221" i="7" s="1"/>
  <c r="AG2222" i="7" a="1"/>
  <c r="AG2222" i="7"/>
  <c r="AG2223" i="7" a="1"/>
  <c r="AG2223" i="7" s="1"/>
  <c r="AG2224" i="7" a="1"/>
  <c r="AG2224" i="7" s="1"/>
  <c r="AG2225" i="7" a="1"/>
  <c r="AG2225" i="7"/>
  <c r="AG2226" i="7" a="1"/>
  <c r="AG2226" i="7" s="1"/>
  <c r="AG2227" i="7" a="1"/>
  <c r="AG2227" i="7"/>
  <c r="AG2228" i="7" a="1"/>
  <c r="AG2228" i="7" s="1"/>
  <c r="AG2229" i="7" a="1"/>
  <c r="AG2229" i="7" s="1"/>
  <c r="AG2230" i="7" a="1"/>
  <c r="AG2230" i="7" s="1"/>
  <c r="AG2231" i="7" a="1"/>
  <c r="AG2231" i="7"/>
  <c r="AG2232" i="7" a="1"/>
  <c r="AG2232" i="7" s="1"/>
  <c r="AG2233" i="7" a="1"/>
  <c r="AG2233" i="7"/>
  <c r="AG2234" i="7" a="1"/>
  <c r="AG2234" i="7"/>
  <c r="AG2235" i="7" a="1"/>
  <c r="AG2235" i="7"/>
  <c r="AG2236" i="7" a="1"/>
  <c r="AG2236" i="7" s="1"/>
  <c r="AG2237" i="7" a="1"/>
  <c r="AG2237" i="7" s="1"/>
  <c r="AG2238" i="7" a="1"/>
  <c r="AG2238" i="7" s="1"/>
  <c r="AG2239" i="7" a="1"/>
  <c r="AG2239" i="7"/>
  <c r="AG2240" i="7" a="1"/>
  <c r="AG2240" i="7" s="1"/>
  <c r="AG2241" i="7" a="1"/>
  <c r="AG2241" i="7" s="1"/>
  <c r="AG2242" i="7" a="1"/>
  <c r="AG2242" i="7" s="1"/>
  <c r="AG2243" i="7" a="1"/>
  <c r="AG2243" i="7" s="1"/>
  <c r="AG2244" i="7" a="1"/>
  <c r="AG2244" i="7" s="1"/>
  <c r="AG2245" i="7" a="1"/>
  <c r="AG2245" i="7" s="1"/>
  <c r="AG2246" i="7" a="1"/>
  <c r="AG2246" i="7" s="1"/>
  <c r="AG2247" i="7" a="1"/>
  <c r="AG2247" i="7" s="1"/>
  <c r="AG2248" i="7" a="1"/>
  <c r="AG2248" i="7" s="1"/>
  <c r="AG2249" i="7" a="1"/>
  <c r="AG2249" i="7" s="1"/>
  <c r="AG2250" i="7" a="1"/>
  <c r="AG2250" i="7" s="1"/>
  <c r="AG2251" i="7" a="1"/>
  <c r="AG2251" i="7" s="1"/>
  <c r="AG2252" i="7" a="1"/>
  <c r="AG2252" i="7" s="1"/>
  <c r="AG2253" i="7" a="1"/>
  <c r="AG2253" i="7" s="1"/>
  <c r="AG2254" i="7" a="1"/>
  <c r="AG2254" i="7" s="1"/>
  <c r="AG2255" i="7" a="1"/>
  <c r="AG2255" i="7"/>
  <c r="AG2256" i="7" a="1"/>
  <c r="AG2256" i="7"/>
  <c r="AG2257" i="7" a="1"/>
  <c r="AG2257" i="7" s="1"/>
  <c r="AG2258" i="7" a="1"/>
  <c r="AG2258" i="7"/>
  <c r="AG2259" i="7" a="1"/>
  <c r="AG2259" i="7" s="1"/>
  <c r="AG2260" i="7" a="1"/>
  <c r="AG2260" i="7" s="1"/>
  <c r="AG2261" i="7" a="1"/>
  <c r="AG2261" i="7" s="1"/>
  <c r="AG2262" i="7" a="1"/>
  <c r="AG2262" i="7" s="1"/>
  <c r="AG2263" i="7" a="1"/>
  <c r="AG2263" i="7" s="1"/>
  <c r="AG2264" i="7" a="1"/>
  <c r="AG2264" i="7" s="1"/>
  <c r="AG2265" i="7" a="1"/>
  <c r="AG2265" i="7" s="1"/>
  <c r="AG2266" i="7" a="1"/>
  <c r="AG2266" i="7" s="1"/>
  <c r="AG2267" i="7" a="1"/>
  <c r="AG2267" i="7"/>
  <c r="AG2268" i="7" a="1"/>
  <c r="AG2268" i="7" s="1"/>
  <c r="AG2269" i="7" a="1"/>
  <c r="AG2269" i="7" s="1"/>
  <c r="AG2270" i="7" a="1"/>
  <c r="AG2270" i="7" s="1"/>
  <c r="AG2271" i="7" a="1"/>
  <c r="AG2271" i="7" s="1"/>
  <c r="AG2272" i="7" a="1"/>
  <c r="AG2272" i="7"/>
  <c r="AG2273" i="7" a="1"/>
  <c r="AG2273" i="7" s="1"/>
  <c r="AG2274" i="7" a="1"/>
  <c r="AG2274" i="7" s="1"/>
  <c r="AG2275" i="7" a="1"/>
  <c r="AG2275" i="7" s="1"/>
  <c r="AG2276" i="7" a="1"/>
  <c r="AG2276" i="7" s="1"/>
  <c r="AG2277" i="7" a="1"/>
  <c r="AG2277" i="7" s="1"/>
  <c r="AG2278" i="7" a="1"/>
  <c r="AG2278" i="7" s="1"/>
  <c r="AG2279" i="7" a="1"/>
  <c r="AG2279" i="7"/>
  <c r="AG2280" i="7" a="1"/>
  <c r="AG2280" i="7" s="1"/>
  <c r="AG2281" i="7" a="1"/>
  <c r="AG2281" i="7" s="1"/>
  <c r="AG2282" i="7" a="1"/>
  <c r="AG2282" i="7" s="1"/>
  <c r="AG2283" i="7" a="1"/>
  <c r="AG2283" i="7" s="1"/>
  <c r="AG2284" i="7" a="1"/>
  <c r="AG2284" i="7" s="1"/>
  <c r="AG2285" i="7" a="1"/>
  <c r="AG2285" i="7" s="1"/>
  <c r="AG2286" i="7" a="1"/>
  <c r="AG2286" i="7" s="1"/>
  <c r="AG2287" i="7" a="1"/>
  <c r="AG2287" i="7" s="1"/>
  <c r="AG2288" i="7" a="1"/>
  <c r="AG2288" i="7"/>
  <c r="AG2289" i="7" a="1"/>
  <c r="AG2289" i="7" s="1"/>
  <c r="AG2290" i="7" a="1"/>
  <c r="AG2290" i="7" s="1"/>
  <c r="AG2291" i="7" a="1"/>
  <c r="AG2291" i="7"/>
  <c r="AG2292" i="7" a="1"/>
  <c r="AG2292" i="7" s="1"/>
  <c r="AG2293" i="7" a="1"/>
  <c r="AG2293" i="7" s="1"/>
  <c r="AG2294" i="7" a="1"/>
  <c r="AG2294" i="7" s="1"/>
  <c r="AG2295" i="7" a="1"/>
  <c r="AG2295" i="7" s="1"/>
  <c r="AG2296" i="7" a="1"/>
  <c r="AG2296" i="7" s="1"/>
  <c r="AG2297" i="7" a="1"/>
  <c r="AG2297" i="7" s="1"/>
  <c r="AG2298" i="7" a="1"/>
  <c r="AG2298" i="7" s="1"/>
  <c r="AG2299" i="7" a="1"/>
  <c r="AG2299" i="7" s="1"/>
  <c r="AG2300" i="7" a="1"/>
  <c r="AG2300" i="7" s="1"/>
  <c r="AG2301" i="7" a="1"/>
  <c r="AG2301" i="7"/>
  <c r="AG2302" i="7" a="1"/>
  <c r="AG2302" i="7" s="1"/>
  <c r="AG2303" i="7" a="1"/>
  <c r="AG2303" i="7" s="1"/>
  <c r="AG2304" i="7" a="1"/>
  <c r="AG2304" i="7" s="1"/>
  <c r="AG2305" i="7" a="1"/>
  <c r="AG2305" i="7" s="1"/>
  <c r="AG2306" i="7" a="1"/>
  <c r="AG2306" i="7" s="1"/>
  <c r="AG2307" i="7" a="1"/>
  <c r="AG2307" i="7" s="1"/>
  <c r="AG2308" i="7" a="1"/>
  <c r="AG2308" i="7"/>
  <c r="AG2309" i="7" a="1"/>
  <c r="AG2309" i="7" s="1"/>
  <c r="AG2310" i="7" a="1"/>
  <c r="AG2310" i="7" s="1"/>
  <c r="AG2311" i="7" a="1"/>
  <c r="AG2311" i="7" s="1"/>
  <c r="AG2312" i="7" a="1"/>
  <c r="AG2312" i="7" s="1"/>
  <c r="AG2313" i="7" a="1"/>
  <c r="AG2313" i="7" s="1"/>
  <c r="AG2314" i="7" a="1"/>
  <c r="AG2314" i="7" s="1"/>
  <c r="AG2315" i="7" a="1"/>
  <c r="AG2315" i="7" s="1"/>
  <c r="AG2316" i="7" a="1"/>
  <c r="AG2316" i="7" s="1"/>
  <c r="AG2317" i="7" a="1"/>
  <c r="AG2317" i="7" s="1"/>
  <c r="AG2318" i="7" a="1"/>
  <c r="AG2318" i="7" s="1"/>
  <c r="AG2319" i="7" a="1"/>
  <c r="AG2319" i="7" s="1"/>
  <c r="AG2320" i="7" a="1"/>
  <c r="AG2320" i="7" s="1"/>
  <c r="AG2321" i="7" a="1"/>
  <c r="AG2321" i="7"/>
  <c r="AG2322" i="7" a="1"/>
  <c r="AG2322" i="7"/>
  <c r="AG2323" i="7" a="1"/>
  <c r="AG2323" i="7" s="1"/>
  <c r="AG2324" i="7" a="1"/>
  <c r="AG2324" i="7" s="1"/>
  <c r="AG2325" i="7" a="1"/>
  <c r="AG2325" i="7" s="1"/>
  <c r="AG2326" i="7" a="1"/>
  <c r="AG2326" i="7" s="1"/>
  <c r="AG2327" i="7" a="1"/>
  <c r="AG2327" i="7"/>
  <c r="AG2328" i="7" a="1"/>
  <c r="AG2328" i="7" s="1"/>
  <c r="AG2329" i="7" a="1"/>
  <c r="AG2329" i="7" s="1"/>
  <c r="AG2330" i="7" a="1"/>
  <c r="AG2330" i="7" s="1"/>
  <c r="AG2331" i="7" a="1"/>
  <c r="AG2331" i="7" s="1"/>
  <c r="AG2332" i="7" a="1"/>
  <c r="AG2332" i="7" s="1"/>
  <c r="AG2333" i="7" a="1"/>
  <c r="AG2333" i="7" s="1"/>
  <c r="AG2334" i="7" a="1"/>
  <c r="AG2334" i="7" s="1"/>
  <c r="AG2335" i="7" a="1"/>
  <c r="AG2335" i="7" s="1"/>
  <c r="AG2336" i="7" a="1"/>
  <c r="AG2336" i="7" s="1"/>
  <c r="AG2337" i="7" a="1"/>
  <c r="AG2337" i="7" s="1"/>
  <c r="AG2338" i="7" a="1"/>
  <c r="AG2338" i="7" s="1"/>
  <c r="AG2339" i="7" a="1"/>
  <c r="AG2339" i="7" s="1"/>
  <c r="AG2340" i="7" a="1"/>
  <c r="AG2340" i="7" s="1"/>
  <c r="AG2341" i="7" a="1"/>
  <c r="AG2341" i="7" s="1"/>
  <c r="AG2342" i="7" a="1"/>
  <c r="AG2342" i="7" s="1"/>
  <c r="AG2343" i="7" a="1"/>
  <c r="AG2343" i="7" s="1"/>
  <c r="AG2344" i="7" a="1"/>
  <c r="AG2344" i="7" s="1"/>
  <c r="AG2345" i="7" a="1"/>
  <c r="AG2345" i="7" s="1"/>
  <c r="AG2346" i="7" a="1"/>
  <c r="AG2346" i="7" s="1"/>
  <c r="AG2347" i="7" a="1"/>
  <c r="AG2347" i="7" s="1"/>
  <c r="AG2348" i="7" a="1"/>
  <c r="AG2348" i="7" s="1"/>
  <c r="AG2349" i="7" a="1"/>
  <c r="AG2349" i="7" s="1"/>
  <c r="AG2350" i="7" a="1"/>
  <c r="AG2350" i="7" s="1"/>
  <c r="AG2351" i="7" a="1"/>
  <c r="AG2351" i="7" s="1"/>
  <c r="AG2352" i="7" a="1"/>
  <c r="AG2352" i="7"/>
  <c r="AG2353" i="7" a="1"/>
  <c r="AG2353" i="7" s="1"/>
  <c r="AG2354" i="7" a="1"/>
  <c r="AG2354" i="7" s="1"/>
  <c r="AG2355" i="7" a="1"/>
  <c r="AG2355" i="7" s="1"/>
  <c r="AG2356" i="7" a="1"/>
  <c r="AG2356" i="7"/>
  <c r="AG2357" i="7" a="1"/>
  <c r="AG2357" i="7" s="1"/>
  <c r="AG2358" i="7" a="1"/>
  <c r="AG2358" i="7" s="1"/>
  <c r="AG2359" i="7" a="1"/>
  <c r="AG2359" i="7" s="1"/>
  <c r="AG2360" i="7" a="1"/>
  <c r="AG2360" i="7" s="1"/>
  <c r="AG2361" i="7" a="1"/>
  <c r="AG2361" i="7" s="1"/>
  <c r="AG2362" i="7" a="1"/>
  <c r="AG2362" i="7"/>
  <c r="AG2363" i="7" a="1"/>
  <c r="AG2363" i="7" s="1"/>
  <c r="AG2364" i="7" a="1"/>
  <c r="AG2364" i="7" s="1"/>
  <c r="AG2365" i="7" a="1"/>
  <c r="AG2365" i="7" s="1"/>
  <c r="AG2366" i="7" a="1"/>
  <c r="AG2366" i="7" s="1"/>
  <c r="AG2367" i="7" a="1"/>
  <c r="AG2367" i="7" s="1"/>
  <c r="AG2368" i="7" a="1"/>
  <c r="AG2368" i="7"/>
  <c r="AG2369" i="7" a="1"/>
  <c r="AG2369" i="7" s="1"/>
  <c r="AG2370" i="7" a="1"/>
  <c r="AG2370" i="7" s="1"/>
  <c r="AG2371" i="7" a="1"/>
  <c r="AG2371" i="7" s="1"/>
  <c r="AG2372" i="7" a="1"/>
  <c r="AG2372" i="7" s="1"/>
  <c r="AG2373" i="7" a="1"/>
  <c r="AG2373" i="7" s="1"/>
  <c r="AG2374" i="7" a="1"/>
  <c r="AG2374" i="7" s="1"/>
  <c r="AG2375" i="7" a="1"/>
  <c r="AG2375" i="7" s="1"/>
  <c r="AG2376" i="7" a="1"/>
  <c r="AG2376" i="7"/>
  <c r="AG2377" i="7" a="1"/>
  <c r="AG2377" i="7" s="1"/>
  <c r="AG2378" i="7" a="1"/>
  <c r="AG2378" i="7" s="1"/>
  <c r="AG2379" i="7" a="1"/>
  <c r="AG2379" i="7" s="1"/>
  <c r="AG2380" i="7" a="1"/>
  <c r="AG2380" i="7" s="1"/>
  <c r="AG2381" i="7" a="1"/>
  <c r="AG2381" i="7"/>
  <c r="AG2382" i="7" a="1"/>
  <c r="AG2382" i="7" s="1"/>
  <c r="AG2383" i="7" a="1"/>
  <c r="AG2383" i="7" s="1"/>
  <c r="AG2384" i="7" a="1"/>
  <c r="AG2384" i="7" s="1"/>
  <c r="AG2385" i="7" a="1"/>
  <c r="AG2385" i="7"/>
  <c r="AG2386" i="7" a="1"/>
  <c r="AG2386" i="7" s="1"/>
  <c r="AG2387" i="7" a="1"/>
  <c r="AG2387" i="7" s="1"/>
  <c r="AG2388" i="7" a="1"/>
  <c r="AG2388" i="7" s="1"/>
  <c r="AG2389" i="7" a="1"/>
  <c r="AG2389" i="7" s="1"/>
  <c r="AG2390" i="7" a="1"/>
  <c r="AG2390" i="7" s="1"/>
  <c r="AG2391" i="7" a="1"/>
  <c r="AG2391" i="7" s="1"/>
  <c r="AG2392" i="7" a="1"/>
  <c r="AG2392" i="7" s="1"/>
  <c r="AG2393" i="7" a="1"/>
  <c r="AG2393" i="7"/>
  <c r="AG2394" i="7" a="1"/>
  <c r="AG2394" i="7" s="1"/>
  <c r="AG2395" i="7" a="1"/>
  <c r="AG2395" i="7" s="1"/>
  <c r="AG2396" i="7" a="1"/>
  <c r="AG2396" i="7" s="1"/>
  <c r="AG2397" i="7" a="1"/>
  <c r="AG2397" i="7" s="1"/>
  <c r="AG2398" i="7" a="1"/>
  <c r="AG2398" i="7" s="1"/>
  <c r="AG2399" i="7" a="1"/>
  <c r="AG2399" i="7" s="1"/>
  <c r="AG2400" i="7" a="1"/>
  <c r="AG2400" i="7"/>
  <c r="AG2401" i="7" a="1"/>
  <c r="AG2401" i="7" s="1"/>
  <c r="AG2402" i="7" a="1"/>
  <c r="AG2402" i="7" s="1"/>
  <c r="AG2403" i="7" a="1"/>
  <c r="AG2403" i="7"/>
  <c r="AG2404" i="7" a="1"/>
  <c r="AG2404" i="7" s="1"/>
  <c r="AG2405" i="7" a="1"/>
  <c r="AG2405" i="7" s="1"/>
  <c r="AG2406" i="7" a="1"/>
  <c r="AG2406" i="7" s="1"/>
  <c r="AG2407" i="7" a="1"/>
  <c r="AG2407" i="7" s="1"/>
  <c r="AG2408" i="7" a="1"/>
  <c r="AG2408" i="7" s="1"/>
  <c r="AG2409" i="7" a="1"/>
  <c r="AG2409" i="7"/>
  <c r="AG2410" i="7" a="1"/>
  <c r="AG2410" i="7" s="1"/>
  <c r="AG2411" i="7" a="1"/>
  <c r="AG2411" i="7"/>
  <c r="AG2412" i="7" a="1"/>
  <c r="AG2412" i="7" s="1"/>
  <c r="AG2413" i="7" a="1"/>
  <c r="AG2413" i="7" s="1"/>
  <c r="AG2414" i="7" a="1"/>
  <c r="AG2414" i="7" s="1"/>
  <c r="AG2415" i="7" a="1"/>
  <c r="AG2415" i="7" s="1"/>
  <c r="AG2416" i="7" a="1"/>
  <c r="AG2416" i="7" s="1"/>
  <c r="AG2417" i="7" a="1"/>
  <c r="AG2417" i="7" s="1"/>
  <c r="AG2418" i="7" a="1"/>
  <c r="AG2418" i="7" s="1"/>
  <c r="AG2419" i="7" a="1"/>
  <c r="AG2419" i="7" s="1"/>
  <c r="AG2420" i="7" a="1"/>
  <c r="AG2420" i="7" s="1"/>
  <c r="AG2421" i="7" a="1"/>
  <c r="AG2421" i="7" s="1"/>
  <c r="AG2422" i="7" a="1"/>
  <c r="AG2422" i="7" s="1"/>
  <c r="AG2423" i="7" a="1"/>
  <c r="AG2423" i="7" s="1"/>
  <c r="AG2424" i="7" a="1"/>
  <c r="AG2424" i="7" s="1"/>
  <c r="AG2425" i="7" a="1"/>
  <c r="AG2425" i="7" s="1"/>
  <c r="AG2426" i="7" a="1"/>
  <c r="AG2426" i="7"/>
  <c r="AG2427" i="7" a="1"/>
  <c r="AG2427" i="7" s="1"/>
  <c r="AG2428" i="7" a="1"/>
  <c r="AG2428" i="7" s="1"/>
  <c r="AG2429" i="7" a="1"/>
  <c r="AG2429" i="7" s="1"/>
  <c r="AG2430" i="7" a="1"/>
  <c r="AG2430" i="7" s="1"/>
  <c r="AG2431" i="7" a="1"/>
  <c r="AG2431" i="7" s="1"/>
  <c r="AG2432" i="7" a="1"/>
  <c r="AG2432" i="7" s="1"/>
  <c r="AG2433" i="7" a="1"/>
  <c r="AG2433" i="7" s="1"/>
  <c r="AG2434" i="7" a="1"/>
  <c r="AG2434" i="7" s="1"/>
  <c r="AG2435" i="7" a="1"/>
  <c r="AG2435" i="7" s="1"/>
  <c r="AG2436" i="7" a="1"/>
  <c r="AG2436" i="7" s="1"/>
  <c r="AG2437" i="7" a="1"/>
  <c r="AG2437" i="7" s="1"/>
  <c r="AG2438" i="7" a="1"/>
  <c r="AG2438" i="7" s="1"/>
  <c r="AG2439" i="7" a="1"/>
  <c r="AG2439" i="7" s="1"/>
  <c r="AG2440" i="7" a="1"/>
  <c r="AG2440" i="7"/>
  <c r="AG2441" i="7" a="1"/>
  <c r="AG2441" i="7" s="1"/>
  <c r="AG2442" i="7" a="1"/>
  <c r="AG2442" i="7" s="1"/>
  <c r="AG2443" i="7" a="1"/>
  <c r="AG2443" i="7" s="1"/>
  <c r="AG2444" i="7" a="1"/>
  <c r="AG2444" i="7" s="1"/>
  <c r="AG2445" i="7" a="1"/>
  <c r="AG2445" i="7" s="1"/>
  <c r="AG2446" i="7" a="1"/>
  <c r="AG2446" i="7" s="1"/>
  <c r="AG2447" i="7" a="1"/>
  <c r="AG2447" i="7" s="1"/>
  <c r="AG2448" i="7" a="1"/>
  <c r="AG2448" i="7" s="1"/>
  <c r="AG2449" i="7" a="1"/>
  <c r="AG2449" i="7" s="1"/>
  <c r="AG2450" i="7" a="1"/>
  <c r="AG2450" i="7" s="1"/>
  <c r="AG2451" i="7" a="1"/>
  <c r="AG2451" i="7" s="1"/>
  <c r="AG2452" i="7" a="1"/>
  <c r="AG2452" i="7" s="1"/>
  <c r="AG2453" i="7" a="1"/>
  <c r="AG2453" i="7" s="1"/>
  <c r="AG2454" i="7" a="1"/>
  <c r="AG2454" i="7" s="1"/>
  <c r="AG2455" i="7" a="1"/>
  <c r="AG2455" i="7" s="1"/>
  <c r="AG2456" i="7" a="1"/>
  <c r="AG2456" i="7" s="1"/>
  <c r="AG2457" i="7" a="1"/>
  <c r="AG2457" i="7" s="1"/>
  <c r="AG2458" i="7" a="1"/>
  <c r="AG2458" i="7" s="1"/>
  <c r="AG2459" i="7" a="1"/>
  <c r="AG2459" i="7" s="1"/>
  <c r="AG2460" i="7" a="1"/>
  <c r="AG2460" i="7" s="1"/>
  <c r="AG2461" i="7" a="1"/>
  <c r="AG2461" i="7" s="1"/>
  <c r="AG2462" i="7" a="1"/>
  <c r="AG2462" i="7" s="1"/>
  <c r="AG2463" i="7" a="1"/>
  <c r="AG2463" i="7" s="1"/>
  <c r="AG2464" i="7" a="1"/>
  <c r="AG2464" i="7" s="1"/>
  <c r="AG2465" i="7" a="1"/>
  <c r="AG2465" i="7" s="1"/>
  <c r="AG2466" i="7" a="1"/>
  <c r="AG2466" i="7" s="1"/>
  <c r="AG2467" i="7" a="1"/>
  <c r="AG2467" i="7" s="1"/>
  <c r="AG2468" i="7" a="1"/>
  <c r="AG2468" i="7" s="1"/>
  <c r="AG2469" i="7" a="1"/>
  <c r="AG2469" i="7"/>
  <c r="AG2470" i="7" a="1"/>
  <c r="AG2470" i="7" s="1"/>
  <c r="AG2471" i="7" a="1"/>
  <c r="AG2471" i="7" s="1"/>
  <c r="AG2472" i="7" a="1"/>
  <c r="AG2472" i="7" s="1"/>
  <c r="AG2473" i="7" a="1"/>
  <c r="AG2473" i="7" s="1"/>
  <c r="AG2474" i="7" a="1"/>
  <c r="AG2474" i="7" s="1"/>
  <c r="AG2475" i="7" a="1"/>
  <c r="AG2475" i="7" s="1"/>
  <c r="AG2476" i="7" a="1"/>
  <c r="AG2476" i="7" s="1"/>
  <c r="AG2477" i="7" a="1"/>
  <c r="AG2477" i="7" s="1"/>
  <c r="AG2478" i="7" a="1"/>
  <c r="AG2478" i="7" s="1"/>
  <c r="AG2479" i="7" a="1"/>
  <c r="AG2479" i="7" s="1"/>
  <c r="AG2480" i="7" a="1"/>
  <c r="AG2480" i="7" s="1"/>
  <c r="AG2481" i="7" a="1"/>
  <c r="AG2481" i="7" s="1"/>
  <c r="AG2482" i="7" a="1"/>
  <c r="AG2482" i="7"/>
  <c r="AG2483" i="7" a="1"/>
  <c r="AG2483" i="7" s="1"/>
  <c r="AG2484" i="7" a="1"/>
  <c r="AG2484" i="7" s="1"/>
  <c r="AG2485" i="7" a="1"/>
  <c r="AG2485" i="7" s="1"/>
  <c r="AG2486" i="7" a="1"/>
  <c r="AG2486" i="7" s="1"/>
  <c r="AG2487" i="7" a="1"/>
  <c r="AG2487" i="7" s="1"/>
  <c r="AG2488" i="7" a="1"/>
  <c r="AG2488" i="7" s="1"/>
  <c r="AG2489" i="7" a="1"/>
  <c r="AG2489" i="7" s="1"/>
  <c r="AG2490" i="7" a="1"/>
  <c r="AG2490" i="7" s="1"/>
  <c r="AG2491" i="7" a="1"/>
  <c r="AG2491" i="7" s="1"/>
  <c r="AG2492" i="7" a="1"/>
  <c r="AG2492" i="7" s="1"/>
  <c r="AG2493" i="7" a="1"/>
  <c r="AG2493" i="7" s="1"/>
  <c r="AG2494" i="7" a="1"/>
  <c r="AG2494" i="7" s="1"/>
  <c r="AG2495" i="7" a="1"/>
  <c r="AG2495" i="7" s="1"/>
  <c r="AG2496" i="7" a="1"/>
  <c r="AG2496" i="7" s="1"/>
  <c r="AG2497" i="7" a="1"/>
  <c r="AG2497" i="7" s="1"/>
  <c r="AG2498" i="7" a="1"/>
  <c r="AG2498" i="7" s="1"/>
  <c r="AG2499" i="7" a="1"/>
  <c r="AG2499" i="7" s="1"/>
  <c r="AG2500" i="7" a="1"/>
  <c r="AG2500" i="7" s="1"/>
  <c r="AG2501" i="7" a="1"/>
  <c r="AG2501" i="7" s="1"/>
  <c r="AG2502" i="7" a="1"/>
  <c r="AG2502" i="7" s="1"/>
  <c r="AG2503" i="7" a="1"/>
  <c r="AG2503" i="7" s="1"/>
  <c r="AG2504" i="7" a="1"/>
  <c r="AG2504" i="7" s="1"/>
  <c r="AG2505" i="7" a="1"/>
  <c r="AG2505" i="7" s="1"/>
  <c r="AG2506" i="7" a="1"/>
  <c r="AG2506" i="7" s="1"/>
  <c r="AG2507" i="7" a="1"/>
  <c r="AG2507" i="7" s="1"/>
  <c r="AG2508" i="7" a="1"/>
  <c r="AG2508" i="7" s="1"/>
  <c r="AG2509" i="7" a="1"/>
  <c r="AG2509" i="7" s="1"/>
  <c r="AG2510" i="7" a="1"/>
  <c r="AG2510" i="7" s="1"/>
  <c r="AG2511" i="7" a="1"/>
  <c r="AG2511" i="7" s="1"/>
  <c r="AG2512" i="7" a="1"/>
  <c r="AG2512" i="7" s="1"/>
  <c r="AG2513" i="7" a="1"/>
  <c r="AG2513" i="7" s="1"/>
  <c r="AG2514" i="7" a="1"/>
  <c r="AG2514" i="7" s="1"/>
  <c r="AG2515" i="7" a="1"/>
  <c r="AG2515" i="7" s="1"/>
  <c r="AG2516" i="7" a="1"/>
  <c r="AG2516" i="7" s="1"/>
  <c r="AG2517" i="7" a="1"/>
  <c r="AG2517" i="7" s="1"/>
  <c r="AG2518" i="7" a="1"/>
  <c r="AG2518" i="7" s="1"/>
  <c r="AG2519" i="7" a="1"/>
  <c r="AG2519" i="7" s="1"/>
  <c r="AG2520" i="7" a="1"/>
  <c r="AG2520" i="7" s="1"/>
  <c r="AG2521" i="7" a="1"/>
  <c r="AG2521" i="7" s="1"/>
  <c r="AG2522" i="7" a="1"/>
  <c r="AG2522" i="7" s="1"/>
  <c r="AG2523" i="7" a="1"/>
  <c r="AG2523" i="7" s="1"/>
  <c r="AG2524" i="7" a="1"/>
  <c r="AG2524" i="7" s="1"/>
  <c r="AG2525" i="7" a="1"/>
  <c r="AG2525" i="7" s="1"/>
  <c r="AG2526" i="7" a="1"/>
  <c r="AG2526" i="7"/>
  <c r="AG2527" i="7" a="1"/>
  <c r="AG2527" i="7" s="1"/>
  <c r="AG2528" i="7" a="1"/>
  <c r="AG2528" i="7" s="1"/>
  <c r="AG2529" i="7" a="1"/>
  <c r="AG2529" i="7" s="1"/>
  <c r="AG2530" i="7" a="1"/>
  <c r="AG2530" i="7" s="1"/>
  <c r="AG2531" i="7" a="1"/>
  <c r="AG2531" i="7" s="1"/>
  <c r="AG2532" i="7" a="1"/>
  <c r="AG2532" i="7" s="1"/>
  <c r="AG2533" i="7" a="1"/>
  <c r="AG2533" i="7" s="1"/>
  <c r="AG2534" i="7" a="1"/>
  <c r="AG2534" i="7" s="1"/>
  <c r="AG2535" i="7" a="1"/>
  <c r="AG2535" i="7" s="1"/>
  <c r="AG2536" i="7" a="1"/>
  <c r="AG2536" i="7" s="1"/>
  <c r="AG2537" i="7" a="1"/>
  <c r="AG2537" i="7" s="1"/>
  <c r="AG2538" i="7" a="1"/>
  <c r="AG2538" i="7" s="1"/>
  <c r="AG2539" i="7" a="1"/>
  <c r="AG2539" i="7" s="1"/>
  <c r="AG2540" i="7" a="1"/>
  <c r="AG2540" i="7" s="1"/>
  <c r="AG2541" i="7" a="1"/>
  <c r="AG2541" i="7" s="1"/>
  <c r="AG2542" i="7" a="1"/>
  <c r="AG2542" i="7" s="1"/>
  <c r="AG2543" i="7" a="1"/>
  <c r="AG2543" i="7" s="1"/>
  <c r="AG2544" i="7" a="1"/>
  <c r="AG2544" i="7" s="1"/>
  <c r="AG2545" i="7" a="1"/>
  <c r="AG2545" i="7" s="1"/>
  <c r="AG2546" i="7" a="1"/>
  <c r="AG2546" i="7" s="1"/>
  <c r="AG2547" i="7" a="1"/>
  <c r="AG2547" i="7" s="1"/>
  <c r="AG2548" i="7" a="1"/>
  <c r="AG2548" i="7" s="1"/>
  <c r="AG2549" i="7" a="1"/>
  <c r="AG2549" i="7" s="1"/>
  <c r="AG2550" i="7" a="1"/>
  <c r="AG2550" i="7" s="1"/>
  <c r="AG2551" i="7" a="1"/>
  <c r="AG2551" i="7" s="1"/>
  <c r="AG2552" i="7" a="1"/>
  <c r="AG2552" i="7" s="1"/>
  <c r="AG2553" i="7" a="1"/>
  <c r="AG2553" i="7" s="1"/>
  <c r="AG2554" i="7" a="1"/>
  <c r="AG2554" i="7" s="1"/>
  <c r="AG2555" i="7" a="1"/>
  <c r="AG2555" i="7" s="1"/>
  <c r="AG2556" i="7" a="1"/>
  <c r="AG2556" i="7"/>
  <c r="AG2557" i="7" a="1"/>
  <c r="AG2557" i="7" s="1"/>
  <c r="AG2558" i="7" a="1"/>
  <c r="AG2558" i="7" s="1"/>
  <c r="AG2559" i="7" a="1"/>
  <c r="AG2559" i="7" s="1"/>
  <c r="AG2560" i="7" a="1"/>
  <c r="AG2560" i="7" s="1"/>
  <c r="AG2561" i="7" a="1"/>
  <c r="AG2561" i="7" s="1"/>
  <c r="AG2562" i="7" a="1"/>
  <c r="AG2562" i="7" s="1"/>
  <c r="AG2563" i="7" a="1"/>
  <c r="AG2563" i="7" s="1"/>
  <c r="AG2564" i="7" a="1"/>
  <c r="AG2564" i="7" s="1"/>
  <c r="AG2565" i="7" a="1"/>
  <c r="AG2565" i="7" s="1"/>
  <c r="AG2566" i="7" a="1"/>
  <c r="AG2566" i="7"/>
  <c r="AG2567" i="7" a="1"/>
  <c r="AG2567" i="7" s="1"/>
  <c r="AG2568" i="7" a="1"/>
  <c r="AG2568" i="7"/>
  <c r="AG2569" i="7" a="1"/>
  <c r="AG2569" i="7" s="1"/>
  <c r="AG2570" i="7" a="1"/>
  <c r="AG2570" i="7" s="1"/>
  <c r="AG2571" i="7" a="1"/>
  <c r="AG2571" i="7" s="1"/>
  <c r="AG2572" i="7" a="1"/>
  <c r="AG2572" i="7" s="1"/>
  <c r="AG2573" i="7" a="1"/>
  <c r="AG2573" i="7" s="1"/>
  <c r="AG2574" i="7" a="1"/>
  <c r="AG2574" i="7" s="1"/>
  <c r="AG2575" i="7" a="1"/>
  <c r="AG2575" i="7" s="1"/>
  <c r="AG2576" i="7" a="1"/>
  <c r="AG2576" i="7" s="1"/>
  <c r="AG2577" i="7" a="1"/>
  <c r="AG2577" i="7" s="1"/>
  <c r="AG2578" i="7" a="1"/>
  <c r="AG2578" i="7" s="1"/>
  <c r="AG2579" i="7" a="1"/>
  <c r="AG2579" i="7" s="1"/>
  <c r="AG2580" i="7" a="1"/>
  <c r="AG2580" i="7" s="1"/>
  <c r="AG2581" i="7" a="1"/>
  <c r="AG2581" i="7" s="1"/>
  <c r="AG2582" i="7" a="1"/>
  <c r="AG2582" i="7" s="1"/>
  <c r="AG2583" i="7" a="1"/>
  <c r="AG2583" i="7" s="1"/>
  <c r="AG2584" i="7" a="1"/>
  <c r="AG2584" i="7" s="1"/>
  <c r="AG2585" i="7" a="1"/>
  <c r="AG2585" i="7" s="1"/>
  <c r="AG2586" i="7" a="1"/>
  <c r="AG2586" i="7" s="1"/>
  <c r="AG2587" i="7" a="1"/>
  <c r="AG2587" i="7" s="1"/>
  <c r="AG2588" i="7" a="1"/>
  <c r="AG2588" i="7" s="1"/>
  <c r="AG2589" i="7" a="1"/>
  <c r="AG2589" i="7" s="1"/>
  <c r="AG2590" i="7" a="1"/>
  <c r="AG2590" i="7" s="1"/>
  <c r="AG2591" i="7" a="1"/>
  <c r="AG2591" i="7" s="1"/>
  <c r="AG2592" i="7" a="1"/>
  <c r="AG2592" i="7" s="1"/>
  <c r="AG2593" i="7" a="1"/>
  <c r="AG2593" i="7" s="1"/>
  <c r="AG2594" i="7" a="1"/>
  <c r="AG2594" i="7" s="1"/>
  <c r="AG2595" i="7" a="1"/>
  <c r="AG2595" i="7" s="1"/>
  <c r="AG2596" i="7" a="1"/>
  <c r="AG2596" i="7" s="1"/>
  <c r="AG2597" i="7" a="1"/>
  <c r="AG2597" i="7" s="1"/>
  <c r="AG2598" i="7" a="1"/>
  <c r="AG2598" i="7" s="1"/>
  <c r="AG2599" i="7" a="1"/>
  <c r="AG2599" i="7" s="1"/>
  <c r="AG2600" i="7" a="1"/>
  <c r="AG2600" i="7" s="1"/>
  <c r="AG2601" i="7" a="1"/>
  <c r="AG2601" i="7" s="1"/>
  <c r="AG2602" i="7" a="1"/>
  <c r="AG2602" i="7" s="1"/>
  <c r="AG2603" i="7" a="1"/>
  <c r="AG2603" i="7"/>
  <c r="AG2604" i="7" a="1"/>
  <c r="AG2604" i="7" s="1"/>
  <c r="AG2605" i="7" a="1"/>
  <c r="AG2605" i="7" s="1"/>
  <c r="AG2606" i="7" a="1"/>
  <c r="AG2606" i="7" s="1"/>
  <c r="AG2607" i="7" a="1"/>
  <c r="AG2607" i="7" s="1"/>
  <c r="AG2608" i="7" a="1"/>
  <c r="AG2608" i="7" s="1"/>
  <c r="AG2609" i="7" a="1"/>
  <c r="AG2609" i="7"/>
  <c r="AG2610" i="7" a="1"/>
  <c r="AG2610" i="7" s="1"/>
  <c r="AG2611" i="7" a="1"/>
  <c r="AG2611" i="7" s="1"/>
  <c r="AG2612" i="7" a="1"/>
  <c r="AG2612" i="7" s="1"/>
  <c r="AG2613" i="7" a="1"/>
  <c r="AG2613" i="7" s="1"/>
  <c r="AG2614" i="7" a="1"/>
  <c r="AG2614" i="7" s="1"/>
  <c r="AG2615" i="7" a="1"/>
  <c r="AG2615" i="7" s="1"/>
  <c r="AG2616" i="7" a="1"/>
  <c r="AG2616" i="7" s="1"/>
  <c r="AG2617" i="7" a="1"/>
  <c r="AG2617" i="7"/>
  <c r="AG2618" i="7" a="1"/>
  <c r="AG2618" i="7" s="1"/>
  <c r="AG2619" i="7" a="1"/>
  <c r="AG2619" i="7" s="1"/>
  <c r="AG2620" i="7" a="1"/>
  <c r="AG2620" i="7" s="1"/>
  <c r="AG2621" i="7" a="1"/>
  <c r="AG2621" i="7" s="1"/>
  <c r="AG2622" i="7" a="1"/>
  <c r="AG2622" i="7"/>
  <c r="AG2623" i="7" a="1"/>
  <c r="AG2623" i="7" s="1"/>
  <c r="AG2624" i="7" a="1"/>
  <c r="AG2624" i="7" s="1"/>
  <c r="AG2625" i="7" a="1"/>
  <c r="AG2625" i="7" s="1"/>
  <c r="AG2626" i="7" a="1"/>
  <c r="AG2626" i="7" s="1"/>
  <c r="AG2627" i="7" a="1"/>
  <c r="AG2627" i="7" s="1"/>
  <c r="AG2628" i="7" a="1"/>
  <c r="AG2628" i="7" s="1"/>
  <c r="AG2629" i="7" a="1"/>
  <c r="AG2629" i="7"/>
  <c r="AG2630" i="7" a="1"/>
  <c r="AG2630" i="7" s="1"/>
  <c r="AG2631" i="7" a="1"/>
  <c r="AG2631" i="7" s="1"/>
  <c r="AG2632" i="7" a="1"/>
  <c r="AG2632" i="7" s="1"/>
  <c r="AG2633" i="7" a="1"/>
  <c r="AG2633" i="7" s="1"/>
  <c r="AG2634" i="7" a="1"/>
  <c r="AG2634" i="7" s="1"/>
  <c r="AG2635" i="7" a="1"/>
  <c r="AG2635" i="7"/>
  <c r="AG2636" i="7" a="1"/>
  <c r="AG2636" i="7" s="1"/>
  <c r="AG2637" i="7" a="1"/>
  <c r="AG2637" i="7" s="1"/>
  <c r="AG2638" i="7" a="1"/>
  <c r="AG2638" i="7" s="1"/>
  <c r="AG2639" i="7" a="1"/>
  <c r="AG2639" i="7" s="1"/>
  <c r="AG2640" i="7" a="1"/>
  <c r="AG2640" i="7" s="1"/>
  <c r="AG2641" i="7" a="1"/>
  <c r="AG2641" i="7" s="1"/>
  <c r="AG2642" i="7" a="1"/>
  <c r="AG2642" i="7" s="1"/>
  <c r="AG2643" i="7" a="1"/>
  <c r="AG2643" i="7" s="1"/>
  <c r="AG2644" i="7" a="1"/>
  <c r="AG2644" i="7" s="1"/>
  <c r="AG2645" i="7" a="1"/>
  <c r="AG2645" i="7"/>
  <c r="AG2646" i="7" a="1"/>
  <c r="AG2646" i="7" s="1"/>
  <c r="AG2647" i="7" a="1"/>
  <c r="AG2647" i="7" s="1"/>
  <c r="AG2648" i="7" a="1"/>
  <c r="AG2648" i="7" s="1"/>
  <c r="AG2649" i="7" a="1"/>
  <c r="AG2649" i="7" s="1"/>
  <c r="AG2650" i="7" a="1"/>
  <c r="AG2650" i="7" s="1"/>
  <c r="AG2651" i="7" a="1"/>
  <c r="AG2651" i="7"/>
  <c r="AG2652" i="7" a="1"/>
  <c r="AG2652" i="7" s="1"/>
  <c r="AG2653" i="7" a="1"/>
  <c r="AG2653" i="7" s="1"/>
  <c r="AG2654" i="7" a="1"/>
  <c r="AG2654" i="7" s="1"/>
  <c r="AG2655" i="7" a="1"/>
  <c r="AG2655" i="7" s="1"/>
  <c r="AG2656" i="7" a="1"/>
  <c r="AG2656" i="7" s="1"/>
  <c r="AG2657" i="7" a="1"/>
  <c r="AG2657" i="7" s="1"/>
  <c r="AG2658" i="7" a="1"/>
  <c r="AG2658" i="7" s="1"/>
  <c r="AG2659" i="7" a="1"/>
  <c r="AG2659" i="7" s="1"/>
  <c r="AG2660" i="7" a="1"/>
  <c r="AG2660" i="7"/>
  <c r="AG2661" i="7" a="1"/>
  <c r="AG2661" i="7" s="1"/>
  <c r="AG2662" i="7" a="1"/>
  <c r="AG2662" i="7" s="1"/>
  <c r="AG2663" i="7" a="1"/>
  <c r="AG2663" i="7" s="1"/>
  <c r="AG2664" i="7" a="1"/>
  <c r="AG2664" i="7" s="1"/>
  <c r="AG2665" i="7" a="1"/>
  <c r="AG2665" i="7" s="1"/>
  <c r="AG2666" i="7" a="1"/>
  <c r="AG2666" i="7" s="1"/>
  <c r="AG2667" i="7" a="1"/>
  <c r="AG2667" i="7" s="1"/>
  <c r="AG2668" i="7" a="1"/>
  <c r="AG2668" i="7" s="1"/>
  <c r="AG2669" i="7" a="1"/>
  <c r="AG2669" i="7" s="1"/>
  <c r="AG2670" i="7" a="1"/>
  <c r="AG2670" i="7" s="1"/>
  <c r="AG2671" i="7" a="1"/>
  <c r="AG2671" i="7" s="1"/>
  <c r="AG2672" i="7" a="1"/>
  <c r="AG2672" i="7" s="1"/>
  <c r="AG2673" i="7" a="1"/>
  <c r="AG2673" i="7" s="1"/>
  <c r="AG2674" i="7" a="1"/>
  <c r="AG2674" i="7" s="1"/>
  <c r="AG2675" i="7" a="1"/>
  <c r="AG2675" i="7" s="1"/>
  <c r="AG2676" i="7" a="1"/>
  <c r="AG2676" i="7"/>
  <c r="AG2677" i="7" a="1"/>
  <c r="AG2677" i="7" s="1"/>
  <c r="AG2678" i="7" a="1"/>
  <c r="AG2678" i="7"/>
  <c r="AG2679" i="7" a="1"/>
  <c r="AG2679" i="7" s="1"/>
  <c r="AG2680" i="7" a="1"/>
  <c r="AG2680" i="7" s="1"/>
  <c r="AG2681" i="7" a="1"/>
  <c r="AG2681" i="7" s="1"/>
  <c r="AG2682" i="7" a="1"/>
  <c r="AG2682" i="7" s="1"/>
  <c r="AG2683" i="7" a="1"/>
  <c r="AG2683" i="7" s="1"/>
  <c r="AG2684" i="7" a="1"/>
  <c r="AG2684" i="7" s="1"/>
  <c r="AG2685" i="7" a="1"/>
  <c r="AG2685" i="7" s="1"/>
  <c r="AG2686" i="7" a="1"/>
  <c r="AG2686" i="7" s="1"/>
  <c r="AG2687" i="7" a="1"/>
  <c r="AG2687" i="7" s="1"/>
  <c r="AG2688" i="7" a="1"/>
  <c r="AG2688" i="7" s="1"/>
  <c r="AG2689" i="7" a="1"/>
  <c r="AG2689" i="7"/>
  <c r="AG2690" i="7" a="1"/>
  <c r="AG2690" i="7" s="1"/>
  <c r="AG2691" i="7" a="1"/>
  <c r="AG2691" i="7" s="1"/>
  <c r="AG2692" i="7" a="1"/>
  <c r="AG2692" i="7" s="1"/>
  <c r="AG2693" i="7" a="1"/>
  <c r="AG2693" i="7" s="1"/>
  <c r="AG2694" i="7" a="1"/>
  <c r="AG2694" i="7" s="1"/>
  <c r="AG2695" i="7" a="1"/>
  <c r="AG2695" i="7" s="1"/>
  <c r="AG2696" i="7" a="1"/>
  <c r="AG2696" i="7" s="1"/>
  <c r="AG2697" i="7" a="1"/>
  <c r="AG2697" i="7" s="1"/>
  <c r="AG2698" i="7" a="1"/>
  <c r="AG2698" i="7" s="1"/>
  <c r="AG2699" i="7" a="1"/>
  <c r="AG2699" i="7" s="1"/>
  <c r="AG2700" i="7" a="1"/>
  <c r="AG2700" i="7" s="1"/>
  <c r="AG2701" i="7" a="1"/>
  <c r="AG2701" i="7" s="1"/>
  <c r="AG2702" i="7" a="1"/>
  <c r="AG2702" i="7" s="1"/>
  <c r="AG2703" i="7" a="1"/>
  <c r="AG2703" i="7" s="1"/>
  <c r="AG2704" i="7" a="1"/>
  <c r="AG2704" i="7" s="1"/>
  <c r="AG2705" i="7" a="1"/>
  <c r="AG2705" i="7"/>
  <c r="AG2706" i="7" a="1"/>
  <c r="AG2706" i="7" s="1"/>
  <c r="AG2707" i="7" a="1"/>
  <c r="AG2707" i="7" s="1"/>
  <c r="AG2708" i="7" a="1"/>
  <c r="AG2708" i="7" s="1"/>
  <c r="AG2709" i="7" a="1"/>
  <c r="AG2709" i="7" s="1"/>
  <c r="AG2710" i="7" a="1"/>
  <c r="AG2710" i="7" s="1"/>
  <c r="AG2711" i="7" a="1"/>
  <c r="AG2711" i="7" s="1"/>
  <c r="AG2712" i="7" a="1"/>
  <c r="AG2712" i="7" s="1"/>
  <c r="AG2713" i="7" a="1"/>
  <c r="AG2713" i="7" s="1"/>
  <c r="AG2714" i="7" a="1"/>
  <c r="AG2714" i="7"/>
  <c r="AG2715" i="7" a="1"/>
  <c r="AG2715" i="7" s="1"/>
  <c r="AG2716" i="7" a="1"/>
  <c r="AG2716" i="7" s="1"/>
  <c r="AG2717" i="7" a="1"/>
  <c r="AG2717" i="7" s="1"/>
  <c r="AG2718" i="7" a="1"/>
  <c r="AG2718" i="7" s="1"/>
  <c r="AG2719" i="7" a="1"/>
  <c r="AG2719" i="7" s="1"/>
  <c r="AG2720" i="7" a="1"/>
  <c r="AG2720" i="7" s="1"/>
  <c r="AG2721" i="7" a="1"/>
  <c r="AG2721" i="7" s="1"/>
  <c r="AG2722" i="7" a="1"/>
  <c r="AG2722" i="7" s="1"/>
  <c r="AG2723" i="7" a="1"/>
  <c r="AG2723" i="7" s="1"/>
  <c r="AG2724" i="7" a="1"/>
  <c r="AG2724" i="7" s="1"/>
  <c r="AG2725" i="7" a="1"/>
  <c r="AG2725" i="7" s="1"/>
  <c r="AG2726" i="7" a="1"/>
  <c r="AG2726" i="7" s="1"/>
  <c r="AG2727" i="7" a="1"/>
  <c r="AG2727" i="7" s="1"/>
  <c r="AG2728" i="7" a="1"/>
  <c r="AG2728" i="7" s="1"/>
  <c r="AG2729" i="7" a="1"/>
  <c r="AG2729" i="7" s="1"/>
  <c r="AG2730" i="7" a="1"/>
  <c r="AG2730" i="7" s="1"/>
  <c r="AG2731" i="7" a="1"/>
  <c r="AG2731" i="7" s="1"/>
  <c r="AG2732" i="7" a="1"/>
  <c r="AG2732" i="7" s="1"/>
  <c r="AG2733" i="7" a="1"/>
  <c r="AG2733" i="7" s="1"/>
  <c r="AG2734" i="7" a="1"/>
  <c r="AG2734" i="7" s="1"/>
  <c r="AG2735" i="7" a="1"/>
  <c r="AG2735" i="7" s="1"/>
  <c r="AG2736" i="7" a="1"/>
  <c r="AG2736" i="7"/>
  <c r="AG2737" i="7" a="1"/>
  <c r="AG2737" i="7" s="1"/>
  <c r="AG2738" i="7" a="1"/>
  <c r="AG2738" i="7" s="1"/>
  <c r="AG2739" i="7" a="1"/>
  <c r="AG2739" i="7" s="1"/>
  <c r="AG2740" i="7" a="1"/>
  <c r="AG2740" i="7" s="1"/>
  <c r="AG2741" i="7" a="1"/>
  <c r="AG2741" i="7" s="1"/>
  <c r="AG2742" i="7" a="1"/>
  <c r="AG2742" i="7" s="1"/>
  <c r="AG2743" i="7" a="1"/>
  <c r="AG2743" i="7"/>
  <c r="AG2744" i="7" a="1"/>
  <c r="AG2744" i="7" s="1"/>
  <c r="AG2745" i="7" a="1"/>
  <c r="AG2745" i="7" s="1"/>
  <c r="AG2746" i="7" a="1"/>
  <c r="AG2746" i="7" s="1"/>
  <c r="AG2747" i="7" a="1"/>
  <c r="AG2747" i="7"/>
  <c r="AG2748" i="7" a="1"/>
  <c r="AG2748" i="7" s="1"/>
  <c r="AG2749" i="7" a="1"/>
  <c r="AG2749" i="7" s="1"/>
  <c r="AG2750" i="7" a="1"/>
  <c r="AG2750" i="7"/>
  <c r="AG2751" i="7" a="1"/>
  <c r="AG2751" i="7" s="1"/>
  <c r="AG2752" i="7" a="1"/>
  <c r="AG2752" i="7" s="1"/>
  <c r="AG2753" i="7" a="1"/>
  <c r="AG2753" i="7" s="1"/>
  <c r="AG2754" i="7" a="1"/>
  <c r="AG2754" i="7"/>
  <c r="AG2755" i="7" a="1"/>
  <c r="AG2755" i="7" s="1"/>
  <c r="AG2756" i="7" a="1"/>
  <c r="AG2756" i="7" s="1"/>
  <c r="AG2757" i="7" a="1"/>
  <c r="AG2757" i="7" s="1"/>
  <c r="AG2758" i="7" a="1"/>
  <c r="AG2758" i="7" s="1"/>
  <c r="AG2759" i="7" a="1"/>
  <c r="AG2759" i="7" s="1"/>
  <c r="AG2760" i="7" a="1"/>
  <c r="AG2760" i="7" s="1"/>
  <c r="AG2761" i="7" a="1"/>
  <c r="AG2761" i="7" s="1"/>
  <c r="AG2762" i="7" a="1"/>
  <c r="AG2762" i="7" s="1"/>
  <c r="AG2763" i="7" a="1"/>
  <c r="AG2763" i="7" s="1"/>
  <c r="AG2764" i="7" a="1"/>
  <c r="AG2764" i="7" s="1"/>
  <c r="AG2765" i="7" a="1"/>
  <c r="AG2765" i="7"/>
  <c r="AG2766" i="7" a="1"/>
  <c r="AG2766" i="7" s="1"/>
  <c r="AG2767" i="7" a="1"/>
  <c r="AG2767" i="7"/>
  <c r="AG2768" i="7" a="1"/>
  <c r="AG2768" i="7" s="1"/>
  <c r="AG2769" i="7" a="1"/>
  <c r="AG2769" i="7" s="1"/>
  <c r="AG2770" i="7" a="1"/>
  <c r="AG2770" i="7" s="1"/>
  <c r="AG2771" i="7" a="1"/>
  <c r="AG2771" i="7" s="1"/>
  <c r="AG2772" i="7" a="1"/>
  <c r="AG2772" i="7" s="1"/>
  <c r="AG2773" i="7" a="1"/>
  <c r="AG2773" i="7" s="1"/>
  <c r="AG2774" i="7" a="1"/>
  <c r="AG2774" i="7" s="1"/>
  <c r="AG2775" i="7" a="1"/>
  <c r="AG2775" i="7" s="1"/>
  <c r="AG2776" i="7" a="1"/>
  <c r="AG2776" i="7" s="1"/>
  <c r="AG2777" i="7" a="1"/>
  <c r="AG2777" i="7" s="1"/>
  <c r="AG2778" i="7" a="1"/>
  <c r="AG2778" i="7" s="1"/>
  <c r="AG2779" i="7" a="1"/>
  <c r="AG2779" i="7" s="1"/>
  <c r="AG2780" i="7" a="1"/>
  <c r="AG2780" i="7" s="1"/>
  <c r="AG2781" i="7" a="1"/>
  <c r="AG2781" i="7" s="1"/>
  <c r="AG2782" i="7" a="1"/>
  <c r="AG2782" i="7" s="1"/>
  <c r="AG2783" i="7" a="1"/>
  <c r="AG2783" i="7" s="1"/>
  <c r="AG2784" i="7" a="1"/>
  <c r="AG2784" i="7"/>
  <c r="AG2785" i="7" a="1"/>
  <c r="AG2785" i="7" s="1"/>
  <c r="AG2786" i="7" a="1"/>
  <c r="AG2786" i="7" s="1"/>
  <c r="AG2787" i="7" a="1"/>
  <c r="AG2787" i="7" s="1"/>
  <c r="AG2788" i="7" a="1"/>
  <c r="AG2788" i="7" s="1"/>
  <c r="AG2789" i="7" a="1"/>
  <c r="AG2789" i="7" s="1"/>
  <c r="AG2790" i="7" a="1"/>
  <c r="AG2790" i="7" s="1"/>
  <c r="AG2791" i="7" a="1"/>
  <c r="AG2791" i="7" s="1"/>
  <c r="AG2792" i="7" a="1"/>
  <c r="AG2792" i="7" s="1"/>
  <c r="AG2793" i="7" a="1"/>
  <c r="AG2793" i="7" s="1"/>
  <c r="AG2794" i="7" a="1"/>
  <c r="AG2794" i="7" s="1"/>
  <c r="AG2795" i="7" a="1"/>
  <c r="AG2795" i="7" s="1"/>
  <c r="AG2796" i="7" a="1"/>
  <c r="AG2796" i="7" s="1"/>
  <c r="AG2797" i="7" a="1"/>
  <c r="AG2797" i="7" s="1"/>
  <c r="AG2798" i="7" a="1"/>
  <c r="AG2798" i="7" s="1"/>
  <c r="AG2799" i="7" a="1"/>
  <c r="AG2799" i="7" s="1"/>
  <c r="AG2800" i="7" a="1"/>
  <c r="AG2800" i="7" s="1"/>
  <c r="AG2801" i="7" a="1"/>
  <c r="AG2801" i="7" s="1"/>
  <c r="AG2802" i="7" a="1"/>
  <c r="AG2802" i="7" s="1"/>
  <c r="AG2803" i="7" a="1"/>
  <c r="AG2803" i="7" s="1"/>
  <c r="AG2804" i="7" a="1"/>
  <c r="AG2804" i="7" s="1"/>
  <c r="AG2805" i="7" a="1"/>
  <c r="AG2805" i="7" s="1"/>
  <c r="AG2806" i="7" a="1"/>
  <c r="AG2806" i="7" s="1"/>
  <c r="AG2807" i="7" a="1"/>
  <c r="AG2807" i="7" s="1"/>
  <c r="AG2808" i="7" a="1"/>
  <c r="AG2808" i="7" s="1"/>
  <c r="AG2809" i="7" a="1"/>
  <c r="AG2809" i="7" s="1"/>
  <c r="AG2810" i="7" a="1"/>
  <c r="AG2810" i="7" s="1"/>
  <c r="AG2811" i="7" a="1"/>
  <c r="AG2811" i="7" s="1"/>
  <c r="AG2812" i="7" a="1"/>
  <c r="AG2812" i="7" s="1"/>
  <c r="AG2813" i="7" a="1"/>
  <c r="AG2813" i="7" s="1"/>
  <c r="AG2814" i="7" a="1"/>
  <c r="AG2814" i="7" s="1"/>
  <c r="AG2815" i="7" a="1"/>
  <c r="AG2815" i="7" s="1"/>
  <c r="AG2816" i="7" a="1"/>
  <c r="AG2816" i="7" s="1"/>
  <c r="AG2817" i="7" a="1"/>
  <c r="AG2817" i="7" s="1"/>
  <c r="AG2818" i="7" a="1"/>
  <c r="AG2818" i="7" s="1"/>
  <c r="AG2819" i="7" a="1"/>
  <c r="AG2819" i="7"/>
  <c r="AG2820" i="7" a="1"/>
  <c r="AG2820" i="7"/>
  <c r="AG2821" i="7" a="1"/>
  <c r="AG2821" i="7" s="1"/>
  <c r="AG2822" i="7" a="1"/>
  <c r="AG2822" i="7" s="1"/>
  <c r="AG2823" i="7" a="1"/>
  <c r="AG2823" i="7" s="1"/>
  <c r="AG2824" i="7" a="1"/>
  <c r="AG2824" i="7" s="1"/>
  <c r="AG2825" i="7" a="1"/>
  <c r="AG2825" i="7" s="1"/>
  <c r="AG2826" i="7" a="1"/>
  <c r="AG2826" i="7" s="1"/>
  <c r="AG2827" i="7" a="1"/>
  <c r="AG2827" i="7"/>
  <c r="AG2828" i="7" a="1"/>
  <c r="AG2828" i="7" s="1"/>
  <c r="AG2829" i="7" a="1"/>
  <c r="AG2829" i="7" s="1"/>
  <c r="AG2830" i="7" a="1"/>
  <c r="AG2830" i="7" s="1"/>
  <c r="AG2831" i="7" a="1"/>
  <c r="AG2831" i="7" s="1"/>
  <c r="AG2832" i="7" a="1"/>
  <c r="AG2832" i="7" s="1"/>
  <c r="AG2833" i="7" a="1"/>
  <c r="AG2833" i="7" s="1"/>
  <c r="AG2834" i="7" a="1"/>
  <c r="AG2834" i="7" s="1"/>
  <c r="AG2835" i="7" a="1"/>
  <c r="AG2835" i="7" s="1"/>
  <c r="AG2836" i="7" a="1"/>
  <c r="AG2836" i="7" s="1"/>
  <c r="AG2837" i="7" a="1"/>
  <c r="AG2837" i="7" s="1"/>
  <c r="AG2838" i="7" a="1"/>
  <c r="AG2838" i="7" s="1"/>
  <c r="AG2839" i="7" a="1"/>
  <c r="AG2839" i="7"/>
  <c r="AG2840" i="7" a="1"/>
  <c r="AG2840" i="7" s="1"/>
  <c r="AG2841" i="7" a="1"/>
  <c r="AG2841" i="7" s="1"/>
  <c r="AG2842" i="7" a="1"/>
  <c r="AG2842" i="7" s="1"/>
  <c r="AG2843" i="7" a="1"/>
  <c r="AG2843" i="7" s="1"/>
  <c r="AG2844" i="7" a="1"/>
  <c r="AG2844" i="7"/>
  <c r="AG2845" i="7" a="1"/>
  <c r="AG2845" i="7" s="1"/>
  <c r="AG2846" i="7" a="1"/>
  <c r="AG2846" i="7" s="1"/>
  <c r="AG2847" i="7" a="1"/>
  <c r="AG2847" i="7" s="1"/>
  <c r="AG2848" i="7" a="1"/>
  <c r="AG2848" i="7" s="1"/>
  <c r="AG2849" i="7" a="1"/>
  <c r="AG2849" i="7" s="1"/>
  <c r="AG2850" i="7" a="1"/>
  <c r="AG2850" i="7" s="1"/>
  <c r="AG2851" i="7" a="1"/>
  <c r="AG2851" i="7" s="1"/>
  <c r="AG2852" i="7" a="1"/>
  <c r="AG2852" i="7" s="1"/>
  <c r="AG2853" i="7" a="1"/>
  <c r="AG2853" i="7" s="1"/>
  <c r="AG2854" i="7" a="1"/>
  <c r="AG2854" i="7" s="1"/>
  <c r="AG2855" i="7" a="1"/>
  <c r="AG2855" i="7" s="1"/>
  <c r="AG2856" i="7" a="1"/>
  <c r="AG2856" i="7"/>
  <c r="AG2857" i="7" a="1"/>
  <c r="AG2857" i="7" s="1"/>
  <c r="AG2858" i="7" a="1"/>
  <c r="AG2858" i="7" s="1"/>
  <c r="AG2859" i="7" a="1"/>
  <c r="AG2859" i="7" s="1"/>
  <c r="AG2860" i="7" a="1"/>
  <c r="AG2860" i="7" s="1"/>
  <c r="AG2861" i="7" a="1"/>
  <c r="AG2861" i="7" s="1"/>
  <c r="AG2862" i="7" a="1"/>
  <c r="AG2862" i="7" s="1"/>
  <c r="AG2863" i="7" a="1"/>
  <c r="AG2863" i="7" s="1"/>
  <c r="AG2864" i="7" a="1"/>
  <c r="AG2864" i="7" s="1"/>
  <c r="AG2865" i="7" a="1"/>
  <c r="AG2865" i="7" s="1"/>
  <c r="AG2866" i="7" a="1"/>
  <c r="AG2866" i="7" s="1"/>
  <c r="AG2867" i="7" a="1"/>
  <c r="AG2867" i="7" s="1"/>
  <c r="AG2868" i="7" a="1"/>
  <c r="AG2868" i="7" s="1"/>
  <c r="AG2869" i="7" a="1"/>
  <c r="AG2869" i="7" s="1"/>
  <c r="AG2870" i="7" a="1"/>
  <c r="AG2870" i="7" s="1"/>
  <c r="AG2871" i="7" a="1"/>
  <c r="AG2871" i="7" s="1"/>
  <c r="AG2872" i="7" a="1"/>
  <c r="AG2872" i="7" s="1"/>
  <c r="AG2873" i="7" a="1"/>
  <c r="AG2873" i="7" s="1"/>
  <c r="AG2874" i="7" a="1"/>
  <c r="AG2874" i="7" s="1"/>
  <c r="AG2875" i="7" a="1"/>
  <c r="AG2875" i="7" s="1"/>
  <c r="AG2876" i="7" a="1"/>
  <c r="AG2876" i="7"/>
  <c r="AG2877" i="7" a="1"/>
  <c r="AG2877" i="7" s="1"/>
  <c r="AG2878" i="7" a="1"/>
  <c r="AG2878" i="7" s="1"/>
  <c r="AG2879" i="7" a="1"/>
  <c r="AG2879" i="7" s="1"/>
  <c r="AG2880" i="7" a="1"/>
  <c r="AG2880" i="7" s="1"/>
  <c r="AG2881" i="7" a="1"/>
  <c r="AG2881" i="7" s="1"/>
  <c r="AG2882" i="7" a="1"/>
  <c r="AG2882" i="7" s="1"/>
  <c r="AG2883" i="7" a="1"/>
  <c r="AG2883" i="7" s="1"/>
  <c r="AG2884" i="7" a="1"/>
  <c r="AG2884" i="7" s="1"/>
  <c r="AG2885" i="7" a="1"/>
  <c r="AG2885" i="7" s="1"/>
  <c r="AG2886" i="7" a="1"/>
  <c r="AG2886" i="7" s="1"/>
  <c r="AG2887" i="7" a="1"/>
  <c r="AG2887" i="7"/>
  <c r="AG2888" i="7" a="1"/>
  <c r="AG2888" i="7" s="1"/>
  <c r="AG2889" i="7" a="1"/>
  <c r="AG2889" i="7" s="1"/>
  <c r="AG2890" i="7" a="1"/>
  <c r="AG2890" i="7" s="1"/>
  <c r="AG2891" i="7" a="1"/>
  <c r="AG2891" i="7" s="1"/>
  <c r="AG2892" i="7" a="1"/>
  <c r="AG2892" i="7" s="1"/>
  <c r="AG2893" i="7" a="1"/>
  <c r="AG2893" i="7" s="1"/>
  <c r="AG2894" i="7" a="1"/>
  <c r="AG2894" i="7" s="1"/>
  <c r="AG2895" i="7" a="1"/>
  <c r="AG2895" i="7" s="1"/>
  <c r="AG2896" i="7" a="1"/>
  <c r="AG2896" i="7" s="1"/>
  <c r="AG2897" i="7" a="1"/>
  <c r="AG2897" i="7" s="1"/>
  <c r="AG2898" i="7" a="1"/>
  <c r="AG2898" i="7"/>
  <c r="AG2899" i="7" a="1"/>
  <c r="AG2899" i="7" s="1"/>
  <c r="AG2900" i="7" a="1"/>
  <c r="AG2900" i="7" s="1"/>
  <c r="AG2901" i="7" a="1"/>
  <c r="AG2901" i="7" s="1"/>
  <c r="AG2902" i="7" a="1"/>
  <c r="AG2902" i="7" s="1"/>
  <c r="AG2903" i="7" a="1"/>
  <c r="AG2903" i="7" s="1"/>
  <c r="AG2904" i="7" a="1"/>
  <c r="AG2904" i="7" s="1"/>
  <c r="AG2905" i="7" a="1"/>
  <c r="AG2905" i="7" s="1"/>
  <c r="AG2906" i="7" a="1"/>
  <c r="AG2906" i="7" s="1"/>
  <c r="AG2907" i="7" a="1"/>
  <c r="AG2907" i="7" s="1"/>
  <c r="AG2908" i="7" a="1"/>
  <c r="AG2908" i="7" s="1"/>
  <c r="AG2909" i="7" a="1"/>
  <c r="AG2909" i="7" s="1"/>
  <c r="AG2910" i="7" a="1"/>
  <c r="AG2910" i="7" s="1"/>
  <c r="AG2911" i="7" a="1"/>
  <c r="AG2911" i="7" s="1"/>
  <c r="AG2912" i="7" a="1"/>
  <c r="AG2912" i="7" s="1"/>
  <c r="AG2913" i="7" a="1"/>
  <c r="AG2913" i="7" s="1"/>
  <c r="AG2914" i="7" a="1"/>
  <c r="AG2914" i="7" s="1"/>
  <c r="AG2915" i="7" a="1"/>
  <c r="AG2915" i="7" s="1"/>
  <c r="AG2916" i="7" a="1"/>
  <c r="AG2916" i="7" s="1"/>
  <c r="AG2917" i="7" a="1"/>
  <c r="AG2917" i="7" s="1"/>
  <c r="AG2918" i="7" a="1"/>
  <c r="AG2918" i="7" s="1"/>
  <c r="AG2919" i="7" a="1"/>
  <c r="AG2919" i="7" s="1"/>
  <c r="AG2920" i="7" a="1"/>
  <c r="AG2920" i="7" s="1"/>
  <c r="AG2921" i="7" a="1"/>
  <c r="AG2921" i="7" s="1"/>
  <c r="AG2922" i="7" a="1"/>
  <c r="AG2922" i="7" s="1"/>
  <c r="AG2923" i="7" a="1"/>
  <c r="AG2923" i="7" s="1"/>
  <c r="AG2924" i="7" a="1"/>
  <c r="AG2924" i="7" s="1"/>
  <c r="AG2925" i="7" a="1"/>
  <c r="AG2925" i="7" s="1"/>
  <c r="AG2926" i="7" a="1"/>
  <c r="AG2926" i="7" s="1"/>
  <c r="AG2927" i="7" a="1"/>
  <c r="AG2927" i="7"/>
  <c r="AG2928" i="7" a="1"/>
  <c r="AG2928" i="7" s="1"/>
  <c r="AG2929" i="7" a="1"/>
  <c r="AG2929" i="7" s="1"/>
  <c r="AG2930" i="7" a="1"/>
  <c r="AG2930" i="7" s="1"/>
  <c r="AG2931" i="7" a="1"/>
  <c r="AG2931" i="7" s="1"/>
  <c r="AG2932" i="7" a="1"/>
  <c r="AG2932" i="7" s="1"/>
  <c r="AG2933" i="7" a="1"/>
  <c r="AG2933" i="7" s="1"/>
  <c r="AG2934" i="7" a="1"/>
  <c r="AG2934" i="7" s="1"/>
  <c r="AG2935" i="7" a="1"/>
  <c r="AG2935" i="7" s="1"/>
  <c r="AG2936" i="7" a="1"/>
  <c r="AG2936" i="7" s="1"/>
  <c r="AG2937" i="7" a="1"/>
  <c r="AG2937" i="7" s="1"/>
  <c r="AG2938" i="7" a="1"/>
  <c r="AG2938" i="7" s="1"/>
  <c r="AG2939" i="7" a="1"/>
  <c r="AG2939" i="7" s="1"/>
  <c r="AG2940" i="7" a="1"/>
  <c r="AG2940" i="7"/>
  <c r="AG2941" i="7" a="1"/>
  <c r="AG2941" i="7" s="1"/>
  <c r="AG2942" i="7" a="1"/>
  <c r="AG2942" i="7" s="1"/>
  <c r="AG2943" i="7" a="1"/>
  <c r="AG2943" i="7" s="1"/>
  <c r="AG2944" i="7" a="1"/>
  <c r="AG2944" i="7" s="1"/>
  <c r="AG2945" i="7" a="1"/>
  <c r="AG2945" i="7" s="1"/>
  <c r="AG2946" i="7" a="1"/>
  <c r="AG2946" i="7" s="1"/>
  <c r="AG2947" i="7" a="1"/>
  <c r="AG2947" i="7" s="1"/>
  <c r="AG2948" i="7" a="1"/>
  <c r="AG2948" i="7" s="1"/>
  <c r="AG2949" i="7" a="1"/>
  <c r="AG2949" i="7" s="1"/>
  <c r="AG2950" i="7" a="1"/>
  <c r="AG2950" i="7" s="1"/>
  <c r="AG2951" i="7" a="1"/>
  <c r="AG2951" i="7" s="1"/>
  <c r="AG2952" i="7" a="1"/>
  <c r="AG2952" i="7" s="1"/>
  <c r="AG2953" i="7" a="1"/>
  <c r="AG2953" i="7" s="1"/>
  <c r="AG2954" i="7" a="1"/>
  <c r="AG2954" i="7" s="1"/>
  <c r="AG2955" i="7" a="1"/>
  <c r="AG2955" i="7" s="1"/>
  <c r="AG2956" i="7" a="1"/>
  <c r="AG2956" i="7" s="1"/>
  <c r="AG2957" i="7" a="1"/>
  <c r="AG2957" i="7" s="1"/>
  <c r="AG2958" i="7" a="1"/>
  <c r="AG2958" i="7" s="1"/>
  <c r="AG2959" i="7" a="1"/>
  <c r="AG2959" i="7" s="1"/>
  <c r="AG2960" i="7" a="1"/>
  <c r="AG2960" i="7" s="1"/>
  <c r="AG2961" i="7" a="1"/>
  <c r="AG2961" i="7" s="1"/>
  <c r="AG2962" i="7" a="1"/>
  <c r="AG2962" i="7" s="1"/>
  <c r="AG2963" i="7" a="1"/>
  <c r="AG2963" i="7" s="1"/>
  <c r="AG2964" i="7" a="1"/>
  <c r="AG2964" i="7" s="1"/>
  <c r="AG2965" i="7" a="1"/>
  <c r="AG2965" i="7" s="1"/>
  <c r="AG2966" i="7" a="1"/>
  <c r="AG2966" i="7" s="1"/>
  <c r="AG2967" i="7" a="1"/>
  <c r="AG2967" i="7" s="1"/>
  <c r="AG2968" i="7" a="1"/>
  <c r="AG2968" i="7" s="1"/>
  <c r="AG2969" i="7" a="1"/>
  <c r="AG2969" i="7" s="1"/>
  <c r="AG2970" i="7" a="1"/>
  <c r="AG2970" i="7" s="1"/>
  <c r="AG2971" i="7" a="1"/>
  <c r="AG2971" i="7" s="1"/>
  <c r="AG2972" i="7" a="1"/>
  <c r="AG2972" i="7" s="1"/>
  <c r="AG2973" i="7" a="1"/>
  <c r="AG2973" i="7" s="1"/>
  <c r="AG2974" i="7" a="1"/>
  <c r="AG2974" i="7" s="1"/>
  <c r="AG2975" i="7" a="1"/>
  <c r="AG2975" i="7" s="1"/>
  <c r="AG2976" i="7" a="1"/>
  <c r="AG2976" i="7" s="1"/>
  <c r="AG2977" i="7" a="1"/>
  <c r="AG2977" i="7" s="1"/>
  <c r="AG2978" i="7" a="1"/>
  <c r="AG2978" i="7" s="1"/>
  <c r="AG2979" i="7" a="1"/>
  <c r="AG2979" i="7" s="1"/>
  <c r="AG2980" i="7" a="1"/>
  <c r="AG2980" i="7" s="1"/>
  <c r="AG2981" i="7" a="1"/>
  <c r="AG2981" i="7"/>
  <c r="AG2982" i="7" a="1"/>
  <c r="AG2982" i="7" s="1"/>
  <c r="AG2983" i="7" a="1"/>
  <c r="AG2983" i="7" s="1"/>
  <c r="AG2984" i="7" a="1"/>
  <c r="AG2984" i="7" s="1"/>
  <c r="AG2985" i="7" a="1"/>
  <c r="AG2985" i="7" s="1"/>
  <c r="AG2986" i="7" a="1"/>
  <c r="AG2986" i="7" s="1"/>
  <c r="AG2987" i="7" a="1"/>
  <c r="AG2987" i="7" s="1"/>
  <c r="AG2988" i="7" a="1"/>
  <c r="AG2988" i="7" s="1"/>
  <c r="AG2989" i="7" a="1"/>
  <c r="AG2989" i="7" s="1"/>
  <c r="AG2990" i="7" a="1"/>
  <c r="AG2990" i="7" s="1"/>
  <c r="AG2991" i="7" a="1"/>
  <c r="AG2991" i="7" s="1"/>
  <c r="AG2992" i="7" a="1"/>
  <c r="AG2992" i="7" s="1"/>
  <c r="AG2993" i="7" a="1"/>
  <c r="AG2993" i="7" s="1"/>
  <c r="AG2994" i="7" a="1"/>
  <c r="AG2994" i="7" s="1"/>
  <c r="AG2995" i="7" a="1"/>
  <c r="AG2995" i="7" s="1"/>
  <c r="AG2996" i="7" a="1"/>
  <c r="AG2996" i="7" s="1"/>
  <c r="AG2997" i="7" a="1"/>
  <c r="AG2997" i="7" s="1"/>
  <c r="AG2998" i="7" a="1"/>
  <c r="AG2998" i="7" s="1"/>
  <c r="AG2999" i="7" a="1"/>
  <c r="AG2999" i="7" s="1"/>
  <c r="AG3000" i="7" a="1"/>
  <c r="AG3000" i="7"/>
  <c r="AG3001" i="7" a="1"/>
  <c r="AG3001" i="7" s="1"/>
  <c r="AG3002" i="7" a="1"/>
  <c r="AG3002" i="7" s="1"/>
  <c r="AG3003" i="7" a="1"/>
  <c r="AG3003" i="7" s="1"/>
  <c r="AG3004" i="7" a="1"/>
  <c r="AG3004" i="7" s="1"/>
  <c r="AG3005" i="7" a="1"/>
  <c r="AG3005" i="7" s="1"/>
  <c r="AG3006" i="7" a="1"/>
  <c r="AG3006" i="7" s="1"/>
  <c r="AG3007" i="7" a="1"/>
  <c r="AG3007" i="7" s="1"/>
  <c r="AG3008" i="7" a="1"/>
  <c r="AG3008" i="7" s="1"/>
  <c r="AG3009" i="7" a="1"/>
  <c r="AG3009" i="7" s="1"/>
  <c r="AG3010" i="7" a="1"/>
  <c r="AG3010" i="7" s="1"/>
  <c r="AG3011" i="7" a="1"/>
  <c r="AG3011" i="7" s="1"/>
  <c r="AG3012" i="7" a="1"/>
  <c r="AG3012" i="7"/>
  <c r="AG3013" i="7" a="1"/>
  <c r="AG3013" i="7" s="1"/>
  <c r="AG3014" i="7" a="1"/>
  <c r="AG3014" i="7" s="1"/>
  <c r="AG3015" i="7" a="1"/>
  <c r="AG3015" i="7"/>
  <c r="AG3016" i="7" a="1"/>
  <c r="AG3016" i="7" s="1"/>
  <c r="AG3017" i="7" a="1"/>
  <c r="AG3017" i="7" s="1"/>
  <c r="AG3018" i="7" a="1"/>
  <c r="AG3018" i="7" s="1"/>
  <c r="AG3019" i="7" a="1"/>
  <c r="AG3019" i="7" s="1"/>
  <c r="AG3020" i="7" a="1"/>
  <c r="AG3020" i="7" s="1"/>
  <c r="AG3021" i="7" a="1"/>
  <c r="AG3021" i="7" s="1"/>
  <c r="AG3022" i="7" a="1"/>
  <c r="AG3022" i="7" s="1"/>
  <c r="AG3023" i="7" a="1"/>
  <c r="AG3023" i="7" s="1"/>
  <c r="AG3024" i="7" a="1"/>
  <c r="AG3024" i="7" s="1"/>
  <c r="AG3025" i="7" a="1"/>
  <c r="AG3025" i="7" s="1"/>
  <c r="AG3026" i="7" a="1"/>
  <c r="AG3026" i="7" s="1"/>
  <c r="AG3027" i="7" a="1"/>
  <c r="AG3027" i="7" s="1"/>
  <c r="AG3028" i="7" a="1"/>
  <c r="AG3028" i="7" s="1"/>
  <c r="AG3029" i="7" a="1"/>
  <c r="AG3029" i="7" s="1"/>
  <c r="AG3030" i="7" a="1"/>
  <c r="AG3030" i="7" s="1"/>
  <c r="AG3031" i="7" a="1"/>
  <c r="AG3031" i="7"/>
  <c r="AG3032" i="7" a="1"/>
  <c r="AG3032" i="7" s="1"/>
  <c r="AG3033" i="7" a="1"/>
  <c r="AG3033" i="7"/>
  <c r="AG3034" i="7" a="1"/>
  <c r="AG3034" i="7" s="1"/>
  <c r="AG3035" i="7" a="1"/>
  <c r="AG3035" i="7" s="1"/>
  <c r="AG3036" i="7" a="1"/>
  <c r="AG3036" i="7" s="1"/>
  <c r="AG3037" i="7" a="1"/>
  <c r="AG3037" i="7" s="1"/>
  <c r="AG3038" i="7" a="1"/>
  <c r="AG3038" i="7" s="1"/>
  <c r="AG3039" i="7" a="1"/>
  <c r="AG3039" i="7" s="1"/>
  <c r="AG3040" i="7" a="1"/>
  <c r="AG3040" i="7" s="1"/>
  <c r="AG3041" i="7" a="1"/>
  <c r="AG3041" i="7" s="1"/>
  <c r="AG3042" i="7" a="1"/>
  <c r="AG3042" i="7" s="1"/>
  <c r="AG3043" i="7" a="1"/>
  <c r="AG3043" i="7" s="1"/>
  <c r="AG3044" i="7" a="1"/>
  <c r="AG3044" i="7" s="1"/>
  <c r="AG3045" i="7" a="1"/>
  <c r="AG3045" i="7" s="1"/>
  <c r="AG3046" i="7" a="1"/>
  <c r="AG3046" i="7" s="1"/>
  <c r="AG3047" i="7" a="1"/>
  <c r="AG3047" i="7"/>
  <c r="AG3048" i="7" a="1"/>
  <c r="AG3048" i="7" s="1"/>
  <c r="AG3049" i="7" a="1"/>
  <c r="AG3049" i="7"/>
  <c r="AG3050" i="7" a="1"/>
  <c r="AG3050" i="7" s="1"/>
  <c r="AG3051" i="7" a="1"/>
  <c r="AG3051" i="7" s="1"/>
  <c r="AG3052" i="7" a="1"/>
  <c r="AG3052" i="7" s="1"/>
  <c r="AG3053" i="7" a="1"/>
  <c r="AG3053" i="7"/>
  <c r="AG3054" i="7" a="1"/>
  <c r="AG3054" i="7" s="1"/>
  <c r="AG3055" i="7" a="1"/>
  <c r="AG3055" i="7"/>
  <c r="AG3056" i="7" a="1"/>
  <c r="AG3056" i="7" s="1"/>
  <c r="AG3057" i="7" a="1"/>
  <c r="AG3057" i="7" s="1"/>
  <c r="AG3058" i="7" a="1"/>
  <c r="AG3058" i="7" s="1"/>
  <c r="AG3059" i="7" a="1"/>
  <c r="AG3059" i="7" s="1"/>
  <c r="AG3060" i="7" a="1"/>
  <c r="AG3060" i="7" s="1"/>
  <c r="AG3061" i="7" a="1"/>
  <c r="AG3061" i="7" s="1"/>
  <c r="AG3062" i="7" a="1"/>
  <c r="AG3062" i="7" s="1"/>
  <c r="AG3063" i="7" a="1"/>
  <c r="AG3063" i="7" s="1"/>
  <c r="AG3064" i="7" a="1"/>
  <c r="AG3064" i="7" s="1"/>
  <c r="AG3065" i="7" a="1"/>
  <c r="AG3065" i="7" s="1"/>
  <c r="AG3066" i="7" a="1"/>
  <c r="AG3066" i="7" s="1"/>
  <c r="AG3067" i="7" a="1"/>
  <c r="AG3067" i="7" s="1"/>
  <c r="AG3068" i="7" a="1"/>
  <c r="AG3068" i="7" s="1"/>
  <c r="AG3069" i="7" a="1"/>
  <c r="AG3069" i="7"/>
  <c r="AG3070" i="7" a="1"/>
  <c r="AG3070" i="7" s="1"/>
  <c r="AG3071" i="7" a="1"/>
  <c r="AG3071" i="7"/>
  <c r="AG3072" i="7" a="1"/>
  <c r="AG3072" i="7" s="1"/>
  <c r="AG3073" i="7" a="1"/>
  <c r="AG3073" i="7" s="1"/>
  <c r="AG3074" i="7" a="1"/>
  <c r="AG3074" i="7" s="1"/>
  <c r="AG3075" i="7" a="1"/>
  <c r="AG3075" i="7" s="1"/>
  <c r="AG3076" i="7" a="1"/>
  <c r="AG3076" i="7" s="1"/>
  <c r="AG3077" i="7" a="1"/>
  <c r="AG3077" i="7" s="1"/>
  <c r="AG3078" i="7" a="1"/>
  <c r="AG3078" i="7" s="1"/>
  <c r="AG3079" i="7" a="1"/>
  <c r="AG3079" i="7" s="1"/>
  <c r="AG3080" i="7" a="1"/>
  <c r="AG3080" i="7" s="1"/>
  <c r="AG3081" i="7" a="1"/>
  <c r="AG3081" i="7"/>
  <c r="AG3082" i="7" a="1"/>
  <c r="AG3082" i="7" s="1"/>
  <c r="AG3083" i="7" a="1"/>
  <c r="AG3083" i="7" s="1"/>
  <c r="AG3084" i="7" a="1"/>
  <c r="AG3084" i="7" s="1"/>
  <c r="AG3085" i="7" a="1"/>
  <c r="AG3085" i="7" s="1"/>
  <c r="AG3086" i="7" a="1"/>
  <c r="AG3086" i="7" s="1"/>
  <c r="AG3087" i="7" a="1"/>
  <c r="AG3087" i="7" s="1"/>
  <c r="AG3088" i="7" a="1"/>
  <c r="AG3088" i="7" s="1"/>
  <c r="AG3089" i="7" a="1"/>
  <c r="AG3089" i="7" s="1"/>
  <c r="AG3090" i="7" a="1"/>
  <c r="AG3090" i="7" s="1"/>
  <c r="AG3091" i="7" a="1"/>
  <c r="AG3091" i="7" s="1"/>
  <c r="AG3092" i="7" a="1"/>
  <c r="AG3092" i="7" s="1"/>
  <c r="AG3093" i="7" a="1"/>
  <c r="AG3093" i="7" s="1"/>
  <c r="AG3094" i="7" a="1"/>
  <c r="AG3094" i="7" s="1"/>
  <c r="AG3095" i="7" a="1"/>
  <c r="AG3095" i="7" s="1"/>
  <c r="AG3096" i="7" a="1"/>
  <c r="AG3096" i="7" s="1"/>
  <c r="AG3097" i="7" a="1"/>
  <c r="AG3097" i="7" s="1"/>
  <c r="AG3098" i="7" a="1"/>
  <c r="AG3098" i="7" s="1"/>
  <c r="AG3099" i="7" a="1"/>
  <c r="AG3099" i="7" s="1"/>
  <c r="AG3100" i="7" a="1"/>
  <c r="AG3100" i="7" s="1"/>
  <c r="AG3101" i="7" a="1"/>
  <c r="AG3101" i="7" s="1"/>
  <c r="AG3102" i="7" a="1"/>
  <c r="AG3102" i="7" s="1"/>
  <c r="AG3103" i="7" a="1"/>
  <c r="AG3103" i="7" s="1"/>
  <c r="AG3104" i="7" a="1"/>
  <c r="AG3104" i="7" s="1"/>
  <c r="AG3105" i="7" a="1"/>
  <c r="AG3105" i="7" s="1"/>
  <c r="AG3106" i="7" a="1"/>
  <c r="AG3106" i="7" s="1"/>
  <c r="AG3107" i="7" a="1"/>
  <c r="AG3107" i="7" s="1"/>
  <c r="AG3108" i="7" a="1"/>
  <c r="AG3108" i="7" s="1"/>
  <c r="AG3109" i="7" a="1"/>
  <c r="AG3109" i="7" s="1"/>
  <c r="AG3110" i="7" a="1"/>
  <c r="AG3110" i="7" s="1"/>
  <c r="AG3111" i="7" a="1"/>
  <c r="AG3111" i="7" s="1"/>
  <c r="AG3112" i="7" a="1"/>
  <c r="AG3112" i="7" s="1"/>
  <c r="AG3113" i="7" a="1"/>
  <c r="AG3113" i="7"/>
  <c r="AG3114" i="7" a="1"/>
  <c r="AG3114" i="7" s="1"/>
  <c r="AG3115" i="7" a="1"/>
  <c r="AG3115" i="7" s="1"/>
  <c r="AG3116" i="7" a="1"/>
  <c r="AG3116" i="7" s="1"/>
  <c r="AG3117" i="7" a="1"/>
  <c r="AG3117" i="7" s="1"/>
  <c r="AG3118" i="7" a="1"/>
  <c r="AG3118" i="7" s="1"/>
  <c r="AG3119" i="7" a="1"/>
  <c r="AG3119" i="7" s="1"/>
  <c r="AG3120" i="7" a="1"/>
  <c r="AG3120" i="7"/>
  <c r="AG3121" i="7" a="1"/>
  <c r="AG3121" i="7" s="1"/>
  <c r="AG3122" i="7" a="1"/>
  <c r="AG3122" i="7" s="1"/>
  <c r="AG3123" i="7" a="1"/>
  <c r="AG3123" i="7"/>
  <c r="AG3124" i="7" a="1"/>
  <c r="AG3124" i="7" s="1"/>
  <c r="AG3125" i="7" a="1"/>
  <c r="AG3125" i="7"/>
  <c r="AG3126" i="7" a="1"/>
  <c r="AG3126" i="7" s="1"/>
  <c r="AG3127" i="7" a="1"/>
  <c r="AG3127" i="7"/>
  <c r="AG3128" i="7" a="1"/>
  <c r="AG3128" i="7" s="1"/>
  <c r="AG3129" i="7" a="1"/>
  <c r="AG3129" i="7" s="1"/>
  <c r="AG3130" i="7" a="1"/>
  <c r="AG3130" i="7" s="1"/>
  <c r="AG3131" i="7" a="1"/>
  <c r="AG3131" i="7" s="1"/>
  <c r="AG3132" i="7" a="1"/>
  <c r="AG3132" i="7"/>
  <c r="AG3133" i="7" a="1"/>
  <c r="AG3133" i="7" s="1"/>
  <c r="AG3134" i="7" a="1"/>
  <c r="AG3134" i="7" s="1"/>
  <c r="AG3135" i="7" a="1"/>
  <c r="AG3135" i="7" s="1"/>
  <c r="AG3136" i="7" a="1"/>
  <c r="AG3136" i="7" s="1"/>
  <c r="AG3137" i="7" a="1"/>
  <c r="AG3137" i="7" s="1"/>
  <c r="AG3138" i="7" a="1"/>
  <c r="AG3138" i="7" s="1"/>
  <c r="AG3139" i="7" a="1"/>
  <c r="AG3139" i="7"/>
  <c r="AG3140" i="7" a="1"/>
  <c r="AG3140" i="7" s="1"/>
  <c r="AG3141" i="7" a="1"/>
  <c r="AG3141" i="7" s="1"/>
  <c r="AG3142" i="7" a="1"/>
  <c r="AG3142" i="7" s="1"/>
  <c r="AG3143" i="7" a="1"/>
  <c r="AG3143" i="7" s="1"/>
  <c r="AG3144" i="7" a="1"/>
  <c r="AG3144" i="7" s="1"/>
  <c r="AG3145" i="7" a="1"/>
  <c r="AG3145" i="7" s="1"/>
  <c r="AG3146" i="7" a="1"/>
  <c r="AG3146" i="7" s="1"/>
  <c r="AG3147" i="7" a="1"/>
  <c r="AG3147" i="7" s="1"/>
  <c r="AG3148" i="7" a="1"/>
  <c r="AG3148" i="7" s="1"/>
  <c r="AG3149" i="7" a="1"/>
  <c r="AG3149" i="7" s="1"/>
  <c r="AG3150" i="7" a="1"/>
  <c r="AG3150" i="7" s="1"/>
  <c r="AG3151" i="7" a="1"/>
  <c r="AG3151" i="7" s="1"/>
  <c r="AG3152" i="7" a="1"/>
  <c r="AG3152" i="7" s="1"/>
  <c r="AG3153" i="7" a="1"/>
  <c r="AG3153" i="7" s="1"/>
  <c r="AG3154" i="7" a="1"/>
  <c r="AG3154" i="7" s="1"/>
  <c r="AG3155" i="7" a="1"/>
  <c r="AG3155" i="7" s="1"/>
  <c r="AG3156" i="7" a="1"/>
  <c r="AG3156" i="7" s="1"/>
  <c r="AG3157" i="7" a="1"/>
  <c r="AG3157" i="7" s="1"/>
  <c r="AG3158" i="7" a="1"/>
  <c r="AG3158" i="7" s="1"/>
  <c r="AG3159" i="7" a="1"/>
  <c r="AG3159" i="7" s="1"/>
  <c r="AG3160" i="7" a="1"/>
  <c r="AG3160" i="7" s="1"/>
  <c r="AG3161" i="7" a="1"/>
  <c r="AG3161" i="7" s="1"/>
  <c r="AG3162" i="7" a="1"/>
  <c r="AG3162" i="7" s="1"/>
  <c r="AG3163" i="7" a="1"/>
  <c r="AG3163" i="7" s="1"/>
  <c r="AG3164" i="7" a="1"/>
  <c r="AG3164" i="7" s="1"/>
  <c r="AG3165" i="7" a="1"/>
  <c r="AG3165" i="7" s="1"/>
  <c r="AG3166" i="7" a="1"/>
  <c r="AG3166" i="7" s="1"/>
  <c r="AG3167" i="7" a="1"/>
  <c r="AG3167" i="7" s="1"/>
  <c r="AG3168" i="7" a="1"/>
  <c r="AG3168" i="7" s="1"/>
  <c r="AG3169" i="7" a="1"/>
  <c r="AG3169" i="7" s="1"/>
  <c r="AG3170" i="7" a="1"/>
  <c r="AG3170" i="7" s="1"/>
  <c r="AG3171" i="7" a="1"/>
  <c r="AG3171" i="7" s="1"/>
  <c r="AG3172" i="7" a="1"/>
  <c r="AG3172" i="7" s="1"/>
  <c r="AG3173" i="7" a="1"/>
  <c r="AG3173" i="7" s="1"/>
  <c r="AG3174" i="7" a="1"/>
  <c r="AG3174" i="7" s="1"/>
  <c r="AG3175" i="7" a="1"/>
  <c r="AG3175" i="7" s="1"/>
  <c r="AG3176" i="7" a="1"/>
  <c r="AG3176" i="7" s="1"/>
  <c r="AG3177" i="7" a="1"/>
  <c r="AG3177" i="7" s="1"/>
  <c r="AG3178" i="7" a="1"/>
  <c r="AG3178" i="7" s="1"/>
  <c r="AG3179" i="7" a="1"/>
  <c r="AG3179" i="7" s="1"/>
  <c r="AG3180" i="7" a="1"/>
  <c r="AG3180" i="7" s="1"/>
  <c r="AG3181" i="7" a="1"/>
  <c r="AG3181" i="7" s="1"/>
  <c r="AG3182" i="7" a="1"/>
  <c r="AG3182" i="7" s="1"/>
  <c r="AG3183" i="7" a="1"/>
  <c r="AG3183" i="7" s="1"/>
  <c r="AG3184" i="7" a="1"/>
  <c r="AG3184" i="7" s="1"/>
  <c r="AG3185" i="7" a="1"/>
  <c r="AG3185" i="7" s="1"/>
  <c r="AG3186" i="7" a="1"/>
  <c r="AG3186" i="7" s="1"/>
  <c r="AG3187" i="7" a="1"/>
  <c r="AG3187" i="7" s="1"/>
  <c r="AG3188" i="7" a="1"/>
  <c r="AG3188" i="7" s="1"/>
  <c r="AG3189" i="7" a="1"/>
  <c r="AG3189" i="7" s="1"/>
  <c r="AG3190" i="7" a="1"/>
  <c r="AG3190" i="7" s="1"/>
  <c r="AG3191" i="7" a="1"/>
  <c r="AG3191" i="7" s="1"/>
  <c r="AG3192" i="7" a="1"/>
  <c r="AG3192" i="7" s="1"/>
  <c r="AG3193" i="7" a="1"/>
  <c r="AG3193" i="7" s="1"/>
  <c r="AG3194" i="7" a="1"/>
  <c r="AG3194" i="7" s="1"/>
  <c r="AG3195" i="7" a="1"/>
  <c r="AG3195" i="7" s="1"/>
  <c r="AG3196" i="7" a="1"/>
  <c r="AG3196" i="7" s="1"/>
  <c r="AG3197" i="7" a="1"/>
  <c r="AG3197" i="7" s="1"/>
  <c r="AG3198" i="7" a="1"/>
  <c r="AG3198" i="7" s="1"/>
  <c r="AG3199" i="7" a="1"/>
  <c r="AG3199" i="7" s="1"/>
  <c r="AG3200" i="7" a="1"/>
  <c r="AG3200" i="7" s="1"/>
  <c r="AG3201" i="7" a="1"/>
  <c r="AG3201" i="7" s="1"/>
  <c r="AG3202" i="7" a="1"/>
  <c r="AG3202" i="7" s="1"/>
  <c r="AG3203" i="7" a="1"/>
  <c r="AG3203" i="7" s="1"/>
  <c r="AG3204" i="7" a="1"/>
  <c r="AG3204" i="7"/>
  <c r="AG3205" i="7" a="1"/>
  <c r="AG3205" i="7" s="1"/>
  <c r="AG3206" i="7" a="1"/>
  <c r="AG3206" i="7" s="1"/>
  <c r="AG3207" i="7" a="1"/>
  <c r="AG3207" i="7"/>
  <c r="AG3208" i="7" a="1"/>
  <c r="AG3208" i="7" s="1"/>
  <c r="AG3209" i="7" a="1"/>
  <c r="AG3209" i="7" s="1"/>
  <c r="AG3210" i="7" a="1"/>
  <c r="AG3210" i="7" s="1"/>
  <c r="AG3211" i="7" a="1"/>
  <c r="AG3211" i="7" s="1"/>
  <c r="AG3212" i="7" a="1"/>
  <c r="AG3212" i="7" s="1"/>
  <c r="AG3213" i="7" a="1"/>
  <c r="AG3213" i="7" s="1"/>
  <c r="AG3214" i="7" a="1"/>
  <c r="AG3214" i="7" s="1"/>
  <c r="AG3215" i="7" a="1"/>
  <c r="AG3215" i="7" s="1"/>
  <c r="AG3216" i="7" a="1"/>
  <c r="AG3216" i="7" s="1"/>
  <c r="AG3217" i="7" a="1"/>
  <c r="AG3217" i="7" s="1"/>
  <c r="AG3218" i="7" a="1"/>
  <c r="AG3218" i="7" s="1"/>
  <c r="AG3219" i="7" a="1"/>
  <c r="AG3219" i="7"/>
  <c r="AG3220" i="7" a="1"/>
  <c r="AG3220" i="7" s="1"/>
  <c r="AG3221" i="7" a="1"/>
  <c r="AG3221" i="7" s="1"/>
  <c r="AG3222" i="7" a="1"/>
  <c r="AG3222" i="7" s="1"/>
  <c r="AG3223" i="7" a="1"/>
  <c r="AG3223" i="7" s="1"/>
  <c r="AG3224" i="7" a="1"/>
  <c r="AG3224" i="7" s="1"/>
  <c r="AG3225" i="7" a="1"/>
  <c r="AG3225" i="7" s="1"/>
  <c r="AG3226" i="7" a="1"/>
  <c r="AG3226" i="7" s="1"/>
  <c r="AG3227" i="7" a="1"/>
  <c r="AG3227" i="7" s="1"/>
  <c r="AG3228" i="7" a="1"/>
  <c r="AG3228" i="7" s="1"/>
  <c r="AG3229" i="7" a="1"/>
  <c r="AG3229" i="7" s="1"/>
  <c r="AG3230" i="7" a="1"/>
  <c r="AG3230" i="7" s="1"/>
  <c r="AG3231" i="7" a="1"/>
  <c r="AG3231" i="7" s="1"/>
  <c r="AG3232" i="7" a="1"/>
  <c r="AG3232" i="7" s="1"/>
  <c r="AG3233" i="7" a="1"/>
  <c r="AG3233" i="7" s="1"/>
  <c r="AG3234" i="7" a="1"/>
  <c r="AG3234" i="7"/>
  <c r="AG3235" i="7" a="1"/>
  <c r="AG3235" i="7" s="1"/>
  <c r="AG3236" i="7" a="1"/>
  <c r="AG3236" i="7" s="1"/>
  <c r="AG3237" i="7" a="1"/>
  <c r="AG3237" i="7" s="1"/>
  <c r="AG3238" i="7" a="1"/>
  <c r="AG3238" i="7" s="1"/>
  <c r="AG3239" i="7" a="1"/>
  <c r="AG3239" i="7" s="1"/>
  <c r="AG3240" i="7" a="1"/>
  <c r="AG3240" i="7"/>
  <c r="AG3241" i="7" a="1"/>
  <c r="AG3241" i="7" s="1"/>
  <c r="AG3242" i="7" a="1"/>
  <c r="AG3242" i="7" s="1"/>
  <c r="AG3243" i="7" a="1"/>
  <c r="AG3243" i="7" s="1"/>
  <c r="AG3244" i="7" a="1"/>
  <c r="AG3244" i="7" s="1"/>
  <c r="AG3245" i="7" a="1"/>
  <c r="AG3245" i="7" s="1"/>
  <c r="AG3246" i="7" a="1"/>
  <c r="AG3246" i="7" s="1"/>
  <c r="AG3247" i="7" a="1"/>
  <c r="AG3247" i="7"/>
  <c r="AG3248" i="7" a="1"/>
  <c r="AG3248" i="7" s="1"/>
  <c r="AG3249" i="7" a="1"/>
  <c r="AG3249" i="7" s="1"/>
  <c r="AG3250" i="7" a="1"/>
  <c r="AG3250" i="7" s="1"/>
  <c r="AG3251" i="7" a="1"/>
  <c r="AG3251" i="7" s="1"/>
  <c r="AG3252" i="7" a="1"/>
  <c r="AG3252" i="7" s="1"/>
  <c r="AG3253" i="7" a="1"/>
  <c r="AG3253" i="7" s="1"/>
  <c r="AG3254" i="7" a="1"/>
  <c r="AG3254" i="7" s="1"/>
  <c r="AG3255" i="7" a="1"/>
  <c r="AG3255" i="7"/>
  <c r="AG3256" i="7" a="1"/>
  <c r="AG3256" i="7" s="1"/>
  <c r="AG3257" i="7" a="1"/>
  <c r="AG3257" i="7"/>
  <c r="AG3258" i="7" a="1"/>
  <c r="AG3258" i="7" s="1"/>
  <c r="AG3259" i="7" a="1"/>
  <c r="AG3259" i="7" s="1"/>
  <c r="AG3260" i="7" a="1"/>
  <c r="AG3260" i="7" s="1"/>
  <c r="AG3261" i="7" a="1"/>
  <c r="AG3261" i="7" s="1"/>
  <c r="AG3262" i="7" a="1"/>
  <c r="AG3262" i="7" s="1"/>
  <c r="AG3263" i="7" a="1"/>
  <c r="AG3263" i="7" s="1"/>
  <c r="AG3264" i="7" a="1"/>
  <c r="AG3264" i="7" s="1"/>
  <c r="AG3265" i="7" a="1"/>
  <c r="AG3265" i="7" s="1"/>
  <c r="AG3266" i="7" a="1"/>
  <c r="AG3266" i="7" s="1"/>
  <c r="AG3267" i="7" a="1"/>
  <c r="AG3267" i="7"/>
  <c r="AG3268" i="7" a="1"/>
  <c r="AG3268" i="7" s="1"/>
  <c r="AG3269" i="7" a="1"/>
  <c r="AG3269" i="7" s="1"/>
  <c r="AG3270" i="7" a="1"/>
  <c r="AG3270" i="7" s="1"/>
  <c r="AG3271" i="7" a="1"/>
  <c r="AG3271" i="7" s="1"/>
  <c r="AG3272" i="7" a="1"/>
  <c r="AG3272" i="7" s="1"/>
  <c r="AG3273" i="7" a="1"/>
  <c r="AG3273" i="7" s="1"/>
  <c r="AG3274" i="7" a="1"/>
  <c r="AG3274" i="7" s="1"/>
  <c r="AG3275" i="7" a="1"/>
  <c r="AG3275" i="7" s="1"/>
  <c r="AG3276" i="7" a="1"/>
  <c r="AG3276" i="7" s="1"/>
  <c r="AG3277" i="7" a="1"/>
  <c r="AG3277" i="7"/>
  <c r="AG3278" i="7" a="1"/>
  <c r="AG3278" i="7" s="1"/>
  <c r="AG3279" i="7" a="1"/>
  <c r="AG3279" i="7" s="1"/>
  <c r="AG3280" i="7" a="1"/>
  <c r="AG3280" i="7" s="1"/>
  <c r="AG3281" i="7" a="1"/>
  <c r="AG3281" i="7" s="1"/>
  <c r="AG3282" i="7" a="1"/>
  <c r="AG3282" i="7" s="1"/>
  <c r="AG3283" i="7" a="1"/>
  <c r="AG3283" i="7"/>
  <c r="AG3284" i="7" a="1"/>
  <c r="AG3284" i="7" s="1"/>
  <c r="AG3285" i="7" a="1"/>
  <c r="AG3285" i="7" s="1"/>
  <c r="AG3286" i="7" a="1"/>
  <c r="AG3286" i="7" s="1"/>
  <c r="AG3287" i="7" a="1"/>
  <c r="AG3287" i="7" s="1"/>
  <c r="AG3288" i="7" a="1"/>
  <c r="AG3288" i="7" s="1"/>
  <c r="AG3289" i="7" a="1"/>
  <c r="AG3289" i="7" s="1"/>
  <c r="AG3290" i="7" a="1"/>
  <c r="AG3290" i="7" s="1"/>
  <c r="AG3291" i="7" a="1"/>
  <c r="AG3291" i="7" s="1"/>
  <c r="AG3292" i="7" a="1"/>
  <c r="AG3292" i="7" s="1"/>
  <c r="AG3293" i="7" a="1"/>
  <c r="AG3293" i="7" s="1"/>
  <c r="AG3294" i="7" a="1"/>
  <c r="AG3294" i="7"/>
  <c r="AG3295" i="7" a="1"/>
  <c r="AG3295" i="7" s="1"/>
  <c r="AG3296" i="7" a="1"/>
  <c r="AG3296" i="7" s="1"/>
  <c r="AG3297" i="7" a="1"/>
  <c r="AG3297" i="7"/>
  <c r="AG3298" i="7" a="1"/>
  <c r="AG3298" i="7" s="1"/>
  <c r="AG3299" i="7" a="1"/>
  <c r="AG3299" i="7" s="1"/>
  <c r="AG3300" i="7" a="1"/>
  <c r="AG3300" i="7" s="1"/>
  <c r="AG3301" i="7" a="1"/>
  <c r="AG3301" i="7" s="1"/>
  <c r="AG3302" i="7" a="1"/>
  <c r="AG3302" i="7" s="1"/>
  <c r="AG3303" i="7" a="1"/>
  <c r="AG3303" i="7" s="1"/>
  <c r="AG3304" i="7" a="1"/>
  <c r="AG3304" i="7" s="1"/>
  <c r="AG3305" i="7" a="1"/>
  <c r="AG3305" i="7" s="1"/>
  <c r="AG3306" i="7" a="1"/>
  <c r="AG3306" i="7" s="1"/>
  <c r="AG3307" i="7" a="1"/>
  <c r="AG3307" i="7" s="1"/>
  <c r="AG3308" i="7" a="1"/>
  <c r="AG3308" i="7" s="1"/>
  <c r="AG3309" i="7" a="1"/>
  <c r="AG3309" i="7" s="1"/>
  <c r="AG3310" i="7" a="1"/>
  <c r="AG3310" i="7" s="1"/>
  <c r="AG3311" i="7" a="1"/>
  <c r="AG3311" i="7" s="1"/>
  <c r="AG3312" i="7" a="1"/>
  <c r="AG3312" i="7" s="1"/>
  <c r="AG3313" i="7" a="1"/>
  <c r="AG3313" i="7" s="1"/>
  <c r="AG3314" i="7" a="1"/>
  <c r="AG3314" i="7" s="1"/>
  <c r="AG3315" i="7" a="1"/>
  <c r="AG3315" i="7" s="1"/>
  <c r="AG3316" i="7" a="1"/>
  <c r="AG3316" i="7" s="1"/>
  <c r="AG3317" i="7" a="1"/>
  <c r="AG3317" i="7" s="1"/>
  <c r="AG3318" i="7" a="1"/>
  <c r="AG3318" i="7" s="1"/>
  <c r="AG3319" i="7" a="1"/>
  <c r="AG3319" i="7" s="1"/>
  <c r="AG3320" i="7" a="1"/>
  <c r="AG3320" i="7" s="1"/>
  <c r="AG3321" i="7" a="1"/>
  <c r="AG3321" i="7" s="1"/>
  <c r="AG3322" i="7" a="1"/>
  <c r="AG3322" i="7" s="1"/>
  <c r="AG3323" i="7" a="1"/>
  <c r="AG3323" i="7" s="1"/>
  <c r="AG3324" i="7" a="1"/>
  <c r="AG3324" i="7" s="1"/>
  <c r="AG3325" i="7" a="1"/>
  <c r="AG3325" i="7" s="1"/>
  <c r="AG3326" i="7" a="1"/>
  <c r="AG3326" i="7" s="1"/>
  <c r="AG3327" i="7" a="1"/>
  <c r="AG3327" i="7" s="1"/>
  <c r="AG3328" i="7" a="1"/>
  <c r="AG3328" i="7" s="1"/>
  <c r="AG3329" i="7" a="1"/>
  <c r="AG3329" i="7" s="1"/>
  <c r="AG3330" i="7" a="1"/>
  <c r="AG3330" i="7" s="1"/>
  <c r="AG3331" i="7" a="1"/>
  <c r="AG3331" i="7" s="1"/>
  <c r="AG3332" i="7" a="1"/>
  <c r="AG3332" i="7" s="1"/>
  <c r="AG3333" i="7" a="1"/>
  <c r="AG3333" i="7" s="1"/>
  <c r="AG3334" i="7" a="1"/>
  <c r="AG3334" i="7" s="1"/>
  <c r="AG3335" i="7" a="1"/>
  <c r="AG3335" i="7" s="1"/>
  <c r="AG3336" i="7" a="1"/>
  <c r="AG3336" i="7" s="1"/>
  <c r="AG3337" i="7" a="1"/>
  <c r="AG3337" i="7" s="1"/>
  <c r="AG3338" i="7" a="1"/>
  <c r="AG3338" i="7" s="1"/>
  <c r="AG3339" i="7" a="1"/>
  <c r="AG3339" i="7"/>
  <c r="AG3340" i="7" a="1"/>
  <c r="AG3340" i="7" s="1"/>
  <c r="AG3341" i="7" a="1"/>
  <c r="AG3341" i="7" s="1"/>
  <c r="AG3342" i="7" a="1"/>
  <c r="AG3342" i="7" s="1"/>
  <c r="AG3343" i="7" a="1"/>
  <c r="AG3343" i="7"/>
  <c r="AG3344" i="7" a="1"/>
  <c r="AG3344" i="7" s="1"/>
  <c r="AG3345" i="7" a="1"/>
  <c r="AG3345" i="7" s="1"/>
  <c r="AG3346" i="7" a="1"/>
  <c r="AG3346" i="7" s="1"/>
  <c r="AG3347" i="7" a="1"/>
  <c r="AG3347" i="7" s="1"/>
  <c r="AG3348" i="7" a="1"/>
  <c r="AG3348" i="7" s="1"/>
  <c r="AG3349" i="7" a="1"/>
  <c r="AG3349" i="7"/>
  <c r="AG3350" i="7" a="1"/>
  <c r="AG3350" i="7" s="1"/>
  <c r="AG3351" i="7" a="1"/>
  <c r="AG3351" i="7" s="1"/>
  <c r="AG3352" i="7" a="1"/>
  <c r="AG3352" i="7" s="1"/>
  <c r="AG3353" i="7" a="1"/>
  <c r="AG3353" i="7" s="1"/>
  <c r="AG3354" i="7" a="1"/>
  <c r="AG3354" i="7" s="1"/>
  <c r="AG3355" i="7" a="1"/>
  <c r="AG3355" i="7"/>
  <c r="AG3356" i="7" a="1"/>
  <c r="AG3356" i="7" s="1"/>
  <c r="AG3357" i="7" a="1"/>
  <c r="AG3357" i="7" s="1"/>
  <c r="AG3358" i="7" a="1"/>
  <c r="AG3358" i="7" s="1"/>
  <c r="AG3359" i="7" a="1"/>
  <c r="AG3359" i="7" s="1"/>
  <c r="AG3360" i="7" a="1"/>
  <c r="AG3360" i="7" s="1"/>
  <c r="AG3361" i="7" a="1"/>
  <c r="AG3361" i="7" s="1"/>
  <c r="AG3362" i="7" a="1"/>
  <c r="AG3362" i="7" s="1"/>
  <c r="AG3363" i="7" a="1"/>
  <c r="AG3363" i="7"/>
  <c r="AG3364" i="7" a="1"/>
  <c r="AG3364" i="7" s="1"/>
  <c r="AG3365" i="7" a="1"/>
  <c r="AG3365" i="7" s="1"/>
  <c r="AG3366" i="7" a="1"/>
  <c r="AG3366" i="7" s="1"/>
  <c r="AG3367" i="7" a="1"/>
  <c r="AG3367" i="7" s="1"/>
  <c r="AG3368" i="7" a="1"/>
  <c r="AG3368" i="7" s="1"/>
  <c r="AG3369" i="7" a="1"/>
  <c r="AG3369" i="7" s="1"/>
  <c r="AG3370" i="7" a="1"/>
  <c r="AG3370" i="7" s="1"/>
  <c r="AG3371" i="7" a="1"/>
  <c r="AG3371" i="7" s="1"/>
  <c r="AG3372" i="7" a="1"/>
  <c r="AG3372" i="7" s="1"/>
  <c r="AG3373" i="7" a="1"/>
  <c r="AG3373" i="7" s="1"/>
  <c r="AG3374" i="7" a="1"/>
  <c r="AG3374" i="7" s="1"/>
  <c r="AG3375" i="7" a="1"/>
  <c r="AG3375" i="7"/>
  <c r="AG3376" i="7" a="1"/>
  <c r="AG3376" i="7" s="1"/>
  <c r="AG3377" i="7" a="1"/>
  <c r="AG3377" i="7" s="1"/>
  <c r="AG3378" i="7" a="1"/>
  <c r="AG3378" i="7"/>
  <c r="AG3379" i="7" a="1"/>
  <c r="AG3379" i="7" s="1"/>
  <c r="AG3380" i="7" a="1"/>
  <c r="AG3380" i="7" s="1"/>
  <c r="AG3381" i="7" a="1"/>
  <c r="AG3381" i="7" s="1"/>
  <c r="AG3382" i="7" a="1"/>
  <c r="AG3382" i="7" s="1"/>
  <c r="AG3383" i="7" a="1"/>
  <c r="AG3383" i="7" s="1"/>
  <c r="AG3384" i="7" a="1"/>
  <c r="AG3384" i="7"/>
  <c r="AG3385" i="7" a="1"/>
  <c r="AG3385" i="7" s="1"/>
  <c r="AG3386" i="7" a="1"/>
  <c r="AG3386" i="7" s="1"/>
  <c r="AG3387" i="7" a="1"/>
  <c r="AG3387" i="7" s="1"/>
  <c r="AG3388" i="7" a="1"/>
  <c r="AG3388" i="7" s="1"/>
  <c r="AG3389" i="7" a="1"/>
  <c r="AG3389" i="7" s="1"/>
  <c r="AG3390" i="7" a="1"/>
  <c r="AG3390" i="7" s="1"/>
  <c r="AG3391" i="7" a="1"/>
  <c r="AG3391" i="7" s="1"/>
  <c r="AG3392" i="7" a="1"/>
  <c r="AG3392" i="7" s="1"/>
  <c r="AG3393" i="7" a="1"/>
  <c r="AG3393" i="7"/>
  <c r="AG3394" i="7" a="1"/>
  <c r="AG3394" i="7" s="1"/>
  <c r="AG3395" i="7" a="1"/>
  <c r="AG3395" i="7" s="1"/>
  <c r="AG3396" i="7" a="1"/>
  <c r="AG3396" i="7" s="1"/>
  <c r="AG3397" i="7" a="1"/>
  <c r="AG3397" i="7" s="1"/>
  <c r="AG3398" i="7" a="1"/>
  <c r="AG3398" i="7" s="1"/>
  <c r="AG3399" i="7" a="1"/>
  <c r="AG3399" i="7" s="1"/>
  <c r="AG3400" i="7" a="1"/>
  <c r="AG3400" i="7" s="1"/>
  <c r="AG3401" i="7" a="1"/>
  <c r="AG3401" i="7" s="1"/>
  <c r="AG3402" i="7" a="1"/>
  <c r="AG3402" i="7" s="1"/>
  <c r="AG3403" i="7" a="1"/>
  <c r="AG3403" i="7" s="1"/>
  <c r="AG3404" i="7" a="1"/>
  <c r="AG3404" i="7" s="1"/>
  <c r="AG3405" i="7" a="1"/>
  <c r="AG3405" i="7" s="1"/>
  <c r="AG3406" i="7" a="1"/>
  <c r="AG3406" i="7" s="1"/>
  <c r="AG3407" i="7" a="1"/>
  <c r="AG3407" i="7" s="1"/>
  <c r="AG3408" i="7" a="1"/>
  <c r="AG3408" i="7" s="1"/>
  <c r="AG3409" i="7" a="1"/>
  <c r="AG3409" i="7"/>
  <c r="AG3410" i="7" a="1"/>
  <c r="AG3410" i="7" s="1"/>
  <c r="AG3411" i="7" a="1"/>
  <c r="AG3411" i="7" s="1"/>
  <c r="AG3412" i="7" a="1"/>
  <c r="AG3412" i="7" s="1"/>
  <c r="AG3413" i="7" a="1"/>
  <c r="AG3413" i="7" s="1"/>
  <c r="AG3414" i="7" a="1"/>
  <c r="AG3414" i="7" s="1"/>
  <c r="AG3415" i="7" a="1"/>
  <c r="AG3415" i="7"/>
  <c r="AG3416" i="7" a="1"/>
  <c r="AG3416" i="7" s="1"/>
  <c r="AG3417" i="7" a="1"/>
  <c r="AG3417" i="7" s="1"/>
  <c r="AG3418" i="7" a="1"/>
  <c r="AG3418" i="7" s="1"/>
  <c r="AG3419" i="7" a="1"/>
  <c r="AG3419" i="7" s="1"/>
  <c r="AG3420" i="7" a="1"/>
  <c r="AG3420" i="7" s="1"/>
  <c r="AG3421" i="7" a="1"/>
  <c r="AG3421" i="7" s="1"/>
  <c r="AG3422" i="7" a="1"/>
  <c r="AG3422" i="7" s="1"/>
  <c r="AG3423" i="7" a="1"/>
  <c r="AG3423" i="7" s="1"/>
  <c r="AG3424" i="7" a="1"/>
  <c r="AG3424" i="7" s="1"/>
  <c r="AG3425" i="7" a="1"/>
  <c r="AG3425" i="7" s="1"/>
  <c r="AG3426" i="7" a="1"/>
  <c r="AG3426" i="7" s="1"/>
  <c r="AG3427" i="7" a="1"/>
  <c r="AG3427" i="7" s="1"/>
  <c r="AG3428" i="7" a="1"/>
  <c r="AG3428" i="7" s="1"/>
  <c r="AG3429" i="7" a="1"/>
  <c r="AG3429" i="7" s="1"/>
  <c r="AG3430" i="7" a="1"/>
  <c r="AG3430" i="7" s="1"/>
  <c r="AG3431" i="7" a="1"/>
  <c r="AG3431" i="7" s="1"/>
  <c r="AG3432" i="7" a="1"/>
  <c r="AG3432" i="7" s="1"/>
  <c r="AG3433" i="7" a="1"/>
  <c r="AG3433" i="7" s="1"/>
  <c r="AG3434" i="7" a="1"/>
  <c r="AG3434" i="7" s="1"/>
  <c r="AG3435" i="7" a="1"/>
  <c r="AG3435" i="7" s="1"/>
  <c r="AG3436" i="7" a="1"/>
  <c r="AG3436" i="7" s="1"/>
  <c r="AG3437" i="7" a="1"/>
  <c r="AG3437" i="7" s="1"/>
  <c r="AG3438" i="7" a="1"/>
  <c r="AG3438" i="7"/>
  <c r="AG3439" i="7" a="1"/>
  <c r="AG3439" i="7" s="1"/>
  <c r="AG3440" i="7" a="1"/>
  <c r="AG3440" i="7" s="1"/>
  <c r="AG3441" i="7" a="1"/>
  <c r="AG3441" i="7" s="1"/>
  <c r="AG3442" i="7" a="1"/>
  <c r="AG3442" i="7" s="1"/>
  <c r="AG3443" i="7" a="1"/>
  <c r="AG3443" i="7" s="1"/>
  <c r="AG3444" i="7" a="1"/>
  <c r="AG3444" i="7" s="1"/>
  <c r="AG3445" i="7" a="1"/>
  <c r="AG3445" i="7" s="1"/>
  <c r="AG3446" i="7" a="1"/>
  <c r="AG3446" i="7" s="1"/>
  <c r="AG3447" i="7" a="1"/>
  <c r="AG3447" i="7" s="1"/>
  <c r="AG3448" i="7" a="1"/>
  <c r="AG3448" i="7" s="1"/>
  <c r="AG3449" i="7" a="1"/>
  <c r="AG3449" i="7" s="1"/>
  <c r="AG3450" i="7" a="1"/>
  <c r="AG3450" i="7"/>
  <c r="AG3451" i="7" a="1"/>
  <c r="AG3451" i="7" s="1"/>
  <c r="AG3452" i="7" a="1"/>
  <c r="AG3452" i="7" s="1"/>
  <c r="AG3453" i="7" a="1"/>
  <c r="AG3453" i="7" s="1"/>
  <c r="AG3454" i="7" a="1"/>
  <c r="AG3454" i="7" s="1"/>
  <c r="AG3455" i="7" a="1"/>
  <c r="AG3455" i="7" s="1"/>
  <c r="AG3456" i="7" a="1"/>
  <c r="AG3456" i="7" s="1"/>
  <c r="AG3457" i="7" a="1"/>
  <c r="AG3457" i="7" s="1"/>
  <c r="AG3458" i="7" a="1"/>
  <c r="AG3458" i="7" s="1"/>
  <c r="AG3459" i="7" a="1"/>
  <c r="AG3459" i="7" s="1"/>
  <c r="AG3460" i="7" a="1"/>
  <c r="AG3460" i="7" s="1"/>
  <c r="AG3461" i="7" a="1"/>
  <c r="AG3461" i="7" s="1"/>
  <c r="AG3462" i="7" a="1"/>
  <c r="AG3462" i="7" s="1"/>
  <c r="AG3463" i="7" a="1"/>
  <c r="AG3463" i="7" s="1"/>
  <c r="AG3464" i="7" a="1"/>
  <c r="AG3464" i="7" s="1"/>
  <c r="AG3465" i="7" a="1"/>
  <c r="AG3465" i="7" s="1"/>
  <c r="AG3466" i="7" a="1"/>
  <c r="AG3466" i="7" s="1"/>
  <c r="AG3467" i="7" a="1"/>
  <c r="AG3467" i="7" s="1"/>
  <c r="AG3468" i="7" a="1"/>
  <c r="AG3468" i="7" s="1"/>
  <c r="AG3469" i="7" a="1"/>
  <c r="AG3469" i="7" s="1"/>
  <c r="AG3470" i="7" a="1"/>
  <c r="AG3470" i="7"/>
  <c r="AG3471" i="7" a="1"/>
  <c r="AG3471" i="7" s="1"/>
  <c r="AG3472" i="7" a="1"/>
  <c r="AG3472" i="7" s="1"/>
  <c r="AG3473" i="7" a="1"/>
  <c r="AG3473" i="7" s="1"/>
  <c r="AG3474" i="7" a="1"/>
  <c r="AG3474" i="7" s="1"/>
  <c r="AG3475" i="7" a="1"/>
  <c r="AG3475" i="7" s="1"/>
  <c r="AG3476" i="7" a="1"/>
  <c r="AG3476" i="7" s="1"/>
  <c r="AG3477" i="7" a="1"/>
  <c r="AG3477" i="7"/>
  <c r="AG3478" i="7" a="1"/>
  <c r="AG3478" i="7" s="1"/>
  <c r="AG3479" i="7" a="1"/>
  <c r="AG3479" i="7" s="1"/>
  <c r="AG3480" i="7" a="1"/>
  <c r="AG3480" i="7" s="1"/>
  <c r="AG3481" i="7" a="1"/>
  <c r="AG3481" i="7" s="1"/>
  <c r="AG3482" i="7" a="1"/>
  <c r="AG3482" i="7" s="1"/>
  <c r="AG3483" i="7" a="1"/>
  <c r="AG3483" i="7" s="1"/>
  <c r="AG3484" i="7" a="1"/>
  <c r="AG3484" i="7" s="1"/>
  <c r="AG3485" i="7" a="1"/>
  <c r="AG3485" i="7" s="1"/>
  <c r="AG3486" i="7" a="1"/>
  <c r="AG3486" i="7" s="1"/>
  <c r="AG3487" i="7" a="1"/>
  <c r="AG3487" i="7" s="1"/>
  <c r="AG3488" i="7" a="1"/>
  <c r="AG3488" i="7"/>
  <c r="AG3489" i="7" a="1"/>
  <c r="AG3489" i="7"/>
  <c r="AG3490" i="7" a="1"/>
  <c r="AG3490" i="7" s="1"/>
  <c r="AG3491" i="7" a="1"/>
  <c r="AG3491" i="7" s="1"/>
  <c r="AG3492" i="7" a="1"/>
  <c r="AG3492" i="7" s="1"/>
  <c r="AG3493" i="7" a="1"/>
  <c r="AG3493" i="7"/>
  <c r="AG3494" i="7" a="1"/>
  <c r="AG3494" i="7" s="1"/>
  <c r="AG3495" i="7" a="1"/>
  <c r="AG3495" i="7" s="1"/>
  <c r="AG3496" i="7" a="1"/>
  <c r="AG3496" i="7" s="1"/>
  <c r="AG3497" i="7" a="1"/>
  <c r="AG3497" i="7" s="1"/>
  <c r="AG3498" i="7" a="1"/>
  <c r="AG3498" i="7" s="1"/>
  <c r="AG3499" i="7" a="1"/>
  <c r="AG3499" i="7"/>
  <c r="AG3500" i="7" a="1"/>
  <c r="AG3500" i="7" s="1"/>
  <c r="AG3501" i="7" a="1"/>
  <c r="AG3501" i="7"/>
  <c r="AG3502" i="7" a="1"/>
  <c r="AG3502" i="7" s="1"/>
  <c r="AG3503" i="7" a="1"/>
  <c r="AG3503" i="7" s="1"/>
  <c r="AG3504" i="7" a="1"/>
  <c r="AG3504" i="7" s="1"/>
  <c r="AG3505" i="7" a="1"/>
  <c r="AG3505" i="7" s="1"/>
  <c r="AG3506" i="7" a="1"/>
  <c r="AG3506" i="7" s="1"/>
  <c r="AG3507" i="7" a="1"/>
  <c r="AG3507" i="7" s="1"/>
  <c r="AG3508" i="7" a="1"/>
  <c r="AG3508" i="7" s="1"/>
  <c r="AG3509" i="7" a="1"/>
  <c r="AG3509" i="7" s="1"/>
  <c r="AG3510" i="7" a="1"/>
  <c r="AG3510" i="7" s="1"/>
  <c r="AG3511" i="7" a="1"/>
  <c r="AG3511" i="7"/>
  <c r="AG3512" i="7" a="1"/>
  <c r="AG3512" i="7" s="1"/>
  <c r="AG3513" i="7" a="1"/>
  <c r="AG3513" i="7" s="1"/>
  <c r="AG3514" i="7" a="1"/>
  <c r="AG3514" i="7" s="1"/>
  <c r="AG3515" i="7" a="1"/>
  <c r="AG3515" i="7" s="1"/>
  <c r="AG3516" i="7" a="1"/>
  <c r="AG3516" i="7" s="1"/>
  <c r="AG3517" i="7" a="1"/>
  <c r="AG3517" i="7" s="1"/>
  <c r="AG3518" i="7" a="1"/>
  <c r="AG3518" i="7" s="1"/>
  <c r="AG3519" i="7" a="1"/>
  <c r="AG3519" i="7" s="1"/>
  <c r="AG3520" i="7" a="1"/>
  <c r="AG3520" i="7" s="1"/>
  <c r="AG3521" i="7" a="1"/>
  <c r="AG3521" i="7" s="1"/>
  <c r="AG3522" i="7" a="1"/>
  <c r="AG3522" i="7" s="1"/>
  <c r="AG3523" i="7" a="1"/>
  <c r="AG3523" i="7" s="1"/>
  <c r="AG3524" i="7" a="1"/>
  <c r="AG3524" i="7"/>
  <c r="AG3525" i="7" a="1"/>
  <c r="AG3525" i="7" s="1"/>
  <c r="AG3526" i="7" a="1"/>
  <c r="AG3526" i="7" s="1"/>
  <c r="AG3527" i="7" a="1"/>
  <c r="AG3527" i="7" s="1"/>
  <c r="AG3528" i="7" a="1"/>
  <c r="AG3528" i="7" s="1"/>
  <c r="AG3529" i="7" a="1"/>
  <c r="AG3529" i="7" s="1"/>
  <c r="AG3530" i="7" a="1"/>
  <c r="AG3530" i="7" s="1"/>
  <c r="AG3531" i="7" a="1"/>
  <c r="AG3531" i="7" s="1"/>
  <c r="AG3532" i="7" a="1"/>
  <c r="AG3532" i="7"/>
  <c r="AG3533" i="7" a="1"/>
  <c r="AG3533" i="7" s="1"/>
  <c r="AG3534" i="7" a="1"/>
  <c r="AG3534" i="7" s="1"/>
  <c r="AG3535" i="7" a="1"/>
  <c r="AG3535" i="7"/>
  <c r="AG3536" i="7" a="1"/>
  <c r="AG3536" i="7" s="1"/>
  <c r="AG3537" i="7" a="1"/>
  <c r="AG3537" i="7" s="1"/>
  <c r="AG3538" i="7" a="1"/>
  <c r="AG3538" i="7" s="1"/>
  <c r="AG3539" i="7" a="1"/>
  <c r="AG3539" i="7" s="1"/>
  <c r="AG3540" i="7" a="1"/>
  <c r="AG3540" i="7" s="1"/>
  <c r="AG3541" i="7" a="1"/>
  <c r="AG3541" i="7" s="1"/>
  <c r="AG3542" i="7" a="1"/>
  <c r="AG3542" i="7" s="1"/>
  <c r="AG3543" i="7" a="1"/>
  <c r="AG3543" i="7" s="1"/>
  <c r="AG3544" i="7" a="1"/>
  <c r="AG3544" i="7" s="1"/>
  <c r="AG3545" i="7" a="1"/>
  <c r="AG3545" i="7" s="1"/>
  <c r="AG3546" i="7" a="1"/>
  <c r="AG3546" i="7" s="1"/>
  <c r="AG3547" i="7" a="1"/>
  <c r="AG3547" i="7" s="1"/>
  <c r="AG3548" i="7" a="1"/>
  <c r="AG3548" i="7" s="1"/>
  <c r="AG3549" i="7" a="1"/>
  <c r="AG3549" i="7" s="1"/>
  <c r="AG3550" i="7" a="1"/>
  <c r="AG3550" i="7" s="1"/>
  <c r="AG3551" i="7" a="1"/>
  <c r="AG3551" i="7" s="1"/>
  <c r="AG3552" i="7" a="1"/>
  <c r="AG3552" i="7" s="1"/>
  <c r="AG3553" i="7" a="1"/>
  <c r="AG3553" i="7" s="1"/>
  <c r="AG3554" i="7" a="1"/>
  <c r="AG3554" i="7" s="1"/>
  <c r="AG3555" i="7" a="1"/>
  <c r="AG3555" i="7" s="1"/>
  <c r="AG3556" i="7" a="1"/>
  <c r="AG3556" i="7" s="1"/>
  <c r="AG3557" i="7" a="1"/>
  <c r="AG3557" i="7" s="1"/>
  <c r="AG3558" i="7" a="1"/>
  <c r="AG3558" i="7" s="1"/>
  <c r="AG3559" i="7" a="1"/>
  <c r="AG3559" i="7" s="1"/>
  <c r="AG3560" i="7" a="1"/>
  <c r="AG3560" i="7" s="1"/>
  <c r="AG3561" i="7" a="1"/>
  <c r="AG3561" i="7"/>
  <c r="AG3562" i="7" a="1"/>
  <c r="AG3562" i="7" s="1"/>
  <c r="AG3563" i="7" a="1"/>
  <c r="AG3563" i="7" s="1"/>
  <c r="AG3564" i="7" a="1"/>
  <c r="AG3564" i="7" s="1"/>
  <c r="AG3565" i="7" a="1"/>
  <c r="AG3565" i="7" s="1"/>
  <c r="AG3566" i="7" a="1"/>
  <c r="AG3566" i="7"/>
  <c r="AG3567" i="7" a="1"/>
  <c r="AG3567" i="7" s="1"/>
  <c r="AG3568" i="7" a="1"/>
  <c r="AG3568" i="7" s="1"/>
  <c r="AG3569" i="7" a="1"/>
  <c r="AG3569" i="7" s="1"/>
  <c r="AG3570" i="7" a="1"/>
  <c r="AG3570" i="7" s="1"/>
  <c r="AG3571" i="7" a="1"/>
  <c r="AG3571" i="7" s="1"/>
  <c r="AG3572" i="7" a="1"/>
  <c r="AG3572" i="7" s="1"/>
  <c r="AG3573" i="7" a="1"/>
  <c r="AG3573" i="7"/>
  <c r="AG3574" i="7" a="1"/>
  <c r="AG3574" i="7" s="1"/>
  <c r="AG3575" i="7" a="1"/>
  <c r="AG3575" i="7" s="1"/>
  <c r="AG3576" i="7" a="1"/>
  <c r="AG3576" i="7" s="1"/>
  <c r="AG3577" i="7" a="1"/>
  <c r="AG3577" i="7" s="1"/>
  <c r="AG3578" i="7" a="1"/>
  <c r="AG3578" i="7" s="1"/>
  <c r="AG3579" i="7" a="1"/>
  <c r="AG3579" i="7" s="1"/>
  <c r="AG3580" i="7" a="1"/>
  <c r="AG3580" i="7" s="1"/>
  <c r="AG3581" i="7" a="1"/>
  <c r="AG3581" i="7" s="1"/>
  <c r="AG3582" i="7" a="1"/>
  <c r="AG3582" i="7" s="1"/>
  <c r="AG3583" i="7" a="1"/>
  <c r="AG3583" i="7" s="1"/>
  <c r="AG3584" i="7" a="1"/>
  <c r="AG3584" i="7" s="1"/>
  <c r="AG3585" i="7" a="1"/>
  <c r="AG3585" i="7" s="1"/>
  <c r="AG3586" i="7" a="1"/>
  <c r="AG3586" i="7" s="1"/>
  <c r="AG3587" i="7" a="1"/>
  <c r="AG3587" i="7" s="1"/>
  <c r="AG3588" i="7" a="1"/>
  <c r="AG3588" i="7" s="1"/>
  <c r="AG3589" i="7" a="1"/>
  <c r="AG3589" i="7" s="1"/>
  <c r="AG3590" i="7" a="1"/>
  <c r="AG3590" i="7" s="1"/>
  <c r="AG3591" i="7" a="1"/>
  <c r="AG3591" i="7" s="1"/>
  <c r="AG3592" i="7" a="1"/>
  <c r="AG3592" i="7" s="1"/>
  <c r="AG3593" i="7" a="1"/>
  <c r="AG3593" i="7" s="1"/>
  <c r="AG3594" i="7" a="1"/>
  <c r="AG3594" i="7" s="1"/>
  <c r="AG3595" i="7" a="1"/>
  <c r="AG3595" i="7" s="1"/>
  <c r="AG3596" i="7" a="1"/>
  <c r="AG3596" i="7"/>
  <c r="AG3597" i="7" a="1"/>
  <c r="AG3597" i="7"/>
  <c r="AG3598" i="7" a="1"/>
  <c r="AG3598" i="7" s="1"/>
  <c r="AG3599" i="7" a="1"/>
  <c r="AG3599" i="7" s="1"/>
  <c r="AG3600" i="7" a="1"/>
  <c r="AG3600" i="7" s="1"/>
  <c r="AG3601" i="7" a="1"/>
  <c r="AG3601" i="7" s="1"/>
  <c r="AG3602" i="7" a="1"/>
  <c r="AG3602" i="7" s="1"/>
  <c r="AG3603" i="7" a="1"/>
  <c r="AG3603" i="7" s="1"/>
  <c r="AG3604" i="7" a="1"/>
  <c r="AG3604" i="7" s="1"/>
  <c r="AG3605" i="7" a="1"/>
  <c r="AG3605" i="7" s="1"/>
  <c r="AG3606" i="7" a="1"/>
  <c r="AG3606" i="7" s="1"/>
  <c r="AG3607" i="7" a="1"/>
  <c r="AG3607" i="7" s="1"/>
  <c r="AG3608" i="7" a="1"/>
  <c r="AG3608" i="7" s="1"/>
  <c r="AG3609" i="7" a="1"/>
  <c r="AG3609" i="7" s="1"/>
  <c r="AG3610" i="7" a="1"/>
  <c r="AG3610" i="7" s="1"/>
  <c r="AG3611" i="7" a="1"/>
  <c r="AG3611" i="7" s="1"/>
  <c r="AG3612" i="7" a="1"/>
  <c r="AG3612" i="7" s="1"/>
  <c r="AG3613" i="7" a="1"/>
  <c r="AG3613" i="7" s="1"/>
  <c r="AG3614" i="7" a="1"/>
  <c r="AG3614" i="7" s="1"/>
  <c r="AG3615" i="7" a="1"/>
  <c r="AG3615" i="7" s="1"/>
  <c r="AG3616" i="7" a="1"/>
  <c r="AG3616" i="7" s="1"/>
  <c r="AG3617" i="7" a="1"/>
  <c r="AG3617" i="7" s="1"/>
  <c r="AG3618" i="7" a="1"/>
  <c r="AG3618" i="7" s="1"/>
  <c r="AG3619" i="7" a="1"/>
  <c r="AG3619" i="7" s="1"/>
  <c r="AG3620" i="7" a="1"/>
  <c r="AG3620" i="7" s="1"/>
  <c r="AG3621" i="7" a="1"/>
  <c r="AG3621" i="7" s="1"/>
  <c r="AG3622" i="7" a="1"/>
  <c r="AG3622" i="7" s="1"/>
  <c r="AG3623" i="7" a="1"/>
  <c r="AG3623" i="7" s="1"/>
  <c r="AG3624" i="7" a="1"/>
  <c r="AG3624" i="7" s="1"/>
  <c r="AG3625" i="7" a="1"/>
  <c r="AG3625" i="7"/>
  <c r="AG3626" i="7" a="1"/>
  <c r="AG3626" i="7" s="1"/>
  <c r="AG3627" i="7" a="1"/>
  <c r="AG3627" i="7" s="1"/>
  <c r="AG3628" i="7" a="1"/>
  <c r="AG3628" i="7" s="1"/>
  <c r="AG3629" i="7" a="1"/>
  <c r="AG3629" i="7" s="1"/>
  <c r="AG3630" i="7" a="1"/>
  <c r="AG3630" i="7" s="1"/>
  <c r="AG3631" i="7" a="1"/>
  <c r="AG3631" i="7" s="1"/>
  <c r="AG3632" i="7" a="1"/>
  <c r="AG3632" i="7" s="1"/>
  <c r="AG3633" i="7" a="1"/>
  <c r="AG3633" i="7" s="1"/>
  <c r="AG3634" i="7" a="1"/>
  <c r="AG3634" i="7" s="1"/>
  <c r="AG3635" i="7" a="1"/>
  <c r="AG3635" i="7" s="1"/>
  <c r="AG3636" i="7" a="1"/>
  <c r="AG3636" i="7" s="1"/>
  <c r="AG3637" i="7" a="1"/>
  <c r="AG3637" i="7" s="1"/>
  <c r="AG3638" i="7" a="1"/>
  <c r="AG3638" i="7" s="1"/>
  <c r="AG3639" i="7" a="1"/>
  <c r="AG3639" i="7" s="1"/>
  <c r="AG3640" i="7" a="1"/>
  <c r="AG3640" i="7"/>
  <c r="AG3641" i="7" a="1"/>
  <c r="AG3641" i="7" s="1"/>
  <c r="AG3642" i="7" a="1"/>
  <c r="AG3642" i="7" s="1"/>
  <c r="AG3643" i="7" a="1"/>
  <c r="AG3643" i="7" s="1"/>
  <c r="AG3644" i="7" a="1"/>
  <c r="AG3644" i="7" s="1"/>
  <c r="AG3645" i="7" a="1"/>
  <c r="AG3645" i="7" s="1"/>
  <c r="AG3646" i="7" a="1"/>
  <c r="AG3646" i="7" s="1"/>
  <c r="AG3647" i="7" a="1"/>
  <c r="AG3647" i="7" s="1"/>
  <c r="AG3648" i="7" a="1"/>
  <c r="AG3648" i="7" s="1"/>
  <c r="AG3649" i="7" a="1"/>
  <c r="AG3649" i="7" s="1"/>
  <c r="AG3650" i="7" a="1"/>
  <c r="AG3650" i="7" s="1"/>
  <c r="AG3651" i="7" a="1"/>
  <c r="AG3651" i="7" s="1"/>
  <c r="AG3652" i="7" a="1"/>
  <c r="AG3652" i="7" s="1"/>
  <c r="AG3653" i="7" a="1"/>
  <c r="AG3653" i="7" s="1"/>
  <c r="AG3654" i="7" a="1"/>
  <c r="AG3654" i="7" s="1"/>
  <c r="AG3655" i="7" a="1"/>
  <c r="AG3655" i="7" s="1"/>
  <c r="AG3656" i="7" a="1"/>
  <c r="AG3656" i="7" s="1"/>
  <c r="AG3657" i="7" a="1"/>
  <c r="AG3657" i="7" s="1"/>
  <c r="AG3658" i="7" a="1"/>
  <c r="AG3658" i="7" s="1"/>
  <c r="AG3659" i="7" a="1"/>
  <c r="AG3659" i="7" s="1"/>
  <c r="AG3660" i="7" a="1"/>
  <c r="AG3660" i="7" s="1"/>
  <c r="AG3661" i="7" a="1"/>
  <c r="AG3661" i="7" s="1"/>
  <c r="AG3662" i="7" a="1"/>
  <c r="AG3662" i="7"/>
  <c r="AG3663" i="7" a="1"/>
  <c r="AG3663" i="7" s="1"/>
  <c r="AG3664" i="7" a="1"/>
  <c r="AG3664" i="7"/>
  <c r="AG3665" i="7" a="1"/>
  <c r="AG3665" i="7" s="1"/>
  <c r="AG3666" i="7" a="1"/>
  <c r="AG3666" i="7" s="1"/>
  <c r="AG3667" i="7" a="1"/>
  <c r="AG3667" i="7" s="1"/>
  <c r="AG3668" i="7" a="1"/>
  <c r="AG3668" i="7" s="1"/>
  <c r="AG3669" i="7" a="1"/>
  <c r="AG3669" i="7"/>
  <c r="AG3670" i="7" a="1"/>
  <c r="AG3670" i="7" s="1"/>
  <c r="AG3671" i="7" a="1"/>
  <c r="AG3671" i="7" s="1"/>
  <c r="AG3672" i="7" a="1"/>
  <c r="AG3672" i="7" s="1"/>
  <c r="AG3673" i="7" a="1"/>
  <c r="AG3673" i="7" s="1"/>
  <c r="AG3674" i="7" a="1"/>
  <c r="AG3674" i="7" s="1"/>
  <c r="AG3675" i="7" a="1"/>
  <c r="AG3675" i="7" s="1"/>
  <c r="AG3676" i="7" a="1"/>
  <c r="AG3676" i="7" s="1"/>
  <c r="AG3677" i="7" a="1"/>
  <c r="AG3677" i="7" s="1"/>
  <c r="AG3678" i="7" a="1"/>
  <c r="AG3678" i="7" s="1"/>
  <c r="AG3679" i="7" a="1"/>
  <c r="AG3679" i="7"/>
  <c r="AG3680" i="7" a="1"/>
  <c r="AG3680" i="7" s="1"/>
  <c r="AG3681" i="7" a="1"/>
  <c r="AG3681" i="7" s="1"/>
  <c r="AG3682" i="7" a="1"/>
  <c r="AG3682" i="7" s="1"/>
  <c r="AG3683" i="7" a="1"/>
  <c r="AG3683" i="7" s="1"/>
  <c r="AG3684" i="7" a="1"/>
  <c r="AG3684" i="7" s="1"/>
  <c r="AG3685" i="7" a="1"/>
  <c r="AG3685" i="7" s="1"/>
  <c r="AG3686" i="7" a="1"/>
  <c r="AG3686" i="7" s="1"/>
  <c r="AG3687" i="7" a="1"/>
  <c r="AG3687" i="7" s="1"/>
  <c r="AG3688" i="7" a="1"/>
  <c r="AG3688" i="7"/>
  <c r="AG3689" i="7" a="1"/>
  <c r="AG3689" i="7" s="1"/>
  <c r="AG3690" i="7" a="1"/>
  <c r="AG3690" i="7" s="1"/>
  <c r="AG3691" i="7" a="1"/>
  <c r="AG3691" i="7" s="1"/>
  <c r="AG3692" i="7" a="1"/>
  <c r="AG3692" i="7" s="1"/>
  <c r="AG3693" i="7" a="1"/>
  <c r="AG3693" i="7" s="1"/>
  <c r="AG3694" i="7" a="1"/>
  <c r="AG3694" i="7" s="1"/>
  <c r="AG3695" i="7" a="1"/>
  <c r="AG3695" i="7" s="1"/>
  <c r="AG3696" i="7" a="1"/>
  <c r="AG3696" i="7" s="1"/>
  <c r="AG3697" i="7" a="1"/>
  <c r="AG3697" i="7" s="1"/>
  <c r="AG3698" i="7" a="1"/>
  <c r="AG3698" i="7" s="1"/>
  <c r="AG3699" i="7" a="1"/>
  <c r="AG3699" i="7" s="1"/>
  <c r="AG3700" i="7" a="1"/>
  <c r="AG3700" i="7"/>
  <c r="AG3701" i="7" a="1"/>
  <c r="AG3701" i="7" s="1"/>
  <c r="AG3702" i="7" a="1"/>
  <c r="AG3702" i="7" s="1"/>
  <c r="AG3703" i="7" a="1"/>
  <c r="AG3703" i="7" s="1"/>
  <c r="AG3704" i="7" a="1"/>
  <c r="AG3704" i="7" s="1"/>
  <c r="AG3705" i="7" a="1"/>
  <c r="AG3705" i="7" s="1"/>
  <c r="AG3706" i="7" a="1"/>
  <c r="AG3706" i="7" s="1"/>
  <c r="AG3707" i="7" a="1"/>
  <c r="AG3707" i="7" s="1"/>
  <c r="AG3708" i="7" a="1"/>
  <c r="AG3708" i="7" s="1"/>
  <c r="AG3709" i="7" a="1"/>
  <c r="AG3709" i="7" s="1"/>
  <c r="AG3710" i="7" a="1"/>
  <c r="AG3710" i="7" s="1"/>
  <c r="AG3711" i="7" a="1"/>
  <c r="AG3711" i="7" s="1"/>
  <c r="AG3712" i="7" a="1"/>
  <c r="AG3712" i="7" s="1"/>
  <c r="AG3713" i="7" a="1"/>
  <c r="AG3713" i="7" s="1"/>
  <c r="AG3714" i="7" a="1"/>
  <c r="AG3714" i="7" s="1"/>
  <c r="AG3715" i="7" a="1"/>
  <c r="AG3715" i="7" s="1"/>
  <c r="AG3716" i="7" a="1"/>
  <c r="AG3716" i="7" s="1"/>
  <c r="AG3717" i="7" a="1"/>
  <c r="AG3717" i="7" s="1"/>
  <c r="AG3718" i="7" a="1"/>
  <c r="AG3718" i="7"/>
  <c r="AG3719" i="7" a="1"/>
  <c r="AG3719" i="7" s="1"/>
  <c r="AG3720" i="7" a="1"/>
  <c r="AG3720" i="7" s="1"/>
  <c r="AG3721" i="7" a="1"/>
  <c r="AG3721" i="7" s="1"/>
  <c r="AG3722" i="7" a="1"/>
  <c r="AG3722" i="7" s="1"/>
  <c r="AG3723" i="7" a="1"/>
  <c r="AG3723" i="7" s="1"/>
  <c r="AG3724" i="7" a="1"/>
  <c r="AG3724" i="7" s="1"/>
  <c r="AG3725" i="7" a="1"/>
  <c r="AG3725" i="7" s="1"/>
  <c r="AG3726" i="7" a="1"/>
  <c r="AG3726" i="7" s="1"/>
  <c r="AG3727" i="7" a="1"/>
  <c r="AG3727" i="7"/>
  <c r="AG3728" i="7" a="1"/>
  <c r="AG3728" i="7" s="1"/>
  <c r="AG3729" i="7" a="1"/>
  <c r="AG3729" i="7" s="1"/>
  <c r="AG3730" i="7" a="1"/>
  <c r="AG3730" i="7" s="1"/>
  <c r="AG3731" i="7" a="1"/>
  <c r="AG3731" i="7" s="1"/>
  <c r="AG3732" i="7" a="1"/>
  <c r="AG3732" i="7" s="1"/>
  <c r="AG3733" i="7" a="1"/>
  <c r="AG3733" i="7" s="1"/>
  <c r="AG3734" i="7" a="1"/>
  <c r="AG3734" i="7"/>
  <c r="AG3735" i="7" a="1"/>
  <c r="AG3735" i="7" s="1"/>
  <c r="AG3736" i="7" a="1"/>
  <c r="AG3736" i="7"/>
  <c r="AG3737" i="7" a="1"/>
  <c r="AG3737" i="7" s="1"/>
  <c r="AG3738" i="7" a="1"/>
  <c r="AG3738" i="7" s="1"/>
  <c r="AG3739" i="7" a="1"/>
  <c r="AG3739" i="7" s="1"/>
  <c r="AG3740" i="7" a="1"/>
  <c r="AG3740" i="7"/>
  <c r="AG3741" i="7" a="1"/>
  <c r="AG3741" i="7" s="1"/>
  <c r="AG3742" i="7" a="1"/>
  <c r="AG3742" i="7" s="1"/>
  <c r="AG3743" i="7" a="1"/>
  <c r="AG3743" i="7" s="1"/>
  <c r="AG3744" i="7" a="1"/>
  <c r="AG3744" i="7" s="1"/>
  <c r="AG3745" i="7" a="1"/>
  <c r="AG3745" i="7" s="1"/>
  <c r="AG3746" i="7" a="1"/>
  <c r="AG3746" i="7"/>
  <c r="AG3747" i="7" a="1"/>
  <c r="AG3747" i="7" s="1"/>
  <c r="AG3748" i="7" a="1"/>
  <c r="AG3748" i="7" s="1"/>
  <c r="AG3749" i="7" a="1"/>
  <c r="AG3749" i="7" s="1"/>
  <c r="AG3750" i="7" a="1"/>
  <c r="AG3750" i="7" s="1"/>
  <c r="AG3751" i="7" a="1"/>
  <c r="AG3751" i="7" s="1"/>
  <c r="AG3752" i="7" a="1"/>
  <c r="AG3752" i="7" s="1"/>
  <c r="AG3753" i="7" a="1"/>
  <c r="AG3753" i="7" s="1"/>
  <c r="AG3754" i="7" a="1"/>
  <c r="AG3754" i="7" s="1"/>
  <c r="AG3755" i="7" a="1"/>
  <c r="AG3755" i="7" s="1"/>
  <c r="AG3756" i="7" a="1"/>
  <c r="AG3756" i="7" s="1"/>
  <c r="AG3757" i="7" a="1"/>
  <c r="AG3757" i="7"/>
  <c r="AG3758" i="7" a="1"/>
  <c r="AG3758" i="7" s="1"/>
  <c r="AG3759" i="7" a="1"/>
  <c r="AG3759" i="7" s="1"/>
  <c r="AG3760" i="7" a="1"/>
  <c r="AG3760" i="7" s="1"/>
  <c r="AG3761" i="7" a="1"/>
  <c r="AG3761" i="7" s="1"/>
  <c r="AG3762" i="7" a="1"/>
  <c r="AG3762" i="7" s="1"/>
  <c r="AG3763" i="7" a="1"/>
  <c r="AG3763" i="7" s="1"/>
  <c r="AG3764" i="7" a="1"/>
  <c r="AG3764" i="7" s="1"/>
  <c r="AG3765" i="7" a="1"/>
  <c r="AG3765" i="7" s="1"/>
  <c r="AG3766" i="7" a="1"/>
  <c r="AG3766" i="7" s="1"/>
  <c r="AG3767" i="7" a="1"/>
  <c r="AG3767" i="7" s="1"/>
  <c r="AG3768" i="7" a="1"/>
  <c r="AG3768" i="7" s="1"/>
  <c r="AG3769" i="7" a="1"/>
  <c r="AG3769" i="7" s="1"/>
  <c r="AG3770" i="7" a="1"/>
  <c r="AG3770" i="7"/>
  <c r="AG3771" i="7" a="1"/>
  <c r="AG3771" i="7" s="1"/>
  <c r="AG3772" i="7" a="1"/>
  <c r="AG3772" i="7"/>
  <c r="AG3773" i="7" a="1"/>
  <c r="AG3773" i="7" s="1"/>
  <c r="AG3774" i="7" a="1"/>
  <c r="AG3774" i="7" s="1"/>
  <c r="AG3775" i="7" a="1"/>
  <c r="AG3775" i="7"/>
  <c r="AG3776" i="7" a="1"/>
  <c r="AG3776" i="7" s="1"/>
  <c r="AG3777" i="7" a="1"/>
  <c r="AG3777" i="7" s="1"/>
  <c r="AG3778" i="7" a="1"/>
  <c r="AG3778" i="7" s="1"/>
  <c r="AG3779" i="7" a="1"/>
  <c r="AG3779" i="7" s="1"/>
  <c r="AG3780" i="7" a="1"/>
  <c r="AG3780" i="7" s="1"/>
  <c r="AG3781" i="7" a="1"/>
  <c r="AG3781" i="7" s="1"/>
  <c r="AG3782" i="7" a="1"/>
  <c r="AG3782" i="7" s="1"/>
  <c r="AG3783" i="7" a="1"/>
  <c r="AG3783" i="7" s="1"/>
  <c r="AG3784" i="7" a="1"/>
  <c r="AG3784" i="7" s="1"/>
  <c r="AG3785" i="7" a="1"/>
  <c r="AG3785" i="7" s="1"/>
  <c r="AG3786" i="7" a="1"/>
  <c r="AG3786" i="7" s="1"/>
  <c r="AG3787" i="7" a="1"/>
  <c r="AG3787" i="7" s="1"/>
  <c r="AG3788" i="7" a="1"/>
  <c r="AG3788" i="7" s="1"/>
  <c r="AG3789" i="7" a="1"/>
  <c r="AG3789" i="7" s="1"/>
  <c r="AG3790" i="7" a="1"/>
  <c r="AG3790" i="7" s="1"/>
  <c r="AG3791" i="7" a="1"/>
  <c r="AG3791" i="7" s="1"/>
  <c r="AG3792" i="7" a="1"/>
  <c r="AG3792" i="7" s="1"/>
  <c r="AG3793" i="7" a="1"/>
  <c r="AG3793" i="7" s="1"/>
  <c r="AG3794" i="7" a="1"/>
  <c r="AG3794" i="7" s="1"/>
  <c r="AG3795" i="7" a="1"/>
  <c r="AG3795" i="7" s="1"/>
  <c r="AG3796" i="7" a="1"/>
  <c r="AG3796" i="7" s="1"/>
  <c r="AG3797" i="7" a="1"/>
  <c r="AG3797" i="7" s="1"/>
  <c r="AG3798" i="7" a="1"/>
  <c r="AG3798" i="7" s="1"/>
  <c r="AG3799" i="7" a="1"/>
  <c r="AG3799" i="7" s="1"/>
  <c r="AG3800" i="7" a="1"/>
  <c r="AG3800" i="7" s="1"/>
  <c r="AG3801" i="7" a="1"/>
  <c r="AG3801" i="7" s="1"/>
  <c r="AG3802" i="7" a="1"/>
  <c r="AG3802" i="7" s="1"/>
  <c r="AG3803" i="7" a="1"/>
  <c r="AG3803" i="7" s="1"/>
  <c r="AG3804" i="7" a="1"/>
  <c r="AG3804" i="7" s="1"/>
  <c r="AG3805" i="7" a="1"/>
  <c r="AG3805" i="7" s="1"/>
  <c r="AG3806" i="7" a="1"/>
  <c r="AG3806" i="7" s="1"/>
  <c r="AG3807" i="7" a="1"/>
  <c r="AG3807" i="7" s="1"/>
  <c r="AG3808" i="7" a="1"/>
  <c r="AG3808" i="7" s="1"/>
  <c r="AG3809" i="7" a="1"/>
  <c r="AG3809" i="7" s="1"/>
  <c r="AG3810" i="7" a="1"/>
  <c r="AG3810" i="7" s="1"/>
  <c r="AG3811" i="7" a="1"/>
  <c r="AG3811" i="7"/>
  <c r="AG3812" i="7" a="1"/>
  <c r="AG3812" i="7"/>
  <c r="AG3813" i="7" a="1"/>
  <c r="AG3813" i="7" s="1"/>
  <c r="AG3814" i="7" a="1"/>
  <c r="AG3814" i="7" s="1"/>
  <c r="AG3815" i="7" a="1"/>
  <c r="AG3815" i="7" s="1"/>
  <c r="AG3816" i="7" a="1"/>
  <c r="AG3816" i="7" s="1"/>
  <c r="AG3817" i="7" a="1"/>
  <c r="AG3817" i="7"/>
  <c r="AG3818" i="7" a="1"/>
  <c r="AG3818" i="7" s="1"/>
  <c r="AG3819" i="7" a="1"/>
  <c r="AG3819" i="7" s="1"/>
  <c r="AG3820" i="7" a="1"/>
  <c r="AG3820" i="7" s="1"/>
  <c r="AG3821" i="7" a="1"/>
  <c r="AG3821" i="7" s="1"/>
  <c r="AG3822" i="7" a="1"/>
  <c r="AG3822" i="7" s="1"/>
  <c r="AG3823" i="7" a="1"/>
  <c r="AG3823" i="7" s="1"/>
  <c r="AG3824" i="7" a="1"/>
  <c r="AG3824" i="7" s="1"/>
  <c r="AG3825" i="7" a="1"/>
  <c r="AG3825" i="7" s="1"/>
  <c r="AG3826" i="7" a="1"/>
  <c r="AG3826" i="7" s="1"/>
  <c r="AG3827" i="7" a="1"/>
  <c r="AG3827" i="7" s="1"/>
  <c r="AG3828" i="7" a="1"/>
  <c r="AG3828" i="7" s="1"/>
  <c r="AG3829" i="7" a="1"/>
  <c r="AG3829" i="7"/>
  <c r="AG3830" i="7" a="1"/>
  <c r="AG3830" i="7" s="1"/>
  <c r="AG3831" i="7" a="1"/>
  <c r="AG3831" i="7" s="1"/>
  <c r="AG3832" i="7" a="1"/>
  <c r="AG3832" i="7" s="1"/>
  <c r="AG3833" i="7" a="1"/>
  <c r="AG3833" i="7" s="1"/>
  <c r="AG3834" i="7" a="1"/>
  <c r="AG3834" i="7" s="1"/>
  <c r="AG3835" i="7" a="1"/>
  <c r="AG3835" i="7" s="1"/>
  <c r="AG3836" i="7" a="1"/>
  <c r="AG3836" i="7" s="1"/>
  <c r="AG3837" i="7" a="1"/>
  <c r="AG3837" i="7" s="1"/>
  <c r="AG3838" i="7" a="1"/>
  <c r="AG3838" i="7" s="1"/>
  <c r="AG3839" i="7" a="1"/>
  <c r="AG3839" i="7" s="1"/>
  <c r="AG3840" i="7" a="1"/>
  <c r="AG3840" i="7" s="1"/>
  <c r="AG3841" i="7" a="1"/>
  <c r="AG3841" i="7" s="1"/>
  <c r="AG3842" i="7" a="1"/>
  <c r="AG3842" i="7" s="1"/>
  <c r="AG3843" i="7" a="1"/>
  <c r="AG3843" i="7" s="1"/>
  <c r="AG3844" i="7" a="1"/>
  <c r="AG3844" i="7" s="1"/>
  <c r="AG3845" i="7" a="1"/>
  <c r="AG3845" i="7" s="1"/>
  <c r="AG3846" i="7" a="1"/>
  <c r="AG3846" i="7" s="1"/>
  <c r="AG3847" i="7" a="1"/>
  <c r="AG3847" i="7"/>
  <c r="AG3848" i="7" a="1"/>
  <c r="AG3848" i="7" s="1"/>
  <c r="AG3849" i="7" a="1"/>
  <c r="AG3849" i="7"/>
  <c r="AG3850" i="7" a="1"/>
  <c r="AG3850" i="7" s="1"/>
  <c r="AG3851" i="7" a="1"/>
  <c r="AG3851" i="7" s="1"/>
  <c r="AG3852" i="7" a="1"/>
  <c r="AG3852" i="7" s="1"/>
  <c r="AG3853" i="7" a="1"/>
  <c r="AG3853" i="7" s="1"/>
  <c r="AG3854" i="7" a="1"/>
  <c r="AG3854" i="7" s="1"/>
  <c r="AG3855" i="7" a="1"/>
  <c r="AG3855" i="7" s="1"/>
  <c r="AG3856" i="7" a="1"/>
  <c r="AG3856" i="7" s="1"/>
  <c r="AG3857" i="7" a="1"/>
  <c r="AG3857" i="7" s="1"/>
  <c r="AG3858" i="7" a="1"/>
  <c r="AG3858" i="7" s="1"/>
  <c r="AG3859" i="7" a="1"/>
  <c r="AG3859" i="7"/>
  <c r="AG3860" i="7" a="1"/>
  <c r="AG3860" i="7" s="1"/>
  <c r="AG3861" i="7" a="1"/>
  <c r="AG3861" i="7" s="1"/>
  <c r="AG3862" i="7" a="1"/>
  <c r="AG3862" i="7" s="1"/>
  <c r="AG3863" i="7" a="1"/>
  <c r="AG3863" i="7" s="1"/>
  <c r="AG3864" i="7" a="1"/>
  <c r="AG3864" i="7" s="1"/>
  <c r="AG3865" i="7" a="1"/>
  <c r="AG3865" i="7" s="1"/>
  <c r="AG3866" i="7" a="1"/>
  <c r="AG3866" i="7" s="1"/>
  <c r="AG3867" i="7" a="1"/>
  <c r="AG3867" i="7" s="1"/>
  <c r="AG3868" i="7" a="1"/>
  <c r="AG3868" i="7" s="1"/>
  <c r="AG3869" i="7" a="1"/>
  <c r="AG3869" i="7" s="1"/>
  <c r="AG3870" i="7" a="1"/>
  <c r="AG3870" i="7" s="1"/>
  <c r="AG3871" i="7" a="1"/>
  <c r="AG3871" i="7" s="1"/>
  <c r="AG3872" i="7" a="1"/>
  <c r="AG3872" i="7" s="1"/>
  <c r="AG3873" i="7" a="1"/>
  <c r="AG3873" i="7" s="1"/>
  <c r="AG3874" i="7" a="1"/>
  <c r="AG3874" i="7" s="1"/>
  <c r="AG3875" i="7" a="1"/>
  <c r="AG3875" i="7" s="1"/>
  <c r="AG3876" i="7" a="1"/>
  <c r="AG3876" i="7" s="1"/>
  <c r="AG3877" i="7" a="1"/>
  <c r="AG3877" i="7" s="1"/>
  <c r="AG3878" i="7" a="1"/>
  <c r="AG3878" i="7" s="1"/>
  <c r="AG3879" i="7" a="1"/>
  <c r="AG3879" i="7" s="1"/>
  <c r="AG3880" i="7" a="1"/>
  <c r="AG3880" i="7" s="1"/>
  <c r="AG3881" i="7" a="1"/>
  <c r="AG3881" i="7" s="1"/>
  <c r="AG3882" i="7" a="1"/>
  <c r="AG3882" i="7" s="1"/>
  <c r="AG3883" i="7" a="1"/>
  <c r="AG3883" i="7" s="1"/>
  <c r="AG3884" i="7" a="1"/>
  <c r="AG3884" i="7" s="1"/>
  <c r="AG3885" i="7" a="1"/>
  <c r="AG3885" i="7" s="1"/>
  <c r="AG3886" i="7" a="1"/>
  <c r="AG3886" i="7" s="1"/>
  <c r="AG3887" i="7" a="1"/>
  <c r="AG3887" i="7" s="1"/>
  <c r="AG3888" i="7" a="1"/>
  <c r="AG3888" i="7" s="1"/>
  <c r="AG3889" i="7" a="1"/>
  <c r="AG3889" i="7" s="1"/>
  <c r="AG3890" i="7" a="1"/>
  <c r="AG3890" i="7"/>
  <c r="AG3891" i="7" a="1"/>
  <c r="AG3891" i="7" s="1"/>
  <c r="AG3892" i="7" a="1"/>
  <c r="AG3892" i="7" s="1"/>
  <c r="AG3893" i="7" a="1"/>
  <c r="AG3893" i="7" s="1"/>
  <c r="AG3894" i="7" a="1"/>
  <c r="AG3894" i="7" s="1"/>
  <c r="AG3895" i="7" a="1"/>
  <c r="AG3895" i="7"/>
  <c r="AG3896" i="7" a="1"/>
  <c r="AG3896" i="7" s="1"/>
  <c r="AG3897" i="7" a="1"/>
  <c r="AG3897" i="7" s="1"/>
  <c r="AG3898" i="7" a="1"/>
  <c r="AG3898" i="7" s="1"/>
  <c r="AG3899" i="7" a="1"/>
  <c r="AG3899" i="7" s="1"/>
  <c r="AG3900" i="7" a="1"/>
  <c r="AG3900" i="7" s="1"/>
  <c r="AG3901" i="7" a="1"/>
  <c r="AG3901" i="7" s="1"/>
  <c r="AG3902" i="7" a="1"/>
  <c r="AG3902" i="7"/>
  <c r="AG3903" i="7" a="1"/>
  <c r="AG3903" i="7" s="1"/>
  <c r="AG3904" i="7" a="1"/>
  <c r="AG3904" i="7" s="1"/>
  <c r="AG3905" i="7" a="1"/>
  <c r="AG3905" i="7" s="1"/>
  <c r="AG3906" i="7" a="1"/>
  <c r="AG3906" i="7" s="1"/>
  <c r="AG3907" i="7" a="1"/>
  <c r="AG3907" i="7" s="1"/>
  <c r="AG3908" i="7" a="1"/>
  <c r="AG3908" i="7" s="1"/>
  <c r="AG3909" i="7" a="1"/>
  <c r="AG3909" i="7" s="1"/>
  <c r="AG3910" i="7" a="1"/>
  <c r="AG3910" i="7" s="1"/>
  <c r="AG3911" i="7" a="1"/>
  <c r="AG3911" i="7" s="1"/>
  <c r="AG3912" i="7" a="1"/>
  <c r="AG3912" i="7" s="1"/>
  <c r="AG3913" i="7" a="1"/>
  <c r="AG3913" i="7" s="1"/>
  <c r="AG3914" i="7" a="1"/>
  <c r="AG3914" i="7" s="1"/>
  <c r="AG3915" i="7" a="1"/>
  <c r="AG3915" i="7" s="1"/>
  <c r="AG3916" i="7" a="1"/>
  <c r="AG3916" i="7" s="1"/>
  <c r="AG3917" i="7" a="1"/>
  <c r="AG3917" i="7" s="1"/>
  <c r="AG3918" i="7" a="1"/>
  <c r="AG3918" i="7" s="1"/>
  <c r="AG3919" i="7" a="1"/>
  <c r="AG3919" i="7" s="1"/>
  <c r="AG3920" i="7" a="1"/>
  <c r="AG3920" i="7"/>
  <c r="AG3921" i="7" a="1"/>
  <c r="AG3921" i="7" s="1"/>
  <c r="AG3922" i="7" a="1"/>
  <c r="AG3922" i="7" s="1"/>
  <c r="AG3923" i="7" a="1"/>
  <c r="AG3923" i="7" s="1"/>
  <c r="AG3924" i="7" a="1"/>
  <c r="AG3924" i="7" s="1"/>
  <c r="AG3925" i="7" a="1"/>
  <c r="AG3925" i="7" s="1"/>
  <c r="AG3926" i="7" a="1"/>
  <c r="AG3926" i="7" s="1"/>
  <c r="AG3927" i="7" a="1"/>
  <c r="AG3927" i="7" s="1"/>
  <c r="AG3928" i="7" a="1"/>
  <c r="AG3928" i="7" s="1"/>
  <c r="AG3929" i="7" a="1"/>
  <c r="AG3929" i="7" s="1"/>
  <c r="AG3930" i="7" a="1"/>
  <c r="AG3930" i="7" s="1"/>
  <c r="AG3931" i="7" a="1"/>
  <c r="AG3931" i="7"/>
  <c r="AG3932" i="7" a="1"/>
  <c r="AG3932" i="7" s="1"/>
  <c r="AG3933" i="7" a="1"/>
  <c r="AG3933" i="7" s="1"/>
  <c r="AG3934" i="7" a="1"/>
  <c r="AG3934" i="7"/>
  <c r="AG3935" i="7" a="1"/>
  <c r="AG3935" i="7" s="1"/>
  <c r="AG3936" i="7" a="1"/>
  <c r="AG3936" i="7" s="1"/>
  <c r="AG3937" i="7" a="1"/>
  <c r="AG3937" i="7" s="1"/>
  <c r="AG3938" i="7" a="1"/>
  <c r="AG3938" i="7" s="1"/>
  <c r="AG3939" i="7" a="1"/>
  <c r="AG3939" i="7" s="1"/>
  <c r="AG3940" i="7" a="1"/>
  <c r="AG3940" i="7" s="1"/>
  <c r="AG3941" i="7" a="1"/>
  <c r="AG3941" i="7" s="1"/>
  <c r="AG3942" i="7" a="1"/>
  <c r="AG3942" i="7" s="1"/>
  <c r="AG3943" i="7" a="1"/>
  <c r="AG3943" i="7"/>
  <c r="AG3944" i="7" a="1"/>
  <c r="AG3944" i="7" s="1"/>
  <c r="AG3945" i="7" a="1"/>
  <c r="AG3945" i="7" s="1"/>
  <c r="AG3946" i="7" a="1"/>
  <c r="AG3946" i="7" s="1"/>
  <c r="AG3947" i="7" a="1"/>
  <c r="AG3947" i="7" s="1"/>
  <c r="AG3948" i="7" a="1"/>
  <c r="AG3948" i="7" s="1"/>
  <c r="AG3949" i="7" a="1"/>
  <c r="AG3949" i="7" s="1"/>
  <c r="AG3950" i="7" a="1"/>
  <c r="AG3950" i="7" s="1"/>
  <c r="AG3951" i="7" a="1"/>
  <c r="AG3951" i="7" s="1"/>
  <c r="AG3952" i="7" a="1"/>
  <c r="AG3952" i="7" s="1"/>
  <c r="AG3953" i="7" a="1"/>
  <c r="AG3953" i="7" s="1"/>
  <c r="AG3954" i="7" a="1"/>
  <c r="AG3954" i="7" s="1"/>
  <c r="AG3955" i="7" a="1"/>
  <c r="AG3955" i="7" s="1"/>
  <c r="AG3956" i="7" a="1"/>
  <c r="AG3956" i="7" s="1"/>
  <c r="AG3957" i="7" a="1"/>
  <c r="AG3957" i="7" s="1"/>
  <c r="AG3958" i="7" a="1"/>
  <c r="AG3958" i="7" s="1"/>
  <c r="AG3959" i="7" a="1"/>
  <c r="AG3959" i="7" s="1"/>
  <c r="AG3960" i="7" a="1"/>
  <c r="AG3960" i="7" s="1"/>
  <c r="AG3961" i="7" a="1"/>
  <c r="AG3961" i="7"/>
  <c r="AG3962" i="7" a="1"/>
  <c r="AG3962" i="7"/>
  <c r="AG3963" i="7" a="1"/>
  <c r="AG3963" i="7" s="1"/>
  <c r="AG3964" i="7" a="1"/>
  <c r="AG3964" i="7" s="1"/>
  <c r="AG3965" i="7" a="1"/>
  <c r="AG3965" i="7" s="1"/>
  <c r="AG3966" i="7" a="1"/>
  <c r="AG3966" i="7" s="1"/>
  <c r="AG3967" i="7" a="1"/>
  <c r="AG3967" i="7" s="1"/>
  <c r="AG3968" i="7" a="1"/>
  <c r="AG3968" i="7" s="1"/>
  <c r="AG3969" i="7" a="1"/>
  <c r="AG3969" i="7" s="1"/>
  <c r="AG3970" i="7" a="1"/>
  <c r="AG3970" i="7" s="1"/>
  <c r="AG3971" i="7" a="1"/>
  <c r="AG3971" i="7" s="1"/>
  <c r="AG3972" i="7" a="1"/>
  <c r="AG3972" i="7" s="1"/>
  <c r="AG3973" i="7" a="1"/>
  <c r="AG3973" i="7"/>
  <c r="AG3974" i="7" a="1"/>
  <c r="AG3974" i="7" s="1"/>
  <c r="AG3975" i="7" a="1"/>
  <c r="AG3975" i="7" s="1"/>
  <c r="AG3976" i="7" a="1"/>
  <c r="AG3976" i="7" s="1"/>
  <c r="AG3977" i="7" a="1"/>
  <c r="AG3977" i="7" s="1"/>
  <c r="AG3978" i="7" a="1"/>
  <c r="AG3978" i="7" s="1"/>
  <c r="AG3979" i="7" a="1"/>
  <c r="AG3979" i="7" s="1"/>
  <c r="AG3980" i="7" a="1"/>
  <c r="AG3980" i="7" s="1"/>
  <c r="AG3981" i="7" a="1"/>
  <c r="AG3981" i="7" s="1"/>
  <c r="AG3982" i="7" a="1"/>
  <c r="AG3982" i="7" s="1"/>
  <c r="AG3983" i="7" a="1"/>
  <c r="AG3983" i="7" s="1"/>
  <c r="AG3984" i="7" a="1"/>
  <c r="AG3984" i="7" s="1"/>
  <c r="AG3985" i="7" a="1"/>
  <c r="AG3985" i="7" s="1"/>
  <c r="AG3986" i="7" a="1"/>
  <c r="AG3986" i="7"/>
  <c r="AG3987" i="7" a="1"/>
  <c r="AG3987" i="7" s="1"/>
  <c r="AG3988" i="7" a="1"/>
  <c r="AG3988" i="7" s="1"/>
  <c r="AG3989" i="7" a="1"/>
  <c r="AG3989" i="7" s="1"/>
  <c r="AG3990" i="7" a="1"/>
  <c r="AG3990" i="7" s="1"/>
  <c r="AG3991" i="7" a="1"/>
  <c r="AG3991" i="7"/>
  <c r="AG3992" i="7" a="1"/>
  <c r="AG3992" i="7" s="1"/>
  <c r="AG3993" i="7" a="1"/>
  <c r="AG3993" i="7" s="1"/>
  <c r="AG3994" i="7" a="1"/>
  <c r="AG3994" i="7" s="1"/>
  <c r="AG3995" i="7" a="1"/>
  <c r="AG3995" i="7" s="1"/>
  <c r="AG3996" i="7" a="1"/>
  <c r="AG3996" i="7" s="1"/>
  <c r="AG3997" i="7" a="1"/>
  <c r="AG3997" i="7" s="1"/>
  <c r="AG3998" i="7" a="1"/>
  <c r="AG3998" i="7"/>
  <c r="AG3999" i="7" a="1"/>
  <c r="AG3999" i="7" s="1"/>
  <c r="AG4000" i="7" a="1"/>
  <c r="AG4000" i="7"/>
  <c r="AG4001" i="7" a="1"/>
  <c r="AG4001" i="7" s="1"/>
  <c r="AG4002" i="7" a="1"/>
  <c r="AG4002" i="7" s="1"/>
  <c r="AG4003" i="7" a="1"/>
  <c r="AG4003" i="7" s="1"/>
  <c r="AG4004" i="7" a="1"/>
  <c r="AG4004" i="7" s="1"/>
  <c r="AG4005" i="7" a="1"/>
  <c r="AG4005" i="7" s="1"/>
  <c r="AG4006" i="7" a="1"/>
  <c r="AG4006" i="7" s="1"/>
  <c r="AG4007" i="7" a="1"/>
  <c r="AG4007" i="7" s="1"/>
  <c r="AG4008" i="7" a="1"/>
  <c r="AG4008" i="7" s="1"/>
  <c r="AG4009" i="7" a="1"/>
  <c r="AG4009" i="7" s="1"/>
  <c r="AG4010" i="7" a="1"/>
  <c r="AG4010" i="7" s="1"/>
  <c r="AG4011" i="7" a="1"/>
  <c r="AG4011" i="7" s="1"/>
  <c r="AG4012" i="7" a="1"/>
  <c r="AG4012" i="7" s="1"/>
  <c r="AG4013" i="7" a="1"/>
  <c r="AG4013" i="7" s="1"/>
  <c r="AG4014" i="7" a="1"/>
  <c r="AG4014" i="7" s="1"/>
  <c r="AG4015" i="7" a="1"/>
  <c r="AG4015" i="7"/>
  <c r="AG4016" i="7" a="1"/>
  <c r="AG4016" i="7" s="1"/>
  <c r="AG4017" i="7" a="1"/>
  <c r="AG4017" i="7" s="1"/>
  <c r="AG4018" i="7" a="1"/>
  <c r="AG4018" i="7" s="1"/>
  <c r="AG4019" i="7" a="1"/>
  <c r="AG4019" i="7" s="1"/>
  <c r="AG4020" i="7" a="1"/>
  <c r="AG4020" i="7" s="1"/>
  <c r="AG4021" i="7" a="1"/>
  <c r="AG4021" i="7" s="1"/>
  <c r="AG4022" i="7" a="1"/>
  <c r="AG4022" i="7" s="1"/>
  <c r="AG4023" i="7" a="1"/>
  <c r="AG4023" i="7" s="1"/>
  <c r="AG4024" i="7" a="1"/>
  <c r="AG4024" i="7"/>
  <c r="AG4025" i="7" a="1"/>
  <c r="AG4025" i="7" s="1"/>
  <c r="AG4026" i="7" a="1"/>
  <c r="AG4026" i="7" s="1"/>
  <c r="AG4027" i="7" a="1"/>
  <c r="AG4027" i="7"/>
  <c r="AG4028" i="7" a="1"/>
  <c r="AG4028" i="7" s="1"/>
  <c r="AG4029" i="7" a="1"/>
  <c r="AG4029" i="7"/>
  <c r="AG4030" i="7" a="1"/>
  <c r="AG4030" i="7" s="1"/>
  <c r="AG4031" i="7" a="1"/>
  <c r="AG4031" i="7" s="1"/>
  <c r="AG4032" i="7" a="1"/>
  <c r="AG4032" i="7" s="1"/>
  <c r="AG4033" i="7" a="1"/>
  <c r="AG4033" i="7"/>
  <c r="AG4034" i="7" a="1"/>
  <c r="AG4034" i="7" s="1"/>
  <c r="AG4035" i="7" a="1"/>
  <c r="AG4035" i="7"/>
  <c r="AG4036" i="7" a="1"/>
  <c r="AG4036" i="7" s="1"/>
  <c r="AG4037" i="7" a="1"/>
  <c r="AG4037" i="7" s="1"/>
  <c r="AG4038" i="7" a="1"/>
  <c r="AG4038" i="7" s="1"/>
  <c r="AG4039" i="7" a="1"/>
  <c r="AG4039" i="7" s="1"/>
  <c r="AG4040" i="7" a="1"/>
  <c r="AG4040" i="7" s="1"/>
  <c r="AG4041" i="7" a="1"/>
  <c r="AG4041" i="7" s="1"/>
  <c r="AG4042" i="7" a="1"/>
  <c r="AG4042" i="7" s="1"/>
  <c r="AG4043" i="7" a="1"/>
  <c r="AG4043" i="7" s="1"/>
  <c r="AG4044" i="7" a="1"/>
  <c r="AG4044" i="7" s="1"/>
  <c r="AG4045" i="7" a="1"/>
  <c r="AG4045" i="7" s="1"/>
  <c r="AG4046" i="7" a="1"/>
  <c r="AG4046" i="7" s="1"/>
  <c r="AG4047" i="7" a="1"/>
  <c r="AG4047" i="7" s="1"/>
  <c r="AG4048" i="7" a="1"/>
  <c r="AG4048" i="7" s="1"/>
  <c r="AG4049" i="7" a="1"/>
  <c r="AG4049" i="7" s="1"/>
  <c r="AG4050" i="7" a="1"/>
  <c r="AG4050" i="7" s="1"/>
  <c r="AG4051" i="7" a="1"/>
  <c r="AG4051" i="7"/>
  <c r="AG4052" i="7" a="1"/>
  <c r="AG4052" i="7" s="1"/>
  <c r="AG4053" i="7" a="1"/>
  <c r="AG4053" i="7" s="1"/>
  <c r="AG4054" i="7" a="1"/>
  <c r="AG4054" i="7" s="1"/>
  <c r="AG4055" i="7" a="1"/>
  <c r="AG4055" i="7" s="1"/>
  <c r="AG4056" i="7" a="1"/>
  <c r="AG4056" i="7" s="1"/>
  <c r="AG4057" i="7" a="1"/>
  <c r="AG4057" i="7" s="1"/>
  <c r="AG4058" i="7" a="1"/>
  <c r="AG4058" i="7" s="1"/>
  <c r="AG4059" i="7" a="1"/>
  <c r="AG4059" i="7" s="1"/>
  <c r="AG4060" i="7" a="1"/>
  <c r="AG4060" i="7" s="1"/>
  <c r="AG4061" i="7" a="1"/>
  <c r="AG4061" i="7" s="1"/>
  <c r="AG4062" i="7" a="1"/>
  <c r="AG4062" i="7" s="1"/>
  <c r="AG4063" i="7" a="1"/>
  <c r="AG4063" i="7" s="1"/>
  <c r="AG4064" i="7" a="1"/>
  <c r="AG4064" i="7" s="1"/>
  <c r="AG4065" i="7" a="1"/>
  <c r="AG4065" i="7" s="1"/>
  <c r="AG4066" i="7" a="1"/>
  <c r="AG4066" i="7" s="1"/>
  <c r="AG4067" i="7" a="1"/>
  <c r="AG4067" i="7" s="1"/>
  <c r="AG4068" i="7" a="1"/>
  <c r="AG4068" i="7" s="1"/>
  <c r="AG4069" i="7" a="1"/>
  <c r="AG4069" i="7" s="1"/>
  <c r="AG4070" i="7" a="1"/>
  <c r="AG4070" i="7" s="1"/>
  <c r="AG4071" i="7" a="1"/>
  <c r="AG4071" i="7" s="1"/>
  <c r="AG4072" i="7" a="1"/>
  <c r="AG4072" i="7" s="1"/>
  <c r="AG4073" i="7" a="1"/>
  <c r="AG4073" i="7" s="1"/>
  <c r="AG4074" i="7" a="1"/>
  <c r="AG4074" i="7" s="1"/>
  <c r="AG4075" i="7" a="1"/>
  <c r="AG4075" i="7" s="1"/>
  <c r="AG4076" i="7" a="1"/>
  <c r="AG4076" i="7" s="1"/>
  <c r="AG4077" i="7" a="1"/>
  <c r="AG4077" i="7" s="1"/>
  <c r="AG4078" i="7" a="1"/>
  <c r="AG4078" i="7" s="1"/>
  <c r="AG4079" i="7" a="1"/>
  <c r="AG4079" i="7" s="1"/>
  <c r="AG4080" i="7" a="1"/>
  <c r="AG4080" i="7" s="1"/>
  <c r="AG4081" i="7" a="1"/>
  <c r="AG4081" i="7" s="1"/>
  <c r="AG4082" i="7" a="1"/>
  <c r="AG4082" i="7" s="1"/>
  <c r="AG4083" i="7" a="1"/>
  <c r="AG4083" i="7" s="1"/>
  <c r="AG4084" i="7" a="1"/>
  <c r="AG4084" i="7"/>
  <c r="AG4085" i="7" a="1"/>
  <c r="AG4085" i="7" s="1"/>
  <c r="AG4086" i="7" a="1"/>
  <c r="AG4086" i="7" s="1"/>
  <c r="AG4087" i="7" a="1"/>
  <c r="AG4087" i="7" s="1"/>
  <c r="AG4088" i="7" a="1"/>
  <c r="AG4088" i="7" s="1"/>
  <c r="AG4089" i="7" a="1"/>
  <c r="AG4089" i="7" s="1"/>
  <c r="AG4090" i="7" a="1"/>
  <c r="AG4090" i="7" s="1"/>
  <c r="AG4091" i="7" a="1"/>
  <c r="AG4091" i="7" s="1"/>
  <c r="AG4092" i="7" a="1"/>
  <c r="AG4092" i="7" s="1"/>
  <c r="AG4093" i="7" a="1"/>
  <c r="AG4093" i="7" s="1"/>
  <c r="AG4094" i="7" a="1"/>
  <c r="AG4094" i="7" s="1"/>
  <c r="AG4095" i="7" a="1"/>
  <c r="AG4095" i="7" s="1"/>
  <c r="AG4096" i="7" a="1"/>
  <c r="AG4096" i="7" s="1"/>
  <c r="AG4097" i="7" a="1"/>
  <c r="AG4097" i="7" s="1"/>
  <c r="AG4098" i="7" a="1"/>
  <c r="AG4098" i="7" s="1"/>
  <c r="AG4099" i="7" a="1"/>
  <c r="AG4099" i="7" s="1"/>
  <c r="AG4100" i="7" a="1"/>
  <c r="AG4100" i="7" s="1"/>
  <c r="AG4101" i="7" a="1"/>
  <c r="AG4101" i="7" s="1"/>
  <c r="AG4102" i="7" a="1"/>
  <c r="AG4102" i="7" s="1"/>
  <c r="AG4103" i="7" a="1"/>
  <c r="AG4103" i="7" s="1"/>
  <c r="AG4104" i="7" a="1"/>
  <c r="AG4104" i="7" s="1"/>
  <c r="AG4105" i="7" a="1"/>
  <c r="AG4105" i="7" s="1"/>
  <c r="AG4106" i="7" a="1"/>
  <c r="AG4106" i="7" s="1"/>
  <c r="AG4107" i="7" a="1"/>
  <c r="AG4107" i="7" s="1"/>
  <c r="AG4108" i="7" a="1"/>
  <c r="AG4108" i="7" s="1"/>
  <c r="AG4109" i="7" a="1"/>
  <c r="AG4109" i="7" s="1"/>
  <c r="AG4110" i="7" a="1"/>
  <c r="AG4110" i="7" s="1"/>
  <c r="AG4111" i="7" a="1"/>
  <c r="AG4111" i="7" s="1"/>
  <c r="AG4112" i="7" a="1"/>
  <c r="AG4112" i="7" s="1"/>
  <c r="AG4113" i="7" a="1"/>
  <c r="AG4113" i="7" s="1"/>
  <c r="AG4114" i="7" a="1"/>
  <c r="AG4114" i="7"/>
  <c r="AG4115" i="7" a="1"/>
  <c r="AG4115" i="7" s="1"/>
  <c r="AG4116" i="7" a="1"/>
  <c r="AG4116" i="7" s="1"/>
  <c r="AG4117" i="7" a="1"/>
  <c r="AG4117" i="7"/>
  <c r="AG4118" i="7" a="1"/>
  <c r="AG4118" i="7" s="1"/>
  <c r="AG4119" i="7" a="1"/>
  <c r="AG4119" i="7" s="1"/>
  <c r="AG4120" i="7" a="1"/>
  <c r="AG4120" i="7" s="1"/>
  <c r="AG4121" i="7" a="1"/>
  <c r="AG4121" i="7" s="1"/>
  <c r="AG4122" i="7" a="1"/>
  <c r="AG4122" i="7" s="1"/>
  <c r="AG4123" i="7" a="1"/>
  <c r="AG4123" i="7" s="1"/>
  <c r="AG4124" i="7" a="1"/>
  <c r="AG4124" i="7" s="1"/>
  <c r="AG4125" i="7" a="1"/>
  <c r="AG4125" i="7"/>
  <c r="AG4126" i="7" a="1"/>
  <c r="AG4126" i="7"/>
  <c r="AG4127" i="7" a="1"/>
  <c r="AG4127" i="7" s="1"/>
  <c r="AG4128" i="7" a="1"/>
  <c r="AG4128" i="7" s="1"/>
  <c r="AG4129" i="7" a="1"/>
  <c r="AG4129" i="7" s="1"/>
  <c r="AG4130" i="7" a="1"/>
  <c r="AG4130" i="7" s="1"/>
  <c r="AG4131" i="7" a="1"/>
  <c r="AG4131" i="7" s="1"/>
  <c r="AG4132" i="7" a="1"/>
  <c r="AG4132" i="7" s="1"/>
  <c r="AG4133" i="7" a="1"/>
  <c r="AG4133" i="7" s="1"/>
  <c r="AG4134" i="7" a="1"/>
  <c r="AG4134" i="7" s="1"/>
  <c r="AG4135" i="7" a="1"/>
  <c r="AG4135" i="7" s="1"/>
  <c r="AG4136" i="7" a="1"/>
  <c r="AG4136" i="7"/>
  <c r="AG4137" i="7" a="1"/>
  <c r="AG4137" i="7" s="1"/>
  <c r="AG4138" i="7" a="1"/>
  <c r="AG4138" i="7" s="1"/>
  <c r="AG4139" i="7" a="1"/>
  <c r="AG4139" i="7" s="1"/>
  <c r="AG4140" i="7" a="1"/>
  <c r="AG4140" i="7" s="1"/>
  <c r="AG4141" i="7" a="1"/>
  <c r="AG4141" i="7"/>
  <c r="AG4142" i="7" a="1"/>
  <c r="AG4142" i="7" s="1"/>
  <c r="AG4143" i="7" a="1"/>
  <c r="AG4143" i="7" s="1"/>
  <c r="AG4144" i="7" a="1"/>
  <c r="AG4144" i="7" s="1"/>
  <c r="AG4145" i="7" a="1"/>
  <c r="AG4145" i="7" s="1"/>
  <c r="AG4146" i="7" a="1"/>
  <c r="AG4146" i="7" s="1"/>
  <c r="AG4147" i="7" a="1"/>
  <c r="AG4147" i="7" s="1"/>
  <c r="AG4148" i="7" a="1"/>
  <c r="AG4148" i="7" s="1"/>
  <c r="AG4149" i="7" a="1"/>
  <c r="AG4149" i="7" s="1"/>
  <c r="AG4150" i="7" a="1"/>
  <c r="AG4150" i="7"/>
  <c r="AG4151" i="7" a="1"/>
  <c r="AG4151" i="7" s="1"/>
  <c r="AG4152" i="7" a="1"/>
  <c r="AG4152" i="7" s="1"/>
  <c r="AG4153" i="7" a="1"/>
  <c r="AG4153" i="7" s="1"/>
  <c r="AG4154" i="7" a="1"/>
  <c r="AG4154" i="7" s="1"/>
  <c r="AG4155" i="7" a="1"/>
  <c r="AG4155" i="7" s="1"/>
  <c r="AG4156" i="7" a="1"/>
  <c r="AG4156" i="7" s="1"/>
  <c r="AG4157" i="7" a="1"/>
  <c r="AG4157" i="7" s="1"/>
  <c r="AG4158" i="7" a="1"/>
  <c r="AG4158" i="7" s="1"/>
  <c r="AG4159" i="7" a="1"/>
  <c r="AG4159" i="7"/>
  <c r="AG4160" i="7" a="1"/>
  <c r="AG4160" i="7" s="1"/>
  <c r="AG4161" i="7" a="1"/>
  <c r="AG4161" i="7"/>
  <c r="AG4162" i="7" a="1"/>
  <c r="AG4162" i="7" s="1"/>
  <c r="AG4163" i="7" a="1"/>
  <c r="AG4163" i="7" s="1"/>
  <c r="AG4164" i="7" a="1"/>
  <c r="AG4164" i="7" s="1"/>
  <c r="AG4165" i="7" a="1"/>
  <c r="AG4165" i="7"/>
  <c r="AG4166" i="7" a="1"/>
  <c r="AG4166" i="7" s="1"/>
  <c r="AG4167" i="7" a="1"/>
  <c r="AG4167" i="7" s="1"/>
  <c r="AG4168" i="7" a="1"/>
  <c r="AG4168" i="7" s="1"/>
  <c r="AG4169" i="7" a="1"/>
  <c r="AG4169" i="7" s="1"/>
  <c r="AG4170" i="7" a="1"/>
  <c r="AG4170" i="7" s="1"/>
  <c r="AG4171" i="7" a="1"/>
  <c r="AG4171" i="7" s="1"/>
  <c r="AG4172" i="7" a="1"/>
  <c r="AG4172" i="7" s="1"/>
  <c r="AG4173" i="7" a="1"/>
  <c r="AG4173" i="7" s="1"/>
  <c r="AG4174" i="7" a="1"/>
  <c r="AG4174" i="7" s="1"/>
  <c r="AG4175" i="7" a="1"/>
  <c r="AG4175" i="7" s="1"/>
  <c r="AG4176" i="7" a="1"/>
  <c r="AG4176" i="7" s="1"/>
  <c r="AG4177" i="7" a="1"/>
  <c r="AG4177" i="7" s="1"/>
  <c r="AG4178" i="7" a="1"/>
  <c r="AG4178" i="7" s="1"/>
  <c r="AG4179" i="7" a="1"/>
  <c r="AG4179" i="7"/>
  <c r="AG4180" i="7" a="1"/>
  <c r="AG4180" i="7" s="1"/>
  <c r="AG4181" i="7" a="1"/>
  <c r="AG4181" i="7" s="1"/>
  <c r="AG4182" i="7" a="1"/>
  <c r="AG4182" i="7" s="1"/>
  <c r="AG4183" i="7" a="1"/>
  <c r="AG4183" i="7" s="1"/>
  <c r="AG4184" i="7" a="1"/>
  <c r="AG4184" i="7" s="1"/>
  <c r="AG4185" i="7" a="1"/>
  <c r="AG4185" i="7" s="1"/>
  <c r="AG4186" i="7" a="1"/>
  <c r="AG4186" i="7" s="1"/>
  <c r="AG4187" i="7" a="1"/>
  <c r="AG4187" i="7" s="1"/>
  <c r="AG4188" i="7" a="1"/>
  <c r="AG4188" i="7" s="1"/>
  <c r="AG4189" i="7" a="1"/>
  <c r="AG4189" i="7" s="1"/>
  <c r="AG4190" i="7" a="1"/>
  <c r="AG4190" i="7" s="1"/>
  <c r="AG4191" i="7" a="1"/>
  <c r="AG4191" i="7" s="1"/>
  <c r="AG4192" i="7" a="1"/>
  <c r="AG4192" i="7" s="1"/>
  <c r="AG4193" i="7" a="1"/>
  <c r="AG4193" i="7" s="1"/>
  <c r="AG4194" i="7" a="1"/>
  <c r="AG4194" i="7" s="1"/>
  <c r="AG4195" i="7" a="1"/>
  <c r="AG4195" i="7" s="1"/>
  <c r="AG4196" i="7" a="1"/>
  <c r="AG4196" i="7" s="1"/>
  <c r="AG4197" i="7" a="1"/>
  <c r="AG4197" i="7" s="1"/>
  <c r="AG4198" i="7" a="1"/>
  <c r="AG4198" i="7"/>
  <c r="AG4199" i="7" a="1"/>
  <c r="AG4199" i="7" s="1"/>
  <c r="AG4200" i="7" a="1"/>
  <c r="AG4200" i="7" s="1"/>
  <c r="AG4201" i="7" a="1"/>
  <c r="AG4201" i="7"/>
  <c r="AG4202" i="7" a="1"/>
  <c r="AG4202" i="7" s="1"/>
  <c r="AG4203" i="7" a="1"/>
  <c r="AG4203" i="7" s="1"/>
  <c r="AG4204" i="7" a="1"/>
  <c r="AG4204" i="7" s="1"/>
  <c r="AG4205" i="7" a="1"/>
  <c r="AG4205" i="7" s="1"/>
  <c r="AG4206" i="7" a="1"/>
  <c r="AG4206" i="7" s="1"/>
  <c r="AG4207" i="7" a="1"/>
  <c r="AG4207" i="7" s="1"/>
  <c r="AG4208" i="7" a="1"/>
  <c r="AG4208" i="7" s="1"/>
  <c r="AG4209" i="7" a="1"/>
  <c r="AG4209" i="7" s="1"/>
  <c r="AG4210" i="7" a="1"/>
  <c r="AG4210" i="7" s="1"/>
  <c r="AG4211" i="7" a="1"/>
  <c r="AG4211" i="7" s="1"/>
  <c r="AG4212" i="7" a="1"/>
  <c r="AG4212" i="7" s="1"/>
  <c r="AG4213" i="7" a="1"/>
  <c r="AG4213" i="7" s="1"/>
  <c r="AG4214" i="7" a="1"/>
  <c r="AG4214" i="7" s="1"/>
  <c r="AG4215" i="7" a="1"/>
  <c r="AG4215" i="7" s="1"/>
  <c r="AG4216" i="7" a="1"/>
  <c r="AG4216" i="7" s="1"/>
  <c r="AG4217" i="7" a="1"/>
  <c r="AG4217" i="7" s="1"/>
  <c r="AG4218" i="7" a="1"/>
  <c r="AG4218" i="7" s="1"/>
  <c r="AG4219" i="7" a="1"/>
  <c r="AG4219" i="7" s="1"/>
  <c r="AG4220" i="7" a="1"/>
  <c r="AG4220" i="7"/>
  <c r="AG4221" i="7" a="1"/>
  <c r="AG4221" i="7" s="1"/>
  <c r="AG4222" i="7" a="1"/>
  <c r="AG4222" i="7" s="1"/>
  <c r="AG4223" i="7" a="1"/>
  <c r="AG4223" i="7" s="1"/>
  <c r="AG4224" i="7" a="1"/>
  <c r="AG4224" i="7" s="1"/>
  <c r="AG4225" i="7" a="1"/>
  <c r="AG4225" i="7"/>
  <c r="AG4226" i="7" a="1"/>
  <c r="AG4226" i="7" s="1"/>
  <c r="AG4227" i="7" a="1"/>
  <c r="AG4227" i="7"/>
  <c r="AG4228" i="7" a="1"/>
  <c r="AG4228" i="7"/>
  <c r="AG4229" i="7" a="1"/>
  <c r="AG4229" i="7" s="1"/>
  <c r="AG4230" i="7" a="1"/>
  <c r="AG4230" i="7" s="1"/>
  <c r="AG4231" i="7" a="1"/>
  <c r="AG4231" i="7" s="1"/>
  <c r="AG4232" i="7" a="1"/>
  <c r="AG4232" i="7" s="1"/>
  <c r="AG4233" i="7" a="1"/>
  <c r="AG4233" i="7"/>
  <c r="AG4234" i="7" a="1"/>
  <c r="AG4234" i="7"/>
  <c r="AG4235" i="7" a="1"/>
  <c r="AG4235" i="7" s="1"/>
  <c r="AG4236" i="7" a="1"/>
  <c r="AG4236" i="7" s="1"/>
  <c r="AG4237" i="7" a="1"/>
  <c r="AG4237" i="7"/>
  <c r="AG4238" i="7" a="1"/>
  <c r="AG4238" i="7" s="1"/>
  <c r="AG4239" i="7" a="1"/>
  <c r="AG4239" i="7" s="1"/>
  <c r="AG4240" i="7" a="1"/>
  <c r="AG4240" i="7" s="1"/>
  <c r="AG4241" i="7" a="1"/>
  <c r="AG4241" i="7" s="1"/>
  <c r="AG4242" i="7" a="1"/>
  <c r="AG4242" i="7" s="1"/>
  <c r="AG4243" i="7" a="1"/>
  <c r="AG4243" i="7"/>
  <c r="AG4244" i="7" a="1"/>
  <c r="AG4244" i="7" s="1"/>
  <c r="AG4245" i="7" a="1"/>
  <c r="AG4245" i="7" s="1"/>
  <c r="AG4246" i="7" a="1"/>
  <c r="AG4246" i="7" s="1"/>
  <c r="AG4247" i="7" a="1"/>
  <c r="AG4247" i="7" s="1"/>
  <c r="AG4248" i="7" a="1"/>
  <c r="AG4248" i="7" s="1"/>
  <c r="AG4249" i="7" a="1"/>
  <c r="AG4249" i="7"/>
  <c r="AG4250" i="7" a="1"/>
  <c r="AG4250" i="7" s="1"/>
  <c r="AG4251" i="7" a="1"/>
  <c r="AG4251" i="7"/>
  <c r="AG4252" i="7" a="1"/>
  <c r="AG4252" i="7" s="1"/>
  <c r="AG4253" i="7" a="1"/>
  <c r="AG4253" i="7" s="1"/>
  <c r="AG4254" i="7" a="1"/>
  <c r="AG4254" i="7" s="1"/>
  <c r="AG4255" i="7" a="1"/>
  <c r="AG4255" i="7" s="1"/>
  <c r="AG4256" i="7" a="1"/>
  <c r="AG4256" i="7" s="1"/>
  <c r="AG4257" i="7" a="1"/>
  <c r="AG4257" i="7" s="1"/>
  <c r="AG4258" i="7" a="1"/>
  <c r="AG4258" i="7" s="1"/>
  <c r="AG4259" i="7" a="1"/>
  <c r="AG4259" i="7" s="1"/>
  <c r="AG4260" i="7" a="1"/>
  <c r="AG4260" i="7" s="1"/>
  <c r="AG4261" i="7" a="1"/>
  <c r="AG4261" i="7" s="1"/>
  <c r="AG4262" i="7" a="1"/>
  <c r="AG4262" i="7" s="1"/>
  <c r="AG4263" i="7" a="1"/>
  <c r="AG4263" i="7" s="1"/>
  <c r="AG4264" i="7" a="1"/>
  <c r="AG4264" i="7"/>
  <c r="AG4265" i="7" a="1"/>
  <c r="AG4265" i="7" s="1"/>
  <c r="AG4266" i="7" a="1"/>
  <c r="AG4266" i="7" s="1"/>
  <c r="AG4267" i="7" a="1"/>
  <c r="AG4267" i="7" s="1"/>
  <c r="AG4268" i="7" a="1"/>
  <c r="AG4268" i="7" s="1"/>
  <c r="AG4269" i="7" a="1"/>
  <c r="AG4269" i="7"/>
  <c r="AG4270" i="7" a="1"/>
  <c r="AG4270" i="7"/>
  <c r="AG4271" i="7" a="1"/>
  <c r="AG4271" i="7" s="1"/>
  <c r="AG4272" i="7" a="1"/>
  <c r="AG4272" i="7" s="1"/>
  <c r="AG4273" i="7" a="1"/>
  <c r="AG4273" i="7" s="1"/>
  <c r="AG4274" i="7" a="1"/>
  <c r="AG4274" i="7" s="1"/>
  <c r="AG4275" i="7" a="1"/>
  <c r="AG4275" i="7" s="1"/>
  <c r="AG4276" i="7" a="1"/>
  <c r="AG4276" i="7" s="1"/>
  <c r="AG4277" i="7" a="1"/>
  <c r="AG4277" i="7" s="1"/>
  <c r="AG4278" i="7" a="1"/>
  <c r="AG4278" i="7" s="1"/>
  <c r="AG4279" i="7" a="1"/>
  <c r="AG4279" i="7" s="1"/>
  <c r="AG4280" i="7" a="1"/>
  <c r="AG4280" i="7"/>
  <c r="AG4281" i="7" a="1"/>
  <c r="AG4281" i="7" s="1"/>
  <c r="AG4282" i="7" a="1"/>
  <c r="AG4282" i="7" s="1"/>
  <c r="AG4283" i="7" a="1"/>
  <c r="AG4283" i="7" s="1"/>
  <c r="AG4284" i="7" a="1"/>
  <c r="AG4284" i="7" s="1"/>
  <c r="AG4285" i="7" a="1"/>
  <c r="AG4285" i="7"/>
  <c r="AG4286" i="7" a="1"/>
  <c r="AG4286" i="7" s="1"/>
  <c r="AG4287" i="7" a="1"/>
  <c r="AG4287" i="7" s="1"/>
  <c r="AG4288" i="7" a="1"/>
  <c r="AG4288" i="7" s="1"/>
  <c r="AG4289" i="7" a="1"/>
  <c r="AG4289" i="7" s="1"/>
  <c r="AG4290" i="7" a="1"/>
  <c r="AG4290" i="7" s="1"/>
  <c r="AG4291" i="7" a="1"/>
  <c r="AG4291" i="7"/>
  <c r="AG4292" i="7" a="1"/>
  <c r="AG4292" i="7"/>
  <c r="AG4293" i="7" a="1"/>
  <c r="AG4293" i="7" s="1"/>
  <c r="AG4294" i="7" a="1"/>
  <c r="AG4294" i="7" s="1"/>
  <c r="AG4295" i="7" a="1"/>
  <c r="AG4295" i="7" s="1"/>
  <c r="AG4296" i="7" a="1"/>
  <c r="AG4296" i="7" s="1"/>
  <c r="AG4297" i="7" a="1"/>
  <c r="AG4297" i="7" s="1"/>
  <c r="AG4298" i="7" a="1"/>
  <c r="AG4298" i="7" s="1"/>
  <c r="AG4299" i="7" a="1"/>
  <c r="AG4299" i="7" s="1"/>
  <c r="AG4300" i="7" a="1"/>
  <c r="AG4300" i="7"/>
  <c r="AG4301" i="7" a="1"/>
  <c r="AG4301" i="7" s="1"/>
  <c r="AG4302" i="7" a="1"/>
  <c r="AG4302" i="7" s="1"/>
  <c r="AG4303" i="7" a="1"/>
  <c r="AG4303" i="7"/>
  <c r="AG4304" i="7" a="1"/>
  <c r="AG4304" i="7" s="1"/>
  <c r="AG4305" i="7" a="1"/>
  <c r="AG4305" i="7" s="1"/>
  <c r="AG4306" i="7" a="1"/>
  <c r="AG4306" i="7" s="1"/>
  <c r="AG4307" i="7" a="1"/>
  <c r="AG4307" i="7" s="1"/>
  <c r="AG4308" i="7" a="1"/>
  <c r="AG4308" i="7" s="1"/>
  <c r="AG4309" i="7" a="1"/>
  <c r="AG4309" i="7" s="1"/>
  <c r="AG4310" i="7" a="1"/>
  <c r="AG4310" i="7" s="1"/>
  <c r="AG4311" i="7" a="1"/>
  <c r="AG4311" i="7" s="1"/>
  <c r="AG4312" i="7" a="1"/>
  <c r="AG4312" i="7"/>
  <c r="AG4313" i="7" a="1"/>
  <c r="AG4313" i="7" s="1"/>
  <c r="AG4314" i="7" a="1"/>
  <c r="AG4314" i="7" s="1"/>
  <c r="AG4315" i="7" a="1"/>
  <c r="AG4315" i="7"/>
  <c r="AG4316" i="7" a="1"/>
  <c r="AG4316" i="7" s="1"/>
  <c r="AG4317" i="7" a="1"/>
  <c r="AG4317" i="7" s="1"/>
  <c r="AG4318" i="7" a="1"/>
  <c r="AG4318" i="7" s="1"/>
  <c r="AG4319" i="7" a="1"/>
  <c r="AG4319" i="7" s="1"/>
  <c r="AG4320" i="7" a="1"/>
  <c r="AG4320" i="7" s="1"/>
  <c r="AG4321" i="7" a="1"/>
  <c r="AG4321" i="7"/>
  <c r="AG4322" i="7" a="1"/>
  <c r="AG4322" i="7" s="1"/>
  <c r="AG4323" i="7" a="1"/>
  <c r="AG4323" i="7"/>
  <c r="AG4324" i="7" a="1"/>
  <c r="AG4324" i="7" s="1"/>
  <c r="AG4325" i="7" a="1"/>
  <c r="AG4325" i="7" s="1"/>
  <c r="AG4326" i="7" a="1"/>
  <c r="AG4326" i="7" s="1"/>
  <c r="AG4327" i="7" a="1"/>
  <c r="AG4327" i="7" s="1"/>
  <c r="AG4328" i="7" a="1"/>
  <c r="AG4328" i="7" s="1"/>
  <c r="AG4329" i="7" a="1"/>
  <c r="AG4329" i="7"/>
  <c r="AG4330" i="7" a="1"/>
  <c r="AG4330" i="7" s="1"/>
  <c r="AG4331" i="7" a="1"/>
  <c r="AG4331" i="7" s="1"/>
  <c r="AG4332" i="7" a="1"/>
  <c r="AG4332" i="7" s="1"/>
  <c r="AG4333" i="7" a="1"/>
  <c r="AG4333" i="7"/>
  <c r="AG4334" i="7" a="1"/>
  <c r="AG4334" i="7" s="1"/>
  <c r="AG4335" i="7" a="1"/>
  <c r="AG4335" i="7" s="1"/>
  <c r="AG4336" i="7" a="1"/>
  <c r="AG4336" i="7" s="1"/>
  <c r="AG4337" i="7" a="1"/>
  <c r="AG4337" i="7" s="1"/>
  <c r="AG4338" i="7" a="1"/>
  <c r="AG4338" i="7" s="1"/>
  <c r="AG4339" i="7" a="1"/>
  <c r="AG4339" i="7" s="1"/>
  <c r="AG4340" i="7" a="1"/>
  <c r="AG4340" i="7" s="1"/>
  <c r="AG4341" i="7" a="1"/>
  <c r="AG4341" i="7"/>
  <c r="AG4342" i="7" a="1"/>
  <c r="AG4342" i="7" s="1"/>
  <c r="AG4343" i="7" a="1"/>
  <c r="AG4343" i="7" s="1"/>
  <c r="AG4344" i="7" a="1"/>
  <c r="AG4344" i="7" s="1"/>
  <c r="AG4345" i="7" a="1"/>
  <c r="AG4345" i="7" s="1"/>
  <c r="AG4346" i="7" a="1"/>
  <c r="AG4346" i="7" s="1"/>
  <c r="AG4347" i="7" a="1"/>
  <c r="AG4347" i="7" s="1"/>
  <c r="AG4348" i="7" a="1"/>
  <c r="AG4348" i="7" s="1"/>
  <c r="AG4349" i="7" a="1"/>
  <c r="AG4349" i="7" s="1"/>
  <c r="AG4350" i="7" a="1"/>
  <c r="AG4350" i="7" s="1"/>
  <c r="AG4351" i="7" a="1"/>
  <c r="AG4351" i="7"/>
  <c r="AG4352" i="7" a="1"/>
  <c r="AG4352" i="7" s="1"/>
  <c r="AG4353" i="7" a="1"/>
  <c r="AG4353" i="7" s="1"/>
  <c r="AG4354" i="7" a="1"/>
  <c r="AG4354" i="7" s="1"/>
  <c r="AG4355" i="7" a="1"/>
  <c r="AG4355" i="7" s="1"/>
  <c r="AG4356" i="7" a="1"/>
  <c r="AG4356" i="7" s="1"/>
  <c r="AG4357" i="7" a="1"/>
  <c r="AG4357" i="7" s="1"/>
  <c r="AG4358" i="7" a="1"/>
  <c r="AG4358" i="7" s="1"/>
  <c r="AG4359" i="7" a="1"/>
  <c r="AG4359" i="7"/>
  <c r="AG4360" i="7" a="1"/>
  <c r="AG4360" i="7" s="1"/>
  <c r="AG4361" i="7" a="1"/>
  <c r="AG4361" i="7" s="1"/>
  <c r="AG4362" i="7" a="1"/>
  <c r="AG4362" i="7" s="1"/>
  <c r="AG4363" i="7" a="1"/>
  <c r="AG4363" i="7" s="1"/>
  <c r="AG4364" i="7" a="1"/>
  <c r="AG4364" i="7" s="1"/>
  <c r="AG4365" i="7" a="1"/>
  <c r="AG4365" i="7"/>
  <c r="AG4366" i="7" a="1"/>
  <c r="AG4366" i="7" s="1"/>
  <c r="AG4367" i="7" a="1"/>
  <c r="AG4367" i="7" s="1"/>
  <c r="AG4368" i="7" a="1"/>
  <c r="AG4368" i="7" s="1"/>
  <c r="AG4369" i="7" a="1"/>
  <c r="AG4369" i="7" s="1"/>
  <c r="AG4370" i="7" a="1"/>
  <c r="AG4370" i="7" s="1"/>
  <c r="AG4371" i="7" a="1"/>
  <c r="AG4371" i="7" s="1"/>
  <c r="AG4372" i="7" a="1"/>
  <c r="AG4372" i="7" s="1"/>
  <c r="AG4373" i="7" a="1"/>
  <c r="AG4373" i="7" s="1"/>
  <c r="AG4374" i="7" a="1"/>
  <c r="AG4374" i="7" s="1"/>
  <c r="AG4375" i="7" a="1"/>
  <c r="AG4375" i="7" s="1"/>
  <c r="AG4376" i="7" a="1"/>
  <c r="AG4376" i="7" s="1"/>
  <c r="AG4377" i="7" a="1"/>
  <c r="AG4377" i="7" s="1"/>
  <c r="AG4378" i="7" a="1"/>
  <c r="AG4378" i="7" s="1"/>
  <c r="AG4379" i="7" a="1"/>
  <c r="AG4379" i="7" s="1"/>
  <c r="AG4380" i="7" a="1"/>
  <c r="AG4380" i="7" s="1"/>
  <c r="AG4381" i="7" a="1"/>
  <c r="AG4381" i="7" s="1"/>
  <c r="AG4382" i="7" a="1"/>
  <c r="AG4382" i="7" s="1"/>
  <c r="AG4383" i="7" a="1"/>
  <c r="AG4383" i="7" s="1"/>
  <c r="AG4384" i="7" a="1"/>
  <c r="AG4384" i="7"/>
  <c r="AG4385" i="7" a="1"/>
  <c r="AG4385" i="7" s="1"/>
  <c r="AG4386" i="7" a="1"/>
  <c r="AG4386" i="7" s="1"/>
  <c r="AG4387" i="7" a="1"/>
  <c r="AG4387" i="7"/>
  <c r="AG4388" i="7" a="1"/>
  <c r="AG4388" i="7" s="1"/>
  <c r="AG4389" i="7" a="1"/>
  <c r="AG4389" i="7" s="1"/>
  <c r="AG4390" i="7" a="1"/>
  <c r="AG4390" i="7" s="1"/>
  <c r="AG4391" i="7" a="1"/>
  <c r="AG4391" i="7" s="1"/>
  <c r="AG4392" i="7" a="1"/>
  <c r="AG4392" i="7" s="1"/>
  <c r="AG4393" i="7" a="1"/>
  <c r="AG4393" i="7" s="1"/>
  <c r="AG4394" i="7" a="1"/>
  <c r="AG4394" i="7"/>
  <c r="AG4395" i="7" a="1"/>
  <c r="AG4395" i="7"/>
  <c r="AG4396" i="7" a="1"/>
  <c r="AG4396" i="7" s="1"/>
  <c r="AG4397" i="7" a="1"/>
  <c r="AG4397" i="7" s="1"/>
  <c r="AG4398" i="7" a="1"/>
  <c r="AG4398" i="7" s="1"/>
  <c r="AG4399" i="7" a="1"/>
  <c r="AG4399" i="7" s="1"/>
  <c r="AG4400" i="7" a="1"/>
  <c r="AG4400" i="7" s="1"/>
  <c r="AG4401" i="7" a="1"/>
  <c r="AG4401" i="7" s="1"/>
  <c r="AG4402" i="7" a="1"/>
  <c r="AG4402" i="7" s="1"/>
  <c r="AG4403" i="7" a="1"/>
  <c r="AG4403" i="7" s="1"/>
  <c r="AG4404" i="7" a="1"/>
  <c r="AG4404" i="7" s="1"/>
  <c r="AG4405" i="7" a="1"/>
  <c r="AG4405" i="7" s="1"/>
  <c r="AG4406" i="7" a="1"/>
  <c r="AG4406" i="7" s="1"/>
  <c r="AG4407" i="7" a="1"/>
  <c r="AG4407" i="7" s="1"/>
  <c r="AG4408" i="7" a="1"/>
  <c r="AG4408" i="7" s="1"/>
  <c r="AG4409" i="7" a="1"/>
  <c r="AG4409" i="7" s="1"/>
  <c r="AG4410" i="7" a="1"/>
  <c r="AG4410" i="7" s="1"/>
  <c r="AG4411" i="7" a="1"/>
  <c r="AG4411" i="7" s="1"/>
  <c r="AG4412" i="7" a="1"/>
  <c r="AG4412" i="7" s="1"/>
  <c r="AG4413" i="7" a="1"/>
  <c r="AG4413" i="7" s="1"/>
  <c r="AG4414" i="7" a="1"/>
  <c r="AG4414" i="7" s="1"/>
  <c r="AG4415" i="7" a="1"/>
  <c r="AG4415" i="7" s="1"/>
  <c r="AG4416" i="7" a="1"/>
  <c r="AG4416" i="7" s="1"/>
  <c r="AG4417" i="7" a="1"/>
  <c r="AG4417" i="7" s="1"/>
  <c r="AG4418" i="7" a="1"/>
  <c r="AG4418" i="7" s="1"/>
  <c r="AG4419" i="7" a="1"/>
  <c r="AG4419" i="7" s="1"/>
  <c r="AG4420" i="7" a="1"/>
  <c r="AG4420" i="7" s="1"/>
  <c r="AG4421" i="7" a="1"/>
  <c r="AG4421" i="7" s="1"/>
  <c r="AG4422" i="7" a="1"/>
  <c r="AG4422" i="7" s="1"/>
  <c r="AG4423" i="7" a="1"/>
  <c r="AG4423" i="7" s="1"/>
  <c r="AG4424" i="7" a="1"/>
  <c r="AG4424" i="7" s="1"/>
  <c r="AG4425" i="7" a="1"/>
  <c r="AG4425" i="7" s="1"/>
  <c r="AG4426" i="7" a="1"/>
  <c r="AG4426" i="7" s="1"/>
  <c r="AG4427" i="7" a="1"/>
  <c r="AG4427" i="7" s="1"/>
  <c r="AG4428" i="7" a="1"/>
  <c r="AG4428" i="7" s="1"/>
  <c r="AG4429" i="7" a="1"/>
  <c r="AG4429" i="7" s="1"/>
  <c r="AG4430" i="7" a="1"/>
  <c r="AG4430" i="7" s="1"/>
  <c r="AG4431" i="7" a="1"/>
  <c r="AG4431" i="7"/>
  <c r="AG4432" i="7" a="1"/>
  <c r="AG4432" i="7" s="1"/>
  <c r="AG4433" i="7" a="1"/>
  <c r="AG4433" i="7" s="1"/>
  <c r="AG4434" i="7" a="1"/>
  <c r="AG4434" i="7" s="1"/>
  <c r="AG4435" i="7" a="1"/>
  <c r="AG4435" i="7"/>
  <c r="AG4436" i="7" a="1"/>
  <c r="AG4436" i="7" s="1"/>
  <c r="AG4437" i="7" a="1"/>
  <c r="AG4437" i="7" s="1"/>
  <c r="AG4438" i="7" a="1"/>
  <c r="AG4438" i="7" s="1"/>
  <c r="AG4439" i="7" a="1"/>
  <c r="AG4439" i="7" s="1"/>
  <c r="AG4440" i="7" a="1"/>
  <c r="AG4440" i="7" s="1"/>
  <c r="AG4441" i="7" a="1"/>
  <c r="AG4441" i="7"/>
  <c r="AG4442" i="7" a="1"/>
  <c r="AG4442" i="7" s="1"/>
  <c r="AG4443" i="7" a="1"/>
  <c r="AG4443" i="7"/>
  <c r="AG4444" i="7" a="1"/>
  <c r="AG4444" i="7" s="1"/>
  <c r="AG4445" i="7" a="1"/>
  <c r="AG4445" i="7" s="1"/>
  <c r="AG4446" i="7" a="1"/>
  <c r="AG4446" i="7" s="1"/>
  <c r="AG4447" i="7" a="1"/>
  <c r="AG4447" i="7"/>
  <c r="AG4448" i="7" a="1"/>
  <c r="AG4448" i="7" s="1"/>
  <c r="AG4449" i="7" a="1"/>
  <c r="AG4449" i="7"/>
  <c r="AG4450" i="7" a="1"/>
  <c r="AG4450" i="7" s="1"/>
  <c r="AG4451" i="7" a="1"/>
  <c r="AG4451" i="7" s="1"/>
  <c r="AG4452" i="7" a="1"/>
  <c r="AG4452" i="7" s="1"/>
  <c r="AG4453" i="7" a="1"/>
  <c r="AG4453" i="7"/>
  <c r="AG4454" i="7" a="1"/>
  <c r="AG4454" i="7" s="1"/>
  <c r="AG4455" i="7" a="1"/>
  <c r="AG4455" i="7" s="1"/>
  <c r="AG4456" i="7" a="1"/>
  <c r="AG4456" i="7"/>
  <c r="AG4457" i="7" a="1"/>
  <c r="AG4457" i="7" s="1"/>
  <c r="AG4458" i="7" a="1"/>
  <c r="AG4458" i="7" s="1"/>
  <c r="AG4459" i="7" a="1"/>
  <c r="AG4459" i="7" s="1"/>
  <c r="AG4460" i="7" a="1"/>
  <c r="AG4460" i="7" s="1"/>
  <c r="AG4461" i="7" a="1"/>
  <c r="AG4461" i="7" s="1"/>
  <c r="AG4462" i="7" a="1"/>
  <c r="AG4462" i="7" s="1"/>
  <c r="AG4463" i="7" a="1"/>
  <c r="AG4463" i="7" s="1"/>
  <c r="AG4464" i="7" a="1"/>
  <c r="AG4464" i="7" s="1"/>
  <c r="AG4465" i="7" a="1"/>
  <c r="AG4465" i="7"/>
  <c r="AG4466" i="7" a="1"/>
  <c r="AG4466" i="7" s="1"/>
  <c r="AG4467" i="7" a="1"/>
  <c r="AG4467" i="7"/>
  <c r="AG4468" i="7" a="1"/>
  <c r="AG4468" i="7" s="1"/>
  <c r="AG4469" i="7" a="1"/>
  <c r="AG4469" i="7" s="1"/>
  <c r="AG4470" i="7" a="1"/>
  <c r="AG4470" i="7" s="1"/>
  <c r="AG4471" i="7" a="1"/>
  <c r="AG4471" i="7" s="1"/>
  <c r="AG4472" i="7" a="1"/>
  <c r="AG4472" i="7" s="1"/>
  <c r="AG4473" i="7" a="1"/>
  <c r="AG4473" i="7" s="1"/>
  <c r="AG4474" i="7" a="1"/>
  <c r="AG4474" i="7" s="1"/>
  <c r="AG4475" i="7" a="1"/>
  <c r="AG4475" i="7" s="1"/>
  <c r="AG4476" i="7" a="1"/>
  <c r="AG4476" i="7" s="1"/>
  <c r="AG4477" i="7" a="1"/>
  <c r="AG4477" i="7"/>
  <c r="AG4478" i="7" a="1"/>
  <c r="AG4478" i="7" s="1"/>
  <c r="AG4479" i="7" a="1"/>
  <c r="AG4479" i="7" s="1"/>
  <c r="AG4480" i="7" a="1"/>
  <c r="AG4480" i="7" s="1"/>
  <c r="AG4481" i="7" a="1"/>
  <c r="AG4481" i="7" s="1"/>
  <c r="AG4482" i="7" a="1"/>
  <c r="AG4482" i="7" s="1"/>
  <c r="AG4483" i="7" a="1"/>
  <c r="AG4483" i="7" s="1"/>
  <c r="AG4484" i="7" a="1"/>
  <c r="AG4484" i="7" s="1"/>
  <c r="AG4485" i="7" a="1"/>
  <c r="AG4485" i="7"/>
  <c r="AG4486" i="7" a="1"/>
  <c r="AG4486" i="7" s="1"/>
  <c r="AG4487" i="7" a="1"/>
  <c r="AG4487" i="7" s="1"/>
  <c r="AG4488" i="7" a="1"/>
  <c r="AG4488" i="7" s="1"/>
  <c r="AG4489" i="7" a="1"/>
  <c r="AG4489" i="7"/>
  <c r="AG4490" i="7" a="1"/>
  <c r="AG4490" i="7" s="1"/>
  <c r="AG4491" i="7" a="1"/>
  <c r="AG4491" i="7" s="1"/>
  <c r="AG4492" i="7" a="1"/>
  <c r="AG4492" i="7" s="1"/>
  <c r="AG4493" i="7" a="1"/>
  <c r="AG4493" i="7" s="1"/>
  <c r="AG4494" i="7" a="1"/>
  <c r="AG4494" i="7" s="1"/>
  <c r="AG4495" i="7" a="1"/>
  <c r="AG4495" i="7"/>
  <c r="AG4496" i="7" a="1"/>
  <c r="AG4496" i="7"/>
  <c r="AG4497" i="7" a="1"/>
  <c r="AG4497" i="7" s="1"/>
  <c r="AG4498" i="7" a="1"/>
  <c r="AG4498" i="7" s="1"/>
  <c r="AG4499" i="7" a="1"/>
  <c r="AG4499" i="7" s="1"/>
  <c r="AG4500" i="7" a="1"/>
  <c r="AG4500" i="7" s="1"/>
  <c r="AG4501" i="7" a="1"/>
  <c r="AG4501" i="7" s="1"/>
  <c r="AG4502" i="7" a="1"/>
  <c r="AG4502" i="7"/>
  <c r="AG4503" i="7" a="1"/>
  <c r="AG4503" i="7"/>
  <c r="AG4504" i="7" a="1"/>
  <c r="AG4504" i="7" s="1"/>
  <c r="AG4505" i="7" a="1"/>
  <c r="AG4505" i="7" s="1"/>
  <c r="AG4506" i="7" a="1"/>
  <c r="AG4506" i="7" s="1"/>
  <c r="AG4507" i="7" a="1"/>
  <c r="AG4507" i="7"/>
  <c r="AG4508" i="7" a="1"/>
  <c r="AG4508" i="7"/>
  <c r="AG4509" i="7" a="1"/>
  <c r="AG4509" i="7" s="1"/>
  <c r="AG4510" i="7" a="1"/>
  <c r="AG4510" i="7" s="1"/>
  <c r="AG4511" i="7" a="1"/>
  <c r="AG4511" i="7" s="1"/>
  <c r="AG4512" i="7" a="1"/>
  <c r="AG4512" i="7" s="1"/>
  <c r="AG4513" i="7" a="1"/>
  <c r="AG4513" i="7"/>
  <c r="AG4514" i="7" a="1"/>
  <c r="AG4514" i="7" s="1"/>
  <c r="AG4515" i="7" a="1"/>
  <c r="AG4515" i="7" s="1"/>
  <c r="AG4516" i="7" a="1"/>
  <c r="AG4516" i="7"/>
  <c r="AG4517" i="7" a="1"/>
  <c r="AG4517" i="7" s="1"/>
  <c r="AG4518" i="7" a="1"/>
  <c r="AG4518" i="7" s="1"/>
  <c r="AG4519" i="7" a="1"/>
  <c r="AG4519" i="7" s="1"/>
  <c r="AG4520" i="7" a="1"/>
  <c r="AG4520" i="7" s="1"/>
  <c r="AG4521" i="7" a="1"/>
  <c r="AG4521" i="7" s="1"/>
  <c r="AG4522" i="7" a="1"/>
  <c r="AG4522" i="7"/>
  <c r="AG4523" i="7" a="1"/>
  <c r="AG4523" i="7" s="1"/>
  <c r="AG4524" i="7" a="1"/>
  <c r="AG4524" i="7" s="1"/>
  <c r="AG4525" i="7" a="1"/>
  <c r="AG4525" i="7" s="1"/>
  <c r="AG4526" i="7" a="1"/>
  <c r="AG4526" i="7" s="1"/>
  <c r="AG4527" i="7" a="1"/>
  <c r="AG4527" i="7" s="1"/>
  <c r="AG4528" i="7" a="1"/>
  <c r="AG4528" i="7" s="1"/>
  <c r="AG4529" i="7" a="1"/>
  <c r="AG4529" i="7" s="1"/>
  <c r="AG4530" i="7" a="1"/>
  <c r="AG4530" i="7" s="1"/>
  <c r="AG4531" i="7" a="1"/>
  <c r="AG4531" i="7" s="1"/>
  <c r="AG4532" i="7" a="1"/>
  <c r="AG4532" i="7" s="1"/>
  <c r="AG4533" i="7" a="1"/>
  <c r="AG4533" i="7" s="1"/>
  <c r="AG4534" i="7" a="1"/>
  <c r="AG4534" i="7" s="1"/>
  <c r="AG4535" i="7" a="1"/>
  <c r="AG4535" i="7" s="1"/>
  <c r="AG4536" i="7" a="1"/>
  <c r="AG4536" i="7" s="1"/>
  <c r="AG4537" i="7" a="1"/>
  <c r="AG4537" i="7" s="1"/>
  <c r="AG4538" i="7" a="1"/>
  <c r="AG4538" i="7"/>
  <c r="AG4539" i="7" a="1"/>
  <c r="AG4539" i="7"/>
  <c r="AG4540" i="7" a="1"/>
  <c r="AG4540" i="7" s="1"/>
  <c r="AG4541" i="7" a="1"/>
  <c r="AG4541" i="7" s="1"/>
  <c r="AG4542" i="7" a="1"/>
  <c r="AG4542" i="7" s="1"/>
  <c r="AG4543" i="7" a="1"/>
  <c r="AG4543" i="7"/>
  <c r="AG4544" i="7" a="1"/>
  <c r="AG4544" i="7" s="1"/>
  <c r="AG4545" i="7" a="1"/>
  <c r="AG4545" i="7" s="1"/>
  <c r="AG4546" i="7" a="1"/>
  <c r="AG4546" i="7" s="1"/>
  <c r="AG4547" i="7" a="1"/>
  <c r="AG4547" i="7" s="1"/>
  <c r="AG4548" i="7" a="1"/>
  <c r="AG4548" i="7" s="1"/>
  <c r="AG4549" i="7" a="1"/>
  <c r="AG4549" i="7"/>
  <c r="AG4550" i="7" a="1"/>
  <c r="AG4550" i="7" s="1"/>
  <c r="AG4551" i="7" a="1"/>
  <c r="AG4551" i="7" s="1"/>
  <c r="AG4552" i="7" a="1"/>
  <c r="AG4552" i="7" s="1"/>
  <c r="AG4553" i="7" a="1"/>
  <c r="AG4553" i="7" s="1"/>
  <c r="AG4554" i="7" a="1"/>
  <c r="AG4554" i="7" s="1"/>
  <c r="AG4555" i="7" a="1"/>
  <c r="AG4555" i="7"/>
  <c r="AG4556" i="7" a="1"/>
  <c r="AG4556" i="7" s="1"/>
  <c r="AG4557" i="7" a="1"/>
  <c r="AG4557" i="7"/>
  <c r="AG4558" i="7" a="1"/>
  <c r="AG4558" i="7"/>
  <c r="AG4559" i="7" a="1"/>
  <c r="AG4559" i="7" s="1"/>
  <c r="AG4560" i="7" a="1"/>
  <c r="AG4560" i="7" s="1"/>
  <c r="AG4561" i="7" a="1"/>
  <c r="AG4561" i="7" s="1"/>
  <c r="AG4562" i="7" a="1"/>
  <c r="AG4562" i="7" s="1"/>
  <c r="AG4563" i="7" a="1"/>
  <c r="AG4563" i="7" s="1"/>
  <c r="AG4564" i="7" a="1"/>
  <c r="AG4564" i="7" s="1"/>
  <c r="AG4565" i="7" a="1"/>
  <c r="AG4565" i="7" s="1"/>
  <c r="AG4566" i="7" a="1"/>
  <c r="AG4566" i="7" s="1"/>
  <c r="AG4567" i="7" a="1"/>
  <c r="AG4567" i="7"/>
  <c r="AG4568" i="7" a="1"/>
  <c r="AG4568" i="7" s="1"/>
  <c r="AG4569" i="7" a="1"/>
  <c r="AG4569" i="7" s="1"/>
  <c r="AG4570" i="7" a="1"/>
  <c r="AG4570" i="7" s="1"/>
  <c r="AG4571" i="7" a="1"/>
  <c r="AG4571" i="7" s="1"/>
  <c r="AG4572" i="7" a="1"/>
  <c r="AG4572" i="7" s="1"/>
  <c r="AG4573" i="7" a="1"/>
  <c r="AG4573" i="7" s="1"/>
  <c r="AG4574" i="7" a="1"/>
  <c r="AG4574" i="7" s="1"/>
  <c r="AG4575" i="7" a="1"/>
  <c r="AG4575" i="7"/>
  <c r="AG4576" i="7" a="1"/>
  <c r="AG4576" i="7" s="1"/>
  <c r="AG4577" i="7" a="1"/>
  <c r="AG4577" i="7" s="1"/>
  <c r="AG4578" i="7" a="1"/>
  <c r="AG4578" i="7" s="1"/>
  <c r="AG4579" i="7" a="1"/>
  <c r="AG4579" i="7" s="1"/>
  <c r="AG4580" i="7" a="1"/>
  <c r="AG4580" i="7" s="1"/>
  <c r="AG4581" i="7" a="1"/>
  <c r="AG4581" i="7" s="1"/>
  <c r="AG4582" i="7" a="1"/>
  <c r="AG4582" i="7" s="1"/>
  <c r="AG4583" i="7" a="1"/>
  <c r="AG4583" i="7" s="1"/>
  <c r="AG4584" i="7" a="1"/>
  <c r="AG4584" i="7" s="1"/>
  <c r="AG4585" i="7" a="1"/>
  <c r="AG4585" i="7" s="1"/>
  <c r="AG4586" i="7" a="1"/>
  <c r="AG4586" i="7"/>
  <c r="AG4587" i="7" a="1"/>
  <c r="AG4587" i="7" s="1"/>
  <c r="AG4588" i="7" a="1"/>
  <c r="AG4588" i="7" s="1"/>
  <c r="AG4589" i="7" a="1"/>
  <c r="AG4589" i="7" s="1"/>
  <c r="AG4590" i="7" a="1"/>
  <c r="AG4590" i="7" s="1"/>
  <c r="AG4591" i="7" a="1"/>
  <c r="AG4591" i="7" s="1"/>
  <c r="AG4592" i="7" a="1"/>
  <c r="AG4592" i="7" s="1"/>
  <c r="AG4593" i="7" a="1"/>
  <c r="AG4593" i="7" s="1"/>
  <c r="AG4594" i="7" a="1"/>
  <c r="AG4594" i="7" s="1"/>
  <c r="AG4595" i="7" a="1"/>
  <c r="AG4595" i="7" s="1"/>
  <c r="AG4596" i="7" a="1"/>
  <c r="AG4596" i="7" s="1"/>
  <c r="AG4597" i="7" a="1"/>
  <c r="AG4597" i="7" s="1"/>
  <c r="AG4598" i="7" a="1"/>
  <c r="AG4598" i="7" s="1"/>
  <c r="AG4599" i="7" a="1"/>
  <c r="AG4599" i="7" s="1"/>
  <c r="AG4600" i="7" a="1"/>
  <c r="AG4600" i="7" s="1"/>
  <c r="AG4601" i="7" a="1"/>
  <c r="AG4601" i="7" s="1"/>
  <c r="AG4602" i="7" a="1"/>
  <c r="AG4602" i="7" s="1"/>
  <c r="AG4603" i="7" a="1"/>
  <c r="AG4603" i="7"/>
  <c r="AG4604" i="7" a="1"/>
  <c r="AG4604" i="7"/>
  <c r="AG4605" i="7" a="1"/>
  <c r="AG4605" i="7" s="1"/>
  <c r="AG4606" i="7" a="1"/>
  <c r="AG4606" i="7" s="1"/>
  <c r="AG4607" i="7" a="1"/>
  <c r="AG4607" i="7" s="1"/>
  <c r="AG4608" i="7" a="1"/>
  <c r="AG4608" i="7" s="1"/>
  <c r="AG4609" i="7" a="1"/>
  <c r="AG4609" i="7" s="1"/>
  <c r="AG4610" i="7" a="1"/>
  <c r="AG4610" i="7" s="1"/>
  <c r="AG4611" i="7" a="1"/>
  <c r="AG4611" i="7"/>
  <c r="AG4612" i="7" a="1"/>
  <c r="AG4612" i="7" s="1"/>
  <c r="AG4613" i="7" a="1"/>
  <c r="AG4613" i="7" s="1"/>
  <c r="AG4614" i="7" a="1"/>
  <c r="AG4614" i="7" s="1"/>
  <c r="AG4615" i="7" a="1"/>
  <c r="AG4615" i="7" s="1"/>
  <c r="AG4616" i="7" a="1"/>
  <c r="AG4616" i="7" s="1"/>
  <c r="AG4617" i="7" a="1"/>
  <c r="AG4617" i="7" s="1"/>
  <c r="AG4618" i="7" a="1"/>
  <c r="AG4618" i="7"/>
  <c r="AG4619" i="7" a="1"/>
  <c r="AG4619" i="7" s="1"/>
  <c r="AG4620" i="7" a="1"/>
  <c r="AG4620" i="7" s="1"/>
  <c r="AG4621" i="7" a="1"/>
  <c r="AG4621" i="7" s="1"/>
  <c r="AG4622" i="7" a="1"/>
  <c r="AG4622" i="7" s="1"/>
  <c r="AG4623" i="7" a="1"/>
  <c r="AG4623" i="7"/>
  <c r="AG4624" i="7" a="1"/>
  <c r="AG4624" i="7" s="1"/>
  <c r="AG4625" i="7" a="1"/>
  <c r="AG4625" i="7" s="1"/>
  <c r="AG4626" i="7" a="1"/>
  <c r="AG4626" i="7" s="1"/>
  <c r="AG4627" i="7" a="1"/>
  <c r="AG4627" i="7" s="1"/>
  <c r="AG4628" i="7" a="1"/>
  <c r="AG4628" i="7" s="1"/>
  <c r="AG4629" i="7" a="1"/>
  <c r="AG4629" i="7" s="1"/>
  <c r="AG4630" i="7" a="1"/>
  <c r="AG4630" i="7" s="1"/>
  <c r="AG4631" i="7" a="1"/>
  <c r="AG4631" i="7" s="1"/>
  <c r="AG4632" i="7" a="1"/>
  <c r="AG4632" i="7" s="1"/>
  <c r="AG4633" i="7" a="1"/>
  <c r="AG4633" i="7" s="1"/>
  <c r="AG4634" i="7" a="1"/>
  <c r="AG4634" i="7" s="1"/>
  <c r="AG4635" i="7" a="1"/>
  <c r="AG4635" i="7" s="1"/>
  <c r="AG4636" i="7" a="1"/>
  <c r="AG4636" i="7" s="1"/>
  <c r="AG4637" i="7" a="1"/>
  <c r="AG4637" i="7" s="1"/>
  <c r="AG4638" i="7" a="1"/>
  <c r="AG4638" i="7" s="1"/>
  <c r="AG4639" i="7" a="1"/>
  <c r="AG4639" i="7" s="1"/>
  <c r="AG4640" i="7" a="1"/>
  <c r="AG4640" i="7" s="1"/>
  <c r="AG4641" i="7" a="1"/>
  <c r="AG4641" i="7" s="1"/>
  <c r="AG4642" i="7" a="1"/>
  <c r="AG4642" i="7" s="1"/>
  <c r="AG4643" i="7" a="1"/>
  <c r="AG4643" i="7" s="1"/>
  <c r="AG4644" i="7" a="1"/>
  <c r="AG4644" i="7" s="1"/>
  <c r="AG4645" i="7" a="1"/>
  <c r="AG4645" i="7" s="1"/>
  <c r="AG4646" i="7" a="1"/>
  <c r="AG4646" i="7" s="1"/>
  <c r="AG4647" i="7" a="1"/>
  <c r="AG4647" i="7" s="1"/>
  <c r="AG4648" i="7" a="1"/>
  <c r="AG4648" i="7" s="1"/>
  <c r="AG4649" i="7" a="1"/>
  <c r="AG4649" i="7" s="1"/>
  <c r="AG4650" i="7" a="1"/>
  <c r="AG4650" i="7" s="1"/>
  <c r="AG4651" i="7" a="1"/>
  <c r="AG4651" i="7" s="1"/>
  <c r="AG4652" i="7" a="1"/>
  <c r="AG4652" i="7" s="1"/>
  <c r="AG4653" i="7" a="1"/>
  <c r="AG4653" i="7" s="1"/>
  <c r="AG4654" i="7" a="1"/>
  <c r="AG4654" i="7"/>
  <c r="AG4655" i="7" a="1"/>
  <c r="AG4655" i="7" s="1"/>
  <c r="AG4656" i="7" a="1"/>
  <c r="AG4656" i="7" s="1"/>
  <c r="AG4657" i="7" a="1"/>
  <c r="AG4657" i="7" s="1"/>
  <c r="AG4658" i="7" a="1"/>
  <c r="AG4658" i="7" s="1"/>
  <c r="AG4659" i="7" a="1"/>
  <c r="AG4659" i="7"/>
  <c r="AG4660" i="7" a="1"/>
  <c r="AG4660" i="7" s="1"/>
  <c r="AG4661" i="7" a="1"/>
  <c r="AG4661" i="7" s="1"/>
  <c r="AG4662" i="7" a="1"/>
  <c r="AG4662" i="7" s="1"/>
  <c r="AG4663" i="7" a="1"/>
  <c r="AG4663" i="7" s="1"/>
  <c r="AG4664" i="7" a="1"/>
  <c r="AG4664" i="7" s="1"/>
  <c r="AG4665" i="7" a="1"/>
  <c r="AG4665" i="7"/>
  <c r="AG4666" i="7" a="1"/>
  <c r="AG4666" i="7" s="1"/>
  <c r="AG4667" i="7" a="1"/>
  <c r="AG4667" i="7" s="1"/>
  <c r="AG4668" i="7" a="1"/>
  <c r="AG4668" i="7" s="1"/>
  <c r="AG4669" i="7" a="1"/>
  <c r="AG4669" i="7" s="1"/>
  <c r="AG4670" i="7" a="1"/>
  <c r="AG4670" i="7" s="1"/>
  <c r="AG4671" i="7" a="1"/>
  <c r="AG4671" i="7" s="1"/>
  <c r="AG4672" i="7" a="1"/>
  <c r="AG4672" i="7" s="1"/>
  <c r="AG4673" i="7" a="1"/>
  <c r="AG4673" i="7" s="1"/>
  <c r="AG4674" i="7" a="1"/>
  <c r="AG4674" i="7" s="1"/>
  <c r="AG4675" i="7" a="1"/>
  <c r="AG4675" i="7"/>
  <c r="AG4676" i="7" a="1"/>
  <c r="AG4676" i="7" s="1"/>
  <c r="AG4677" i="7" a="1"/>
  <c r="AG4677" i="7" s="1"/>
  <c r="AG4678" i="7" a="1"/>
  <c r="AG4678" i="7" s="1"/>
  <c r="AG4679" i="7" a="1"/>
  <c r="AG4679" i="7" s="1"/>
  <c r="AG4680" i="7" a="1"/>
  <c r="AG4680" i="7" s="1"/>
  <c r="AG4681" i="7" a="1"/>
  <c r="AG4681" i="7" s="1"/>
  <c r="AG4682" i="7" a="1"/>
  <c r="AG4682" i="7"/>
  <c r="AG4683" i="7" a="1"/>
  <c r="AG4683" i="7" s="1"/>
  <c r="AG4684" i="7" a="1"/>
  <c r="AG4684" i="7" s="1"/>
  <c r="AG4685" i="7" a="1"/>
  <c r="AG4685" i="7" s="1"/>
  <c r="AG4686" i="7" a="1"/>
  <c r="AG4686" i="7" s="1"/>
  <c r="AG4687" i="7" a="1"/>
  <c r="AG4687" i="7" s="1"/>
  <c r="AG4688" i="7" a="1"/>
  <c r="AG4688" i="7" s="1"/>
  <c r="AG4689" i="7" a="1"/>
  <c r="AG4689" i="7" s="1"/>
  <c r="AG4690" i="7" a="1"/>
  <c r="AG4690" i="7" s="1"/>
  <c r="AG4691" i="7" a="1"/>
  <c r="AG4691" i="7" s="1"/>
  <c r="AG4692" i="7" a="1"/>
  <c r="AG4692" i="7" s="1"/>
  <c r="AG4693" i="7" a="1"/>
  <c r="AG4693" i="7" s="1"/>
  <c r="AG4694" i="7" a="1"/>
  <c r="AG4694" i="7" s="1"/>
  <c r="AG4695" i="7" a="1"/>
  <c r="AG4695" i="7"/>
  <c r="AG4696" i="7" a="1"/>
  <c r="AG4696" i="7" s="1"/>
  <c r="AG4697" i="7" a="1"/>
  <c r="AG4697" i="7" s="1"/>
  <c r="AG4698" i="7" a="1"/>
  <c r="AG4698" i="7" s="1"/>
  <c r="AG4699" i="7" a="1"/>
  <c r="AG4699" i="7" s="1"/>
  <c r="AG4700" i="7" a="1"/>
  <c r="AG4700" i="7" s="1"/>
  <c r="AG4701" i="7" a="1"/>
  <c r="AG4701" i="7"/>
  <c r="AG4702" i="7" a="1"/>
  <c r="AG4702" i="7" s="1"/>
  <c r="AG4703" i="7" a="1"/>
  <c r="AG4703" i="7" s="1"/>
  <c r="AG4704" i="7" a="1"/>
  <c r="AG4704" i="7" s="1"/>
  <c r="AG4705" i="7" a="1"/>
  <c r="AG4705" i="7" s="1"/>
  <c r="AG4706" i="7" a="1"/>
  <c r="AG4706" i="7" s="1"/>
  <c r="AG4707" i="7" a="1"/>
  <c r="AG4707" i="7" s="1"/>
  <c r="AG4708" i="7" a="1"/>
  <c r="AG4708" i="7" s="1"/>
  <c r="AG4709" i="7" a="1"/>
  <c r="AG4709" i="7" s="1"/>
  <c r="AG4710" i="7" a="1"/>
  <c r="AG4710" i="7" s="1"/>
  <c r="AG4711" i="7" a="1"/>
  <c r="AG4711" i="7"/>
  <c r="AG4712" i="7" a="1"/>
  <c r="AG4712" i="7" s="1"/>
  <c r="AG4713" i="7" a="1"/>
  <c r="AG4713" i="7" s="1"/>
  <c r="AG4714" i="7" a="1"/>
  <c r="AG4714" i="7" s="1"/>
  <c r="AG4715" i="7" a="1"/>
  <c r="AG4715" i="7" s="1"/>
  <c r="AG4716" i="7" a="1"/>
  <c r="AG4716" i="7" s="1"/>
  <c r="AG4717" i="7" a="1"/>
  <c r="AG4717" i="7" s="1"/>
  <c r="AG4718" i="7" a="1"/>
  <c r="AG4718" i="7"/>
  <c r="AG4719" i="7" a="1"/>
  <c r="AG4719" i="7" s="1"/>
  <c r="AG4720" i="7" a="1"/>
  <c r="AG4720" i="7" s="1"/>
  <c r="AG4721" i="7" a="1"/>
  <c r="AG4721" i="7" s="1"/>
  <c r="AG4722" i="7" a="1"/>
  <c r="AG4722" i="7" s="1"/>
  <c r="AG4723" i="7" a="1"/>
  <c r="AG4723" i="7" s="1"/>
  <c r="AG4724" i="7" a="1"/>
  <c r="AG4724" i="7" s="1"/>
  <c r="AG4725" i="7" a="1"/>
  <c r="AG4725" i="7" s="1"/>
  <c r="AG4726" i="7" a="1"/>
  <c r="AG4726" i="7"/>
  <c r="AG4727" i="7" a="1"/>
  <c r="AG4727" i="7" s="1"/>
  <c r="AG4728" i="7" a="1"/>
  <c r="AG4728" i="7" s="1"/>
  <c r="AG4729" i="7" a="1"/>
  <c r="AG4729" i="7" s="1"/>
  <c r="AG4730" i="7" a="1"/>
  <c r="AG4730" i="7" s="1"/>
  <c r="AG4731" i="7" a="1"/>
  <c r="AG4731" i="7" s="1"/>
  <c r="AG4732" i="7" a="1"/>
  <c r="AG4732" i="7" s="1"/>
  <c r="AG4733" i="7" a="1"/>
  <c r="AG4733" i="7" s="1"/>
  <c r="AG4734" i="7" a="1"/>
  <c r="AG4734" i="7" s="1"/>
  <c r="AG4735" i="7" a="1"/>
  <c r="AG4735" i="7" s="1"/>
  <c r="AG4736" i="7" a="1"/>
  <c r="AG4736" i="7" s="1"/>
  <c r="AG4737" i="7" a="1"/>
  <c r="AG4737" i="7"/>
  <c r="AG4738" i="7" a="1"/>
  <c r="AG4738" i="7" s="1"/>
  <c r="AG4739" i="7" a="1"/>
  <c r="AG4739" i="7" s="1"/>
  <c r="AG4740" i="7" a="1"/>
  <c r="AG4740" i="7" s="1"/>
  <c r="AG4741" i="7" a="1"/>
  <c r="AG4741" i="7"/>
  <c r="AG4742" i="7" a="1"/>
  <c r="AG4742" i="7" s="1"/>
  <c r="AG4743" i="7" a="1"/>
  <c r="AG4743" i="7" s="1"/>
  <c r="AG4744" i="7" a="1"/>
  <c r="AG4744" i="7"/>
  <c r="AG4745" i="7" a="1"/>
  <c r="AG4745" i="7" s="1"/>
  <c r="AG4746" i="7" a="1"/>
  <c r="AG4746" i="7" s="1"/>
  <c r="AG4747" i="7" a="1"/>
  <c r="AG4747" i="7" s="1"/>
  <c r="AG4748" i="7" a="1"/>
  <c r="AG4748" i="7"/>
  <c r="AG4749" i="7" a="1"/>
  <c r="AG4749" i="7" s="1"/>
  <c r="AG4750" i="7" a="1"/>
  <c r="AG4750" i="7" s="1"/>
  <c r="AG4751" i="7" a="1"/>
  <c r="AG4751" i="7" s="1"/>
  <c r="AG4752" i="7" a="1"/>
  <c r="AG4752" i="7" s="1"/>
  <c r="AG4753" i="7" a="1"/>
  <c r="AG4753" i="7" s="1"/>
  <c r="AG4754" i="7" a="1"/>
  <c r="AG4754" i="7" s="1"/>
  <c r="AG4755" i="7" a="1"/>
  <c r="AG4755" i="7" s="1"/>
  <c r="AG4756" i="7" a="1"/>
  <c r="AG4756" i="7" s="1"/>
  <c r="AG4757" i="7" a="1"/>
  <c r="AG4757" i="7" s="1"/>
  <c r="AG4758" i="7" a="1"/>
  <c r="AG4758" i="7" s="1"/>
  <c r="AG4759" i="7" a="1"/>
  <c r="AG4759" i="7" s="1"/>
  <c r="AG4760" i="7" a="1"/>
  <c r="AG4760" i="7"/>
  <c r="AG4761" i="7" a="1"/>
  <c r="AG4761" i="7" s="1"/>
  <c r="AG4762" i="7" a="1"/>
  <c r="AG4762" i="7"/>
  <c r="AG4763" i="7" a="1"/>
  <c r="AG4763" i="7" s="1"/>
  <c r="AG4764" i="7" a="1"/>
  <c r="AG4764" i="7" s="1"/>
  <c r="AG4765" i="7" a="1"/>
  <c r="AG4765" i="7" s="1"/>
  <c r="AG4766" i="7" a="1"/>
  <c r="AG4766" i="7"/>
  <c r="AG4767" i="7" a="1"/>
  <c r="AG4767" i="7" s="1"/>
  <c r="AG4768" i="7" a="1"/>
  <c r="AG4768" i="7" s="1"/>
  <c r="AG4769" i="7" a="1"/>
  <c r="AG4769" i="7" s="1"/>
  <c r="AG4770" i="7" a="1"/>
  <c r="AG4770" i="7" s="1"/>
  <c r="AG4771" i="7" a="1"/>
  <c r="AG4771" i="7" s="1"/>
  <c r="AG4772" i="7" a="1"/>
  <c r="AG4772" i="7" s="1"/>
  <c r="AG4773" i="7" a="1"/>
  <c r="AG4773" i="7"/>
  <c r="AG4774" i="7" a="1"/>
  <c r="AG4774" i="7"/>
  <c r="AG4775" i="7" a="1"/>
  <c r="AG4775" i="7" s="1"/>
  <c r="AG4776" i="7" a="1"/>
  <c r="AG4776" i="7" s="1"/>
  <c r="AG4777" i="7" a="1"/>
  <c r="AG4777" i="7" s="1"/>
  <c r="AG4778" i="7" a="1"/>
  <c r="AG4778" i="7" s="1"/>
  <c r="AG4779" i="7" a="1"/>
  <c r="AG4779" i="7" s="1"/>
  <c r="AG4780" i="7" a="1"/>
  <c r="AG4780" i="7" s="1"/>
  <c r="AG4781" i="7" a="1"/>
  <c r="AG4781" i="7" s="1"/>
  <c r="AG4782" i="7" a="1"/>
  <c r="AG4782" i="7" s="1"/>
  <c r="AG4783" i="7" a="1"/>
  <c r="AG4783" i="7" s="1"/>
  <c r="AG4784" i="7" a="1"/>
  <c r="AG4784" i="7"/>
  <c r="AG4785" i="7" a="1"/>
  <c r="AG4785" i="7" s="1"/>
  <c r="AG4786" i="7" a="1"/>
  <c r="AG4786" i="7" s="1"/>
  <c r="AG4787" i="7" a="1"/>
  <c r="AG4787" i="7" s="1"/>
  <c r="AG4788" i="7" a="1"/>
  <c r="AG4788" i="7" s="1"/>
  <c r="AG4789" i="7" a="1"/>
  <c r="AG4789" i="7" s="1"/>
  <c r="AG4790" i="7" a="1"/>
  <c r="AG4790" i="7"/>
  <c r="AG4791" i="7" a="1"/>
  <c r="AG4791" i="7"/>
  <c r="AG4792" i="7" a="1"/>
  <c r="AG4792" i="7" s="1"/>
  <c r="AG4793" i="7" a="1"/>
  <c r="AG4793" i="7" s="1"/>
  <c r="AG4794" i="7" a="1"/>
  <c r="AG4794" i="7" s="1"/>
  <c r="AG4795" i="7" a="1"/>
  <c r="AG4795" i="7" s="1"/>
  <c r="AG4796" i="7" a="1"/>
  <c r="AG4796" i="7" s="1"/>
  <c r="AG4797" i="7" a="1"/>
  <c r="AG4797" i="7" s="1"/>
  <c r="AG4798" i="7" a="1"/>
  <c r="AG4798" i="7" s="1"/>
  <c r="AG4799" i="7" a="1"/>
  <c r="AG4799" i="7" s="1"/>
  <c r="AG4800" i="7" a="1"/>
  <c r="AG4800" i="7" s="1"/>
  <c r="AG4801" i="7" a="1"/>
  <c r="AG4801" i="7" s="1"/>
  <c r="AG4802" i="7" a="1"/>
  <c r="AG4802" i="7"/>
  <c r="AG4803" i="7" a="1"/>
  <c r="AG4803" i="7"/>
  <c r="AG4804" i="7" a="1"/>
  <c r="AG4804" i="7" s="1"/>
  <c r="AG4805" i="7" a="1"/>
  <c r="AG4805" i="7" s="1"/>
  <c r="AG4806" i="7" a="1"/>
  <c r="AG4806" i="7" s="1"/>
  <c r="AG4807" i="7" a="1"/>
  <c r="AG4807" i="7" s="1"/>
  <c r="AG4808" i="7" a="1"/>
  <c r="AG4808" i="7" s="1"/>
  <c r="AG4809" i="7" a="1"/>
  <c r="AG4809" i="7"/>
  <c r="AG4810" i="7" a="1"/>
  <c r="AG4810" i="7" s="1"/>
  <c r="AG4811" i="7" a="1"/>
  <c r="AG4811" i="7" s="1"/>
  <c r="AG4812" i="7" a="1"/>
  <c r="AG4812" i="7" s="1"/>
  <c r="AG4813" i="7" a="1"/>
  <c r="AG4813" i="7" s="1"/>
  <c r="AG4814" i="7" a="1"/>
  <c r="AG4814" i="7" s="1"/>
  <c r="AG4815" i="7" a="1"/>
  <c r="AG4815" i="7" s="1"/>
  <c r="AG4816" i="7" a="1"/>
  <c r="AG4816" i="7" s="1"/>
  <c r="AG4817" i="7" a="1"/>
  <c r="AG4817" i="7" s="1"/>
  <c r="AG4818" i="7" a="1"/>
  <c r="AG4818" i="7" s="1"/>
  <c r="AG4819" i="7" a="1"/>
  <c r="AG4819" i="7" s="1"/>
  <c r="AG4820" i="7" a="1"/>
  <c r="AG4820" i="7" s="1"/>
  <c r="AG4821" i="7" a="1"/>
  <c r="AG4821" i="7" s="1"/>
  <c r="AG4822" i="7" a="1"/>
  <c r="AG4822" i="7" s="1"/>
  <c r="AG4823" i="7" a="1"/>
  <c r="AG4823" i="7" s="1"/>
  <c r="AG4824" i="7" a="1"/>
  <c r="AG4824" i="7" s="1"/>
  <c r="AG4825" i="7" a="1"/>
  <c r="AG4825" i="7"/>
  <c r="AG4826" i="7" a="1"/>
  <c r="AG4826" i="7" s="1"/>
  <c r="AG4827" i="7" a="1"/>
  <c r="AG4827" i="7" s="1"/>
  <c r="AG4828" i="7" a="1"/>
  <c r="AG4828" i="7" s="1"/>
  <c r="AG4829" i="7" a="1"/>
  <c r="AG4829" i="7" s="1"/>
  <c r="AG4830" i="7" a="1"/>
  <c r="AG4830" i="7" s="1"/>
  <c r="AG4831" i="7" a="1"/>
  <c r="AG4831" i="7" s="1"/>
  <c r="AG4832" i="7" a="1"/>
  <c r="AG4832" i="7" s="1"/>
  <c r="AG4833" i="7" a="1"/>
  <c r="AG4833" i="7" s="1"/>
  <c r="AG4834" i="7" a="1"/>
  <c r="AG4834" i="7"/>
  <c r="AG4835" i="7" a="1"/>
  <c r="AG4835" i="7" s="1"/>
  <c r="AG4836" i="7" a="1"/>
  <c r="AG4836" i="7" s="1"/>
  <c r="AG4837" i="7" a="1"/>
  <c r="AG4837" i="7" s="1"/>
  <c r="AG4838" i="7" a="1"/>
  <c r="AG4838" i="7" s="1"/>
  <c r="AG4839" i="7" a="1"/>
  <c r="AG4839" i="7" s="1"/>
  <c r="AG4840" i="7" a="1"/>
  <c r="AG4840" i="7"/>
  <c r="AG4841" i="7" a="1"/>
  <c r="AG4841" i="7" s="1"/>
  <c r="AG4842" i="7" a="1"/>
  <c r="AG4842" i="7" s="1"/>
  <c r="AG4843" i="7" a="1"/>
  <c r="AG4843" i="7" s="1"/>
  <c r="AG4844" i="7" a="1"/>
  <c r="AG4844" i="7" s="1"/>
  <c r="AG4845" i="7" a="1"/>
  <c r="AG4845" i="7" s="1"/>
  <c r="AG4846" i="7" a="1"/>
  <c r="AG4846" i="7" s="1"/>
  <c r="AG4847" i="7" a="1"/>
  <c r="AG4847" i="7" s="1"/>
  <c r="AG4848" i="7" a="1"/>
  <c r="AG4848" i="7" s="1"/>
  <c r="AG4849" i="7" a="1"/>
  <c r="AG4849" i="7" s="1"/>
  <c r="AG4850" i="7" a="1"/>
  <c r="AG4850" i="7" s="1"/>
  <c r="AG4851" i="7" a="1"/>
  <c r="AG4851" i="7" s="1"/>
  <c r="AG4852" i="7" a="1"/>
  <c r="AG4852" i="7" s="1"/>
  <c r="AG4853" i="7" a="1"/>
  <c r="AG4853" i="7" s="1"/>
  <c r="AG4854" i="7" a="1"/>
  <c r="AG4854" i="7" s="1"/>
  <c r="AG4855" i="7" a="1"/>
  <c r="AG4855" i="7" s="1"/>
  <c r="AG4856" i="7" a="1"/>
  <c r="AG4856" i="7"/>
  <c r="AG4857" i="7" a="1"/>
  <c r="AG4857" i="7" s="1"/>
  <c r="AG4858" i="7" a="1"/>
  <c r="AG4858" i="7" s="1"/>
  <c r="AG4859" i="7" a="1"/>
  <c r="AG4859" i="7" s="1"/>
  <c r="AG4860" i="7" a="1"/>
  <c r="AG4860" i="7" s="1"/>
  <c r="AG4861" i="7" a="1"/>
  <c r="AG4861" i="7" s="1"/>
  <c r="AG4862" i="7" a="1"/>
  <c r="AG4862" i="7"/>
  <c r="AG4863" i="7" a="1"/>
  <c r="AG4863" i="7" s="1"/>
  <c r="AG4864" i="7" a="1"/>
  <c r="AG4864" i="7" s="1"/>
  <c r="AG4865" i="7" a="1"/>
  <c r="AG4865" i="7" s="1"/>
  <c r="AG4866" i="7" a="1"/>
  <c r="AG4866" i="7" s="1"/>
  <c r="AG4867" i="7" a="1"/>
  <c r="AG4867" i="7" s="1"/>
  <c r="AG4868" i="7" a="1"/>
  <c r="AG4868" i="7"/>
  <c r="AG4869" i="7" a="1"/>
  <c r="AG4869" i="7" s="1"/>
  <c r="AG4870" i="7" a="1"/>
  <c r="AG4870" i="7" s="1"/>
  <c r="AG4871" i="7" a="1"/>
  <c r="AG4871" i="7" s="1"/>
  <c r="AG4872" i="7" a="1"/>
  <c r="AG4872" i="7" s="1"/>
  <c r="AG4873" i="7" a="1"/>
  <c r="AG4873" i="7" s="1"/>
  <c r="AG4874" i="7" a="1"/>
  <c r="AG4874" i="7"/>
  <c r="AG4875" i="7" a="1"/>
  <c r="AG4875" i="7" s="1"/>
  <c r="AG4876" i="7" a="1"/>
  <c r="AG4876" i="7" s="1"/>
  <c r="AG4877" i="7" a="1"/>
  <c r="AG4877" i="7" s="1"/>
  <c r="AG4878" i="7" a="1"/>
  <c r="AG4878" i="7" s="1"/>
  <c r="AG4879" i="7" a="1"/>
  <c r="AG4879" i="7" s="1"/>
  <c r="AG4880" i="7" a="1"/>
  <c r="AG4880" i="7" s="1"/>
  <c r="AG4881" i="7" a="1"/>
  <c r="AG4881" i="7" s="1"/>
  <c r="AG4882" i="7" a="1"/>
  <c r="AG4882" i="7" s="1"/>
  <c r="AG4883" i="7" a="1"/>
  <c r="AG4883" i="7" s="1"/>
  <c r="AG4884" i="7" a="1"/>
  <c r="AG4884" i="7" s="1"/>
  <c r="AG4885" i="7" a="1"/>
  <c r="AG4885" i="7" s="1"/>
  <c r="AG4886" i="7" a="1"/>
  <c r="AG4886" i="7" s="1"/>
  <c r="AG4887" i="7" a="1"/>
  <c r="AG4887" i="7" s="1"/>
  <c r="AG4888" i="7" a="1"/>
  <c r="AG4888" i="7" s="1"/>
  <c r="AG4889" i="7" a="1"/>
  <c r="AG4889" i="7" s="1"/>
  <c r="AG4890" i="7" a="1"/>
  <c r="AG4890" i="7" s="1"/>
  <c r="AG4891" i="7" a="1"/>
  <c r="AG4891" i="7" s="1"/>
  <c r="AG4892" i="7" a="1"/>
  <c r="AG4892" i="7" s="1"/>
  <c r="AG4893" i="7" a="1"/>
  <c r="AG4893" i="7" s="1"/>
  <c r="AG4894" i="7" a="1"/>
  <c r="AG4894" i="7" s="1"/>
  <c r="AG4895" i="7" a="1"/>
  <c r="AG4895" i="7" s="1"/>
  <c r="AG4896" i="7" a="1"/>
  <c r="AG4896" i="7" s="1"/>
  <c r="AG4897" i="7" a="1"/>
  <c r="AG4897" i="7" s="1"/>
  <c r="AG4898" i="7" a="1"/>
  <c r="AG4898" i="7" s="1"/>
  <c r="AG4899" i="7" a="1"/>
  <c r="AG4899" i="7"/>
  <c r="AG4900" i="7" a="1"/>
  <c r="AG4900" i="7" s="1"/>
  <c r="AG4901" i="7" a="1"/>
  <c r="AG4901" i="7" s="1"/>
  <c r="AG4902" i="7" a="1"/>
  <c r="AG4902" i="7" s="1"/>
  <c r="AG4903" i="7" a="1"/>
  <c r="AG4903" i="7" s="1"/>
  <c r="AG4904" i="7" a="1"/>
  <c r="AG4904" i="7"/>
  <c r="AG4905" i="7" a="1"/>
  <c r="AG4905" i="7"/>
  <c r="AG4906" i="7" a="1"/>
  <c r="AG4906" i="7" s="1"/>
  <c r="AG4907" i="7" a="1"/>
  <c r="AG4907" i="7" s="1"/>
  <c r="AG4908" i="7" a="1"/>
  <c r="AG4908" i="7" s="1"/>
  <c r="AG4909" i="7" a="1"/>
  <c r="AG4909" i="7" s="1"/>
  <c r="AG4910" i="7" a="1"/>
  <c r="AG4910" i="7" s="1"/>
  <c r="AG4911" i="7" a="1"/>
  <c r="AG4911" i="7" s="1"/>
  <c r="AG4912" i="7" a="1"/>
  <c r="AG4912" i="7" s="1"/>
  <c r="AG4913" i="7" a="1"/>
  <c r="AG4913" i="7" s="1"/>
  <c r="AG4914" i="7" a="1"/>
  <c r="AG4914" i="7" s="1"/>
  <c r="AG4915" i="7" a="1"/>
  <c r="AG4915" i="7" s="1"/>
  <c r="AG4916" i="7" a="1"/>
  <c r="AG4916" i="7" s="1"/>
  <c r="AG4917" i="7" a="1"/>
  <c r="AG4917" i="7" s="1"/>
  <c r="AG4918" i="7" a="1"/>
  <c r="AG4918" i="7" s="1"/>
  <c r="AG4919" i="7" a="1"/>
  <c r="AG4919" i="7" s="1"/>
  <c r="AG4920" i="7" a="1"/>
  <c r="AG4920" i="7" s="1"/>
  <c r="AG4921" i="7" a="1"/>
  <c r="AG4921" i="7" s="1"/>
  <c r="AG4922" i="7" a="1"/>
  <c r="AG4922" i="7" s="1"/>
  <c r="AG4923" i="7" a="1"/>
  <c r="AG4923" i="7" s="1"/>
  <c r="AG4924" i="7" a="1"/>
  <c r="AG4924" i="7" s="1"/>
  <c r="AG4925" i="7" a="1"/>
  <c r="AG4925" i="7" s="1"/>
  <c r="AG4926" i="7" a="1"/>
  <c r="AG4926" i="7" s="1"/>
  <c r="AG4927" i="7" a="1"/>
  <c r="AG4927" i="7" s="1"/>
  <c r="AG4928" i="7" a="1"/>
  <c r="AG4928" i="7" s="1"/>
  <c r="AG4929" i="7" a="1"/>
  <c r="AG4929" i="7" s="1"/>
  <c r="AG4930" i="7" a="1"/>
  <c r="AG4930" i="7" s="1"/>
  <c r="AG4931" i="7" a="1"/>
  <c r="AG4931" i="7" s="1"/>
  <c r="AG4932" i="7" a="1"/>
  <c r="AG4932" i="7" s="1"/>
  <c r="AG4933" i="7" a="1"/>
  <c r="AG4933" i="7" s="1"/>
  <c r="AG4934" i="7" a="1"/>
  <c r="AG4934" i="7" s="1"/>
  <c r="AG4935" i="7" a="1"/>
  <c r="AG4935" i="7" s="1"/>
  <c r="AG4936" i="7" a="1"/>
  <c r="AG4936" i="7" s="1"/>
  <c r="AG4937" i="7" a="1"/>
  <c r="AG4937" i="7" s="1"/>
  <c r="AG4938" i="7" a="1"/>
  <c r="AG4938" i="7" s="1"/>
  <c r="AG4939" i="7" a="1"/>
  <c r="AG4939" i="7" s="1"/>
  <c r="AG4940" i="7" a="1"/>
  <c r="AG4940" i="7" s="1"/>
  <c r="AG4941" i="7" a="1"/>
  <c r="AG4941" i="7" s="1"/>
  <c r="AG4942" i="7" a="1"/>
  <c r="AG4942" i="7" s="1"/>
  <c r="AG4943" i="7" a="1"/>
  <c r="AG4943" i="7" s="1"/>
  <c r="AG4944" i="7" a="1"/>
  <c r="AG4944" i="7" s="1"/>
  <c r="AG4945" i="7" a="1"/>
  <c r="AG4945" i="7" s="1"/>
  <c r="AG4946" i="7" a="1"/>
  <c r="AG4946" i="7" s="1"/>
  <c r="AG4947" i="7" a="1"/>
  <c r="AG4947" i="7" s="1"/>
  <c r="AG4948" i="7" a="1"/>
  <c r="AG4948" i="7" s="1"/>
  <c r="AG4949" i="7" a="1"/>
  <c r="AG4949" i="7" s="1"/>
  <c r="AG4950" i="7" a="1"/>
  <c r="AG4950" i="7" s="1"/>
  <c r="AG4951" i="7" a="1"/>
  <c r="AG4951" i="7" s="1"/>
  <c r="AG4952" i="7" a="1"/>
  <c r="AG4952" i="7" s="1"/>
  <c r="AG4953" i="7" a="1"/>
  <c r="AG4953" i="7" s="1"/>
  <c r="AG4954" i="7" a="1"/>
  <c r="AG4954" i="7" s="1"/>
  <c r="AG4955" i="7" a="1"/>
  <c r="AG4955" i="7" s="1"/>
  <c r="AG4956" i="7" a="1"/>
  <c r="AG4956" i="7" s="1"/>
  <c r="AG4957" i="7" a="1"/>
  <c r="AG4957" i="7"/>
  <c r="AG4958" i="7" a="1"/>
  <c r="AG4958" i="7" s="1"/>
  <c r="AG4959" i="7" a="1"/>
  <c r="AG4959" i="7" s="1"/>
  <c r="AG4960" i="7" a="1"/>
  <c r="AG4960" i="7" s="1"/>
  <c r="AG4961" i="7" a="1"/>
  <c r="AG4961" i="7" s="1"/>
  <c r="AG4962" i="7" a="1"/>
  <c r="AG4962" i="7" s="1"/>
  <c r="AG4963" i="7" a="1"/>
  <c r="AG4963" i="7" s="1"/>
  <c r="AG4964" i="7" a="1"/>
  <c r="AG4964" i="7"/>
  <c r="AG4965" i="7" a="1"/>
  <c r="AG4965" i="7" s="1"/>
  <c r="AG4966" i="7" a="1"/>
  <c r="AG4966" i="7" s="1"/>
  <c r="AG4967" i="7" a="1"/>
  <c r="AG4967" i="7" s="1"/>
  <c r="AG4968" i="7" a="1"/>
  <c r="AG4968" i="7" s="1"/>
  <c r="AG4969" i="7" a="1"/>
  <c r="AG4969" i="7" s="1"/>
  <c r="AG4970" i="7" a="1"/>
  <c r="AG4970" i="7"/>
  <c r="AG4971" i="7" a="1"/>
  <c r="AG4971" i="7" s="1"/>
  <c r="AG4972" i="7" a="1"/>
  <c r="AG4972" i="7" s="1"/>
  <c r="AG4973" i="7" a="1"/>
  <c r="AG4973" i="7" s="1"/>
  <c r="AG4974" i="7" a="1"/>
  <c r="AG4974" i="7" s="1"/>
  <c r="AG4975" i="7" a="1"/>
  <c r="AG4975" i="7" s="1"/>
  <c r="AG4976" i="7" a="1"/>
  <c r="AG4976" i="7" s="1"/>
  <c r="AG4977" i="7" a="1"/>
  <c r="AG4977" i="7" s="1"/>
  <c r="AG4978" i="7" a="1"/>
  <c r="AG4978" i="7" s="1"/>
  <c r="AG4979" i="7" a="1"/>
  <c r="AG4979" i="7" s="1"/>
  <c r="AG4980" i="7" a="1"/>
  <c r="AG4980" i="7" s="1"/>
  <c r="AG4981" i="7" a="1"/>
  <c r="AG4981" i="7" s="1"/>
  <c r="AG4982" i="7" a="1"/>
  <c r="AG4982" i="7" s="1"/>
  <c r="AG4983" i="7" a="1"/>
  <c r="AG4983" i="7" s="1"/>
  <c r="AG4984" i="7" a="1"/>
  <c r="AG4984" i="7" s="1"/>
  <c r="AG4985" i="7" a="1"/>
  <c r="AG4985" i="7" s="1"/>
  <c r="AG4986" i="7" a="1"/>
  <c r="AG4986" i="7" s="1"/>
  <c r="AG4987" i="7" a="1"/>
  <c r="AG4987" i="7" s="1"/>
  <c r="AG4988" i="7" a="1"/>
  <c r="AG4988" i="7" s="1"/>
  <c r="AG4989" i="7" a="1"/>
  <c r="AG4989" i="7"/>
  <c r="AG4990" i="7" a="1"/>
  <c r="AG4990" i="7" s="1"/>
  <c r="AG4991" i="7" a="1"/>
  <c r="AG4991" i="7" s="1"/>
  <c r="AG4992" i="7" a="1"/>
  <c r="AG4992" i="7" s="1"/>
  <c r="AG4993" i="7" a="1"/>
  <c r="AG4993" i="7" s="1"/>
  <c r="AG4994" i="7" a="1"/>
  <c r="AG4994" i="7" s="1"/>
  <c r="AG4995" i="7" a="1"/>
  <c r="AG4995" i="7" s="1"/>
  <c r="AG4996" i="7" a="1"/>
  <c r="AG4996" i="7" s="1"/>
  <c r="AG4997" i="7" a="1"/>
  <c r="AG4997" i="7" s="1"/>
  <c r="AG4998" i="7" a="1"/>
  <c r="AG4998" i="7" s="1"/>
  <c r="AG4999" i="7" a="1"/>
  <c r="AG4999" i="7" s="1"/>
  <c r="AG5000" i="7" a="1"/>
  <c r="AG5000" i="7" s="1"/>
  <c r="AG5001" i="7" a="1"/>
  <c r="AG5001" i="7" s="1"/>
  <c r="AF2" i="7" a="1"/>
  <c r="AF2" i="7" s="1"/>
  <c r="AF3" i="7" a="1"/>
  <c r="AF3" i="7" s="1"/>
  <c r="AF4" i="7" a="1"/>
  <c r="AF4" i="7" s="1"/>
  <c r="AF5" i="7" a="1"/>
  <c r="AF5" i="7" s="1"/>
  <c r="AF6" i="7" a="1"/>
  <c r="AF6" i="7" s="1"/>
  <c r="AF7" i="7" a="1"/>
  <c r="AF7" i="7" s="1"/>
  <c r="AF8" i="7" a="1"/>
  <c r="AF8" i="7" s="1"/>
  <c r="AF9" i="7" a="1"/>
  <c r="AF9" i="7" s="1"/>
  <c r="AF10" i="7" a="1"/>
  <c r="AF10" i="7" s="1"/>
  <c r="AF11" i="7" a="1"/>
  <c r="AF11" i="7" s="1"/>
  <c r="AF12" i="7" a="1"/>
  <c r="AF12" i="7"/>
  <c r="AF13" i="7" a="1"/>
  <c r="AF13" i="7" s="1"/>
  <c r="AF14" i="7" a="1"/>
  <c r="AF14" i="7" s="1"/>
  <c r="AF15" i="7" a="1"/>
  <c r="AF15" i="7" s="1"/>
  <c r="AF16" i="7" a="1"/>
  <c r="AF16" i="7"/>
  <c r="AF17" i="7" a="1"/>
  <c r="AF17" i="7" s="1"/>
  <c r="AF18" i="7" a="1"/>
  <c r="AF18" i="7" s="1"/>
  <c r="AF19" i="7" a="1"/>
  <c r="AF19" i="7" s="1"/>
  <c r="AF20" i="7" a="1"/>
  <c r="AF20" i="7" s="1"/>
  <c r="AF21" i="7" a="1"/>
  <c r="AF21" i="7" s="1"/>
  <c r="AF22" i="7" a="1"/>
  <c r="AF22" i="7" s="1"/>
  <c r="AF23" i="7" a="1"/>
  <c r="AF23" i="7"/>
  <c r="AF24" i="7" a="1"/>
  <c r="AF24" i="7" s="1"/>
  <c r="AF25" i="7" a="1"/>
  <c r="AF25" i="7" s="1"/>
  <c r="AF26" i="7" a="1"/>
  <c r="AF26" i="7" s="1"/>
  <c r="AF27" i="7" a="1"/>
  <c r="AF27" i="7" s="1"/>
  <c r="AF28" i="7" a="1"/>
  <c r="AF28" i="7" s="1"/>
  <c r="AF29" i="7" a="1"/>
  <c r="AF29" i="7" s="1"/>
  <c r="AF30" i="7" a="1"/>
  <c r="AF30" i="7" s="1"/>
  <c r="AF31" i="7" a="1"/>
  <c r="AF31" i="7" s="1"/>
  <c r="AF32" i="7" a="1"/>
  <c r="AF32" i="7" s="1"/>
  <c r="AF33" i="7" a="1"/>
  <c r="AF33" i="7" s="1"/>
  <c r="AF34" i="7" a="1"/>
  <c r="AF34" i="7"/>
  <c r="AF35" i="7" a="1"/>
  <c r="AF35" i="7" s="1"/>
  <c r="AF36" i="7" a="1"/>
  <c r="AF36" i="7" s="1"/>
  <c r="AF37" i="7" a="1"/>
  <c r="AF37" i="7"/>
  <c r="AF38" i="7" a="1"/>
  <c r="AF38" i="7" s="1"/>
  <c r="AF39" i="7" a="1"/>
  <c r="AF39" i="7" s="1"/>
  <c r="AF40" i="7" a="1"/>
  <c r="AF40" i="7" s="1"/>
  <c r="AF41" i="7" a="1"/>
  <c r="AF41" i="7" s="1"/>
  <c r="AF42" i="7" a="1"/>
  <c r="AF42" i="7" s="1"/>
  <c r="AF43" i="7" a="1"/>
  <c r="AF43" i="7" s="1"/>
  <c r="AF44" i="7" a="1"/>
  <c r="AF44" i="7" s="1"/>
  <c r="AF45" i="7" a="1"/>
  <c r="AF45" i="7" s="1"/>
  <c r="AF46" i="7" a="1"/>
  <c r="AF46" i="7" s="1"/>
  <c r="AF47" i="7" a="1"/>
  <c r="AF47" i="7" s="1"/>
  <c r="AF48" i="7" a="1"/>
  <c r="AF48" i="7"/>
  <c r="AF49" i="7" a="1"/>
  <c r="AF49" i="7" s="1"/>
  <c r="AF50" i="7" a="1"/>
  <c r="AF50" i="7" s="1"/>
  <c r="AF51" i="7" a="1"/>
  <c r="AF51" i="7" s="1"/>
  <c r="AF52" i="7" a="1"/>
  <c r="AF52" i="7" s="1"/>
  <c r="AF53" i="7" a="1"/>
  <c r="AF53" i="7" s="1"/>
  <c r="AF54" i="7" a="1"/>
  <c r="AF54" i="7" s="1"/>
  <c r="AF55" i="7" a="1"/>
  <c r="AF55" i="7" s="1"/>
  <c r="AF56" i="7" a="1"/>
  <c r="AF56" i="7" s="1"/>
  <c r="AF57" i="7" a="1"/>
  <c r="AF57" i="7" s="1"/>
  <c r="AF58" i="7" a="1"/>
  <c r="AF58" i="7" s="1"/>
  <c r="AF59" i="7" a="1"/>
  <c r="AF59" i="7" s="1"/>
  <c r="AF60" i="7" a="1"/>
  <c r="AF60" i="7" s="1"/>
  <c r="AF61" i="7" a="1"/>
  <c r="AF61" i="7" s="1"/>
  <c r="AF62" i="7" a="1"/>
  <c r="AF62" i="7" s="1"/>
  <c r="AF63" i="7" a="1"/>
  <c r="AF63" i="7" s="1"/>
  <c r="AF64" i="7" a="1"/>
  <c r="AF64" i="7" s="1"/>
  <c r="AF65" i="7" a="1"/>
  <c r="AF65" i="7" s="1"/>
  <c r="AF66" i="7" a="1"/>
  <c r="AF66" i="7"/>
  <c r="AF67" i="7" a="1"/>
  <c r="AF67" i="7" s="1"/>
  <c r="AF68" i="7" a="1"/>
  <c r="AF68" i="7" s="1"/>
  <c r="AF69" i="7" a="1"/>
  <c r="AF69" i="7" s="1"/>
  <c r="AF70" i="7" a="1"/>
  <c r="AF70" i="7" s="1"/>
  <c r="AF71" i="7" a="1"/>
  <c r="AF71" i="7" s="1"/>
  <c r="AF72" i="7" a="1"/>
  <c r="AF72" i="7" s="1"/>
  <c r="AF73" i="7" a="1"/>
  <c r="AF73" i="7" s="1"/>
  <c r="AF74" i="7" a="1"/>
  <c r="AF74" i="7" s="1"/>
  <c r="AF75" i="7" a="1"/>
  <c r="AF75" i="7" s="1"/>
  <c r="AF76" i="7" a="1"/>
  <c r="AF76" i="7" s="1"/>
  <c r="AF77" i="7" a="1"/>
  <c r="AF77" i="7" s="1"/>
  <c r="AF78" i="7" a="1"/>
  <c r="AF78" i="7" s="1"/>
  <c r="AF79" i="7" a="1"/>
  <c r="AF79" i="7" s="1"/>
  <c r="AF80" i="7" a="1"/>
  <c r="AF80" i="7" s="1"/>
  <c r="AF81" i="7" a="1"/>
  <c r="AF81" i="7" s="1"/>
  <c r="AF82" i="7" a="1"/>
  <c r="AF82" i="7" s="1"/>
  <c r="AF83" i="7" a="1"/>
  <c r="AF83" i="7" s="1"/>
  <c r="AF84" i="7" a="1"/>
  <c r="AF84" i="7" s="1"/>
  <c r="AF85" i="7" a="1"/>
  <c r="AF85" i="7"/>
  <c r="AF86" i="7" a="1"/>
  <c r="AF86" i="7" s="1"/>
  <c r="AF87" i="7" a="1"/>
  <c r="AF87" i="7" s="1"/>
  <c r="AF88" i="7" a="1"/>
  <c r="AF88" i="7" s="1"/>
  <c r="AF89" i="7" a="1"/>
  <c r="AF89" i="7" s="1"/>
  <c r="AF90" i="7" a="1"/>
  <c r="AF90" i="7" s="1"/>
  <c r="AF91" i="7" a="1"/>
  <c r="AF91" i="7" s="1"/>
  <c r="AF92" i="7" a="1"/>
  <c r="AF92" i="7" s="1"/>
  <c r="AF93" i="7" a="1"/>
  <c r="AF93" i="7" s="1"/>
  <c r="AF94" i="7" a="1"/>
  <c r="AF94" i="7" s="1"/>
  <c r="AF95" i="7" a="1"/>
  <c r="AF95" i="7" s="1"/>
  <c r="AF96" i="7" a="1"/>
  <c r="AF96" i="7" s="1"/>
  <c r="AF97" i="7" a="1"/>
  <c r="AF97" i="7" s="1"/>
  <c r="AF98" i="7" a="1"/>
  <c r="AF98" i="7" s="1"/>
  <c r="AF99" i="7" a="1"/>
  <c r="AF99" i="7" s="1"/>
  <c r="AF100" i="7" a="1"/>
  <c r="AF100" i="7" s="1"/>
  <c r="AF101" i="7" a="1"/>
  <c r="AF101" i="7" s="1"/>
  <c r="AF102" i="7" a="1"/>
  <c r="AF102" i="7" s="1"/>
  <c r="AF103" i="7" a="1"/>
  <c r="AF103" i="7" s="1"/>
  <c r="AF104" i="7" a="1"/>
  <c r="AF104" i="7" s="1"/>
  <c r="AF105" i="7" a="1"/>
  <c r="AF105" i="7" s="1"/>
  <c r="AF106" i="7" a="1"/>
  <c r="AF106" i="7" s="1"/>
  <c r="AF107" i="7" a="1"/>
  <c r="AF107" i="7" s="1"/>
  <c r="AF108" i="7" a="1"/>
  <c r="AF108" i="7" s="1"/>
  <c r="AF109" i="7" a="1"/>
  <c r="AF109" i="7" s="1"/>
  <c r="AF110" i="7" a="1"/>
  <c r="AF110" i="7" s="1"/>
  <c r="AF111" i="7" a="1"/>
  <c r="AF111" i="7" s="1"/>
  <c r="AF112" i="7" a="1"/>
  <c r="AF112" i="7" s="1"/>
  <c r="AF113" i="7" a="1"/>
  <c r="AF113" i="7" s="1"/>
  <c r="AF114" i="7" a="1"/>
  <c r="AF114" i="7" s="1"/>
  <c r="AF115" i="7" a="1"/>
  <c r="AF115" i="7" s="1"/>
  <c r="AF116" i="7" a="1"/>
  <c r="AF116" i="7" s="1"/>
  <c r="AF117" i="7" a="1"/>
  <c r="AF117" i="7" s="1"/>
  <c r="AF118" i="7" a="1"/>
  <c r="AF118" i="7" s="1"/>
  <c r="AF119" i="7" a="1"/>
  <c r="AF119" i="7" s="1"/>
  <c r="AF120" i="7" a="1"/>
  <c r="AF120" i="7" s="1"/>
  <c r="AF121" i="7" a="1"/>
  <c r="AF121" i="7" s="1"/>
  <c r="AF122" i="7" a="1"/>
  <c r="AF122" i="7" s="1"/>
  <c r="AF123" i="7" a="1"/>
  <c r="AF123" i="7" s="1"/>
  <c r="AF124" i="7" a="1"/>
  <c r="AF124" i="7" s="1"/>
  <c r="AF125" i="7" a="1"/>
  <c r="AF125" i="7" s="1"/>
  <c r="AF126" i="7" a="1"/>
  <c r="AF126" i="7" s="1"/>
  <c r="AF127" i="7" a="1"/>
  <c r="AF127" i="7" s="1"/>
  <c r="AF128" i="7" a="1"/>
  <c r="AF128" i="7" s="1"/>
  <c r="AF129" i="7" a="1"/>
  <c r="AF129" i="7" s="1"/>
  <c r="AF130" i="7" a="1"/>
  <c r="AF130" i="7" s="1"/>
  <c r="AF131" i="7" a="1"/>
  <c r="AF131" i="7" s="1"/>
  <c r="AF132" i="7" a="1"/>
  <c r="AF132" i="7" s="1"/>
  <c r="AF133" i="7" a="1"/>
  <c r="AF133" i="7" s="1"/>
  <c r="AF134" i="7" a="1"/>
  <c r="AF134" i="7" s="1"/>
  <c r="AF135" i="7" a="1"/>
  <c r="AF135" i="7" s="1"/>
  <c r="AF136" i="7" a="1"/>
  <c r="AF136" i="7" s="1"/>
  <c r="AF137" i="7" a="1"/>
  <c r="AF137" i="7" s="1"/>
  <c r="AF138" i="7" a="1"/>
  <c r="AF138" i="7" s="1"/>
  <c r="AF139" i="7" a="1"/>
  <c r="AF139" i="7" s="1"/>
  <c r="AF140" i="7" a="1"/>
  <c r="AF140" i="7" s="1"/>
  <c r="AF141" i="7" a="1"/>
  <c r="AF141" i="7" s="1"/>
  <c r="AF142" i="7" a="1"/>
  <c r="AF142" i="7" s="1"/>
  <c r="AF143" i="7" a="1"/>
  <c r="AF143" i="7" s="1"/>
  <c r="AF144" i="7" a="1"/>
  <c r="AF144" i="7" s="1"/>
  <c r="AF145" i="7" a="1"/>
  <c r="AF145" i="7" s="1"/>
  <c r="AF146" i="7" a="1"/>
  <c r="AF146" i="7" s="1"/>
  <c r="AF147" i="7" a="1"/>
  <c r="AF147" i="7" s="1"/>
  <c r="AF148" i="7" a="1"/>
  <c r="AF148" i="7" s="1"/>
  <c r="AF149" i="7" a="1"/>
  <c r="AF149" i="7" s="1"/>
  <c r="AF150" i="7" a="1"/>
  <c r="AF150" i="7" s="1"/>
  <c r="AF151" i="7" a="1"/>
  <c r="AF151" i="7" s="1"/>
  <c r="AF152" i="7" a="1"/>
  <c r="AF152" i="7" s="1"/>
  <c r="AF153" i="7" a="1"/>
  <c r="AF153" i="7" s="1"/>
  <c r="AF154" i="7" a="1"/>
  <c r="AF154" i="7" s="1"/>
  <c r="AF155" i="7" a="1"/>
  <c r="AF155" i="7" s="1"/>
  <c r="AF156" i="7" a="1"/>
  <c r="AF156" i="7" s="1"/>
  <c r="AF157" i="7" a="1"/>
  <c r="AF157" i="7" s="1"/>
  <c r="AF158" i="7" a="1"/>
  <c r="AF158" i="7" s="1"/>
  <c r="AF159" i="7" a="1"/>
  <c r="AF159" i="7" s="1"/>
  <c r="AF160" i="7" a="1"/>
  <c r="AF160" i="7" s="1"/>
  <c r="AF161" i="7" a="1"/>
  <c r="AF161" i="7" s="1"/>
  <c r="AF162" i="7" a="1"/>
  <c r="AF162" i="7" s="1"/>
  <c r="AF163" i="7" a="1"/>
  <c r="AF163" i="7"/>
  <c r="AF164" i="7" a="1"/>
  <c r="AF164" i="7" s="1"/>
  <c r="AF165" i="7" a="1"/>
  <c r="AF165" i="7" s="1"/>
  <c r="AF166" i="7" a="1"/>
  <c r="AF166" i="7" s="1"/>
  <c r="AF167" i="7" a="1"/>
  <c r="AF167" i="7" s="1"/>
  <c r="AF168" i="7" a="1"/>
  <c r="AF168" i="7" s="1"/>
  <c r="AF169" i="7" a="1"/>
  <c r="AF169" i="7" s="1"/>
  <c r="AF170" i="7" a="1"/>
  <c r="AF170" i="7" s="1"/>
  <c r="AF171" i="7" a="1"/>
  <c r="AF171" i="7" s="1"/>
  <c r="AF172" i="7" a="1"/>
  <c r="AF172" i="7" s="1"/>
  <c r="AF173" i="7" a="1"/>
  <c r="AF173" i="7" s="1"/>
  <c r="AF174" i="7" a="1"/>
  <c r="AF174" i="7"/>
  <c r="AF175" i="7" a="1"/>
  <c r="AF175" i="7" s="1"/>
  <c r="AF176" i="7" a="1"/>
  <c r="AF176" i="7" s="1"/>
  <c r="AF177" i="7" a="1"/>
  <c r="AF177" i="7" s="1"/>
  <c r="AF178" i="7" a="1"/>
  <c r="AF178" i="7" s="1"/>
  <c r="AF179" i="7" a="1"/>
  <c r="AF179" i="7" s="1"/>
  <c r="AF180" i="7" a="1"/>
  <c r="AF180" i="7" s="1"/>
  <c r="AF181" i="7" a="1"/>
  <c r="AF181" i="7"/>
  <c r="AF182" i="7" a="1"/>
  <c r="AF182" i="7" s="1"/>
  <c r="AF183" i="7" a="1"/>
  <c r="AF183" i="7" s="1"/>
  <c r="AF184" i="7" a="1"/>
  <c r="AF184" i="7" s="1"/>
  <c r="AF185" i="7" a="1"/>
  <c r="AF185" i="7" s="1"/>
  <c r="AF186" i="7" a="1"/>
  <c r="AF186" i="7" s="1"/>
  <c r="AF187" i="7" a="1"/>
  <c r="AF187" i="7" s="1"/>
  <c r="AF188" i="7" a="1"/>
  <c r="AF188" i="7" s="1"/>
  <c r="AF189" i="7" a="1"/>
  <c r="AF189" i="7" s="1"/>
  <c r="AF190" i="7" a="1"/>
  <c r="AF190" i="7" s="1"/>
  <c r="AF191" i="7" a="1"/>
  <c r="AF191" i="7" s="1"/>
  <c r="AF192" i="7" a="1"/>
  <c r="AF192" i="7" s="1"/>
  <c r="AF193" i="7" a="1"/>
  <c r="AF193" i="7" s="1"/>
  <c r="AF194" i="7" a="1"/>
  <c r="AF194" i="7" s="1"/>
  <c r="AF195" i="7" a="1"/>
  <c r="AF195" i="7" s="1"/>
  <c r="AF196" i="7" a="1"/>
  <c r="AF196" i="7" s="1"/>
  <c r="AF197" i="7" a="1"/>
  <c r="AF197" i="7" s="1"/>
  <c r="AF198" i="7" a="1"/>
  <c r="AF198" i="7" s="1"/>
  <c r="AF199" i="7" a="1"/>
  <c r="AF199" i="7" s="1"/>
  <c r="AF200" i="7" a="1"/>
  <c r="AF200" i="7" s="1"/>
  <c r="AF201" i="7" a="1"/>
  <c r="AF201" i="7" s="1"/>
  <c r="AF202" i="7" a="1"/>
  <c r="AF202" i="7" s="1"/>
  <c r="AF203" i="7" a="1"/>
  <c r="AF203" i="7" s="1"/>
  <c r="AF204" i="7" a="1"/>
  <c r="AF204" i="7" s="1"/>
  <c r="AF205" i="7" a="1"/>
  <c r="AF205" i="7" s="1"/>
  <c r="AF206" i="7" a="1"/>
  <c r="AF206" i="7" s="1"/>
  <c r="AF207" i="7" a="1"/>
  <c r="AF207" i="7" s="1"/>
  <c r="AF208" i="7" a="1"/>
  <c r="AF208" i="7" s="1"/>
  <c r="AF209" i="7" a="1"/>
  <c r="AF209" i="7"/>
  <c r="AF210" i="7" a="1"/>
  <c r="AF210" i="7" s="1"/>
  <c r="AF211" i="7" a="1"/>
  <c r="AF211" i="7" s="1"/>
  <c r="AF212" i="7" a="1"/>
  <c r="AF212" i="7" s="1"/>
  <c r="AF213" i="7" a="1"/>
  <c r="AF213" i="7" s="1"/>
  <c r="AF214" i="7" a="1"/>
  <c r="AF214" i="7" s="1"/>
  <c r="AF215" i="7" a="1"/>
  <c r="AF215" i="7" s="1"/>
  <c r="AF216" i="7" a="1"/>
  <c r="AF216" i="7" s="1"/>
  <c r="AF217" i="7" a="1"/>
  <c r="AF217" i="7" s="1"/>
  <c r="AF218" i="7" a="1"/>
  <c r="AF218" i="7" s="1"/>
  <c r="AF219" i="7" a="1"/>
  <c r="AF219" i="7" s="1"/>
  <c r="AF220" i="7" a="1"/>
  <c r="AF220" i="7" s="1"/>
  <c r="AF221" i="7" a="1"/>
  <c r="AF221" i="7" s="1"/>
  <c r="AF222" i="7" a="1"/>
  <c r="AF222" i="7" s="1"/>
  <c r="AF223" i="7" a="1"/>
  <c r="AF223" i="7" s="1"/>
  <c r="AF224" i="7" a="1"/>
  <c r="AF224" i="7" s="1"/>
  <c r="AF225" i="7" a="1"/>
  <c r="AF225" i="7" s="1"/>
  <c r="AF226" i="7" a="1"/>
  <c r="AF226" i="7" s="1"/>
  <c r="AF227" i="7" a="1"/>
  <c r="AF227" i="7"/>
  <c r="AF228" i="7" a="1"/>
  <c r="AF228" i="7" s="1"/>
  <c r="AF229" i="7" a="1"/>
  <c r="AF229" i="7" s="1"/>
  <c r="AF230" i="7" a="1"/>
  <c r="AF230" i="7" s="1"/>
  <c r="AF231" i="7" a="1"/>
  <c r="AF231" i="7" s="1"/>
  <c r="AF232" i="7" a="1"/>
  <c r="AF232" i="7" s="1"/>
  <c r="AF233" i="7" a="1"/>
  <c r="AF233" i="7" s="1"/>
  <c r="AF234" i="7" a="1"/>
  <c r="AF234" i="7"/>
  <c r="AF235" i="7" a="1"/>
  <c r="AF235" i="7" s="1"/>
  <c r="AF236" i="7" a="1"/>
  <c r="AF236" i="7" s="1"/>
  <c r="AF237" i="7" a="1"/>
  <c r="AF237" i="7" s="1"/>
  <c r="AF238" i="7" a="1"/>
  <c r="AF238" i="7" s="1"/>
  <c r="AF239" i="7" a="1"/>
  <c r="AF239" i="7" s="1"/>
  <c r="AF240" i="7" a="1"/>
  <c r="AF240" i="7" s="1"/>
  <c r="AF241" i="7" a="1"/>
  <c r="AF241" i="7" s="1"/>
  <c r="AF242" i="7" a="1"/>
  <c r="AF242" i="7" s="1"/>
  <c r="AF243" i="7" a="1"/>
  <c r="AF243" i="7" s="1"/>
  <c r="AF244" i="7" a="1"/>
  <c r="AF244" i="7" s="1"/>
  <c r="AF245" i="7" a="1"/>
  <c r="AF245" i="7" s="1"/>
  <c r="AF246" i="7" a="1"/>
  <c r="AF246" i="7" s="1"/>
  <c r="AF247" i="7" a="1"/>
  <c r="AF247" i="7" s="1"/>
  <c r="AF248" i="7" a="1"/>
  <c r="AF248" i="7" s="1"/>
  <c r="AF249" i="7" a="1"/>
  <c r="AF249" i="7" s="1"/>
  <c r="AF250" i="7" a="1"/>
  <c r="AF250" i="7" s="1"/>
  <c r="AF251" i="7" a="1"/>
  <c r="AF251" i="7"/>
  <c r="AF252" i="7" a="1"/>
  <c r="AF252" i="7" s="1"/>
  <c r="AF253" i="7" a="1"/>
  <c r="AF253" i="7" s="1"/>
  <c r="AF254" i="7" a="1"/>
  <c r="AF254" i="7" s="1"/>
  <c r="AF255" i="7" a="1"/>
  <c r="AF255" i="7" s="1"/>
  <c r="AF256" i="7" a="1"/>
  <c r="AF256" i="7" s="1"/>
  <c r="AF257" i="7" a="1"/>
  <c r="AF257" i="7" s="1"/>
  <c r="AF258" i="7" a="1"/>
  <c r="AF258" i="7" s="1"/>
  <c r="AF259" i="7" a="1"/>
  <c r="AF259" i="7" s="1"/>
  <c r="AF260" i="7" a="1"/>
  <c r="AF260" i="7" s="1"/>
  <c r="AF261" i="7" a="1"/>
  <c r="AF261" i="7" s="1"/>
  <c r="AF262" i="7" a="1"/>
  <c r="AF262" i="7" s="1"/>
  <c r="AF263" i="7" a="1"/>
  <c r="AF263" i="7" s="1"/>
  <c r="AF264" i="7" a="1"/>
  <c r="AF264" i="7" s="1"/>
  <c r="AF265" i="7" a="1"/>
  <c r="AF265" i="7" s="1"/>
  <c r="AF266" i="7" a="1"/>
  <c r="AF266" i="7" s="1"/>
  <c r="AF267" i="7" a="1"/>
  <c r="AF267" i="7" s="1"/>
  <c r="AF268" i="7" a="1"/>
  <c r="AF268" i="7" s="1"/>
  <c r="AF269" i="7" a="1"/>
  <c r="AF269" i="7" s="1"/>
  <c r="AF270" i="7" a="1"/>
  <c r="AF270" i="7" s="1"/>
  <c r="AF271" i="7" a="1"/>
  <c r="AF271" i="7" s="1"/>
  <c r="AF272" i="7" a="1"/>
  <c r="AF272" i="7" s="1"/>
  <c r="AF273" i="7" a="1"/>
  <c r="AF273" i="7" s="1"/>
  <c r="AF274" i="7" a="1"/>
  <c r="AF274" i="7" s="1"/>
  <c r="AF275" i="7" a="1"/>
  <c r="AF275" i="7"/>
  <c r="AF276" i="7" a="1"/>
  <c r="AF276" i="7" s="1"/>
  <c r="AF277" i="7" a="1"/>
  <c r="AF277" i="7" s="1"/>
  <c r="AF278" i="7" a="1"/>
  <c r="AF278" i="7" s="1"/>
  <c r="AF279" i="7" a="1"/>
  <c r="AF279" i="7" s="1"/>
  <c r="AF280" i="7" a="1"/>
  <c r="AF280" i="7" s="1"/>
  <c r="AF281" i="7" a="1"/>
  <c r="AF281" i="7" s="1"/>
  <c r="AF282" i="7" a="1"/>
  <c r="AF282" i="7" s="1"/>
  <c r="AF283" i="7" a="1"/>
  <c r="AF283" i="7" s="1"/>
  <c r="AF284" i="7" a="1"/>
  <c r="AF284" i="7" s="1"/>
  <c r="AF285" i="7" a="1"/>
  <c r="AF285" i="7" s="1"/>
  <c r="AF286" i="7" a="1"/>
  <c r="AF286" i="7" s="1"/>
  <c r="AF287" i="7" a="1"/>
  <c r="AF287" i="7" s="1"/>
  <c r="AF288" i="7" a="1"/>
  <c r="AF288" i="7" s="1"/>
  <c r="AF289" i="7" a="1"/>
  <c r="AF289" i="7" s="1"/>
  <c r="AF290" i="7" a="1"/>
  <c r="AF290" i="7" s="1"/>
  <c r="AF291" i="7" a="1"/>
  <c r="AF291" i="7" s="1"/>
  <c r="AF292" i="7" a="1"/>
  <c r="AF292" i="7"/>
  <c r="AF293" i="7" a="1"/>
  <c r="AF293" i="7" s="1"/>
  <c r="AF294" i="7" a="1"/>
  <c r="AF294" i="7" s="1"/>
  <c r="AF295" i="7" a="1"/>
  <c r="AF295" i="7" s="1"/>
  <c r="AF296" i="7" a="1"/>
  <c r="AF296" i="7" s="1"/>
  <c r="AF297" i="7" a="1"/>
  <c r="AF297" i="7" s="1"/>
  <c r="AF298" i="7" a="1"/>
  <c r="AF298" i="7" s="1"/>
  <c r="AF299" i="7" a="1"/>
  <c r="AF299" i="7"/>
  <c r="AF300" i="7" a="1"/>
  <c r="AF300" i="7"/>
  <c r="AF301" i="7" a="1"/>
  <c r="AF301" i="7" s="1"/>
  <c r="AF302" i="7" a="1"/>
  <c r="AF302" i="7" s="1"/>
  <c r="AF303" i="7" a="1"/>
  <c r="AF303" i="7" s="1"/>
  <c r="AF304" i="7" a="1"/>
  <c r="AF304" i="7" s="1"/>
  <c r="AF305" i="7" a="1"/>
  <c r="AF305" i="7" s="1"/>
  <c r="AF306" i="7" a="1"/>
  <c r="AF306" i="7"/>
  <c r="AF307" i="7" a="1"/>
  <c r="AF307" i="7" s="1"/>
  <c r="AF308" i="7" a="1"/>
  <c r="AF308" i="7" s="1"/>
  <c r="AF309" i="7" a="1"/>
  <c r="AF309" i="7" s="1"/>
  <c r="AF310" i="7" a="1"/>
  <c r="AF310" i="7" s="1"/>
  <c r="AF311" i="7" a="1"/>
  <c r="AF311" i="7" s="1"/>
  <c r="AF312" i="7" a="1"/>
  <c r="AF312" i="7" s="1"/>
  <c r="AF313" i="7" a="1"/>
  <c r="AF313" i="7" s="1"/>
  <c r="AF314" i="7" a="1"/>
  <c r="AF314" i="7" s="1"/>
  <c r="AF315" i="7" a="1"/>
  <c r="AF315" i="7" s="1"/>
  <c r="AF316" i="7" a="1"/>
  <c r="AF316" i="7" s="1"/>
  <c r="AF317" i="7" a="1"/>
  <c r="AF317" i="7" s="1"/>
  <c r="AF318" i="7" a="1"/>
  <c r="AF318" i="7" s="1"/>
  <c r="AF319" i="7" a="1"/>
  <c r="AF319" i="7" s="1"/>
  <c r="AF320" i="7" a="1"/>
  <c r="AF320" i="7" s="1"/>
  <c r="AF321" i="7" a="1"/>
  <c r="AF321" i="7" s="1"/>
  <c r="AF322" i="7" a="1"/>
  <c r="AF322" i="7" s="1"/>
  <c r="AF323" i="7" a="1"/>
  <c r="AF323" i="7" s="1"/>
  <c r="AF324" i="7" a="1"/>
  <c r="AF324" i="7" s="1"/>
  <c r="AF325" i="7" a="1"/>
  <c r="AF325" i="7" s="1"/>
  <c r="AF326" i="7" a="1"/>
  <c r="AF326" i="7" s="1"/>
  <c r="AF327" i="7" a="1"/>
  <c r="AF327" i="7" s="1"/>
  <c r="AF328" i="7" a="1"/>
  <c r="AF328" i="7" s="1"/>
  <c r="AF329" i="7" a="1"/>
  <c r="AF329" i="7"/>
  <c r="AF330" i="7" a="1"/>
  <c r="AF330" i="7"/>
  <c r="AF331" i="7" a="1"/>
  <c r="AF331" i="7" s="1"/>
  <c r="AF332" i="7" a="1"/>
  <c r="AF332" i="7" s="1"/>
  <c r="AF333" i="7" a="1"/>
  <c r="AF333" i="7" s="1"/>
  <c r="AF334" i="7" a="1"/>
  <c r="AF334" i="7" s="1"/>
  <c r="AF335" i="7" a="1"/>
  <c r="AF335" i="7" s="1"/>
  <c r="AF336" i="7" a="1"/>
  <c r="AF336" i="7" s="1"/>
  <c r="AF337" i="7" a="1"/>
  <c r="AF337" i="7" s="1"/>
  <c r="AF338" i="7" a="1"/>
  <c r="AF338" i="7" s="1"/>
  <c r="AF339" i="7" a="1"/>
  <c r="AF339" i="7" s="1"/>
  <c r="AF340" i="7" a="1"/>
  <c r="AF340" i="7" s="1"/>
  <c r="AF341" i="7" a="1"/>
  <c r="AF341" i="7" s="1"/>
  <c r="AF342" i="7" a="1"/>
  <c r="AF342" i="7" s="1"/>
  <c r="AF343" i="7" a="1"/>
  <c r="AF343" i="7" s="1"/>
  <c r="AF344" i="7" a="1"/>
  <c r="AF344" i="7" s="1"/>
  <c r="AF345" i="7" a="1"/>
  <c r="AF345" i="7" s="1"/>
  <c r="AF346" i="7" a="1"/>
  <c r="AF346" i="7" s="1"/>
  <c r="AF347" i="7" a="1"/>
  <c r="AF347" i="7" s="1"/>
  <c r="AF348" i="7" a="1"/>
  <c r="AF348" i="7" s="1"/>
  <c r="AF349" i="7" a="1"/>
  <c r="AF349" i="7" s="1"/>
  <c r="AF350" i="7" a="1"/>
  <c r="AF350" i="7" s="1"/>
  <c r="AF351" i="7" a="1"/>
  <c r="AF351" i="7" s="1"/>
  <c r="AF352" i="7" a="1"/>
  <c r="AF352" i="7" s="1"/>
  <c r="AF353" i="7" a="1"/>
  <c r="AF353" i="7" s="1"/>
  <c r="AF354" i="7" a="1"/>
  <c r="AF354" i="7" s="1"/>
  <c r="AF355" i="7" a="1"/>
  <c r="AF355" i="7" s="1"/>
  <c r="AF356" i="7" a="1"/>
  <c r="AF356" i="7" s="1"/>
  <c r="AF357" i="7" a="1"/>
  <c r="AF357" i="7" s="1"/>
  <c r="AF358" i="7" a="1"/>
  <c r="AF358" i="7" s="1"/>
  <c r="AF359" i="7" a="1"/>
  <c r="AF359" i="7"/>
  <c r="AF360" i="7" a="1"/>
  <c r="AF360" i="7" s="1"/>
  <c r="AF361" i="7" a="1"/>
  <c r="AF361" i="7" s="1"/>
  <c r="AF362" i="7" a="1"/>
  <c r="AF362" i="7" s="1"/>
  <c r="AF363" i="7" a="1"/>
  <c r="AF363" i="7" s="1"/>
  <c r="AF364" i="7" a="1"/>
  <c r="AF364" i="7" s="1"/>
  <c r="AF365" i="7" a="1"/>
  <c r="AF365" i="7" s="1"/>
  <c r="AF366" i="7" a="1"/>
  <c r="AF366" i="7" s="1"/>
  <c r="AF367" i="7" a="1"/>
  <c r="AF367" i="7" s="1"/>
  <c r="AF368" i="7" a="1"/>
  <c r="AF368" i="7" s="1"/>
  <c r="AF369" i="7" a="1"/>
  <c r="AF369" i="7" s="1"/>
  <c r="AF370" i="7" a="1"/>
  <c r="AF370" i="7" s="1"/>
  <c r="AF371" i="7" a="1"/>
  <c r="AF371" i="7"/>
  <c r="AF372" i="7" a="1"/>
  <c r="AF372" i="7" s="1"/>
  <c r="AF373" i="7" a="1"/>
  <c r="AF373" i="7" s="1"/>
  <c r="AF374" i="7" a="1"/>
  <c r="AF374" i="7" s="1"/>
  <c r="AF375" i="7" a="1"/>
  <c r="AF375" i="7" s="1"/>
  <c r="AF376" i="7" a="1"/>
  <c r="AF376" i="7"/>
  <c r="AF377" i="7" a="1"/>
  <c r="AF377" i="7" s="1"/>
  <c r="AF378" i="7" a="1"/>
  <c r="AF378" i="7" s="1"/>
  <c r="AF379" i="7" a="1"/>
  <c r="AF379" i="7" s="1"/>
  <c r="AF380" i="7" a="1"/>
  <c r="AF380" i="7" s="1"/>
  <c r="AF381" i="7" a="1"/>
  <c r="AF381" i="7" s="1"/>
  <c r="AF382" i="7" a="1"/>
  <c r="AF382" i="7" s="1"/>
  <c r="AF383" i="7" a="1"/>
  <c r="AF383" i="7"/>
  <c r="AF384" i="7" a="1"/>
  <c r="AF384" i="7" s="1"/>
  <c r="AF385" i="7" a="1"/>
  <c r="AF385" i="7" s="1"/>
  <c r="AF386" i="7" a="1"/>
  <c r="AF386" i="7" s="1"/>
  <c r="AF387" i="7" a="1"/>
  <c r="AF387" i="7" s="1"/>
  <c r="AF388" i="7" a="1"/>
  <c r="AF388" i="7" s="1"/>
  <c r="AF389" i="7" a="1"/>
  <c r="AF389" i="7" s="1"/>
  <c r="AF390" i="7" a="1"/>
  <c r="AF390" i="7" s="1"/>
  <c r="AF391" i="7" a="1"/>
  <c r="AF391" i="7" s="1"/>
  <c r="AF392" i="7" a="1"/>
  <c r="AF392" i="7" s="1"/>
  <c r="AF393" i="7" a="1"/>
  <c r="AF393" i="7" s="1"/>
  <c r="AF394" i="7" a="1"/>
  <c r="AF394" i="7"/>
  <c r="AF395" i="7" a="1"/>
  <c r="AF395" i="7" s="1"/>
  <c r="AF396" i="7" a="1"/>
  <c r="AF396" i="7"/>
  <c r="AF397" i="7" a="1"/>
  <c r="AF397" i="7" s="1"/>
  <c r="AF398" i="7" a="1"/>
  <c r="AF398" i="7" s="1"/>
  <c r="AF399" i="7" a="1"/>
  <c r="AF399" i="7" s="1"/>
  <c r="AF400" i="7" a="1"/>
  <c r="AF400" i="7" s="1"/>
  <c r="AF401" i="7" a="1"/>
  <c r="AF401" i="7" s="1"/>
  <c r="AF402" i="7" a="1"/>
  <c r="AF402" i="7" s="1"/>
  <c r="AF403" i="7" a="1"/>
  <c r="AF403" i="7" s="1"/>
  <c r="AF404" i="7" a="1"/>
  <c r="AF404" i="7" s="1"/>
  <c r="AF405" i="7" a="1"/>
  <c r="AF405" i="7" s="1"/>
  <c r="AF406" i="7" a="1"/>
  <c r="AF406" i="7" s="1"/>
  <c r="AF407" i="7" a="1"/>
  <c r="AF407" i="7" s="1"/>
  <c r="AF408" i="7" a="1"/>
  <c r="AF408" i="7" s="1"/>
  <c r="AF409" i="7" a="1"/>
  <c r="AF409" i="7" s="1"/>
  <c r="AF410" i="7" a="1"/>
  <c r="AF410" i="7" s="1"/>
  <c r="AF411" i="7" a="1"/>
  <c r="AF411" i="7" s="1"/>
  <c r="AF412" i="7" a="1"/>
  <c r="AF412" i="7" s="1"/>
  <c r="AF413" i="7" a="1"/>
  <c r="AF413" i="7" s="1"/>
  <c r="AF414" i="7" a="1"/>
  <c r="AF414" i="7" s="1"/>
  <c r="AF415" i="7" a="1"/>
  <c r="AF415" i="7" s="1"/>
  <c r="AF416" i="7" a="1"/>
  <c r="AF416" i="7" s="1"/>
  <c r="AF417" i="7" a="1"/>
  <c r="AF417" i="7" s="1"/>
  <c r="AF418" i="7" a="1"/>
  <c r="AF418" i="7" s="1"/>
  <c r="AF419" i="7" a="1"/>
  <c r="AF419" i="7" s="1"/>
  <c r="AF420" i="7" a="1"/>
  <c r="AF420" i="7" s="1"/>
  <c r="AF421" i="7" a="1"/>
  <c r="AF421" i="7" s="1"/>
  <c r="AF422" i="7" a="1"/>
  <c r="AF422" i="7" s="1"/>
  <c r="AF423" i="7" a="1"/>
  <c r="AF423" i="7" s="1"/>
  <c r="AF424" i="7" a="1"/>
  <c r="AF424" i="7" s="1"/>
  <c r="AF425" i="7" a="1"/>
  <c r="AF425" i="7" s="1"/>
  <c r="AF426" i="7" a="1"/>
  <c r="AF426" i="7" s="1"/>
  <c r="AF427" i="7" a="1"/>
  <c r="AF427" i="7" s="1"/>
  <c r="AF428" i="7" a="1"/>
  <c r="AF428" i="7" s="1"/>
  <c r="AF429" i="7" a="1"/>
  <c r="AF429" i="7" s="1"/>
  <c r="AF430" i="7" a="1"/>
  <c r="AF430" i="7" s="1"/>
  <c r="AF431" i="7" a="1"/>
  <c r="AF431" i="7"/>
  <c r="AF432" i="7" a="1"/>
  <c r="AF432" i="7" s="1"/>
  <c r="AF433" i="7" a="1"/>
  <c r="AF433" i="7" s="1"/>
  <c r="AF434" i="7" a="1"/>
  <c r="AF434" i="7" s="1"/>
  <c r="AF435" i="7" a="1"/>
  <c r="AF435" i="7" s="1"/>
  <c r="AF436" i="7" a="1"/>
  <c r="AF436" i="7" s="1"/>
  <c r="AF437" i="7" a="1"/>
  <c r="AF437" i="7" s="1"/>
  <c r="AF438" i="7" a="1"/>
  <c r="AF438" i="7" s="1"/>
  <c r="AF439" i="7" a="1"/>
  <c r="AF439" i="7" s="1"/>
  <c r="AF440" i="7" a="1"/>
  <c r="AF440" i="7" s="1"/>
  <c r="AF441" i="7" a="1"/>
  <c r="AF441" i="7" s="1"/>
  <c r="AF442" i="7" a="1"/>
  <c r="AF442" i="7" s="1"/>
  <c r="AF443" i="7" a="1"/>
  <c r="AF443" i="7" s="1"/>
  <c r="AF444" i="7" a="1"/>
  <c r="AF444" i="7" s="1"/>
  <c r="AF445" i="7" a="1"/>
  <c r="AF445" i="7"/>
  <c r="AF446" i="7" a="1"/>
  <c r="AF446" i="7" s="1"/>
  <c r="AF447" i="7" a="1"/>
  <c r="AF447" i="7" s="1"/>
  <c r="AF448" i="7" a="1"/>
  <c r="AF448" i="7" s="1"/>
  <c r="AF449" i="7" a="1"/>
  <c r="AF449" i="7" s="1"/>
  <c r="AF450" i="7" a="1"/>
  <c r="AF450" i="7" s="1"/>
  <c r="AF451" i="7" a="1"/>
  <c r="AF451" i="7" s="1"/>
  <c r="AF452" i="7" a="1"/>
  <c r="AF452" i="7" s="1"/>
  <c r="AF453" i="7" a="1"/>
  <c r="AF453" i="7" s="1"/>
  <c r="AF454" i="7" a="1"/>
  <c r="AF454" i="7" s="1"/>
  <c r="AF455" i="7" a="1"/>
  <c r="AF455" i="7"/>
  <c r="AF456" i="7" a="1"/>
  <c r="AF456" i="7" s="1"/>
  <c r="AF457" i="7" a="1"/>
  <c r="AF457" i="7" s="1"/>
  <c r="AF458" i="7" a="1"/>
  <c r="AF458" i="7" s="1"/>
  <c r="AF459" i="7" a="1"/>
  <c r="AF459" i="7" s="1"/>
  <c r="AF460" i="7" a="1"/>
  <c r="AF460" i="7" s="1"/>
  <c r="AF461" i="7" a="1"/>
  <c r="AF461" i="7" s="1"/>
  <c r="AF462" i="7" a="1"/>
  <c r="AF462" i="7" s="1"/>
  <c r="AF463" i="7" a="1"/>
  <c r="AF463" i="7" s="1"/>
  <c r="AF464" i="7" a="1"/>
  <c r="AF464" i="7" s="1"/>
  <c r="AF465" i="7" a="1"/>
  <c r="AF465" i="7" s="1"/>
  <c r="AF466" i="7" a="1"/>
  <c r="AF466" i="7"/>
  <c r="AF467" i="7" a="1"/>
  <c r="AF467" i="7" s="1"/>
  <c r="AF468" i="7" a="1"/>
  <c r="AF468" i="7" s="1"/>
  <c r="AF469" i="7" a="1"/>
  <c r="AF469" i="7" s="1"/>
  <c r="AF470" i="7" a="1"/>
  <c r="AF470" i="7" s="1"/>
  <c r="AF471" i="7" a="1"/>
  <c r="AF471" i="7" s="1"/>
  <c r="AF472" i="7" a="1"/>
  <c r="AF472" i="7" s="1"/>
  <c r="AF473" i="7" a="1"/>
  <c r="AF473" i="7" s="1"/>
  <c r="AF474" i="7" a="1"/>
  <c r="AF474" i="7"/>
  <c r="AF475" i="7" a="1"/>
  <c r="AF475" i="7" s="1"/>
  <c r="AF476" i="7" a="1"/>
  <c r="AF476" i="7" s="1"/>
  <c r="AF477" i="7" a="1"/>
  <c r="AF477" i="7" s="1"/>
  <c r="AF478" i="7" a="1"/>
  <c r="AF478" i="7" s="1"/>
  <c r="AF479" i="7" a="1"/>
  <c r="AF479" i="7" s="1"/>
  <c r="AF480" i="7" a="1"/>
  <c r="AF480" i="7" s="1"/>
  <c r="AF481" i="7" a="1"/>
  <c r="AF481" i="7"/>
  <c r="AF482" i="7" a="1"/>
  <c r="AF482" i="7" s="1"/>
  <c r="AF483" i="7" a="1"/>
  <c r="AF483" i="7" s="1"/>
  <c r="AF484" i="7" a="1"/>
  <c r="AF484" i="7" s="1"/>
  <c r="AF485" i="7" a="1"/>
  <c r="AF485" i="7" s="1"/>
  <c r="AF486" i="7" a="1"/>
  <c r="AF486" i="7" s="1"/>
  <c r="AF487" i="7" a="1"/>
  <c r="AF487" i="7" s="1"/>
  <c r="AF488" i="7" a="1"/>
  <c r="AF488" i="7" s="1"/>
  <c r="AF489" i="7" a="1"/>
  <c r="AF489" i="7" s="1"/>
  <c r="AF490" i="7" a="1"/>
  <c r="AF490" i="7" s="1"/>
  <c r="AF491" i="7" a="1"/>
  <c r="AF491" i="7" s="1"/>
  <c r="AF492" i="7" a="1"/>
  <c r="AF492" i="7" s="1"/>
  <c r="AF493" i="7" a="1"/>
  <c r="AF493" i="7" s="1"/>
  <c r="AF494" i="7" a="1"/>
  <c r="AF494" i="7" s="1"/>
  <c r="AF495" i="7" a="1"/>
  <c r="AF495" i="7" s="1"/>
  <c r="AF496" i="7" a="1"/>
  <c r="AF496" i="7" s="1"/>
  <c r="AF497" i="7" a="1"/>
  <c r="AF497" i="7" s="1"/>
  <c r="AF498" i="7" a="1"/>
  <c r="AF498" i="7" s="1"/>
  <c r="AF499" i="7" a="1"/>
  <c r="AF499" i="7" s="1"/>
  <c r="AF500" i="7" a="1"/>
  <c r="AF500" i="7" s="1"/>
  <c r="AF501" i="7" a="1"/>
  <c r="AF501" i="7" s="1"/>
  <c r="AF502" i="7" a="1"/>
  <c r="AF502" i="7" s="1"/>
  <c r="AF503" i="7" a="1"/>
  <c r="AF503" i="7" s="1"/>
  <c r="AF504" i="7" a="1"/>
  <c r="AF504" i="7" s="1"/>
  <c r="AF505" i="7" a="1"/>
  <c r="AF505" i="7" s="1"/>
  <c r="AF506" i="7" a="1"/>
  <c r="AF506" i="7" s="1"/>
  <c r="AF507" i="7" a="1"/>
  <c r="AF507" i="7" s="1"/>
  <c r="AF508" i="7" a="1"/>
  <c r="AF508" i="7" s="1"/>
  <c r="AF509" i="7" a="1"/>
  <c r="AF509" i="7" s="1"/>
  <c r="AF510" i="7" a="1"/>
  <c r="AF510" i="7" s="1"/>
  <c r="AF511" i="7" a="1"/>
  <c r="AF511" i="7" s="1"/>
  <c r="AF512" i="7" a="1"/>
  <c r="AF512" i="7" s="1"/>
  <c r="AF513" i="7" a="1"/>
  <c r="AF513" i="7" s="1"/>
  <c r="AF514" i="7" a="1"/>
  <c r="AF514" i="7" s="1"/>
  <c r="AF515" i="7" a="1"/>
  <c r="AF515" i="7" s="1"/>
  <c r="AF516" i="7" a="1"/>
  <c r="AF516" i="7" s="1"/>
  <c r="AF517" i="7" a="1"/>
  <c r="AF517" i="7" s="1"/>
  <c r="AF518" i="7" a="1"/>
  <c r="AF518" i="7" s="1"/>
  <c r="AF519" i="7" a="1"/>
  <c r="AF519" i="7" s="1"/>
  <c r="AF520" i="7" a="1"/>
  <c r="AF520" i="7"/>
  <c r="AF521" i="7" a="1"/>
  <c r="AF521" i="7" s="1"/>
  <c r="AF522" i="7" a="1"/>
  <c r="AF522" i="7" s="1"/>
  <c r="AF523" i="7" a="1"/>
  <c r="AF523" i="7" s="1"/>
  <c r="AF524" i="7" a="1"/>
  <c r="AF524" i="7" s="1"/>
  <c r="AF525" i="7" a="1"/>
  <c r="AF525" i="7" s="1"/>
  <c r="AF526" i="7" a="1"/>
  <c r="AF526" i="7" s="1"/>
  <c r="AF527" i="7" a="1"/>
  <c r="AF527" i="7" s="1"/>
  <c r="AF528" i="7" a="1"/>
  <c r="AF528" i="7"/>
  <c r="AF529" i="7" a="1"/>
  <c r="AF529" i="7" s="1"/>
  <c r="AF530" i="7" a="1"/>
  <c r="AF530" i="7" s="1"/>
  <c r="AF531" i="7" a="1"/>
  <c r="AF531" i="7" s="1"/>
  <c r="AF532" i="7" a="1"/>
  <c r="AF532" i="7" s="1"/>
  <c r="AF533" i="7" a="1"/>
  <c r="AF533" i="7" s="1"/>
  <c r="AF534" i="7" a="1"/>
  <c r="AF534" i="7" s="1"/>
  <c r="AF535" i="7" a="1"/>
  <c r="AF535" i="7" s="1"/>
  <c r="AF536" i="7" a="1"/>
  <c r="AF536" i="7" s="1"/>
  <c r="AF537" i="7" a="1"/>
  <c r="AF537" i="7" s="1"/>
  <c r="AF538" i="7" a="1"/>
  <c r="AF538" i="7"/>
  <c r="AF539" i="7" a="1"/>
  <c r="AF539" i="7" s="1"/>
  <c r="AF540" i="7" a="1"/>
  <c r="AF540" i="7" s="1"/>
  <c r="AF541" i="7" a="1"/>
  <c r="AF541" i="7" s="1"/>
  <c r="AF542" i="7" a="1"/>
  <c r="AF542" i="7" s="1"/>
  <c r="AF543" i="7" a="1"/>
  <c r="AF543" i="7" s="1"/>
  <c r="AF544" i="7" a="1"/>
  <c r="AF544" i="7" s="1"/>
  <c r="AF545" i="7" a="1"/>
  <c r="AF545" i="7" s="1"/>
  <c r="AF546" i="7" a="1"/>
  <c r="AF546" i="7" s="1"/>
  <c r="AF547" i="7" a="1"/>
  <c r="AF547" i="7" s="1"/>
  <c r="AF548" i="7" a="1"/>
  <c r="AF548" i="7" s="1"/>
  <c r="AF549" i="7" a="1"/>
  <c r="AF549" i="7" s="1"/>
  <c r="AF550" i="7" a="1"/>
  <c r="AF550" i="7" s="1"/>
  <c r="AF551" i="7" a="1"/>
  <c r="AF551" i="7" s="1"/>
  <c r="AF552" i="7" a="1"/>
  <c r="AF552" i="7" s="1"/>
  <c r="AF553" i="7" a="1"/>
  <c r="AF553" i="7" s="1"/>
  <c r="AF554" i="7" a="1"/>
  <c r="AF554" i="7" s="1"/>
  <c r="AF555" i="7" a="1"/>
  <c r="AF555" i="7" s="1"/>
  <c r="AF556" i="7" a="1"/>
  <c r="AF556" i="7" s="1"/>
  <c r="AF557" i="7" a="1"/>
  <c r="AF557" i="7" s="1"/>
  <c r="AF558" i="7" a="1"/>
  <c r="AF558" i="7" s="1"/>
  <c r="AF559" i="7" a="1"/>
  <c r="AF559" i="7" s="1"/>
  <c r="AF560" i="7" a="1"/>
  <c r="AF560" i="7"/>
  <c r="AF561" i="7" a="1"/>
  <c r="AF561" i="7" s="1"/>
  <c r="AF562" i="7" a="1"/>
  <c r="AF562" i="7" s="1"/>
  <c r="AF563" i="7" a="1"/>
  <c r="AF563" i="7" s="1"/>
  <c r="AF564" i="7" a="1"/>
  <c r="AF564" i="7" s="1"/>
  <c r="AF565" i="7" a="1"/>
  <c r="AF565" i="7" s="1"/>
  <c r="AF566" i="7" a="1"/>
  <c r="AF566" i="7" s="1"/>
  <c r="AF567" i="7" a="1"/>
  <c r="AF567" i="7" s="1"/>
  <c r="AF568" i="7" a="1"/>
  <c r="AF568" i="7" s="1"/>
  <c r="AF569" i="7" a="1"/>
  <c r="AF569" i="7" s="1"/>
  <c r="AF570" i="7" a="1"/>
  <c r="AF570" i="7"/>
  <c r="AF571" i="7" a="1"/>
  <c r="AF571" i="7" s="1"/>
  <c r="AF572" i="7" a="1"/>
  <c r="AF572" i="7" s="1"/>
  <c r="AF573" i="7" a="1"/>
  <c r="AF573" i="7" s="1"/>
  <c r="AF574" i="7" a="1"/>
  <c r="AF574" i="7" s="1"/>
  <c r="AF575" i="7" a="1"/>
  <c r="AF575" i="7" s="1"/>
  <c r="AF576" i="7" a="1"/>
  <c r="AF576" i="7" s="1"/>
  <c r="AF577" i="7" a="1"/>
  <c r="AF577" i="7" s="1"/>
  <c r="AF578" i="7" a="1"/>
  <c r="AF578" i="7"/>
  <c r="AF579" i="7" a="1"/>
  <c r="AF579" i="7" s="1"/>
  <c r="AF580" i="7" a="1"/>
  <c r="AF580" i="7" s="1"/>
  <c r="AF581" i="7" a="1"/>
  <c r="AF581" i="7" s="1"/>
  <c r="AF582" i="7" a="1"/>
  <c r="AF582" i="7" s="1"/>
  <c r="AF583" i="7" a="1"/>
  <c r="AF583" i="7" s="1"/>
  <c r="AF584" i="7" a="1"/>
  <c r="AF584" i="7" s="1"/>
  <c r="AF585" i="7" a="1"/>
  <c r="AF585" i="7" s="1"/>
  <c r="AF586" i="7" a="1"/>
  <c r="AF586" i="7" s="1"/>
  <c r="AF587" i="7" a="1"/>
  <c r="AF587" i="7" s="1"/>
  <c r="AF588" i="7" a="1"/>
  <c r="AF588" i="7"/>
  <c r="AF589" i="7" a="1"/>
  <c r="AF589" i="7" s="1"/>
  <c r="AF590" i="7" a="1"/>
  <c r="AF590" i="7" s="1"/>
  <c r="AF591" i="7" a="1"/>
  <c r="AF591" i="7" s="1"/>
  <c r="AF592" i="7" a="1"/>
  <c r="AF592" i="7" s="1"/>
  <c r="AF593" i="7" a="1"/>
  <c r="AF593" i="7" s="1"/>
  <c r="AF594" i="7" a="1"/>
  <c r="AF594" i="7" s="1"/>
  <c r="AF595" i="7" a="1"/>
  <c r="AF595" i="7" s="1"/>
  <c r="AF596" i="7" a="1"/>
  <c r="AF596" i="7" s="1"/>
  <c r="AF597" i="7" a="1"/>
  <c r="AF597" i="7" s="1"/>
  <c r="AF598" i="7" a="1"/>
  <c r="AF598" i="7" s="1"/>
  <c r="AF599" i="7" a="1"/>
  <c r="AF599" i="7" s="1"/>
  <c r="AF600" i="7" a="1"/>
  <c r="AF600" i="7" s="1"/>
  <c r="AF601" i="7" a="1"/>
  <c r="AF601" i="7" s="1"/>
  <c r="AF602" i="7" a="1"/>
  <c r="AF602" i="7" s="1"/>
  <c r="AF603" i="7" a="1"/>
  <c r="AF603" i="7" s="1"/>
  <c r="AF604" i="7" a="1"/>
  <c r="AF604" i="7" s="1"/>
  <c r="AF605" i="7" a="1"/>
  <c r="AF605" i="7" s="1"/>
  <c r="AF606" i="7" a="1"/>
  <c r="AF606" i="7" s="1"/>
  <c r="AF607" i="7" a="1"/>
  <c r="AF607" i="7" s="1"/>
  <c r="AF608" i="7" a="1"/>
  <c r="AF608" i="7" s="1"/>
  <c r="AF609" i="7" a="1"/>
  <c r="AF609" i="7" s="1"/>
  <c r="AF610" i="7" a="1"/>
  <c r="AF610" i="7" s="1"/>
  <c r="AF611" i="7" a="1"/>
  <c r="AF611" i="7" s="1"/>
  <c r="AF612" i="7" a="1"/>
  <c r="AF612" i="7" s="1"/>
  <c r="AF613" i="7" a="1"/>
  <c r="AF613" i="7" s="1"/>
  <c r="AF614" i="7" a="1"/>
  <c r="AF614" i="7" s="1"/>
  <c r="AF615" i="7" a="1"/>
  <c r="AF615" i="7" s="1"/>
  <c r="AF616" i="7" a="1"/>
  <c r="AF616" i="7" s="1"/>
  <c r="AF617" i="7" a="1"/>
  <c r="AF617" i="7" s="1"/>
  <c r="AF618" i="7" a="1"/>
  <c r="AF618" i="7" s="1"/>
  <c r="AF619" i="7" a="1"/>
  <c r="AF619" i="7" s="1"/>
  <c r="AF620" i="7" a="1"/>
  <c r="AF620" i="7"/>
  <c r="AF621" i="7" a="1"/>
  <c r="AF621" i="7" s="1"/>
  <c r="AF622" i="7" a="1"/>
  <c r="AF622" i="7" s="1"/>
  <c r="AF623" i="7" a="1"/>
  <c r="AF623" i="7" s="1"/>
  <c r="AF624" i="7" a="1"/>
  <c r="AF624" i="7" s="1"/>
  <c r="AF625" i="7" a="1"/>
  <c r="AF625" i="7" s="1"/>
  <c r="AF626" i="7" a="1"/>
  <c r="AF626" i="7" s="1"/>
  <c r="AF627" i="7" a="1"/>
  <c r="AF627" i="7" s="1"/>
  <c r="AF628" i="7" a="1"/>
  <c r="AF628" i="7" s="1"/>
  <c r="AF629" i="7" a="1"/>
  <c r="AF629" i="7" s="1"/>
  <c r="AF630" i="7" a="1"/>
  <c r="AF630" i="7"/>
  <c r="AF631" i="7" a="1"/>
  <c r="AF631" i="7" s="1"/>
  <c r="AF632" i="7" a="1"/>
  <c r="AF632" i="7" s="1"/>
  <c r="AF633" i="7" a="1"/>
  <c r="AF633" i="7" s="1"/>
  <c r="AF634" i="7" a="1"/>
  <c r="AF634" i="7" s="1"/>
  <c r="AF635" i="7" a="1"/>
  <c r="AF635" i="7" s="1"/>
  <c r="AF636" i="7" a="1"/>
  <c r="AF636" i="7"/>
  <c r="AF637" i="7" a="1"/>
  <c r="AF637" i="7" s="1"/>
  <c r="AF638" i="7" a="1"/>
  <c r="AF638" i="7" s="1"/>
  <c r="AF639" i="7" a="1"/>
  <c r="AF639" i="7" s="1"/>
  <c r="AF640" i="7" a="1"/>
  <c r="AF640" i="7" s="1"/>
  <c r="AF641" i="7" a="1"/>
  <c r="AF641" i="7" s="1"/>
  <c r="AF642" i="7" a="1"/>
  <c r="AF642" i="7"/>
  <c r="AF643" i="7" a="1"/>
  <c r="AF643" i="7" s="1"/>
  <c r="AF644" i="7" a="1"/>
  <c r="AF644" i="7" s="1"/>
  <c r="AF645" i="7" a="1"/>
  <c r="AF645" i="7" s="1"/>
  <c r="AF646" i="7" a="1"/>
  <c r="AF646" i="7" s="1"/>
  <c r="AF647" i="7" a="1"/>
  <c r="AF647" i="7" s="1"/>
  <c r="AF648" i="7" a="1"/>
  <c r="AF648" i="7" s="1"/>
  <c r="AF649" i="7" a="1"/>
  <c r="AF649" i="7" s="1"/>
  <c r="AF650" i="7" a="1"/>
  <c r="AF650" i="7" s="1"/>
  <c r="AF651" i="7" a="1"/>
  <c r="AF651" i="7" s="1"/>
  <c r="AF652" i="7" a="1"/>
  <c r="AF652" i="7" s="1"/>
  <c r="AF653" i="7" a="1"/>
  <c r="AF653" i="7" s="1"/>
  <c r="AF654" i="7" a="1"/>
  <c r="AF654" i="7" s="1"/>
  <c r="AF655" i="7" a="1"/>
  <c r="AF655" i="7" s="1"/>
  <c r="AF656" i="7" a="1"/>
  <c r="AF656" i="7" s="1"/>
  <c r="AF657" i="7" a="1"/>
  <c r="AF657" i="7" s="1"/>
  <c r="AF658" i="7" a="1"/>
  <c r="AF658" i="7"/>
  <c r="AF659" i="7" a="1"/>
  <c r="AF659" i="7" s="1"/>
  <c r="AF660" i="7" a="1"/>
  <c r="AF660" i="7" s="1"/>
  <c r="AF661" i="7" a="1"/>
  <c r="AF661" i="7" s="1"/>
  <c r="AF662" i="7" a="1"/>
  <c r="AF662" i="7"/>
  <c r="AF663" i="7" a="1"/>
  <c r="AF663" i="7" s="1"/>
  <c r="AF664" i="7" a="1"/>
  <c r="AF664" i="7" s="1"/>
  <c r="AF665" i="7" a="1"/>
  <c r="AF665" i="7" s="1"/>
  <c r="AF666" i="7" a="1"/>
  <c r="AF666" i="7" s="1"/>
  <c r="AF667" i="7" a="1"/>
  <c r="AF667" i="7" s="1"/>
  <c r="AF668" i="7" a="1"/>
  <c r="AF668" i="7" s="1"/>
  <c r="AF669" i="7" a="1"/>
  <c r="AF669" i="7" s="1"/>
  <c r="AF670" i="7" a="1"/>
  <c r="AF670" i="7" s="1"/>
  <c r="AF671" i="7" a="1"/>
  <c r="AF671" i="7" s="1"/>
  <c r="AF672" i="7" a="1"/>
  <c r="AF672" i="7" s="1"/>
  <c r="AF673" i="7" a="1"/>
  <c r="AF673" i="7" s="1"/>
  <c r="AF674" i="7" a="1"/>
  <c r="AF674" i="7" s="1"/>
  <c r="AF675" i="7" a="1"/>
  <c r="AF675" i="7" s="1"/>
  <c r="AF676" i="7" a="1"/>
  <c r="AF676" i="7" s="1"/>
  <c r="AF677" i="7" a="1"/>
  <c r="AF677" i="7" s="1"/>
  <c r="AF678" i="7" a="1"/>
  <c r="AF678" i="7" s="1"/>
  <c r="AF679" i="7" a="1"/>
  <c r="AF679" i="7" s="1"/>
  <c r="AF680" i="7" a="1"/>
  <c r="AF680" i="7" s="1"/>
  <c r="AF681" i="7" a="1"/>
  <c r="AF681" i="7" s="1"/>
  <c r="AF682" i="7" a="1"/>
  <c r="AF682" i="7" s="1"/>
  <c r="AF683" i="7" a="1"/>
  <c r="AF683" i="7" s="1"/>
  <c r="AF684" i="7" a="1"/>
  <c r="AF684" i="7" s="1"/>
  <c r="AF685" i="7" a="1"/>
  <c r="AF685" i="7" s="1"/>
  <c r="AF686" i="7" a="1"/>
  <c r="AF686" i="7" s="1"/>
  <c r="AF687" i="7" a="1"/>
  <c r="AF687" i="7" s="1"/>
  <c r="AF688" i="7" a="1"/>
  <c r="AF688" i="7" s="1"/>
  <c r="AF689" i="7" a="1"/>
  <c r="AF689" i="7" s="1"/>
  <c r="AF690" i="7" a="1"/>
  <c r="AF690" i="7" s="1"/>
  <c r="AF691" i="7" a="1"/>
  <c r="AF691" i="7"/>
  <c r="AF692" i="7" a="1"/>
  <c r="AF692" i="7" s="1"/>
  <c r="AF693" i="7" a="1"/>
  <c r="AF693" i="7" s="1"/>
  <c r="AF694" i="7" a="1"/>
  <c r="AF694" i="7" s="1"/>
  <c r="AF695" i="7" a="1"/>
  <c r="AF695" i="7" s="1"/>
  <c r="AF696" i="7" a="1"/>
  <c r="AF696" i="7" s="1"/>
  <c r="AF697" i="7" a="1"/>
  <c r="AF697" i="7" s="1"/>
  <c r="AF698" i="7" a="1"/>
  <c r="AF698" i="7" s="1"/>
  <c r="AF699" i="7" a="1"/>
  <c r="AF699" i="7" s="1"/>
  <c r="AF700" i="7" a="1"/>
  <c r="AF700" i="7" s="1"/>
  <c r="AF701" i="7" a="1"/>
  <c r="AF701" i="7" s="1"/>
  <c r="AF702" i="7" a="1"/>
  <c r="AF702" i="7" s="1"/>
  <c r="AF703" i="7" a="1"/>
  <c r="AF703" i="7" s="1"/>
  <c r="AF704" i="7" a="1"/>
  <c r="AF704" i="7" s="1"/>
  <c r="AF705" i="7" a="1"/>
  <c r="AF705" i="7" s="1"/>
  <c r="AF706" i="7" a="1"/>
  <c r="AF706" i="7" s="1"/>
  <c r="AF707" i="7" a="1"/>
  <c r="AF707" i="7" s="1"/>
  <c r="AF708" i="7" a="1"/>
  <c r="AF708" i="7" s="1"/>
  <c r="AF709" i="7" a="1"/>
  <c r="AF709" i="7" s="1"/>
  <c r="AF710" i="7" a="1"/>
  <c r="AF710" i="7" s="1"/>
  <c r="AF711" i="7" a="1"/>
  <c r="AF711" i="7" s="1"/>
  <c r="AF712" i="7" a="1"/>
  <c r="AF712" i="7" s="1"/>
  <c r="AF713" i="7" a="1"/>
  <c r="AF713" i="7" s="1"/>
  <c r="AF714" i="7" a="1"/>
  <c r="AF714" i="7" s="1"/>
  <c r="AF715" i="7" a="1"/>
  <c r="AF715" i="7" s="1"/>
  <c r="AF716" i="7" a="1"/>
  <c r="AF716" i="7"/>
  <c r="AF717" i="7" a="1"/>
  <c r="AF717" i="7" s="1"/>
  <c r="AF718" i="7" a="1"/>
  <c r="AF718" i="7" s="1"/>
  <c r="AF719" i="7" a="1"/>
  <c r="AF719" i="7" s="1"/>
  <c r="AF720" i="7" a="1"/>
  <c r="AF720" i="7" s="1"/>
  <c r="AF721" i="7" a="1"/>
  <c r="AF721" i="7" s="1"/>
  <c r="AF722" i="7" a="1"/>
  <c r="AF722" i="7" s="1"/>
  <c r="AF723" i="7" a="1"/>
  <c r="AF723" i="7" s="1"/>
  <c r="AF724" i="7" a="1"/>
  <c r="AF724" i="7" s="1"/>
  <c r="AF725" i="7" a="1"/>
  <c r="AF725" i="7" s="1"/>
  <c r="AF726" i="7" a="1"/>
  <c r="AF726" i="7" s="1"/>
  <c r="AF727" i="7" a="1"/>
  <c r="AF727" i="7"/>
  <c r="AF728" i="7" a="1"/>
  <c r="AF728" i="7" s="1"/>
  <c r="AF729" i="7" a="1"/>
  <c r="AF729" i="7" s="1"/>
  <c r="AF730" i="7" a="1"/>
  <c r="AF730" i="7"/>
  <c r="AF731" i="7" a="1"/>
  <c r="AF731" i="7" s="1"/>
  <c r="AF732" i="7" a="1"/>
  <c r="AF732" i="7"/>
  <c r="AF733" i="7" a="1"/>
  <c r="AF733" i="7" s="1"/>
  <c r="AF734" i="7" a="1"/>
  <c r="AF734" i="7"/>
  <c r="AF735" i="7" a="1"/>
  <c r="AF735" i="7" s="1"/>
  <c r="AF736" i="7" a="1"/>
  <c r="AF736" i="7" s="1"/>
  <c r="AF737" i="7" a="1"/>
  <c r="AF737" i="7" s="1"/>
  <c r="AF738" i="7" a="1"/>
  <c r="AF738" i="7" s="1"/>
  <c r="AF739" i="7" a="1"/>
  <c r="AF739" i="7" s="1"/>
  <c r="AF740" i="7" a="1"/>
  <c r="AF740" i="7"/>
  <c r="AF741" i="7" a="1"/>
  <c r="AF741" i="7" s="1"/>
  <c r="AF742" i="7" a="1"/>
  <c r="AF742" i="7" s="1"/>
  <c r="AF743" i="7" a="1"/>
  <c r="AF743" i="7" s="1"/>
  <c r="AF744" i="7" a="1"/>
  <c r="AF744" i="7" s="1"/>
  <c r="AF745" i="7" a="1"/>
  <c r="AF745" i="7" s="1"/>
  <c r="AF746" i="7" a="1"/>
  <c r="AF746" i="7" s="1"/>
  <c r="AF747" i="7" a="1"/>
  <c r="AF747" i="7" s="1"/>
  <c r="AF748" i="7" a="1"/>
  <c r="AF748" i="7" s="1"/>
  <c r="AF749" i="7" a="1"/>
  <c r="AF749" i="7" s="1"/>
  <c r="AF750" i="7" a="1"/>
  <c r="AF750" i="7"/>
  <c r="AF751" i="7" a="1"/>
  <c r="AF751" i="7" s="1"/>
  <c r="AF752" i="7" a="1"/>
  <c r="AF752" i="7" s="1"/>
  <c r="AF753" i="7" a="1"/>
  <c r="AF753" i="7" s="1"/>
  <c r="AF754" i="7" a="1"/>
  <c r="AF754" i="7" s="1"/>
  <c r="AF755" i="7" a="1"/>
  <c r="AF755" i="7" s="1"/>
  <c r="AF756" i="7" a="1"/>
  <c r="AF756" i="7" s="1"/>
  <c r="AF757" i="7" a="1"/>
  <c r="AF757" i="7" s="1"/>
  <c r="AF758" i="7" a="1"/>
  <c r="AF758" i="7" s="1"/>
  <c r="AF759" i="7" a="1"/>
  <c r="AF759" i="7" s="1"/>
  <c r="AF760" i="7" a="1"/>
  <c r="AF760" i="7"/>
  <c r="AF761" i="7" a="1"/>
  <c r="AF761" i="7" s="1"/>
  <c r="AF762" i="7" a="1"/>
  <c r="AF762" i="7" s="1"/>
  <c r="AF763" i="7" a="1"/>
  <c r="AF763" i="7" s="1"/>
  <c r="AF764" i="7" a="1"/>
  <c r="AF764" i="7" s="1"/>
  <c r="AF765" i="7" a="1"/>
  <c r="AF765" i="7" s="1"/>
  <c r="AF766" i="7" a="1"/>
  <c r="AF766" i="7" s="1"/>
  <c r="AF767" i="7" a="1"/>
  <c r="AF767" i="7"/>
  <c r="AF768" i="7" a="1"/>
  <c r="AF768" i="7" s="1"/>
  <c r="AF769" i="7" a="1"/>
  <c r="AF769" i="7" s="1"/>
  <c r="AF770" i="7" a="1"/>
  <c r="AF770" i="7" s="1"/>
  <c r="AF771" i="7" a="1"/>
  <c r="AF771" i="7" s="1"/>
  <c r="AF772" i="7" a="1"/>
  <c r="AF772" i="7" s="1"/>
  <c r="AF773" i="7" a="1"/>
  <c r="AF773" i="7" s="1"/>
  <c r="AF774" i="7" a="1"/>
  <c r="AF774" i="7" s="1"/>
  <c r="AF775" i="7" a="1"/>
  <c r="AF775" i="7" s="1"/>
  <c r="AF776" i="7" a="1"/>
  <c r="AF776" i="7" s="1"/>
  <c r="AF777" i="7" a="1"/>
  <c r="AF777" i="7" s="1"/>
  <c r="AF778" i="7" a="1"/>
  <c r="AF778" i="7" s="1"/>
  <c r="AF779" i="7" a="1"/>
  <c r="AF779" i="7" s="1"/>
  <c r="AF780" i="7" a="1"/>
  <c r="AF780" i="7" s="1"/>
  <c r="AF781" i="7" a="1"/>
  <c r="AF781" i="7"/>
  <c r="AF782" i="7" a="1"/>
  <c r="AF782" i="7" s="1"/>
  <c r="AF783" i="7" a="1"/>
  <c r="AF783" i="7" s="1"/>
  <c r="AF784" i="7" a="1"/>
  <c r="AF784" i="7" s="1"/>
  <c r="AF785" i="7" a="1"/>
  <c r="AF785" i="7" s="1"/>
  <c r="AF786" i="7" a="1"/>
  <c r="AF786" i="7" s="1"/>
  <c r="AF787" i="7" a="1"/>
  <c r="AF787" i="7"/>
  <c r="AF788" i="7" a="1"/>
  <c r="AF788" i="7" s="1"/>
  <c r="AF789" i="7" a="1"/>
  <c r="AF789" i="7" s="1"/>
  <c r="AF790" i="7" a="1"/>
  <c r="AF790" i="7"/>
  <c r="AF791" i="7" a="1"/>
  <c r="AF791" i="7" s="1"/>
  <c r="AF792" i="7" a="1"/>
  <c r="AF792" i="7" s="1"/>
  <c r="AF793" i="7" a="1"/>
  <c r="AF793" i="7" s="1"/>
  <c r="AF794" i="7" a="1"/>
  <c r="AF794" i="7" s="1"/>
  <c r="AF795" i="7" a="1"/>
  <c r="AF795" i="7" s="1"/>
  <c r="AF796" i="7" a="1"/>
  <c r="AF796" i="7" s="1"/>
  <c r="AF797" i="7" a="1"/>
  <c r="AF797" i="7"/>
  <c r="AF798" i="7" a="1"/>
  <c r="AF798" i="7" s="1"/>
  <c r="AF799" i="7" a="1"/>
  <c r="AF799" i="7"/>
  <c r="AF800" i="7" a="1"/>
  <c r="AF800" i="7" s="1"/>
  <c r="AF801" i="7" a="1"/>
  <c r="AF801" i="7" s="1"/>
  <c r="AF802" i="7" a="1"/>
  <c r="AF802" i="7" s="1"/>
  <c r="AF803" i="7" a="1"/>
  <c r="AF803" i="7" s="1"/>
  <c r="AF804" i="7" a="1"/>
  <c r="AF804" i="7" s="1"/>
  <c r="AF805" i="7" a="1"/>
  <c r="AF805" i="7" s="1"/>
  <c r="AF806" i="7" a="1"/>
  <c r="AF806" i="7" s="1"/>
  <c r="AF807" i="7" a="1"/>
  <c r="AF807" i="7" s="1"/>
  <c r="AF808" i="7" a="1"/>
  <c r="AF808" i="7" s="1"/>
  <c r="AF809" i="7" a="1"/>
  <c r="AF809" i="7" s="1"/>
  <c r="AF810" i="7" a="1"/>
  <c r="AF810" i="7" s="1"/>
  <c r="AF811" i="7" a="1"/>
  <c r="AF811" i="7" s="1"/>
  <c r="AF812" i="7" a="1"/>
  <c r="AF812" i="7" s="1"/>
  <c r="AF813" i="7" a="1"/>
  <c r="AF813" i="7" s="1"/>
  <c r="AF814" i="7" a="1"/>
  <c r="AF814" i="7" s="1"/>
  <c r="AF815" i="7" a="1"/>
  <c r="AF815" i="7" s="1"/>
  <c r="AF816" i="7" a="1"/>
  <c r="AF816" i="7" s="1"/>
  <c r="AF817" i="7" a="1"/>
  <c r="AF817" i="7" s="1"/>
  <c r="AF818" i="7" a="1"/>
  <c r="AF818" i="7" s="1"/>
  <c r="AF819" i="7" a="1"/>
  <c r="AF819" i="7" s="1"/>
  <c r="AF820" i="7" a="1"/>
  <c r="AF820" i="7" s="1"/>
  <c r="AF821" i="7" a="1"/>
  <c r="AF821" i="7" s="1"/>
  <c r="AF822" i="7" a="1"/>
  <c r="AF822" i="7" s="1"/>
  <c r="AF823" i="7" a="1"/>
  <c r="AF823" i="7" s="1"/>
  <c r="AF824" i="7" a="1"/>
  <c r="AF824" i="7" s="1"/>
  <c r="AF825" i="7" a="1"/>
  <c r="AF825" i="7" s="1"/>
  <c r="AF826" i="7" a="1"/>
  <c r="AF826" i="7" s="1"/>
  <c r="AF827" i="7" a="1"/>
  <c r="AF827" i="7" s="1"/>
  <c r="AF828" i="7" a="1"/>
  <c r="AF828" i="7" s="1"/>
  <c r="AF829" i="7" a="1"/>
  <c r="AF829" i="7" s="1"/>
  <c r="AF830" i="7" a="1"/>
  <c r="AF830" i="7" s="1"/>
  <c r="AF831" i="7" a="1"/>
  <c r="AF831" i="7" s="1"/>
  <c r="AF832" i="7" a="1"/>
  <c r="AF832" i="7"/>
  <c r="AF833" i="7" a="1"/>
  <c r="AF833" i="7" s="1"/>
  <c r="AF834" i="7" a="1"/>
  <c r="AF834" i="7" s="1"/>
  <c r="AF835" i="7" a="1"/>
  <c r="AF835" i="7" s="1"/>
  <c r="AF836" i="7" a="1"/>
  <c r="AF836" i="7" s="1"/>
  <c r="AF837" i="7" a="1"/>
  <c r="AF837" i="7" s="1"/>
  <c r="AF838" i="7" a="1"/>
  <c r="AF838" i="7" s="1"/>
  <c r="AF839" i="7" a="1"/>
  <c r="AF839" i="7" s="1"/>
  <c r="AF840" i="7" a="1"/>
  <c r="AF840" i="7"/>
  <c r="AF841" i="7" a="1"/>
  <c r="AF841" i="7"/>
  <c r="AF842" i="7" a="1"/>
  <c r="AF842" i="7" s="1"/>
  <c r="AF843" i="7" a="1"/>
  <c r="AF843" i="7" s="1"/>
  <c r="AF844" i="7" a="1"/>
  <c r="AF844" i="7" s="1"/>
  <c r="AF845" i="7" a="1"/>
  <c r="AF845" i="7" s="1"/>
  <c r="AF846" i="7" a="1"/>
  <c r="AF846" i="7" s="1"/>
  <c r="AF847" i="7" a="1"/>
  <c r="AF847" i="7" s="1"/>
  <c r="AF848" i="7" a="1"/>
  <c r="AF848" i="7" s="1"/>
  <c r="AF849" i="7" a="1"/>
  <c r="AF849" i="7" s="1"/>
  <c r="AF850" i="7" a="1"/>
  <c r="AF850" i="7" s="1"/>
  <c r="AF851" i="7" a="1"/>
  <c r="AF851" i="7" s="1"/>
  <c r="AF852" i="7" a="1"/>
  <c r="AF852" i="7" s="1"/>
  <c r="AF853" i="7" a="1"/>
  <c r="AF853" i="7" s="1"/>
  <c r="AF854" i="7" a="1"/>
  <c r="AF854" i="7" s="1"/>
  <c r="AF855" i="7" a="1"/>
  <c r="AF855" i="7" s="1"/>
  <c r="AF856" i="7" a="1"/>
  <c r="AF856" i="7" s="1"/>
  <c r="AF857" i="7" a="1"/>
  <c r="AF857" i="7" s="1"/>
  <c r="AF858" i="7" a="1"/>
  <c r="AF858" i="7" s="1"/>
  <c r="AF859" i="7" a="1"/>
  <c r="AF859" i="7" s="1"/>
  <c r="AF860" i="7" a="1"/>
  <c r="AF860" i="7" s="1"/>
  <c r="AF861" i="7" a="1"/>
  <c r="AF861" i="7" s="1"/>
  <c r="AF862" i="7" a="1"/>
  <c r="AF862" i="7" s="1"/>
  <c r="AF863" i="7" a="1"/>
  <c r="AF863" i="7" s="1"/>
  <c r="AF864" i="7" a="1"/>
  <c r="AF864" i="7" s="1"/>
  <c r="AF865" i="7" a="1"/>
  <c r="AF865" i="7"/>
  <c r="AF866" i="7" a="1"/>
  <c r="AF866" i="7" s="1"/>
  <c r="AF867" i="7" a="1"/>
  <c r="AF867" i="7" s="1"/>
  <c r="AF868" i="7" a="1"/>
  <c r="AF868" i="7" s="1"/>
  <c r="AF869" i="7" a="1"/>
  <c r="AF869" i="7" s="1"/>
  <c r="AF870" i="7" a="1"/>
  <c r="AF870" i="7" s="1"/>
  <c r="AF871" i="7" a="1"/>
  <c r="AF871" i="7" s="1"/>
  <c r="AF872" i="7" a="1"/>
  <c r="AF872" i="7" s="1"/>
  <c r="AF873" i="7" a="1"/>
  <c r="AF873" i="7" s="1"/>
  <c r="AF874" i="7" a="1"/>
  <c r="AF874" i="7" s="1"/>
  <c r="AF875" i="7" a="1"/>
  <c r="AF875" i="7" s="1"/>
  <c r="AF876" i="7" a="1"/>
  <c r="AF876" i="7" s="1"/>
  <c r="AF877" i="7" a="1"/>
  <c r="AF877" i="7" s="1"/>
  <c r="AF878" i="7" a="1"/>
  <c r="AF878" i="7" s="1"/>
  <c r="AF879" i="7" a="1"/>
  <c r="AF879" i="7" s="1"/>
  <c r="AF880" i="7" a="1"/>
  <c r="AF880" i="7" s="1"/>
  <c r="AF881" i="7" a="1"/>
  <c r="AF881" i="7" s="1"/>
  <c r="AF882" i="7" a="1"/>
  <c r="AF882" i="7" s="1"/>
  <c r="AF883" i="7" a="1"/>
  <c r="AF883" i="7" s="1"/>
  <c r="AF884" i="7" a="1"/>
  <c r="AF884" i="7" s="1"/>
  <c r="AF885" i="7" a="1"/>
  <c r="AF885" i="7" s="1"/>
  <c r="AF886" i="7" a="1"/>
  <c r="AF886" i="7" s="1"/>
  <c r="AF887" i="7" a="1"/>
  <c r="AF887" i="7" s="1"/>
  <c r="AF888" i="7" a="1"/>
  <c r="AF888" i="7" s="1"/>
  <c r="AF889" i="7" a="1"/>
  <c r="AF889" i="7" s="1"/>
  <c r="AF890" i="7" a="1"/>
  <c r="AF890" i="7" s="1"/>
  <c r="AF891" i="7" a="1"/>
  <c r="AF891" i="7" s="1"/>
  <c r="AF892" i="7" a="1"/>
  <c r="AF892" i="7" s="1"/>
  <c r="AF893" i="7" a="1"/>
  <c r="AF893" i="7" s="1"/>
  <c r="AF894" i="7" a="1"/>
  <c r="AF894" i="7" s="1"/>
  <c r="AF895" i="7" a="1"/>
  <c r="AF895" i="7" s="1"/>
  <c r="AF896" i="7" a="1"/>
  <c r="AF896" i="7" s="1"/>
  <c r="AF897" i="7" a="1"/>
  <c r="AF897" i="7" s="1"/>
  <c r="AF898" i="7" a="1"/>
  <c r="AF898" i="7"/>
  <c r="AF899" i="7" a="1"/>
  <c r="AF899" i="7" s="1"/>
  <c r="AF900" i="7" a="1"/>
  <c r="AF900" i="7" s="1"/>
  <c r="AF901" i="7" a="1"/>
  <c r="AF901" i="7" s="1"/>
  <c r="AF902" i="7" a="1"/>
  <c r="AF902" i="7" s="1"/>
  <c r="AF903" i="7" a="1"/>
  <c r="AF903" i="7" s="1"/>
  <c r="AF904" i="7" a="1"/>
  <c r="AF904" i="7" s="1"/>
  <c r="AF905" i="7" a="1"/>
  <c r="AF905" i="7" s="1"/>
  <c r="AF906" i="7" a="1"/>
  <c r="AF906" i="7" s="1"/>
  <c r="AF907" i="7" a="1"/>
  <c r="AF907" i="7"/>
  <c r="AF908" i="7" a="1"/>
  <c r="AF908" i="7"/>
  <c r="AF909" i="7" a="1"/>
  <c r="AF909" i="7" s="1"/>
  <c r="AF910" i="7" a="1"/>
  <c r="AF910" i="7" s="1"/>
  <c r="AF911" i="7" a="1"/>
  <c r="AF911" i="7" s="1"/>
  <c r="AF912" i="7" a="1"/>
  <c r="AF912" i="7" s="1"/>
  <c r="AF913" i="7" a="1"/>
  <c r="AF913" i="7" s="1"/>
  <c r="AF914" i="7" a="1"/>
  <c r="AF914" i="7" s="1"/>
  <c r="AF915" i="7" a="1"/>
  <c r="AF915" i="7" s="1"/>
  <c r="AF916" i="7" a="1"/>
  <c r="AF916" i="7" s="1"/>
  <c r="AF917" i="7" a="1"/>
  <c r="AF917" i="7" s="1"/>
  <c r="AF918" i="7" a="1"/>
  <c r="AF918" i="7" s="1"/>
  <c r="AF919" i="7" a="1"/>
  <c r="AF919" i="7" s="1"/>
  <c r="AF920" i="7" a="1"/>
  <c r="AF920" i="7" s="1"/>
  <c r="AF921" i="7" a="1"/>
  <c r="AF921" i="7" s="1"/>
  <c r="AF922" i="7" a="1"/>
  <c r="AF922" i="7" s="1"/>
  <c r="AF923" i="7" a="1"/>
  <c r="AF923" i="7" s="1"/>
  <c r="AF924" i="7" a="1"/>
  <c r="AF924" i="7" s="1"/>
  <c r="AF925" i="7" a="1"/>
  <c r="AF925" i="7" s="1"/>
  <c r="AF926" i="7" a="1"/>
  <c r="AF926" i="7" s="1"/>
  <c r="AF927" i="7" a="1"/>
  <c r="AF927" i="7" s="1"/>
  <c r="AF928" i="7" a="1"/>
  <c r="AF928" i="7" s="1"/>
  <c r="AF929" i="7" a="1"/>
  <c r="AF929" i="7" s="1"/>
  <c r="AF930" i="7" a="1"/>
  <c r="AF930" i="7" s="1"/>
  <c r="AF931" i="7" a="1"/>
  <c r="AF931" i="7" s="1"/>
  <c r="AF932" i="7" a="1"/>
  <c r="AF932" i="7" s="1"/>
  <c r="AF933" i="7" a="1"/>
  <c r="AF933" i="7" s="1"/>
  <c r="AF934" i="7" a="1"/>
  <c r="AF934" i="7" s="1"/>
  <c r="AF935" i="7" a="1"/>
  <c r="AF935" i="7" s="1"/>
  <c r="AF936" i="7" a="1"/>
  <c r="AF936" i="7" s="1"/>
  <c r="AF937" i="7" a="1"/>
  <c r="AF937" i="7" s="1"/>
  <c r="AF938" i="7" a="1"/>
  <c r="AF938" i="7" s="1"/>
  <c r="AF939" i="7" a="1"/>
  <c r="AF939" i="7" s="1"/>
  <c r="AF940" i="7" a="1"/>
  <c r="AF940" i="7" s="1"/>
  <c r="AF941" i="7" a="1"/>
  <c r="AF941" i="7" s="1"/>
  <c r="AF942" i="7" a="1"/>
  <c r="AF942" i="7" s="1"/>
  <c r="AF943" i="7" a="1"/>
  <c r="AF943" i="7" s="1"/>
  <c r="AF944" i="7" a="1"/>
  <c r="AF944" i="7" s="1"/>
  <c r="AF945" i="7" a="1"/>
  <c r="AF945" i="7" s="1"/>
  <c r="AF946" i="7" a="1"/>
  <c r="AF946" i="7" s="1"/>
  <c r="AF947" i="7" a="1"/>
  <c r="AF947" i="7" s="1"/>
  <c r="AF948" i="7" a="1"/>
  <c r="AF948" i="7" s="1"/>
  <c r="AF949" i="7" a="1"/>
  <c r="AF949" i="7" s="1"/>
  <c r="AF950" i="7" a="1"/>
  <c r="AF950" i="7" s="1"/>
  <c r="AF951" i="7" a="1"/>
  <c r="AF951" i="7" s="1"/>
  <c r="AF952" i="7" a="1"/>
  <c r="AF952" i="7" s="1"/>
  <c r="AF953" i="7" a="1"/>
  <c r="AF953" i="7" s="1"/>
  <c r="AF954" i="7" a="1"/>
  <c r="AF954" i="7" s="1"/>
  <c r="AF955" i="7" a="1"/>
  <c r="AF955" i="7" s="1"/>
  <c r="AF956" i="7" a="1"/>
  <c r="AF956" i="7"/>
  <c r="AF957" i="7" a="1"/>
  <c r="AF957" i="7" s="1"/>
  <c r="AF958" i="7" a="1"/>
  <c r="AF958" i="7" s="1"/>
  <c r="AF959" i="7" a="1"/>
  <c r="AF959" i="7" s="1"/>
  <c r="AF960" i="7" a="1"/>
  <c r="AF960" i="7" s="1"/>
  <c r="AF961" i="7" a="1"/>
  <c r="AF961" i="7" s="1"/>
  <c r="AF962" i="7" a="1"/>
  <c r="AF962" i="7" s="1"/>
  <c r="AF963" i="7" a="1"/>
  <c r="AF963" i="7" s="1"/>
  <c r="AF964" i="7" a="1"/>
  <c r="AF964" i="7" s="1"/>
  <c r="AF965" i="7" a="1"/>
  <c r="AF965" i="7" s="1"/>
  <c r="AF966" i="7" a="1"/>
  <c r="AF966" i="7"/>
  <c r="AF967" i="7" a="1"/>
  <c r="AF967" i="7" s="1"/>
  <c r="AF968" i="7" a="1"/>
  <c r="AF968" i="7" s="1"/>
  <c r="AF969" i="7" a="1"/>
  <c r="AF969" i="7" s="1"/>
  <c r="AF970" i="7" a="1"/>
  <c r="AF970" i="7" s="1"/>
  <c r="AF971" i="7" a="1"/>
  <c r="AF971" i="7" s="1"/>
  <c r="AF972" i="7" a="1"/>
  <c r="AF972" i="7" s="1"/>
  <c r="AF973" i="7" a="1"/>
  <c r="AF973" i="7" s="1"/>
  <c r="AF974" i="7" a="1"/>
  <c r="AF974" i="7" s="1"/>
  <c r="AF975" i="7" a="1"/>
  <c r="AF975" i="7" s="1"/>
  <c r="AF976" i="7" a="1"/>
  <c r="AF976" i="7" s="1"/>
  <c r="AF977" i="7" a="1"/>
  <c r="AF977" i="7" s="1"/>
  <c r="AF978" i="7" a="1"/>
  <c r="AF978" i="7"/>
  <c r="AF979" i="7" a="1"/>
  <c r="AF979" i="7" s="1"/>
  <c r="AF980" i="7" a="1"/>
  <c r="AF980" i="7"/>
  <c r="AF981" i="7" a="1"/>
  <c r="AF981" i="7" s="1"/>
  <c r="AF982" i="7" a="1"/>
  <c r="AF982" i="7" s="1"/>
  <c r="AF983" i="7" a="1"/>
  <c r="AF983" i="7" s="1"/>
  <c r="AF984" i="7" a="1"/>
  <c r="AF984" i="7" s="1"/>
  <c r="AF985" i="7" a="1"/>
  <c r="AF985" i="7" s="1"/>
  <c r="AF986" i="7" a="1"/>
  <c r="AF986" i="7" s="1"/>
  <c r="AF987" i="7" a="1"/>
  <c r="AF987" i="7" s="1"/>
  <c r="AF988" i="7" a="1"/>
  <c r="AF988" i="7" s="1"/>
  <c r="AF989" i="7" a="1"/>
  <c r="AF989" i="7" s="1"/>
  <c r="AF990" i="7" a="1"/>
  <c r="AF990" i="7" s="1"/>
  <c r="AF991" i="7" a="1"/>
  <c r="AF991" i="7" s="1"/>
  <c r="AF992" i="7" a="1"/>
  <c r="AF992" i="7" s="1"/>
  <c r="AF993" i="7" a="1"/>
  <c r="AF993" i="7" s="1"/>
  <c r="AF994" i="7" a="1"/>
  <c r="AF994" i="7" s="1"/>
  <c r="AF995" i="7" a="1"/>
  <c r="AF995" i="7" s="1"/>
  <c r="AF996" i="7" a="1"/>
  <c r="AF996" i="7" s="1"/>
  <c r="AF997" i="7" a="1"/>
  <c r="AF997" i="7" s="1"/>
  <c r="AF998" i="7" a="1"/>
  <c r="AF998" i="7" s="1"/>
  <c r="AF999" i="7" a="1"/>
  <c r="AF999" i="7" s="1"/>
  <c r="AF1000" i="7" a="1"/>
  <c r="AF1000" i="7" s="1"/>
  <c r="AF1001" i="7" a="1"/>
  <c r="AF1001" i="7" s="1"/>
  <c r="AF1002" i="7" a="1"/>
  <c r="AF1002" i="7" s="1"/>
  <c r="AF1003" i="7" a="1"/>
  <c r="AF1003" i="7" s="1"/>
  <c r="AF1004" i="7" a="1"/>
  <c r="AF1004" i="7" s="1"/>
  <c r="AF1005" i="7" a="1"/>
  <c r="AF1005" i="7" s="1"/>
  <c r="AF1006" i="7" a="1"/>
  <c r="AF1006" i="7" s="1"/>
  <c r="AF1007" i="7" a="1"/>
  <c r="AF1007" i="7" s="1"/>
  <c r="AF1008" i="7" a="1"/>
  <c r="AF1008" i="7" s="1"/>
  <c r="AF1009" i="7" a="1"/>
  <c r="AF1009" i="7" s="1"/>
  <c r="AF1010" i="7" a="1"/>
  <c r="AF1010" i="7" s="1"/>
  <c r="AF1011" i="7" a="1"/>
  <c r="AF1011" i="7" s="1"/>
  <c r="AF1012" i="7" a="1"/>
  <c r="AF1012" i="7" s="1"/>
  <c r="AF1013" i="7" a="1"/>
  <c r="AF1013" i="7" s="1"/>
  <c r="AF1014" i="7" a="1"/>
  <c r="AF1014" i="7" s="1"/>
  <c r="AF1015" i="7" a="1"/>
  <c r="AF1015" i="7" s="1"/>
  <c r="AF1016" i="7" a="1"/>
  <c r="AF1016" i="7" s="1"/>
  <c r="AF1017" i="7" a="1"/>
  <c r="AF1017" i="7" s="1"/>
  <c r="AF1018" i="7" a="1"/>
  <c r="AF1018" i="7" s="1"/>
  <c r="AF1019" i="7" a="1"/>
  <c r="AF1019" i="7" s="1"/>
  <c r="AF1020" i="7" a="1"/>
  <c r="AF1020" i="7" s="1"/>
  <c r="AF1021" i="7" a="1"/>
  <c r="AF1021" i="7" s="1"/>
  <c r="AF1022" i="7" a="1"/>
  <c r="AF1022" i="7" s="1"/>
  <c r="AF1023" i="7" a="1"/>
  <c r="AF1023" i="7" s="1"/>
  <c r="AF1024" i="7" a="1"/>
  <c r="AF1024" i="7" s="1"/>
  <c r="AF1025" i="7" a="1"/>
  <c r="AF1025" i="7" s="1"/>
  <c r="AF1026" i="7" a="1"/>
  <c r="AF1026" i="7" s="1"/>
  <c r="AF1027" i="7" a="1"/>
  <c r="AF1027" i="7" s="1"/>
  <c r="AF1028" i="7" a="1"/>
  <c r="AF1028" i="7" s="1"/>
  <c r="AF1029" i="7" a="1"/>
  <c r="AF1029" i="7" s="1"/>
  <c r="AF1030" i="7" a="1"/>
  <c r="AF1030" i="7" s="1"/>
  <c r="AF1031" i="7" a="1"/>
  <c r="AF1031" i="7" s="1"/>
  <c r="AF1032" i="7" a="1"/>
  <c r="AF1032" i="7" s="1"/>
  <c r="AF1033" i="7" a="1"/>
  <c r="AF1033" i="7" s="1"/>
  <c r="AF1034" i="7" a="1"/>
  <c r="AF1034" i="7" s="1"/>
  <c r="AF1035" i="7" a="1"/>
  <c r="AF1035" i="7" s="1"/>
  <c r="AF1036" i="7" a="1"/>
  <c r="AF1036" i="7" s="1"/>
  <c r="AF1037" i="7" a="1"/>
  <c r="AF1037" i="7" s="1"/>
  <c r="AF1038" i="7" a="1"/>
  <c r="AF1038" i="7" s="1"/>
  <c r="AF1039" i="7" a="1"/>
  <c r="AF1039" i="7" s="1"/>
  <c r="AF1040" i="7" a="1"/>
  <c r="AF1040" i="7" s="1"/>
  <c r="AF1041" i="7" a="1"/>
  <c r="AF1041" i="7" s="1"/>
  <c r="AF1042" i="7" a="1"/>
  <c r="AF1042" i="7"/>
  <c r="AF1043" i="7" a="1"/>
  <c r="AF1043" i="7" s="1"/>
  <c r="AF1044" i="7" a="1"/>
  <c r="AF1044" i="7" s="1"/>
  <c r="AF1045" i="7" a="1"/>
  <c r="AF1045" i="7"/>
  <c r="AF1046" i="7" a="1"/>
  <c r="AF1046" i="7" s="1"/>
  <c r="AF1047" i="7" a="1"/>
  <c r="AF1047" i="7" s="1"/>
  <c r="AF1048" i="7" a="1"/>
  <c r="AF1048" i="7" s="1"/>
  <c r="AF1049" i="7" a="1"/>
  <c r="AF1049" i="7" s="1"/>
  <c r="AF1050" i="7" a="1"/>
  <c r="AF1050" i="7"/>
  <c r="AF1051" i="7" a="1"/>
  <c r="AF1051" i="7" s="1"/>
  <c r="AF1052" i="7" a="1"/>
  <c r="AF1052" i="7" s="1"/>
  <c r="AF1053" i="7" a="1"/>
  <c r="AF1053" i="7" s="1"/>
  <c r="AF1054" i="7" a="1"/>
  <c r="AF1054" i="7" s="1"/>
  <c r="AF1055" i="7" a="1"/>
  <c r="AF1055" i="7" s="1"/>
  <c r="AF1056" i="7" a="1"/>
  <c r="AF1056" i="7" s="1"/>
  <c r="AF1057" i="7" a="1"/>
  <c r="AF1057" i="7" s="1"/>
  <c r="AF1058" i="7" a="1"/>
  <c r="AF1058" i="7" s="1"/>
  <c r="AF1059" i="7" a="1"/>
  <c r="AF1059" i="7" s="1"/>
  <c r="AF1060" i="7" a="1"/>
  <c r="AF1060" i="7" s="1"/>
  <c r="AF1061" i="7" a="1"/>
  <c r="AF1061" i="7" s="1"/>
  <c r="AF1062" i="7" a="1"/>
  <c r="AF1062" i="7" s="1"/>
  <c r="AF1063" i="7" a="1"/>
  <c r="AF1063" i="7" s="1"/>
  <c r="AF1064" i="7" a="1"/>
  <c r="AF1064" i="7" s="1"/>
  <c r="AF1065" i="7" a="1"/>
  <c r="AF1065" i="7" s="1"/>
  <c r="AF1066" i="7" a="1"/>
  <c r="AF1066" i="7" s="1"/>
  <c r="AF1067" i="7" a="1"/>
  <c r="AF1067" i="7" s="1"/>
  <c r="AF1068" i="7" a="1"/>
  <c r="AF1068" i="7"/>
  <c r="AF1069" i="7" a="1"/>
  <c r="AF1069" i="7" s="1"/>
  <c r="AF1070" i="7" a="1"/>
  <c r="AF1070" i="7" s="1"/>
  <c r="AF1071" i="7" a="1"/>
  <c r="AF1071" i="7" s="1"/>
  <c r="AF1072" i="7" a="1"/>
  <c r="AF1072" i="7" s="1"/>
  <c r="AF1073" i="7" a="1"/>
  <c r="AF1073" i="7" s="1"/>
  <c r="AF1074" i="7" a="1"/>
  <c r="AF1074" i="7"/>
  <c r="AF1075" i="7" a="1"/>
  <c r="AF1075" i="7" s="1"/>
  <c r="AF1076" i="7" a="1"/>
  <c r="AF1076" i="7" s="1"/>
  <c r="AF1077" i="7" a="1"/>
  <c r="AF1077" i="7" s="1"/>
  <c r="AF1078" i="7" a="1"/>
  <c r="AF1078" i="7" s="1"/>
  <c r="AF1079" i="7" a="1"/>
  <c r="AF1079" i="7" s="1"/>
  <c r="AF1080" i="7" a="1"/>
  <c r="AF1080" i="7" s="1"/>
  <c r="AF1081" i="7" a="1"/>
  <c r="AF1081" i="7" s="1"/>
  <c r="AF1082" i="7" a="1"/>
  <c r="AF1082" i="7" s="1"/>
  <c r="AF1083" i="7" a="1"/>
  <c r="AF1083" i="7" s="1"/>
  <c r="AF1084" i="7" a="1"/>
  <c r="AF1084" i="7"/>
  <c r="AF1085" i="7" a="1"/>
  <c r="AF1085" i="7" s="1"/>
  <c r="AF1086" i="7" a="1"/>
  <c r="AF1086" i="7" s="1"/>
  <c r="AF1087" i="7" a="1"/>
  <c r="AF1087" i="7" s="1"/>
  <c r="AF1088" i="7" a="1"/>
  <c r="AF1088" i="7" s="1"/>
  <c r="AF1089" i="7" a="1"/>
  <c r="AF1089" i="7" s="1"/>
  <c r="AF1090" i="7" a="1"/>
  <c r="AF1090" i="7" s="1"/>
  <c r="AF1091" i="7" a="1"/>
  <c r="AF1091" i="7"/>
  <c r="AF1092" i="7" a="1"/>
  <c r="AF1092" i="7" s="1"/>
  <c r="AF1093" i="7" a="1"/>
  <c r="AF1093" i="7" s="1"/>
  <c r="AF1094" i="7" a="1"/>
  <c r="AF1094" i="7" s="1"/>
  <c r="AF1095" i="7" a="1"/>
  <c r="AF1095" i="7" s="1"/>
  <c r="AF1096" i="7" a="1"/>
  <c r="AF1096" i="7" s="1"/>
  <c r="AF1097" i="7" a="1"/>
  <c r="AF1097" i="7" s="1"/>
  <c r="AF1098" i="7" a="1"/>
  <c r="AF1098" i="7" s="1"/>
  <c r="AF1099" i="7" a="1"/>
  <c r="AF1099" i="7" s="1"/>
  <c r="AF1100" i="7" a="1"/>
  <c r="AF1100" i="7" s="1"/>
  <c r="AF1101" i="7" a="1"/>
  <c r="AF1101" i="7" s="1"/>
  <c r="AF1102" i="7" a="1"/>
  <c r="AF1102" i="7" s="1"/>
  <c r="AF1103" i="7" a="1"/>
  <c r="AF1103" i="7" s="1"/>
  <c r="AF1104" i="7" a="1"/>
  <c r="AF1104" i="7" s="1"/>
  <c r="AF1105" i="7" a="1"/>
  <c r="AF1105" i="7" s="1"/>
  <c r="AF1106" i="7" a="1"/>
  <c r="AF1106" i="7" s="1"/>
  <c r="AF1107" i="7" a="1"/>
  <c r="AF1107" i="7" s="1"/>
  <c r="AF1108" i="7" a="1"/>
  <c r="AF1108" i="7" s="1"/>
  <c r="AF1109" i="7" a="1"/>
  <c r="AF1109" i="7" s="1"/>
  <c r="AF1110" i="7" a="1"/>
  <c r="AF1110" i="7" s="1"/>
  <c r="AF1111" i="7" a="1"/>
  <c r="AF1111" i="7" s="1"/>
  <c r="AF1112" i="7" a="1"/>
  <c r="AF1112" i="7" s="1"/>
  <c r="AF1113" i="7" a="1"/>
  <c r="AF1113" i="7" s="1"/>
  <c r="AF1114" i="7" a="1"/>
  <c r="AF1114" i="7" s="1"/>
  <c r="AF1115" i="7" a="1"/>
  <c r="AF1115" i="7" s="1"/>
  <c r="AF1116" i="7" a="1"/>
  <c r="AF1116" i="7" s="1"/>
  <c r="AF1117" i="7" a="1"/>
  <c r="AF1117" i="7" s="1"/>
  <c r="AF1118" i="7" a="1"/>
  <c r="AF1118" i="7" s="1"/>
  <c r="AF1119" i="7" a="1"/>
  <c r="AF1119" i="7" s="1"/>
  <c r="AF1120" i="7" a="1"/>
  <c r="AF1120" i="7" s="1"/>
  <c r="AF1121" i="7" a="1"/>
  <c r="AF1121" i="7" s="1"/>
  <c r="AF1122" i="7" a="1"/>
  <c r="AF1122" i="7" s="1"/>
  <c r="AF1123" i="7" a="1"/>
  <c r="AF1123" i="7" s="1"/>
  <c r="AF1124" i="7" a="1"/>
  <c r="AF1124" i="7" s="1"/>
  <c r="AF1125" i="7" a="1"/>
  <c r="AF1125" i="7" s="1"/>
  <c r="AF1126" i="7" a="1"/>
  <c r="AF1126" i="7" s="1"/>
  <c r="AF1127" i="7" a="1"/>
  <c r="AF1127" i="7" s="1"/>
  <c r="AF1128" i="7" a="1"/>
  <c r="AF1128" i="7" s="1"/>
  <c r="AF1129" i="7" a="1"/>
  <c r="AF1129" i="7" s="1"/>
  <c r="AF1130" i="7" a="1"/>
  <c r="AF1130" i="7" s="1"/>
  <c r="AF1131" i="7" a="1"/>
  <c r="AF1131" i="7" s="1"/>
  <c r="AF1132" i="7" a="1"/>
  <c r="AF1132" i="7" s="1"/>
  <c r="AF1133" i="7" a="1"/>
  <c r="AF1133" i="7" s="1"/>
  <c r="AF1134" i="7" a="1"/>
  <c r="AF1134" i="7" s="1"/>
  <c r="AF1135" i="7" a="1"/>
  <c r="AF1135" i="7" s="1"/>
  <c r="AF1136" i="7" a="1"/>
  <c r="AF1136" i="7" s="1"/>
  <c r="AF1137" i="7" a="1"/>
  <c r="AF1137" i="7" s="1"/>
  <c r="AF1138" i="7" a="1"/>
  <c r="AF1138" i="7" s="1"/>
  <c r="AF1139" i="7" a="1"/>
  <c r="AF1139" i="7" s="1"/>
  <c r="AF1140" i="7" a="1"/>
  <c r="AF1140" i="7" s="1"/>
  <c r="AF1141" i="7" a="1"/>
  <c r="AF1141" i="7" s="1"/>
  <c r="AF1142" i="7" a="1"/>
  <c r="AF1142" i="7" s="1"/>
  <c r="AF1143" i="7" a="1"/>
  <c r="AF1143" i="7" s="1"/>
  <c r="AF1144" i="7" a="1"/>
  <c r="AF1144" i="7" s="1"/>
  <c r="AF1145" i="7" a="1"/>
  <c r="AF1145" i="7" s="1"/>
  <c r="AF1146" i="7" a="1"/>
  <c r="AF1146" i="7" s="1"/>
  <c r="AF1147" i="7" a="1"/>
  <c r="AF1147" i="7"/>
  <c r="AF1148" i="7" a="1"/>
  <c r="AF1148" i="7" s="1"/>
  <c r="AF1149" i="7" a="1"/>
  <c r="AF1149" i="7" s="1"/>
  <c r="AF1150" i="7" a="1"/>
  <c r="AF1150" i="7" s="1"/>
  <c r="AF1151" i="7" a="1"/>
  <c r="AF1151" i="7" s="1"/>
  <c r="AF1152" i="7" a="1"/>
  <c r="AF1152" i="7" s="1"/>
  <c r="AF1153" i="7" a="1"/>
  <c r="AF1153" i="7" s="1"/>
  <c r="AF1154" i="7" a="1"/>
  <c r="AF1154" i="7" s="1"/>
  <c r="AF1155" i="7" a="1"/>
  <c r="AF1155" i="7" s="1"/>
  <c r="AF1156" i="7" a="1"/>
  <c r="AF1156" i="7" s="1"/>
  <c r="AF1157" i="7" a="1"/>
  <c r="AF1157" i="7" s="1"/>
  <c r="AF1158" i="7" a="1"/>
  <c r="AF1158" i="7" s="1"/>
  <c r="AF1159" i="7" a="1"/>
  <c r="AF1159" i="7" s="1"/>
  <c r="AF1160" i="7" a="1"/>
  <c r="AF1160" i="7" s="1"/>
  <c r="AF1161" i="7" a="1"/>
  <c r="AF1161" i="7" s="1"/>
  <c r="AF1162" i="7" a="1"/>
  <c r="AF1162" i="7" s="1"/>
  <c r="AF1163" i="7" a="1"/>
  <c r="AF1163" i="7" s="1"/>
  <c r="AF1164" i="7" a="1"/>
  <c r="AF1164" i="7" s="1"/>
  <c r="AF1165" i="7" a="1"/>
  <c r="AF1165" i="7" s="1"/>
  <c r="AF1166" i="7" a="1"/>
  <c r="AF1166" i="7" s="1"/>
  <c r="AF1167" i="7" a="1"/>
  <c r="AF1167" i="7" s="1"/>
  <c r="AF1168" i="7" a="1"/>
  <c r="AF1168" i="7" s="1"/>
  <c r="AF1169" i="7" a="1"/>
  <c r="AF1169" i="7"/>
  <c r="AF1170" i="7" a="1"/>
  <c r="AF1170" i="7" s="1"/>
  <c r="AF1171" i="7" a="1"/>
  <c r="AF1171" i="7" s="1"/>
  <c r="AF1172" i="7" a="1"/>
  <c r="AF1172" i="7" s="1"/>
  <c r="AF1173" i="7" a="1"/>
  <c r="AF1173" i="7" s="1"/>
  <c r="AF1174" i="7" a="1"/>
  <c r="AF1174" i="7" s="1"/>
  <c r="AF1175" i="7" a="1"/>
  <c r="AF1175" i="7" s="1"/>
  <c r="AF1176" i="7" a="1"/>
  <c r="AF1176" i="7" s="1"/>
  <c r="AF1177" i="7" a="1"/>
  <c r="AF1177" i="7" s="1"/>
  <c r="AF1178" i="7" a="1"/>
  <c r="AF1178" i="7" s="1"/>
  <c r="AF1179" i="7" a="1"/>
  <c r="AF1179" i="7" s="1"/>
  <c r="AF1180" i="7" a="1"/>
  <c r="AF1180" i="7"/>
  <c r="AF1181" i="7" a="1"/>
  <c r="AF1181" i="7" s="1"/>
  <c r="AF1182" i="7" a="1"/>
  <c r="AF1182" i="7" s="1"/>
  <c r="AF1183" i="7" a="1"/>
  <c r="AF1183" i="7" s="1"/>
  <c r="AF1184" i="7" a="1"/>
  <c r="AF1184" i="7" s="1"/>
  <c r="AF1185" i="7" a="1"/>
  <c r="AF1185" i="7" s="1"/>
  <c r="AF1186" i="7" a="1"/>
  <c r="AF1186" i="7" s="1"/>
  <c r="AF1187" i="7" a="1"/>
  <c r="AF1187" i="7"/>
  <c r="AF1188" i="7" a="1"/>
  <c r="AF1188" i="7" s="1"/>
  <c r="AF1189" i="7" a="1"/>
  <c r="AF1189" i="7" s="1"/>
  <c r="AF1190" i="7" a="1"/>
  <c r="AF1190" i="7" s="1"/>
  <c r="AF1191" i="7" a="1"/>
  <c r="AF1191" i="7" s="1"/>
  <c r="AF1192" i="7" a="1"/>
  <c r="AF1192" i="7" s="1"/>
  <c r="AF1193" i="7" a="1"/>
  <c r="AF1193" i="7" s="1"/>
  <c r="AF1194" i="7" a="1"/>
  <c r="AF1194" i="7" s="1"/>
  <c r="AF1195" i="7" a="1"/>
  <c r="AF1195" i="7" s="1"/>
  <c r="AF1196" i="7" a="1"/>
  <c r="AF1196" i="7" s="1"/>
  <c r="AF1197" i="7" a="1"/>
  <c r="AF1197" i="7" s="1"/>
  <c r="AF1198" i="7" a="1"/>
  <c r="AF1198" i="7" s="1"/>
  <c r="AF1199" i="7" a="1"/>
  <c r="AF1199" i="7"/>
  <c r="AF1200" i="7" a="1"/>
  <c r="AF1200" i="7" s="1"/>
  <c r="AF1201" i="7" a="1"/>
  <c r="AF1201" i="7"/>
  <c r="AF1202" i="7" a="1"/>
  <c r="AF1202" i="7" s="1"/>
  <c r="AF1203" i="7" a="1"/>
  <c r="AF1203" i="7" s="1"/>
  <c r="AF1204" i="7" a="1"/>
  <c r="AF1204" i="7" s="1"/>
  <c r="AF1205" i="7" a="1"/>
  <c r="AF1205" i="7" s="1"/>
  <c r="AF1206" i="7" a="1"/>
  <c r="AF1206" i="7" s="1"/>
  <c r="AF1207" i="7" a="1"/>
  <c r="AF1207" i="7"/>
  <c r="AF1208" i="7" a="1"/>
  <c r="AF1208" i="7" s="1"/>
  <c r="AF1209" i="7" a="1"/>
  <c r="AF1209" i="7" s="1"/>
  <c r="AF1210" i="7" a="1"/>
  <c r="AF1210" i="7" s="1"/>
  <c r="AF1211" i="7" a="1"/>
  <c r="AF1211" i="7"/>
  <c r="AF1212" i="7" a="1"/>
  <c r="AF1212" i="7"/>
  <c r="AF1213" i="7" a="1"/>
  <c r="AF1213" i="7" s="1"/>
  <c r="AF1214" i="7" a="1"/>
  <c r="AF1214" i="7" s="1"/>
  <c r="AF1215" i="7" a="1"/>
  <c r="AF1215" i="7" s="1"/>
  <c r="AF1216" i="7" a="1"/>
  <c r="AF1216" i="7" s="1"/>
  <c r="AF1217" i="7" a="1"/>
  <c r="AF1217" i="7"/>
  <c r="AF1218" i="7" a="1"/>
  <c r="AF1218" i="7" s="1"/>
  <c r="AF1219" i="7" a="1"/>
  <c r="AF1219" i="7"/>
  <c r="AF1220" i="7" a="1"/>
  <c r="AF1220" i="7" s="1"/>
  <c r="AF1221" i="7" a="1"/>
  <c r="AF1221" i="7" s="1"/>
  <c r="AF1222" i="7" a="1"/>
  <c r="AF1222" i="7" s="1"/>
  <c r="AF1223" i="7" a="1"/>
  <c r="AF1223" i="7" s="1"/>
  <c r="AF1224" i="7" a="1"/>
  <c r="AF1224" i="7" s="1"/>
  <c r="AF1225" i="7" a="1"/>
  <c r="AF1225" i="7"/>
  <c r="AF1226" i="7" a="1"/>
  <c r="AF1226" i="7" s="1"/>
  <c r="AF1227" i="7" a="1"/>
  <c r="AF1227" i="7" s="1"/>
  <c r="AF1228" i="7" a="1"/>
  <c r="AF1228" i="7" s="1"/>
  <c r="AF1229" i="7" a="1"/>
  <c r="AF1229" i="7"/>
  <c r="AF1230" i="7" a="1"/>
  <c r="AF1230" i="7" s="1"/>
  <c r="AF1231" i="7" a="1"/>
  <c r="AF1231" i="7" s="1"/>
  <c r="AF1232" i="7" a="1"/>
  <c r="AF1232" i="7" s="1"/>
  <c r="AF1233" i="7" a="1"/>
  <c r="AF1233" i="7" s="1"/>
  <c r="AF1234" i="7" a="1"/>
  <c r="AF1234" i="7" s="1"/>
  <c r="AF1235" i="7" a="1"/>
  <c r="AF1235" i="7"/>
  <c r="AF1236" i="7" a="1"/>
  <c r="AF1236" i="7" s="1"/>
  <c r="AF1237" i="7" a="1"/>
  <c r="AF1237" i="7" s="1"/>
  <c r="AF1238" i="7" a="1"/>
  <c r="AF1238" i="7" s="1"/>
  <c r="AF1239" i="7" a="1"/>
  <c r="AF1239" i="7" s="1"/>
  <c r="AF1240" i="7" a="1"/>
  <c r="AF1240" i="7" s="1"/>
  <c r="AF1241" i="7" a="1"/>
  <c r="AF1241" i="7" s="1"/>
  <c r="AF1242" i="7" a="1"/>
  <c r="AF1242" i="7" s="1"/>
  <c r="AF1243" i="7" a="1"/>
  <c r="AF1243" i="7" s="1"/>
  <c r="AF1244" i="7" a="1"/>
  <c r="AF1244" i="7" s="1"/>
  <c r="AF1245" i="7" a="1"/>
  <c r="AF1245" i="7" s="1"/>
  <c r="AF1246" i="7" a="1"/>
  <c r="AF1246" i="7" s="1"/>
  <c r="AF1247" i="7" a="1"/>
  <c r="AF1247" i="7" s="1"/>
  <c r="AF1248" i="7" a="1"/>
  <c r="AF1248" i="7" s="1"/>
  <c r="AF1249" i="7" a="1"/>
  <c r="AF1249" i="7" s="1"/>
  <c r="AF1250" i="7" a="1"/>
  <c r="AF1250" i="7" s="1"/>
  <c r="AF1251" i="7" a="1"/>
  <c r="AF1251" i="7"/>
  <c r="AF1252" i="7" a="1"/>
  <c r="AF1252" i="7" s="1"/>
  <c r="AF1253" i="7" a="1"/>
  <c r="AF1253" i="7" s="1"/>
  <c r="AF1254" i="7" a="1"/>
  <c r="AF1254" i="7" s="1"/>
  <c r="AF1255" i="7" a="1"/>
  <c r="AF1255" i="7" s="1"/>
  <c r="AF1256" i="7" a="1"/>
  <c r="AF1256" i="7" s="1"/>
  <c r="AF1257" i="7" a="1"/>
  <c r="AF1257" i="7" s="1"/>
  <c r="AF1258" i="7" a="1"/>
  <c r="AF1258" i="7" s="1"/>
  <c r="AF1259" i="7" a="1"/>
  <c r="AF1259" i="7" s="1"/>
  <c r="AF1260" i="7" a="1"/>
  <c r="AF1260" i="7" s="1"/>
  <c r="AF1261" i="7" a="1"/>
  <c r="AF1261" i="7" s="1"/>
  <c r="AF1262" i="7" a="1"/>
  <c r="AF1262" i="7"/>
  <c r="AF1263" i="7" a="1"/>
  <c r="AF1263" i="7" s="1"/>
  <c r="AF1264" i="7" a="1"/>
  <c r="AF1264" i="7" s="1"/>
  <c r="AF1265" i="7" a="1"/>
  <c r="AF1265" i="7" s="1"/>
  <c r="AF1266" i="7" a="1"/>
  <c r="AF1266" i="7" s="1"/>
  <c r="AF1267" i="7" a="1"/>
  <c r="AF1267" i="7" s="1"/>
  <c r="AF1268" i="7" a="1"/>
  <c r="AF1268" i="7" s="1"/>
  <c r="AF1269" i="7" a="1"/>
  <c r="AF1269" i="7" s="1"/>
  <c r="AF1270" i="7" a="1"/>
  <c r="AF1270" i="7" s="1"/>
  <c r="AF1271" i="7" a="1"/>
  <c r="AF1271" i="7" s="1"/>
  <c r="AF1272" i="7" a="1"/>
  <c r="AF1272" i="7" s="1"/>
  <c r="AF1273" i="7" a="1"/>
  <c r="AF1273" i="7" s="1"/>
  <c r="AF1274" i="7" a="1"/>
  <c r="AF1274" i="7" s="1"/>
  <c r="AF1275" i="7" a="1"/>
  <c r="AF1275" i="7" s="1"/>
  <c r="AF1276" i="7" a="1"/>
  <c r="AF1276" i="7" s="1"/>
  <c r="AF1277" i="7" a="1"/>
  <c r="AF1277" i="7" s="1"/>
  <c r="AF1278" i="7" a="1"/>
  <c r="AF1278" i="7" s="1"/>
  <c r="AF1279" i="7" a="1"/>
  <c r="AF1279" i="7" s="1"/>
  <c r="AF1280" i="7" a="1"/>
  <c r="AF1280" i="7" s="1"/>
  <c r="AF1281" i="7" a="1"/>
  <c r="AF1281" i="7" s="1"/>
  <c r="AF1282" i="7" a="1"/>
  <c r="AF1282" i="7" s="1"/>
  <c r="AF1283" i="7" a="1"/>
  <c r="AF1283" i="7" s="1"/>
  <c r="AF1284" i="7" a="1"/>
  <c r="AF1284" i="7" s="1"/>
  <c r="AF1285" i="7" a="1"/>
  <c r="AF1285" i="7"/>
  <c r="AF1286" i="7" a="1"/>
  <c r="AF1286" i="7" s="1"/>
  <c r="AF1287" i="7" a="1"/>
  <c r="AF1287" i="7" s="1"/>
  <c r="AF1288" i="7" a="1"/>
  <c r="AF1288" i="7" s="1"/>
  <c r="AF1289" i="7" a="1"/>
  <c r="AF1289" i="7" s="1"/>
  <c r="AF1290" i="7" a="1"/>
  <c r="AF1290" i="7" s="1"/>
  <c r="AF1291" i="7" a="1"/>
  <c r="AF1291" i="7" s="1"/>
  <c r="AF1292" i="7" a="1"/>
  <c r="AF1292" i="7" s="1"/>
  <c r="AF1293" i="7" a="1"/>
  <c r="AF1293" i="7" s="1"/>
  <c r="AF1294" i="7" a="1"/>
  <c r="AF1294" i="7" s="1"/>
  <c r="AF1295" i="7" a="1"/>
  <c r="AF1295" i="7" s="1"/>
  <c r="AF1296" i="7" a="1"/>
  <c r="AF1296" i="7"/>
  <c r="AF1297" i="7" a="1"/>
  <c r="AF1297" i="7" s="1"/>
  <c r="AF1298" i="7" a="1"/>
  <c r="AF1298" i="7" s="1"/>
  <c r="AF1299" i="7" a="1"/>
  <c r="AF1299" i="7" s="1"/>
  <c r="AF1300" i="7" a="1"/>
  <c r="AF1300" i="7" s="1"/>
  <c r="AF1301" i="7" a="1"/>
  <c r="AF1301" i="7" s="1"/>
  <c r="AF1302" i="7" a="1"/>
  <c r="AF1302" i="7"/>
  <c r="AF1303" i="7" a="1"/>
  <c r="AF1303" i="7" s="1"/>
  <c r="AF1304" i="7" a="1"/>
  <c r="AF1304" i="7" s="1"/>
  <c r="AF1305" i="7" a="1"/>
  <c r="AF1305" i="7" s="1"/>
  <c r="AF1306" i="7" a="1"/>
  <c r="AF1306" i="7" s="1"/>
  <c r="AF1307" i="7" a="1"/>
  <c r="AF1307" i="7" s="1"/>
  <c r="AF1308" i="7" a="1"/>
  <c r="AF1308" i="7" s="1"/>
  <c r="AF1309" i="7" a="1"/>
  <c r="AF1309" i="7" s="1"/>
  <c r="AF1310" i="7" a="1"/>
  <c r="AF1310" i="7" s="1"/>
  <c r="AF1311" i="7" a="1"/>
  <c r="AF1311" i="7" s="1"/>
  <c r="AF1312" i="7" a="1"/>
  <c r="AF1312" i="7" s="1"/>
  <c r="AF1313" i="7" a="1"/>
  <c r="AF1313" i="7" s="1"/>
  <c r="AF1314" i="7" a="1"/>
  <c r="AF1314" i="7"/>
  <c r="AF1315" i="7" a="1"/>
  <c r="AF1315" i="7" s="1"/>
  <c r="AF1316" i="7" a="1"/>
  <c r="AF1316" i="7" s="1"/>
  <c r="AF1317" i="7" a="1"/>
  <c r="AF1317" i="7" s="1"/>
  <c r="AF1318" i="7" a="1"/>
  <c r="AF1318" i="7" s="1"/>
  <c r="AF1319" i="7" a="1"/>
  <c r="AF1319" i="7" s="1"/>
  <c r="AF1320" i="7" a="1"/>
  <c r="AF1320" i="7" s="1"/>
  <c r="AF1321" i="7" a="1"/>
  <c r="AF1321" i="7" s="1"/>
  <c r="AF1322" i="7" a="1"/>
  <c r="AF1322" i="7" s="1"/>
  <c r="AF1323" i="7" a="1"/>
  <c r="AF1323" i="7" s="1"/>
  <c r="AF1324" i="7" a="1"/>
  <c r="AF1324" i="7" s="1"/>
  <c r="AF1325" i="7" a="1"/>
  <c r="AF1325" i="7" s="1"/>
  <c r="AF1326" i="7" a="1"/>
  <c r="AF1326" i="7" s="1"/>
  <c r="AF1327" i="7" a="1"/>
  <c r="AF1327" i="7" s="1"/>
  <c r="AF1328" i="7" a="1"/>
  <c r="AF1328" i="7" s="1"/>
  <c r="AF1329" i="7" a="1"/>
  <c r="AF1329" i="7" s="1"/>
  <c r="AF1330" i="7" a="1"/>
  <c r="AF1330" i="7" s="1"/>
  <c r="AF1331" i="7" a="1"/>
  <c r="AF1331" i="7" s="1"/>
  <c r="AF1332" i="7" a="1"/>
  <c r="AF1332" i="7" s="1"/>
  <c r="AF1333" i="7" a="1"/>
  <c r="AF1333" i="7" s="1"/>
  <c r="AF1334" i="7" a="1"/>
  <c r="AF1334" i="7" s="1"/>
  <c r="AF1335" i="7" a="1"/>
  <c r="AF1335" i="7" s="1"/>
  <c r="AF1336" i="7" a="1"/>
  <c r="AF1336" i="7" s="1"/>
  <c r="AF1337" i="7" a="1"/>
  <c r="AF1337" i="7" s="1"/>
  <c r="AF1338" i="7" a="1"/>
  <c r="AF1338" i="7"/>
  <c r="AF1339" i="7" a="1"/>
  <c r="AF1339" i="7" s="1"/>
  <c r="AF1340" i="7" a="1"/>
  <c r="AF1340" i="7" s="1"/>
  <c r="AF1341" i="7" a="1"/>
  <c r="AF1341" i="7" s="1"/>
  <c r="AF1342" i="7" a="1"/>
  <c r="AF1342" i="7" s="1"/>
  <c r="AF1343" i="7" a="1"/>
  <c r="AF1343" i="7" s="1"/>
  <c r="AF1344" i="7" a="1"/>
  <c r="AF1344" i="7" s="1"/>
  <c r="AF1345" i="7" a="1"/>
  <c r="AF1345" i="7" s="1"/>
  <c r="AF1346" i="7" a="1"/>
  <c r="AF1346" i="7"/>
  <c r="AF1347" i="7" a="1"/>
  <c r="AF1347" i="7" s="1"/>
  <c r="AF1348" i="7" a="1"/>
  <c r="AF1348" i="7" s="1"/>
  <c r="AF1349" i="7" a="1"/>
  <c r="AF1349" i="7" s="1"/>
  <c r="AF1350" i="7" a="1"/>
  <c r="AF1350" i="7" s="1"/>
  <c r="AF1351" i="7" a="1"/>
  <c r="AF1351" i="7" s="1"/>
  <c r="AF1352" i="7" a="1"/>
  <c r="AF1352" i="7" s="1"/>
  <c r="AF1353" i="7" a="1"/>
  <c r="AF1353" i="7" s="1"/>
  <c r="AF1354" i="7" a="1"/>
  <c r="AF1354" i="7" s="1"/>
  <c r="AF1355" i="7" a="1"/>
  <c r="AF1355" i="7" s="1"/>
  <c r="AF1356" i="7" a="1"/>
  <c r="AF1356" i="7" s="1"/>
  <c r="AF1357" i="7" a="1"/>
  <c r="AF1357" i="7" s="1"/>
  <c r="AF1358" i="7" a="1"/>
  <c r="AF1358" i="7" s="1"/>
  <c r="AF1359" i="7" a="1"/>
  <c r="AF1359" i="7"/>
  <c r="AF1360" i="7" a="1"/>
  <c r="AF1360" i="7" s="1"/>
  <c r="AF1361" i="7" a="1"/>
  <c r="AF1361" i="7" s="1"/>
  <c r="AF1362" i="7" a="1"/>
  <c r="AF1362" i="7" s="1"/>
  <c r="AF1363" i="7" a="1"/>
  <c r="AF1363" i="7" s="1"/>
  <c r="AF1364" i="7" a="1"/>
  <c r="AF1364" i="7" s="1"/>
  <c r="AF1365" i="7" a="1"/>
  <c r="AF1365" i="7" s="1"/>
  <c r="AF1366" i="7" a="1"/>
  <c r="AF1366" i="7" s="1"/>
  <c r="AF1367" i="7" a="1"/>
  <c r="AF1367" i="7" s="1"/>
  <c r="AF1368" i="7" a="1"/>
  <c r="AF1368" i="7"/>
  <c r="AF1369" i="7" a="1"/>
  <c r="AF1369" i="7"/>
  <c r="AF1370" i="7" a="1"/>
  <c r="AF1370" i="7" s="1"/>
  <c r="AF1371" i="7" a="1"/>
  <c r="AF1371" i="7" s="1"/>
  <c r="AF1372" i="7" a="1"/>
  <c r="AF1372" i="7" s="1"/>
  <c r="AF1373" i="7" a="1"/>
  <c r="AF1373" i="7" s="1"/>
  <c r="AF1374" i="7" a="1"/>
  <c r="AF1374" i="7" s="1"/>
  <c r="AF1375" i="7" a="1"/>
  <c r="AF1375" i="7" s="1"/>
  <c r="AF1376" i="7" a="1"/>
  <c r="AF1376" i="7" s="1"/>
  <c r="AF1377" i="7" a="1"/>
  <c r="AF1377" i="7" s="1"/>
  <c r="AF1378" i="7" a="1"/>
  <c r="AF1378" i="7" s="1"/>
  <c r="AF1379" i="7" a="1"/>
  <c r="AF1379" i="7" s="1"/>
  <c r="AF1380" i="7" a="1"/>
  <c r="AF1380" i="7" s="1"/>
  <c r="AF1381" i="7" a="1"/>
  <c r="AF1381" i="7" s="1"/>
  <c r="AF1382" i="7" a="1"/>
  <c r="AF1382" i="7" s="1"/>
  <c r="AF1383" i="7" a="1"/>
  <c r="AF1383" i="7" s="1"/>
  <c r="AF1384" i="7" a="1"/>
  <c r="AF1384" i="7" s="1"/>
  <c r="AF1385" i="7" a="1"/>
  <c r="AF1385" i="7" s="1"/>
  <c r="AF1386" i="7" a="1"/>
  <c r="AF1386" i="7" s="1"/>
  <c r="AF1387" i="7" a="1"/>
  <c r="AF1387" i="7" s="1"/>
  <c r="AF1388" i="7" a="1"/>
  <c r="AF1388" i="7" s="1"/>
  <c r="AF1389" i="7" a="1"/>
  <c r="AF1389" i="7"/>
  <c r="AF1390" i="7" a="1"/>
  <c r="AF1390" i="7" s="1"/>
  <c r="AF1391" i="7" a="1"/>
  <c r="AF1391" i="7" s="1"/>
  <c r="AF1392" i="7" a="1"/>
  <c r="AF1392" i="7" s="1"/>
  <c r="AF1393" i="7" a="1"/>
  <c r="AF1393" i="7" s="1"/>
  <c r="AF1394" i="7" a="1"/>
  <c r="AF1394" i="7" s="1"/>
  <c r="AF1395" i="7" a="1"/>
  <c r="AF1395" i="7" s="1"/>
  <c r="AF1396" i="7" a="1"/>
  <c r="AF1396" i="7" s="1"/>
  <c r="AF1397" i="7" a="1"/>
  <c r="AF1397" i="7" s="1"/>
  <c r="AF1398" i="7" a="1"/>
  <c r="AF1398" i="7" s="1"/>
  <c r="AF1399" i="7" a="1"/>
  <c r="AF1399" i="7" s="1"/>
  <c r="AF1400" i="7" a="1"/>
  <c r="AF1400" i="7" s="1"/>
  <c r="AF1401" i="7" a="1"/>
  <c r="AF1401" i="7" s="1"/>
  <c r="AF1402" i="7" a="1"/>
  <c r="AF1402" i="7" s="1"/>
  <c r="AF1403" i="7" a="1"/>
  <c r="AF1403" i="7" s="1"/>
  <c r="AF1404" i="7" a="1"/>
  <c r="AF1404" i="7"/>
  <c r="AF1405" i="7" a="1"/>
  <c r="AF1405" i="7" s="1"/>
  <c r="AF1406" i="7" a="1"/>
  <c r="AF1406" i="7" s="1"/>
  <c r="AF1407" i="7" a="1"/>
  <c r="AF1407" i="7" s="1"/>
  <c r="AF1408" i="7" a="1"/>
  <c r="AF1408" i="7" s="1"/>
  <c r="AF1409" i="7" a="1"/>
  <c r="AF1409" i="7" s="1"/>
  <c r="AF1410" i="7" a="1"/>
  <c r="AF1410" i="7" s="1"/>
  <c r="AF1411" i="7" a="1"/>
  <c r="AF1411" i="7"/>
  <c r="AF1412" i="7" a="1"/>
  <c r="AF1412" i="7" s="1"/>
  <c r="AF1413" i="7" a="1"/>
  <c r="AF1413" i="7" s="1"/>
  <c r="AF1414" i="7" a="1"/>
  <c r="AF1414" i="7" s="1"/>
  <c r="AF1415" i="7" a="1"/>
  <c r="AF1415" i="7" s="1"/>
  <c r="AF1416" i="7" a="1"/>
  <c r="AF1416" i="7" s="1"/>
  <c r="AF1417" i="7" a="1"/>
  <c r="AF1417" i="7" s="1"/>
  <c r="AF1418" i="7" a="1"/>
  <c r="AF1418" i="7"/>
  <c r="AF1419" i="7" a="1"/>
  <c r="AF1419" i="7" s="1"/>
  <c r="AF1420" i="7" a="1"/>
  <c r="AF1420" i="7" s="1"/>
  <c r="AF1421" i="7" a="1"/>
  <c r="AF1421" i="7" s="1"/>
  <c r="AF1422" i="7" a="1"/>
  <c r="AF1422" i="7" s="1"/>
  <c r="AF1423" i="7" a="1"/>
  <c r="AF1423" i="7" s="1"/>
  <c r="AF1424" i="7" a="1"/>
  <c r="AF1424" i="7" s="1"/>
  <c r="AF1425" i="7" a="1"/>
  <c r="AF1425" i="7" s="1"/>
  <c r="AF1426" i="7" a="1"/>
  <c r="AF1426" i="7" s="1"/>
  <c r="AF1427" i="7" a="1"/>
  <c r="AF1427" i="7" s="1"/>
  <c r="AF1428" i="7" a="1"/>
  <c r="AF1428" i="7" s="1"/>
  <c r="AF1429" i="7" a="1"/>
  <c r="AF1429" i="7" s="1"/>
  <c r="AF1430" i="7" a="1"/>
  <c r="AF1430" i="7" s="1"/>
  <c r="AF1431" i="7" a="1"/>
  <c r="AF1431" i="7" s="1"/>
  <c r="AF1432" i="7" a="1"/>
  <c r="AF1432" i="7" s="1"/>
  <c r="AF1433" i="7" a="1"/>
  <c r="AF1433" i="7" s="1"/>
  <c r="AF1434" i="7" a="1"/>
  <c r="AF1434" i="7" s="1"/>
  <c r="AF1435" i="7" a="1"/>
  <c r="AF1435" i="7" s="1"/>
  <c r="AF1436" i="7" a="1"/>
  <c r="AF1436" i="7" s="1"/>
  <c r="AF1437" i="7" a="1"/>
  <c r="AF1437" i="7" s="1"/>
  <c r="AF1438" i="7" a="1"/>
  <c r="AF1438" i="7" s="1"/>
  <c r="AF1439" i="7" a="1"/>
  <c r="AF1439" i="7" s="1"/>
  <c r="AF1440" i="7" a="1"/>
  <c r="AF1440" i="7" s="1"/>
  <c r="AF1441" i="7" a="1"/>
  <c r="AF1441" i="7" s="1"/>
  <c r="AF1442" i="7" a="1"/>
  <c r="AF1442" i="7" s="1"/>
  <c r="AF1443" i="7" a="1"/>
  <c r="AF1443" i="7" s="1"/>
  <c r="AF1444" i="7" a="1"/>
  <c r="AF1444" i="7" s="1"/>
  <c r="AF1445" i="7" a="1"/>
  <c r="AF1445" i="7" s="1"/>
  <c r="AF1446" i="7" a="1"/>
  <c r="AF1446" i="7" s="1"/>
  <c r="AF1447" i="7" a="1"/>
  <c r="AF1447" i="7" s="1"/>
  <c r="AF1448" i="7" a="1"/>
  <c r="AF1448" i="7" s="1"/>
  <c r="AF1449" i="7" a="1"/>
  <c r="AF1449" i="7" s="1"/>
  <c r="AF1450" i="7" a="1"/>
  <c r="AF1450" i="7" s="1"/>
  <c r="AF1451" i="7" a="1"/>
  <c r="AF1451" i="7" s="1"/>
  <c r="AF1452" i="7" a="1"/>
  <c r="AF1452" i="7" s="1"/>
  <c r="AF1453" i="7" a="1"/>
  <c r="AF1453" i="7"/>
  <c r="AF1454" i="7" a="1"/>
  <c r="AF1454" i="7"/>
  <c r="AF1455" i="7" a="1"/>
  <c r="AF1455" i="7" s="1"/>
  <c r="AF1456" i="7" a="1"/>
  <c r="AF1456" i="7" s="1"/>
  <c r="AF1457" i="7" a="1"/>
  <c r="AF1457" i="7" s="1"/>
  <c r="AF1458" i="7" a="1"/>
  <c r="AF1458" i="7" s="1"/>
  <c r="AF1459" i="7" a="1"/>
  <c r="AF1459" i="7" s="1"/>
  <c r="AF1460" i="7" a="1"/>
  <c r="AF1460" i="7" s="1"/>
  <c r="AF1461" i="7" a="1"/>
  <c r="AF1461" i="7"/>
  <c r="AF1462" i="7" a="1"/>
  <c r="AF1462" i="7" s="1"/>
  <c r="AF1463" i="7" a="1"/>
  <c r="AF1463" i="7" s="1"/>
  <c r="AF1464" i="7" a="1"/>
  <c r="AF1464" i="7" s="1"/>
  <c r="AF1465" i="7" a="1"/>
  <c r="AF1465" i="7" s="1"/>
  <c r="AF1466" i="7" a="1"/>
  <c r="AF1466" i="7" s="1"/>
  <c r="AF1467" i="7" a="1"/>
  <c r="AF1467" i="7" s="1"/>
  <c r="AF1468" i="7" a="1"/>
  <c r="AF1468" i="7" s="1"/>
  <c r="AF1469" i="7" a="1"/>
  <c r="AF1469" i="7" s="1"/>
  <c r="AF1470" i="7" a="1"/>
  <c r="AF1470" i="7" s="1"/>
  <c r="AF1471" i="7" a="1"/>
  <c r="AF1471" i="7" s="1"/>
  <c r="AF1472" i="7" a="1"/>
  <c r="AF1472" i="7" s="1"/>
  <c r="AF1473" i="7" a="1"/>
  <c r="AF1473" i="7" s="1"/>
  <c r="AF1474" i="7" a="1"/>
  <c r="AF1474" i="7" s="1"/>
  <c r="AF1475" i="7" a="1"/>
  <c r="AF1475" i="7" s="1"/>
  <c r="AF1476" i="7" a="1"/>
  <c r="AF1476" i="7" s="1"/>
  <c r="AF1477" i="7" a="1"/>
  <c r="AF1477" i="7"/>
  <c r="AF1478" i="7" a="1"/>
  <c r="AF1478" i="7" s="1"/>
  <c r="AF1479" i="7" a="1"/>
  <c r="AF1479" i="7" s="1"/>
  <c r="AF1480" i="7" a="1"/>
  <c r="AF1480" i="7" s="1"/>
  <c r="AF1481" i="7" a="1"/>
  <c r="AF1481" i="7" s="1"/>
  <c r="AF1482" i="7" a="1"/>
  <c r="AF1482" i="7" s="1"/>
  <c r="AF1483" i="7" a="1"/>
  <c r="AF1483" i="7" s="1"/>
  <c r="AF1484" i="7" a="1"/>
  <c r="AF1484" i="7" s="1"/>
  <c r="AF1485" i="7" a="1"/>
  <c r="AF1485" i="7" s="1"/>
  <c r="AF1486" i="7" a="1"/>
  <c r="AF1486" i="7" s="1"/>
  <c r="AF1487" i="7" a="1"/>
  <c r="AF1487" i="7" s="1"/>
  <c r="AF1488" i="7" a="1"/>
  <c r="AF1488" i="7" s="1"/>
  <c r="AF1489" i="7" a="1"/>
  <c r="AF1489" i="7" s="1"/>
  <c r="AF1490" i="7" a="1"/>
  <c r="AF1490" i="7" s="1"/>
  <c r="AF1491" i="7" a="1"/>
  <c r="AF1491" i="7" s="1"/>
  <c r="AF1492" i="7" a="1"/>
  <c r="AF1492" i="7" s="1"/>
  <c r="AF1493" i="7" a="1"/>
  <c r="AF1493" i="7" s="1"/>
  <c r="AF1494" i="7" a="1"/>
  <c r="AF1494" i="7" s="1"/>
  <c r="AF1495" i="7" a="1"/>
  <c r="AF1495" i="7" s="1"/>
  <c r="AF1496" i="7" a="1"/>
  <c r="AF1496" i="7" s="1"/>
  <c r="AF1497" i="7" a="1"/>
  <c r="AF1497" i="7"/>
  <c r="AF1498" i="7" a="1"/>
  <c r="AF1498" i="7" s="1"/>
  <c r="AF1499" i="7" a="1"/>
  <c r="AF1499" i="7" s="1"/>
  <c r="AF1500" i="7" a="1"/>
  <c r="AF1500" i="7" s="1"/>
  <c r="AF1501" i="7" a="1"/>
  <c r="AF1501" i="7"/>
  <c r="AF1502" i="7" a="1"/>
  <c r="AF1502" i="7" s="1"/>
  <c r="AF1503" i="7" a="1"/>
  <c r="AF1503" i="7" s="1"/>
  <c r="AF1504" i="7" a="1"/>
  <c r="AF1504" i="7" s="1"/>
  <c r="AF1505" i="7" a="1"/>
  <c r="AF1505" i="7" s="1"/>
  <c r="AF1506" i="7" a="1"/>
  <c r="AF1506" i="7" s="1"/>
  <c r="AF1507" i="7" a="1"/>
  <c r="AF1507" i="7" s="1"/>
  <c r="AF1508" i="7" a="1"/>
  <c r="AF1508" i="7" s="1"/>
  <c r="AF1509" i="7" a="1"/>
  <c r="AF1509" i="7" s="1"/>
  <c r="AF1510" i="7" a="1"/>
  <c r="AF1510" i="7" s="1"/>
  <c r="AF1511" i="7" a="1"/>
  <c r="AF1511" i="7" s="1"/>
  <c r="AF1512" i="7" a="1"/>
  <c r="AF1512" i="7" s="1"/>
  <c r="AF1513" i="7" a="1"/>
  <c r="AF1513" i="7" s="1"/>
  <c r="AF1514" i="7" a="1"/>
  <c r="AF1514" i="7" s="1"/>
  <c r="AF1515" i="7" a="1"/>
  <c r="AF1515" i="7" s="1"/>
  <c r="AF1516" i="7" a="1"/>
  <c r="AF1516" i="7" s="1"/>
  <c r="AF1517" i="7" a="1"/>
  <c r="AF1517" i="7" s="1"/>
  <c r="AF1518" i="7" a="1"/>
  <c r="AF1518" i="7" s="1"/>
  <c r="AF1519" i="7" a="1"/>
  <c r="AF1519" i="7" s="1"/>
  <c r="AF1520" i="7" a="1"/>
  <c r="AF1520" i="7" s="1"/>
  <c r="AF1521" i="7" a="1"/>
  <c r="AF1521" i="7" s="1"/>
  <c r="AF1522" i="7" a="1"/>
  <c r="AF1522" i="7" s="1"/>
  <c r="AF1523" i="7" a="1"/>
  <c r="AF1523" i="7" s="1"/>
  <c r="AF1524" i="7" a="1"/>
  <c r="AF1524" i="7" s="1"/>
  <c r="AF1525" i="7" a="1"/>
  <c r="AF1525" i="7" s="1"/>
  <c r="AF1526" i="7" a="1"/>
  <c r="AF1526" i="7" s="1"/>
  <c r="AF1527" i="7" a="1"/>
  <c r="AF1527" i="7"/>
  <c r="AF1528" i="7" a="1"/>
  <c r="AF1528" i="7" s="1"/>
  <c r="AF1529" i="7" a="1"/>
  <c r="AF1529" i="7" s="1"/>
  <c r="AF1530" i="7" a="1"/>
  <c r="AF1530" i="7" s="1"/>
  <c r="AF1531" i="7" a="1"/>
  <c r="AF1531" i="7" s="1"/>
  <c r="AF1532" i="7" a="1"/>
  <c r="AF1532" i="7" s="1"/>
  <c r="AF1533" i="7" a="1"/>
  <c r="AF1533" i="7" s="1"/>
  <c r="AF1534" i="7" a="1"/>
  <c r="AF1534" i="7" s="1"/>
  <c r="AF1535" i="7" a="1"/>
  <c r="AF1535" i="7" s="1"/>
  <c r="AF1536" i="7" a="1"/>
  <c r="AF1536" i="7" s="1"/>
  <c r="AF1537" i="7" a="1"/>
  <c r="AF1537" i="7" s="1"/>
  <c r="AF1538" i="7" a="1"/>
  <c r="AF1538" i="7" s="1"/>
  <c r="AF1539" i="7" a="1"/>
  <c r="AF1539" i="7" s="1"/>
  <c r="AF1540" i="7" a="1"/>
  <c r="AF1540" i="7" s="1"/>
  <c r="AF1541" i="7" a="1"/>
  <c r="AF1541" i="7" s="1"/>
  <c r="AF1542" i="7" a="1"/>
  <c r="AF1542" i="7" s="1"/>
  <c r="AF1543" i="7" a="1"/>
  <c r="AF1543" i="7" s="1"/>
  <c r="AF1544" i="7" a="1"/>
  <c r="AF1544" i="7" s="1"/>
  <c r="AF1545" i="7" a="1"/>
  <c r="AF1545" i="7" s="1"/>
  <c r="AF1546" i="7" a="1"/>
  <c r="AF1546" i="7" s="1"/>
  <c r="AF1547" i="7" a="1"/>
  <c r="AF1547" i="7" s="1"/>
  <c r="AF1548" i="7" a="1"/>
  <c r="AF1548" i="7" s="1"/>
  <c r="AF1549" i="7" a="1"/>
  <c r="AF1549" i="7" s="1"/>
  <c r="AF1550" i="7" a="1"/>
  <c r="AF1550" i="7" s="1"/>
  <c r="AF1551" i="7" a="1"/>
  <c r="AF1551" i="7" s="1"/>
  <c r="AF1552" i="7" a="1"/>
  <c r="AF1552" i="7" s="1"/>
  <c r="AF1553" i="7" a="1"/>
  <c r="AF1553" i="7" s="1"/>
  <c r="AF1554" i="7" a="1"/>
  <c r="AF1554" i="7" s="1"/>
  <c r="AF1555" i="7" a="1"/>
  <c r="AF1555" i="7" s="1"/>
  <c r="AF1556" i="7" a="1"/>
  <c r="AF1556" i="7" s="1"/>
  <c r="AF1557" i="7" a="1"/>
  <c r="AF1557" i="7" s="1"/>
  <c r="AF1558" i="7" a="1"/>
  <c r="AF1558" i="7" s="1"/>
  <c r="AF1559" i="7" a="1"/>
  <c r="AF1559" i="7" s="1"/>
  <c r="AF1560" i="7" a="1"/>
  <c r="AF1560" i="7" s="1"/>
  <c r="AF1561" i="7" a="1"/>
  <c r="AF1561" i="7" s="1"/>
  <c r="AF1562" i="7" a="1"/>
  <c r="AF1562" i="7"/>
  <c r="AF1563" i="7" a="1"/>
  <c r="AF1563" i="7" s="1"/>
  <c r="AF1564" i="7" a="1"/>
  <c r="AF1564" i="7" s="1"/>
  <c r="AF1565" i="7" a="1"/>
  <c r="AF1565" i="7" s="1"/>
  <c r="AF1566" i="7" a="1"/>
  <c r="AF1566" i="7" s="1"/>
  <c r="AF1567" i="7" a="1"/>
  <c r="AF1567" i="7" s="1"/>
  <c r="AF1568" i="7" a="1"/>
  <c r="AF1568" i="7"/>
  <c r="AF1569" i="7" a="1"/>
  <c r="AF1569" i="7" s="1"/>
  <c r="AF1570" i="7" a="1"/>
  <c r="AF1570" i="7" s="1"/>
  <c r="AF1571" i="7" a="1"/>
  <c r="AF1571" i="7" s="1"/>
  <c r="AF1572" i="7" a="1"/>
  <c r="AF1572" i="7" s="1"/>
  <c r="AF1573" i="7" a="1"/>
  <c r="AF1573" i="7" s="1"/>
  <c r="AF1574" i="7" a="1"/>
  <c r="AF1574" i="7" s="1"/>
  <c r="AF1575" i="7" a="1"/>
  <c r="AF1575" i="7" s="1"/>
  <c r="AF1576" i="7" a="1"/>
  <c r="AF1576" i="7" s="1"/>
  <c r="AF1577" i="7" a="1"/>
  <c r="AF1577" i="7" s="1"/>
  <c r="AF1578" i="7" a="1"/>
  <c r="AF1578" i="7" s="1"/>
  <c r="AF1579" i="7" a="1"/>
  <c r="AF1579" i="7" s="1"/>
  <c r="AF1580" i="7" a="1"/>
  <c r="AF1580" i="7" s="1"/>
  <c r="AF1581" i="7" a="1"/>
  <c r="AF1581" i="7" s="1"/>
  <c r="AF1582" i="7" a="1"/>
  <c r="AF1582" i="7" s="1"/>
  <c r="AF1583" i="7" a="1"/>
  <c r="AF1583" i="7" s="1"/>
  <c r="AF1584" i="7" a="1"/>
  <c r="AF1584" i="7"/>
  <c r="AF1585" i="7" a="1"/>
  <c r="AF1585" i="7" s="1"/>
  <c r="AF1586" i="7" a="1"/>
  <c r="AF1586" i="7" s="1"/>
  <c r="AF1587" i="7" a="1"/>
  <c r="AF1587" i="7" s="1"/>
  <c r="AF1588" i="7" a="1"/>
  <c r="AF1588" i="7" s="1"/>
  <c r="AF1589" i="7" a="1"/>
  <c r="AF1589" i="7" s="1"/>
  <c r="AF1590" i="7" a="1"/>
  <c r="AF1590" i="7"/>
  <c r="AF1591" i="7" a="1"/>
  <c r="AF1591" i="7" s="1"/>
  <c r="AF1592" i="7" a="1"/>
  <c r="AF1592" i="7" s="1"/>
  <c r="AF1593" i="7" a="1"/>
  <c r="AF1593" i="7" s="1"/>
  <c r="AF1594" i="7" a="1"/>
  <c r="AF1594" i="7" s="1"/>
  <c r="AF1595" i="7" a="1"/>
  <c r="AF1595" i="7" s="1"/>
  <c r="AF1596" i="7" a="1"/>
  <c r="AF1596" i="7" s="1"/>
  <c r="AF1597" i="7" a="1"/>
  <c r="AF1597" i="7"/>
  <c r="AF1598" i="7" a="1"/>
  <c r="AF1598" i="7" s="1"/>
  <c r="AF1599" i="7" a="1"/>
  <c r="AF1599" i="7" s="1"/>
  <c r="AF1600" i="7" a="1"/>
  <c r="AF1600" i="7" s="1"/>
  <c r="AF1601" i="7" a="1"/>
  <c r="AF1601" i="7" s="1"/>
  <c r="AF1602" i="7" a="1"/>
  <c r="AF1602" i="7" s="1"/>
  <c r="AF1603" i="7" a="1"/>
  <c r="AF1603" i="7" s="1"/>
  <c r="AF1604" i="7" a="1"/>
  <c r="AF1604" i="7" s="1"/>
  <c r="AF1605" i="7" a="1"/>
  <c r="AF1605" i="7" s="1"/>
  <c r="AF1606" i="7" a="1"/>
  <c r="AF1606" i="7" s="1"/>
  <c r="AF1607" i="7" a="1"/>
  <c r="AF1607" i="7" s="1"/>
  <c r="AF1608" i="7" a="1"/>
  <c r="AF1608" i="7"/>
  <c r="AF1609" i="7" a="1"/>
  <c r="AF1609" i="7" s="1"/>
  <c r="AF1610" i="7" a="1"/>
  <c r="AF1610" i="7" s="1"/>
  <c r="AF1611" i="7" a="1"/>
  <c r="AF1611" i="7" s="1"/>
  <c r="AF1612" i="7" a="1"/>
  <c r="AF1612" i="7" s="1"/>
  <c r="AF1613" i="7" a="1"/>
  <c r="AF1613" i="7" s="1"/>
  <c r="AF1614" i="7" a="1"/>
  <c r="AF1614" i="7" s="1"/>
  <c r="AF1615" i="7" a="1"/>
  <c r="AF1615" i="7" s="1"/>
  <c r="AF1616" i="7" a="1"/>
  <c r="AF1616" i="7" s="1"/>
  <c r="AF1617" i="7" a="1"/>
  <c r="AF1617" i="7" s="1"/>
  <c r="AF1618" i="7" a="1"/>
  <c r="AF1618" i="7" s="1"/>
  <c r="AF1619" i="7" a="1"/>
  <c r="AF1619" i="7" s="1"/>
  <c r="AF1620" i="7" a="1"/>
  <c r="AF1620" i="7" s="1"/>
  <c r="AF1621" i="7" a="1"/>
  <c r="AF1621" i="7"/>
  <c r="AF1622" i="7" a="1"/>
  <c r="AF1622" i="7" s="1"/>
  <c r="AF1623" i="7" a="1"/>
  <c r="AF1623" i="7"/>
  <c r="AF1624" i="7" a="1"/>
  <c r="AF1624" i="7" s="1"/>
  <c r="AF1625" i="7" a="1"/>
  <c r="AF1625" i="7" s="1"/>
  <c r="AF1626" i="7" a="1"/>
  <c r="AF1626" i="7"/>
  <c r="AF1627" i="7" a="1"/>
  <c r="AF1627" i="7" s="1"/>
  <c r="AF1628" i="7" a="1"/>
  <c r="AF1628" i="7" s="1"/>
  <c r="AF1629" i="7" a="1"/>
  <c r="AF1629" i="7" s="1"/>
  <c r="AF1630" i="7" a="1"/>
  <c r="AF1630" i="7" s="1"/>
  <c r="AF1631" i="7" a="1"/>
  <c r="AF1631" i="7" s="1"/>
  <c r="AF1632" i="7" a="1"/>
  <c r="AF1632" i="7" s="1"/>
  <c r="AF1633" i="7" a="1"/>
  <c r="AF1633" i="7" s="1"/>
  <c r="AF1634" i="7" a="1"/>
  <c r="AF1634" i="7" s="1"/>
  <c r="AF1635" i="7" a="1"/>
  <c r="AF1635" i="7"/>
  <c r="AF1636" i="7" a="1"/>
  <c r="AF1636" i="7" s="1"/>
  <c r="AF1637" i="7" a="1"/>
  <c r="AF1637" i="7" s="1"/>
  <c r="AF1638" i="7" a="1"/>
  <c r="AF1638" i="7" s="1"/>
  <c r="AF1639" i="7" a="1"/>
  <c r="AF1639" i="7" s="1"/>
  <c r="AF1640" i="7" a="1"/>
  <c r="AF1640" i="7" s="1"/>
  <c r="AF1641" i="7" a="1"/>
  <c r="AF1641" i="7" s="1"/>
  <c r="AF1642" i="7" a="1"/>
  <c r="AF1642" i="7" s="1"/>
  <c r="AF1643" i="7" a="1"/>
  <c r="AF1643" i="7" s="1"/>
  <c r="AF1644" i="7" a="1"/>
  <c r="AF1644" i="7"/>
  <c r="AF1645" i="7" a="1"/>
  <c r="AF1645" i="7" s="1"/>
  <c r="AF1646" i="7" a="1"/>
  <c r="AF1646" i="7" s="1"/>
  <c r="AF1647" i="7" a="1"/>
  <c r="AF1647" i="7" s="1"/>
  <c r="AF1648" i="7" a="1"/>
  <c r="AF1648" i="7" s="1"/>
  <c r="AF1649" i="7" a="1"/>
  <c r="AF1649" i="7" s="1"/>
  <c r="AF1650" i="7" a="1"/>
  <c r="AF1650" i="7" s="1"/>
  <c r="AF1651" i="7" a="1"/>
  <c r="AF1651" i="7" s="1"/>
  <c r="AF1652" i="7" a="1"/>
  <c r="AF1652" i="7" s="1"/>
  <c r="AF1653" i="7" a="1"/>
  <c r="AF1653" i="7" s="1"/>
  <c r="AF1654" i="7" a="1"/>
  <c r="AF1654" i="7" s="1"/>
  <c r="AF1655" i="7" a="1"/>
  <c r="AF1655" i="7" s="1"/>
  <c r="AF1656" i="7" a="1"/>
  <c r="AF1656" i="7" s="1"/>
  <c r="AF1657" i="7" a="1"/>
  <c r="AF1657" i="7" s="1"/>
  <c r="AF1658" i="7" a="1"/>
  <c r="AF1658" i="7" s="1"/>
  <c r="AF1659" i="7" a="1"/>
  <c r="AF1659" i="7" s="1"/>
  <c r="AF1660" i="7" a="1"/>
  <c r="AF1660" i="7" s="1"/>
  <c r="AF1661" i="7" a="1"/>
  <c r="AF1661" i="7" s="1"/>
  <c r="AF1662" i="7" a="1"/>
  <c r="AF1662" i="7" s="1"/>
  <c r="AF1663" i="7" a="1"/>
  <c r="AF1663" i="7" s="1"/>
  <c r="AF1664" i="7" a="1"/>
  <c r="AF1664" i="7" s="1"/>
  <c r="AF1665" i="7" a="1"/>
  <c r="AF1665" i="7" s="1"/>
  <c r="AF1666" i="7" a="1"/>
  <c r="AF1666" i="7" s="1"/>
  <c r="AF1667" i="7" a="1"/>
  <c r="AF1667" i="7" s="1"/>
  <c r="AF1668" i="7" a="1"/>
  <c r="AF1668" i="7" s="1"/>
  <c r="AF1669" i="7" a="1"/>
  <c r="AF1669" i="7" s="1"/>
  <c r="AF1670" i="7" a="1"/>
  <c r="AF1670" i="7" s="1"/>
  <c r="AF1671" i="7" a="1"/>
  <c r="AF1671" i="7" s="1"/>
  <c r="AF1672" i="7" a="1"/>
  <c r="AF1672" i="7" s="1"/>
  <c r="AF1673" i="7" a="1"/>
  <c r="AF1673" i="7" s="1"/>
  <c r="AF1674" i="7" a="1"/>
  <c r="AF1674" i="7" s="1"/>
  <c r="AF1675" i="7" a="1"/>
  <c r="AF1675" i="7" s="1"/>
  <c r="AF1676" i="7" a="1"/>
  <c r="AF1676" i="7" s="1"/>
  <c r="AF1677" i="7" a="1"/>
  <c r="AF1677" i="7"/>
  <c r="AF1678" i="7" a="1"/>
  <c r="AF1678" i="7" s="1"/>
  <c r="AF1679" i="7" a="1"/>
  <c r="AF1679" i="7" s="1"/>
  <c r="AF1680" i="7" a="1"/>
  <c r="AF1680" i="7" s="1"/>
  <c r="AF1681" i="7" a="1"/>
  <c r="AF1681" i="7" s="1"/>
  <c r="AF1682" i="7" a="1"/>
  <c r="AF1682" i="7" s="1"/>
  <c r="AF1683" i="7" a="1"/>
  <c r="AF1683" i="7" s="1"/>
  <c r="AF1684" i="7" a="1"/>
  <c r="AF1684" i="7" s="1"/>
  <c r="AF1685" i="7" a="1"/>
  <c r="AF1685" i="7" s="1"/>
  <c r="AF1686" i="7" a="1"/>
  <c r="AF1686" i="7" s="1"/>
  <c r="AF1687" i="7" a="1"/>
  <c r="AF1687" i="7"/>
  <c r="AF1688" i="7" a="1"/>
  <c r="AF1688" i="7" s="1"/>
  <c r="AF1689" i="7" a="1"/>
  <c r="AF1689" i="7" s="1"/>
  <c r="AF1690" i="7" a="1"/>
  <c r="AF1690" i="7" s="1"/>
  <c r="AF1691" i="7" a="1"/>
  <c r="AF1691" i="7" s="1"/>
  <c r="AF1692" i="7" a="1"/>
  <c r="AF1692" i="7" s="1"/>
  <c r="AF1693" i="7" a="1"/>
  <c r="AF1693" i="7" s="1"/>
  <c r="AF1694" i="7" a="1"/>
  <c r="AF1694" i="7" s="1"/>
  <c r="AF1695" i="7" a="1"/>
  <c r="AF1695" i="7" s="1"/>
  <c r="AF1696" i="7" a="1"/>
  <c r="AF1696" i="7" s="1"/>
  <c r="AF1697" i="7" a="1"/>
  <c r="AF1697" i="7" s="1"/>
  <c r="AF1698" i="7" a="1"/>
  <c r="AF1698" i="7"/>
  <c r="AF1699" i="7" a="1"/>
  <c r="AF1699" i="7" s="1"/>
  <c r="AF1700" i="7" a="1"/>
  <c r="AF1700" i="7" s="1"/>
  <c r="AF1701" i="7" a="1"/>
  <c r="AF1701" i="7" s="1"/>
  <c r="AF1702" i="7" a="1"/>
  <c r="AF1702" i="7" s="1"/>
  <c r="AF1703" i="7" a="1"/>
  <c r="AF1703" i="7" s="1"/>
  <c r="AF1704" i="7" a="1"/>
  <c r="AF1704" i="7" s="1"/>
  <c r="AF1705" i="7" a="1"/>
  <c r="AF1705" i="7" s="1"/>
  <c r="AF1706" i="7" a="1"/>
  <c r="AF1706" i="7" s="1"/>
  <c r="AF1707" i="7" a="1"/>
  <c r="AF1707" i="7" s="1"/>
  <c r="AF1708" i="7" a="1"/>
  <c r="AF1708" i="7" s="1"/>
  <c r="AF1709" i="7" a="1"/>
  <c r="AF1709" i="7" s="1"/>
  <c r="AF1710" i="7" a="1"/>
  <c r="AF1710" i="7"/>
  <c r="AF1711" i="7" a="1"/>
  <c r="AF1711" i="7" s="1"/>
  <c r="AF1712" i="7" a="1"/>
  <c r="AF1712" i="7" s="1"/>
  <c r="AF1713" i="7" a="1"/>
  <c r="AF1713" i="7"/>
  <c r="AF1714" i="7" a="1"/>
  <c r="AF1714" i="7" s="1"/>
  <c r="AF1715" i="7" a="1"/>
  <c r="AF1715" i="7" s="1"/>
  <c r="AF1716" i="7" a="1"/>
  <c r="AF1716" i="7" s="1"/>
  <c r="AF1717" i="7" a="1"/>
  <c r="AF1717" i="7" s="1"/>
  <c r="AF1718" i="7" a="1"/>
  <c r="AF1718" i="7" s="1"/>
  <c r="AF1719" i="7" a="1"/>
  <c r="AF1719" i="7" s="1"/>
  <c r="AF1720" i="7" a="1"/>
  <c r="AF1720" i="7" s="1"/>
  <c r="AF1721" i="7" a="1"/>
  <c r="AF1721" i="7" s="1"/>
  <c r="AF1722" i="7" a="1"/>
  <c r="AF1722" i="7" s="1"/>
  <c r="AF1723" i="7" a="1"/>
  <c r="AF1723" i="7"/>
  <c r="AF1724" i="7" a="1"/>
  <c r="AF1724" i="7" s="1"/>
  <c r="AF1725" i="7" a="1"/>
  <c r="AF1725" i="7" s="1"/>
  <c r="AF1726" i="7" a="1"/>
  <c r="AF1726" i="7" s="1"/>
  <c r="AF1727" i="7" a="1"/>
  <c r="AF1727" i="7" s="1"/>
  <c r="AF1728" i="7" a="1"/>
  <c r="AF1728" i="7" s="1"/>
  <c r="AF1729" i="7" a="1"/>
  <c r="AF1729" i="7" s="1"/>
  <c r="AF1730" i="7" a="1"/>
  <c r="AF1730" i="7" s="1"/>
  <c r="AF1731" i="7" a="1"/>
  <c r="AF1731" i="7" s="1"/>
  <c r="AF1732" i="7" a="1"/>
  <c r="AF1732" i="7" s="1"/>
  <c r="AF1733" i="7" a="1"/>
  <c r="AF1733" i="7" s="1"/>
  <c r="AF1734" i="7" a="1"/>
  <c r="AF1734" i="7"/>
  <c r="AF1735" i="7" a="1"/>
  <c r="AF1735" i="7" s="1"/>
  <c r="AF1736" i="7" a="1"/>
  <c r="AF1736" i="7" s="1"/>
  <c r="AF1737" i="7" a="1"/>
  <c r="AF1737" i="7" s="1"/>
  <c r="AF1738" i="7" a="1"/>
  <c r="AF1738" i="7" s="1"/>
  <c r="AF1739" i="7" a="1"/>
  <c r="AF1739" i="7" s="1"/>
  <c r="AF1740" i="7" a="1"/>
  <c r="AF1740" i="7" s="1"/>
  <c r="AF1741" i="7" a="1"/>
  <c r="AF1741" i="7" s="1"/>
  <c r="AF1742" i="7" a="1"/>
  <c r="AF1742" i="7"/>
  <c r="AF1743" i="7" a="1"/>
  <c r="AF1743" i="7" s="1"/>
  <c r="AF1744" i="7" a="1"/>
  <c r="AF1744" i="7" s="1"/>
  <c r="AF1745" i="7" a="1"/>
  <c r="AF1745" i="7" s="1"/>
  <c r="AF1746" i="7" a="1"/>
  <c r="AF1746" i="7" s="1"/>
  <c r="AF1747" i="7" a="1"/>
  <c r="AF1747" i="7" s="1"/>
  <c r="AF1748" i="7" a="1"/>
  <c r="AF1748" i="7" s="1"/>
  <c r="AF1749" i="7" a="1"/>
  <c r="AF1749" i="7" s="1"/>
  <c r="AF1750" i="7" a="1"/>
  <c r="AF1750" i="7" s="1"/>
  <c r="AF1751" i="7" a="1"/>
  <c r="AF1751" i="7" s="1"/>
  <c r="AF1752" i="7" a="1"/>
  <c r="AF1752" i="7" s="1"/>
  <c r="AF1753" i="7" a="1"/>
  <c r="AF1753" i="7" s="1"/>
  <c r="AF1754" i="7" a="1"/>
  <c r="AF1754" i="7" s="1"/>
  <c r="AF1755" i="7" a="1"/>
  <c r="AF1755" i="7" s="1"/>
  <c r="AF1756" i="7" a="1"/>
  <c r="AF1756" i="7" s="1"/>
  <c r="AF1757" i="7" a="1"/>
  <c r="AF1757" i="7" s="1"/>
  <c r="AF1758" i="7" a="1"/>
  <c r="AF1758" i="7" s="1"/>
  <c r="AF1759" i="7" a="1"/>
  <c r="AF1759" i="7" s="1"/>
  <c r="AF1760" i="7" a="1"/>
  <c r="AF1760" i="7" s="1"/>
  <c r="AF1761" i="7" a="1"/>
  <c r="AF1761" i="7" s="1"/>
  <c r="AF1762" i="7" a="1"/>
  <c r="AF1762" i="7" s="1"/>
  <c r="AF1763" i="7" a="1"/>
  <c r="AF1763" i="7" s="1"/>
  <c r="AF1764" i="7" a="1"/>
  <c r="AF1764" i="7"/>
  <c r="AF1765" i="7" a="1"/>
  <c r="AF1765" i="7" s="1"/>
  <c r="AF1766" i="7" a="1"/>
  <c r="AF1766" i="7" s="1"/>
  <c r="AF1767" i="7" a="1"/>
  <c r="AF1767" i="7" s="1"/>
  <c r="AF1768" i="7" a="1"/>
  <c r="AF1768" i="7" s="1"/>
  <c r="AF1769" i="7" a="1"/>
  <c r="AF1769" i="7" s="1"/>
  <c r="AF1770" i="7" a="1"/>
  <c r="AF1770" i="7" s="1"/>
  <c r="AF1771" i="7" a="1"/>
  <c r="AF1771" i="7" s="1"/>
  <c r="AF1772" i="7" a="1"/>
  <c r="AF1772" i="7" s="1"/>
  <c r="AF1773" i="7" a="1"/>
  <c r="AF1773" i="7" s="1"/>
  <c r="AF1774" i="7" a="1"/>
  <c r="AF1774" i="7" s="1"/>
  <c r="AF1775" i="7" a="1"/>
  <c r="AF1775" i="7" s="1"/>
  <c r="AF1776" i="7" a="1"/>
  <c r="AF1776" i="7" s="1"/>
  <c r="AF1777" i="7" a="1"/>
  <c r="AF1777" i="7" s="1"/>
  <c r="AF1778" i="7" a="1"/>
  <c r="AF1778" i="7" s="1"/>
  <c r="AF1779" i="7" a="1"/>
  <c r="AF1779" i="7" s="1"/>
  <c r="AF1780" i="7" a="1"/>
  <c r="AF1780" i="7" s="1"/>
  <c r="AF1781" i="7" a="1"/>
  <c r="AF1781" i="7" s="1"/>
  <c r="AF1782" i="7" a="1"/>
  <c r="AF1782" i="7" s="1"/>
  <c r="AF1783" i="7" a="1"/>
  <c r="AF1783" i="7" s="1"/>
  <c r="AF1784" i="7" a="1"/>
  <c r="AF1784" i="7"/>
  <c r="AF1785" i="7" a="1"/>
  <c r="AF1785" i="7" s="1"/>
  <c r="AF1786" i="7" a="1"/>
  <c r="AF1786" i="7" s="1"/>
  <c r="AF1787" i="7" a="1"/>
  <c r="AF1787" i="7" s="1"/>
  <c r="AF1788" i="7" a="1"/>
  <c r="AF1788" i="7" s="1"/>
  <c r="AF1789" i="7" a="1"/>
  <c r="AF1789" i="7" s="1"/>
  <c r="AF1790" i="7" a="1"/>
  <c r="AF1790" i="7" s="1"/>
  <c r="AF1791" i="7" a="1"/>
  <c r="AF1791" i="7" s="1"/>
  <c r="AF1792" i="7" a="1"/>
  <c r="AF1792" i="7" s="1"/>
  <c r="AF1793" i="7" a="1"/>
  <c r="AF1793" i="7" s="1"/>
  <c r="AF1794" i="7" a="1"/>
  <c r="AF1794" i="7" s="1"/>
  <c r="AF1795" i="7" a="1"/>
  <c r="AF1795" i="7" s="1"/>
  <c r="AF1796" i="7" a="1"/>
  <c r="AF1796" i="7" s="1"/>
  <c r="AF1797" i="7" a="1"/>
  <c r="AF1797" i="7" s="1"/>
  <c r="AF1798" i="7" a="1"/>
  <c r="AF1798" i="7" s="1"/>
  <c r="AF1799" i="7" a="1"/>
  <c r="AF1799" i="7" s="1"/>
  <c r="AF1800" i="7" a="1"/>
  <c r="AF1800" i="7"/>
  <c r="AF1801" i="7" a="1"/>
  <c r="AF1801" i="7" s="1"/>
  <c r="AF1802" i="7" a="1"/>
  <c r="AF1802" i="7" s="1"/>
  <c r="AF1803" i="7" a="1"/>
  <c r="AF1803" i="7" s="1"/>
  <c r="AF1804" i="7" a="1"/>
  <c r="AF1804" i="7" s="1"/>
  <c r="AF1805" i="7" a="1"/>
  <c r="AF1805" i="7" s="1"/>
  <c r="AF1806" i="7" a="1"/>
  <c r="AF1806" i="7"/>
  <c r="AF1807" i="7" a="1"/>
  <c r="AF1807" i="7" s="1"/>
  <c r="AF1808" i="7" a="1"/>
  <c r="AF1808" i="7" s="1"/>
  <c r="AF1809" i="7" a="1"/>
  <c r="AF1809" i="7" s="1"/>
  <c r="AF1810" i="7" a="1"/>
  <c r="AF1810" i="7" s="1"/>
  <c r="AF1811" i="7" a="1"/>
  <c r="AF1811" i="7" s="1"/>
  <c r="AF1812" i="7" a="1"/>
  <c r="AF1812" i="7" s="1"/>
  <c r="AF1813" i="7" a="1"/>
  <c r="AF1813" i="7" s="1"/>
  <c r="AF1814" i="7" a="1"/>
  <c r="AF1814" i="7"/>
  <c r="AF1815" i="7" a="1"/>
  <c r="AF1815" i="7" s="1"/>
  <c r="AF1816" i="7" a="1"/>
  <c r="AF1816" i="7" s="1"/>
  <c r="AF1817" i="7" a="1"/>
  <c r="AF1817" i="7" s="1"/>
  <c r="AF1818" i="7" a="1"/>
  <c r="AF1818" i="7" s="1"/>
  <c r="AF1819" i="7" a="1"/>
  <c r="AF1819" i="7" s="1"/>
  <c r="AF1820" i="7" a="1"/>
  <c r="AF1820" i="7" s="1"/>
  <c r="AF1821" i="7" a="1"/>
  <c r="AF1821" i="7" s="1"/>
  <c r="AF1822" i="7" a="1"/>
  <c r="AF1822" i="7" s="1"/>
  <c r="AF1823" i="7" a="1"/>
  <c r="AF1823" i="7" s="1"/>
  <c r="AF1824" i="7" a="1"/>
  <c r="AF1824" i="7" s="1"/>
  <c r="AF1825" i="7" a="1"/>
  <c r="AF1825" i="7" s="1"/>
  <c r="AF1826" i="7" a="1"/>
  <c r="AF1826" i="7" s="1"/>
  <c r="AF1827" i="7" a="1"/>
  <c r="AF1827" i="7"/>
  <c r="AF1828" i="7" a="1"/>
  <c r="AF1828" i="7" s="1"/>
  <c r="AF1829" i="7" a="1"/>
  <c r="AF1829" i="7" s="1"/>
  <c r="AF1830" i="7" a="1"/>
  <c r="AF1830" i="7" s="1"/>
  <c r="AF1831" i="7" a="1"/>
  <c r="AF1831" i="7" s="1"/>
  <c r="AF1832" i="7" a="1"/>
  <c r="AF1832" i="7" s="1"/>
  <c r="AF1833" i="7" a="1"/>
  <c r="AF1833" i="7" s="1"/>
  <c r="AF1834" i="7" a="1"/>
  <c r="AF1834" i="7" s="1"/>
  <c r="AF1835" i="7" a="1"/>
  <c r="AF1835" i="7" s="1"/>
  <c r="AF1836" i="7" a="1"/>
  <c r="AF1836" i="7"/>
  <c r="AF1837" i="7" a="1"/>
  <c r="AF1837" i="7" s="1"/>
  <c r="AF1838" i="7" a="1"/>
  <c r="AF1838" i="7" s="1"/>
  <c r="AF1839" i="7" a="1"/>
  <c r="AF1839" i="7" s="1"/>
  <c r="AF1840" i="7" a="1"/>
  <c r="AF1840" i="7" s="1"/>
  <c r="AF1841" i="7" a="1"/>
  <c r="AF1841" i="7" s="1"/>
  <c r="AF1842" i="7" a="1"/>
  <c r="AF1842" i="7" s="1"/>
  <c r="AF1843" i="7" a="1"/>
  <c r="AF1843" i="7" s="1"/>
  <c r="AF1844" i="7" a="1"/>
  <c r="AF1844" i="7" s="1"/>
  <c r="AF1845" i="7" a="1"/>
  <c r="AF1845" i="7" s="1"/>
  <c r="AF1846" i="7" a="1"/>
  <c r="AF1846" i="7" s="1"/>
  <c r="AF1847" i="7" a="1"/>
  <c r="AF1847" i="7" s="1"/>
  <c r="AF1848" i="7" a="1"/>
  <c r="AF1848" i="7" s="1"/>
  <c r="AF1849" i="7" a="1"/>
  <c r="AF1849" i="7" s="1"/>
  <c r="AF1850" i="7" a="1"/>
  <c r="AF1850" i="7" s="1"/>
  <c r="AF1851" i="7" a="1"/>
  <c r="AF1851" i="7" s="1"/>
  <c r="AF1852" i="7" a="1"/>
  <c r="AF1852" i="7" s="1"/>
  <c r="AF1853" i="7" a="1"/>
  <c r="AF1853" i="7" s="1"/>
  <c r="AF1854" i="7" a="1"/>
  <c r="AF1854" i="7" s="1"/>
  <c r="AF1855" i="7" a="1"/>
  <c r="AF1855" i="7" s="1"/>
  <c r="AF1856" i="7" a="1"/>
  <c r="AF1856" i="7" s="1"/>
  <c r="AF1857" i="7" a="1"/>
  <c r="AF1857" i="7" s="1"/>
  <c r="AF1858" i="7" a="1"/>
  <c r="AF1858" i="7" s="1"/>
  <c r="AF1859" i="7" a="1"/>
  <c r="AF1859" i="7" s="1"/>
  <c r="AF1860" i="7" a="1"/>
  <c r="AF1860" i="7" s="1"/>
  <c r="AF1861" i="7" a="1"/>
  <c r="AF1861" i="7" s="1"/>
  <c r="AF1862" i="7" a="1"/>
  <c r="AF1862" i="7" s="1"/>
  <c r="AF1863" i="7" a="1"/>
  <c r="AF1863" i="7" s="1"/>
  <c r="AF1864" i="7" a="1"/>
  <c r="AF1864" i="7" s="1"/>
  <c r="AF1865" i="7" a="1"/>
  <c r="AF1865" i="7" s="1"/>
  <c r="AF1866" i="7" a="1"/>
  <c r="AF1866" i="7" s="1"/>
  <c r="AF1867" i="7" a="1"/>
  <c r="AF1867" i="7" s="1"/>
  <c r="AF1868" i="7" a="1"/>
  <c r="AF1868" i="7" s="1"/>
  <c r="AF1869" i="7" a="1"/>
  <c r="AF1869" i="7" s="1"/>
  <c r="AF1870" i="7" a="1"/>
  <c r="AF1870" i="7" s="1"/>
  <c r="AF1871" i="7" a="1"/>
  <c r="AF1871" i="7" s="1"/>
  <c r="AF1872" i="7" a="1"/>
  <c r="AF1872" i="7" s="1"/>
  <c r="AF1873" i="7" a="1"/>
  <c r="AF1873" i="7" s="1"/>
  <c r="AF1874" i="7" a="1"/>
  <c r="AF1874" i="7" s="1"/>
  <c r="AF1875" i="7" a="1"/>
  <c r="AF1875" i="7" s="1"/>
  <c r="AF1876" i="7" a="1"/>
  <c r="AF1876" i="7" s="1"/>
  <c r="AF1877" i="7" a="1"/>
  <c r="AF1877" i="7" s="1"/>
  <c r="AF1878" i="7" a="1"/>
  <c r="AF1878" i="7" s="1"/>
  <c r="AF1879" i="7" a="1"/>
  <c r="AF1879" i="7" s="1"/>
  <c r="AF1880" i="7" a="1"/>
  <c r="AF1880" i="7" s="1"/>
  <c r="AF1881" i="7" a="1"/>
  <c r="AF1881" i="7" s="1"/>
  <c r="AF1882" i="7" a="1"/>
  <c r="AF1882" i="7" s="1"/>
  <c r="AF1883" i="7" a="1"/>
  <c r="AF1883" i="7" s="1"/>
  <c r="AF1884" i="7" a="1"/>
  <c r="AF1884" i="7" s="1"/>
  <c r="AF1885" i="7" a="1"/>
  <c r="AF1885" i="7" s="1"/>
  <c r="AF1886" i="7" a="1"/>
  <c r="AF1886" i="7" s="1"/>
  <c r="AF1887" i="7" a="1"/>
  <c r="AF1887" i="7" s="1"/>
  <c r="AF1888" i="7" a="1"/>
  <c r="AF1888" i="7" s="1"/>
  <c r="AF1889" i="7" a="1"/>
  <c r="AF1889" i="7" s="1"/>
  <c r="AF1890" i="7" a="1"/>
  <c r="AF1890" i="7" s="1"/>
  <c r="AF1891" i="7" a="1"/>
  <c r="AF1891" i="7" s="1"/>
  <c r="AF1892" i="7" a="1"/>
  <c r="AF1892" i="7" s="1"/>
  <c r="AF1893" i="7" a="1"/>
  <c r="AF1893" i="7" s="1"/>
  <c r="AF1894" i="7" a="1"/>
  <c r="AF1894" i="7" s="1"/>
  <c r="AF1895" i="7" a="1"/>
  <c r="AF1895" i="7" s="1"/>
  <c r="AF1896" i="7" a="1"/>
  <c r="AF1896" i="7" s="1"/>
  <c r="AF1897" i="7" a="1"/>
  <c r="AF1897" i="7" s="1"/>
  <c r="AF1898" i="7" a="1"/>
  <c r="AF1898" i="7" s="1"/>
  <c r="AF1899" i="7" a="1"/>
  <c r="AF1899" i="7" s="1"/>
  <c r="AF1900" i="7" a="1"/>
  <c r="AF1900" i="7" s="1"/>
  <c r="AF1901" i="7" a="1"/>
  <c r="AF1901" i="7" s="1"/>
  <c r="AF1902" i="7" a="1"/>
  <c r="AF1902" i="7" s="1"/>
  <c r="AF1903" i="7" a="1"/>
  <c r="AF1903" i="7" s="1"/>
  <c r="AF1904" i="7" a="1"/>
  <c r="AF1904" i="7" s="1"/>
  <c r="AF1905" i="7" a="1"/>
  <c r="AF1905" i="7" s="1"/>
  <c r="AF1906" i="7" a="1"/>
  <c r="AF1906" i="7" s="1"/>
  <c r="AF1907" i="7" a="1"/>
  <c r="AF1907" i="7" s="1"/>
  <c r="AF1908" i="7" a="1"/>
  <c r="AF1908" i="7" s="1"/>
  <c r="AF1909" i="7" a="1"/>
  <c r="AF1909" i="7"/>
  <c r="AF1910" i="7" a="1"/>
  <c r="AF1910" i="7" s="1"/>
  <c r="AF1911" i="7" a="1"/>
  <c r="AF1911" i="7" s="1"/>
  <c r="AF1912" i="7" a="1"/>
  <c r="AF1912" i="7" s="1"/>
  <c r="AF1913" i="7" a="1"/>
  <c r="AF1913" i="7" s="1"/>
  <c r="AF1914" i="7" a="1"/>
  <c r="AF1914" i="7"/>
  <c r="AF1915" i="7" a="1"/>
  <c r="AF1915" i="7" s="1"/>
  <c r="AF1916" i="7" a="1"/>
  <c r="AF1916" i="7"/>
  <c r="AF1917" i="7" a="1"/>
  <c r="AF1917" i="7" s="1"/>
  <c r="AF1918" i="7" a="1"/>
  <c r="AF1918" i="7" s="1"/>
  <c r="AF1919" i="7" a="1"/>
  <c r="AF1919" i="7" s="1"/>
  <c r="AF1920" i="7" a="1"/>
  <c r="AF1920" i="7" s="1"/>
  <c r="AF1921" i="7" a="1"/>
  <c r="AF1921" i="7" s="1"/>
  <c r="AF1922" i="7" a="1"/>
  <c r="AF1922" i="7" s="1"/>
  <c r="AF1923" i="7" a="1"/>
  <c r="AF1923" i="7" s="1"/>
  <c r="AF1924" i="7" a="1"/>
  <c r="AF1924" i="7" s="1"/>
  <c r="AF1925" i="7" a="1"/>
  <c r="AF1925" i="7" s="1"/>
  <c r="AF1926" i="7" a="1"/>
  <c r="AF1926" i="7" s="1"/>
  <c r="AF1927" i="7" a="1"/>
  <c r="AF1927" i="7" s="1"/>
  <c r="AF1928" i="7" a="1"/>
  <c r="AF1928" i="7" s="1"/>
  <c r="AF1929" i="7" a="1"/>
  <c r="AF1929" i="7" s="1"/>
  <c r="AF1930" i="7" a="1"/>
  <c r="AF1930" i="7" s="1"/>
  <c r="AF1931" i="7" a="1"/>
  <c r="AF1931" i="7" s="1"/>
  <c r="AF1932" i="7" a="1"/>
  <c r="AF1932" i="7" s="1"/>
  <c r="AF1933" i="7" a="1"/>
  <c r="AF1933" i="7" s="1"/>
  <c r="AF1934" i="7" a="1"/>
  <c r="AF1934" i="7" s="1"/>
  <c r="AF1935" i="7" a="1"/>
  <c r="AF1935" i="7"/>
  <c r="AF1936" i="7" a="1"/>
  <c r="AF1936" i="7" s="1"/>
  <c r="AF1937" i="7" a="1"/>
  <c r="AF1937" i="7" s="1"/>
  <c r="AF1938" i="7" a="1"/>
  <c r="AF1938" i="7" s="1"/>
  <c r="AF1939" i="7" a="1"/>
  <c r="AF1939" i="7" s="1"/>
  <c r="AF1940" i="7" a="1"/>
  <c r="AF1940" i="7"/>
  <c r="AF1941" i="7" a="1"/>
  <c r="AF1941" i="7" s="1"/>
  <c r="AF1942" i="7" a="1"/>
  <c r="AF1942" i="7" s="1"/>
  <c r="AF1943" i="7" a="1"/>
  <c r="AF1943" i="7" s="1"/>
  <c r="AF1944" i="7" a="1"/>
  <c r="AF1944" i="7" s="1"/>
  <c r="AF1945" i="7" a="1"/>
  <c r="AF1945" i="7"/>
  <c r="AF1946" i="7" a="1"/>
  <c r="AF1946" i="7" s="1"/>
  <c r="AF1947" i="7" a="1"/>
  <c r="AF1947" i="7" s="1"/>
  <c r="AF1948" i="7" a="1"/>
  <c r="AF1948" i="7" s="1"/>
  <c r="AF1949" i="7" a="1"/>
  <c r="AF1949" i="7" s="1"/>
  <c r="AF1950" i="7" a="1"/>
  <c r="AF1950" i="7" s="1"/>
  <c r="AF1951" i="7" a="1"/>
  <c r="AF1951" i="7" s="1"/>
  <c r="AF1952" i="7" a="1"/>
  <c r="AF1952" i="7" s="1"/>
  <c r="AF1953" i="7" a="1"/>
  <c r="AF1953" i="7" s="1"/>
  <c r="AF1954" i="7" a="1"/>
  <c r="AF1954" i="7" s="1"/>
  <c r="AF1955" i="7" a="1"/>
  <c r="AF1955" i="7" s="1"/>
  <c r="AF1956" i="7" a="1"/>
  <c r="AF1956" i="7" s="1"/>
  <c r="AF1957" i="7" a="1"/>
  <c r="AF1957" i="7" s="1"/>
  <c r="AF1958" i="7" a="1"/>
  <c r="AF1958" i="7" s="1"/>
  <c r="AF1959" i="7" a="1"/>
  <c r="AF1959" i="7" s="1"/>
  <c r="AF1960" i="7" a="1"/>
  <c r="AF1960" i="7" s="1"/>
  <c r="AF1961" i="7" a="1"/>
  <c r="AF1961" i="7" s="1"/>
  <c r="AF1962" i="7" a="1"/>
  <c r="AF1962" i="7" s="1"/>
  <c r="AF1963" i="7" a="1"/>
  <c r="AF1963" i="7" s="1"/>
  <c r="AF1964" i="7" a="1"/>
  <c r="AF1964" i="7" s="1"/>
  <c r="AF1965" i="7" a="1"/>
  <c r="AF1965" i="7" s="1"/>
  <c r="AF1966" i="7" a="1"/>
  <c r="AF1966" i="7" s="1"/>
  <c r="AF1967" i="7" a="1"/>
  <c r="AF1967" i="7" s="1"/>
  <c r="AF1968" i="7" a="1"/>
  <c r="AF1968" i="7" s="1"/>
  <c r="AF1969" i="7" a="1"/>
  <c r="AF1969" i="7" s="1"/>
  <c r="AF1970" i="7" a="1"/>
  <c r="AF1970" i="7" s="1"/>
  <c r="AF1971" i="7" a="1"/>
  <c r="AF1971" i="7"/>
  <c r="AF1972" i="7" a="1"/>
  <c r="AF1972" i="7" s="1"/>
  <c r="AF1973" i="7" a="1"/>
  <c r="AF1973" i="7" s="1"/>
  <c r="AF1974" i="7" a="1"/>
  <c r="AF1974" i="7" s="1"/>
  <c r="AF1975" i="7" a="1"/>
  <c r="AF1975" i="7" s="1"/>
  <c r="AF1976" i="7" a="1"/>
  <c r="AF1976" i="7" s="1"/>
  <c r="AF1977" i="7" a="1"/>
  <c r="AF1977" i="7" s="1"/>
  <c r="AF1978" i="7" a="1"/>
  <c r="AF1978" i="7" s="1"/>
  <c r="AF1979" i="7" a="1"/>
  <c r="AF1979" i="7" s="1"/>
  <c r="AF1980" i="7" a="1"/>
  <c r="AF1980" i="7" s="1"/>
  <c r="AF1981" i="7" a="1"/>
  <c r="AF1981" i="7" s="1"/>
  <c r="AF1982" i="7" a="1"/>
  <c r="AF1982" i="7" s="1"/>
  <c r="AF1983" i="7" a="1"/>
  <c r="AF1983" i="7" s="1"/>
  <c r="AF1984" i="7" a="1"/>
  <c r="AF1984" i="7" s="1"/>
  <c r="AF1985" i="7" a="1"/>
  <c r="AF1985" i="7" s="1"/>
  <c r="AF1986" i="7" a="1"/>
  <c r="AF1986" i="7" s="1"/>
  <c r="AF1987" i="7" a="1"/>
  <c r="AF1987" i="7" s="1"/>
  <c r="AF1988" i="7" a="1"/>
  <c r="AF1988" i="7" s="1"/>
  <c r="AF1989" i="7" a="1"/>
  <c r="AF1989" i="7" s="1"/>
  <c r="AF1990" i="7" a="1"/>
  <c r="AF1990" i="7" s="1"/>
  <c r="AF1991" i="7" a="1"/>
  <c r="AF1991" i="7" s="1"/>
  <c r="AF1992" i="7" a="1"/>
  <c r="AF1992" i="7" s="1"/>
  <c r="AF1993" i="7" a="1"/>
  <c r="AF1993" i="7" s="1"/>
  <c r="AF1994" i="7" a="1"/>
  <c r="AF1994" i="7" s="1"/>
  <c r="AF1995" i="7" a="1"/>
  <c r="AF1995" i="7" s="1"/>
  <c r="AF1996" i="7" a="1"/>
  <c r="AF1996" i="7" s="1"/>
  <c r="AF1997" i="7" a="1"/>
  <c r="AF1997" i="7" s="1"/>
  <c r="AF1998" i="7" a="1"/>
  <c r="AF1998" i="7" s="1"/>
  <c r="AF1999" i="7" a="1"/>
  <c r="AF1999" i="7" s="1"/>
  <c r="AF2000" i="7" a="1"/>
  <c r="AF2000" i="7" s="1"/>
  <c r="AF2001" i="7" a="1"/>
  <c r="AF2001" i="7"/>
  <c r="AF2002" i="7" a="1"/>
  <c r="AF2002" i="7" s="1"/>
  <c r="AF2003" i="7" a="1"/>
  <c r="AF2003" i="7" s="1"/>
  <c r="AF2004" i="7" a="1"/>
  <c r="AF2004" i="7" s="1"/>
  <c r="AF2005" i="7" a="1"/>
  <c r="AF2005" i="7" s="1"/>
  <c r="AF2006" i="7" a="1"/>
  <c r="AF2006" i="7" s="1"/>
  <c r="AF2007" i="7" a="1"/>
  <c r="AF2007" i="7" s="1"/>
  <c r="AF2008" i="7" a="1"/>
  <c r="AF2008" i="7" s="1"/>
  <c r="AF2009" i="7" a="1"/>
  <c r="AF2009" i="7" s="1"/>
  <c r="AF2010" i="7" a="1"/>
  <c r="AF2010" i="7"/>
  <c r="AF2011" i="7" a="1"/>
  <c r="AF2011" i="7" s="1"/>
  <c r="AF2012" i="7" a="1"/>
  <c r="AF2012" i="7" s="1"/>
  <c r="AF2013" i="7" a="1"/>
  <c r="AF2013" i="7" s="1"/>
  <c r="AF2014" i="7" a="1"/>
  <c r="AF2014" i="7" s="1"/>
  <c r="AF2015" i="7" a="1"/>
  <c r="AF2015" i="7" s="1"/>
  <c r="AF2016" i="7" a="1"/>
  <c r="AF2016" i="7" s="1"/>
  <c r="AF2017" i="7" a="1"/>
  <c r="AF2017" i="7" s="1"/>
  <c r="AF2018" i="7" a="1"/>
  <c r="AF2018" i="7" s="1"/>
  <c r="AF2019" i="7" a="1"/>
  <c r="AF2019" i="7" s="1"/>
  <c r="AF2020" i="7" a="1"/>
  <c r="AF2020" i="7" s="1"/>
  <c r="AF2021" i="7" a="1"/>
  <c r="AF2021" i="7" s="1"/>
  <c r="AF2022" i="7" a="1"/>
  <c r="AF2022" i="7" s="1"/>
  <c r="AF2023" i="7" a="1"/>
  <c r="AF2023" i="7" s="1"/>
  <c r="AF2024" i="7" a="1"/>
  <c r="AF2024" i="7"/>
  <c r="AF2025" i="7" a="1"/>
  <c r="AF2025" i="7" s="1"/>
  <c r="AF2026" i="7" a="1"/>
  <c r="AF2026" i="7" s="1"/>
  <c r="AF2027" i="7" a="1"/>
  <c r="AF2027" i="7" s="1"/>
  <c r="AF2028" i="7" a="1"/>
  <c r="AF2028" i="7" s="1"/>
  <c r="AF2029" i="7" a="1"/>
  <c r="AF2029" i="7" s="1"/>
  <c r="AF2030" i="7" a="1"/>
  <c r="AF2030" i="7" s="1"/>
  <c r="AF2031" i="7" a="1"/>
  <c r="AF2031" i="7" s="1"/>
  <c r="AF2032" i="7" a="1"/>
  <c r="AF2032" i="7" s="1"/>
  <c r="AF2033" i="7" a="1"/>
  <c r="AF2033" i="7" s="1"/>
  <c r="AF2034" i="7" a="1"/>
  <c r="AF2034" i="7"/>
  <c r="AF2035" i="7" a="1"/>
  <c r="AF2035" i="7" s="1"/>
  <c r="AF2036" i="7" a="1"/>
  <c r="AF2036" i="7"/>
  <c r="AF2037" i="7" a="1"/>
  <c r="AF2037" i="7" s="1"/>
  <c r="AF2038" i="7" a="1"/>
  <c r="AF2038" i="7" s="1"/>
  <c r="AF2039" i="7" a="1"/>
  <c r="AF2039" i="7" s="1"/>
  <c r="AF2040" i="7" a="1"/>
  <c r="AF2040" i="7" s="1"/>
  <c r="AF2041" i="7" a="1"/>
  <c r="AF2041" i="7" s="1"/>
  <c r="AF2042" i="7" a="1"/>
  <c r="AF2042" i="7" s="1"/>
  <c r="AF2043" i="7" a="1"/>
  <c r="AF2043" i="7"/>
  <c r="AF2044" i="7" a="1"/>
  <c r="AF2044" i="7" s="1"/>
  <c r="AF2045" i="7" a="1"/>
  <c r="AF2045" i="7" s="1"/>
  <c r="AF2046" i="7" a="1"/>
  <c r="AF2046" i="7" s="1"/>
  <c r="AF2047" i="7" a="1"/>
  <c r="AF2047" i="7" s="1"/>
  <c r="AF2048" i="7" a="1"/>
  <c r="AF2048" i="7" s="1"/>
  <c r="AF2049" i="7" a="1"/>
  <c r="AF2049" i="7" s="1"/>
  <c r="AF2050" i="7" a="1"/>
  <c r="AF2050" i="7" s="1"/>
  <c r="AF2051" i="7" a="1"/>
  <c r="AF2051" i="7" s="1"/>
  <c r="AF2052" i="7" a="1"/>
  <c r="AF2052" i="7" s="1"/>
  <c r="AF2053" i="7" a="1"/>
  <c r="AF2053" i="7"/>
  <c r="AF2054" i="7" a="1"/>
  <c r="AF2054" i="7" s="1"/>
  <c r="AF2055" i="7" a="1"/>
  <c r="AF2055" i="7" s="1"/>
  <c r="AF2056" i="7" a="1"/>
  <c r="AF2056" i="7" s="1"/>
  <c r="AF2057" i="7" a="1"/>
  <c r="AF2057" i="7" s="1"/>
  <c r="AF2058" i="7" a="1"/>
  <c r="AF2058" i="7" s="1"/>
  <c r="AF2059" i="7" a="1"/>
  <c r="AF2059" i="7" s="1"/>
  <c r="AF2060" i="7" a="1"/>
  <c r="AF2060" i="7" s="1"/>
  <c r="AF2061" i="7" a="1"/>
  <c r="AF2061" i="7" s="1"/>
  <c r="AF2062" i="7" a="1"/>
  <c r="AF2062" i="7" s="1"/>
  <c r="AF2063" i="7" a="1"/>
  <c r="AF2063" i="7" s="1"/>
  <c r="AF2064" i="7" a="1"/>
  <c r="AF2064" i="7" s="1"/>
  <c r="AF2065" i="7" a="1"/>
  <c r="AF2065" i="7"/>
  <c r="AF2066" i="7" a="1"/>
  <c r="AF2066" i="7" s="1"/>
  <c r="AF2067" i="7" a="1"/>
  <c r="AF2067" i="7" s="1"/>
  <c r="AF2068" i="7" a="1"/>
  <c r="AF2068" i="7" s="1"/>
  <c r="AF2069" i="7" a="1"/>
  <c r="AF2069" i="7" s="1"/>
  <c r="AF2070" i="7" a="1"/>
  <c r="AF2070" i="7" s="1"/>
  <c r="AF2071" i="7" a="1"/>
  <c r="AF2071" i="7" s="1"/>
  <c r="AF2072" i="7" a="1"/>
  <c r="AF2072" i="7" s="1"/>
  <c r="AF2073" i="7" a="1"/>
  <c r="AF2073" i="7" s="1"/>
  <c r="AF2074" i="7" a="1"/>
  <c r="AF2074" i="7" s="1"/>
  <c r="AF2075" i="7" a="1"/>
  <c r="AF2075" i="7" s="1"/>
  <c r="AF2076" i="7" a="1"/>
  <c r="AF2076" i="7" s="1"/>
  <c r="AF2077" i="7" a="1"/>
  <c r="AF2077" i="7" s="1"/>
  <c r="AF2078" i="7" a="1"/>
  <c r="AF2078" i="7" s="1"/>
  <c r="AF2079" i="7" a="1"/>
  <c r="AF2079" i="7" s="1"/>
  <c r="AF2080" i="7" a="1"/>
  <c r="AF2080" i="7" s="1"/>
  <c r="AF2081" i="7" a="1"/>
  <c r="AF2081" i="7" s="1"/>
  <c r="AF2082" i="7" a="1"/>
  <c r="AF2082" i="7"/>
  <c r="AF2083" i="7" a="1"/>
  <c r="AF2083" i="7" s="1"/>
  <c r="AF2084" i="7" a="1"/>
  <c r="AF2084" i="7" s="1"/>
  <c r="AF2085" i="7" a="1"/>
  <c r="AF2085" i="7" s="1"/>
  <c r="AF2086" i="7" a="1"/>
  <c r="AF2086" i="7" s="1"/>
  <c r="AF2087" i="7" a="1"/>
  <c r="AF2087" i="7" s="1"/>
  <c r="AF2088" i="7" a="1"/>
  <c r="AF2088" i="7"/>
  <c r="AF2089" i="7" a="1"/>
  <c r="AF2089" i="7" s="1"/>
  <c r="AF2090" i="7" a="1"/>
  <c r="AF2090" i="7" s="1"/>
  <c r="AF2091" i="7" a="1"/>
  <c r="AF2091" i="7" s="1"/>
  <c r="AF2092" i="7" a="1"/>
  <c r="AF2092" i="7" s="1"/>
  <c r="AF2093" i="7" a="1"/>
  <c r="AF2093" i="7" s="1"/>
  <c r="AF2094" i="7" a="1"/>
  <c r="AF2094" i="7"/>
  <c r="AF2095" i="7" a="1"/>
  <c r="AF2095" i="7" s="1"/>
  <c r="AF2096" i="7" a="1"/>
  <c r="AF2096" i="7" s="1"/>
  <c r="AF2097" i="7" a="1"/>
  <c r="AF2097" i="7" s="1"/>
  <c r="AF2098" i="7" a="1"/>
  <c r="AF2098" i="7" s="1"/>
  <c r="AF2099" i="7" a="1"/>
  <c r="AF2099" i="7" s="1"/>
  <c r="AF2100" i="7" a="1"/>
  <c r="AF2100" i="7" s="1"/>
  <c r="AF2101" i="7" a="1"/>
  <c r="AF2101" i="7" s="1"/>
  <c r="AF2102" i="7" a="1"/>
  <c r="AF2102" i="7" s="1"/>
  <c r="AF2103" i="7" a="1"/>
  <c r="AF2103" i="7"/>
  <c r="AF2104" i="7" a="1"/>
  <c r="AF2104" i="7" s="1"/>
  <c r="AF2105" i="7" a="1"/>
  <c r="AF2105" i="7" s="1"/>
  <c r="AF2106" i="7" a="1"/>
  <c r="AF2106" i="7" s="1"/>
  <c r="AF2107" i="7" a="1"/>
  <c r="AF2107" i="7" s="1"/>
  <c r="AF2108" i="7" a="1"/>
  <c r="AF2108" i="7" s="1"/>
  <c r="AF2109" i="7" a="1"/>
  <c r="AF2109" i="7"/>
  <c r="AF2110" i="7" a="1"/>
  <c r="AF2110" i="7" s="1"/>
  <c r="AF2111" i="7" a="1"/>
  <c r="AF2111" i="7" s="1"/>
  <c r="AF2112" i="7" a="1"/>
  <c r="AF2112" i="7" s="1"/>
  <c r="AF2113" i="7" a="1"/>
  <c r="AF2113" i="7" s="1"/>
  <c r="AF2114" i="7" a="1"/>
  <c r="AF2114" i="7" s="1"/>
  <c r="AF2115" i="7" a="1"/>
  <c r="AF2115" i="7" s="1"/>
  <c r="AF2116" i="7" a="1"/>
  <c r="AF2116" i="7" s="1"/>
  <c r="AF2117" i="7" a="1"/>
  <c r="AF2117" i="7" s="1"/>
  <c r="AF2118" i="7" a="1"/>
  <c r="AF2118" i="7" s="1"/>
  <c r="AF2119" i="7" a="1"/>
  <c r="AF2119" i="7" s="1"/>
  <c r="AF2120" i="7" a="1"/>
  <c r="AF2120" i="7" s="1"/>
  <c r="AF2121" i="7" a="1"/>
  <c r="AF2121" i="7" s="1"/>
  <c r="AF2122" i="7" a="1"/>
  <c r="AF2122" i="7" s="1"/>
  <c r="AF2123" i="7" a="1"/>
  <c r="AF2123" i="7" s="1"/>
  <c r="AF2124" i="7" a="1"/>
  <c r="AF2124" i="7" s="1"/>
  <c r="AF2125" i="7" a="1"/>
  <c r="AF2125" i="7" s="1"/>
  <c r="AF2126" i="7" a="1"/>
  <c r="AF2126" i="7" s="1"/>
  <c r="AF2127" i="7" a="1"/>
  <c r="AF2127" i="7"/>
  <c r="AF2128" i="7" a="1"/>
  <c r="AF2128" i="7" s="1"/>
  <c r="AF2129" i="7" a="1"/>
  <c r="AF2129" i="7" s="1"/>
  <c r="AF2130" i="7" a="1"/>
  <c r="AF2130" i="7" s="1"/>
  <c r="AF2131" i="7" a="1"/>
  <c r="AF2131" i="7"/>
  <c r="AF2132" i="7" a="1"/>
  <c r="AF2132" i="7" s="1"/>
  <c r="AF2133" i="7" a="1"/>
  <c r="AF2133" i="7" s="1"/>
  <c r="AF2134" i="7" a="1"/>
  <c r="AF2134" i="7" s="1"/>
  <c r="AF2135" i="7" a="1"/>
  <c r="AF2135" i="7" s="1"/>
  <c r="AF2136" i="7" a="1"/>
  <c r="AF2136" i="7" s="1"/>
  <c r="AF2137" i="7" a="1"/>
  <c r="AF2137" i="7"/>
  <c r="AF2138" i="7" a="1"/>
  <c r="AF2138" i="7" s="1"/>
  <c r="AF2139" i="7" a="1"/>
  <c r="AF2139" i="7" s="1"/>
  <c r="AF2140" i="7" a="1"/>
  <c r="AF2140" i="7" s="1"/>
  <c r="AF2141" i="7" a="1"/>
  <c r="AF2141" i="7" s="1"/>
  <c r="AF2142" i="7" a="1"/>
  <c r="AF2142" i="7" s="1"/>
  <c r="AF2143" i="7" a="1"/>
  <c r="AF2143" i="7" s="1"/>
  <c r="AF2144" i="7" a="1"/>
  <c r="AF2144" i="7" s="1"/>
  <c r="AF2145" i="7" a="1"/>
  <c r="AF2145" i="7" s="1"/>
  <c r="AF2146" i="7" a="1"/>
  <c r="AF2146" i="7" s="1"/>
  <c r="AF2147" i="7" a="1"/>
  <c r="AF2147" i="7" s="1"/>
  <c r="AF2148" i="7" a="1"/>
  <c r="AF2148" i="7" s="1"/>
  <c r="AF2149" i="7" a="1"/>
  <c r="AF2149" i="7" s="1"/>
  <c r="AF2150" i="7" a="1"/>
  <c r="AF2150" i="7" s="1"/>
  <c r="AF2151" i="7" a="1"/>
  <c r="AF2151" i="7" s="1"/>
  <c r="AF2152" i="7" a="1"/>
  <c r="AF2152" i="7" s="1"/>
  <c r="AF2153" i="7" a="1"/>
  <c r="AF2153" i="7" s="1"/>
  <c r="AF2154" i="7" a="1"/>
  <c r="AF2154" i="7" s="1"/>
  <c r="AF2155" i="7" a="1"/>
  <c r="AF2155" i="7" s="1"/>
  <c r="AF2156" i="7" a="1"/>
  <c r="AF2156" i="7" s="1"/>
  <c r="AF2157" i="7" a="1"/>
  <c r="AF2157" i="7" s="1"/>
  <c r="AF2158" i="7" a="1"/>
  <c r="AF2158" i="7" s="1"/>
  <c r="AF2159" i="7" a="1"/>
  <c r="AF2159" i="7" s="1"/>
  <c r="AF2160" i="7" a="1"/>
  <c r="AF2160" i="7" s="1"/>
  <c r="AF2161" i="7" a="1"/>
  <c r="AF2161" i="7" s="1"/>
  <c r="AF2162" i="7" a="1"/>
  <c r="AF2162" i="7" s="1"/>
  <c r="AF2163" i="7" a="1"/>
  <c r="AF2163" i="7" s="1"/>
  <c r="AF2164" i="7" a="1"/>
  <c r="AF2164" i="7" s="1"/>
  <c r="AF2165" i="7" a="1"/>
  <c r="AF2165" i="7" s="1"/>
  <c r="AF2166" i="7" a="1"/>
  <c r="AF2166" i="7" s="1"/>
  <c r="AF2167" i="7" a="1"/>
  <c r="AF2167" i="7" s="1"/>
  <c r="AF2168" i="7" a="1"/>
  <c r="AF2168" i="7" s="1"/>
  <c r="AF2169" i="7" a="1"/>
  <c r="AF2169" i="7" s="1"/>
  <c r="AF2170" i="7" a="1"/>
  <c r="AF2170" i="7" s="1"/>
  <c r="AF2171" i="7" a="1"/>
  <c r="AF2171" i="7" s="1"/>
  <c r="AF2172" i="7" a="1"/>
  <c r="AF2172" i="7" s="1"/>
  <c r="AF2173" i="7" a="1"/>
  <c r="AF2173" i="7" s="1"/>
  <c r="AF2174" i="7" a="1"/>
  <c r="AF2174" i="7" s="1"/>
  <c r="AF2175" i="7" a="1"/>
  <c r="AF2175" i="7" s="1"/>
  <c r="AF2176" i="7" a="1"/>
  <c r="AF2176" i="7" s="1"/>
  <c r="AF2177" i="7" a="1"/>
  <c r="AF2177" i="7" s="1"/>
  <c r="AF2178" i="7" a="1"/>
  <c r="AF2178" i="7" s="1"/>
  <c r="AF2179" i="7" a="1"/>
  <c r="AF2179" i="7" s="1"/>
  <c r="AF2180" i="7" a="1"/>
  <c r="AF2180" i="7"/>
  <c r="AF2181" i="7" a="1"/>
  <c r="AF2181" i="7" s="1"/>
  <c r="AF2182" i="7" a="1"/>
  <c r="AF2182" i="7" s="1"/>
  <c r="AF2183" i="7" a="1"/>
  <c r="AF2183" i="7" s="1"/>
  <c r="AF2184" i="7" a="1"/>
  <c r="AF2184" i="7" s="1"/>
  <c r="AF2185" i="7" a="1"/>
  <c r="AF2185" i="7" s="1"/>
  <c r="AF2186" i="7" a="1"/>
  <c r="AF2186" i="7" s="1"/>
  <c r="AF2187" i="7" a="1"/>
  <c r="AF2187" i="7" s="1"/>
  <c r="AF2188" i="7" a="1"/>
  <c r="AF2188" i="7" s="1"/>
  <c r="AF2189" i="7" a="1"/>
  <c r="AF2189" i="7" s="1"/>
  <c r="AF2190" i="7" a="1"/>
  <c r="AF2190" i="7" s="1"/>
  <c r="AF2191" i="7" a="1"/>
  <c r="AF2191" i="7"/>
  <c r="AF2192" i="7" a="1"/>
  <c r="AF2192" i="7" s="1"/>
  <c r="AF2193" i="7" a="1"/>
  <c r="AF2193" i="7" s="1"/>
  <c r="AF2194" i="7" a="1"/>
  <c r="AF2194" i="7" s="1"/>
  <c r="AF2195" i="7" a="1"/>
  <c r="AF2195" i="7" s="1"/>
  <c r="AF2196" i="7" a="1"/>
  <c r="AF2196" i="7" s="1"/>
  <c r="AF2197" i="7" a="1"/>
  <c r="AF2197" i="7" s="1"/>
  <c r="AF2198" i="7" a="1"/>
  <c r="AF2198" i="7" s="1"/>
  <c r="AF2199" i="7" a="1"/>
  <c r="AF2199" i="7" s="1"/>
  <c r="AF2200" i="7" a="1"/>
  <c r="AF2200" i="7" s="1"/>
  <c r="AF2201" i="7" a="1"/>
  <c r="AF2201" i="7" s="1"/>
  <c r="AF2202" i="7" a="1"/>
  <c r="AF2202" i="7" s="1"/>
  <c r="AF2203" i="7" a="1"/>
  <c r="AF2203" i="7" s="1"/>
  <c r="AF2204" i="7" a="1"/>
  <c r="AF2204" i="7" s="1"/>
  <c r="AF2205" i="7" a="1"/>
  <c r="AF2205" i="7" s="1"/>
  <c r="AF2206" i="7" a="1"/>
  <c r="AF2206" i="7" s="1"/>
  <c r="AF2207" i="7" a="1"/>
  <c r="AF2207" i="7" s="1"/>
  <c r="AF2208" i="7" a="1"/>
  <c r="AF2208" i="7" s="1"/>
  <c r="AF2209" i="7" a="1"/>
  <c r="AF2209" i="7"/>
  <c r="AF2210" i="7" a="1"/>
  <c r="AF2210" i="7" s="1"/>
  <c r="AF2211" i="7" a="1"/>
  <c r="AF2211" i="7" s="1"/>
  <c r="AF2212" i="7" a="1"/>
  <c r="AF2212" i="7" s="1"/>
  <c r="AF2213" i="7" a="1"/>
  <c r="AF2213" i="7" s="1"/>
  <c r="AF2214" i="7" a="1"/>
  <c r="AF2214" i="7" s="1"/>
  <c r="AF2215" i="7" a="1"/>
  <c r="AF2215" i="7" s="1"/>
  <c r="AF2216" i="7" a="1"/>
  <c r="AF2216" i="7" s="1"/>
  <c r="AF2217" i="7" a="1"/>
  <c r="AF2217" i="7" s="1"/>
  <c r="AF2218" i="7" a="1"/>
  <c r="AF2218" i="7" s="1"/>
  <c r="AF2219" i="7" a="1"/>
  <c r="AF2219" i="7" s="1"/>
  <c r="AF2220" i="7" a="1"/>
  <c r="AF2220" i="7" s="1"/>
  <c r="AF2221" i="7" a="1"/>
  <c r="AF2221" i="7" s="1"/>
  <c r="AF2222" i="7" a="1"/>
  <c r="AF2222" i="7" s="1"/>
  <c r="AF2223" i="7" a="1"/>
  <c r="AF2223" i="7" s="1"/>
  <c r="AF2224" i="7" a="1"/>
  <c r="AF2224" i="7" s="1"/>
  <c r="AF2225" i="7" a="1"/>
  <c r="AF2225" i="7" s="1"/>
  <c r="AF2226" i="7" a="1"/>
  <c r="AF2226" i="7" s="1"/>
  <c r="AF2227" i="7" a="1"/>
  <c r="AF2227" i="7" s="1"/>
  <c r="AF2228" i="7" a="1"/>
  <c r="AF2228" i="7" s="1"/>
  <c r="AF2229" i="7" a="1"/>
  <c r="AF2229" i="7" s="1"/>
  <c r="AF2230" i="7" a="1"/>
  <c r="AF2230" i="7"/>
  <c r="AF2231" i="7" a="1"/>
  <c r="AF2231" i="7" s="1"/>
  <c r="AF2232" i="7" a="1"/>
  <c r="AF2232" i="7" s="1"/>
  <c r="AF2233" i="7" a="1"/>
  <c r="AF2233" i="7" s="1"/>
  <c r="AF2234" i="7" a="1"/>
  <c r="AF2234" i="7" s="1"/>
  <c r="AF2235" i="7" a="1"/>
  <c r="AF2235" i="7" s="1"/>
  <c r="AF2236" i="7" a="1"/>
  <c r="AF2236" i="7" s="1"/>
  <c r="AF2237" i="7" a="1"/>
  <c r="AF2237" i="7" s="1"/>
  <c r="AF2238" i="7" a="1"/>
  <c r="AF2238" i="7" s="1"/>
  <c r="AF2239" i="7" a="1"/>
  <c r="AF2239" i="7" s="1"/>
  <c r="AF2240" i="7" a="1"/>
  <c r="AF2240" i="7" s="1"/>
  <c r="AF2241" i="7" a="1"/>
  <c r="AF2241" i="7" s="1"/>
  <c r="AF2242" i="7" a="1"/>
  <c r="AF2242" i="7" s="1"/>
  <c r="AF2243" i="7" a="1"/>
  <c r="AF2243" i="7" s="1"/>
  <c r="AF2244" i="7" a="1"/>
  <c r="AF2244" i="7" s="1"/>
  <c r="AF2245" i="7" a="1"/>
  <c r="AF2245" i="7" s="1"/>
  <c r="AF2246" i="7" a="1"/>
  <c r="AF2246" i="7" s="1"/>
  <c r="AF2247" i="7" a="1"/>
  <c r="AF2247" i="7" s="1"/>
  <c r="AF2248" i="7" a="1"/>
  <c r="AF2248" i="7" s="1"/>
  <c r="AF2249" i="7" a="1"/>
  <c r="AF2249" i="7" s="1"/>
  <c r="AF2250" i="7" a="1"/>
  <c r="AF2250" i="7" s="1"/>
  <c r="AF2251" i="7" a="1"/>
  <c r="AF2251" i="7" s="1"/>
  <c r="AF2252" i="7" a="1"/>
  <c r="AF2252" i="7" s="1"/>
  <c r="AF2253" i="7" a="1"/>
  <c r="AF2253" i="7" s="1"/>
  <c r="AF2254" i="7" a="1"/>
  <c r="AF2254" i="7" s="1"/>
  <c r="AF2255" i="7" a="1"/>
  <c r="AF2255" i="7" s="1"/>
  <c r="AF2256" i="7" a="1"/>
  <c r="AF2256" i="7" s="1"/>
  <c r="AF2257" i="7" a="1"/>
  <c r="AF2257" i="7" s="1"/>
  <c r="AF2258" i="7" a="1"/>
  <c r="AF2258" i="7" s="1"/>
  <c r="AF2259" i="7" a="1"/>
  <c r="AF2259" i="7" s="1"/>
  <c r="AF2260" i="7" a="1"/>
  <c r="AF2260" i="7" s="1"/>
  <c r="AF2261" i="7" a="1"/>
  <c r="AF2261" i="7" s="1"/>
  <c r="AF2262" i="7" a="1"/>
  <c r="AF2262" i="7" s="1"/>
  <c r="AF2263" i="7" a="1"/>
  <c r="AF2263" i="7" s="1"/>
  <c r="AF2264" i="7" a="1"/>
  <c r="AF2264" i="7" s="1"/>
  <c r="AF2265" i="7" a="1"/>
  <c r="AF2265" i="7" s="1"/>
  <c r="AF2266" i="7" a="1"/>
  <c r="AF2266" i="7" s="1"/>
  <c r="AF2267" i="7" a="1"/>
  <c r="AF2267" i="7" s="1"/>
  <c r="AF2268" i="7" a="1"/>
  <c r="AF2268" i="7" s="1"/>
  <c r="AF2269" i="7" a="1"/>
  <c r="AF2269" i="7" s="1"/>
  <c r="AF2270" i="7" a="1"/>
  <c r="AF2270" i="7" s="1"/>
  <c r="AF2271" i="7" a="1"/>
  <c r="AF2271" i="7" s="1"/>
  <c r="AF2272" i="7" a="1"/>
  <c r="AF2272" i="7" s="1"/>
  <c r="AF2273" i="7" a="1"/>
  <c r="AF2273" i="7" s="1"/>
  <c r="AF2274" i="7" a="1"/>
  <c r="AF2274" i="7" s="1"/>
  <c r="AF2275" i="7" a="1"/>
  <c r="AF2275" i="7" s="1"/>
  <c r="AF2276" i="7" a="1"/>
  <c r="AF2276" i="7" s="1"/>
  <c r="AF2277" i="7" a="1"/>
  <c r="AF2277" i="7" s="1"/>
  <c r="AF2278" i="7" a="1"/>
  <c r="AF2278" i="7" s="1"/>
  <c r="AF2279" i="7" a="1"/>
  <c r="AF2279" i="7"/>
  <c r="AF2280" i="7" a="1"/>
  <c r="AF2280" i="7" s="1"/>
  <c r="AF2281" i="7" a="1"/>
  <c r="AF2281" i="7" s="1"/>
  <c r="AF2282" i="7" a="1"/>
  <c r="AF2282" i="7" s="1"/>
  <c r="AF2283" i="7" a="1"/>
  <c r="AF2283" i="7" s="1"/>
  <c r="AF2284" i="7" a="1"/>
  <c r="AF2284" i="7" s="1"/>
  <c r="AF2285" i="7" a="1"/>
  <c r="AF2285" i="7"/>
  <c r="AF2286" i="7" a="1"/>
  <c r="AF2286" i="7" s="1"/>
  <c r="AF2287" i="7" a="1"/>
  <c r="AF2287" i="7" s="1"/>
  <c r="AF2288" i="7" a="1"/>
  <c r="AF2288" i="7" s="1"/>
  <c r="AF2289" i="7" a="1"/>
  <c r="AF2289" i="7" s="1"/>
  <c r="AF2290" i="7" a="1"/>
  <c r="AF2290" i="7" s="1"/>
  <c r="AF2291" i="7" a="1"/>
  <c r="AF2291" i="7" s="1"/>
  <c r="AF2292" i="7" a="1"/>
  <c r="AF2292" i="7"/>
  <c r="AF2293" i="7" a="1"/>
  <c r="AF2293" i="7" s="1"/>
  <c r="AF2294" i="7" a="1"/>
  <c r="AF2294" i="7" s="1"/>
  <c r="AF2295" i="7" a="1"/>
  <c r="AF2295" i="7" s="1"/>
  <c r="AF2296" i="7" a="1"/>
  <c r="AF2296" i="7" s="1"/>
  <c r="AF2297" i="7" a="1"/>
  <c r="AF2297" i="7" s="1"/>
  <c r="AF2298" i="7" a="1"/>
  <c r="AF2298" i="7"/>
  <c r="AF2299" i="7" a="1"/>
  <c r="AF2299" i="7" s="1"/>
  <c r="AF2300" i="7" a="1"/>
  <c r="AF2300" i="7" s="1"/>
  <c r="AF2301" i="7" a="1"/>
  <c r="AF2301" i="7" s="1"/>
  <c r="AF2302" i="7" a="1"/>
  <c r="AF2302" i="7" s="1"/>
  <c r="AF2303" i="7" a="1"/>
  <c r="AF2303" i="7" s="1"/>
  <c r="AF2304" i="7" a="1"/>
  <c r="AF2304" i="7" s="1"/>
  <c r="AF2305" i="7" a="1"/>
  <c r="AF2305" i="7" s="1"/>
  <c r="AF2306" i="7" a="1"/>
  <c r="AF2306" i="7" s="1"/>
  <c r="AF2307" i="7" a="1"/>
  <c r="AF2307" i="7" s="1"/>
  <c r="AF2308" i="7" a="1"/>
  <c r="AF2308" i="7" s="1"/>
  <c r="AF2309" i="7" a="1"/>
  <c r="AF2309" i="7" s="1"/>
  <c r="AF2310" i="7" a="1"/>
  <c r="AF2310" i="7" s="1"/>
  <c r="AF2311" i="7" a="1"/>
  <c r="AF2311" i="7" s="1"/>
  <c r="AF2312" i="7" a="1"/>
  <c r="AF2312" i="7" s="1"/>
  <c r="AF2313" i="7" a="1"/>
  <c r="AF2313" i="7" s="1"/>
  <c r="AF2314" i="7" a="1"/>
  <c r="AF2314" i="7" s="1"/>
  <c r="AF2315" i="7" a="1"/>
  <c r="AF2315" i="7" s="1"/>
  <c r="AF2316" i="7" a="1"/>
  <c r="AF2316" i="7" s="1"/>
  <c r="AF2317" i="7" a="1"/>
  <c r="AF2317" i="7" s="1"/>
  <c r="AF2318" i="7" a="1"/>
  <c r="AF2318" i="7"/>
  <c r="AF2319" i="7" a="1"/>
  <c r="AF2319" i="7" s="1"/>
  <c r="AF2320" i="7" a="1"/>
  <c r="AF2320" i="7" s="1"/>
  <c r="AF2321" i="7" a="1"/>
  <c r="AF2321" i="7" s="1"/>
  <c r="AF2322" i="7" a="1"/>
  <c r="AF2322" i="7" s="1"/>
  <c r="AF2323" i="7" a="1"/>
  <c r="AF2323" i="7" s="1"/>
  <c r="AF2324" i="7" a="1"/>
  <c r="AF2324" i="7" s="1"/>
  <c r="AF2325" i="7" a="1"/>
  <c r="AF2325" i="7" s="1"/>
  <c r="AF2326" i="7" a="1"/>
  <c r="AF2326" i="7" s="1"/>
  <c r="AF2327" i="7" a="1"/>
  <c r="AF2327" i="7" s="1"/>
  <c r="AF2328" i="7" a="1"/>
  <c r="AF2328" i="7" s="1"/>
  <c r="AF2329" i="7" a="1"/>
  <c r="AF2329" i="7" s="1"/>
  <c r="AF2330" i="7" a="1"/>
  <c r="AF2330" i="7" s="1"/>
  <c r="AF2331" i="7" a="1"/>
  <c r="AF2331" i="7" s="1"/>
  <c r="AF2332" i="7" a="1"/>
  <c r="AF2332" i="7" s="1"/>
  <c r="AF2333" i="7" a="1"/>
  <c r="AF2333" i="7" s="1"/>
  <c r="AF2334" i="7" a="1"/>
  <c r="AF2334" i="7"/>
  <c r="AF2335" i="7" a="1"/>
  <c r="AF2335" i="7" s="1"/>
  <c r="AF2336" i="7" a="1"/>
  <c r="AF2336" i="7" s="1"/>
  <c r="AF2337" i="7" a="1"/>
  <c r="AF2337" i="7" s="1"/>
  <c r="AF2338" i="7" a="1"/>
  <c r="AF2338" i="7" s="1"/>
  <c r="AF2339" i="7" a="1"/>
  <c r="AF2339" i="7" s="1"/>
  <c r="AF2340" i="7" a="1"/>
  <c r="AF2340" i="7" s="1"/>
  <c r="AF2341" i="7" a="1"/>
  <c r="AF2341" i="7" s="1"/>
  <c r="AF2342" i="7" a="1"/>
  <c r="AF2342" i="7" s="1"/>
  <c r="AF2343" i="7" a="1"/>
  <c r="AF2343" i="7" s="1"/>
  <c r="AF2344" i="7" a="1"/>
  <c r="AF2344" i="7" s="1"/>
  <c r="AF2345" i="7" a="1"/>
  <c r="AF2345" i="7" s="1"/>
  <c r="AF2346" i="7" a="1"/>
  <c r="AF2346" i="7" s="1"/>
  <c r="AF2347" i="7" a="1"/>
  <c r="AF2347" i="7" s="1"/>
  <c r="AF2348" i="7" a="1"/>
  <c r="AF2348" i="7" s="1"/>
  <c r="AF2349" i="7" a="1"/>
  <c r="AF2349" i="7" s="1"/>
  <c r="AF2350" i="7" a="1"/>
  <c r="AF2350" i="7" s="1"/>
  <c r="AF2351" i="7" a="1"/>
  <c r="AF2351" i="7" s="1"/>
  <c r="AF2352" i="7" a="1"/>
  <c r="AF2352" i="7" s="1"/>
  <c r="AF2353" i="7" a="1"/>
  <c r="AF2353" i="7" s="1"/>
  <c r="AF2354" i="7" a="1"/>
  <c r="AF2354" i="7" s="1"/>
  <c r="AF2355" i="7" a="1"/>
  <c r="AF2355" i="7" s="1"/>
  <c r="AF2356" i="7" a="1"/>
  <c r="AF2356" i="7" s="1"/>
  <c r="AF2357" i="7" a="1"/>
  <c r="AF2357" i="7" s="1"/>
  <c r="AF2358" i="7" a="1"/>
  <c r="AF2358" i="7" s="1"/>
  <c r="AF2359" i="7" a="1"/>
  <c r="AF2359" i="7" s="1"/>
  <c r="AF2360" i="7" a="1"/>
  <c r="AF2360" i="7" s="1"/>
  <c r="AF2361" i="7" a="1"/>
  <c r="AF2361" i="7" s="1"/>
  <c r="AF2362" i="7" a="1"/>
  <c r="AF2362" i="7" s="1"/>
  <c r="AF2363" i="7" a="1"/>
  <c r="AF2363" i="7"/>
  <c r="AF2364" i="7" a="1"/>
  <c r="AF2364" i="7"/>
  <c r="AF2365" i="7" a="1"/>
  <c r="AF2365" i="7" s="1"/>
  <c r="AF2366" i="7" a="1"/>
  <c r="AF2366" i="7" s="1"/>
  <c r="AF2367" i="7" a="1"/>
  <c r="AF2367" i="7" s="1"/>
  <c r="AF2368" i="7" a="1"/>
  <c r="AF2368" i="7" s="1"/>
  <c r="AF2369" i="7" a="1"/>
  <c r="AF2369" i="7" s="1"/>
  <c r="AF2370" i="7" a="1"/>
  <c r="AF2370" i="7" s="1"/>
  <c r="AF2371" i="7" a="1"/>
  <c r="AF2371" i="7" s="1"/>
  <c r="AF2372" i="7" a="1"/>
  <c r="AF2372" i="7" s="1"/>
  <c r="AF2373" i="7" a="1"/>
  <c r="AF2373" i="7" s="1"/>
  <c r="AF2374" i="7" a="1"/>
  <c r="AF2374" i="7"/>
  <c r="AF2375" i="7" a="1"/>
  <c r="AF2375" i="7" s="1"/>
  <c r="AF2376" i="7" a="1"/>
  <c r="AF2376" i="7" s="1"/>
  <c r="AF2377" i="7" a="1"/>
  <c r="AF2377" i="7" s="1"/>
  <c r="AF2378" i="7" a="1"/>
  <c r="AF2378" i="7" s="1"/>
  <c r="AF2379" i="7" a="1"/>
  <c r="AF2379" i="7" s="1"/>
  <c r="AF2380" i="7" a="1"/>
  <c r="AF2380" i="7" s="1"/>
  <c r="AF2381" i="7" a="1"/>
  <c r="AF2381" i="7" s="1"/>
  <c r="AF2382" i="7" a="1"/>
  <c r="AF2382" i="7" s="1"/>
  <c r="AF2383" i="7" a="1"/>
  <c r="AF2383" i="7" s="1"/>
  <c r="AF2384" i="7" a="1"/>
  <c r="AF2384" i="7" s="1"/>
  <c r="AF2385" i="7" a="1"/>
  <c r="AF2385" i="7" s="1"/>
  <c r="AF2386" i="7" a="1"/>
  <c r="AF2386" i="7" s="1"/>
  <c r="AF2387" i="7" a="1"/>
  <c r="AF2387" i="7" s="1"/>
  <c r="AF2388" i="7" a="1"/>
  <c r="AF2388" i="7"/>
  <c r="AF2389" i="7" a="1"/>
  <c r="AF2389" i="7" s="1"/>
  <c r="AF2390" i="7" a="1"/>
  <c r="AF2390" i="7" s="1"/>
  <c r="AF2391" i="7" a="1"/>
  <c r="AF2391" i="7" s="1"/>
  <c r="AF2392" i="7" a="1"/>
  <c r="AF2392" i="7" s="1"/>
  <c r="AF2393" i="7" a="1"/>
  <c r="AF2393" i="7" s="1"/>
  <c r="AF2394" i="7" a="1"/>
  <c r="AF2394" i="7" s="1"/>
  <c r="AF2395" i="7" a="1"/>
  <c r="AF2395" i="7" s="1"/>
  <c r="AF2396" i="7" a="1"/>
  <c r="AF2396" i="7" s="1"/>
  <c r="AF2397" i="7" a="1"/>
  <c r="AF2397" i="7" s="1"/>
  <c r="AF2398" i="7" a="1"/>
  <c r="AF2398" i="7" s="1"/>
  <c r="AF2399" i="7" a="1"/>
  <c r="AF2399" i="7" s="1"/>
  <c r="AF2400" i="7" a="1"/>
  <c r="AF2400" i="7" s="1"/>
  <c r="AF2401" i="7" a="1"/>
  <c r="AF2401" i="7" s="1"/>
  <c r="AF2402" i="7" a="1"/>
  <c r="AF2402" i="7"/>
  <c r="AF2403" i="7" a="1"/>
  <c r="AF2403" i="7" s="1"/>
  <c r="AF2404" i="7" a="1"/>
  <c r="AF2404" i="7" s="1"/>
  <c r="AF2405" i="7" a="1"/>
  <c r="AF2405" i="7" s="1"/>
  <c r="AF2406" i="7" a="1"/>
  <c r="AF2406" i="7" s="1"/>
  <c r="AF2407" i="7" a="1"/>
  <c r="AF2407" i="7" s="1"/>
  <c r="AF2408" i="7" a="1"/>
  <c r="AF2408" i="7" s="1"/>
  <c r="AF2409" i="7" a="1"/>
  <c r="AF2409" i="7"/>
  <c r="AF2410" i="7" a="1"/>
  <c r="AF2410" i="7" s="1"/>
  <c r="AF2411" i="7" a="1"/>
  <c r="AF2411" i="7" s="1"/>
  <c r="AF2412" i="7" a="1"/>
  <c r="AF2412" i="7"/>
  <c r="AF2413" i="7" a="1"/>
  <c r="AF2413" i="7" s="1"/>
  <c r="AF2414" i="7" a="1"/>
  <c r="AF2414" i="7" s="1"/>
  <c r="AF2415" i="7" a="1"/>
  <c r="AF2415" i="7" s="1"/>
  <c r="AF2416" i="7" a="1"/>
  <c r="AF2416" i="7" s="1"/>
  <c r="AF2417" i="7" a="1"/>
  <c r="AF2417" i="7" s="1"/>
  <c r="AF2418" i="7" a="1"/>
  <c r="AF2418" i="7" s="1"/>
  <c r="AF2419" i="7" a="1"/>
  <c r="AF2419" i="7" s="1"/>
  <c r="AF2420" i="7" a="1"/>
  <c r="AF2420" i="7" s="1"/>
  <c r="AF2421" i="7" a="1"/>
  <c r="AF2421" i="7"/>
  <c r="AF2422" i="7" a="1"/>
  <c r="AF2422" i="7" s="1"/>
  <c r="AF2423" i="7" a="1"/>
  <c r="AF2423" i="7" s="1"/>
  <c r="AF2424" i="7" a="1"/>
  <c r="AF2424" i="7" s="1"/>
  <c r="AF2425" i="7" a="1"/>
  <c r="AF2425" i="7" s="1"/>
  <c r="AF2426" i="7" a="1"/>
  <c r="AF2426" i="7"/>
  <c r="AF2427" i="7" a="1"/>
  <c r="AF2427" i="7" s="1"/>
  <c r="AF2428" i="7" a="1"/>
  <c r="AF2428" i="7"/>
  <c r="AF2429" i="7" a="1"/>
  <c r="AF2429" i="7" s="1"/>
  <c r="AF2430" i="7" a="1"/>
  <c r="AF2430" i="7" s="1"/>
  <c r="AF2431" i="7" a="1"/>
  <c r="AF2431" i="7" s="1"/>
  <c r="AF2432" i="7" a="1"/>
  <c r="AF2432" i="7" s="1"/>
  <c r="AF2433" i="7" a="1"/>
  <c r="AF2433" i="7"/>
  <c r="AF2434" i="7" a="1"/>
  <c r="AF2434" i="7" s="1"/>
  <c r="AF2435" i="7" a="1"/>
  <c r="AF2435" i="7" s="1"/>
  <c r="AF2436" i="7" a="1"/>
  <c r="AF2436" i="7" s="1"/>
  <c r="AF2437" i="7" a="1"/>
  <c r="AF2437" i="7" s="1"/>
  <c r="AF2438" i="7" a="1"/>
  <c r="AF2438" i="7" s="1"/>
  <c r="AF2439" i="7" a="1"/>
  <c r="AF2439" i="7" s="1"/>
  <c r="AF2440" i="7" a="1"/>
  <c r="AF2440" i="7" s="1"/>
  <c r="AF2441" i="7" a="1"/>
  <c r="AF2441" i="7" s="1"/>
  <c r="AF2442" i="7" a="1"/>
  <c r="AF2442" i="7" s="1"/>
  <c r="AF2443" i="7" a="1"/>
  <c r="AF2443" i="7" s="1"/>
  <c r="AF2444" i="7" a="1"/>
  <c r="AF2444" i="7" s="1"/>
  <c r="AF2445" i="7" a="1"/>
  <c r="AF2445" i="7" s="1"/>
  <c r="AF2446" i="7" a="1"/>
  <c r="AF2446" i="7" s="1"/>
  <c r="AF2447" i="7" a="1"/>
  <c r="AF2447" i="7" s="1"/>
  <c r="AF2448" i="7" a="1"/>
  <c r="AF2448" i="7" s="1"/>
  <c r="AF2449" i="7" a="1"/>
  <c r="AF2449" i="7" s="1"/>
  <c r="AF2450" i="7" a="1"/>
  <c r="AF2450" i="7" s="1"/>
  <c r="AF2451" i="7" a="1"/>
  <c r="AF2451" i="7" s="1"/>
  <c r="AF2452" i="7" a="1"/>
  <c r="AF2452" i="7" s="1"/>
  <c r="AF2453" i="7" a="1"/>
  <c r="AF2453" i="7" s="1"/>
  <c r="AF2454" i="7" a="1"/>
  <c r="AF2454" i="7" s="1"/>
  <c r="AF2455" i="7" a="1"/>
  <c r="AF2455" i="7" s="1"/>
  <c r="AF2456" i="7" a="1"/>
  <c r="AF2456" i="7" s="1"/>
  <c r="AF2457" i="7" a="1"/>
  <c r="AF2457" i="7" s="1"/>
  <c r="AF2458" i="7" a="1"/>
  <c r="AF2458" i="7" s="1"/>
  <c r="AF2459" i="7" a="1"/>
  <c r="AF2459" i="7"/>
  <c r="AF2460" i="7" a="1"/>
  <c r="AF2460" i="7" s="1"/>
  <c r="AF2461" i="7" a="1"/>
  <c r="AF2461" i="7" s="1"/>
  <c r="AF2462" i="7" a="1"/>
  <c r="AF2462" i="7" s="1"/>
  <c r="AF2463" i="7" a="1"/>
  <c r="AF2463" i="7" s="1"/>
  <c r="AF2464" i="7" a="1"/>
  <c r="AF2464" i="7" s="1"/>
  <c r="AF2465" i="7" a="1"/>
  <c r="AF2465" i="7" s="1"/>
  <c r="AF2466" i="7" a="1"/>
  <c r="AF2466" i="7" s="1"/>
  <c r="AF2467" i="7" a="1"/>
  <c r="AF2467" i="7" s="1"/>
  <c r="AF2468" i="7" a="1"/>
  <c r="AF2468" i="7"/>
  <c r="AF2469" i="7" a="1"/>
  <c r="AF2469" i="7" s="1"/>
  <c r="AF2470" i="7" a="1"/>
  <c r="AF2470" i="7" s="1"/>
  <c r="AF2471" i="7" a="1"/>
  <c r="AF2471" i="7" s="1"/>
  <c r="AF2472" i="7" a="1"/>
  <c r="AF2472" i="7"/>
  <c r="AF2473" i="7" a="1"/>
  <c r="AF2473" i="7" s="1"/>
  <c r="AF2474" i="7" a="1"/>
  <c r="AF2474" i="7" s="1"/>
  <c r="AF2475" i="7" a="1"/>
  <c r="AF2475" i="7" s="1"/>
  <c r="AF2476" i="7" a="1"/>
  <c r="AF2476" i="7" s="1"/>
  <c r="AF2477" i="7" a="1"/>
  <c r="AF2477" i="7" s="1"/>
  <c r="AF2478" i="7" a="1"/>
  <c r="AF2478" i="7"/>
  <c r="AF2479" i="7" a="1"/>
  <c r="AF2479" i="7" s="1"/>
  <c r="AF2480" i="7" a="1"/>
  <c r="AF2480" i="7" s="1"/>
  <c r="AF2481" i="7" a="1"/>
  <c r="AF2481" i="7" s="1"/>
  <c r="AF2482" i="7" a="1"/>
  <c r="AF2482" i="7" s="1"/>
  <c r="AF2483" i="7" a="1"/>
  <c r="AF2483" i="7" s="1"/>
  <c r="AF2484" i="7" a="1"/>
  <c r="AF2484" i="7" s="1"/>
  <c r="AF2485" i="7" a="1"/>
  <c r="AF2485" i="7" s="1"/>
  <c r="AF2486" i="7" a="1"/>
  <c r="AF2486" i="7" s="1"/>
  <c r="AF2487" i="7" a="1"/>
  <c r="AF2487" i="7" s="1"/>
  <c r="AF2488" i="7" a="1"/>
  <c r="AF2488" i="7" s="1"/>
  <c r="AF2489" i="7" a="1"/>
  <c r="AF2489" i="7"/>
  <c r="AF2490" i="7" a="1"/>
  <c r="AF2490" i="7" s="1"/>
  <c r="AF2491" i="7" a="1"/>
  <c r="AF2491" i="7" s="1"/>
  <c r="AF2492" i="7" a="1"/>
  <c r="AF2492" i="7" s="1"/>
  <c r="AF2493" i="7" a="1"/>
  <c r="AF2493" i="7"/>
  <c r="AF2494" i="7" a="1"/>
  <c r="AF2494" i="7" s="1"/>
  <c r="AF2495" i="7" a="1"/>
  <c r="AF2495" i="7" s="1"/>
  <c r="AF2496" i="7" a="1"/>
  <c r="AF2496" i="7" s="1"/>
  <c r="AF2497" i="7" a="1"/>
  <c r="AF2497" i="7" s="1"/>
  <c r="AF2498" i="7" a="1"/>
  <c r="AF2498" i="7" s="1"/>
  <c r="AF2499" i="7" a="1"/>
  <c r="AF2499" i="7" s="1"/>
  <c r="AF2500" i="7" a="1"/>
  <c r="AF2500" i="7" s="1"/>
  <c r="AF2501" i="7" a="1"/>
  <c r="AF2501" i="7" s="1"/>
  <c r="AF2502" i="7" a="1"/>
  <c r="AF2502" i="7" s="1"/>
  <c r="AF2503" i="7" a="1"/>
  <c r="AF2503" i="7" s="1"/>
  <c r="AF2504" i="7" a="1"/>
  <c r="AF2504" i="7" s="1"/>
  <c r="AF2505" i="7" a="1"/>
  <c r="AF2505" i="7" s="1"/>
  <c r="AF2506" i="7" a="1"/>
  <c r="AF2506" i="7" s="1"/>
  <c r="AF2507" i="7" a="1"/>
  <c r="AF2507" i="7" s="1"/>
  <c r="AF2508" i="7" a="1"/>
  <c r="AF2508" i="7" s="1"/>
  <c r="AF2509" i="7" a="1"/>
  <c r="AF2509" i="7" s="1"/>
  <c r="AF2510" i="7" a="1"/>
  <c r="AF2510" i="7" s="1"/>
  <c r="AF2511" i="7" a="1"/>
  <c r="AF2511" i="7" s="1"/>
  <c r="AF2512" i="7" a="1"/>
  <c r="AF2512" i="7" s="1"/>
  <c r="AF2513" i="7" a="1"/>
  <c r="AF2513" i="7" s="1"/>
  <c r="AF2514" i="7" a="1"/>
  <c r="AF2514" i="7"/>
  <c r="AF2515" i="7" a="1"/>
  <c r="AF2515" i="7" s="1"/>
  <c r="AF2516" i="7" a="1"/>
  <c r="AF2516" i="7" s="1"/>
  <c r="AF2517" i="7" a="1"/>
  <c r="AF2517" i="7"/>
  <c r="AF2518" i="7" a="1"/>
  <c r="AF2518" i="7" s="1"/>
  <c r="AF2519" i="7" a="1"/>
  <c r="AF2519" i="7" s="1"/>
  <c r="AF2520" i="7" a="1"/>
  <c r="AF2520" i="7" s="1"/>
  <c r="AF2521" i="7" a="1"/>
  <c r="AF2521" i="7" s="1"/>
  <c r="AF2522" i="7" a="1"/>
  <c r="AF2522" i="7" s="1"/>
  <c r="AF2523" i="7" a="1"/>
  <c r="AF2523" i="7" s="1"/>
  <c r="AF2524" i="7" a="1"/>
  <c r="AF2524" i="7" s="1"/>
  <c r="AF2525" i="7" a="1"/>
  <c r="AF2525" i="7" s="1"/>
  <c r="AF2526" i="7" a="1"/>
  <c r="AF2526" i="7"/>
  <c r="AF2527" i="7" a="1"/>
  <c r="AF2527" i="7" s="1"/>
  <c r="AF2528" i="7" a="1"/>
  <c r="AF2528" i="7" s="1"/>
  <c r="AF2529" i="7" a="1"/>
  <c r="AF2529" i="7" s="1"/>
  <c r="AF2530" i="7" a="1"/>
  <c r="AF2530" i="7" s="1"/>
  <c r="AF2531" i="7" a="1"/>
  <c r="AF2531" i="7" s="1"/>
  <c r="AF2532" i="7" a="1"/>
  <c r="AF2532" i="7" s="1"/>
  <c r="AF2533" i="7" a="1"/>
  <c r="AF2533" i="7" s="1"/>
  <c r="AF2534" i="7" a="1"/>
  <c r="AF2534" i="7" s="1"/>
  <c r="AF2535" i="7" a="1"/>
  <c r="AF2535" i="7" s="1"/>
  <c r="AF2536" i="7" a="1"/>
  <c r="AF2536" i="7"/>
  <c r="AF2537" i="7" a="1"/>
  <c r="AF2537" i="7" s="1"/>
  <c r="AF2538" i="7" a="1"/>
  <c r="AF2538" i="7" s="1"/>
  <c r="AF2539" i="7" a="1"/>
  <c r="AF2539" i="7" s="1"/>
  <c r="AF2540" i="7" a="1"/>
  <c r="AF2540" i="7" s="1"/>
  <c r="AF2541" i="7" a="1"/>
  <c r="AF2541" i="7"/>
  <c r="AF2542" i="7" a="1"/>
  <c r="AF2542" i="7" s="1"/>
  <c r="AF2543" i="7" a="1"/>
  <c r="AF2543" i="7" s="1"/>
  <c r="AF2544" i="7" a="1"/>
  <c r="AF2544" i="7" s="1"/>
  <c r="AF2545" i="7" a="1"/>
  <c r="AF2545" i="7" s="1"/>
  <c r="AF2546" i="7" a="1"/>
  <c r="AF2546" i="7" s="1"/>
  <c r="AF2547" i="7" a="1"/>
  <c r="AF2547" i="7" s="1"/>
  <c r="AF2548" i="7" a="1"/>
  <c r="AF2548" i="7" s="1"/>
  <c r="AF2549" i="7" a="1"/>
  <c r="AF2549" i="7" s="1"/>
  <c r="AF2550" i="7" a="1"/>
  <c r="AF2550" i="7" s="1"/>
  <c r="AF2551" i="7" a="1"/>
  <c r="AF2551" i="7" s="1"/>
  <c r="AF2552" i="7" a="1"/>
  <c r="AF2552" i="7"/>
  <c r="AF2553" i="7" a="1"/>
  <c r="AF2553" i="7" s="1"/>
  <c r="AF2554" i="7" a="1"/>
  <c r="AF2554" i="7" s="1"/>
  <c r="AF2555" i="7" a="1"/>
  <c r="AF2555" i="7" s="1"/>
  <c r="AF2556" i="7" a="1"/>
  <c r="AF2556" i="7" s="1"/>
  <c r="AF2557" i="7" a="1"/>
  <c r="AF2557" i="7" s="1"/>
  <c r="AF2558" i="7" a="1"/>
  <c r="AF2558" i="7" s="1"/>
  <c r="AF2559" i="7" a="1"/>
  <c r="AF2559" i="7" s="1"/>
  <c r="AF2560" i="7" a="1"/>
  <c r="AF2560" i="7" s="1"/>
  <c r="AF2561" i="7" a="1"/>
  <c r="AF2561" i="7" s="1"/>
  <c r="AF2562" i="7" a="1"/>
  <c r="AF2562" i="7" s="1"/>
  <c r="AF2563" i="7" a="1"/>
  <c r="AF2563" i="7" s="1"/>
  <c r="AF2564" i="7" a="1"/>
  <c r="AF2564" i="7" s="1"/>
  <c r="AF2565" i="7" a="1"/>
  <c r="AF2565" i="7"/>
  <c r="AF2566" i="7" a="1"/>
  <c r="AF2566" i="7" s="1"/>
  <c r="AF2567" i="7" a="1"/>
  <c r="AF2567" i="7" s="1"/>
  <c r="AF2568" i="7" a="1"/>
  <c r="AF2568" i="7" s="1"/>
  <c r="AF2569" i="7" a="1"/>
  <c r="AF2569" i="7" s="1"/>
  <c r="AF2570" i="7" a="1"/>
  <c r="AF2570" i="7" s="1"/>
  <c r="AF2571" i="7" a="1"/>
  <c r="AF2571" i="7" s="1"/>
  <c r="AF2572" i="7" a="1"/>
  <c r="AF2572" i="7" s="1"/>
  <c r="AF2573" i="7" a="1"/>
  <c r="AF2573" i="7" s="1"/>
  <c r="AF2574" i="7" a="1"/>
  <c r="AF2574" i="7" s="1"/>
  <c r="AF2575" i="7" a="1"/>
  <c r="AF2575" i="7" s="1"/>
  <c r="AF2576" i="7" a="1"/>
  <c r="AF2576" i="7" s="1"/>
  <c r="AF2577" i="7" a="1"/>
  <c r="AF2577" i="7" s="1"/>
  <c r="AF2578" i="7" a="1"/>
  <c r="AF2578" i="7" s="1"/>
  <c r="AF2579" i="7" a="1"/>
  <c r="AF2579" i="7" s="1"/>
  <c r="AF2580" i="7" a="1"/>
  <c r="AF2580" i="7" s="1"/>
  <c r="AF2581" i="7" a="1"/>
  <c r="AF2581" i="7" s="1"/>
  <c r="AF2582" i="7" a="1"/>
  <c r="AF2582" i="7" s="1"/>
  <c r="AF2583" i="7" a="1"/>
  <c r="AF2583" i="7" s="1"/>
  <c r="AF2584" i="7" a="1"/>
  <c r="AF2584" i="7" s="1"/>
  <c r="AF2585" i="7" a="1"/>
  <c r="AF2585" i="7" s="1"/>
  <c r="AF2586" i="7" a="1"/>
  <c r="AF2586" i="7" s="1"/>
  <c r="AF2587" i="7" a="1"/>
  <c r="AF2587" i="7" s="1"/>
  <c r="AF2588" i="7" a="1"/>
  <c r="AF2588" i="7" s="1"/>
  <c r="AF2589" i="7" a="1"/>
  <c r="AF2589" i="7" s="1"/>
  <c r="AF2590" i="7" a="1"/>
  <c r="AF2590" i="7"/>
  <c r="AF2591" i="7" a="1"/>
  <c r="AF2591" i="7" s="1"/>
  <c r="AF2592" i="7" a="1"/>
  <c r="AF2592" i="7" s="1"/>
  <c r="AF2593" i="7" a="1"/>
  <c r="AF2593" i="7" s="1"/>
  <c r="AF2594" i="7" a="1"/>
  <c r="AF2594" i="7" s="1"/>
  <c r="AF2595" i="7" a="1"/>
  <c r="AF2595" i="7" s="1"/>
  <c r="AF2596" i="7" a="1"/>
  <c r="AF2596" i="7" s="1"/>
  <c r="AF2597" i="7" a="1"/>
  <c r="AF2597" i="7" s="1"/>
  <c r="AF2598" i="7" a="1"/>
  <c r="AF2598" i="7" s="1"/>
  <c r="AF2599" i="7" a="1"/>
  <c r="AF2599" i="7" s="1"/>
  <c r="AF2600" i="7" a="1"/>
  <c r="AF2600" i="7" s="1"/>
  <c r="AF2601" i="7" a="1"/>
  <c r="AF2601" i="7" s="1"/>
  <c r="AF2602" i="7" a="1"/>
  <c r="AF2602" i="7" s="1"/>
  <c r="AF2603" i="7" a="1"/>
  <c r="AF2603" i="7"/>
  <c r="AF2604" i="7" a="1"/>
  <c r="AF2604" i="7" s="1"/>
  <c r="AF2605" i="7" a="1"/>
  <c r="AF2605" i="7" s="1"/>
  <c r="AF2606" i="7" a="1"/>
  <c r="AF2606" i="7" s="1"/>
  <c r="AF2607" i="7" a="1"/>
  <c r="AF2607" i="7" s="1"/>
  <c r="AF2608" i="7" a="1"/>
  <c r="AF2608" i="7" s="1"/>
  <c r="AF2609" i="7" a="1"/>
  <c r="AF2609" i="7" s="1"/>
  <c r="AF2610" i="7" a="1"/>
  <c r="AF2610" i="7" s="1"/>
  <c r="AF2611" i="7" a="1"/>
  <c r="AF2611" i="7" s="1"/>
  <c r="AF2612" i="7" a="1"/>
  <c r="AF2612" i="7" s="1"/>
  <c r="AF2613" i="7" a="1"/>
  <c r="AF2613" i="7" s="1"/>
  <c r="AF2614" i="7" a="1"/>
  <c r="AF2614" i="7" s="1"/>
  <c r="AF2615" i="7" a="1"/>
  <c r="AF2615" i="7" s="1"/>
  <c r="AF2616" i="7" a="1"/>
  <c r="AF2616" i="7" s="1"/>
  <c r="AF2617" i="7" a="1"/>
  <c r="AF2617" i="7" s="1"/>
  <c r="AF2618" i="7" a="1"/>
  <c r="AF2618" i="7" s="1"/>
  <c r="AF2619" i="7" a="1"/>
  <c r="AF2619" i="7" s="1"/>
  <c r="AF2620" i="7" a="1"/>
  <c r="AF2620" i="7" s="1"/>
  <c r="AF2621" i="7" a="1"/>
  <c r="AF2621" i="7" s="1"/>
  <c r="AF2622" i="7" a="1"/>
  <c r="AF2622" i="7"/>
  <c r="AF2623" i="7" a="1"/>
  <c r="AF2623" i="7" s="1"/>
  <c r="AF2624" i="7" a="1"/>
  <c r="AF2624" i="7" s="1"/>
  <c r="AF2625" i="7" a="1"/>
  <c r="AF2625" i="7" s="1"/>
  <c r="AF2626" i="7" a="1"/>
  <c r="AF2626" i="7" s="1"/>
  <c r="AF2627" i="7" a="1"/>
  <c r="AF2627" i="7" s="1"/>
  <c r="AF2628" i="7" a="1"/>
  <c r="AF2628" i="7" s="1"/>
  <c r="AF2629" i="7" a="1"/>
  <c r="AF2629" i="7" s="1"/>
  <c r="AF2630" i="7" a="1"/>
  <c r="AF2630" i="7" s="1"/>
  <c r="AF2631" i="7" a="1"/>
  <c r="AF2631" i="7" s="1"/>
  <c r="AF2632" i="7" a="1"/>
  <c r="AF2632" i="7" s="1"/>
  <c r="AF2633" i="7" a="1"/>
  <c r="AF2633" i="7" s="1"/>
  <c r="AF2634" i="7" a="1"/>
  <c r="AF2634" i="7"/>
  <c r="AF2635" i="7" a="1"/>
  <c r="AF2635" i="7" s="1"/>
  <c r="AF2636" i="7" a="1"/>
  <c r="AF2636" i="7" s="1"/>
  <c r="AF2637" i="7" a="1"/>
  <c r="AF2637" i="7" s="1"/>
  <c r="AF2638" i="7" a="1"/>
  <c r="AF2638" i="7" s="1"/>
  <c r="AF2639" i="7" a="1"/>
  <c r="AF2639" i="7" s="1"/>
  <c r="AF2640" i="7" a="1"/>
  <c r="AF2640" i="7" s="1"/>
  <c r="AF2641" i="7" a="1"/>
  <c r="AF2641" i="7" s="1"/>
  <c r="AF2642" i="7" a="1"/>
  <c r="AF2642" i="7" s="1"/>
  <c r="AF2643" i="7" a="1"/>
  <c r="AF2643" i="7" s="1"/>
  <c r="AF2644" i="7" a="1"/>
  <c r="AF2644" i="7" s="1"/>
  <c r="AF2645" i="7" a="1"/>
  <c r="AF2645" i="7" s="1"/>
  <c r="AF2646" i="7" a="1"/>
  <c r="AF2646" i="7" s="1"/>
  <c r="AF2647" i="7" a="1"/>
  <c r="AF2647" i="7" s="1"/>
  <c r="AF2648" i="7" a="1"/>
  <c r="AF2648" i="7" s="1"/>
  <c r="AF2649" i="7" a="1"/>
  <c r="AF2649" i="7" s="1"/>
  <c r="AF2650" i="7" a="1"/>
  <c r="AF2650" i="7" s="1"/>
  <c r="AF2651" i="7" a="1"/>
  <c r="AF2651" i="7" s="1"/>
  <c r="AF2652" i="7" a="1"/>
  <c r="AF2652" i="7" s="1"/>
  <c r="AF2653" i="7" a="1"/>
  <c r="AF2653" i="7" s="1"/>
  <c r="AF2654" i="7" a="1"/>
  <c r="AF2654" i="7" s="1"/>
  <c r="AF2655" i="7" a="1"/>
  <c r="AF2655" i="7" s="1"/>
  <c r="AF2656" i="7" a="1"/>
  <c r="AF2656" i="7" s="1"/>
  <c r="AF2657" i="7" a="1"/>
  <c r="AF2657" i="7"/>
  <c r="AF2658" i="7" a="1"/>
  <c r="AF2658" i="7" s="1"/>
  <c r="AF2659" i="7" a="1"/>
  <c r="AF2659" i="7" s="1"/>
  <c r="AF2660" i="7" a="1"/>
  <c r="AF2660" i="7" s="1"/>
  <c r="AF2661" i="7" a="1"/>
  <c r="AF2661" i="7" s="1"/>
  <c r="AF2662" i="7" a="1"/>
  <c r="AF2662" i="7" s="1"/>
  <c r="AF2663" i="7" a="1"/>
  <c r="AF2663" i="7" s="1"/>
  <c r="AF2664" i="7" a="1"/>
  <c r="AF2664" i="7" s="1"/>
  <c r="AF2665" i="7" a="1"/>
  <c r="AF2665" i="7" s="1"/>
  <c r="AF2666" i="7" a="1"/>
  <c r="AF2666" i="7" s="1"/>
  <c r="AF2667" i="7" a="1"/>
  <c r="AF2667" i="7" s="1"/>
  <c r="AF2668" i="7" a="1"/>
  <c r="AF2668" i="7" s="1"/>
  <c r="AF2669" i="7" a="1"/>
  <c r="AF2669" i="7" s="1"/>
  <c r="AF2670" i="7" a="1"/>
  <c r="AF2670" i="7"/>
  <c r="AF2671" i="7" a="1"/>
  <c r="AF2671" i="7" s="1"/>
  <c r="AF2672" i="7" a="1"/>
  <c r="AF2672" i="7" s="1"/>
  <c r="AF2673" i="7" a="1"/>
  <c r="AF2673" i="7" s="1"/>
  <c r="AF2674" i="7" a="1"/>
  <c r="AF2674" i="7" s="1"/>
  <c r="AF2675" i="7" a="1"/>
  <c r="AF2675" i="7" s="1"/>
  <c r="AF2676" i="7" a="1"/>
  <c r="AF2676" i="7" s="1"/>
  <c r="AF2677" i="7" a="1"/>
  <c r="AF2677" i="7" s="1"/>
  <c r="AF2678" i="7" a="1"/>
  <c r="AF2678" i="7" s="1"/>
  <c r="AF2679" i="7" a="1"/>
  <c r="AF2679" i="7" s="1"/>
  <c r="AF2680" i="7" a="1"/>
  <c r="AF2680" i="7" s="1"/>
  <c r="AF2681" i="7" a="1"/>
  <c r="AF2681" i="7" s="1"/>
  <c r="AF2682" i="7" a="1"/>
  <c r="AF2682" i="7" s="1"/>
  <c r="AF2683" i="7" a="1"/>
  <c r="AF2683" i="7"/>
  <c r="AF2684" i="7" a="1"/>
  <c r="AF2684" i="7" s="1"/>
  <c r="AF2685" i="7" a="1"/>
  <c r="AF2685" i="7" s="1"/>
  <c r="AF2686" i="7" a="1"/>
  <c r="AF2686" i="7" s="1"/>
  <c r="AF2687" i="7" a="1"/>
  <c r="AF2687" i="7" s="1"/>
  <c r="AF2688" i="7" a="1"/>
  <c r="AF2688" i="7" s="1"/>
  <c r="AF2689" i="7" a="1"/>
  <c r="AF2689" i="7" s="1"/>
  <c r="AF2690" i="7" a="1"/>
  <c r="AF2690" i="7" s="1"/>
  <c r="AF2691" i="7" a="1"/>
  <c r="AF2691" i="7" s="1"/>
  <c r="AF2692" i="7" a="1"/>
  <c r="AF2692" i="7" s="1"/>
  <c r="AF2693" i="7" a="1"/>
  <c r="AF2693" i="7" s="1"/>
  <c r="AF2694" i="7" a="1"/>
  <c r="AF2694" i="7" s="1"/>
  <c r="AF2695" i="7" a="1"/>
  <c r="AF2695" i="7" s="1"/>
  <c r="AF2696" i="7" a="1"/>
  <c r="AF2696" i="7" s="1"/>
  <c r="AF2697" i="7" a="1"/>
  <c r="AF2697" i="7" s="1"/>
  <c r="AF2698" i="7" a="1"/>
  <c r="AF2698" i="7" s="1"/>
  <c r="AF2699" i="7" a="1"/>
  <c r="AF2699" i="7" s="1"/>
  <c r="AF2700" i="7" a="1"/>
  <c r="AF2700" i="7" s="1"/>
  <c r="AF2701" i="7" a="1"/>
  <c r="AF2701" i="7" s="1"/>
  <c r="AF2702" i="7" a="1"/>
  <c r="AF2702" i="7" s="1"/>
  <c r="AF2703" i="7" a="1"/>
  <c r="AF2703" i="7" s="1"/>
  <c r="AF2704" i="7" a="1"/>
  <c r="AF2704" i="7" s="1"/>
  <c r="AF2705" i="7" a="1"/>
  <c r="AF2705" i="7" s="1"/>
  <c r="AF2706" i="7" a="1"/>
  <c r="AF2706" i="7"/>
  <c r="AF2707" i="7" a="1"/>
  <c r="AF2707" i="7" s="1"/>
  <c r="AF2708" i="7" a="1"/>
  <c r="AF2708" i="7" s="1"/>
  <c r="AF2709" i="7" a="1"/>
  <c r="AF2709" i="7" s="1"/>
  <c r="AF2710" i="7" a="1"/>
  <c r="AF2710" i="7" s="1"/>
  <c r="AF2711" i="7" a="1"/>
  <c r="AF2711" i="7" s="1"/>
  <c r="AF2712" i="7" a="1"/>
  <c r="AF2712" i="7" s="1"/>
  <c r="AF2713" i="7" a="1"/>
  <c r="AF2713" i="7" s="1"/>
  <c r="AF2714" i="7" a="1"/>
  <c r="AF2714" i="7" s="1"/>
  <c r="AF2715" i="7" a="1"/>
  <c r="AF2715" i="7" s="1"/>
  <c r="AF2716" i="7" a="1"/>
  <c r="AF2716" i="7" s="1"/>
  <c r="AF2717" i="7" a="1"/>
  <c r="AF2717" i="7" s="1"/>
  <c r="AF2718" i="7" a="1"/>
  <c r="AF2718" i="7" s="1"/>
  <c r="AF2719" i="7" a="1"/>
  <c r="AF2719" i="7" s="1"/>
  <c r="AF2720" i="7" a="1"/>
  <c r="AF2720" i="7" s="1"/>
  <c r="AF2721" i="7" a="1"/>
  <c r="AF2721" i="7" s="1"/>
  <c r="AF2722" i="7" a="1"/>
  <c r="AF2722" i="7" s="1"/>
  <c r="AF2723" i="7" a="1"/>
  <c r="AF2723" i="7" s="1"/>
  <c r="AF2724" i="7" a="1"/>
  <c r="AF2724" i="7" s="1"/>
  <c r="AF2725" i="7" a="1"/>
  <c r="AF2725" i="7" s="1"/>
  <c r="AF2726" i="7" a="1"/>
  <c r="AF2726" i="7" s="1"/>
  <c r="AF2727" i="7" a="1"/>
  <c r="AF2727" i="7" s="1"/>
  <c r="AF2728" i="7" a="1"/>
  <c r="AF2728" i="7" s="1"/>
  <c r="AF2729" i="7" a="1"/>
  <c r="AF2729" i="7" s="1"/>
  <c r="AF2730" i="7" a="1"/>
  <c r="AF2730" i="7" s="1"/>
  <c r="AF2731" i="7" a="1"/>
  <c r="AF2731" i="7" s="1"/>
  <c r="AF2732" i="7" a="1"/>
  <c r="AF2732" i="7" s="1"/>
  <c r="AF2733" i="7" a="1"/>
  <c r="AF2733" i="7" s="1"/>
  <c r="AF2734" i="7" a="1"/>
  <c r="AF2734" i="7" s="1"/>
  <c r="AF2735" i="7" a="1"/>
  <c r="AF2735" i="7" s="1"/>
  <c r="AF2736" i="7" a="1"/>
  <c r="AF2736" i="7" s="1"/>
  <c r="AF2737" i="7" a="1"/>
  <c r="AF2737" i="7" s="1"/>
  <c r="AF2738" i="7" a="1"/>
  <c r="AF2738" i="7" s="1"/>
  <c r="AF2739" i="7" a="1"/>
  <c r="AF2739" i="7" s="1"/>
  <c r="AF2740" i="7" a="1"/>
  <c r="AF2740" i="7" s="1"/>
  <c r="AF2741" i="7" a="1"/>
  <c r="AF2741" i="7" s="1"/>
  <c r="AF2742" i="7" a="1"/>
  <c r="AF2742" i="7" s="1"/>
  <c r="AF2743" i="7" a="1"/>
  <c r="AF2743" i="7" s="1"/>
  <c r="AF2744" i="7" a="1"/>
  <c r="AF2744" i="7" s="1"/>
  <c r="AF2745" i="7" a="1"/>
  <c r="AF2745" i="7" s="1"/>
  <c r="AF2746" i="7" a="1"/>
  <c r="AF2746" i="7" s="1"/>
  <c r="AF2747" i="7" a="1"/>
  <c r="AF2747" i="7" s="1"/>
  <c r="AF2748" i="7" a="1"/>
  <c r="AF2748" i="7" s="1"/>
  <c r="AF2749" i="7" a="1"/>
  <c r="AF2749" i="7" s="1"/>
  <c r="AF2750" i="7" a="1"/>
  <c r="AF2750" i="7" s="1"/>
  <c r="AF2751" i="7" a="1"/>
  <c r="AF2751" i="7" s="1"/>
  <c r="AF2752" i="7" a="1"/>
  <c r="AF2752" i="7" s="1"/>
  <c r="AF2753" i="7" a="1"/>
  <c r="AF2753" i="7" s="1"/>
  <c r="AF2754" i="7" a="1"/>
  <c r="AF2754" i="7" s="1"/>
  <c r="AF2755" i="7" a="1"/>
  <c r="AF2755" i="7" s="1"/>
  <c r="AF2756" i="7" a="1"/>
  <c r="AF2756" i="7" s="1"/>
  <c r="AF2757" i="7" a="1"/>
  <c r="AF2757" i="7" s="1"/>
  <c r="AF2758" i="7" a="1"/>
  <c r="AF2758" i="7"/>
  <c r="AF2759" i="7" a="1"/>
  <c r="AF2759" i="7" s="1"/>
  <c r="AF2760" i="7" a="1"/>
  <c r="AF2760" i="7"/>
  <c r="AF2761" i="7" a="1"/>
  <c r="AF2761" i="7" s="1"/>
  <c r="AF2762" i="7" a="1"/>
  <c r="AF2762" i="7" s="1"/>
  <c r="AF2763" i="7" a="1"/>
  <c r="AF2763" i="7" s="1"/>
  <c r="AF2764" i="7" a="1"/>
  <c r="AF2764" i="7" s="1"/>
  <c r="AF2765" i="7" a="1"/>
  <c r="AF2765" i="7" s="1"/>
  <c r="AF2766" i="7" a="1"/>
  <c r="AF2766" i="7" s="1"/>
  <c r="AF2767" i="7" a="1"/>
  <c r="AF2767" i="7" s="1"/>
  <c r="AF2768" i="7" a="1"/>
  <c r="AF2768" i="7" s="1"/>
  <c r="AF2769" i="7" a="1"/>
  <c r="AF2769" i="7" s="1"/>
  <c r="AF2770" i="7" a="1"/>
  <c r="AF2770" i="7" s="1"/>
  <c r="AF2771" i="7" a="1"/>
  <c r="AF2771" i="7" s="1"/>
  <c r="AF2772" i="7" a="1"/>
  <c r="AF2772" i="7" s="1"/>
  <c r="AF2773" i="7" a="1"/>
  <c r="AF2773" i="7" s="1"/>
  <c r="AF2774" i="7" a="1"/>
  <c r="AF2774" i="7" s="1"/>
  <c r="AF2775" i="7" a="1"/>
  <c r="AF2775" i="7" s="1"/>
  <c r="AF2776" i="7" a="1"/>
  <c r="AF2776" i="7" s="1"/>
  <c r="AF2777" i="7" a="1"/>
  <c r="AF2777" i="7" s="1"/>
  <c r="AF2778" i="7" a="1"/>
  <c r="AF2778" i="7"/>
  <c r="AF2779" i="7" a="1"/>
  <c r="AF2779" i="7" s="1"/>
  <c r="AF2780" i="7" a="1"/>
  <c r="AF2780" i="7" s="1"/>
  <c r="AF2781" i="7" a="1"/>
  <c r="AF2781" i="7" s="1"/>
  <c r="AF2782" i="7" a="1"/>
  <c r="AF2782" i="7" s="1"/>
  <c r="AF2783" i="7" a="1"/>
  <c r="AF2783" i="7" s="1"/>
  <c r="AF2784" i="7" a="1"/>
  <c r="AF2784" i="7" s="1"/>
  <c r="AF2785" i="7" a="1"/>
  <c r="AF2785" i="7" s="1"/>
  <c r="AF2786" i="7" a="1"/>
  <c r="AF2786" i="7" s="1"/>
  <c r="AF2787" i="7" a="1"/>
  <c r="AF2787" i="7" s="1"/>
  <c r="AF2788" i="7" a="1"/>
  <c r="AF2788" i="7" s="1"/>
  <c r="AF2789" i="7" a="1"/>
  <c r="AF2789" i="7"/>
  <c r="AF2790" i="7" a="1"/>
  <c r="AF2790" i="7"/>
  <c r="AF2791" i="7" a="1"/>
  <c r="AF2791" i="7" s="1"/>
  <c r="AF2792" i="7" a="1"/>
  <c r="AF2792" i="7" s="1"/>
  <c r="AF2793" i="7" a="1"/>
  <c r="AF2793" i="7" s="1"/>
  <c r="AF2794" i="7" a="1"/>
  <c r="AF2794" i="7" s="1"/>
  <c r="AF2795" i="7" a="1"/>
  <c r="AF2795" i="7" s="1"/>
  <c r="AF2796" i="7" a="1"/>
  <c r="AF2796" i="7" s="1"/>
  <c r="AF2797" i="7" a="1"/>
  <c r="AF2797" i="7" s="1"/>
  <c r="AF2798" i="7" a="1"/>
  <c r="AF2798" i="7" s="1"/>
  <c r="AF2799" i="7" a="1"/>
  <c r="AF2799" i="7" s="1"/>
  <c r="AF2800" i="7" a="1"/>
  <c r="AF2800" i="7" s="1"/>
  <c r="AF2801" i="7" a="1"/>
  <c r="AF2801" i="7" s="1"/>
  <c r="AF2802" i="7" a="1"/>
  <c r="AF2802" i="7" s="1"/>
  <c r="AF2803" i="7" a="1"/>
  <c r="AF2803" i="7" s="1"/>
  <c r="AF2804" i="7" a="1"/>
  <c r="AF2804" i="7" s="1"/>
  <c r="AF2805" i="7" a="1"/>
  <c r="AF2805" i="7" s="1"/>
  <c r="AF2806" i="7" a="1"/>
  <c r="AF2806" i="7" s="1"/>
  <c r="AF2807" i="7" a="1"/>
  <c r="AF2807" i="7" s="1"/>
  <c r="AF2808" i="7" a="1"/>
  <c r="AF2808" i="7" s="1"/>
  <c r="AF2809" i="7" a="1"/>
  <c r="AF2809" i="7"/>
  <c r="AF2810" i="7" a="1"/>
  <c r="AF2810" i="7" s="1"/>
  <c r="AF2811" i="7" a="1"/>
  <c r="AF2811" i="7" s="1"/>
  <c r="AF2812" i="7" a="1"/>
  <c r="AF2812" i="7"/>
  <c r="AF2813" i="7" a="1"/>
  <c r="AF2813" i="7" s="1"/>
  <c r="AF2814" i="7" a="1"/>
  <c r="AF2814" i="7" s="1"/>
  <c r="AF2815" i="7" a="1"/>
  <c r="AF2815" i="7"/>
  <c r="AF2816" i="7" a="1"/>
  <c r="AF2816" i="7" s="1"/>
  <c r="AF2817" i="7" a="1"/>
  <c r="AF2817" i="7" s="1"/>
  <c r="AF2818" i="7" a="1"/>
  <c r="AF2818" i="7" s="1"/>
  <c r="AF2819" i="7" a="1"/>
  <c r="AF2819" i="7" s="1"/>
  <c r="AF2820" i="7" a="1"/>
  <c r="AF2820" i="7" s="1"/>
  <c r="AF2821" i="7" a="1"/>
  <c r="AF2821" i="7" s="1"/>
  <c r="AF2822" i="7" a="1"/>
  <c r="AF2822" i="7" s="1"/>
  <c r="AF2823" i="7" a="1"/>
  <c r="AF2823" i="7" s="1"/>
  <c r="AF2824" i="7" a="1"/>
  <c r="AF2824" i="7" s="1"/>
  <c r="AF2825" i="7" a="1"/>
  <c r="AF2825" i="7" s="1"/>
  <c r="AF2826" i="7" a="1"/>
  <c r="AF2826" i="7"/>
  <c r="AF2827" i="7" a="1"/>
  <c r="AF2827" i="7" s="1"/>
  <c r="AF2828" i="7" a="1"/>
  <c r="AF2828" i="7" s="1"/>
  <c r="AF2829" i="7" a="1"/>
  <c r="AF2829" i="7" s="1"/>
  <c r="AF2830" i="7" a="1"/>
  <c r="AF2830" i="7" s="1"/>
  <c r="AF2831" i="7" a="1"/>
  <c r="AF2831" i="7" s="1"/>
  <c r="AF2832" i="7" a="1"/>
  <c r="AF2832" i="7" s="1"/>
  <c r="AF2833" i="7" a="1"/>
  <c r="AF2833" i="7" s="1"/>
  <c r="AF2834" i="7" a="1"/>
  <c r="AF2834" i="7" s="1"/>
  <c r="AF2835" i="7" a="1"/>
  <c r="AF2835" i="7" s="1"/>
  <c r="AF2836" i="7" a="1"/>
  <c r="AF2836" i="7" s="1"/>
  <c r="AF2837" i="7" a="1"/>
  <c r="AF2837" i="7" s="1"/>
  <c r="AF2838" i="7" a="1"/>
  <c r="AF2838" i="7" s="1"/>
  <c r="AF2839" i="7" a="1"/>
  <c r="AF2839" i="7"/>
  <c r="AF2840" i="7" a="1"/>
  <c r="AF2840" i="7" s="1"/>
  <c r="AF2841" i="7" a="1"/>
  <c r="AF2841" i="7" s="1"/>
  <c r="AF2842" i="7" a="1"/>
  <c r="AF2842" i="7" s="1"/>
  <c r="AF2843" i="7" a="1"/>
  <c r="AF2843" i="7" s="1"/>
  <c r="AF2844" i="7" a="1"/>
  <c r="AF2844" i="7" s="1"/>
  <c r="AF2845" i="7" a="1"/>
  <c r="AF2845" i="7" s="1"/>
  <c r="AF2846" i="7" a="1"/>
  <c r="AF2846" i="7" s="1"/>
  <c r="AF2847" i="7" a="1"/>
  <c r="AF2847" i="7" s="1"/>
  <c r="AF2848" i="7" a="1"/>
  <c r="AF2848" i="7" s="1"/>
  <c r="AF2849" i="7" a="1"/>
  <c r="AF2849" i="7" s="1"/>
  <c r="AF2850" i="7" a="1"/>
  <c r="AF2850" i="7" s="1"/>
  <c r="AF2851" i="7" a="1"/>
  <c r="AF2851" i="7" s="1"/>
  <c r="AF2852" i="7" a="1"/>
  <c r="AF2852" i="7" s="1"/>
  <c r="AF2853" i="7" a="1"/>
  <c r="AF2853" i="7" s="1"/>
  <c r="AF2854" i="7" a="1"/>
  <c r="AF2854" i="7" s="1"/>
  <c r="AF2855" i="7" a="1"/>
  <c r="AF2855" i="7" s="1"/>
  <c r="AF2856" i="7" a="1"/>
  <c r="AF2856" i="7"/>
  <c r="AF2857" i="7" a="1"/>
  <c r="AF2857" i="7" s="1"/>
  <c r="AF2858" i="7" a="1"/>
  <c r="AF2858" i="7" s="1"/>
  <c r="AF2859" i="7" a="1"/>
  <c r="AF2859" i="7" s="1"/>
  <c r="AF2860" i="7" a="1"/>
  <c r="AF2860" i="7" s="1"/>
  <c r="AF2861" i="7" a="1"/>
  <c r="AF2861" i="7" s="1"/>
  <c r="AF2862" i="7" a="1"/>
  <c r="AF2862" i="7" s="1"/>
  <c r="AF2863" i="7" a="1"/>
  <c r="AF2863" i="7" s="1"/>
  <c r="AF2864" i="7" a="1"/>
  <c r="AF2864" i="7" s="1"/>
  <c r="AF2865" i="7" a="1"/>
  <c r="AF2865" i="7" s="1"/>
  <c r="AF2866" i="7" a="1"/>
  <c r="AF2866" i="7"/>
  <c r="AF2867" i="7" a="1"/>
  <c r="AF2867" i="7"/>
  <c r="AF2868" i="7" a="1"/>
  <c r="AF2868" i="7" s="1"/>
  <c r="AF2869" i="7" a="1"/>
  <c r="AF2869" i="7" s="1"/>
  <c r="AF2870" i="7" a="1"/>
  <c r="AF2870" i="7" s="1"/>
  <c r="AF2871" i="7" a="1"/>
  <c r="AF2871" i="7" s="1"/>
  <c r="AF2872" i="7" a="1"/>
  <c r="AF2872" i="7" s="1"/>
  <c r="AF2873" i="7" a="1"/>
  <c r="AF2873" i="7"/>
  <c r="AF2874" i="7" a="1"/>
  <c r="AF2874" i="7"/>
  <c r="AF2875" i="7" a="1"/>
  <c r="AF2875" i="7" s="1"/>
  <c r="AF2876" i="7" a="1"/>
  <c r="AF2876" i="7" s="1"/>
  <c r="AF2877" i="7" a="1"/>
  <c r="AF2877" i="7" s="1"/>
  <c r="AF2878" i="7" a="1"/>
  <c r="AF2878" i="7" s="1"/>
  <c r="AF2879" i="7" a="1"/>
  <c r="AF2879" i="7" s="1"/>
  <c r="AF2880" i="7" a="1"/>
  <c r="AF2880" i="7" s="1"/>
  <c r="AF2881" i="7" a="1"/>
  <c r="AF2881" i="7" s="1"/>
  <c r="AF2882" i="7" a="1"/>
  <c r="AF2882" i="7" s="1"/>
  <c r="AF2883" i="7" a="1"/>
  <c r="AF2883" i="7" s="1"/>
  <c r="AF2884" i="7" a="1"/>
  <c r="AF2884" i="7"/>
  <c r="AF2885" i="7" a="1"/>
  <c r="AF2885" i="7" s="1"/>
  <c r="AF2886" i="7" a="1"/>
  <c r="AF2886" i="7" s="1"/>
  <c r="AF2887" i="7" a="1"/>
  <c r="AF2887" i="7" s="1"/>
  <c r="AF2888" i="7" a="1"/>
  <c r="AF2888" i="7" s="1"/>
  <c r="AF2889" i="7" a="1"/>
  <c r="AF2889" i="7" s="1"/>
  <c r="AF2890" i="7" a="1"/>
  <c r="AF2890" i="7" s="1"/>
  <c r="AF2891" i="7" a="1"/>
  <c r="AF2891" i="7" s="1"/>
  <c r="AF2892" i="7" a="1"/>
  <c r="AF2892" i="7" s="1"/>
  <c r="AF2893" i="7" a="1"/>
  <c r="AF2893" i="7" s="1"/>
  <c r="AF2894" i="7" a="1"/>
  <c r="AF2894" i="7" s="1"/>
  <c r="AF2895" i="7" a="1"/>
  <c r="AF2895" i="7" s="1"/>
  <c r="AF2896" i="7" a="1"/>
  <c r="AF2896" i="7"/>
  <c r="AF2897" i="7" a="1"/>
  <c r="AF2897" i="7" s="1"/>
  <c r="AF2898" i="7" a="1"/>
  <c r="AF2898" i="7"/>
  <c r="AF2899" i="7" a="1"/>
  <c r="AF2899" i="7" s="1"/>
  <c r="AF2900" i="7" a="1"/>
  <c r="AF2900" i="7" s="1"/>
  <c r="AF2901" i="7" a="1"/>
  <c r="AF2901" i="7" s="1"/>
  <c r="AF2902" i="7" a="1"/>
  <c r="AF2902" i="7" s="1"/>
  <c r="AF2903" i="7" a="1"/>
  <c r="AF2903" i="7" s="1"/>
  <c r="AF2904" i="7" a="1"/>
  <c r="AF2904" i="7"/>
  <c r="AF2905" i="7" a="1"/>
  <c r="AF2905" i="7" s="1"/>
  <c r="AF2906" i="7" a="1"/>
  <c r="AF2906" i="7" s="1"/>
  <c r="AF2907" i="7" a="1"/>
  <c r="AF2907" i="7" s="1"/>
  <c r="AF2908" i="7" a="1"/>
  <c r="AF2908" i="7" s="1"/>
  <c r="AF2909" i="7" a="1"/>
  <c r="AF2909" i="7"/>
  <c r="AF2910" i="7" a="1"/>
  <c r="AF2910" i="7" s="1"/>
  <c r="AF2911" i="7" a="1"/>
  <c r="AF2911" i="7"/>
  <c r="AF2912" i="7" a="1"/>
  <c r="AF2912" i="7" s="1"/>
  <c r="AF2913" i="7" a="1"/>
  <c r="AF2913" i="7" s="1"/>
  <c r="AF2914" i="7" a="1"/>
  <c r="AF2914" i="7" s="1"/>
  <c r="AF2915" i="7" a="1"/>
  <c r="AF2915" i="7" s="1"/>
  <c r="AF2916" i="7" a="1"/>
  <c r="AF2916" i="7" s="1"/>
  <c r="AF2917" i="7" a="1"/>
  <c r="AF2917" i="7"/>
  <c r="AF2918" i="7" a="1"/>
  <c r="AF2918" i="7" s="1"/>
  <c r="AF2919" i="7" a="1"/>
  <c r="AF2919" i="7" s="1"/>
  <c r="AF2920" i="7" a="1"/>
  <c r="AF2920" i="7" s="1"/>
  <c r="AF2921" i="7" a="1"/>
  <c r="AF2921" i="7" s="1"/>
  <c r="AF2922" i="7" a="1"/>
  <c r="AF2922" i="7" s="1"/>
  <c r="AF2923" i="7" a="1"/>
  <c r="AF2923" i="7" s="1"/>
  <c r="AF2924" i="7" a="1"/>
  <c r="AF2924" i="7" s="1"/>
  <c r="AF2925" i="7" a="1"/>
  <c r="AF2925" i="7" s="1"/>
  <c r="AF2926" i="7" a="1"/>
  <c r="AF2926" i="7" s="1"/>
  <c r="AF2927" i="7" a="1"/>
  <c r="AF2927" i="7" s="1"/>
  <c r="AF2928" i="7" a="1"/>
  <c r="AF2928" i="7" s="1"/>
  <c r="AF2929" i="7" a="1"/>
  <c r="AF2929" i="7" s="1"/>
  <c r="AF2930" i="7" a="1"/>
  <c r="AF2930" i="7" s="1"/>
  <c r="AF2931" i="7" a="1"/>
  <c r="AF2931" i="7" s="1"/>
  <c r="AF2932" i="7" a="1"/>
  <c r="AF2932" i="7" s="1"/>
  <c r="AF2933" i="7" a="1"/>
  <c r="AF2933" i="7" s="1"/>
  <c r="AF2934" i="7" a="1"/>
  <c r="AF2934" i="7" s="1"/>
  <c r="AF2935" i="7" a="1"/>
  <c r="AF2935" i="7" s="1"/>
  <c r="AF2936" i="7" a="1"/>
  <c r="AF2936" i="7" s="1"/>
  <c r="AF2937" i="7" a="1"/>
  <c r="AF2937" i="7" s="1"/>
  <c r="AF2938" i="7" a="1"/>
  <c r="AF2938" i="7"/>
  <c r="AF2939" i="7" a="1"/>
  <c r="AF2939" i="7" s="1"/>
  <c r="AF2940" i="7" a="1"/>
  <c r="AF2940" i="7" s="1"/>
  <c r="AF2941" i="7" a="1"/>
  <c r="AF2941" i="7" s="1"/>
  <c r="AF2942" i="7" a="1"/>
  <c r="AF2942" i="7" s="1"/>
  <c r="AF2943" i="7" a="1"/>
  <c r="AF2943" i="7" s="1"/>
  <c r="AF2944" i="7" a="1"/>
  <c r="AF2944" i="7" s="1"/>
  <c r="AF2945" i="7" a="1"/>
  <c r="AF2945" i="7" s="1"/>
  <c r="AF2946" i="7" a="1"/>
  <c r="AF2946" i="7" s="1"/>
  <c r="AF2947" i="7" a="1"/>
  <c r="AF2947" i="7" s="1"/>
  <c r="AF2948" i="7" a="1"/>
  <c r="AF2948" i="7" s="1"/>
  <c r="AF2949" i="7" a="1"/>
  <c r="AF2949" i="7" s="1"/>
  <c r="AF2950" i="7" a="1"/>
  <c r="AF2950" i="7" s="1"/>
  <c r="AF2951" i="7" a="1"/>
  <c r="AF2951" i="7" s="1"/>
  <c r="AF2952" i="7" a="1"/>
  <c r="AF2952" i="7" s="1"/>
  <c r="AF2953" i="7" a="1"/>
  <c r="AF2953" i="7" s="1"/>
  <c r="AF2954" i="7" a="1"/>
  <c r="AF2954" i="7" s="1"/>
  <c r="AF2955" i="7" a="1"/>
  <c r="AF2955" i="7" s="1"/>
  <c r="AF2956" i="7" a="1"/>
  <c r="AF2956" i="7" s="1"/>
  <c r="AF2957" i="7" a="1"/>
  <c r="AF2957" i="7" s="1"/>
  <c r="AF2958" i="7" a="1"/>
  <c r="AF2958" i="7" s="1"/>
  <c r="AF2959" i="7" a="1"/>
  <c r="AF2959" i="7" s="1"/>
  <c r="AF2960" i="7" a="1"/>
  <c r="AF2960" i="7" s="1"/>
  <c r="AF2961" i="7" a="1"/>
  <c r="AF2961" i="7" s="1"/>
  <c r="AF2962" i="7" a="1"/>
  <c r="AF2962" i="7" s="1"/>
  <c r="AF2963" i="7" a="1"/>
  <c r="AF2963" i="7" s="1"/>
  <c r="AF2964" i="7" a="1"/>
  <c r="AF2964" i="7" s="1"/>
  <c r="AF2965" i="7" a="1"/>
  <c r="AF2965" i="7" s="1"/>
  <c r="AF2966" i="7" a="1"/>
  <c r="AF2966" i="7" s="1"/>
  <c r="AF2967" i="7" a="1"/>
  <c r="AF2967" i="7" s="1"/>
  <c r="AF2968" i="7" a="1"/>
  <c r="AF2968" i="7" s="1"/>
  <c r="AF2969" i="7" a="1"/>
  <c r="AF2969" i="7"/>
  <c r="AF2970" i="7" a="1"/>
  <c r="AF2970" i="7" s="1"/>
  <c r="AF2971" i="7" a="1"/>
  <c r="AF2971" i="7"/>
  <c r="AF2972" i="7" a="1"/>
  <c r="AF2972" i="7" s="1"/>
  <c r="AF2973" i="7" a="1"/>
  <c r="AF2973" i="7" s="1"/>
  <c r="AF2974" i="7" a="1"/>
  <c r="AF2974" i="7" s="1"/>
  <c r="AF2975" i="7" a="1"/>
  <c r="AF2975" i="7" s="1"/>
  <c r="AF2976" i="7" a="1"/>
  <c r="AF2976" i="7" s="1"/>
  <c r="AF2977" i="7" a="1"/>
  <c r="AF2977" i="7" s="1"/>
  <c r="AF2978" i="7" a="1"/>
  <c r="AF2978" i="7" s="1"/>
  <c r="AF2979" i="7" a="1"/>
  <c r="AF2979" i="7" s="1"/>
  <c r="AF2980" i="7" a="1"/>
  <c r="AF2980" i="7" s="1"/>
  <c r="AF2981" i="7" a="1"/>
  <c r="AF2981" i="7" s="1"/>
  <c r="AF2982" i="7" a="1"/>
  <c r="AF2982" i="7"/>
  <c r="AF2983" i="7" a="1"/>
  <c r="AF2983" i="7" s="1"/>
  <c r="AF2984" i="7" a="1"/>
  <c r="AF2984" i="7" s="1"/>
  <c r="AF2985" i="7" a="1"/>
  <c r="AF2985" i="7" s="1"/>
  <c r="AF2986" i="7" a="1"/>
  <c r="AF2986" i="7" s="1"/>
  <c r="AF2987" i="7" a="1"/>
  <c r="AF2987" i="7" s="1"/>
  <c r="AF2988" i="7" a="1"/>
  <c r="AF2988" i="7" s="1"/>
  <c r="AF2989" i="7" a="1"/>
  <c r="AF2989" i="7" s="1"/>
  <c r="AF2990" i="7" a="1"/>
  <c r="AF2990" i="7" s="1"/>
  <c r="AF2991" i="7" a="1"/>
  <c r="AF2991" i="7" s="1"/>
  <c r="AF2992" i="7" a="1"/>
  <c r="AF2992" i="7" s="1"/>
  <c r="AF2993" i="7" a="1"/>
  <c r="AF2993" i="7" s="1"/>
  <c r="AF2994" i="7" a="1"/>
  <c r="AF2994" i="7" s="1"/>
  <c r="AF2995" i="7" a="1"/>
  <c r="AF2995" i="7" s="1"/>
  <c r="AF2996" i="7" a="1"/>
  <c r="AF2996" i="7" s="1"/>
  <c r="AF2997" i="7" a="1"/>
  <c r="AF2997" i="7" s="1"/>
  <c r="AF2998" i="7" a="1"/>
  <c r="AF2998" i="7" s="1"/>
  <c r="AF2999" i="7" a="1"/>
  <c r="AF2999" i="7" s="1"/>
  <c r="AF3000" i="7" a="1"/>
  <c r="AF3000" i="7"/>
  <c r="AF3001" i="7" a="1"/>
  <c r="AF3001" i="7" s="1"/>
  <c r="AF3002" i="7" a="1"/>
  <c r="AF3002" i="7" s="1"/>
  <c r="AF3003" i="7" a="1"/>
  <c r="AF3003" i="7" s="1"/>
  <c r="AF3004" i="7" a="1"/>
  <c r="AF3004" i="7" s="1"/>
  <c r="AF3005" i="7" a="1"/>
  <c r="AF3005" i="7" s="1"/>
  <c r="AF3006" i="7" a="1"/>
  <c r="AF3006" i="7" s="1"/>
  <c r="AF3007" i="7" a="1"/>
  <c r="AF3007" i="7" s="1"/>
  <c r="AF3008" i="7" a="1"/>
  <c r="AF3008" i="7" s="1"/>
  <c r="AF3009" i="7" a="1"/>
  <c r="AF3009" i="7" s="1"/>
  <c r="AF3010" i="7" a="1"/>
  <c r="AF3010" i="7" s="1"/>
  <c r="AF3011" i="7" a="1"/>
  <c r="AF3011" i="7" s="1"/>
  <c r="AF3012" i="7" a="1"/>
  <c r="AF3012" i="7"/>
  <c r="AF3013" i="7" a="1"/>
  <c r="AF3013" i="7" s="1"/>
  <c r="AF3014" i="7" a="1"/>
  <c r="AF3014" i="7" s="1"/>
  <c r="AF3015" i="7" a="1"/>
  <c r="AF3015" i="7" s="1"/>
  <c r="AF3016" i="7" a="1"/>
  <c r="AF3016" i="7" s="1"/>
  <c r="AF3017" i="7" a="1"/>
  <c r="AF3017" i="7" s="1"/>
  <c r="AF3018" i="7" a="1"/>
  <c r="AF3018" i="7" s="1"/>
  <c r="AF3019" i="7" a="1"/>
  <c r="AF3019" i="7" s="1"/>
  <c r="AF3020" i="7" a="1"/>
  <c r="AF3020" i="7" s="1"/>
  <c r="AF3021" i="7" a="1"/>
  <c r="AF3021" i="7" s="1"/>
  <c r="AF3022" i="7" a="1"/>
  <c r="AF3022" i="7" s="1"/>
  <c r="AF3023" i="7" a="1"/>
  <c r="AF3023" i="7" s="1"/>
  <c r="AF3024" i="7" a="1"/>
  <c r="AF3024" i="7" s="1"/>
  <c r="AF3025" i="7" a="1"/>
  <c r="AF3025" i="7" s="1"/>
  <c r="AF3026" i="7" a="1"/>
  <c r="AF3026" i="7" s="1"/>
  <c r="AF3027" i="7" a="1"/>
  <c r="AF3027" i="7" s="1"/>
  <c r="AF3028" i="7" a="1"/>
  <c r="AF3028" i="7" s="1"/>
  <c r="AF3029" i="7" a="1"/>
  <c r="AF3029" i="7" s="1"/>
  <c r="AF3030" i="7" a="1"/>
  <c r="AF3030" i="7" s="1"/>
  <c r="AF3031" i="7" a="1"/>
  <c r="AF3031" i="7" s="1"/>
  <c r="AF3032" i="7" a="1"/>
  <c r="AF3032" i="7" s="1"/>
  <c r="AF3033" i="7" a="1"/>
  <c r="AF3033" i="7" s="1"/>
  <c r="AF3034" i="7" a="1"/>
  <c r="AF3034" i="7" s="1"/>
  <c r="AF3035" i="7" a="1"/>
  <c r="AF3035" i="7" s="1"/>
  <c r="AF3036" i="7" a="1"/>
  <c r="AF3036" i="7" s="1"/>
  <c r="AF3037" i="7" a="1"/>
  <c r="AF3037" i="7"/>
  <c r="AF3038" i="7" a="1"/>
  <c r="AF3038" i="7" s="1"/>
  <c r="AF3039" i="7" a="1"/>
  <c r="AF3039" i="7" s="1"/>
  <c r="AF3040" i="7" a="1"/>
  <c r="AF3040" i="7" s="1"/>
  <c r="AF3041" i="7" a="1"/>
  <c r="AF3041" i="7" s="1"/>
  <c r="AF3042" i="7" a="1"/>
  <c r="AF3042" i="7"/>
  <c r="AF3043" i="7" a="1"/>
  <c r="AF3043" i="7" s="1"/>
  <c r="AF3044" i="7" a="1"/>
  <c r="AF3044" i="7" s="1"/>
  <c r="AF3045" i="7" a="1"/>
  <c r="AF3045" i="7" s="1"/>
  <c r="AF3046" i="7" a="1"/>
  <c r="AF3046" i="7" s="1"/>
  <c r="AF3047" i="7" a="1"/>
  <c r="AF3047" i="7" s="1"/>
  <c r="AF3048" i="7" a="1"/>
  <c r="AF3048" i="7" s="1"/>
  <c r="AF3049" i="7" a="1"/>
  <c r="AF3049" i="7" s="1"/>
  <c r="AF3050" i="7" a="1"/>
  <c r="AF3050" i="7" s="1"/>
  <c r="AF3051" i="7" a="1"/>
  <c r="AF3051" i="7" s="1"/>
  <c r="AF3052" i="7" a="1"/>
  <c r="AF3052" i="7" s="1"/>
  <c r="AF3053" i="7" a="1"/>
  <c r="AF3053" i="7" s="1"/>
  <c r="AF3054" i="7" a="1"/>
  <c r="AF3054" i="7" s="1"/>
  <c r="AF3055" i="7" a="1"/>
  <c r="AF3055" i="7"/>
  <c r="AF3056" i="7" a="1"/>
  <c r="AF3056" i="7" s="1"/>
  <c r="AF3057" i="7" a="1"/>
  <c r="AF3057" i="7" s="1"/>
  <c r="AF3058" i="7" a="1"/>
  <c r="AF3058" i="7" s="1"/>
  <c r="AF3059" i="7" a="1"/>
  <c r="AF3059" i="7" s="1"/>
  <c r="AF3060" i="7" a="1"/>
  <c r="AF3060" i="7" s="1"/>
  <c r="AF3061" i="7" a="1"/>
  <c r="AF3061" i="7" s="1"/>
  <c r="AF3062" i="7" a="1"/>
  <c r="AF3062" i="7" s="1"/>
  <c r="AF3063" i="7" a="1"/>
  <c r="AF3063" i="7" s="1"/>
  <c r="AF3064" i="7" a="1"/>
  <c r="AF3064" i="7" s="1"/>
  <c r="AF3065" i="7" a="1"/>
  <c r="AF3065" i="7" s="1"/>
  <c r="AF3066" i="7" a="1"/>
  <c r="AF3066" i="7" s="1"/>
  <c r="AF3067" i="7" a="1"/>
  <c r="AF3067" i="7" s="1"/>
  <c r="AF3068" i="7" a="1"/>
  <c r="AF3068" i="7" s="1"/>
  <c r="AF3069" i="7" a="1"/>
  <c r="AF3069" i="7" s="1"/>
  <c r="AF3070" i="7" a="1"/>
  <c r="AF3070" i="7" s="1"/>
  <c r="AF3071" i="7" a="1"/>
  <c r="AF3071" i="7" s="1"/>
  <c r="AF3072" i="7" a="1"/>
  <c r="AF3072" i="7" s="1"/>
  <c r="AF3073" i="7" a="1"/>
  <c r="AF3073" i="7" s="1"/>
  <c r="AF3074" i="7" a="1"/>
  <c r="AF3074" i="7" s="1"/>
  <c r="AF3075" i="7" a="1"/>
  <c r="AF3075" i="7" s="1"/>
  <c r="AF3076" i="7" a="1"/>
  <c r="AF3076" i="7" s="1"/>
  <c r="AF3077" i="7" a="1"/>
  <c r="AF3077" i="7" s="1"/>
  <c r="AF3078" i="7" a="1"/>
  <c r="AF3078" i="7" s="1"/>
  <c r="AF3079" i="7" a="1"/>
  <c r="AF3079" i="7" s="1"/>
  <c r="AF3080" i="7" a="1"/>
  <c r="AF3080" i="7" s="1"/>
  <c r="AF3081" i="7" a="1"/>
  <c r="AF3081" i="7" s="1"/>
  <c r="AF3082" i="7" a="1"/>
  <c r="AF3082" i="7" s="1"/>
  <c r="AF3083" i="7" a="1"/>
  <c r="AF3083" i="7" s="1"/>
  <c r="AF3084" i="7" a="1"/>
  <c r="AF3084" i="7"/>
  <c r="AF3085" i="7" a="1"/>
  <c r="AF3085" i="7" s="1"/>
  <c r="AF3086" i="7" a="1"/>
  <c r="AF3086" i="7" s="1"/>
  <c r="AF3087" i="7" a="1"/>
  <c r="AF3087" i="7" s="1"/>
  <c r="AF3088" i="7" a="1"/>
  <c r="AF3088" i="7" s="1"/>
  <c r="AF3089" i="7" a="1"/>
  <c r="AF3089" i="7" s="1"/>
  <c r="AF3090" i="7" a="1"/>
  <c r="AF3090" i="7" s="1"/>
  <c r="AF3091" i="7" a="1"/>
  <c r="AF3091" i="7" s="1"/>
  <c r="AF3092" i="7" a="1"/>
  <c r="AF3092" i="7" s="1"/>
  <c r="AF3093" i="7" a="1"/>
  <c r="AF3093" i="7" s="1"/>
  <c r="AF3094" i="7" a="1"/>
  <c r="AF3094" i="7" s="1"/>
  <c r="AF3095" i="7" a="1"/>
  <c r="AF3095" i="7" s="1"/>
  <c r="AF3096" i="7" a="1"/>
  <c r="AF3096" i="7" s="1"/>
  <c r="AF3097" i="7" a="1"/>
  <c r="AF3097" i="7" s="1"/>
  <c r="AF3098" i="7" a="1"/>
  <c r="AF3098" i="7" s="1"/>
  <c r="AF3099" i="7" a="1"/>
  <c r="AF3099" i="7" s="1"/>
  <c r="AF3100" i="7" a="1"/>
  <c r="AF3100" i="7" s="1"/>
  <c r="AF3101" i="7" a="1"/>
  <c r="AF3101" i="7" s="1"/>
  <c r="AF3102" i="7" a="1"/>
  <c r="AF3102" i="7"/>
  <c r="AF3103" i="7" a="1"/>
  <c r="AF3103" i="7" s="1"/>
  <c r="AF3104" i="7" a="1"/>
  <c r="AF3104" i="7" s="1"/>
  <c r="AF3105" i="7" a="1"/>
  <c r="AF3105" i="7" s="1"/>
  <c r="AF3106" i="7" a="1"/>
  <c r="AF3106" i="7" s="1"/>
  <c r="AF3107" i="7" a="1"/>
  <c r="AF3107" i="7" s="1"/>
  <c r="AF3108" i="7" a="1"/>
  <c r="AF3108" i="7" s="1"/>
  <c r="AF3109" i="7" a="1"/>
  <c r="AF3109" i="7"/>
  <c r="AF3110" i="7" a="1"/>
  <c r="AF3110" i="7" s="1"/>
  <c r="AF3111" i="7" a="1"/>
  <c r="AF3111" i="7" s="1"/>
  <c r="AF3112" i="7" a="1"/>
  <c r="AF3112" i="7" s="1"/>
  <c r="AF3113" i="7" a="1"/>
  <c r="AF3113" i="7" s="1"/>
  <c r="AF3114" i="7" a="1"/>
  <c r="AF3114" i="7"/>
  <c r="AF3115" i="7" a="1"/>
  <c r="AF3115" i="7" s="1"/>
  <c r="AF3116" i="7" a="1"/>
  <c r="AF3116" i="7" s="1"/>
  <c r="AF3117" i="7" a="1"/>
  <c r="AF3117" i="7" s="1"/>
  <c r="AF3118" i="7" a="1"/>
  <c r="AF3118" i="7"/>
  <c r="AF3119" i="7" a="1"/>
  <c r="AF3119" i="7" s="1"/>
  <c r="AF3120" i="7" a="1"/>
  <c r="AF3120" i="7" s="1"/>
  <c r="AF3121" i="7" a="1"/>
  <c r="AF3121" i="7" s="1"/>
  <c r="AF3122" i="7" a="1"/>
  <c r="AF3122" i="7" s="1"/>
  <c r="AF3123" i="7" a="1"/>
  <c r="AF3123" i="7" s="1"/>
  <c r="AF3124" i="7" a="1"/>
  <c r="AF3124" i="7" s="1"/>
  <c r="AF3125" i="7" a="1"/>
  <c r="AF3125" i="7" s="1"/>
  <c r="AF3126" i="7" a="1"/>
  <c r="AF3126" i="7" s="1"/>
  <c r="AF3127" i="7" a="1"/>
  <c r="AF3127" i="7"/>
  <c r="AF3128" i="7" a="1"/>
  <c r="AF3128" i="7" s="1"/>
  <c r="AF3129" i="7" a="1"/>
  <c r="AF3129" i="7" s="1"/>
  <c r="AF3130" i="7" a="1"/>
  <c r="AF3130" i="7" s="1"/>
  <c r="AF3131" i="7" a="1"/>
  <c r="AF3131" i="7" s="1"/>
  <c r="AF3132" i="7" a="1"/>
  <c r="AF3132" i="7" s="1"/>
  <c r="AF3133" i="7" a="1"/>
  <c r="AF3133" i="7" s="1"/>
  <c r="AF3134" i="7" a="1"/>
  <c r="AF3134" i="7" s="1"/>
  <c r="AF3135" i="7" a="1"/>
  <c r="AF3135" i="7" s="1"/>
  <c r="AF3136" i="7" a="1"/>
  <c r="AF3136" i="7"/>
  <c r="AF3137" i="7" a="1"/>
  <c r="AF3137" i="7" s="1"/>
  <c r="AF3138" i="7" a="1"/>
  <c r="AF3138" i="7" s="1"/>
  <c r="AF3139" i="7" a="1"/>
  <c r="AF3139" i="7" s="1"/>
  <c r="AF3140" i="7" a="1"/>
  <c r="AF3140" i="7" s="1"/>
  <c r="AF3141" i="7" a="1"/>
  <c r="AF3141" i="7" s="1"/>
  <c r="AF3142" i="7" a="1"/>
  <c r="AF3142" i="7"/>
  <c r="AF3143" i="7" a="1"/>
  <c r="AF3143" i="7" s="1"/>
  <c r="AF3144" i="7" a="1"/>
  <c r="AF3144" i="7"/>
  <c r="AF3145" i="7" a="1"/>
  <c r="AF3145" i="7" s="1"/>
  <c r="AF3146" i="7" a="1"/>
  <c r="AF3146" i="7" s="1"/>
  <c r="AF3147" i="7" a="1"/>
  <c r="AF3147" i="7" s="1"/>
  <c r="AF3148" i="7" a="1"/>
  <c r="AF3148" i="7" s="1"/>
  <c r="AF3149" i="7" a="1"/>
  <c r="AF3149" i="7" s="1"/>
  <c r="AF3150" i="7" a="1"/>
  <c r="AF3150" i="7" s="1"/>
  <c r="AF3151" i="7" a="1"/>
  <c r="AF3151" i="7" s="1"/>
  <c r="AF3152" i="7" a="1"/>
  <c r="AF3152" i="7" s="1"/>
  <c r="AF3153" i="7" a="1"/>
  <c r="AF3153" i="7" s="1"/>
  <c r="AF3154" i="7" a="1"/>
  <c r="AF3154" i="7" s="1"/>
  <c r="AF3155" i="7" a="1"/>
  <c r="AF3155" i="7" s="1"/>
  <c r="AF3156" i="7" a="1"/>
  <c r="AF3156" i="7" s="1"/>
  <c r="AF3157" i="7" a="1"/>
  <c r="AF3157" i="7" s="1"/>
  <c r="AF3158" i="7" a="1"/>
  <c r="AF3158" i="7" s="1"/>
  <c r="AF3159" i="7" a="1"/>
  <c r="AF3159" i="7" s="1"/>
  <c r="AF3160" i="7" a="1"/>
  <c r="AF3160" i="7" s="1"/>
  <c r="AF3161" i="7" a="1"/>
  <c r="AF3161" i="7" s="1"/>
  <c r="AF3162" i="7" a="1"/>
  <c r="AF3162" i="7" s="1"/>
  <c r="AF3163" i="7" a="1"/>
  <c r="AF3163" i="7" s="1"/>
  <c r="AF3164" i="7" a="1"/>
  <c r="AF3164" i="7" s="1"/>
  <c r="AF3165" i="7" a="1"/>
  <c r="AF3165" i="7" s="1"/>
  <c r="AF3166" i="7" a="1"/>
  <c r="AF3166" i="7" s="1"/>
  <c r="AF3167" i="7" a="1"/>
  <c r="AF3167" i="7" s="1"/>
  <c r="AF3168" i="7" a="1"/>
  <c r="AF3168" i="7" s="1"/>
  <c r="AF3169" i="7" a="1"/>
  <c r="AF3169" i="7" s="1"/>
  <c r="AF3170" i="7" a="1"/>
  <c r="AF3170" i="7" s="1"/>
  <c r="AF3171" i="7" a="1"/>
  <c r="AF3171" i="7" s="1"/>
  <c r="AF3172" i="7" a="1"/>
  <c r="AF3172" i="7" s="1"/>
  <c r="AF3173" i="7" a="1"/>
  <c r="AF3173" i="7" s="1"/>
  <c r="AF3174" i="7" a="1"/>
  <c r="AF3174" i="7"/>
  <c r="AF3175" i="7" a="1"/>
  <c r="AF3175" i="7" s="1"/>
  <c r="AF3176" i="7" a="1"/>
  <c r="AF3176" i="7" s="1"/>
  <c r="AF3177" i="7" a="1"/>
  <c r="AF3177" i="7" s="1"/>
  <c r="AF3178" i="7" a="1"/>
  <c r="AF3178" i="7" s="1"/>
  <c r="AF3179" i="7" a="1"/>
  <c r="AF3179" i="7" s="1"/>
  <c r="AF3180" i="7" a="1"/>
  <c r="AF3180" i="7" s="1"/>
  <c r="AF3181" i="7" a="1"/>
  <c r="AF3181" i="7"/>
  <c r="AF3182" i="7" a="1"/>
  <c r="AF3182" i="7" s="1"/>
  <c r="AF3183" i="7" a="1"/>
  <c r="AF3183" i="7" s="1"/>
  <c r="AF3184" i="7" a="1"/>
  <c r="AF3184" i="7" s="1"/>
  <c r="AF3185" i="7" a="1"/>
  <c r="AF3185" i="7" s="1"/>
  <c r="AF3186" i="7" a="1"/>
  <c r="AF3186" i="7" s="1"/>
  <c r="AF3187" i="7" a="1"/>
  <c r="AF3187" i="7" s="1"/>
  <c r="AF3188" i="7" a="1"/>
  <c r="AF3188" i="7" s="1"/>
  <c r="AF3189" i="7" a="1"/>
  <c r="AF3189" i="7"/>
  <c r="AF3190" i="7" a="1"/>
  <c r="AF3190" i="7" s="1"/>
  <c r="AF3191" i="7" a="1"/>
  <c r="AF3191" i="7" s="1"/>
  <c r="AF3192" i="7" a="1"/>
  <c r="AF3192" i="7" s="1"/>
  <c r="AF3193" i="7" a="1"/>
  <c r="AF3193" i="7" s="1"/>
  <c r="AF3194" i="7" a="1"/>
  <c r="AF3194" i="7" s="1"/>
  <c r="AF3195" i="7" a="1"/>
  <c r="AF3195" i="7" s="1"/>
  <c r="AF3196" i="7" a="1"/>
  <c r="AF3196" i="7" s="1"/>
  <c r="AF3197" i="7" a="1"/>
  <c r="AF3197" i="7" s="1"/>
  <c r="AF3198" i="7" a="1"/>
  <c r="AF3198" i="7" s="1"/>
  <c r="AF3199" i="7" a="1"/>
  <c r="AF3199" i="7" s="1"/>
  <c r="AF3200" i="7" a="1"/>
  <c r="AF3200" i="7" s="1"/>
  <c r="AF3201" i="7" a="1"/>
  <c r="AF3201" i="7" s="1"/>
  <c r="AF3202" i="7" a="1"/>
  <c r="AF3202" i="7" s="1"/>
  <c r="AF3203" i="7" a="1"/>
  <c r="AF3203" i="7" s="1"/>
  <c r="AF3204" i="7" a="1"/>
  <c r="AF3204" i="7" s="1"/>
  <c r="AF3205" i="7" a="1"/>
  <c r="AF3205" i="7" s="1"/>
  <c r="AF3206" i="7" a="1"/>
  <c r="AF3206" i="7" s="1"/>
  <c r="AF3207" i="7" a="1"/>
  <c r="AF3207" i="7" s="1"/>
  <c r="AF3208" i="7" a="1"/>
  <c r="AF3208" i="7" s="1"/>
  <c r="AF3209" i="7" a="1"/>
  <c r="AF3209" i="7" s="1"/>
  <c r="AF3210" i="7" a="1"/>
  <c r="AF3210" i="7" s="1"/>
  <c r="AF3211" i="7" a="1"/>
  <c r="AF3211" i="7" s="1"/>
  <c r="AF3212" i="7" a="1"/>
  <c r="AF3212" i="7" s="1"/>
  <c r="AF3213" i="7" a="1"/>
  <c r="AF3213" i="7" s="1"/>
  <c r="AF3214" i="7" a="1"/>
  <c r="AF3214" i="7" s="1"/>
  <c r="AF3215" i="7" a="1"/>
  <c r="AF3215" i="7"/>
  <c r="AF3216" i="7" a="1"/>
  <c r="AF3216" i="7" s="1"/>
  <c r="AF3217" i="7" a="1"/>
  <c r="AF3217" i="7" s="1"/>
  <c r="AF3218" i="7" a="1"/>
  <c r="AF3218" i="7" s="1"/>
  <c r="AF3219" i="7" a="1"/>
  <c r="AF3219" i="7" s="1"/>
  <c r="AF3220" i="7" a="1"/>
  <c r="AF3220" i="7" s="1"/>
  <c r="AF3221" i="7" a="1"/>
  <c r="AF3221" i="7" s="1"/>
  <c r="AF3222" i="7" a="1"/>
  <c r="AF3222" i="7" s="1"/>
  <c r="AF3223" i="7" a="1"/>
  <c r="AF3223" i="7" s="1"/>
  <c r="AF3224" i="7" a="1"/>
  <c r="AF3224" i="7" s="1"/>
  <c r="AF3225" i="7" a="1"/>
  <c r="AF3225" i="7" s="1"/>
  <c r="AF3226" i="7" a="1"/>
  <c r="AF3226" i="7" s="1"/>
  <c r="AF3227" i="7" a="1"/>
  <c r="AF3227" i="7" s="1"/>
  <c r="AF3228" i="7" a="1"/>
  <c r="AF3228" i="7" s="1"/>
  <c r="AF3229" i="7" a="1"/>
  <c r="AF3229" i="7" s="1"/>
  <c r="AF3230" i="7" a="1"/>
  <c r="AF3230" i="7" s="1"/>
  <c r="AF3231" i="7" a="1"/>
  <c r="AF3231" i="7" s="1"/>
  <c r="AF3232" i="7" a="1"/>
  <c r="AF3232" i="7"/>
  <c r="AF3233" i="7" a="1"/>
  <c r="AF3233" i="7" s="1"/>
  <c r="AF3234" i="7" a="1"/>
  <c r="AF3234" i="7" s="1"/>
  <c r="AF3235" i="7" a="1"/>
  <c r="AF3235" i="7" s="1"/>
  <c r="AF3236" i="7" a="1"/>
  <c r="AF3236" i="7" s="1"/>
  <c r="AF3237" i="7" a="1"/>
  <c r="AF3237" i="7" s="1"/>
  <c r="AF3238" i="7" a="1"/>
  <c r="AF3238" i="7" s="1"/>
  <c r="AF3239" i="7" a="1"/>
  <c r="AF3239" i="7" s="1"/>
  <c r="AF3240" i="7" a="1"/>
  <c r="AF3240" i="7" s="1"/>
  <c r="AF3241" i="7" a="1"/>
  <c r="AF3241" i="7" s="1"/>
  <c r="AF3242" i="7" a="1"/>
  <c r="AF3242" i="7" s="1"/>
  <c r="AF3243" i="7" a="1"/>
  <c r="AF3243" i="7" s="1"/>
  <c r="AF3244" i="7" a="1"/>
  <c r="AF3244" i="7" s="1"/>
  <c r="AF3245" i="7" a="1"/>
  <c r="AF3245" i="7" s="1"/>
  <c r="AF3246" i="7" a="1"/>
  <c r="AF3246" i="7" s="1"/>
  <c r="AF3247" i="7" a="1"/>
  <c r="AF3247" i="7" s="1"/>
  <c r="AF3248" i="7" a="1"/>
  <c r="AF3248" i="7" s="1"/>
  <c r="AF3249" i="7" a="1"/>
  <c r="AF3249" i="7" s="1"/>
  <c r="AF3250" i="7" a="1"/>
  <c r="AF3250" i="7" s="1"/>
  <c r="AF3251" i="7" a="1"/>
  <c r="AF3251" i="7" s="1"/>
  <c r="AF3252" i="7" a="1"/>
  <c r="AF3252" i="7" s="1"/>
  <c r="AF3253" i="7" a="1"/>
  <c r="AF3253" i="7" s="1"/>
  <c r="AF3254" i="7" a="1"/>
  <c r="AF3254" i="7" s="1"/>
  <c r="AF3255" i="7" a="1"/>
  <c r="AF3255" i="7" s="1"/>
  <c r="AF3256" i="7" a="1"/>
  <c r="AF3256" i="7" s="1"/>
  <c r="AF3257" i="7" a="1"/>
  <c r="AF3257" i="7" s="1"/>
  <c r="AF3258" i="7" a="1"/>
  <c r="AF3258" i="7" s="1"/>
  <c r="AF3259" i="7" a="1"/>
  <c r="AF3259" i="7" s="1"/>
  <c r="AF3260" i="7" a="1"/>
  <c r="AF3260" i="7"/>
  <c r="AF3261" i="7" a="1"/>
  <c r="AF3261" i="7" s="1"/>
  <c r="AF3262" i="7" a="1"/>
  <c r="AF3262" i="7" s="1"/>
  <c r="AF3263" i="7" a="1"/>
  <c r="AF3263" i="7" s="1"/>
  <c r="AF3264" i="7" a="1"/>
  <c r="AF3264" i="7" s="1"/>
  <c r="AF3265" i="7" a="1"/>
  <c r="AF3265" i="7" s="1"/>
  <c r="AF3266" i="7" a="1"/>
  <c r="AF3266" i="7"/>
  <c r="AF3267" i="7" a="1"/>
  <c r="AF3267" i="7" s="1"/>
  <c r="AF3268" i="7" a="1"/>
  <c r="AF3268" i="7" s="1"/>
  <c r="AF3269" i="7" a="1"/>
  <c r="AF3269" i="7" s="1"/>
  <c r="AF3270" i="7" a="1"/>
  <c r="AF3270" i="7" s="1"/>
  <c r="AF3271" i="7" a="1"/>
  <c r="AF3271" i="7" s="1"/>
  <c r="AF3272" i="7" a="1"/>
  <c r="AF3272" i="7" s="1"/>
  <c r="AF3273" i="7" a="1"/>
  <c r="AF3273" i="7" s="1"/>
  <c r="AF3274" i="7" a="1"/>
  <c r="AF3274" i="7" s="1"/>
  <c r="AF3275" i="7" a="1"/>
  <c r="AF3275" i="7" s="1"/>
  <c r="AF3276" i="7" a="1"/>
  <c r="AF3276" i="7" s="1"/>
  <c r="AF3277" i="7" a="1"/>
  <c r="AF3277" i="7"/>
  <c r="AF3278" i="7" a="1"/>
  <c r="AF3278" i="7" s="1"/>
  <c r="AF3279" i="7" a="1"/>
  <c r="AF3279" i="7" s="1"/>
  <c r="AF3280" i="7" a="1"/>
  <c r="AF3280" i="7" s="1"/>
  <c r="AF3281" i="7" a="1"/>
  <c r="AF3281" i="7" s="1"/>
  <c r="AF3282" i="7" a="1"/>
  <c r="AF3282" i="7" s="1"/>
  <c r="AF3283" i="7" a="1"/>
  <c r="AF3283" i="7" s="1"/>
  <c r="AF3284" i="7" a="1"/>
  <c r="AF3284" i="7" s="1"/>
  <c r="AF3285" i="7" a="1"/>
  <c r="AF3285" i="7" s="1"/>
  <c r="AF3286" i="7" a="1"/>
  <c r="AF3286" i="7" s="1"/>
  <c r="AF3287" i="7" a="1"/>
  <c r="AF3287" i="7"/>
  <c r="AF3288" i="7" a="1"/>
  <c r="AF3288" i="7" s="1"/>
  <c r="AF3289" i="7" a="1"/>
  <c r="AF3289" i="7" s="1"/>
  <c r="AF3290" i="7" a="1"/>
  <c r="AF3290" i="7" s="1"/>
  <c r="AF3291" i="7" a="1"/>
  <c r="AF3291" i="7" s="1"/>
  <c r="AF3292" i="7" a="1"/>
  <c r="AF3292" i="7" s="1"/>
  <c r="AF3293" i="7" a="1"/>
  <c r="AF3293" i="7" s="1"/>
  <c r="AF3294" i="7" a="1"/>
  <c r="AF3294" i="7" s="1"/>
  <c r="AF3295" i="7" a="1"/>
  <c r="AF3295" i="7"/>
  <c r="AF3296" i="7" a="1"/>
  <c r="AF3296" i="7" s="1"/>
  <c r="AF3297" i="7" a="1"/>
  <c r="AF3297" i="7" s="1"/>
  <c r="AF3298" i="7" a="1"/>
  <c r="AF3298" i="7" s="1"/>
  <c r="AF3299" i="7" a="1"/>
  <c r="AF3299" i="7" s="1"/>
  <c r="AF3300" i="7" a="1"/>
  <c r="AF3300" i="7" s="1"/>
  <c r="AF3301" i="7" a="1"/>
  <c r="AF3301" i="7" s="1"/>
  <c r="AF3302" i="7" a="1"/>
  <c r="AF3302" i="7" s="1"/>
  <c r="AF3303" i="7" a="1"/>
  <c r="AF3303" i="7" s="1"/>
  <c r="AF3304" i="7" a="1"/>
  <c r="AF3304" i="7" s="1"/>
  <c r="AF3305" i="7" a="1"/>
  <c r="AF3305" i="7" s="1"/>
  <c r="AF3306" i="7" a="1"/>
  <c r="AF3306" i="7" s="1"/>
  <c r="AF3307" i="7" a="1"/>
  <c r="AF3307" i="7" s="1"/>
  <c r="AF3308" i="7" a="1"/>
  <c r="AF3308" i="7" s="1"/>
  <c r="AF3309" i="7" a="1"/>
  <c r="AF3309" i="7"/>
  <c r="AF3310" i="7" a="1"/>
  <c r="AF3310" i="7" s="1"/>
  <c r="AF3311" i="7" a="1"/>
  <c r="AF3311" i="7" s="1"/>
  <c r="AF3312" i="7" a="1"/>
  <c r="AF3312" i="7" s="1"/>
  <c r="AF3313" i="7" a="1"/>
  <c r="AF3313" i="7" s="1"/>
  <c r="AF3314" i="7" a="1"/>
  <c r="AF3314" i="7" s="1"/>
  <c r="AF3315" i="7" a="1"/>
  <c r="AF3315" i="7" s="1"/>
  <c r="AF3316" i="7" a="1"/>
  <c r="AF3316" i="7" s="1"/>
  <c r="AF3317" i="7" a="1"/>
  <c r="AF3317" i="7" s="1"/>
  <c r="AF3318" i="7" a="1"/>
  <c r="AF3318" i="7" s="1"/>
  <c r="AF3319" i="7" a="1"/>
  <c r="AF3319" i="7" s="1"/>
  <c r="AF3320" i="7" a="1"/>
  <c r="AF3320" i="7" s="1"/>
  <c r="AF3321" i="7" a="1"/>
  <c r="AF3321" i="7" s="1"/>
  <c r="AF3322" i="7" a="1"/>
  <c r="AF3322" i="7" s="1"/>
  <c r="AF3323" i="7" a="1"/>
  <c r="AF3323" i="7" s="1"/>
  <c r="AF3324" i="7" a="1"/>
  <c r="AF3324" i="7" s="1"/>
  <c r="AF3325" i="7" a="1"/>
  <c r="AF3325" i="7" s="1"/>
  <c r="AF3326" i="7" a="1"/>
  <c r="AF3326" i="7" s="1"/>
  <c r="AF3327" i="7" a="1"/>
  <c r="AF3327" i="7" s="1"/>
  <c r="AF3328" i="7" a="1"/>
  <c r="AF3328" i="7" s="1"/>
  <c r="AF3329" i="7" a="1"/>
  <c r="AF3329" i="7" s="1"/>
  <c r="AF3330" i="7" a="1"/>
  <c r="AF3330" i="7" s="1"/>
  <c r="AF3331" i="7" a="1"/>
  <c r="AF3331" i="7" s="1"/>
  <c r="AF3332" i="7" a="1"/>
  <c r="AF3332" i="7" s="1"/>
  <c r="AF3333" i="7" a="1"/>
  <c r="AF3333" i="7"/>
  <c r="AF3334" i="7" a="1"/>
  <c r="AF3334" i="7" s="1"/>
  <c r="AF3335" i="7" a="1"/>
  <c r="AF3335" i="7" s="1"/>
  <c r="AF3336" i="7" a="1"/>
  <c r="AF3336" i="7" s="1"/>
  <c r="AF3337" i="7" a="1"/>
  <c r="AF3337" i="7" s="1"/>
  <c r="AF3338" i="7" a="1"/>
  <c r="AF3338" i="7" s="1"/>
  <c r="AF3339" i="7" a="1"/>
  <c r="AF3339" i="7" s="1"/>
  <c r="AF3340" i="7" a="1"/>
  <c r="AF3340" i="7" s="1"/>
  <c r="AF3341" i="7" a="1"/>
  <c r="AF3341" i="7" s="1"/>
  <c r="AF3342" i="7" a="1"/>
  <c r="AF3342" i="7" s="1"/>
  <c r="AF3343" i="7" a="1"/>
  <c r="AF3343" i="7" s="1"/>
  <c r="AF3344" i="7" a="1"/>
  <c r="AF3344" i="7"/>
  <c r="AF3345" i="7" a="1"/>
  <c r="AF3345" i="7" s="1"/>
  <c r="AF3346" i="7" a="1"/>
  <c r="AF3346" i="7" s="1"/>
  <c r="AF3347" i="7" a="1"/>
  <c r="AF3347" i="7" s="1"/>
  <c r="AF3348" i="7" a="1"/>
  <c r="AF3348" i="7" s="1"/>
  <c r="AF3349" i="7" a="1"/>
  <c r="AF3349" i="7" s="1"/>
  <c r="AF3350" i="7" a="1"/>
  <c r="AF3350" i="7" s="1"/>
  <c r="AF3351" i="7" a="1"/>
  <c r="AF3351" i="7" s="1"/>
  <c r="AF3352" i="7" a="1"/>
  <c r="AF3352" i="7" s="1"/>
  <c r="AF3353" i="7" a="1"/>
  <c r="AF3353" i="7" s="1"/>
  <c r="AF3354" i="7" a="1"/>
  <c r="AF3354" i="7" s="1"/>
  <c r="AF3355" i="7" a="1"/>
  <c r="AF3355" i="7" s="1"/>
  <c r="AF3356" i="7" a="1"/>
  <c r="AF3356" i="7" s="1"/>
  <c r="AF3357" i="7" a="1"/>
  <c r="AF3357" i="7" s="1"/>
  <c r="AF3358" i="7" a="1"/>
  <c r="AF3358" i="7" s="1"/>
  <c r="AF3359" i="7" a="1"/>
  <c r="AF3359" i="7" s="1"/>
  <c r="AF3360" i="7" a="1"/>
  <c r="AF3360" i="7" s="1"/>
  <c r="AF3361" i="7" a="1"/>
  <c r="AF3361" i="7" s="1"/>
  <c r="AF3362" i="7" a="1"/>
  <c r="AF3362" i="7" s="1"/>
  <c r="AF3363" i="7" a="1"/>
  <c r="AF3363" i="7" s="1"/>
  <c r="AF3364" i="7" a="1"/>
  <c r="AF3364" i="7" s="1"/>
  <c r="AF3365" i="7" a="1"/>
  <c r="AF3365" i="7" s="1"/>
  <c r="AF3366" i="7" a="1"/>
  <c r="AF3366" i="7" s="1"/>
  <c r="AF3367" i="7" a="1"/>
  <c r="AF3367" i="7" s="1"/>
  <c r="AF3368" i="7" a="1"/>
  <c r="AF3368" i="7" s="1"/>
  <c r="AF3369" i="7" a="1"/>
  <c r="AF3369" i="7" s="1"/>
  <c r="AF3370" i="7" a="1"/>
  <c r="AF3370" i="7" s="1"/>
  <c r="AF3371" i="7" a="1"/>
  <c r="AF3371" i="7" s="1"/>
  <c r="AF3372" i="7" a="1"/>
  <c r="AF3372" i="7" s="1"/>
  <c r="AF3373" i="7" a="1"/>
  <c r="AF3373" i="7"/>
  <c r="AF3374" i="7" a="1"/>
  <c r="AF3374" i="7"/>
  <c r="AF3375" i="7" a="1"/>
  <c r="AF3375" i="7" s="1"/>
  <c r="AF3376" i="7" a="1"/>
  <c r="AF3376" i="7" s="1"/>
  <c r="AF3377" i="7" a="1"/>
  <c r="AF3377" i="7" s="1"/>
  <c r="AF3378" i="7" a="1"/>
  <c r="AF3378" i="7" s="1"/>
  <c r="AF3379" i="7" a="1"/>
  <c r="AF3379" i="7" s="1"/>
  <c r="AF3380" i="7" a="1"/>
  <c r="AF3380" i="7" s="1"/>
  <c r="AF3381" i="7" a="1"/>
  <c r="AF3381" i="7" s="1"/>
  <c r="AF3382" i="7" a="1"/>
  <c r="AF3382" i="7" s="1"/>
  <c r="AF3383" i="7" a="1"/>
  <c r="AF3383" i="7" s="1"/>
  <c r="AF3384" i="7" a="1"/>
  <c r="AF3384" i="7" s="1"/>
  <c r="AF3385" i="7" a="1"/>
  <c r="AF3385" i="7" s="1"/>
  <c r="AF3386" i="7" a="1"/>
  <c r="AF3386" i="7" s="1"/>
  <c r="AF3387" i="7" a="1"/>
  <c r="AF3387" i="7" s="1"/>
  <c r="AF3388" i="7" a="1"/>
  <c r="AF3388" i="7" s="1"/>
  <c r="AF3389" i="7" a="1"/>
  <c r="AF3389" i="7" s="1"/>
  <c r="AF3390" i="7" a="1"/>
  <c r="AF3390" i="7" s="1"/>
  <c r="AF3391" i="7" a="1"/>
  <c r="AF3391" i="7" s="1"/>
  <c r="AF3392" i="7" a="1"/>
  <c r="AF3392" i="7" s="1"/>
  <c r="AF3393" i="7" a="1"/>
  <c r="AF3393" i="7" s="1"/>
  <c r="AF3394" i="7" a="1"/>
  <c r="AF3394" i="7" s="1"/>
  <c r="AF3395" i="7" a="1"/>
  <c r="AF3395" i="7" s="1"/>
  <c r="AF3396" i="7" a="1"/>
  <c r="AF3396" i="7" s="1"/>
  <c r="AF3397" i="7" a="1"/>
  <c r="AF3397" i="7" s="1"/>
  <c r="AF3398" i="7" a="1"/>
  <c r="AF3398" i="7" s="1"/>
  <c r="AF3399" i="7" a="1"/>
  <c r="AF3399" i="7" s="1"/>
  <c r="AF3400" i="7" a="1"/>
  <c r="AF3400" i="7" s="1"/>
  <c r="AF3401" i="7" a="1"/>
  <c r="AF3401" i="7"/>
  <c r="AF3402" i="7" a="1"/>
  <c r="AF3402" i="7" s="1"/>
  <c r="AF3403" i="7" a="1"/>
  <c r="AF3403" i="7"/>
  <c r="AF3404" i="7" a="1"/>
  <c r="AF3404" i="7" s="1"/>
  <c r="AF3405" i="7" a="1"/>
  <c r="AF3405" i="7" s="1"/>
  <c r="AF3406" i="7" a="1"/>
  <c r="AF3406" i="7" s="1"/>
  <c r="AF3407" i="7" a="1"/>
  <c r="AF3407" i="7" s="1"/>
  <c r="AF3408" i="7" a="1"/>
  <c r="AF3408" i="7" s="1"/>
  <c r="AF3409" i="7" a="1"/>
  <c r="AF3409" i="7" s="1"/>
  <c r="AF3410" i="7" a="1"/>
  <c r="AF3410" i="7"/>
  <c r="AF3411" i="7" a="1"/>
  <c r="AF3411" i="7" s="1"/>
  <c r="AF3412" i="7" a="1"/>
  <c r="AF3412" i="7" s="1"/>
  <c r="AF3413" i="7" a="1"/>
  <c r="AF3413" i="7" s="1"/>
  <c r="AF3414" i="7" a="1"/>
  <c r="AF3414" i="7" s="1"/>
  <c r="AF3415" i="7" a="1"/>
  <c r="AF3415" i="7" s="1"/>
  <c r="AF3416" i="7" a="1"/>
  <c r="AF3416" i="7" s="1"/>
  <c r="AF3417" i="7" a="1"/>
  <c r="AF3417" i="7" s="1"/>
  <c r="AF3418" i="7" a="1"/>
  <c r="AF3418" i="7" s="1"/>
  <c r="AF3419" i="7" a="1"/>
  <c r="AF3419" i="7"/>
  <c r="AF3420" i="7" a="1"/>
  <c r="AF3420" i="7" s="1"/>
  <c r="AF3421" i="7" a="1"/>
  <c r="AF3421" i="7" s="1"/>
  <c r="AF3422" i="7" a="1"/>
  <c r="AF3422" i="7" s="1"/>
  <c r="AF3423" i="7" a="1"/>
  <c r="AF3423" i="7" s="1"/>
  <c r="AF3424" i="7" a="1"/>
  <c r="AF3424" i="7" s="1"/>
  <c r="AF3425" i="7" a="1"/>
  <c r="AF3425" i="7" s="1"/>
  <c r="AF3426" i="7" a="1"/>
  <c r="AF3426" i="7" s="1"/>
  <c r="AF3427" i="7" a="1"/>
  <c r="AF3427" i="7" s="1"/>
  <c r="AF3428" i="7" a="1"/>
  <c r="AF3428" i="7" s="1"/>
  <c r="AF3429" i="7" a="1"/>
  <c r="AF3429" i="7" s="1"/>
  <c r="AF3430" i="7" a="1"/>
  <c r="AF3430" i="7" s="1"/>
  <c r="AF3431" i="7" a="1"/>
  <c r="AF3431" i="7" s="1"/>
  <c r="AF3432" i="7" a="1"/>
  <c r="AF3432" i="7" s="1"/>
  <c r="AF3433" i="7" a="1"/>
  <c r="AF3433" i="7" s="1"/>
  <c r="AF3434" i="7" a="1"/>
  <c r="AF3434" i="7" s="1"/>
  <c r="AF3435" i="7" a="1"/>
  <c r="AF3435" i="7" s="1"/>
  <c r="AF3436" i="7" a="1"/>
  <c r="AF3436" i="7" s="1"/>
  <c r="AF3437" i="7" a="1"/>
  <c r="AF3437" i="7" s="1"/>
  <c r="AF3438" i="7" a="1"/>
  <c r="AF3438" i="7" s="1"/>
  <c r="AF3439" i="7" a="1"/>
  <c r="AF3439" i="7" s="1"/>
  <c r="AF3440" i="7" a="1"/>
  <c r="AF3440" i="7"/>
  <c r="AF3441" i="7" a="1"/>
  <c r="AF3441" i="7" s="1"/>
  <c r="AF3442" i="7" a="1"/>
  <c r="AF3442" i="7" s="1"/>
  <c r="AF3443" i="7" a="1"/>
  <c r="AF3443" i="7" s="1"/>
  <c r="AF3444" i="7" a="1"/>
  <c r="AF3444" i="7" s="1"/>
  <c r="AF3445" i="7" a="1"/>
  <c r="AF3445" i="7" s="1"/>
  <c r="AF3446" i="7" a="1"/>
  <c r="AF3446" i="7"/>
  <c r="AF3447" i="7" a="1"/>
  <c r="AF3447" i="7" s="1"/>
  <c r="AF3448" i="7" a="1"/>
  <c r="AF3448" i="7" s="1"/>
  <c r="AF3449" i="7" a="1"/>
  <c r="AF3449" i="7" s="1"/>
  <c r="AF3450" i="7" a="1"/>
  <c r="AF3450" i="7" s="1"/>
  <c r="AF3451" i="7" a="1"/>
  <c r="AF3451" i="7"/>
  <c r="AF3452" i="7" a="1"/>
  <c r="AF3452" i="7" s="1"/>
  <c r="AF3453" i="7" a="1"/>
  <c r="AF3453" i="7" s="1"/>
  <c r="AF3454" i="7" a="1"/>
  <c r="AF3454" i="7" s="1"/>
  <c r="AF3455" i="7" a="1"/>
  <c r="AF3455" i="7" s="1"/>
  <c r="AF3456" i="7" a="1"/>
  <c r="AF3456" i="7" s="1"/>
  <c r="AF3457" i="7" a="1"/>
  <c r="AF3457" i="7" s="1"/>
  <c r="AF3458" i="7" a="1"/>
  <c r="AF3458" i="7" s="1"/>
  <c r="AF3459" i="7" a="1"/>
  <c r="AF3459" i="7" s="1"/>
  <c r="AF3460" i="7" a="1"/>
  <c r="AF3460" i="7" s="1"/>
  <c r="AF3461" i="7" a="1"/>
  <c r="AF3461" i="7"/>
  <c r="AF3462" i="7" a="1"/>
  <c r="AF3462" i="7" s="1"/>
  <c r="AF3463" i="7" a="1"/>
  <c r="AF3463" i="7" s="1"/>
  <c r="AF3464" i="7" a="1"/>
  <c r="AF3464" i="7" s="1"/>
  <c r="AF3465" i="7" a="1"/>
  <c r="AF3465" i="7" s="1"/>
  <c r="AF3466" i="7" a="1"/>
  <c r="AF3466" i="7" s="1"/>
  <c r="AF3467" i="7" a="1"/>
  <c r="AF3467" i="7" s="1"/>
  <c r="AF3468" i="7" a="1"/>
  <c r="AF3468" i="7" s="1"/>
  <c r="AF3469" i="7" a="1"/>
  <c r="AF3469" i="7"/>
  <c r="AF3470" i="7" a="1"/>
  <c r="AF3470" i="7" s="1"/>
  <c r="AF3471" i="7" a="1"/>
  <c r="AF3471" i="7" s="1"/>
  <c r="AF3472" i="7" a="1"/>
  <c r="AF3472" i="7" s="1"/>
  <c r="AF3473" i="7" a="1"/>
  <c r="AF3473" i="7" s="1"/>
  <c r="AF3474" i="7" a="1"/>
  <c r="AF3474" i="7" s="1"/>
  <c r="AF3475" i="7" a="1"/>
  <c r="AF3475" i="7" s="1"/>
  <c r="AF3476" i="7" a="1"/>
  <c r="AF3476" i="7" s="1"/>
  <c r="AF3477" i="7" a="1"/>
  <c r="AF3477" i="7" s="1"/>
  <c r="AF3478" i="7" a="1"/>
  <c r="AF3478" i="7" s="1"/>
  <c r="AF3479" i="7" a="1"/>
  <c r="AF3479" i="7" s="1"/>
  <c r="AF3480" i="7" a="1"/>
  <c r="AF3480" i="7" s="1"/>
  <c r="AF3481" i="7" a="1"/>
  <c r="AF3481" i="7" s="1"/>
  <c r="AF3482" i="7" a="1"/>
  <c r="AF3482" i="7" s="1"/>
  <c r="AF3483" i="7" a="1"/>
  <c r="AF3483" i="7" s="1"/>
  <c r="AF3484" i="7" a="1"/>
  <c r="AF3484" i="7" s="1"/>
  <c r="AF3485" i="7" a="1"/>
  <c r="AF3485" i="7" s="1"/>
  <c r="AF3486" i="7" a="1"/>
  <c r="AF3486" i="7" s="1"/>
  <c r="AF3487" i="7" a="1"/>
  <c r="AF3487" i="7" s="1"/>
  <c r="AF3488" i="7" a="1"/>
  <c r="AF3488" i="7" s="1"/>
  <c r="AF3489" i="7" a="1"/>
  <c r="AF3489" i="7" s="1"/>
  <c r="AF3490" i="7" a="1"/>
  <c r="AF3490" i="7" s="1"/>
  <c r="AF3491" i="7" a="1"/>
  <c r="AF3491" i="7"/>
  <c r="AF3492" i="7" a="1"/>
  <c r="AF3492" i="7" s="1"/>
  <c r="AF3493" i="7" a="1"/>
  <c r="AF3493" i="7" s="1"/>
  <c r="AF3494" i="7" a="1"/>
  <c r="AF3494" i="7" s="1"/>
  <c r="AF3495" i="7" a="1"/>
  <c r="AF3495" i="7" s="1"/>
  <c r="AF3496" i="7" a="1"/>
  <c r="AF3496" i="7"/>
  <c r="AF3497" i="7" a="1"/>
  <c r="AF3497" i="7" s="1"/>
  <c r="AF3498" i="7" a="1"/>
  <c r="AF3498" i="7" s="1"/>
  <c r="AF3499" i="7" a="1"/>
  <c r="AF3499" i="7" s="1"/>
  <c r="AF3500" i="7" a="1"/>
  <c r="AF3500" i="7"/>
  <c r="AF3501" i="7" a="1"/>
  <c r="AF3501" i="7" s="1"/>
  <c r="AF3502" i="7" a="1"/>
  <c r="AF3502" i="7" s="1"/>
  <c r="AF3503" i="7" a="1"/>
  <c r="AF3503" i="7" s="1"/>
  <c r="AF3504" i="7" a="1"/>
  <c r="AF3504" i="7" s="1"/>
  <c r="AF3505" i="7" a="1"/>
  <c r="AF3505" i="7"/>
  <c r="AF3506" i="7" a="1"/>
  <c r="AF3506" i="7" s="1"/>
  <c r="AF3507" i="7" a="1"/>
  <c r="AF3507" i="7" s="1"/>
  <c r="AF3508" i="7" a="1"/>
  <c r="AF3508" i="7" s="1"/>
  <c r="AF3509" i="7" a="1"/>
  <c r="AF3509" i="7" s="1"/>
  <c r="AF3510" i="7" a="1"/>
  <c r="AF3510" i="7" s="1"/>
  <c r="AF3511" i="7" a="1"/>
  <c r="AF3511" i="7" s="1"/>
  <c r="AF3512" i="7" a="1"/>
  <c r="AF3512" i="7" s="1"/>
  <c r="AF3513" i="7" a="1"/>
  <c r="AF3513" i="7" s="1"/>
  <c r="AF3514" i="7" a="1"/>
  <c r="AF3514" i="7" s="1"/>
  <c r="AF3515" i="7" a="1"/>
  <c r="AF3515" i="7" s="1"/>
  <c r="AF3516" i="7" a="1"/>
  <c r="AF3516" i="7" s="1"/>
  <c r="AF3517" i="7" a="1"/>
  <c r="AF3517" i="7" s="1"/>
  <c r="AF3518" i="7" a="1"/>
  <c r="AF3518" i="7" s="1"/>
  <c r="AF3519" i="7" a="1"/>
  <c r="AF3519" i="7" s="1"/>
  <c r="AF3520" i="7" a="1"/>
  <c r="AF3520" i="7" s="1"/>
  <c r="AF3521" i="7" a="1"/>
  <c r="AF3521" i="7" s="1"/>
  <c r="AF3522" i="7" a="1"/>
  <c r="AF3522" i="7" s="1"/>
  <c r="AF3523" i="7" a="1"/>
  <c r="AF3523" i="7" s="1"/>
  <c r="AF3524" i="7" a="1"/>
  <c r="AF3524" i="7" s="1"/>
  <c r="AF3525" i="7" a="1"/>
  <c r="AF3525" i="7" s="1"/>
  <c r="AF3526" i="7" a="1"/>
  <c r="AF3526" i="7" s="1"/>
  <c r="AF3527" i="7" a="1"/>
  <c r="AF3527" i="7" s="1"/>
  <c r="AF3528" i="7" a="1"/>
  <c r="AF3528" i="7" s="1"/>
  <c r="AF3529" i="7" a="1"/>
  <c r="AF3529" i="7" s="1"/>
  <c r="AF3530" i="7" a="1"/>
  <c r="AF3530" i="7" s="1"/>
  <c r="AF3531" i="7" a="1"/>
  <c r="AF3531" i="7" s="1"/>
  <c r="AF3532" i="7" a="1"/>
  <c r="AF3532" i="7" s="1"/>
  <c r="AF3533" i="7" a="1"/>
  <c r="AF3533" i="7" s="1"/>
  <c r="AF3534" i="7" a="1"/>
  <c r="AF3534" i="7" s="1"/>
  <c r="AF3535" i="7" a="1"/>
  <c r="AF3535" i="7" s="1"/>
  <c r="AF3536" i="7" a="1"/>
  <c r="AF3536" i="7"/>
  <c r="AF3537" i="7" a="1"/>
  <c r="AF3537" i="7" s="1"/>
  <c r="AF3538" i="7" a="1"/>
  <c r="AF3538" i="7" s="1"/>
  <c r="AF3539" i="7" a="1"/>
  <c r="AF3539" i="7" s="1"/>
  <c r="AF3540" i="7" a="1"/>
  <c r="AF3540" i="7" s="1"/>
  <c r="AF3541" i="7" a="1"/>
  <c r="AF3541" i="7"/>
  <c r="AF3542" i="7" a="1"/>
  <c r="AF3542" i="7" s="1"/>
  <c r="AF3543" i="7" a="1"/>
  <c r="AF3543" i="7" s="1"/>
  <c r="AF3544" i="7" a="1"/>
  <c r="AF3544" i="7" s="1"/>
  <c r="AF3545" i="7" a="1"/>
  <c r="AF3545" i="7" s="1"/>
  <c r="AF3546" i="7" a="1"/>
  <c r="AF3546" i="7" s="1"/>
  <c r="AF3547" i="7" a="1"/>
  <c r="AF3547" i="7"/>
  <c r="AF3548" i="7" a="1"/>
  <c r="AF3548" i="7"/>
  <c r="AF3549" i="7" a="1"/>
  <c r="AF3549" i="7" s="1"/>
  <c r="AF3550" i="7" a="1"/>
  <c r="AF3550" i="7" s="1"/>
  <c r="AF3551" i="7" a="1"/>
  <c r="AF3551" i="7" s="1"/>
  <c r="AF3552" i="7" a="1"/>
  <c r="AF3552" i="7" s="1"/>
  <c r="AF3553" i="7" a="1"/>
  <c r="AF3553" i="7" s="1"/>
  <c r="AF3554" i="7" a="1"/>
  <c r="AF3554" i="7"/>
  <c r="AF3555" i="7" a="1"/>
  <c r="AF3555" i="7" s="1"/>
  <c r="AF3556" i="7" a="1"/>
  <c r="AF3556" i="7"/>
  <c r="AF3557" i="7" a="1"/>
  <c r="AF3557" i="7"/>
  <c r="AF3558" i="7" a="1"/>
  <c r="AF3558" i="7" s="1"/>
  <c r="AF3559" i="7" a="1"/>
  <c r="AF3559" i="7" s="1"/>
  <c r="AF3560" i="7" a="1"/>
  <c r="AF3560" i="7" s="1"/>
  <c r="AF3561" i="7" a="1"/>
  <c r="AF3561" i="7" s="1"/>
  <c r="AF3562" i="7" a="1"/>
  <c r="AF3562" i="7" s="1"/>
  <c r="AF3563" i="7" a="1"/>
  <c r="AF3563" i="7"/>
  <c r="AF3564" i="7" a="1"/>
  <c r="AF3564" i="7" s="1"/>
  <c r="AF3565" i="7" a="1"/>
  <c r="AF3565" i="7" s="1"/>
  <c r="AF3566" i="7" a="1"/>
  <c r="AF3566" i="7" s="1"/>
  <c r="AF3567" i="7" a="1"/>
  <c r="AF3567" i="7" s="1"/>
  <c r="AF3568" i="7" a="1"/>
  <c r="AF3568" i="7" s="1"/>
  <c r="AF3569" i="7" a="1"/>
  <c r="AF3569" i="7" s="1"/>
  <c r="AF3570" i="7" a="1"/>
  <c r="AF3570" i="7" s="1"/>
  <c r="AF3571" i="7" a="1"/>
  <c r="AF3571" i="7" s="1"/>
  <c r="AF3572" i="7" a="1"/>
  <c r="AF3572" i="7" s="1"/>
  <c r="AF3573" i="7" a="1"/>
  <c r="AF3573" i="7" s="1"/>
  <c r="AF3574" i="7" a="1"/>
  <c r="AF3574" i="7" s="1"/>
  <c r="AF3575" i="7" a="1"/>
  <c r="AF3575" i="7" s="1"/>
  <c r="AF3576" i="7" a="1"/>
  <c r="AF3576" i="7" s="1"/>
  <c r="AF3577" i="7" a="1"/>
  <c r="AF3577" i="7" s="1"/>
  <c r="AF3578" i="7" a="1"/>
  <c r="AF3578" i="7" s="1"/>
  <c r="AF3579" i="7" a="1"/>
  <c r="AF3579" i="7" s="1"/>
  <c r="AF3580" i="7" a="1"/>
  <c r="AF3580" i="7" s="1"/>
  <c r="AF3581" i="7" a="1"/>
  <c r="AF3581" i="7" s="1"/>
  <c r="AF3582" i="7" a="1"/>
  <c r="AF3582" i="7" s="1"/>
  <c r="AF3583" i="7" a="1"/>
  <c r="AF3583" i="7"/>
  <c r="AF3584" i="7" a="1"/>
  <c r="AF3584" i="7" s="1"/>
  <c r="AF3585" i="7" a="1"/>
  <c r="AF3585" i="7" s="1"/>
  <c r="AF3586" i="7" a="1"/>
  <c r="AF3586" i="7" s="1"/>
  <c r="AF3587" i="7" a="1"/>
  <c r="AF3587" i="7"/>
  <c r="AF3588" i="7" a="1"/>
  <c r="AF3588" i="7" s="1"/>
  <c r="AF3589" i="7" a="1"/>
  <c r="AF3589" i="7" s="1"/>
  <c r="AF3590" i="7" a="1"/>
  <c r="AF3590" i="7" s="1"/>
  <c r="AF3591" i="7" a="1"/>
  <c r="AF3591" i="7" s="1"/>
  <c r="AF3592" i="7" a="1"/>
  <c r="AF3592" i="7"/>
  <c r="AF3593" i="7" a="1"/>
  <c r="AF3593" i="7" s="1"/>
  <c r="AF3594" i="7" a="1"/>
  <c r="AF3594" i="7" s="1"/>
  <c r="AF3595" i="7" a="1"/>
  <c r="AF3595" i="7" s="1"/>
  <c r="AF3596" i="7" a="1"/>
  <c r="AF3596" i="7" s="1"/>
  <c r="AF3597" i="7" a="1"/>
  <c r="AF3597" i="7" s="1"/>
  <c r="AF3598" i="7" a="1"/>
  <c r="AF3598" i="7"/>
  <c r="AF3599" i="7" a="1"/>
  <c r="AF3599" i="7" s="1"/>
  <c r="AF3600" i="7" a="1"/>
  <c r="AF3600" i="7" s="1"/>
  <c r="AF3601" i="7" a="1"/>
  <c r="AF3601" i="7" s="1"/>
  <c r="AF3602" i="7" a="1"/>
  <c r="AF3602" i="7" s="1"/>
  <c r="AF3603" i="7" a="1"/>
  <c r="AF3603" i="7" s="1"/>
  <c r="AF3604" i="7" a="1"/>
  <c r="AF3604" i="7" s="1"/>
  <c r="AF3605" i="7" a="1"/>
  <c r="AF3605" i="7" s="1"/>
  <c r="AF3606" i="7" a="1"/>
  <c r="AF3606" i="7" s="1"/>
  <c r="AF3607" i="7" a="1"/>
  <c r="AF3607" i="7" s="1"/>
  <c r="AF3608" i="7" a="1"/>
  <c r="AF3608" i="7" s="1"/>
  <c r="AF3609" i="7" a="1"/>
  <c r="AF3609" i="7" s="1"/>
  <c r="AF3610" i="7" a="1"/>
  <c r="AF3610" i="7" s="1"/>
  <c r="AF3611" i="7" a="1"/>
  <c r="AF3611" i="7" s="1"/>
  <c r="AF3612" i="7" a="1"/>
  <c r="AF3612" i="7" s="1"/>
  <c r="AF3613" i="7" a="1"/>
  <c r="AF3613" i="7" s="1"/>
  <c r="AF3614" i="7" a="1"/>
  <c r="AF3614" i="7" s="1"/>
  <c r="AF3615" i="7" a="1"/>
  <c r="AF3615" i="7" s="1"/>
  <c r="AF3616" i="7" a="1"/>
  <c r="AF3616" i="7" s="1"/>
  <c r="AF3617" i="7" a="1"/>
  <c r="AF3617" i="7" s="1"/>
  <c r="AF3618" i="7" a="1"/>
  <c r="AF3618" i="7" s="1"/>
  <c r="AF3619" i="7" a="1"/>
  <c r="AF3619" i="7" s="1"/>
  <c r="AF3620" i="7" a="1"/>
  <c r="AF3620" i="7"/>
  <c r="AF3621" i="7" a="1"/>
  <c r="AF3621" i="7" s="1"/>
  <c r="AF3622" i="7" a="1"/>
  <c r="AF3622" i="7" s="1"/>
  <c r="AF3623" i="7" a="1"/>
  <c r="AF3623" i="7" s="1"/>
  <c r="AF3624" i="7" a="1"/>
  <c r="AF3624" i="7" s="1"/>
  <c r="AF3625" i="7" a="1"/>
  <c r="AF3625" i="7" s="1"/>
  <c r="AF3626" i="7" a="1"/>
  <c r="AF3626" i="7" s="1"/>
  <c r="AF3627" i="7" a="1"/>
  <c r="AF3627" i="7" s="1"/>
  <c r="AF3628" i="7" a="1"/>
  <c r="AF3628" i="7"/>
  <c r="AF3629" i="7" a="1"/>
  <c r="AF3629" i="7" s="1"/>
  <c r="AF3630" i="7" a="1"/>
  <c r="AF3630" i="7" s="1"/>
  <c r="AF3631" i="7" a="1"/>
  <c r="AF3631" i="7" s="1"/>
  <c r="AF3632" i="7" a="1"/>
  <c r="AF3632" i="7"/>
  <c r="AF3633" i="7" a="1"/>
  <c r="AF3633" i="7" s="1"/>
  <c r="AF3634" i="7" a="1"/>
  <c r="AF3634" i="7"/>
  <c r="AF3635" i="7" a="1"/>
  <c r="AF3635" i="7" s="1"/>
  <c r="AF3636" i="7" a="1"/>
  <c r="AF3636" i="7" s="1"/>
  <c r="AF3637" i="7" a="1"/>
  <c r="AF3637" i="7" s="1"/>
  <c r="AF3638" i="7" a="1"/>
  <c r="AF3638" i="7" s="1"/>
  <c r="AF3639" i="7" a="1"/>
  <c r="AF3639" i="7" s="1"/>
  <c r="AF3640" i="7" a="1"/>
  <c r="AF3640" i="7" s="1"/>
  <c r="AF3641" i="7" a="1"/>
  <c r="AF3641" i="7" s="1"/>
  <c r="AF3642" i="7" a="1"/>
  <c r="AF3642" i="7" s="1"/>
  <c r="AF3643" i="7" a="1"/>
  <c r="AF3643" i="7" s="1"/>
  <c r="AF3644" i="7" a="1"/>
  <c r="AF3644" i="7" s="1"/>
  <c r="AF3645" i="7" a="1"/>
  <c r="AF3645" i="7" s="1"/>
  <c r="AF3646" i="7" a="1"/>
  <c r="AF3646" i="7" s="1"/>
  <c r="AF3647" i="7" a="1"/>
  <c r="AF3647" i="7" s="1"/>
  <c r="AF3648" i="7" a="1"/>
  <c r="AF3648" i="7" s="1"/>
  <c r="AF3649" i="7" a="1"/>
  <c r="AF3649" i="7" s="1"/>
  <c r="AF3650" i="7" a="1"/>
  <c r="AF3650" i="7" s="1"/>
  <c r="AF3651" i="7" a="1"/>
  <c r="AF3651" i="7" s="1"/>
  <c r="AF3652" i="7" a="1"/>
  <c r="AF3652" i="7" s="1"/>
  <c r="AF3653" i="7" a="1"/>
  <c r="AF3653" i="7"/>
  <c r="AF3654" i="7" a="1"/>
  <c r="AF3654" i="7" s="1"/>
  <c r="AF3655" i="7" a="1"/>
  <c r="AF3655" i="7" s="1"/>
  <c r="AF3656" i="7" a="1"/>
  <c r="AF3656" i="7" s="1"/>
  <c r="AF3657" i="7" a="1"/>
  <c r="AF3657" i="7" s="1"/>
  <c r="AF3658" i="7" a="1"/>
  <c r="AF3658" i="7" s="1"/>
  <c r="AF3659" i="7" a="1"/>
  <c r="AF3659" i="7"/>
  <c r="AF3660" i="7" a="1"/>
  <c r="AF3660" i="7" s="1"/>
  <c r="AF3661" i="7" a="1"/>
  <c r="AF3661" i="7" s="1"/>
  <c r="AF3662" i="7" a="1"/>
  <c r="AF3662" i="7" s="1"/>
  <c r="AF3663" i="7" a="1"/>
  <c r="AF3663" i="7" s="1"/>
  <c r="AF3664" i="7" a="1"/>
  <c r="AF3664" i="7" s="1"/>
  <c r="AF3665" i="7" a="1"/>
  <c r="AF3665" i="7" s="1"/>
  <c r="AF3666" i="7" a="1"/>
  <c r="AF3666" i="7" s="1"/>
  <c r="AF3667" i="7" a="1"/>
  <c r="AF3667" i="7" s="1"/>
  <c r="AF3668" i="7" a="1"/>
  <c r="AF3668" i="7" s="1"/>
  <c r="AF3669" i="7" a="1"/>
  <c r="AF3669" i="7" s="1"/>
  <c r="AF3670" i="7" a="1"/>
  <c r="AF3670" i="7" s="1"/>
  <c r="AF3671" i="7" a="1"/>
  <c r="AF3671" i="7" s="1"/>
  <c r="AF3672" i="7" a="1"/>
  <c r="AF3672" i="7" s="1"/>
  <c r="AF3673" i="7" a="1"/>
  <c r="AF3673" i="7" s="1"/>
  <c r="AF3674" i="7" a="1"/>
  <c r="AF3674" i="7" s="1"/>
  <c r="AF3675" i="7" a="1"/>
  <c r="AF3675" i="7" s="1"/>
  <c r="AF3676" i="7" a="1"/>
  <c r="AF3676" i="7" s="1"/>
  <c r="AF3677" i="7" a="1"/>
  <c r="AF3677" i="7" s="1"/>
  <c r="AF3678" i="7" a="1"/>
  <c r="AF3678" i="7" s="1"/>
  <c r="AF3679" i="7" a="1"/>
  <c r="AF3679" i="7" s="1"/>
  <c r="AF3680" i="7" a="1"/>
  <c r="AF3680" i="7" s="1"/>
  <c r="AF3681" i="7" a="1"/>
  <c r="AF3681" i="7" s="1"/>
  <c r="AF3682" i="7" a="1"/>
  <c r="AF3682" i="7" s="1"/>
  <c r="AF3683" i="7" a="1"/>
  <c r="AF3683" i="7" s="1"/>
  <c r="AF3684" i="7" a="1"/>
  <c r="AF3684" i="7" s="1"/>
  <c r="AF3685" i="7" a="1"/>
  <c r="AF3685" i="7" s="1"/>
  <c r="AF3686" i="7" a="1"/>
  <c r="AF3686" i="7"/>
  <c r="AF3687" i="7" a="1"/>
  <c r="AF3687" i="7" s="1"/>
  <c r="AF3688" i="7" a="1"/>
  <c r="AF3688" i="7" s="1"/>
  <c r="AF3689" i="7" a="1"/>
  <c r="AF3689" i="7" s="1"/>
  <c r="AF3690" i="7" a="1"/>
  <c r="AF3690" i="7" s="1"/>
  <c r="AF3691" i="7" a="1"/>
  <c r="AF3691" i="7"/>
  <c r="AF3692" i="7" a="1"/>
  <c r="AF3692" i="7" s="1"/>
  <c r="AF3693" i="7" a="1"/>
  <c r="AF3693" i="7" s="1"/>
  <c r="AF3694" i="7" a="1"/>
  <c r="AF3694" i="7"/>
  <c r="AF3695" i="7" a="1"/>
  <c r="AF3695" i="7" s="1"/>
  <c r="AF3696" i="7" a="1"/>
  <c r="AF3696" i="7" s="1"/>
  <c r="AF3697" i="7" a="1"/>
  <c r="AF3697" i="7" s="1"/>
  <c r="AF3698" i="7" a="1"/>
  <c r="AF3698" i="7" s="1"/>
  <c r="AF3699" i="7" a="1"/>
  <c r="AF3699" i="7" s="1"/>
  <c r="AF3700" i="7" a="1"/>
  <c r="AF3700" i="7" s="1"/>
  <c r="AF3701" i="7" a="1"/>
  <c r="AF3701" i="7" s="1"/>
  <c r="AF3702" i="7" a="1"/>
  <c r="AF3702" i="7" s="1"/>
  <c r="AF3703" i="7" a="1"/>
  <c r="AF3703" i="7" s="1"/>
  <c r="AF3704" i="7" a="1"/>
  <c r="AF3704" i="7"/>
  <c r="AF3705" i="7" a="1"/>
  <c r="AF3705" i="7" s="1"/>
  <c r="AF3706" i="7" a="1"/>
  <c r="AF3706" i="7" s="1"/>
  <c r="AF3707" i="7" a="1"/>
  <c r="AF3707" i="7" s="1"/>
  <c r="AF3708" i="7" a="1"/>
  <c r="AF3708" i="7" s="1"/>
  <c r="AF3709" i="7" a="1"/>
  <c r="AF3709" i="7" s="1"/>
  <c r="AF3710" i="7" a="1"/>
  <c r="AF3710" i="7" s="1"/>
  <c r="AF3711" i="7" a="1"/>
  <c r="AF3711" i="7" s="1"/>
  <c r="AF3712" i="7" a="1"/>
  <c r="AF3712" i="7" s="1"/>
  <c r="AF3713" i="7" a="1"/>
  <c r="AF3713" i="7" s="1"/>
  <c r="AF3714" i="7" a="1"/>
  <c r="AF3714" i="7" s="1"/>
  <c r="AF3715" i="7" a="1"/>
  <c r="AF3715" i="7" s="1"/>
  <c r="AF3716" i="7" a="1"/>
  <c r="AF3716" i="7"/>
  <c r="AF3717" i="7" a="1"/>
  <c r="AF3717" i="7" s="1"/>
  <c r="AF3718" i="7" a="1"/>
  <c r="AF3718" i="7" s="1"/>
  <c r="AF3719" i="7" a="1"/>
  <c r="AF3719" i="7" s="1"/>
  <c r="AF3720" i="7" a="1"/>
  <c r="AF3720" i="7" s="1"/>
  <c r="AF3721" i="7" a="1"/>
  <c r="AF3721" i="7" s="1"/>
  <c r="AF3722" i="7" a="1"/>
  <c r="AF3722" i="7" s="1"/>
  <c r="AF3723" i="7" a="1"/>
  <c r="AF3723" i="7" s="1"/>
  <c r="AF3724" i="7" a="1"/>
  <c r="AF3724" i="7" s="1"/>
  <c r="AF3725" i="7" a="1"/>
  <c r="AF3725" i="7"/>
  <c r="AF3726" i="7" a="1"/>
  <c r="AF3726" i="7" s="1"/>
  <c r="AF3727" i="7" a="1"/>
  <c r="AF3727" i="7" s="1"/>
  <c r="AF3728" i="7" a="1"/>
  <c r="AF3728" i="7" s="1"/>
  <c r="AF3729" i="7" a="1"/>
  <c r="AF3729" i="7" s="1"/>
  <c r="AF3730" i="7" a="1"/>
  <c r="AF3730" i="7"/>
  <c r="AF3731" i="7" a="1"/>
  <c r="AF3731" i="7" s="1"/>
  <c r="AF3732" i="7" a="1"/>
  <c r="AF3732" i="7" s="1"/>
  <c r="AF3733" i="7" a="1"/>
  <c r="AF3733" i="7" s="1"/>
  <c r="AF3734" i="7" a="1"/>
  <c r="AF3734" i="7" s="1"/>
  <c r="AF3735" i="7" a="1"/>
  <c r="AF3735" i="7" s="1"/>
  <c r="AF3736" i="7" a="1"/>
  <c r="AF3736" i="7" s="1"/>
  <c r="AF3737" i="7" a="1"/>
  <c r="AF3737" i="7" s="1"/>
  <c r="AF3738" i="7" a="1"/>
  <c r="AF3738" i="7" s="1"/>
  <c r="AF3739" i="7" a="1"/>
  <c r="AF3739" i="7" s="1"/>
  <c r="AF3740" i="7" a="1"/>
  <c r="AF3740" i="7" s="1"/>
  <c r="AF3741" i="7" a="1"/>
  <c r="AF3741" i="7" s="1"/>
  <c r="AF3742" i="7" a="1"/>
  <c r="AF3742" i="7"/>
  <c r="AF3743" i="7" a="1"/>
  <c r="AF3743" i="7" s="1"/>
  <c r="AF3744" i="7" a="1"/>
  <c r="AF3744" i="7" s="1"/>
  <c r="AF3745" i="7" a="1"/>
  <c r="AF3745" i="7"/>
  <c r="AF3746" i="7" a="1"/>
  <c r="AF3746" i="7" s="1"/>
  <c r="AF3747" i="7" a="1"/>
  <c r="AF3747" i="7" s="1"/>
  <c r="AF3748" i="7" a="1"/>
  <c r="AF3748" i="7"/>
  <c r="AF3749" i="7" a="1"/>
  <c r="AF3749" i="7"/>
  <c r="AF3750" i="7" a="1"/>
  <c r="AF3750" i="7" s="1"/>
  <c r="AF3751" i="7" a="1"/>
  <c r="AF3751" i="7" s="1"/>
  <c r="AF3752" i="7" a="1"/>
  <c r="AF3752" i="7" s="1"/>
  <c r="AF3753" i="7" a="1"/>
  <c r="AF3753" i="7" s="1"/>
  <c r="AF3754" i="7" a="1"/>
  <c r="AF3754" i="7" s="1"/>
  <c r="AF3755" i="7" a="1"/>
  <c r="AF3755" i="7" s="1"/>
  <c r="AF3756" i="7" a="1"/>
  <c r="AF3756" i="7" s="1"/>
  <c r="AF3757" i="7" a="1"/>
  <c r="AF3757" i="7"/>
  <c r="AF3758" i="7" a="1"/>
  <c r="AF3758" i="7" s="1"/>
  <c r="AF3759" i="7" a="1"/>
  <c r="AF3759" i="7" s="1"/>
  <c r="AF3760" i="7" a="1"/>
  <c r="AF3760" i="7" s="1"/>
  <c r="AF3761" i="7" a="1"/>
  <c r="AF3761" i="7"/>
  <c r="AF3762" i="7" a="1"/>
  <c r="AF3762" i="7" s="1"/>
  <c r="AF3763" i="7" a="1"/>
  <c r="AF3763" i="7" s="1"/>
  <c r="AF3764" i="7" a="1"/>
  <c r="AF3764" i="7" s="1"/>
  <c r="AF3765" i="7" a="1"/>
  <c r="AF3765" i="7" s="1"/>
  <c r="AF3766" i="7" a="1"/>
  <c r="AF3766" i="7" s="1"/>
  <c r="AF3767" i="7" a="1"/>
  <c r="AF3767" i="7"/>
  <c r="AF3768" i="7" a="1"/>
  <c r="AF3768" i="7" s="1"/>
  <c r="AF3769" i="7" a="1"/>
  <c r="AF3769" i="7" s="1"/>
  <c r="AF3770" i="7" a="1"/>
  <c r="AF3770" i="7"/>
  <c r="AF3771" i="7" a="1"/>
  <c r="AF3771" i="7" s="1"/>
  <c r="AF3772" i="7" a="1"/>
  <c r="AF3772" i="7"/>
  <c r="AF3773" i="7" a="1"/>
  <c r="AF3773" i="7" s="1"/>
  <c r="AF3774" i="7" a="1"/>
  <c r="AF3774" i="7" s="1"/>
  <c r="AF3775" i="7" a="1"/>
  <c r="AF3775" i="7" s="1"/>
  <c r="AF3776" i="7" a="1"/>
  <c r="AF3776" i="7" s="1"/>
  <c r="AF3777" i="7" a="1"/>
  <c r="AF3777" i="7" s="1"/>
  <c r="AF3778" i="7" a="1"/>
  <c r="AF3778" i="7"/>
  <c r="AF3779" i="7" a="1"/>
  <c r="AF3779" i="7" s="1"/>
  <c r="AF3780" i="7" a="1"/>
  <c r="AF3780" i="7" s="1"/>
  <c r="AF3781" i="7" a="1"/>
  <c r="AF3781" i="7" s="1"/>
  <c r="AF3782" i="7" a="1"/>
  <c r="AF3782" i="7" s="1"/>
  <c r="AF3783" i="7" a="1"/>
  <c r="AF3783" i="7" s="1"/>
  <c r="AF3784" i="7" a="1"/>
  <c r="AF3784" i="7" s="1"/>
  <c r="AF3785" i="7" a="1"/>
  <c r="AF3785" i="7" s="1"/>
  <c r="AF3786" i="7" a="1"/>
  <c r="AF3786" i="7" s="1"/>
  <c r="AF3787" i="7" a="1"/>
  <c r="AF3787" i="7" s="1"/>
  <c r="AF3788" i="7" a="1"/>
  <c r="AF3788" i="7" s="1"/>
  <c r="AF3789" i="7" a="1"/>
  <c r="AF3789" i="7" s="1"/>
  <c r="AF3790" i="7" a="1"/>
  <c r="AF3790" i="7"/>
  <c r="AF3791" i="7" a="1"/>
  <c r="AF3791" i="7" s="1"/>
  <c r="AF3792" i="7" a="1"/>
  <c r="AF3792" i="7" s="1"/>
  <c r="AF3793" i="7" a="1"/>
  <c r="AF3793" i="7" s="1"/>
  <c r="AF3794" i="7" a="1"/>
  <c r="AF3794" i="7" s="1"/>
  <c r="AF3795" i="7" a="1"/>
  <c r="AF3795" i="7" s="1"/>
  <c r="AF3796" i="7" a="1"/>
  <c r="AF3796" i="7" s="1"/>
  <c r="AF3797" i="7" a="1"/>
  <c r="AF3797" i="7" s="1"/>
  <c r="AF3798" i="7" a="1"/>
  <c r="AF3798" i="7" s="1"/>
  <c r="AF3799" i="7" a="1"/>
  <c r="AF3799" i="7" s="1"/>
  <c r="AF3800" i="7" a="1"/>
  <c r="AF3800" i="7" s="1"/>
  <c r="AF3801" i="7" a="1"/>
  <c r="AF3801" i="7" s="1"/>
  <c r="AF3802" i="7" a="1"/>
  <c r="AF3802" i="7" s="1"/>
  <c r="AF3803" i="7" a="1"/>
  <c r="AF3803" i="7" s="1"/>
  <c r="AF3804" i="7" a="1"/>
  <c r="AF3804" i="7" s="1"/>
  <c r="AF3805" i="7" a="1"/>
  <c r="AF3805" i="7" s="1"/>
  <c r="AF3806" i="7" a="1"/>
  <c r="AF3806" i="7" s="1"/>
  <c r="AF3807" i="7" a="1"/>
  <c r="AF3807" i="7" s="1"/>
  <c r="AF3808" i="7" a="1"/>
  <c r="AF3808" i="7" s="1"/>
  <c r="AF3809" i="7" a="1"/>
  <c r="AF3809" i="7"/>
  <c r="AF3810" i="7" a="1"/>
  <c r="AF3810" i="7" s="1"/>
  <c r="AF3811" i="7" a="1"/>
  <c r="AF3811" i="7" s="1"/>
  <c r="AF3812" i="7" a="1"/>
  <c r="AF3812" i="7"/>
  <c r="AF3813" i="7" a="1"/>
  <c r="AF3813" i="7" s="1"/>
  <c r="AF3814" i="7" a="1"/>
  <c r="AF3814" i="7"/>
  <c r="AF3815" i="7" a="1"/>
  <c r="AF3815" i="7" s="1"/>
  <c r="AF3816" i="7" a="1"/>
  <c r="AF3816" i="7" s="1"/>
  <c r="AF3817" i="7" a="1"/>
  <c r="AF3817" i="7" s="1"/>
  <c r="AF3818" i="7" a="1"/>
  <c r="AF3818" i="7" s="1"/>
  <c r="AF3819" i="7" a="1"/>
  <c r="AF3819" i="7" s="1"/>
  <c r="AF3820" i="7" a="1"/>
  <c r="AF3820" i="7" s="1"/>
  <c r="AF3821" i="7" a="1"/>
  <c r="AF3821" i="7" s="1"/>
  <c r="AF3822" i="7" a="1"/>
  <c r="AF3822" i="7" s="1"/>
  <c r="AF3823" i="7" a="1"/>
  <c r="AF3823" i="7" s="1"/>
  <c r="AF3824" i="7" a="1"/>
  <c r="AF3824" i="7" s="1"/>
  <c r="AF3825" i="7" a="1"/>
  <c r="AF3825" i="7" s="1"/>
  <c r="AF3826" i="7" a="1"/>
  <c r="AF3826" i="7" s="1"/>
  <c r="AF3827" i="7" a="1"/>
  <c r="AF3827" i="7" s="1"/>
  <c r="AF3828" i="7" a="1"/>
  <c r="AF3828" i="7" s="1"/>
  <c r="AF3829" i="7" a="1"/>
  <c r="AF3829" i="7" s="1"/>
  <c r="AF3830" i="7" a="1"/>
  <c r="AF3830" i="7"/>
  <c r="AF3831" i="7" a="1"/>
  <c r="AF3831" i="7" s="1"/>
  <c r="AF3832" i="7" a="1"/>
  <c r="AF3832" i="7" s="1"/>
  <c r="AF3833" i="7" a="1"/>
  <c r="AF3833" i="7" s="1"/>
  <c r="AF3834" i="7" a="1"/>
  <c r="AF3834" i="7" s="1"/>
  <c r="AF3835" i="7" a="1"/>
  <c r="AF3835" i="7" s="1"/>
  <c r="AF3836" i="7" a="1"/>
  <c r="AF3836" i="7" s="1"/>
  <c r="AF3837" i="7" a="1"/>
  <c r="AF3837" i="7" s="1"/>
  <c r="AF3838" i="7" a="1"/>
  <c r="AF3838" i="7" s="1"/>
  <c r="AF3839" i="7" a="1"/>
  <c r="AF3839" i="7" s="1"/>
  <c r="AF3840" i="7" a="1"/>
  <c r="AF3840" i="7" s="1"/>
  <c r="AF3841" i="7" a="1"/>
  <c r="AF3841" i="7" s="1"/>
  <c r="AF3842" i="7" a="1"/>
  <c r="AF3842" i="7" s="1"/>
  <c r="AF3843" i="7" a="1"/>
  <c r="AF3843" i="7" s="1"/>
  <c r="AF3844" i="7" a="1"/>
  <c r="AF3844" i="7" s="1"/>
  <c r="AF3845" i="7" a="1"/>
  <c r="AF3845" i="7" s="1"/>
  <c r="AF3846" i="7" a="1"/>
  <c r="AF3846" i="7" s="1"/>
  <c r="AF3847" i="7" a="1"/>
  <c r="AF3847" i="7" s="1"/>
  <c r="AF3848" i="7" a="1"/>
  <c r="AF3848" i="7" s="1"/>
  <c r="AF3849" i="7" a="1"/>
  <c r="AF3849" i="7" s="1"/>
  <c r="AF3850" i="7" a="1"/>
  <c r="AF3850" i="7" s="1"/>
  <c r="AF3851" i="7" a="1"/>
  <c r="AF3851" i="7" s="1"/>
  <c r="AF3852" i="7" a="1"/>
  <c r="AF3852" i="7" s="1"/>
  <c r="AF3853" i="7" a="1"/>
  <c r="AF3853" i="7"/>
  <c r="AF3854" i="7" a="1"/>
  <c r="AF3854" i="7" s="1"/>
  <c r="AF3855" i="7" a="1"/>
  <c r="AF3855" i="7" s="1"/>
  <c r="AF3856" i="7" a="1"/>
  <c r="AF3856" i="7" s="1"/>
  <c r="AF3857" i="7" a="1"/>
  <c r="AF3857" i="7" s="1"/>
  <c r="AF3858" i="7" a="1"/>
  <c r="AF3858" i="7" s="1"/>
  <c r="AF3859" i="7" a="1"/>
  <c r="AF3859" i="7" s="1"/>
  <c r="AF3860" i="7" a="1"/>
  <c r="AF3860" i="7" s="1"/>
  <c r="AF3861" i="7" a="1"/>
  <c r="AF3861" i="7" s="1"/>
  <c r="AF3862" i="7" a="1"/>
  <c r="AF3862" i="7" s="1"/>
  <c r="AF3863" i="7" a="1"/>
  <c r="AF3863" i="7" s="1"/>
  <c r="AF3864" i="7" a="1"/>
  <c r="AF3864" i="7" s="1"/>
  <c r="AF3865" i="7" a="1"/>
  <c r="AF3865" i="7" s="1"/>
  <c r="AF3866" i="7" a="1"/>
  <c r="AF3866" i="7" s="1"/>
  <c r="AF3867" i="7" a="1"/>
  <c r="AF3867" i="7" s="1"/>
  <c r="AF3868" i="7" a="1"/>
  <c r="AF3868" i="7" s="1"/>
  <c r="AF3869" i="7" a="1"/>
  <c r="AF3869" i="7" s="1"/>
  <c r="AF3870" i="7" a="1"/>
  <c r="AF3870" i="7" s="1"/>
  <c r="AF3871" i="7" a="1"/>
  <c r="AF3871" i="7" s="1"/>
  <c r="AF3872" i="7" a="1"/>
  <c r="AF3872" i="7" s="1"/>
  <c r="AF3873" i="7" a="1"/>
  <c r="AF3873" i="7" s="1"/>
  <c r="AF3874" i="7" a="1"/>
  <c r="AF3874" i="7" s="1"/>
  <c r="AF3875" i="7" a="1"/>
  <c r="AF3875" i="7" s="1"/>
  <c r="AF3876" i="7" a="1"/>
  <c r="AF3876" i="7" s="1"/>
  <c r="AF3877" i="7" a="1"/>
  <c r="AF3877" i="7" s="1"/>
  <c r="AF3878" i="7" a="1"/>
  <c r="AF3878" i="7" s="1"/>
  <c r="AF3879" i="7" a="1"/>
  <c r="AF3879" i="7" s="1"/>
  <c r="AF3880" i="7" a="1"/>
  <c r="AF3880" i="7" s="1"/>
  <c r="AF3881" i="7" a="1"/>
  <c r="AF3881" i="7"/>
  <c r="AF3882" i="7" a="1"/>
  <c r="AF3882" i="7" s="1"/>
  <c r="AF3883" i="7" a="1"/>
  <c r="AF3883" i="7" s="1"/>
  <c r="AF3884" i="7" a="1"/>
  <c r="AF3884" i="7" s="1"/>
  <c r="AF3885" i="7" a="1"/>
  <c r="AF3885" i="7" s="1"/>
  <c r="AF3886" i="7" a="1"/>
  <c r="AF3886" i="7" s="1"/>
  <c r="AF3887" i="7" a="1"/>
  <c r="AF3887" i="7"/>
  <c r="AF3888" i="7" a="1"/>
  <c r="AF3888" i="7" s="1"/>
  <c r="AF3889" i="7" a="1"/>
  <c r="AF3889" i="7" s="1"/>
  <c r="AF3890" i="7" a="1"/>
  <c r="AF3890" i="7" s="1"/>
  <c r="AF3891" i="7" a="1"/>
  <c r="AF3891" i="7" s="1"/>
  <c r="AF3892" i="7" a="1"/>
  <c r="AF3892" i="7" s="1"/>
  <c r="AF3893" i="7" a="1"/>
  <c r="AF3893" i="7" s="1"/>
  <c r="AF3894" i="7" a="1"/>
  <c r="AF3894" i="7" s="1"/>
  <c r="AF3895" i="7" a="1"/>
  <c r="AF3895" i="7" s="1"/>
  <c r="AF3896" i="7" a="1"/>
  <c r="AF3896" i="7" s="1"/>
  <c r="AF3897" i="7" a="1"/>
  <c r="AF3897" i="7" s="1"/>
  <c r="AF3898" i="7" a="1"/>
  <c r="AF3898" i="7" s="1"/>
  <c r="AF3899" i="7" a="1"/>
  <c r="AF3899" i="7" s="1"/>
  <c r="AF3900" i="7" a="1"/>
  <c r="AF3900" i="7" s="1"/>
  <c r="AF3901" i="7" a="1"/>
  <c r="AF3901" i="7" s="1"/>
  <c r="AF3902" i="7" a="1"/>
  <c r="AF3902" i="7" s="1"/>
  <c r="AF3903" i="7" a="1"/>
  <c r="AF3903" i="7" s="1"/>
  <c r="AF3904" i="7" a="1"/>
  <c r="AF3904" i="7" s="1"/>
  <c r="AF3905" i="7" a="1"/>
  <c r="AF3905" i="7" s="1"/>
  <c r="AF3906" i="7" a="1"/>
  <c r="AF3906" i="7" s="1"/>
  <c r="AF3907" i="7" a="1"/>
  <c r="AF3907" i="7" s="1"/>
  <c r="AF3908" i="7" a="1"/>
  <c r="AF3908" i="7" s="1"/>
  <c r="AF3909" i="7" a="1"/>
  <c r="AF3909" i="7" s="1"/>
  <c r="AF3910" i="7" a="1"/>
  <c r="AF3910" i="7" s="1"/>
  <c r="AF3911" i="7" a="1"/>
  <c r="AF3911" i="7" s="1"/>
  <c r="AF3912" i="7" a="1"/>
  <c r="AF3912" i="7" s="1"/>
  <c r="AF3913" i="7" a="1"/>
  <c r="AF3913" i="7" s="1"/>
  <c r="AF3914" i="7" a="1"/>
  <c r="AF3914" i="7" s="1"/>
  <c r="AF3915" i="7" a="1"/>
  <c r="AF3915" i="7" s="1"/>
  <c r="AF3916" i="7" a="1"/>
  <c r="AF3916" i="7" s="1"/>
  <c r="AF3917" i="7" a="1"/>
  <c r="AF3917" i="7" s="1"/>
  <c r="AF3918" i="7" a="1"/>
  <c r="AF3918" i="7" s="1"/>
  <c r="AF3919" i="7" a="1"/>
  <c r="AF3919" i="7" s="1"/>
  <c r="AF3920" i="7" a="1"/>
  <c r="AF3920" i="7" s="1"/>
  <c r="AF3921" i="7" a="1"/>
  <c r="AF3921" i="7" s="1"/>
  <c r="AF3922" i="7" a="1"/>
  <c r="AF3922" i="7" s="1"/>
  <c r="AF3923" i="7" a="1"/>
  <c r="AF3923" i="7"/>
  <c r="AF3924" i="7" a="1"/>
  <c r="AF3924" i="7" s="1"/>
  <c r="AF3925" i="7" a="1"/>
  <c r="AF3925" i="7" s="1"/>
  <c r="AF3926" i="7" a="1"/>
  <c r="AF3926" i="7" s="1"/>
  <c r="AF3927" i="7" a="1"/>
  <c r="AF3927" i="7" s="1"/>
  <c r="AF3928" i="7" a="1"/>
  <c r="AF3928" i="7"/>
  <c r="AF3929" i="7" a="1"/>
  <c r="AF3929" i="7" s="1"/>
  <c r="AF3930" i="7" a="1"/>
  <c r="AF3930" i="7" s="1"/>
  <c r="AF3931" i="7" a="1"/>
  <c r="AF3931" i="7" s="1"/>
  <c r="AF3932" i="7" a="1"/>
  <c r="AF3932" i="7"/>
  <c r="AF3933" i="7" a="1"/>
  <c r="AF3933" i="7" s="1"/>
  <c r="AF3934" i="7" a="1"/>
  <c r="AF3934" i="7" s="1"/>
  <c r="AF3935" i="7" a="1"/>
  <c r="AF3935" i="7" s="1"/>
  <c r="AF3936" i="7" a="1"/>
  <c r="AF3936" i="7" s="1"/>
  <c r="AF3937" i="7" a="1"/>
  <c r="AF3937" i="7" s="1"/>
  <c r="AF3938" i="7" a="1"/>
  <c r="AF3938" i="7" s="1"/>
  <c r="AF3939" i="7" a="1"/>
  <c r="AF3939" i="7" s="1"/>
  <c r="AF3940" i="7" a="1"/>
  <c r="AF3940" i="7"/>
  <c r="AF3941" i="7" a="1"/>
  <c r="AF3941" i="7" s="1"/>
  <c r="AF3942" i="7" a="1"/>
  <c r="AF3942" i="7" s="1"/>
  <c r="AF3943" i="7" a="1"/>
  <c r="AF3943" i="7" s="1"/>
  <c r="AF3944" i="7" a="1"/>
  <c r="AF3944" i="7" s="1"/>
  <c r="AF3945" i="7" a="1"/>
  <c r="AF3945" i="7" s="1"/>
  <c r="AF3946" i="7" a="1"/>
  <c r="AF3946" i="7" s="1"/>
  <c r="AF3947" i="7" a="1"/>
  <c r="AF3947" i="7" s="1"/>
  <c r="AF3948" i="7" a="1"/>
  <c r="AF3948" i="7" s="1"/>
  <c r="AF3949" i="7" a="1"/>
  <c r="AF3949" i="7" s="1"/>
  <c r="AF3950" i="7" a="1"/>
  <c r="AF3950" i="7" s="1"/>
  <c r="AF3951" i="7" a="1"/>
  <c r="AF3951" i="7" s="1"/>
  <c r="AF3952" i="7" a="1"/>
  <c r="AF3952" i="7" s="1"/>
  <c r="AF3953" i="7" a="1"/>
  <c r="AF3953" i="7"/>
  <c r="AF3954" i="7" a="1"/>
  <c r="AF3954" i="7" s="1"/>
  <c r="AF3955" i="7" a="1"/>
  <c r="AF3955" i="7" s="1"/>
  <c r="AF3956" i="7" a="1"/>
  <c r="AF3956" i="7" s="1"/>
  <c r="AF3957" i="7" a="1"/>
  <c r="AF3957" i="7" s="1"/>
  <c r="AF3958" i="7" a="1"/>
  <c r="AF3958" i="7" s="1"/>
  <c r="AF3959" i="7" a="1"/>
  <c r="AF3959" i="7" s="1"/>
  <c r="AF3960" i="7" a="1"/>
  <c r="AF3960" i="7" s="1"/>
  <c r="AF3961" i="7" a="1"/>
  <c r="AF3961" i="7" s="1"/>
  <c r="AF3962" i="7" a="1"/>
  <c r="AF3962" i="7" s="1"/>
  <c r="AF3963" i="7" a="1"/>
  <c r="AF3963" i="7" s="1"/>
  <c r="AF3964" i="7" a="1"/>
  <c r="AF3964" i="7"/>
  <c r="AF3965" i="7" a="1"/>
  <c r="AF3965" i="7" s="1"/>
  <c r="AF3966" i="7" a="1"/>
  <c r="AF3966" i="7" s="1"/>
  <c r="AF3967" i="7" a="1"/>
  <c r="AF3967" i="7" s="1"/>
  <c r="AF3968" i="7" a="1"/>
  <c r="AF3968" i="7"/>
  <c r="AF3969" i="7" a="1"/>
  <c r="AF3969" i="7" s="1"/>
  <c r="AF3970" i="7" a="1"/>
  <c r="AF3970" i="7" s="1"/>
  <c r="AF3971" i="7" a="1"/>
  <c r="AF3971" i="7"/>
  <c r="AF3972" i="7" a="1"/>
  <c r="AF3972" i="7" s="1"/>
  <c r="AF3973" i="7" a="1"/>
  <c r="AF3973" i="7" s="1"/>
  <c r="AF3974" i="7" a="1"/>
  <c r="AF3974" i="7" s="1"/>
  <c r="AF3975" i="7" a="1"/>
  <c r="AF3975" i="7" s="1"/>
  <c r="AF3976" i="7" a="1"/>
  <c r="AF3976" i="7"/>
  <c r="AF3977" i="7" a="1"/>
  <c r="AF3977" i="7"/>
  <c r="AF3978" i="7" a="1"/>
  <c r="AF3978" i="7" s="1"/>
  <c r="AF3979" i="7" a="1"/>
  <c r="AF3979" i="7" s="1"/>
  <c r="AF3980" i="7" a="1"/>
  <c r="AF3980" i="7" s="1"/>
  <c r="AF3981" i="7" a="1"/>
  <c r="AF3981" i="7" s="1"/>
  <c r="AF3982" i="7" a="1"/>
  <c r="AF3982" i="7" s="1"/>
  <c r="AF3983" i="7" a="1"/>
  <c r="AF3983" i="7"/>
  <c r="AF3984" i="7" a="1"/>
  <c r="AF3984" i="7" s="1"/>
  <c r="AF3985" i="7" a="1"/>
  <c r="AF3985" i="7"/>
  <c r="AF3986" i="7" a="1"/>
  <c r="AF3986" i="7" s="1"/>
  <c r="AF3987" i="7" a="1"/>
  <c r="AF3987" i="7" s="1"/>
  <c r="AF3988" i="7" a="1"/>
  <c r="AF3988" i="7" s="1"/>
  <c r="AF3989" i="7" a="1"/>
  <c r="AF3989" i="7" s="1"/>
  <c r="AF3990" i="7" a="1"/>
  <c r="AF3990" i="7" s="1"/>
  <c r="AF3991" i="7" a="1"/>
  <c r="AF3991" i="7" s="1"/>
  <c r="AF3992" i="7" a="1"/>
  <c r="AF3992" i="7" s="1"/>
  <c r="AF3993" i="7" a="1"/>
  <c r="AF3993" i="7" s="1"/>
  <c r="AF3994" i="7" a="1"/>
  <c r="AF3994" i="7" s="1"/>
  <c r="AF3995" i="7" a="1"/>
  <c r="AF3995" i="7" s="1"/>
  <c r="AF3996" i="7" a="1"/>
  <c r="AF3996" i="7" s="1"/>
  <c r="AF3997" i="7" a="1"/>
  <c r="AF3997" i="7" s="1"/>
  <c r="AF3998" i="7" a="1"/>
  <c r="AF3998" i="7" s="1"/>
  <c r="AF3999" i="7" a="1"/>
  <c r="AF3999" i="7" s="1"/>
  <c r="AF4000" i="7" a="1"/>
  <c r="AF4000" i="7"/>
  <c r="AF4001" i="7" a="1"/>
  <c r="AF4001" i="7"/>
  <c r="AF4002" i="7" a="1"/>
  <c r="AF4002" i="7" s="1"/>
  <c r="AF4003" i="7" a="1"/>
  <c r="AF4003" i="7" s="1"/>
  <c r="AF4004" i="7" a="1"/>
  <c r="AF4004" i="7" s="1"/>
  <c r="AF4005" i="7" a="1"/>
  <c r="AF4005" i="7" s="1"/>
  <c r="AF4006" i="7" a="1"/>
  <c r="AF4006" i="7" s="1"/>
  <c r="AF4007" i="7" a="1"/>
  <c r="AF4007" i="7" s="1"/>
  <c r="AF4008" i="7" a="1"/>
  <c r="AF4008" i="7" s="1"/>
  <c r="AF4009" i="7" a="1"/>
  <c r="AF4009" i="7" s="1"/>
  <c r="AF4010" i="7" a="1"/>
  <c r="AF4010" i="7" s="1"/>
  <c r="AF4011" i="7" a="1"/>
  <c r="AF4011" i="7" s="1"/>
  <c r="AF4012" i="7" a="1"/>
  <c r="AF4012" i="7"/>
  <c r="AF4013" i="7" a="1"/>
  <c r="AF4013" i="7" s="1"/>
  <c r="AF4014" i="7" a="1"/>
  <c r="AF4014" i="7" s="1"/>
  <c r="AF4015" i="7" a="1"/>
  <c r="AF4015" i="7" s="1"/>
  <c r="AF4016" i="7" a="1"/>
  <c r="AF4016" i="7" s="1"/>
  <c r="AF4017" i="7" a="1"/>
  <c r="AF4017" i="7" s="1"/>
  <c r="AF4018" i="7" a="1"/>
  <c r="AF4018" i="7" s="1"/>
  <c r="AF4019" i="7" a="1"/>
  <c r="AF4019" i="7" s="1"/>
  <c r="AF4020" i="7" a="1"/>
  <c r="AF4020" i="7" s="1"/>
  <c r="AF4021" i="7" a="1"/>
  <c r="AF4021" i="7"/>
  <c r="AF4022" i="7" a="1"/>
  <c r="AF4022" i="7" s="1"/>
  <c r="AF4023" i="7" a="1"/>
  <c r="AF4023" i="7" s="1"/>
  <c r="AF4024" i="7" a="1"/>
  <c r="AF4024" i="7" s="1"/>
  <c r="AF4025" i="7" a="1"/>
  <c r="AF4025" i="7"/>
  <c r="AF4026" i="7" a="1"/>
  <c r="AF4026" i="7" s="1"/>
  <c r="AF4027" i="7" a="1"/>
  <c r="AF4027" i="7"/>
  <c r="AF4028" i="7" a="1"/>
  <c r="AF4028" i="7" s="1"/>
  <c r="AF4029" i="7" a="1"/>
  <c r="AF4029" i="7" s="1"/>
  <c r="AF4030" i="7" a="1"/>
  <c r="AF4030" i="7" s="1"/>
  <c r="AF4031" i="7" a="1"/>
  <c r="AF4031" i="7" s="1"/>
  <c r="AF4032" i="7" a="1"/>
  <c r="AF4032" i="7" s="1"/>
  <c r="AF4033" i="7" a="1"/>
  <c r="AF4033" i="7" s="1"/>
  <c r="AF4034" i="7" a="1"/>
  <c r="AF4034" i="7" s="1"/>
  <c r="AF4035" i="7" a="1"/>
  <c r="AF4035" i="7" s="1"/>
  <c r="AF4036" i="7" a="1"/>
  <c r="AF4036" i="7" s="1"/>
  <c r="AF4037" i="7" a="1"/>
  <c r="AF4037" i="7" s="1"/>
  <c r="AF4038" i="7" a="1"/>
  <c r="AF4038" i="7" s="1"/>
  <c r="AF4039" i="7" a="1"/>
  <c r="AF4039" i="7" s="1"/>
  <c r="AF4040" i="7" a="1"/>
  <c r="AF4040" i="7"/>
  <c r="AF4041" i="7" a="1"/>
  <c r="AF4041" i="7" s="1"/>
  <c r="AF4042" i="7" a="1"/>
  <c r="AF4042" i="7" s="1"/>
  <c r="AF4043" i="7" a="1"/>
  <c r="AF4043" i="7" s="1"/>
  <c r="AF4044" i="7" a="1"/>
  <c r="AF4044" i="7" s="1"/>
  <c r="AF4045" i="7" a="1"/>
  <c r="AF4045" i="7" s="1"/>
  <c r="AF4046" i="7" a="1"/>
  <c r="AF4046" i="7" s="1"/>
  <c r="AF4047" i="7" a="1"/>
  <c r="AF4047" i="7" s="1"/>
  <c r="AF4048" i="7" a="1"/>
  <c r="AF4048" i="7" s="1"/>
  <c r="AF4049" i="7" a="1"/>
  <c r="AF4049" i="7" s="1"/>
  <c r="AF4050" i="7" a="1"/>
  <c r="AF4050" i="7" s="1"/>
  <c r="AF4051" i="7" a="1"/>
  <c r="AF4051" i="7" s="1"/>
  <c r="AF4052" i="7" a="1"/>
  <c r="AF4052" i="7" s="1"/>
  <c r="AF4053" i="7" a="1"/>
  <c r="AF4053" i="7" s="1"/>
  <c r="AF4054" i="7" a="1"/>
  <c r="AF4054" i="7" s="1"/>
  <c r="AF4055" i="7" a="1"/>
  <c r="AF4055" i="7" s="1"/>
  <c r="AF4056" i="7" a="1"/>
  <c r="AF4056" i="7" s="1"/>
  <c r="AF4057" i="7" a="1"/>
  <c r="AF4057" i="7" s="1"/>
  <c r="AF4058" i="7" a="1"/>
  <c r="AF4058" i="7"/>
  <c r="AF4059" i="7" a="1"/>
  <c r="AF4059" i="7" s="1"/>
  <c r="AF4060" i="7" a="1"/>
  <c r="AF4060" i="7"/>
  <c r="AF4061" i="7" a="1"/>
  <c r="AF4061" i="7" s="1"/>
  <c r="AF4062" i="7" a="1"/>
  <c r="AF4062" i="7" s="1"/>
  <c r="AF4063" i="7" a="1"/>
  <c r="AF4063" i="7" s="1"/>
  <c r="AF4064" i="7" a="1"/>
  <c r="AF4064" i="7" s="1"/>
  <c r="AF4065" i="7" a="1"/>
  <c r="AF4065" i="7" s="1"/>
  <c r="AF4066" i="7" a="1"/>
  <c r="AF4066" i="7" s="1"/>
  <c r="AF4067" i="7" a="1"/>
  <c r="AF4067" i="7" s="1"/>
  <c r="AF4068" i="7" a="1"/>
  <c r="AF4068" i="7" s="1"/>
  <c r="AF4069" i="7" a="1"/>
  <c r="AF4069" i="7" s="1"/>
  <c r="AF4070" i="7" a="1"/>
  <c r="AF4070" i="7" s="1"/>
  <c r="AF4071" i="7" a="1"/>
  <c r="AF4071" i="7" s="1"/>
  <c r="AF4072" i="7" a="1"/>
  <c r="AF4072" i="7" s="1"/>
  <c r="AF4073" i="7" a="1"/>
  <c r="AF4073" i="7" s="1"/>
  <c r="AF4074" i="7" a="1"/>
  <c r="AF4074" i="7" s="1"/>
  <c r="AF4075" i="7" a="1"/>
  <c r="AF4075" i="7" s="1"/>
  <c r="AF4076" i="7" a="1"/>
  <c r="AF4076" i="7" s="1"/>
  <c r="AF4077" i="7" a="1"/>
  <c r="AF4077" i="7" s="1"/>
  <c r="AF4078" i="7" a="1"/>
  <c r="AF4078" i="7" s="1"/>
  <c r="AF4079" i="7" a="1"/>
  <c r="AF4079" i="7" s="1"/>
  <c r="AF4080" i="7" a="1"/>
  <c r="AF4080" i="7" s="1"/>
  <c r="AF4081" i="7" a="1"/>
  <c r="AF4081" i="7" s="1"/>
  <c r="AF4082" i="7" a="1"/>
  <c r="AF4082" i="7" s="1"/>
  <c r="AF4083" i="7" a="1"/>
  <c r="AF4083" i="7" s="1"/>
  <c r="AF4084" i="7" a="1"/>
  <c r="AF4084" i="7" s="1"/>
  <c r="AF4085" i="7" a="1"/>
  <c r="AF4085" i="7" s="1"/>
  <c r="AF4086" i="7" a="1"/>
  <c r="AF4086" i="7" s="1"/>
  <c r="AF4087" i="7" a="1"/>
  <c r="AF4087" i="7" s="1"/>
  <c r="AF4088" i="7" a="1"/>
  <c r="AF4088" i="7" s="1"/>
  <c r="AF4089" i="7" a="1"/>
  <c r="AF4089" i="7" s="1"/>
  <c r="AF4090" i="7" a="1"/>
  <c r="AF4090" i="7"/>
  <c r="AF4091" i="7" a="1"/>
  <c r="AF4091" i="7" s="1"/>
  <c r="AF4092" i="7" a="1"/>
  <c r="AF4092" i="7" s="1"/>
  <c r="AF4093" i="7" a="1"/>
  <c r="AF4093" i="7" s="1"/>
  <c r="AF4094" i="7" a="1"/>
  <c r="AF4094" i="7" s="1"/>
  <c r="AF4095" i="7" a="1"/>
  <c r="AF4095" i="7" s="1"/>
  <c r="AF4096" i="7" a="1"/>
  <c r="AF4096" i="7" s="1"/>
  <c r="AF4097" i="7" a="1"/>
  <c r="AF4097" i="7" s="1"/>
  <c r="AF4098" i="7" a="1"/>
  <c r="AF4098" i="7" s="1"/>
  <c r="AF4099" i="7" a="1"/>
  <c r="AF4099" i="7" s="1"/>
  <c r="AF4100" i="7" a="1"/>
  <c r="AF4100" i="7" s="1"/>
  <c r="AF4101" i="7" a="1"/>
  <c r="AF4101" i="7" s="1"/>
  <c r="AF4102" i="7" a="1"/>
  <c r="AF4102" i="7" s="1"/>
  <c r="AF4103" i="7" a="1"/>
  <c r="AF4103" i="7" s="1"/>
  <c r="AF4104" i="7" a="1"/>
  <c r="AF4104" i="7" s="1"/>
  <c r="AF4105" i="7" a="1"/>
  <c r="AF4105" i="7" s="1"/>
  <c r="AF4106" i="7" a="1"/>
  <c r="AF4106" i="7" s="1"/>
  <c r="AF4107" i="7" a="1"/>
  <c r="AF4107" i="7" s="1"/>
  <c r="AF4108" i="7" a="1"/>
  <c r="AF4108" i="7" s="1"/>
  <c r="AF4109" i="7" a="1"/>
  <c r="AF4109" i="7" s="1"/>
  <c r="AF4110" i="7" a="1"/>
  <c r="AF4110" i="7" s="1"/>
  <c r="AF4111" i="7" a="1"/>
  <c r="AF4111" i="7"/>
  <c r="AF4112" i="7" a="1"/>
  <c r="AF4112" i="7" s="1"/>
  <c r="AF4113" i="7" a="1"/>
  <c r="AF4113" i="7" s="1"/>
  <c r="AF4114" i="7" a="1"/>
  <c r="AF4114" i="7" s="1"/>
  <c r="AF4115" i="7" a="1"/>
  <c r="AF4115" i="7" s="1"/>
  <c r="AF4116" i="7" a="1"/>
  <c r="AF4116" i="7" s="1"/>
  <c r="AF4117" i="7" a="1"/>
  <c r="AF4117" i="7" s="1"/>
  <c r="AF4118" i="7" a="1"/>
  <c r="AF4118" i="7" s="1"/>
  <c r="AF4119" i="7" a="1"/>
  <c r="AF4119" i="7" s="1"/>
  <c r="AF4120" i="7" a="1"/>
  <c r="AF4120" i="7" s="1"/>
  <c r="AF4121" i="7" a="1"/>
  <c r="AF4121" i="7" s="1"/>
  <c r="AF4122" i="7" a="1"/>
  <c r="AF4122" i="7" s="1"/>
  <c r="AF4123" i="7" a="1"/>
  <c r="AF4123" i="7" s="1"/>
  <c r="AF4124" i="7" a="1"/>
  <c r="AF4124" i="7" s="1"/>
  <c r="AF4125" i="7" a="1"/>
  <c r="AF4125" i="7" s="1"/>
  <c r="AF4126" i="7" a="1"/>
  <c r="AF4126" i="7" s="1"/>
  <c r="AF4127" i="7" a="1"/>
  <c r="AF4127" i="7" s="1"/>
  <c r="AF4128" i="7" a="1"/>
  <c r="AF4128" i="7" s="1"/>
  <c r="AF4129" i="7" a="1"/>
  <c r="AF4129" i="7" s="1"/>
  <c r="AF4130" i="7" a="1"/>
  <c r="AF4130" i="7" s="1"/>
  <c r="AF4131" i="7" a="1"/>
  <c r="AF4131" i="7" s="1"/>
  <c r="AF4132" i="7" a="1"/>
  <c r="AF4132" i="7" s="1"/>
  <c r="AF4133" i="7" a="1"/>
  <c r="AF4133" i="7"/>
  <c r="AF4134" i="7" a="1"/>
  <c r="AF4134" i="7" s="1"/>
  <c r="AF4135" i="7" a="1"/>
  <c r="AF4135" i="7" s="1"/>
  <c r="AF4136" i="7" a="1"/>
  <c r="AF4136" i="7" s="1"/>
  <c r="AF4137" i="7" a="1"/>
  <c r="AF4137" i="7" s="1"/>
  <c r="AF4138" i="7" a="1"/>
  <c r="AF4138" i="7" s="1"/>
  <c r="AF4139" i="7" a="1"/>
  <c r="AF4139" i="7" s="1"/>
  <c r="AF4140" i="7" a="1"/>
  <c r="AF4140" i="7" s="1"/>
  <c r="AF4141" i="7" a="1"/>
  <c r="AF4141" i="7" s="1"/>
  <c r="AF4142" i="7" a="1"/>
  <c r="AF4142" i="7" s="1"/>
  <c r="AF4143" i="7" a="1"/>
  <c r="AF4143" i="7"/>
  <c r="AF4144" i="7" a="1"/>
  <c r="AF4144" i="7" s="1"/>
  <c r="AF4145" i="7" a="1"/>
  <c r="AF4145" i="7"/>
  <c r="AF4146" i="7" a="1"/>
  <c r="AF4146" i="7" s="1"/>
  <c r="AF4147" i="7" a="1"/>
  <c r="AF4147" i="7" s="1"/>
  <c r="AF4148" i="7" a="1"/>
  <c r="AF4148" i="7" s="1"/>
  <c r="AF4149" i="7" a="1"/>
  <c r="AF4149" i="7" s="1"/>
  <c r="AF4150" i="7" a="1"/>
  <c r="AF4150" i="7" s="1"/>
  <c r="AF4151" i="7" a="1"/>
  <c r="AF4151" i="7" s="1"/>
  <c r="AF4152" i="7" a="1"/>
  <c r="AF4152" i="7"/>
  <c r="AF4153" i="7" a="1"/>
  <c r="AF4153" i="7" s="1"/>
  <c r="AF4154" i="7" a="1"/>
  <c r="AF4154" i="7" s="1"/>
  <c r="AF4155" i="7" a="1"/>
  <c r="AF4155" i="7" s="1"/>
  <c r="AF4156" i="7" a="1"/>
  <c r="AF4156" i="7" s="1"/>
  <c r="AF4157" i="7" a="1"/>
  <c r="AF4157" i="7" s="1"/>
  <c r="AF4158" i="7" a="1"/>
  <c r="AF4158" i="7" s="1"/>
  <c r="AF4159" i="7" a="1"/>
  <c r="AF4159" i="7" s="1"/>
  <c r="AF4160" i="7" a="1"/>
  <c r="AF4160" i="7" s="1"/>
  <c r="AF4161" i="7" a="1"/>
  <c r="AF4161" i="7" s="1"/>
  <c r="AF4162" i="7" a="1"/>
  <c r="AF4162" i="7" s="1"/>
  <c r="AF4163" i="7" a="1"/>
  <c r="AF4163" i="7" s="1"/>
  <c r="AF4164" i="7" a="1"/>
  <c r="AF4164" i="7" s="1"/>
  <c r="AF4165" i="7" a="1"/>
  <c r="AF4165" i="7" s="1"/>
  <c r="AF4166" i="7" a="1"/>
  <c r="AF4166" i="7" s="1"/>
  <c r="AF4167" i="7" a="1"/>
  <c r="AF4167" i="7" s="1"/>
  <c r="AF4168" i="7" a="1"/>
  <c r="AF4168" i="7" s="1"/>
  <c r="AF4169" i="7" a="1"/>
  <c r="AF4169" i="7"/>
  <c r="AF4170" i="7" a="1"/>
  <c r="AF4170" i="7" s="1"/>
  <c r="AF4171" i="7" a="1"/>
  <c r="AF4171" i="7" s="1"/>
  <c r="AF4172" i="7" a="1"/>
  <c r="AF4172" i="7" s="1"/>
  <c r="AF4173" i="7" a="1"/>
  <c r="AF4173" i="7" s="1"/>
  <c r="AF4174" i="7" a="1"/>
  <c r="AF4174" i="7" s="1"/>
  <c r="AF4175" i="7" a="1"/>
  <c r="AF4175" i="7" s="1"/>
  <c r="AF4176" i="7" a="1"/>
  <c r="AF4176" i="7" s="1"/>
  <c r="AF4177" i="7" a="1"/>
  <c r="AF4177" i="7" s="1"/>
  <c r="AF4178" i="7" a="1"/>
  <c r="AF4178" i="7" s="1"/>
  <c r="AF4179" i="7" a="1"/>
  <c r="AF4179" i="7" s="1"/>
  <c r="AF4180" i="7" a="1"/>
  <c r="AF4180" i="7" s="1"/>
  <c r="AF4181" i="7" a="1"/>
  <c r="AF4181" i="7" s="1"/>
  <c r="AF4182" i="7" a="1"/>
  <c r="AF4182" i="7" s="1"/>
  <c r="AF4183" i="7" a="1"/>
  <c r="AF4183" i="7"/>
  <c r="AF4184" i="7" a="1"/>
  <c r="AF4184" i="7" s="1"/>
  <c r="AF4185" i="7" a="1"/>
  <c r="AF4185" i="7" s="1"/>
  <c r="AF4186" i="7" a="1"/>
  <c r="AF4186" i="7" s="1"/>
  <c r="AF4187" i="7" a="1"/>
  <c r="AF4187" i="7" s="1"/>
  <c r="AF4188" i="7" a="1"/>
  <c r="AF4188" i="7" s="1"/>
  <c r="AF4189" i="7" a="1"/>
  <c r="AF4189" i="7" s="1"/>
  <c r="AF4190" i="7" a="1"/>
  <c r="AF4190" i="7" s="1"/>
  <c r="AF4191" i="7" a="1"/>
  <c r="AF4191" i="7" s="1"/>
  <c r="AF4192" i="7" a="1"/>
  <c r="AF4192" i="7" s="1"/>
  <c r="AF4193" i="7" a="1"/>
  <c r="AF4193" i="7" s="1"/>
  <c r="AF4194" i="7" a="1"/>
  <c r="AF4194" i="7"/>
  <c r="AF4195" i="7" a="1"/>
  <c r="AF4195" i="7" s="1"/>
  <c r="AF4196" i="7" a="1"/>
  <c r="AF4196" i="7" s="1"/>
  <c r="AF4197" i="7" a="1"/>
  <c r="AF4197" i="7" s="1"/>
  <c r="AF4198" i="7" a="1"/>
  <c r="AF4198" i="7" s="1"/>
  <c r="AF4199" i="7" a="1"/>
  <c r="AF4199" i="7"/>
  <c r="AF4200" i="7" a="1"/>
  <c r="AF4200" i="7" s="1"/>
  <c r="AF4201" i="7" a="1"/>
  <c r="AF4201" i="7" s="1"/>
  <c r="AF4202" i="7" a="1"/>
  <c r="AF4202" i="7" s="1"/>
  <c r="AF4203" i="7" a="1"/>
  <c r="AF4203" i="7" s="1"/>
  <c r="AF4204" i="7" a="1"/>
  <c r="AF4204" i="7" s="1"/>
  <c r="AF4205" i="7" a="1"/>
  <c r="AF4205" i="7" s="1"/>
  <c r="AF4206" i="7" a="1"/>
  <c r="AF4206" i="7" s="1"/>
  <c r="AF4207" i="7" a="1"/>
  <c r="AF4207" i="7" s="1"/>
  <c r="AF4208" i="7" a="1"/>
  <c r="AF4208" i="7" s="1"/>
  <c r="AF4209" i="7" a="1"/>
  <c r="AF4209" i="7" s="1"/>
  <c r="AF4210" i="7" a="1"/>
  <c r="AF4210" i="7" s="1"/>
  <c r="AF4211" i="7" a="1"/>
  <c r="AF4211" i="7" s="1"/>
  <c r="AF4212" i="7" a="1"/>
  <c r="AF4212" i="7" s="1"/>
  <c r="AF4213" i="7" a="1"/>
  <c r="AF4213" i="7" s="1"/>
  <c r="AF4214" i="7" a="1"/>
  <c r="AF4214" i="7" s="1"/>
  <c r="AF4215" i="7" a="1"/>
  <c r="AF4215" i="7" s="1"/>
  <c r="AF4216" i="7" a="1"/>
  <c r="AF4216" i="7" s="1"/>
  <c r="AF4217" i="7" a="1"/>
  <c r="AF4217" i="7" s="1"/>
  <c r="AF4218" i="7" a="1"/>
  <c r="AF4218" i="7" s="1"/>
  <c r="AF4219" i="7" a="1"/>
  <c r="AF4219" i="7" s="1"/>
  <c r="AF4220" i="7" a="1"/>
  <c r="AF4220" i="7" s="1"/>
  <c r="AF4221" i="7" a="1"/>
  <c r="AF4221" i="7" s="1"/>
  <c r="AF4222" i="7" a="1"/>
  <c r="AF4222" i="7" s="1"/>
  <c r="AF4223" i="7" a="1"/>
  <c r="AF4223" i="7" s="1"/>
  <c r="AF4224" i="7" a="1"/>
  <c r="AF4224" i="7" s="1"/>
  <c r="AF4225" i="7" a="1"/>
  <c r="AF4225" i="7" s="1"/>
  <c r="AF4226" i="7" a="1"/>
  <c r="AF4226" i="7" s="1"/>
  <c r="AF4227" i="7" a="1"/>
  <c r="AF4227" i="7" s="1"/>
  <c r="AF4228" i="7" a="1"/>
  <c r="AF4228" i="7" s="1"/>
  <c r="AF4229" i="7" a="1"/>
  <c r="AF4229" i="7"/>
  <c r="AF4230" i="7" a="1"/>
  <c r="AF4230" i="7" s="1"/>
  <c r="AF4231" i="7" a="1"/>
  <c r="AF4231" i="7" s="1"/>
  <c r="AF4232" i="7" a="1"/>
  <c r="AF4232" i="7" s="1"/>
  <c r="AF4233" i="7" a="1"/>
  <c r="AF4233" i="7" s="1"/>
  <c r="AF4234" i="7" a="1"/>
  <c r="AF4234" i="7" s="1"/>
  <c r="AF4235" i="7" a="1"/>
  <c r="AF4235" i="7" s="1"/>
  <c r="AF4236" i="7" a="1"/>
  <c r="AF4236" i="7" s="1"/>
  <c r="AF4237" i="7" a="1"/>
  <c r="AF4237" i="7" s="1"/>
  <c r="AF4238" i="7" a="1"/>
  <c r="AF4238" i="7" s="1"/>
  <c r="AF4239" i="7" a="1"/>
  <c r="AF4239" i="7" s="1"/>
  <c r="AF4240" i="7" a="1"/>
  <c r="AF4240" i="7" s="1"/>
  <c r="AF4241" i="7" a="1"/>
  <c r="AF4241" i="7" s="1"/>
  <c r="AF4242" i="7" a="1"/>
  <c r="AF4242" i="7" s="1"/>
  <c r="AF4243" i="7" a="1"/>
  <c r="AF4243" i="7" s="1"/>
  <c r="AF4244" i="7" a="1"/>
  <c r="AF4244" i="7" s="1"/>
  <c r="AF4245" i="7" a="1"/>
  <c r="AF4245" i="7" s="1"/>
  <c r="AF4246" i="7" a="1"/>
  <c r="AF4246" i="7" s="1"/>
  <c r="AF4247" i="7" a="1"/>
  <c r="AF4247" i="7" s="1"/>
  <c r="AF4248" i="7" a="1"/>
  <c r="AF4248" i="7" s="1"/>
  <c r="AF4249" i="7" a="1"/>
  <c r="AF4249" i="7" s="1"/>
  <c r="AF4250" i="7" a="1"/>
  <c r="AF4250" i="7"/>
  <c r="AF4251" i="7" a="1"/>
  <c r="AF4251" i="7" s="1"/>
  <c r="AF4252" i="7" a="1"/>
  <c r="AF4252" i="7" s="1"/>
  <c r="AF4253" i="7" a="1"/>
  <c r="AF4253" i="7" s="1"/>
  <c r="AF4254" i="7" a="1"/>
  <c r="AF4254" i="7" s="1"/>
  <c r="AF4255" i="7" a="1"/>
  <c r="AF4255" i="7" s="1"/>
  <c r="AF4256" i="7" a="1"/>
  <c r="AF4256" i="7"/>
  <c r="AF4257" i="7" a="1"/>
  <c r="AF4257" i="7"/>
  <c r="AF4258" i="7" a="1"/>
  <c r="AF4258" i="7" s="1"/>
  <c r="AF4259" i="7" a="1"/>
  <c r="AF4259" i="7" s="1"/>
  <c r="AF4260" i="7" a="1"/>
  <c r="AF4260" i="7" s="1"/>
  <c r="AF4261" i="7" a="1"/>
  <c r="AF4261" i="7" s="1"/>
  <c r="AF4262" i="7" a="1"/>
  <c r="AF4262" i="7" s="1"/>
  <c r="AF4263" i="7" a="1"/>
  <c r="AF4263" i="7" s="1"/>
  <c r="AF4264" i="7" a="1"/>
  <c r="AF4264" i="7" s="1"/>
  <c r="AF4265" i="7" a="1"/>
  <c r="AF4265" i="7"/>
  <c r="AF4266" i="7" a="1"/>
  <c r="AF4266" i="7" s="1"/>
  <c r="AF4267" i="7" a="1"/>
  <c r="AF4267" i="7" s="1"/>
  <c r="AF4268" i="7" a="1"/>
  <c r="AF4268" i="7"/>
  <c r="AF4269" i="7" a="1"/>
  <c r="AF4269" i="7" s="1"/>
  <c r="AF4270" i="7" a="1"/>
  <c r="AF4270" i="7" s="1"/>
  <c r="AF4271" i="7" a="1"/>
  <c r="AF4271" i="7"/>
  <c r="AF4272" i="7" a="1"/>
  <c r="AF4272" i="7" s="1"/>
  <c r="AF4273" i="7" a="1"/>
  <c r="AF4273" i="7" s="1"/>
  <c r="AF4274" i="7" a="1"/>
  <c r="AF4274" i="7" s="1"/>
  <c r="AF4275" i="7" a="1"/>
  <c r="AF4275" i="7" s="1"/>
  <c r="AF4276" i="7" a="1"/>
  <c r="AF4276" i="7" s="1"/>
  <c r="AF4277" i="7" a="1"/>
  <c r="AF4277" i="7" s="1"/>
  <c r="AF4278" i="7" a="1"/>
  <c r="AF4278" i="7" s="1"/>
  <c r="AF4279" i="7" a="1"/>
  <c r="AF4279" i="7" s="1"/>
  <c r="AF4280" i="7" a="1"/>
  <c r="AF4280" i="7" s="1"/>
  <c r="AF4281" i="7" a="1"/>
  <c r="AF4281" i="7"/>
  <c r="AF4282" i="7" a="1"/>
  <c r="AF4282" i="7" s="1"/>
  <c r="AF4283" i="7" a="1"/>
  <c r="AF4283" i="7" s="1"/>
  <c r="AF4284" i="7" a="1"/>
  <c r="AF4284" i="7" s="1"/>
  <c r="AF4285" i="7" a="1"/>
  <c r="AF4285" i="7" s="1"/>
  <c r="AF4286" i="7" a="1"/>
  <c r="AF4286" i="7" s="1"/>
  <c r="AF4287" i="7" a="1"/>
  <c r="AF4287" i="7"/>
  <c r="AF4288" i="7" a="1"/>
  <c r="AF4288" i="7" s="1"/>
  <c r="AF4289" i="7" a="1"/>
  <c r="AF4289" i="7" s="1"/>
  <c r="AF4290" i="7" a="1"/>
  <c r="AF4290" i="7" s="1"/>
  <c r="AF4291" i="7" a="1"/>
  <c r="AF4291" i="7" s="1"/>
  <c r="AF4292" i="7" a="1"/>
  <c r="AF4292" i="7" s="1"/>
  <c r="AF4293" i="7" a="1"/>
  <c r="AF4293" i="7" s="1"/>
  <c r="AF4294" i="7" a="1"/>
  <c r="AF4294" i="7" s="1"/>
  <c r="AF4295" i="7" a="1"/>
  <c r="AF4295" i="7" s="1"/>
  <c r="AF4296" i="7" a="1"/>
  <c r="AF4296" i="7"/>
  <c r="AF4297" i="7" a="1"/>
  <c r="AF4297" i="7"/>
  <c r="AF4298" i="7" a="1"/>
  <c r="AF4298" i="7" s="1"/>
  <c r="AF4299" i="7" a="1"/>
  <c r="AF4299" i="7" s="1"/>
  <c r="AF4300" i="7" a="1"/>
  <c r="AF4300" i="7" s="1"/>
  <c r="AF4301" i="7" a="1"/>
  <c r="AF4301" i="7" s="1"/>
  <c r="AF4302" i="7" a="1"/>
  <c r="AF4302" i="7"/>
  <c r="AF4303" i="7" a="1"/>
  <c r="AF4303" i="7" s="1"/>
  <c r="AF4304" i="7" a="1"/>
  <c r="AF4304" i="7" s="1"/>
  <c r="AF4305" i="7" a="1"/>
  <c r="AF4305" i="7" s="1"/>
  <c r="AF4306" i="7" a="1"/>
  <c r="AF4306" i="7" s="1"/>
  <c r="AF4307" i="7" a="1"/>
  <c r="AF4307" i="7" s="1"/>
  <c r="AF4308" i="7" a="1"/>
  <c r="AF4308" i="7" s="1"/>
  <c r="AF4309" i="7" a="1"/>
  <c r="AF4309" i="7" s="1"/>
  <c r="AF4310" i="7" a="1"/>
  <c r="AF4310" i="7" s="1"/>
  <c r="AF4311" i="7" a="1"/>
  <c r="AF4311" i="7" s="1"/>
  <c r="AF4312" i="7" a="1"/>
  <c r="AF4312" i="7" s="1"/>
  <c r="AF4313" i="7" a="1"/>
  <c r="AF4313" i="7" s="1"/>
  <c r="AF4314" i="7" a="1"/>
  <c r="AF4314" i="7" s="1"/>
  <c r="AF4315" i="7" a="1"/>
  <c r="AF4315" i="7" s="1"/>
  <c r="AF4316" i="7" a="1"/>
  <c r="AF4316" i="7" s="1"/>
  <c r="AF4317" i="7" a="1"/>
  <c r="AF4317" i="7" s="1"/>
  <c r="AF4318" i="7" a="1"/>
  <c r="AF4318" i="7" s="1"/>
  <c r="AF4319" i="7" a="1"/>
  <c r="AF4319" i="7"/>
  <c r="AF4320" i="7" a="1"/>
  <c r="AF4320" i="7"/>
  <c r="AF4321" i="7" a="1"/>
  <c r="AF4321" i="7" s="1"/>
  <c r="AF4322" i="7" a="1"/>
  <c r="AF4322" i="7" s="1"/>
  <c r="AF4323" i="7" a="1"/>
  <c r="AF4323" i="7" s="1"/>
  <c r="AF4324" i="7" a="1"/>
  <c r="AF4324" i="7" s="1"/>
  <c r="AF4325" i="7" a="1"/>
  <c r="AF4325" i="7" s="1"/>
  <c r="AF4326" i="7" a="1"/>
  <c r="AF4326" i="7" s="1"/>
  <c r="AF4327" i="7" a="1"/>
  <c r="AF4327" i="7" s="1"/>
  <c r="AF4328" i="7" a="1"/>
  <c r="AF4328" i="7"/>
  <c r="AF4329" i="7" a="1"/>
  <c r="AF4329" i="7" s="1"/>
  <c r="AF4330" i="7" a="1"/>
  <c r="AF4330" i="7" s="1"/>
  <c r="AF4331" i="7" a="1"/>
  <c r="AF4331" i="7" s="1"/>
  <c r="AF4332" i="7" a="1"/>
  <c r="AF4332" i="7" s="1"/>
  <c r="AF4333" i="7" a="1"/>
  <c r="AF4333" i="7"/>
  <c r="AF4334" i="7" a="1"/>
  <c r="AF4334" i="7" s="1"/>
  <c r="AF4335" i="7" a="1"/>
  <c r="AF4335" i="7"/>
  <c r="AF4336" i="7" a="1"/>
  <c r="AF4336" i="7" s="1"/>
  <c r="AF4337" i="7" a="1"/>
  <c r="AF4337" i="7"/>
  <c r="AF4338" i="7" a="1"/>
  <c r="AF4338" i="7" s="1"/>
  <c r="AF4339" i="7" a="1"/>
  <c r="AF4339" i="7" s="1"/>
  <c r="AF4340" i="7" a="1"/>
  <c r="AF4340" i="7" s="1"/>
  <c r="AF4341" i="7" a="1"/>
  <c r="AF4341" i="7" s="1"/>
  <c r="AF4342" i="7" a="1"/>
  <c r="AF4342" i="7" s="1"/>
  <c r="AF4343" i="7" a="1"/>
  <c r="AF4343" i="7" s="1"/>
  <c r="AF4344" i="7" a="1"/>
  <c r="AF4344" i="7" s="1"/>
  <c r="AF4345" i="7" a="1"/>
  <c r="AF4345" i="7" s="1"/>
  <c r="AF4346" i="7" a="1"/>
  <c r="AF4346" i="7" s="1"/>
  <c r="AF4347" i="7" a="1"/>
  <c r="AF4347" i="7" s="1"/>
  <c r="AF4348" i="7" a="1"/>
  <c r="AF4348" i="7" s="1"/>
  <c r="AF4349" i="7" a="1"/>
  <c r="AF4349" i="7" s="1"/>
  <c r="AF4350" i="7" a="1"/>
  <c r="AF4350" i="7" s="1"/>
  <c r="AF4351" i="7" a="1"/>
  <c r="AF4351" i="7" s="1"/>
  <c r="AF4352" i="7" a="1"/>
  <c r="AF4352" i="7" s="1"/>
  <c r="AF4353" i="7" a="1"/>
  <c r="AF4353" i="7" s="1"/>
  <c r="AF4354" i="7" a="1"/>
  <c r="AF4354" i="7" s="1"/>
  <c r="AF4355" i="7" a="1"/>
  <c r="AF4355" i="7" s="1"/>
  <c r="AF4356" i="7" a="1"/>
  <c r="AF4356" i="7" s="1"/>
  <c r="AF4357" i="7" a="1"/>
  <c r="AF4357" i="7" s="1"/>
  <c r="AF4358" i="7" a="1"/>
  <c r="AF4358" i="7" s="1"/>
  <c r="AF4359" i="7" a="1"/>
  <c r="AF4359" i="7" s="1"/>
  <c r="AF4360" i="7" a="1"/>
  <c r="AF4360" i="7" s="1"/>
  <c r="AF4361" i="7" a="1"/>
  <c r="AF4361" i="7"/>
  <c r="AF4362" i="7" a="1"/>
  <c r="AF4362" i="7" s="1"/>
  <c r="AF4363" i="7" a="1"/>
  <c r="AF4363" i="7" s="1"/>
  <c r="AF4364" i="7" a="1"/>
  <c r="AF4364" i="7" s="1"/>
  <c r="AF4365" i="7" a="1"/>
  <c r="AF4365" i="7" s="1"/>
  <c r="AF4366" i="7" a="1"/>
  <c r="AF4366" i="7" s="1"/>
  <c r="AF4367" i="7" a="1"/>
  <c r="AF4367" i="7" s="1"/>
  <c r="AF4368" i="7" a="1"/>
  <c r="AF4368" i="7" s="1"/>
  <c r="AF4369" i="7" a="1"/>
  <c r="AF4369" i="7"/>
  <c r="AF4370" i="7" a="1"/>
  <c r="AF4370" i="7" s="1"/>
  <c r="AF4371" i="7" a="1"/>
  <c r="AF4371" i="7"/>
  <c r="AF4372" i="7" a="1"/>
  <c r="AF4372" i="7" s="1"/>
  <c r="AF4373" i="7" a="1"/>
  <c r="AF4373" i="7" s="1"/>
  <c r="AF4374" i="7" a="1"/>
  <c r="AF4374" i="7" s="1"/>
  <c r="AF4375" i="7" a="1"/>
  <c r="AF4375" i="7"/>
  <c r="AF4376" i="7" a="1"/>
  <c r="AF4376" i="7" s="1"/>
  <c r="AF4377" i="7" a="1"/>
  <c r="AF4377" i="7" s="1"/>
  <c r="AF4378" i="7" a="1"/>
  <c r="AF4378" i="7" s="1"/>
  <c r="AF4379" i="7" a="1"/>
  <c r="AF4379" i="7" s="1"/>
  <c r="AF4380" i="7" a="1"/>
  <c r="AF4380" i="7" s="1"/>
  <c r="AF4381" i="7" a="1"/>
  <c r="AF4381" i="7" s="1"/>
  <c r="AF4382" i="7" a="1"/>
  <c r="AF4382" i="7" s="1"/>
  <c r="AF4383" i="7" a="1"/>
  <c r="AF4383" i="7" s="1"/>
  <c r="AF4384" i="7" a="1"/>
  <c r="AF4384" i="7" s="1"/>
  <c r="AF4385" i="7" a="1"/>
  <c r="AF4385" i="7" s="1"/>
  <c r="AF4386" i="7" a="1"/>
  <c r="AF4386" i="7" s="1"/>
  <c r="AF4387" i="7" a="1"/>
  <c r="AF4387" i="7"/>
  <c r="AF4388" i="7" a="1"/>
  <c r="AF4388" i="7" s="1"/>
  <c r="AF4389" i="7" a="1"/>
  <c r="AF4389" i="7" s="1"/>
  <c r="AF4390" i="7" a="1"/>
  <c r="AF4390" i="7" s="1"/>
  <c r="AF4391" i="7" a="1"/>
  <c r="AF4391" i="7"/>
  <c r="AF4392" i="7" a="1"/>
  <c r="AF4392" i="7" s="1"/>
  <c r="AF4393" i="7" a="1"/>
  <c r="AF4393" i="7" s="1"/>
  <c r="AF4394" i="7" a="1"/>
  <c r="AF4394" i="7" s="1"/>
  <c r="AF4395" i="7" a="1"/>
  <c r="AF4395" i="7"/>
  <c r="AF4396" i="7" a="1"/>
  <c r="AF4396" i="7" s="1"/>
  <c r="AF4397" i="7" a="1"/>
  <c r="AF4397" i="7" s="1"/>
  <c r="AF4398" i="7" a="1"/>
  <c r="AF4398" i="7" s="1"/>
  <c r="AF4399" i="7" a="1"/>
  <c r="AF4399" i="7" s="1"/>
  <c r="AF4400" i="7" a="1"/>
  <c r="AF4400" i="7" s="1"/>
  <c r="AF4401" i="7" a="1"/>
  <c r="AF4401" i="7" s="1"/>
  <c r="AF4402" i="7" a="1"/>
  <c r="AF4402" i="7" s="1"/>
  <c r="AF4403" i="7" a="1"/>
  <c r="AF4403" i="7" s="1"/>
  <c r="AF4404" i="7" a="1"/>
  <c r="AF4404" i="7" s="1"/>
  <c r="AF4405" i="7" a="1"/>
  <c r="AF4405" i="7"/>
  <c r="AF4406" i="7" a="1"/>
  <c r="AF4406" i="7" s="1"/>
  <c r="AF4407" i="7" a="1"/>
  <c r="AF4407" i="7" s="1"/>
  <c r="AF4408" i="7" a="1"/>
  <c r="AF4408" i="7" s="1"/>
  <c r="AF4409" i="7" a="1"/>
  <c r="AF4409" i="7" s="1"/>
  <c r="AF4410" i="7" a="1"/>
  <c r="AF4410" i="7" s="1"/>
  <c r="AF4411" i="7" a="1"/>
  <c r="AF4411" i="7" s="1"/>
  <c r="AF4412" i="7" a="1"/>
  <c r="AF4412" i="7"/>
  <c r="AF4413" i="7" a="1"/>
  <c r="AF4413" i="7" s="1"/>
  <c r="AF4414" i="7" a="1"/>
  <c r="AF4414" i="7" s="1"/>
  <c r="AF4415" i="7" a="1"/>
  <c r="AF4415" i="7" s="1"/>
  <c r="AF4416" i="7" a="1"/>
  <c r="AF4416" i="7" s="1"/>
  <c r="AF4417" i="7" a="1"/>
  <c r="AF4417" i="7" s="1"/>
  <c r="AF4418" i="7" a="1"/>
  <c r="AF4418" i="7" s="1"/>
  <c r="AF4419" i="7" a="1"/>
  <c r="AF4419" i="7" s="1"/>
  <c r="AF4420" i="7" a="1"/>
  <c r="AF4420" i="7" s="1"/>
  <c r="AF4421" i="7" a="1"/>
  <c r="AF4421" i="7" s="1"/>
  <c r="AF4422" i="7" a="1"/>
  <c r="AF4422" i="7" s="1"/>
  <c r="AF4423" i="7" a="1"/>
  <c r="AF4423" i="7" s="1"/>
  <c r="AF4424" i="7" a="1"/>
  <c r="AF4424" i="7" s="1"/>
  <c r="AF4425" i="7" a="1"/>
  <c r="AF4425" i="7" s="1"/>
  <c r="AF4426" i="7" a="1"/>
  <c r="AF4426" i="7" s="1"/>
  <c r="AF4427" i="7" a="1"/>
  <c r="AF4427" i="7" s="1"/>
  <c r="AF4428" i="7" a="1"/>
  <c r="AF4428" i="7" s="1"/>
  <c r="AF4429" i="7" a="1"/>
  <c r="AF4429" i="7" s="1"/>
  <c r="AF4430" i="7" a="1"/>
  <c r="AF4430" i="7" s="1"/>
  <c r="AF4431" i="7" a="1"/>
  <c r="AF4431" i="7" s="1"/>
  <c r="AF4432" i="7" a="1"/>
  <c r="AF4432" i="7" s="1"/>
  <c r="AF4433" i="7" a="1"/>
  <c r="AF4433" i="7"/>
  <c r="AF4434" i="7" a="1"/>
  <c r="AF4434" i="7" s="1"/>
  <c r="AF4435" i="7" a="1"/>
  <c r="AF4435" i="7" s="1"/>
  <c r="AF4436" i="7" a="1"/>
  <c r="AF4436" i="7" s="1"/>
  <c r="AF4437" i="7" a="1"/>
  <c r="AF4437" i="7" s="1"/>
  <c r="AF4438" i="7" a="1"/>
  <c r="AF4438" i="7" s="1"/>
  <c r="AF4439" i="7" a="1"/>
  <c r="AF4439" i="7" s="1"/>
  <c r="AF4440" i="7" a="1"/>
  <c r="AF4440" i="7" s="1"/>
  <c r="AF4441" i="7" a="1"/>
  <c r="AF4441" i="7" s="1"/>
  <c r="AF4442" i="7" a="1"/>
  <c r="AF4442" i="7" s="1"/>
  <c r="AF4443" i="7" a="1"/>
  <c r="AF4443" i="7" s="1"/>
  <c r="AF4444" i="7" a="1"/>
  <c r="AF4444" i="7" s="1"/>
  <c r="AF4445" i="7" a="1"/>
  <c r="AF4445" i="7" s="1"/>
  <c r="AF4446" i="7" a="1"/>
  <c r="AF4446" i="7" s="1"/>
  <c r="AF4447" i="7" a="1"/>
  <c r="AF4447" i="7" s="1"/>
  <c r="AF4448" i="7" a="1"/>
  <c r="AF4448" i="7" s="1"/>
  <c r="AF4449" i="7" a="1"/>
  <c r="AF4449" i="7" s="1"/>
  <c r="AF4450" i="7" a="1"/>
  <c r="AF4450" i="7" s="1"/>
  <c r="AF4451" i="7" a="1"/>
  <c r="AF4451" i="7" s="1"/>
  <c r="AF4452" i="7" a="1"/>
  <c r="AF4452" i="7"/>
  <c r="AF4453" i="7" a="1"/>
  <c r="AF4453" i="7" s="1"/>
  <c r="AF4454" i="7" a="1"/>
  <c r="AF4454" i="7" s="1"/>
  <c r="AF4455" i="7" a="1"/>
  <c r="AF4455" i="7" s="1"/>
  <c r="AF4456" i="7" a="1"/>
  <c r="AF4456" i="7" s="1"/>
  <c r="AF4457" i="7" a="1"/>
  <c r="AF4457" i="7" s="1"/>
  <c r="AF4458" i="7" a="1"/>
  <c r="AF4458" i="7" s="1"/>
  <c r="AF4459" i="7" a="1"/>
  <c r="AF4459" i="7" s="1"/>
  <c r="AF4460" i="7" a="1"/>
  <c r="AF4460" i="7" s="1"/>
  <c r="AF4461" i="7" a="1"/>
  <c r="AF4461" i="7" s="1"/>
  <c r="AF4462" i="7" a="1"/>
  <c r="AF4462" i="7" s="1"/>
  <c r="AF4463" i="7" a="1"/>
  <c r="AF4463" i="7" s="1"/>
  <c r="AF4464" i="7" a="1"/>
  <c r="AF4464" i="7" s="1"/>
  <c r="AF4465" i="7" a="1"/>
  <c r="AF4465" i="7" s="1"/>
  <c r="AF4466" i="7" a="1"/>
  <c r="AF4466" i="7" s="1"/>
  <c r="AF4467" i="7" a="1"/>
  <c r="AF4467" i="7" s="1"/>
  <c r="AF4468" i="7" a="1"/>
  <c r="AF4468" i="7" s="1"/>
  <c r="AF4469" i="7" a="1"/>
  <c r="AF4469" i="7" s="1"/>
  <c r="AF4470" i="7" a="1"/>
  <c r="AF4470" i="7" s="1"/>
  <c r="AF4471" i="7" a="1"/>
  <c r="AF4471" i="7" s="1"/>
  <c r="AF4472" i="7" a="1"/>
  <c r="AF4472" i="7"/>
  <c r="AF4473" i="7" a="1"/>
  <c r="AF4473" i="7" s="1"/>
  <c r="AF4474" i="7" a="1"/>
  <c r="AF4474" i="7" s="1"/>
  <c r="AF4475" i="7" a="1"/>
  <c r="AF4475" i="7" s="1"/>
  <c r="AF4476" i="7" a="1"/>
  <c r="AF4476" i="7" s="1"/>
  <c r="AF4477" i="7" a="1"/>
  <c r="AF4477" i="7" s="1"/>
  <c r="AF4478" i="7" a="1"/>
  <c r="AF4478" i="7" s="1"/>
  <c r="AF4479" i="7" a="1"/>
  <c r="AF4479" i="7"/>
  <c r="AF4480" i="7" a="1"/>
  <c r="AF4480" i="7" s="1"/>
  <c r="AF4481" i="7" a="1"/>
  <c r="AF4481" i="7" s="1"/>
  <c r="AF4482" i="7" a="1"/>
  <c r="AF4482" i="7" s="1"/>
  <c r="AF4483" i="7" a="1"/>
  <c r="AF4483" i="7" s="1"/>
  <c r="AF4484" i="7" a="1"/>
  <c r="AF4484" i="7"/>
  <c r="AF4485" i="7" a="1"/>
  <c r="AF4485" i="7" s="1"/>
  <c r="AF4486" i="7" a="1"/>
  <c r="AF4486" i="7" s="1"/>
  <c r="AF4487" i="7" a="1"/>
  <c r="AF4487" i="7"/>
  <c r="AF4488" i="7" a="1"/>
  <c r="AF4488" i="7" s="1"/>
  <c r="AF4489" i="7" a="1"/>
  <c r="AF4489" i="7" s="1"/>
  <c r="AF4490" i="7" a="1"/>
  <c r="AF4490" i="7" s="1"/>
  <c r="AF4491" i="7" a="1"/>
  <c r="AF4491" i="7"/>
  <c r="AF4492" i="7" a="1"/>
  <c r="AF4492" i="7" s="1"/>
  <c r="AF4493" i="7" a="1"/>
  <c r="AF4493" i="7" s="1"/>
  <c r="AF4494" i="7" a="1"/>
  <c r="AF4494" i="7" s="1"/>
  <c r="AF4495" i="7" a="1"/>
  <c r="AF4495" i="7" s="1"/>
  <c r="AF4496" i="7" a="1"/>
  <c r="AF4496" i="7" s="1"/>
  <c r="AF4497" i="7" a="1"/>
  <c r="AF4497" i="7"/>
  <c r="AF4498" i="7" a="1"/>
  <c r="AF4498" i="7" s="1"/>
  <c r="AF4499" i="7" a="1"/>
  <c r="AF4499" i="7" s="1"/>
  <c r="AF4500" i="7" a="1"/>
  <c r="AF4500" i="7" s="1"/>
  <c r="AF4501" i="7" a="1"/>
  <c r="AF4501" i="7" s="1"/>
  <c r="AF4502" i="7" a="1"/>
  <c r="AF4502" i="7" s="1"/>
  <c r="AF4503" i="7" a="1"/>
  <c r="AF4503" i="7" s="1"/>
  <c r="AF4504" i="7" a="1"/>
  <c r="AF4504" i="7" s="1"/>
  <c r="AF4505" i="7" a="1"/>
  <c r="AF4505" i="7" s="1"/>
  <c r="AF4506" i="7" a="1"/>
  <c r="AF4506" i="7" s="1"/>
  <c r="AF4507" i="7" a="1"/>
  <c r="AF4507" i="7" s="1"/>
  <c r="AF4508" i="7" a="1"/>
  <c r="AF4508" i="7" s="1"/>
  <c r="AF4509" i="7" a="1"/>
  <c r="AF4509" i="7" s="1"/>
  <c r="AF4510" i="7" a="1"/>
  <c r="AF4510" i="7" s="1"/>
  <c r="AF4511" i="7" a="1"/>
  <c r="AF4511" i="7" s="1"/>
  <c r="AF4512" i="7" a="1"/>
  <c r="AF4512" i="7" s="1"/>
  <c r="AF4513" i="7" a="1"/>
  <c r="AF4513" i="7" s="1"/>
  <c r="AF4514" i="7" a="1"/>
  <c r="AF4514" i="7" s="1"/>
  <c r="AF4515" i="7" a="1"/>
  <c r="AF4515" i="7" s="1"/>
  <c r="AF4516" i="7" a="1"/>
  <c r="AF4516" i="7" s="1"/>
  <c r="AF4517" i="7" a="1"/>
  <c r="AF4517" i="7" s="1"/>
  <c r="AF4518" i="7" a="1"/>
  <c r="AF4518" i="7" s="1"/>
  <c r="AF4519" i="7" a="1"/>
  <c r="AF4519" i="7"/>
  <c r="AF4520" i="7" a="1"/>
  <c r="AF4520" i="7" s="1"/>
  <c r="AF4521" i="7" a="1"/>
  <c r="AF4521" i="7" s="1"/>
  <c r="AF4522" i="7" a="1"/>
  <c r="AF4522" i="7" s="1"/>
  <c r="AF4523" i="7" a="1"/>
  <c r="AF4523" i="7"/>
  <c r="AF4524" i="7" a="1"/>
  <c r="AF4524" i="7" s="1"/>
  <c r="AF4525" i="7" a="1"/>
  <c r="AF4525" i="7" s="1"/>
  <c r="AF4526" i="7" a="1"/>
  <c r="AF4526" i="7"/>
  <c r="AF4527" i="7" a="1"/>
  <c r="AF4527" i="7" s="1"/>
  <c r="AF4528" i="7" a="1"/>
  <c r="AF4528" i="7" s="1"/>
  <c r="AF4529" i="7" a="1"/>
  <c r="AF4529" i="7" s="1"/>
  <c r="AF4530" i="7" a="1"/>
  <c r="AF4530" i="7" s="1"/>
  <c r="AF4531" i="7" a="1"/>
  <c r="AF4531" i="7" s="1"/>
  <c r="AF4532" i="7" a="1"/>
  <c r="AF4532" i="7" s="1"/>
  <c r="AF4533" i="7" a="1"/>
  <c r="AF4533" i="7" s="1"/>
  <c r="AF4534" i="7" a="1"/>
  <c r="AF4534" i="7" s="1"/>
  <c r="AF4535" i="7" a="1"/>
  <c r="AF4535" i="7" s="1"/>
  <c r="AF4536" i="7" a="1"/>
  <c r="AF4536" i="7"/>
  <c r="AF4537" i="7" a="1"/>
  <c r="AF4537" i="7"/>
  <c r="AF4538" i="7" a="1"/>
  <c r="AF4538" i="7" s="1"/>
  <c r="AF4539" i="7" a="1"/>
  <c r="AF4539" i="7" s="1"/>
  <c r="AF4540" i="7" a="1"/>
  <c r="AF4540" i="7" s="1"/>
  <c r="AF4541" i="7" a="1"/>
  <c r="AF4541" i="7" s="1"/>
  <c r="AF4542" i="7" a="1"/>
  <c r="AF4542" i="7" s="1"/>
  <c r="AF4543" i="7" a="1"/>
  <c r="AF4543" i="7" s="1"/>
  <c r="AF4544" i="7" a="1"/>
  <c r="AF4544" i="7" s="1"/>
  <c r="AF4545" i="7" a="1"/>
  <c r="AF4545" i="7" s="1"/>
  <c r="AF4546" i="7" a="1"/>
  <c r="AF4546" i="7" s="1"/>
  <c r="AF4547" i="7" a="1"/>
  <c r="AF4547" i="7" s="1"/>
  <c r="AF4548" i="7" a="1"/>
  <c r="AF4548" i="7"/>
  <c r="AF4549" i="7" a="1"/>
  <c r="AF4549" i="7" s="1"/>
  <c r="AF4550" i="7" a="1"/>
  <c r="AF4550" i="7"/>
  <c r="AF4551" i="7" a="1"/>
  <c r="AF4551" i="7" s="1"/>
  <c r="AF4552" i="7" a="1"/>
  <c r="AF4552" i="7" s="1"/>
  <c r="AF4553" i="7" a="1"/>
  <c r="AF4553" i="7" s="1"/>
  <c r="AF4554" i="7" a="1"/>
  <c r="AF4554" i="7" s="1"/>
  <c r="AF4555" i="7" a="1"/>
  <c r="AF4555" i="7" s="1"/>
  <c r="AF4556" i="7" a="1"/>
  <c r="AF4556" i="7" s="1"/>
  <c r="AF4557" i="7" a="1"/>
  <c r="AF4557" i="7" s="1"/>
  <c r="AF4558" i="7" a="1"/>
  <c r="AF4558" i="7" s="1"/>
  <c r="AF4559" i="7" a="1"/>
  <c r="AF4559" i="7" s="1"/>
  <c r="AF4560" i="7" a="1"/>
  <c r="AF4560" i="7" s="1"/>
  <c r="AF4561" i="7" a="1"/>
  <c r="AF4561" i="7" s="1"/>
  <c r="AF4562" i="7" a="1"/>
  <c r="AF4562" i="7" s="1"/>
  <c r="AF4563" i="7" a="1"/>
  <c r="AF4563" i="7"/>
  <c r="AF4564" i="7" a="1"/>
  <c r="AF4564" i="7" s="1"/>
  <c r="AF4565" i="7" a="1"/>
  <c r="AF4565" i="7" s="1"/>
  <c r="AF4566" i="7" a="1"/>
  <c r="AF4566" i="7" s="1"/>
  <c r="AF4567" i="7" a="1"/>
  <c r="AF4567" i="7" s="1"/>
  <c r="AF4568" i="7" a="1"/>
  <c r="AF4568" i="7" s="1"/>
  <c r="AF4569" i="7" a="1"/>
  <c r="AF4569" i="7" s="1"/>
  <c r="AF4570" i="7" a="1"/>
  <c r="AF4570" i="7" s="1"/>
  <c r="AF4571" i="7" a="1"/>
  <c r="AF4571" i="7" s="1"/>
  <c r="AF4572" i="7" a="1"/>
  <c r="AF4572" i="7" s="1"/>
  <c r="AF4573" i="7" a="1"/>
  <c r="AF4573" i="7" s="1"/>
  <c r="AF4574" i="7" a="1"/>
  <c r="AF4574" i="7" s="1"/>
  <c r="AF4575" i="7" a="1"/>
  <c r="AF4575" i="7"/>
  <c r="AF4576" i="7" a="1"/>
  <c r="AF4576" i="7" s="1"/>
  <c r="AF4577" i="7" a="1"/>
  <c r="AF4577" i="7" s="1"/>
  <c r="AF4578" i="7" a="1"/>
  <c r="AF4578" i="7" s="1"/>
  <c r="AF4579" i="7" a="1"/>
  <c r="AF4579" i="7" s="1"/>
  <c r="AF4580" i="7" a="1"/>
  <c r="AF4580" i="7" s="1"/>
  <c r="AF4581" i="7" a="1"/>
  <c r="AF4581" i="7" s="1"/>
  <c r="AF4582" i="7" a="1"/>
  <c r="AF4582" i="7" s="1"/>
  <c r="AF4583" i="7" a="1"/>
  <c r="AF4583" i="7" s="1"/>
  <c r="AF4584" i="7" a="1"/>
  <c r="AF4584" i="7"/>
  <c r="AF4585" i="7" a="1"/>
  <c r="AF4585" i="7"/>
  <c r="AF4586" i="7" a="1"/>
  <c r="AF4586" i="7" s="1"/>
  <c r="AF4587" i="7" a="1"/>
  <c r="AF4587" i="7" s="1"/>
  <c r="AF4588" i="7" a="1"/>
  <c r="AF4588" i="7" s="1"/>
  <c r="AF4589" i="7" a="1"/>
  <c r="AF4589" i="7" s="1"/>
  <c r="AF4590" i="7" a="1"/>
  <c r="AF4590" i="7" s="1"/>
  <c r="AF4591" i="7" a="1"/>
  <c r="AF4591" i="7" s="1"/>
  <c r="AF4592" i="7" a="1"/>
  <c r="AF4592" i="7" s="1"/>
  <c r="AF4593" i="7" a="1"/>
  <c r="AF4593" i="7" s="1"/>
  <c r="AF4594" i="7" a="1"/>
  <c r="AF4594" i="7" s="1"/>
  <c r="AF4595" i="7" a="1"/>
  <c r="AF4595" i="7"/>
  <c r="AF4596" i="7" a="1"/>
  <c r="AF4596" i="7" s="1"/>
  <c r="AF4597" i="7" a="1"/>
  <c r="AF4597" i="7" s="1"/>
  <c r="AF4598" i="7" a="1"/>
  <c r="AF4598" i="7" s="1"/>
  <c r="AF4599" i="7" a="1"/>
  <c r="AF4599" i="7" s="1"/>
  <c r="AF4600" i="7" a="1"/>
  <c r="AF4600" i="7" s="1"/>
  <c r="AF4601" i="7" a="1"/>
  <c r="AF4601" i="7" s="1"/>
  <c r="AF4602" i="7" a="1"/>
  <c r="AF4602" i="7" s="1"/>
  <c r="AF4603" i="7" a="1"/>
  <c r="AF4603" i="7" s="1"/>
  <c r="AF4604" i="7" a="1"/>
  <c r="AF4604" i="7"/>
  <c r="AF4605" i="7" a="1"/>
  <c r="AF4605" i="7" s="1"/>
  <c r="AF4606" i="7" a="1"/>
  <c r="AF4606" i="7" s="1"/>
  <c r="AF4607" i="7" a="1"/>
  <c r="AF4607" i="7" s="1"/>
  <c r="AF4608" i="7" a="1"/>
  <c r="AF4608" i="7" s="1"/>
  <c r="AF4609" i="7" a="1"/>
  <c r="AF4609" i="7" s="1"/>
  <c r="AF4610" i="7" a="1"/>
  <c r="AF4610" i="7" s="1"/>
  <c r="AF4611" i="7" a="1"/>
  <c r="AF4611" i="7" s="1"/>
  <c r="AF4612" i="7" a="1"/>
  <c r="AF4612" i="7" s="1"/>
  <c r="AF4613" i="7" a="1"/>
  <c r="AF4613" i="7" s="1"/>
  <c r="AF4614" i="7" a="1"/>
  <c r="AF4614" i="7" s="1"/>
  <c r="AF4615" i="7" a="1"/>
  <c r="AF4615" i="7" s="1"/>
  <c r="AF4616" i="7" a="1"/>
  <c r="AF4616" i="7" s="1"/>
  <c r="AF4617" i="7" a="1"/>
  <c r="AF4617" i="7" s="1"/>
  <c r="AF4618" i="7" a="1"/>
  <c r="AF4618" i="7" s="1"/>
  <c r="AF4619" i="7" a="1"/>
  <c r="AF4619" i="7" s="1"/>
  <c r="AF4620" i="7" a="1"/>
  <c r="AF4620" i="7" s="1"/>
  <c r="AF4621" i="7" a="1"/>
  <c r="AF4621" i="7" s="1"/>
  <c r="AF4622" i="7" a="1"/>
  <c r="AF4622" i="7" s="1"/>
  <c r="AF4623" i="7" a="1"/>
  <c r="AF4623" i="7" s="1"/>
  <c r="AF4624" i="7" a="1"/>
  <c r="AF4624" i="7" s="1"/>
  <c r="AF4625" i="7" a="1"/>
  <c r="AF4625" i="7" s="1"/>
  <c r="AF4626" i="7" a="1"/>
  <c r="AF4626" i="7" s="1"/>
  <c r="AF4627" i="7" a="1"/>
  <c r="AF4627" i="7" s="1"/>
  <c r="AF4628" i="7" a="1"/>
  <c r="AF4628" i="7" s="1"/>
  <c r="AF4629" i="7" a="1"/>
  <c r="AF4629" i="7" s="1"/>
  <c r="AF4630" i="7" a="1"/>
  <c r="AF4630" i="7" s="1"/>
  <c r="AF4631" i="7" a="1"/>
  <c r="AF4631" i="7" s="1"/>
  <c r="AF4632" i="7" a="1"/>
  <c r="AF4632" i="7" s="1"/>
  <c r="AF4633" i="7" a="1"/>
  <c r="AF4633" i="7" s="1"/>
  <c r="AF4634" i="7" a="1"/>
  <c r="AF4634" i="7" s="1"/>
  <c r="AF4635" i="7" a="1"/>
  <c r="AF4635" i="7" s="1"/>
  <c r="AF4636" i="7" a="1"/>
  <c r="AF4636" i="7" s="1"/>
  <c r="AF4637" i="7" a="1"/>
  <c r="AF4637" i="7" s="1"/>
  <c r="AF4638" i="7" a="1"/>
  <c r="AF4638" i="7" s="1"/>
  <c r="AF4639" i="7" a="1"/>
  <c r="AF4639" i="7" s="1"/>
  <c r="AF4640" i="7" a="1"/>
  <c r="AF4640" i="7" s="1"/>
  <c r="AF4641" i="7" a="1"/>
  <c r="AF4641" i="7" s="1"/>
  <c r="AF4642" i="7" a="1"/>
  <c r="AF4642" i="7" s="1"/>
  <c r="AF4643" i="7" a="1"/>
  <c r="AF4643" i="7" s="1"/>
  <c r="AF4644" i="7" a="1"/>
  <c r="AF4644" i="7" s="1"/>
  <c r="AF4645" i="7" a="1"/>
  <c r="AF4645" i="7" s="1"/>
  <c r="AF4646" i="7" a="1"/>
  <c r="AF4646" i="7" s="1"/>
  <c r="AF4647" i="7" a="1"/>
  <c r="AF4647" i="7" s="1"/>
  <c r="AF4648" i="7" a="1"/>
  <c r="AF4648" i="7" s="1"/>
  <c r="AF4649" i="7" a="1"/>
  <c r="AF4649" i="7" s="1"/>
  <c r="AF4650" i="7" a="1"/>
  <c r="AF4650" i="7" s="1"/>
  <c r="AF4651" i="7" a="1"/>
  <c r="AF4651" i="7" s="1"/>
  <c r="AF4652" i="7" a="1"/>
  <c r="AF4652" i="7" s="1"/>
  <c r="AF4653" i="7" a="1"/>
  <c r="AF4653" i="7"/>
  <c r="AF4654" i="7" a="1"/>
  <c r="AF4654" i="7" s="1"/>
  <c r="AF4655" i="7" a="1"/>
  <c r="AF4655" i="7" s="1"/>
  <c r="AF4656" i="7" a="1"/>
  <c r="AF4656" i="7" s="1"/>
  <c r="AF4657" i="7" a="1"/>
  <c r="AF4657" i="7" s="1"/>
  <c r="AF4658" i="7" a="1"/>
  <c r="AF4658" i="7" s="1"/>
  <c r="AF4659" i="7" a="1"/>
  <c r="AF4659" i="7"/>
  <c r="AF4660" i="7" a="1"/>
  <c r="AF4660" i="7" s="1"/>
  <c r="AF4661" i="7" a="1"/>
  <c r="AF4661" i="7"/>
  <c r="AF4662" i="7" a="1"/>
  <c r="AF4662" i="7" s="1"/>
  <c r="AF4663" i="7" a="1"/>
  <c r="AF4663" i="7" s="1"/>
  <c r="AF4664" i="7" a="1"/>
  <c r="AF4664" i="7" s="1"/>
  <c r="AF4665" i="7" a="1"/>
  <c r="AF4665" i="7" s="1"/>
  <c r="AF4666" i="7" a="1"/>
  <c r="AF4666" i="7" s="1"/>
  <c r="AF4667" i="7" a="1"/>
  <c r="AF4667" i="7" s="1"/>
  <c r="AF4668" i="7" a="1"/>
  <c r="AF4668" i="7"/>
  <c r="AF4669" i="7" a="1"/>
  <c r="AF4669" i="7" s="1"/>
  <c r="AF4670" i="7" a="1"/>
  <c r="AF4670" i="7"/>
  <c r="AF4671" i="7" a="1"/>
  <c r="AF4671" i="7" s="1"/>
  <c r="AF4672" i="7" a="1"/>
  <c r="AF4672" i="7" s="1"/>
  <c r="AF4673" i="7" a="1"/>
  <c r="AF4673" i="7" s="1"/>
  <c r="AF4674" i="7" a="1"/>
  <c r="AF4674" i="7" s="1"/>
  <c r="AF4675" i="7" a="1"/>
  <c r="AF4675" i="7"/>
  <c r="AF4676" i="7" a="1"/>
  <c r="AF4676" i="7" s="1"/>
  <c r="AF4677" i="7" a="1"/>
  <c r="AF4677" i="7" s="1"/>
  <c r="AF4678" i="7" a="1"/>
  <c r="AF4678" i="7" s="1"/>
  <c r="AF4679" i="7" a="1"/>
  <c r="AF4679" i="7"/>
  <c r="AF4680" i="7" a="1"/>
  <c r="AF4680" i="7" s="1"/>
  <c r="AF4681" i="7" a="1"/>
  <c r="AF4681" i="7" s="1"/>
  <c r="AF4682" i="7" a="1"/>
  <c r="AF4682" i="7" s="1"/>
  <c r="AF4683" i="7" a="1"/>
  <c r="AF4683" i="7" s="1"/>
  <c r="AF4684" i="7" a="1"/>
  <c r="AF4684" i="7" s="1"/>
  <c r="AF4685" i="7" a="1"/>
  <c r="AF4685" i="7" s="1"/>
  <c r="AF4686" i="7" a="1"/>
  <c r="AF4686" i="7" s="1"/>
  <c r="AF4687" i="7" a="1"/>
  <c r="AF4687" i="7" s="1"/>
  <c r="AF4688" i="7" a="1"/>
  <c r="AF4688" i="7" s="1"/>
  <c r="AF4689" i="7" a="1"/>
  <c r="AF4689" i="7" s="1"/>
  <c r="AF4690" i="7" a="1"/>
  <c r="AF4690" i="7" s="1"/>
  <c r="AF4691" i="7" a="1"/>
  <c r="AF4691" i="7" s="1"/>
  <c r="AF4692" i="7" a="1"/>
  <c r="AF4692" i="7"/>
  <c r="AF4693" i="7" a="1"/>
  <c r="AF4693" i="7" s="1"/>
  <c r="AF4694" i="7" a="1"/>
  <c r="AF4694" i="7" s="1"/>
  <c r="AF4695" i="7" a="1"/>
  <c r="AF4695" i="7" s="1"/>
  <c r="AF4696" i="7" a="1"/>
  <c r="AF4696" i="7" s="1"/>
  <c r="AF4697" i="7" a="1"/>
  <c r="AF4697" i="7" s="1"/>
  <c r="AF4698" i="7" a="1"/>
  <c r="AF4698" i="7" s="1"/>
  <c r="AF4699" i="7" a="1"/>
  <c r="AF4699" i="7" s="1"/>
  <c r="AF4700" i="7" a="1"/>
  <c r="AF4700" i="7"/>
  <c r="AF4701" i="7" a="1"/>
  <c r="AF4701" i="7"/>
  <c r="AF4702" i="7" a="1"/>
  <c r="AF4702" i="7" s="1"/>
  <c r="AF4703" i="7" a="1"/>
  <c r="AF4703" i="7" s="1"/>
  <c r="AF4704" i="7" a="1"/>
  <c r="AF4704" i="7" s="1"/>
  <c r="AF4705" i="7" a="1"/>
  <c r="AF4705" i="7" s="1"/>
  <c r="AF4706" i="7" a="1"/>
  <c r="AF4706" i="7" s="1"/>
  <c r="AF4707" i="7" a="1"/>
  <c r="AF4707" i="7" s="1"/>
  <c r="AF4708" i="7" a="1"/>
  <c r="AF4708" i="7" s="1"/>
  <c r="AF4709" i="7" a="1"/>
  <c r="AF4709" i="7" s="1"/>
  <c r="AF4710" i="7" a="1"/>
  <c r="AF4710" i="7" s="1"/>
  <c r="AF4711" i="7" a="1"/>
  <c r="AF4711" i="7" s="1"/>
  <c r="AF4712" i="7" a="1"/>
  <c r="AF4712" i="7" s="1"/>
  <c r="AF4713" i="7" a="1"/>
  <c r="AF4713" i="7" s="1"/>
  <c r="AF4714" i="7" a="1"/>
  <c r="AF4714" i="7" s="1"/>
  <c r="AF4715" i="7" a="1"/>
  <c r="AF4715" i="7"/>
  <c r="AF4716" i="7" a="1"/>
  <c r="AF4716" i="7" s="1"/>
  <c r="AF4717" i="7" a="1"/>
  <c r="AF4717" i="7" s="1"/>
  <c r="AF4718" i="7" a="1"/>
  <c r="AF4718" i="7" s="1"/>
  <c r="AF4719" i="7" a="1"/>
  <c r="AF4719" i="7"/>
  <c r="AF4720" i="7" a="1"/>
  <c r="AF4720" i="7" s="1"/>
  <c r="AF4721" i="7" a="1"/>
  <c r="AF4721" i="7" s="1"/>
  <c r="AF4722" i="7" a="1"/>
  <c r="AF4722" i="7"/>
  <c r="AF4723" i="7" a="1"/>
  <c r="AF4723" i="7" s="1"/>
  <c r="AF4724" i="7" a="1"/>
  <c r="AF4724" i="7" s="1"/>
  <c r="AF4725" i="7" a="1"/>
  <c r="AF4725" i="7" s="1"/>
  <c r="AF4726" i="7" a="1"/>
  <c r="AF4726" i="7" s="1"/>
  <c r="AF4727" i="7" a="1"/>
  <c r="AF4727" i="7" s="1"/>
  <c r="AF4728" i="7" a="1"/>
  <c r="AF4728" i="7"/>
  <c r="AF4729" i="7" a="1"/>
  <c r="AF4729" i="7" s="1"/>
  <c r="AF4730" i="7" a="1"/>
  <c r="AF4730" i="7" s="1"/>
  <c r="AF4731" i="7" a="1"/>
  <c r="AF4731" i="7" s="1"/>
  <c r="AF4732" i="7" a="1"/>
  <c r="AF4732" i="7" s="1"/>
  <c r="AF4733" i="7" a="1"/>
  <c r="AF4733" i="7"/>
  <c r="AF4734" i="7" a="1"/>
  <c r="AF4734" i="7" s="1"/>
  <c r="AF4735" i="7" a="1"/>
  <c r="AF4735" i="7"/>
  <c r="AF4736" i="7" a="1"/>
  <c r="AF4736" i="7" s="1"/>
  <c r="AF4737" i="7" a="1"/>
  <c r="AF4737" i="7" s="1"/>
  <c r="AF4738" i="7" a="1"/>
  <c r="AF4738" i="7" s="1"/>
  <c r="AF4739" i="7" a="1"/>
  <c r="AF4739" i="7" s="1"/>
  <c r="AF4740" i="7" a="1"/>
  <c r="AF4740" i="7" s="1"/>
  <c r="AF4741" i="7" a="1"/>
  <c r="AF4741" i="7" s="1"/>
  <c r="AF4742" i="7" a="1"/>
  <c r="AF4742" i="7" s="1"/>
  <c r="AF4743" i="7" a="1"/>
  <c r="AF4743" i="7" s="1"/>
  <c r="AF4744" i="7" a="1"/>
  <c r="AF4744" i="7" s="1"/>
  <c r="AF4745" i="7" a="1"/>
  <c r="AF4745" i="7" s="1"/>
  <c r="AF4746" i="7" a="1"/>
  <c r="AF4746" i="7" s="1"/>
  <c r="AF4747" i="7" a="1"/>
  <c r="AF4747" i="7" s="1"/>
  <c r="AF4748" i="7" a="1"/>
  <c r="AF4748" i="7" s="1"/>
  <c r="AF4749" i="7" a="1"/>
  <c r="AF4749" i="7" s="1"/>
  <c r="AF4750" i="7" a="1"/>
  <c r="AF4750" i="7" s="1"/>
  <c r="AF4751" i="7" a="1"/>
  <c r="AF4751" i="7" s="1"/>
  <c r="AF4752" i="7" a="1"/>
  <c r="AF4752" i="7" s="1"/>
  <c r="AF4753" i="7" a="1"/>
  <c r="AF4753" i="7" s="1"/>
  <c r="AF4754" i="7" a="1"/>
  <c r="AF4754" i="7" s="1"/>
  <c r="AF4755" i="7" a="1"/>
  <c r="AF4755" i="7" s="1"/>
  <c r="AF4756" i="7" a="1"/>
  <c r="AF4756" i="7" s="1"/>
  <c r="AF4757" i="7" a="1"/>
  <c r="AF4757" i="7" s="1"/>
  <c r="AF4758" i="7" a="1"/>
  <c r="AF4758" i="7" s="1"/>
  <c r="AF4759" i="7" a="1"/>
  <c r="AF4759" i="7" s="1"/>
  <c r="AF4760" i="7" a="1"/>
  <c r="AF4760" i="7" s="1"/>
  <c r="AF4761" i="7" a="1"/>
  <c r="AF4761" i="7" s="1"/>
  <c r="AF4762" i="7" a="1"/>
  <c r="AF4762" i="7" s="1"/>
  <c r="AF4763" i="7" a="1"/>
  <c r="AF4763" i="7" s="1"/>
  <c r="AF4764" i="7" a="1"/>
  <c r="AF4764" i="7" s="1"/>
  <c r="AF4765" i="7" a="1"/>
  <c r="AF4765" i="7" s="1"/>
  <c r="AF4766" i="7" a="1"/>
  <c r="AF4766" i="7" s="1"/>
  <c r="AF4767" i="7" a="1"/>
  <c r="AF4767" i="7" s="1"/>
  <c r="AF4768" i="7" a="1"/>
  <c r="AF4768" i="7" s="1"/>
  <c r="AF4769" i="7" a="1"/>
  <c r="AF4769" i="7" s="1"/>
  <c r="AF4770" i="7" a="1"/>
  <c r="AF4770" i="7" s="1"/>
  <c r="AF4771" i="7" a="1"/>
  <c r="AF4771" i="7" s="1"/>
  <c r="AF4772" i="7" a="1"/>
  <c r="AF4772" i="7" s="1"/>
  <c r="AF4773" i="7" a="1"/>
  <c r="AF4773" i="7" s="1"/>
  <c r="AF4774" i="7" a="1"/>
  <c r="AF4774" i="7" s="1"/>
  <c r="AF4775" i="7" a="1"/>
  <c r="AF4775" i="7" s="1"/>
  <c r="AF4776" i="7" a="1"/>
  <c r="AF4776" i="7" s="1"/>
  <c r="AF4777" i="7" a="1"/>
  <c r="AF4777" i="7"/>
  <c r="AF4778" i="7" a="1"/>
  <c r="AF4778" i="7" s="1"/>
  <c r="AF4779" i="7" a="1"/>
  <c r="AF4779" i="7"/>
  <c r="AF4780" i="7" a="1"/>
  <c r="AF4780" i="7" s="1"/>
  <c r="AF4781" i="7" a="1"/>
  <c r="AF4781" i="7" s="1"/>
  <c r="AF4782" i="7" a="1"/>
  <c r="AF4782" i="7" s="1"/>
  <c r="AF4783" i="7" a="1"/>
  <c r="AF4783" i="7" s="1"/>
  <c r="AF4784" i="7" a="1"/>
  <c r="AF4784" i="7" s="1"/>
  <c r="AF4785" i="7" a="1"/>
  <c r="AF4785" i="7"/>
  <c r="AF4786" i="7" a="1"/>
  <c r="AF4786" i="7" s="1"/>
  <c r="AF4787" i="7" a="1"/>
  <c r="AF4787" i="7" s="1"/>
  <c r="AF4788" i="7" a="1"/>
  <c r="AF4788" i="7" s="1"/>
  <c r="AF4789" i="7" a="1"/>
  <c r="AF4789" i="7" s="1"/>
  <c r="AF4790" i="7" a="1"/>
  <c r="AF4790" i="7" s="1"/>
  <c r="AF4791" i="7" a="1"/>
  <c r="AF4791" i="7" s="1"/>
  <c r="AF4792" i="7" a="1"/>
  <c r="AF4792" i="7" s="1"/>
  <c r="AF4793" i="7" a="1"/>
  <c r="AF4793" i="7" s="1"/>
  <c r="AF4794" i="7" a="1"/>
  <c r="AF4794" i="7" s="1"/>
  <c r="AF4795" i="7" a="1"/>
  <c r="AF4795" i="7" s="1"/>
  <c r="AF4796" i="7" a="1"/>
  <c r="AF4796" i="7" s="1"/>
  <c r="AF4797" i="7" a="1"/>
  <c r="AF4797" i="7" s="1"/>
  <c r="AF4798" i="7" a="1"/>
  <c r="AF4798" i="7" s="1"/>
  <c r="AF4799" i="7" a="1"/>
  <c r="AF4799" i="7" s="1"/>
  <c r="AF4800" i="7" a="1"/>
  <c r="AF4800" i="7" s="1"/>
  <c r="AF4801" i="7" a="1"/>
  <c r="AF4801" i="7" s="1"/>
  <c r="AF4802" i="7" a="1"/>
  <c r="AF4802" i="7" s="1"/>
  <c r="AF4803" i="7" a="1"/>
  <c r="AF4803" i="7"/>
  <c r="AF4804" i="7" a="1"/>
  <c r="AF4804" i="7" s="1"/>
  <c r="AF4805" i="7" a="1"/>
  <c r="AF4805" i="7" s="1"/>
  <c r="AF4806" i="7" a="1"/>
  <c r="AF4806" i="7" s="1"/>
  <c r="AF4807" i="7" a="1"/>
  <c r="AF4807" i="7" s="1"/>
  <c r="AF4808" i="7" a="1"/>
  <c r="AF4808" i="7" s="1"/>
  <c r="AF4809" i="7" a="1"/>
  <c r="AF4809" i="7" s="1"/>
  <c r="AF4810" i="7" a="1"/>
  <c r="AF4810" i="7" s="1"/>
  <c r="AF4811" i="7" a="1"/>
  <c r="AF4811" i="7" s="1"/>
  <c r="AF4812" i="7" a="1"/>
  <c r="AF4812" i="7" s="1"/>
  <c r="AF4813" i="7" a="1"/>
  <c r="AF4813" i="7"/>
  <c r="AF4814" i="7" a="1"/>
  <c r="AF4814" i="7" s="1"/>
  <c r="AF4815" i="7" a="1"/>
  <c r="AF4815" i="7" s="1"/>
  <c r="AF4816" i="7" a="1"/>
  <c r="AF4816" i="7" s="1"/>
  <c r="AF4817" i="7" a="1"/>
  <c r="AF4817" i="7" s="1"/>
  <c r="AF4818" i="7" a="1"/>
  <c r="AF4818" i="7" s="1"/>
  <c r="AF4819" i="7" a="1"/>
  <c r="AF4819" i="7" s="1"/>
  <c r="AF4820" i="7" a="1"/>
  <c r="AF4820" i="7" s="1"/>
  <c r="AF4821" i="7" a="1"/>
  <c r="AF4821" i="7" s="1"/>
  <c r="AF4822" i="7" a="1"/>
  <c r="AF4822" i="7" s="1"/>
  <c r="AF4823" i="7" a="1"/>
  <c r="AF4823" i="7" s="1"/>
  <c r="AF4824" i="7" a="1"/>
  <c r="AF4824" i="7" s="1"/>
  <c r="AF4825" i="7" a="1"/>
  <c r="AF4825" i="7" s="1"/>
  <c r="AF4826" i="7" a="1"/>
  <c r="AF4826" i="7" s="1"/>
  <c r="AF4827" i="7" a="1"/>
  <c r="AF4827" i="7" s="1"/>
  <c r="AF4828" i="7" a="1"/>
  <c r="AF4828" i="7" s="1"/>
  <c r="AF4829" i="7" a="1"/>
  <c r="AF4829" i="7" s="1"/>
  <c r="AF4830" i="7" a="1"/>
  <c r="AF4830" i="7" s="1"/>
  <c r="AF4831" i="7" a="1"/>
  <c r="AF4831" i="7" s="1"/>
  <c r="AF4832" i="7" a="1"/>
  <c r="AF4832" i="7" s="1"/>
  <c r="AF4833" i="7" a="1"/>
  <c r="AF4833" i="7" s="1"/>
  <c r="AF4834" i="7" a="1"/>
  <c r="AF4834" i="7" s="1"/>
  <c r="AF4835" i="7" a="1"/>
  <c r="AF4835" i="7" s="1"/>
  <c r="AF4836" i="7" a="1"/>
  <c r="AF4836" i="7" s="1"/>
  <c r="AF4837" i="7" a="1"/>
  <c r="AF4837" i="7" s="1"/>
  <c r="AF4838" i="7" a="1"/>
  <c r="AF4838" i="7" s="1"/>
  <c r="AF4839" i="7" a="1"/>
  <c r="AF4839" i="7" s="1"/>
  <c r="AF4840" i="7" a="1"/>
  <c r="AF4840" i="7" s="1"/>
  <c r="AF4841" i="7" a="1"/>
  <c r="AF4841" i="7"/>
  <c r="AF4842" i="7" a="1"/>
  <c r="AF4842" i="7" s="1"/>
  <c r="AF4843" i="7" a="1"/>
  <c r="AF4843" i="7" s="1"/>
  <c r="AF4844" i="7" a="1"/>
  <c r="AF4844" i="7" s="1"/>
  <c r="AF4845" i="7" a="1"/>
  <c r="AF4845" i="7" s="1"/>
  <c r="AF4846" i="7" a="1"/>
  <c r="AF4846" i="7" s="1"/>
  <c r="AF4847" i="7" a="1"/>
  <c r="AF4847" i="7" s="1"/>
  <c r="AF4848" i="7" a="1"/>
  <c r="AF4848" i="7" s="1"/>
  <c r="AF4849" i="7" a="1"/>
  <c r="AF4849" i="7" s="1"/>
  <c r="AF4850" i="7" a="1"/>
  <c r="AF4850" i="7" s="1"/>
  <c r="AF4851" i="7" a="1"/>
  <c r="AF4851" i="7" s="1"/>
  <c r="AF4852" i="7" a="1"/>
  <c r="AF4852" i="7" s="1"/>
  <c r="AF4853" i="7" a="1"/>
  <c r="AF4853" i="7" s="1"/>
  <c r="AF4854" i="7" a="1"/>
  <c r="AF4854" i="7" s="1"/>
  <c r="AF4855" i="7" a="1"/>
  <c r="AF4855" i="7"/>
  <c r="AF4856" i="7" a="1"/>
  <c r="AF4856" i="7" s="1"/>
  <c r="AF4857" i="7" a="1"/>
  <c r="AF4857" i="7" s="1"/>
  <c r="AF4858" i="7" a="1"/>
  <c r="AF4858" i="7" s="1"/>
  <c r="AF4859" i="7" a="1"/>
  <c r="AF4859" i="7" s="1"/>
  <c r="AF4860" i="7" a="1"/>
  <c r="AF4860" i="7" s="1"/>
  <c r="AF4861" i="7" a="1"/>
  <c r="AF4861" i="7"/>
  <c r="AF4862" i="7" a="1"/>
  <c r="AF4862" i="7" s="1"/>
  <c r="AF4863" i="7" a="1"/>
  <c r="AF4863" i="7" s="1"/>
  <c r="AF4864" i="7" a="1"/>
  <c r="AF4864" i="7"/>
  <c r="AF4865" i="7" a="1"/>
  <c r="AF4865" i="7" s="1"/>
  <c r="AF4866" i="7" a="1"/>
  <c r="AF4866" i="7" s="1"/>
  <c r="AF4867" i="7" a="1"/>
  <c r="AF4867" i="7"/>
  <c r="AF4868" i="7" a="1"/>
  <c r="AF4868" i="7" s="1"/>
  <c r="AF4869" i="7" a="1"/>
  <c r="AF4869" i="7" s="1"/>
  <c r="AF4870" i="7" a="1"/>
  <c r="AF4870" i="7" s="1"/>
  <c r="AF4871" i="7" a="1"/>
  <c r="AF4871" i="7"/>
  <c r="AF4872" i="7" a="1"/>
  <c r="AF4872" i="7" s="1"/>
  <c r="AF4873" i="7" a="1"/>
  <c r="AF4873" i="7"/>
  <c r="AF4874" i="7" a="1"/>
  <c r="AF4874" i="7" s="1"/>
  <c r="AF4875" i="7" a="1"/>
  <c r="AF4875" i="7" s="1"/>
  <c r="AF4876" i="7" a="1"/>
  <c r="AF4876" i="7" s="1"/>
  <c r="AF4877" i="7" a="1"/>
  <c r="AF4877" i="7" s="1"/>
  <c r="AF4878" i="7" a="1"/>
  <c r="AF4878" i="7" s="1"/>
  <c r="AF4879" i="7" a="1"/>
  <c r="AF4879" i="7" s="1"/>
  <c r="AF4880" i="7" a="1"/>
  <c r="AF4880" i="7" s="1"/>
  <c r="AF4881" i="7" a="1"/>
  <c r="AF4881" i="7" s="1"/>
  <c r="AF4882" i="7" a="1"/>
  <c r="AF4882" i="7" s="1"/>
  <c r="AF4883" i="7" a="1"/>
  <c r="AF4883" i="7" s="1"/>
  <c r="AF4884" i="7" a="1"/>
  <c r="AF4884" i="7" s="1"/>
  <c r="AF4885" i="7" a="1"/>
  <c r="AF4885" i="7" s="1"/>
  <c r="AF4886" i="7" a="1"/>
  <c r="AF4886" i="7" s="1"/>
  <c r="AF4887" i="7" a="1"/>
  <c r="AF4887" i="7" s="1"/>
  <c r="AF4888" i="7" a="1"/>
  <c r="AF4888" i="7" s="1"/>
  <c r="AF4889" i="7" a="1"/>
  <c r="AF4889" i="7" s="1"/>
  <c r="AF4890" i="7" a="1"/>
  <c r="AF4890" i="7" s="1"/>
  <c r="AF4891" i="7" a="1"/>
  <c r="AF4891" i="7" s="1"/>
  <c r="AF4892" i="7" a="1"/>
  <c r="AF4892" i="7" s="1"/>
  <c r="AF4893" i="7" a="1"/>
  <c r="AF4893" i="7" s="1"/>
  <c r="AF4894" i="7" a="1"/>
  <c r="AF4894" i="7" s="1"/>
  <c r="AF4895" i="7" a="1"/>
  <c r="AF4895" i="7"/>
  <c r="AF4896" i="7" a="1"/>
  <c r="AF4896" i="7" s="1"/>
  <c r="AF4897" i="7" a="1"/>
  <c r="AF4897" i="7" s="1"/>
  <c r="AF4898" i="7" a="1"/>
  <c r="AF4898" i="7"/>
  <c r="AF4899" i="7" a="1"/>
  <c r="AF4899" i="7" s="1"/>
  <c r="AF4900" i="7" a="1"/>
  <c r="AF4900" i="7" s="1"/>
  <c r="AF4901" i="7" a="1"/>
  <c r="AF4901" i="7" s="1"/>
  <c r="AF4902" i="7" a="1"/>
  <c r="AF4902" i="7" s="1"/>
  <c r="AF4903" i="7" a="1"/>
  <c r="AF4903" i="7" s="1"/>
  <c r="AF4904" i="7" a="1"/>
  <c r="AF4904" i="7" s="1"/>
  <c r="AF4905" i="7" a="1"/>
  <c r="AF4905" i="7" s="1"/>
  <c r="AF4906" i="7" a="1"/>
  <c r="AF4906" i="7" s="1"/>
  <c r="AF4907" i="7" a="1"/>
  <c r="AF4907" i="7" s="1"/>
  <c r="AF4908" i="7" a="1"/>
  <c r="AF4908" i="7" s="1"/>
  <c r="AF4909" i="7" a="1"/>
  <c r="AF4909" i="7" s="1"/>
  <c r="AF4910" i="7" a="1"/>
  <c r="AF4910" i="7"/>
  <c r="AF4911" i="7" a="1"/>
  <c r="AF4911" i="7" s="1"/>
  <c r="AF4912" i="7" a="1"/>
  <c r="AF4912" i="7" s="1"/>
  <c r="AF4913" i="7" a="1"/>
  <c r="AF4913" i="7"/>
  <c r="AF4914" i="7" a="1"/>
  <c r="AF4914" i="7" s="1"/>
  <c r="AF4915" i="7" a="1"/>
  <c r="AF4915" i="7" s="1"/>
  <c r="AF4916" i="7" a="1"/>
  <c r="AF4916" i="7" s="1"/>
  <c r="AF4917" i="7" a="1"/>
  <c r="AF4917" i="7" s="1"/>
  <c r="AF4918" i="7" a="1"/>
  <c r="AF4918" i="7" s="1"/>
  <c r="AF4919" i="7" a="1"/>
  <c r="AF4919" i="7" s="1"/>
  <c r="AF4920" i="7" a="1"/>
  <c r="AF4920" i="7" s="1"/>
  <c r="AF4921" i="7" a="1"/>
  <c r="AF4921" i="7" s="1"/>
  <c r="AF4922" i="7" a="1"/>
  <c r="AF4922" i="7" s="1"/>
  <c r="AF4923" i="7" a="1"/>
  <c r="AF4923" i="7" s="1"/>
  <c r="AF4924" i="7" a="1"/>
  <c r="AF4924" i="7" s="1"/>
  <c r="AF4925" i="7" a="1"/>
  <c r="AF4925" i="7" s="1"/>
  <c r="AF4926" i="7" a="1"/>
  <c r="AF4926" i="7" s="1"/>
  <c r="AF4927" i="7" a="1"/>
  <c r="AF4927" i="7" s="1"/>
  <c r="AF4928" i="7" a="1"/>
  <c r="AF4928" i="7" s="1"/>
  <c r="AF4929" i="7" a="1"/>
  <c r="AF4929" i="7" s="1"/>
  <c r="AF4930" i="7" a="1"/>
  <c r="AF4930" i="7" s="1"/>
  <c r="AF4931" i="7" a="1"/>
  <c r="AF4931" i="7" s="1"/>
  <c r="AF4932" i="7" a="1"/>
  <c r="AF4932" i="7" s="1"/>
  <c r="AF4933" i="7" a="1"/>
  <c r="AF4933" i="7" s="1"/>
  <c r="AF4934" i="7" a="1"/>
  <c r="AF4934" i="7" s="1"/>
  <c r="AF4935" i="7" a="1"/>
  <c r="AF4935" i="7"/>
  <c r="AF4936" i="7" a="1"/>
  <c r="AF4936" i="7" s="1"/>
  <c r="AF4937" i="7" a="1"/>
  <c r="AF4937" i="7" s="1"/>
  <c r="AF4938" i="7" a="1"/>
  <c r="AF4938" i="7" s="1"/>
  <c r="AF4939" i="7" a="1"/>
  <c r="AF4939" i="7" s="1"/>
  <c r="AF4940" i="7" a="1"/>
  <c r="AF4940" i="7"/>
  <c r="AF4941" i="7" a="1"/>
  <c r="AF4941" i="7" s="1"/>
  <c r="AF4942" i="7" a="1"/>
  <c r="AF4942" i="7" s="1"/>
  <c r="AF4943" i="7" a="1"/>
  <c r="AF4943" i="7" s="1"/>
  <c r="AF4944" i="7" a="1"/>
  <c r="AF4944" i="7" s="1"/>
  <c r="AF4945" i="7" a="1"/>
  <c r="AF4945" i="7" s="1"/>
  <c r="AF4946" i="7" a="1"/>
  <c r="AF4946" i="7" s="1"/>
  <c r="AF4947" i="7" a="1"/>
  <c r="AF4947" i="7" s="1"/>
  <c r="AF4948" i="7" a="1"/>
  <c r="AF4948" i="7" s="1"/>
  <c r="AF4949" i="7" a="1"/>
  <c r="AF4949" i="7" s="1"/>
  <c r="AF4950" i="7" a="1"/>
  <c r="AF4950" i="7" s="1"/>
  <c r="AF4951" i="7" a="1"/>
  <c r="AF4951" i="7" s="1"/>
  <c r="AF4952" i="7" a="1"/>
  <c r="AF4952" i="7" s="1"/>
  <c r="AF4953" i="7" a="1"/>
  <c r="AF4953" i="7" s="1"/>
  <c r="AF4954" i="7" a="1"/>
  <c r="AF4954" i="7" s="1"/>
  <c r="AF4955" i="7" a="1"/>
  <c r="AF4955" i="7" s="1"/>
  <c r="AF4956" i="7" a="1"/>
  <c r="AF4956" i="7"/>
  <c r="AF4957" i="7" a="1"/>
  <c r="AF4957" i="7" s="1"/>
  <c r="AF4958" i="7" a="1"/>
  <c r="AF4958" i="7"/>
  <c r="AF4959" i="7" a="1"/>
  <c r="AF4959" i="7" s="1"/>
  <c r="AF4960" i="7" a="1"/>
  <c r="AF4960" i="7" s="1"/>
  <c r="AF4961" i="7" a="1"/>
  <c r="AF4961" i="7" s="1"/>
  <c r="AF4962" i="7" a="1"/>
  <c r="AF4962" i="7" s="1"/>
  <c r="AF4963" i="7" a="1"/>
  <c r="AF4963" i="7" s="1"/>
  <c r="AF4964" i="7" a="1"/>
  <c r="AF4964" i="7" s="1"/>
  <c r="AF4965" i="7" a="1"/>
  <c r="AF4965" i="7"/>
  <c r="AF4966" i="7" a="1"/>
  <c r="AF4966" i="7" s="1"/>
  <c r="AF4967" i="7" a="1"/>
  <c r="AF4967" i="7"/>
  <c r="AF4968" i="7" a="1"/>
  <c r="AF4968" i="7" s="1"/>
  <c r="AF4969" i="7" a="1"/>
  <c r="AF4969" i="7" s="1"/>
  <c r="AF4970" i="7" a="1"/>
  <c r="AF4970" i="7" s="1"/>
  <c r="AF4971" i="7" a="1"/>
  <c r="AF4971" i="7" s="1"/>
  <c r="AF4972" i="7" a="1"/>
  <c r="AF4972" i="7" s="1"/>
  <c r="AF4973" i="7" a="1"/>
  <c r="AF4973" i="7" s="1"/>
  <c r="AF4974" i="7" a="1"/>
  <c r="AF4974" i="7"/>
  <c r="AF4975" i="7" a="1"/>
  <c r="AF4975" i="7" s="1"/>
  <c r="AF4976" i="7" a="1"/>
  <c r="AF4976" i="7" s="1"/>
  <c r="AF4977" i="7" a="1"/>
  <c r="AF4977" i="7" s="1"/>
  <c r="AF4978" i="7" a="1"/>
  <c r="AF4978" i="7" s="1"/>
  <c r="AF4979" i="7" a="1"/>
  <c r="AF4979" i="7"/>
  <c r="AF4980" i="7" a="1"/>
  <c r="AF4980" i="7" s="1"/>
  <c r="AF4981" i="7" a="1"/>
  <c r="AF4981" i="7" s="1"/>
  <c r="AF4982" i="7" a="1"/>
  <c r="AF4982" i="7" s="1"/>
  <c r="AF4983" i="7" a="1"/>
  <c r="AF4983" i="7" s="1"/>
  <c r="AF4984" i="7" a="1"/>
  <c r="AF4984" i="7" s="1"/>
  <c r="AF4985" i="7" a="1"/>
  <c r="AF4985" i="7" s="1"/>
  <c r="AF4986" i="7" a="1"/>
  <c r="AF4986" i="7" s="1"/>
  <c r="AF4987" i="7" a="1"/>
  <c r="AF4987" i="7" s="1"/>
  <c r="AF4988" i="7" a="1"/>
  <c r="AF4988" i="7" s="1"/>
  <c r="AF4989" i="7" a="1"/>
  <c r="AF4989" i="7"/>
  <c r="AF4990" i="7" a="1"/>
  <c r="AF4990" i="7" s="1"/>
  <c r="AF4991" i="7" a="1"/>
  <c r="AF4991" i="7" s="1"/>
  <c r="AF4992" i="7" a="1"/>
  <c r="AF4992" i="7" s="1"/>
  <c r="AF4993" i="7" a="1"/>
  <c r="AF4993" i="7" s="1"/>
  <c r="AF4994" i="7" a="1"/>
  <c r="AF4994" i="7" s="1"/>
  <c r="AF4995" i="7" a="1"/>
  <c r="AF4995" i="7" s="1"/>
  <c r="AF4996" i="7" a="1"/>
  <c r="AF4996" i="7" s="1"/>
  <c r="AF4997" i="7" a="1"/>
  <c r="AF4997" i="7" s="1"/>
  <c r="AF4998" i="7" a="1"/>
  <c r="AF4998" i="7" s="1"/>
  <c r="AF4999" i="7" a="1"/>
  <c r="AF4999" i="7"/>
  <c r="AF5000" i="7" a="1"/>
  <c r="AF5000" i="7"/>
  <c r="AF5001" i="7" a="1"/>
  <c r="AF5001" i="7" s="1"/>
  <c r="AE2" i="7" a="1"/>
  <c r="AE2" i="7" s="1"/>
  <c r="AE3" i="7" a="1"/>
  <c r="AE3" i="7" s="1"/>
  <c r="AE4" i="7" a="1"/>
  <c r="AE4" i="7" s="1"/>
  <c r="AE5" i="7" a="1"/>
  <c r="AE5" i="7" s="1"/>
  <c r="AE6" i="7" a="1"/>
  <c r="AE6" i="7" s="1"/>
  <c r="AE7" i="7" a="1"/>
  <c r="AE7" i="7" s="1"/>
  <c r="AE8" i="7" a="1"/>
  <c r="AE8" i="7" s="1"/>
  <c r="AE9" i="7" a="1"/>
  <c r="AE9" i="7" s="1"/>
  <c r="AE10" i="7" a="1"/>
  <c r="AE10" i="7"/>
  <c r="AE11" i="7" a="1"/>
  <c r="AE11" i="7"/>
  <c r="AE12" i="7" a="1"/>
  <c r="AE12" i="7" s="1"/>
  <c r="AE13" i="7" a="1"/>
  <c r="AE13" i="7" s="1"/>
  <c r="AE14" i="7" a="1"/>
  <c r="AE14" i="7" s="1"/>
  <c r="AE15" i="7" a="1"/>
  <c r="AE15" i="7" s="1"/>
  <c r="AE16" i="7" a="1"/>
  <c r="AE16" i="7" s="1"/>
  <c r="AE17" i="7" a="1"/>
  <c r="AE17" i="7" s="1"/>
  <c r="AE18" i="7" a="1"/>
  <c r="AE18" i="7"/>
  <c r="AE19" i="7" a="1"/>
  <c r="AE19" i="7"/>
  <c r="AE20" i="7" a="1"/>
  <c r="AE20" i="7" s="1"/>
  <c r="AE21" i="7" a="1"/>
  <c r="AE21" i="7" s="1"/>
  <c r="AE22" i="7" a="1"/>
  <c r="AE22" i="7" s="1"/>
  <c r="AE23" i="7" a="1"/>
  <c r="AE23" i="7" s="1"/>
  <c r="AE24" i="7" a="1"/>
  <c r="AE24" i="7" s="1"/>
  <c r="AE25" i="7" a="1"/>
  <c r="AE25" i="7" s="1"/>
  <c r="AE26" i="7" a="1"/>
  <c r="AE26" i="7" s="1"/>
  <c r="AE27" i="7" a="1"/>
  <c r="AE27" i="7" s="1"/>
  <c r="AE28" i="7" a="1"/>
  <c r="AE28" i="7"/>
  <c r="AE29" i="7" a="1"/>
  <c r="AE29" i="7"/>
  <c r="AE30" i="7" a="1"/>
  <c r="AE30" i="7" s="1"/>
  <c r="AE31" i="7" a="1"/>
  <c r="AE31" i="7" s="1"/>
  <c r="AE32" i="7" a="1"/>
  <c r="AE32" i="7" s="1"/>
  <c r="AE33" i="7" a="1"/>
  <c r="AE33" i="7" s="1"/>
  <c r="AE34" i="7" a="1"/>
  <c r="AE34" i="7"/>
  <c r="AE35" i="7" a="1"/>
  <c r="AE35" i="7" s="1"/>
  <c r="AE36" i="7" a="1"/>
  <c r="AE36" i="7" s="1"/>
  <c r="AE37" i="7" a="1"/>
  <c r="AE37" i="7" s="1"/>
  <c r="AE38" i="7" a="1"/>
  <c r="AE38" i="7" s="1"/>
  <c r="AE39" i="7" a="1"/>
  <c r="AE39" i="7" s="1"/>
  <c r="AE40" i="7" a="1"/>
  <c r="AE40" i="7" s="1"/>
  <c r="AE41" i="7" a="1"/>
  <c r="AE41" i="7" s="1"/>
  <c r="AE42" i="7" a="1"/>
  <c r="AE42" i="7" s="1"/>
  <c r="AE43" i="7" a="1"/>
  <c r="AE43" i="7" s="1"/>
  <c r="AE44" i="7" a="1"/>
  <c r="AE44" i="7" s="1"/>
  <c r="AE45" i="7" a="1"/>
  <c r="AE45" i="7" s="1"/>
  <c r="AE46" i="7" a="1"/>
  <c r="AE46" i="7" s="1"/>
  <c r="AE47" i="7" a="1"/>
  <c r="AE47" i="7"/>
  <c r="AE48" i="7" a="1"/>
  <c r="AE48" i="7" s="1"/>
  <c r="AE49" i="7" a="1"/>
  <c r="AE49" i="7" s="1"/>
  <c r="AE50" i="7" a="1"/>
  <c r="AE50" i="7" s="1"/>
  <c r="AE51" i="7" a="1"/>
  <c r="AE51" i="7" s="1"/>
  <c r="AE52" i="7" a="1"/>
  <c r="AE52" i="7" s="1"/>
  <c r="AE53" i="7" a="1"/>
  <c r="AE53" i="7" s="1"/>
  <c r="AE54" i="7" a="1"/>
  <c r="AE54" i="7" s="1"/>
  <c r="AE55" i="7" a="1"/>
  <c r="AE55" i="7" s="1"/>
  <c r="AE56" i="7" a="1"/>
  <c r="AE56" i="7" s="1"/>
  <c r="AE57" i="7" a="1"/>
  <c r="AE57" i="7" s="1"/>
  <c r="AE58" i="7" a="1"/>
  <c r="AE58" i="7" s="1"/>
  <c r="AE59" i="7" a="1"/>
  <c r="AE59" i="7" s="1"/>
  <c r="AE60" i="7" a="1"/>
  <c r="AE60" i="7" s="1"/>
  <c r="AE61" i="7" a="1"/>
  <c r="AE61" i="7" s="1"/>
  <c r="AE62" i="7" a="1"/>
  <c r="AE62" i="7" s="1"/>
  <c r="AE63" i="7" a="1"/>
  <c r="AE63" i="7" s="1"/>
  <c r="AE64" i="7" a="1"/>
  <c r="AE64" i="7" s="1"/>
  <c r="AE65" i="7" a="1"/>
  <c r="AE65" i="7" s="1"/>
  <c r="AE66" i="7" a="1"/>
  <c r="AE66" i="7" s="1"/>
  <c r="AE67" i="7" a="1"/>
  <c r="AE67" i="7" s="1"/>
  <c r="AE68" i="7" a="1"/>
  <c r="AE68" i="7" s="1"/>
  <c r="AE69" i="7" a="1"/>
  <c r="AE69" i="7" s="1"/>
  <c r="AE70" i="7" a="1"/>
  <c r="AE70" i="7" s="1"/>
  <c r="AE71" i="7" a="1"/>
  <c r="AE71" i="7"/>
  <c r="AE72" i="7" a="1"/>
  <c r="AE72" i="7" s="1"/>
  <c r="AE73" i="7" a="1"/>
  <c r="AE73" i="7" s="1"/>
  <c r="AE74" i="7" a="1"/>
  <c r="AE74" i="7" s="1"/>
  <c r="AE75" i="7" a="1"/>
  <c r="AE75" i="7" s="1"/>
  <c r="AE76" i="7" a="1"/>
  <c r="AE76" i="7" s="1"/>
  <c r="AE77" i="7" a="1"/>
  <c r="AE77" i="7" s="1"/>
  <c r="AE78" i="7" a="1"/>
  <c r="AE78" i="7" s="1"/>
  <c r="AE79" i="7" a="1"/>
  <c r="AE79" i="7" s="1"/>
  <c r="AE80" i="7" a="1"/>
  <c r="AE80" i="7" s="1"/>
  <c r="AE81" i="7" a="1"/>
  <c r="AE81" i="7" s="1"/>
  <c r="AE82" i="7" a="1"/>
  <c r="AE82" i="7" s="1"/>
  <c r="AE83" i="7" a="1"/>
  <c r="AE83" i="7" s="1"/>
  <c r="AE84" i="7" a="1"/>
  <c r="AE84" i="7" s="1"/>
  <c r="AE85" i="7" a="1"/>
  <c r="AE85" i="7" s="1"/>
  <c r="AE86" i="7" a="1"/>
  <c r="AE86" i="7" s="1"/>
  <c r="AE87" i="7" a="1"/>
  <c r="AE87" i="7" s="1"/>
  <c r="AE88" i="7" a="1"/>
  <c r="AE88" i="7" s="1"/>
  <c r="AE89" i="7" a="1"/>
  <c r="AE89" i="7" s="1"/>
  <c r="AE90" i="7" a="1"/>
  <c r="AE90" i="7" s="1"/>
  <c r="AE91" i="7" a="1"/>
  <c r="AE91" i="7" s="1"/>
  <c r="AE92" i="7" a="1"/>
  <c r="AE92" i="7" s="1"/>
  <c r="AE93" i="7" a="1"/>
  <c r="AE93" i="7" s="1"/>
  <c r="AE94" i="7" a="1"/>
  <c r="AE94" i="7" s="1"/>
  <c r="AE95" i="7" a="1"/>
  <c r="AE95" i="7" s="1"/>
  <c r="AE96" i="7" a="1"/>
  <c r="AE96" i="7" s="1"/>
  <c r="AE97" i="7" a="1"/>
  <c r="AE97" i="7" s="1"/>
  <c r="AE98" i="7" a="1"/>
  <c r="AE98" i="7" s="1"/>
  <c r="AE99" i="7" a="1"/>
  <c r="AE99" i="7" s="1"/>
  <c r="AE100" i="7" a="1"/>
  <c r="AE100" i="7" s="1"/>
  <c r="AE101" i="7" a="1"/>
  <c r="AE101" i="7"/>
  <c r="AE102" i="7" a="1"/>
  <c r="AE102" i="7" s="1"/>
  <c r="AE103" i="7" a="1"/>
  <c r="AE103" i="7" s="1"/>
  <c r="AE104" i="7" a="1"/>
  <c r="AE104" i="7" s="1"/>
  <c r="AE105" i="7" a="1"/>
  <c r="AE105" i="7" s="1"/>
  <c r="AE106" i="7" a="1"/>
  <c r="AE106" i="7" s="1"/>
  <c r="AE107" i="7" a="1"/>
  <c r="AE107" i="7" s="1"/>
  <c r="AE108" i="7" a="1"/>
  <c r="AE108" i="7"/>
  <c r="AE109" i="7" a="1"/>
  <c r="AE109" i="7" s="1"/>
  <c r="AE110" i="7" a="1"/>
  <c r="AE110" i="7" s="1"/>
  <c r="AE111" i="7" a="1"/>
  <c r="AE111" i="7" s="1"/>
  <c r="AE112" i="7" a="1"/>
  <c r="AE112" i="7" s="1"/>
  <c r="AE113" i="7" a="1"/>
  <c r="AE113" i="7" s="1"/>
  <c r="AE114" i="7" a="1"/>
  <c r="AE114" i="7" s="1"/>
  <c r="AE115" i="7" a="1"/>
  <c r="AE115" i="7" s="1"/>
  <c r="AE116" i="7" a="1"/>
  <c r="AE116" i="7" s="1"/>
  <c r="AE117" i="7" a="1"/>
  <c r="AE117" i="7" s="1"/>
  <c r="AE118" i="7" a="1"/>
  <c r="AE118" i="7" s="1"/>
  <c r="AE119" i="7" a="1"/>
  <c r="AE119" i="7" s="1"/>
  <c r="AE120" i="7" a="1"/>
  <c r="AE120" i="7" s="1"/>
  <c r="AE121" i="7" a="1"/>
  <c r="AE121" i="7" s="1"/>
  <c r="AE122" i="7" a="1"/>
  <c r="AE122" i="7" s="1"/>
  <c r="AE123" i="7" a="1"/>
  <c r="AE123" i="7" s="1"/>
  <c r="AE124" i="7" a="1"/>
  <c r="AE124" i="7" s="1"/>
  <c r="AE125" i="7" a="1"/>
  <c r="AE125" i="7" s="1"/>
  <c r="AE126" i="7" a="1"/>
  <c r="AE126" i="7" s="1"/>
  <c r="AE127" i="7" a="1"/>
  <c r="AE127" i="7" s="1"/>
  <c r="AE128" i="7" a="1"/>
  <c r="AE128" i="7" s="1"/>
  <c r="AE129" i="7" a="1"/>
  <c r="AE129" i="7" s="1"/>
  <c r="AE130" i="7" a="1"/>
  <c r="AE130" i="7" s="1"/>
  <c r="AE131" i="7" a="1"/>
  <c r="AE131" i="7" s="1"/>
  <c r="AE132" i="7" a="1"/>
  <c r="AE132" i="7" s="1"/>
  <c r="AE133" i="7" a="1"/>
  <c r="AE133" i="7" s="1"/>
  <c r="AE134" i="7" a="1"/>
  <c r="AE134" i="7" s="1"/>
  <c r="AE135" i="7" a="1"/>
  <c r="AE135" i="7" s="1"/>
  <c r="AE136" i="7" a="1"/>
  <c r="AE136" i="7" s="1"/>
  <c r="AE137" i="7" a="1"/>
  <c r="AE137" i="7" s="1"/>
  <c r="AE138" i="7" a="1"/>
  <c r="AE138" i="7" s="1"/>
  <c r="AE139" i="7" a="1"/>
  <c r="AE139" i="7" s="1"/>
  <c r="AE140" i="7" a="1"/>
  <c r="AE140" i="7" s="1"/>
  <c r="AE141" i="7" a="1"/>
  <c r="AE141" i="7" s="1"/>
  <c r="AE142" i="7" a="1"/>
  <c r="AE142" i="7" s="1"/>
  <c r="AE143" i="7" a="1"/>
  <c r="AE143" i="7" s="1"/>
  <c r="AE144" i="7" a="1"/>
  <c r="AE144" i="7" s="1"/>
  <c r="AE145" i="7" a="1"/>
  <c r="AE145" i="7" s="1"/>
  <c r="AE146" i="7" a="1"/>
  <c r="AE146" i="7" s="1"/>
  <c r="AE147" i="7" a="1"/>
  <c r="AE147" i="7" s="1"/>
  <c r="AE148" i="7" a="1"/>
  <c r="AE148" i="7" s="1"/>
  <c r="AE149" i="7" a="1"/>
  <c r="AE149" i="7" s="1"/>
  <c r="AE150" i="7" a="1"/>
  <c r="AE150" i="7" s="1"/>
  <c r="AE151" i="7" a="1"/>
  <c r="AE151" i="7" s="1"/>
  <c r="AE152" i="7" a="1"/>
  <c r="AE152" i="7" s="1"/>
  <c r="AE153" i="7" a="1"/>
  <c r="AE153" i="7" s="1"/>
  <c r="AE154" i="7" a="1"/>
  <c r="AE154" i="7" s="1"/>
  <c r="AE155" i="7" a="1"/>
  <c r="AE155" i="7" s="1"/>
  <c r="AE156" i="7" a="1"/>
  <c r="AE156" i="7" s="1"/>
  <c r="AE157" i="7" a="1"/>
  <c r="AE157" i="7" s="1"/>
  <c r="AE158" i="7" a="1"/>
  <c r="AE158" i="7" s="1"/>
  <c r="AE159" i="7" a="1"/>
  <c r="AE159" i="7" s="1"/>
  <c r="AE160" i="7" a="1"/>
  <c r="AE160" i="7" s="1"/>
  <c r="AE161" i="7" a="1"/>
  <c r="AE161" i="7" s="1"/>
  <c r="AE162" i="7" a="1"/>
  <c r="AE162" i="7" s="1"/>
  <c r="AE163" i="7" a="1"/>
  <c r="AE163" i="7" s="1"/>
  <c r="AE164" i="7" a="1"/>
  <c r="AE164" i="7" s="1"/>
  <c r="AE165" i="7" a="1"/>
  <c r="AE165" i="7" s="1"/>
  <c r="AE166" i="7" a="1"/>
  <c r="AE166" i="7" s="1"/>
  <c r="AE167" i="7" a="1"/>
  <c r="AE167" i="7" s="1"/>
  <c r="AE168" i="7" a="1"/>
  <c r="AE168" i="7" s="1"/>
  <c r="AE169" i="7" a="1"/>
  <c r="AE169" i="7" s="1"/>
  <c r="AE170" i="7" a="1"/>
  <c r="AE170" i="7" s="1"/>
  <c r="AE171" i="7" a="1"/>
  <c r="AE171" i="7" s="1"/>
  <c r="AE172" i="7" a="1"/>
  <c r="AE172" i="7" s="1"/>
  <c r="AE173" i="7" a="1"/>
  <c r="AE173" i="7" s="1"/>
  <c r="AE174" i="7" a="1"/>
  <c r="AE174" i="7" s="1"/>
  <c r="AE175" i="7" a="1"/>
  <c r="AE175" i="7" s="1"/>
  <c r="AE176" i="7" a="1"/>
  <c r="AE176" i="7" s="1"/>
  <c r="AE177" i="7" a="1"/>
  <c r="AE177" i="7" s="1"/>
  <c r="AE178" i="7" a="1"/>
  <c r="AE178" i="7" s="1"/>
  <c r="AE179" i="7" a="1"/>
  <c r="AE179" i="7" s="1"/>
  <c r="AE180" i="7" a="1"/>
  <c r="AE180" i="7" s="1"/>
  <c r="AE181" i="7" a="1"/>
  <c r="AE181" i="7" s="1"/>
  <c r="AE182" i="7" a="1"/>
  <c r="AE182" i="7" s="1"/>
  <c r="AE183" i="7" a="1"/>
  <c r="AE183" i="7" s="1"/>
  <c r="AE184" i="7" a="1"/>
  <c r="AE184" i="7" s="1"/>
  <c r="AE185" i="7" a="1"/>
  <c r="AE185" i="7" s="1"/>
  <c r="AE186" i="7" a="1"/>
  <c r="AE186" i="7" s="1"/>
  <c r="AE187" i="7" a="1"/>
  <c r="AE187" i="7" s="1"/>
  <c r="AE188" i="7" a="1"/>
  <c r="AE188" i="7" s="1"/>
  <c r="AE189" i="7" a="1"/>
  <c r="AE189" i="7" s="1"/>
  <c r="AE190" i="7" a="1"/>
  <c r="AE190" i="7" s="1"/>
  <c r="AE191" i="7" a="1"/>
  <c r="AE191" i="7" s="1"/>
  <c r="AE192" i="7" a="1"/>
  <c r="AE192" i="7" s="1"/>
  <c r="AE193" i="7" a="1"/>
  <c r="AE193" i="7" s="1"/>
  <c r="AE194" i="7" a="1"/>
  <c r="AE194" i="7" s="1"/>
  <c r="AE195" i="7" a="1"/>
  <c r="AE195" i="7" s="1"/>
  <c r="AE196" i="7" a="1"/>
  <c r="AE196" i="7" s="1"/>
  <c r="AE197" i="7" a="1"/>
  <c r="AE197" i="7" s="1"/>
  <c r="AE198" i="7" a="1"/>
  <c r="AE198" i="7" s="1"/>
  <c r="AE199" i="7" a="1"/>
  <c r="AE199" i="7" s="1"/>
  <c r="AE200" i="7" a="1"/>
  <c r="AE200" i="7" s="1"/>
  <c r="AE201" i="7" a="1"/>
  <c r="AE201" i="7" s="1"/>
  <c r="AE202" i="7" a="1"/>
  <c r="AE202" i="7" s="1"/>
  <c r="AE203" i="7" a="1"/>
  <c r="AE203" i="7" s="1"/>
  <c r="AE204" i="7" a="1"/>
  <c r="AE204" i="7" s="1"/>
  <c r="AE205" i="7" a="1"/>
  <c r="AE205" i="7" s="1"/>
  <c r="AE206" i="7" a="1"/>
  <c r="AE206" i="7" s="1"/>
  <c r="AE207" i="7" a="1"/>
  <c r="AE207" i="7" s="1"/>
  <c r="AE208" i="7" a="1"/>
  <c r="AE208" i="7" s="1"/>
  <c r="AE209" i="7" a="1"/>
  <c r="AE209" i="7" s="1"/>
  <c r="AE210" i="7" a="1"/>
  <c r="AE210" i="7" s="1"/>
  <c r="AE211" i="7" a="1"/>
  <c r="AE211" i="7" s="1"/>
  <c r="AE212" i="7" a="1"/>
  <c r="AE212" i="7" s="1"/>
  <c r="AE213" i="7" a="1"/>
  <c r="AE213" i="7" s="1"/>
  <c r="AE214" i="7" a="1"/>
  <c r="AE214" i="7" s="1"/>
  <c r="AE215" i="7" a="1"/>
  <c r="AE215" i="7" s="1"/>
  <c r="AE216" i="7" a="1"/>
  <c r="AE216" i="7" s="1"/>
  <c r="AE217" i="7" a="1"/>
  <c r="AE217" i="7" s="1"/>
  <c r="AE218" i="7" a="1"/>
  <c r="AE218" i="7" s="1"/>
  <c r="AE219" i="7" a="1"/>
  <c r="AE219" i="7" s="1"/>
  <c r="AE220" i="7" a="1"/>
  <c r="AE220" i="7" s="1"/>
  <c r="AE221" i="7" a="1"/>
  <c r="AE221" i="7" s="1"/>
  <c r="AE222" i="7" a="1"/>
  <c r="AE222" i="7" s="1"/>
  <c r="AE223" i="7" a="1"/>
  <c r="AE223" i="7" s="1"/>
  <c r="AE224" i="7" a="1"/>
  <c r="AE224" i="7" s="1"/>
  <c r="AE225" i="7" a="1"/>
  <c r="AE225" i="7" s="1"/>
  <c r="AE226" i="7" a="1"/>
  <c r="AE226" i="7" s="1"/>
  <c r="AE227" i="7" a="1"/>
  <c r="AE227" i="7" s="1"/>
  <c r="AE228" i="7" a="1"/>
  <c r="AE228" i="7" s="1"/>
  <c r="AE229" i="7" a="1"/>
  <c r="AE229" i="7" s="1"/>
  <c r="AE230" i="7" a="1"/>
  <c r="AE230" i="7" s="1"/>
  <c r="AE231" i="7" a="1"/>
  <c r="AE231" i="7" s="1"/>
  <c r="AE232" i="7" a="1"/>
  <c r="AE232" i="7" s="1"/>
  <c r="AE233" i="7" a="1"/>
  <c r="AE233" i="7" s="1"/>
  <c r="AE234" i="7" a="1"/>
  <c r="AE234" i="7" s="1"/>
  <c r="AE235" i="7" a="1"/>
  <c r="AE235" i="7" s="1"/>
  <c r="AE236" i="7" a="1"/>
  <c r="AE236" i="7" s="1"/>
  <c r="AE237" i="7" a="1"/>
  <c r="AE237" i="7" s="1"/>
  <c r="AE238" i="7" a="1"/>
  <c r="AE238" i="7" s="1"/>
  <c r="AE239" i="7" a="1"/>
  <c r="AE239" i="7" s="1"/>
  <c r="AE240" i="7" a="1"/>
  <c r="AE240" i="7" s="1"/>
  <c r="AE241" i="7" a="1"/>
  <c r="AE241" i="7" s="1"/>
  <c r="AE242" i="7" a="1"/>
  <c r="AE242" i="7" s="1"/>
  <c r="AE243" i="7" a="1"/>
  <c r="AE243" i="7" s="1"/>
  <c r="AE244" i="7" a="1"/>
  <c r="AE244" i="7" s="1"/>
  <c r="AE245" i="7" a="1"/>
  <c r="AE245" i="7" s="1"/>
  <c r="AE246" i="7" a="1"/>
  <c r="AE246" i="7" s="1"/>
  <c r="AE247" i="7" a="1"/>
  <c r="AE247" i="7" s="1"/>
  <c r="AE248" i="7" a="1"/>
  <c r="AE248" i="7" s="1"/>
  <c r="AE249" i="7" a="1"/>
  <c r="AE249" i="7" s="1"/>
  <c r="AE250" i="7" a="1"/>
  <c r="AE250" i="7"/>
  <c r="AE251" i="7" a="1"/>
  <c r="AE251" i="7" s="1"/>
  <c r="AE252" i="7" a="1"/>
  <c r="AE252" i="7" s="1"/>
  <c r="AE253" i="7" a="1"/>
  <c r="AE253" i="7" s="1"/>
  <c r="AE254" i="7" a="1"/>
  <c r="AE254" i="7" s="1"/>
  <c r="AE255" i="7" a="1"/>
  <c r="AE255" i="7" s="1"/>
  <c r="AE256" i="7" a="1"/>
  <c r="AE256" i="7" s="1"/>
  <c r="AE257" i="7" a="1"/>
  <c r="AE257" i="7" s="1"/>
  <c r="AE258" i="7" a="1"/>
  <c r="AE258" i="7" s="1"/>
  <c r="AE259" i="7" a="1"/>
  <c r="AE259" i="7" s="1"/>
  <c r="AE260" i="7" a="1"/>
  <c r="AE260" i="7" s="1"/>
  <c r="AE261" i="7" a="1"/>
  <c r="AE261" i="7" s="1"/>
  <c r="AE262" i="7" a="1"/>
  <c r="AE262" i="7" s="1"/>
  <c r="AE263" i="7" a="1"/>
  <c r="AE263" i="7" s="1"/>
  <c r="AE264" i="7" a="1"/>
  <c r="AE264" i="7" s="1"/>
  <c r="AE265" i="7" a="1"/>
  <c r="AE265" i="7" s="1"/>
  <c r="AE266" i="7" a="1"/>
  <c r="AE266" i="7" s="1"/>
  <c r="AE267" i="7" a="1"/>
  <c r="AE267" i="7" s="1"/>
  <c r="AE268" i="7" a="1"/>
  <c r="AE268" i="7" s="1"/>
  <c r="AE269" i="7" a="1"/>
  <c r="AE269" i="7" s="1"/>
  <c r="AE270" i="7" a="1"/>
  <c r="AE270" i="7" s="1"/>
  <c r="AE271" i="7" a="1"/>
  <c r="AE271" i="7" s="1"/>
  <c r="AE272" i="7" a="1"/>
  <c r="AE272" i="7" s="1"/>
  <c r="AE273" i="7" a="1"/>
  <c r="AE273" i="7" s="1"/>
  <c r="AE274" i="7" a="1"/>
  <c r="AE274" i="7" s="1"/>
  <c r="AE275" i="7" a="1"/>
  <c r="AE275" i="7" s="1"/>
  <c r="AE276" i="7" a="1"/>
  <c r="AE276" i="7" s="1"/>
  <c r="AE277" i="7" a="1"/>
  <c r="AE277" i="7" s="1"/>
  <c r="AE278" i="7" a="1"/>
  <c r="AE278" i="7" s="1"/>
  <c r="AE279" i="7" a="1"/>
  <c r="AE279" i="7" s="1"/>
  <c r="AE280" i="7" a="1"/>
  <c r="AE280" i="7" s="1"/>
  <c r="AE281" i="7" a="1"/>
  <c r="AE281" i="7" s="1"/>
  <c r="AE282" i="7" a="1"/>
  <c r="AE282" i="7" s="1"/>
  <c r="AE283" i="7" a="1"/>
  <c r="AE283" i="7" s="1"/>
  <c r="AE284" i="7" a="1"/>
  <c r="AE284" i="7" s="1"/>
  <c r="AE285" i="7" a="1"/>
  <c r="AE285" i="7" s="1"/>
  <c r="AE286" i="7" a="1"/>
  <c r="AE286" i="7" s="1"/>
  <c r="AE287" i="7" a="1"/>
  <c r="AE287" i="7" s="1"/>
  <c r="AE288" i="7" a="1"/>
  <c r="AE288" i="7" s="1"/>
  <c r="AE289" i="7" a="1"/>
  <c r="AE289" i="7" s="1"/>
  <c r="AE290" i="7" a="1"/>
  <c r="AE290" i="7" s="1"/>
  <c r="AE291" i="7" a="1"/>
  <c r="AE291" i="7" s="1"/>
  <c r="AE292" i="7" a="1"/>
  <c r="AE292" i="7" s="1"/>
  <c r="AE293" i="7" a="1"/>
  <c r="AE293" i="7" s="1"/>
  <c r="AE294" i="7" a="1"/>
  <c r="AE294" i="7" s="1"/>
  <c r="AE295" i="7" a="1"/>
  <c r="AE295" i="7" s="1"/>
  <c r="AE296" i="7" a="1"/>
  <c r="AE296" i="7" s="1"/>
  <c r="AE297" i="7" a="1"/>
  <c r="AE297" i="7" s="1"/>
  <c r="AE298" i="7" a="1"/>
  <c r="AE298" i="7" s="1"/>
  <c r="AE299" i="7" a="1"/>
  <c r="AE299" i="7" s="1"/>
  <c r="AE300" i="7" a="1"/>
  <c r="AE300" i="7" s="1"/>
  <c r="AE301" i="7" a="1"/>
  <c r="AE301" i="7" s="1"/>
  <c r="AE302" i="7" a="1"/>
  <c r="AE302" i="7" s="1"/>
  <c r="AE303" i="7" a="1"/>
  <c r="AE303" i="7" s="1"/>
  <c r="AE304" i="7" a="1"/>
  <c r="AE304" i="7" s="1"/>
  <c r="AE305" i="7" a="1"/>
  <c r="AE305" i="7" s="1"/>
  <c r="AE306" i="7" a="1"/>
  <c r="AE306" i="7" s="1"/>
  <c r="AE307" i="7" a="1"/>
  <c r="AE307" i="7" s="1"/>
  <c r="AE308" i="7" a="1"/>
  <c r="AE308" i="7" s="1"/>
  <c r="AE309" i="7" a="1"/>
  <c r="AE309" i="7" s="1"/>
  <c r="AE310" i="7" a="1"/>
  <c r="AE310" i="7"/>
  <c r="AE311" i="7" a="1"/>
  <c r="AE311" i="7" s="1"/>
  <c r="AE312" i="7" a="1"/>
  <c r="AE312" i="7" s="1"/>
  <c r="AE313" i="7" a="1"/>
  <c r="AE313" i="7" s="1"/>
  <c r="AE314" i="7" a="1"/>
  <c r="AE314" i="7" s="1"/>
  <c r="AE315" i="7" a="1"/>
  <c r="AE315" i="7" s="1"/>
  <c r="AE316" i="7" a="1"/>
  <c r="AE316" i="7" s="1"/>
  <c r="AE317" i="7" a="1"/>
  <c r="AE317" i="7" s="1"/>
  <c r="AE318" i="7" a="1"/>
  <c r="AE318" i="7" s="1"/>
  <c r="AE319" i="7" a="1"/>
  <c r="AE319" i="7" s="1"/>
  <c r="AE320" i="7" a="1"/>
  <c r="AE320" i="7" s="1"/>
  <c r="AE321" i="7" a="1"/>
  <c r="AE321" i="7" s="1"/>
  <c r="AE322" i="7" a="1"/>
  <c r="AE322" i="7" s="1"/>
  <c r="AE323" i="7" a="1"/>
  <c r="AE323" i="7" s="1"/>
  <c r="AE324" i="7" a="1"/>
  <c r="AE324" i="7" s="1"/>
  <c r="AE325" i="7" a="1"/>
  <c r="AE325" i="7" s="1"/>
  <c r="AE326" i="7" a="1"/>
  <c r="AE326" i="7" s="1"/>
  <c r="AE327" i="7" a="1"/>
  <c r="AE327" i="7" s="1"/>
  <c r="AE328" i="7" a="1"/>
  <c r="AE328" i="7" s="1"/>
  <c r="AE329" i="7" a="1"/>
  <c r="AE329" i="7" s="1"/>
  <c r="AE330" i="7" a="1"/>
  <c r="AE330" i="7" s="1"/>
  <c r="AE331" i="7" a="1"/>
  <c r="AE331" i="7" s="1"/>
  <c r="AE332" i="7" a="1"/>
  <c r="AE332" i="7" s="1"/>
  <c r="AE333" i="7" a="1"/>
  <c r="AE333" i="7" s="1"/>
  <c r="AE334" i="7" a="1"/>
  <c r="AE334" i="7" s="1"/>
  <c r="AE335" i="7" a="1"/>
  <c r="AE335" i="7" s="1"/>
  <c r="AE336" i="7" a="1"/>
  <c r="AE336" i="7" s="1"/>
  <c r="AE337" i="7" a="1"/>
  <c r="AE337" i="7" s="1"/>
  <c r="AE338" i="7" a="1"/>
  <c r="AE338" i="7" s="1"/>
  <c r="AE339" i="7" a="1"/>
  <c r="AE339" i="7" s="1"/>
  <c r="AE340" i="7" a="1"/>
  <c r="AE340" i="7" s="1"/>
  <c r="AE341" i="7" a="1"/>
  <c r="AE341" i="7" s="1"/>
  <c r="AE342" i="7" a="1"/>
  <c r="AE342" i="7" s="1"/>
  <c r="AE343" i="7" a="1"/>
  <c r="AE343" i="7" s="1"/>
  <c r="AE344" i="7" a="1"/>
  <c r="AE344" i="7" s="1"/>
  <c r="AE345" i="7" a="1"/>
  <c r="AE345" i="7" s="1"/>
  <c r="AE346" i="7" a="1"/>
  <c r="AE346" i="7" s="1"/>
  <c r="AE347" i="7" a="1"/>
  <c r="AE347" i="7" s="1"/>
  <c r="AE348" i="7" a="1"/>
  <c r="AE348" i="7" s="1"/>
  <c r="AE349" i="7" a="1"/>
  <c r="AE349" i="7" s="1"/>
  <c r="AE350" i="7" a="1"/>
  <c r="AE350" i="7" s="1"/>
  <c r="AE351" i="7" a="1"/>
  <c r="AE351" i="7" s="1"/>
  <c r="AE352" i="7" a="1"/>
  <c r="AE352" i="7" s="1"/>
  <c r="AE353" i="7" a="1"/>
  <c r="AE353" i="7" s="1"/>
  <c r="AE354" i="7" a="1"/>
  <c r="AE354" i="7" s="1"/>
  <c r="AE355" i="7" a="1"/>
  <c r="AE355" i="7" s="1"/>
  <c r="AE356" i="7" a="1"/>
  <c r="AE356" i="7" s="1"/>
  <c r="AE357" i="7" a="1"/>
  <c r="AE357" i="7" s="1"/>
  <c r="AE358" i="7" a="1"/>
  <c r="AE358" i="7" s="1"/>
  <c r="AE359" i="7" a="1"/>
  <c r="AE359" i="7" s="1"/>
  <c r="AE360" i="7" a="1"/>
  <c r="AE360" i="7" s="1"/>
  <c r="AE361" i="7" a="1"/>
  <c r="AE361" i="7" s="1"/>
  <c r="AE362" i="7" a="1"/>
  <c r="AE362" i="7" s="1"/>
  <c r="AE363" i="7" a="1"/>
  <c r="AE363" i="7" s="1"/>
  <c r="AE364" i="7" a="1"/>
  <c r="AE364" i="7" s="1"/>
  <c r="AE365" i="7" a="1"/>
  <c r="AE365" i="7" s="1"/>
  <c r="AE366" i="7" a="1"/>
  <c r="AE366" i="7" s="1"/>
  <c r="AE367" i="7" a="1"/>
  <c r="AE367" i="7" s="1"/>
  <c r="AE368" i="7" a="1"/>
  <c r="AE368" i="7" s="1"/>
  <c r="AE369" i="7" a="1"/>
  <c r="AE369" i="7" s="1"/>
  <c r="AE370" i="7" a="1"/>
  <c r="AE370" i="7" s="1"/>
  <c r="AE371" i="7" a="1"/>
  <c r="AE371" i="7" s="1"/>
  <c r="AE372" i="7" a="1"/>
  <c r="AE372" i="7" s="1"/>
  <c r="AE373" i="7" a="1"/>
  <c r="AE373" i="7" s="1"/>
  <c r="AE374" i="7" a="1"/>
  <c r="AE374" i="7" s="1"/>
  <c r="AE375" i="7" a="1"/>
  <c r="AE375" i="7" s="1"/>
  <c r="AE376" i="7" a="1"/>
  <c r="AE376" i="7" s="1"/>
  <c r="AE377" i="7" a="1"/>
  <c r="AE377" i="7" s="1"/>
  <c r="AE378" i="7" a="1"/>
  <c r="AE378" i="7" s="1"/>
  <c r="AE379" i="7" a="1"/>
  <c r="AE379" i="7" s="1"/>
  <c r="AE380" i="7" a="1"/>
  <c r="AE380" i="7" s="1"/>
  <c r="AE381" i="7" a="1"/>
  <c r="AE381" i="7" s="1"/>
  <c r="AE382" i="7" a="1"/>
  <c r="AE382" i="7" s="1"/>
  <c r="AE383" i="7" a="1"/>
  <c r="AE383" i="7" s="1"/>
  <c r="AE384" i="7" a="1"/>
  <c r="AE384" i="7" s="1"/>
  <c r="AE385" i="7" a="1"/>
  <c r="AE385" i="7" s="1"/>
  <c r="AE386" i="7" a="1"/>
  <c r="AE386" i="7" s="1"/>
  <c r="AE387" i="7" a="1"/>
  <c r="AE387" i="7" s="1"/>
  <c r="AE388" i="7" a="1"/>
  <c r="AE388" i="7" s="1"/>
  <c r="AE389" i="7" a="1"/>
  <c r="AE389" i="7" s="1"/>
  <c r="AE390" i="7" a="1"/>
  <c r="AE390" i="7" s="1"/>
  <c r="AE391" i="7" a="1"/>
  <c r="AE391" i="7" s="1"/>
  <c r="AE392" i="7" a="1"/>
  <c r="AE392" i="7" s="1"/>
  <c r="AE393" i="7" a="1"/>
  <c r="AE393" i="7" s="1"/>
  <c r="AE394" i="7" a="1"/>
  <c r="AE394" i="7" s="1"/>
  <c r="AE395" i="7" a="1"/>
  <c r="AE395" i="7" s="1"/>
  <c r="AE396" i="7" a="1"/>
  <c r="AE396" i="7" s="1"/>
  <c r="AE397" i="7" a="1"/>
  <c r="AE397" i="7" s="1"/>
  <c r="AE398" i="7" a="1"/>
  <c r="AE398" i="7" s="1"/>
  <c r="AE399" i="7" a="1"/>
  <c r="AE399" i="7" s="1"/>
  <c r="AE400" i="7" a="1"/>
  <c r="AE400" i="7" s="1"/>
  <c r="AE401" i="7" a="1"/>
  <c r="AE401" i="7" s="1"/>
  <c r="AE402" i="7" a="1"/>
  <c r="AE402" i="7" s="1"/>
  <c r="AE403" i="7" a="1"/>
  <c r="AE403" i="7"/>
  <c r="AE404" i="7" a="1"/>
  <c r="AE404" i="7" s="1"/>
  <c r="AE405" i="7" a="1"/>
  <c r="AE405" i="7" s="1"/>
  <c r="AE406" i="7" a="1"/>
  <c r="AE406" i="7" s="1"/>
  <c r="AE407" i="7" a="1"/>
  <c r="AE407" i="7" s="1"/>
  <c r="AE408" i="7" a="1"/>
  <c r="AE408" i="7" s="1"/>
  <c r="AE409" i="7" a="1"/>
  <c r="AE409" i="7" s="1"/>
  <c r="AE410" i="7" a="1"/>
  <c r="AE410" i="7" s="1"/>
  <c r="AE411" i="7" a="1"/>
  <c r="AE411" i="7" s="1"/>
  <c r="AE412" i="7" a="1"/>
  <c r="AE412" i="7" s="1"/>
  <c r="AE413" i="7" a="1"/>
  <c r="AE413" i="7" s="1"/>
  <c r="AE414" i="7" a="1"/>
  <c r="AE414" i="7"/>
  <c r="AE415" i="7" a="1"/>
  <c r="AE415" i="7" s="1"/>
  <c r="AE416" i="7" a="1"/>
  <c r="AE416" i="7" s="1"/>
  <c r="AE417" i="7" a="1"/>
  <c r="AE417" i="7" s="1"/>
  <c r="AE418" i="7" a="1"/>
  <c r="AE418" i="7" s="1"/>
  <c r="AE419" i="7" a="1"/>
  <c r="AE419" i="7" s="1"/>
  <c r="AE420" i="7" a="1"/>
  <c r="AE420" i="7" s="1"/>
  <c r="AE421" i="7" a="1"/>
  <c r="AE421" i="7" s="1"/>
  <c r="AE422" i="7" a="1"/>
  <c r="AE422" i="7" s="1"/>
  <c r="AE423" i="7" a="1"/>
  <c r="AE423" i="7" s="1"/>
  <c r="AE424" i="7" a="1"/>
  <c r="AE424" i="7" s="1"/>
  <c r="AE425" i="7" a="1"/>
  <c r="AE425" i="7"/>
  <c r="AE426" i="7" a="1"/>
  <c r="AE426" i="7" s="1"/>
  <c r="AE427" i="7" a="1"/>
  <c r="AE427" i="7" s="1"/>
  <c r="AE428" i="7" a="1"/>
  <c r="AE428" i="7" s="1"/>
  <c r="AE429" i="7" a="1"/>
  <c r="AE429" i="7" s="1"/>
  <c r="AE430" i="7" a="1"/>
  <c r="AE430" i="7" s="1"/>
  <c r="AE431" i="7" a="1"/>
  <c r="AE431" i="7" s="1"/>
  <c r="AE432" i="7" a="1"/>
  <c r="AE432" i="7" s="1"/>
  <c r="AE433" i="7" a="1"/>
  <c r="AE433" i="7" s="1"/>
  <c r="AE434" i="7" a="1"/>
  <c r="AE434" i="7" s="1"/>
  <c r="AE435" i="7" a="1"/>
  <c r="AE435" i="7" s="1"/>
  <c r="AE436" i="7" a="1"/>
  <c r="AE436" i="7" s="1"/>
  <c r="AE437" i="7" a="1"/>
  <c r="AE437" i="7" s="1"/>
  <c r="AE438" i="7" a="1"/>
  <c r="AE438" i="7" s="1"/>
  <c r="AE439" i="7" a="1"/>
  <c r="AE439" i="7" s="1"/>
  <c r="AE440" i="7" a="1"/>
  <c r="AE440" i="7" s="1"/>
  <c r="AE441" i="7" a="1"/>
  <c r="AE441" i="7" s="1"/>
  <c r="AE442" i="7" a="1"/>
  <c r="AE442" i="7" s="1"/>
  <c r="AE443" i="7" a="1"/>
  <c r="AE443" i="7" s="1"/>
  <c r="AE444" i="7" a="1"/>
  <c r="AE444" i="7" s="1"/>
  <c r="AE445" i="7" a="1"/>
  <c r="AE445" i="7" s="1"/>
  <c r="AE446" i="7" a="1"/>
  <c r="AE446" i="7" s="1"/>
  <c r="AE447" i="7" a="1"/>
  <c r="AE447" i="7" s="1"/>
  <c r="AE448" i="7" a="1"/>
  <c r="AE448" i="7" s="1"/>
  <c r="AE449" i="7" a="1"/>
  <c r="AE449" i="7" s="1"/>
  <c r="AE450" i="7" a="1"/>
  <c r="AE450" i="7" s="1"/>
  <c r="AE451" i="7" a="1"/>
  <c r="AE451" i="7" s="1"/>
  <c r="AE452" i="7" a="1"/>
  <c r="AE452" i="7" s="1"/>
  <c r="AE453" i="7" a="1"/>
  <c r="AE453" i="7" s="1"/>
  <c r="AE454" i="7" a="1"/>
  <c r="AE454" i="7" s="1"/>
  <c r="AE455" i="7" a="1"/>
  <c r="AE455" i="7" s="1"/>
  <c r="AE456" i="7" a="1"/>
  <c r="AE456" i="7" s="1"/>
  <c r="AE457" i="7" a="1"/>
  <c r="AE457" i="7" s="1"/>
  <c r="AE458" i="7" a="1"/>
  <c r="AE458" i="7" s="1"/>
  <c r="AE459" i="7" a="1"/>
  <c r="AE459" i="7" s="1"/>
  <c r="AE460" i="7" a="1"/>
  <c r="AE460" i="7" s="1"/>
  <c r="AE461" i="7" a="1"/>
  <c r="AE461" i="7" s="1"/>
  <c r="AE462" i="7" a="1"/>
  <c r="AE462" i="7" s="1"/>
  <c r="AE463" i="7" a="1"/>
  <c r="AE463" i="7" s="1"/>
  <c r="AE464" i="7" a="1"/>
  <c r="AE464" i="7" s="1"/>
  <c r="AE465" i="7" a="1"/>
  <c r="AE465" i="7" s="1"/>
  <c r="AE466" i="7" a="1"/>
  <c r="AE466" i="7" s="1"/>
  <c r="AE467" i="7" a="1"/>
  <c r="AE467" i="7" s="1"/>
  <c r="AE468" i="7" a="1"/>
  <c r="AE468" i="7" s="1"/>
  <c r="AE469" i="7" a="1"/>
  <c r="AE469" i="7" s="1"/>
  <c r="AE470" i="7" a="1"/>
  <c r="AE470" i="7" s="1"/>
  <c r="AE471" i="7" a="1"/>
  <c r="AE471" i="7" s="1"/>
  <c r="AE472" i="7" a="1"/>
  <c r="AE472" i="7"/>
  <c r="AE473" i="7" a="1"/>
  <c r="AE473" i="7" s="1"/>
  <c r="AE474" i="7" a="1"/>
  <c r="AE474" i="7" s="1"/>
  <c r="AE475" i="7" a="1"/>
  <c r="AE475" i="7" s="1"/>
  <c r="AE476" i="7" a="1"/>
  <c r="AE476" i="7" s="1"/>
  <c r="AE477" i="7" a="1"/>
  <c r="AE477" i="7" s="1"/>
  <c r="AE478" i="7" a="1"/>
  <c r="AE478" i="7" s="1"/>
  <c r="AE479" i="7" a="1"/>
  <c r="AE479" i="7" s="1"/>
  <c r="AE480" i="7" a="1"/>
  <c r="AE480" i="7" s="1"/>
  <c r="AE481" i="7" a="1"/>
  <c r="AE481" i="7" s="1"/>
  <c r="AE482" i="7" a="1"/>
  <c r="AE482" i="7" s="1"/>
  <c r="AE483" i="7" a="1"/>
  <c r="AE483" i="7" s="1"/>
  <c r="AE484" i="7" a="1"/>
  <c r="AE484" i="7" s="1"/>
  <c r="AE485" i="7" a="1"/>
  <c r="AE485" i="7" s="1"/>
  <c r="AE486" i="7" a="1"/>
  <c r="AE486" i="7" s="1"/>
  <c r="AE487" i="7" a="1"/>
  <c r="AE487" i="7" s="1"/>
  <c r="AE488" i="7" a="1"/>
  <c r="AE488" i="7" s="1"/>
  <c r="AE489" i="7" a="1"/>
  <c r="AE489" i="7" s="1"/>
  <c r="AE490" i="7" a="1"/>
  <c r="AE490" i="7" s="1"/>
  <c r="AE491" i="7" a="1"/>
  <c r="AE491" i="7" s="1"/>
  <c r="AE492" i="7" a="1"/>
  <c r="AE492" i="7" s="1"/>
  <c r="AE493" i="7" a="1"/>
  <c r="AE493" i="7" s="1"/>
  <c r="AE494" i="7" a="1"/>
  <c r="AE494" i="7" s="1"/>
  <c r="AE495" i="7" a="1"/>
  <c r="AE495" i="7" s="1"/>
  <c r="AE496" i="7" a="1"/>
  <c r="AE496" i="7" s="1"/>
  <c r="AE497" i="7" a="1"/>
  <c r="AE497" i="7" s="1"/>
  <c r="AE498" i="7" a="1"/>
  <c r="AE498" i="7" s="1"/>
  <c r="AE499" i="7" a="1"/>
  <c r="AE499" i="7" s="1"/>
  <c r="AE500" i="7" a="1"/>
  <c r="AE500" i="7" s="1"/>
  <c r="AE501" i="7" a="1"/>
  <c r="AE501" i="7" s="1"/>
  <c r="AE502" i="7" a="1"/>
  <c r="AE502" i="7" s="1"/>
  <c r="AE503" i="7" a="1"/>
  <c r="AE503" i="7" s="1"/>
  <c r="AE504" i="7" a="1"/>
  <c r="AE504" i="7" s="1"/>
  <c r="AE505" i="7" a="1"/>
  <c r="AE505" i="7" s="1"/>
  <c r="AE506" i="7" a="1"/>
  <c r="AE506" i="7" s="1"/>
  <c r="AE507" i="7" a="1"/>
  <c r="AE507" i="7" s="1"/>
  <c r="AE508" i="7" a="1"/>
  <c r="AE508" i="7" s="1"/>
  <c r="AE509" i="7" a="1"/>
  <c r="AE509" i="7" s="1"/>
  <c r="AE510" i="7" a="1"/>
  <c r="AE510" i="7" s="1"/>
  <c r="AE511" i="7" a="1"/>
  <c r="AE511" i="7" s="1"/>
  <c r="AE512" i="7" a="1"/>
  <c r="AE512" i="7" s="1"/>
  <c r="AE513" i="7" a="1"/>
  <c r="AE513" i="7" s="1"/>
  <c r="AE514" i="7" a="1"/>
  <c r="AE514" i="7" s="1"/>
  <c r="AE515" i="7" a="1"/>
  <c r="AE515" i="7"/>
  <c r="AE516" i="7" a="1"/>
  <c r="AE516" i="7" s="1"/>
  <c r="AE517" i="7" a="1"/>
  <c r="AE517" i="7" s="1"/>
  <c r="AE518" i="7" a="1"/>
  <c r="AE518" i="7" s="1"/>
  <c r="AE519" i="7" a="1"/>
  <c r="AE519" i="7" s="1"/>
  <c r="AE520" i="7" a="1"/>
  <c r="AE520" i="7" s="1"/>
  <c r="AE521" i="7" a="1"/>
  <c r="AE521" i="7" s="1"/>
  <c r="AE522" i="7" a="1"/>
  <c r="AE522" i="7" s="1"/>
  <c r="AE523" i="7" a="1"/>
  <c r="AE523" i="7" s="1"/>
  <c r="AE524" i="7" a="1"/>
  <c r="AE524" i="7" s="1"/>
  <c r="AE525" i="7" a="1"/>
  <c r="AE525" i="7" s="1"/>
  <c r="AE526" i="7" a="1"/>
  <c r="AE526" i="7" s="1"/>
  <c r="AE527" i="7" a="1"/>
  <c r="AE527" i="7" s="1"/>
  <c r="AE528" i="7" a="1"/>
  <c r="AE528" i="7" s="1"/>
  <c r="AE529" i="7" a="1"/>
  <c r="AE529" i="7" s="1"/>
  <c r="AE530" i="7" a="1"/>
  <c r="AE530" i="7" s="1"/>
  <c r="AE531" i="7" a="1"/>
  <c r="AE531" i="7" s="1"/>
  <c r="AE532" i="7" a="1"/>
  <c r="AE532" i="7" s="1"/>
  <c r="AE533" i="7" a="1"/>
  <c r="AE533" i="7" s="1"/>
  <c r="AE534" i="7" a="1"/>
  <c r="AE534" i="7"/>
  <c r="AE535" i="7" a="1"/>
  <c r="AE535" i="7" s="1"/>
  <c r="AE536" i="7" a="1"/>
  <c r="AE536" i="7" s="1"/>
  <c r="AE537" i="7" a="1"/>
  <c r="AE537" i="7" s="1"/>
  <c r="AE538" i="7" a="1"/>
  <c r="AE538" i="7" s="1"/>
  <c r="AE539" i="7" a="1"/>
  <c r="AE539" i="7" s="1"/>
  <c r="AE540" i="7" a="1"/>
  <c r="AE540" i="7" s="1"/>
  <c r="AE541" i="7" a="1"/>
  <c r="AE541" i="7" s="1"/>
  <c r="AE542" i="7" a="1"/>
  <c r="AE542" i="7" s="1"/>
  <c r="AE543" i="7" a="1"/>
  <c r="AE543" i="7" s="1"/>
  <c r="AE544" i="7" a="1"/>
  <c r="AE544" i="7" s="1"/>
  <c r="AE545" i="7" a="1"/>
  <c r="AE545" i="7" s="1"/>
  <c r="AE546" i="7" a="1"/>
  <c r="AE546" i="7" s="1"/>
  <c r="AE547" i="7" a="1"/>
  <c r="AE547" i="7" s="1"/>
  <c r="AE548" i="7" a="1"/>
  <c r="AE548" i="7" s="1"/>
  <c r="AE549" i="7" a="1"/>
  <c r="AE549" i="7" s="1"/>
  <c r="AE550" i="7" a="1"/>
  <c r="AE550" i="7" s="1"/>
  <c r="AE551" i="7" a="1"/>
  <c r="AE551" i="7" s="1"/>
  <c r="AE552" i="7" a="1"/>
  <c r="AE552" i="7" s="1"/>
  <c r="AE553" i="7" a="1"/>
  <c r="AE553" i="7" s="1"/>
  <c r="AE554" i="7" a="1"/>
  <c r="AE554" i="7" s="1"/>
  <c r="AE555" i="7" a="1"/>
  <c r="AE555" i="7" s="1"/>
  <c r="AE556" i="7" a="1"/>
  <c r="AE556" i="7" s="1"/>
  <c r="AE557" i="7" a="1"/>
  <c r="AE557" i="7" s="1"/>
  <c r="AE558" i="7" a="1"/>
  <c r="AE558" i="7" s="1"/>
  <c r="AE559" i="7" a="1"/>
  <c r="AE559" i="7" s="1"/>
  <c r="AE560" i="7" a="1"/>
  <c r="AE560" i="7" s="1"/>
  <c r="AE561" i="7" a="1"/>
  <c r="AE561" i="7" s="1"/>
  <c r="AE562" i="7" a="1"/>
  <c r="AE562" i="7" s="1"/>
  <c r="AE563" i="7" a="1"/>
  <c r="AE563" i="7" s="1"/>
  <c r="AE564" i="7" a="1"/>
  <c r="AE564" i="7" s="1"/>
  <c r="AE565" i="7" a="1"/>
  <c r="AE565" i="7" s="1"/>
  <c r="AE566" i="7" a="1"/>
  <c r="AE566" i="7" s="1"/>
  <c r="AE567" i="7" a="1"/>
  <c r="AE567" i="7" s="1"/>
  <c r="AE568" i="7" a="1"/>
  <c r="AE568" i="7" s="1"/>
  <c r="AE569" i="7" a="1"/>
  <c r="AE569" i="7" s="1"/>
  <c r="AE570" i="7" a="1"/>
  <c r="AE570" i="7" s="1"/>
  <c r="AE571" i="7" a="1"/>
  <c r="AE571" i="7" s="1"/>
  <c r="AE572" i="7" a="1"/>
  <c r="AE572" i="7" s="1"/>
  <c r="AE573" i="7" a="1"/>
  <c r="AE573" i="7" s="1"/>
  <c r="AE574" i="7" a="1"/>
  <c r="AE574" i="7" s="1"/>
  <c r="AE575" i="7" a="1"/>
  <c r="AE575" i="7" s="1"/>
  <c r="AE576" i="7" a="1"/>
  <c r="AE576" i="7" s="1"/>
  <c r="AE577" i="7" a="1"/>
  <c r="AE577" i="7" s="1"/>
  <c r="AE578" i="7" a="1"/>
  <c r="AE578" i="7" s="1"/>
  <c r="AE579" i="7" a="1"/>
  <c r="AE579" i="7" s="1"/>
  <c r="AE580" i="7" a="1"/>
  <c r="AE580" i="7" s="1"/>
  <c r="AE581" i="7" a="1"/>
  <c r="AE581" i="7" s="1"/>
  <c r="AE582" i="7" a="1"/>
  <c r="AE582" i="7" s="1"/>
  <c r="AE583" i="7" a="1"/>
  <c r="AE583" i="7" s="1"/>
  <c r="AE584" i="7" a="1"/>
  <c r="AE584" i="7" s="1"/>
  <c r="AE585" i="7" a="1"/>
  <c r="AE585" i="7" s="1"/>
  <c r="AE586" i="7" a="1"/>
  <c r="AE586" i="7"/>
  <c r="AE587" i="7" a="1"/>
  <c r="AE587" i="7" s="1"/>
  <c r="AE588" i="7" a="1"/>
  <c r="AE588" i="7"/>
  <c r="AE589" i="7" a="1"/>
  <c r="AE589" i="7" s="1"/>
  <c r="AE590" i="7" a="1"/>
  <c r="AE590" i="7" s="1"/>
  <c r="AE591" i="7" a="1"/>
  <c r="AE591" i="7" s="1"/>
  <c r="AE592" i="7" a="1"/>
  <c r="AE592" i="7" s="1"/>
  <c r="AE593" i="7" a="1"/>
  <c r="AE593" i="7" s="1"/>
  <c r="AE594" i="7" a="1"/>
  <c r="AE594" i="7" s="1"/>
  <c r="AE595" i="7" a="1"/>
  <c r="AE595" i="7" s="1"/>
  <c r="AE596" i="7" a="1"/>
  <c r="AE596" i="7" s="1"/>
  <c r="AE597" i="7" a="1"/>
  <c r="AE597" i="7" s="1"/>
  <c r="AE598" i="7" a="1"/>
  <c r="AE598" i="7" s="1"/>
  <c r="AE599" i="7" a="1"/>
  <c r="AE599" i="7" s="1"/>
  <c r="AE600" i="7" a="1"/>
  <c r="AE600" i="7" s="1"/>
  <c r="AE601" i="7" a="1"/>
  <c r="AE601" i="7" s="1"/>
  <c r="AE602" i="7" a="1"/>
  <c r="AE602" i="7" s="1"/>
  <c r="AE603" i="7" a="1"/>
  <c r="AE603" i="7" s="1"/>
  <c r="AE604" i="7" a="1"/>
  <c r="AE604" i="7" s="1"/>
  <c r="AE605" i="7" a="1"/>
  <c r="AE605" i="7" s="1"/>
  <c r="AE606" i="7" a="1"/>
  <c r="AE606" i="7" s="1"/>
  <c r="AE607" i="7" a="1"/>
  <c r="AE607" i="7" s="1"/>
  <c r="AE608" i="7" a="1"/>
  <c r="AE608" i="7" s="1"/>
  <c r="AE609" i="7" a="1"/>
  <c r="AE609" i="7" s="1"/>
  <c r="AE610" i="7" a="1"/>
  <c r="AE610" i="7" s="1"/>
  <c r="AE611" i="7" a="1"/>
  <c r="AE611" i="7" s="1"/>
  <c r="AE612" i="7" a="1"/>
  <c r="AE612" i="7" s="1"/>
  <c r="AE613" i="7" a="1"/>
  <c r="AE613" i="7" s="1"/>
  <c r="AE614" i="7" a="1"/>
  <c r="AE614" i="7" s="1"/>
  <c r="AE615" i="7" a="1"/>
  <c r="AE615" i="7" s="1"/>
  <c r="AE616" i="7" a="1"/>
  <c r="AE616" i="7" s="1"/>
  <c r="AE617" i="7" a="1"/>
  <c r="AE617" i="7" s="1"/>
  <c r="AE618" i="7" a="1"/>
  <c r="AE618" i="7" s="1"/>
  <c r="AE619" i="7" a="1"/>
  <c r="AE619" i="7" s="1"/>
  <c r="AE620" i="7" a="1"/>
  <c r="AE620" i="7" s="1"/>
  <c r="AE621" i="7" a="1"/>
  <c r="AE621" i="7" s="1"/>
  <c r="AE622" i="7" a="1"/>
  <c r="AE622" i="7"/>
  <c r="AE623" i="7" a="1"/>
  <c r="AE623" i="7" s="1"/>
  <c r="AE624" i="7" a="1"/>
  <c r="AE624" i="7" s="1"/>
  <c r="AE625" i="7" a="1"/>
  <c r="AE625" i="7" s="1"/>
  <c r="AE626" i="7" a="1"/>
  <c r="AE626" i="7" s="1"/>
  <c r="AE627" i="7" a="1"/>
  <c r="AE627" i="7" s="1"/>
  <c r="AE628" i="7" a="1"/>
  <c r="AE628" i="7" s="1"/>
  <c r="AE629" i="7" a="1"/>
  <c r="AE629" i="7" s="1"/>
  <c r="AE630" i="7" a="1"/>
  <c r="AE630" i="7" s="1"/>
  <c r="AE631" i="7" a="1"/>
  <c r="AE631" i="7" s="1"/>
  <c r="AE632" i="7" a="1"/>
  <c r="AE632" i="7" s="1"/>
  <c r="AE633" i="7" a="1"/>
  <c r="AE633" i="7" s="1"/>
  <c r="AE634" i="7" a="1"/>
  <c r="AE634" i="7" s="1"/>
  <c r="AE635" i="7" a="1"/>
  <c r="AE635" i="7" s="1"/>
  <c r="AE636" i="7" a="1"/>
  <c r="AE636" i="7" s="1"/>
  <c r="AE637" i="7" a="1"/>
  <c r="AE637" i="7" s="1"/>
  <c r="AE638" i="7" a="1"/>
  <c r="AE638" i="7" s="1"/>
  <c r="AE639" i="7" a="1"/>
  <c r="AE639" i="7" s="1"/>
  <c r="AE640" i="7" a="1"/>
  <c r="AE640" i="7" s="1"/>
  <c r="AE641" i="7" a="1"/>
  <c r="AE641" i="7" s="1"/>
  <c r="AE642" i="7" a="1"/>
  <c r="AE642" i="7" s="1"/>
  <c r="AE643" i="7" a="1"/>
  <c r="AE643" i="7"/>
  <c r="AE644" i="7" a="1"/>
  <c r="AE644" i="7" s="1"/>
  <c r="AE645" i="7" a="1"/>
  <c r="AE645" i="7" s="1"/>
  <c r="AE646" i="7" a="1"/>
  <c r="AE646" i="7"/>
  <c r="AE647" i="7" a="1"/>
  <c r="AE647" i="7" s="1"/>
  <c r="AE648" i="7" a="1"/>
  <c r="AE648" i="7" s="1"/>
  <c r="AE649" i="7" a="1"/>
  <c r="AE649" i="7" s="1"/>
  <c r="AE650" i="7" a="1"/>
  <c r="AE650" i="7" s="1"/>
  <c r="AE651" i="7" a="1"/>
  <c r="AE651" i="7" s="1"/>
  <c r="AE652" i="7" a="1"/>
  <c r="AE652" i="7" s="1"/>
  <c r="AE653" i="7" a="1"/>
  <c r="AE653" i="7" s="1"/>
  <c r="AE654" i="7" a="1"/>
  <c r="AE654" i="7" s="1"/>
  <c r="AE655" i="7" a="1"/>
  <c r="AE655" i="7" s="1"/>
  <c r="AE656" i="7" a="1"/>
  <c r="AE656" i="7" s="1"/>
  <c r="AE657" i="7" a="1"/>
  <c r="AE657" i="7" s="1"/>
  <c r="AE658" i="7" a="1"/>
  <c r="AE658" i="7" s="1"/>
  <c r="AE659" i="7" a="1"/>
  <c r="AE659" i="7" s="1"/>
  <c r="AE660" i="7" a="1"/>
  <c r="AE660" i="7" s="1"/>
  <c r="AE661" i="7" a="1"/>
  <c r="AE661" i="7" s="1"/>
  <c r="AE662" i="7" a="1"/>
  <c r="AE662" i="7" s="1"/>
  <c r="AE663" i="7" a="1"/>
  <c r="AE663" i="7" s="1"/>
  <c r="AE664" i="7" a="1"/>
  <c r="AE664" i="7" s="1"/>
  <c r="AE665" i="7" a="1"/>
  <c r="AE665" i="7" s="1"/>
  <c r="AE666" i="7" a="1"/>
  <c r="AE666" i="7" s="1"/>
  <c r="AE667" i="7" a="1"/>
  <c r="AE667" i="7" s="1"/>
  <c r="AE668" i="7" a="1"/>
  <c r="AE668" i="7" s="1"/>
  <c r="AE669" i="7" a="1"/>
  <c r="AE669" i="7" s="1"/>
  <c r="AE670" i="7" a="1"/>
  <c r="AE670" i="7" s="1"/>
  <c r="AE671" i="7" a="1"/>
  <c r="AE671" i="7" s="1"/>
  <c r="AE672" i="7" a="1"/>
  <c r="AE672" i="7" s="1"/>
  <c r="AE673" i="7" a="1"/>
  <c r="AE673" i="7" s="1"/>
  <c r="AE674" i="7" a="1"/>
  <c r="AE674" i="7" s="1"/>
  <c r="AE675" i="7" a="1"/>
  <c r="AE675" i="7" s="1"/>
  <c r="AE676" i="7" a="1"/>
  <c r="AE676" i="7" s="1"/>
  <c r="AE677" i="7" a="1"/>
  <c r="AE677" i="7" s="1"/>
  <c r="AE678" i="7" a="1"/>
  <c r="AE678" i="7" s="1"/>
  <c r="AE679" i="7" a="1"/>
  <c r="AE679" i="7" s="1"/>
  <c r="AE680" i="7" a="1"/>
  <c r="AE680" i="7" s="1"/>
  <c r="AE681" i="7" a="1"/>
  <c r="AE681" i="7" s="1"/>
  <c r="AE682" i="7" a="1"/>
  <c r="AE682" i="7" s="1"/>
  <c r="AE683" i="7" a="1"/>
  <c r="AE683" i="7" s="1"/>
  <c r="AE684" i="7" a="1"/>
  <c r="AE684" i="7" s="1"/>
  <c r="AE685" i="7" a="1"/>
  <c r="AE685" i="7" s="1"/>
  <c r="AE686" i="7" a="1"/>
  <c r="AE686" i="7" s="1"/>
  <c r="AE687" i="7" a="1"/>
  <c r="AE687" i="7" s="1"/>
  <c r="AE688" i="7" a="1"/>
  <c r="AE688" i="7" s="1"/>
  <c r="AE689" i="7" a="1"/>
  <c r="AE689" i="7" s="1"/>
  <c r="AE690" i="7" a="1"/>
  <c r="AE690" i="7" s="1"/>
  <c r="AE691" i="7" a="1"/>
  <c r="AE691" i="7" s="1"/>
  <c r="AE692" i="7" a="1"/>
  <c r="AE692" i="7" s="1"/>
  <c r="AE693" i="7" a="1"/>
  <c r="AE693" i="7" s="1"/>
  <c r="AE694" i="7" a="1"/>
  <c r="AE694" i="7" s="1"/>
  <c r="AE695" i="7" a="1"/>
  <c r="AE695" i="7" s="1"/>
  <c r="AE696" i="7" a="1"/>
  <c r="AE696" i="7" s="1"/>
  <c r="AE697" i="7" a="1"/>
  <c r="AE697" i="7" s="1"/>
  <c r="AE698" i="7" a="1"/>
  <c r="AE698" i="7" s="1"/>
  <c r="AE699" i="7" a="1"/>
  <c r="AE699" i="7" s="1"/>
  <c r="AE700" i="7" a="1"/>
  <c r="AE700" i="7" s="1"/>
  <c r="AE701" i="7" a="1"/>
  <c r="AE701" i="7" s="1"/>
  <c r="AE702" i="7" a="1"/>
  <c r="AE702" i="7" s="1"/>
  <c r="AE703" i="7" a="1"/>
  <c r="AE703" i="7" s="1"/>
  <c r="AE704" i="7" a="1"/>
  <c r="AE704" i="7" s="1"/>
  <c r="AE705" i="7" a="1"/>
  <c r="AE705" i="7" s="1"/>
  <c r="AE706" i="7" a="1"/>
  <c r="AE706" i="7" s="1"/>
  <c r="AE707" i="7" a="1"/>
  <c r="AE707" i="7" s="1"/>
  <c r="AE708" i="7" a="1"/>
  <c r="AE708" i="7" s="1"/>
  <c r="AE709" i="7" a="1"/>
  <c r="AE709" i="7" s="1"/>
  <c r="AE710" i="7" a="1"/>
  <c r="AE710" i="7" s="1"/>
  <c r="AE711" i="7" a="1"/>
  <c r="AE711" i="7" s="1"/>
  <c r="AE712" i="7" a="1"/>
  <c r="AE712" i="7" s="1"/>
  <c r="AE713" i="7" a="1"/>
  <c r="AE713" i="7" s="1"/>
  <c r="AE714" i="7" a="1"/>
  <c r="AE714" i="7" s="1"/>
  <c r="AE715" i="7" a="1"/>
  <c r="AE715" i="7" s="1"/>
  <c r="AE716" i="7" a="1"/>
  <c r="AE716" i="7" s="1"/>
  <c r="AE717" i="7" a="1"/>
  <c r="AE717" i="7" s="1"/>
  <c r="AE718" i="7" a="1"/>
  <c r="AE718" i="7" s="1"/>
  <c r="AE719" i="7" a="1"/>
  <c r="AE719" i="7" s="1"/>
  <c r="AE720" i="7" a="1"/>
  <c r="AE720" i="7" s="1"/>
  <c r="AE721" i="7" a="1"/>
  <c r="AE721" i="7" s="1"/>
  <c r="AE722" i="7" a="1"/>
  <c r="AE722" i="7" s="1"/>
  <c r="AE723" i="7" a="1"/>
  <c r="AE723" i="7" s="1"/>
  <c r="AE724" i="7" a="1"/>
  <c r="AE724" i="7"/>
  <c r="AE725" i="7" a="1"/>
  <c r="AE725" i="7" s="1"/>
  <c r="AE726" i="7" a="1"/>
  <c r="AE726" i="7" s="1"/>
  <c r="AE727" i="7" a="1"/>
  <c r="AE727" i="7" s="1"/>
  <c r="AE728" i="7" a="1"/>
  <c r="AE728" i="7" s="1"/>
  <c r="AE729" i="7" a="1"/>
  <c r="AE729" i="7" s="1"/>
  <c r="AE730" i="7" a="1"/>
  <c r="AE730" i="7" s="1"/>
  <c r="AE731" i="7" a="1"/>
  <c r="AE731" i="7" s="1"/>
  <c r="AE732" i="7" a="1"/>
  <c r="AE732" i="7" s="1"/>
  <c r="AE733" i="7" a="1"/>
  <c r="AE733" i="7"/>
  <c r="AE734" i="7" a="1"/>
  <c r="AE734" i="7" s="1"/>
  <c r="AE735" i="7" a="1"/>
  <c r="AE735" i="7"/>
  <c r="AE736" i="7" a="1"/>
  <c r="AE736" i="7" s="1"/>
  <c r="AE737" i="7" a="1"/>
  <c r="AE737" i="7" s="1"/>
  <c r="AE738" i="7" a="1"/>
  <c r="AE738" i="7" s="1"/>
  <c r="AE739" i="7" a="1"/>
  <c r="AE739" i="7" s="1"/>
  <c r="AE740" i="7" a="1"/>
  <c r="AE740" i="7" s="1"/>
  <c r="AE741" i="7" a="1"/>
  <c r="AE741" i="7" s="1"/>
  <c r="AE742" i="7" a="1"/>
  <c r="AE742" i="7" s="1"/>
  <c r="AE743" i="7" a="1"/>
  <c r="AE743" i="7" s="1"/>
  <c r="AE744" i="7" a="1"/>
  <c r="AE744" i="7"/>
  <c r="AE745" i="7" a="1"/>
  <c r="AE745" i="7" s="1"/>
  <c r="AE746" i="7" a="1"/>
  <c r="AE746" i="7" s="1"/>
  <c r="AE747" i="7" a="1"/>
  <c r="AE747" i="7" s="1"/>
  <c r="AE748" i="7" a="1"/>
  <c r="AE748" i="7" s="1"/>
  <c r="AE749" i="7" a="1"/>
  <c r="AE749" i="7" s="1"/>
  <c r="AE750" i="7" a="1"/>
  <c r="AE750" i="7" s="1"/>
  <c r="AE751" i="7" a="1"/>
  <c r="AE751" i="7" s="1"/>
  <c r="AE752" i="7" a="1"/>
  <c r="AE752" i="7" s="1"/>
  <c r="AE753" i="7" a="1"/>
  <c r="AE753" i="7" s="1"/>
  <c r="AE754" i="7" a="1"/>
  <c r="AE754" i="7" s="1"/>
  <c r="AE755" i="7" a="1"/>
  <c r="AE755" i="7" s="1"/>
  <c r="AE756" i="7" a="1"/>
  <c r="AE756" i="7" s="1"/>
  <c r="AE757" i="7" a="1"/>
  <c r="AE757" i="7" s="1"/>
  <c r="AE758" i="7" a="1"/>
  <c r="AE758" i="7" s="1"/>
  <c r="AE759" i="7" a="1"/>
  <c r="AE759" i="7" s="1"/>
  <c r="AE760" i="7" a="1"/>
  <c r="AE760" i="7" s="1"/>
  <c r="AE761" i="7" a="1"/>
  <c r="AE761" i="7" s="1"/>
  <c r="AE762" i="7" a="1"/>
  <c r="AE762" i="7" s="1"/>
  <c r="AE763" i="7" a="1"/>
  <c r="AE763" i="7" s="1"/>
  <c r="AE764" i="7" a="1"/>
  <c r="AE764" i="7" s="1"/>
  <c r="AE765" i="7" a="1"/>
  <c r="AE765" i="7" s="1"/>
  <c r="AE766" i="7" a="1"/>
  <c r="AE766" i="7" s="1"/>
  <c r="AE767" i="7" a="1"/>
  <c r="AE767" i="7" s="1"/>
  <c r="AE768" i="7" a="1"/>
  <c r="AE768" i="7" s="1"/>
  <c r="AE769" i="7" a="1"/>
  <c r="AE769" i="7" s="1"/>
  <c r="AE770" i="7" a="1"/>
  <c r="AE770" i="7" s="1"/>
  <c r="AE771" i="7" a="1"/>
  <c r="AE771" i="7" s="1"/>
  <c r="AE772" i="7" a="1"/>
  <c r="AE772" i="7" s="1"/>
  <c r="AE773" i="7" a="1"/>
  <c r="AE773" i="7" s="1"/>
  <c r="AE774" i="7" a="1"/>
  <c r="AE774" i="7" s="1"/>
  <c r="AE775" i="7" a="1"/>
  <c r="AE775" i="7" s="1"/>
  <c r="AE776" i="7" a="1"/>
  <c r="AE776" i="7" s="1"/>
  <c r="AE777" i="7" a="1"/>
  <c r="AE777" i="7" s="1"/>
  <c r="AE778" i="7" a="1"/>
  <c r="AE778" i="7" s="1"/>
  <c r="AE779" i="7" a="1"/>
  <c r="AE779" i="7" s="1"/>
  <c r="AE780" i="7" a="1"/>
  <c r="AE780" i="7" s="1"/>
  <c r="AE781" i="7" a="1"/>
  <c r="AE781" i="7" s="1"/>
  <c r="AE782" i="7" a="1"/>
  <c r="AE782" i="7" s="1"/>
  <c r="AE783" i="7" a="1"/>
  <c r="AE783" i="7" s="1"/>
  <c r="AE784" i="7" a="1"/>
  <c r="AE784" i="7" s="1"/>
  <c r="AE785" i="7" a="1"/>
  <c r="AE785" i="7" s="1"/>
  <c r="AE786" i="7" a="1"/>
  <c r="AE786" i="7" s="1"/>
  <c r="AE787" i="7" a="1"/>
  <c r="AE787" i="7" s="1"/>
  <c r="AE788" i="7" a="1"/>
  <c r="AE788" i="7" s="1"/>
  <c r="AE789" i="7" a="1"/>
  <c r="AE789" i="7" s="1"/>
  <c r="AE790" i="7" a="1"/>
  <c r="AE790" i="7" s="1"/>
  <c r="AE791" i="7" a="1"/>
  <c r="AE791" i="7" s="1"/>
  <c r="AE792" i="7" a="1"/>
  <c r="AE792" i="7" s="1"/>
  <c r="AE793" i="7" a="1"/>
  <c r="AE793" i="7"/>
  <c r="AE794" i="7" a="1"/>
  <c r="AE794" i="7"/>
  <c r="AE795" i="7" a="1"/>
  <c r="AE795" i="7" s="1"/>
  <c r="AE796" i="7" a="1"/>
  <c r="AE796" i="7" s="1"/>
  <c r="AE797" i="7" a="1"/>
  <c r="AE797" i="7" s="1"/>
  <c r="AE798" i="7" a="1"/>
  <c r="AE798" i="7" s="1"/>
  <c r="AE799" i="7" a="1"/>
  <c r="AE799" i="7" s="1"/>
  <c r="AE800" i="7" a="1"/>
  <c r="AE800" i="7"/>
  <c r="AE801" i="7" a="1"/>
  <c r="AE801" i="7" s="1"/>
  <c r="AE802" i="7" a="1"/>
  <c r="AE802" i="7" s="1"/>
  <c r="AE803" i="7" a="1"/>
  <c r="AE803" i="7" s="1"/>
  <c r="AE804" i="7" a="1"/>
  <c r="AE804" i="7" s="1"/>
  <c r="AE805" i="7" a="1"/>
  <c r="AE805" i="7" s="1"/>
  <c r="AE806" i="7" a="1"/>
  <c r="AE806" i="7" s="1"/>
  <c r="AE807" i="7" a="1"/>
  <c r="AE807" i="7" s="1"/>
  <c r="AE808" i="7" a="1"/>
  <c r="AE808" i="7" s="1"/>
  <c r="AE809" i="7" a="1"/>
  <c r="AE809" i="7" s="1"/>
  <c r="AE810" i="7" a="1"/>
  <c r="AE810" i="7" s="1"/>
  <c r="AE811" i="7" a="1"/>
  <c r="AE811" i="7" s="1"/>
  <c r="AE812" i="7" a="1"/>
  <c r="AE812" i="7" s="1"/>
  <c r="AE813" i="7" a="1"/>
  <c r="AE813" i="7" s="1"/>
  <c r="AE814" i="7" a="1"/>
  <c r="AE814" i="7" s="1"/>
  <c r="AE815" i="7" a="1"/>
  <c r="AE815" i="7" s="1"/>
  <c r="AE816" i="7" a="1"/>
  <c r="AE816" i="7" s="1"/>
  <c r="AE817" i="7" a="1"/>
  <c r="AE817" i="7" s="1"/>
  <c r="AE818" i="7" a="1"/>
  <c r="AE818" i="7" s="1"/>
  <c r="AE819" i="7" a="1"/>
  <c r="AE819" i="7" s="1"/>
  <c r="AE820" i="7" a="1"/>
  <c r="AE820" i="7" s="1"/>
  <c r="AE821" i="7" a="1"/>
  <c r="AE821" i="7" s="1"/>
  <c r="AE822" i="7" a="1"/>
  <c r="AE822" i="7" s="1"/>
  <c r="AE823" i="7" a="1"/>
  <c r="AE823" i="7" s="1"/>
  <c r="AE824" i="7" a="1"/>
  <c r="AE824" i="7" s="1"/>
  <c r="AE825" i="7" a="1"/>
  <c r="AE825" i="7" s="1"/>
  <c r="AE826" i="7" a="1"/>
  <c r="AE826" i="7" s="1"/>
  <c r="AE827" i="7" a="1"/>
  <c r="AE827" i="7" s="1"/>
  <c r="AE828" i="7" a="1"/>
  <c r="AE828" i="7" s="1"/>
  <c r="AE829" i="7" a="1"/>
  <c r="AE829" i="7" s="1"/>
  <c r="AE830" i="7" a="1"/>
  <c r="AE830" i="7" s="1"/>
  <c r="AE831" i="7" a="1"/>
  <c r="AE831" i="7" s="1"/>
  <c r="AE832" i="7" a="1"/>
  <c r="AE832" i="7" s="1"/>
  <c r="AE833" i="7" a="1"/>
  <c r="AE833" i="7" s="1"/>
  <c r="AE834" i="7" a="1"/>
  <c r="AE834" i="7" s="1"/>
  <c r="AE835" i="7" a="1"/>
  <c r="AE835" i="7" s="1"/>
  <c r="AE836" i="7" a="1"/>
  <c r="AE836" i="7" s="1"/>
  <c r="AE837" i="7" a="1"/>
  <c r="AE837" i="7" s="1"/>
  <c r="AE838" i="7" a="1"/>
  <c r="AE838" i="7" s="1"/>
  <c r="AE839" i="7" a="1"/>
  <c r="AE839" i="7" s="1"/>
  <c r="AE840" i="7" a="1"/>
  <c r="AE840" i="7" s="1"/>
  <c r="AE841" i="7" a="1"/>
  <c r="AE841" i="7" s="1"/>
  <c r="AE842" i="7" a="1"/>
  <c r="AE842" i="7" s="1"/>
  <c r="AE843" i="7" a="1"/>
  <c r="AE843" i="7" s="1"/>
  <c r="AE844" i="7" a="1"/>
  <c r="AE844" i="7" s="1"/>
  <c r="AE845" i="7" a="1"/>
  <c r="AE845" i="7" s="1"/>
  <c r="AE846" i="7" a="1"/>
  <c r="AE846" i="7" s="1"/>
  <c r="AE847" i="7" a="1"/>
  <c r="AE847" i="7" s="1"/>
  <c r="AE848" i="7" a="1"/>
  <c r="AE848" i="7" s="1"/>
  <c r="AE849" i="7" a="1"/>
  <c r="AE849" i="7" s="1"/>
  <c r="AE850" i="7" a="1"/>
  <c r="AE850" i="7" s="1"/>
  <c r="AE851" i="7" a="1"/>
  <c r="AE851" i="7" s="1"/>
  <c r="AE852" i="7" a="1"/>
  <c r="AE852" i="7" s="1"/>
  <c r="AE853" i="7" a="1"/>
  <c r="AE853" i="7" s="1"/>
  <c r="AE854" i="7" a="1"/>
  <c r="AE854" i="7" s="1"/>
  <c r="AE855" i="7" a="1"/>
  <c r="AE855" i="7" s="1"/>
  <c r="AE856" i="7" a="1"/>
  <c r="AE856" i="7" s="1"/>
  <c r="AE857" i="7" a="1"/>
  <c r="AE857" i="7" s="1"/>
  <c r="AE858" i="7" a="1"/>
  <c r="AE858" i="7" s="1"/>
  <c r="AE859" i="7" a="1"/>
  <c r="AE859" i="7" s="1"/>
  <c r="AE860" i="7" a="1"/>
  <c r="AE860" i="7" s="1"/>
  <c r="AE861" i="7" a="1"/>
  <c r="AE861" i="7" s="1"/>
  <c r="AE862" i="7" a="1"/>
  <c r="AE862" i="7" s="1"/>
  <c r="AE863" i="7" a="1"/>
  <c r="AE863" i="7" s="1"/>
  <c r="AE864" i="7" a="1"/>
  <c r="AE864" i="7" s="1"/>
  <c r="AE865" i="7" a="1"/>
  <c r="AE865" i="7" s="1"/>
  <c r="AE866" i="7" a="1"/>
  <c r="AE866" i="7" s="1"/>
  <c r="AE867" i="7" a="1"/>
  <c r="AE867" i="7" s="1"/>
  <c r="AE868" i="7" a="1"/>
  <c r="AE868" i="7" s="1"/>
  <c r="AE869" i="7" a="1"/>
  <c r="AE869" i="7" s="1"/>
  <c r="AE870" i="7" a="1"/>
  <c r="AE870" i="7" s="1"/>
  <c r="AE871" i="7" a="1"/>
  <c r="AE871" i="7" s="1"/>
  <c r="AE872" i="7" a="1"/>
  <c r="AE872" i="7" s="1"/>
  <c r="AE873" i="7" a="1"/>
  <c r="AE873" i="7" s="1"/>
  <c r="AE874" i="7" a="1"/>
  <c r="AE874" i="7" s="1"/>
  <c r="AE875" i="7" a="1"/>
  <c r="AE875" i="7" s="1"/>
  <c r="AE876" i="7" a="1"/>
  <c r="AE876" i="7" s="1"/>
  <c r="AE877" i="7" a="1"/>
  <c r="AE877" i="7" s="1"/>
  <c r="AE878" i="7" a="1"/>
  <c r="AE878" i="7" s="1"/>
  <c r="AE879" i="7" a="1"/>
  <c r="AE879" i="7" s="1"/>
  <c r="AE880" i="7" a="1"/>
  <c r="AE880" i="7" s="1"/>
  <c r="AE881" i="7" a="1"/>
  <c r="AE881" i="7" s="1"/>
  <c r="AE882" i="7" a="1"/>
  <c r="AE882" i="7" s="1"/>
  <c r="AE883" i="7" a="1"/>
  <c r="AE883" i="7" s="1"/>
  <c r="AE884" i="7" a="1"/>
  <c r="AE884" i="7" s="1"/>
  <c r="AE885" i="7" a="1"/>
  <c r="AE885" i="7" s="1"/>
  <c r="AE886" i="7" a="1"/>
  <c r="AE886" i="7" s="1"/>
  <c r="AE887" i="7" a="1"/>
  <c r="AE887" i="7" s="1"/>
  <c r="AE888" i="7" a="1"/>
  <c r="AE888" i="7" s="1"/>
  <c r="AE889" i="7" a="1"/>
  <c r="AE889" i="7" s="1"/>
  <c r="AE890" i="7" a="1"/>
  <c r="AE890" i="7" s="1"/>
  <c r="AE891" i="7" a="1"/>
  <c r="AE891" i="7" s="1"/>
  <c r="AE892" i="7" a="1"/>
  <c r="AE892" i="7" s="1"/>
  <c r="AE893" i="7" a="1"/>
  <c r="AE893" i="7" s="1"/>
  <c r="AE894" i="7" a="1"/>
  <c r="AE894" i="7" s="1"/>
  <c r="AE895" i="7" a="1"/>
  <c r="AE895" i="7" s="1"/>
  <c r="AE896" i="7" a="1"/>
  <c r="AE896" i="7" s="1"/>
  <c r="AE897" i="7" a="1"/>
  <c r="AE897" i="7" s="1"/>
  <c r="AE898" i="7" a="1"/>
  <c r="AE898" i="7" s="1"/>
  <c r="AE899" i="7" a="1"/>
  <c r="AE899" i="7" s="1"/>
  <c r="AE900" i="7" a="1"/>
  <c r="AE900" i="7" s="1"/>
  <c r="AE901" i="7" a="1"/>
  <c r="AE901" i="7"/>
  <c r="AE902" i="7" a="1"/>
  <c r="AE902" i="7" s="1"/>
  <c r="AE903" i="7" a="1"/>
  <c r="AE903" i="7" s="1"/>
  <c r="AE904" i="7" a="1"/>
  <c r="AE904" i="7" s="1"/>
  <c r="AE905" i="7" a="1"/>
  <c r="AE905" i="7" s="1"/>
  <c r="AE906" i="7" a="1"/>
  <c r="AE906" i="7" s="1"/>
  <c r="AE907" i="7" a="1"/>
  <c r="AE907" i="7" s="1"/>
  <c r="AE908" i="7" a="1"/>
  <c r="AE908" i="7" s="1"/>
  <c r="AE909" i="7" a="1"/>
  <c r="AE909" i="7" s="1"/>
  <c r="AE910" i="7" a="1"/>
  <c r="AE910" i="7" s="1"/>
  <c r="AE911" i="7" a="1"/>
  <c r="AE911" i="7" s="1"/>
  <c r="AE912" i="7" a="1"/>
  <c r="AE912" i="7" s="1"/>
  <c r="AE913" i="7" a="1"/>
  <c r="AE913" i="7" s="1"/>
  <c r="AE914" i="7" a="1"/>
  <c r="AE914" i="7" s="1"/>
  <c r="AE915" i="7" a="1"/>
  <c r="AE915" i="7" s="1"/>
  <c r="AE916" i="7" a="1"/>
  <c r="AE916" i="7" s="1"/>
  <c r="AE917" i="7" a="1"/>
  <c r="AE917" i="7" s="1"/>
  <c r="AE918" i="7" a="1"/>
  <c r="AE918" i="7" s="1"/>
  <c r="AE919" i="7" a="1"/>
  <c r="AE919" i="7" s="1"/>
  <c r="AE920" i="7" a="1"/>
  <c r="AE920" i="7" s="1"/>
  <c r="AE921" i="7" a="1"/>
  <c r="AE921" i="7" s="1"/>
  <c r="AE922" i="7" a="1"/>
  <c r="AE922" i="7" s="1"/>
  <c r="AE923" i="7" a="1"/>
  <c r="AE923" i="7" s="1"/>
  <c r="AE924" i="7" a="1"/>
  <c r="AE924" i="7" s="1"/>
  <c r="AE925" i="7" a="1"/>
  <c r="AE925" i="7" s="1"/>
  <c r="AE926" i="7" a="1"/>
  <c r="AE926" i="7" s="1"/>
  <c r="AE927" i="7" a="1"/>
  <c r="AE927" i="7" s="1"/>
  <c r="AE928" i="7" a="1"/>
  <c r="AE928" i="7" s="1"/>
  <c r="AE929" i="7" a="1"/>
  <c r="AE929" i="7" s="1"/>
  <c r="AE930" i="7" a="1"/>
  <c r="AE930" i="7" s="1"/>
  <c r="AE931" i="7" a="1"/>
  <c r="AE931" i="7" s="1"/>
  <c r="AE932" i="7" a="1"/>
  <c r="AE932" i="7" s="1"/>
  <c r="AE933" i="7" a="1"/>
  <c r="AE933" i="7" s="1"/>
  <c r="AE934" i="7" a="1"/>
  <c r="AE934" i="7" s="1"/>
  <c r="AE935" i="7" a="1"/>
  <c r="AE935" i="7" s="1"/>
  <c r="AE936" i="7" a="1"/>
  <c r="AE936" i="7" s="1"/>
  <c r="AE937" i="7" a="1"/>
  <c r="AE937" i="7" s="1"/>
  <c r="AE938" i="7" a="1"/>
  <c r="AE938" i="7" s="1"/>
  <c r="AE939" i="7" a="1"/>
  <c r="AE939" i="7"/>
  <c r="AE940" i="7" a="1"/>
  <c r="AE940" i="7" s="1"/>
  <c r="AE941" i="7" a="1"/>
  <c r="AE941" i="7" s="1"/>
  <c r="AE942" i="7" a="1"/>
  <c r="AE942" i="7" s="1"/>
  <c r="AE943" i="7" a="1"/>
  <c r="AE943" i="7" s="1"/>
  <c r="AE944" i="7" a="1"/>
  <c r="AE944" i="7" s="1"/>
  <c r="AE945" i="7" a="1"/>
  <c r="AE945" i="7" s="1"/>
  <c r="AE946" i="7" a="1"/>
  <c r="AE946" i="7" s="1"/>
  <c r="AE947" i="7" a="1"/>
  <c r="AE947" i="7" s="1"/>
  <c r="AE948" i="7" a="1"/>
  <c r="AE948" i="7"/>
  <c r="AE949" i="7" a="1"/>
  <c r="AE949" i="7" s="1"/>
  <c r="AE950" i="7" a="1"/>
  <c r="AE950" i="7" s="1"/>
  <c r="AE951" i="7" a="1"/>
  <c r="AE951" i="7" s="1"/>
  <c r="AE952" i="7" a="1"/>
  <c r="AE952" i="7" s="1"/>
  <c r="AE953" i="7" a="1"/>
  <c r="AE953" i="7" s="1"/>
  <c r="AE954" i="7" a="1"/>
  <c r="AE954" i="7" s="1"/>
  <c r="AE955" i="7" a="1"/>
  <c r="AE955" i="7"/>
  <c r="AE956" i="7" a="1"/>
  <c r="AE956" i="7" s="1"/>
  <c r="AE957" i="7" a="1"/>
  <c r="AE957" i="7" s="1"/>
  <c r="AE958" i="7" a="1"/>
  <c r="AE958" i="7" s="1"/>
  <c r="AE959" i="7" a="1"/>
  <c r="AE959" i="7" s="1"/>
  <c r="AE960" i="7" a="1"/>
  <c r="AE960" i="7" s="1"/>
  <c r="AE961" i="7" a="1"/>
  <c r="AE961" i="7" s="1"/>
  <c r="AE962" i="7" a="1"/>
  <c r="AE962" i="7" s="1"/>
  <c r="AE963" i="7" a="1"/>
  <c r="AE963" i="7" s="1"/>
  <c r="AE964" i="7" a="1"/>
  <c r="AE964" i="7" s="1"/>
  <c r="AE965" i="7" a="1"/>
  <c r="AE965" i="7" s="1"/>
  <c r="AE966" i="7" a="1"/>
  <c r="AE966" i="7" s="1"/>
  <c r="AE967" i="7" a="1"/>
  <c r="AE967" i="7" s="1"/>
  <c r="AE968" i="7" a="1"/>
  <c r="AE968" i="7" s="1"/>
  <c r="AE969" i="7" a="1"/>
  <c r="AE969" i="7" s="1"/>
  <c r="AE970" i="7" a="1"/>
  <c r="AE970" i="7" s="1"/>
  <c r="AE971" i="7" a="1"/>
  <c r="AE971" i="7" s="1"/>
  <c r="AE972" i="7" a="1"/>
  <c r="AE972" i="7" s="1"/>
  <c r="AE973" i="7" a="1"/>
  <c r="AE973" i="7" s="1"/>
  <c r="AE974" i="7" a="1"/>
  <c r="AE974" i="7" s="1"/>
  <c r="AE975" i="7" a="1"/>
  <c r="AE975" i="7" s="1"/>
  <c r="AE976" i="7" a="1"/>
  <c r="AE976" i="7" s="1"/>
  <c r="AE977" i="7" a="1"/>
  <c r="AE977" i="7" s="1"/>
  <c r="AE978" i="7" a="1"/>
  <c r="AE978" i="7" s="1"/>
  <c r="AE979" i="7" a="1"/>
  <c r="AE979" i="7" s="1"/>
  <c r="AE980" i="7" a="1"/>
  <c r="AE980" i="7" s="1"/>
  <c r="AE981" i="7" a="1"/>
  <c r="AE981" i="7" s="1"/>
  <c r="AE982" i="7" a="1"/>
  <c r="AE982" i="7" s="1"/>
  <c r="AE983" i="7" a="1"/>
  <c r="AE983" i="7" s="1"/>
  <c r="AE984" i="7" a="1"/>
  <c r="AE984" i="7" s="1"/>
  <c r="AE985" i="7" a="1"/>
  <c r="AE985" i="7" s="1"/>
  <c r="AE986" i="7" a="1"/>
  <c r="AE986" i="7" s="1"/>
  <c r="AE987" i="7" a="1"/>
  <c r="AE987" i="7" s="1"/>
  <c r="AE988" i="7" a="1"/>
  <c r="AE988" i="7" s="1"/>
  <c r="AE989" i="7" a="1"/>
  <c r="AE989" i="7" s="1"/>
  <c r="AE990" i="7" a="1"/>
  <c r="AE990" i="7" s="1"/>
  <c r="AE991" i="7" a="1"/>
  <c r="AE991" i="7" s="1"/>
  <c r="AE992" i="7" a="1"/>
  <c r="AE992" i="7" s="1"/>
  <c r="AE993" i="7" a="1"/>
  <c r="AE993" i="7" s="1"/>
  <c r="AE994" i="7" a="1"/>
  <c r="AE994" i="7" s="1"/>
  <c r="AE995" i="7" a="1"/>
  <c r="AE995" i="7" s="1"/>
  <c r="AE996" i="7" a="1"/>
  <c r="AE996" i="7"/>
  <c r="AE997" i="7" a="1"/>
  <c r="AE997" i="7" s="1"/>
  <c r="AE998" i="7" a="1"/>
  <c r="AE998" i="7" s="1"/>
  <c r="AE999" i="7" a="1"/>
  <c r="AE999" i="7" s="1"/>
  <c r="AE1000" i="7" a="1"/>
  <c r="AE1000" i="7" s="1"/>
  <c r="AE1001" i="7" a="1"/>
  <c r="AE1001" i="7" s="1"/>
  <c r="AE1002" i="7" a="1"/>
  <c r="AE1002" i="7" s="1"/>
  <c r="AE1003" i="7" a="1"/>
  <c r="AE1003" i="7" s="1"/>
  <c r="AE1004" i="7" a="1"/>
  <c r="AE1004" i="7" s="1"/>
  <c r="AE1005" i="7" a="1"/>
  <c r="AE1005" i="7" s="1"/>
  <c r="AE1006" i="7" a="1"/>
  <c r="AE1006" i="7"/>
  <c r="AE1007" i="7" a="1"/>
  <c r="AE1007" i="7" s="1"/>
  <c r="AE1008" i="7" a="1"/>
  <c r="AE1008" i="7" s="1"/>
  <c r="AE1009" i="7" a="1"/>
  <c r="AE1009" i="7"/>
  <c r="AE1010" i="7" a="1"/>
  <c r="AE1010" i="7" s="1"/>
  <c r="AE1011" i="7" a="1"/>
  <c r="AE1011" i="7" s="1"/>
  <c r="AE1012" i="7" a="1"/>
  <c r="AE1012" i="7" s="1"/>
  <c r="AE1013" i="7" a="1"/>
  <c r="AE1013" i="7" s="1"/>
  <c r="AE1014" i="7" a="1"/>
  <c r="AE1014" i="7" s="1"/>
  <c r="AE1015" i="7" a="1"/>
  <c r="AE1015" i="7" s="1"/>
  <c r="AE1016" i="7" a="1"/>
  <c r="AE1016" i="7" s="1"/>
  <c r="AE1017" i="7" a="1"/>
  <c r="AE1017" i="7" s="1"/>
  <c r="AE1018" i="7" a="1"/>
  <c r="AE1018" i="7" s="1"/>
  <c r="AE1019" i="7" a="1"/>
  <c r="AE1019" i="7" s="1"/>
  <c r="AE1020" i="7" a="1"/>
  <c r="AE1020" i="7" s="1"/>
  <c r="AE1021" i="7" a="1"/>
  <c r="AE1021" i="7" s="1"/>
  <c r="AE1022" i="7" a="1"/>
  <c r="AE1022" i="7" s="1"/>
  <c r="AE1023" i="7" a="1"/>
  <c r="AE1023" i="7" s="1"/>
  <c r="AE1024" i="7" a="1"/>
  <c r="AE1024" i="7" s="1"/>
  <c r="AE1025" i="7" a="1"/>
  <c r="AE1025" i="7" s="1"/>
  <c r="AE1026" i="7" a="1"/>
  <c r="AE1026" i="7"/>
  <c r="AE1027" i="7" a="1"/>
  <c r="AE1027" i="7" s="1"/>
  <c r="AE1028" i="7" a="1"/>
  <c r="AE1028" i="7" s="1"/>
  <c r="AE1029" i="7" a="1"/>
  <c r="AE1029" i="7" s="1"/>
  <c r="AE1030" i="7" a="1"/>
  <c r="AE1030" i="7" s="1"/>
  <c r="AE1031" i="7" a="1"/>
  <c r="AE1031" i="7" s="1"/>
  <c r="AE1032" i="7" a="1"/>
  <c r="AE1032" i="7" s="1"/>
  <c r="AE1033" i="7" a="1"/>
  <c r="AE1033" i="7" s="1"/>
  <c r="AE1034" i="7" a="1"/>
  <c r="AE1034" i="7" s="1"/>
  <c r="AE1035" i="7" a="1"/>
  <c r="AE1035" i="7" s="1"/>
  <c r="AE1036" i="7" a="1"/>
  <c r="AE1036" i="7" s="1"/>
  <c r="AE1037" i="7" a="1"/>
  <c r="AE1037" i="7" s="1"/>
  <c r="AE1038" i="7" a="1"/>
  <c r="AE1038" i="7" s="1"/>
  <c r="AE1039" i="7" a="1"/>
  <c r="AE1039" i="7" s="1"/>
  <c r="AE1040" i="7" a="1"/>
  <c r="AE1040" i="7" s="1"/>
  <c r="AE1041" i="7" a="1"/>
  <c r="AE1041" i="7" s="1"/>
  <c r="AE1042" i="7" a="1"/>
  <c r="AE1042" i="7" s="1"/>
  <c r="AE1043" i="7" a="1"/>
  <c r="AE1043" i="7" s="1"/>
  <c r="AE1044" i="7" a="1"/>
  <c r="AE1044" i="7" s="1"/>
  <c r="AE1045" i="7" a="1"/>
  <c r="AE1045" i="7" s="1"/>
  <c r="AE1046" i="7" a="1"/>
  <c r="AE1046" i="7" s="1"/>
  <c r="AE1047" i="7" a="1"/>
  <c r="AE1047" i="7" s="1"/>
  <c r="AE1048" i="7" a="1"/>
  <c r="AE1048" i="7" s="1"/>
  <c r="AE1049" i="7" a="1"/>
  <c r="AE1049" i="7" s="1"/>
  <c r="AE1050" i="7" a="1"/>
  <c r="AE1050" i="7"/>
  <c r="AE1051" i="7" a="1"/>
  <c r="AE1051" i="7" s="1"/>
  <c r="AE1052" i="7" a="1"/>
  <c r="AE1052" i="7" s="1"/>
  <c r="AE1053" i="7" a="1"/>
  <c r="AE1053" i="7" s="1"/>
  <c r="AE1054" i="7" a="1"/>
  <c r="AE1054" i="7" s="1"/>
  <c r="AE1055" i="7" a="1"/>
  <c r="AE1055" i="7" s="1"/>
  <c r="AE1056" i="7" a="1"/>
  <c r="AE1056" i="7" s="1"/>
  <c r="AE1057" i="7" a="1"/>
  <c r="AE1057" i="7" s="1"/>
  <c r="AE1058" i="7" a="1"/>
  <c r="AE1058" i="7" s="1"/>
  <c r="AE1059" i="7" a="1"/>
  <c r="AE1059" i="7" s="1"/>
  <c r="AE1060" i="7" a="1"/>
  <c r="AE1060" i="7" s="1"/>
  <c r="AE1061" i="7" a="1"/>
  <c r="AE1061" i="7" s="1"/>
  <c r="AE1062" i="7" a="1"/>
  <c r="AE1062" i="7" s="1"/>
  <c r="AE1063" i="7" a="1"/>
  <c r="AE1063" i="7" s="1"/>
  <c r="AE1064" i="7" a="1"/>
  <c r="AE1064" i="7"/>
  <c r="AE1065" i="7" a="1"/>
  <c r="AE1065" i="7" s="1"/>
  <c r="AE1066" i="7" a="1"/>
  <c r="AE1066" i="7" s="1"/>
  <c r="AE1067" i="7" a="1"/>
  <c r="AE1067" i="7" s="1"/>
  <c r="AE1068" i="7" a="1"/>
  <c r="AE1068" i="7" s="1"/>
  <c r="AE1069" i="7" a="1"/>
  <c r="AE1069" i="7" s="1"/>
  <c r="AE1070" i="7" a="1"/>
  <c r="AE1070" i="7" s="1"/>
  <c r="AE1071" i="7" a="1"/>
  <c r="AE1071" i="7" s="1"/>
  <c r="AE1072" i="7" a="1"/>
  <c r="AE1072" i="7" s="1"/>
  <c r="AE1073" i="7" a="1"/>
  <c r="AE1073" i="7" s="1"/>
  <c r="AE1074" i="7" a="1"/>
  <c r="AE1074" i="7" s="1"/>
  <c r="AE1075" i="7" a="1"/>
  <c r="AE1075" i="7" s="1"/>
  <c r="AE1076" i="7" a="1"/>
  <c r="AE1076" i="7" s="1"/>
  <c r="AE1077" i="7" a="1"/>
  <c r="AE1077" i="7" s="1"/>
  <c r="AE1078" i="7" a="1"/>
  <c r="AE1078" i="7" s="1"/>
  <c r="AE1079" i="7" a="1"/>
  <c r="AE1079" i="7" s="1"/>
  <c r="AE1080" i="7" a="1"/>
  <c r="AE1080" i="7" s="1"/>
  <c r="AE1081" i="7" a="1"/>
  <c r="AE1081" i="7" s="1"/>
  <c r="AE1082" i="7" a="1"/>
  <c r="AE1082" i="7" s="1"/>
  <c r="AE1083" i="7" a="1"/>
  <c r="AE1083" i="7"/>
  <c r="AE1084" i="7" a="1"/>
  <c r="AE1084" i="7" s="1"/>
  <c r="AE1085" i="7" a="1"/>
  <c r="AE1085" i="7" s="1"/>
  <c r="AE1086" i="7" a="1"/>
  <c r="AE1086" i="7" s="1"/>
  <c r="AE1087" i="7" a="1"/>
  <c r="AE1087" i="7" s="1"/>
  <c r="AE1088" i="7" a="1"/>
  <c r="AE1088" i="7" s="1"/>
  <c r="AE1089" i="7" a="1"/>
  <c r="AE1089" i="7" s="1"/>
  <c r="AE1090" i="7" a="1"/>
  <c r="AE1090" i="7" s="1"/>
  <c r="AE1091" i="7" a="1"/>
  <c r="AE1091" i="7" s="1"/>
  <c r="AE1092" i="7" a="1"/>
  <c r="AE1092" i="7" s="1"/>
  <c r="AE1093" i="7" a="1"/>
  <c r="AE1093" i="7" s="1"/>
  <c r="AE1094" i="7" a="1"/>
  <c r="AE1094" i="7" s="1"/>
  <c r="AE1095" i="7" a="1"/>
  <c r="AE1095" i="7" s="1"/>
  <c r="AE1096" i="7" a="1"/>
  <c r="AE1096" i="7" s="1"/>
  <c r="AE1097" i="7" a="1"/>
  <c r="AE1097" i="7" s="1"/>
  <c r="AE1098" i="7" a="1"/>
  <c r="AE1098" i="7" s="1"/>
  <c r="AE1099" i="7" a="1"/>
  <c r="AE1099" i="7" s="1"/>
  <c r="AE1100" i="7" a="1"/>
  <c r="AE1100" i="7" s="1"/>
  <c r="AE1101" i="7" a="1"/>
  <c r="AE1101" i="7" s="1"/>
  <c r="AE1102" i="7" a="1"/>
  <c r="AE1102" i="7" s="1"/>
  <c r="AE1103" i="7" a="1"/>
  <c r="AE1103" i="7" s="1"/>
  <c r="AE1104" i="7" a="1"/>
  <c r="AE1104" i="7" s="1"/>
  <c r="AE1105" i="7" a="1"/>
  <c r="AE1105" i="7" s="1"/>
  <c r="AE1106" i="7" a="1"/>
  <c r="AE1106" i="7" s="1"/>
  <c r="AE1107" i="7" a="1"/>
  <c r="AE1107" i="7" s="1"/>
  <c r="AE1108" i="7" a="1"/>
  <c r="AE1108" i="7" s="1"/>
  <c r="AE1109" i="7" a="1"/>
  <c r="AE1109" i="7" s="1"/>
  <c r="AE1110" i="7" a="1"/>
  <c r="AE1110" i="7" s="1"/>
  <c r="AE1111" i="7" a="1"/>
  <c r="AE1111" i="7" s="1"/>
  <c r="AE1112" i="7" a="1"/>
  <c r="AE1112" i="7" s="1"/>
  <c r="AE1113" i="7" a="1"/>
  <c r="AE1113" i="7" s="1"/>
  <c r="AE1114" i="7" a="1"/>
  <c r="AE1114" i="7" s="1"/>
  <c r="AE1115" i="7" a="1"/>
  <c r="AE1115" i="7" s="1"/>
  <c r="AE1116" i="7" a="1"/>
  <c r="AE1116" i="7" s="1"/>
  <c r="AE1117" i="7" a="1"/>
  <c r="AE1117" i="7" s="1"/>
  <c r="AE1118" i="7" a="1"/>
  <c r="AE1118" i="7" s="1"/>
  <c r="AE1119" i="7" a="1"/>
  <c r="AE1119" i="7" s="1"/>
  <c r="AE1120" i="7" a="1"/>
  <c r="AE1120" i="7" s="1"/>
  <c r="AE1121" i="7" a="1"/>
  <c r="AE1121" i="7" s="1"/>
  <c r="AE1122" i="7" a="1"/>
  <c r="AE1122" i="7"/>
  <c r="AE1123" i="7" a="1"/>
  <c r="AE1123" i="7" s="1"/>
  <c r="AE1124" i="7" a="1"/>
  <c r="AE1124" i="7" s="1"/>
  <c r="AE1125" i="7" a="1"/>
  <c r="AE1125" i="7" s="1"/>
  <c r="AE1126" i="7" a="1"/>
  <c r="AE1126" i="7" s="1"/>
  <c r="AE1127" i="7" a="1"/>
  <c r="AE1127" i="7" s="1"/>
  <c r="AE1128" i="7" a="1"/>
  <c r="AE1128" i="7" s="1"/>
  <c r="AE1129" i="7" a="1"/>
  <c r="AE1129" i="7" s="1"/>
  <c r="AE1130" i="7" a="1"/>
  <c r="AE1130" i="7" s="1"/>
  <c r="AE1131" i="7" a="1"/>
  <c r="AE1131" i="7" s="1"/>
  <c r="AE1132" i="7" a="1"/>
  <c r="AE1132" i="7" s="1"/>
  <c r="AE1133" i="7" a="1"/>
  <c r="AE1133" i="7" s="1"/>
  <c r="AE1134" i="7" a="1"/>
  <c r="AE1134" i="7" s="1"/>
  <c r="AE1135" i="7" a="1"/>
  <c r="AE1135" i="7" s="1"/>
  <c r="AE1136" i="7" a="1"/>
  <c r="AE1136" i="7" s="1"/>
  <c r="AE1137" i="7" a="1"/>
  <c r="AE1137" i="7" s="1"/>
  <c r="AE1138" i="7" a="1"/>
  <c r="AE1138" i="7" s="1"/>
  <c r="AE1139" i="7" a="1"/>
  <c r="AE1139" i="7" s="1"/>
  <c r="AE1140" i="7" a="1"/>
  <c r="AE1140" i="7" s="1"/>
  <c r="AE1141" i="7" a="1"/>
  <c r="AE1141" i="7" s="1"/>
  <c r="AE1142" i="7" a="1"/>
  <c r="AE1142" i="7" s="1"/>
  <c r="AE1143" i="7" a="1"/>
  <c r="AE1143" i="7" s="1"/>
  <c r="AE1144" i="7" a="1"/>
  <c r="AE1144" i="7" s="1"/>
  <c r="AE1145" i="7" a="1"/>
  <c r="AE1145" i="7" s="1"/>
  <c r="AE1146" i="7" a="1"/>
  <c r="AE1146" i="7" s="1"/>
  <c r="AE1147" i="7" a="1"/>
  <c r="AE1147" i="7" s="1"/>
  <c r="AE1148" i="7" a="1"/>
  <c r="AE1148" i="7" s="1"/>
  <c r="AE1149" i="7" a="1"/>
  <c r="AE1149" i="7" s="1"/>
  <c r="AE1150" i="7" a="1"/>
  <c r="AE1150" i="7" s="1"/>
  <c r="AE1151" i="7" a="1"/>
  <c r="AE1151" i="7" s="1"/>
  <c r="AE1152" i="7" a="1"/>
  <c r="AE1152" i="7" s="1"/>
  <c r="AE1153" i="7" a="1"/>
  <c r="AE1153" i="7" s="1"/>
  <c r="AE1154" i="7" a="1"/>
  <c r="AE1154" i="7" s="1"/>
  <c r="AE1155" i="7" a="1"/>
  <c r="AE1155" i="7" s="1"/>
  <c r="AE1156" i="7" a="1"/>
  <c r="AE1156" i="7" s="1"/>
  <c r="AE1157" i="7" a="1"/>
  <c r="AE1157" i="7" s="1"/>
  <c r="AE1158" i="7" a="1"/>
  <c r="AE1158" i="7" s="1"/>
  <c r="AE1159" i="7" a="1"/>
  <c r="AE1159" i="7" s="1"/>
  <c r="AE1160" i="7" a="1"/>
  <c r="AE1160" i="7" s="1"/>
  <c r="AE1161" i="7" a="1"/>
  <c r="AE1161" i="7"/>
  <c r="AE1162" i="7" a="1"/>
  <c r="AE1162" i="7" s="1"/>
  <c r="AE1163" i="7" a="1"/>
  <c r="AE1163" i="7" s="1"/>
  <c r="AE1164" i="7" a="1"/>
  <c r="AE1164" i="7" s="1"/>
  <c r="AE1165" i="7" a="1"/>
  <c r="AE1165" i="7" s="1"/>
  <c r="AE1166" i="7" a="1"/>
  <c r="AE1166" i="7" s="1"/>
  <c r="AE1167" i="7" a="1"/>
  <c r="AE1167" i="7"/>
  <c r="AE1168" i="7" a="1"/>
  <c r="AE1168" i="7" s="1"/>
  <c r="AE1169" i="7" a="1"/>
  <c r="AE1169" i="7" s="1"/>
  <c r="AE1170" i="7" a="1"/>
  <c r="AE1170" i="7" s="1"/>
  <c r="AE1171" i="7" a="1"/>
  <c r="AE1171" i="7" s="1"/>
  <c r="AE1172" i="7" a="1"/>
  <c r="AE1172" i="7" s="1"/>
  <c r="AE1173" i="7" a="1"/>
  <c r="AE1173" i="7" s="1"/>
  <c r="AE1174" i="7" a="1"/>
  <c r="AE1174" i="7" s="1"/>
  <c r="AE1175" i="7" a="1"/>
  <c r="AE1175" i="7" s="1"/>
  <c r="AE1176" i="7" a="1"/>
  <c r="AE1176" i="7" s="1"/>
  <c r="AE1177" i="7" a="1"/>
  <c r="AE1177" i="7" s="1"/>
  <c r="AE1178" i="7" a="1"/>
  <c r="AE1178" i="7" s="1"/>
  <c r="AE1179" i="7" a="1"/>
  <c r="AE1179" i="7" s="1"/>
  <c r="AE1180" i="7" a="1"/>
  <c r="AE1180" i="7" s="1"/>
  <c r="AE1181" i="7" a="1"/>
  <c r="AE1181" i="7" s="1"/>
  <c r="AE1182" i="7" a="1"/>
  <c r="AE1182" i="7" s="1"/>
  <c r="AE1183" i="7" a="1"/>
  <c r="AE1183" i="7" s="1"/>
  <c r="AE1184" i="7" a="1"/>
  <c r="AE1184" i="7" s="1"/>
  <c r="AE1185" i="7" a="1"/>
  <c r="AE1185" i="7" s="1"/>
  <c r="AE1186" i="7" a="1"/>
  <c r="AE1186" i="7" s="1"/>
  <c r="AE1187" i="7" a="1"/>
  <c r="AE1187" i="7" s="1"/>
  <c r="AE1188" i="7" a="1"/>
  <c r="AE1188" i="7"/>
  <c r="AE1189" i="7" a="1"/>
  <c r="AE1189" i="7"/>
  <c r="AE1190" i="7" a="1"/>
  <c r="AE1190" i="7" s="1"/>
  <c r="AE1191" i="7" a="1"/>
  <c r="AE1191" i="7" s="1"/>
  <c r="AE1192" i="7" a="1"/>
  <c r="AE1192" i="7" s="1"/>
  <c r="AE1193" i="7" a="1"/>
  <c r="AE1193" i="7" s="1"/>
  <c r="AE1194" i="7" a="1"/>
  <c r="AE1194" i="7" s="1"/>
  <c r="AE1195" i="7" a="1"/>
  <c r="AE1195" i="7" s="1"/>
  <c r="AE1196" i="7" a="1"/>
  <c r="AE1196" i="7" s="1"/>
  <c r="AE1197" i="7" a="1"/>
  <c r="AE1197" i="7" s="1"/>
  <c r="AE1198" i="7" a="1"/>
  <c r="AE1198" i="7" s="1"/>
  <c r="AE1199" i="7" a="1"/>
  <c r="AE1199" i="7" s="1"/>
  <c r="AE1200" i="7" a="1"/>
  <c r="AE1200" i="7" s="1"/>
  <c r="AE1201" i="7" a="1"/>
  <c r="AE1201" i="7" s="1"/>
  <c r="AE1202" i="7" a="1"/>
  <c r="AE1202" i="7" s="1"/>
  <c r="AE1203" i="7" a="1"/>
  <c r="AE1203" i="7" s="1"/>
  <c r="AE1204" i="7" a="1"/>
  <c r="AE1204" i="7" s="1"/>
  <c r="AE1205" i="7" a="1"/>
  <c r="AE1205" i="7" s="1"/>
  <c r="AE1206" i="7" a="1"/>
  <c r="AE1206" i="7" s="1"/>
  <c r="AE1207" i="7" a="1"/>
  <c r="AE1207" i="7" s="1"/>
  <c r="AE1208" i="7" a="1"/>
  <c r="AE1208" i="7" s="1"/>
  <c r="AE1209" i="7" a="1"/>
  <c r="AE1209" i="7" s="1"/>
  <c r="AE1210" i="7" a="1"/>
  <c r="AE1210" i="7" s="1"/>
  <c r="AE1211" i="7" a="1"/>
  <c r="AE1211" i="7" s="1"/>
  <c r="AE1212" i="7" a="1"/>
  <c r="AE1212" i="7" s="1"/>
  <c r="AE1213" i="7" a="1"/>
  <c r="AE1213" i="7" s="1"/>
  <c r="AE1214" i="7" a="1"/>
  <c r="AE1214" i="7" s="1"/>
  <c r="AE1215" i="7" a="1"/>
  <c r="AE1215" i="7" s="1"/>
  <c r="AE1216" i="7" a="1"/>
  <c r="AE1216" i="7" s="1"/>
  <c r="AE1217" i="7" a="1"/>
  <c r="AE1217" i="7" s="1"/>
  <c r="AE1218" i="7" a="1"/>
  <c r="AE1218" i="7" s="1"/>
  <c r="AE1219" i="7" a="1"/>
  <c r="AE1219" i="7" s="1"/>
  <c r="AE1220" i="7" a="1"/>
  <c r="AE1220" i="7" s="1"/>
  <c r="AE1221" i="7" a="1"/>
  <c r="AE1221" i="7" s="1"/>
  <c r="AE1222" i="7" a="1"/>
  <c r="AE1222" i="7" s="1"/>
  <c r="AE1223" i="7" a="1"/>
  <c r="AE1223" i="7" s="1"/>
  <c r="AE1224" i="7" a="1"/>
  <c r="AE1224" i="7" s="1"/>
  <c r="AE1225" i="7" a="1"/>
  <c r="AE1225" i="7" s="1"/>
  <c r="AE1226" i="7" a="1"/>
  <c r="AE1226" i="7" s="1"/>
  <c r="AE1227" i="7" a="1"/>
  <c r="AE1227" i="7" s="1"/>
  <c r="AE1228" i="7" a="1"/>
  <c r="AE1228" i="7" s="1"/>
  <c r="AE1229" i="7" a="1"/>
  <c r="AE1229" i="7" s="1"/>
  <c r="AE1230" i="7" a="1"/>
  <c r="AE1230" i="7" s="1"/>
  <c r="AE1231" i="7" a="1"/>
  <c r="AE1231" i="7" s="1"/>
  <c r="AE1232" i="7" a="1"/>
  <c r="AE1232" i="7" s="1"/>
  <c r="AE1233" i="7" a="1"/>
  <c r="AE1233" i="7" s="1"/>
  <c r="AE1234" i="7" a="1"/>
  <c r="AE1234" i="7" s="1"/>
  <c r="AE1235" i="7" a="1"/>
  <c r="AE1235" i="7" s="1"/>
  <c r="AE1236" i="7" a="1"/>
  <c r="AE1236" i="7" s="1"/>
  <c r="AE1237" i="7" a="1"/>
  <c r="AE1237" i="7" s="1"/>
  <c r="AE1238" i="7" a="1"/>
  <c r="AE1238" i="7" s="1"/>
  <c r="AE1239" i="7" a="1"/>
  <c r="AE1239" i="7" s="1"/>
  <c r="AE1240" i="7" a="1"/>
  <c r="AE1240" i="7" s="1"/>
  <c r="AE1241" i="7" a="1"/>
  <c r="AE1241" i="7" s="1"/>
  <c r="AE1242" i="7" a="1"/>
  <c r="AE1242" i="7" s="1"/>
  <c r="AE1243" i="7" a="1"/>
  <c r="AE1243" i="7" s="1"/>
  <c r="AE1244" i="7" a="1"/>
  <c r="AE1244" i="7"/>
  <c r="AE1245" i="7" a="1"/>
  <c r="AE1245" i="7" s="1"/>
  <c r="AE1246" i="7" a="1"/>
  <c r="AE1246" i="7" s="1"/>
  <c r="AE1247" i="7" a="1"/>
  <c r="AE1247" i="7" s="1"/>
  <c r="AE1248" i="7" a="1"/>
  <c r="AE1248" i="7" s="1"/>
  <c r="AE1249" i="7" a="1"/>
  <c r="AE1249" i="7" s="1"/>
  <c r="AE1250" i="7" a="1"/>
  <c r="AE1250" i="7" s="1"/>
  <c r="AE1251" i="7" a="1"/>
  <c r="AE1251" i="7" s="1"/>
  <c r="AE1252" i="7" a="1"/>
  <c r="AE1252" i="7" s="1"/>
  <c r="AE1253" i="7" a="1"/>
  <c r="AE1253" i="7" s="1"/>
  <c r="AE1254" i="7" a="1"/>
  <c r="AE1254" i="7" s="1"/>
  <c r="AE1255" i="7" a="1"/>
  <c r="AE1255" i="7" s="1"/>
  <c r="AE1256" i="7" a="1"/>
  <c r="AE1256" i="7" s="1"/>
  <c r="AE1257" i="7" a="1"/>
  <c r="AE1257" i="7" s="1"/>
  <c r="AE1258" i="7" a="1"/>
  <c r="AE1258" i="7" s="1"/>
  <c r="AE1259" i="7" a="1"/>
  <c r="AE1259" i="7" s="1"/>
  <c r="AE1260" i="7" a="1"/>
  <c r="AE1260" i="7" s="1"/>
  <c r="AE1261" i="7" a="1"/>
  <c r="AE1261" i="7" s="1"/>
  <c r="AE1262" i="7" a="1"/>
  <c r="AE1262" i="7"/>
  <c r="AE1263" i="7" a="1"/>
  <c r="AE1263" i="7" s="1"/>
  <c r="AE1264" i="7" a="1"/>
  <c r="AE1264" i="7" s="1"/>
  <c r="AE1265" i="7" a="1"/>
  <c r="AE1265" i="7" s="1"/>
  <c r="AE1266" i="7" a="1"/>
  <c r="AE1266" i="7" s="1"/>
  <c r="AE1267" i="7" a="1"/>
  <c r="AE1267" i="7" s="1"/>
  <c r="AE1268" i="7" a="1"/>
  <c r="AE1268" i="7" s="1"/>
  <c r="AE1269" i="7" a="1"/>
  <c r="AE1269" i="7"/>
  <c r="AE1270" i="7" a="1"/>
  <c r="AE1270" i="7" s="1"/>
  <c r="AE1271" i="7" a="1"/>
  <c r="AE1271" i="7" s="1"/>
  <c r="AE1272" i="7" a="1"/>
  <c r="AE1272" i="7" s="1"/>
  <c r="AE1273" i="7" a="1"/>
  <c r="AE1273" i="7" s="1"/>
  <c r="AE1274" i="7" a="1"/>
  <c r="AE1274" i="7" s="1"/>
  <c r="AE1275" i="7" a="1"/>
  <c r="AE1275" i="7" s="1"/>
  <c r="AE1276" i="7" a="1"/>
  <c r="AE1276" i="7" s="1"/>
  <c r="AE1277" i="7" a="1"/>
  <c r="AE1277" i="7" s="1"/>
  <c r="AE1278" i="7" a="1"/>
  <c r="AE1278" i="7" s="1"/>
  <c r="AE1279" i="7" a="1"/>
  <c r="AE1279" i="7" s="1"/>
  <c r="AE1280" i="7" a="1"/>
  <c r="AE1280" i="7" s="1"/>
  <c r="AE1281" i="7" a="1"/>
  <c r="AE1281" i="7" s="1"/>
  <c r="AE1282" i="7" a="1"/>
  <c r="AE1282" i="7" s="1"/>
  <c r="AE1283" i="7" a="1"/>
  <c r="AE1283" i="7" s="1"/>
  <c r="AE1284" i="7" a="1"/>
  <c r="AE1284" i="7" s="1"/>
  <c r="AE1285" i="7" a="1"/>
  <c r="AE1285" i="7" s="1"/>
  <c r="AE1286" i="7" a="1"/>
  <c r="AE1286" i="7" s="1"/>
  <c r="AE1287" i="7" a="1"/>
  <c r="AE1287" i="7"/>
  <c r="AE1288" i="7" a="1"/>
  <c r="AE1288" i="7" s="1"/>
  <c r="AE1289" i="7" a="1"/>
  <c r="AE1289" i="7" s="1"/>
  <c r="AE1290" i="7" a="1"/>
  <c r="AE1290" i="7" s="1"/>
  <c r="AE1291" i="7" a="1"/>
  <c r="AE1291" i="7" s="1"/>
  <c r="AE1292" i="7" a="1"/>
  <c r="AE1292" i="7" s="1"/>
  <c r="AE1293" i="7" a="1"/>
  <c r="AE1293" i="7" s="1"/>
  <c r="AE1294" i="7" a="1"/>
  <c r="AE1294" i="7" s="1"/>
  <c r="AE1295" i="7" a="1"/>
  <c r="AE1295" i="7" s="1"/>
  <c r="AE1296" i="7" a="1"/>
  <c r="AE1296" i="7" s="1"/>
  <c r="AE1297" i="7" a="1"/>
  <c r="AE1297" i="7" s="1"/>
  <c r="AE1298" i="7" a="1"/>
  <c r="AE1298" i="7" s="1"/>
  <c r="AE1299" i="7" a="1"/>
  <c r="AE1299" i="7" s="1"/>
  <c r="AE1300" i="7" a="1"/>
  <c r="AE1300" i="7" s="1"/>
  <c r="AE1301" i="7" a="1"/>
  <c r="AE1301" i="7" s="1"/>
  <c r="AE1302" i="7" a="1"/>
  <c r="AE1302" i="7" s="1"/>
  <c r="AE1303" i="7" a="1"/>
  <c r="AE1303" i="7" s="1"/>
  <c r="AE1304" i="7" a="1"/>
  <c r="AE1304" i="7" s="1"/>
  <c r="AE1305" i="7" a="1"/>
  <c r="AE1305" i="7" s="1"/>
  <c r="AE1306" i="7" a="1"/>
  <c r="AE1306" i="7" s="1"/>
  <c r="AE1307" i="7" a="1"/>
  <c r="AE1307" i="7" s="1"/>
  <c r="AE1308" i="7" a="1"/>
  <c r="AE1308" i="7" s="1"/>
  <c r="AE1309" i="7" a="1"/>
  <c r="AE1309" i="7" s="1"/>
  <c r="AE1310" i="7" a="1"/>
  <c r="AE1310" i="7" s="1"/>
  <c r="AE1311" i="7" a="1"/>
  <c r="AE1311" i="7"/>
  <c r="AE1312" i="7" a="1"/>
  <c r="AE1312" i="7" s="1"/>
  <c r="AE1313" i="7" a="1"/>
  <c r="AE1313" i="7" s="1"/>
  <c r="AE1314" i="7" a="1"/>
  <c r="AE1314" i="7" s="1"/>
  <c r="AE1315" i="7" a="1"/>
  <c r="AE1315" i="7" s="1"/>
  <c r="AE1316" i="7" a="1"/>
  <c r="AE1316" i="7" s="1"/>
  <c r="AE1317" i="7" a="1"/>
  <c r="AE1317" i="7" s="1"/>
  <c r="AE1318" i="7" a="1"/>
  <c r="AE1318" i="7" s="1"/>
  <c r="AE1319" i="7" a="1"/>
  <c r="AE1319" i="7" s="1"/>
  <c r="AE1320" i="7" a="1"/>
  <c r="AE1320" i="7" s="1"/>
  <c r="AE1321" i="7" a="1"/>
  <c r="AE1321" i="7" s="1"/>
  <c r="AE1322" i="7" a="1"/>
  <c r="AE1322" i="7" s="1"/>
  <c r="AE1323" i="7" a="1"/>
  <c r="AE1323" i="7" s="1"/>
  <c r="AE1324" i="7" a="1"/>
  <c r="AE1324" i="7" s="1"/>
  <c r="AE1325" i="7" a="1"/>
  <c r="AE1325" i="7" s="1"/>
  <c r="AE1326" i="7" a="1"/>
  <c r="AE1326" i="7" s="1"/>
  <c r="AE1327" i="7" a="1"/>
  <c r="AE1327" i="7" s="1"/>
  <c r="AE1328" i="7" a="1"/>
  <c r="AE1328" i="7" s="1"/>
  <c r="AE1329" i="7" a="1"/>
  <c r="AE1329" i="7" s="1"/>
  <c r="AE1330" i="7" a="1"/>
  <c r="AE1330" i="7" s="1"/>
  <c r="AE1331" i="7" a="1"/>
  <c r="AE1331" i="7" s="1"/>
  <c r="AE1332" i="7" a="1"/>
  <c r="AE1332" i="7" s="1"/>
  <c r="AE1333" i="7" a="1"/>
  <c r="AE1333" i="7" s="1"/>
  <c r="AE1334" i="7" a="1"/>
  <c r="AE1334" i="7" s="1"/>
  <c r="AE1335" i="7" a="1"/>
  <c r="AE1335" i="7"/>
  <c r="AE1336" i="7" a="1"/>
  <c r="AE1336" i="7" s="1"/>
  <c r="AE1337" i="7" a="1"/>
  <c r="AE1337" i="7" s="1"/>
  <c r="AE1338" i="7" a="1"/>
  <c r="AE1338" i="7" s="1"/>
  <c r="AE1339" i="7" a="1"/>
  <c r="AE1339" i="7" s="1"/>
  <c r="AE1340" i="7" a="1"/>
  <c r="AE1340" i="7" s="1"/>
  <c r="AE1341" i="7" a="1"/>
  <c r="AE1341" i="7" s="1"/>
  <c r="AE1342" i="7" a="1"/>
  <c r="AE1342" i="7" s="1"/>
  <c r="AE1343" i="7" a="1"/>
  <c r="AE1343" i="7" s="1"/>
  <c r="AE1344" i="7" a="1"/>
  <c r="AE1344" i="7" s="1"/>
  <c r="AE1345" i="7" a="1"/>
  <c r="AE1345" i="7" s="1"/>
  <c r="AE1346" i="7" a="1"/>
  <c r="AE1346" i="7" s="1"/>
  <c r="AE1347" i="7" a="1"/>
  <c r="AE1347" i="7" s="1"/>
  <c r="AE1348" i="7" a="1"/>
  <c r="AE1348" i="7" s="1"/>
  <c r="AE1349" i="7" a="1"/>
  <c r="AE1349" i="7" s="1"/>
  <c r="AE1350" i="7" a="1"/>
  <c r="AE1350" i="7" s="1"/>
  <c r="AE1351" i="7" a="1"/>
  <c r="AE1351" i="7" s="1"/>
  <c r="AE1352" i="7" a="1"/>
  <c r="AE1352" i="7" s="1"/>
  <c r="AE1353" i="7" a="1"/>
  <c r="AE1353" i="7" s="1"/>
  <c r="AE1354" i="7" a="1"/>
  <c r="AE1354" i="7" s="1"/>
  <c r="AE1355" i="7" a="1"/>
  <c r="AE1355" i="7" s="1"/>
  <c r="AE1356" i="7" a="1"/>
  <c r="AE1356" i="7" s="1"/>
  <c r="AE1357" i="7" a="1"/>
  <c r="AE1357" i="7" s="1"/>
  <c r="AE1358" i="7" a="1"/>
  <c r="AE1358" i="7" s="1"/>
  <c r="AE1359" i="7" a="1"/>
  <c r="AE1359" i="7" s="1"/>
  <c r="AE1360" i="7" a="1"/>
  <c r="AE1360" i="7" s="1"/>
  <c r="AE1361" i="7" a="1"/>
  <c r="AE1361" i="7" s="1"/>
  <c r="AE1362" i="7" a="1"/>
  <c r="AE1362" i="7" s="1"/>
  <c r="AE1363" i="7" a="1"/>
  <c r="AE1363" i="7" s="1"/>
  <c r="AE1364" i="7" a="1"/>
  <c r="AE1364" i="7" s="1"/>
  <c r="AE1365" i="7" a="1"/>
  <c r="AE1365" i="7" s="1"/>
  <c r="AE1366" i="7" a="1"/>
  <c r="AE1366" i="7" s="1"/>
  <c r="AE1367" i="7" a="1"/>
  <c r="AE1367" i="7" s="1"/>
  <c r="AE1368" i="7" a="1"/>
  <c r="AE1368" i="7" s="1"/>
  <c r="AE1369" i="7" a="1"/>
  <c r="AE1369" i="7" s="1"/>
  <c r="AE1370" i="7" a="1"/>
  <c r="AE1370" i="7" s="1"/>
  <c r="AE1371" i="7" a="1"/>
  <c r="AE1371" i="7" s="1"/>
  <c r="AE1372" i="7" a="1"/>
  <c r="AE1372" i="7" s="1"/>
  <c r="AE1373" i="7" a="1"/>
  <c r="AE1373" i="7" s="1"/>
  <c r="AE1374" i="7" a="1"/>
  <c r="AE1374" i="7" s="1"/>
  <c r="AE1375" i="7" a="1"/>
  <c r="AE1375" i="7" s="1"/>
  <c r="AE1376" i="7" a="1"/>
  <c r="AE1376" i="7" s="1"/>
  <c r="AE1377" i="7" a="1"/>
  <c r="AE1377" i="7" s="1"/>
  <c r="AE1378" i="7" a="1"/>
  <c r="AE1378" i="7" s="1"/>
  <c r="AE1379" i="7" a="1"/>
  <c r="AE1379" i="7" s="1"/>
  <c r="AE1380" i="7" a="1"/>
  <c r="AE1380" i="7" s="1"/>
  <c r="AE1381" i="7" a="1"/>
  <c r="AE1381" i="7" s="1"/>
  <c r="AE1382" i="7" a="1"/>
  <c r="AE1382" i="7" s="1"/>
  <c r="AE1383" i="7" a="1"/>
  <c r="AE1383" i="7" s="1"/>
  <c r="AE1384" i="7" a="1"/>
  <c r="AE1384" i="7" s="1"/>
  <c r="AE1385" i="7" a="1"/>
  <c r="AE1385" i="7" s="1"/>
  <c r="AE1386" i="7" a="1"/>
  <c r="AE1386" i="7" s="1"/>
  <c r="AE1387" i="7" a="1"/>
  <c r="AE1387" i="7" s="1"/>
  <c r="AE1388" i="7" a="1"/>
  <c r="AE1388" i="7" s="1"/>
  <c r="AE1389" i="7" a="1"/>
  <c r="AE1389" i="7" s="1"/>
  <c r="AE1390" i="7" a="1"/>
  <c r="AE1390" i="7" s="1"/>
  <c r="AE1391" i="7" a="1"/>
  <c r="AE1391" i="7" s="1"/>
  <c r="AE1392" i="7" a="1"/>
  <c r="AE1392" i="7" s="1"/>
  <c r="AE1393" i="7" a="1"/>
  <c r="AE1393" i="7" s="1"/>
  <c r="AE1394" i="7" a="1"/>
  <c r="AE1394" i="7" s="1"/>
  <c r="AE1395" i="7" a="1"/>
  <c r="AE1395" i="7" s="1"/>
  <c r="AE1396" i="7" a="1"/>
  <c r="AE1396" i="7" s="1"/>
  <c r="AE1397" i="7" a="1"/>
  <c r="AE1397" i="7" s="1"/>
  <c r="AE1398" i="7" a="1"/>
  <c r="AE1398" i="7" s="1"/>
  <c r="AE1399" i="7" a="1"/>
  <c r="AE1399" i="7" s="1"/>
  <c r="AE1400" i="7" a="1"/>
  <c r="AE1400" i="7" s="1"/>
  <c r="AE1401" i="7" a="1"/>
  <c r="AE1401" i="7" s="1"/>
  <c r="AE1402" i="7" a="1"/>
  <c r="AE1402" i="7" s="1"/>
  <c r="AE1403" i="7" a="1"/>
  <c r="AE1403" i="7" s="1"/>
  <c r="AE1404" i="7" a="1"/>
  <c r="AE1404" i="7" s="1"/>
  <c r="AE1405" i="7" a="1"/>
  <c r="AE1405" i="7" s="1"/>
  <c r="AE1406" i="7" a="1"/>
  <c r="AE1406" i="7" s="1"/>
  <c r="AE1407" i="7" a="1"/>
  <c r="AE1407" i="7" s="1"/>
  <c r="AE1408" i="7" a="1"/>
  <c r="AE1408" i="7" s="1"/>
  <c r="AE1409" i="7" a="1"/>
  <c r="AE1409" i="7" s="1"/>
  <c r="AE1410" i="7" a="1"/>
  <c r="AE1410" i="7" s="1"/>
  <c r="AE1411" i="7" a="1"/>
  <c r="AE1411" i="7" s="1"/>
  <c r="AE1412" i="7" a="1"/>
  <c r="AE1412" i="7" s="1"/>
  <c r="AE1413" i="7" a="1"/>
  <c r="AE1413" i="7" s="1"/>
  <c r="AE1414" i="7" a="1"/>
  <c r="AE1414" i="7" s="1"/>
  <c r="AE1415" i="7" a="1"/>
  <c r="AE1415" i="7" s="1"/>
  <c r="AE1416" i="7" a="1"/>
  <c r="AE1416" i="7" s="1"/>
  <c r="AE1417" i="7" a="1"/>
  <c r="AE1417" i="7" s="1"/>
  <c r="AE1418" i="7" a="1"/>
  <c r="AE1418" i="7" s="1"/>
  <c r="AE1419" i="7" a="1"/>
  <c r="AE1419" i="7"/>
  <c r="AE1420" i="7" a="1"/>
  <c r="AE1420" i="7" s="1"/>
  <c r="AE1421" i="7" a="1"/>
  <c r="AE1421" i="7" s="1"/>
  <c r="AE1422" i="7" a="1"/>
  <c r="AE1422" i="7" s="1"/>
  <c r="AE1423" i="7" a="1"/>
  <c r="AE1423" i="7" s="1"/>
  <c r="AE1424" i="7" a="1"/>
  <c r="AE1424" i="7" s="1"/>
  <c r="AE1425" i="7" a="1"/>
  <c r="AE1425" i="7" s="1"/>
  <c r="AE1426" i="7" a="1"/>
  <c r="AE1426" i="7" s="1"/>
  <c r="AE1427" i="7" a="1"/>
  <c r="AE1427" i="7" s="1"/>
  <c r="AE1428" i="7" a="1"/>
  <c r="AE1428" i="7" s="1"/>
  <c r="AE1429" i="7" a="1"/>
  <c r="AE1429" i="7" s="1"/>
  <c r="AE1430" i="7" a="1"/>
  <c r="AE1430" i="7" s="1"/>
  <c r="AE1431" i="7" a="1"/>
  <c r="AE1431" i="7" s="1"/>
  <c r="AE1432" i="7" a="1"/>
  <c r="AE1432" i="7" s="1"/>
  <c r="AE1433" i="7" a="1"/>
  <c r="AE1433" i="7" s="1"/>
  <c r="AE1434" i="7" a="1"/>
  <c r="AE1434" i="7" s="1"/>
  <c r="AE1435" i="7" a="1"/>
  <c r="AE1435" i="7" s="1"/>
  <c r="AE1436" i="7" a="1"/>
  <c r="AE1436" i="7" s="1"/>
  <c r="AE1437" i="7" a="1"/>
  <c r="AE1437" i="7" s="1"/>
  <c r="AE1438" i="7" a="1"/>
  <c r="AE1438" i="7" s="1"/>
  <c r="AE1439" i="7" a="1"/>
  <c r="AE1439" i="7" s="1"/>
  <c r="AE1440" i="7" a="1"/>
  <c r="AE1440" i="7" s="1"/>
  <c r="AE1441" i="7" a="1"/>
  <c r="AE1441" i="7" s="1"/>
  <c r="AE1442" i="7" a="1"/>
  <c r="AE1442" i="7" s="1"/>
  <c r="AE1443" i="7" a="1"/>
  <c r="AE1443" i="7" s="1"/>
  <c r="AE1444" i="7" a="1"/>
  <c r="AE1444" i="7" s="1"/>
  <c r="AE1445" i="7" a="1"/>
  <c r="AE1445" i="7" s="1"/>
  <c r="AE1446" i="7" a="1"/>
  <c r="AE1446" i="7" s="1"/>
  <c r="AE1447" i="7" a="1"/>
  <c r="AE1447" i="7" s="1"/>
  <c r="AE1448" i="7" a="1"/>
  <c r="AE1448" i="7" s="1"/>
  <c r="AE1449" i="7" a="1"/>
  <c r="AE1449" i="7" s="1"/>
  <c r="AE1450" i="7" a="1"/>
  <c r="AE1450" i="7" s="1"/>
  <c r="AE1451" i="7" a="1"/>
  <c r="AE1451" i="7" s="1"/>
  <c r="AE1452" i="7" a="1"/>
  <c r="AE1452" i="7" s="1"/>
  <c r="AE1453" i="7" a="1"/>
  <c r="AE1453" i="7" s="1"/>
  <c r="AE1454" i="7" a="1"/>
  <c r="AE1454" i="7" s="1"/>
  <c r="AE1455" i="7" a="1"/>
  <c r="AE1455" i="7" s="1"/>
  <c r="AE1456" i="7" a="1"/>
  <c r="AE1456" i="7" s="1"/>
  <c r="AE1457" i="7" a="1"/>
  <c r="AE1457" i="7" s="1"/>
  <c r="AE1458" i="7" a="1"/>
  <c r="AE1458" i="7" s="1"/>
  <c r="AE1459" i="7" a="1"/>
  <c r="AE1459" i="7" s="1"/>
  <c r="AE1460" i="7" a="1"/>
  <c r="AE1460" i="7" s="1"/>
  <c r="AE1461" i="7" a="1"/>
  <c r="AE1461" i="7" s="1"/>
  <c r="AE1462" i="7" a="1"/>
  <c r="AE1462" i="7" s="1"/>
  <c r="AE1463" i="7" a="1"/>
  <c r="AE1463" i="7" s="1"/>
  <c r="AE1464" i="7" a="1"/>
  <c r="AE1464" i="7" s="1"/>
  <c r="AE1465" i="7" a="1"/>
  <c r="AE1465" i="7"/>
  <c r="AE1466" i="7" a="1"/>
  <c r="AE1466" i="7" s="1"/>
  <c r="AE1467" i="7" a="1"/>
  <c r="AE1467" i="7" s="1"/>
  <c r="AE1468" i="7" a="1"/>
  <c r="AE1468" i="7" s="1"/>
  <c r="AE1469" i="7" a="1"/>
  <c r="AE1469" i="7" s="1"/>
  <c r="AE1470" i="7" a="1"/>
  <c r="AE1470" i="7" s="1"/>
  <c r="AE1471" i="7" a="1"/>
  <c r="AE1471" i="7" s="1"/>
  <c r="AE1472" i="7" a="1"/>
  <c r="AE1472" i="7" s="1"/>
  <c r="AE1473" i="7" a="1"/>
  <c r="AE1473" i="7" s="1"/>
  <c r="AE1474" i="7" a="1"/>
  <c r="AE1474" i="7" s="1"/>
  <c r="AE1475" i="7" a="1"/>
  <c r="AE1475" i="7" s="1"/>
  <c r="AE1476" i="7" a="1"/>
  <c r="AE1476" i="7"/>
  <c r="AE1477" i="7" a="1"/>
  <c r="AE1477" i="7" s="1"/>
  <c r="AE1478" i="7" a="1"/>
  <c r="AE1478" i="7" s="1"/>
  <c r="AE1479" i="7" a="1"/>
  <c r="AE1479" i="7" s="1"/>
  <c r="AE1480" i="7" a="1"/>
  <c r="AE1480" i="7" s="1"/>
  <c r="AE1481" i="7" a="1"/>
  <c r="AE1481" i="7" s="1"/>
  <c r="AE1482" i="7" a="1"/>
  <c r="AE1482" i="7" s="1"/>
  <c r="AE1483" i="7" a="1"/>
  <c r="AE1483" i="7" s="1"/>
  <c r="AE1484" i="7" a="1"/>
  <c r="AE1484" i="7" s="1"/>
  <c r="AE1485" i="7" a="1"/>
  <c r="AE1485" i="7" s="1"/>
  <c r="AE1486" i="7" a="1"/>
  <c r="AE1486" i="7" s="1"/>
  <c r="AE1487" i="7" a="1"/>
  <c r="AE1487" i="7" s="1"/>
  <c r="AE1488" i="7" a="1"/>
  <c r="AE1488" i="7" s="1"/>
  <c r="AE1489" i="7" a="1"/>
  <c r="AE1489" i="7" s="1"/>
  <c r="AE1490" i="7" a="1"/>
  <c r="AE1490" i="7" s="1"/>
  <c r="AE1491" i="7" a="1"/>
  <c r="AE1491" i="7" s="1"/>
  <c r="AE1492" i="7" a="1"/>
  <c r="AE1492" i="7" s="1"/>
  <c r="AE1493" i="7" a="1"/>
  <c r="AE1493" i="7" s="1"/>
  <c r="AE1494" i="7" a="1"/>
  <c r="AE1494" i="7" s="1"/>
  <c r="AE1495" i="7" a="1"/>
  <c r="AE1495" i="7" s="1"/>
  <c r="AE1496" i="7" a="1"/>
  <c r="AE1496" i="7" s="1"/>
  <c r="AE1497" i="7" a="1"/>
  <c r="AE1497" i="7" s="1"/>
  <c r="AE1498" i="7" a="1"/>
  <c r="AE1498" i="7" s="1"/>
  <c r="AE1499" i="7" a="1"/>
  <c r="AE1499" i="7" s="1"/>
  <c r="AE1500" i="7" a="1"/>
  <c r="AE1500" i="7" s="1"/>
  <c r="AE1501" i="7" a="1"/>
  <c r="AE1501" i="7" s="1"/>
  <c r="AE1502" i="7" a="1"/>
  <c r="AE1502" i="7" s="1"/>
  <c r="AE1503" i="7" a="1"/>
  <c r="AE1503" i="7" s="1"/>
  <c r="AE1504" i="7" a="1"/>
  <c r="AE1504" i="7" s="1"/>
  <c r="AE1505" i="7" a="1"/>
  <c r="AE1505" i="7" s="1"/>
  <c r="AE1506" i="7" a="1"/>
  <c r="AE1506" i="7" s="1"/>
  <c r="AE1507" i="7" a="1"/>
  <c r="AE1507" i="7"/>
  <c r="AE1508" i="7" a="1"/>
  <c r="AE1508" i="7" s="1"/>
  <c r="AE1509" i="7" a="1"/>
  <c r="AE1509" i="7" s="1"/>
  <c r="AE1510" i="7" a="1"/>
  <c r="AE1510" i="7" s="1"/>
  <c r="AE1511" i="7" a="1"/>
  <c r="AE1511" i="7" s="1"/>
  <c r="AE1512" i="7" a="1"/>
  <c r="AE1512" i="7" s="1"/>
  <c r="AE1513" i="7" a="1"/>
  <c r="AE1513" i="7" s="1"/>
  <c r="AE1514" i="7" a="1"/>
  <c r="AE1514" i="7" s="1"/>
  <c r="AE1515" i="7" a="1"/>
  <c r="AE1515" i="7" s="1"/>
  <c r="AE1516" i="7" a="1"/>
  <c r="AE1516" i="7" s="1"/>
  <c r="AE1517" i="7" a="1"/>
  <c r="AE1517" i="7" s="1"/>
  <c r="AE1518" i="7" a="1"/>
  <c r="AE1518" i="7" s="1"/>
  <c r="AE1519" i="7" a="1"/>
  <c r="AE1519" i="7" s="1"/>
  <c r="AE1520" i="7" a="1"/>
  <c r="AE1520" i="7" s="1"/>
  <c r="AE1521" i="7" a="1"/>
  <c r="AE1521" i="7" s="1"/>
  <c r="AE1522" i="7" a="1"/>
  <c r="AE1522" i="7" s="1"/>
  <c r="AE1523" i="7" a="1"/>
  <c r="AE1523" i="7" s="1"/>
  <c r="AE1524" i="7" a="1"/>
  <c r="AE1524" i="7" s="1"/>
  <c r="AE1525" i="7" a="1"/>
  <c r="AE1525" i="7" s="1"/>
  <c r="AE1526" i="7" a="1"/>
  <c r="AE1526" i="7" s="1"/>
  <c r="AE1527" i="7" a="1"/>
  <c r="AE1527" i="7"/>
  <c r="AE1528" i="7" a="1"/>
  <c r="AE1528" i="7" s="1"/>
  <c r="AE1529" i="7" a="1"/>
  <c r="AE1529" i="7" s="1"/>
  <c r="AE1530" i="7" a="1"/>
  <c r="AE1530" i="7" s="1"/>
  <c r="AE1531" i="7" a="1"/>
  <c r="AE1531" i="7" s="1"/>
  <c r="AE1532" i="7" a="1"/>
  <c r="AE1532" i="7" s="1"/>
  <c r="AE1533" i="7" a="1"/>
  <c r="AE1533" i="7" s="1"/>
  <c r="AE1534" i="7" a="1"/>
  <c r="AE1534" i="7" s="1"/>
  <c r="AE1535" i="7" a="1"/>
  <c r="AE1535" i="7" s="1"/>
  <c r="AE1536" i="7" a="1"/>
  <c r="AE1536" i="7" s="1"/>
  <c r="AE1537" i="7" a="1"/>
  <c r="AE1537" i="7" s="1"/>
  <c r="AE1538" i="7" a="1"/>
  <c r="AE1538" i="7" s="1"/>
  <c r="AE1539" i="7" a="1"/>
  <c r="AE1539" i="7" s="1"/>
  <c r="AE1540" i="7" a="1"/>
  <c r="AE1540" i="7" s="1"/>
  <c r="AE1541" i="7" a="1"/>
  <c r="AE1541" i="7" s="1"/>
  <c r="AE1542" i="7" a="1"/>
  <c r="AE1542" i="7" s="1"/>
  <c r="AE1543" i="7" a="1"/>
  <c r="AE1543" i="7" s="1"/>
  <c r="AE1544" i="7" a="1"/>
  <c r="AE1544" i="7" s="1"/>
  <c r="AE1545" i="7" a="1"/>
  <c r="AE1545" i="7" s="1"/>
  <c r="AE1546" i="7" a="1"/>
  <c r="AE1546" i="7" s="1"/>
  <c r="AE1547" i="7" a="1"/>
  <c r="AE1547" i="7" s="1"/>
  <c r="AE1548" i="7" a="1"/>
  <c r="AE1548" i="7" s="1"/>
  <c r="AE1549" i="7" a="1"/>
  <c r="AE1549" i="7" s="1"/>
  <c r="AE1550" i="7" a="1"/>
  <c r="AE1550" i="7" s="1"/>
  <c r="AE1551" i="7" a="1"/>
  <c r="AE1551" i="7" s="1"/>
  <c r="AE1552" i="7" a="1"/>
  <c r="AE1552" i="7" s="1"/>
  <c r="AE1553" i="7" a="1"/>
  <c r="AE1553" i="7" s="1"/>
  <c r="AE1554" i="7" a="1"/>
  <c r="AE1554" i="7" s="1"/>
  <c r="AE1555" i="7" a="1"/>
  <c r="AE1555" i="7" s="1"/>
  <c r="AE1556" i="7" a="1"/>
  <c r="AE1556" i="7" s="1"/>
  <c r="AE1557" i="7" a="1"/>
  <c r="AE1557" i="7"/>
  <c r="AE1558" i="7" a="1"/>
  <c r="AE1558" i="7" s="1"/>
  <c r="AE1559" i="7" a="1"/>
  <c r="AE1559" i="7" s="1"/>
  <c r="AE1560" i="7" a="1"/>
  <c r="AE1560" i="7" s="1"/>
  <c r="AE1561" i="7" a="1"/>
  <c r="AE1561" i="7" s="1"/>
  <c r="AE1562" i="7" a="1"/>
  <c r="AE1562" i="7" s="1"/>
  <c r="AE1563" i="7" a="1"/>
  <c r="AE1563" i="7" s="1"/>
  <c r="AE1564" i="7" a="1"/>
  <c r="AE1564" i="7" s="1"/>
  <c r="AE1565" i="7" a="1"/>
  <c r="AE1565" i="7" s="1"/>
  <c r="AE1566" i="7" a="1"/>
  <c r="AE1566" i="7" s="1"/>
  <c r="AE1567" i="7" a="1"/>
  <c r="AE1567" i="7" s="1"/>
  <c r="AE1568" i="7" a="1"/>
  <c r="AE1568" i="7" s="1"/>
  <c r="AE1569" i="7" a="1"/>
  <c r="AE1569" i="7" s="1"/>
  <c r="AE1570" i="7" a="1"/>
  <c r="AE1570" i="7" s="1"/>
  <c r="AE1571" i="7" a="1"/>
  <c r="AE1571" i="7" s="1"/>
  <c r="AE1572" i="7" a="1"/>
  <c r="AE1572" i="7" s="1"/>
  <c r="AE1573" i="7" a="1"/>
  <c r="AE1573" i="7" s="1"/>
  <c r="AE1574" i="7" a="1"/>
  <c r="AE1574" i="7" s="1"/>
  <c r="AE1575" i="7" a="1"/>
  <c r="AE1575" i="7" s="1"/>
  <c r="AE1576" i="7" a="1"/>
  <c r="AE1576" i="7" s="1"/>
  <c r="AE1577" i="7" a="1"/>
  <c r="AE1577" i="7" s="1"/>
  <c r="AE1578" i="7" a="1"/>
  <c r="AE1578" i="7" s="1"/>
  <c r="AE1579" i="7" a="1"/>
  <c r="AE1579" i="7" s="1"/>
  <c r="AE1580" i="7" a="1"/>
  <c r="AE1580" i="7" s="1"/>
  <c r="AE1581" i="7" a="1"/>
  <c r="AE1581" i="7" s="1"/>
  <c r="AE1582" i="7" a="1"/>
  <c r="AE1582" i="7" s="1"/>
  <c r="AE1583" i="7" a="1"/>
  <c r="AE1583" i="7" s="1"/>
  <c r="AE1584" i="7" a="1"/>
  <c r="AE1584" i="7" s="1"/>
  <c r="AE1585" i="7" a="1"/>
  <c r="AE1585" i="7" s="1"/>
  <c r="AE1586" i="7" a="1"/>
  <c r="AE1586" i="7" s="1"/>
  <c r="AE1587" i="7" a="1"/>
  <c r="AE1587" i="7" s="1"/>
  <c r="AE1588" i="7" a="1"/>
  <c r="AE1588" i="7" s="1"/>
  <c r="AE1589" i="7" a="1"/>
  <c r="AE1589" i="7" s="1"/>
  <c r="AE1590" i="7" a="1"/>
  <c r="AE1590" i="7" s="1"/>
  <c r="AE1591" i="7" a="1"/>
  <c r="AE1591" i="7" s="1"/>
  <c r="AE1592" i="7" a="1"/>
  <c r="AE1592" i="7" s="1"/>
  <c r="AE1593" i="7" a="1"/>
  <c r="AE1593" i="7" s="1"/>
  <c r="AE1594" i="7" a="1"/>
  <c r="AE1594" i="7" s="1"/>
  <c r="AE1595" i="7" a="1"/>
  <c r="AE1595" i="7" s="1"/>
  <c r="AE1596" i="7" a="1"/>
  <c r="AE1596" i="7" s="1"/>
  <c r="AE1597" i="7" a="1"/>
  <c r="AE1597" i="7" s="1"/>
  <c r="AE1598" i="7" a="1"/>
  <c r="AE1598" i="7" s="1"/>
  <c r="AE1599" i="7" a="1"/>
  <c r="AE1599" i="7" s="1"/>
  <c r="AE1600" i="7" a="1"/>
  <c r="AE1600" i="7" s="1"/>
  <c r="AE1601" i="7" a="1"/>
  <c r="AE1601" i="7" s="1"/>
  <c r="AE1602" i="7" a="1"/>
  <c r="AE1602" i="7" s="1"/>
  <c r="AE1603" i="7" a="1"/>
  <c r="AE1603" i="7" s="1"/>
  <c r="AE1604" i="7" a="1"/>
  <c r="AE1604" i="7" s="1"/>
  <c r="AE1605" i="7" a="1"/>
  <c r="AE1605" i="7" s="1"/>
  <c r="AE1606" i="7" a="1"/>
  <c r="AE1606" i="7" s="1"/>
  <c r="AE1607" i="7" a="1"/>
  <c r="AE1607" i="7" s="1"/>
  <c r="AE1608" i="7" a="1"/>
  <c r="AE1608" i="7" s="1"/>
  <c r="AE1609" i="7" a="1"/>
  <c r="AE1609" i="7"/>
  <c r="AE1610" i="7" a="1"/>
  <c r="AE1610" i="7" s="1"/>
  <c r="AE1611" i="7" a="1"/>
  <c r="AE1611" i="7" s="1"/>
  <c r="AE1612" i="7" a="1"/>
  <c r="AE1612" i="7" s="1"/>
  <c r="AE1613" i="7" a="1"/>
  <c r="AE1613" i="7" s="1"/>
  <c r="AE1614" i="7" a="1"/>
  <c r="AE1614" i="7" s="1"/>
  <c r="AE1615" i="7" a="1"/>
  <c r="AE1615" i="7" s="1"/>
  <c r="AE1616" i="7" a="1"/>
  <c r="AE1616" i="7" s="1"/>
  <c r="AE1617" i="7" a="1"/>
  <c r="AE1617" i="7" s="1"/>
  <c r="AE1618" i="7" a="1"/>
  <c r="AE1618" i="7" s="1"/>
  <c r="AE1619" i="7" a="1"/>
  <c r="AE1619" i="7" s="1"/>
  <c r="AE1620" i="7" a="1"/>
  <c r="AE1620" i="7" s="1"/>
  <c r="AE1621" i="7" a="1"/>
  <c r="AE1621" i="7" s="1"/>
  <c r="AE1622" i="7" a="1"/>
  <c r="AE1622" i="7" s="1"/>
  <c r="AE1623" i="7" a="1"/>
  <c r="AE1623" i="7" s="1"/>
  <c r="AE1624" i="7" a="1"/>
  <c r="AE1624" i="7" s="1"/>
  <c r="AE1625" i="7" a="1"/>
  <c r="AE1625" i="7" s="1"/>
  <c r="AE1626" i="7" a="1"/>
  <c r="AE1626" i="7" s="1"/>
  <c r="AE1627" i="7" a="1"/>
  <c r="AE1627" i="7" s="1"/>
  <c r="AE1628" i="7" a="1"/>
  <c r="AE1628" i="7" s="1"/>
  <c r="AE1629" i="7" a="1"/>
  <c r="AE1629" i="7" s="1"/>
  <c r="AE1630" i="7" a="1"/>
  <c r="AE1630" i="7" s="1"/>
  <c r="AE1631" i="7" a="1"/>
  <c r="AE1631" i="7"/>
  <c r="AE1632" i="7" a="1"/>
  <c r="AE1632" i="7" s="1"/>
  <c r="AE1633" i="7" a="1"/>
  <c r="AE1633" i="7" s="1"/>
  <c r="AE1634" i="7" a="1"/>
  <c r="AE1634" i="7" s="1"/>
  <c r="AE1635" i="7" a="1"/>
  <c r="AE1635" i="7" s="1"/>
  <c r="AE1636" i="7" a="1"/>
  <c r="AE1636" i="7" s="1"/>
  <c r="AE1637" i="7" a="1"/>
  <c r="AE1637" i="7" s="1"/>
  <c r="AE1638" i="7" a="1"/>
  <c r="AE1638" i="7" s="1"/>
  <c r="AE1639" i="7" a="1"/>
  <c r="AE1639" i="7" s="1"/>
  <c r="AE1640" i="7" a="1"/>
  <c r="AE1640" i="7" s="1"/>
  <c r="AE1641" i="7" a="1"/>
  <c r="AE1641" i="7" s="1"/>
  <c r="AE1642" i="7" a="1"/>
  <c r="AE1642" i="7" s="1"/>
  <c r="AE1643" i="7" a="1"/>
  <c r="AE1643" i="7" s="1"/>
  <c r="AE1644" i="7" a="1"/>
  <c r="AE1644" i="7" s="1"/>
  <c r="AE1645" i="7" a="1"/>
  <c r="AE1645" i="7" s="1"/>
  <c r="AE1646" i="7" a="1"/>
  <c r="AE1646" i="7" s="1"/>
  <c r="AE1647" i="7" a="1"/>
  <c r="AE1647" i="7" s="1"/>
  <c r="AE1648" i="7" a="1"/>
  <c r="AE1648" i="7" s="1"/>
  <c r="AE1649" i="7" a="1"/>
  <c r="AE1649" i="7" s="1"/>
  <c r="AE1650" i="7" a="1"/>
  <c r="AE1650" i="7"/>
  <c r="AE1651" i="7" a="1"/>
  <c r="AE1651" i="7" s="1"/>
  <c r="AE1652" i="7" a="1"/>
  <c r="AE1652" i="7" s="1"/>
  <c r="AE1653" i="7" a="1"/>
  <c r="AE1653" i="7" s="1"/>
  <c r="AE1654" i="7" a="1"/>
  <c r="AE1654" i="7" s="1"/>
  <c r="AE1655" i="7" a="1"/>
  <c r="AE1655" i="7" s="1"/>
  <c r="AE1656" i="7" a="1"/>
  <c r="AE1656" i="7" s="1"/>
  <c r="AE1657" i="7" a="1"/>
  <c r="AE1657" i="7" s="1"/>
  <c r="AE1658" i="7" a="1"/>
  <c r="AE1658" i="7" s="1"/>
  <c r="AE1659" i="7" a="1"/>
  <c r="AE1659" i="7" s="1"/>
  <c r="AE1660" i="7" a="1"/>
  <c r="AE1660" i="7" s="1"/>
  <c r="AE1661" i="7" a="1"/>
  <c r="AE1661" i="7" s="1"/>
  <c r="AE1662" i="7" a="1"/>
  <c r="AE1662" i="7" s="1"/>
  <c r="AE1663" i="7" a="1"/>
  <c r="AE1663" i="7" s="1"/>
  <c r="AE1664" i="7" a="1"/>
  <c r="AE1664" i="7" s="1"/>
  <c r="AE1665" i="7" a="1"/>
  <c r="AE1665" i="7"/>
  <c r="AE1666" i="7" a="1"/>
  <c r="AE1666" i="7" s="1"/>
  <c r="AE1667" i="7" a="1"/>
  <c r="AE1667" i="7" s="1"/>
  <c r="AE1668" i="7" a="1"/>
  <c r="AE1668" i="7" s="1"/>
  <c r="AE1669" i="7" a="1"/>
  <c r="AE1669" i="7" s="1"/>
  <c r="AE1670" i="7" a="1"/>
  <c r="AE1670" i="7" s="1"/>
  <c r="AE1671" i="7" a="1"/>
  <c r="AE1671" i="7" s="1"/>
  <c r="AE1672" i="7" a="1"/>
  <c r="AE1672" i="7" s="1"/>
  <c r="AE1673" i="7" a="1"/>
  <c r="AE1673" i="7" s="1"/>
  <c r="AE1674" i="7" a="1"/>
  <c r="AE1674" i="7" s="1"/>
  <c r="AE1675" i="7" a="1"/>
  <c r="AE1675" i="7" s="1"/>
  <c r="AE1676" i="7" a="1"/>
  <c r="AE1676" i="7" s="1"/>
  <c r="AE1677" i="7" a="1"/>
  <c r="AE1677" i="7"/>
  <c r="AE1678" i="7" a="1"/>
  <c r="AE1678" i="7" s="1"/>
  <c r="AE1679" i="7" a="1"/>
  <c r="AE1679" i="7" s="1"/>
  <c r="AE1680" i="7" a="1"/>
  <c r="AE1680" i="7" s="1"/>
  <c r="AE1681" i="7" a="1"/>
  <c r="AE1681" i="7" s="1"/>
  <c r="AE1682" i="7" a="1"/>
  <c r="AE1682" i="7" s="1"/>
  <c r="AE1683" i="7" a="1"/>
  <c r="AE1683" i="7" s="1"/>
  <c r="AE1684" i="7" a="1"/>
  <c r="AE1684" i="7" s="1"/>
  <c r="AE1685" i="7" a="1"/>
  <c r="AE1685" i="7" s="1"/>
  <c r="AE1686" i="7" a="1"/>
  <c r="AE1686" i="7" s="1"/>
  <c r="AE1687" i="7" a="1"/>
  <c r="AE1687" i="7" s="1"/>
  <c r="AE1688" i="7" a="1"/>
  <c r="AE1688" i="7" s="1"/>
  <c r="AE1689" i="7" a="1"/>
  <c r="AE1689" i="7" s="1"/>
  <c r="AE1690" i="7" a="1"/>
  <c r="AE1690" i="7" s="1"/>
  <c r="AE1691" i="7" a="1"/>
  <c r="AE1691" i="7" s="1"/>
  <c r="AE1692" i="7" a="1"/>
  <c r="AE1692" i="7" s="1"/>
  <c r="AE1693" i="7" a="1"/>
  <c r="AE1693" i="7" s="1"/>
  <c r="AE1694" i="7" a="1"/>
  <c r="AE1694" i="7" s="1"/>
  <c r="AE1695" i="7" a="1"/>
  <c r="AE1695" i="7" s="1"/>
  <c r="AE1696" i="7" a="1"/>
  <c r="AE1696" i="7" s="1"/>
  <c r="AE1697" i="7" a="1"/>
  <c r="AE1697" i="7" s="1"/>
  <c r="AE1698" i="7" a="1"/>
  <c r="AE1698" i="7" s="1"/>
  <c r="AE1699" i="7" a="1"/>
  <c r="AE1699" i="7"/>
  <c r="AE1700" i="7" a="1"/>
  <c r="AE1700" i="7" s="1"/>
  <c r="AE1701" i="7" a="1"/>
  <c r="AE1701" i="7" s="1"/>
  <c r="AE1702" i="7" a="1"/>
  <c r="AE1702" i="7" s="1"/>
  <c r="AE1703" i="7" a="1"/>
  <c r="AE1703" i="7" s="1"/>
  <c r="AE1704" i="7" a="1"/>
  <c r="AE1704" i="7" s="1"/>
  <c r="AE1705" i="7" a="1"/>
  <c r="AE1705" i="7" s="1"/>
  <c r="AE1706" i="7" a="1"/>
  <c r="AE1706" i="7" s="1"/>
  <c r="AE1707" i="7" a="1"/>
  <c r="AE1707" i="7"/>
  <c r="AE1708" i="7" a="1"/>
  <c r="AE1708" i="7" s="1"/>
  <c r="AE1709" i="7" a="1"/>
  <c r="AE1709" i="7"/>
  <c r="AE1710" i="7" a="1"/>
  <c r="AE1710" i="7" s="1"/>
  <c r="AE1711" i="7" a="1"/>
  <c r="AE1711" i="7" s="1"/>
  <c r="AE1712" i="7" a="1"/>
  <c r="AE1712" i="7" s="1"/>
  <c r="AE1713" i="7" a="1"/>
  <c r="AE1713" i="7" s="1"/>
  <c r="AE1714" i="7" a="1"/>
  <c r="AE1714" i="7" s="1"/>
  <c r="AE1715" i="7" a="1"/>
  <c r="AE1715" i="7" s="1"/>
  <c r="AE1716" i="7" a="1"/>
  <c r="AE1716" i="7" s="1"/>
  <c r="AE1717" i="7" a="1"/>
  <c r="AE1717" i="7" s="1"/>
  <c r="AE1718" i="7" a="1"/>
  <c r="AE1718" i="7" s="1"/>
  <c r="AE1719" i="7" a="1"/>
  <c r="AE1719" i="7" s="1"/>
  <c r="AE1720" i="7" a="1"/>
  <c r="AE1720" i="7" s="1"/>
  <c r="AE1721" i="7" a="1"/>
  <c r="AE1721" i="7" s="1"/>
  <c r="AE1722" i="7" a="1"/>
  <c r="AE1722" i="7" s="1"/>
  <c r="AE1723" i="7" a="1"/>
  <c r="AE1723" i="7" s="1"/>
  <c r="AE1724" i="7" a="1"/>
  <c r="AE1724" i="7" s="1"/>
  <c r="AE1725" i="7" a="1"/>
  <c r="AE1725" i="7" s="1"/>
  <c r="AE1726" i="7" a="1"/>
  <c r="AE1726" i="7" s="1"/>
  <c r="AE1727" i="7" a="1"/>
  <c r="AE1727" i="7" s="1"/>
  <c r="AE1728" i="7" a="1"/>
  <c r="AE1728" i="7" s="1"/>
  <c r="AE1729" i="7" a="1"/>
  <c r="AE1729" i="7" s="1"/>
  <c r="AE1730" i="7" a="1"/>
  <c r="AE1730" i="7" s="1"/>
  <c r="AE1731" i="7" a="1"/>
  <c r="AE1731" i="7" s="1"/>
  <c r="AE1732" i="7" a="1"/>
  <c r="AE1732" i="7" s="1"/>
  <c r="AE1733" i="7" a="1"/>
  <c r="AE1733" i="7" s="1"/>
  <c r="AE1734" i="7" a="1"/>
  <c r="AE1734" i="7" s="1"/>
  <c r="AE1735" i="7" a="1"/>
  <c r="AE1735" i="7" s="1"/>
  <c r="AE1736" i="7" a="1"/>
  <c r="AE1736" i="7" s="1"/>
  <c r="AE1737" i="7" a="1"/>
  <c r="AE1737" i="7" s="1"/>
  <c r="AE1738" i="7" a="1"/>
  <c r="AE1738" i="7" s="1"/>
  <c r="AE1739" i="7" a="1"/>
  <c r="AE1739" i="7" s="1"/>
  <c r="AE1740" i="7" a="1"/>
  <c r="AE1740" i="7" s="1"/>
  <c r="AE1741" i="7" a="1"/>
  <c r="AE1741" i="7" s="1"/>
  <c r="AE1742" i="7" a="1"/>
  <c r="AE1742" i="7" s="1"/>
  <c r="AE1743" i="7" a="1"/>
  <c r="AE1743" i="7" s="1"/>
  <c r="AE1744" i="7" a="1"/>
  <c r="AE1744" i="7" s="1"/>
  <c r="AE1745" i="7" a="1"/>
  <c r="AE1745" i="7" s="1"/>
  <c r="AE1746" i="7" a="1"/>
  <c r="AE1746" i="7" s="1"/>
  <c r="AE1747" i="7" a="1"/>
  <c r="AE1747" i="7" s="1"/>
  <c r="AE1748" i="7" a="1"/>
  <c r="AE1748" i="7" s="1"/>
  <c r="AE1749" i="7" a="1"/>
  <c r="AE1749" i="7" s="1"/>
  <c r="AE1750" i="7" a="1"/>
  <c r="AE1750" i="7" s="1"/>
  <c r="AE1751" i="7" a="1"/>
  <c r="AE1751" i="7" s="1"/>
  <c r="AE1752" i="7" a="1"/>
  <c r="AE1752" i="7" s="1"/>
  <c r="AE1753" i="7" a="1"/>
  <c r="AE1753" i="7"/>
  <c r="AE1754" i="7" a="1"/>
  <c r="AE1754" i="7" s="1"/>
  <c r="AE1755" i="7" a="1"/>
  <c r="AE1755" i="7" s="1"/>
  <c r="AE1756" i="7" a="1"/>
  <c r="AE1756" i="7" s="1"/>
  <c r="AE1757" i="7" a="1"/>
  <c r="AE1757" i="7" s="1"/>
  <c r="AE1758" i="7" a="1"/>
  <c r="AE1758" i="7" s="1"/>
  <c r="AE1759" i="7" a="1"/>
  <c r="AE1759" i="7" s="1"/>
  <c r="AE1760" i="7" a="1"/>
  <c r="AE1760" i="7" s="1"/>
  <c r="AE1761" i="7" a="1"/>
  <c r="AE1761" i="7" s="1"/>
  <c r="AE1762" i="7" a="1"/>
  <c r="AE1762" i="7" s="1"/>
  <c r="AE1763" i="7" a="1"/>
  <c r="AE1763" i="7" s="1"/>
  <c r="AE1764" i="7" a="1"/>
  <c r="AE1764" i="7" s="1"/>
  <c r="AE1765" i="7" a="1"/>
  <c r="AE1765" i="7" s="1"/>
  <c r="AE1766" i="7" a="1"/>
  <c r="AE1766" i="7" s="1"/>
  <c r="AE1767" i="7" a="1"/>
  <c r="AE1767" i="7" s="1"/>
  <c r="AE1768" i="7" a="1"/>
  <c r="AE1768" i="7" s="1"/>
  <c r="AE1769" i="7" a="1"/>
  <c r="AE1769" i="7" s="1"/>
  <c r="AE1770" i="7" a="1"/>
  <c r="AE1770" i="7" s="1"/>
  <c r="AE1771" i="7" a="1"/>
  <c r="AE1771" i="7" s="1"/>
  <c r="AE1772" i="7" a="1"/>
  <c r="AE1772" i="7" s="1"/>
  <c r="AE1773" i="7" a="1"/>
  <c r="AE1773" i="7" s="1"/>
  <c r="AE1774" i="7" a="1"/>
  <c r="AE1774" i="7" s="1"/>
  <c r="AE1775" i="7" a="1"/>
  <c r="AE1775" i="7" s="1"/>
  <c r="AE1776" i="7" a="1"/>
  <c r="AE1776" i="7" s="1"/>
  <c r="AE1777" i="7" a="1"/>
  <c r="AE1777" i="7" s="1"/>
  <c r="AE1778" i="7" a="1"/>
  <c r="AE1778" i="7" s="1"/>
  <c r="AE1779" i="7" a="1"/>
  <c r="AE1779" i="7" s="1"/>
  <c r="AE1780" i="7" a="1"/>
  <c r="AE1780" i="7" s="1"/>
  <c r="AE1781" i="7" a="1"/>
  <c r="AE1781" i="7" s="1"/>
  <c r="AE1782" i="7" a="1"/>
  <c r="AE1782" i="7" s="1"/>
  <c r="AE1783" i="7" a="1"/>
  <c r="AE1783" i="7" s="1"/>
  <c r="AE1784" i="7" a="1"/>
  <c r="AE1784" i="7" s="1"/>
  <c r="AE1785" i="7" a="1"/>
  <c r="AE1785" i="7" s="1"/>
  <c r="AE1786" i="7" a="1"/>
  <c r="AE1786" i="7" s="1"/>
  <c r="AE1787" i="7" a="1"/>
  <c r="AE1787" i="7"/>
  <c r="AE1788" i="7" a="1"/>
  <c r="AE1788" i="7" s="1"/>
  <c r="AE1789" i="7" a="1"/>
  <c r="AE1789" i="7" s="1"/>
  <c r="AE1790" i="7" a="1"/>
  <c r="AE1790" i="7" s="1"/>
  <c r="AE1791" i="7" a="1"/>
  <c r="AE1791" i="7" s="1"/>
  <c r="AE1792" i="7" a="1"/>
  <c r="AE1792" i="7" s="1"/>
  <c r="AE1793" i="7" a="1"/>
  <c r="AE1793" i="7" s="1"/>
  <c r="AE1794" i="7" a="1"/>
  <c r="AE1794" i="7" s="1"/>
  <c r="AE1795" i="7" a="1"/>
  <c r="AE1795" i="7" s="1"/>
  <c r="AE1796" i="7" a="1"/>
  <c r="AE1796" i="7" s="1"/>
  <c r="AE1797" i="7" a="1"/>
  <c r="AE1797" i="7" s="1"/>
  <c r="AE1798" i="7" a="1"/>
  <c r="AE1798" i="7" s="1"/>
  <c r="AE1799" i="7" a="1"/>
  <c r="AE1799" i="7" s="1"/>
  <c r="AE1800" i="7" a="1"/>
  <c r="AE1800" i="7" s="1"/>
  <c r="AE1801" i="7" a="1"/>
  <c r="AE1801" i="7" s="1"/>
  <c r="AE1802" i="7" a="1"/>
  <c r="AE1802" i="7" s="1"/>
  <c r="AE1803" i="7" a="1"/>
  <c r="AE1803" i="7" s="1"/>
  <c r="AE1804" i="7" a="1"/>
  <c r="AE1804" i="7" s="1"/>
  <c r="AE1805" i="7" a="1"/>
  <c r="AE1805" i="7" s="1"/>
  <c r="AE1806" i="7" a="1"/>
  <c r="AE1806" i="7" s="1"/>
  <c r="AE1807" i="7" a="1"/>
  <c r="AE1807" i="7" s="1"/>
  <c r="AE1808" i="7" a="1"/>
  <c r="AE1808" i="7" s="1"/>
  <c r="AE1809" i="7" a="1"/>
  <c r="AE1809" i="7" s="1"/>
  <c r="AE1810" i="7" a="1"/>
  <c r="AE1810" i="7" s="1"/>
  <c r="AE1811" i="7" a="1"/>
  <c r="AE1811" i="7" s="1"/>
  <c r="AE1812" i="7" a="1"/>
  <c r="AE1812" i="7" s="1"/>
  <c r="AE1813" i="7" a="1"/>
  <c r="AE1813" i="7" s="1"/>
  <c r="AE1814" i="7" a="1"/>
  <c r="AE1814" i="7" s="1"/>
  <c r="AE1815" i="7" a="1"/>
  <c r="AE1815" i="7" s="1"/>
  <c r="AE1816" i="7" a="1"/>
  <c r="AE1816" i="7" s="1"/>
  <c r="AE1817" i="7" a="1"/>
  <c r="AE1817" i="7" s="1"/>
  <c r="AE1818" i="7" a="1"/>
  <c r="AE1818" i="7" s="1"/>
  <c r="AE1819" i="7" a="1"/>
  <c r="AE1819" i="7" s="1"/>
  <c r="AE1820" i="7" a="1"/>
  <c r="AE1820" i="7" s="1"/>
  <c r="AE1821" i="7" a="1"/>
  <c r="AE1821" i="7" s="1"/>
  <c r="AE1822" i="7" a="1"/>
  <c r="AE1822" i="7" s="1"/>
  <c r="AE1823" i="7" a="1"/>
  <c r="AE1823" i="7" s="1"/>
  <c r="AE1824" i="7" a="1"/>
  <c r="AE1824" i="7" s="1"/>
  <c r="AE1825" i="7" a="1"/>
  <c r="AE1825" i="7" s="1"/>
  <c r="AE1826" i="7" a="1"/>
  <c r="AE1826" i="7" s="1"/>
  <c r="AE1827" i="7" a="1"/>
  <c r="AE1827" i="7" s="1"/>
  <c r="AE1828" i="7" a="1"/>
  <c r="AE1828" i="7" s="1"/>
  <c r="AE1829" i="7" a="1"/>
  <c r="AE1829" i="7" s="1"/>
  <c r="AE1830" i="7" a="1"/>
  <c r="AE1830" i="7" s="1"/>
  <c r="AE1831" i="7" a="1"/>
  <c r="AE1831" i="7" s="1"/>
  <c r="AE1832" i="7" a="1"/>
  <c r="AE1832" i="7" s="1"/>
  <c r="AE1833" i="7" a="1"/>
  <c r="AE1833" i="7" s="1"/>
  <c r="AE1834" i="7" a="1"/>
  <c r="AE1834" i="7" s="1"/>
  <c r="AE1835" i="7" a="1"/>
  <c r="AE1835" i="7" s="1"/>
  <c r="AE1836" i="7" a="1"/>
  <c r="AE1836" i="7" s="1"/>
  <c r="AE1837" i="7" a="1"/>
  <c r="AE1837" i="7" s="1"/>
  <c r="AE1838" i="7" a="1"/>
  <c r="AE1838" i="7" s="1"/>
  <c r="AE1839" i="7" a="1"/>
  <c r="AE1839" i="7" s="1"/>
  <c r="AE1840" i="7" a="1"/>
  <c r="AE1840" i="7" s="1"/>
  <c r="AE1841" i="7" a="1"/>
  <c r="AE1841" i="7" s="1"/>
  <c r="AE1842" i="7" a="1"/>
  <c r="AE1842" i="7" s="1"/>
  <c r="AE1843" i="7" a="1"/>
  <c r="AE1843" i="7" s="1"/>
  <c r="AE1844" i="7" a="1"/>
  <c r="AE1844" i="7" s="1"/>
  <c r="AE1845" i="7" a="1"/>
  <c r="AE1845" i="7" s="1"/>
  <c r="AE1846" i="7" a="1"/>
  <c r="AE1846" i="7" s="1"/>
  <c r="AE1847" i="7" a="1"/>
  <c r="AE1847" i="7" s="1"/>
  <c r="AE1848" i="7" a="1"/>
  <c r="AE1848" i="7" s="1"/>
  <c r="AE1849" i="7" a="1"/>
  <c r="AE1849" i="7" s="1"/>
  <c r="AE1850" i="7" a="1"/>
  <c r="AE1850" i="7" s="1"/>
  <c r="AE1851" i="7" a="1"/>
  <c r="AE1851" i="7" s="1"/>
  <c r="AE1852" i="7" a="1"/>
  <c r="AE1852" i="7" s="1"/>
  <c r="AE1853" i="7" a="1"/>
  <c r="AE1853" i="7" s="1"/>
  <c r="AE1854" i="7" a="1"/>
  <c r="AE1854" i="7" s="1"/>
  <c r="AE1855" i="7" a="1"/>
  <c r="AE1855" i="7" s="1"/>
  <c r="AE1856" i="7" a="1"/>
  <c r="AE1856" i="7" s="1"/>
  <c r="AE1857" i="7" a="1"/>
  <c r="AE1857" i="7" s="1"/>
  <c r="AE1858" i="7" a="1"/>
  <c r="AE1858" i="7" s="1"/>
  <c r="AE1859" i="7" a="1"/>
  <c r="AE1859" i="7" s="1"/>
  <c r="AE1860" i="7" a="1"/>
  <c r="AE1860" i="7" s="1"/>
  <c r="AE1861" i="7" a="1"/>
  <c r="AE1861" i="7" s="1"/>
  <c r="AE1862" i="7" a="1"/>
  <c r="AE1862" i="7" s="1"/>
  <c r="AE1863" i="7" a="1"/>
  <c r="AE1863" i="7" s="1"/>
  <c r="AE1864" i="7" a="1"/>
  <c r="AE1864" i="7" s="1"/>
  <c r="AE1865" i="7" a="1"/>
  <c r="AE1865" i="7" s="1"/>
  <c r="AE1866" i="7" a="1"/>
  <c r="AE1866" i="7" s="1"/>
  <c r="AE1867" i="7" a="1"/>
  <c r="AE1867" i="7" s="1"/>
  <c r="AE1868" i="7" a="1"/>
  <c r="AE1868" i="7" s="1"/>
  <c r="AE1869" i="7" a="1"/>
  <c r="AE1869" i="7" s="1"/>
  <c r="AE1870" i="7" a="1"/>
  <c r="AE1870" i="7" s="1"/>
  <c r="AE1871" i="7" a="1"/>
  <c r="AE1871" i="7" s="1"/>
  <c r="AE1872" i="7" a="1"/>
  <c r="AE1872" i="7" s="1"/>
  <c r="AE1873" i="7" a="1"/>
  <c r="AE1873" i="7" s="1"/>
  <c r="AE1874" i="7" a="1"/>
  <c r="AE1874" i="7" s="1"/>
  <c r="AE1875" i="7" a="1"/>
  <c r="AE1875" i="7" s="1"/>
  <c r="AE1876" i="7" a="1"/>
  <c r="AE1876" i="7" s="1"/>
  <c r="AE1877" i="7" a="1"/>
  <c r="AE1877" i="7" s="1"/>
  <c r="AE1878" i="7" a="1"/>
  <c r="AE1878" i="7" s="1"/>
  <c r="AE1879" i="7" a="1"/>
  <c r="AE1879" i="7" s="1"/>
  <c r="AE1880" i="7" a="1"/>
  <c r="AE1880" i="7" s="1"/>
  <c r="AE1881" i="7" a="1"/>
  <c r="AE1881" i="7" s="1"/>
  <c r="AE1882" i="7" a="1"/>
  <c r="AE1882" i="7" s="1"/>
  <c r="AE1883" i="7" a="1"/>
  <c r="AE1883" i="7" s="1"/>
  <c r="AE1884" i="7" a="1"/>
  <c r="AE1884" i="7" s="1"/>
  <c r="AE1885" i="7" a="1"/>
  <c r="AE1885" i="7" s="1"/>
  <c r="AE1886" i="7" a="1"/>
  <c r="AE1886" i="7" s="1"/>
  <c r="AE1887" i="7" a="1"/>
  <c r="AE1887" i="7" s="1"/>
  <c r="AE1888" i="7" a="1"/>
  <c r="AE1888" i="7" s="1"/>
  <c r="AE1889" i="7" a="1"/>
  <c r="AE1889" i="7" s="1"/>
  <c r="AE1890" i="7" a="1"/>
  <c r="AE1890" i="7" s="1"/>
  <c r="AE1891" i="7" a="1"/>
  <c r="AE1891" i="7" s="1"/>
  <c r="AE1892" i="7" a="1"/>
  <c r="AE1892" i="7" s="1"/>
  <c r="AE1893" i="7" a="1"/>
  <c r="AE1893" i="7" s="1"/>
  <c r="AE1894" i="7" a="1"/>
  <c r="AE1894" i="7" s="1"/>
  <c r="AE1895" i="7" a="1"/>
  <c r="AE1895" i="7" s="1"/>
  <c r="AE1896" i="7" a="1"/>
  <c r="AE1896" i="7" s="1"/>
  <c r="AE1897" i="7" a="1"/>
  <c r="AE1897" i="7" s="1"/>
  <c r="AE1898" i="7" a="1"/>
  <c r="AE1898" i="7" s="1"/>
  <c r="AE1899" i="7" a="1"/>
  <c r="AE1899" i="7" s="1"/>
  <c r="AE1900" i="7" a="1"/>
  <c r="AE1900" i="7" s="1"/>
  <c r="AE1901" i="7" a="1"/>
  <c r="AE1901" i="7" s="1"/>
  <c r="AE1902" i="7" a="1"/>
  <c r="AE1902" i="7" s="1"/>
  <c r="AE1903" i="7" a="1"/>
  <c r="AE1903" i="7" s="1"/>
  <c r="AE1904" i="7" a="1"/>
  <c r="AE1904" i="7"/>
  <c r="AE1905" i="7" a="1"/>
  <c r="AE1905" i="7" s="1"/>
  <c r="AE1906" i="7" a="1"/>
  <c r="AE1906" i="7" s="1"/>
  <c r="AE1907" i="7" a="1"/>
  <c r="AE1907" i="7"/>
  <c r="AE1908" i="7" a="1"/>
  <c r="AE1908" i="7" s="1"/>
  <c r="AE1909" i="7" a="1"/>
  <c r="AE1909" i="7" s="1"/>
  <c r="AE1910" i="7" a="1"/>
  <c r="AE1910" i="7" s="1"/>
  <c r="AE1911" i="7" a="1"/>
  <c r="AE1911" i="7" s="1"/>
  <c r="AE1912" i="7" a="1"/>
  <c r="AE1912" i="7" s="1"/>
  <c r="AE1913" i="7" a="1"/>
  <c r="AE1913" i="7" s="1"/>
  <c r="AE1914" i="7" a="1"/>
  <c r="AE1914" i="7" s="1"/>
  <c r="AE1915" i="7" a="1"/>
  <c r="AE1915" i="7" s="1"/>
  <c r="AE1916" i="7" a="1"/>
  <c r="AE1916" i="7" s="1"/>
  <c r="AE1917" i="7" a="1"/>
  <c r="AE1917" i="7" s="1"/>
  <c r="AE1918" i="7" a="1"/>
  <c r="AE1918" i="7" s="1"/>
  <c r="AE1919" i="7" a="1"/>
  <c r="AE1919" i="7" s="1"/>
  <c r="AE1920" i="7" a="1"/>
  <c r="AE1920" i="7" s="1"/>
  <c r="AE1921" i="7" a="1"/>
  <c r="AE1921" i="7" s="1"/>
  <c r="AE1922" i="7" a="1"/>
  <c r="AE1922" i="7" s="1"/>
  <c r="AE1923" i="7" a="1"/>
  <c r="AE1923" i="7" s="1"/>
  <c r="AE1924" i="7" a="1"/>
  <c r="AE1924" i="7" s="1"/>
  <c r="AE1925" i="7" a="1"/>
  <c r="AE1925" i="7" s="1"/>
  <c r="AE1926" i="7" a="1"/>
  <c r="AE1926" i="7" s="1"/>
  <c r="AE1927" i="7" a="1"/>
  <c r="AE1927" i="7" s="1"/>
  <c r="AE1928" i="7" a="1"/>
  <c r="AE1928" i="7" s="1"/>
  <c r="AE1929" i="7" a="1"/>
  <c r="AE1929" i="7" s="1"/>
  <c r="AE1930" i="7" a="1"/>
  <c r="AE1930" i="7" s="1"/>
  <c r="AE1931" i="7" a="1"/>
  <c r="AE1931" i="7" s="1"/>
  <c r="AE1932" i="7" a="1"/>
  <c r="AE1932" i="7" s="1"/>
  <c r="AE1933" i="7" a="1"/>
  <c r="AE1933" i="7" s="1"/>
  <c r="AE1934" i="7" a="1"/>
  <c r="AE1934" i="7" s="1"/>
  <c r="AE1935" i="7" a="1"/>
  <c r="AE1935" i="7" s="1"/>
  <c r="AE1936" i="7" a="1"/>
  <c r="AE1936" i="7" s="1"/>
  <c r="AE1937" i="7" a="1"/>
  <c r="AE1937" i="7" s="1"/>
  <c r="AE1938" i="7" a="1"/>
  <c r="AE1938" i="7" s="1"/>
  <c r="AE1939" i="7" a="1"/>
  <c r="AE1939" i="7" s="1"/>
  <c r="AE1940" i="7" a="1"/>
  <c r="AE1940" i="7"/>
  <c r="AE1941" i="7" a="1"/>
  <c r="AE1941" i="7" s="1"/>
  <c r="AE1942" i="7" a="1"/>
  <c r="AE1942" i="7" s="1"/>
  <c r="AE1943" i="7" a="1"/>
  <c r="AE1943" i="7" s="1"/>
  <c r="AE1944" i="7" a="1"/>
  <c r="AE1944" i="7" s="1"/>
  <c r="AE1945" i="7" a="1"/>
  <c r="AE1945" i="7" s="1"/>
  <c r="AE1946" i="7" a="1"/>
  <c r="AE1946" i="7" s="1"/>
  <c r="AE1947" i="7" a="1"/>
  <c r="AE1947" i="7"/>
  <c r="AE1948" i="7" a="1"/>
  <c r="AE1948" i="7" s="1"/>
  <c r="AE1949" i="7" a="1"/>
  <c r="AE1949" i="7" s="1"/>
  <c r="AE1950" i="7" a="1"/>
  <c r="AE1950" i="7" s="1"/>
  <c r="AE1951" i="7" a="1"/>
  <c r="AE1951" i="7" s="1"/>
  <c r="AE1952" i="7" a="1"/>
  <c r="AE1952" i="7" s="1"/>
  <c r="AE1953" i="7" a="1"/>
  <c r="AE1953" i="7" s="1"/>
  <c r="AE1954" i="7" a="1"/>
  <c r="AE1954" i="7" s="1"/>
  <c r="AE1955" i="7" a="1"/>
  <c r="AE1955" i="7" s="1"/>
  <c r="AE1956" i="7" a="1"/>
  <c r="AE1956" i="7" s="1"/>
  <c r="AE1957" i="7" a="1"/>
  <c r="AE1957" i="7" s="1"/>
  <c r="AE1958" i="7" a="1"/>
  <c r="AE1958" i="7"/>
  <c r="AE1959" i="7" a="1"/>
  <c r="AE1959" i="7" s="1"/>
  <c r="AE1960" i="7" a="1"/>
  <c r="AE1960" i="7" s="1"/>
  <c r="AE1961" i="7" a="1"/>
  <c r="AE1961" i="7" s="1"/>
  <c r="AE1962" i="7" a="1"/>
  <c r="AE1962" i="7" s="1"/>
  <c r="AE1963" i="7" a="1"/>
  <c r="AE1963" i="7" s="1"/>
  <c r="AE1964" i="7" a="1"/>
  <c r="AE1964" i="7" s="1"/>
  <c r="AE1965" i="7" a="1"/>
  <c r="AE1965" i="7"/>
  <c r="AE1966" i="7" a="1"/>
  <c r="AE1966" i="7" s="1"/>
  <c r="AE1967" i="7" a="1"/>
  <c r="AE1967" i="7" s="1"/>
  <c r="AE1968" i="7" a="1"/>
  <c r="AE1968" i="7" s="1"/>
  <c r="AE1969" i="7" a="1"/>
  <c r="AE1969" i="7" s="1"/>
  <c r="AE1970" i="7" a="1"/>
  <c r="AE1970" i="7" s="1"/>
  <c r="AE1971" i="7" a="1"/>
  <c r="AE1971" i="7" s="1"/>
  <c r="AE1972" i="7" a="1"/>
  <c r="AE1972" i="7" s="1"/>
  <c r="AE1973" i="7" a="1"/>
  <c r="AE1973" i="7" s="1"/>
  <c r="AE1974" i="7" a="1"/>
  <c r="AE1974" i="7" s="1"/>
  <c r="AE1975" i="7" a="1"/>
  <c r="AE1975" i="7" s="1"/>
  <c r="AE1976" i="7" a="1"/>
  <c r="AE1976" i="7" s="1"/>
  <c r="AE1977" i="7" a="1"/>
  <c r="AE1977" i="7" s="1"/>
  <c r="AE1978" i="7" a="1"/>
  <c r="AE1978" i="7" s="1"/>
  <c r="AE1979" i="7" a="1"/>
  <c r="AE1979" i="7" s="1"/>
  <c r="AE1980" i="7" a="1"/>
  <c r="AE1980" i="7" s="1"/>
  <c r="AE1981" i="7" a="1"/>
  <c r="AE1981" i="7" s="1"/>
  <c r="AE1982" i="7" a="1"/>
  <c r="AE1982" i="7" s="1"/>
  <c r="AE1983" i="7" a="1"/>
  <c r="AE1983" i="7" s="1"/>
  <c r="AE1984" i="7" a="1"/>
  <c r="AE1984" i="7" s="1"/>
  <c r="AE1985" i="7" a="1"/>
  <c r="AE1985" i="7" s="1"/>
  <c r="AE1986" i="7" a="1"/>
  <c r="AE1986" i="7" s="1"/>
  <c r="AE1987" i="7" a="1"/>
  <c r="AE1987" i="7" s="1"/>
  <c r="AE1988" i="7" a="1"/>
  <c r="AE1988" i="7" s="1"/>
  <c r="AE1989" i="7" a="1"/>
  <c r="AE1989" i="7" s="1"/>
  <c r="AE1990" i="7" a="1"/>
  <c r="AE1990" i="7" s="1"/>
  <c r="AE1991" i="7" a="1"/>
  <c r="AE1991" i="7" s="1"/>
  <c r="AE1992" i="7" a="1"/>
  <c r="AE1992" i="7" s="1"/>
  <c r="AE1993" i="7" a="1"/>
  <c r="AE1993" i="7" s="1"/>
  <c r="AE1994" i="7" a="1"/>
  <c r="AE1994" i="7" s="1"/>
  <c r="AE1995" i="7" a="1"/>
  <c r="AE1995" i="7" s="1"/>
  <c r="AE1996" i="7" a="1"/>
  <c r="AE1996" i="7" s="1"/>
  <c r="AE1997" i="7" a="1"/>
  <c r="AE1997" i="7" s="1"/>
  <c r="AE1998" i="7" a="1"/>
  <c r="AE1998" i="7" s="1"/>
  <c r="AE1999" i="7" a="1"/>
  <c r="AE1999" i="7" s="1"/>
  <c r="AE2000" i="7" a="1"/>
  <c r="AE2000" i="7" s="1"/>
  <c r="AE2001" i="7" a="1"/>
  <c r="AE2001" i="7" s="1"/>
  <c r="AE2002" i="7" a="1"/>
  <c r="AE2002" i="7" s="1"/>
  <c r="AE2003" i="7" a="1"/>
  <c r="AE2003" i="7" s="1"/>
  <c r="AE2004" i="7" a="1"/>
  <c r="AE2004" i="7" s="1"/>
  <c r="AE2005" i="7" a="1"/>
  <c r="AE2005" i="7" s="1"/>
  <c r="AE2006" i="7" a="1"/>
  <c r="AE2006" i="7" s="1"/>
  <c r="AE2007" i="7" a="1"/>
  <c r="AE2007" i="7" s="1"/>
  <c r="AE2008" i="7" a="1"/>
  <c r="AE2008" i="7" s="1"/>
  <c r="AE2009" i="7" a="1"/>
  <c r="AE2009" i="7" s="1"/>
  <c r="AE2010" i="7" a="1"/>
  <c r="AE2010" i="7" s="1"/>
  <c r="AE2011" i="7" a="1"/>
  <c r="AE2011" i="7" s="1"/>
  <c r="AE2012" i="7" a="1"/>
  <c r="AE2012" i="7" s="1"/>
  <c r="AE2013" i="7" a="1"/>
  <c r="AE2013" i="7"/>
  <c r="AE2014" i="7" a="1"/>
  <c r="AE2014" i="7" s="1"/>
  <c r="AE2015" i="7" a="1"/>
  <c r="AE2015" i="7" s="1"/>
  <c r="AE2016" i="7" a="1"/>
  <c r="AE2016" i="7" s="1"/>
  <c r="AE2017" i="7" a="1"/>
  <c r="AE2017" i="7" s="1"/>
  <c r="AE2018" i="7" a="1"/>
  <c r="AE2018" i="7" s="1"/>
  <c r="AE2019" i="7" a="1"/>
  <c r="AE2019" i="7" s="1"/>
  <c r="AE2020" i="7" a="1"/>
  <c r="AE2020" i="7" s="1"/>
  <c r="AE2021" i="7" a="1"/>
  <c r="AE2021" i="7" s="1"/>
  <c r="AE2022" i="7" a="1"/>
  <c r="AE2022" i="7" s="1"/>
  <c r="AE2023" i="7" a="1"/>
  <c r="AE2023" i="7" s="1"/>
  <c r="AE2024" i="7" a="1"/>
  <c r="AE2024" i="7" s="1"/>
  <c r="AE2025" i="7" a="1"/>
  <c r="AE2025" i="7" s="1"/>
  <c r="AE2026" i="7" a="1"/>
  <c r="AE2026" i="7" s="1"/>
  <c r="AE2027" i="7" a="1"/>
  <c r="AE2027" i="7" s="1"/>
  <c r="AE2028" i="7" a="1"/>
  <c r="AE2028" i="7" s="1"/>
  <c r="AE2029" i="7" a="1"/>
  <c r="AE2029" i="7" s="1"/>
  <c r="AE2030" i="7" a="1"/>
  <c r="AE2030" i="7" s="1"/>
  <c r="AE2031" i="7" a="1"/>
  <c r="AE2031" i="7" s="1"/>
  <c r="AE2032" i="7" a="1"/>
  <c r="AE2032" i="7" s="1"/>
  <c r="AE2033" i="7" a="1"/>
  <c r="AE2033" i="7" s="1"/>
  <c r="AE2034" i="7" a="1"/>
  <c r="AE2034" i="7" s="1"/>
  <c r="AE2035" i="7" a="1"/>
  <c r="AE2035" i="7" s="1"/>
  <c r="AE2036" i="7" a="1"/>
  <c r="AE2036" i="7" s="1"/>
  <c r="AE2037" i="7" a="1"/>
  <c r="AE2037" i="7" s="1"/>
  <c r="AE2038" i="7" a="1"/>
  <c r="AE2038" i="7" s="1"/>
  <c r="AE2039" i="7" a="1"/>
  <c r="AE2039" i="7" s="1"/>
  <c r="AE2040" i="7" a="1"/>
  <c r="AE2040" i="7" s="1"/>
  <c r="AE2041" i="7" a="1"/>
  <c r="AE2041" i="7" s="1"/>
  <c r="AE2042" i="7" a="1"/>
  <c r="AE2042" i="7" s="1"/>
  <c r="AE2043" i="7" a="1"/>
  <c r="AE2043" i="7" s="1"/>
  <c r="AE2044" i="7" a="1"/>
  <c r="AE2044" i="7" s="1"/>
  <c r="AE2045" i="7" a="1"/>
  <c r="AE2045" i="7" s="1"/>
  <c r="AE2046" i="7" a="1"/>
  <c r="AE2046" i="7" s="1"/>
  <c r="AE2047" i="7" a="1"/>
  <c r="AE2047" i="7" s="1"/>
  <c r="AE2048" i="7" a="1"/>
  <c r="AE2048" i="7" s="1"/>
  <c r="AE2049" i="7" a="1"/>
  <c r="AE2049" i="7" s="1"/>
  <c r="AE2050" i="7" a="1"/>
  <c r="AE2050" i="7" s="1"/>
  <c r="AE2051" i="7" a="1"/>
  <c r="AE2051" i="7" s="1"/>
  <c r="AE2052" i="7" a="1"/>
  <c r="AE2052" i="7" s="1"/>
  <c r="AE2053" i="7" a="1"/>
  <c r="AE2053" i="7" s="1"/>
  <c r="AE2054" i="7" a="1"/>
  <c r="AE2054" i="7" s="1"/>
  <c r="AE2055" i="7" a="1"/>
  <c r="AE2055" i="7" s="1"/>
  <c r="AE2056" i="7" a="1"/>
  <c r="AE2056" i="7" s="1"/>
  <c r="AE2057" i="7" a="1"/>
  <c r="AE2057" i="7" s="1"/>
  <c r="AE2058" i="7" a="1"/>
  <c r="AE2058" i="7" s="1"/>
  <c r="AE2059" i="7" a="1"/>
  <c r="AE2059" i="7" s="1"/>
  <c r="AE2060" i="7" a="1"/>
  <c r="AE2060" i="7" s="1"/>
  <c r="AE2061" i="7" a="1"/>
  <c r="AE2061" i="7" s="1"/>
  <c r="AE2062" i="7" a="1"/>
  <c r="AE2062" i="7" s="1"/>
  <c r="AE2063" i="7" a="1"/>
  <c r="AE2063" i="7" s="1"/>
  <c r="AE2064" i="7" a="1"/>
  <c r="AE2064" i="7" s="1"/>
  <c r="AE2065" i="7" a="1"/>
  <c r="AE2065" i="7" s="1"/>
  <c r="AE2066" i="7" a="1"/>
  <c r="AE2066" i="7" s="1"/>
  <c r="AE2067" i="7" a="1"/>
  <c r="AE2067" i="7" s="1"/>
  <c r="AE2068" i="7" a="1"/>
  <c r="AE2068" i="7" s="1"/>
  <c r="AE2069" i="7" a="1"/>
  <c r="AE2069" i="7" s="1"/>
  <c r="AE2070" i="7" a="1"/>
  <c r="AE2070" i="7" s="1"/>
  <c r="AE2071" i="7" a="1"/>
  <c r="AE2071" i="7" s="1"/>
  <c r="AE2072" i="7" a="1"/>
  <c r="AE2072" i="7" s="1"/>
  <c r="AE2073" i="7" a="1"/>
  <c r="AE2073" i="7" s="1"/>
  <c r="AE2074" i="7" a="1"/>
  <c r="AE2074" i="7" s="1"/>
  <c r="AE2075" i="7" a="1"/>
  <c r="AE2075" i="7" s="1"/>
  <c r="AE2076" i="7" a="1"/>
  <c r="AE2076" i="7" s="1"/>
  <c r="AE2077" i="7" a="1"/>
  <c r="AE2077" i="7" s="1"/>
  <c r="AE2078" i="7" a="1"/>
  <c r="AE2078" i="7" s="1"/>
  <c r="AE2079" i="7" a="1"/>
  <c r="AE2079" i="7" s="1"/>
  <c r="AE2080" i="7" a="1"/>
  <c r="AE2080" i="7" s="1"/>
  <c r="AE2081" i="7" a="1"/>
  <c r="AE2081" i="7" s="1"/>
  <c r="AE2082" i="7" a="1"/>
  <c r="AE2082" i="7" s="1"/>
  <c r="AE2083" i="7" a="1"/>
  <c r="AE2083" i="7" s="1"/>
  <c r="AE2084" i="7" a="1"/>
  <c r="AE2084" i="7" s="1"/>
  <c r="AE2085" i="7" a="1"/>
  <c r="AE2085" i="7" s="1"/>
  <c r="AE2086" i="7" a="1"/>
  <c r="AE2086" i="7" s="1"/>
  <c r="AE2087" i="7" a="1"/>
  <c r="AE2087" i="7" s="1"/>
  <c r="AE2088" i="7" a="1"/>
  <c r="AE2088" i="7" s="1"/>
  <c r="AE2089" i="7" a="1"/>
  <c r="AE2089" i="7" s="1"/>
  <c r="AE2090" i="7" a="1"/>
  <c r="AE2090" i="7" s="1"/>
  <c r="AE2091" i="7" a="1"/>
  <c r="AE2091" i="7" s="1"/>
  <c r="AE2092" i="7" a="1"/>
  <c r="AE2092" i="7" s="1"/>
  <c r="AE2093" i="7" a="1"/>
  <c r="AE2093" i="7" s="1"/>
  <c r="AE2094" i="7" a="1"/>
  <c r="AE2094" i="7" s="1"/>
  <c r="AE2095" i="7" a="1"/>
  <c r="AE2095" i="7"/>
  <c r="AE2096" i="7" a="1"/>
  <c r="AE2096" i="7" s="1"/>
  <c r="AE2097" i="7" a="1"/>
  <c r="AE2097" i="7" s="1"/>
  <c r="AE2098" i="7" a="1"/>
  <c r="AE2098" i="7" s="1"/>
  <c r="AE2099" i="7" a="1"/>
  <c r="AE2099" i="7" s="1"/>
  <c r="AE2100" i="7" a="1"/>
  <c r="AE2100" i="7" s="1"/>
  <c r="AE2101" i="7" a="1"/>
  <c r="AE2101" i="7" s="1"/>
  <c r="AE2102" i="7" a="1"/>
  <c r="AE2102" i="7" s="1"/>
  <c r="AE2103" i="7" a="1"/>
  <c r="AE2103" i="7" s="1"/>
  <c r="AE2104" i="7" a="1"/>
  <c r="AE2104" i="7" s="1"/>
  <c r="AE2105" i="7" a="1"/>
  <c r="AE2105" i="7" s="1"/>
  <c r="AE2106" i="7" a="1"/>
  <c r="AE2106" i="7" s="1"/>
  <c r="AE2107" i="7" a="1"/>
  <c r="AE2107" i="7" s="1"/>
  <c r="AE2108" i="7" a="1"/>
  <c r="AE2108" i="7" s="1"/>
  <c r="AE2109" i="7" a="1"/>
  <c r="AE2109" i="7" s="1"/>
  <c r="AE2110" i="7" a="1"/>
  <c r="AE2110" i="7" s="1"/>
  <c r="AE2111" i="7" a="1"/>
  <c r="AE2111" i="7" s="1"/>
  <c r="AE2112" i="7" a="1"/>
  <c r="AE2112" i="7" s="1"/>
  <c r="AE2113" i="7" a="1"/>
  <c r="AE2113" i="7" s="1"/>
  <c r="AE2114" i="7" a="1"/>
  <c r="AE2114" i="7" s="1"/>
  <c r="AE2115" i="7" a="1"/>
  <c r="AE2115" i="7" s="1"/>
  <c r="AE2116" i="7" a="1"/>
  <c r="AE2116" i="7" s="1"/>
  <c r="AE2117" i="7" a="1"/>
  <c r="AE2117" i="7" s="1"/>
  <c r="AE2118" i="7" a="1"/>
  <c r="AE2118" i="7" s="1"/>
  <c r="AE2119" i="7" a="1"/>
  <c r="AE2119" i="7" s="1"/>
  <c r="AE2120" i="7" a="1"/>
  <c r="AE2120" i="7" s="1"/>
  <c r="AE2121" i="7" a="1"/>
  <c r="AE2121" i="7" s="1"/>
  <c r="AE2122" i="7" a="1"/>
  <c r="AE2122" i="7" s="1"/>
  <c r="AE2123" i="7" a="1"/>
  <c r="AE2123" i="7" s="1"/>
  <c r="AE2124" i="7" a="1"/>
  <c r="AE2124" i="7" s="1"/>
  <c r="AE2125" i="7" a="1"/>
  <c r="AE2125" i="7" s="1"/>
  <c r="AE2126" i="7" a="1"/>
  <c r="AE2126" i="7" s="1"/>
  <c r="AE2127" i="7" a="1"/>
  <c r="AE2127" i="7" s="1"/>
  <c r="AE2128" i="7" a="1"/>
  <c r="AE2128" i="7" s="1"/>
  <c r="AE2129" i="7" a="1"/>
  <c r="AE2129" i="7" s="1"/>
  <c r="AE2130" i="7" a="1"/>
  <c r="AE2130" i="7" s="1"/>
  <c r="AE2131" i="7" a="1"/>
  <c r="AE2131" i="7" s="1"/>
  <c r="AE2132" i="7" a="1"/>
  <c r="AE2132" i="7" s="1"/>
  <c r="AE2133" i="7" a="1"/>
  <c r="AE2133" i="7" s="1"/>
  <c r="AE2134" i="7" a="1"/>
  <c r="AE2134" i="7" s="1"/>
  <c r="AE2135" i="7" a="1"/>
  <c r="AE2135" i="7" s="1"/>
  <c r="AE2136" i="7" a="1"/>
  <c r="AE2136" i="7" s="1"/>
  <c r="AE2137" i="7" a="1"/>
  <c r="AE2137" i="7" s="1"/>
  <c r="AE2138" i="7" a="1"/>
  <c r="AE2138" i="7" s="1"/>
  <c r="AE2139" i="7" a="1"/>
  <c r="AE2139" i="7" s="1"/>
  <c r="AE2140" i="7" a="1"/>
  <c r="AE2140" i="7" s="1"/>
  <c r="AE2141" i="7" a="1"/>
  <c r="AE2141" i="7" s="1"/>
  <c r="AE2142" i="7" a="1"/>
  <c r="AE2142" i="7" s="1"/>
  <c r="AE2143" i="7" a="1"/>
  <c r="AE2143" i="7" s="1"/>
  <c r="AE2144" i="7" a="1"/>
  <c r="AE2144" i="7" s="1"/>
  <c r="AE2145" i="7" a="1"/>
  <c r="AE2145" i="7" s="1"/>
  <c r="AE2146" i="7" a="1"/>
  <c r="AE2146" i="7" s="1"/>
  <c r="AE2147" i="7" a="1"/>
  <c r="AE2147" i="7" s="1"/>
  <c r="AE2148" i="7" a="1"/>
  <c r="AE2148" i="7" s="1"/>
  <c r="AE2149" i="7" a="1"/>
  <c r="AE2149" i="7" s="1"/>
  <c r="AE2150" i="7" a="1"/>
  <c r="AE2150" i="7" s="1"/>
  <c r="AE2151" i="7" a="1"/>
  <c r="AE2151" i="7" s="1"/>
  <c r="AE2152" i="7" a="1"/>
  <c r="AE2152" i="7" s="1"/>
  <c r="AE2153" i="7" a="1"/>
  <c r="AE2153" i="7" s="1"/>
  <c r="AE2154" i="7" a="1"/>
  <c r="AE2154" i="7" s="1"/>
  <c r="AE2155" i="7" a="1"/>
  <c r="AE2155" i="7" s="1"/>
  <c r="AE2156" i="7" a="1"/>
  <c r="AE2156" i="7" s="1"/>
  <c r="AE2157" i="7" a="1"/>
  <c r="AE2157" i="7" s="1"/>
  <c r="AE2158" i="7" a="1"/>
  <c r="AE2158" i="7" s="1"/>
  <c r="AE2159" i="7" a="1"/>
  <c r="AE2159" i="7" s="1"/>
  <c r="AE2160" i="7" a="1"/>
  <c r="AE2160" i="7" s="1"/>
  <c r="AE2161" i="7" a="1"/>
  <c r="AE2161" i="7" s="1"/>
  <c r="AE2162" i="7" a="1"/>
  <c r="AE2162" i="7" s="1"/>
  <c r="AE2163" i="7" a="1"/>
  <c r="AE2163" i="7" s="1"/>
  <c r="AE2164" i="7" a="1"/>
  <c r="AE2164" i="7" s="1"/>
  <c r="AE2165" i="7" a="1"/>
  <c r="AE2165" i="7" s="1"/>
  <c r="AE2166" i="7" a="1"/>
  <c r="AE2166" i="7" s="1"/>
  <c r="AE2167" i="7" a="1"/>
  <c r="AE2167" i="7" s="1"/>
  <c r="AE2168" i="7" a="1"/>
  <c r="AE2168" i="7" s="1"/>
  <c r="AE2169" i="7" a="1"/>
  <c r="AE2169" i="7" s="1"/>
  <c r="AE2170" i="7" a="1"/>
  <c r="AE2170" i="7" s="1"/>
  <c r="AE2171" i="7" a="1"/>
  <c r="AE2171" i="7" s="1"/>
  <c r="AE2172" i="7" a="1"/>
  <c r="AE2172" i="7" s="1"/>
  <c r="AE2173" i="7" a="1"/>
  <c r="AE2173" i="7" s="1"/>
  <c r="AE2174" i="7" a="1"/>
  <c r="AE2174" i="7" s="1"/>
  <c r="AE2175" i="7" a="1"/>
  <c r="AE2175" i="7" s="1"/>
  <c r="AE2176" i="7" a="1"/>
  <c r="AE2176" i="7" s="1"/>
  <c r="AE2177" i="7" a="1"/>
  <c r="AE2177" i="7" s="1"/>
  <c r="AE2178" i="7" a="1"/>
  <c r="AE2178" i="7" s="1"/>
  <c r="AE2179" i="7" a="1"/>
  <c r="AE2179" i="7" s="1"/>
  <c r="AE2180" i="7" a="1"/>
  <c r="AE2180" i="7" s="1"/>
  <c r="AE2181" i="7" a="1"/>
  <c r="AE2181" i="7" s="1"/>
  <c r="AE2182" i="7" a="1"/>
  <c r="AE2182" i="7" s="1"/>
  <c r="AE2183" i="7" a="1"/>
  <c r="AE2183" i="7" s="1"/>
  <c r="AE2184" i="7" a="1"/>
  <c r="AE2184" i="7" s="1"/>
  <c r="AE2185" i="7" a="1"/>
  <c r="AE2185" i="7" s="1"/>
  <c r="AE2186" i="7" a="1"/>
  <c r="AE2186" i="7" s="1"/>
  <c r="AE2187" i="7" a="1"/>
  <c r="AE2187" i="7" s="1"/>
  <c r="AE2188" i="7" a="1"/>
  <c r="AE2188" i="7" s="1"/>
  <c r="AE2189" i="7" a="1"/>
  <c r="AE2189" i="7" s="1"/>
  <c r="AE2190" i="7" a="1"/>
  <c r="AE2190" i="7" s="1"/>
  <c r="AE2191" i="7" a="1"/>
  <c r="AE2191" i="7" s="1"/>
  <c r="AE2192" i="7" a="1"/>
  <c r="AE2192" i="7" s="1"/>
  <c r="AE2193" i="7" a="1"/>
  <c r="AE2193" i="7" s="1"/>
  <c r="AE2194" i="7" a="1"/>
  <c r="AE2194" i="7" s="1"/>
  <c r="AE2195" i="7" a="1"/>
  <c r="AE2195" i="7" s="1"/>
  <c r="AE2196" i="7" a="1"/>
  <c r="AE2196" i="7" s="1"/>
  <c r="AE2197" i="7" a="1"/>
  <c r="AE2197" i="7" s="1"/>
  <c r="AE2198" i="7" a="1"/>
  <c r="AE2198" i="7" s="1"/>
  <c r="AE2199" i="7" a="1"/>
  <c r="AE2199" i="7" s="1"/>
  <c r="AE2200" i="7" a="1"/>
  <c r="AE2200" i="7" s="1"/>
  <c r="AE2201" i="7" a="1"/>
  <c r="AE2201" i="7" s="1"/>
  <c r="AE2202" i="7" a="1"/>
  <c r="AE2202" i="7" s="1"/>
  <c r="AE2203" i="7" a="1"/>
  <c r="AE2203" i="7" s="1"/>
  <c r="AE2204" i="7" a="1"/>
  <c r="AE2204" i="7" s="1"/>
  <c r="AE2205" i="7" a="1"/>
  <c r="AE2205" i="7" s="1"/>
  <c r="AE2206" i="7" a="1"/>
  <c r="AE2206" i="7" s="1"/>
  <c r="AE2207" i="7" a="1"/>
  <c r="AE2207" i="7" s="1"/>
  <c r="AE2208" i="7" a="1"/>
  <c r="AE2208" i="7" s="1"/>
  <c r="AE2209" i="7" a="1"/>
  <c r="AE2209" i="7" s="1"/>
  <c r="AE2210" i="7" a="1"/>
  <c r="AE2210" i="7" s="1"/>
  <c r="AE2211" i="7" a="1"/>
  <c r="AE2211" i="7" s="1"/>
  <c r="AE2212" i="7" a="1"/>
  <c r="AE2212" i="7" s="1"/>
  <c r="AE2213" i="7" a="1"/>
  <c r="AE2213" i="7" s="1"/>
  <c r="AE2214" i="7" a="1"/>
  <c r="AE2214" i="7" s="1"/>
  <c r="AE2215" i="7" a="1"/>
  <c r="AE2215" i="7" s="1"/>
  <c r="AE2216" i="7" a="1"/>
  <c r="AE2216" i="7" s="1"/>
  <c r="AE2217" i="7" a="1"/>
  <c r="AE2217" i="7" s="1"/>
  <c r="AE2218" i="7" a="1"/>
  <c r="AE2218" i="7" s="1"/>
  <c r="AE2219" i="7" a="1"/>
  <c r="AE2219" i="7" s="1"/>
  <c r="AE2220" i="7" a="1"/>
  <c r="AE2220" i="7" s="1"/>
  <c r="AE2221" i="7" a="1"/>
  <c r="AE2221" i="7" s="1"/>
  <c r="AE2222" i="7" a="1"/>
  <c r="AE2222" i="7"/>
  <c r="AE2223" i="7" a="1"/>
  <c r="AE2223" i="7" s="1"/>
  <c r="AE2224" i="7" a="1"/>
  <c r="AE2224" i="7" s="1"/>
  <c r="AE2225" i="7" a="1"/>
  <c r="AE2225" i="7" s="1"/>
  <c r="AE2226" i="7" a="1"/>
  <c r="AE2226" i="7" s="1"/>
  <c r="AE2227" i="7" a="1"/>
  <c r="AE2227" i="7" s="1"/>
  <c r="AE2228" i="7" a="1"/>
  <c r="AE2228" i="7" s="1"/>
  <c r="AE2229" i="7" a="1"/>
  <c r="AE2229" i="7" s="1"/>
  <c r="AE2230" i="7" a="1"/>
  <c r="AE2230" i="7" s="1"/>
  <c r="AE2231" i="7" a="1"/>
  <c r="AE2231" i="7" s="1"/>
  <c r="AE2232" i="7" a="1"/>
  <c r="AE2232" i="7" s="1"/>
  <c r="AE2233" i="7" a="1"/>
  <c r="AE2233" i="7" s="1"/>
  <c r="AE2234" i="7" a="1"/>
  <c r="AE2234" i="7" s="1"/>
  <c r="AE2235" i="7" a="1"/>
  <c r="AE2235" i="7" s="1"/>
  <c r="AE2236" i="7" a="1"/>
  <c r="AE2236" i="7" s="1"/>
  <c r="AE2237" i="7" a="1"/>
  <c r="AE2237" i="7" s="1"/>
  <c r="AE2238" i="7" a="1"/>
  <c r="AE2238" i="7" s="1"/>
  <c r="AE2239" i="7" a="1"/>
  <c r="AE2239" i="7" s="1"/>
  <c r="AE2240" i="7" a="1"/>
  <c r="AE2240" i="7" s="1"/>
  <c r="AE2241" i="7" a="1"/>
  <c r="AE2241" i="7" s="1"/>
  <c r="AE2242" i="7" a="1"/>
  <c r="AE2242" i="7" s="1"/>
  <c r="AE2243" i="7" a="1"/>
  <c r="AE2243" i="7" s="1"/>
  <c r="AE2244" i="7" a="1"/>
  <c r="AE2244" i="7" s="1"/>
  <c r="AE2245" i="7" a="1"/>
  <c r="AE2245" i="7" s="1"/>
  <c r="AE2246" i="7" a="1"/>
  <c r="AE2246" i="7" s="1"/>
  <c r="AE2247" i="7" a="1"/>
  <c r="AE2247" i="7" s="1"/>
  <c r="AE2248" i="7" a="1"/>
  <c r="AE2248" i="7" s="1"/>
  <c r="AE2249" i="7" a="1"/>
  <c r="AE2249" i="7" s="1"/>
  <c r="AE2250" i="7" a="1"/>
  <c r="AE2250" i="7" s="1"/>
  <c r="AE2251" i="7" a="1"/>
  <c r="AE2251" i="7" s="1"/>
  <c r="AE2252" i="7" a="1"/>
  <c r="AE2252" i="7" s="1"/>
  <c r="AE2253" i="7" a="1"/>
  <c r="AE2253" i="7"/>
  <c r="AE2254" i="7" a="1"/>
  <c r="AE2254" i="7" s="1"/>
  <c r="AE2255" i="7" a="1"/>
  <c r="AE2255" i="7" s="1"/>
  <c r="AE2256" i="7" a="1"/>
  <c r="AE2256" i="7" s="1"/>
  <c r="AE2257" i="7" a="1"/>
  <c r="AE2257" i="7" s="1"/>
  <c r="AE2258" i="7" a="1"/>
  <c r="AE2258" i="7" s="1"/>
  <c r="AE2259" i="7" a="1"/>
  <c r="AE2259" i="7" s="1"/>
  <c r="AE2260" i="7" a="1"/>
  <c r="AE2260" i="7" s="1"/>
  <c r="AE2261" i="7" a="1"/>
  <c r="AE2261" i="7" s="1"/>
  <c r="AE2262" i="7" a="1"/>
  <c r="AE2262" i="7" s="1"/>
  <c r="AE2263" i="7" a="1"/>
  <c r="AE2263" i="7" s="1"/>
  <c r="AE2264" i="7" a="1"/>
  <c r="AE2264" i="7"/>
  <c r="AE2265" i="7" a="1"/>
  <c r="AE2265" i="7"/>
  <c r="AE2266" i="7" a="1"/>
  <c r="AE2266" i="7" s="1"/>
  <c r="AE2267" i="7" a="1"/>
  <c r="AE2267" i="7" s="1"/>
  <c r="AE2268" i="7" a="1"/>
  <c r="AE2268" i="7" s="1"/>
  <c r="AE2269" i="7" a="1"/>
  <c r="AE2269" i="7" s="1"/>
  <c r="AE2270" i="7" a="1"/>
  <c r="AE2270" i="7" s="1"/>
  <c r="AE2271" i="7" a="1"/>
  <c r="AE2271" i="7" s="1"/>
  <c r="AE2272" i="7" a="1"/>
  <c r="AE2272" i="7" s="1"/>
  <c r="AE2273" i="7" a="1"/>
  <c r="AE2273" i="7" s="1"/>
  <c r="AE2274" i="7" a="1"/>
  <c r="AE2274" i="7" s="1"/>
  <c r="AE2275" i="7" a="1"/>
  <c r="AE2275" i="7" s="1"/>
  <c r="AE2276" i="7" a="1"/>
  <c r="AE2276" i="7" s="1"/>
  <c r="AE2277" i="7" a="1"/>
  <c r="AE2277" i="7" s="1"/>
  <c r="AE2278" i="7" a="1"/>
  <c r="AE2278" i="7" s="1"/>
  <c r="AE2279" i="7" a="1"/>
  <c r="AE2279" i="7" s="1"/>
  <c r="AE2280" i="7" a="1"/>
  <c r="AE2280" i="7" s="1"/>
  <c r="AE2281" i="7" a="1"/>
  <c r="AE2281" i="7" s="1"/>
  <c r="AE2282" i="7" a="1"/>
  <c r="AE2282" i="7" s="1"/>
  <c r="AE2283" i="7" a="1"/>
  <c r="AE2283" i="7" s="1"/>
  <c r="AE2284" i="7" a="1"/>
  <c r="AE2284" i="7" s="1"/>
  <c r="AE2285" i="7" a="1"/>
  <c r="AE2285" i="7" s="1"/>
  <c r="AE2286" i="7" a="1"/>
  <c r="AE2286" i="7" s="1"/>
  <c r="AE2287" i="7" a="1"/>
  <c r="AE2287" i="7" s="1"/>
  <c r="AE2288" i="7" a="1"/>
  <c r="AE2288" i="7" s="1"/>
  <c r="AE2289" i="7" a="1"/>
  <c r="AE2289" i="7" s="1"/>
  <c r="AE2290" i="7" a="1"/>
  <c r="AE2290" i="7" s="1"/>
  <c r="AE2291" i="7" a="1"/>
  <c r="AE2291" i="7" s="1"/>
  <c r="AE2292" i="7" a="1"/>
  <c r="AE2292" i="7" s="1"/>
  <c r="AE2293" i="7" a="1"/>
  <c r="AE2293" i="7" s="1"/>
  <c r="AE2294" i="7" a="1"/>
  <c r="AE2294" i="7" s="1"/>
  <c r="AE2295" i="7" a="1"/>
  <c r="AE2295" i="7" s="1"/>
  <c r="AE2296" i="7" a="1"/>
  <c r="AE2296" i="7" s="1"/>
  <c r="AE2297" i="7" a="1"/>
  <c r="AE2297" i="7" s="1"/>
  <c r="AE2298" i="7" a="1"/>
  <c r="AE2298" i="7" s="1"/>
  <c r="AE2299" i="7" a="1"/>
  <c r="AE2299" i="7" s="1"/>
  <c r="AE2300" i="7" a="1"/>
  <c r="AE2300" i="7" s="1"/>
  <c r="AE2301" i="7" a="1"/>
  <c r="AE2301" i="7" s="1"/>
  <c r="AE2302" i="7" a="1"/>
  <c r="AE2302" i="7" s="1"/>
  <c r="AE2303" i="7" a="1"/>
  <c r="AE2303" i="7" s="1"/>
  <c r="AE2304" i="7" a="1"/>
  <c r="AE2304" i="7" s="1"/>
  <c r="AE2305" i="7" a="1"/>
  <c r="AE2305" i="7" s="1"/>
  <c r="AE2306" i="7" a="1"/>
  <c r="AE2306" i="7" s="1"/>
  <c r="AE2307" i="7" a="1"/>
  <c r="AE2307" i="7" s="1"/>
  <c r="AE2308" i="7" a="1"/>
  <c r="AE2308" i="7" s="1"/>
  <c r="AE2309" i="7" a="1"/>
  <c r="AE2309" i="7" s="1"/>
  <c r="AE2310" i="7" a="1"/>
  <c r="AE2310" i="7" s="1"/>
  <c r="AE2311" i="7" a="1"/>
  <c r="AE2311" i="7" s="1"/>
  <c r="AE2312" i="7" a="1"/>
  <c r="AE2312" i="7" s="1"/>
  <c r="AE2313" i="7" a="1"/>
  <c r="AE2313" i="7" s="1"/>
  <c r="AE2314" i="7" a="1"/>
  <c r="AE2314" i="7" s="1"/>
  <c r="AE2315" i="7" a="1"/>
  <c r="AE2315" i="7" s="1"/>
  <c r="AE2316" i="7" a="1"/>
  <c r="AE2316" i="7" s="1"/>
  <c r="AE2317" i="7" a="1"/>
  <c r="AE2317" i="7" s="1"/>
  <c r="AE2318" i="7" a="1"/>
  <c r="AE2318" i="7" s="1"/>
  <c r="AE2319" i="7" a="1"/>
  <c r="AE2319" i="7" s="1"/>
  <c r="AE2320" i="7" a="1"/>
  <c r="AE2320" i="7" s="1"/>
  <c r="AE2321" i="7" a="1"/>
  <c r="AE2321" i="7" s="1"/>
  <c r="AE2322" i="7" a="1"/>
  <c r="AE2322" i="7"/>
  <c r="AE2323" i="7" a="1"/>
  <c r="AE2323" i="7" s="1"/>
  <c r="AE2324" i="7" a="1"/>
  <c r="AE2324" i="7" s="1"/>
  <c r="AE2325" i="7" a="1"/>
  <c r="AE2325" i="7" s="1"/>
  <c r="AE2326" i="7" a="1"/>
  <c r="AE2326" i="7" s="1"/>
  <c r="AE2327" i="7" a="1"/>
  <c r="AE2327" i="7" s="1"/>
  <c r="AE2328" i="7" a="1"/>
  <c r="AE2328" i="7" s="1"/>
  <c r="AE2329" i="7" a="1"/>
  <c r="AE2329" i="7" s="1"/>
  <c r="AE2330" i="7" a="1"/>
  <c r="AE2330" i="7" s="1"/>
  <c r="AE2331" i="7" a="1"/>
  <c r="AE2331" i="7" s="1"/>
  <c r="AE2332" i="7" a="1"/>
  <c r="AE2332" i="7" s="1"/>
  <c r="AE2333" i="7" a="1"/>
  <c r="AE2333" i="7" s="1"/>
  <c r="AE2334" i="7" a="1"/>
  <c r="AE2334" i="7" s="1"/>
  <c r="AE2335" i="7" a="1"/>
  <c r="AE2335" i="7" s="1"/>
  <c r="AE2336" i="7" a="1"/>
  <c r="AE2336" i="7" s="1"/>
  <c r="AE2337" i="7" a="1"/>
  <c r="AE2337" i="7" s="1"/>
  <c r="AE2338" i="7" a="1"/>
  <c r="AE2338" i="7" s="1"/>
  <c r="AE2339" i="7" a="1"/>
  <c r="AE2339" i="7" s="1"/>
  <c r="AE2340" i="7" a="1"/>
  <c r="AE2340" i="7" s="1"/>
  <c r="AE2341" i="7" a="1"/>
  <c r="AE2341" i="7" s="1"/>
  <c r="AE2342" i="7" a="1"/>
  <c r="AE2342" i="7" s="1"/>
  <c r="AE2343" i="7" a="1"/>
  <c r="AE2343" i="7"/>
  <c r="AE2344" i="7" a="1"/>
  <c r="AE2344" i="7" s="1"/>
  <c r="AE2345" i="7" a="1"/>
  <c r="AE2345" i="7" s="1"/>
  <c r="AE2346" i="7" a="1"/>
  <c r="AE2346" i="7" s="1"/>
  <c r="AE2347" i="7" a="1"/>
  <c r="AE2347" i="7" s="1"/>
  <c r="AE2348" i="7" a="1"/>
  <c r="AE2348" i="7" s="1"/>
  <c r="AE2349" i="7" a="1"/>
  <c r="AE2349" i="7" s="1"/>
  <c r="AE2350" i="7" a="1"/>
  <c r="AE2350" i="7" s="1"/>
  <c r="AE2351" i="7" a="1"/>
  <c r="AE2351" i="7" s="1"/>
  <c r="AE2352" i="7" a="1"/>
  <c r="AE2352" i="7" s="1"/>
  <c r="AE2353" i="7" a="1"/>
  <c r="AE2353" i="7" s="1"/>
  <c r="AE2354" i="7" a="1"/>
  <c r="AE2354" i="7"/>
  <c r="AE2355" i="7" a="1"/>
  <c r="AE2355" i="7" s="1"/>
  <c r="AE2356" i="7" a="1"/>
  <c r="AE2356" i="7" s="1"/>
  <c r="AE2357" i="7" a="1"/>
  <c r="AE2357" i="7" s="1"/>
  <c r="AE2358" i="7" a="1"/>
  <c r="AE2358" i="7" s="1"/>
  <c r="AE2359" i="7" a="1"/>
  <c r="AE2359" i="7" s="1"/>
  <c r="AE2360" i="7" a="1"/>
  <c r="AE2360" i="7" s="1"/>
  <c r="AE2361" i="7" a="1"/>
  <c r="AE2361" i="7" s="1"/>
  <c r="AE2362" i="7" a="1"/>
  <c r="AE2362" i="7" s="1"/>
  <c r="AE2363" i="7" a="1"/>
  <c r="AE2363" i="7" s="1"/>
  <c r="AE2364" i="7" a="1"/>
  <c r="AE2364" i="7" s="1"/>
  <c r="AE2365" i="7" a="1"/>
  <c r="AE2365" i="7" s="1"/>
  <c r="AE2366" i="7" a="1"/>
  <c r="AE2366" i="7" s="1"/>
  <c r="AE2367" i="7" a="1"/>
  <c r="AE2367" i="7" s="1"/>
  <c r="AE2368" i="7" a="1"/>
  <c r="AE2368" i="7" s="1"/>
  <c r="AE2369" i="7" a="1"/>
  <c r="AE2369" i="7" s="1"/>
  <c r="AE2370" i="7" a="1"/>
  <c r="AE2370" i="7" s="1"/>
  <c r="AE2371" i="7" a="1"/>
  <c r="AE2371" i="7" s="1"/>
  <c r="AE2372" i="7" a="1"/>
  <c r="AE2372" i="7" s="1"/>
  <c r="AE2373" i="7" a="1"/>
  <c r="AE2373" i="7" s="1"/>
  <c r="AE2374" i="7" a="1"/>
  <c r="AE2374" i="7" s="1"/>
  <c r="AE2375" i="7" a="1"/>
  <c r="AE2375" i="7" s="1"/>
  <c r="AE2376" i="7" a="1"/>
  <c r="AE2376" i="7" s="1"/>
  <c r="AE2377" i="7" a="1"/>
  <c r="AE2377" i="7" s="1"/>
  <c r="AE2378" i="7" a="1"/>
  <c r="AE2378" i="7" s="1"/>
  <c r="AE2379" i="7" a="1"/>
  <c r="AE2379" i="7" s="1"/>
  <c r="AE2380" i="7" a="1"/>
  <c r="AE2380" i="7" s="1"/>
  <c r="AE2381" i="7" a="1"/>
  <c r="AE2381" i="7" s="1"/>
  <c r="AE2382" i="7" a="1"/>
  <c r="AE2382" i="7" s="1"/>
  <c r="AE2383" i="7" a="1"/>
  <c r="AE2383" i="7" s="1"/>
  <c r="AE2384" i="7" a="1"/>
  <c r="AE2384" i="7" s="1"/>
  <c r="AE2385" i="7" a="1"/>
  <c r="AE2385" i="7" s="1"/>
  <c r="AE2386" i="7" a="1"/>
  <c r="AE2386" i="7" s="1"/>
  <c r="AE2387" i="7" a="1"/>
  <c r="AE2387" i="7" s="1"/>
  <c r="AE2388" i="7" a="1"/>
  <c r="AE2388" i="7" s="1"/>
  <c r="AE2389" i="7" a="1"/>
  <c r="AE2389" i="7" s="1"/>
  <c r="AE2390" i="7" a="1"/>
  <c r="AE2390" i="7" s="1"/>
  <c r="AE2391" i="7" a="1"/>
  <c r="AE2391" i="7" s="1"/>
  <c r="AE2392" i="7" a="1"/>
  <c r="AE2392" i="7" s="1"/>
  <c r="AE2393" i="7" a="1"/>
  <c r="AE2393" i="7" s="1"/>
  <c r="AE2394" i="7" a="1"/>
  <c r="AE2394" i="7" s="1"/>
  <c r="AE2395" i="7" a="1"/>
  <c r="AE2395" i="7" s="1"/>
  <c r="AE2396" i="7" a="1"/>
  <c r="AE2396" i="7" s="1"/>
  <c r="AE2397" i="7" a="1"/>
  <c r="AE2397" i="7" s="1"/>
  <c r="AE2398" i="7" a="1"/>
  <c r="AE2398" i="7" s="1"/>
  <c r="AE2399" i="7" a="1"/>
  <c r="AE2399" i="7" s="1"/>
  <c r="AE2400" i="7" a="1"/>
  <c r="AE2400" i="7" s="1"/>
  <c r="AE2401" i="7" a="1"/>
  <c r="AE2401" i="7" s="1"/>
  <c r="AE2402" i="7" a="1"/>
  <c r="AE2402" i="7"/>
  <c r="AE2403" i="7" a="1"/>
  <c r="AE2403" i="7" s="1"/>
  <c r="AE2404" i="7" a="1"/>
  <c r="AE2404" i="7" s="1"/>
  <c r="AE2405" i="7" a="1"/>
  <c r="AE2405" i="7" s="1"/>
  <c r="AE2406" i="7" a="1"/>
  <c r="AE2406" i="7" s="1"/>
  <c r="AE2407" i="7" a="1"/>
  <c r="AE2407" i="7" s="1"/>
  <c r="AE2408" i="7" a="1"/>
  <c r="AE2408" i="7" s="1"/>
  <c r="AE2409" i="7" a="1"/>
  <c r="AE2409" i="7" s="1"/>
  <c r="AE2410" i="7" a="1"/>
  <c r="AE2410" i="7" s="1"/>
  <c r="AE2411" i="7" a="1"/>
  <c r="AE2411" i="7" s="1"/>
  <c r="AE2412" i="7" a="1"/>
  <c r="AE2412" i="7"/>
  <c r="AE2413" i="7" a="1"/>
  <c r="AE2413" i="7" s="1"/>
  <c r="AE2414" i="7" a="1"/>
  <c r="AE2414" i="7" s="1"/>
  <c r="AE2415" i="7" a="1"/>
  <c r="AE2415" i="7" s="1"/>
  <c r="AE2416" i="7" a="1"/>
  <c r="AE2416" i="7" s="1"/>
  <c r="AE2417" i="7" a="1"/>
  <c r="AE2417" i="7" s="1"/>
  <c r="AE2418" i="7" a="1"/>
  <c r="AE2418" i="7" s="1"/>
  <c r="AE2419" i="7" a="1"/>
  <c r="AE2419" i="7" s="1"/>
  <c r="AE2420" i="7" a="1"/>
  <c r="AE2420" i="7" s="1"/>
  <c r="AE2421" i="7" a="1"/>
  <c r="AE2421" i="7" s="1"/>
  <c r="AE2422" i="7" a="1"/>
  <c r="AE2422" i="7" s="1"/>
  <c r="AE2423" i="7" a="1"/>
  <c r="AE2423" i="7" s="1"/>
  <c r="AE2424" i="7" a="1"/>
  <c r="AE2424" i="7" s="1"/>
  <c r="AE2425" i="7" a="1"/>
  <c r="AE2425" i="7" s="1"/>
  <c r="AE2426" i="7" a="1"/>
  <c r="AE2426" i="7" s="1"/>
  <c r="AE2427" i="7" a="1"/>
  <c r="AE2427" i="7" s="1"/>
  <c r="AE2428" i="7" a="1"/>
  <c r="AE2428" i="7" s="1"/>
  <c r="AE2429" i="7" a="1"/>
  <c r="AE2429" i="7" s="1"/>
  <c r="AE2430" i="7" a="1"/>
  <c r="AE2430" i="7" s="1"/>
  <c r="AE2431" i="7" a="1"/>
  <c r="AE2431" i="7" s="1"/>
  <c r="AE2432" i="7" a="1"/>
  <c r="AE2432" i="7" s="1"/>
  <c r="AE2433" i="7" a="1"/>
  <c r="AE2433" i="7" s="1"/>
  <c r="AE2434" i="7" a="1"/>
  <c r="AE2434" i="7" s="1"/>
  <c r="AE2435" i="7" a="1"/>
  <c r="AE2435" i="7" s="1"/>
  <c r="AE2436" i="7" a="1"/>
  <c r="AE2436" i="7" s="1"/>
  <c r="AE2437" i="7" a="1"/>
  <c r="AE2437" i="7" s="1"/>
  <c r="AE2438" i="7" a="1"/>
  <c r="AE2438" i="7" s="1"/>
  <c r="AE2439" i="7" a="1"/>
  <c r="AE2439" i="7" s="1"/>
  <c r="AE2440" i="7" a="1"/>
  <c r="AE2440" i="7" s="1"/>
  <c r="AE2441" i="7" a="1"/>
  <c r="AE2441" i="7" s="1"/>
  <c r="AE2442" i="7" a="1"/>
  <c r="AE2442" i="7" s="1"/>
  <c r="AE2443" i="7" a="1"/>
  <c r="AE2443" i="7" s="1"/>
  <c r="AE2444" i="7" a="1"/>
  <c r="AE2444" i="7" s="1"/>
  <c r="AE2445" i="7" a="1"/>
  <c r="AE2445" i="7" s="1"/>
  <c r="AE2446" i="7" a="1"/>
  <c r="AE2446" i="7" s="1"/>
  <c r="AE2447" i="7" a="1"/>
  <c r="AE2447" i="7" s="1"/>
  <c r="AE2448" i="7" a="1"/>
  <c r="AE2448" i="7"/>
  <c r="AE2449" i="7" a="1"/>
  <c r="AE2449" i="7" s="1"/>
  <c r="AE2450" i="7" a="1"/>
  <c r="AE2450" i="7" s="1"/>
  <c r="AE2451" i="7" a="1"/>
  <c r="AE2451" i="7" s="1"/>
  <c r="AE2452" i="7" a="1"/>
  <c r="AE2452" i="7" s="1"/>
  <c r="AE2453" i="7" a="1"/>
  <c r="AE2453" i="7" s="1"/>
  <c r="AE2454" i="7" a="1"/>
  <c r="AE2454" i="7" s="1"/>
  <c r="AE2455" i="7" a="1"/>
  <c r="AE2455" i="7" s="1"/>
  <c r="AE2456" i="7" a="1"/>
  <c r="AE2456" i="7" s="1"/>
  <c r="AE2457" i="7" a="1"/>
  <c r="AE2457" i="7" s="1"/>
  <c r="AE2458" i="7" a="1"/>
  <c r="AE2458" i="7" s="1"/>
  <c r="AE2459" i="7" a="1"/>
  <c r="AE2459" i="7" s="1"/>
  <c r="AE2460" i="7" a="1"/>
  <c r="AE2460" i="7" s="1"/>
  <c r="AE2461" i="7" a="1"/>
  <c r="AE2461" i="7" s="1"/>
  <c r="AE2462" i="7" a="1"/>
  <c r="AE2462" i="7" s="1"/>
  <c r="AE2463" i="7" a="1"/>
  <c r="AE2463" i="7" s="1"/>
  <c r="AE2464" i="7" a="1"/>
  <c r="AE2464" i="7" s="1"/>
  <c r="AE2465" i="7" a="1"/>
  <c r="AE2465" i="7" s="1"/>
  <c r="AE2466" i="7" a="1"/>
  <c r="AE2466" i="7" s="1"/>
  <c r="AE2467" i="7" a="1"/>
  <c r="AE2467" i="7" s="1"/>
  <c r="AE2468" i="7" a="1"/>
  <c r="AE2468" i="7" s="1"/>
  <c r="AE2469" i="7" a="1"/>
  <c r="AE2469" i="7" s="1"/>
  <c r="AE2470" i="7" a="1"/>
  <c r="AE2470" i="7" s="1"/>
  <c r="AE2471" i="7" a="1"/>
  <c r="AE2471" i="7" s="1"/>
  <c r="AE2472" i="7" a="1"/>
  <c r="AE2472" i="7" s="1"/>
  <c r="AE2473" i="7" a="1"/>
  <c r="AE2473" i="7" s="1"/>
  <c r="AE2474" i="7" a="1"/>
  <c r="AE2474" i="7" s="1"/>
  <c r="AE2475" i="7" a="1"/>
  <c r="AE2475" i="7" s="1"/>
  <c r="AE2476" i="7" a="1"/>
  <c r="AE2476" i="7" s="1"/>
  <c r="AE2477" i="7" a="1"/>
  <c r="AE2477" i="7" s="1"/>
  <c r="AE2478" i="7" a="1"/>
  <c r="AE2478" i="7" s="1"/>
  <c r="AE2479" i="7" a="1"/>
  <c r="AE2479" i="7" s="1"/>
  <c r="AE2480" i="7" a="1"/>
  <c r="AE2480" i="7" s="1"/>
  <c r="AE2481" i="7" a="1"/>
  <c r="AE2481" i="7" s="1"/>
  <c r="AE2482" i="7" a="1"/>
  <c r="AE2482" i="7" s="1"/>
  <c r="AE2483" i="7" a="1"/>
  <c r="AE2483" i="7" s="1"/>
  <c r="AE2484" i="7" a="1"/>
  <c r="AE2484" i="7" s="1"/>
  <c r="AE2485" i="7" a="1"/>
  <c r="AE2485" i="7" s="1"/>
  <c r="AE2486" i="7" a="1"/>
  <c r="AE2486" i="7" s="1"/>
  <c r="AE2487" i="7" a="1"/>
  <c r="AE2487" i="7" s="1"/>
  <c r="AE2488" i="7" a="1"/>
  <c r="AE2488" i="7" s="1"/>
  <c r="AE2489" i="7" a="1"/>
  <c r="AE2489" i="7" s="1"/>
  <c r="AE2490" i="7" a="1"/>
  <c r="AE2490" i="7" s="1"/>
  <c r="AE2491" i="7" a="1"/>
  <c r="AE2491" i="7" s="1"/>
  <c r="AE2492" i="7" a="1"/>
  <c r="AE2492" i="7" s="1"/>
  <c r="AE2493" i="7" a="1"/>
  <c r="AE2493" i="7" s="1"/>
  <c r="AE2494" i="7" a="1"/>
  <c r="AE2494" i="7" s="1"/>
  <c r="AE2495" i="7" a="1"/>
  <c r="AE2495" i="7" s="1"/>
  <c r="AE2496" i="7" a="1"/>
  <c r="AE2496" i="7" s="1"/>
  <c r="AE2497" i="7" a="1"/>
  <c r="AE2497" i="7" s="1"/>
  <c r="AE2498" i="7" a="1"/>
  <c r="AE2498" i="7" s="1"/>
  <c r="AE2499" i="7" a="1"/>
  <c r="AE2499" i="7" s="1"/>
  <c r="AE2500" i="7" a="1"/>
  <c r="AE2500" i="7" s="1"/>
  <c r="AE2501" i="7" a="1"/>
  <c r="AE2501" i="7" s="1"/>
  <c r="AE2502" i="7" a="1"/>
  <c r="AE2502" i="7" s="1"/>
  <c r="AE2503" i="7" a="1"/>
  <c r="AE2503" i="7" s="1"/>
  <c r="AE2504" i="7" a="1"/>
  <c r="AE2504" i="7" s="1"/>
  <c r="AE2505" i="7" a="1"/>
  <c r="AE2505" i="7" s="1"/>
  <c r="AE2506" i="7" a="1"/>
  <c r="AE2506" i="7" s="1"/>
  <c r="AE2507" i="7" a="1"/>
  <c r="AE2507" i="7" s="1"/>
  <c r="AE2508" i="7" a="1"/>
  <c r="AE2508" i="7" s="1"/>
  <c r="AE2509" i="7" a="1"/>
  <c r="AE2509" i="7" s="1"/>
  <c r="AE2510" i="7" a="1"/>
  <c r="AE2510" i="7" s="1"/>
  <c r="AE2511" i="7" a="1"/>
  <c r="AE2511" i="7" s="1"/>
  <c r="AE2512" i="7" a="1"/>
  <c r="AE2512" i="7" s="1"/>
  <c r="AE2513" i="7" a="1"/>
  <c r="AE2513" i="7" s="1"/>
  <c r="AE2514" i="7" a="1"/>
  <c r="AE2514" i="7" s="1"/>
  <c r="AE2515" i="7" a="1"/>
  <c r="AE2515" i="7" s="1"/>
  <c r="AE2516" i="7" a="1"/>
  <c r="AE2516" i="7" s="1"/>
  <c r="AE2517" i="7" a="1"/>
  <c r="AE2517" i="7" s="1"/>
  <c r="AE2518" i="7" a="1"/>
  <c r="AE2518" i="7" s="1"/>
  <c r="AE2519" i="7" a="1"/>
  <c r="AE2519" i="7" s="1"/>
  <c r="AE2520" i="7" a="1"/>
  <c r="AE2520" i="7" s="1"/>
  <c r="AE2521" i="7" a="1"/>
  <c r="AE2521" i="7" s="1"/>
  <c r="AE2522" i="7" a="1"/>
  <c r="AE2522" i="7" s="1"/>
  <c r="AE2523" i="7" a="1"/>
  <c r="AE2523" i="7" s="1"/>
  <c r="AE2524" i="7" a="1"/>
  <c r="AE2524" i="7" s="1"/>
  <c r="AE2525" i="7" a="1"/>
  <c r="AE2525" i="7" s="1"/>
  <c r="AE2526" i="7" a="1"/>
  <c r="AE2526" i="7" s="1"/>
  <c r="AE2527" i="7" a="1"/>
  <c r="AE2527" i="7" s="1"/>
  <c r="AE2528" i="7" a="1"/>
  <c r="AE2528" i="7" s="1"/>
  <c r="AE2529" i="7" a="1"/>
  <c r="AE2529" i="7" s="1"/>
  <c r="AE2530" i="7" a="1"/>
  <c r="AE2530" i="7" s="1"/>
  <c r="AE2531" i="7" a="1"/>
  <c r="AE2531" i="7" s="1"/>
  <c r="AE2532" i="7" a="1"/>
  <c r="AE2532" i="7"/>
  <c r="AE2533" i="7" a="1"/>
  <c r="AE2533" i="7" s="1"/>
  <c r="AE2534" i="7" a="1"/>
  <c r="AE2534" i="7" s="1"/>
  <c r="AE2535" i="7" a="1"/>
  <c r="AE2535" i="7" s="1"/>
  <c r="AE2536" i="7" a="1"/>
  <c r="AE2536" i="7" s="1"/>
  <c r="AE2537" i="7" a="1"/>
  <c r="AE2537" i="7" s="1"/>
  <c r="AE2538" i="7" a="1"/>
  <c r="AE2538" i="7" s="1"/>
  <c r="AE2539" i="7" a="1"/>
  <c r="AE2539" i="7" s="1"/>
  <c r="AE2540" i="7" a="1"/>
  <c r="AE2540" i="7" s="1"/>
  <c r="AE2541" i="7" a="1"/>
  <c r="AE2541" i="7" s="1"/>
  <c r="AE2542" i="7" a="1"/>
  <c r="AE2542" i="7" s="1"/>
  <c r="AE2543" i="7" a="1"/>
  <c r="AE2543" i="7" s="1"/>
  <c r="AE2544" i="7" a="1"/>
  <c r="AE2544" i="7" s="1"/>
  <c r="AE2545" i="7" a="1"/>
  <c r="AE2545" i="7" s="1"/>
  <c r="AE2546" i="7" a="1"/>
  <c r="AE2546" i="7" s="1"/>
  <c r="AE2547" i="7" a="1"/>
  <c r="AE2547" i="7" s="1"/>
  <c r="AE2548" i="7" a="1"/>
  <c r="AE2548" i="7" s="1"/>
  <c r="AE2549" i="7" a="1"/>
  <c r="AE2549" i="7" s="1"/>
  <c r="AE2550" i="7" a="1"/>
  <c r="AE2550" i="7" s="1"/>
  <c r="AE2551" i="7" a="1"/>
  <c r="AE2551" i="7" s="1"/>
  <c r="AE2552" i="7" a="1"/>
  <c r="AE2552" i="7" s="1"/>
  <c r="AE2553" i="7" a="1"/>
  <c r="AE2553" i="7" s="1"/>
  <c r="AE2554" i="7" a="1"/>
  <c r="AE2554" i="7" s="1"/>
  <c r="AE2555" i="7" a="1"/>
  <c r="AE2555" i="7" s="1"/>
  <c r="AE2556" i="7" a="1"/>
  <c r="AE2556" i="7" s="1"/>
  <c r="AE2557" i="7" a="1"/>
  <c r="AE2557" i="7" s="1"/>
  <c r="AE2558" i="7" a="1"/>
  <c r="AE2558" i="7" s="1"/>
  <c r="AE2559" i="7" a="1"/>
  <c r="AE2559" i="7" s="1"/>
  <c r="AE2560" i="7" a="1"/>
  <c r="AE2560" i="7" s="1"/>
  <c r="AE2561" i="7" a="1"/>
  <c r="AE2561" i="7" s="1"/>
  <c r="AE2562" i="7" a="1"/>
  <c r="AE2562" i="7" s="1"/>
  <c r="AE2563" i="7" a="1"/>
  <c r="AE2563" i="7" s="1"/>
  <c r="AE2564" i="7" a="1"/>
  <c r="AE2564" i="7" s="1"/>
  <c r="AE2565" i="7" a="1"/>
  <c r="AE2565" i="7" s="1"/>
  <c r="AE2566" i="7" a="1"/>
  <c r="AE2566" i="7" s="1"/>
  <c r="AE2567" i="7" a="1"/>
  <c r="AE2567" i="7" s="1"/>
  <c r="AE2568" i="7" a="1"/>
  <c r="AE2568" i="7" s="1"/>
  <c r="AE2569" i="7" a="1"/>
  <c r="AE2569" i="7"/>
  <c r="AE2570" i="7" a="1"/>
  <c r="AE2570" i="7" s="1"/>
  <c r="AE2571" i="7" a="1"/>
  <c r="AE2571" i="7" s="1"/>
  <c r="AE2572" i="7" a="1"/>
  <c r="AE2572" i="7" s="1"/>
  <c r="AE2573" i="7" a="1"/>
  <c r="AE2573" i="7" s="1"/>
  <c r="AE2574" i="7" a="1"/>
  <c r="AE2574" i="7" s="1"/>
  <c r="AE2575" i="7" a="1"/>
  <c r="AE2575" i="7" s="1"/>
  <c r="AE2576" i="7" a="1"/>
  <c r="AE2576" i="7" s="1"/>
  <c r="AE2577" i="7" a="1"/>
  <c r="AE2577" i="7" s="1"/>
  <c r="AE2578" i="7" a="1"/>
  <c r="AE2578" i="7" s="1"/>
  <c r="AE2579" i="7" a="1"/>
  <c r="AE2579" i="7" s="1"/>
  <c r="AE2580" i="7" a="1"/>
  <c r="AE2580" i="7" s="1"/>
  <c r="AE2581" i="7" a="1"/>
  <c r="AE2581" i="7" s="1"/>
  <c r="AE2582" i="7" a="1"/>
  <c r="AE2582" i="7" s="1"/>
  <c r="AE2583" i="7" a="1"/>
  <c r="AE2583" i="7" s="1"/>
  <c r="AE2584" i="7" a="1"/>
  <c r="AE2584" i="7" s="1"/>
  <c r="AE2585" i="7" a="1"/>
  <c r="AE2585" i="7" s="1"/>
  <c r="AE2586" i="7" a="1"/>
  <c r="AE2586" i="7" s="1"/>
  <c r="AE2587" i="7" a="1"/>
  <c r="AE2587" i="7" s="1"/>
  <c r="AE2588" i="7" a="1"/>
  <c r="AE2588" i="7" s="1"/>
  <c r="AE2589" i="7" a="1"/>
  <c r="AE2589" i="7" s="1"/>
  <c r="AE2590" i="7" a="1"/>
  <c r="AE2590" i="7" s="1"/>
  <c r="AE2591" i="7" a="1"/>
  <c r="AE2591" i="7" s="1"/>
  <c r="AE2592" i="7" a="1"/>
  <c r="AE2592" i="7" s="1"/>
  <c r="AE2593" i="7" a="1"/>
  <c r="AE2593" i="7" s="1"/>
  <c r="AE2594" i="7" a="1"/>
  <c r="AE2594" i="7" s="1"/>
  <c r="AE2595" i="7" a="1"/>
  <c r="AE2595" i="7" s="1"/>
  <c r="AE2596" i="7" a="1"/>
  <c r="AE2596" i="7" s="1"/>
  <c r="AE2597" i="7" a="1"/>
  <c r="AE2597" i="7" s="1"/>
  <c r="AE2598" i="7" a="1"/>
  <c r="AE2598" i="7" s="1"/>
  <c r="AE2599" i="7" a="1"/>
  <c r="AE2599" i="7" s="1"/>
  <c r="AE2600" i="7" a="1"/>
  <c r="AE2600" i="7" s="1"/>
  <c r="AE2601" i="7" a="1"/>
  <c r="AE2601" i="7" s="1"/>
  <c r="AE2602" i="7" a="1"/>
  <c r="AE2602" i="7" s="1"/>
  <c r="AE2603" i="7" a="1"/>
  <c r="AE2603" i="7" s="1"/>
  <c r="AE2604" i="7" a="1"/>
  <c r="AE2604" i="7" s="1"/>
  <c r="AE2605" i="7" a="1"/>
  <c r="AE2605" i="7" s="1"/>
  <c r="AE2606" i="7" a="1"/>
  <c r="AE2606" i="7" s="1"/>
  <c r="AE2607" i="7" a="1"/>
  <c r="AE2607" i="7" s="1"/>
  <c r="AE2608" i="7" a="1"/>
  <c r="AE2608" i="7" s="1"/>
  <c r="AE2609" i="7" a="1"/>
  <c r="AE2609" i="7" s="1"/>
  <c r="AE2610" i="7" a="1"/>
  <c r="AE2610" i="7" s="1"/>
  <c r="AE2611" i="7" a="1"/>
  <c r="AE2611" i="7" s="1"/>
  <c r="AE2612" i="7" a="1"/>
  <c r="AE2612" i="7" s="1"/>
  <c r="AE2613" i="7" a="1"/>
  <c r="AE2613" i="7" s="1"/>
  <c r="AE2614" i="7" a="1"/>
  <c r="AE2614" i="7" s="1"/>
  <c r="AE2615" i="7" a="1"/>
  <c r="AE2615" i="7"/>
  <c r="AE2616" i="7" a="1"/>
  <c r="AE2616" i="7" s="1"/>
  <c r="AE2617" i="7" a="1"/>
  <c r="AE2617" i="7" s="1"/>
  <c r="AE2618" i="7" a="1"/>
  <c r="AE2618" i="7" s="1"/>
  <c r="AE2619" i="7" a="1"/>
  <c r="AE2619" i="7" s="1"/>
  <c r="AE2620" i="7" a="1"/>
  <c r="AE2620" i="7" s="1"/>
  <c r="AE2621" i="7" a="1"/>
  <c r="AE2621" i="7" s="1"/>
  <c r="AE2622" i="7" a="1"/>
  <c r="AE2622" i="7"/>
  <c r="AE2623" i="7" a="1"/>
  <c r="AE2623" i="7" s="1"/>
  <c r="AE2624" i="7" a="1"/>
  <c r="AE2624" i="7" s="1"/>
  <c r="AE2625" i="7" a="1"/>
  <c r="AE2625" i="7" s="1"/>
  <c r="AE2626" i="7" a="1"/>
  <c r="AE2626" i="7" s="1"/>
  <c r="AE2627" i="7" a="1"/>
  <c r="AE2627" i="7" s="1"/>
  <c r="AE2628" i="7" a="1"/>
  <c r="AE2628" i="7" s="1"/>
  <c r="AE2629" i="7" a="1"/>
  <c r="AE2629" i="7" s="1"/>
  <c r="AE2630" i="7" a="1"/>
  <c r="AE2630" i="7" s="1"/>
  <c r="AE2631" i="7" a="1"/>
  <c r="AE2631" i="7" s="1"/>
  <c r="AE2632" i="7" a="1"/>
  <c r="AE2632" i="7" s="1"/>
  <c r="AE2633" i="7" a="1"/>
  <c r="AE2633" i="7" s="1"/>
  <c r="AE2634" i="7" a="1"/>
  <c r="AE2634" i="7" s="1"/>
  <c r="AE2635" i="7" a="1"/>
  <c r="AE2635" i="7" s="1"/>
  <c r="AE2636" i="7" a="1"/>
  <c r="AE2636" i="7" s="1"/>
  <c r="AE2637" i="7" a="1"/>
  <c r="AE2637" i="7" s="1"/>
  <c r="AE2638" i="7" a="1"/>
  <c r="AE2638" i="7" s="1"/>
  <c r="AE2639" i="7" a="1"/>
  <c r="AE2639" i="7" s="1"/>
  <c r="AE2640" i="7" a="1"/>
  <c r="AE2640" i="7" s="1"/>
  <c r="AE2641" i="7" a="1"/>
  <c r="AE2641" i="7" s="1"/>
  <c r="AE2642" i="7" a="1"/>
  <c r="AE2642" i="7" s="1"/>
  <c r="AE2643" i="7" a="1"/>
  <c r="AE2643" i="7" s="1"/>
  <c r="AE2644" i="7" a="1"/>
  <c r="AE2644" i="7" s="1"/>
  <c r="AE2645" i="7" a="1"/>
  <c r="AE2645" i="7"/>
  <c r="AE2646" i="7" a="1"/>
  <c r="AE2646" i="7" s="1"/>
  <c r="AE2647" i="7" a="1"/>
  <c r="AE2647" i="7" s="1"/>
  <c r="AE2648" i="7" a="1"/>
  <c r="AE2648" i="7" s="1"/>
  <c r="AE2649" i="7" a="1"/>
  <c r="AE2649" i="7" s="1"/>
  <c r="AE2650" i="7" a="1"/>
  <c r="AE2650" i="7" s="1"/>
  <c r="AE2651" i="7" a="1"/>
  <c r="AE2651" i="7" s="1"/>
  <c r="AE2652" i="7" a="1"/>
  <c r="AE2652" i="7" s="1"/>
  <c r="AE2653" i="7" a="1"/>
  <c r="AE2653" i="7" s="1"/>
  <c r="AE2654" i="7" a="1"/>
  <c r="AE2654" i="7" s="1"/>
  <c r="AE2655" i="7" a="1"/>
  <c r="AE2655" i="7" s="1"/>
  <c r="AE2656" i="7" a="1"/>
  <c r="AE2656" i="7" s="1"/>
  <c r="AE2657" i="7" a="1"/>
  <c r="AE2657" i="7" s="1"/>
  <c r="AE2658" i="7" a="1"/>
  <c r="AE2658" i="7"/>
  <c r="AE2659" i="7" a="1"/>
  <c r="AE2659" i="7" s="1"/>
  <c r="AE2660" i="7" a="1"/>
  <c r="AE2660" i="7" s="1"/>
  <c r="AE2661" i="7" a="1"/>
  <c r="AE2661" i="7" s="1"/>
  <c r="AE2662" i="7" a="1"/>
  <c r="AE2662" i="7" s="1"/>
  <c r="AE2663" i="7" a="1"/>
  <c r="AE2663" i="7" s="1"/>
  <c r="AE2664" i="7" a="1"/>
  <c r="AE2664" i="7" s="1"/>
  <c r="AE2665" i="7" a="1"/>
  <c r="AE2665" i="7" s="1"/>
  <c r="AE2666" i="7" a="1"/>
  <c r="AE2666" i="7" s="1"/>
  <c r="AE2667" i="7" a="1"/>
  <c r="AE2667" i="7" s="1"/>
  <c r="AE2668" i="7" a="1"/>
  <c r="AE2668" i="7" s="1"/>
  <c r="AE2669" i="7" a="1"/>
  <c r="AE2669" i="7"/>
  <c r="AE2670" i="7" a="1"/>
  <c r="AE2670" i="7" s="1"/>
  <c r="AE2671" i="7" a="1"/>
  <c r="AE2671" i="7" s="1"/>
  <c r="AE2672" i="7" a="1"/>
  <c r="AE2672" i="7" s="1"/>
  <c r="AE2673" i="7" a="1"/>
  <c r="AE2673" i="7" s="1"/>
  <c r="AE2674" i="7" a="1"/>
  <c r="AE2674" i="7" s="1"/>
  <c r="AE2675" i="7" a="1"/>
  <c r="AE2675" i="7" s="1"/>
  <c r="AE2676" i="7" a="1"/>
  <c r="AE2676" i="7" s="1"/>
  <c r="AE2677" i="7" a="1"/>
  <c r="AE2677" i="7" s="1"/>
  <c r="AE2678" i="7" a="1"/>
  <c r="AE2678" i="7" s="1"/>
  <c r="AE2679" i="7" a="1"/>
  <c r="AE2679" i="7" s="1"/>
  <c r="AE2680" i="7" a="1"/>
  <c r="AE2680" i="7" s="1"/>
  <c r="AE2681" i="7" a="1"/>
  <c r="AE2681" i="7" s="1"/>
  <c r="AE2682" i="7" a="1"/>
  <c r="AE2682" i="7" s="1"/>
  <c r="AE2683" i="7" a="1"/>
  <c r="AE2683" i="7" s="1"/>
  <c r="AE2684" i="7" a="1"/>
  <c r="AE2684" i="7" s="1"/>
  <c r="AE2685" i="7" a="1"/>
  <c r="AE2685" i="7" s="1"/>
  <c r="AE2686" i="7" a="1"/>
  <c r="AE2686" i="7" s="1"/>
  <c r="AE2687" i="7" a="1"/>
  <c r="AE2687" i="7" s="1"/>
  <c r="AE2688" i="7" a="1"/>
  <c r="AE2688" i="7" s="1"/>
  <c r="AE2689" i="7" a="1"/>
  <c r="AE2689" i="7" s="1"/>
  <c r="AE2690" i="7" a="1"/>
  <c r="AE2690" i="7" s="1"/>
  <c r="AE2691" i="7" a="1"/>
  <c r="AE2691" i="7" s="1"/>
  <c r="AE2692" i="7" a="1"/>
  <c r="AE2692" i="7" s="1"/>
  <c r="AE2693" i="7" a="1"/>
  <c r="AE2693" i="7" s="1"/>
  <c r="AE2694" i="7" a="1"/>
  <c r="AE2694" i="7" s="1"/>
  <c r="AE2695" i="7" a="1"/>
  <c r="AE2695" i="7" s="1"/>
  <c r="AE2696" i="7" a="1"/>
  <c r="AE2696" i="7" s="1"/>
  <c r="AE2697" i="7" a="1"/>
  <c r="AE2697" i="7" s="1"/>
  <c r="AE2698" i="7" a="1"/>
  <c r="AE2698" i="7" s="1"/>
  <c r="AE2699" i="7" a="1"/>
  <c r="AE2699" i="7" s="1"/>
  <c r="AE2700" i="7" a="1"/>
  <c r="AE2700" i="7" s="1"/>
  <c r="AE2701" i="7" a="1"/>
  <c r="AE2701" i="7" s="1"/>
  <c r="AE2702" i="7" a="1"/>
  <c r="AE2702" i="7" s="1"/>
  <c r="AE2703" i="7" a="1"/>
  <c r="AE2703" i="7" s="1"/>
  <c r="AE2704" i="7" a="1"/>
  <c r="AE2704" i="7" s="1"/>
  <c r="AE2705" i="7" a="1"/>
  <c r="AE2705" i="7" s="1"/>
  <c r="AE2706" i="7" a="1"/>
  <c r="AE2706" i="7" s="1"/>
  <c r="AE2707" i="7" a="1"/>
  <c r="AE2707" i="7" s="1"/>
  <c r="AE2708" i="7" a="1"/>
  <c r="AE2708" i="7" s="1"/>
  <c r="AE2709" i="7" a="1"/>
  <c r="AE2709" i="7" s="1"/>
  <c r="AE2710" i="7" a="1"/>
  <c r="AE2710" i="7" s="1"/>
  <c r="AE2711" i="7" a="1"/>
  <c r="AE2711" i="7" s="1"/>
  <c r="AE2712" i="7" a="1"/>
  <c r="AE2712" i="7" s="1"/>
  <c r="AE2713" i="7" a="1"/>
  <c r="AE2713" i="7" s="1"/>
  <c r="AE2714" i="7" a="1"/>
  <c r="AE2714" i="7" s="1"/>
  <c r="AE2715" i="7" a="1"/>
  <c r="AE2715" i="7" s="1"/>
  <c r="AE2716" i="7" a="1"/>
  <c r="AE2716" i="7" s="1"/>
  <c r="AE2717" i="7" a="1"/>
  <c r="AE2717" i="7" s="1"/>
  <c r="AE2718" i="7" a="1"/>
  <c r="AE2718" i="7" s="1"/>
  <c r="AE2719" i="7" a="1"/>
  <c r="AE2719" i="7" s="1"/>
  <c r="AE2720" i="7" a="1"/>
  <c r="AE2720" i="7" s="1"/>
  <c r="AE2721" i="7" a="1"/>
  <c r="AE2721" i="7" s="1"/>
  <c r="AE2722" i="7" a="1"/>
  <c r="AE2722" i="7" s="1"/>
  <c r="AE2723" i="7" a="1"/>
  <c r="AE2723" i="7" s="1"/>
  <c r="AE2724" i="7" a="1"/>
  <c r="AE2724" i="7" s="1"/>
  <c r="AE2725" i="7" a="1"/>
  <c r="AE2725" i="7" s="1"/>
  <c r="AE2726" i="7" a="1"/>
  <c r="AE2726" i="7" s="1"/>
  <c r="AE2727" i="7" a="1"/>
  <c r="AE2727" i="7" s="1"/>
  <c r="AE2728" i="7" a="1"/>
  <c r="AE2728" i="7" s="1"/>
  <c r="AE2729" i="7" a="1"/>
  <c r="AE2729" i="7" s="1"/>
  <c r="AE2730" i="7" a="1"/>
  <c r="AE2730" i="7" s="1"/>
  <c r="AE2731" i="7" a="1"/>
  <c r="AE2731" i="7" s="1"/>
  <c r="AE2732" i="7" a="1"/>
  <c r="AE2732" i="7" s="1"/>
  <c r="AE2733" i="7" a="1"/>
  <c r="AE2733" i="7" s="1"/>
  <c r="AE2734" i="7" a="1"/>
  <c r="AE2734" i="7" s="1"/>
  <c r="AE2735" i="7" a="1"/>
  <c r="AE2735" i="7" s="1"/>
  <c r="AE2736" i="7" a="1"/>
  <c r="AE2736" i="7" s="1"/>
  <c r="AE2737" i="7" a="1"/>
  <c r="AE2737" i="7" s="1"/>
  <c r="AE2738" i="7" a="1"/>
  <c r="AE2738" i="7" s="1"/>
  <c r="AE2739" i="7" a="1"/>
  <c r="AE2739" i="7" s="1"/>
  <c r="AE2740" i="7" a="1"/>
  <c r="AE2740" i="7" s="1"/>
  <c r="AE2741" i="7" a="1"/>
  <c r="AE2741" i="7" s="1"/>
  <c r="AE2742" i="7" a="1"/>
  <c r="AE2742" i="7"/>
  <c r="AE2743" i="7" a="1"/>
  <c r="AE2743" i="7" s="1"/>
  <c r="AE2744" i="7" a="1"/>
  <c r="AE2744" i="7" s="1"/>
  <c r="AE2745" i="7" a="1"/>
  <c r="AE2745" i="7" s="1"/>
  <c r="AE2746" i="7" a="1"/>
  <c r="AE2746" i="7" s="1"/>
  <c r="AE2747" i="7" a="1"/>
  <c r="AE2747" i="7" s="1"/>
  <c r="AE2748" i="7" a="1"/>
  <c r="AE2748" i="7" s="1"/>
  <c r="AE2749" i="7" a="1"/>
  <c r="AE2749" i="7" s="1"/>
  <c r="AE2750" i="7" a="1"/>
  <c r="AE2750" i="7" s="1"/>
  <c r="AE2751" i="7" a="1"/>
  <c r="AE2751" i="7" s="1"/>
  <c r="AE2752" i="7" a="1"/>
  <c r="AE2752" i="7" s="1"/>
  <c r="AE2753" i="7" a="1"/>
  <c r="AE2753" i="7" s="1"/>
  <c r="AE2754" i="7" a="1"/>
  <c r="AE2754" i="7" s="1"/>
  <c r="AE2755" i="7" a="1"/>
  <c r="AE2755" i="7" s="1"/>
  <c r="AE2756" i="7" a="1"/>
  <c r="AE2756" i="7" s="1"/>
  <c r="AE2757" i="7" a="1"/>
  <c r="AE2757" i="7" s="1"/>
  <c r="AE2758" i="7" a="1"/>
  <c r="AE2758" i="7" s="1"/>
  <c r="AE2759" i="7" a="1"/>
  <c r="AE2759" i="7" s="1"/>
  <c r="AE2760" i="7" a="1"/>
  <c r="AE2760" i="7" s="1"/>
  <c r="AE2761" i="7" a="1"/>
  <c r="AE2761" i="7" s="1"/>
  <c r="AE2762" i="7" a="1"/>
  <c r="AE2762" i="7" s="1"/>
  <c r="AE2763" i="7" a="1"/>
  <c r="AE2763" i="7" s="1"/>
  <c r="AE2764" i="7" a="1"/>
  <c r="AE2764" i="7" s="1"/>
  <c r="AE2765" i="7" a="1"/>
  <c r="AE2765" i="7"/>
  <c r="AE2766" i="7" a="1"/>
  <c r="AE2766" i="7" s="1"/>
  <c r="AE2767" i="7" a="1"/>
  <c r="AE2767" i="7" s="1"/>
  <c r="AE2768" i="7" a="1"/>
  <c r="AE2768" i="7" s="1"/>
  <c r="AE2769" i="7" a="1"/>
  <c r="AE2769" i="7" s="1"/>
  <c r="AE2770" i="7" a="1"/>
  <c r="AE2770" i="7" s="1"/>
  <c r="AE2771" i="7" a="1"/>
  <c r="AE2771" i="7" s="1"/>
  <c r="AE2772" i="7" a="1"/>
  <c r="AE2772" i="7" s="1"/>
  <c r="AE2773" i="7" a="1"/>
  <c r="AE2773" i="7" s="1"/>
  <c r="AE2774" i="7" a="1"/>
  <c r="AE2774" i="7" s="1"/>
  <c r="AE2775" i="7" a="1"/>
  <c r="AE2775" i="7" s="1"/>
  <c r="AE2776" i="7" a="1"/>
  <c r="AE2776" i="7" s="1"/>
  <c r="AE2777" i="7" a="1"/>
  <c r="AE2777" i="7" s="1"/>
  <c r="AE2778" i="7" a="1"/>
  <c r="AE2778" i="7" s="1"/>
  <c r="AE2779" i="7" a="1"/>
  <c r="AE2779" i="7" s="1"/>
  <c r="AE2780" i="7" a="1"/>
  <c r="AE2780" i="7" s="1"/>
  <c r="AE2781" i="7" a="1"/>
  <c r="AE2781" i="7" s="1"/>
  <c r="AE2782" i="7" a="1"/>
  <c r="AE2782" i="7" s="1"/>
  <c r="AE2783" i="7" a="1"/>
  <c r="AE2783" i="7" s="1"/>
  <c r="AE2784" i="7" a="1"/>
  <c r="AE2784" i="7" s="1"/>
  <c r="AE2785" i="7" a="1"/>
  <c r="AE2785" i="7" s="1"/>
  <c r="AE2786" i="7" a="1"/>
  <c r="AE2786" i="7" s="1"/>
  <c r="AE2787" i="7" a="1"/>
  <c r="AE2787" i="7" s="1"/>
  <c r="AE2788" i="7" a="1"/>
  <c r="AE2788" i="7" s="1"/>
  <c r="AE2789" i="7" a="1"/>
  <c r="AE2789" i="7" s="1"/>
  <c r="AE2790" i="7" a="1"/>
  <c r="AE2790" i="7" s="1"/>
  <c r="AE2791" i="7" a="1"/>
  <c r="AE2791" i="7" s="1"/>
  <c r="AE2792" i="7" a="1"/>
  <c r="AE2792" i="7" s="1"/>
  <c r="AE2793" i="7" a="1"/>
  <c r="AE2793" i="7" s="1"/>
  <c r="AE2794" i="7" a="1"/>
  <c r="AE2794" i="7" s="1"/>
  <c r="AE2795" i="7" a="1"/>
  <c r="AE2795" i="7" s="1"/>
  <c r="AE2796" i="7" a="1"/>
  <c r="AE2796" i="7" s="1"/>
  <c r="AE2797" i="7" a="1"/>
  <c r="AE2797" i="7" s="1"/>
  <c r="AE2798" i="7" a="1"/>
  <c r="AE2798" i="7" s="1"/>
  <c r="AE2799" i="7" a="1"/>
  <c r="AE2799" i="7" s="1"/>
  <c r="AE2800" i="7" a="1"/>
  <c r="AE2800" i="7" s="1"/>
  <c r="AE2801" i="7" a="1"/>
  <c r="AE2801" i="7" s="1"/>
  <c r="AE2802" i="7" a="1"/>
  <c r="AE2802" i="7" s="1"/>
  <c r="AE2803" i="7" a="1"/>
  <c r="AE2803" i="7" s="1"/>
  <c r="AE2804" i="7" a="1"/>
  <c r="AE2804" i="7" s="1"/>
  <c r="AE2805" i="7" a="1"/>
  <c r="AE2805" i="7" s="1"/>
  <c r="AE2806" i="7" a="1"/>
  <c r="AE2806" i="7" s="1"/>
  <c r="AE2807" i="7" a="1"/>
  <c r="AE2807" i="7" s="1"/>
  <c r="AE2808" i="7" a="1"/>
  <c r="AE2808" i="7" s="1"/>
  <c r="AE2809" i="7" a="1"/>
  <c r="AE2809" i="7" s="1"/>
  <c r="AE2810" i="7" a="1"/>
  <c r="AE2810" i="7" s="1"/>
  <c r="AE2811" i="7" a="1"/>
  <c r="AE2811" i="7" s="1"/>
  <c r="AE2812" i="7" a="1"/>
  <c r="AE2812" i="7" s="1"/>
  <c r="AE2813" i="7" a="1"/>
  <c r="AE2813" i="7" s="1"/>
  <c r="AE2814" i="7" a="1"/>
  <c r="AE2814" i="7" s="1"/>
  <c r="AE2815" i="7" a="1"/>
  <c r="AE2815" i="7" s="1"/>
  <c r="AE2816" i="7" a="1"/>
  <c r="AE2816" i="7" s="1"/>
  <c r="AE2817" i="7" a="1"/>
  <c r="AE2817" i="7" s="1"/>
  <c r="AE2818" i="7" a="1"/>
  <c r="AE2818" i="7" s="1"/>
  <c r="AE2819" i="7" a="1"/>
  <c r="AE2819" i="7" s="1"/>
  <c r="AE2820" i="7" a="1"/>
  <c r="AE2820" i="7" s="1"/>
  <c r="AE2821" i="7" a="1"/>
  <c r="AE2821" i="7" s="1"/>
  <c r="AE2822" i="7" a="1"/>
  <c r="AE2822" i="7" s="1"/>
  <c r="AE2823" i="7" a="1"/>
  <c r="AE2823" i="7" s="1"/>
  <c r="AE2824" i="7" a="1"/>
  <c r="AE2824" i="7" s="1"/>
  <c r="AE2825" i="7" a="1"/>
  <c r="AE2825" i="7" s="1"/>
  <c r="AE2826" i="7" a="1"/>
  <c r="AE2826" i="7" s="1"/>
  <c r="AE2827" i="7" a="1"/>
  <c r="AE2827" i="7" s="1"/>
  <c r="AE2828" i="7" a="1"/>
  <c r="AE2828" i="7" s="1"/>
  <c r="AE2829" i="7" a="1"/>
  <c r="AE2829" i="7" s="1"/>
  <c r="AE2830" i="7" a="1"/>
  <c r="AE2830" i="7" s="1"/>
  <c r="AE2831" i="7" a="1"/>
  <c r="AE2831" i="7" s="1"/>
  <c r="AE2832" i="7" a="1"/>
  <c r="AE2832" i="7" s="1"/>
  <c r="AE2833" i="7" a="1"/>
  <c r="AE2833" i="7" s="1"/>
  <c r="AE2834" i="7" a="1"/>
  <c r="AE2834" i="7" s="1"/>
  <c r="AE2835" i="7" a="1"/>
  <c r="AE2835" i="7" s="1"/>
  <c r="AE2836" i="7" a="1"/>
  <c r="AE2836" i="7" s="1"/>
  <c r="AE2837" i="7" a="1"/>
  <c r="AE2837" i="7" s="1"/>
  <c r="AE2838" i="7" a="1"/>
  <c r="AE2838" i="7"/>
  <c r="AE2839" i="7" a="1"/>
  <c r="AE2839" i="7" s="1"/>
  <c r="AE2840" i="7" a="1"/>
  <c r="AE2840" i="7" s="1"/>
  <c r="AE2841" i="7" a="1"/>
  <c r="AE2841" i="7" s="1"/>
  <c r="AE2842" i="7" a="1"/>
  <c r="AE2842" i="7" s="1"/>
  <c r="AE2843" i="7" a="1"/>
  <c r="AE2843" i="7" s="1"/>
  <c r="AE2844" i="7" a="1"/>
  <c r="AE2844" i="7" s="1"/>
  <c r="AE2845" i="7" a="1"/>
  <c r="AE2845" i="7" s="1"/>
  <c r="AE2846" i="7" a="1"/>
  <c r="AE2846" i="7" s="1"/>
  <c r="AE2847" i="7" a="1"/>
  <c r="AE2847" i="7" s="1"/>
  <c r="AE2848" i="7" a="1"/>
  <c r="AE2848" i="7" s="1"/>
  <c r="AE2849" i="7" a="1"/>
  <c r="AE2849" i="7"/>
  <c r="AE2850" i="7" a="1"/>
  <c r="AE2850" i="7" s="1"/>
  <c r="AE2851" i="7" a="1"/>
  <c r="AE2851" i="7" s="1"/>
  <c r="AE2852" i="7" a="1"/>
  <c r="AE2852" i="7" s="1"/>
  <c r="AE2853" i="7" a="1"/>
  <c r="AE2853" i="7" s="1"/>
  <c r="AE2854" i="7" a="1"/>
  <c r="AE2854" i="7" s="1"/>
  <c r="AE2855" i="7" a="1"/>
  <c r="AE2855" i="7"/>
  <c r="AE2856" i="7" a="1"/>
  <c r="AE2856" i="7" s="1"/>
  <c r="AE2857" i="7" a="1"/>
  <c r="AE2857" i="7" s="1"/>
  <c r="AE2858" i="7" a="1"/>
  <c r="AE2858" i="7" s="1"/>
  <c r="AE2859" i="7" a="1"/>
  <c r="AE2859" i="7" s="1"/>
  <c r="AE2860" i="7" a="1"/>
  <c r="AE2860" i="7" s="1"/>
  <c r="AE2861" i="7" a="1"/>
  <c r="AE2861" i="7" s="1"/>
  <c r="AE2862" i="7" a="1"/>
  <c r="AE2862" i="7" s="1"/>
  <c r="AE2863" i="7" a="1"/>
  <c r="AE2863" i="7" s="1"/>
  <c r="AE2864" i="7" a="1"/>
  <c r="AE2864" i="7"/>
  <c r="AE2865" i="7" a="1"/>
  <c r="AE2865" i="7" s="1"/>
  <c r="AE2866" i="7" a="1"/>
  <c r="AE2866" i="7" s="1"/>
  <c r="AE2867" i="7" a="1"/>
  <c r="AE2867" i="7" s="1"/>
  <c r="AE2868" i="7" a="1"/>
  <c r="AE2868" i="7" s="1"/>
  <c r="AE2869" i="7" a="1"/>
  <c r="AE2869" i="7" s="1"/>
  <c r="AE2870" i="7" a="1"/>
  <c r="AE2870" i="7" s="1"/>
  <c r="AE2871" i="7" a="1"/>
  <c r="AE2871" i="7" s="1"/>
  <c r="AE2872" i="7" a="1"/>
  <c r="AE2872" i="7" s="1"/>
  <c r="AE2873" i="7" a="1"/>
  <c r="AE2873" i="7" s="1"/>
  <c r="AE2874" i="7" a="1"/>
  <c r="AE2874" i="7" s="1"/>
  <c r="AE2875" i="7" a="1"/>
  <c r="AE2875" i="7" s="1"/>
  <c r="AE2876" i="7" a="1"/>
  <c r="AE2876" i="7" s="1"/>
  <c r="AE2877" i="7" a="1"/>
  <c r="AE2877" i="7" s="1"/>
  <c r="AE2878" i="7" a="1"/>
  <c r="AE2878" i="7" s="1"/>
  <c r="AE2879" i="7" a="1"/>
  <c r="AE2879" i="7" s="1"/>
  <c r="AE2880" i="7" a="1"/>
  <c r="AE2880" i="7"/>
  <c r="AE2881" i="7" a="1"/>
  <c r="AE2881" i="7" s="1"/>
  <c r="AE2882" i="7" a="1"/>
  <c r="AE2882" i="7" s="1"/>
  <c r="AE2883" i="7" a="1"/>
  <c r="AE2883" i="7" s="1"/>
  <c r="AE2884" i="7" a="1"/>
  <c r="AE2884" i="7" s="1"/>
  <c r="AE2885" i="7" a="1"/>
  <c r="AE2885" i="7" s="1"/>
  <c r="AE2886" i="7" a="1"/>
  <c r="AE2886" i="7" s="1"/>
  <c r="AE2887" i="7" a="1"/>
  <c r="AE2887" i="7" s="1"/>
  <c r="AE2888" i="7" a="1"/>
  <c r="AE2888" i="7" s="1"/>
  <c r="AE2889" i="7" a="1"/>
  <c r="AE2889" i="7" s="1"/>
  <c r="AE2890" i="7" a="1"/>
  <c r="AE2890" i="7" s="1"/>
  <c r="AE2891" i="7" a="1"/>
  <c r="AE2891" i="7"/>
  <c r="AE2892" i="7" a="1"/>
  <c r="AE2892" i="7" s="1"/>
  <c r="AE2893" i="7" a="1"/>
  <c r="AE2893" i="7" s="1"/>
  <c r="AE2894" i="7" a="1"/>
  <c r="AE2894" i="7" s="1"/>
  <c r="AE2895" i="7" a="1"/>
  <c r="AE2895" i="7" s="1"/>
  <c r="AE2896" i="7" a="1"/>
  <c r="AE2896" i="7" s="1"/>
  <c r="AE2897" i="7" a="1"/>
  <c r="AE2897" i="7"/>
  <c r="AE2898" i="7" a="1"/>
  <c r="AE2898" i="7" s="1"/>
  <c r="AE2899" i="7" a="1"/>
  <c r="AE2899" i="7" s="1"/>
  <c r="AE2900" i="7" a="1"/>
  <c r="AE2900" i="7" s="1"/>
  <c r="AE2901" i="7" a="1"/>
  <c r="AE2901" i="7" s="1"/>
  <c r="AE2902" i="7" a="1"/>
  <c r="AE2902" i="7" s="1"/>
  <c r="AE2903" i="7" a="1"/>
  <c r="AE2903" i="7" s="1"/>
  <c r="AE2904" i="7" a="1"/>
  <c r="AE2904" i="7" s="1"/>
  <c r="AE2905" i="7" a="1"/>
  <c r="AE2905" i="7" s="1"/>
  <c r="AE2906" i="7" a="1"/>
  <c r="AE2906" i="7" s="1"/>
  <c r="AE2907" i="7" a="1"/>
  <c r="AE2907" i="7" s="1"/>
  <c r="AE2908" i="7" a="1"/>
  <c r="AE2908" i="7" s="1"/>
  <c r="AE2909" i="7" a="1"/>
  <c r="AE2909" i="7" s="1"/>
  <c r="AE2910" i="7" a="1"/>
  <c r="AE2910" i="7" s="1"/>
  <c r="AE2911" i="7" a="1"/>
  <c r="AE2911" i="7" s="1"/>
  <c r="AE2912" i="7" a="1"/>
  <c r="AE2912" i="7" s="1"/>
  <c r="AE2913" i="7" a="1"/>
  <c r="AE2913" i="7" s="1"/>
  <c r="AE2914" i="7" a="1"/>
  <c r="AE2914" i="7" s="1"/>
  <c r="AE2915" i="7" a="1"/>
  <c r="AE2915" i="7" s="1"/>
  <c r="AE2916" i="7" a="1"/>
  <c r="AE2916" i="7"/>
  <c r="AE2917" i="7" a="1"/>
  <c r="AE2917" i="7" s="1"/>
  <c r="AE2918" i="7" a="1"/>
  <c r="AE2918" i="7" s="1"/>
  <c r="AE2919" i="7" a="1"/>
  <c r="AE2919" i="7" s="1"/>
  <c r="AE2920" i="7" a="1"/>
  <c r="AE2920" i="7" s="1"/>
  <c r="AE2921" i="7" a="1"/>
  <c r="AE2921" i="7"/>
  <c r="AE2922" i="7" a="1"/>
  <c r="AE2922" i="7" s="1"/>
  <c r="AE2923" i="7" a="1"/>
  <c r="AE2923" i="7" s="1"/>
  <c r="AE2924" i="7" a="1"/>
  <c r="AE2924" i="7" s="1"/>
  <c r="AE2925" i="7" a="1"/>
  <c r="AE2925" i="7" s="1"/>
  <c r="AE2926" i="7" a="1"/>
  <c r="AE2926" i="7" s="1"/>
  <c r="AE2927" i="7" a="1"/>
  <c r="AE2927" i="7" s="1"/>
  <c r="AE2928" i="7" a="1"/>
  <c r="AE2928" i="7" s="1"/>
  <c r="AE2929" i="7" a="1"/>
  <c r="AE2929" i="7" s="1"/>
  <c r="AE2930" i="7" a="1"/>
  <c r="AE2930" i="7" s="1"/>
  <c r="AE2931" i="7" a="1"/>
  <c r="AE2931" i="7" s="1"/>
  <c r="AE2932" i="7" a="1"/>
  <c r="AE2932" i="7" s="1"/>
  <c r="AE2933" i="7" a="1"/>
  <c r="AE2933" i="7" s="1"/>
  <c r="AE2934" i="7" a="1"/>
  <c r="AE2934" i="7" s="1"/>
  <c r="AE2935" i="7" a="1"/>
  <c r="AE2935" i="7" s="1"/>
  <c r="AE2936" i="7" a="1"/>
  <c r="AE2936" i="7" s="1"/>
  <c r="AE2937" i="7" a="1"/>
  <c r="AE2937" i="7" s="1"/>
  <c r="AE2938" i="7" a="1"/>
  <c r="AE2938" i="7" s="1"/>
  <c r="AE2939" i="7" a="1"/>
  <c r="AE2939" i="7" s="1"/>
  <c r="AE2940" i="7" a="1"/>
  <c r="AE2940" i="7" s="1"/>
  <c r="AE2941" i="7" a="1"/>
  <c r="AE2941" i="7" s="1"/>
  <c r="AE2942" i="7" a="1"/>
  <c r="AE2942" i="7" s="1"/>
  <c r="AE2943" i="7" a="1"/>
  <c r="AE2943" i="7" s="1"/>
  <c r="AE2944" i="7" a="1"/>
  <c r="AE2944" i="7" s="1"/>
  <c r="AE2945" i="7" a="1"/>
  <c r="AE2945" i="7" s="1"/>
  <c r="AE2946" i="7" a="1"/>
  <c r="AE2946" i="7" s="1"/>
  <c r="AE2947" i="7" a="1"/>
  <c r="AE2947" i="7" s="1"/>
  <c r="AE2948" i="7" a="1"/>
  <c r="AE2948" i="7" s="1"/>
  <c r="AE2949" i="7" a="1"/>
  <c r="AE2949" i="7" s="1"/>
  <c r="AE2950" i="7" a="1"/>
  <c r="AE2950" i="7" s="1"/>
  <c r="AE2951" i="7" a="1"/>
  <c r="AE2951" i="7" s="1"/>
  <c r="AE2952" i="7" a="1"/>
  <c r="AE2952" i="7" s="1"/>
  <c r="AE2953" i="7" a="1"/>
  <c r="AE2953" i="7" s="1"/>
  <c r="AE2954" i="7" a="1"/>
  <c r="AE2954" i="7" s="1"/>
  <c r="AE2955" i="7" a="1"/>
  <c r="AE2955" i="7" s="1"/>
  <c r="AE2956" i="7" a="1"/>
  <c r="AE2956" i="7" s="1"/>
  <c r="AE2957" i="7" a="1"/>
  <c r="AE2957" i="7" s="1"/>
  <c r="AE2958" i="7" a="1"/>
  <c r="AE2958" i="7" s="1"/>
  <c r="AE2959" i="7" a="1"/>
  <c r="AE2959" i="7" s="1"/>
  <c r="AE2960" i="7" a="1"/>
  <c r="AE2960" i="7" s="1"/>
  <c r="AE2961" i="7" a="1"/>
  <c r="AE2961" i="7" s="1"/>
  <c r="AE2962" i="7" a="1"/>
  <c r="AE2962" i="7" s="1"/>
  <c r="AE2963" i="7" a="1"/>
  <c r="AE2963" i="7" s="1"/>
  <c r="AE2964" i="7" a="1"/>
  <c r="AE2964" i="7" s="1"/>
  <c r="AE2965" i="7" a="1"/>
  <c r="AE2965" i="7" s="1"/>
  <c r="AE2966" i="7" a="1"/>
  <c r="AE2966" i="7" s="1"/>
  <c r="AE2967" i="7" a="1"/>
  <c r="AE2967" i="7" s="1"/>
  <c r="AE2968" i="7" a="1"/>
  <c r="AE2968" i="7" s="1"/>
  <c r="AE2969" i="7" a="1"/>
  <c r="AE2969" i="7" s="1"/>
  <c r="AE2970" i="7" a="1"/>
  <c r="AE2970" i="7" s="1"/>
  <c r="AE2971" i="7" a="1"/>
  <c r="AE2971" i="7" s="1"/>
  <c r="AE2972" i="7" a="1"/>
  <c r="AE2972" i="7" s="1"/>
  <c r="AE2973" i="7" a="1"/>
  <c r="AE2973" i="7" s="1"/>
  <c r="AE2974" i="7" a="1"/>
  <c r="AE2974" i="7" s="1"/>
  <c r="AE2975" i="7" a="1"/>
  <c r="AE2975" i="7" s="1"/>
  <c r="AE2976" i="7" a="1"/>
  <c r="AE2976" i="7" s="1"/>
  <c r="AE2977" i="7" a="1"/>
  <c r="AE2977" i="7" s="1"/>
  <c r="AE2978" i="7" a="1"/>
  <c r="AE2978" i="7" s="1"/>
  <c r="AE2979" i="7" a="1"/>
  <c r="AE2979" i="7" s="1"/>
  <c r="AE2980" i="7" a="1"/>
  <c r="AE2980" i="7" s="1"/>
  <c r="AE2981" i="7" a="1"/>
  <c r="AE2981" i="7" s="1"/>
  <c r="AE2982" i="7" a="1"/>
  <c r="AE2982" i="7" s="1"/>
  <c r="AE2983" i="7" a="1"/>
  <c r="AE2983" i="7" s="1"/>
  <c r="AE2984" i="7" a="1"/>
  <c r="AE2984" i="7" s="1"/>
  <c r="AE2985" i="7" a="1"/>
  <c r="AE2985" i="7" s="1"/>
  <c r="AE2986" i="7" a="1"/>
  <c r="AE2986" i="7" s="1"/>
  <c r="AE2987" i="7" a="1"/>
  <c r="AE2987" i="7" s="1"/>
  <c r="AE2988" i="7" a="1"/>
  <c r="AE2988" i="7" s="1"/>
  <c r="AE2989" i="7" a="1"/>
  <c r="AE2989" i="7" s="1"/>
  <c r="AE2990" i="7" a="1"/>
  <c r="AE2990" i="7" s="1"/>
  <c r="AE2991" i="7" a="1"/>
  <c r="AE2991" i="7" s="1"/>
  <c r="AE2992" i="7" a="1"/>
  <c r="AE2992" i="7" s="1"/>
  <c r="AE2993" i="7" a="1"/>
  <c r="AE2993" i="7" s="1"/>
  <c r="AE2994" i="7" a="1"/>
  <c r="AE2994" i="7" s="1"/>
  <c r="AE2995" i="7" a="1"/>
  <c r="AE2995" i="7" s="1"/>
  <c r="AE2996" i="7" a="1"/>
  <c r="AE2996" i="7" s="1"/>
  <c r="AE2997" i="7" a="1"/>
  <c r="AE2997" i="7" s="1"/>
  <c r="AE2998" i="7" a="1"/>
  <c r="AE2998" i="7" s="1"/>
  <c r="AE2999" i="7" a="1"/>
  <c r="AE2999" i="7"/>
  <c r="AE3000" i="7" a="1"/>
  <c r="AE3000" i="7" s="1"/>
  <c r="AE3001" i="7" a="1"/>
  <c r="AE3001" i="7" s="1"/>
  <c r="AE3002" i="7" a="1"/>
  <c r="AE3002" i="7" s="1"/>
  <c r="AE3003" i="7" a="1"/>
  <c r="AE3003" i="7" s="1"/>
  <c r="AE3004" i="7" a="1"/>
  <c r="AE3004" i="7" s="1"/>
  <c r="AE3005" i="7" a="1"/>
  <c r="AE3005" i="7" s="1"/>
  <c r="AE3006" i="7" a="1"/>
  <c r="AE3006" i="7" s="1"/>
  <c r="AE3007" i="7" a="1"/>
  <c r="AE3007" i="7" s="1"/>
  <c r="AE3008" i="7" a="1"/>
  <c r="AE3008" i="7" s="1"/>
  <c r="AE3009" i="7" a="1"/>
  <c r="AE3009" i="7" s="1"/>
  <c r="AE3010" i="7" a="1"/>
  <c r="AE3010" i="7" s="1"/>
  <c r="AE3011" i="7" a="1"/>
  <c r="AE3011" i="7" s="1"/>
  <c r="AE3012" i="7" a="1"/>
  <c r="AE3012" i="7" s="1"/>
  <c r="AE3013" i="7" a="1"/>
  <c r="AE3013" i="7" s="1"/>
  <c r="AE3014" i="7" a="1"/>
  <c r="AE3014" i="7" s="1"/>
  <c r="AE3015" i="7" a="1"/>
  <c r="AE3015" i="7" s="1"/>
  <c r="AE3016" i="7" a="1"/>
  <c r="AE3016" i="7" s="1"/>
  <c r="AE3017" i="7" a="1"/>
  <c r="AE3017" i="7" s="1"/>
  <c r="AE3018" i="7" a="1"/>
  <c r="AE3018" i="7" s="1"/>
  <c r="AE3019" i="7" a="1"/>
  <c r="AE3019" i="7" s="1"/>
  <c r="AE3020" i="7" a="1"/>
  <c r="AE3020" i="7" s="1"/>
  <c r="AE3021" i="7" a="1"/>
  <c r="AE3021" i="7" s="1"/>
  <c r="AE3022" i="7" a="1"/>
  <c r="AE3022" i="7" s="1"/>
  <c r="AE3023" i="7" a="1"/>
  <c r="AE3023" i="7" s="1"/>
  <c r="AE3024" i="7" a="1"/>
  <c r="AE3024" i="7" s="1"/>
  <c r="AE3025" i="7" a="1"/>
  <c r="AE3025" i="7"/>
  <c r="AE3026" i="7" a="1"/>
  <c r="AE3026" i="7" s="1"/>
  <c r="AE3027" i="7" a="1"/>
  <c r="AE3027" i="7" s="1"/>
  <c r="AE3028" i="7" a="1"/>
  <c r="AE3028" i="7" s="1"/>
  <c r="AE3029" i="7" a="1"/>
  <c r="AE3029" i="7" s="1"/>
  <c r="AE3030" i="7" a="1"/>
  <c r="AE3030" i="7" s="1"/>
  <c r="AE3031" i="7" a="1"/>
  <c r="AE3031" i="7" s="1"/>
  <c r="AE3032" i="7" a="1"/>
  <c r="AE3032" i="7" s="1"/>
  <c r="AE3033" i="7" a="1"/>
  <c r="AE3033" i="7" s="1"/>
  <c r="AE3034" i="7" a="1"/>
  <c r="AE3034" i="7" s="1"/>
  <c r="AE3035" i="7" a="1"/>
  <c r="AE3035" i="7" s="1"/>
  <c r="AE3036" i="7" a="1"/>
  <c r="AE3036" i="7" s="1"/>
  <c r="AE3037" i="7" a="1"/>
  <c r="AE3037" i="7" s="1"/>
  <c r="AE3038" i="7" a="1"/>
  <c r="AE3038" i="7" s="1"/>
  <c r="AE3039" i="7" a="1"/>
  <c r="AE3039" i="7" s="1"/>
  <c r="AE3040" i="7" a="1"/>
  <c r="AE3040" i="7" s="1"/>
  <c r="AE3041" i="7" a="1"/>
  <c r="AE3041" i="7" s="1"/>
  <c r="AE3042" i="7" a="1"/>
  <c r="AE3042" i="7" s="1"/>
  <c r="AE3043" i="7" a="1"/>
  <c r="AE3043" i="7" s="1"/>
  <c r="AE3044" i="7" a="1"/>
  <c r="AE3044" i="7" s="1"/>
  <c r="AE3045" i="7" a="1"/>
  <c r="AE3045" i="7" s="1"/>
  <c r="AE3046" i="7" a="1"/>
  <c r="AE3046" i="7" s="1"/>
  <c r="AE3047" i="7" a="1"/>
  <c r="AE3047" i="7" s="1"/>
  <c r="AE3048" i="7" a="1"/>
  <c r="AE3048" i="7" s="1"/>
  <c r="AE3049" i="7" a="1"/>
  <c r="AE3049" i="7" s="1"/>
  <c r="AE3050" i="7" a="1"/>
  <c r="AE3050" i="7" s="1"/>
  <c r="AE3051" i="7" a="1"/>
  <c r="AE3051" i="7" s="1"/>
  <c r="AE3052" i="7" a="1"/>
  <c r="AE3052" i="7" s="1"/>
  <c r="AE3053" i="7" a="1"/>
  <c r="AE3053" i="7" s="1"/>
  <c r="AE3054" i="7" a="1"/>
  <c r="AE3054" i="7" s="1"/>
  <c r="AE3055" i="7" a="1"/>
  <c r="AE3055" i="7" s="1"/>
  <c r="AE3056" i="7" a="1"/>
  <c r="AE3056" i="7" s="1"/>
  <c r="AE3057" i="7" a="1"/>
  <c r="AE3057" i="7" s="1"/>
  <c r="AE3058" i="7" a="1"/>
  <c r="AE3058" i="7" s="1"/>
  <c r="AE3059" i="7" a="1"/>
  <c r="AE3059" i="7" s="1"/>
  <c r="AE3060" i="7" a="1"/>
  <c r="AE3060" i="7" s="1"/>
  <c r="AE3061" i="7" a="1"/>
  <c r="AE3061" i="7" s="1"/>
  <c r="AE3062" i="7" a="1"/>
  <c r="AE3062" i="7" s="1"/>
  <c r="AE3063" i="7" a="1"/>
  <c r="AE3063" i="7" s="1"/>
  <c r="AE3064" i="7" a="1"/>
  <c r="AE3064" i="7" s="1"/>
  <c r="AE3065" i="7" a="1"/>
  <c r="AE3065" i="7" s="1"/>
  <c r="AE3066" i="7" a="1"/>
  <c r="AE3066" i="7" s="1"/>
  <c r="AE3067" i="7" a="1"/>
  <c r="AE3067" i="7" s="1"/>
  <c r="AE3068" i="7" a="1"/>
  <c r="AE3068" i="7" s="1"/>
  <c r="AE3069" i="7" a="1"/>
  <c r="AE3069" i="7"/>
  <c r="AE3070" i="7" a="1"/>
  <c r="AE3070" i="7" s="1"/>
  <c r="AE3071" i="7" a="1"/>
  <c r="AE3071" i="7" s="1"/>
  <c r="AE3072" i="7" a="1"/>
  <c r="AE3072" i="7" s="1"/>
  <c r="AE3073" i="7" a="1"/>
  <c r="AE3073" i="7" s="1"/>
  <c r="AE3074" i="7" a="1"/>
  <c r="AE3074" i="7" s="1"/>
  <c r="AE3075" i="7" a="1"/>
  <c r="AE3075" i="7" s="1"/>
  <c r="AE3076" i="7" a="1"/>
  <c r="AE3076" i="7" s="1"/>
  <c r="AE3077" i="7" a="1"/>
  <c r="AE3077" i="7" s="1"/>
  <c r="AE3078" i="7" a="1"/>
  <c r="AE3078" i="7" s="1"/>
  <c r="AE3079" i="7" a="1"/>
  <c r="AE3079" i="7" s="1"/>
  <c r="AE3080" i="7" a="1"/>
  <c r="AE3080" i="7" s="1"/>
  <c r="AE3081" i="7" a="1"/>
  <c r="AE3081" i="7" s="1"/>
  <c r="AE3082" i="7" a="1"/>
  <c r="AE3082" i="7" s="1"/>
  <c r="AE3083" i="7" a="1"/>
  <c r="AE3083" i="7" s="1"/>
  <c r="AE3084" i="7" a="1"/>
  <c r="AE3084" i="7" s="1"/>
  <c r="AE3085" i="7" a="1"/>
  <c r="AE3085" i="7" s="1"/>
  <c r="AE3086" i="7" a="1"/>
  <c r="AE3086" i="7" s="1"/>
  <c r="AE3087" i="7" a="1"/>
  <c r="AE3087" i="7" s="1"/>
  <c r="AE3088" i="7" a="1"/>
  <c r="AE3088" i="7" s="1"/>
  <c r="AE3089" i="7" a="1"/>
  <c r="AE3089" i="7" s="1"/>
  <c r="AE3090" i="7" a="1"/>
  <c r="AE3090" i="7" s="1"/>
  <c r="AE3091" i="7" a="1"/>
  <c r="AE3091" i="7" s="1"/>
  <c r="AE3092" i="7" a="1"/>
  <c r="AE3092" i="7" s="1"/>
  <c r="AE3093" i="7" a="1"/>
  <c r="AE3093" i="7" s="1"/>
  <c r="AE3094" i="7" a="1"/>
  <c r="AE3094" i="7" s="1"/>
  <c r="AE3095" i="7" a="1"/>
  <c r="AE3095" i="7" s="1"/>
  <c r="AE3096" i="7" a="1"/>
  <c r="AE3096" i="7"/>
  <c r="AE3097" i="7" a="1"/>
  <c r="AE3097" i="7" s="1"/>
  <c r="AE3098" i="7" a="1"/>
  <c r="AE3098" i="7" s="1"/>
  <c r="AE3099" i="7" a="1"/>
  <c r="AE3099" i="7"/>
  <c r="AE3100" i="7" a="1"/>
  <c r="AE3100" i="7" s="1"/>
  <c r="AE3101" i="7" a="1"/>
  <c r="AE3101" i="7" s="1"/>
  <c r="AE3102" i="7" a="1"/>
  <c r="AE3102" i="7" s="1"/>
  <c r="AE3103" i="7" a="1"/>
  <c r="AE3103" i="7" s="1"/>
  <c r="AE3104" i="7" a="1"/>
  <c r="AE3104" i="7" s="1"/>
  <c r="AE3105" i="7" a="1"/>
  <c r="AE3105" i="7" s="1"/>
  <c r="AE3106" i="7" a="1"/>
  <c r="AE3106" i="7" s="1"/>
  <c r="AE3107" i="7" a="1"/>
  <c r="AE3107" i="7" s="1"/>
  <c r="AE3108" i="7" a="1"/>
  <c r="AE3108" i="7" s="1"/>
  <c r="AE3109" i="7" a="1"/>
  <c r="AE3109" i="7" s="1"/>
  <c r="AE3110" i="7" a="1"/>
  <c r="AE3110" i="7" s="1"/>
  <c r="AE3111" i="7" a="1"/>
  <c r="AE3111" i="7" s="1"/>
  <c r="AE3112" i="7" a="1"/>
  <c r="AE3112" i="7" s="1"/>
  <c r="AE3113" i="7" a="1"/>
  <c r="AE3113" i="7" s="1"/>
  <c r="AE3114" i="7" a="1"/>
  <c r="AE3114" i="7" s="1"/>
  <c r="AE3115" i="7" a="1"/>
  <c r="AE3115" i="7" s="1"/>
  <c r="AE3116" i="7" a="1"/>
  <c r="AE3116" i="7" s="1"/>
  <c r="AE3117" i="7" a="1"/>
  <c r="AE3117" i="7" s="1"/>
  <c r="AE3118" i="7" a="1"/>
  <c r="AE3118" i="7" s="1"/>
  <c r="AE3119" i="7" a="1"/>
  <c r="AE3119" i="7" s="1"/>
  <c r="AE3120" i="7" a="1"/>
  <c r="AE3120" i="7" s="1"/>
  <c r="AE3121" i="7" a="1"/>
  <c r="AE3121" i="7" s="1"/>
  <c r="AE3122" i="7" a="1"/>
  <c r="AE3122" i="7" s="1"/>
  <c r="AE3123" i="7" a="1"/>
  <c r="AE3123" i="7"/>
  <c r="AE3124" i="7" a="1"/>
  <c r="AE3124" i="7" s="1"/>
  <c r="AE3125" i="7" a="1"/>
  <c r="AE3125" i="7" s="1"/>
  <c r="AE3126" i="7" a="1"/>
  <c r="AE3126" i="7" s="1"/>
  <c r="AE3127" i="7" a="1"/>
  <c r="AE3127" i="7" s="1"/>
  <c r="AE3128" i="7" a="1"/>
  <c r="AE3128" i="7" s="1"/>
  <c r="AE3129" i="7" a="1"/>
  <c r="AE3129" i="7" s="1"/>
  <c r="AE3130" i="7" a="1"/>
  <c r="AE3130" i="7" s="1"/>
  <c r="AE3131" i="7" a="1"/>
  <c r="AE3131" i="7" s="1"/>
  <c r="AE3132" i="7" a="1"/>
  <c r="AE3132" i="7" s="1"/>
  <c r="AE3133" i="7" a="1"/>
  <c r="AE3133" i="7" s="1"/>
  <c r="AE3134" i="7" a="1"/>
  <c r="AE3134" i="7" s="1"/>
  <c r="AE3135" i="7" a="1"/>
  <c r="AE3135" i="7" s="1"/>
  <c r="AE3136" i="7" a="1"/>
  <c r="AE3136" i="7" s="1"/>
  <c r="AE3137" i="7" a="1"/>
  <c r="AE3137" i="7" s="1"/>
  <c r="AE3138" i="7" a="1"/>
  <c r="AE3138" i="7" s="1"/>
  <c r="AE3139" i="7" a="1"/>
  <c r="AE3139" i="7" s="1"/>
  <c r="AE3140" i="7" a="1"/>
  <c r="AE3140" i="7" s="1"/>
  <c r="AE3141" i="7" a="1"/>
  <c r="AE3141" i="7" s="1"/>
  <c r="AE3142" i="7" a="1"/>
  <c r="AE3142" i="7" s="1"/>
  <c r="AE3143" i="7" a="1"/>
  <c r="AE3143" i="7" s="1"/>
  <c r="AE3144" i="7" a="1"/>
  <c r="AE3144" i="7" s="1"/>
  <c r="AE3145" i="7" a="1"/>
  <c r="AE3145" i="7" s="1"/>
  <c r="AE3146" i="7" a="1"/>
  <c r="AE3146" i="7" s="1"/>
  <c r="AE3147" i="7" a="1"/>
  <c r="AE3147" i="7" s="1"/>
  <c r="AE3148" i="7" a="1"/>
  <c r="AE3148" i="7" s="1"/>
  <c r="AE3149" i="7" a="1"/>
  <c r="AE3149" i="7" s="1"/>
  <c r="AE3150" i="7" a="1"/>
  <c r="AE3150" i="7" s="1"/>
  <c r="AE3151" i="7" a="1"/>
  <c r="AE3151" i="7" s="1"/>
  <c r="AE3152" i="7" a="1"/>
  <c r="AE3152" i="7" s="1"/>
  <c r="AE3153" i="7" a="1"/>
  <c r="AE3153" i="7" s="1"/>
  <c r="AE3154" i="7" a="1"/>
  <c r="AE3154" i="7" s="1"/>
  <c r="AE3155" i="7" a="1"/>
  <c r="AE3155" i="7" s="1"/>
  <c r="AE3156" i="7" a="1"/>
  <c r="AE3156" i="7" s="1"/>
  <c r="AE3157" i="7" a="1"/>
  <c r="AE3157" i="7" s="1"/>
  <c r="AE3158" i="7" a="1"/>
  <c r="AE3158" i="7" s="1"/>
  <c r="AE3159" i="7" a="1"/>
  <c r="AE3159" i="7" s="1"/>
  <c r="AE3160" i="7" a="1"/>
  <c r="AE3160" i="7" s="1"/>
  <c r="AE3161" i="7" a="1"/>
  <c r="AE3161" i="7" s="1"/>
  <c r="AE3162" i="7" a="1"/>
  <c r="AE3162" i="7" s="1"/>
  <c r="AE3163" i="7" a="1"/>
  <c r="AE3163" i="7" s="1"/>
  <c r="AE3164" i="7" a="1"/>
  <c r="AE3164" i="7" s="1"/>
  <c r="AE3165" i="7" a="1"/>
  <c r="AE3165" i="7" s="1"/>
  <c r="AE3166" i="7" a="1"/>
  <c r="AE3166" i="7" s="1"/>
  <c r="AE3167" i="7" a="1"/>
  <c r="AE3167" i="7" s="1"/>
  <c r="AE3168" i="7" a="1"/>
  <c r="AE3168" i="7" s="1"/>
  <c r="AE3169" i="7" a="1"/>
  <c r="AE3169" i="7" s="1"/>
  <c r="AE3170" i="7" a="1"/>
  <c r="AE3170" i="7" s="1"/>
  <c r="AE3171" i="7" a="1"/>
  <c r="AE3171" i="7" s="1"/>
  <c r="AE3172" i="7" a="1"/>
  <c r="AE3172" i="7" s="1"/>
  <c r="AE3173" i="7" a="1"/>
  <c r="AE3173" i="7"/>
  <c r="AE3174" i="7" a="1"/>
  <c r="AE3174" i="7" s="1"/>
  <c r="AE3175" i="7" a="1"/>
  <c r="AE3175" i="7"/>
  <c r="AE3176" i="7" a="1"/>
  <c r="AE3176" i="7" s="1"/>
  <c r="AE3177" i="7" a="1"/>
  <c r="AE3177" i="7" s="1"/>
  <c r="AE3178" i="7" a="1"/>
  <c r="AE3178" i="7" s="1"/>
  <c r="AE3179" i="7" a="1"/>
  <c r="AE3179" i="7" s="1"/>
  <c r="AE3180" i="7" a="1"/>
  <c r="AE3180" i="7" s="1"/>
  <c r="AE3181" i="7" a="1"/>
  <c r="AE3181" i="7" s="1"/>
  <c r="AE3182" i="7" a="1"/>
  <c r="AE3182" i="7" s="1"/>
  <c r="AE3183" i="7" a="1"/>
  <c r="AE3183" i="7" s="1"/>
  <c r="AE3184" i="7" a="1"/>
  <c r="AE3184" i="7" s="1"/>
  <c r="AE3185" i="7" a="1"/>
  <c r="AE3185" i="7" s="1"/>
  <c r="AE3186" i="7" a="1"/>
  <c r="AE3186" i="7" s="1"/>
  <c r="AE3187" i="7" a="1"/>
  <c r="AE3187" i="7" s="1"/>
  <c r="AE3188" i="7" a="1"/>
  <c r="AE3188" i="7" s="1"/>
  <c r="AE3189" i="7" a="1"/>
  <c r="AE3189" i="7" s="1"/>
  <c r="AE3190" i="7" a="1"/>
  <c r="AE3190" i="7" s="1"/>
  <c r="AE3191" i="7" a="1"/>
  <c r="AE3191" i="7" s="1"/>
  <c r="AE3192" i="7" a="1"/>
  <c r="AE3192" i="7" s="1"/>
  <c r="AE3193" i="7" a="1"/>
  <c r="AE3193" i="7" s="1"/>
  <c r="AE3194" i="7" a="1"/>
  <c r="AE3194" i="7" s="1"/>
  <c r="AE3195" i="7" a="1"/>
  <c r="AE3195" i="7" s="1"/>
  <c r="AE3196" i="7" a="1"/>
  <c r="AE3196" i="7" s="1"/>
  <c r="AE3197" i="7" a="1"/>
  <c r="AE3197" i="7" s="1"/>
  <c r="AE3198" i="7" a="1"/>
  <c r="AE3198" i="7" s="1"/>
  <c r="AE3199" i="7" a="1"/>
  <c r="AE3199" i="7" s="1"/>
  <c r="AE3200" i="7" a="1"/>
  <c r="AE3200" i="7" s="1"/>
  <c r="AE3201" i="7" a="1"/>
  <c r="AE3201" i="7" s="1"/>
  <c r="AE3202" i="7" a="1"/>
  <c r="AE3202" i="7" s="1"/>
  <c r="AE3203" i="7" a="1"/>
  <c r="AE3203" i="7" s="1"/>
  <c r="AE3204" i="7" a="1"/>
  <c r="AE3204" i="7" s="1"/>
  <c r="AE3205" i="7" a="1"/>
  <c r="AE3205" i="7" s="1"/>
  <c r="AE3206" i="7" a="1"/>
  <c r="AE3206" i="7" s="1"/>
  <c r="AE3207" i="7" a="1"/>
  <c r="AE3207" i="7" s="1"/>
  <c r="AE3208" i="7" a="1"/>
  <c r="AE3208" i="7" s="1"/>
  <c r="AE3209" i="7" a="1"/>
  <c r="AE3209" i="7" s="1"/>
  <c r="AE3210" i="7" a="1"/>
  <c r="AE3210" i="7" s="1"/>
  <c r="AE3211" i="7" a="1"/>
  <c r="AE3211" i="7" s="1"/>
  <c r="AE3212" i="7" a="1"/>
  <c r="AE3212" i="7" s="1"/>
  <c r="AE3213" i="7" a="1"/>
  <c r="AE3213" i="7" s="1"/>
  <c r="AE3214" i="7" a="1"/>
  <c r="AE3214" i="7" s="1"/>
  <c r="AE3215" i="7" a="1"/>
  <c r="AE3215" i="7" s="1"/>
  <c r="AE3216" i="7" a="1"/>
  <c r="AE3216" i="7" s="1"/>
  <c r="AE3217" i="7" a="1"/>
  <c r="AE3217" i="7" s="1"/>
  <c r="AE3218" i="7" a="1"/>
  <c r="AE3218" i="7" s="1"/>
  <c r="AE3219" i="7" a="1"/>
  <c r="AE3219" i="7" s="1"/>
  <c r="AE3220" i="7" a="1"/>
  <c r="AE3220" i="7" s="1"/>
  <c r="AE3221" i="7" a="1"/>
  <c r="AE3221" i="7" s="1"/>
  <c r="AE3222" i="7" a="1"/>
  <c r="AE3222" i="7" s="1"/>
  <c r="AE3223" i="7" a="1"/>
  <c r="AE3223" i="7" s="1"/>
  <c r="AE3224" i="7" a="1"/>
  <c r="AE3224" i="7" s="1"/>
  <c r="AE3225" i="7" a="1"/>
  <c r="AE3225" i="7" s="1"/>
  <c r="AE3226" i="7" a="1"/>
  <c r="AE3226" i="7" s="1"/>
  <c r="AE3227" i="7" a="1"/>
  <c r="AE3227" i="7" s="1"/>
  <c r="AE3228" i="7" a="1"/>
  <c r="AE3228" i="7" s="1"/>
  <c r="AE3229" i="7" a="1"/>
  <c r="AE3229" i="7" s="1"/>
  <c r="AE3230" i="7" a="1"/>
  <c r="AE3230" i="7" s="1"/>
  <c r="AE3231" i="7" a="1"/>
  <c r="AE3231" i="7" s="1"/>
  <c r="AE3232" i="7" a="1"/>
  <c r="AE3232" i="7" s="1"/>
  <c r="AE3233" i="7" a="1"/>
  <c r="AE3233" i="7" s="1"/>
  <c r="AE3234" i="7" a="1"/>
  <c r="AE3234" i="7" s="1"/>
  <c r="AE3235" i="7" a="1"/>
  <c r="AE3235" i="7" s="1"/>
  <c r="AE3236" i="7" a="1"/>
  <c r="AE3236" i="7" s="1"/>
  <c r="AE3237" i="7" a="1"/>
  <c r="AE3237" i="7" s="1"/>
  <c r="AE3238" i="7" a="1"/>
  <c r="AE3238" i="7" s="1"/>
  <c r="AE3239" i="7" a="1"/>
  <c r="AE3239" i="7" s="1"/>
  <c r="AE3240" i="7" a="1"/>
  <c r="AE3240" i="7" s="1"/>
  <c r="AE3241" i="7" a="1"/>
  <c r="AE3241" i="7" s="1"/>
  <c r="AE3242" i="7" a="1"/>
  <c r="AE3242" i="7" s="1"/>
  <c r="AE3243" i="7" a="1"/>
  <c r="AE3243" i="7" s="1"/>
  <c r="AE3244" i="7" a="1"/>
  <c r="AE3244" i="7" s="1"/>
  <c r="AE3245" i="7" a="1"/>
  <c r="AE3245" i="7" s="1"/>
  <c r="AE3246" i="7" a="1"/>
  <c r="AE3246" i="7" s="1"/>
  <c r="AE3247" i="7" a="1"/>
  <c r="AE3247" i="7" s="1"/>
  <c r="AE3248" i="7" a="1"/>
  <c r="AE3248" i="7" s="1"/>
  <c r="AE3249" i="7" a="1"/>
  <c r="AE3249" i="7" s="1"/>
  <c r="AE3250" i="7" a="1"/>
  <c r="AE3250" i="7" s="1"/>
  <c r="AE3251" i="7" a="1"/>
  <c r="AE3251" i="7" s="1"/>
  <c r="AE3252" i="7" a="1"/>
  <c r="AE3252" i="7" s="1"/>
  <c r="AE3253" i="7" a="1"/>
  <c r="AE3253" i="7" s="1"/>
  <c r="AE3254" i="7" a="1"/>
  <c r="AE3254" i="7" s="1"/>
  <c r="AE3255" i="7" a="1"/>
  <c r="AE3255" i="7" s="1"/>
  <c r="AE3256" i="7" a="1"/>
  <c r="AE3256" i="7" s="1"/>
  <c r="AE3257" i="7" a="1"/>
  <c r="AE3257" i="7" s="1"/>
  <c r="AE3258" i="7" a="1"/>
  <c r="AE3258" i="7" s="1"/>
  <c r="AE3259" i="7" a="1"/>
  <c r="AE3259" i="7" s="1"/>
  <c r="AE3260" i="7" a="1"/>
  <c r="AE3260" i="7" s="1"/>
  <c r="AE3261" i="7" a="1"/>
  <c r="AE3261" i="7" s="1"/>
  <c r="AE3262" i="7" a="1"/>
  <c r="AE3262" i="7" s="1"/>
  <c r="AE3263" i="7" a="1"/>
  <c r="AE3263" i="7" s="1"/>
  <c r="AE3264" i="7" a="1"/>
  <c r="AE3264" i="7" s="1"/>
  <c r="AE3265" i="7" a="1"/>
  <c r="AE3265" i="7" s="1"/>
  <c r="AE3266" i="7" a="1"/>
  <c r="AE3266" i="7" s="1"/>
  <c r="AE3267" i="7" a="1"/>
  <c r="AE3267" i="7"/>
  <c r="AE3268" i="7" a="1"/>
  <c r="AE3268" i="7" s="1"/>
  <c r="AE3269" i="7" a="1"/>
  <c r="AE3269" i="7" s="1"/>
  <c r="AE3270" i="7" a="1"/>
  <c r="AE3270" i="7" s="1"/>
  <c r="AE3271" i="7" a="1"/>
  <c r="AE3271" i="7" s="1"/>
  <c r="AE3272" i="7" a="1"/>
  <c r="AE3272" i="7" s="1"/>
  <c r="AE3273" i="7" a="1"/>
  <c r="AE3273" i="7" s="1"/>
  <c r="AE3274" i="7" a="1"/>
  <c r="AE3274" i="7" s="1"/>
  <c r="AE3275" i="7" a="1"/>
  <c r="AE3275" i="7" s="1"/>
  <c r="AE3276" i="7" a="1"/>
  <c r="AE3276" i="7" s="1"/>
  <c r="AE3277" i="7" a="1"/>
  <c r="AE3277" i="7" s="1"/>
  <c r="AE3278" i="7" a="1"/>
  <c r="AE3278" i="7" s="1"/>
  <c r="AE3279" i="7" a="1"/>
  <c r="AE3279" i="7" s="1"/>
  <c r="AE3280" i="7" a="1"/>
  <c r="AE3280" i="7" s="1"/>
  <c r="AE3281" i="7" a="1"/>
  <c r="AE3281" i="7" s="1"/>
  <c r="AE3282" i="7" a="1"/>
  <c r="AE3282" i="7" s="1"/>
  <c r="AE3283" i="7" a="1"/>
  <c r="AE3283" i="7" s="1"/>
  <c r="AE3284" i="7" a="1"/>
  <c r="AE3284" i="7" s="1"/>
  <c r="AE3285" i="7" a="1"/>
  <c r="AE3285" i="7" s="1"/>
  <c r="AE3286" i="7" a="1"/>
  <c r="AE3286" i="7" s="1"/>
  <c r="AE3287" i="7" a="1"/>
  <c r="AE3287" i="7" s="1"/>
  <c r="AE3288" i="7" a="1"/>
  <c r="AE3288" i="7" s="1"/>
  <c r="AE3289" i="7" a="1"/>
  <c r="AE3289" i="7" s="1"/>
  <c r="AE3290" i="7" a="1"/>
  <c r="AE3290" i="7" s="1"/>
  <c r="AE3291" i="7" a="1"/>
  <c r="AE3291" i="7" s="1"/>
  <c r="AE3292" i="7" a="1"/>
  <c r="AE3292" i="7" s="1"/>
  <c r="AE3293" i="7" a="1"/>
  <c r="AE3293" i="7" s="1"/>
  <c r="AE3294" i="7" a="1"/>
  <c r="AE3294" i="7" s="1"/>
  <c r="AE3295" i="7" a="1"/>
  <c r="AE3295" i="7" s="1"/>
  <c r="AE3296" i="7" a="1"/>
  <c r="AE3296" i="7" s="1"/>
  <c r="AE3297" i="7" a="1"/>
  <c r="AE3297" i="7" s="1"/>
  <c r="AE3298" i="7" a="1"/>
  <c r="AE3298" i="7" s="1"/>
  <c r="AE3299" i="7" a="1"/>
  <c r="AE3299" i="7" s="1"/>
  <c r="AE3300" i="7" a="1"/>
  <c r="AE3300" i="7" s="1"/>
  <c r="AE3301" i="7" a="1"/>
  <c r="AE3301" i="7" s="1"/>
  <c r="AE3302" i="7" a="1"/>
  <c r="AE3302" i="7" s="1"/>
  <c r="AE3303" i="7" a="1"/>
  <c r="AE3303" i="7" s="1"/>
  <c r="AE3304" i="7" a="1"/>
  <c r="AE3304" i="7" s="1"/>
  <c r="AE3305" i="7" a="1"/>
  <c r="AE3305" i="7" s="1"/>
  <c r="AE3306" i="7" a="1"/>
  <c r="AE3306" i="7" s="1"/>
  <c r="AE3307" i="7" a="1"/>
  <c r="AE3307" i="7" s="1"/>
  <c r="AE3308" i="7" a="1"/>
  <c r="AE3308" i="7" s="1"/>
  <c r="AE3309" i="7" a="1"/>
  <c r="AE3309" i="7" s="1"/>
  <c r="AE3310" i="7" a="1"/>
  <c r="AE3310" i="7" s="1"/>
  <c r="AE3311" i="7" a="1"/>
  <c r="AE3311" i="7" s="1"/>
  <c r="AE3312" i="7" a="1"/>
  <c r="AE3312" i="7" s="1"/>
  <c r="AE3313" i="7" a="1"/>
  <c r="AE3313" i="7" s="1"/>
  <c r="AE3314" i="7" a="1"/>
  <c r="AE3314" i="7" s="1"/>
  <c r="AE3315" i="7" a="1"/>
  <c r="AE3315" i="7" s="1"/>
  <c r="AE3316" i="7" a="1"/>
  <c r="AE3316" i="7" s="1"/>
  <c r="AE3317" i="7" a="1"/>
  <c r="AE3317" i="7" s="1"/>
  <c r="AE3318" i="7" a="1"/>
  <c r="AE3318" i="7" s="1"/>
  <c r="AE3319" i="7" a="1"/>
  <c r="AE3319" i="7" s="1"/>
  <c r="AE3320" i="7" a="1"/>
  <c r="AE3320" i="7" s="1"/>
  <c r="AE3321" i="7" a="1"/>
  <c r="AE3321" i="7" s="1"/>
  <c r="AE3322" i="7" a="1"/>
  <c r="AE3322" i="7" s="1"/>
  <c r="AE3323" i="7" a="1"/>
  <c r="AE3323" i="7" s="1"/>
  <c r="AE3324" i="7" a="1"/>
  <c r="AE3324" i="7" s="1"/>
  <c r="AE3325" i="7" a="1"/>
  <c r="AE3325" i="7" s="1"/>
  <c r="AE3326" i="7" a="1"/>
  <c r="AE3326" i="7" s="1"/>
  <c r="AE3327" i="7" a="1"/>
  <c r="AE3327" i="7" s="1"/>
  <c r="AE3328" i="7" a="1"/>
  <c r="AE3328" i="7" s="1"/>
  <c r="AE3329" i="7" a="1"/>
  <c r="AE3329" i="7" s="1"/>
  <c r="AE3330" i="7" a="1"/>
  <c r="AE3330" i="7" s="1"/>
  <c r="AE3331" i="7" a="1"/>
  <c r="AE3331" i="7" s="1"/>
  <c r="AE3332" i="7" a="1"/>
  <c r="AE3332" i="7" s="1"/>
  <c r="AE3333" i="7" a="1"/>
  <c r="AE3333" i="7" s="1"/>
  <c r="AE3334" i="7" a="1"/>
  <c r="AE3334" i="7" s="1"/>
  <c r="AE3335" i="7" a="1"/>
  <c r="AE3335" i="7"/>
  <c r="AE3336" i="7" a="1"/>
  <c r="AE3336" i="7" s="1"/>
  <c r="AE3337" i="7" a="1"/>
  <c r="AE3337" i="7" s="1"/>
  <c r="AE3338" i="7" a="1"/>
  <c r="AE3338" i="7" s="1"/>
  <c r="AE3339" i="7" a="1"/>
  <c r="AE3339" i="7" s="1"/>
  <c r="AE3340" i="7" a="1"/>
  <c r="AE3340" i="7" s="1"/>
  <c r="AE3341" i="7" a="1"/>
  <c r="AE3341" i="7" s="1"/>
  <c r="AE3342" i="7" a="1"/>
  <c r="AE3342" i="7" s="1"/>
  <c r="AE3343" i="7" a="1"/>
  <c r="AE3343" i="7" s="1"/>
  <c r="AE3344" i="7" a="1"/>
  <c r="AE3344" i="7" s="1"/>
  <c r="AE3345" i="7" a="1"/>
  <c r="AE3345" i="7" s="1"/>
  <c r="AE3346" i="7" a="1"/>
  <c r="AE3346" i="7" s="1"/>
  <c r="AE3347" i="7" a="1"/>
  <c r="AE3347" i="7" s="1"/>
  <c r="AE3348" i="7" a="1"/>
  <c r="AE3348" i="7" s="1"/>
  <c r="AE3349" i="7" a="1"/>
  <c r="AE3349" i="7" s="1"/>
  <c r="AE3350" i="7" a="1"/>
  <c r="AE3350" i="7" s="1"/>
  <c r="AE3351" i="7" a="1"/>
  <c r="AE3351" i="7" s="1"/>
  <c r="AE3352" i="7" a="1"/>
  <c r="AE3352" i="7" s="1"/>
  <c r="AE3353" i="7" a="1"/>
  <c r="AE3353" i="7" s="1"/>
  <c r="AE3354" i="7" a="1"/>
  <c r="AE3354" i="7" s="1"/>
  <c r="AE3355" i="7" a="1"/>
  <c r="AE3355" i="7" s="1"/>
  <c r="AE3356" i="7" a="1"/>
  <c r="AE3356" i="7" s="1"/>
  <c r="AE3357" i="7" a="1"/>
  <c r="AE3357" i="7" s="1"/>
  <c r="AE3358" i="7" a="1"/>
  <c r="AE3358" i="7" s="1"/>
  <c r="AE3359" i="7" a="1"/>
  <c r="AE3359" i="7" s="1"/>
  <c r="AE3360" i="7" a="1"/>
  <c r="AE3360" i="7" s="1"/>
  <c r="AE3361" i="7" a="1"/>
  <c r="AE3361" i="7" s="1"/>
  <c r="AE3362" i="7" a="1"/>
  <c r="AE3362" i="7" s="1"/>
  <c r="AE3363" i="7" a="1"/>
  <c r="AE3363" i="7" s="1"/>
  <c r="AE3364" i="7" a="1"/>
  <c r="AE3364" i="7" s="1"/>
  <c r="AE3365" i="7" a="1"/>
  <c r="AE3365" i="7" s="1"/>
  <c r="AE3366" i="7" a="1"/>
  <c r="AE3366" i="7" s="1"/>
  <c r="AE3367" i="7" a="1"/>
  <c r="AE3367" i="7" s="1"/>
  <c r="AE3368" i="7" a="1"/>
  <c r="AE3368" i="7" s="1"/>
  <c r="AE3369" i="7" a="1"/>
  <c r="AE3369" i="7" s="1"/>
  <c r="AE3370" i="7" a="1"/>
  <c r="AE3370" i="7" s="1"/>
  <c r="AE3371" i="7" a="1"/>
  <c r="AE3371" i="7"/>
  <c r="AE3372" i="7" a="1"/>
  <c r="AE3372" i="7" s="1"/>
  <c r="AE3373" i="7" a="1"/>
  <c r="AE3373" i="7" s="1"/>
  <c r="AE3374" i="7" a="1"/>
  <c r="AE3374" i="7" s="1"/>
  <c r="AE3375" i="7" a="1"/>
  <c r="AE3375" i="7" s="1"/>
  <c r="AE3376" i="7" a="1"/>
  <c r="AE3376" i="7" s="1"/>
  <c r="AE3377" i="7" a="1"/>
  <c r="AE3377" i="7" s="1"/>
  <c r="AE3378" i="7" a="1"/>
  <c r="AE3378" i="7" s="1"/>
  <c r="AE3379" i="7" a="1"/>
  <c r="AE3379" i="7" s="1"/>
  <c r="AE3380" i="7" a="1"/>
  <c r="AE3380" i="7" s="1"/>
  <c r="AE3381" i="7" a="1"/>
  <c r="AE3381" i="7" s="1"/>
  <c r="AE3382" i="7" a="1"/>
  <c r="AE3382" i="7" s="1"/>
  <c r="AE3383" i="7" a="1"/>
  <c r="AE3383" i="7" s="1"/>
  <c r="AE3384" i="7" a="1"/>
  <c r="AE3384" i="7" s="1"/>
  <c r="AE3385" i="7" a="1"/>
  <c r="AE3385" i="7" s="1"/>
  <c r="AE3386" i="7" a="1"/>
  <c r="AE3386" i="7" s="1"/>
  <c r="AE3387" i="7" a="1"/>
  <c r="AE3387" i="7" s="1"/>
  <c r="AE3388" i="7" a="1"/>
  <c r="AE3388" i="7" s="1"/>
  <c r="AE3389" i="7" a="1"/>
  <c r="AE3389" i="7" s="1"/>
  <c r="AE3390" i="7" a="1"/>
  <c r="AE3390" i="7" s="1"/>
  <c r="AE3391" i="7" a="1"/>
  <c r="AE3391" i="7" s="1"/>
  <c r="AE3392" i="7" a="1"/>
  <c r="AE3392" i="7" s="1"/>
  <c r="AE3393" i="7" a="1"/>
  <c r="AE3393" i="7"/>
  <c r="AE3394" i="7" a="1"/>
  <c r="AE3394" i="7" s="1"/>
  <c r="AE3395" i="7" a="1"/>
  <c r="AE3395" i="7" s="1"/>
  <c r="AE3396" i="7" a="1"/>
  <c r="AE3396" i="7" s="1"/>
  <c r="AE3397" i="7" a="1"/>
  <c r="AE3397" i="7" s="1"/>
  <c r="AE3398" i="7" a="1"/>
  <c r="AE3398" i="7" s="1"/>
  <c r="AE3399" i="7" a="1"/>
  <c r="AE3399" i="7" s="1"/>
  <c r="AE3400" i="7" a="1"/>
  <c r="AE3400" i="7" s="1"/>
  <c r="AE3401" i="7" a="1"/>
  <c r="AE3401" i="7" s="1"/>
  <c r="AE3402" i="7" a="1"/>
  <c r="AE3402" i="7" s="1"/>
  <c r="AE3403" i="7" a="1"/>
  <c r="AE3403" i="7" s="1"/>
  <c r="AE3404" i="7" a="1"/>
  <c r="AE3404" i="7" s="1"/>
  <c r="AE3405" i="7" a="1"/>
  <c r="AE3405" i="7"/>
  <c r="AE3406" i="7" a="1"/>
  <c r="AE3406" i="7" s="1"/>
  <c r="AE3407" i="7" a="1"/>
  <c r="AE3407" i="7" s="1"/>
  <c r="AE3408" i="7" a="1"/>
  <c r="AE3408" i="7" s="1"/>
  <c r="AE3409" i="7" a="1"/>
  <c r="AE3409" i="7" s="1"/>
  <c r="AE3410" i="7" a="1"/>
  <c r="AE3410" i="7" s="1"/>
  <c r="AE3411" i="7" a="1"/>
  <c r="AE3411" i="7" s="1"/>
  <c r="AE3412" i="7" a="1"/>
  <c r="AE3412" i="7" s="1"/>
  <c r="AE3413" i="7" a="1"/>
  <c r="AE3413" i="7" s="1"/>
  <c r="AE3414" i="7" a="1"/>
  <c r="AE3414" i="7" s="1"/>
  <c r="AE3415" i="7" a="1"/>
  <c r="AE3415" i="7" s="1"/>
  <c r="AE3416" i="7" a="1"/>
  <c r="AE3416" i="7" s="1"/>
  <c r="AE3417" i="7" a="1"/>
  <c r="AE3417" i="7" s="1"/>
  <c r="AE3418" i="7" a="1"/>
  <c r="AE3418" i="7" s="1"/>
  <c r="AE3419" i="7" a="1"/>
  <c r="AE3419" i="7" s="1"/>
  <c r="AE3420" i="7" a="1"/>
  <c r="AE3420" i="7" s="1"/>
  <c r="AE3421" i="7" a="1"/>
  <c r="AE3421" i="7" s="1"/>
  <c r="AE3422" i="7" a="1"/>
  <c r="AE3422" i="7" s="1"/>
  <c r="AE3423" i="7" a="1"/>
  <c r="AE3423" i="7" s="1"/>
  <c r="AE3424" i="7" a="1"/>
  <c r="AE3424" i="7" s="1"/>
  <c r="AE3425" i="7" a="1"/>
  <c r="AE3425" i="7" s="1"/>
  <c r="AE3426" i="7" a="1"/>
  <c r="AE3426" i="7" s="1"/>
  <c r="AE3427" i="7" a="1"/>
  <c r="AE3427" i="7" s="1"/>
  <c r="AE3428" i="7" a="1"/>
  <c r="AE3428" i="7" s="1"/>
  <c r="AE3429" i="7" a="1"/>
  <c r="AE3429" i="7" s="1"/>
  <c r="AE3430" i="7" a="1"/>
  <c r="AE3430" i="7" s="1"/>
  <c r="AE3431" i="7" a="1"/>
  <c r="AE3431" i="7" s="1"/>
  <c r="AE3432" i="7" a="1"/>
  <c r="AE3432" i="7" s="1"/>
  <c r="AE3433" i="7" a="1"/>
  <c r="AE3433" i="7" s="1"/>
  <c r="AE3434" i="7" a="1"/>
  <c r="AE3434" i="7" s="1"/>
  <c r="AE3435" i="7" a="1"/>
  <c r="AE3435" i="7" s="1"/>
  <c r="AE3436" i="7" a="1"/>
  <c r="AE3436" i="7" s="1"/>
  <c r="AE3437" i="7" a="1"/>
  <c r="AE3437" i="7" s="1"/>
  <c r="AE3438" i="7" a="1"/>
  <c r="AE3438" i="7" s="1"/>
  <c r="AE3439" i="7" a="1"/>
  <c r="AE3439" i="7"/>
  <c r="AE3440" i="7" a="1"/>
  <c r="AE3440" i="7" s="1"/>
  <c r="AE3441" i="7" a="1"/>
  <c r="AE3441" i="7" s="1"/>
  <c r="AE3442" i="7" a="1"/>
  <c r="AE3442" i="7" s="1"/>
  <c r="AE3443" i="7" a="1"/>
  <c r="AE3443" i="7" s="1"/>
  <c r="AE3444" i="7" a="1"/>
  <c r="AE3444" i="7" s="1"/>
  <c r="AE3445" i="7" a="1"/>
  <c r="AE3445" i="7" s="1"/>
  <c r="AE3446" i="7" a="1"/>
  <c r="AE3446" i="7" s="1"/>
  <c r="AE3447" i="7" a="1"/>
  <c r="AE3447" i="7" s="1"/>
  <c r="AE3448" i="7" a="1"/>
  <c r="AE3448" i="7" s="1"/>
  <c r="AE3449" i="7" a="1"/>
  <c r="AE3449" i="7"/>
  <c r="AE3450" i="7" a="1"/>
  <c r="AE3450" i="7" s="1"/>
  <c r="AE3451" i="7" a="1"/>
  <c r="AE3451" i="7" s="1"/>
  <c r="AE3452" i="7" a="1"/>
  <c r="AE3452" i="7" s="1"/>
  <c r="AE3453" i="7" a="1"/>
  <c r="AE3453" i="7" s="1"/>
  <c r="AE3454" i="7" a="1"/>
  <c r="AE3454" i="7" s="1"/>
  <c r="AE3455" i="7" a="1"/>
  <c r="AE3455" i="7" s="1"/>
  <c r="AE3456" i="7" a="1"/>
  <c r="AE3456" i="7" s="1"/>
  <c r="AE3457" i="7" a="1"/>
  <c r="AE3457" i="7" s="1"/>
  <c r="AE3458" i="7" a="1"/>
  <c r="AE3458" i="7" s="1"/>
  <c r="AE3459" i="7" a="1"/>
  <c r="AE3459" i="7"/>
  <c r="AE3460" i="7" a="1"/>
  <c r="AE3460" i="7" s="1"/>
  <c r="AE3461" i="7" a="1"/>
  <c r="AE3461" i="7" s="1"/>
  <c r="AE3462" i="7" a="1"/>
  <c r="AE3462" i="7" s="1"/>
  <c r="AE3463" i="7" a="1"/>
  <c r="AE3463" i="7"/>
  <c r="AE3464" i="7" a="1"/>
  <c r="AE3464" i="7" s="1"/>
  <c r="AE3465" i="7" a="1"/>
  <c r="AE3465" i="7"/>
  <c r="AE3466" i="7" a="1"/>
  <c r="AE3466" i="7" s="1"/>
  <c r="AE3467" i="7" a="1"/>
  <c r="AE3467" i="7" s="1"/>
  <c r="AE3468" i="7" a="1"/>
  <c r="AE3468" i="7" s="1"/>
  <c r="AE3469" i="7" a="1"/>
  <c r="AE3469" i="7" s="1"/>
  <c r="AE3470" i="7" a="1"/>
  <c r="AE3470" i="7" s="1"/>
  <c r="AE3471" i="7" a="1"/>
  <c r="AE3471" i="7" s="1"/>
  <c r="AE3472" i="7" a="1"/>
  <c r="AE3472" i="7" s="1"/>
  <c r="AE3473" i="7" a="1"/>
  <c r="AE3473" i="7" s="1"/>
  <c r="AE3474" i="7" a="1"/>
  <c r="AE3474" i="7" s="1"/>
  <c r="AE3475" i="7" a="1"/>
  <c r="AE3475" i="7" s="1"/>
  <c r="AE3476" i="7" a="1"/>
  <c r="AE3476" i="7" s="1"/>
  <c r="AE3477" i="7" a="1"/>
  <c r="AE3477" i="7" s="1"/>
  <c r="AE3478" i="7" a="1"/>
  <c r="AE3478" i="7" s="1"/>
  <c r="AE3479" i="7" a="1"/>
  <c r="AE3479" i="7" s="1"/>
  <c r="AE3480" i="7" a="1"/>
  <c r="AE3480" i="7" s="1"/>
  <c r="AE3481" i="7" a="1"/>
  <c r="AE3481" i="7" s="1"/>
  <c r="AE3482" i="7" a="1"/>
  <c r="AE3482" i="7" s="1"/>
  <c r="AE3483" i="7" a="1"/>
  <c r="AE3483" i="7" s="1"/>
  <c r="AE3484" i="7" a="1"/>
  <c r="AE3484" i="7" s="1"/>
  <c r="AE3485" i="7" a="1"/>
  <c r="AE3485" i="7" s="1"/>
  <c r="AE3486" i="7" a="1"/>
  <c r="AE3486" i="7" s="1"/>
  <c r="AE3487" i="7" a="1"/>
  <c r="AE3487" i="7" s="1"/>
  <c r="AE3488" i="7" a="1"/>
  <c r="AE3488" i="7" s="1"/>
  <c r="AE3489" i="7" a="1"/>
  <c r="AE3489" i="7" s="1"/>
  <c r="AE3490" i="7" a="1"/>
  <c r="AE3490" i="7" s="1"/>
  <c r="AE3491" i="7" a="1"/>
  <c r="AE3491" i="7" s="1"/>
  <c r="AE3492" i="7" a="1"/>
  <c r="AE3492" i="7" s="1"/>
  <c r="AE3493" i="7" a="1"/>
  <c r="AE3493" i="7"/>
  <c r="AE3494" i="7" a="1"/>
  <c r="AE3494" i="7" s="1"/>
  <c r="AE3495" i="7" a="1"/>
  <c r="AE3495" i="7" s="1"/>
  <c r="AE3496" i="7" a="1"/>
  <c r="AE3496" i="7" s="1"/>
  <c r="AE3497" i="7" a="1"/>
  <c r="AE3497" i="7" s="1"/>
  <c r="AE3498" i="7" a="1"/>
  <c r="AE3498" i="7" s="1"/>
  <c r="AE3499" i="7" a="1"/>
  <c r="AE3499" i="7" s="1"/>
  <c r="AE3500" i="7" a="1"/>
  <c r="AE3500" i="7" s="1"/>
  <c r="AE3501" i="7" a="1"/>
  <c r="AE3501" i="7" s="1"/>
  <c r="AE3502" i="7" a="1"/>
  <c r="AE3502" i="7" s="1"/>
  <c r="AE3503" i="7" a="1"/>
  <c r="AE3503" i="7" s="1"/>
  <c r="AE3504" i="7" a="1"/>
  <c r="AE3504" i="7" s="1"/>
  <c r="AE3505" i="7" a="1"/>
  <c r="AE3505" i="7" s="1"/>
  <c r="AE3506" i="7" a="1"/>
  <c r="AE3506" i="7" s="1"/>
  <c r="AE3507" i="7" a="1"/>
  <c r="AE3507" i="7" s="1"/>
  <c r="AE3508" i="7" a="1"/>
  <c r="AE3508" i="7" s="1"/>
  <c r="AE3509" i="7" a="1"/>
  <c r="AE3509" i="7" s="1"/>
  <c r="AE3510" i="7" a="1"/>
  <c r="AE3510" i="7" s="1"/>
  <c r="AE3511" i="7" a="1"/>
  <c r="AE3511" i="7"/>
  <c r="AE3512" i="7" a="1"/>
  <c r="AE3512" i="7" s="1"/>
  <c r="AE3513" i="7" a="1"/>
  <c r="AE3513" i="7" s="1"/>
  <c r="AE3514" i="7" a="1"/>
  <c r="AE3514" i="7" s="1"/>
  <c r="AE3515" i="7" a="1"/>
  <c r="AE3515" i="7" s="1"/>
  <c r="AE3516" i="7" a="1"/>
  <c r="AE3516" i="7" s="1"/>
  <c r="AE3517" i="7" a="1"/>
  <c r="AE3517" i="7" s="1"/>
  <c r="AE3518" i="7" a="1"/>
  <c r="AE3518" i="7" s="1"/>
  <c r="AE3519" i="7" a="1"/>
  <c r="AE3519" i="7" s="1"/>
  <c r="AE3520" i="7" a="1"/>
  <c r="AE3520" i="7" s="1"/>
  <c r="AE3521" i="7" a="1"/>
  <c r="AE3521" i="7" s="1"/>
  <c r="AE3522" i="7" a="1"/>
  <c r="AE3522" i="7" s="1"/>
  <c r="AE3523" i="7" a="1"/>
  <c r="AE3523" i="7" s="1"/>
  <c r="AE3524" i="7" a="1"/>
  <c r="AE3524" i="7" s="1"/>
  <c r="AE3525" i="7" a="1"/>
  <c r="AE3525" i="7" s="1"/>
  <c r="AE3526" i="7" a="1"/>
  <c r="AE3526" i="7" s="1"/>
  <c r="AE3527" i="7" a="1"/>
  <c r="AE3527" i="7"/>
  <c r="AE3528" i="7" a="1"/>
  <c r="AE3528" i="7" s="1"/>
  <c r="AE3529" i="7" a="1"/>
  <c r="AE3529" i="7" s="1"/>
  <c r="AE3530" i="7" a="1"/>
  <c r="AE3530" i="7" s="1"/>
  <c r="AE3531" i="7" a="1"/>
  <c r="AE3531" i="7"/>
  <c r="AE3532" i="7" a="1"/>
  <c r="AE3532" i="7" s="1"/>
  <c r="AE3533" i="7" a="1"/>
  <c r="AE3533" i="7" s="1"/>
  <c r="AE3534" i="7" a="1"/>
  <c r="AE3534" i="7" s="1"/>
  <c r="AE3535" i="7" a="1"/>
  <c r="AE3535" i="7" s="1"/>
  <c r="AE3536" i="7" a="1"/>
  <c r="AE3536" i="7" s="1"/>
  <c r="AE3537" i="7" a="1"/>
  <c r="AE3537" i="7" s="1"/>
  <c r="AE3538" i="7" a="1"/>
  <c r="AE3538" i="7" s="1"/>
  <c r="AE3539" i="7" a="1"/>
  <c r="AE3539" i="7" s="1"/>
  <c r="AE3540" i="7" a="1"/>
  <c r="AE3540" i="7" s="1"/>
  <c r="AE3541" i="7" a="1"/>
  <c r="AE3541" i="7" s="1"/>
  <c r="AE3542" i="7" a="1"/>
  <c r="AE3542" i="7" s="1"/>
  <c r="AE3543" i="7" a="1"/>
  <c r="AE3543" i="7" s="1"/>
  <c r="AE3544" i="7" a="1"/>
  <c r="AE3544" i="7" s="1"/>
  <c r="AE3545" i="7" a="1"/>
  <c r="AE3545" i="7" s="1"/>
  <c r="AE3546" i="7" a="1"/>
  <c r="AE3546" i="7" s="1"/>
  <c r="AE3547" i="7" a="1"/>
  <c r="AE3547" i="7"/>
  <c r="AE3548" i="7" a="1"/>
  <c r="AE3548" i="7" s="1"/>
  <c r="AE3549" i="7" a="1"/>
  <c r="AE3549" i="7" s="1"/>
  <c r="AE3550" i="7" a="1"/>
  <c r="AE3550" i="7" s="1"/>
  <c r="AE3551" i="7" a="1"/>
  <c r="AE3551" i="7" s="1"/>
  <c r="AE3552" i="7" a="1"/>
  <c r="AE3552" i="7" s="1"/>
  <c r="AE3553" i="7" a="1"/>
  <c r="AE3553" i="7" s="1"/>
  <c r="AE3554" i="7" a="1"/>
  <c r="AE3554" i="7" s="1"/>
  <c r="AE3555" i="7" a="1"/>
  <c r="AE3555" i="7" s="1"/>
  <c r="AE3556" i="7" a="1"/>
  <c r="AE3556" i="7" s="1"/>
  <c r="AE3557" i="7" a="1"/>
  <c r="AE3557" i="7" s="1"/>
  <c r="AE3558" i="7" a="1"/>
  <c r="AE3558" i="7"/>
  <c r="AE3559" i="7" a="1"/>
  <c r="AE3559" i="7" s="1"/>
  <c r="AE3560" i="7" a="1"/>
  <c r="AE3560" i="7" s="1"/>
  <c r="AE3561" i="7" a="1"/>
  <c r="AE3561" i="7" s="1"/>
  <c r="AE3562" i="7" a="1"/>
  <c r="AE3562" i="7" s="1"/>
  <c r="AE3563" i="7" a="1"/>
  <c r="AE3563" i="7" s="1"/>
  <c r="AE3564" i="7" a="1"/>
  <c r="AE3564" i="7" s="1"/>
  <c r="AE3565" i="7" a="1"/>
  <c r="AE3565" i="7" s="1"/>
  <c r="AE3566" i="7" a="1"/>
  <c r="AE3566" i="7" s="1"/>
  <c r="AE3567" i="7" a="1"/>
  <c r="AE3567" i="7" s="1"/>
  <c r="AE3568" i="7" a="1"/>
  <c r="AE3568" i="7" s="1"/>
  <c r="AE3569" i="7" a="1"/>
  <c r="AE3569" i="7" s="1"/>
  <c r="AE3570" i="7" a="1"/>
  <c r="AE3570" i="7" s="1"/>
  <c r="AE3571" i="7" a="1"/>
  <c r="AE3571" i="7" s="1"/>
  <c r="AE3572" i="7" a="1"/>
  <c r="AE3572" i="7" s="1"/>
  <c r="AE3573" i="7" a="1"/>
  <c r="AE3573" i="7" s="1"/>
  <c r="AE3574" i="7" a="1"/>
  <c r="AE3574" i="7" s="1"/>
  <c r="AE3575" i="7" a="1"/>
  <c r="AE3575" i="7" s="1"/>
  <c r="AE3576" i="7" a="1"/>
  <c r="AE3576" i="7" s="1"/>
  <c r="AE3577" i="7" a="1"/>
  <c r="AE3577" i="7" s="1"/>
  <c r="AE3578" i="7" a="1"/>
  <c r="AE3578" i="7" s="1"/>
  <c r="AE3579" i="7" a="1"/>
  <c r="AE3579" i="7" s="1"/>
  <c r="AE3580" i="7" a="1"/>
  <c r="AE3580" i="7" s="1"/>
  <c r="AE3581" i="7" a="1"/>
  <c r="AE3581" i="7" s="1"/>
  <c r="AE3582" i="7" a="1"/>
  <c r="AE3582" i="7" s="1"/>
  <c r="AE3583" i="7" a="1"/>
  <c r="AE3583" i="7" s="1"/>
  <c r="AE3584" i="7" a="1"/>
  <c r="AE3584" i="7" s="1"/>
  <c r="AE3585" i="7" a="1"/>
  <c r="AE3585" i="7" s="1"/>
  <c r="AE3586" i="7" a="1"/>
  <c r="AE3586" i="7" s="1"/>
  <c r="AE3587" i="7" a="1"/>
  <c r="AE3587" i="7" s="1"/>
  <c r="AE3588" i="7" a="1"/>
  <c r="AE3588" i="7" s="1"/>
  <c r="AE3589" i="7" a="1"/>
  <c r="AE3589" i="7" s="1"/>
  <c r="AE3590" i="7" a="1"/>
  <c r="AE3590" i="7" s="1"/>
  <c r="AE3591" i="7" a="1"/>
  <c r="AE3591" i="7" s="1"/>
  <c r="AE3592" i="7" a="1"/>
  <c r="AE3592" i="7" s="1"/>
  <c r="AE3593" i="7" a="1"/>
  <c r="AE3593" i="7" s="1"/>
  <c r="AE3594" i="7" a="1"/>
  <c r="AE3594" i="7" s="1"/>
  <c r="AE3595" i="7" a="1"/>
  <c r="AE3595" i="7" s="1"/>
  <c r="AE3596" i="7" a="1"/>
  <c r="AE3596" i="7" s="1"/>
  <c r="AE3597" i="7" a="1"/>
  <c r="AE3597" i="7" s="1"/>
  <c r="AE3598" i="7" a="1"/>
  <c r="AE3598" i="7" s="1"/>
  <c r="AE3599" i="7" a="1"/>
  <c r="AE3599" i="7" s="1"/>
  <c r="AE3600" i="7" a="1"/>
  <c r="AE3600" i="7" s="1"/>
  <c r="AE3601" i="7" a="1"/>
  <c r="AE3601" i="7" s="1"/>
  <c r="AE3602" i="7" a="1"/>
  <c r="AE3602" i="7" s="1"/>
  <c r="AE3603" i="7" a="1"/>
  <c r="AE3603" i="7" s="1"/>
  <c r="AE3604" i="7" a="1"/>
  <c r="AE3604" i="7" s="1"/>
  <c r="AE3605" i="7" a="1"/>
  <c r="AE3605" i="7" s="1"/>
  <c r="AE3606" i="7" a="1"/>
  <c r="AE3606" i="7" s="1"/>
  <c r="AE3607" i="7" a="1"/>
  <c r="AE3607" i="7" s="1"/>
  <c r="AE3608" i="7" a="1"/>
  <c r="AE3608" i="7" s="1"/>
  <c r="AE3609" i="7" a="1"/>
  <c r="AE3609" i="7" s="1"/>
  <c r="AE3610" i="7" a="1"/>
  <c r="AE3610" i="7" s="1"/>
  <c r="AE3611" i="7" a="1"/>
  <c r="AE3611" i="7" s="1"/>
  <c r="AE3612" i="7" a="1"/>
  <c r="AE3612" i="7" s="1"/>
  <c r="AE3613" i="7" a="1"/>
  <c r="AE3613" i="7" s="1"/>
  <c r="AE3614" i="7" a="1"/>
  <c r="AE3614" i="7" s="1"/>
  <c r="AE3615" i="7" a="1"/>
  <c r="AE3615" i="7" s="1"/>
  <c r="AE3616" i="7" a="1"/>
  <c r="AE3616" i="7" s="1"/>
  <c r="AE3617" i="7" a="1"/>
  <c r="AE3617" i="7" s="1"/>
  <c r="AE3618" i="7" a="1"/>
  <c r="AE3618" i="7" s="1"/>
  <c r="AE3619" i="7" a="1"/>
  <c r="AE3619" i="7"/>
  <c r="AE3620" i="7" a="1"/>
  <c r="AE3620" i="7" s="1"/>
  <c r="AE3621" i="7" a="1"/>
  <c r="AE3621" i="7" s="1"/>
  <c r="AE3622" i="7" a="1"/>
  <c r="AE3622" i="7" s="1"/>
  <c r="AE3623" i="7" a="1"/>
  <c r="AE3623" i="7" s="1"/>
  <c r="AE3624" i="7" a="1"/>
  <c r="AE3624" i="7" s="1"/>
  <c r="AE3625" i="7" a="1"/>
  <c r="AE3625" i="7" s="1"/>
  <c r="AE3626" i="7" a="1"/>
  <c r="AE3626" i="7" s="1"/>
  <c r="AE3627" i="7" a="1"/>
  <c r="AE3627" i="7" s="1"/>
  <c r="AE3628" i="7" a="1"/>
  <c r="AE3628" i="7" s="1"/>
  <c r="AE3629" i="7" a="1"/>
  <c r="AE3629" i="7"/>
  <c r="AE3630" i="7" a="1"/>
  <c r="AE3630" i="7" s="1"/>
  <c r="AE3631" i="7" a="1"/>
  <c r="AE3631" i="7" s="1"/>
  <c r="AE3632" i="7" a="1"/>
  <c r="AE3632" i="7" s="1"/>
  <c r="AE3633" i="7" a="1"/>
  <c r="AE3633" i="7" s="1"/>
  <c r="AE3634" i="7" a="1"/>
  <c r="AE3634" i="7" s="1"/>
  <c r="AE3635" i="7" a="1"/>
  <c r="AE3635" i="7" s="1"/>
  <c r="AE3636" i="7" a="1"/>
  <c r="AE3636" i="7" s="1"/>
  <c r="AE3637" i="7" a="1"/>
  <c r="AE3637" i="7" s="1"/>
  <c r="AE3638" i="7" a="1"/>
  <c r="AE3638" i="7" s="1"/>
  <c r="AE3639" i="7" a="1"/>
  <c r="AE3639" i="7" s="1"/>
  <c r="AE3640" i="7" a="1"/>
  <c r="AE3640" i="7" s="1"/>
  <c r="AE3641" i="7" a="1"/>
  <c r="AE3641" i="7" s="1"/>
  <c r="AE3642" i="7" a="1"/>
  <c r="AE3642" i="7" s="1"/>
  <c r="AE3643" i="7" a="1"/>
  <c r="AE3643" i="7" s="1"/>
  <c r="AE3644" i="7" a="1"/>
  <c r="AE3644" i="7" s="1"/>
  <c r="AE3645" i="7" a="1"/>
  <c r="AE3645" i="7" s="1"/>
  <c r="AE3646" i="7" a="1"/>
  <c r="AE3646" i="7" s="1"/>
  <c r="AE3647" i="7" a="1"/>
  <c r="AE3647" i="7" s="1"/>
  <c r="AE3648" i="7" a="1"/>
  <c r="AE3648" i="7"/>
  <c r="AE3649" i="7" a="1"/>
  <c r="AE3649" i="7"/>
  <c r="AE3650" i="7" a="1"/>
  <c r="AE3650" i="7" s="1"/>
  <c r="AE3651" i="7" a="1"/>
  <c r="AE3651" i="7" s="1"/>
  <c r="AE3652" i="7" a="1"/>
  <c r="AE3652" i="7" s="1"/>
  <c r="AE3653" i="7" a="1"/>
  <c r="AE3653" i="7" s="1"/>
  <c r="AE3654" i="7" a="1"/>
  <c r="AE3654" i="7" s="1"/>
  <c r="AE3655" i="7" a="1"/>
  <c r="AE3655" i="7" s="1"/>
  <c r="AE3656" i="7" a="1"/>
  <c r="AE3656" i="7" s="1"/>
  <c r="AE3657" i="7" a="1"/>
  <c r="AE3657" i="7" s="1"/>
  <c r="AE3658" i="7" a="1"/>
  <c r="AE3658" i="7" s="1"/>
  <c r="AE3659" i="7" a="1"/>
  <c r="AE3659" i="7" s="1"/>
  <c r="AE3660" i="7" a="1"/>
  <c r="AE3660" i="7" s="1"/>
  <c r="AE3661" i="7" a="1"/>
  <c r="AE3661" i="7" s="1"/>
  <c r="AE3662" i="7" a="1"/>
  <c r="AE3662" i="7" s="1"/>
  <c r="AE3663" i="7" a="1"/>
  <c r="AE3663" i="7" s="1"/>
  <c r="AE3664" i="7" a="1"/>
  <c r="AE3664" i="7" s="1"/>
  <c r="AE3665" i="7" a="1"/>
  <c r="AE3665" i="7" s="1"/>
  <c r="AE3666" i="7" a="1"/>
  <c r="AE3666" i="7" s="1"/>
  <c r="AE3667" i="7" a="1"/>
  <c r="AE3667" i="7" s="1"/>
  <c r="AE3668" i="7" a="1"/>
  <c r="AE3668" i="7" s="1"/>
  <c r="AE3669" i="7" a="1"/>
  <c r="AE3669" i="7" s="1"/>
  <c r="AE3670" i="7" a="1"/>
  <c r="AE3670" i="7" s="1"/>
  <c r="AE3671" i="7" a="1"/>
  <c r="AE3671" i="7" s="1"/>
  <c r="AE3672" i="7" a="1"/>
  <c r="AE3672" i="7" s="1"/>
  <c r="AE3673" i="7" a="1"/>
  <c r="AE3673" i="7" s="1"/>
  <c r="AE3674" i="7" a="1"/>
  <c r="AE3674" i="7" s="1"/>
  <c r="AE3675" i="7" a="1"/>
  <c r="AE3675" i="7" s="1"/>
  <c r="AE3676" i="7" a="1"/>
  <c r="AE3676" i="7" s="1"/>
  <c r="AE3677" i="7" a="1"/>
  <c r="AE3677" i="7" s="1"/>
  <c r="AE3678" i="7" a="1"/>
  <c r="AE3678" i="7" s="1"/>
  <c r="AE3679" i="7" a="1"/>
  <c r="AE3679" i="7" s="1"/>
  <c r="AE3680" i="7" a="1"/>
  <c r="AE3680" i="7" s="1"/>
  <c r="AE3681" i="7" a="1"/>
  <c r="AE3681" i="7" s="1"/>
  <c r="AE3682" i="7" a="1"/>
  <c r="AE3682" i="7" s="1"/>
  <c r="AE3683" i="7" a="1"/>
  <c r="AE3683" i="7" s="1"/>
  <c r="AE3684" i="7" a="1"/>
  <c r="AE3684" i="7" s="1"/>
  <c r="AE3685" i="7" a="1"/>
  <c r="AE3685" i="7" s="1"/>
  <c r="AE3686" i="7" a="1"/>
  <c r="AE3686" i="7" s="1"/>
  <c r="AE3687" i="7" a="1"/>
  <c r="AE3687" i="7"/>
  <c r="AE3688" i="7" a="1"/>
  <c r="AE3688" i="7" s="1"/>
  <c r="AE3689" i="7" a="1"/>
  <c r="AE3689" i="7" s="1"/>
  <c r="AE3690" i="7" a="1"/>
  <c r="AE3690" i="7" s="1"/>
  <c r="AE3691" i="7" a="1"/>
  <c r="AE3691" i="7" s="1"/>
  <c r="AE3692" i="7" a="1"/>
  <c r="AE3692" i="7" s="1"/>
  <c r="AE3693" i="7" a="1"/>
  <c r="AE3693" i="7"/>
  <c r="AE3694" i="7" a="1"/>
  <c r="AE3694" i="7" s="1"/>
  <c r="AE3695" i="7" a="1"/>
  <c r="AE3695" i="7" s="1"/>
  <c r="AE3696" i="7" a="1"/>
  <c r="AE3696" i="7" s="1"/>
  <c r="AE3697" i="7" a="1"/>
  <c r="AE3697" i="7" s="1"/>
  <c r="AE3698" i="7" a="1"/>
  <c r="AE3698" i="7" s="1"/>
  <c r="AE3699" i="7" a="1"/>
  <c r="AE3699" i="7" s="1"/>
  <c r="AE3700" i="7" a="1"/>
  <c r="AE3700" i="7"/>
  <c r="AE3701" i="7" a="1"/>
  <c r="AE3701" i="7" s="1"/>
  <c r="AE3702" i="7" a="1"/>
  <c r="AE3702" i="7" s="1"/>
  <c r="AE3703" i="7" a="1"/>
  <c r="AE3703" i="7"/>
  <c r="AE3704" i="7" a="1"/>
  <c r="AE3704" i="7" s="1"/>
  <c r="AE3705" i="7" a="1"/>
  <c r="AE3705" i="7" s="1"/>
  <c r="AE3706" i="7" a="1"/>
  <c r="AE3706" i="7" s="1"/>
  <c r="AE3707" i="7" a="1"/>
  <c r="AE3707" i="7" s="1"/>
  <c r="AE3708" i="7" a="1"/>
  <c r="AE3708" i="7" s="1"/>
  <c r="AE3709" i="7" a="1"/>
  <c r="AE3709" i="7"/>
  <c r="AE3710" i="7" a="1"/>
  <c r="AE3710" i="7" s="1"/>
  <c r="AE3711" i="7" a="1"/>
  <c r="AE3711" i="7" s="1"/>
  <c r="AE3712" i="7" a="1"/>
  <c r="AE3712" i="7" s="1"/>
  <c r="AE3713" i="7" a="1"/>
  <c r="AE3713" i="7" s="1"/>
  <c r="AE3714" i="7" a="1"/>
  <c r="AE3714" i="7" s="1"/>
  <c r="AE3715" i="7" a="1"/>
  <c r="AE3715" i="7" s="1"/>
  <c r="AE3716" i="7" a="1"/>
  <c r="AE3716" i="7" s="1"/>
  <c r="AE3717" i="7" a="1"/>
  <c r="AE3717" i="7" s="1"/>
  <c r="AE3718" i="7" a="1"/>
  <c r="AE3718" i="7" s="1"/>
  <c r="AE3719" i="7" a="1"/>
  <c r="AE3719" i="7" s="1"/>
  <c r="AE3720" i="7" a="1"/>
  <c r="AE3720" i="7" s="1"/>
  <c r="AE3721" i="7" a="1"/>
  <c r="AE3721" i="7" s="1"/>
  <c r="AE3722" i="7" a="1"/>
  <c r="AE3722" i="7" s="1"/>
  <c r="AE3723" i="7" a="1"/>
  <c r="AE3723" i="7" s="1"/>
  <c r="AE3724" i="7" a="1"/>
  <c r="AE3724" i="7" s="1"/>
  <c r="AE3725" i="7" a="1"/>
  <c r="AE3725" i="7" s="1"/>
  <c r="AE3726" i="7" a="1"/>
  <c r="AE3726" i="7" s="1"/>
  <c r="AE3727" i="7" a="1"/>
  <c r="AE3727" i="7"/>
  <c r="AE3728" i="7" a="1"/>
  <c r="AE3728" i="7" s="1"/>
  <c r="AE3729" i="7" a="1"/>
  <c r="AE3729" i="7" s="1"/>
  <c r="AE3730" i="7" a="1"/>
  <c r="AE3730" i="7" s="1"/>
  <c r="AE3731" i="7" a="1"/>
  <c r="AE3731" i="7" s="1"/>
  <c r="AE3732" i="7" a="1"/>
  <c r="AE3732" i="7" s="1"/>
  <c r="AE3733" i="7" a="1"/>
  <c r="AE3733" i="7" s="1"/>
  <c r="AE3734" i="7" a="1"/>
  <c r="AE3734" i="7" s="1"/>
  <c r="AE3735" i="7" a="1"/>
  <c r="AE3735" i="7" s="1"/>
  <c r="AE3736" i="7" a="1"/>
  <c r="AE3736" i="7" s="1"/>
  <c r="AE3737" i="7" a="1"/>
  <c r="AE3737" i="7" s="1"/>
  <c r="AE3738" i="7" a="1"/>
  <c r="AE3738" i="7" s="1"/>
  <c r="AE3739" i="7" a="1"/>
  <c r="AE3739" i="7" s="1"/>
  <c r="AE3740" i="7" a="1"/>
  <c r="AE3740" i="7" s="1"/>
  <c r="AE3741" i="7" a="1"/>
  <c r="AE3741" i="7" s="1"/>
  <c r="AE3742" i="7" a="1"/>
  <c r="AE3742" i="7" s="1"/>
  <c r="AE3743" i="7" a="1"/>
  <c r="AE3743" i="7" s="1"/>
  <c r="AE3744" i="7" a="1"/>
  <c r="AE3744" i="7" s="1"/>
  <c r="AE3745" i="7" a="1"/>
  <c r="AE3745" i="7" s="1"/>
  <c r="AE3746" i="7" a="1"/>
  <c r="AE3746" i="7" s="1"/>
  <c r="AE3747" i="7" a="1"/>
  <c r="AE3747" i="7" s="1"/>
  <c r="AE3748" i="7" a="1"/>
  <c r="AE3748" i="7" s="1"/>
  <c r="AE3749" i="7" a="1"/>
  <c r="AE3749" i="7"/>
  <c r="AE3750" i="7" a="1"/>
  <c r="AE3750" i="7" s="1"/>
  <c r="AE3751" i="7" a="1"/>
  <c r="AE3751" i="7" s="1"/>
  <c r="AE3752" i="7" a="1"/>
  <c r="AE3752" i="7" s="1"/>
  <c r="AE3753" i="7" a="1"/>
  <c r="AE3753" i="7"/>
  <c r="AE3754" i="7" a="1"/>
  <c r="AE3754" i="7" s="1"/>
  <c r="AE3755" i="7" a="1"/>
  <c r="AE3755" i="7" s="1"/>
  <c r="AE3756" i="7" a="1"/>
  <c r="AE3756" i="7" s="1"/>
  <c r="AE3757" i="7" a="1"/>
  <c r="AE3757" i="7"/>
  <c r="AE3758" i="7" a="1"/>
  <c r="AE3758" i="7" s="1"/>
  <c r="AE3759" i="7" a="1"/>
  <c r="AE3759" i="7" s="1"/>
  <c r="AE3760" i="7" a="1"/>
  <c r="AE3760" i="7" s="1"/>
  <c r="AE3761" i="7" a="1"/>
  <c r="AE3761" i="7" s="1"/>
  <c r="AE3762" i="7" a="1"/>
  <c r="AE3762" i="7" s="1"/>
  <c r="AE3763" i="7" a="1"/>
  <c r="AE3763" i="7" s="1"/>
  <c r="AE3764" i="7" a="1"/>
  <c r="AE3764" i="7" s="1"/>
  <c r="AE3765" i="7" a="1"/>
  <c r="AE3765" i="7" s="1"/>
  <c r="AE3766" i="7" a="1"/>
  <c r="AE3766" i="7" s="1"/>
  <c r="AE3767" i="7" a="1"/>
  <c r="AE3767" i="7" s="1"/>
  <c r="AE3768" i="7" a="1"/>
  <c r="AE3768" i="7" s="1"/>
  <c r="AE3769" i="7" a="1"/>
  <c r="AE3769" i="7" s="1"/>
  <c r="AE3770" i="7" a="1"/>
  <c r="AE3770" i="7" s="1"/>
  <c r="AE3771" i="7" a="1"/>
  <c r="AE3771" i="7" s="1"/>
  <c r="AE3772" i="7" a="1"/>
  <c r="AE3772" i="7" s="1"/>
  <c r="AE3773" i="7" a="1"/>
  <c r="AE3773" i="7" s="1"/>
  <c r="AE3774" i="7" a="1"/>
  <c r="AE3774" i="7" s="1"/>
  <c r="AE3775" i="7" a="1"/>
  <c r="AE3775" i="7" s="1"/>
  <c r="AE3776" i="7" a="1"/>
  <c r="AE3776" i="7" s="1"/>
  <c r="AE3777" i="7" a="1"/>
  <c r="AE3777" i="7" s="1"/>
  <c r="AE3778" i="7" a="1"/>
  <c r="AE3778" i="7" s="1"/>
  <c r="AE3779" i="7" a="1"/>
  <c r="AE3779" i="7" s="1"/>
  <c r="AE3780" i="7" a="1"/>
  <c r="AE3780" i="7" s="1"/>
  <c r="AE3781" i="7" a="1"/>
  <c r="AE3781" i="7" s="1"/>
  <c r="AE3782" i="7" a="1"/>
  <c r="AE3782" i="7" s="1"/>
  <c r="AE3783" i="7" a="1"/>
  <c r="AE3783" i="7" s="1"/>
  <c r="AE3784" i="7" a="1"/>
  <c r="AE3784" i="7" s="1"/>
  <c r="AE3785" i="7" a="1"/>
  <c r="AE3785" i="7" s="1"/>
  <c r="AE3786" i="7" a="1"/>
  <c r="AE3786" i="7" s="1"/>
  <c r="AE3787" i="7" a="1"/>
  <c r="AE3787" i="7" s="1"/>
  <c r="AE3788" i="7" a="1"/>
  <c r="AE3788" i="7" s="1"/>
  <c r="AE3789" i="7" a="1"/>
  <c r="AE3789" i="7" s="1"/>
  <c r="AE3790" i="7" a="1"/>
  <c r="AE3790" i="7" s="1"/>
  <c r="AE3791" i="7" a="1"/>
  <c r="AE3791" i="7" s="1"/>
  <c r="AE3792" i="7" a="1"/>
  <c r="AE3792" i="7" s="1"/>
  <c r="AE3793" i="7" a="1"/>
  <c r="AE3793" i="7" s="1"/>
  <c r="AE3794" i="7" a="1"/>
  <c r="AE3794" i="7" s="1"/>
  <c r="AE3795" i="7" a="1"/>
  <c r="AE3795" i="7" s="1"/>
  <c r="AE3796" i="7" a="1"/>
  <c r="AE3796" i="7" s="1"/>
  <c r="AE3797" i="7" a="1"/>
  <c r="AE3797" i="7" s="1"/>
  <c r="AE3798" i="7" a="1"/>
  <c r="AE3798" i="7" s="1"/>
  <c r="AE3799" i="7" a="1"/>
  <c r="AE3799" i="7" s="1"/>
  <c r="AE3800" i="7" a="1"/>
  <c r="AE3800" i="7" s="1"/>
  <c r="AE3801" i="7" a="1"/>
  <c r="AE3801" i="7"/>
  <c r="AE3802" i="7" a="1"/>
  <c r="AE3802" i="7" s="1"/>
  <c r="AE3803" i="7" a="1"/>
  <c r="AE3803" i="7" s="1"/>
  <c r="AE3804" i="7" a="1"/>
  <c r="AE3804" i="7" s="1"/>
  <c r="AE3805" i="7" a="1"/>
  <c r="AE3805" i="7" s="1"/>
  <c r="AE3806" i="7" a="1"/>
  <c r="AE3806" i="7"/>
  <c r="AE3807" i="7" a="1"/>
  <c r="AE3807" i="7" s="1"/>
  <c r="AE3808" i="7" a="1"/>
  <c r="AE3808" i="7" s="1"/>
  <c r="AE3809" i="7" a="1"/>
  <c r="AE3809" i="7" s="1"/>
  <c r="AE3810" i="7" a="1"/>
  <c r="AE3810" i="7" s="1"/>
  <c r="AE3811" i="7" a="1"/>
  <c r="AE3811" i="7" s="1"/>
  <c r="AE3812" i="7" a="1"/>
  <c r="AE3812" i="7" s="1"/>
  <c r="AE3813" i="7" a="1"/>
  <c r="AE3813" i="7" s="1"/>
  <c r="AE3814" i="7" a="1"/>
  <c r="AE3814" i="7" s="1"/>
  <c r="AE3815" i="7" a="1"/>
  <c r="AE3815" i="7" s="1"/>
  <c r="AE3816" i="7" a="1"/>
  <c r="AE3816" i="7" s="1"/>
  <c r="AE3817" i="7" a="1"/>
  <c r="AE3817" i="7" s="1"/>
  <c r="AE3818" i="7" a="1"/>
  <c r="AE3818" i="7" s="1"/>
  <c r="AE3819" i="7" a="1"/>
  <c r="AE3819" i="7" s="1"/>
  <c r="AE3820" i="7" a="1"/>
  <c r="AE3820" i="7" s="1"/>
  <c r="AE3821" i="7" a="1"/>
  <c r="AE3821" i="7" s="1"/>
  <c r="AE3822" i="7" a="1"/>
  <c r="AE3822" i="7" s="1"/>
  <c r="AE3823" i="7" a="1"/>
  <c r="AE3823" i="7" s="1"/>
  <c r="AE3824" i="7" a="1"/>
  <c r="AE3824" i="7" s="1"/>
  <c r="AE3825" i="7" a="1"/>
  <c r="AE3825" i="7" s="1"/>
  <c r="AE3826" i="7" a="1"/>
  <c r="AE3826" i="7" s="1"/>
  <c r="AE3827" i="7" a="1"/>
  <c r="AE3827" i="7" s="1"/>
  <c r="AE3828" i="7" a="1"/>
  <c r="AE3828" i="7" s="1"/>
  <c r="AE3829" i="7" a="1"/>
  <c r="AE3829" i="7"/>
  <c r="AE3830" i="7" a="1"/>
  <c r="AE3830" i="7" s="1"/>
  <c r="AE3831" i="7" a="1"/>
  <c r="AE3831" i="7" s="1"/>
  <c r="AE3832" i="7" a="1"/>
  <c r="AE3832" i="7" s="1"/>
  <c r="AE3833" i="7" a="1"/>
  <c r="AE3833" i="7" s="1"/>
  <c r="AE3834" i="7" a="1"/>
  <c r="AE3834" i="7" s="1"/>
  <c r="AE3835" i="7" a="1"/>
  <c r="AE3835" i="7" s="1"/>
  <c r="AE3836" i="7" a="1"/>
  <c r="AE3836" i="7" s="1"/>
  <c r="AE3837" i="7" a="1"/>
  <c r="AE3837" i="7" s="1"/>
  <c r="AE3838" i="7" a="1"/>
  <c r="AE3838" i="7" s="1"/>
  <c r="AE3839" i="7" a="1"/>
  <c r="AE3839" i="7" s="1"/>
  <c r="AE3840" i="7" a="1"/>
  <c r="AE3840" i="7" s="1"/>
  <c r="AE3841" i="7" a="1"/>
  <c r="AE3841" i="7" s="1"/>
  <c r="AE3842" i="7" a="1"/>
  <c r="AE3842" i="7" s="1"/>
  <c r="AE3843" i="7" a="1"/>
  <c r="AE3843" i="7" s="1"/>
  <c r="AE3844" i="7" a="1"/>
  <c r="AE3844" i="7" s="1"/>
  <c r="AE3845" i="7" a="1"/>
  <c r="AE3845" i="7" s="1"/>
  <c r="AE3846" i="7" a="1"/>
  <c r="AE3846" i="7" s="1"/>
  <c r="AE3847" i="7" a="1"/>
  <c r="AE3847" i="7" s="1"/>
  <c r="AE3848" i="7" a="1"/>
  <c r="AE3848" i="7" s="1"/>
  <c r="AE3849" i="7" a="1"/>
  <c r="AE3849" i="7" s="1"/>
  <c r="AE3850" i="7" a="1"/>
  <c r="AE3850" i="7" s="1"/>
  <c r="AE3851" i="7" a="1"/>
  <c r="AE3851" i="7" s="1"/>
  <c r="AE3852" i="7" a="1"/>
  <c r="AE3852" i="7" s="1"/>
  <c r="AE3853" i="7" a="1"/>
  <c r="AE3853" i="7" s="1"/>
  <c r="AE3854" i="7" a="1"/>
  <c r="AE3854" i="7" s="1"/>
  <c r="AE3855" i="7" a="1"/>
  <c r="AE3855" i="7" s="1"/>
  <c r="AE3856" i="7" a="1"/>
  <c r="AE3856" i="7" s="1"/>
  <c r="AE3857" i="7" a="1"/>
  <c r="AE3857" i="7" s="1"/>
  <c r="AE3858" i="7" a="1"/>
  <c r="AE3858" i="7" s="1"/>
  <c r="AE3859" i="7" a="1"/>
  <c r="AE3859" i="7" s="1"/>
  <c r="AE3860" i="7" a="1"/>
  <c r="AE3860" i="7" s="1"/>
  <c r="AE3861" i="7" a="1"/>
  <c r="AE3861" i="7" s="1"/>
  <c r="AE3862" i="7" a="1"/>
  <c r="AE3862" i="7" s="1"/>
  <c r="AE3863" i="7" a="1"/>
  <c r="AE3863" i="7" s="1"/>
  <c r="AE3864" i="7" a="1"/>
  <c r="AE3864" i="7" s="1"/>
  <c r="AE3865" i="7" a="1"/>
  <c r="AE3865" i="7" s="1"/>
  <c r="AE3866" i="7" a="1"/>
  <c r="AE3866" i="7"/>
  <c r="AE3867" i="7" a="1"/>
  <c r="AE3867" i="7" s="1"/>
  <c r="AE3868" i="7" a="1"/>
  <c r="AE3868" i="7" s="1"/>
  <c r="AE3869" i="7" a="1"/>
  <c r="AE3869" i="7" s="1"/>
  <c r="AE3870" i="7" a="1"/>
  <c r="AE3870" i="7" s="1"/>
  <c r="AE3871" i="7" a="1"/>
  <c r="AE3871" i="7" s="1"/>
  <c r="AE3872" i="7" a="1"/>
  <c r="AE3872" i="7" s="1"/>
  <c r="AE3873" i="7" a="1"/>
  <c r="AE3873" i="7" s="1"/>
  <c r="AE3874" i="7" a="1"/>
  <c r="AE3874" i="7" s="1"/>
  <c r="AE3875" i="7" a="1"/>
  <c r="AE3875" i="7" s="1"/>
  <c r="AE3876" i="7" a="1"/>
  <c r="AE3876" i="7" s="1"/>
  <c r="AE3877" i="7" a="1"/>
  <c r="AE3877" i="7" s="1"/>
  <c r="AE3878" i="7" a="1"/>
  <c r="AE3878" i="7" s="1"/>
  <c r="AE3879" i="7" a="1"/>
  <c r="AE3879" i="7" s="1"/>
  <c r="AE3880" i="7" a="1"/>
  <c r="AE3880" i="7" s="1"/>
  <c r="AE3881" i="7" a="1"/>
  <c r="AE3881" i="7"/>
  <c r="AE3882" i="7" a="1"/>
  <c r="AE3882" i="7" s="1"/>
  <c r="AE3883" i="7" a="1"/>
  <c r="AE3883" i="7" s="1"/>
  <c r="AE3884" i="7" a="1"/>
  <c r="AE3884" i="7"/>
  <c r="AE3885" i="7" a="1"/>
  <c r="AE3885" i="7" s="1"/>
  <c r="AE3886" i="7" a="1"/>
  <c r="AE3886" i="7" s="1"/>
  <c r="AE3887" i="7" a="1"/>
  <c r="AE3887" i="7" s="1"/>
  <c r="AE3888" i="7" a="1"/>
  <c r="AE3888" i="7" s="1"/>
  <c r="AE3889" i="7" a="1"/>
  <c r="AE3889" i="7" s="1"/>
  <c r="AE3890" i="7" a="1"/>
  <c r="AE3890" i="7" s="1"/>
  <c r="AE3891" i="7" a="1"/>
  <c r="AE3891" i="7" s="1"/>
  <c r="AE3892" i="7" a="1"/>
  <c r="AE3892" i="7" s="1"/>
  <c r="AE3893" i="7" a="1"/>
  <c r="AE3893" i="7" s="1"/>
  <c r="AE3894" i="7" a="1"/>
  <c r="AE3894" i="7" s="1"/>
  <c r="AE3895" i="7" a="1"/>
  <c r="AE3895" i="7" s="1"/>
  <c r="AE3896" i="7" a="1"/>
  <c r="AE3896" i="7" s="1"/>
  <c r="AE3897" i="7" a="1"/>
  <c r="AE3897" i="7" s="1"/>
  <c r="AE3898" i="7" a="1"/>
  <c r="AE3898" i="7" s="1"/>
  <c r="AE3899" i="7" a="1"/>
  <c r="AE3899" i="7" s="1"/>
  <c r="AE3900" i="7" a="1"/>
  <c r="AE3900" i="7" s="1"/>
  <c r="AE3901" i="7" a="1"/>
  <c r="AE3901" i="7" s="1"/>
  <c r="AE3902" i="7" a="1"/>
  <c r="AE3902" i="7" s="1"/>
  <c r="AE3903" i="7" a="1"/>
  <c r="AE3903" i="7" s="1"/>
  <c r="AE3904" i="7" a="1"/>
  <c r="AE3904" i="7" s="1"/>
  <c r="AE3905" i="7" a="1"/>
  <c r="AE3905" i="7" s="1"/>
  <c r="AE3906" i="7" a="1"/>
  <c r="AE3906" i="7" s="1"/>
  <c r="AE3907" i="7" a="1"/>
  <c r="AE3907" i="7" s="1"/>
  <c r="AE3908" i="7" a="1"/>
  <c r="AE3908" i="7" s="1"/>
  <c r="AE3909" i="7" a="1"/>
  <c r="AE3909" i="7" s="1"/>
  <c r="AE3910" i="7" a="1"/>
  <c r="AE3910" i="7" s="1"/>
  <c r="AE3911" i="7" a="1"/>
  <c r="AE3911" i="7" s="1"/>
  <c r="AE3912" i="7" a="1"/>
  <c r="AE3912" i="7" s="1"/>
  <c r="AE3913" i="7" a="1"/>
  <c r="AE3913" i="7" s="1"/>
  <c r="AE3914" i="7" a="1"/>
  <c r="AE3914" i="7" s="1"/>
  <c r="AE3915" i="7" a="1"/>
  <c r="AE3915" i="7" s="1"/>
  <c r="AE3916" i="7" a="1"/>
  <c r="AE3916" i="7" s="1"/>
  <c r="AE3917" i="7" a="1"/>
  <c r="AE3917" i="7" s="1"/>
  <c r="AE3918" i="7" a="1"/>
  <c r="AE3918" i="7" s="1"/>
  <c r="AE3919" i="7" a="1"/>
  <c r="AE3919" i="7" s="1"/>
  <c r="AE3920" i="7" a="1"/>
  <c r="AE3920" i="7" s="1"/>
  <c r="AE3921" i="7" a="1"/>
  <c r="AE3921" i="7" s="1"/>
  <c r="AE3922" i="7" a="1"/>
  <c r="AE3922" i="7" s="1"/>
  <c r="AE3923" i="7" a="1"/>
  <c r="AE3923" i="7" s="1"/>
  <c r="AE3924" i="7" a="1"/>
  <c r="AE3924" i="7" s="1"/>
  <c r="AE3925" i="7" a="1"/>
  <c r="AE3925" i="7" s="1"/>
  <c r="AE3926" i="7" a="1"/>
  <c r="AE3926" i="7" s="1"/>
  <c r="AE3927" i="7" a="1"/>
  <c r="AE3927" i="7" s="1"/>
  <c r="AE3928" i="7" a="1"/>
  <c r="AE3928" i="7" s="1"/>
  <c r="AE3929" i="7" a="1"/>
  <c r="AE3929" i="7" s="1"/>
  <c r="AE3930" i="7" a="1"/>
  <c r="AE3930" i="7" s="1"/>
  <c r="AE3931" i="7" a="1"/>
  <c r="AE3931" i="7" s="1"/>
  <c r="AE3932" i="7" a="1"/>
  <c r="AE3932" i="7" s="1"/>
  <c r="AE3933" i="7" a="1"/>
  <c r="AE3933" i="7" s="1"/>
  <c r="AE3934" i="7" a="1"/>
  <c r="AE3934" i="7"/>
  <c r="AE3935" i="7" a="1"/>
  <c r="AE3935" i="7" s="1"/>
  <c r="AE3936" i="7" a="1"/>
  <c r="AE3936" i="7" s="1"/>
  <c r="AE3937" i="7" a="1"/>
  <c r="AE3937" i="7" s="1"/>
  <c r="AE3938" i="7" a="1"/>
  <c r="AE3938" i="7"/>
  <c r="AE3939" i="7" a="1"/>
  <c r="AE3939" i="7" s="1"/>
  <c r="AE3940" i="7" a="1"/>
  <c r="AE3940" i="7" s="1"/>
  <c r="AE3941" i="7" a="1"/>
  <c r="AE3941" i="7" s="1"/>
  <c r="AE3942" i="7" a="1"/>
  <c r="AE3942" i="7" s="1"/>
  <c r="AE3943" i="7" a="1"/>
  <c r="AE3943" i="7" s="1"/>
  <c r="AE3944" i="7" a="1"/>
  <c r="AE3944" i="7" s="1"/>
  <c r="AE3945" i="7" a="1"/>
  <c r="AE3945" i="7" s="1"/>
  <c r="AE3946" i="7" a="1"/>
  <c r="AE3946" i="7" s="1"/>
  <c r="AE3947" i="7" a="1"/>
  <c r="AE3947" i="7" s="1"/>
  <c r="AE3948" i="7" a="1"/>
  <c r="AE3948" i="7" s="1"/>
  <c r="AE3949" i="7" a="1"/>
  <c r="AE3949" i="7"/>
  <c r="AE3950" i="7" a="1"/>
  <c r="AE3950" i="7" s="1"/>
  <c r="AE3951" i="7" a="1"/>
  <c r="AE3951" i="7" s="1"/>
  <c r="AE3952" i="7" a="1"/>
  <c r="AE3952" i="7" s="1"/>
  <c r="AE3953" i="7" a="1"/>
  <c r="AE3953" i="7"/>
  <c r="AE3954" i="7" a="1"/>
  <c r="AE3954" i="7" s="1"/>
  <c r="AE3955" i="7" a="1"/>
  <c r="AE3955" i="7" s="1"/>
  <c r="AE3956" i="7" a="1"/>
  <c r="AE3956" i="7" s="1"/>
  <c r="AE3957" i="7" a="1"/>
  <c r="AE3957" i="7" s="1"/>
  <c r="AE3958" i="7" a="1"/>
  <c r="AE3958" i="7" s="1"/>
  <c r="AE3959" i="7" a="1"/>
  <c r="AE3959" i="7" s="1"/>
  <c r="AE3960" i="7" a="1"/>
  <c r="AE3960" i="7" s="1"/>
  <c r="AE3961" i="7" a="1"/>
  <c r="AE3961" i="7" s="1"/>
  <c r="AE3962" i="7" a="1"/>
  <c r="AE3962" i="7"/>
  <c r="AE3963" i="7" a="1"/>
  <c r="AE3963" i="7" s="1"/>
  <c r="AE3964" i="7" a="1"/>
  <c r="AE3964" i="7" s="1"/>
  <c r="AE3965" i="7" a="1"/>
  <c r="AE3965" i="7" s="1"/>
  <c r="AE3966" i="7" a="1"/>
  <c r="AE3966" i="7" s="1"/>
  <c r="AE3967" i="7" a="1"/>
  <c r="AE3967" i="7" s="1"/>
  <c r="AE3968" i="7" a="1"/>
  <c r="AE3968" i="7" s="1"/>
  <c r="AE3969" i="7" a="1"/>
  <c r="AE3969" i="7"/>
  <c r="AE3970" i="7" a="1"/>
  <c r="AE3970" i="7" s="1"/>
  <c r="AE3971" i="7" a="1"/>
  <c r="AE3971" i="7" s="1"/>
  <c r="AE3972" i="7" a="1"/>
  <c r="AE3972" i="7" s="1"/>
  <c r="AE3973" i="7" a="1"/>
  <c r="AE3973" i="7"/>
  <c r="AE3974" i="7" a="1"/>
  <c r="AE3974" i="7" s="1"/>
  <c r="AE3975" i="7" a="1"/>
  <c r="AE3975" i="7" s="1"/>
  <c r="AE3976" i="7" a="1"/>
  <c r="AE3976" i="7" s="1"/>
  <c r="AE3977" i="7" a="1"/>
  <c r="AE3977" i="7" s="1"/>
  <c r="AE3978" i="7" a="1"/>
  <c r="AE3978" i="7" s="1"/>
  <c r="AE3979" i="7" a="1"/>
  <c r="AE3979" i="7" s="1"/>
  <c r="AE3980" i="7" a="1"/>
  <c r="AE3980" i="7" s="1"/>
  <c r="AE3981" i="7" a="1"/>
  <c r="AE3981" i="7" s="1"/>
  <c r="AE3982" i="7" a="1"/>
  <c r="AE3982" i="7" s="1"/>
  <c r="AE3983" i="7" a="1"/>
  <c r="AE3983" i="7" s="1"/>
  <c r="AE3984" i="7" a="1"/>
  <c r="AE3984" i="7" s="1"/>
  <c r="AE3985" i="7" a="1"/>
  <c r="AE3985" i="7" s="1"/>
  <c r="AE3986" i="7" a="1"/>
  <c r="AE3986" i="7" s="1"/>
  <c r="AE3987" i="7" a="1"/>
  <c r="AE3987" i="7" s="1"/>
  <c r="AE3988" i="7" a="1"/>
  <c r="AE3988" i="7" s="1"/>
  <c r="AE3989" i="7" a="1"/>
  <c r="AE3989" i="7" s="1"/>
  <c r="AE3990" i="7" a="1"/>
  <c r="AE3990" i="7" s="1"/>
  <c r="AE3991" i="7" a="1"/>
  <c r="AE3991" i="7" s="1"/>
  <c r="AE3992" i="7" a="1"/>
  <c r="AE3992" i="7" s="1"/>
  <c r="AE3993" i="7" a="1"/>
  <c r="AE3993" i="7" s="1"/>
  <c r="AE3994" i="7" a="1"/>
  <c r="AE3994" i="7" s="1"/>
  <c r="AE3995" i="7" a="1"/>
  <c r="AE3995" i="7" s="1"/>
  <c r="AE3996" i="7" a="1"/>
  <c r="AE3996" i="7" s="1"/>
  <c r="AE3997" i="7" a="1"/>
  <c r="AE3997" i="7" s="1"/>
  <c r="AE3998" i="7" a="1"/>
  <c r="AE3998" i="7" s="1"/>
  <c r="AE3999" i="7" a="1"/>
  <c r="AE3999" i="7" s="1"/>
  <c r="AE4000" i="7" a="1"/>
  <c r="AE4000" i="7" s="1"/>
  <c r="AE4001" i="7" a="1"/>
  <c r="AE4001" i="7" s="1"/>
  <c r="AE4002" i="7" a="1"/>
  <c r="AE4002" i="7" s="1"/>
  <c r="AE4003" i="7" a="1"/>
  <c r="AE4003" i="7"/>
  <c r="AE4004" i="7" a="1"/>
  <c r="AE4004" i="7" s="1"/>
  <c r="AE4005" i="7" a="1"/>
  <c r="AE4005" i="7" s="1"/>
  <c r="AE4006" i="7" a="1"/>
  <c r="AE4006" i="7" s="1"/>
  <c r="AE4007" i="7" a="1"/>
  <c r="AE4007" i="7" s="1"/>
  <c r="AE4008" i="7" a="1"/>
  <c r="AE4008" i="7" s="1"/>
  <c r="AE4009" i="7" a="1"/>
  <c r="AE4009" i="7" s="1"/>
  <c r="AE4010" i="7" a="1"/>
  <c r="AE4010" i="7" s="1"/>
  <c r="AE4011" i="7" a="1"/>
  <c r="AE4011" i="7" s="1"/>
  <c r="AE4012" i="7" a="1"/>
  <c r="AE4012" i="7" s="1"/>
  <c r="AE4013" i="7" a="1"/>
  <c r="AE4013" i="7" s="1"/>
  <c r="AE4014" i="7" a="1"/>
  <c r="AE4014" i="7" s="1"/>
  <c r="AE4015" i="7" a="1"/>
  <c r="AE4015" i="7" s="1"/>
  <c r="AE4016" i="7" a="1"/>
  <c r="AE4016" i="7" s="1"/>
  <c r="AE4017" i="7" a="1"/>
  <c r="AE4017" i="7" s="1"/>
  <c r="AE4018" i="7" a="1"/>
  <c r="AE4018" i="7" s="1"/>
  <c r="AE4019" i="7" a="1"/>
  <c r="AE4019" i="7"/>
  <c r="AE4020" i="7" a="1"/>
  <c r="AE4020" i="7" s="1"/>
  <c r="AE4021" i="7" a="1"/>
  <c r="AE4021" i="7" s="1"/>
  <c r="AE4022" i="7" a="1"/>
  <c r="AE4022" i="7" s="1"/>
  <c r="AE4023" i="7" a="1"/>
  <c r="AE4023" i="7" s="1"/>
  <c r="AE4024" i="7" a="1"/>
  <c r="AE4024" i="7" s="1"/>
  <c r="AE4025" i="7" a="1"/>
  <c r="AE4025" i="7" s="1"/>
  <c r="AE4026" i="7" a="1"/>
  <c r="AE4026" i="7" s="1"/>
  <c r="AE4027" i="7" a="1"/>
  <c r="AE4027" i="7" s="1"/>
  <c r="AE4028" i="7" a="1"/>
  <c r="AE4028" i="7" s="1"/>
  <c r="AE4029" i="7" a="1"/>
  <c r="AE4029" i="7" s="1"/>
  <c r="AE4030" i="7" a="1"/>
  <c r="AE4030" i="7" s="1"/>
  <c r="AE4031" i="7" a="1"/>
  <c r="AE4031" i="7" s="1"/>
  <c r="AE4032" i="7" a="1"/>
  <c r="AE4032" i="7" s="1"/>
  <c r="AE4033" i="7" a="1"/>
  <c r="AE4033" i="7" s="1"/>
  <c r="AE4034" i="7" a="1"/>
  <c r="AE4034" i="7" s="1"/>
  <c r="AE4035" i="7" a="1"/>
  <c r="AE4035" i="7" s="1"/>
  <c r="AE4036" i="7" a="1"/>
  <c r="AE4036" i="7" s="1"/>
  <c r="AE4037" i="7" a="1"/>
  <c r="AE4037" i="7" s="1"/>
  <c r="AE4038" i="7" a="1"/>
  <c r="AE4038" i="7" s="1"/>
  <c r="AE4039" i="7" a="1"/>
  <c r="AE4039" i="7" s="1"/>
  <c r="AE4040" i="7" a="1"/>
  <c r="AE4040" i="7" s="1"/>
  <c r="AE4041" i="7" a="1"/>
  <c r="AE4041" i="7" s="1"/>
  <c r="AE4042" i="7" a="1"/>
  <c r="AE4042" i="7" s="1"/>
  <c r="AE4043" i="7" a="1"/>
  <c r="AE4043" i="7" s="1"/>
  <c r="AE4044" i="7" a="1"/>
  <c r="AE4044" i="7" s="1"/>
  <c r="AE4045" i="7" a="1"/>
  <c r="AE4045" i="7" s="1"/>
  <c r="AE4046" i="7" a="1"/>
  <c r="AE4046" i="7" s="1"/>
  <c r="AE4047" i="7" a="1"/>
  <c r="AE4047" i="7" s="1"/>
  <c r="AE4048" i="7" a="1"/>
  <c r="AE4048" i="7" s="1"/>
  <c r="AE4049" i="7" a="1"/>
  <c r="AE4049" i="7" s="1"/>
  <c r="AE4050" i="7" a="1"/>
  <c r="AE4050" i="7" s="1"/>
  <c r="AE4051" i="7" a="1"/>
  <c r="AE4051" i="7" s="1"/>
  <c r="AE4052" i="7" a="1"/>
  <c r="AE4052" i="7" s="1"/>
  <c r="AE4053" i="7" a="1"/>
  <c r="AE4053" i="7" s="1"/>
  <c r="AE4054" i="7" a="1"/>
  <c r="AE4054" i="7" s="1"/>
  <c r="AE4055" i="7" a="1"/>
  <c r="AE4055" i="7" s="1"/>
  <c r="AE4056" i="7" a="1"/>
  <c r="AE4056" i="7" s="1"/>
  <c r="AE4057" i="7" a="1"/>
  <c r="AE4057" i="7" s="1"/>
  <c r="AE4058" i="7" a="1"/>
  <c r="AE4058" i="7" s="1"/>
  <c r="AE4059" i="7" a="1"/>
  <c r="AE4059" i="7"/>
  <c r="AE4060" i="7" a="1"/>
  <c r="AE4060" i="7" s="1"/>
  <c r="AE4061" i="7" a="1"/>
  <c r="AE4061" i="7" s="1"/>
  <c r="AE4062" i="7" a="1"/>
  <c r="AE4062" i="7" s="1"/>
  <c r="AE4063" i="7" a="1"/>
  <c r="AE4063" i="7" s="1"/>
  <c r="AE4064" i="7" a="1"/>
  <c r="AE4064" i="7"/>
  <c r="AE4065" i="7" a="1"/>
  <c r="AE4065" i="7" s="1"/>
  <c r="AE4066" i="7" a="1"/>
  <c r="AE4066" i="7" s="1"/>
  <c r="AE4067" i="7" a="1"/>
  <c r="AE4067" i="7" s="1"/>
  <c r="AE4068" i="7" a="1"/>
  <c r="AE4068" i="7" s="1"/>
  <c r="AE4069" i="7" a="1"/>
  <c r="AE4069" i="7" s="1"/>
  <c r="AE4070" i="7" a="1"/>
  <c r="AE4070" i="7"/>
  <c r="AE4071" i="7" a="1"/>
  <c r="AE4071" i="7" s="1"/>
  <c r="AE4072" i="7" a="1"/>
  <c r="AE4072" i="7" s="1"/>
  <c r="AE4073" i="7" a="1"/>
  <c r="AE4073" i="7" s="1"/>
  <c r="AE4074" i="7" a="1"/>
  <c r="AE4074" i="7" s="1"/>
  <c r="AE4075" i="7" a="1"/>
  <c r="AE4075" i="7" s="1"/>
  <c r="AE4076" i="7" a="1"/>
  <c r="AE4076" i="7" s="1"/>
  <c r="AE4077" i="7" a="1"/>
  <c r="AE4077" i="7" s="1"/>
  <c r="AE4078" i="7" a="1"/>
  <c r="AE4078" i="7" s="1"/>
  <c r="AE4079" i="7" a="1"/>
  <c r="AE4079" i="7" s="1"/>
  <c r="AE4080" i="7" a="1"/>
  <c r="AE4080" i="7" s="1"/>
  <c r="AE4081" i="7" a="1"/>
  <c r="AE4081" i="7" s="1"/>
  <c r="AE4082" i="7" a="1"/>
  <c r="AE4082" i="7" s="1"/>
  <c r="AE4083" i="7" a="1"/>
  <c r="AE4083" i="7" s="1"/>
  <c r="AE4084" i="7" a="1"/>
  <c r="AE4084" i="7" s="1"/>
  <c r="AE4085" i="7" a="1"/>
  <c r="AE4085" i="7"/>
  <c r="AE4086" i="7" a="1"/>
  <c r="AE4086" i="7" s="1"/>
  <c r="AE4087" i="7" a="1"/>
  <c r="AE4087" i="7" s="1"/>
  <c r="AE4088" i="7" a="1"/>
  <c r="AE4088" i="7" s="1"/>
  <c r="AE4089" i="7" a="1"/>
  <c r="AE4089" i="7"/>
  <c r="AE4090" i="7" a="1"/>
  <c r="AE4090" i="7" s="1"/>
  <c r="AE4091" i="7" a="1"/>
  <c r="AE4091" i="7" s="1"/>
  <c r="AE4092" i="7" a="1"/>
  <c r="AE4092" i="7" s="1"/>
  <c r="AE4093" i="7" a="1"/>
  <c r="AE4093" i="7" s="1"/>
  <c r="AE4094" i="7" a="1"/>
  <c r="AE4094" i="7" s="1"/>
  <c r="AE4095" i="7" a="1"/>
  <c r="AE4095" i="7" s="1"/>
  <c r="AE4096" i="7" a="1"/>
  <c r="AE4096" i="7" s="1"/>
  <c r="AE4097" i="7" a="1"/>
  <c r="AE4097" i="7" s="1"/>
  <c r="AE4098" i="7" a="1"/>
  <c r="AE4098" i="7" s="1"/>
  <c r="AE4099" i="7" a="1"/>
  <c r="AE4099" i="7" s="1"/>
  <c r="AE4100" i="7" a="1"/>
  <c r="AE4100" i="7" s="1"/>
  <c r="AE4101" i="7" a="1"/>
  <c r="AE4101" i="7" s="1"/>
  <c r="AE4102" i="7" a="1"/>
  <c r="AE4102" i="7" s="1"/>
  <c r="AE4103" i="7" a="1"/>
  <c r="AE4103" i="7" s="1"/>
  <c r="AE4104" i="7" a="1"/>
  <c r="AE4104" i="7" s="1"/>
  <c r="AE4105" i="7" a="1"/>
  <c r="AE4105" i="7" s="1"/>
  <c r="AE4106" i="7" a="1"/>
  <c r="AE4106" i="7" s="1"/>
  <c r="AE4107" i="7" a="1"/>
  <c r="AE4107" i="7" s="1"/>
  <c r="AE4108" i="7" a="1"/>
  <c r="AE4108" i="7" s="1"/>
  <c r="AE4109" i="7" a="1"/>
  <c r="AE4109" i="7" s="1"/>
  <c r="AE4110" i="7" a="1"/>
  <c r="AE4110" i="7" s="1"/>
  <c r="AE4111" i="7" a="1"/>
  <c r="AE4111" i="7" s="1"/>
  <c r="AE4112" i="7" a="1"/>
  <c r="AE4112" i="7"/>
  <c r="AE4113" i="7" a="1"/>
  <c r="AE4113" i="7" s="1"/>
  <c r="AE4114" i="7" a="1"/>
  <c r="AE4114" i="7" s="1"/>
  <c r="AE4115" i="7" a="1"/>
  <c r="AE4115" i="7" s="1"/>
  <c r="AE4116" i="7" a="1"/>
  <c r="AE4116" i="7" s="1"/>
  <c r="AE4117" i="7" a="1"/>
  <c r="AE4117" i="7" s="1"/>
  <c r="AE4118" i="7" a="1"/>
  <c r="AE4118" i="7" s="1"/>
  <c r="AE4119" i="7" a="1"/>
  <c r="AE4119" i="7" s="1"/>
  <c r="AE4120" i="7" a="1"/>
  <c r="AE4120" i="7"/>
  <c r="AE4121" i="7" a="1"/>
  <c r="AE4121" i="7" s="1"/>
  <c r="AE4122" i="7" a="1"/>
  <c r="AE4122" i="7" s="1"/>
  <c r="AE4123" i="7" a="1"/>
  <c r="AE4123" i="7" s="1"/>
  <c r="AE4124" i="7" a="1"/>
  <c r="AE4124" i="7" s="1"/>
  <c r="AE4125" i="7" a="1"/>
  <c r="AE4125" i="7" s="1"/>
  <c r="AE4126" i="7" a="1"/>
  <c r="AE4126" i="7" s="1"/>
  <c r="AE4127" i="7" a="1"/>
  <c r="AE4127" i="7" s="1"/>
  <c r="AE4128" i="7" a="1"/>
  <c r="AE4128" i="7" s="1"/>
  <c r="AE4129" i="7" a="1"/>
  <c r="AE4129" i="7" s="1"/>
  <c r="AE4130" i="7" a="1"/>
  <c r="AE4130" i="7" s="1"/>
  <c r="AE4131" i="7" a="1"/>
  <c r="AE4131" i="7" s="1"/>
  <c r="AE4132" i="7" a="1"/>
  <c r="AE4132" i="7" s="1"/>
  <c r="AE4133" i="7" a="1"/>
  <c r="AE4133" i="7" s="1"/>
  <c r="AE4134" i="7" a="1"/>
  <c r="AE4134" i="7" s="1"/>
  <c r="AE4135" i="7" a="1"/>
  <c r="AE4135" i="7" s="1"/>
  <c r="AE4136" i="7" a="1"/>
  <c r="AE4136" i="7" s="1"/>
  <c r="AE4137" i="7" a="1"/>
  <c r="AE4137" i="7" s="1"/>
  <c r="AE4138" i="7" a="1"/>
  <c r="AE4138" i="7" s="1"/>
  <c r="AE4139" i="7" a="1"/>
  <c r="AE4139" i="7" s="1"/>
  <c r="AE4140" i="7" a="1"/>
  <c r="AE4140" i="7" s="1"/>
  <c r="AE4141" i="7" a="1"/>
  <c r="AE4141" i="7" s="1"/>
  <c r="AE4142" i="7" a="1"/>
  <c r="AE4142" i="7"/>
  <c r="AE4143" i="7" a="1"/>
  <c r="AE4143" i="7" s="1"/>
  <c r="AE4144" i="7" a="1"/>
  <c r="AE4144" i="7" s="1"/>
  <c r="AE4145" i="7" a="1"/>
  <c r="AE4145" i="7" s="1"/>
  <c r="AE4146" i="7" a="1"/>
  <c r="AE4146" i="7" s="1"/>
  <c r="AE4147" i="7" a="1"/>
  <c r="AE4147" i="7" s="1"/>
  <c r="AE4148" i="7" a="1"/>
  <c r="AE4148" i="7" s="1"/>
  <c r="AE4149" i="7" a="1"/>
  <c r="AE4149" i="7" s="1"/>
  <c r="AE4150" i="7" a="1"/>
  <c r="AE4150" i="7" s="1"/>
  <c r="AE4151" i="7" a="1"/>
  <c r="AE4151" i="7" s="1"/>
  <c r="AE4152" i="7" a="1"/>
  <c r="AE4152" i="7" s="1"/>
  <c r="AE4153" i="7" a="1"/>
  <c r="AE4153" i="7" s="1"/>
  <c r="AE4154" i="7" a="1"/>
  <c r="AE4154" i="7" s="1"/>
  <c r="AE4155" i="7" a="1"/>
  <c r="AE4155" i="7" s="1"/>
  <c r="AE4156" i="7" a="1"/>
  <c r="AE4156" i="7"/>
  <c r="AE4157" i="7" a="1"/>
  <c r="AE4157" i="7" s="1"/>
  <c r="AE4158" i="7" a="1"/>
  <c r="AE4158" i="7" s="1"/>
  <c r="AE4159" i="7" a="1"/>
  <c r="AE4159" i="7" s="1"/>
  <c r="AE4160" i="7" a="1"/>
  <c r="AE4160" i="7" s="1"/>
  <c r="AE4161" i="7" a="1"/>
  <c r="AE4161" i="7" s="1"/>
  <c r="AE4162" i="7" a="1"/>
  <c r="AE4162" i="7" s="1"/>
  <c r="AE4163" i="7" a="1"/>
  <c r="AE4163" i="7" s="1"/>
  <c r="AE4164" i="7" a="1"/>
  <c r="AE4164" i="7" s="1"/>
  <c r="AE4165" i="7" a="1"/>
  <c r="AE4165" i="7" s="1"/>
  <c r="AE4166" i="7" a="1"/>
  <c r="AE4166" i="7" s="1"/>
  <c r="AE4167" i="7" a="1"/>
  <c r="AE4167" i="7" s="1"/>
  <c r="AE4168" i="7" a="1"/>
  <c r="AE4168" i="7" s="1"/>
  <c r="AE4169" i="7" a="1"/>
  <c r="AE4169" i="7" s="1"/>
  <c r="AE4170" i="7" a="1"/>
  <c r="AE4170" i="7" s="1"/>
  <c r="AE4171" i="7" a="1"/>
  <c r="AE4171" i="7" s="1"/>
  <c r="AE4172" i="7" a="1"/>
  <c r="AE4172" i="7" s="1"/>
  <c r="AE4173" i="7" a="1"/>
  <c r="AE4173" i="7" s="1"/>
  <c r="AE4174" i="7" a="1"/>
  <c r="AE4174" i="7" s="1"/>
  <c r="AE4175" i="7" a="1"/>
  <c r="AE4175" i="7" s="1"/>
  <c r="AE4176" i="7" a="1"/>
  <c r="AE4176" i="7" s="1"/>
  <c r="AE4177" i="7" a="1"/>
  <c r="AE4177" i="7" s="1"/>
  <c r="AE4178" i="7" a="1"/>
  <c r="AE4178" i="7" s="1"/>
  <c r="AE4179" i="7" a="1"/>
  <c r="AE4179" i="7" s="1"/>
  <c r="AE4180" i="7" a="1"/>
  <c r="AE4180" i="7" s="1"/>
  <c r="AE4181" i="7" a="1"/>
  <c r="AE4181" i="7" s="1"/>
  <c r="AE4182" i="7" a="1"/>
  <c r="AE4182" i="7" s="1"/>
  <c r="AE4183" i="7" a="1"/>
  <c r="AE4183" i="7" s="1"/>
  <c r="AE4184" i="7" a="1"/>
  <c r="AE4184" i="7" s="1"/>
  <c r="AE4185" i="7" a="1"/>
  <c r="AE4185" i="7" s="1"/>
  <c r="AE4186" i="7" a="1"/>
  <c r="AE4186" i="7" s="1"/>
  <c r="AE4187" i="7" a="1"/>
  <c r="AE4187" i="7" s="1"/>
  <c r="AE4188" i="7" a="1"/>
  <c r="AE4188" i="7" s="1"/>
  <c r="AE4189" i="7" a="1"/>
  <c r="AE4189" i="7" s="1"/>
  <c r="AE4190" i="7" a="1"/>
  <c r="AE4190" i="7" s="1"/>
  <c r="AE4191" i="7" a="1"/>
  <c r="AE4191" i="7" s="1"/>
  <c r="AE4192" i="7" a="1"/>
  <c r="AE4192" i="7" s="1"/>
  <c r="AE4193" i="7" a="1"/>
  <c r="AE4193" i="7" s="1"/>
  <c r="AE4194" i="7" a="1"/>
  <c r="AE4194" i="7" s="1"/>
  <c r="AE4195" i="7" a="1"/>
  <c r="AE4195" i="7" s="1"/>
  <c r="AE4196" i="7" a="1"/>
  <c r="AE4196" i="7" s="1"/>
  <c r="AE4197" i="7" a="1"/>
  <c r="AE4197" i="7" s="1"/>
  <c r="AE4198" i="7" a="1"/>
  <c r="AE4198" i="7" s="1"/>
  <c r="AE4199" i="7" a="1"/>
  <c r="AE4199" i="7" s="1"/>
  <c r="AE4200" i="7" a="1"/>
  <c r="AE4200" i="7" s="1"/>
  <c r="AE4201" i="7" a="1"/>
  <c r="AE4201" i="7" s="1"/>
  <c r="AE4202" i="7" a="1"/>
  <c r="AE4202" i="7" s="1"/>
  <c r="AE4203" i="7" a="1"/>
  <c r="AE4203" i="7" s="1"/>
  <c r="AE4204" i="7" a="1"/>
  <c r="AE4204" i="7" s="1"/>
  <c r="AE4205" i="7" a="1"/>
  <c r="AE4205" i="7" s="1"/>
  <c r="AE4206" i="7" a="1"/>
  <c r="AE4206" i="7" s="1"/>
  <c r="AE4207" i="7" a="1"/>
  <c r="AE4207" i="7" s="1"/>
  <c r="AE4208" i="7" a="1"/>
  <c r="AE4208" i="7" s="1"/>
  <c r="AE4209" i="7" a="1"/>
  <c r="AE4209" i="7" s="1"/>
  <c r="AE4210" i="7" a="1"/>
  <c r="AE4210" i="7" s="1"/>
  <c r="AE4211" i="7" a="1"/>
  <c r="AE4211" i="7" s="1"/>
  <c r="AE4212" i="7" a="1"/>
  <c r="AE4212" i="7" s="1"/>
  <c r="AE4213" i="7" a="1"/>
  <c r="AE4213" i="7" s="1"/>
  <c r="AE4214" i="7" a="1"/>
  <c r="AE4214" i="7" s="1"/>
  <c r="AE4215" i="7" a="1"/>
  <c r="AE4215" i="7" s="1"/>
  <c r="AE4216" i="7" a="1"/>
  <c r="AE4216" i="7" s="1"/>
  <c r="AE4217" i="7" a="1"/>
  <c r="AE4217" i="7" s="1"/>
  <c r="AE4218" i="7" a="1"/>
  <c r="AE4218" i="7" s="1"/>
  <c r="AE4219" i="7" a="1"/>
  <c r="AE4219" i="7" s="1"/>
  <c r="AE4220" i="7" a="1"/>
  <c r="AE4220" i="7" s="1"/>
  <c r="AE4221" i="7" a="1"/>
  <c r="AE4221" i="7" s="1"/>
  <c r="AE4222" i="7" a="1"/>
  <c r="AE4222" i="7" s="1"/>
  <c r="AE4223" i="7" a="1"/>
  <c r="AE4223" i="7" s="1"/>
  <c r="AE4224" i="7" a="1"/>
  <c r="AE4224" i="7" s="1"/>
  <c r="AE4225" i="7" a="1"/>
  <c r="AE4225" i="7" s="1"/>
  <c r="AE4226" i="7" a="1"/>
  <c r="AE4226" i="7" s="1"/>
  <c r="AE4227" i="7" a="1"/>
  <c r="AE4227" i="7" s="1"/>
  <c r="AE4228" i="7" a="1"/>
  <c r="AE4228" i="7" s="1"/>
  <c r="AE4229" i="7" a="1"/>
  <c r="AE4229" i="7" s="1"/>
  <c r="AE4230" i="7" a="1"/>
  <c r="AE4230" i="7" s="1"/>
  <c r="AE4231" i="7" a="1"/>
  <c r="AE4231" i="7" s="1"/>
  <c r="AE4232" i="7" a="1"/>
  <c r="AE4232" i="7" s="1"/>
  <c r="AE4233" i="7" a="1"/>
  <c r="AE4233" i="7"/>
  <c r="AE4234" i="7" a="1"/>
  <c r="AE4234" i="7" s="1"/>
  <c r="AE4235" i="7" a="1"/>
  <c r="AE4235" i="7" s="1"/>
  <c r="AE4236" i="7" a="1"/>
  <c r="AE4236" i="7" s="1"/>
  <c r="AE4237" i="7" a="1"/>
  <c r="AE4237" i="7" s="1"/>
  <c r="AE4238" i="7" a="1"/>
  <c r="AE4238" i="7" s="1"/>
  <c r="AE4239" i="7" a="1"/>
  <c r="AE4239" i="7" s="1"/>
  <c r="AE4240" i="7" a="1"/>
  <c r="AE4240" i="7" s="1"/>
  <c r="AE4241" i="7" a="1"/>
  <c r="AE4241" i="7" s="1"/>
  <c r="AE4242" i="7" a="1"/>
  <c r="AE4242" i="7" s="1"/>
  <c r="AE4243" i="7" a="1"/>
  <c r="AE4243" i="7" s="1"/>
  <c r="AE4244" i="7" a="1"/>
  <c r="AE4244" i="7" s="1"/>
  <c r="AE4245" i="7" a="1"/>
  <c r="AE4245" i="7" s="1"/>
  <c r="AE4246" i="7" a="1"/>
  <c r="AE4246" i="7" s="1"/>
  <c r="AE4247" i="7" a="1"/>
  <c r="AE4247" i="7"/>
  <c r="AE4248" i="7" a="1"/>
  <c r="AE4248" i="7" s="1"/>
  <c r="AE4249" i="7" a="1"/>
  <c r="AE4249" i="7"/>
  <c r="AE4250" i="7" a="1"/>
  <c r="AE4250" i="7" s="1"/>
  <c r="AE4251" i="7" a="1"/>
  <c r="AE4251" i="7" s="1"/>
  <c r="AE4252" i="7" a="1"/>
  <c r="AE4252" i="7" s="1"/>
  <c r="AE4253" i="7" a="1"/>
  <c r="AE4253" i="7" s="1"/>
  <c r="AE4254" i="7" a="1"/>
  <c r="AE4254" i="7" s="1"/>
  <c r="AE4255" i="7" a="1"/>
  <c r="AE4255" i="7" s="1"/>
  <c r="AE4256" i="7" a="1"/>
  <c r="AE4256" i="7" s="1"/>
  <c r="AE4257" i="7" a="1"/>
  <c r="AE4257" i="7" s="1"/>
  <c r="AE4258" i="7" a="1"/>
  <c r="AE4258" i="7" s="1"/>
  <c r="AE4259" i="7" a="1"/>
  <c r="AE4259" i="7" s="1"/>
  <c r="AE4260" i="7" a="1"/>
  <c r="AE4260" i="7" s="1"/>
  <c r="AE4261" i="7" a="1"/>
  <c r="AE4261" i="7" s="1"/>
  <c r="AE4262" i="7" a="1"/>
  <c r="AE4262" i="7" s="1"/>
  <c r="AE4263" i="7" a="1"/>
  <c r="AE4263" i="7" s="1"/>
  <c r="AE4264" i="7" a="1"/>
  <c r="AE4264" i="7" s="1"/>
  <c r="AE4265" i="7" a="1"/>
  <c r="AE4265" i="7" s="1"/>
  <c r="AE4266" i="7" a="1"/>
  <c r="AE4266" i="7" s="1"/>
  <c r="AE4267" i="7" a="1"/>
  <c r="AE4267" i="7"/>
  <c r="AE4268" i="7" a="1"/>
  <c r="AE4268" i="7" s="1"/>
  <c r="AE4269" i="7" a="1"/>
  <c r="AE4269" i="7" s="1"/>
  <c r="AE4270" i="7" a="1"/>
  <c r="AE4270" i="7" s="1"/>
  <c r="AE4271" i="7" a="1"/>
  <c r="AE4271" i="7" s="1"/>
  <c r="AE4272" i="7" a="1"/>
  <c r="AE4272" i="7" s="1"/>
  <c r="AE4273" i="7" a="1"/>
  <c r="AE4273" i="7" s="1"/>
  <c r="AE4274" i="7" a="1"/>
  <c r="AE4274" i="7" s="1"/>
  <c r="AE4275" i="7" a="1"/>
  <c r="AE4275" i="7" s="1"/>
  <c r="AE4276" i="7" a="1"/>
  <c r="AE4276" i="7" s="1"/>
  <c r="AE4277" i="7" a="1"/>
  <c r="AE4277" i="7" s="1"/>
  <c r="AE4278" i="7" a="1"/>
  <c r="AE4278" i="7" s="1"/>
  <c r="AE4279" i="7" a="1"/>
  <c r="AE4279" i="7" s="1"/>
  <c r="AE4280" i="7" a="1"/>
  <c r="AE4280" i="7" s="1"/>
  <c r="AE4281" i="7" a="1"/>
  <c r="AE4281" i="7" s="1"/>
  <c r="AE4282" i="7" a="1"/>
  <c r="AE4282" i="7" s="1"/>
  <c r="AE4283" i="7" a="1"/>
  <c r="AE4283" i="7" s="1"/>
  <c r="AE4284" i="7" a="1"/>
  <c r="AE4284" i="7" s="1"/>
  <c r="AE4285" i="7" a="1"/>
  <c r="AE4285" i="7" s="1"/>
  <c r="AE4286" i="7" a="1"/>
  <c r="AE4286" i="7" s="1"/>
  <c r="AE4287" i="7" a="1"/>
  <c r="AE4287" i="7" s="1"/>
  <c r="AE4288" i="7" a="1"/>
  <c r="AE4288" i="7" s="1"/>
  <c r="AE4289" i="7" a="1"/>
  <c r="AE4289" i="7" s="1"/>
  <c r="AE4290" i="7" a="1"/>
  <c r="AE4290" i="7" s="1"/>
  <c r="AE4291" i="7" a="1"/>
  <c r="AE4291" i="7" s="1"/>
  <c r="AE4292" i="7" a="1"/>
  <c r="AE4292" i="7" s="1"/>
  <c r="AE4293" i="7" a="1"/>
  <c r="AE4293" i="7" s="1"/>
  <c r="AE4294" i="7" a="1"/>
  <c r="AE4294" i="7" s="1"/>
  <c r="AE4295" i="7" a="1"/>
  <c r="AE4295" i="7" s="1"/>
  <c r="AE4296" i="7" a="1"/>
  <c r="AE4296" i="7" s="1"/>
  <c r="AE4297" i="7" a="1"/>
  <c r="AE4297" i="7" s="1"/>
  <c r="AE4298" i="7" a="1"/>
  <c r="AE4298" i="7" s="1"/>
  <c r="AE4299" i="7" a="1"/>
  <c r="AE4299" i="7"/>
  <c r="AE4300" i="7" a="1"/>
  <c r="AE4300" i="7" s="1"/>
  <c r="AE4301" i="7" a="1"/>
  <c r="AE4301" i="7" s="1"/>
  <c r="AE4302" i="7" a="1"/>
  <c r="AE4302" i="7" s="1"/>
  <c r="AE4303" i="7" a="1"/>
  <c r="AE4303" i="7" s="1"/>
  <c r="AE4304" i="7" a="1"/>
  <c r="AE4304" i="7" s="1"/>
  <c r="AE4305" i="7" a="1"/>
  <c r="AE4305" i="7" s="1"/>
  <c r="AE4306" i="7" a="1"/>
  <c r="AE4306" i="7" s="1"/>
  <c r="AE4307" i="7" a="1"/>
  <c r="AE4307" i="7" s="1"/>
  <c r="AE4308" i="7" a="1"/>
  <c r="AE4308" i="7" s="1"/>
  <c r="AE4309" i="7" a="1"/>
  <c r="AE4309" i="7" s="1"/>
  <c r="AE4310" i="7" a="1"/>
  <c r="AE4310" i="7" s="1"/>
  <c r="AE4311" i="7" a="1"/>
  <c r="AE4311" i="7" s="1"/>
  <c r="AE4312" i="7" a="1"/>
  <c r="AE4312" i="7" s="1"/>
  <c r="AE4313" i="7" a="1"/>
  <c r="AE4313" i="7" s="1"/>
  <c r="AE4314" i="7" a="1"/>
  <c r="AE4314" i="7" s="1"/>
  <c r="AE4315" i="7" a="1"/>
  <c r="AE4315" i="7" s="1"/>
  <c r="AE4316" i="7" a="1"/>
  <c r="AE4316" i="7" s="1"/>
  <c r="AE4317" i="7" a="1"/>
  <c r="AE4317" i="7" s="1"/>
  <c r="AE4318" i="7" a="1"/>
  <c r="AE4318" i="7" s="1"/>
  <c r="AE4319" i="7" a="1"/>
  <c r="AE4319" i="7" s="1"/>
  <c r="AE4320" i="7" a="1"/>
  <c r="AE4320" i="7" s="1"/>
  <c r="AE4321" i="7" a="1"/>
  <c r="AE4321" i="7" s="1"/>
  <c r="AE4322" i="7" a="1"/>
  <c r="AE4322" i="7" s="1"/>
  <c r="AE4323" i="7" a="1"/>
  <c r="AE4323" i="7" s="1"/>
  <c r="AE4324" i="7" a="1"/>
  <c r="AE4324" i="7" s="1"/>
  <c r="AE4325" i="7" a="1"/>
  <c r="AE4325" i="7" s="1"/>
  <c r="AE4326" i="7" a="1"/>
  <c r="AE4326" i="7" s="1"/>
  <c r="AE4327" i="7" a="1"/>
  <c r="AE4327" i="7"/>
  <c r="AE4328" i="7" a="1"/>
  <c r="AE4328" i="7" s="1"/>
  <c r="AE4329" i="7" a="1"/>
  <c r="AE4329" i="7" s="1"/>
  <c r="AE4330" i="7" a="1"/>
  <c r="AE4330" i="7" s="1"/>
  <c r="AE4331" i="7" a="1"/>
  <c r="AE4331" i="7" s="1"/>
  <c r="AE4332" i="7" a="1"/>
  <c r="AE4332" i="7" s="1"/>
  <c r="AE4333" i="7" a="1"/>
  <c r="AE4333" i="7" s="1"/>
  <c r="AE4334" i="7" a="1"/>
  <c r="AE4334" i="7" s="1"/>
  <c r="AE4335" i="7" a="1"/>
  <c r="AE4335" i="7" s="1"/>
  <c r="AE4336" i="7" a="1"/>
  <c r="AE4336" i="7"/>
  <c r="AE4337" i="7" a="1"/>
  <c r="AE4337" i="7" s="1"/>
  <c r="AE4338" i="7" a="1"/>
  <c r="AE4338" i="7" s="1"/>
  <c r="AE4339" i="7" a="1"/>
  <c r="AE4339" i="7" s="1"/>
  <c r="AE4340" i="7" a="1"/>
  <c r="AE4340" i="7" s="1"/>
  <c r="AE4341" i="7" a="1"/>
  <c r="AE4341" i="7" s="1"/>
  <c r="AE4342" i="7" a="1"/>
  <c r="AE4342" i="7" s="1"/>
  <c r="AE4343" i="7" a="1"/>
  <c r="AE4343" i="7" s="1"/>
  <c r="AE4344" i="7" a="1"/>
  <c r="AE4344" i="7" s="1"/>
  <c r="AE4345" i="7" a="1"/>
  <c r="AE4345" i="7" s="1"/>
  <c r="AE4346" i="7" a="1"/>
  <c r="AE4346" i="7" s="1"/>
  <c r="AE4347" i="7" a="1"/>
  <c r="AE4347" i="7" s="1"/>
  <c r="AE4348" i="7" a="1"/>
  <c r="AE4348" i="7" s="1"/>
  <c r="AE4349" i="7" a="1"/>
  <c r="AE4349" i="7" s="1"/>
  <c r="AE4350" i="7" a="1"/>
  <c r="AE4350" i="7" s="1"/>
  <c r="AE4351" i="7" a="1"/>
  <c r="AE4351" i="7" s="1"/>
  <c r="AE4352" i="7" a="1"/>
  <c r="AE4352" i="7" s="1"/>
  <c r="AE4353" i="7" a="1"/>
  <c r="AE4353" i="7" s="1"/>
  <c r="AE4354" i="7" a="1"/>
  <c r="AE4354" i="7" s="1"/>
  <c r="AE4355" i="7" a="1"/>
  <c r="AE4355" i="7" s="1"/>
  <c r="AE4356" i="7" a="1"/>
  <c r="AE4356" i="7" s="1"/>
  <c r="AE4357" i="7" a="1"/>
  <c r="AE4357" i="7" s="1"/>
  <c r="AE4358" i="7" a="1"/>
  <c r="AE4358" i="7" s="1"/>
  <c r="AE4359" i="7" a="1"/>
  <c r="AE4359" i="7" s="1"/>
  <c r="AE4360" i="7" a="1"/>
  <c r="AE4360" i="7"/>
  <c r="AE4361" i="7" a="1"/>
  <c r="AE4361" i="7" s="1"/>
  <c r="AE4362" i="7" a="1"/>
  <c r="AE4362" i="7" s="1"/>
  <c r="AE4363" i="7" a="1"/>
  <c r="AE4363" i="7" s="1"/>
  <c r="AE4364" i="7" a="1"/>
  <c r="AE4364" i="7" s="1"/>
  <c r="AE4365" i="7" a="1"/>
  <c r="AE4365" i="7"/>
  <c r="AE4366" i="7" a="1"/>
  <c r="AE4366" i="7" s="1"/>
  <c r="AE4367" i="7" a="1"/>
  <c r="AE4367" i="7" s="1"/>
  <c r="AE4368" i="7" a="1"/>
  <c r="AE4368" i="7" s="1"/>
  <c r="AE4369" i="7" a="1"/>
  <c r="AE4369" i="7" s="1"/>
  <c r="AE4370" i="7" a="1"/>
  <c r="AE4370" i="7" s="1"/>
  <c r="AE4371" i="7" a="1"/>
  <c r="AE4371" i="7" s="1"/>
  <c r="AE4372" i="7" a="1"/>
  <c r="AE4372" i="7" s="1"/>
  <c r="AE4373" i="7" a="1"/>
  <c r="AE4373" i="7" s="1"/>
  <c r="AE4374" i="7" a="1"/>
  <c r="AE4374" i="7" s="1"/>
  <c r="AE4375" i="7" a="1"/>
  <c r="AE4375" i="7" s="1"/>
  <c r="AE4376" i="7" a="1"/>
  <c r="AE4376" i="7" s="1"/>
  <c r="AE4377" i="7" a="1"/>
  <c r="AE4377" i="7" s="1"/>
  <c r="AE4378" i="7" a="1"/>
  <c r="AE4378" i="7" s="1"/>
  <c r="AE4379" i="7" a="1"/>
  <c r="AE4379" i="7" s="1"/>
  <c r="AE4380" i="7" a="1"/>
  <c r="AE4380" i="7" s="1"/>
  <c r="AE4381" i="7" a="1"/>
  <c r="AE4381" i="7" s="1"/>
  <c r="AE4382" i="7" a="1"/>
  <c r="AE4382" i="7" s="1"/>
  <c r="AE4383" i="7" a="1"/>
  <c r="AE4383" i="7" s="1"/>
  <c r="AE4384" i="7" a="1"/>
  <c r="AE4384" i="7" s="1"/>
  <c r="AE4385" i="7" a="1"/>
  <c r="AE4385" i="7" s="1"/>
  <c r="AE4386" i="7" a="1"/>
  <c r="AE4386" i="7" s="1"/>
  <c r="AE4387" i="7" a="1"/>
  <c r="AE4387" i="7"/>
  <c r="AE4388" i="7" a="1"/>
  <c r="AE4388" i="7" s="1"/>
  <c r="AE4389" i="7" a="1"/>
  <c r="AE4389" i="7" s="1"/>
  <c r="AE4390" i="7" a="1"/>
  <c r="AE4390" i="7" s="1"/>
  <c r="AE4391" i="7" a="1"/>
  <c r="AE4391" i="7" s="1"/>
  <c r="AE4392" i="7" a="1"/>
  <c r="AE4392" i="7" s="1"/>
  <c r="AE4393" i="7" a="1"/>
  <c r="AE4393" i="7" s="1"/>
  <c r="AE4394" i="7" a="1"/>
  <c r="AE4394" i="7" s="1"/>
  <c r="AE4395" i="7" a="1"/>
  <c r="AE4395" i="7" s="1"/>
  <c r="AE4396" i="7" a="1"/>
  <c r="AE4396" i="7" s="1"/>
  <c r="AE4397" i="7" a="1"/>
  <c r="AE4397" i="7" s="1"/>
  <c r="AE4398" i="7" a="1"/>
  <c r="AE4398" i="7" s="1"/>
  <c r="AE4399" i="7" a="1"/>
  <c r="AE4399" i="7" s="1"/>
  <c r="AE4400" i="7" a="1"/>
  <c r="AE4400" i="7" s="1"/>
  <c r="AE4401" i="7" a="1"/>
  <c r="AE4401" i="7" s="1"/>
  <c r="AE4402" i="7" a="1"/>
  <c r="AE4402" i="7" s="1"/>
  <c r="AE4403" i="7" a="1"/>
  <c r="AE4403" i="7" s="1"/>
  <c r="AE4404" i="7" a="1"/>
  <c r="AE4404" i="7" s="1"/>
  <c r="AE4405" i="7" a="1"/>
  <c r="AE4405" i="7" s="1"/>
  <c r="AE4406" i="7" a="1"/>
  <c r="AE4406" i="7" s="1"/>
  <c r="AE4407" i="7" a="1"/>
  <c r="AE4407" i="7" s="1"/>
  <c r="AE4408" i="7" a="1"/>
  <c r="AE4408" i="7"/>
  <c r="AE4409" i="7" a="1"/>
  <c r="AE4409" i="7" s="1"/>
  <c r="AE4410" i="7" a="1"/>
  <c r="AE4410" i="7" s="1"/>
  <c r="AE4411" i="7" a="1"/>
  <c r="AE4411" i="7" s="1"/>
  <c r="AE4412" i="7" a="1"/>
  <c r="AE4412" i="7" s="1"/>
  <c r="AE4413" i="7" a="1"/>
  <c r="AE4413" i="7" s="1"/>
  <c r="AE4414" i="7" a="1"/>
  <c r="AE4414" i="7" s="1"/>
  <c r="AE4415" i="7" a="1"/>
  <c r="AE4415" i="7" s="1"/>
  <c r="AE4416" i="7" a="1"/>
  <c r="AE4416" i="7" s="1"/>
  <c r="AE4417" i="7" a="1"/>
  <c r="AE4417" i="7" s="1"/>
  <c r="AE4418" i="7" a="1"/>
  <c r="AE4418" i="7" s="1"/>
  <c r="AE4419" i="7" a="1"/>
  <c r="AE4419" i="7" s="1"/>
  <c r="AE4420" i="7" a="1"/>
  <c r="AE4420" i="7"/>
  <c r="AE4421" i="7" a="1"/>
  <c r="AE4421" i="7" s="1"/>
  <c r="AE4422" i="7" a="1"/>
  <c r="AE4422" i="7" s="1"/>
  <c r="AE4423" i="7" a="1"/>
  <c r="AE4423" i="7" s="1"/>
  <c r="AE4424" i="7" a="1"/>
  <c r="AE4424" i="7" s="1"/>
  <c r="AE4425" i="7" a="1"/>
  <c r="AE4425" i="7" s="1"/>
  <c r="AE4426" i="7" a="1"/>
  <c r="AE4426" i="7" s="1"/>
  <c r="AE4427" i="7" a="1"/>
  <c r="AE4427" i="7" s="1"/>
  <c r="AE4428" i="7" a="1"/>
  <c r="AE4428" i="7" s="1"/>
  <c r="AE4429" i="7" a="1"/>
  <c r="AE4429" i="7" s="1"/>
  <c r="AE4430" i="7" a="1"/>
  <c r="AE4430" i="7" s="1"/>
  <c r="AE4431" i="7" a="1"/>
  <c r="AE4431" i="7" s="1"/>
  <c r="AE4432" i="7" a="1"/>
  <c r="AE4432" i="7" s="1"/>
  <c r="AE4433" i="7" a="1"/>
  <c r="AE4433" i="7" s="1"/>
  <c r="AE4434" i="7" a="1"/>
  <c r="AE4434" i="7" s="1"/>
  <c r="AE4435" i="7" a="1"/>
  <c r="AE4435" i="7" s="1"/>
  <c r="AE4436" i="7" a="1"/>
  <c r="AE4436" i="7" s="1"/>
  <c r="AE4437" i="7" a="1"/>
  <c r="AE4437" i="7" s="1"/>
  <c r="AE4438" i="7" a="1"/>
  <c r="AE4438" i="7" s="1"/>
  <c r="AE4439" i="7" a="1"/>
  <c r="AE4439" i="7" s="1"/>
  <c r="AE4440" i="7" a="1"/>
  <c r="AE4440" i="7" s="1"/>
  <c r="AE4441" i="7" a="1"/>
  <c r="AE4441" i="7" s="1"/>
  <c r="AE4442" i="7" a="1"/>
  <c r="AE4442" i="7" s="1"/>
  <c r="AE4443" i="7" a="1"/>
  <c r="AE4443" i="7"/>
  <c r="AE4444" i="7" a="1"/>
  <c r="AE4444" i="7" s="1"/>
  <c r="AE4445" i="7" a="1"/>
  <c r="AE4445" i="7" s="1"/>
  <c r="AE4446" i="7" a="1"/>
  <c r="AE4446" i="7" s="1"/>
  <c r="AE4447" i="7" a="1"/>
  <c r="AE4447" i="7" s="1"/>
  <c r="AE4448" i="7" a="1"/>
  <c r="AE4448" i="7" s="1"/>
  <c r="AE4449" i="7" a="1"/>
  <c r="AE4449" i="7" s="1"/>
  <c r="AE4450" i="7" a="1"/>
  <c r="AE4450" i="7"/>
  <c r="AE4451" i="7" a="1"/>
  <c r="AE4451" i="7" s="1"/>
  <c r="AE4452" i="7" a="1"/>
  <c r="AE4452" i="7"/>
  <c r="AE4453" i="7" a="1"/>
  <c r="AE4453" i="7" s="1"/>
  <c r="AE4454" i="7" a="1"/>
  <c r="AE4454" i="7" s="1"/>
  <c r="AE4455" i="7" a="1"/>
  <c r="AE4455" i="7" s="1"/>
  <c r="AE4456" i="7" a="1"/>
  <c r="AE4456" i="7" s="1"/>
  <c r="AE4457" i="7" a="1"/>
  <c r="AE4457" i="7" s="1"/>
  <c r="AE4458" i="7" a="1"/>
  <c r="AE4458" i="7" s="1"/>
  <c r="AE4459" i="7" a="1"/>
  <c r="AE4459" i="7" s="1"/>
  <c r="AE4460" i="7" a="1"/>
  <c r="AE4460" i="7" s="1"/>
  <c r="AE4461" i="7" a="1"/>
  <c r="AE4461" i="7" s="1"/>
  <c r="AE4462" i="7" a="1"/>
  <c r="AE4462" i="7" s="1"/>
  <c r="AE4463" i="7" a="1"/>
  <c r="AE4463" i="7" s="1"/>
  <c r="AE4464" i="7" a="1"/>
  <c r="AE4464" i="7" s="1"/>
  <c r="AE4465" i="7" a="1"/>
  <c r="AE4465" i="7" s="1"/>
  <c r="AE4466" i="7" a="1"/>
  <c r="AE4466" i="7" s="1"/>
  <c r="AE4467" i="7" a="1"/>
  <c r="AE4467" i="7" s="1"/>
  <c r="AE4468" i="7" a="1"/>
  <c r="AE4468" i="7" s="1"/>
  <c r="AE4469" i="7" a="1"/>
  <c r="AE4469" i="7"/>
  <c r="AE4470" i="7" a="1"/>
  <c r="AE4470" i="7"/>
  <c r="AE4471" i="7" a="1"/>
  <c r="AE4471" i="7" s="1"/>
  <c r="AE4472" i="7" a="1"/>
  <c r="AE4472" i="7" s="1"/>
  <c r="AE4473" i="7" a="1"/>
  <c r="AE4473" i="7" s="1"/>
  <c r="AE4474" i="7" a="1"/>
  <c r="AE4474" i="7" s="1"/>
  <c r="AE4475" i="7" a="1"/>
  <c r="AE4475" i="7" s="1"/>
  <c r="AE4476" i="7" a="1"/>
  <c r="AE4476" i="7" s="1"/>
  <c r="AE4477" i="7" a="1"/>
  <c r="AE4477" i="7" s="1"/>
  <c r="AE4478" i="7" a="1"/>
  <c r="AE4478" i="7" s="1"/>
  <c r="AE4479" i="7" a="1"/>
  <c r="AE4479" i="7" s="1"/>
  <c r="AE4480" i="7" a="1"/>
  <c r="AE4480" i="7" s="1"/>
  <c r="AE4481" i="7" a="1"/>
  <c r="AE4481" i="7" s="1"/>
  <c r="AE4482" i="7" a="1"/>
  <c r="AE4482" i="7" s="1"/>
  <c r="AE4483" i="7" a="1"/>
  <c r="AE4483" i="7" s="1"/>
  <c r="AE4484" i="7" a="1"/>
  <c r="AE4484" i="7" s="1"/>
  <c r="AE4485" i="7" a="1"/>
  <c r="AE4485" i="7" s="1"/>
  <c r="AE4486" i="7" a="1"/>
  <c r="AE4486" i="7" s="1"/>
  <c r="AE4487" i="7" a="1"/>
  <c r="AE4487" i="7" s="1"/>
  <c r="AE4488" i="7" a="1"/>
  <c r="AE4488" i="7" s="1"/>
  <c r="AE4489" i="7" a="1"/>
  <c r="AE4489" i="7" s="1"/>
  <c r="AE4490" i="7" a="1"/>
  <c r="AE4490" i="7" s="1"/>
  <c r="AE4491" i="7" a="1"/>
  <c r="AE4491" i="7" s="1"/>
  <c r="AE4492" i="7" a="1"/>
  <c r="AE4492" i="7" s="1"/>
  <c r="AE4493" i="7" a="1"/>
  <c r="AE4493" i="7" s="1"/>
  <c r="AE4494" i="7" a="1"/>
  <c r="AE4494" i="7" s="1"/>
  <c r="AE4495" i="7" a="1"/>
  <c r="AE4495" i="7" s="1"/>
  <c r="AE4496" i="7" a="1"/>
  <c r="AE4496" i="7" s="1"/>
  <c r="AE4497" i="7" a="1"/>
  <c r="AE4497" i="7" s="1"/>
  <c r="AE4498" i="7" a="1"/>
  <c r="AE4498" i="7"/>
  <c r="AE4499" i="7" a="1"/>
  <c r="AE4499" i="7" s="1"/>
  <c r="AE4500" i="7" a="1"/>
  <c r="AE4500" i="7" s="1"/>
  <c r="AE4501" i="7" a="1"/>
  <c r="AE4501" i="7" s="1"/>
  <c r="AE4502" i="7" a="1"/>
  <c r="AE4502" i="7" s="1"/>
  <c r="AE4503" i="7" a="1"/>
  <c r="AE4503" i="7" s="1"/>
  <c r="AE4504" i="7" a="1"/>
  <c r="AE4504" i="7" s="1"/>
  <c r="AE4505" i="7" a="1"/>
  <c r="AE4505" i="7" s="1"/>
  <c r="AE4506" i="7" a="1"/>
  <c r="AE4506" i="7" s="1"/>
  <c r="AE4507" i="7" a="1"/>
  <c r="AE4507" i="7" s="1"/>
  <c r="AE4508" i="7" a="1"/>
  <c r="AE4508" i="7" s="1"/>
  <c r="AE4509" i="7" a="1"/>
  <c r="AE4509" i="7" s="1"/>
  <c r="AE4510" i="7" a="1"/>
  <c r="AE4510" i="7" s="1"/>
  <c r="AE4511" i="7" a="1"/>
  <c r="AE4511" i="7" s="1"/>
  <c r="AE4512" i="7" a="1"/>
  <c r="AE4512" i="7" s="1"/>
  <c r="AE4513" i="7" a="1"/>
  <c r="AE4513" i="7" s="1"/>
  <c r="AE4514" i="7" a="1"/>
  <c r="AE4514" i="7" s="1"/>
  <c r="AE4515" i="7" a="1"/>
  <c r="AE4515" i="7" s="1"/>
  <c r="AE4516" i="7" a="1"/>
  <c r="AE4516" i="7" s="1"/>
  <c r="AE4517" i="7" a="1"/>
  <c r="AE4517" i="7" s="1"/>
  <c r="AE4518" i="7" a="1"/>
  <c r="AE4518" i="7"/>
  <c r="AE4519" i="7" a="1"/>
  <c r="AE4519" i="7" s="1"/>
  <c r="AE4520" i="7" a="1"/>
  <c r="AE4520" i="7" s="1"/>
  <c r="AE4521" i="7" a="1"/>
  <c r="AE4521" i="7" s="1"/>
  <c r="AE4522" i="7" a="1"/>
  <c r="AE4522" i="7" s="1"/>
  <c r="AE4523" i="7" a="1"/>
  <c r="AE4523" i="7" s="1"/>
  <c r="AE4524" i="7" a="1"/>
  <c r="AE4524" i="7"/>
  <c r="AE4525" i="7" a="1"/>
  <c r="AE4525" i="7" s="1"/>
  <c r="AE4526" i="7" a="1"/>
  <c r="AE4526" i="7" s="1"/>
  <c r="AE4527" i="7" a="1"/>
  <c r="AE4527" i="7" s="1"/>
  <c r="AE4528" i="7" a="1"/>
  <c r="AE4528" i="7" s="1"/>
  <c r="AE4529" i="7" a="1"/>
  <c r="AE4529" i="7" s="1"/>
  <c r="AE4530" i="7" a="1"/>
  <c r="AE4530" i="7" s="1"/>
  <c r="AE4531" i="7" a="1"/>
  <c r="AE4531" i="7" s="1"/>
  <c r="AE4532" i="7" a="1"/>
  <c r="AE4532" i="7" s="1"/>
  <c r="AE4533" i="7" a="1"/>
  <c r="AE4533" i="7"/>
  <c r="AE4534" i="7" a="1"/>
  <c r="AE4534" i="7" s="1"/>
  <c r="AE4535" i="7" a="1"/>
  <c r="AE4535" i="7" s="1"/>
  <c r="AE4536" i="7" a="1"/>
  <c r="AE4536" i="7" s="1"/>
  <c r="AE4537" i="7" a="1"/>
  <c r="AE4537" i="7"/>
  <c r="AE4538" i="7" a="1"/>
  <c r="AE4538" i="7" s="1"/>
  <c r="AE4539" i="7" a="1"/>
  <c r="AE4539" i="7" s="1"/>
  <c r="AE4540" i="7" a="1"/>
  <c r="AE4540" i="7" s="1"/>
  <c r="AE4541" i="7" a="1"/>
  <c r="AE4541" i="7" s="1"/>
  <c r="AE4542" i="7" a="1"/>
  <c r="AE4542" i="7" s="1"/>
  <c r="AE4543" i="7" a="1"/>
  <c r="AE4543" i="7" s="1"/>
  <c r="AE4544" i="7" a="1"/>
  <c r="AE4544" i="7" s="1"/>
  <c r="AE4545" i="7" a="1"/>
  <c r="AE4545" i="7"/>
  <c r="AE4546" i="7" a="1"/>
  <c r="AE4546" i="7" s="1"/>
  <c r="AE4547" i="7" a="1"/>
  <c r="AE4547" i="7" s="1"/>
  <c r="AE4548" i="7" a="1"/>
  <c r="AE4548" i="7"/>
  <c r="AE4549" i="7" a="1"/>
  <c r="AE4549" i="7" s="1"/>
  <c r="AE4550" i="7" a="1"/>
  <c r="AE4550" i="7" s="1"/>
  <c r="AE4551" i="7" a="1"/>
  <c r="AE4551" i="7" s="1"/>
  <c r="AE4552" i="7" a="1"/>
  <c r="AE4552" i="7" s="1"/>
  <c r="AE4553" i="7" a="1"/>
  <c r="AE4553" i="7" s="1"/>
  <c r="AE4554" i="7" a="1"/>
  <c r="AE4554" i="7" s="1"/>
  <c r="AE4555" i="7" a="1"/>
  <c r="AE4555" i="7" s="1"/>
  <c r="AE4556" i="7" a="1"/>
  <c r="AE4556" i="7" s="1"/>
  <c r="AE4557" i="7" a="1"/>
  <c r="AE4557" i="7" s="1"/>
  <c r="AE4558" i="7" a="1"/>
  <c r="AE4558" i="7" s="1"/>
  <c r="AE4559" i="7" a="1"/>
  <c r="AE4559" i="7"/>
  <c r="AE4560" i="7" a="1"/>
  <c r="AE4560" i="7" s="1"/>
  <c r="AE4561" i="7" a="1"/>
  <c r="AE4561" i="7" s="1"/>
  <c r="AE4562" i="7" a="1"/>
  <c r="AE4562" i="7" s="1"/>
  <c r="AE4563" i="7" a="1"/>
  <c r="AE4563" i="7" s="1"/>
  <c r="AE4564" i="7" a="1"/>
  <c r="AE4564" i="7" s="1"/>
  <c r="AE4565" i="7" a="1"/>
  <c r="AE4565" i="7" s="1"/>
  <c r="AE4566" i="7" a="1"/>
  <c r="AE4566" i="7" s="1"/>
  <c r="AE4567" i="7" a="1"/>
  <c r="AE4567" i="7" s="1"/>
  <c r="AE4568" i="7" a="1"/>
  <c r="AE4568" i="7" s="1"/>
  <c r="AE4569" i="7" a="1"/>
  <c r="AE4569" i="7" s="1"/>
  <c r="AE4570" i="7" a="1"/>
  <c r="AE4570" i="7" s="1"/>
  <c r="AE4571" i="7" a="1"/>
  <c r="AE4571" i="7" s="1"/>
  <c r="AE4572" i="7" a="1"/>
  <c r="AE4572" i="7"/>
  <c r="AE4573" i="7" a="1"/>
  <c r="AE4573" i="7" s="1"/>
  <c r="AE4574" i="7" a="1"/>
  <c r="AE4574" i="7" s="1"/>
  <c r="AE4575" i="7" a="1"/>
  <c r="AE4575" i="7" s="1"/>
  <c r="AE4576" i="7" a="1"/>
  <c r="AE4576" i="7" s="1"/>
  <c r="AE4577" i="7" a="1"/>
  <c r="AE4577" i="7" s="1"/>
  <c r="AE4578" i="7" a="1"/>
  <c r="AE4578" i="7" s="1"/>
  <c r="AE4579" i="7" a="1"/>
  <c r="AE4579" i="7"/>
  <c r="AE4580" i="7" a="1"/>
  <c r="AE4580" i="7" s="1"/>
  <c r="AE4581" i="7" a="1"/>
  <c r="AE4581" i="7" s="1"/>
  <c r="AE4582" i="7" a="1"/>
  <c r="AE4582" i="7"/>
  <c r="AE4583" i="7" a="1"/>
  <c r="AE4583" i="7" s="1"/>
  <c r="AE4584" i="7" a="1"/>
  <c r="AE4584" i="7" s="1"/>
  <c r="AE4585" i="7" a="1"/>
  <c r="AE4585" i="7" s="1"/>
  <c r="AE4586" i="7" a="1"/>
  <c r="AE4586" i="7" s="1"/>
  <c r="AE4587" i="7" a="1"/>
  <c r="AE4587" i="7" s="1"/>
  <c r="AE4588" i="7" a="1"/>
  <c r="AE4588" i="7" s="1"/>
  <c r="AE4589" i="7" a="1"/>
  <c r="AE4589" i="7" s="1"/>
  <c r="AE4590" i="7" a="1"/>
  <c r="AE4590" i="7" s="1"/>
  <c r="AE4591" i="7" a="1"/>
  <c r="AE4591" i="7" s="1"/>
  <c r="AE4592" i="7" a="1"/>
  <c r="AE4592" i="7" s="1"/>
  <c r="AE4593" i="7" a="1"/>
  <c r="AE4593" i="7" s="1"/>
  <c r="AE4594" i="7" a="1"/>
  <c r="AE4594" i="7" s="1"/>
  <c r="AE4595" i="7" a="1"/>
  <c r="AE4595" i="7" s="1"/>
  <c r="AE4596" i="7" a="1"/>
  <c r="AE4596" i="7"/>
  <c r="AE4597" i="7" a="1"/>
  <c r="AE4597" i="7" s="1"/>
  <c r="AE4598" i="7" a="1"/>
  <c r="AE4598" i="7" s="1"/>
  <c r="AE4599" i="7" a="1"/>
  <c r="AE4599" i="7" s="1"/>
  <c r="AE4600" i="7" a="1"/>
  <c r="AE4600" i="7" s="1"/>
  <c r="AE4601" i="7" a="1"/>
  <c r="AE4601" i="7" s="1"/>
  <c r="AE4602" i="7" a="1"/>
  <c r="AE4602" i="7" s="1"/>
  <c r="AE4603" i="7" a="1"/>
  <c r="AE4603" i="7" s="1"/>
  <c r="AE4604" i="7" a="1"/>
  <c r="AE4604" i="7" s="1"/>
  <c r="AE4605" i="7" a="1"/>
  <c r="AE4605" i="7"/>
  <c r="AE4606" i="7" a="1"/>
  <c r="AE4606" i="7" s="1"/>
  <c r="AE4607" i="7" a="1"/>
  <c r="AE4607" i="7"/>
  <c r="AE4608" i="7" a="1"/>
  <c r="AE4608" i="7"/>
  <c r="AE4609" i="7" a="1"/>
  <c r="AE4609" i="7" s="1"/>
  <c r="AE4610" i="7" a="1"/>
  <c r="AE4610" i="7" s="1"/>
  <c r="AE4611" i="7" a="1"/>
  <c r="AE4611" i="7" s="1"/>
  <c r="AE4612" i="7" a="1"/>
  <c r="AE4612" i="7" s="1"/>
  <c r="AE4613" i="7" a="1"/>
  <c r="AE4613" i="7" s="1"/>
  <c r="AE4614" i="7" a="1"/>
  <c r="AE4614" i="7" s="1"/>
  <c r="AE4615" i="7" a="1"/>
  <c r="AE4615" i="7" s="1"/>
  <c r="AE4616" i="7" a="1"/>
  <c r="AE4616" i="7" s="1"/>
  <c r="AE4617" i="7" a="1"/>
  <c r="AE4617" i="7" s="1"/>
  <c r="AE4618" i="7" a="1"/>
  <c r="AE4618" i="7" s="1"/>
  <c r="AE4619" i="7" a="1"/>
  <c r="AE4619" i="7" s="1"/>
  <c r="AE4620" i="7" a="1"/>
  <c r="AE4620" i="7" s="1"/>
  <c r="AE4621" i="7" a="1"/>
  <c r="AE4621" i="7" s="1"/>
  <c r="AE4622" i="7" a="1"/>
  <c r="AE4622" i="7" s="1"/>
  <c r="AE4623" i="7" a="1"/>
  <c r="AE4623" i="7" s="1"/>
  <c r="AE4624" i="7" a="1"/>
  <c r="AE4624" i="7" s="1"/>
  <c r="AE4625" i="7" a="1"/>
  <c r="AE4625" i="7"/>
  <c r="AE4626" i="7" a="1"/>
  <c r="AE4626" i="7"/>
  <c r="AE4627" i="7" a="1"/>
  <c r="AE4627" i="7" s="1"/>
  <c r="AE4628" i="7" a="1"/>
  <c r="AE4628" i="7" s="1"/>
  <c r="AE4629" i="7" a="1"/>
  <c r="AE4629" i="7" s="1"/>
  <c r="AE4630" i="7" a="1"/>
  <c r="AE4630" i="7" s="1"/>
  <c r="AE4631" i="7" a="1"/>
  <c r="AE4631" i="7" s="1"/>
  <c r="AE4632" i="7" a="1"/>
  <c r="AE4632" i="7" s="1"/>
  <c r="AE4633" i="7" a="1"/>
  <c r="AE4633" i="7" s="1"/>
  <c r="AE4634" i="7" a="1"/>
  <c r="AE4634" i="7" s="1"/>
  <c r="AE4635" i="7" a="1"/>
  <c r="AE4635" i="7" s="1"/>
  <c r="AE4636" i="7" a="1"/>
  <c r="AE4636" i="7"/>
  <c r="AE4637" i="7" a="1"/>
  <c r="AE4637" i="7" s="1"/>
  <c r="AE4638" i="7" a="1"/>
  <c r="AE4638" i="7" s="1"/>
  <c r="AE4639" i="7" a="1"/>
  <c r="AE4639" i="7" s="1"/>
  <c r="AE4640" i="7" a="1"/>
  <c r="AE4640" i="7" s="1"/>
  <c r="AE4641" i="7" a="1"/>
  <c r="AE4641" i="7" s="1"/>
  <c r="AE4642" i="7" a="1"/>
  <c r="AE4642" i="7" s="1"/>
  <c r="AE4643" i="7" a="1"/>
  <c r="AE4643" i="7"/>
  <c r="AE4644" i="7" a="1"/>
  <c r="AE4644" i="7" s="1"/>
  <c r="AE4645" i="7" a="1"/>
  <c r="AE4645" i="7"/>
  <c r="AE4646" i="7" a="1"/>
  <c r="AE4646" i="7" s="1"/>
  <c r="AE4647" i="7" a="1"/>
  <c r="AE4647" i="7"/>
  <c r="AE4648" i="7" a="1"/>
  <c r="AE4648" i="7" s="1"/>
  <c r="AE4649" i="7" a="1"/>
  <c r="AE4649" i="7"/>
  <c r="AE4650" i="7" a="1"/>
  <c r="AE4650" i="7" s="1"/>
  <c r="AE4651" i="7" a="1"/>
  <c r="AE4651" i="7" s="1"/>
  <c r="AE4652" i="7" a="1"/>
  <c r="AE4652" i="7" s="1"/>
  <c r="AE4653" i="7" a="1"/>
  <c r="AE4653" i="7"/>
  <c r="AE4654" i="7" a="1"/>
  <c r="AE4654" i="7" s="1"/>
  <c r="AE4655" i="7" a="1"/>
  <c r="AE4655" i="7" s="1"/>
  <c r="AE4656" i="7" a="1"/>
  <c r="AE4656" i="7" s="1"/>
  <c r="AE4657" i="7" a="1"/>
  <c r="AE4657" i="7" s="1"/>
  <c r="AE4658" i="7" a="1"/>
  <c r="AE4658" i="7" s="1"/>
  <c r="AE4659" i="7" a="1"/>
  <c r="AE4659" i="7"/>
  <c r="AE4660" i="7" a="1"/>
  <c r="AE4660" i="7" s="1"/>
  <c r="AE4661" i="7" a="1"/>
  <c r="AE4661" i="7" s="1"/>
  <c r="AE4662" i="7" a="1"/>
  <c r="AE4662" i="7" s="1"/>
  <c r="AE4663" i="7" a="1"/>
  <c r="AE4663" i="7" s="1"/>
  <c r="AE4664" i="7" a="1"/>
  <c r="AE4664" i="7" s="1"/>
  <c r="AE4665" i="7" a="1"/>
  <c r="AE4665" i="7" s="1"/>
  <c r="AE4666" i="7" a="1"/>
  <c r="AE4666" i="7" s="1"/>
  <c r="AE4667" i="7" a="1"/>
  <c r="AE4667" i="7"/>
  <c r="AE4668" i="7" a="1"/>
  <c r="AE4668" i="7" s="1"/>
  <c r="AE4669" i="7" a="1"/>
  <c r="AE4669" i="7" s="1"/>
  <c r="AE4670" i="7" a="1"/>
  <c r="AE4670" i="7" s="1"/>
  <c r="AE4671" i="7" a="1"/>
  <c r="AE4671" i="7" s="1"/>
  <c r="AE4672" i="7" a="1"/>
  <c r="AE4672" i="7"/>
  <c r="AE4673" i="7" a="1"/>
  <c r="AE4673" i="7" s="1"/>
  <c r="AE4674" i="7" a="1"/>
  <c r="AE4674" i="7" s="1"/>
  <c r="AE4675" i="7" a="1"/>
  <c r="AE4675" i="7" s="1"/>
  <c r="AE4676" i="7" a="1"/>
  <c r="AE4676" i="7" s="1"/>
  <c r="AE4677" i="7" a="1"/>
  <c r="AE4677" i="7"/>
  <c r="AE4678" i="7" a="1"/>
  <c r="AE4678" i="7"/>
  <c r="AE4679" i="7" a="1"/>
  <c r="AE4679" i="7" s="1"/>
  <c r="AE4680" i="7" a="1"/>
  <c r="AE4680" i="7" s="1"/>
  <c r="AE4681" i="7" a="1"/>
  <c r="AE4681" i="7" s="1"/>
  <c r="AE4682" i="7" a="1"/>
  <c r="AE4682" i="7" s="1"/>
  <c r="AE4683" i="7" a="1"/>
  <c r="AE4683" i="7" s="1"/>
  <c r="AE4684" i="7" a="1"/>
  <c r="AE4684" i="7" s="1"/>
  <c r="AE4685" i="7" a="1"/>
  <c r="AE4685" i="7" s="1"/>
  <c r="AE4686" i="7" a="1"/>
  <c r="AE4686" i="7" s="1"/>
  <c r="AE4687" i="7" a="1"/>
  <c r="AE4687" i="7" s="1"/>
  <c r="AE4688" i="7" a="1"/>
  <c r="AE4688" i="7" s="1"/>
  <c r="AE4689" i="7" a="1"/>
  <c r="AE4689" i="7"/>
  <c r="AE4690" i="7" a="1"/>
  <c r="AE4690" i="7" s="1"/>
  <c r="AE4691" i="7" a="1"/>
  <c r="AE4691" i="7" s="1"/>
  <c r="AE4692" i="7" a="1"/>
  <c r="AE4692" i="7" s="1"/>
  <c r="AE4693" i="7" a="1"/>
  <c r="AE4693" i="7" s="1"/>
  <c r="AE4694" i="7" a="1"/>
  <c r="AE4694" i="7" s="1"/>
  <c r="AE4695" i="7" a="1"/>
  <c r="AE4695" i="7" s="1"/>
  <c r="AE4696" i="7" a="1"/>
  <c r="AE4696" i="7" s="1"/>
  <c r="AE4697" i="7" a="1"/>
  <c r="AE4697" i="7" s="1"/>
  <c r="AE4698" i="7" a="1"/>
  <c r="AE4698" i="7" s="1"/>
  <c r="AE4699" i="7" a="1"/>
  <c r="AE4699" i="7" s="1"/>
  <c r="AE4700" i="7" a="1"/>
  <c r="AE4700" i="7" s="1"/>
  <c r="AE4701" i="7" a="1"/>
  <c r="AE4701" i="7" s="1"/>
  <c r="AE4702" i="7" a="1"/>
  <c r="AE4702" i="7" s="1"/>
  <c r="AE4703" i="7" a="1"/>
  <c r="AE4703" i="7" s="1"/>
  <c r="AE4704" i="7" a="1"/>
  <c r="AE4704" i="7" s="1"/>
  <c r="AE4705" i="7" a="1"/>
  <c r="AE4705" i="7" s="1"/>
  <c r="AE4706" i="7" a="1"/>
  <c r="AE4706" i="7" s="1"/>
  <c r="AE4707" i="7" a="1"/>
  <c r="AE4707" i="7" s="1"/>
  <c r="AE4708" i="7" a="1"/>
  <c r="AE4708" i="7" s="1"/>
  <c r="AE4709" i="7" a="1"/>
  <c r="AE4709" i="7" s="1"/>
  <c r="AE4710" i="7" a="1"/>
  <c r="AE4710" i="7" s="1"/>
  <c r="AE4711" i="7" a="1"/>
  <c r="AE4711" i="7" s="1"/>
  <c r="AE4712" i="7" a="1"/>
  <c r="AE4712" i="7" s="1"/>
  <c r="AE4713" i="7" a="1"/>
  <c r="AE4713" i="7" s="1"/>
  <c r="AE4714" i="7" a="1"/>
  <c r="AE4714" i="7" s="1"/>
  <c r="AE4715" i="7" a="1"/>
  <c r="AE4715" i="7" s="1"/>
  <c r="AE4716" i="7" a="1"/>
  <c r="AE4716" i="7"/>
  <c r="AE4717" i="7" a="1"/>
  <c r="AE4717" i="7" s="1"/>
  <c r="AE4718" i="7" a="1"/>
  <c r="AE4718" i="7" s="1"/>
  <c r="AE4719" i="7" a="1"/>
  <c r="AE4719" i="7" s="1"/>
  <c r="AE4720" i="7" a="1"/>
  <c r="AE4720" i="7" s="1"/>
  <c r="AE4721" i="7" a="1"/>
  <c r="AE4721" i="7" s="1"/>
  <c r="AE4722" i="7" a="1"/>
  <c r="AE4722" i="7" s="1"/>
  <c r="AE4723" i="7" a="1"/>
  <c r="AE4723" i="7" s="1"/>
  <c r="AE4724" i="7" a="1"/>
  <c r="AE4724" i="7" s="1"/>
  <c r="AE4725" i="7" a="1"/>
  <c r="AE4725" i="7" s="1"/>
  <c r="AE4726" i="7" a="1"/>
  <c r="AE4726" i="7" s="1"/>
  <c r="AE4727" i="7" a="1"/>
  <c r="AE4727" i="7" s="1"/>
  <c r="AE4728" i="7" a="1"/>
  <c r="AE4728" i="7" s="1"/>
  <c r="AE4729" i="7" a="1"/>
  <c r="AE4729" i="7" s="1"/>
  <c r="AE4730" i="7" a="1"/>
  <c r="AE4730" i="7" s="1"/>
  <c r="AE4731" i="7" a="1"/>
  <c r="AE4731" i="7" s="1"/>
  <c r="AE4732" i="7" a="1"/>
  <c r="AE4732" i="7" s="1"/>
  <c r="AE4733" i="7" a="1"/>
  <c r="AE4733" i="7" s="1"/>
  <c r="AE4734" i="7" a="1"/>
  <c r="AE4734" i="7" s="1"/>
  <c r="AE4735" i="7" a="1"/>
  <c r="AE4735" i="7" s="1"/>
  <c r="AE4736" i="7" a="1"/>
  <c r="AE4736" i="7" s="1"/>
  <c r="AE4737" i="7" a="1"/>
  <c r="AE4737" i="7" s="1"/>
  <c r="AE4738" i="7" a="1"/>
  <c r="AE4738" i="7" s="1"/>
  <c r="AE4739" i="7" a="1"/>
  <c r="AE4739" i="7" s="1"/>
  <c r="AE4740" i="7" a="1"/>
  <c r="AE4740" i="7" s="1"/>
  <c r="AE4741" i="7" a="1"/>
  <c r="AE4741" i="7" s="1"/>
  <c r="AE4742" i="7" a="1"/>
  <c r="AE4742" i="7" s="1"/>
  <c r="AE4743" i="7" a="1"/>
  <c r="AE4743" i="7" s="1"/>
  <c r="AE4744" i="7" a="1"/>
  <c r="AE4744" i="7" s="1"/>
  <c r="AE4745" i="7" a="1"/>
  <c r="AE4745" i="7" s="1"/>
  <c r="AE4746" i="7" a="1"/>
  <c r="AE4746" i="7" s="1"/>
  <c r="AE4747" i="7" a="1"/>
  <c r="AE4747" i="7" s="1"/>
  <c r="AE4748" i="7" a="1"/>
  <c r="AE4748" i="7" s="1"/>
  <c r="AE4749" i="7" a="1"/>
  <c r="AE4749" i="7" s="1"/>
  <c r="AE4750" i="7" a="1"/>
  <c r="AE4750" i="7" s="1"/>
  <c r="AE4751" i="7" a="1"/>
  <c r="AE4751" i="7" s="1"/>
  <c r="AE4752" i="7" a="1"/>
  <c r="AE4752" i="7" s="1"/>
  <c r="AE4753" i="7" a="1"/>
  <c r="AE4753" i="7" s="1"/>
  <c r="AE4754" i="7" a="1"/>
  <c r="AE4754" i="7" s="1"/>
  <c r="AE4755" i="7" a="1"/>
  <c r="AE4755" i="7" s="1"/>
  <c r="AE4756" i="7" a="1"/>
  <c r="AE4756" i="7" s="1"/>
  <c r="AE4757" i="7" a="1"/>
  <c r="AE4757" i="7" s="1"/>
  <c r="AE4758" i="7" a="1"/>
  <c r="AE4758" i="7" s="1"/>
  <c r="AE4759" i="7" a="1"/>
  <c r="AE4759" i="7" s="1"/>
  <c r="AE4760" i="7" a="1"/>
  <c r="AE4760" i="7" s="1"/>
  <c r="AE4761" i="7" a="1"/>
  <c r="AE4761" i="7" s="1"/>
  <c r="AE4762" i="7" a="1"/>
  <c r="AE4762" i="7"/>
  <c r="AE4763" i="7" a="1"/>
  <c r="AE4763" i="7" s="1"/>
  <c r="AE4764" i="7" a="1"/>
  <c r="AE4764" i="7" s="1"/>
  <c r="AE4765" i="7" a="1"/>
  <c r="AE4765" i="7" s="1"/>
  <c r="AE4766" i="7" a="1"/>
  <c r="AE4766" i="7" s="1"/>
  <c r="AE4767" i="7" a="1"/>
  <c r="AE4767" i="7" s="1"/>
  <c r="AE4768" i="7" a="1"/>
  <c r="AE4768" i="7" s="1"/>
  <c r="AE4769" i="7" a="1"/>
  <c r="AE4769" i="7" s="1"/>
  <c r="AE4770" i="7" a="1"/>
  <c r="AE4770" i="7"/>
  <c r="AE4771" i="7" a="1"/>
  <c r="AE4771" i="7" s="1"/>
  <c r="AE4772" i="7" a="1"/>
  <c r="AE4772" i="7" s="1"/>
  <c r="AE4773" i="7" a="1"/>
  <c r="AE4773" i="7" s="1"/>
  <c r="AE4774" i="7" a="1"/>
  <c r="AE4774" i="7"/>
  <c r="AE4775" i="7" a="1"/>
  <c r="AE4775" i="7" s="1"/>
  <c r="AE4776" i="7" a="1"/>
  <c r="AE4776" i="7" s="1"/>
  <c r="AE4777" i="7" a="1"/>
  <c r="AE4777" i="7" s="1"/>
  <c r="AE4778" i="7" a="1"/>
  <c r="AE4778" i="7" s="1"/>
  <c r="AE4779" i="7" a="1"/>
  <c r="AE4779" i="7" s="1"/>
  <c r="AE4780" i="7" a="1"/>
  <c r="AE4780" i="7" s="1"/>
  <c r="AE4781" i="7" a="1"/>
  <c r="AE4781" i="7"/>
  <c r="AE4782" i="7" a="1"/>
  <c r="AE4782" i="7" s="1"/>
  <c r="AE4783" i="7" a="1"/>
  <c r="AE4783" i="7" s="1"/>
  <c r="AE4784" i="7" a="1"/>
  <c r="AE4784" i="7" s="1"/>
  <c r="AE4785" i="7" a="1"/>
  <c r="AE4785" i="7"/>
  <c r="AE4786" i="7" a="1"/>
  <c r="AE4786" i="7" s="1"/>
  <c r="AE4787" i="7" a="1"/>
  <c r="AE4787" i="7" s="1"/>
  <c r="AE4788" i="7" a="1"/>
  <c r="AE4788" i="7" s="1"/>
  <c r="AE4789" i="7" a="1"/>
  <c r="AE4789" i="7" s="1"/>
  <c r="AE4790" i="7" a="1"/>
  <c r="AE4790" i="7" s="1"/>
  <c r="AE4791" i="7" a="1"/>
  <c r="AE4791" i="7" s="1"/>
  <c r="AE4792" i="7" a="1"/>
  <c r="AE4792" i="7" s="1"/>
  <c r="AE4793" i="7" a="1"/>
  <c r="AE4793" i="7" s="1"/>
  <c r="AE4794" i="7" a="1"/>
  <c r="AE4794" i="7" s="1"/>
  <c r="AE4795" i="7" a="1"/>
  <c r="AE4795" i="7" s="1"/>
  <c r="AE4796" i="7" a="1"/>
  <c r="AE4796" i="7" s="1"/>
  <c r="AE4797" i="7" a="1"/>
  <c r="AE4797" i="7" s="1"/>
  <c r="AE4798" i="7" a="1"/>
  <c r="AE4798" i="7" s="1"/>
  <c r="AE4799" i="7" a="1"/>
  <c r="AE4799" i="7" s="1"/>
  <c r="AE4800" i="7" a="1"/>
  <c r="AE4800" i="7" s="1"/>
  <c r="AE4801" i="7" a="1"/>
  <c r="AE4801" i="7" s="1"/>
  <c r="AE4802" i="7" a="1"/>
  <c r="AE4802" i="7" s="1"/>
  <c r="AE4803" i="7" a="1"/>
  <c r="AE4803" i="7" s="1"/>
  <c r="AE4804" i="7" a="1"/>
  <c r="AE4804" i="7" s="1"/>
  <c r="AE4805" i="7" a="1"/>
  <c r="AE4805" i="7" s="1"/>
  <c r="AE4806" i="7" a="1"/>
  <c r="AE4806" i="7" s="1"/>
  <c r="AE4807" i="7" a="1"/>
  <c r="AE4807" i="7" s="1"/>
  <c r="AE4808" i="7" a="1"/>
  <c r="AE4808" i="7" s="1"/>
  <c r="AE4809" i="7" a="1"/>
  <c r="AE4809" i="7" s="1"/>
  <c r="AE4810" i="7" a="1"/>
  <c r="AE4810" i="7" s="1"/>
  <c r="AE4811" i="7" a="1"/>
  <c r="AE4811" i="7" s="1"/>
  <c r="AE4812" i="7" a="1"/>
  <c r="AE4812" i="7"/>
  <c r="AE4813" i="7" a="1"/>
  <c r="AE4813" i="7" s="1"/>
  <c r="AE4814" i="7" a="1"/>
  <c r="AE4814" i="7" s="1"/>
  <c r="AE4815" i="7" a="1"/>
  <c r="AE4815" i="7" s="1"/>
  <c r="AE4816" i="7" a="1"/>
  <c r="AE4816" i="7" s="1"/>
  <c r="AE4817" i="7" a="1"/>
  <c r="AE4817" i="7"/>
  <c r="AE4818" i="7" a="1"/>
  <c r="AE4818" i="7" s="1"/>
  <c r="AE4819" i="7" a="1"/>
  <c r="AE4819" i="7" s="1"/>
  <c r="AE4820" i="7" a="1"/>
  <c r="AE4820" i="7" s="1"/>
  <c r="AE4821" i="7" a="1"/>
  <c r="AE4821" i="7" s="1"/>
  <c r="AE4822" i="7" a="1"/>
  <c r="AE4822" i="7" s="1"/>
  <c r="AE4823" i="7" a="1"/>
  <c r="AE4823" i="7" s="1"/>
  <c r="AE4824" i="7" a="1"/>
  <c r="AE4824" i="7" s="1"/>
  <c r="AE4825" i="7" a="1"/>
  <c r="AE4825" i="7" s="1"/>
  <c r="AE4826" i="7" a="1"/>
  <c r="AE4826" i="7" s="1"/>
  <c r="AE4827" i="7" a="1"/>
  <c r="AE4827" i="7" s="1"/>
  <c r="AE4828" i="7" a="1"/>
  <c r="AE4828" i="7" s="1"/>
  <c r="AE4829" i="7" a="1"/>
  <c r="AE4829" i="7" s="1"/>
  <c r="AE4830" i="7" a="1"/>
  <c r="AE4830" i="7" s="1"/>
  <c r="AE4831" i="7" a="1"/>
  <c r="AE4831" i="7" s="1"/>
  <c r="AE4832" i="7" a="1"/>
  <c r="AE4832" i="7" s="1"/>
  <c r="AE4833" i="7" a="1"/>
  <c r="AE4833" i="7" s="1"/>
  <c r="AE4834" i="7" a="1"/>
  <c r="AE4834" i="7" s="1"/>
  <c r="AE4835" i="7" a="1"/>
  <c r="AE4835" i="7" s="1"/>
  <c r="AE4836" i="7" a="1"/>
  <c r="AE4836" i="7" s="1"/>
  <c r="AE4837" i="7" a="1"/>
  <c r="AE4837" i="7" s="1"/>
  <c r="AE4838" i="7" a="1"/>
  <c r="AE4838" i="7" s="1"/>
  <c r="AE4839" i="7" a="1"/>
  <c r="AE4839" i="7" s="1"/>
  <c r="AE4840" i="7" a="1"/>
  <c r="AE4840" i="7" s="1"/>
  <c r="AE4841" i="7" a="1"/>
  <c r="AE4841" i="7" s="1"/>
  <c r="AE4842" i="7" a="1"/>
  <c r="AE4842" i="7"/>
  <c r="AE4843" i="7" a="1"/>
  <c r="AE4843" i="7" s="1"/>
  <c r="AE4844" i="7" a="1"/>
  <c r="AE4844" i="7" s="1"/>
  <c r="AE4845" i="7" a="1"/>
  <c r="AE4845" i="7" s="1"/>
  <c r="AE4846" i="7" a="1"/>
  <c r="AE4846" i="7" s="1"/>
  <c r="AE4847" i="7" a="1"/>
  <c r="AE4847" i="7" s="1"/>
  <c r="AE4848" i="7" a="1"/>
  <c r="AE4848" i="7" s="1"/>
  <c r="AE4849" i="7" a="1"/>
  <c r="AE4849" i="7" s="1"/>
  <c r="AE4850" i="7" a="1"/>
  <c r="AE4850" i="7" s="1"/>
  <c r="AE4851" i="7" a="1"/>
  <c r="AE4851" i="7" s="1"/>
  <c r="AE4852" i="7" a="1"/>
  <c r="AE4852" i="7" s="1"/>
  <c r="AE4853" i="7" a="1"/>
  <c r="AE4853" i="7"/>
  <c r="AE4854" i="7" a="1"/>
  <c r="AE4854" i="7"/>
  <c r="AE4855" i="7" a="1"/>
  <c r="AE4855" i="7" s="1"/>
  <c r="AE4856" i="7" a="1"/>
  <c r="AE4856" i="7" s="1"/>
  <c r="AE4857" i="7" a="1"/>
  <c r="AE4857" i="7" s="1"/>
  <c r="AE4858" i="7" a="1"/>
  <c r="AE4858" i="7" s="1"/>
  <c r="AE4859" i="7" a="1"/>
  <c r="AE4859" i="7" s="1"/>
  <c r="AE4860" i="7" a="1"/>
  <c r="AE4860" i="7"/>
  <c r="AE4861" i="7" a="1"/>
  <c r="AE4861" i="7" s="1"/>
  <c r="AE4862" i="7" a="1"/>
  <c r="AE4862" i="7" s="1"/>
  <c r="AE4863" i="7" a="1"/>
  <c r="AE4863" i="7"/>
  <c r="AE4864" i="7" a="1"/>
  <c r="AE4864" i="7" s="1"/>
  <c r="AE4865" i="7" a="1"/>
  <c r="AE4865" i="7" s="1"/>
  <c r="AE4866" i="7" a="1"/>
  <c r="AE4866" i="7" s="1"/>
  <c r="AE4867" i="7" a="1"/>
  <c r="AE4867" i="7" s="1"/>
  <c r="AE4868" i="7" a="1"/>
  <c r="AE4868" i="7" s="1"/>
  <c r="AE4869" i="7" a="1"/>
  <c r="AE4869" i="7"/>
  <c r="AE4870" i="7" a="1"/>
  <c r="AE4870" i="7" s="1"/>
  <c r="AE4871" i="7" a="1"/>
  <c r="AE4871" i="7"/>
  <c r="AE4872" i="7" a="1"/>
  <c r="AE4872" i="7" s="1"/>
  <c r="AE4873" i="7" a="1"/>
  <c r="AE4873" i="7" s="1"/>
  <c r="AE4874" i="7" a="1"/>
  <c r="AE4874" i="7" s="1"/>
  <c r="AE4875" i="7" a="1"/>
  <c r="AE4875" i="7" s="1"/>
  <c r="AE4876" i="7" a="1"/>
  <c r="AE4876" i="7" s="1"/>
  <c r="AE4877" i="7" a="1"/>
  <c r="AE4877" i="7" s="1"/>
  <c r="AE4878" i="7" a="1"/>
  <c r="AE4878" i="7" s="1"/>
  <c r="AE4879" i="7" a="1"/>
  <c r="AE4879" i="7" s="1"/>
  <c r="AE4880" i="7" a="1"/>
  <c r="AE4880" i="7" s="1"/>
  <c r="AE4881" i="7" a="1"/>
  <c r="AE4881" i="7" s="1"/>
  <c r="AE4882" i="7" a="1"/>
  <c r="AE4882" i="7"/>
  <c r="AE4883" i="7" a="1"/>
  <c r="AE4883" i="7"/>
  <c r="AE4884" i="7" a="1"/>
  <c r="AE4884" i="7" s="1"/>
  <c r="AE4885" i="7" a="1"/>
  <c r="AE4885" i="7" s="1"/>
  <c r="AE4886" i="7" a="1"/>
  <c r="AE4886" i="7" s="1"/>
  <c r="AE4887" i="7" a="1"/>
  <c r="AE4887" i="7" s="1"/>
  <c r="AE4888" i="7" a="1"/>
  <c r="AE4888" i="7"/>
  <c r="AE4889" i="7" a="1"/>
  <c r="AE4889" i="7" s="1"/>
  <c r="AE4890" i="7" a="1"/>
  <c r="AE4890" i="7" s="1"/>
  <c r="AE4891" i="7" a="1"/>
  <c r="AE4891" i="7" s="1"/>
  <c r="AE4892" i="7" a="1"/>
  <c r="AE4892" i="7" s="1"/>
  <c r="AE4893" i="7" a="1"/>
  <c r="AE4893" i="7" s="1"/>
  <c r="AE4894" i="7" a="1"/>
  <c r="AE4894" i="7" s="1"/>
  <c r="AE4895" i="7" a="1"/>
  <c r="AE4895" i="7" s="1"/>
  <c r="AE4896" i="7" a="1"/>
  <c r="AE4896" i="7" s="1"/>
  <c r="AE4897" i="7" a="1"/>
  <c r="AE4897" i="7" s="1"/>
  <c r="AE4898" i="7" a="1"/>
  <c r="AE4898" i="7" s="1"/>
  <c r="AE4899" i="7" a="1"/>
  <c r="AE4899" i="7"/>
  <c r="AE4900" i="7" a="1"/>
  <c r="AE4900" i="7" s="1"/>
  <c r="AE4901" i="7" a="1"/>
  <c r="AE4901" i="7" s="1"/>
  <c r="AE4902" i="7" a="1"/>
  <c r="AE4902" i="7"/>
  <c r="AE4903" i="7" a="1"/>
  <c r="AE4903" i="7" s="1"/>
  <c r="AE4904" i="7" a="1"/>
  <c r="AE4904" i="7" s="1"/>
  <c r="AE4905" i="7" a="1"/>
  <c r="AE4905" i="7" s="1"/>
  <c r="AE4906" i="7" a="1"/>
  <c r="AE4906" i="7" s="1"/>
  <c r="AE4907" i="7" a="1"/>
  <c r="AE4907" i="7"/>
  <c r="AE4908" i="7" a="1"/>
  <c r="AE4908" i="7" s="1"/>
  <c r="AE4909" i="7" a="1"/>
  <c r="AE4909" i="7" s="1"/>
  <c r="AE4910" i="7" a="1"/>
  <c r="AE4910" i="7" s="1"/>
  <c r="AE4911" i="7" a="1"/>
  <c r="AE4911" i="7" s="1"/>
  <c r="AE4912" i="7" a="1"/>
  <c r="AE4912" i="7"/>
  <c r="AE4913" i="7" a="1"/>
  <c r="AE4913" i="7" s="1"/>
  <c r="AE4914" i="7" a="1"/>
  <c r="AE4914" i="7" s="1"/>
  <c r="AE4915" i="7" a="1"/>
  <c r="AE4915" i="7" s="1"/>
  <c r="AE4916" i="7" a="1"/>
  <c r="AE4916" i="7" s="1"/>
  <c r="AE4917" i="7" a="1"/>
  <c r="AE4917" i="7" s="1"/>
  <c r="AE4918" i="7" a="1"/>
  <c r="AE4918" i="7" s="1"/>
  <c r="AE4919" i="7" a="1"/>
  <c r="AE4919" i="7" s="1"/>
  <c r="AE4920" i="7" a="1"/>
  <c r="AE4920" i="7" s="1"/>
  <c r="AE4921" i="7" a="1"/>
  <c r="AE4921" i="7" s="1"/>
  <c r="AE4922" i="7" a="1"/>
  <c r="AE4922" i="7" s="1"/>
  <c r="AE4923" i="7" a="1"/>
  <c r="AE4923" i="7" s="1"/>
  <c r="AE4924" i="7" a="1"/>
  <c r="AE4924" i="7"/>
  <c r="AE4925" i="7" a="1"/>
  <c r="AE4925" i="7" s="1"/>
  <c r="AE4926" i="7" a="1"/>
  <c r="AE4926" i="7" s="1"/>
  <c r="AE4927" i="7" a="1"/>
  <c r="AE4927" i="7" s="1"/>
  <c r="AE4928" i="7" a="1"/>
  <c r="AE4928" i="7" s="1"/>
  <c r="AE4929" i="7" a="1"/>
  <c r="AE4929" i="7" s="1"/>
  <c r="AE4930" i="7" a="1"/>
  <c r="AE4930" i="7" s="1"/>
  <c r="AE4931" i="7" a="1"/>
  <c r="AE4931" i="7" s="1"/>
  <c r="AE4932" i="7" a="1"/>
  <c r="AE4932" i="7"/>
  <c r="AE4933" i="7" a="1"/>
  <c r="AE4933" i="7" s="1"/>
  <c r="AE4934" i="7" a="1"/>
  <c r="AE4934" i="7" s="1"/>
  <c r="AE4935" i="7" a="1"/>
  <c r="AE4935" i="7" s="1"/>
  <c r="AE4936" i="7" a="1"/>
  <c r="AE4936" i="7" s="1"/>
  <c r="AE4937" i="7" a="1"/>
  <c r="AE4937" i="7" s="1"/>
  <c r="AE4938" i="7" a="1"/>
  <c r="AE4938" i="7" s="1"/>
  <c r="AE4939" i="7" a="1"/>
  <c r="AE4939" i="7" s="1"/>
  <c r="AE4940" i="7" a="1"/>
  <c r="AE4940" i="7" s="1"/>
  <c r="AE4941" i="7" a="1"/>
  <c r="AE4941" i="7" s="1"/>
  <c r="AE4942" i="7" a="1"/>
  <c r="AE4942" i="7" s="1"/>
  <c r="AE4943" i="7" a="1"/>
  <c r="AE4943" i="7" s="1"/>
  <c r="AE4944" i="7" a="1"/>
  <c r="AE4944" i="7" s="1"/>
  <c r="AE4945" i="7" a="1"/>
  <c r="AE4945" i="7" s="1"/>
  <c r="AE4946" i="7" a="1"/>
  <c r="AE4946" i="7" s="1"/>
  <c r="AE4947" i="7" a="1"/>
  <c r="AE4947" i="7" s="1"/>
  <c r="AE4948" i="7" a="1"/>
  <c r="AE4948" i="7" s="1"/>
  <c r="AE4949" i="7" a="1"/>
  <c r="AE4949" i="7" s="1"/>
  <c r="AE4950" i="7" a="1"/>
  <c r="AE4950" i="7" s="1"/>
  <c r="AE4951" i="7" a="1"/>
  <c r="AE4951" i="7" s="1"/>
  <c r="AE4952" i="7" a="1"/>
  <c r="AE4952" i="7" s="1"/>
  <c r="AE4953" i="7" a="1"/>
  <c r="AE4953" i="7"/>
  <c r="AE4954" i="7" a="1"/>
  <c r="AE4954" i="7" s="1"/>
  <c r="AE4955" i="7" a="1"/>
  <c r="AE4955" i="7"/>
  <c r="AE4956" i="7" a="1"/>
  <c r="AE4956" i="7" s="1"/>
  <c r="AE4957" i="7" a="1"/>
  <c r="AE4957" i="7" s="1"/>
  <c r="AE4958" i="7" a="1"/>
  <c r="AE4958" i="7" s="1"/>
  <c r="AE4959" i="7" a="1"/>
  <c r="AE4959" i="7" s="1"/>
  <c r="AE4960" i="7" a="1"/>
  <c r="AE4960" i="7"/>
  <c r="AE4961" i="7" a="1"/>
  <c r="AE4961" i="7" s="1"/>
  <c r="AE4962" i="7" a="1"/>
  <c r="AE4962" i="7" s="1"/>
  <c r="AE4963" i="7" a="1"/>
  <c r="AE4963" i="7" s="1"/>
  <c r="AE4964" i="7" a="1"/>
  <c r="AE4964" i="7" s="1"/>
  <c r="AE4965" i="7" a="1"/>
  <c r="AE4965" i="7" s="1"/>
  <c r="AE4966" i="7" a="1"/>
  <c r="AE4966" i="7" s="1"/>
  <c r="AE4967" i="7" a="1"/>
  <c r="AE4967" i="7" s="1"/>
  <c r="AE4968" i="7" a="1"/>
  <c r="AE4968" i="7" s="1"/>
  <c r="AE4969" i="7" a="1"/>
  <c r="AE4969" i="7" s="1"/>
  <c r="AE4970" i="7" a="1"/>
  <c r="AE4970" i="7" s="1"/>
  <c r="AE4971" i="7" a="1"/>
  <c r="AE4971" i="7" s="1"/>
  <c r="AE4972" i="7" a="1"/>
  <c r="AE4972" i="7" s="1"/>
  <c r="AE4973" i="7" a="1"/>
  <c r="AE4973" i="7" s="1"/>
  <c r="AE4974" i="7" a="1"/>
  <c r="AE4974" i="7" s="1"/>
  <c r="AE4975" i="7" a="1"/>
  <c r="AE4975" i="7" s="1"/>
  <c r="AE4976" i="7" a="1"/>
  <c r="AE4976" i="7" s="1"/>
  <c r="AE4977" i="7" a="1"/>
  <c r="AE4977" i="7" s="1"/>
  <c r="AE4978" i="7" a="1"/>
  <c r="AE4978" i="7" s="1"/>
  <c r="AE4979" i="7" a="1"/>
  <c r="AE4979" i="7" s="1"/>
  <c r="AE4980" i="7" a="1"/>
  <c r="AE4980" i="7" s="1"/>
  <c r="AE4981" i="7" a="1"/>
  <c r="AE4981" i="7" s="1"/>
  <c r="AE4982" i="7" a="1"/>
  <c r="AE4982" i="7" s="1"/>
  <c r="AE4983" i="7" a="1"/>
  <c r="AE4983" i="7"/>
  <c r="AE4984" i="7" a="1"/>
  <c r="AE4984" i="7" s="1"/>
  <c r="AE4985" i="7" a="1"/>
  <c r="AE4985" i="7" s="1"/>
  <c r="AE4986" i="7" a="1"/>
  <c r="AE4986" i="7"/>
  <c r="AE4987" i="7" a="1"/>
  <c r="AE4987" i="7" s="1"/>
  <c r="AE4988" i="7" a="1"/>
  <c r="AE4988" i="7" s="1"/>
  <c r="AE4989" i="7" a="1"/>
  <c r="AE4989" i="7" s="1"/>
  <c r="AE4990" i="7" a="1"/>
  <c r="AE4990" i="7" s="1"/>
  <c r="AE4991" i="7" a="1"/>
  <c r="AE4991" i="7" s="1"/>
  <c r="AE4992" i="7" a="1"/>
  <c r="AE4992" i="7" s="1"/>
  <c r="AE4993" i="7" a="1"/>
  <c r="AE4993" i="7" s="1"/>
  <c r="AE4994" i="7" a="1"/>
  <c r="AE4994" i="7" s="1"/>
  <c r="AE4995" i="7" a="1"/>
  <c r="AE4995" i="7" s="1"/>
  <c r="AE4996" i="7" a="1"/>
  <c r="AE4996" i="7" s="1"/>
  <c r="AE4997" i="7" a="1"/>
  <c r="AE4997" i="7" s="1"/>
  <c r="AE4998" i="7" a="1"/>
  <c r="AE4998" i="7" s="1"/>
  <c r="AE4999" i="7" a="1"/>
  <c r="AE4999" i="7" s="1"/>
  <c r="AE5000" i="7" a="1"/>
  <c r="AE5000" i="7" s="1"/>
  <c r="AE5001" i="7" a="1"/>
  <c r="AE5001" i="7" s="1"/>
  <c r="G40" i="13"/>
  <c r="G36" i="13"/>
  <c r="AD2" i="7"/>
  <c r="AD3" i="7"/>
  <c r="AD4" i="7"/>
  <c r="AD5" i="7"/>
  <c r="AD6" i="7"/>
  <c r="AD7" i="7"/>
  <c r="AD8" i="7"/>
  <c r="AD9" i="7"/>
  <c r="AD10" i="7"/>
  <c r="AD11" i="7"/>
  <c r="AD12" i="7"/>
  <c r="AD13" i="7"/>
  <c r="AD14" i="7"/>
  <c r="AD15" i="7"/>
  <c r="AD16" i="7"/>
  <c r="AD17" i="7"/>
  <c r="AD18" i="7"/>
  <c r="AD19" i="7"/>
  <c r="AD20" i="7"/>
  <c r="AD21" i="7"/>
  <c r="AD22" i="7"/>
  <c r="AD23" i="7"/>
  <c r="AD24" i="7"/>
  <c r="AD25" i="7"/>
  <c r="AD26" i="7"/>
  <c r="AD27" i="7"/>
  <c r="AD28" i="7"/>
  <c r="AD29" i="7"/>
  <c r="AD30" i="7"/>
  <c r="AD31" i="7"/>
  <c r="AD32" i="7"/>
  <c r="AD33" i="7"/>
  <c r="AD34" i="7"/>
  <c r="AD35" i="7"/>
  <c r="AD36" i="7"/>
  <c r="AD37" i="7"/>
  <c r="AD38" i="7"/>
  <c r="AD39" i="7"/>
  <c r="AD40" i="7"/>
  <c r="AD41" i="7"/>
  <c r="AD42" i="7"/>
  <c r="AD43" i="7"/>
  <c r="AD44" i="7"/>
  <c r="AD45" i="7"/>
  <c r="AD46" i="7"/>
  <c r="AD47" i="7"/>
  <c r="AD48" i="7"/>
  <c r="AD49" i="7"/>
  <c r="AD50" i="7"/>
  <c r="AD51" i="7"/>
  <c r="AD52" i="7"/>
  <c r="AD53" i="7"/>
  <c r="AD54" i="7"/>
  <c r="AD55" i="7"/>
  <c r="AD56" i="7"/>
  <c r="AD57" i="7"/>
  <c r="AD58" i="7"/>
  <c r="AD59" i="7"/>
  <c r="AD60" i="7"/>
  <c r="AD61" i="7"/>
  <c r="AD62" i="7"/>
  <c r="AD63" i="7"/>
  <c r="AD64" i="7"/>
  <c r="AD65" i="7"/>
  <c r="AD66" i="7"/>
  <c r="AD67" i="7"/>
  <c r="AD68" i="7"/>
  <c r="AD69" i="7"/>
  <c r="AD70" i="7"/>
  <c r="AD71" i="7"/>
  <c r="AD72" i="7"/>
  <c r="AD73" i="7"/>
  <c r="AD74" i="7"/>
  <c r="AD75" i="7"/>
  <c r="AD76" i="7"/>
  <c r="AD77" i="7"/>
  <c r="AD78" i="7"/>
  <c r="AD79" i="7"/>
  <c r="AD80" i="7"/>
  <c r="AD81" i="7"/>
  <c r="AD82" i="7"/>
  <c r="AD83" i="7"/>
  <c r="AD84" i="7"/>
  <c r="AD85" i="7"/>
  <c r="AD86" i="7"/>
  <c r="AD87" i="7"/>
  <c r="AD88" i="7"/>
  <c r="AD89" i="7"/>
  <c r="AD90" i="7"/>
  <c r="AD91" i="7"/>
  <c r="AD92" i="7"/>
  <c r="AD93" i="7"/>
  <c r="AD94" i="7"/>
  <c r="AD95" i="7"/>
  <c r="AD96" i="7"/>
  <c r="AD97" i="7"/>
  <c r="AD98" i="7"/>
  <c r="AD99" i="7"/>
  <c r="AD100" i="7"/>
  <c r="AD101" i="7"/>
  <c r="AD102" i="7"/>
  <c r="AD103" i="7"/>
  <c r="AD104" i="7"/>
  <c r="AD105" i="7"/>
  <c r="AD106" i="7"/>
  <c r="AD107" i="7"/>
  <c r="AD108" i="7"/>
  <c r="AD109" i="7"/>
  <c r="AD110" i="7"/>
  <c r="AD111" i="7"/>
  <c r="AD112" i="7"/>
  <c r="AD113" i="7"/>
  <c r="AD114" i="7"/>
  <c r="AD115" i="7"/>
  <c r="AD116" i="7"/>
  <c r="AD117" i="7"/>
  <c r="AD118" i="7"/>
  <c r="AD119" i="7"/>
  <c r="AD120" i="7"/>
  <c r="AD121" i="7"/>
  <c r="AD122" i="7"/>
  <c r="AD123" i="7"/>
  <c r="AD124" i="7"/>
  <c r="AD125" i="7"/>
  <c r="AD126" i="7"/>
  <c r="AD127" i="7"/>
  <c r="AD128" i="7"/>
  <c r="AD129" i="7"/>
  <c r="AD130" i="7"/>
  <c r="AD131" i="7"/>
  <c r="AD132" i="7"/>
  <c r="AD133" i="7"/>
  <c r="AD134" i="7"/>
  <c r="AD135" i="7"/>
  <c r="AD136" i="7"/>
  <c r="AD137" i="7"/>
  <c r="AD138" i="7"/>
  <c r="AD139" i="7"/>
  <c r="AD140" i="7"/>
  <c r="AD141" i="7"/>
  <c r="AD142" i="7"/>
  <c r="AD143" i="7"/>
  <c r="AD144" i="7"/>
  <c r="AD145" i="7"/>
  <c r="AD146" i="7"/>
  <c r="AD147" i="7"/>
  <c r="AD148" i="7"/>
  <c r="AD149" i="7"/>
  <c r="AD150" i="7"/>
  <c r="AD151" i="7"/>
  <c r="AD152" i="7"/>
  <c r="AD153" i="7"/>
  <c r="AD154" i="7"/>
  <c r="AD155" i="7"/>
  <c r="AD156" i="7"/>
  <c r="AD157" i="7"/>
  <c r="AD158" i="7"/>
  <c r="AD159" i="7"/>
  <c r="AD160" i="7"/>
  <c r="AD161" i="7"/>
  <c r="AD162" i="7"/>
  <c r="AD163" i="7"/>
  <c r="AD164" i="7"/>
  <c r="AD165" i="7"/>
  <c r="AD166" i="7"/>
  <c r="AD167" i="7"/>
  <c r="AD168" i="7"/>
  <c r="AD169" i="7"/>
  <c r="AD170" i="7"/>
  <c r="AD171" i="7"/>
  <c r="AD172" i="7"/>
  <c r="AD173" i="7"/>
  <c r="AD174" i="7"/>
  <c r="AD175" i="7"/>
  <c r="AD176" i="7"/>
  <c r="AD177" i="7"/>
  <c r="AD178" i="7"/>
  <c r="AD179" i="7"/>
  <c r="AD180" i="7"/>
  <c r="AD181" i="7"/>
  <c r="AD182" i="7"/>
  <c r="AD183" i="7"/>
  <c r="AD184" i="7"/>
  <c r="AD185" i="7"/>
  <c r="AD186" i="7"/>
  <c r="AD187" i="7"/>
  <c r="AD188" i="7"/>
  <c r="AD189" i="7"/>
  <c r="AD190" i="7"/>
  <c r="AD191" i="7"/>
  <c r="AD192" i="7"/>
  <c r="AD193" i="7"/>
  <c r="AD194" i="7"/>
  <c r="AD195" i="7"/>
  <c r="AD196" i="7"/>
  <c r="AD197" i="7"/>
  <c r="AD198" i="7"/>
  <c r="AD199" i="7"/>
  <c r="AD200" i="7"/>
  <c r="AD201" i="7"/>
  <c r="AD202" i="7"/>
  <c r="AD203" i="7"/>
  <c r="AD204" i="7"/>
  <c r="AD205" i="7"/>
  <c r="AD206" i="7"/>
  <c r="AD207" i="7"/>
  <c r="AD208" i="7"/>
  <c r="AD209" i="7"/>
  <c r="AD210" i="7"/>
  <c r="AD211" i="7"/>
  <c r="AD212" i="7"/>
  <c r="AD213" i="7"/>
  <c r="AD214" i="7"/>
  <c r="AD215" i="7"/>
  <c r="AD216" i="7"/>
  <c r="AD217" i="7"/>
  <c r="AD218" i="7"/>
  <c r="AD219" i="7"/>
  <c r="AD220" i="7"/>
  <c r="AD221" i="7"/>
  <c r="AD222" i="7"/>
  <c r="AD223" i="7"/>
  <c r="AD224" i="7"/>
  <c r="AD225" i="7"/>
  <c r="AD226" i="7"/>
  <c r="AD227" i="7"/>
  <c r="AD228" i="7"/>
  <c r="AD229" i="7"/>
  <c r="AD230" i="7"/>
  <c r="AD231" i="7"/>
  <c r="AD232" i="7"/>
  <c r="AD233" i="7"/>
  <c r="AD234" i="7"/>
  <c r="AD235" i="7"/>
  <c r="AD236" i="7"/>
  <c r="AD237" i="7"/>
  <c r="AD238" i="7"/>
  <c r="AD239" i="7"/>
  <c r="AD240" i="7"/>
  <c r="AD241" i="7"/>
  <c r="AD242" i="7"/>
  <c r="AD243" i="7"/>
  <c r="AD244" i="7"/>
  <c r="AD245" i="7"/>
  <c r="AD246" i="7"/>
  <c r="AD247" i="7"/>
  <c r="AD248" i="7"/>
  <c r="AD249" i="7"/>
  <c r="AD250" i="7"/>
  <c r="AD251" i="7"/>
  <c r="AD252" i="7"/>
  <c r="AD253" i="7"/>
  <c r="AD254" i="7"/>
  <c r="AD255" i="7"/>
  <c r="AD256" i="7"/>
  <c r="AD257" i="7"/>
  <c r="AD258" i="7"/>
  <c r="AD259" i="7"/>
  <c r="AD260" i="7"/>
  <c r="AD261" i="7"/>
  <c r="AD262" i="7"/>
  <c r="AD263" i="7"/>
  <c r="AD264" i="7"/>
  <c r="AD265" i="7"/>
  <c r="AD266" i="7"/>
  <c r="AD267" i="7"/>
  <c r="AD268" i="7"/>
  <c r="AD269" i="7"/>
  <c r="AD270" i="7"/>
  <c r="AD271" i="7"/>
  <c r="AD272" i="7"/>
  <c r="AD273" i="7"/>
  <c r="AD274" i="7"/>
  <c r="AD275" i="7"/>
  <c r="AD276" i="7"/>
  <c r="AD277" i="7"/>
  <c r="AD278" i="7"/>
  <c r="AD279" i="7"/>
  <c r="AD280" i="7"/>
  <c r="AD281" i="7"/>
  <c r="AD282" i="7"/>
  <c r="AD283" i="7"/>
  <c r="AD284" i="7"/>
  <c r="AD285" i="7"/>
  <c r="AD286" i="7"/>
  <c r="AD287" i="7"/>
  <c r="AD288" i="7"/>
  <c r="AD289" i="7"/>
  <c r="AD290" i="7"/>
  <c r="AD291" i="7"/>
  <c r="AD292" i="7"/>
  <c r="AD293" i="7"/>
  <c r="AD294" i="7"/>
  <c r="AD295" i="7"/>
  <c r="AD296" i="7"/>
  <c r="AD297" i="7"/>
  <c r="AD298" i="7"/>
  <c r="AD299" i="7"/>
  <c r="AD300" i="7"/>
  <c r="AD301" i="7"/>
  <c r="AD302" i="7"/>
  <c r="AD303" i="7"/>
  <c r="AD304" i="7"/>
  <c r="AD305" i="7"/>
  <c r="AD306" i="7"/>
  <c r="AD307" i="7"/>
  <c r="AD308" i="7"/>
  <c r="AD309" i="7"/>
  <c r="AD310" i="7"/>
  <c r="AD311" i="7"/>
  <c r="AD312" i="7"/>
  <c r="AD313" i="7"/>
  <c r="AD314" i="7"/>
  <c r="AD315" i="7"/>
  <c r="AD316" i="7"/>
  <c r="AD317" i="7"/>
  <c r="AD318" i="7"/>
  <c r="AD319" i="7"/>
  <c r="AD320" i="7"/>
  <c r="AD321" i="7"/>
  <c r="AD322" i="7"/>
  <c r="AD323" i="7"/>
  <c r="AD324" i="7"/>
  <c r="AD325" i="7"/>
  <c r="AD326" i="7"/>
  <c r="AD327" i="7"/>
  <c r="AD328" i="7"/>
  <c r="AD329" i="7"/>
  <c r="AD330" i="7"/>
  <c r="AD331" i="7"/>
  <c r="AD332" i="7"/>
  <c r="AD333" i="7"/>
  <c r="AD334" i="7"/>
  <c r="AD335" i="7"/>
  <c r="AD336" i="7"/>
  <c r="AD337" i="7"/>
  <c r="AD338" i="7"/>
  <c r="AD339" i="7"/>
  <c r="AD340" i="7"/>
  <c r="AD341" i="7"/>
  <c r="AD342" i="7"/>
  <c r="AD343" i="7"/>
  <c r="AD344" i="7"/>
  <c r="AD345" i="7"/>
  <c r="AD346" i="7"/>
  <c r="AD347" i="7"/>
  <c r="AD348" i="7"/>
  <c r="AD349" i="7"/>
  <c r="AD350" i="7"/>
  <c r="AD351" i="7"/>
  <c r="AD352" i="7"/>
  <c r="AD353" i="7"/>
  <c r="AD354" i="7"/>
  <c r="AD355" i="7"/>
  <c r="AD356" i="7"/>
  <c r="AD357" i="7"/>
  <c r="AD358" i="7"/>
  <c r="AD359" i="7"/>
  <c r="AD360" i="7"/>
  <c r="AD361" i="7"/>
  <c r="AD362" i="7"/>
  <c r="AD363" i="7"/>
  <c r="AD364" i="7"/>
  <c r="AD365" i="7"/>
  <c r="AD366" i="7"/>
  <c r="AD367" i="7"/>
  <c r="AD368" i="7"/>
  <c r="AD369" i="7"/>
  <c r="AD370" i="7"/>
  <c r="AD371" i="7"/>
  <c r="AD372" i="7"/>
  <c r="AD373" i="7"/>
  <c r="AD374" i="7"/>
  <c r="AD375" i="7"/>
  <c r="AD376" i="7"/>
  <c r="AD377" i="7"/>
  <c r="AD378" i="7"/>
  <c r="AD379" i="7"/>
  <c r="AD380" i="7"/>
  <c r="AD381" i="7"/>
  <c r="AD382" i="7"/>
  <c r="AD383" i="7"/>
  <c r="AD384" i="7"/>
  <c r="AD385" i="7"/>
  <c r="AD386" i="7"/>
  <c r="AD387" i="7"/>
  <c r="AD388" i="7"/>
  <c r="AD389" i="7"/>
  <c r="AD390" i="7"/>
  <c r="AD391" i="7"/>
  <c r="AD392" i="7"/>
  <c r="AD393" i="7"/>
  <c r="AD394" i="7"/>
  <c r="AD395" i="7"/>
  <c r="AD396" i="7"/>
  <c r="AD397" i="7"/>
  <c r="AD398" i="7"/>
  <c r="AD399" i="7"/>
  <c r="AD400" i="7"/>
  <c r="AD401" i="7"/>
  <c r="AD402" i="7"/>
  <c r="AD403" i="7"/>
  <c r="AD404" i="7"/>
  <c r="AD405" i="7"/>
  <c r="AD406" i="7"/>
  <c r="AD407" i="7"/>
  <c r="AD408" i="7"/>
  <c r="AD409" i="7"/>
  <c r="AD410" i="7"/>
  <c r="AD411" i="7"/>
  <c r="AD412" i="7"/>
  <c r="AD413" i="7"/>
  <c r="AD414" i="7"/>
  <c r="AD415" i="7"/>
  <c r="AD416" i="7"/>
  <c r="AD417" i="7"/>
  <c r="AD418" i="7"/>
  <c r="AD419" i="7"/>
  <c r="AD420" i="7"/>
  <c r="AD421" i="7"/>
  <c r="AD422" i="7"/>
  <c r="AD423" i="7"/>
  <c r="AD424" i="7"/>
  <c r="AD425" i="7"/>
  <c r="AD426" i="7"/>
  <c r="AD427" i="7"/>
  <c r="AD428" i="7"/>
  <c r="AD429" i="7"/>
  <c r="AD430" i="7"/>
  <c r="AD431" i="7"/>
  <c r="AD432" i="7"/>
  <c r="AD433" i="7"/>
  <c r="AD434" i="7"/>
  <c r="AD435" i="7"/>
  <c r="AD436" i="7"/>
  <c r="AD437" i="7"/>
  <c r="AD438" i="7"/>
  <c r="AD439" i="7"/>
  <c r="AD440" i="7"/>
  <c r="AD441" i="7"/>
  <c r="AD442" i="7"/>
  <c r="AD443" i="7"/>
  <c r="AD444" i="7"/>
  <c r="AD445" i="7"/>
  <c r="AD446" i="7"/>
  <c r="AD447" i="7"/>
  <c r="AD448" i="7"/>
  <c r="AD449" i="7"/>
  <c r="AD450" i="7"/>
  <c r="AD451" i="7"/>
  <c r="AD452" i="7"/>
  <c r="AD453" i="7"/>
  <c r="AD454" i="7"/>
  <c r="AD455" i="7"/>
  <c r="AD456" i="7"/>
  <c r="AD457" i="7"/>
  <c r="AD458" i="7"/>
  <c r="AD459" i="7"/>
  <c r="AD460" i="7"/>
  <c r="AD461" i="7"/>
  <c r="AD462" i="7"/>
  <c r="AD463" i="7"/>
  <c r="AD464" i="7"/>
  <c r="AD465" i="7"/>
  <c r="AD466" i="7"/>
  <c r="AD467" i="7"/>
  <c r="AD468" i="7"/>
  <c r="AD469" i="7"/>
  <c r="AD470" i="7"/>
  <c r="AD471" i="7"/>
  <c r="AD472" i="7"/>
  <c r="AD473" i="7"/>
  <c r="AD474" i="7"/>
  <c r="AD475" i="7"/>
  <c r="AD476" i="7"/>
  <c r="AD477" i="7"/>
  <c r="AD478" i="7"/>
  <c r="AD479" i="7"/>
  <c r="AD480" i="7"/>
  <c r="AD481" i="7"/>
  <c r="AD482" i="7"/>
  <c r="AD483" i="7"/>
  <c r="AD484" i="7"/>
  <c r="AD485" i="7"/>
  <c r="AD486" i="7"/>
  <c r="AD487" i="7"/>
  <c r="AD488" i="7"/>
  <c r="AD489" i="7"/>
  <c r="AD490" i="7"/>
  <c r="AD491" i="7"/>
  <c r="AD492" i="7"/>
  <c r="AD493" i="7"/>
  <c r="AD494" i="7"/>
  <c r="AD495" i="7"/>
  <c r="AD496" i="7"/>
  <c r="AD497" i="7"/>
  <c r="AD498" i="7"/>
  <c r="AD499" i="7"/>
  <c r="AD500" i="7"/>
  <c r="AD501" i="7"/>
  <c r="AD502" i="7"/>
  <c r="AD503" i="7"/>
  <c r="AD504" i="7"/>
  <c r="AD505" i="7"/>
  <c r="AD506" i="7"/>
  <c r="AD507" i="7"/>
  <c r="AD508" i="7"/>
  <c r="AD509" i="7"/>
  <c r="AD510" i="7"/>
  <c r="AD511" i="7"/>
  <c r="AD512" i="7"/>
  <c r="AD513" i="7"/>
  <c r="AD514" i="7"/>
  <c r="AD515" i="7"/>
  <c r="AD516" i="7"/>
  <c r="AD517" i="7"/>
  <c r="AD518" i="7"/>
  <c r="AD519" i="7"/>
  <c r="AD520" i="7"/>
  <c r="AD521" i="7"/>
  <c r="AD522" i="7"/>
  <c r="AD523" i="7"/>
  <c r="AD524" i="7"/>
  <c r="AD525" i="7"/>
  <c r="AD526" i="7"/>
  <c r="AD527" i="7"/>
  <c r="AD528" i="7"/>
  <c r="AD529" i="7"/>
  <c r="AD530" i="7"/>
  <c r="AD531" i="7"/>
  <c r="AD532" i="7"/>
  <c r="AD533" i="7"/>
  <c r="AD534" i="7"/>
  <c r="AD535" i="7"/>
  <c r="AD536" i="7"/>
  <c r="AD537" i="7"/>
  <c r="AD538" i="7"/>
  <c r="AD539" i="7"/>
  <c r="AD540" i="7"/>
  <c r="AD541" i="7"/>
  <c r="AD542" i="7"/>
  <c r="AD543" i="7"/>
  <c r="AD544" i="7"/>
  <c r="AD545" i="7"/>
  <c r="AD546" i="7"/>
  <c r="AD547" i="7"/>
  <c r="AD548" i="7"/>
  <c r="AD549" i="7"/>
  <c r="AD550" i="7"/>
  <c r="AD551" i="7"/>
  <c r="AD552" i="7"/>
  <c r="AD553" i="7"/>
  <c r="AD554" i="7"/>
  <c r="AD555" i="7"/>
  <c r="AD556" i="7"/>
  <c r="AD557" i="7"/>
  <c r="AD558" i="7"/>
  <c r="AD559" i="7"/>
  <c r="AD560" i="7"/>
  <c r="AD561" i="7"/>
  <c r="AD562" i="7"/>
  <c r="AD563" i="7"/>
  <c r="AD564" i="7"/>
  <c r="AD565" i="7"/>
  <c r="AD566" i="7"/>
  <c r="AD567" i="7"/>
  <c r="AD568" i="7"/>
  <c r="AD569" i="7"/>
  <c r="AD570" i="7"/>
  <c r="AD571" i="7"/>
  <c r="AD572" i="7"/>
  <c r="AD573" i="7"/>
  <c r="AD574" i="7"/>
  <c r="AD575" i="7"/>
  <c r="AD576" i="7"/>
  <c r="AD577" i="7"/>
  <c r="AD578" i="7"/>
  <c r="AD579" i="7"/>
  <c r="AD580" i="7"/>
  <c r="AD581" i="7"/>
  <c r="AD582" i="7"/>
  <c r="AD583" i="7"/>
  <c r="AD584" i="7"/>
  <c r="AD585" i="7"/>
  <c r="AD586" i="7"/>
  <c r="AD587" i="7"/>
  <c r="AD588" i="7"/>
  <c r="AD589" i="7"/>
  <c r="AD590" i="7"/>
  <c r="AD591" i="7"/>
  <c r="AD592" i="7"/>
  <c r="AD593" i="7"/>
  <c r="AD594" i="7"/>
  <c r="AD595" i="7"/>
  <c r="AD596" i="7"/>
  <c r="AD597" i="7"/>
  <c r="AD598" i="7"/>
  <c r="AD599" i="7"/>
  <c r="AD600" i="7"/>
  <c r="AD601" i="7"/>
  <c r="AD602" i="7"/>
  <c r="AD603" i="7"/>
  <c r="AD604" i="7"/>
  <c r="AD605" i="7"/>
  <c r="AD606" i="7"/>
  <c r="AD607" i="7"/>
  <c r="AD608" i="7"/>
  <c r="AD609" i="7"/>
  <c r="AD610" i="7"/>
  <c r="AD611" i="7"/>
  <c r="AD612" i="7"/>
  <c r="AD613" i="7"/>
  <c r="AD614" i="7"/>
  <c r="AD615" i="7"/>
  <c r="AD616" i="7"/>
  <c r="AD617" i="7"/>
  <c r="AD618" i="7"/>
  <c r="AD619" i="7"/>
  <c r="AD620" i="7"/>
  <c r="AD621" i="7"/>
  <c r="AD622" i="7"/>
  <c r="AD623" i="7"/>
  <c r="AD624" i="7"/>
  <c r="AD625" i="7"/>
  <c r="AD626" i="7"/>
  <c r="AD627" i="7"/>
  <c r="AD628" i="7"/>
  <c r="AD629" i="7"/>
  <c r="AD630" i="7"/>
  <c r="AD631" i="7"/>
  <c r="AD632" i="7"/>
  <c r="AD633" i="7"/>
  <c r="AD634" i="7"/>
  <c r="AD635" i="7"/>
  <c r="AD636" i="7"/>
  <c r="AD637" i="7"/>
  <c r="AD638" i="7"/>
  <c r="AD639" i="7"/>
  <c r="AD640" i="7"/>
  <c r="AD641" i="7"/>
  <c r="AD642" i="7"/>
  <c r="AD643" i="7"/>
  <c r="AD644" i="7"/>
  <c r="AD645" i="7"/>
  <c r="AD646" i="7"/>
  <c r="AD647" i="7"/>
  <c r="AD648" i="7"/>
  <c r="AD649" i="7"/>
  <c r="AD650" i="7"/>
  <c r="AD651" i="7"/>
  <c r="AD652" i="7"/>
  <c r="AD653" i="7"/>
  <c r="AD654" i="7"/>
  <c r="AD655" i="7"/>
  <c r="AD656" i="7"/>
  <c r="AD657" i="7"/>
  <c r="AD658" i="7"/>
  <c r="AD659" i="7"/>
  <c r="AD660" i="7"/>
  <c r="AD661" i="7"/>
  <c r="AD662" i="7"/>
  <c r="AD663" i="7"/>
  <c r="AD664" i="7"/>
  <c r="AD665" i="7"/>
  <c r="AD666" i="7"/>
  <c r="AD667" i="7"/>
  <c r="AD668" i="7"/>
  <c r="AD669" i="7"/>
  <c r="AD670" i="7"/>
  <c r="AD671" i="7"/>
  <c r="AD672" i="7"/>
  <c r="AD673" i="7"/>
  <c r="AD674" i="7"/>
  <c r="AD675" i="7"/>
  <c r="AD676" i="7"/>
  <c r="AD677" i="7"/>
  <c r="AD678" i="7"/>
  <c r="AD679" i="7"/>
  <c r="AD680" i="7"/>
  <c r="AD681" i="7"/>
  <c r="AD682" i="7"/>
  <c r="AD683" i="7"/>
  <c r="AD684" i="7"/>
  <c r="AD685" i="7"/>
  <c r="AD686" i="7"/>
  <c r="AD687" i="7"/>
  <c r="AD688" i="7"/>
  <c r="AD689" i="7"/>
  <c r="AD690" i="7"/>
  <c r="AD691" i="7"/>
  <c r="AD692" i="7"/>
  <c r="AD693" i="7"/>
  <c r="AD694" i="7"/>
  <c r="AD695" i="7"/>
  <c r="AD696" i="7"/>
  <c r="AD697" i="7"/>
  <c r="AD698" i="7"/>
  <c r="AD699" i="7"/>
  <c r="AD700" i="7"/>
  <c r="AD701" i="7"/>
  <c r="AD702" i="7"/>
  <c r="AD703" i="7"/>
  <c r="AD704" i="7"/>
  <c r="AD705" i="7"/>
  <c r="AD706" i="7"/>
  <c r="AD707" i="7"/>
  <c r="AD708" i="7"/>
  <c r="AD709" i="7"/>
  <c r="AD710" i="7"/>
  <c r="AD711" i="7"/>
  <c r="AD712" i="7"/>
  <c r="AD713" i="7"/>
  <c r="AD714" i="7"/>
  <c r="AD715" i="7"/>
  <c r="AD716" i="7"/>
  <c r="AD717" i="7"/>
  <c r="AD718" i="7"/>
  <c r="AD719" i="7"/>
  <c r="AD720" i="7"/>
  <c r="AD721" i="7"/>
  <c r="AD722" i="7"/>
  <c r="AD723" i="7"/>
  <c r="AD724" i="7"/>
  <c r="AD725" i="7"/>
  <c r="AD726" i="7"/>
  <c r="AD727" i="7"/>
  <c r="AD728" i="7"/>
  <c r="AD729" i="7"/>
  <c r="AD730" i="7"/>
  <c r="AD731" i="7"/>
  <c r="AD732" i="7"/>
  <c r="AD733" i="7"/>
  <c r="AD734" i="7"/>
  <c r="AD735" i="7"/>
  <c r="AD736" i="7"/>
  <c r="AD737" i="7"/>
  <c r="AD738" i="7"/>
  <c r="AD739" i="7"/>
  <c r="AD740" i="7"/>
  <c r="AD741" i="7"/>
  <c r="AD742" i="7"/>
  <c r="AD743" i="7"/>
  <c r="AD744" i="7"/>
  <c r="AD745" i="7"/>
  <c r="AD746" i="7"/>
  <c r="AD747" i="7"/>
  <c r="AD748" i="7"/>
  <c r="AD749" i="7"/>
  <c r="AD750" i="7"/>
  <c r="AD751" i="7"/>
  <c r="AD752" i="7"/>
  <c r="AD753" i="7"/>
  <c r="AD754" i="7"/>
  <c r="AD755" i="7"/>
  <c r="AD756" i="7"/>
  <c r="AD757" i="7"/>
  <c r="AD758" i="7"/>
  <c r="AD759" i="7"/>
  <c r="AD760" i="7"/>
  <c r="AD761" i="7"/>
  <c r="AD762" i="7"/>
  <c r="AD763" i="7"/>
  <c r="AD764" i="7"/>
  <c r="AD765" i="7"/>
  <c r="AD766" i="7"/>
  <c r="AD767" i="7"/>
  <c r="AD768" i="7"/>
  <c r="AD769" i="7"/>
  <c r="AD770" i="7"/>
  <c r="AD771" i="7"/>
  <c r="AD772" i="7"/>
  <c r="AD773" i="7"/>
  <c r="AD774" i="7"/>
  <c r="AD775" i="7"/>
  <c r="AD776" i="7"/>
  <c r="AD777" i="7"/>
  <c r="AD778" i="7"/>
  <c r="AD779" i="7"/>
  <c r="AD780" i="7"/>
  <c r="AD781" i="7"/>
  <c r="AD782" i="7"/>
  <c r="AD783" i="7"/>
  <c r="AD784" i="7"/>
  <c r="AD785" i="7"/>
  <c r="AD786" i="7"/>
  <c r="AD787" i="7"/>
  <c r="AD788" i="7"/>
  <c r="AD789" i="7"/>
  <c r="AD790" i="7"/>
  <c r="AD791" i="7"/>
  <c r="AD792" i="7"/>
  <c r="AD793" i="7"/>
  <c r="AD794" i="7"/>
  <c r="AD795" i="7"/>
  <c r="AD796" i="7"/>
  <c r="AD797" i="7"/>
  <c r="AD798" i="7"/>
  <c r="AD799" i="7"/>
  <c r="AD800" i="7"/>
  <c r="AD801" i="7"/>
  <c r="AD802" i="7"/>
  <c r="AD803" i="7"/>
  <c r="AD804" i="7"/>
  <c r="AD805" i="7"/>
  <c r="AD806" i="7"/>
  <c r="AD807" i="7"/>
  <c r="AD808" i="7"/>
  <c r="AD809" i="7"/>
  <c r="AD810" i="7"/>
  <c r="AD811" i="7"/>
  <c r="AD812" i="7"/>
  <c r="AD813" i="7"/>
  <c r="AD814" i="7"/>
  <c r="AD815" i="7"/>
  <c r="AD816" i="7"/>
  <c r="AD817" i="7"/>
  <c r="AD818" i="7"/>
  <c r="AD819" i="7"/>
  <c r="AD820" i="7"/>
  <c r="AD821" i="7"/>
  <c r="AD822" i="7"/>
  <c r="AD823" i="7"/>
  <c r="AD824" i="7"/>
  <c r="AD825" i="7"/>
  <c r="AD826" i="7"/>
  <c r="AD827" i="7"/>
  <c r="AD828" i="7"/>
  <c r="AD829" i="7"/>
  <c r="AD830" i="7"/>
  <c r="AD831" i="7"/>
  <c r="AD832" i="7"/>
  <c r="AD833" i="7"/>
  <c r="AD834" i="7"/>
  <c r="AD835" i="7"/>
  <c r="AD836" i="7"/>
  <c r="AD837" i="7"/>
  <c r="AD838" i="7"/>
  <c r="AD839" i="7"/>
  <c r="AD840" i="7"/>
  <c r="AD841" i="7"/>
  <c r="AD842" i="7"/>
  <c r="AD843" i="7"/>
  <c r="AD844" i="7"/>
  <c r="AD845" i="7"/>
  <c r="AD846" i="7"/>
  <c r="AD847" i="7"/>
  <c r="AD848" i="7"/>
  <c r="AD849" i="7"/>
  <c r="AD850" i="7"/>
  <c r="AD851" i="7"/>
  <c r="AD852" i="7"/>
  <c r="AD853" i="7"/>
  <c r="AD854" i="7"/>
  <c r="AD855" i="7"/>
  <c r="AD856" i="7"/>
  <c r="AD857" i="7"/>
  <c r="AD858" i="7"/>
  <c r="AD859" i="7"/>
  <c r="AD860" i="7"/>
  <c r="AD861" i="7"/>
  <c r="AD862" i="7"/>
  <c r="AD863" i="7"/>
  <c r="AD864" i="7"/>
  <c r="AD865" i="7"/>
  <c r="AD866" i="7"/>
  <c r="AD867" i="7"/>
  <c r="AD868" i="7"/>
  <c r="AD869" i="7"/>
  <c r="AD870" i="7"/>
  <c r="AD871" i="7"/>
  <c r="AD872" i="7"/>
  <c r="AD873" i="7"/>
  <c r="AD874" i="7"/>
  <c r="AD875" i="7"/>
  <c r="AD876" i="7"/>
  <c r="AD877" i="7"/>
  <c r="AD878" i="7"/>
  <c r="AD879" i="7"/>
  <c r="AD880" i="7"/>
  <c r="AD881" i="7"/>
  <c r="AD882" i="7"/>
  <c r="AD883" i="7"/>
  <c r="AD884" i="7"/>
  <c r="AD885" i="7"/>
  <c r="AD886" i="7"/>
  <c r="AD887" i="7"/>
  <c r="AD888" i="7"/>
  <c r="AD889" i="7"/>
  <c r="AD890" i="7"/>
  <c r="AD891" i="7"/>
  <c r="AD892" i="7"/>
  <c r="AD893" i="7"/>
  <c r="AD894" i="7"/>
  <c r="AD895" i="7"/>
  <c r="AD896" i="7"/>
  <c r="AD897" i="7"/>
  <c r="AD898" i="7"/>
  <c r="AD899" i="7"/>
  <c r="AD900" i="7"/>
  <c r="AD901" i="7"/>
  <c r="AD902" i="7"/>
  <c r="AD903" i="7"/>
  <c r="AD904" i="7"/>
  <c r="AD905" i="7"/>
  <c r="AD906" i="7"/>
  <c r="AD907" i="7"/>
  <c r="AD908" i="7"/>
  <c r="AD909" i="7"/>
  <c r="AD910" i="7"/>
  <c r="AD911" i="7"/>
  <c r="AD912" i="7"/>
  <c r="AD913" i="7"/>
  <c r="AD914" i="7"/>
  <c r="AD915" i="7"/>
  <c r="AD916" i="7"/>
  <c r="AD917" i="7"/>
  <c r="AD918" i="7"/>
  <c r="AD919" i="7"/>
  <c r="AD920" i="7"/>
  <c r="AD921" i="7"/>
  <c r="AD922" i="7"/>
  <c r="AD923" i="7"/>
  <c r="AD924" i="7"/>
  <c r="AD925" i="7"/>
  <c r="AD926" i="7"/>
  <c r="AD927" i="7"/>
  <c r="AD928" i="7"/>
  <c r="AD929" i="7"/>
  <c r="AD930" i="7"/>
  <c r="AD931" i="7"/>
  <c r="AD932" i="7"/>
  <c r="AD933" i="7"/>
  <c r="AD934" i="7"/>
  <c r="AD935" i="7"/>
  <c r="AD936" i="7"/>
  <c r="AD937" i="7"/>
  <c r="AD938" i="7"/>
  <c r="AD939" i="7"/>
  <c r="AD940" i="7"/>
  <c r="AD941" i="7"/>
  <c r="AD942" i="7"/>
  <c r="AD943" i="7"/>
  <c r="AD944" i="7"/>
  <c r="AD945" i="7"/>
  <c r="AD946" i="7"/>
  <c r="AD947" i="7"/>
  <c r="AD948" i="7"/>
  <c r="AD949" i="7"/>
  <c r="AD950" i="7"/>
  <c r="AD951" i="7"/>
  <c r="AD952" i="7"/>
  <c r="AD953" i="7"/>
  <c r="AD954" i="7"/>
  <c r="AD955" i="7"/>
  <c r="AD956" i="7"/>
  <c r="AD957" i="7"/>
  <c r="AD958" i="7"/>
  <c r="AD959" i="7"/>
  <c r="AD960" i="7"/>
  <c r="AD961" i="7"/>
  <c r="AD962" i="7"/>
  <c r="AD963" i="7"/>
  <c r="AD964" i="7"/>
  <c r="AD965" i="7"/>
  <c r="AD966" i="7"/>
  <c r="AD967" i="7"/>
  <c r="AD968" i="7"/>
  <c r="AD969" i="7"/>
  <c r="AD970" i="7"/>
  <c r="AD971" i="7"/>
  <c r="AD972" i="7"/>
  <c r="AD973" i="7"/>
  <c r="AD974" i="7"/>
  <c r="AD975" i="7"/>
  <c r="AD976" i="7"/>
  <c r="AD977" i="7"/>
  <c r="AD978" i="7"/>
  <c r="AD979" i="7"/>
  <c r="AD980" i="7"/>
  <c r="AD981" i="7"/>
  <c r="AD982" i="7"/>
  <c r="AD983" i="7"/>
  <c r="AD984" i="7"/>
  <c r="AD985" i="7"/>
  <c r="AD986" i="7"/>
  <c r="AD987" i="7"/>
  <c r="AD988" i="7"/>
  <c r="AD989" i="7"/>
  <c r="AD990" i="7"/>
  <c r="AD991" i="7"/>
  <c r="AD992" i="7"/>
  <c r="AD993" i="7"/>
  <c r="AD994" i="7"/>
  <c r="AD995" i="7"/>
  <c r="AD996" i="7"/>
  <c r="AD997" i="7"/>
  <c r="AD998" i="7"/>
  <c r="AD999" i="7"/>
  <c r="AD1000" i="7"/>
  <c r="AD1001" i="7"/>
  <c r="AD1002" i="7"/>
  <c r="AD1003" i="7"/>
  <c r="AD1004" i="7"/>
  <c r="AD1005" i="7"/>
  <c r="AD1006" i="7"/>
  <c r="AD1007" i="7"/>
  <c r="AD1008" i="7"/>
  <c r="AD1009" i="7"/>
  <c r="AD1010" i="7"/>
  <c r="AD1011" i="7"/>
  <c r="AD1012" i="7"/>
  <c r="AD1013" i="7"/>
  <c r="AD1014" i="7"/>
  <c r="AD1015" i="7"/>
  <c r="AD1016" i="7"/>
  <c r="AD1017" i="7"/>
  <c r="AD1018" i="7"/>
  <c r="AD1019" i="7"/>
  <c r="AD1020" i="7"/>
  <c r="AD1021" i="7"/>
  <c r="AD1022" i="7"/>
  <c r="AD1023" i="7"/>
  <c r="AD1024" i="7"/>
  <c r="AD1025" i="7"/>
  <c r="AD1026" i="7"/>
  <c r="AD1027" i="7"/>
  <c r="AD1028" i="7"/>
  <c r="AD1029" i="7"/>
  <c r="AD1030" i="7"/>
  <c r="AD1031" i="7"/>
  <c r="AD1032" i="7"/>
  <c r="AD1033" i="7"/>
  <c r="AD1034" i="7"/>
  <c r="AD1035" i="7"/>
  <c r="AD1036" i="7"/>
  <c r="AD1037" i="7"/>
  <c r="AD1038" i="7"/>
  <c r="AD1039" i="7"/>
  <c r="AD1040" i="7"/>
  <c r="AD1041" i="7"/>
  <c r="AD1042" i="7"/>
  <c r="AD1043" i="7"/>
  <c r="AD1044" i="7"/>
  <c r="AD1045" i="7"/>
  <c r="AD1046" i="7"/>
  <c r="AD1047" i="7"/>
  <c r="AD1048" i="7"/>
  <c r="AD1049" i="7"/>
  <c r="AD1050" i="7"/>
  <c r="AD1051" i="7"/>
  <c r="AD1052" i="7"/>
  <c r="AD1053" i="7"/>
  <c r="AD1054" i="7"/>
  <c r="AD1055" i="7"/>
  <c r="AD1056" i="7"/>
  <c r="AD1057" i="7"/>
  <c r="AD1058" i="7"/>
  <c r="AD1059" i="7"/>
  <c r="AD1060" i="7"/>
  <c r="AD1061" i="7"/>
  <c r="AD1062" i="7"/>
  <c r="AD1063" i="7"/>
  <c r="AD1064" i="7"/>
  <c r="AD1065" i="7"/>
  <c r="AD1066" i="7"/>
  <c r="AD1067" i="7"/>
  <c r="AD1068" i="7"/>
  <c r="AD1069" i="7"/>
  <c r="AD1070" i="7"/>
  <c r="AD1071" i="7"/>
  <c r="AD1072" i="7"/>
  <c r="AD1073" i="7"/>
  <c r="AD1074" i="7"/>
  <c r="AD1075" i="7"/>
  <c r="AD1076" i="7"/>
  <c r="AD1077" i="7"/>
  <c r="AD1078" i="7"/>
  <c r="AD1079" i="7"/>
  <c r="AD1080" i="7"/>
  <c r="AD1081" i="7"/>
  <c r="AD1082" i="7"/>
  <c r="AD1083" i="7"/>
  <c r="AD1084" i="7"/>
  <c r="AD1085" i="7"/>
  <c r="AD1086" i="7"/>
  <c r="AD1087" i="7"/>
  <c r="AD1088" i="7"/>
  <c r="AD1089" i="7"/>
  <c r="AD1090" i="7"/>
  <c r="AD1091" i="7"/>
  <c r="AD1092" i="7"/>
  <c r="AD1093" i="7"/>
  <c r="AD1094" i="7"/>
  <c r="AD1095" i="7"/>
  <c r="AD1096" i="7"/>
  <c r="AD1097" i="7"/>
  <c r="AD1098" i="7"/>
  <c r="AD1099" i="7"/>
  <c r="AD1100" i="7"/>
  <c r="AD1101" i="7"/>
  <c r="AD1102" i="7"/>
  <c r="AD1103" i="7"/>
  <c r="AD1104" i="7"/>
  <c r="AD1105" i="7"/>
  <c r="AD1106" i="7"/>
  <c r="AD1107" i="7"/>
  <c r="AD1108" i="7"/>
  <c r="AD1109" i="7"/>
  <c r="AD1110" i="7"/>
  <c r="AD1111" i="7"/>
  <c r="AD1112" i="7"/>
  <c r="AD1113" i="7"/>
  <c r="AD1114" i="7"/>
  <c r="AD1115" i="7"/>
  <c r="AD1116" i="7"/>
  <c r="AD1117" i="7"/>
  <c r="AD1118" i="7"/>
  <c r="AD1119" i="7"/>
  <c r="AD1120" i="7"/>
  <c r="AD1121" i="7"/>
  <c r="AD1122" i="7"/>
  <c r="AD1123" i="7"/>
  <c r="AD1124" i="7"/>
  <c r="AD1125" i="7"/>
  <c r="AD1126" i="7"/>
  <c r="AD1127" i="7"/>
  <c r="AD1128" i="7"/>
  <c r="AD1129" i="7"/>
  <c r="AD1130" i="7"/>
  <c r="AD1131" i="7"/>
  <c r="AD1132" i="7"/>
  <c r="AD1133" i="7"/>
  <c r="AD1134" i="7"/>
  <c r="AD1135" i="7"/>
  <c r="AD1136" i="7"/>
  <c r="AD1137" i="7"/>
  <c r="AD1138" i="7"/>
  <c r="AD1139" i="7"/>
  <c r="AD1140" i="7"/>
  <c r="AD1141" i="7"/>
  <c r="AD1142" i="7"/>
  <c r="AD1143" i="7"/>
  <c r="AD1144" i="7"/>
  <c r="AD1145" i="7"/>
  <c r="AD1146" i="7"/>
  <c r="AD1147" i="7"/>
  <c r="AD1148" i="7"/>
  <c r="AD1149" i="7"/>
  <c r="AD1150" i="7"/>
  <c r="AD1151" i="7"/>
  <c r="AD1152" i="7"/>
  <c r="AD1153" i="7"/>
  <c r="AD1154" i="7"/>
  <c r="AD1155" i="7"/>
  <c r="AD1156" i="7"/>
  <c r="AD1157" i="7"/>
  <c r="AD1158" i="7"/>
  <c r="AD1159" i="7"/>
  <c r="AD1160" i="7"/>
  <c r="AD1161" i="7"/>
  <c r="AD1162" i="7"/>
  <c r="AD1163" i="7"/>
  <c r="AD1164" i="7"/>
  <c r="AD1165" i="7"/>
  <c r="AD1166" i="7"/>
  <c r="AD1167" i="7"/>
  <c r="AD1168" i="7"/>
  <c r="AD1169" i="7"/>
  <c r="AD1170" i="7"/>
  <c r="AD1171" i="7"/>
  <c r="AD1172" i="7"/>
  <c r="AD1173" i="7"/>
  <c r="AD1174" i="7"/>
  <c r="AD1175" i="7"/>
  <c r="AD1176" i="7"/>
  <c r="AD1177" i="7"/>
  <c r="AD1178" i="7"/>
  <c r="AD1179" i="7"/>
  <c r="AD1180" i="7"/>
  <c r="AD1181" i="7"/>
  <c r="AD1182" i="7"/>
  <c r="AD1183" i="7"/>
  <c r="AD1184" i="7"/>
  <c r="AD1185" i="7"/>
  <c r="AD1186" i="7"/>
  <c r="AD1187" i="7"/>
  <c r="AD1188" i="7"/>
  <c r="AD1189" i="7"/>
  <c r="AD1190" i="7"/>
  <c r="AD1191" i="7"/>
  <c r="AD1192" i="7"/>
  <c r="AD1193" i="7"/>
  <c r="AD1194" i="7"/>
  <c r="AD1195" i="7"/>
  <c r="AD1196" i="7"/>
  <c r="AD1197" i="7"/>
  <c r="AD1198" i="7"/>
  <c r="AD1199" i="7"/>
  <c r="AD1200" i="7"/>
  <c r="AD1201" i="7"/>
  <c r="AD1202" i="7"/>
  <c r="AD1203" i="7"/>
  <c r="AD1204" i="7"/>
  <c r="AD1205" i="7"/>
  <c r="AD1206" i="7"/>
  <c r="AD1207" i="7"/>
  <c r="AD1208" i="7"/>
  <c r="AD1209" i="7"/>
  <c r="AD1210" i="7"/>
  <c r="AD1211" i="7"/>
  <c r="AD1212" i="7"/>
  <c r="AD1213" i="7"/>
  <c r="AD1214" i="7"/>
  <c r="AD1215" i="7"/>
  <c r="AD1216" i="7"/>
  <c r="AD1217" i="7"/>
  <c r="AD1218" i="7"/>
  <c r="AD1219" i="7"/>
  <c r="AD1220" i="7"/>
  <c r="AD1221" i="7"/>
  <c r="AD1222" i="7"/>
  <c r="AD1223" i="7"/>
  <c r="AD1224" i="7"/>
  <c r="AD1225" i="7"/>
  <c r="AD1226" i="7"/>
  <c r="AD1227" i="7"/>
  <c r="AD1228" i="7"/>
  <c r="AD1229" i="7"/>
  <c r="AD1230" i="7"/>
  <c r="AD1231" i="7"/>
  <c r="AD1232" i="7"/>
  <c r="AD1233" i="7"/>
  <c r="AD1234" i="7"/>
  <c r="AD1235" i="7"/>
  <c r="AD1236" i="7"/>
  <c r="AD1237" i="7"/>
  <c r="AD1238" i="7"/>
  <c r="AD1239" i="7"/>
  <c r="AD1240" i="7"/>
  <c r="AD1241" i="7"/>
  <c r="AD1242" i="7"/>
  <c r="AD1243" i="7"/>
  <c r="AD1244" i="7"/>
  <c r="AD1245" i="7"/>
  <c r="AD1246" i="7"/>
  <c r="AD1247" i="7"/>
  <c r="AD1248" i="7"/>
  <c r="AD1249" i="7"/>
  <c r="AD1250" i="7"/>
  <c r="AD1251" i="7"/>
  <c r="AD1252" i="7"/>
  <c r="AD1253" i="7"/>
  <c r="AD1254" i="7"/>
  <c r="AD1255" i="7"/>
  <c r="AD1256" i="7"/>
  <c r="AD1257" i="7"/>
  <c r="AD1258" i="7"/>
  <c r="AD1259" i="7"/>
  <c r="AD1260" i="7"/>
  <c r="AD1261" i="7"/>
  <c r="AD1262" i="7"/>
  <c r="AD1263" i="7"/>
  <c r="AD1264" i="7"/>
  <c r="AD1265" i="7"/>
  <c r="AD1266" i="7"/>
  <c r="AD1267" i="7"/>
  <c r="AD1268" i="7"/>
  <c r="AD1269" i="7"/>
  <c r="AD1270" i="7"/>
  <c r="AD1271" i="7"/>
  <c r="AD1272" i="7"/>
  <c r="AD1273" i="7"/>
  <c r="AD1274" i="7"/>
  <c r="AD1275" i="7"/>
  <c r="AD1276" i="7"/>
  <c r="AD1277" i="7"/>
  <c r="AD1278" i="7"/>
  <c r="AD1279" i="7"/>
  <c r="AD1280" i="7"/>
  <c r="AD1281" i="7"/>
  <c r="AD1282" i="7"/>
  <c r="AD1283" i="7"/>
  <c r="AD1284" i="7"/>
  <c r="AD1285" i="7"/>
  <c r="AD1286" i="7"/>
  <c r="AD1287" i="7"/>
  <c r="AD1288" i="7"/>
  <c r="AD1289" i="7"/>
  <c r="AD1290" i="7"/>
  <c r="AD1291" i="7"/>
  <c r="AD1292" i="7"/>
  <c r="AD1293" i="7"/>
  <c r="AD1294" i="7"/>
  <c r="AD1295" i="7"/>
  <c r="AD1296" i="7"/>
  <c r="AD1297" i="7"/>
  <c r="AD1298" i="7"/>
  <c r="AD1299" i="7"/>
  <c r="AD1300" i="7"/>
  <c r="AD1301" i="7"/>
  <c r="AD1302" i="7"/>
  <c r="AD1303" i="7"/>
  <c r="AD1304" i="7"/>
  <c r="AD1305" i="7"/>
  <c r="AD1306" i="7"/>
  <c r="AD1307" i="7"/>
  <c r="AD1308" i="7"/>
  <c r="AD1309" i="7"/>
  <c r="AD1310" i="7"/>
  <c r="AD1311" i="7"/>
  <c r="AD1312" i="7"/>
  <c r="AD1313" i="7"/>
  <c r="AD1314" i="7"/>
  <c r="AD1315" i="7"/>
  <c r="AD1316" i="7"/>
  <c r="AD1317" i="7"/>
  <c r="AD1318" i="7"/>
  <c r="AD1319" i="7"/>
  <c r="AD1320" i="7"/>
  <c r="AD1321" i="7"/>
  <c r="AD1322" i="7"/>
  <c r="AD1323" i="7"/>
  <c r="AD1324" i="7"/>
  <c r="AD1325" i="7"/>
  <c r="AD1326" i="7"/>
  <c r="AD1327" i="7"/>
  <c r="AD1328" i="7"/>
  <c r="AD1329" i="7"/>
  <c r="AD1330" i="7"/>
  <c r="AD1331" i="7"/>
  <c r="AD1332" i="7"/>
  <c r="AD1333" i="7"/>
  <c r="AD1334" i="7"/>
  <c r="AD1335" i="7"/>
  <c r="AD1336" i="7"/>
  <c r="AD1337" i="7"/>
  <c r="AD1338" i="7"/>
  <c r="AD1339" i="7"/>
  <c r="AD1340" i="7"/>
  <c r="AD1341" i="7"/>
  <c r="AD1342" i="7"/>
  <c r="AD1343" i="7"/>
  <c r="AD1344" i="7"/>
  <c r="AD1345" i="7"/>
  <c r="AD1346" i="7"/>
  <c r="AD1347" i="7"/>
  <c r="AD1348" i="7"/>
  <c r="AD1349" i="7"/>
  <c r="AD1350" i="7"/>
  <c r="AD1351" i="7"/>
  <c r="AD1352" i="7"/>
  <c r="AD1353" i="7"/>
  <c r="AD1354" i="7"/>
  <c r="AD1355" i="7"/>
  <c r="AD1356" i="7"/>
  <c r="AD1357" i="7"/>
  <c r="AD1358" i="7"/>
  <c r="AD1359" i="7"/>
  <c r="AD1360" i="7"/>
  <c r="AD1361" i="7"/>
  <c r="AD1362" i="7"/>
  <c r="AD1363" i="7"/>
  <c r="AD1364" i="7"/>
  <c r="AD1365" i="7"/>
  <c r="AD1366" i="7"/>
  <c r="AD1367" i="7"/>
  <c r="AD1368" i="7"/>
  <c r="AD1369" i="7"/>
  <c r="AD1370" i="7"/>
  <c r="AD1371" i="7"/>
  <c r="AD1372" i="7"/>
  <c r="AD1373" i="7"/>
  <c r="AD1374" i="7"/>
  <c r="AD1375" i="7"/>
  <c r="AD1376" i="7"/>
  <c r="AD1377" i="7"/>
  <c r="AD1378" i="7"/>
  <c r="AD1379" i="7"/>
  <c r="AD1380" i="7"/>
  <c r="AD1381" i="7"/>
  <c r="AD1382" i="7"/>
  <c r="AD1383" i="7"/>
  <c r="AD1384" i="7"/>
  <c r="AD1385" i="7"/>
  <c r="AD1386" i="7"/>
  <c r="AD1387" i="7"/>
  <c r="AD1388" i="7"/>
  <c r="AD1389" i="7"/>
  <c r="AD1390" i="7"/>
  <c r="AD1391" i="7"/>
  <c r="AD1392" i="7"/>
  <c r="AD1393" i="7"/>
  <c r="AD1394" i="7"/>
  <c r="AD1395" i="7"/>
  <c r="AD1396" i="7"/>
  <c r="AD1397" i="7"/>
  <c r="AD1398" i="7"/>
  <c r="AD1399" i="7"/>
  <c r="AD1400" i="7"/>
  <c r="AD1401" i="7"/>
  <c r="AD1402" i="7"/>
  <c r="AD1403" i="7"/>
  <c r="AD1404" i="7"/>
  <c r="AD1405" i="7"/>
  <c r="AD1406" i="7"/>
  <c r="AD1407" i="7"/>
  <c r="AD1408" i="7"/>
  <c r="AD1409" i="7"/>
  <c r="AD1410" i="7"/>
  <c r="AD1411" i="7"/>
  <c r="AD1412" i="7"/>
  <c r="AD1413" i="7"/>
  <c r="AD1414" i="7"/>
  <c r="AD1415" i="7"/>
  <c r="AD1416" i="7"/>
  <c r="AD1417" i="7"/>
  <c r="AD1418" i="7"/>
  <c r="AD1419" i="7"/>
  <c r="AD1420" i="7"/>
  <c r="AD1421" i="7"/>
  <c r="AD1422" i="7"/>
  <c r="AD1423" i="7"/>
  <c r="AD1424" i="7"/>
  <c r="AD1425" i="7"/>
  <c r="AD1426" i="7"/>
  <c r="AD1427" i="7"/>
  <c r="AD1428" i="7"/>
  <c r="AD1429" i="7"/>
  <c r="AD1430" i="7"/>
  <c r="AD1431" i="7"/>
  <c r="AD1432" i="7"/>
  <c r="AD1433" i="7"/>
  <c r="AD1434" i="7"/>
  <c r="AD1435" i="7"/>
  <c r="AD1436" i="7"/>
  <c r="AD1437" i="7"/>
  <c r="AD1438" i="7"/>
  <c r="AD1439" i="7"/>
  <c r="AD1440" i="7"/>
  <c r="AD1441" i="7"/>
  <c r="AD1442" i="7"/>
  <c r="AD1443" i="7"/>
  <c r="AD1444" i="7"/>
  <c r="AD1445" i="7"/>
  <c r="AD1446" i="7"/>
  <c r="AD1447" i="7"/>
  <c r="AD1448" i="7"/>
  <c r="AD1449" i="7"/>
  <c r="AD1450" i="7"/>
  <c r="AD1451" i="7"/>
  <c r="AD1452" i="7"/>
  <c r="AD1453" i="7"/>
  <c r="AD1454" i="7"/>
  <c r="AD1455" i="7"/>
  <c r="AD1456" i="7"/>
  <c r="AD1457" i="7"/>
  <c r="AD1458" i="7"/>
  <c r="AD1459" i="7"/>
  <c r="AD1460" i="7"/>
  <c r="AD1461" i="7"/>
  <c r="AD1462" i="7"/>
  <c r="AD1463" i="7"/>
  <c r="AD1464" i="7"/>
  <c r="AD1465" i="7"/>
  <c r="AD1466" i="7"/>
  <c r="AD1467" i="7"/>
  <c r="AD1468" i="7"/>
  <c r="AD1469" i="7"/>
  <c r="AD1470" i="7"/>
  <c r="AD1471" i="7"/>
  <c r="AD1472" i="7"/>
  <c r="AD1473" i="7"/>
  <c r="AD1474" i="7"/>
  <c r="AD1475" i="7"/>
  <c r="AD1476" i="7"/>
  <c r="AD1477" i="7"/>
  <c r="AD1478" i="7"/>
  <c r="AD1479" i="7"/>
  <c r="AD1480" i="7"/>
  <c r="AD1481" i="7"/>
  <c r="AD1482" i="7"/>
  <c r="AD1483" i="7"/>
  <c r="AD1484" i="7"/>
  <c r="AD1485" i="7"/>
  <c r="AD1486" i="7"/>
  <c r="AD1487" i="7"/>
  <c r="AD1488" i="7"/>
  <c r="AD1489" i="7"/>
  <c r="AD1490" i="7"/>
  <c r="AD1491" i="7"/>
  <c r="AD1492" i="7"/>
  <c r="AD1493" i="7"/>
  <c r="AD1494" i="7"/>
  <c r="AD1495" i="7"/>
  <c r="AD1496" i="7"/>
  <c r="AD1497" i="7"/>
  <c r="AD1498" i="7"/>
  <c r="AD1499" i="7"/>
  <c r="AD1500" i="7"/>
  <c r="AD1501" i="7"/>
  <c r="AD1502" i="7"/>
  <c r="AD1503" i="7"/>
  <c r="AD1504" i="7"/>
  <c r="AD1505" i="7"/>
  <c r="AD1506" i="7"/>
  <c r="AD1507" i="7"/>
  <c r="AD1508" i="7"/>
  <c r="AD1509" i="7"/>
  <c r="AD1510" i="7"/>
  <c r="AD1511" i="7"/>
  <c r="AD1512" i="7"/>
  <c r="AD1513" i="7"/>
  <c r="AD1514" i="7"/>
  <c r="AD1515" i="7"/>
  <c r="AD1516" i="7"/>
  <c r="AD1517" i="7"/>
  <c r="AD1518" i="7"/>
  <c r="AD1519" i="7"/>
  <c r="AD1520" i="7"/>
  <c r="AD1521" i="7"/>
  <c r="AD1522" i="7"/>
  <c r="AD1523" i="7"/>
  <c r="AD1524" i="7"/>
  <c r="AD1525" i="7"/>
  <c r="AD1526" i="7"/>
  <c r="AD1527" i="7"/>
  <c r="AD1528" i="7"/>
  <c r="AD1529" i="7"/>
  <c r="AD1530" i="7"/>
  <c r="AD1531" i="7"/>
  <c r="AD1532" i="7"/>
  <c r="AD1533" i="7"/>
  <c r="AD1534" i="7"/>
  <c r="AD1535" i="7"/>
  <c r="AD1536" i="7"/>
  <c r="AD1537" i="7"/>
  <c r="AD1538" i="7"/>
  <c r="AD1539" i="7"/>
  <c r="AD1540" i="7"/>
  <c r="AD1541" i="7"/>
  <c r="AD1542" i="7"/>
  <c r="AD1543" i="7"/>
  <c r="AD1544" i="7"/>
  <c r="AD1545" i="7"/>
  <c r="AD1546" i="7"/>
  <c r="AD1547" i="7"/>
  <c r="AD1548" i="7"/>
  <c r="AD1549" i="7"/>
  <c r="AD1550" i="7"/>
  <c r="AD1551" i="7"/>
  <c r="AD1552" i="7"/>
  <c r="AD1553" i="7"/>
  <c r="AD1554" i="7"/>
  <c r="AD1555" i="7"/>
  <c r="AD1556" i="7"/>
  <c r="AD1557" i="7"/>
  <c r="AD1558" i="7"/>
  <c r="AD1559" i="7"/>
  <c r="AD1560" i="7"/>
  <c r="AD1561" i="7"/>
  <c r="AD1562" i="7"/>
  <c r="AD1563" i="7"/>
  <c r="AD1564" i="7"/>
  <c r="AD1565" i="7"/>
  <c r="AD1566" i="7"/>
  <c r="AD1567" i="7"/>
  <c r="AD1568" i="7"/>
  <c r="AD1569" i="7"/>
  <c r="AD1570" i="7"/>
  <c r="AD1571" i="7"/>
  <c r="AD1572" i="7"/>
  <c r="AD1573" i="7"/>
  <c r="AD1574" i="7"/>
  <c r="AD1575" i="7"/>
  <c r="AD1576" i="7"/>
  <c r="AD1577" i="7"/>
  <c r="AD1578" i="7"/>
  <c r="AD1579" i="7"/>
  <c r="AD1580" i="7"/>
  <c r="AD1581" i="7"/>
  <c r="AD1582" i="7"/>
  <c r="AD1583" i="7"/>
  <c r="AD1584" i="7"/>
  <c r="AD1585" i="7"/>
  <c r="AD1586" i="7"/>
  <c r="AD1587" i="7"/>
  <c r="AD1588" i="7"/>
  <c r="AD1589" i="7"/>
  <c r="AD1590" i="7"/>
  <c r="AD1591" i="7"/>
  <c r="AD1592" i="7"/>
  <c r="AD1593" i="7"/>
  <c r="AD1594" i="7"/>
  <c r="AD1595" i="7"/>
  <c r="AD1596" i="7"/>
  <c r="AD1597" i="7"/>
  <c r="AD1598" i="7"/>
  <c r="AD1599" i="7"/>
  <c r="AD1600" i="7"/>
  <c r="AD1601" i="7"/>
  <c r="AD1602" i="7"/>
  <c r="AD1603" i="7"/>
  <c r="AD1604" i="7"/>
  <c r="AD1605" i="7"/>
  <c r="AD1606" i="7"/>
  <c r="AD1607" i="7"/>
  <c r="AD1608" i="7"/>
  <c r="AD1609" i="7"/>
  <c r="AD1610" i="7"/>
  <c r="AD1611" i="7"/>
  <c r="AD1612" i="7"/>
  <c r="AD1613" i="7"/>
  <c r="AD1614" i="7"/>
  <c r="AD1615" i="7"/>
  <c r="AD1616" i="7"/>
  <c r="AD1617" i="7"/>
  <c r="AD1618" i="7"/>
  <c r="AD1619" i="7"/>
  <c r="AD1620" i="7"/>
  <c r="AD1621" i="7"/>
  <c r="AD1622" i="7"/>
  <c r="AD1623" i="7"/>
  <c r="AD1624" i="7"/>
  <c r="AD1625" i="7"/>
  <c r="AD1626" i="7"/>
  <c r="AD1627" i="7"/>
  <c r="AD1628" i="7"/>
  <c r="AD1629" i="7"/>
  <c r="AD1630" i="7"/>
  <c r="AD1631" i="7"/>
  <c r="AD1632" i="7"/>
  <c r="AD1633" i="7"/>
  <c r="AD1634" i="7"/>
  <c r="AD1635" i="7"/>
  <c r="AD1636" i="7"/>
  <c r="AD1637" i="7"/>
  <c r="AD1638" i="7"/>
  <c r="AD1639" i="7"/>
  <c r="AD1640" i="7"/>
  <c r="AD1641" i="7"/>
  <c r="AD1642" i="7"/>
  <c r="AD1643" i="7"/>
  <c r="AD1644" i="7"/>
  <c r="AD1645" i="7"/>
  <c r="AD1646" i="7"/>
  <c r="AD1647" i="7"/>
  <c r="AD1648" i="7"/>
  <c r="AD1649" i="7"/>
  <c r="AD1650" i="7"/>
  <c r="AD1651" i="7"/>
  <c r="AD1652" i="7"/>
  <c r="AD1653" i="7"/>
  <c r="AD1654" i="7"/>
  <c r="AD1655" i="7"/>
  <c r="AD1656" i="7"/>
  <c r="AD1657" i="7"/>
  <c r="AD1658" i="7"/>
  <c r="AD1659" i="7"/>
  <c r="AD1660" i="7"/>
  <c r="AD1661" i="7"/>
  <c r="AD1662" i="7"/>
  <c r="AD1663" i="7"/>
  <c r="AD1664" i="7"/>
  <c r="AD1665" i="7"/>
  <c r="AD1666" i="7"/>
  <c r="AD1667" i="7"/>
  <c r="AD1668" i="7"/>
  <c r="AD1669" i="7"/>
  <c r="AD1670" i="7"/>
  <c r="AD1671" i="7"/>
  <c r="AD1672" i="7"/>
  <c r="AD1673" i="7"/>
  <c r="AD1674" i="7"/>
  <c r="AD1675" i="7"/>
  <c r="AD1676" i="7"/>
  <c r="AD1677" i="7"/>
  <c r="AD1678" i="7"/>
  <c r="AD1679" i="7"/>
  <c r="AD1680" i="7"/>
  <c r="AD1681" i="7"/>
  <c r="AD1682" i="7"/>
  <c r="AD1683" i="7"/>
  <c r="AD1684" i="7"/>
  <c r="AD1685" i="7"/>
  <c r="AD1686" i="7"/>
  <c r="AD1687" i="7"/>
  <c r="AD1688" i="7"/>
  <c r="AD1689" i="7"/>
  <c r="AD1690" i="7"/>
  <c r="AD1691" i="7"/>
  <c r="AD1692" i="7"/>
  <c r="AD1693" i="7"/>
  <c r="AD1694" i="7"/>
  <c r="AD1695" i="7"/>
  <c r="AD1696" i="7"/>
  <c r="AD1697" i="7"/>
  <c r="AD1698" i="7"/>
  <c r="AD1699" i="7"/>
  <c r="AD1700" i="7"/>
  <c r="AD1701" i="7"/>
  <c r="AD1702" i="7"/>
  <c r="AD1703" i="7"/>
  <c r="AD1704" i="7"/>
  <c r="AD1705" i="7"/>
  <c r="AD1706" i="7"/>
  <c r="AD1707" i="7"/>
  <c r="AD1708" i="7"/>
  <c r="AD1709" i="7"/>
  <c r="AD1710" i="7"/>
  <c r="AD1711" i="7"/>
  <c r="AD1712" i="7"/>
  <c r="AD1713" i="7"/>
  <c r="AD1714" i="7"/>
  <c r="AD1715" i="7"/>
  <c r="AD1716" i="7"/>
  <c r="AD1717" i="7"/>
  <c r="AD1718" i="7"/>
  <c r="AD1719" i="7"/>
  <c r="AD1720" i="7"/>
  <c r="AD1721" i="7"/>
  <c r="AD1722" i="7"/>
  <c r="AD1723" i="7"/>
  <c r="AD1724" i="7"/>
  <c r="AD1725" i="7"/>
  <c r="AD1726" i="7"/>
  <c r="AD1727" i="7"/>
  <c r="AD1728" i="7"/>
  <c r="AD1729" i="7"/>
  <c r="AD1730" i="7"/>
  <c r="AD1731" i="7"/>
  <c r="AD1732" i="7"/>
  <c r="AD1733" i="7"/>
  <c r="AD1734" i="7"/>
  <c r="AD1735" i="7"/>
  <c r="AD1736" i="7"/>
  <c r="AD1737" i="7"/>
  <c r="AD1738" i="7"/>
  <c r="AD1739" i="7"/>
  <c r="AD1740" i="7"/>
  <c r="AD1741" i="7"/>
  <c r="AD1742" i="7"/>
  <c r="AD1743" i="7"/>
  <c r="AD1744" i="7"/>
  <c r="AD1745" i="7"/>
  <c r="AD1746" i="7"/>
  <c r="AD1747" i="7"/>
  <c r="AD1748" i="7"/>
  <c r="AD1749" i="7"/>
  <c r="AD1750" i="7"/>
  <c r="AD1751" i="7"/>
  <c r="AD1752" i="7"/>
  <c r="AD1753" i="7"/>
  <c r="AD1754" i="7"/>
  <c r="AD1755" i="7"/>
  <c r="AD1756" i="7"/>
  <c r="AD1757" i="7"/>
  <c r="AD1758" i="7"/>
  <c r="AD1759" i="7"/>
  <c r="AD1760" i="7"/>
  <c r="AD1761" i="7"/>
  <c r="AD1762" i="7"/>
  <c r="AD1763" i="7"/>
  <c r="AD1764" i="7"/>
  <c r="AD1765" i="7"/>
  <c r="AD1766" i="7"/>
  <c r="AD1767" i="7"/>
  <c r="AD1768" i="7"/>
  <c r="AD1769" i="7"/>
  <c r="AD1770" i="7"/>
  <c r="AD1771" i="7"/>
  <c r="AD1772" i="7"/>
  <c r="AD1773" i="7"/>
  <c r="AD1774" i="7"/>
  <c r="AD1775" i="7"/>
  <c r="AD1776" i="7"/>
  <c r="AD1777" i="7"/>
  <c r="AD1778" i="7"/>
  <c r="AD1779" i="7"/>
  <c r="AD1780" i="7"/>
  <c r="AD1781" i="7"/>
  <c r="AD1782" i="7"/>
  <c r="AD1783" i="7"/>
  <c r="AD1784" i="7"/>
  <c r="AD1785" i="7"/>
  <c r="AD1786" i="7"/>
  <c r="AD1787" i="7"/>
  <c r="AD1788" i="7"/>
  <c r="AD1789" i="7"/>
  <c r="AD1790" i="7"/>
  <c r="AD1791" i="7"/>
  <c r="AD1792" i="7"/>
  <c r="AD1793" i="7"/>
  <c r="AD1794" i="7"/>
  <c r="AD1795" i="7"/>
  <c r="AD1796" i="7"/>
  <c r="AD1797" i="7"/>
  <c r="AD1798" i="7"/>
  <c r="AD1799" i="7"/>
  <c r="AD1800" i="7"/>
  <c r="AD1801" i="7"/>
  <c r="AD1802" i="7"/>
  <c r="AD1803" i="7"/>
  <c r="AD1804" i="7"/>
  <c r="AD1805" i="7"/>
  <c r="AD1806" i="7"/>
  <c r="AD1807" i="7"/>
  <c r="AD1808" i="7"/>
  <c r="AD1809" i="7"/>
  <c r="AD1810" i="7"/>
  <c r="AD1811" i="7"/>
  <c r="AD1812" i="7"/>
  <c r="AD1813" i="7"/>
  <c r="AD1814" i="7"/>
  <c r="AD1815" i="7"/>
  <c r="AD1816" i="7"/>
  <c r="AD1817" i="7"/>
  <c r="AD1818" i="7"/>
  <c r="AD1819" i="7"/>
  <c r="AD1820" i="7"/>
  <c r="AD1821" i="7"/>
  <c r="AD1822" i="7"/>
  <c r="AD1823" i="7"/>
  <c r="AD1824" i="7"/>
  <c r="AD1825" i="7"/>
  <c r="AD1826" i="7"/>
  <c r="AD1827" i="7"/>
  <c r="AD1828" i="7"/>
  <c r="AD1829" i="7"/>
  <c r="AD1830" i="7"/>
  <c r="AD1831" i="7"/>
  <c r="AD1832" i="7"/>
  <c r="AD1833" i="7"/>
  <c r="AD1834" i="7"/>
  <c r="AD1835" i="7"/>
  <c r="AD1836" i="7"/>
  <c r="AD1837" i="7"/>
  <c r="AD1838" i="7"/>
  <c r="AD1839" i="7"/>
  <c r="AD1840" i="7"/>
  <c r="AD1841" i="7"/>
  <c r="AD1842" i="7"/>
  <c r="AD1843" i="7"/>
  <c r="AD1844" i="7"/>
  <c r="AD1845" i="7"/>
  <c r="AD1846" i="7"/>
  <c r="AD1847" i="7"/>
  <c r="AD1848" i="7"/>
  <c r="AD1849" i="7"/>
  <c r="AD1850" i="7"/>
  <c r="AD1851" i="7"/>
  <c r="AD1852" i="7"/>
  <c r="AD1853" i="7"/>
  <c r="AD1854" i="7"/>
  <c r="AD1855" i="7"/>
  <c r="AD1856" i="7"/>
  <c r="AD1857" i="7"/>
  <c r="AD1858" i="7"/>
  <c r="AD1859" i="7"/>
  <c r="AD1860" i="7"/>
  <c r="AD1861" i="7"/>
  <c r="AD1862" i="7"/>
  <c r="AD1863" i="7"/>
  <c r="AD1864" i="7"/>
  <c r="AD1865" i="7"/>
  <c r="AD1866" i="7"/>
  <c r="AD1867" i="7"/>
  <c r="AD1868" i="7"/>
  <c r="AD1869" i="7"/>
  <c r="AD1870" i="7"/>
  <c r="AD1871" i="7"/>
  <c r="AD1872" i="7"/>
  <c r="AD1873" i="7"/>
  <c r="AD1874" i="7"/>
  <c r="AD1875" i="7"/>
  <c r="AD1876" i="7"/>
  <c r="AD1877" i="7"/>
  <c r="AD1878" i="7"/>
  <c r="AD1879" i="7"/>
  <c r="AD1880" i="7"/>
  <c r="AD1881" i="7"/>
  <c r="AD1882" i="7"/>
  <c r="AD1883" i="7"/>
  <c r="AD1884" i="7"/>
  <c r="AD1885" i="7"/>
  <c r="AD1886" i="7"/>
  <c r="AD1887" i="7"/>
  <c r="AD1888" i="7"/>
  <c r="AD1889" i="7"/>
  <c r="AD1890" i="7"/>
  <c r="AD1891" i="7"/>
  <c r="AD1892" i="7"/>
  <c r="AD1893" i="7"/>
  <c r="AD1894" i="7"/>
  <c r="AD1895" i="7"/>
  <c r="AD1896" i="7"/>
  <c r="AD1897" i="7"/>
  <c r="AD1898" i="7"/>
  <c r="AD1899" i="7"/>
  <c r="AD1900" i="7"/>
  <c r="AD1901" i="7"/>
  <c r="AD1902" i="7"/>
  <c r="AD1903" i="7"/>
  <c r="AD1904" i="7"/>
  <c r="AD1905" i="7"/>
  <c r="AD1906" i="7"/>
  <c r="AD1907" i="7"/>
  <c r="AD1908" i="7"/>
  <c r="AD1909" i="7"/>
  <c r="AD1910" i="7"/>
  <c r="AD1911" i="7"/>
  <c r="AD1912" i="7"/>
  <c r="AD1913" i="7"/>
  <c r="AD1914" i="7"/>
  <c r="AD1915" i="7"/>
  <c r="AD1916" i="7"/>
  <c r="AD1917" i="7"/>
  <c r="AD1918" i="7"/>
  <c r="AD1919" i="7"/>
  <c r="AD1920" i="7"/>
  <c r="AD1921" i="7"/>
  <c r="AD1922" i="7"/>
  <c r="AD1923" i="7"/>
  <c r="AD1924" i="7"/>
  <c r="AD1925" i="7"/>
  <c r="AD1926" i="7"/>
  <c r="AD1927" i="7"/>
  <c r="AD1928" i="7"/>
  <c r="AD1929" i="7"/>
  <c r="AD1930" i="7"/>
  <c r="AD1931" i="7"/>
  <c r="AD1932" i="7"/>
  <c r="AD1933" i="7"/>
  <c r="AD1934" i="7"/>
  <c r="AD1935" i="7"/>
  <c r="AD1936" i="7"/>
  <c r="AD1937" i="7"/>
  <c r="AD1938" i="7"/>
  <c r="AD1939" i="7"/>
  <c r="AD1940" i="7"/>
  <c r="AD1941" i="7"/>
  <c r="AD1942" i="7"/>
  <c r="AD1943" i="7"/>
  <c r="AD1944" i="7"/>
  <c r="AD1945" i="7"/>
  <c r="AD1946" i="7"/>
  <c r="AD1947" i="7"/>
  <c r="AD1948" i="7"/>
  <c r="AD1949" i="7"/>
  <c r="AD1950" i="7"/>
  <c r="AD1951" i="7"/>
  <c r="AD1952" i="7"/>
  <c r="AD1953" i="7"/>
  <c r="AD1954" i="7"/>
  <c r="AD1955" i="7"/>
  <c r="AD1956" i="7"/>
  <c r="AD1957" i="7"/>
  <c r="AD1958" i="7"/>
  <c r="AD1959" i="7"/>
  <c r="AD1960" i="7"/>
  <c r="AD1961" i="7"/>
  <c r="AD1962" i="7"/>
  <c r="AD1963" i="7"/>
  <c r="AD1964" i="7"/>
  <c r="AD1965" i="7"/>
  <c r="AD1966" i="7"/>
  <c r="AD1967" i="7"/>
  <c r="AD1968" i="7"/>
  <c r="AD1969" i="7"/>
  <c r="AD1970" i="7"/>
  <c r="AD1971" i="7"/>
  <c r="AD1972" i="7"/>
  <c r="AD1973" i="7"/>
  <c r="AD1974" i="7"/>
  <c r="AD1975" i="7"/>
  <c r="AD1976" i="7"/>
  <c r="AD1977" i="7"/>
  <c r="AD1978" i="7"/>
  <c r="AD1979" i="7"/>
  <c r="AD1980" i="7"/>
  <c r="AD1981" i="7"/>
  <c r="AD1982" i="7"/>
  <c r="AD1983" i="7"/>
  <c r="AD1984" i="7"/>
  <c r="AD1985" i="7"/>
  <c r="AD1986" i="7"/>
  <c r="AD1987" i="7"/>
  <c r="AD1988" i="7"/>
  <c r="AD1989" i="7"/>
  <c r="AD1990" i="7"/>
  <c r="AD1991" i="7"/>
  <c r="AD1992" i="7"/>
  <c r="AD1993" i="7"/>
  <c r="AD1994" i="7"/>
  <c r="AD1995" i="7"/>
  <c r="AD1996" i="7"/>
  <c r="AD1997" i="7"/>
  <c r="AD1998" i="7"/>
  <c r="AD1999" i="7"/>
  <c r="AD2000" i="7"/>
  <c r="AD2001" i="7"/>
  <c r="AD2002" i="7"/>
  <c r="AD2003" i="7"/>
  <c r="AD2004" i="7"/>
  <c r="AD2005" i="7"/>
  <c r="AD2006" i="7"/>
  <c r="AD2007" i="7"/>
  <c r="AD2008" i="7"/>
  <c r="AD2009" i="7"/>
  <c r="AD2010" i="7"/>
  <c r="AD2011" i="7"/>
  <c r="AD2012" i="7"/>
  <c r="AD2013" i="7"/>
  <c r="AD2014" i="7"/>
  <c r="AD2015" i="7"/>
  <c r="AD2016" i="7"/>
  <c r="AD2017" i="7"/>
  <c r="AD2018" i="7"/>
  <c r="AD2019" i="7"/>
  <c r="AD2020" i="7"/>
  <c r="AD2021" i="7"/>
  <c r="AD2022" i="7"/>
  <c r="AD2023" i="7"/>
  <c r="AD2024" i="7"/>
  <c r="AD2025" i="7"/>
  <c r="AD2026" i="7"/>
  <c r="AD2027" i="7"/>
  <c r="AD2028" i="7"/>
  <c r="AD2029" i="7"/>
  <c r="AD2030" i="7"/>
  <c r="AD2031" i="7"/>
  <c r="AD2032" i="7"/>
  <c r="AD2033" i="7"/>
  <c r="AD2034" i="7"/>
  <c r="AD2035" i="7"/>
  <c r="AD2036" i="7"/>
  <c r="AD2037" i="7"/>
  <c r="AD2038" i="7"/>
  <c r="AD2039" i="7"/>
  <c r="AD2040" i="7"/>
  <c r="AD2041" i="7"/>
  <c r="AD2042" i="7"/>
  <c r="AD2043" i="7"/>
  <c r="AD2044" i="7"/>
  <c r="AD2045" i="7"/>
  <c r="AD2046" i="7"/>
  <c r="AD2047" i="7"/>
  <c r="AD2048" i="7"/>
  <c r="AD2049" i="7"/>
  <c r="AD2050" i="7"/>
  <c r="AD2051" i="7"/>
  <c r="AD2052" i="7"/>
  <c r="AD2053" i="7"/>
  <c r="AD2054" i="7"/>
  <c r="AD2055" i="7"/>
  <c r="AD2056" i="7"/>
  <c r="AD2057" i="7"/>
  <c r="AD2058" i="7"/>
  <c r="AD2059" i="7"/>
  <c r="AD2060" i="7"/>
  <c r="AD2061" i="7"/>
  <c r="AD2062" i="7"/>
  <c r="AD2063" i="7"/>
  <c r="AD2064" i="7"/>
  <c r="AD2065" i="7"/>
  <c r="AD2066" i="7"/>
  <c r="AD2067" i="7"/>
  <c r="AD2068" i="7"/>
  <c r="AD2069" i="7"/>
  <c r="AD2070" i="7"/>
  <c r="AD2071" i="7"/>
  <c r="AD2072" i="7"/>
  <c r="AD2073" i="7"/>
  <c r="AD2074" i="7"/>
  <c r="AD2075" i="7"/>
  <c r="AD2076" i="7"/>
  <c r="AD2077" i="7"/>
  <c r="AD2078" i="7"/>
  <c r="AD2079" i="7"/>
  <c r="AD2080" i="7"/>
  <c r="AD2081" i="7"/>
  <c r="AD2082" i="7"/>
  <c r="AD2083" i="7"/>
  <c r="AD2084" i="7"/>
  <c r="AD2085" i="7"/>
  <c r="AD2086" i="7"/>
  <c r="AD2087" i="7"/>
  <c r="AD2088" i="7"/>
  <c r="AD2089" i="7"/>
  <c r="AD2090" i="7"/>
  <c r="AD2091" i="7"/>
  <c r="AD2092" i="7"/>
  <c r="AD2093" i="7"/>
  <c r="AD2094" i="7"/>
  <c r="AD2095" i="7"/>
  <c r="AD2096" i="7"/>
  <c r="AD2097" i="7"/>
  <c r="AD2098" i="7"/>
  <c r="AD2099" i="7"/>
  <c r="AD2100" i="7"/>
  <c r="AD2101" i="7"/>
  <c r="AD2102" i="7"/>
  <c r="AD2103" i="7"/>
  <c r="AD2104" i="7"/>
  <c r="AD2105" i="7"/>
  <c r="AD2106" i="7"/>
  <c r="AD2107" i="7"/>
  <c r="AD2108" i="7"/>
  <c r="AD2109" i="7"/>
  <c r="AD2110" i="7"/>
  <c r="AD2111" i="7"/>
  <c r="AD2112" i="7"/>
  <c r="AD2113" i="7"/>
  <c r="AD2114" i="7"/>
  <c r="AD2115" i="7"/>
  <c r="AD2116" i="7"/>
  <c r="AD2117" i="7"/>
  <c r="AD2118" i="7"/>
  <c r="AD2119" i="7"/>
  <c r="AD2120" i="7"/>
  <c r="AD2121" i="7"/>
  <c r="AD2122" i="7"/>
  <c r="AD2123" i="7"/>
  <c r="AD2124" i="7"/>
  <c r="AD2125" i="7"/>
  <c r="AD2126" i="7"/>
  <c r="AD2127" i="7"/>
  <c r="AD2128" i="7"/>
  <c r="AD2129" i="7"/>
  <c r="AD2130" i="7"/>
  <c r="AD2131" i="7"/>
  <c r="AD2132" i="7"/>
  <c r="AD2133" i="7"/>
  <c r="AD2134" i="7"/>
  <c r="AD2135" i="7"/>
  <c r="AD2136" i="7"/>
  <c r="AD2137" i="7"/>
  <c r="AD2138" i="7"/>
  <c r="AD2139" i="7"/>
  <c r="AD2140" i="7"/>
  <c r="AD2141" i="7"/>
  <c r="AD2142" i="7"/>
  <c r="AD2143" i="7"/>
  <c r="AD2144" i="7"/>
  <c r="AD2145" i="7"/>
  <c r="AD2146" i="7"/>
  <c r="AD2147" i="7"/>
  <c r="AD2148" i="7"/>
  <c r="AD2149" i="7"/>
  <c r="AD2150" i="7"/>
  <c r="AD2151" i="7"/>
  <c r="AD2152" i="7"/>
  <c r="AD2153" i="7"/>
  <c r="AD2154" i="7"/>
  <c r="AD2155" i="7"/>
  <c r="AD2156" i="7"/>
  <c r="AD2157" i="7"/>
  <c r="AD2158" i="7"/>
  <c r="AD2159" i="7"/>
  <c r="AD2160" i="7"/>
  <c r="AD2161" i="7"/>
  <c r="AD2162" i="7"/>
  <c r="AD2163" i="7"/>
  <c r="AD2164" i="7"/>
  <c r="AD2165" i="7"/>
  <c r="AD2166" i="7"/>
  <c r="AD2167" i="7"/>
  <c r="AD2168" i="7"/>
  <c r="AD2169" i="7"/>
  <c r="AD2170" i="7"/>
  <c r="AD2171" i="7"/>
  <c r="AD2172" i="7"/>
  <c r="AD2173" i="7"/>
  <c r="AD2174" i="7"/>
  <c r="AD2175" i="7"/>
  <c r="AD2176" i="7"/>
  <c r="AD2177" i="7"/>
  <c r="AD2178" i="7"/>
  <c r="AD2179" i="7"/>
  <c r="AD2180" i="7"/>
  <c r="AD2181" i="7"/>
  <c r="AD2182" i="7"/>
  <c r="AD2183" i="7"/>
  <c r="AD2184" i="7"/>
  <c r="AD2185" i="7"/>
  <c r="AD2186" i="7"/>
  <c r="AD2187" i="7"/>
  <c r="AD2188" i="7"/>
  <c r="AD2189" i="7"/>
  <c r="AD2190" i="7"/>
  <c r="AD2191" i="7"/>
  <c r="AD2192" i="7"/>
  <c r="AD2193" i="7"/>
  <c r="AD2194" i="7"/>
  <c r="AD2195" i="7"/>
  <c r="AD2196" i="7"/>
  <c r="AD2197" i="7"/>
  <c r="AD2198" i="7"/>
  <c r="AD2199" i="7"/>
  <c r="AD2200" i="7"/>
  <c r="AD2201" i="7"/>
  <c r="AD2202" i="7"/>
  <c r="AD2203" i="7"/>
  <c r="AD2204" i="7"/>
  <c r="AD2205" i="7"/>
  <c r="AD2206" i="7"/>
  <c r="AD2207" i="7"/>
  <c r="AD2208" i="7"/>
  <c r="AD2209" i="7"/>
  <c r="AD2210" i="7"/>
  <c r="AD2211" i="7"/>
  <c r="AD2212" i="7"/>
  <c r="AD2213" i="7"/>
  <c r="AD2214" i="7"/>
  <c r="AD2215" i="7"/>
  <c r="AD2216" i="7"/>
  <c r="AD2217" i="7"/>
  <c r="AD2218" i="7"/>
  <c r="AD2219" i="7"/>
  <c r="AD2220" i="7"/>
  <c r="AD2221" i="7"/>
  <c r="AD2222" i="7"/>
  <c r="AD2223" i="7"/>
  <c r="AD2224" i="7"/>
  <c r="AD2225" i="7"/>
  <c r="AD2226" i="7"/>
  <c r="AD2227" i="7"/>
  <c r="AD2228" i="7"/>
  <c r="AD2229" i="7"/>
  <c r="AD2230" i="7"/>
  <c r="AD2231" i="7"/>
  <c r="AD2232" i="7"/>
  <c r="AD2233" i="7"/>
  <c r="AD2234" i="7"/>
  <c r="AD2235" i="7"/>
  <c r="AD2236" i="7"/>
  <c r="AD2237" i="7"/>
  <c r="AD2238" i="7"/>
  <c r="AD2239" i="7"/>
  <c r="AD2240" i="7"/>
  <c r="AD2241" i="7"/>
  <c r="AD2242" i="7"/>
  <c r="AD2243" i="7"/>
  <c r="AD2244" i="7"/>
  <c r="AD2245" i="7"/>
  <c r="AD2246" i="7"/>
  <c r="AD2247" i="7"/>
  <c r="AD2248" i="7"/>
  <c r="AD2249" i="7"/>
  <c r="AD2250" i="7"/>
  <c r="AD2251" i="7"/>
  <c r="AD2252" i="7"/>
  <c r="AD2253" i="7"/>
  <c r="AD2254" i="7"/>
  <c r="AD2255" i="7"/>
  <c r="AD2256" i="7"/>
  <c r="AD2257" i="7"/>
  <c r="AD2258" i="7"/>
  <c r="AD2259" i="7"/>
  <c r="AD2260" i="7"/>
  <c r="AD2261" i="7"/>
  <c r="AD2262" i="7"/>
  <c r="AD2263" i="7"/>
  <c r="AD2264" i="7"/>
  <c r="AD2265" i="7"/>
  <c r="AD2266" i="7"/>
  <c r="AD2267" i="7"/>
  <c r="AD2268" i="7"/>
  <c r="AD2269" i="7"/>
  <c r="AD2270" i="7"/>
  <c r="AD2271" i="7"/>
  <c r="AD2272" i="7"/>
  <c r="AD2273" i="7"/>
  <c r="AD2274" i="7"/>
  <c r="AD2275" i="7"/>
  <c r="AD2276" i="7"/>
  <c r="AD2277" i="7"/>
  <c r="AD2278" i="7"/>
  <c r="AD2279" i="7"/>
  <c r="AD2280" i="7"/>
  <c r="AD2281" i="7"/>
  <c r="AD2282" i="7"/>
  <c r="AD2283" i="7"/>
  <c r="AD2284" i="7"/>
  <c r="AD2285" i="7"/>
  <c r="AD2286" i="7"/>
  <c r="AD2287" i="7"/>
  <c r="AD2288" i="7"/>
  <c r="AD2289" i="7"/>
  <c r="AD2290" i="7"/>
  <c r="AD2291" i="7"/>
  <c r="AD2292" i="7"/>
  <c r="AD2293" i="7"/>
  <c r="AD2294" i="7"/>
  <c r="AD2295" i="7"/>
  <c r="AD2296" i="7"/>
  <c r="AD2297" i="7"/>
  <c r="AD2298" i="7"/>
  <c r="AD2299" i="7"/>
  <c r="AD2300" i="7"/>
  <c r="AD2301" i="7"/>
  <c r="AD2302" i="7"/>
  <c r="AD2303" i="7"/>
  <c r="AD2304" i="7"/>
  <c r="AD2305" i="7"/>
  <c r="AD2306" i="7"/>
  <c r="AD2307" i="7"/>
  <c r="AD2308" i="7"/>
  <c r="AD2309" i="7"/>
  <c r="AD2310" i="7"/>
  <c r="AD2311" i="7"/>
  <c r="AD2312" i="7"/>
  <c r="AD2313" i="7"/>
  <c r="AD2314" i="7"/>
  <c r="AD2315" i="7"/>
  <c r="AD2316" i="7"/>
  <c r="AD2317" i="7"/>
  <c r="AD2318" i="7"/>
  <c r="AD2319" i="7"/>
  <c r="AD2320" i="7"/>
  <c r="AD2321" i="7"/>
  <c r="AD2322" i="7"/>
  <c r="AD2323" i="7"/>
  <c r="AD2324" i="7"/>
  <c r="AD2325" i="7"/>
  <c r="AD2326" i="7"/>
  <c r="AD2327" i="7"/>
  <c r="AD2328" i="7"/>
  <c r="AD2329" i="7"/>
  <c r="AD2330" i="7"/>
  <c r="AD2331" i="7"/>
  <c r="AD2332" i="7"/>
  <c r="AD2333" i="7"/>
  <c r="AD2334" i="7"/>
  <c r="AD2335" i="7"/>
  <c r="AD2336" i="7"/>
  <c r="AD2337" i="7"/>
  <c r="AD2338" i="7"/>
  <c r="AD2339" i="7"/>
  <c r="AD2340" i="7"/>
  <c r="AD2341" i="7"/>
  <c r="AD2342" i="7"/>
  <c r="AD2343" i="7"/>
  <c r="AD2344" i="7"/>
  <c r="AD2345" i="7"/>
  <c r="AD2346" i="7"/>
  <c r="AD2347" i="7"/>
  <c r="AD2348" i="7"/>
  <c r="AD2349" i="7"/>
  <c r="AD2350" i="7"/>
  <c r="AD2351" i="7"/>
  <c r="AD2352" i="7"/>
  <c r="AD2353" i="7"/>
  <c r="AD2354" i="7"/>
  <c r="AD2355" i="7"/>
  <c r="AD2356" i="7"/>
  <c r="AD2357" i="7"/>
  <c r="AD2358" i="7"/>
  <c r="AD2359" i="7"/>
  <c r="AD2360" i="7"/>
  <c r="AD2361" i="7"/>
  <c r="AD2362" i="7"/>
  <c r="AD2363" i="7"/>
  <c r="AD2364" i="7"/>
  <c r="AD2365" i="7"/>
  <c r="AD2366" i="7"/>
  <c r="AD2367" i="7"/>
  <c r="AD2368" i="7"/>
  <c r="AD2369" i="7"/>
  <c r="AD2370" i="7"/>
  <c r="AD2371" i="7"/>
  <c r="AD2372" i="7"/>
  <c r="AD2373" i="7"/>
  <c r="AD2374" i="7"/>
  <c r="AD2375" i="7"/>
  <c r="AD2376" i="7"/>
  <c r="AD2377" i="7"/>
  <c r="AD2378" i="7"/>
  <c r="AD2379" i="7"/>
  <c r="AD2380" i="7"/>
  <c r="AD2381" i="7"/>
  <c r="AD2382" i="7"/>
  <c r="AD2383" i="7"/>
  <c r="AD2384" i="7"/>
  <c r="AD2385" i="7"/>
  <c r="AD2386" i="7"/>
  <c r="AD2387" i="7"/>
  <c r="AD2388" i="7"/>
  <c r="AD2389" i="7"/>
  <c r="AD2390" i="7"/>
  <c r="AD2391" i="7"/>
  <c r="AD2392" i="7"/>
  <c r="AD2393" i="7"/>
  <c r="AD2394" i="7"/>
  <c r="AD2395" i="7"/>
  <c r="AD2396" i="7"/>
  <c r="AD2397" i="7"/>
  <c r="AD2398" i="7"/>
  <c r="AD2399" i="7"/>
  <c r="AD2400" i="7"/>
  <c r="AD2401" i="7"/>
  <c r="AD2402" i="7"/>
  <c r="AD2403" i="7"/>
  <c r="AD2404" i="7"/>
  <c r="AD2405" i="7"/>
  <c r="AD2406" i="7"/>
  <c r="AD2407" i="7"/>
  <c r="AD2408" i="7"/>
  <c r="AD2409" i="7"/>
  <c r="AD2410" i="7"/>
  <c r="AD2411" i="7"/>
  <c r="AD2412" i="7"/>
  <c r="AD2413" i="7"/>
  <c r="AD2414" i="7"/>
  <c r="AD2415" i="7"/>
  <c r="AD2416" i="7"/>
  <c r="AD2417" i="7"/>
  <c r="AD2418" i="7"/>
  <c r="AD2419" i="7"/>
  <c r="AD2420" i="7"/>
  <c r="AD2421" i="7"/>
  <c r="AD2422" i="7"/>
  <c r="AD2423" i="7"/>
  <c r="AD2424" i="7"/>
  <c r="AD2425" i="7"/>
  <c r="AD2426" i="7"/>
  <c r="AD2427" i="7"/>
  <c r="AD2428" i="7"/>
  <c r="AD2429" i="7"/>
  <c r="AD2430" i="7"/>
  <c r="AD2431" i="7"/>
  <c r="AD2432" i="7"/>
  <c r="AD2433" i="7"/>
  <c r="AD2434" i="7"/>
  <c r="AD2435" i="7"/>
  <c r="AD2436" i="7"/>
  <c r="AD2437" i="7"/>
  <c r="AD2438" i="7"/>
  <c r="AD2439" i="7"/>
  <c r="AD2440" i="7"/>
  <c r="AD2441" i="7"/>
  <c r="AD2442" i="7"/>
  <c r="AD2443" i="7"/>
  <c r="AD2444" i="7"/>
  <c r="AD2445" i="7"/>
  <c r="AD2446" i="7"/>
  <c r="AD2447" i="7"/>
  <c r="AD2448" i="7"/>
  <c r="AD2449" i="7"/>
  <c r="AD2450" i="7"/>
  <c r="AD2451" i="7"/>
  <c r="AD2452" i="7"/>
  <c r="AD2453" i="7"/>
  <c r="AD2454" i="7"/>
  <c r="AD2455" i="7"/>
  <c r="AD2456" i="7"/>
  <c r="AD2457" i="7"/>
  <c r="AD2458" i="7"/>
  <c r="AD2459" i="7"/>
  <c r="AD2460" i="7"/>
  <c r="AD2461" i="7"/>
  <c r="AD2462" i="7"/>
  <c r="AD2463" i="7"/>
  <c r="AD2464" i="7"/>
  <c r="AD2465" i="7"/>
  <c r="AD2466" i="7"/>
  <c r="AD2467" i="7"/>
  <c r="AD2468" i="7"/>
  <c r="AD2469" i="7"/>
  <c r="AD2470" i="7"/>
  <c r="AD2471" i="7"/>
  <c r="AD2472" i="7"/>
  <c r="AD2473" i="7"/>
  <c r="AD2474" i="7"/>
  <c r="AD2475" i="7"/>
  <c r="AD2476" i="7"/>
  <c r="AD2477" i="7"/>
  <c r="AD2478" i="7"/>
  <c r="AD2479" i="7"/>
  <c r="AD2480" i="7"/>
  <c r="AD2481" i="7"/>
  <c r="AD2482" i="7"/>
  <c r="AD2483" i="7"/>
  <c r="AD2484" i="7"/>
  <c r="AD2485" i="7"/>
  <c r="AD2486" i="7"/>
  <c r="AD2487" i="7"/>
  <c r="AD2488" i="7"/>
  <c r="AD2489" i="7"/>
  <c r="AD2490" i="7"/>
  <c r="AD2491" i="7"/>
  <c r="AD2492" i="7"/>
  <c r="AD2493" i="7"/>
  <c r="AD2494" i="7"/>
  <c r="AD2495" i="7"/>
  <c r="AD2496" i="7"/>
  <c r="AD2497" i="7"/>
  <c r="AD2498" i="7"/>
  <c r="AD2499" i="7"/>
  <c r="AD2500" i="7"/>
  <c r="AD2501" i="7"/>
  <c r="AD2502" i="7"/>
  <c r="AD2503" i="7"/>
  <c r="AD2504" i="7"/>
  <c r="AD2505" i="7"/>
  <c r="AD2506" i="7"/>
  <c r="AD2507" i="7"/>
  <c r="AD2508" i="7"/>
  <c r="AD2509" i="7"/>
  <c r="AD2510" i="7"/>
  <c r="AD2511" i="7"/>
  <c r="AD2512" i="7"/>
  <c r="AD2513" i="7"/>
  <c r="AD2514" i="7"/>
  <c r="AD2515" i="7"/>
  <c r="AD2516" i="7"/>
  <c r="AD2517" i="7"/>
  <c r="AD2518" i="7"/>
  <c r="AD2519" i="7"/>
  <c r="AD2520" i="7"/>
  <c r="AD2521" i="7"/>
  <c r="AD2522" i="7"/>
  <c r="AD2523" i="7"/>
  <c r="AD2524" i="7"/>
  <c r="AD2525" i="7"/>
  <c r="AD2526" i="7"/>
  <c r="AD2527" i="7"/>
  <c r="AD2528" i="7"/>
  <c r="AD2529" i="7"/>
  <c r="AD2530" i="7"/>
  <c r="AD2531" i="7"/>
  <c r="AD2532" i="7"/>
  <c r="AD2533" i="7"/>
  <c r="AD2534" i="7"/>
  <c r="AD2535" i="7"/>
  <c r="AD2536" i="7"/>
  <c r="AD2537" i="7"/>
  <c r="AD2538" i="7"/>
  <c r="AD2539" i="7"/>
  <c r="AD2540" i="7"/>
  <c r="AD2541" i="7"/>
  <c r="AD2542" i="7"/>
  <c r="AD2543" i="7"/>
  <c r="AD2544" i="7"/>
  <c r="AD2545" i="7"/>
  <c r="AD2546" i="7"/>
  <c r="AD2547" i="7"/>
  <c r="AD2548" i="7"/>
  <c r="AD2549" i="7"/>
  <c r="AD2550" i="7"/>
  <c r="AD2551" i="7"/>
  <c r="AD2552" i="7"/>
  <c r="AD2553" i="7"/>
  <c r="AD2554" i="7"/>
  <c r="AD2555" i="7"/>
  <c r="AD2556" i="7"/>
  <c r="AD2557" i="7"/>
  <c r="AD2558" i="7"/>
  <c r="AD2559" i="7"/>
  <c r="AD2560" i="7"/>
  <c r="AD2561" i="7"/>
  <c r="AD2562" i="7"/>
  <c r="AD2563" i="7"/>
  <c r="AD2564" i="7"/>
  <c r="AD2565" i="7"/>
  <c r="AD2566" i="7"/>
  <c r="AD2567" i="7"/>
  <c r="AD2568" i="7"/>
  <c r="AD2569" i="7"/>
  <c r="AD2570" i="7"/>
  <c r="AD2571" i="7"/>
  <c r="AD2572" i="7"/>
  <c r="AD2573" i="7"/>
  <c r="AD2574" i="7"/>
  <c r="AD2575" i="7"/>
  <c r="AD2576" i="7"/>
  <c r="AD2577" i="7"/>
  <c r="AD2578" i="7"/>
  <c r="AD2579" i="7"/>
  <c r="AD2580" i="7"/>
  <c r="AD2581" i="7"/>
  <c r="AD2582" i="7"/>
  <c r="AD2583" i="7"/>
  <c r="AD2584" i="7"/>
  <c r="AD2585" i="7"/>
  <c r="AD2586" i="7"/>
  <c r="AD2587" i="7"/>
  <c r="AD2588" i="7"/>
  <c r="AD2589" i="7"/>
  <c r="AD2590" i="7"/>
  <c r="AD2591" i="7"/>
  <c r="AD2592" i="7"/>
  <c r="AD2593" i="7"/>
  <c r="AD2594" i="7"/>
  <c r="AD2595" i="7"/>
  <c r="AD2596" i="7"/>
  <c r="AD2597" i="7"/>
  <c r="AD2598" i="7"/>
  <c r="AD2599" i="7"/>
  <c r="AD2600" i="7"/>
  <c r="AD2601" i="7"/>
  <c r="AD2602" i="7"/>
  <c r="AD2603" i="7"/>
  <c r="AD2604" i="7"/>
  <c r="AD2605" i="7"/>
  <c r="AD2606" i="7"/>
  <c r="AD2607" i="7"/>
  <c r="AD2608" i="7"/>
  <c r="AD2609" i="7"/>
  <c r="AD2610" i="7"/>
  <c r="AD2611" i="7"/>
  <c r="AD2612" i="7"/>
  <c r="AD2613" i="7"/>
  <c r="AD2614" i="7"/>
  <c r="AD2615" i="7"/>
  <c r="AD2616" i="7"/>
  <c r="AD2617" i="7"/>
  <c r="AD2618" i="7"/>
  <c r="AD2619" i="7"/>
  <c r="AD2620" i="7"/>
  <c r="AD2621" i="7"/>
  <c r="AD2622" i="7"/>
  <c r="AD2623" i="7"/>
  <c r="AD2624" i="7"/>
  <c r="AD2625" i="7"/>
  <c r="AD2626" i="7"/>
  <c r="AD2627" i="7"/>
  <c r="AD2628" i="7"/>
  <c r="AD2629" i="7"/>
  <c r="AD2630" i="7"/>
  <c r="AD2631" i="7"/>
  <c r="AD2632" i="7"/>
  <c r="AD2633" i="7"/>
  <c r="AD2634" i="7"/>
  <c r="AD2635" i="7"/>
  <c r="AD2636" i="7"/>
  <c r="AD2637" i="7"/>
  <c r="AD2638" i="7"/>
  <c r="AD2639" i="7"/>
  <c r="AD2640" i="7"/>
  <c r="AD2641" i="7"/>
  <c r="AD2642" i="7"/>
  <c r="AD2643" i="7"/>
  <c r="AD2644" i="7"/>
  <c r="AD2645" i="7"/>
  <c r="AD2646" i="7"/>
  <c r="AD2647" i="7"/>
  <c r="AD2648" i="7"/>
  <c r="AD2649" i="7"/>
  <c r="AD2650" i="7"/>
  <c r="AD2651" i="7"/>
  <c r="AD2652" i="7"/>
  <c r="AD2653" i="7"/>
  <c r="AD2654" i="7"/>
  <c r="AD2655" i="7"/>
  <c r="AD2656" i="7"/>
  <c r="AD2657" i="7"/>
  <c r="AD2658" i="7"/>
  <c r="AD2659" i="7"/>
  <c r="AD2660" i="7"/>
  <c r="AD2661" i="7"/>
  <c r="AD2662" i="7"/>
  <c r="AD2663" i="7"/>
  <c r="AD2664" i="7"/>
  <c r="AD2665" i="7"/>
  <c r="AD2666" i="7"/>
  <c r="AD2667" i="7"/>
  <c r="AD2668" i="7"/>
  <c r="AD2669" i="7"/>
  <c r="AD2670" i="7"/>
  <c r="AD2671" i="7"/>
  <c r="AD2672" i="7"/>
  <c r="AD2673" i="7"/>
  <c r="AD2674" i="7"/>
  <c r="AD2675" i="7"/>
  <c r="AD2676" i="7"/>
  <c r="AD2677" i="7"/>
  <c r="AD2678" i="7"/>
  <c r="AD2679" i="7"/>
  <c r="AD2680" i="7"/>
  <c r="AD2681" i="7"/>
  <c r="AD2682" i="7"/>
  <c r="AD2683" i="7"/>
  <c r="AD2684" i="7"/>
  <c r="AD2685" i="7"/>
  <c r="AD2686" i="7"/>
  <c r="AD2687" i="7"/>
  <c r="AD2688" i="7"/>
  <c r="AD2689" i="7"/>
  <c r="AD2690" i="7"/>
  <c r="AD2691" i="7"/>
  <c r="AD2692" i="7"/>
  <c r="AD2693" i="7"/>
  <c r="AD2694" i="7"/>
  <c r="AD2695" i="7"/>
  <c r="AD2696" i="7"/>
  <c r="AD2697" i="7"/>
  <c r="AD2698" i="7"/>
  <c r="AD2699" i="7"/>
  <c r="AD2700" i="7"/>
  <c r="AD2701" i="7"/>
  <c r="AD2702" i="7"/>
  <c r="AD2703" i="7"/>
  <c r="AD2704" i="7"/>
  <c r="AD2705" i="7"/>
  <c r="AD2706" i="7"/>
  <c r="AD2707" i="7"/>
  <c r="AD2708" i="7"/>
  <c r="AD2709" i="7"/>
  <c r="AD2710" i="7"/>
  <c r="AD2711" i="7"/>
  <c r="AD2712" i="7"/>
  <c r="AD2713" i="7"/>
  <c r="AD2714" i="7"/>
  <c r="AD2715" i="7"/>
  <c r="AD2716" i="7"/>
  <c r="AD2717" i="7"/>
  <c r="AD2718" i="7"/>
  <c r="AD2719" i="7"/>
  <c r="AD2720" i="7"/>
  <c r="AD2721" i="7"/>
  <c r="AD2722" i="7"/>
  <c r="AD2723" i="7"/>
  <c r="AD2724" i="7"/>
  <c r="AD2725" i="7"/>
  <c r="AD2726" i="7"/>
  <c r="AD2727" i="7"/>
  <c r="AD2728" i="7"/>
  <c r="AD2729" i="7"/>
  <c r="AD2730" i="7"/>
  <c r="AD2731" i="7"/>
  <c r="AD2732" i="7"/>
  <c r="AD2733" i="7"/>
  <c r="AD2734" i="7"/>
  <c r="AD2735" i="7"/>
  <c r="AD2736" i="7"/>
  <c r="AD2737" i="7"/>
  <c r="AD2738" i="7"/>
  <c r="AD2739" i="7"/>
  <c r="AD2740" i="7"/>
  <c r="AD2741" i="7"/>
  <c r="AD2742" i="7"/>
  <c r="AD2743" i="7"/>
  <c r="AD2744" i="7"/>
  <c r="AD2745" i="7"/>
  <c r="AD2746" i="7"/>
  <c r="AD2747" i="7"/>
  <c r="AD2748" i="7"/>
  <c r="AD2749" i="7"/>
  <c r="AD2750" i="7"/>
  <c r="AD2751" i="7"/>
  <c r="AD2752" i="7"/>
  <c r="AD2753" i="7"/>
  <c r="AD2754" i="7"/>
  <c r="AD2755" i="7"/>
  <c r="AD2756" i="7"/>
  <c r="AD2757" i="7"/>
  <c r="AD2758" i="7"/>
  <c r="AD2759" i="7"/>
  <c r="AD2760" i="7"/>
  <c r="AD2761" i="7"/>
  <c r="AD2762" i="7"/>
  <c r="AD2763" i="7"/>
  <c r="AD2764" i="7"/>
  <c r="AD2765" i="7"/>
  <c r="AD2766" i="7"/>
  <c r="AD2767" i="7"/>
  <c r="AD2768" i="7"/>
  <c r="AD2769" i="7"/>
  <c r="AD2770" i="7"/>
  <c r="AD2771" i="7"/>
  <c r="AD2772" i="7"/>
  <c r="AD2773" i="7"/>
  <c r="AD2774" i="7"/>
  <c r="AD2775" i="7"/>
  <c r="AD2776" i="7"/>
  <c r="AD2777" i="7"/>
  <c r="AD2778" i="7"/>
  <c r="AD2779" i="7"/>
  <c r="AD2780" i="7"/>
  <c r="AD2781" i="7"/>
  <c r="AD2782" i="7"/>
  <c r="AD2783" i="7"/>
  <c r="AD2784" i="7"/>
  <c r="AD2785" i="7"/>
  <c r="AD2786" i="7"/>
  <c r="AD2787" i="7"/>
  <c r="AD2788" i="7"/>
  <c r="AD2789" i="7"/>
  <c r="AD2790" i="7"/>
  <c r="AD2791" i="7"/>
  <c r="AD2792" i="7"/>
  <c r="AD2793" i="7"/>
  <c r="AD2794" i="7"/>
  <c r="AD2795" i="7"/>
  <c r="AD2796" i="7"/>
  <c r="AD2797" i="7"/>
  <c r="AD2798" i="7"/>
  <c r="AD2799" i="7"/>
  <c r="AD2800" i="7"/>
  <c r="AD2801" i="7"/>
  <c r="AD2802" i="7"/>
  <c r="AD2803" i="7"/>
  <c r="AD2804" i="7"/>
  <c r="AD2805" i="7"/>
  <c r="AD2806" i="7"/>
  <c r="AD2807" i="7"/>
  <c r="AD2808" i="7"/>
  <c r="AD2809" i="7"/>
  <c r="AD2810" i="7"/>
  <c r="AD2811" i="7"/>
  <c r="AD2812" i="7"/>
  <c r="AD2813" i="7"/>
  <c r="AD2814" i="7"/>
  <c r="AD2815" i="7"/>
  <c r="AD2816" i="7"/>
  <c r="AD2817" i="7"/>
  <c r="AD2818" i="7"/>
  <c r="AD2819" i="7"/>
  <c r="AD2820" i="7"/>
  <c r="AD2821" i="7"/>
  <c r="AD2822" i="7"/>
  <c r="AD2823" i="7"/>
  <c r="AD2824" i="7"/>
  <c r="AD2825" i="7"/>
  <c r="AD2826" i="7"/>
  <c r="AD2827" i="7"/>
  <c r="AD2828" i="7"/>
  <c r="AD2829" i="7"/>
  <c r="AD2830" i="7"/>
  <c r="AD2831" i="7"/>
  <c r="AD2832" i="7"/>
  <c r="AD2833" i="7"/>
  <c r="AD2834" i="7"/>
  <c r="AD2835" i="7"/>
  <c r="AD2836" i="7"/>
  <c r="AD2837" i="7"/>
  <c r="AD2838" i="7"/>
  <c r="AD2839" i="7"/>
  <c r="AD2840" i="7"/>
  <c r="AD2841" i="7"/>
  <c r="AD2842" i="7"/>
  <c r="AD2843" i="7"/>
  <c r="AD2844" i="7"/>
  <c r="AD2845" i="7"/>
  <c r="AD2846" i="7"/>
  <c r="AD2847" i="7"/>
  <c r="AD2848" i="7"/>
  <c r="AD2849" i="7"/>
  <c r="AD2850" i="7"/>
  <c r="AD2851" i="7"/>
  <c r="AD2852" i="7"/>
  <c r="AD2853" i="7"/>
  <c r="AD2854" i="7"/>
  <c r="AD2855" i="7"/>
  <c r="AD2856" i="7"/>
  <c r="AD2857" i="7"/>
  <c r="AD2858" i="7"/>
  <c r="AD2859" i="7"/>
  <c r="AD2860" i="7"/>
  <c r="AD2861" i="7"/>
  <c r="AD2862" i="7"/>
  <c r="AD2863" i="7"/>
  <c r="AD2864" i="7"/>
  <c r="AD2865" i="7"/>
  <c r="AD2866" i="7"/>
  <c r="AD2867" i="7"/>
  <c r="AD2868" i="7"/>
  <c r="AD2869" i="7"/>
  <c r="AD2870" i="7"/>
  <c r="AD2871" i="7"/>
  <c r="AD2872" i="7"/>
  <c r="AD2873" i="7"/>
  <c r="AD2874" i="7"/>
  <c r="AD2875" i="7"/>
  <c r="AD2876" i="7"/>
  <c r="AD2877" i="7"/>
  <c r="AD2878" i="7"/>
  <c r="AD2879" i="7"/>
  <c r="AD2880" i="7"/>
  <c r="AD2881" i="7"/>
  <c r="AD2882" i="7"/>
  <c r="AD2883" i="7"/>
  <c r="AD2884" i="7"/>
  <c r="AD2885" i="7"/>
  <c r="AD2886" i="7"/>
  <c r="AD2887" i="7"/>
  <c r="AD2888" i="7"/>
  <c r="AD2889" i="7"/>
  <c r="AD2890" i="7"/>
  <c r="AD2891" i="7"/>
  <c r="AD2892" i="7"/>
  <c r="AD2893" i="7"/>
  <c r="AD2894" i="7"/>
  <c r="AD2895" i="7"/>
  <c r="AD2896" i="7"/>
  <c r="AD2897" i="7"/>
  <c r="AD2898" i="7"/>
  <c r="AD2899" i="7"/>
  <c r="AD2900" i="7"/>
  <c r="AD2901" i="7"/>
  <c r="AD2902" i="7"/>
  <c r="AD2903" i="7"/>
  <c r="AD2904" i="7"/>
  <c r="AD2905" i="7"/>
  <c r="AD2906" i="7"/>
  <c r="AD2907" i="7"/>
  <c r="AD2908" i="7"/>
  <c r="AD2909" i="7"/>
  <c r="AD2910" i="7"/>
  <c r="AD2911" i="7"/>
  <c r="AD2912" i="7"/>
  <c r="AD2913" i="7"/>
  <c r="AD2914" i="7"/>
  <c r="AD2915" i="7"/>
  <c r="AD2916" i="7"/>
  <c r="AD2917" i="7"/>
  <c r="AD2918" i="7"/>
  <c r="AD2919" i="7"/>
  <c r="AD2920" i="7"/>
  <c r="AD2921" i="7"/>
  <c r="AD2922" i="7"/>
  <c r="AD2923" i="7"/>
  <c r="AD2924" i="7"/>
  <c r="AD2925" i="7"/>
  <c r="AD2926" i="7"/>
  <c r="AD2927" i="7"/>
  <c r="AD2928" i="7"/>
  <c r="AD2929" i="7"/>
  <c r="AD2930" i="7"/>
  <c r="AD2931" i="7"/>
  <c r="AD2932" i="7"/>
  <c r="AD2933" i="7"/>
  <c r="AD2934" i="7"/>
  <c r="AD2935" i="7"/>
  <c r="AD2936" i="7"/>
  <c r="AD2937" i="7"/>
  <c r="AD2938" i="7"/>
  <c r="AD2939" i="7"/>
  <c r="AD2940" i="7"/>
  <c r="AD2941" i="7"/>
  <c r="AD2942" i="7"/>
  <c r="AD2943" i="7"/>
  <c r="AD2944" i="7"/>
  <c r="AD2945" i="7"/>
  <c r="AD2946" i="7"/>
  <c r="AD2947" i="7"/>
  <c r="AD2948" i="7"/>
  <c r="AD2949" i="7"/>
  <c r="AD2950" i="7"/>
  <c r="AD2951" i="7"/>
  <c r="AD2952" i="7"/>
  <c r="AD2953" i="7"/>
  <c r="AD2954" i="7"/>
  <c r="AD2955" i="7"/>
  <c r="AD2956" i="7"/>
  <c r="AD2957" i="7"/>
  <c r="AD2958" i="7"/>
  <c r="AD2959" i="7"/>
  <c r="AD2960" i="7"/>
  <c r="AD2961" i="7"/>
  <c r="AD2962" i="7"/>
  <c r="AD2963" i="7"/>
  <c r="AD2964" i="7"/>
  <c r="AD2965" i="7"/>
  <c r="AD2966" i="7"/>
  <c r="AD2967" i="7"/>
  <c r="AD2968" i="7"/>
  <c r="AD2969" i="7"/>
  <c r="AD2970" i="7"/>
  <c r="AD2971" i="7"/>
  <c r="AD2972" i="7"/>
  <c r="AD2973" i="7"/>
  <c r="AD2974" i="7"/>
  <c r="AD2975" i="7"/>
  <c r="AD2976" i="7"/>
  <c r="AD2977" i="7"/>
  <c r="AD2978" i="7"/>
  <c r="AD2979" i="7"/>
  <c r="AD2980" i="7"/>
  <c r="AD2981" i="7"/>
  <c r="AD2982" i="7"/>
  <c r="AD2983" i="7"/>
  <c r="AD2984" i="7"/>
  <c r="AD2985" i="7"/>
  <c r="AD2986" i="7"/>
  <c r="AD2987" i="7"/>
  <c r="AD2988" i="7"/>
  <c r="AD2989" i="7"/>
  <c r="AD2990" i="7"/>
  <c r="AD2991" i="7"/>
  <c r="AD2992" i="7"/>
  <c r="AD2993" i="7"/>
  <c r="AD2994" i="7"/>
  <c r="AD2995" i="7"/>
  <c r="AD2996" i="7"/>
  <c r="AD2997" i="7"/>
  <c r="AD2998" i="7"/>
  <c r="AD2999" i="7"/>
  <c r="AD3000" i="7"/>
  <c r="AD3001" i="7"/>
  <c r="AD3002" i="7"/>
  <c r="AD3003" i="7"/>
  <c r="AD3004" i="7"/>
  <c r="AD3005" i="7"/>
  <c r="AD3006" i="7"/>
  <c r="AD3007" i="7"/>
  <c r="AD3008" i="7"/>
  <c r="AD3009" i="7"/>
  <c r="AD3010" i="7"/>
  <c r="AD3011" i="7"/>
  <c r="AD3012" i="7"/>
  <c r="AD3013" i="7"/>
  <c r="AD3014" i="7"/>
  <c r="AD3015" i="7"/>
  <c r="AD3016" i="7"/>
  <c r="AD3017" i="7"/>
  <c r="AD3018" i="7"/>
  <c r="AD3019" i="7"/>
  <c r="AD3020" i="7"/>
  <c r="AD3021" i="7"/>
  <c r="AD3022" i="7"/>
  <c r="AD3023" i="7"/>
  <c r="AD3024" i="7"/>
  <c r="AD3025" i="7"/>
  <c r="AD3026" i="7"/>
  <c r="AD3027" i="7"/>
  <c r="AD3028" i="7"/>
  <c r="AD3029" i="7"/>
  <c r="AD3030" i="7"/>
  <c r="AD3031" i="7"/>
  <c r="AD3032" i="7"/>
  <c r="AD3033" i="7"/>
  <c r="AD3034" i="7"/>
  <c r="AD3035" i="7"/>
  <c r="AD3036" i="7"/>
  <c r="AD3037" i="7"/>
  <c r="AD3038" i="7"/>
  <c r="AD3039" i="7"/>
  <c r="AD3040" i="7"/>
  <c r="AD3041" i="7"/>
  <c r="AD3042" i="7"/>
  <c r="AD3043" i="7"/>
  <c r="AD3044" i="7"/>
  <c r="AD3045" i="7"/>
  <c r="AD3046" i="7"/>
  <c r="AD3047" i="7"/>
  <c r="AD3048" i="7"/>
  <c r="AD3049" i="7"/>
  <c r="AD3050" i="7"/>
  <c r="AD3051" i="7"/>
  <c r="AD3052" i="7"/>
  <c r="AD3053" i="7"/>
  <c r="AD3054" i="7"/>
  <c r="AD3055" i="7"/>
  <c r="AD3056" i="7"/>
  <c r="AD3057" i="7"/>
  <c r="AD3058" i="7"/>
  <c r="AD3059" i="7"/>
  <c r="AD3060" i="7"/>
  <c r="AD3061" i="7"/>
  <c r="AD3062" i="7"/>
  <c r="AD3063" i="7"/>
  <c r="AD3064" i="7"/>
  <c r="AD3065" i="7"/>
  <c r="AD3066" i="7"/>
  <c r="AD3067" i="7"/>
  <c r="AD3068" i="7"/>
  <c r="AD3069" i="7"/>
  <c r="AD3070" i="7"/>
  <c r="AD3071" i="7"/>
  <c r="AD3072" i="7"/>
  <c r="AD3073" i="7"/>
  <c r="AD3074" i="7"/>
  <c r="AD3075" i="7"/>
  <c r="AD3076" i="7"/>
  <c r="AD3077" i="7"/>
  <c r="AD3078" i="7"/>
  <c r="AD3079" i="7"/>
  <c r="AD3080" i="7"/>
  <c r="AD3081" i="7"/>
  <c r="AD3082" i="7"/>
  <c r="AD3083" i="7"/>
  <c r="AD3084" i="7"/>
  <c r="AD3085" i="7"/>
  <c r="AD3086" i="7"/>
  <c r="AD3087" i="7"/>
  <c r="AD3088" i="7"/>
  <c r="AD3089" i="7"/>
  <c r="AD3090" i="7"/>
  <c r="AD3091" i="7"/>
  <c r="AD3092" i="7"/>
  <c r="AD3093" i="7"/>
  <c r="AD3094" i="7"/>
  <c r="AD3095" i="7"/>
  <c r="AD3096" i="7"/>
  <c r="AD3097" i="7"/>
  <c r="AD3098" i="7"/>
  <c r="AD3099" i="7"/>
  <c r="AD3100" i="7"/>
  <c r="AD3101" i="7"/>
  <c r="AD3102" i="7"/>
  <c r="AD3103" i="7"/>
  <c r="AD3104" i="7"/>
  <c r="AD3105" i="7"/>
  <c r="AD3106" i="7"/>
  <c r="AD3107" i="7"/>
  <c r="AD3108" i="7"/>
  <c r="AD3109" i="7"/>
  <c r="AD3110" i="7"/>
  <c r="AD3111" i="7"/>
  <c r="AD3112" i="7"/>
  <c r="AD3113" i="7"/>
  <c r="AD3114" i="7"/>
  <c r="AD3115" i="7"/>
  <c r="AD3116" i="7"/>
  <c r="AD3117" i="7"/>
  <c r="AD3118" i="7"/>
  <c r="AD3119" i="7"/>
  <c r="AD3120" i="7"/>
  <c r="AD3121" i="7"/>
  <c r="AD3122" i="7"/>
  <c r="AD3123" i="7"/>
  <c r="AD3124" i="7"/>
  <c r="AD3125" i="7"/>
  <c r="AD3126" i="7"/>
  <c r="AD3127" i="7"/>
  <c r="AD3128" i="7"/>
  <c r="AD3129" i="7"/>
  <c r="AD3130" i="7"/>
  <c r="AD3131" i="7"/>
  <c r="AD3132" i="7"/>
  <c r="AD3133" i="7"/>
  <c r="AD3134" i="7"/>
  <c r="AD3135" i="7"/>
  <c r="AD3136" i="7"/>
  <c r="AD3137" i="7"/>
  <c r="AD3138" i="7"/>
  <c r="AD3139" i="7"/>
  <c r="AD3140" i="7"/>
  <c r="AD3141" i="7"/>
  <c r="AD3142" i="7"/>
  <c r="AD3143" i="7"/>
  <c r="AD3144" i="7"/>
  <c r="AD3145" i="7"/>
  <c r="AD3146" i="7"/>
  <c r="AD3147" i="7"/>
  <c r="AD3148" i="7"/>
  <c r="AD3149" i="7"/>
  <c r="AD3150" i="7"/>
  <c r="AD3151" i="7"/>
  <c r="AD3152" i="7"/>
  <c r="AD3153" i="7"/>
  <c r="AD3154" i="7"/>
  <c r="AD3155" i="7"/>
  <c r="AD3156" i="7"/>
  <c r="AD3157" i="7"/>
  <c r="AD3158" i="7"/>
  <c r="AD3159" i="7"/>
  <c r="AD3160" i="7"/>
  <c r="AD3161" i="7"/>
  <c r="AD3162" i="7"/>
  <c r="AD3163" i="7"/>
  <c r="AD3164" i="7"/>
  <c r="AD3165" i="7"/>
  <c r="AD3166" i="7"/>
  <c r="AD3167" i="7"/>
  <c r="AD3168" i="7"/>
  <c r="AD3169" i="7"/>
  <c r="AD3170" i="7"/>
  <c r="AD3171" i="7"/>
  <c r="AD3172" i="7"/>
  <c r="AD3173" i="7"/>
  <c r="AD3174" i="7"/>
  <c r="AD3175" i="7"/>
  <c r="AD3176" i="7"/>
  <c r="AD3177" i="7"/>
  <c r="AD3178" i="7"/>
  <c r="AD3179" i="7"/>
  <c r="AD3180" i="7"/>
  <c r="AD3181" i="7"/>
  <c r="AD3182" i="7"/>
  <c r="AD3183" i="7"/>
  <c r="AD3184" i="7"/>
  <c r="AD3185" i="7"/>
  <c r="AD3186" i="7"/>
  <c r="AD3187" i="7"/>
  <c r="AD3188" i="7"/>
  <c r="AD3189" i="7"/>
  <c r="AD3190" i="7"/>
  <c r="AD3191" i="7"/>
  <c r="AD3192" i="7"/>
  <c r="AD3193" i="7"/>
  <c r="AD3194" i="7"/>
  <c r="AD3195" i="7"/>
  <c r="AD3196" i="7"/>
  <c r="AD3197" i="7"/>
  <c r="AD3198" i="7"/>
  <c r="AD3199" i="7"/>
  <c r="AD3200" i="7"/>
  <c r="AD3201" i="7"/>
  <c r="AD3202" i="7"/>
  <c r="AD3203" i="7"/>
  <c r="AD3204" i="7"/>
  <c r="AD3205" i="7"/>
  <c r="AD3206" i="7"/>
  <c r="AD3207" i="7"/>
  <c r="AD3208" i="7"/>
  <c r="AD3209" i="7"/>
  <c r="AD3210" i="7"/>
  <c r="AD3211" i="7"/>
  <c r="AD3212" i="7"/>
  <c r="AD3213" i="7"/>
  <c r="AD3214" i="7"/>
  <c r="AD3215" i="7"/>
  <c r="AD3216" i="7"/>
  <c r="AD3217" i="7"/>
  <c r="AD3218" i="7"/>
  <c r="AD3219" i="7"/>
  <c r="AD3220" i="7"/>
  <c r="AD3221" i="7"/>
  <c r="AD3222" i="7"/>
  <c r="AD3223" i="7"/>
  <c r="AD3224" i="7"/>
  <c r="AD3225" i="7"/>
  <c r="AD3226" i="7"/>
  <c r="AD3227" i="7"/>
  <c r="AD3228" i="7"/>
  <c r="AD3229" i="7"/>
  <c r="AD3230" i="7"/>
  <c r="AD3231" i="7"/>
  <c r="AD3232" i="7"/>
  <c r="AD3233" i="7"/>
  <c r="AD3234" i="7"/>
  <c r="AD3235" i="7"/>
  <c r="AD3236" i="7"/>
  <c r="AD3237" i="7"/>
  <c r="AD3238" i="7"/>
  <c r="AD3239" i="7"/>
  <c r="AD3240" i="7"/>
  <c r="AD3241" i="7"/>
  <c r="AD3242" i="7"/>
  <c r="AD3243" i="7"/>
  <c r="AD3244" i="7"/>
  <c r="AD3245" i="7"/>
  <c r="AD3246" i="7"/>
  <c r="AD3247" i="7"/>
  <c r="AD3248" i="7"/>
  <c r="AD3249" i="7"/>
  <c r="AD3250" i="7"/>
  <c r="AD3251" i="7"/>
  <c r="AD3252" i="7"/>
  <c r="AD3253" i="7"/>
  <c r="AD3254" i="7"/>
  <c r="AD3255" i="7"/>
  <c r="AD3256" i="7"/>
  <c r="AD3257" i="7"/>
  <c r="AD3258" i="7"/>
  <c r="AD3259" i="7"/>
  <c r="AD3260" i="7"/>
  <c r="AD3261" i="7"/>
  <c r="AD3262" i="7"/>
  <c r="AD3263" i="7"/>
  <c r="AD3264" i="7"/>
  <c r="AD3265" i="7"/>
  <c r="AD3266" i="7"/>
  <c r="AD3267" i="7"/>
  <c r="AD3268" i="7"/>
  <c r="AD3269" i="7"/>
  <c r="AD3270" i="7"/>
  <c r="AD3271" i="7"/>
  <c r="AD3272" i="7"/>
  <c r="AD3273" i="7"/>
  <c r="AD3274" i="7"/>
  <c r="AD3275" i="7"/>
  <c r="AD3276" i="7"/>
  <c r="AD3277" i="7"/>
  <c r="AD3278" i="7"/>
  <c r="AD3279" i="7"/>
  <c r="AD3280" i="7"/>
  <c r="AD3281" i="7"/>
  <c r="AD3282" i="7"/>
  <c r="AD3283" i="7"/>
  <c r="AD3284" i="7"/>
  <c r="AD3285" i="7"/>
  <c r="AD3286" i="7"/>
  <c r="AD3287" i="7"/>
  <c r="AD3288" i="7"/>
  <c r="AD3289" i="7"/>
  <c r="AD3290" i="7"/>
  <c r="AD3291" i="7"/>
  <c r="AD3292" i="7"/>
  <c r="AD3293" i="7"/>
  <c r="AD3294" i="7"/>
  <c r="AD3295" i="7"/>
  <c r="AD3296" i="7"/>
  <c r="AD3297" i="7"/>
  <c r="AD3298" i="7"/>
  <c r="AD3299" i="7"/>
  <c r="AD3300" i="7"/>
  <c r="AD3301" i="7"/>
  <c r="AD3302" i="7"/>
  <c r="AD3303" i="7"/>
  <c r="AD3304" i="7"/>
  <c r="AD3305" i="7"/>
  <c r="AD3306" i="7"/>
  <c r="AD3307" i="7"/>
  <c r="AD3308" i="7"/>
  <c r="AD3309" i="7"/>
  <c r="AD3310" i="7"/>
  <c r="AD3311" i="7"/>
  <c r="AD3312" i="7"/>
  <c r="AD3313" i="7"/>
  <c r="AD3314" i="7"/>
  <c r="AD3315" i="7"/>
  <c r="AD3316" i="7"/>
  <c r="AD3317" i="7"/>
  <c r="AD3318" i="7"/>
  <c r="AD3319" i="7"/>
  <c r="AD3320" i="7"/>
  <c r="AD3321" i="7"/>
  <c r="AD3322" i="7"/>
  <c r="AD3323" i="7"/>
  <c r="AD3324" i="7"/>
  <c r="AD3325" i="7"/>
  <c r="AD3326" i="7"/>
  <c r="AD3327" i="7"/>
  <c r="AD3328" i="7"/>
  <c r="AD3329" i="7"/>
  <c r="AD3330" i="7"/>
  <c r="AD3331" i="7"/>
  <c r="AD3332" i="7"/>
  <c r="AD3333" i="7"/>
  <c r="AD3334" i="7"/>
  <c r="AD3335" i="7"/>
  <c r="AD3336" i="7"/>
  <c r="AD3337" i="7"/>
  <c r="AD3338" i="7"/>
  <c r="AD3339" i="7"/>
  <c r="AD3340" i="7"/>
  <c r="AD3341" i="7"/>
  <c r="AD3342" i="7"/>
  <c r="AD3343" i="7"/>
  <c r="AD3344" i="7"/>
  <c r="AD3345" i="7"/>
  <c r="AD3346" i="7"/>
  <c r="AD3347" i="7"/>
  <c r="AD3348" i="7"/>
  <c r="AD3349" i="7"/>
  <c r="AD3350" i="7"/>
  <c r="AD3351" i="7"/>
  <c r="AD3352" i="7"/>
  <c r="AD3353" i="7"/>
  <c r="AD3354" i="7"/>
  <c r="AD3355" i="7"/>
  <c r="AD3356" i="7"/>
  <c r="AD3357" i="7"/>
  <c r="AD3358" i="7"/>
  <c r="AD3359" i="7"/>
  <c r="AD3360" i="7"/>
  <c r="AD3361" i="7"/>
  <c r="AD3362" i="7"/>
  <c r="AD3363" i="7"/>
  <c r="AD3364" i="7"/>
  <c r="AD3365" i="7"/>
  <c r="AD3366" i="7"/>
  <c r="AD3367" i="7"/>
  <c r="AD3368" i="7"/>
  <c r="AD3369" i="7"/>
  <c r="AD3370" i="7"/>
  <c r="AD3371" i="7"/>
  <c r="AD3372" i="7"/>
  <c r="AD3373" i="7"/>
  <c r="AD3374" i="7"/>
  <c r="AD3375" i="7"/>
  <c r="AD3376" i="7"/>
  <c r="AD3377" i="7"/>
  <c r="AD3378" i="7"/>
  <c r="AD3379" i="7"/>
  <c r="AD3380" i="7"/>
  <c r="AD3381" i="7"/>
  <c r="AD3382" i="7"/>
  <c r="AD3383" i="7"/>
  <c r="AD3384" i="7"/>
  <c r="AD3385" i="7"/>
  <c r="AD3386" i="7"/>
  <c r="AD3387" i="7"/>
  <c r="AD3388" i="7"/>
  <c r="AD3389" i="7"/>
  <c r="AD3390" i="7"/>
  <c r="AD3391" i="7"/>
  <c r="AD3392" i="7"/>
  <c r="AD3393" i="7"/>
  <c r="AD3394" i="7"/>
  <c r="AD3395" i="7"/>
  <c r="AD3396" i="7"/>
  <c r="AD3397" i="7"/>
  <c r="AD3398" i="7"/>
  <c r="AD3399" i="7"/>
  <c r="AD3400" i="7"/>
  <c r="AD3401" i="7"/>
  <c r="AD3402" i="7"/>
  <c r="AD3403" i="7"/>
  <c r="AD3404" i="7"/>
  <c r="AD3405" i="7"/>
  <c r="AD3406" i="7"/>
  <c r="AD3407" i="7"/>
  <c r="AD3408" i="7"/>
  <c r="AD3409" i="7"/>
  <c r="AD3410" i="7"/>
  <c r="AD3411" i="7"/>
  <c r="AD3412" i="7"/>
  <c r="AD3413" i="7"/>
  <c r="AD3414" i="7"/>
  <c r="AD3415" i="7"/>
  <c r="AD3416" i="7"/>
  <c r="AD3417" i="7"/>
  <c r="AD3418" i="7"/>
  <c r="AD3419" i="7"/>
  <c r="AD3420" i="7"/>
  <c r="AD3421" i="7"/>
  <c r="AD3422" i="7"/>
  <c r="AD3423" i="7"/>
  <c r="AD3424" i="7"/>
  <c r="AD3425" i="7"/>
  <c r="AD3426" i="7"/>
  <c r="AD3427" i="7"/>
  <c r="AD3428" i="7"/>
  <c r="AD3429" i="7"/>
  <c r="AD3430" i="7"/>
  <c r="AD3431" i="7"/>
  <c r="AD3432" i="7"/>
  <c r="AD3433" i="7"/>
  <c r="AD3434" i="7"/>
  <c r="AD3435" i="7"/>
  <c r="AD3436" i="7"/>
  <c r="AD3437" i="7"/>
  <c r="AD3438" i="7"/>
  <c r="AD3439" i="7"/>
  <c r="AD3440" i="7"/>
  <c r="AD3441" i="7"/>
  <c r="AD3442" i="7"/>
  <c r="AD3443" i="7"/>
  <c r="AD3444" i="7"/>
  <c r="AD3445" i="7"/>
  <c r="AD3446" i="7"/>
  <c r="AD3447" i="7"/>
  <c r="AD3448" i="7"/>
  <c r="AD3449" i="7"/>
  <c r="AD3450" i="7"/>
  <c r="AD3451" i="7"/>
  <c r="AD3452" i="7"/>
  <c r="AD3453" i="7"/>
  <c r="AD3454" i="7"/>
  <c r="AD3455" i="7"/>
  <c r="AD3456" i="7"/>
  <c r="AD3457" i="7"/>
  <c r="AD3458" i="7"/>
  <c r="AD3459" i="7"/>
  <c r="AD3460" i="7"/>
  <c r="AD3461" i="7"/>
  <c r="AD3462" i="7"/>
  <c r="AD3463" i="7"/>
  <c r="AD3464" i="7"/>
  <c r="AD3465" i="7"/>
  <c r="AD3466" i="7"/>
  <c r="AD3467" i="7"/>
  <c r="AD3468" i="7"/>
  <c r="AD3469" i="7"/>
  <c r="AD3470" i="7"/>
  <c r="AD3471" i="7"/>
  <c r="AD3472" i="7"/>
  <c r="AD3473" i="7"/>
  <c r="AD3474" i="7"/>
  <c r="AD3475" i="7"/>
  <c r="AD3476" i="7"/>
  <c r="AD3477" i="7"/>
  <c r="AD3478" i="7"/>
  <c r="AD3479" i="7"/>
  <c r="AD3480" i="7"/>
  <c r="AD3481" i="7"/>
  <c r="AD3482" i="7"/>
  <c r="AD3483" i="7"/>
  <c r="AD3484" i="7"/>
  <c r="AD3485" i="7"/>
  <c r="AD3486" i="7"/>
  <c r="AD3487" i="7"/>
  <c r="AD3488" i="7"/>
  <c r="AD3489" i="7"/>
  <c r="AD3490" i="7"/>
  <c r="AD3491" i="7"/>
  <c r="AD3492" i="7"/>
  <c r="AD3493" i="7"/>
  <c r="AD3494" i="7"/>
  <c r="AD3495" i="7"/>
  <c r="AD3496" i="7"/>
  <c r="AD3497" i="7"/>
  <c r="AD3498" i="7"/>
  <c r="AD3499" i="7"/>
  <c r="AD3500" i="7"/>
  <c r="AD3501" i="7"/>
  <c r="AD3502" i="7"/>
  <c r="AD3503" i="7"/>
  <c r="AD3504" i="7"/>
  <c r="AD3505" i="7"/>
  <c r="AD3506" i="7"/>
  <c r="AD3507" i="7"/>
  <c r="AD3508" i="7"/>
  <c r="AD3509" i="7"/>
  <c r="AD3510" i="7"/>
  <c r="AD3511" i="7"/>
  <c r="AD3512" i="7"/>
  <c r="AD3513" i="7"/>
  <c r="AD3514" i="7"/>
  <c r="AD3515" i="7"/>
  <c r="AD3516" i="7"/>
  <c r="AD3517" i="7"/>
  <c r="AD3518" i="7"/>
  <c r="AD3519" i="7"/>
  <c r="AD3520" i="7"/>
  <c r="AD3521" i="7"/>
  <c r="AD3522" i="7"/>
  <c r="AD3523" i="7"/>
  <c r="AD3524" i="7"/>
  <c r="AD3525" i="7"/>
  <c r="AD3526" i="7"/>
  <c r="AD3527" i="7"/>
  <c r="AD3528" i="7"/>
  <c r="AD3529" i="7"/>
  <c r="AD3530" i="7"/>
  <c r="AD3531" i="7"/>
  <c r="AD3532" i="7"/>
  <c r="AD3533" i="7"/>
  <c r="AD3534" i="7"/>
  <c r="AD3535" i="7"/>
  <c r="AD3536" i="7"/>
  <c r="AD3537" i="7"/>
  <c r="AD3538" i="7"/>
  <c r="AD3539" i="7"/>
  <c r="AD3540" i="7"/>
  <c r="AD3541" i="7"/>
  <c r="AD3542" i="7"/>
  <c r="AD3543" i="7"/>
  <c r="AD3544" i="7"/>
  <c r="AD3545" i="7"/>
  <c r="AD3546" i="7"/>
  <c r="AD3547" i="7"/>
  <c r="AD3548" i="7"/>
  <c r="AD3549" i="7"/>
  <c r="AD3550" i="7"/>
  <c r="AD3551" i="7"/>
  <c r="AD3552" i="7"/>
  <c r="AD3553" i="7"/>
  <c r="AD3554" i="7"/>
  <c r="AD3555" i="7"/>
  <c r="AD3556" i="7"/>
  <c r="AD3557" i="7"/>
  <c r="AD3558" i="7"/>
  <c r="AD3559" i="7"/>
  <c r="AD3560" i="7"/>
  <c r="AD3561" i="7"/>
  <c r="AD3562" i="7"/>
  <c r="AD3563" i="7"/>
  <c r="AD3564" i="7"/>
  <c r="AD3565" i="7"/>
  <c r="AD3566" i="7"/>
  <c r="AD3567" i="7"/>
  <c r="AD3568" i="7"/>
  <c r="AD3569" i="7"/>
  <c r="AD3570" i="7"/>
  <c r="AD3571" i="7"/>
  <c r="AD3572" i="7"/>
  <c r="AD3573" i="7"/>
  <c r="AD3574" i="7"/>
  <c r="AD3575" i="7"/>
  <c r="AD3576" i="7"/>
  <c r="AD3577" i="7"/>
  <c r="AD3578" i="7"/>
  <c r="AD3579" i="7"/>
  <c r="AD3580" i="7"/>
  <c r="AD3581" i="7"/>
  <c r="AD3582" i="7"/>
  <c r="AD3583" i="7"/>
  <c r="AD3584" i="7"/>
  <c r="AD3585" i="7"/>
  <c r="AD3586" i="7"/>
  <c r="AD3587" i="7"/>
  <c r="AD3588" i="7"/>
  <c r="AD3589" i="7"/>
  <c r="AD3590" i="7"/>
  <c r="AD3591" i="7"/>
  <c r="AD3592" i="7"/>
  <c r="AD3593" i="7"/>
  <c r="AD3594" i="7"/>
  <c r="AD3595" i="7"/>
  <c r="AD3596" i="7"/>
  <c r="AD3597" i="7"/>
  <c r="AD3598" i="7"/>
  <c r="AD3599" i="7"/>
  <c r="AD3600" i="7"/>
  <c r="AD3601" i="7"/>
  <c r="AD3602" i="7"/>
  <c r="AD3603" i="7"/>
  <c r="AD3604" i="7"/>
  <c r="AD3605" i="7"/>
  <c r="AD3606" i="7"/>
  <c r="AD3607" i="7"/>
  <c r="AD3608" i="7"/>
  <c r="AD3609" i="7"/>
  <c r="AD3610" i="7"/>
  <c r="AD3611" i="7"/>
  <c r="AD3612" i="7"/>
  <c r="AD3613" i="7"/>
  <c r="AD3614" i="7"/>
  <c r="AD3615" i="7"/>
  <c r="AD3616" i="7"/>
  <c r="AD3617" i="7"/>
  <c r="AD3618" i="7"/>
  <c r="AD3619" i="7"/>
  <c r="AD3620" i="7"/>
  <c r="AD3621" i="7"/>
  <c r="AD3622" i="7"/>
  <c r="AD3623" i="7"/>
  <c r="AD3624" i="7"/>
  <c r="AD3625" i="7"/>
  <c r="AD3626" i="7"/>
  <c r="AD3627" i="7"/>
  <c r="AD3628" i="7"/>
  <c r="AD3629" i="7"/>
  <c r="AD3630" i="7"/>
  <c r="AD3631" i="7"/>
  <c r="AD3632" i="7"/>
  <c r="AD3633" i="7"/>
  <c r="AD3634" i="7"/>
  <c r="AD3635" i="7"/>
  <c r="AD3636" i="7"/>
  <c r="AD3637" i="7"/>
  <c r="AD3638" i="7"/>
  <c r="AD3639" i="7"/>
  <c r="AD3640" i="7"/>
  <c r="AD3641" i="7"/>
  <c r="AD3642" i="7"/>
  <c r="AD3643" i="7"/>
  <c r="AD3644" i="7"/>
  <c r="AD3645" i="7"/>
  <c r="AD3646" i="7"/>
  <c r="AD3647" i="7"/>
  <c r="AD3648" i="7"/>
  <c r="AD3649" i="7"/>
  <c r="AD3650" i="7"/>
  <c r="AD3651" i="7"/>
  <c r="AD3652" i="7"/>
  <c r="AD3653" i="7"/>
  <c r="AD3654" i="7"/>
  <c r="AD3655" i="7"/>
  <c r="AD3656" i="7"/>
  <c r="AD3657" i="7"/>
  <c r="AD3658" i="7"/>
  <c r="AD3659" i="7"/>
  <c r="AD3660" i="7"/>
  <c r="AD3661" i="7"/>
  <c r="AD3662" i="7"/>
  <c r="AD3663" i="7"/>
  <c r="AD3664" i="7"/>
  <c r="AD3665" i="7"/>
  <c r="AD3666" i="7"/>
  <c r="AD3667" i="7"/>
  <c r="AD3668" i="7"/>
  <c r="AD3669" i="7"/>
  <c r="AD3670" i="7"/>
  <c r="AD3671" i="7"/>
  <c r="AD3672" i="7"/>
  <c r="AD3673" i="7"/>
  <c r="AD3674" i="7"/>
  <c r="AD3675" i="7"/>
  <c r="AD3676" i="7"/>
  <c r="AD3677" i="7"/>
  <c r="AD3678" i="7"/>
  <c r="AD3679" i="7"/>
  <c r="AD3680" i="7"/>
  <c r="AD3681" i="7"/>
  <c r="AD3682" i="7"/>
  <c r="AD3683" i="7"/>
  <c r="AD3684" i="7"/>
  <c r="AD3685" i="7"/>
  <c r="AD3686" i="7"/>
  <c r="AD3687" i="7"/>
  <c r="AD3688" i="7"/>
  <c r="AD3689" i="7"/>
  <c r="AD3690" i="7"/>
  <c r="AD3691" i="7"/>
  <c r="AD3692" i="7"/>
  <c r="AD3693" i="7"/>
  <c r="AD3694" i="7"/>
  <c r="AD3695" i="7"/>
  <c r="AD3696" i="7"/>
  <c r="AD3697" i="7"/>
  <c r="AD3698" i="7"/>
  <c r="AD3699" i="7"/>
  <c r="AD3700" i="7"/>
  <c r="AD3701" i="7"/>
  <c r="AD3702" i="7"/>
  <c r="AD3703" i="7"/>
  <c r="AD3704" i="7"/>
  <c r="AD3705" i="7"/>
  <c r="AD3706" i="7"/>
  <c r="AD3707" i="7"/>
  <c r="AD3708" i="7"/>
  <c r="AD3709" i="7"/>
  <c r="AD3710" i="7"/>
  <c r="AD3711" i="7"/>
  <c r="AD3712" i="7"/>
  <c r="AD3713" i="7"/>
  <c r="AD3714" i="7"/>
  <c r="AD3715" i="7"/>
  <c r="AD3716" i="7"/>
  <c r="AD3717" i="7"/>
  <c r="AD3718" i="7"/>
  <c r="AD3719" i="7"/>
  <c r="AD3720" i="7"/>
  <c r="AD3721" i="7"/>
  <c r="AD3722" i="7"/>
  <c r="AD3723" i="7"/>
  <c r="AD3724" i="7"/>
  <c r="AD3725" i="7"/>
  <c r="AD3726" i="7"/>
  <c r="AD3727" i="7"/>
  <c r="AD3728" i="7"/>
  <c r="AD3729" i="7"/>
  <c r="AD3730" i="7"/>
  <c r="AD3731" i="7"/>
  <c r="AD3732" i="7"/>
  <c r="AD3733" i="7"/>
  <c r="AD3734" i="7"/>
  <c r="AD3735" i="7"/>
  <c r="AD3736" i="7"/>
  <c r="AD3737" i="7"/>
  <c r="AD3738" i="7"/>
  <c r="AD3739" i="7"/>
  <c r="AD3740" i="7"/>
  <c r="AD3741" i="7"/>
  <c r="AD3742" i="7"/>
  <c r="AD3743" i="7"/>
  <c r="AD3744" i="7"/>
  <c r="AD3745" i="7"/>
  <c r="AD3746" i="7"/>
  <c r="AD3747" i="7"/>
  <c r="AD3748" i="7"/>
  <c r="AD3749" i="7"/>
  <c r="AD3750" i="7"/>
  <c r="AD3751" i="7"/>
  <c r="AD3752" i="7"/>
  <c r="AD3753" i="7"/>
  <c r="AD3754" i="7"/>
  <c r="AD3755" i="7"/>
  <c r="AD3756" i="7"/>
  <c r="AD3757" i="7"/>
  <c r="AD3758" i="7"/>
  <c r="AD3759" i="7"/>
  <c r="AD3760" i="7"/>
  <c r="AD3761" i="7"/>
  <c r="AD3762" i="7"/>
  <c r="AD3763" i="7"/>
  <c r="AD3764" i="7"/>
  <c r="AD3765" i="7"/>
  <c r="AD3766" i="7"/>
  <c r="AD3767" i="7"/>
  <c r="AD3768" i="7"/>
  <c r="AD3769" i="7"/>
  <c r="AD3770" i="7"/>
  <c r="AD3771" i="7"/>
  <c r="AD3772" i="7"/>
  <c r="AD3773" i="7"/>
  <c r="AD3774" i="7"/>
  <c r="AD3775" i="7"/>
  <c r="AD3776" i="7"/>
  <c r="AD3777" i="7"/>
  <c r="AD3778" i="7"/>
  <c r="AD3779" i="7"/>
  <c r="AD3780" i="7"/>
  <c r="AD3781" i="7"/>
  <c r="AD3782" i="7"/>
  <c r="AD3783" i="7"/>
  <c r="AD3784" i="7"/>
  <c r="AD3785" i="7"/>
  <c r="AD3786" i="7"/>
  <c r="AD3787" i="7"/>
  <c r="AD3788" i="7"/>
  <c r="AD3789" i="7"/>
  <c r="AD3790" i="7"/>
  <c r="AD3791" i="7"/>
  <c r="AD3792" i="7"/>
  <c r="AD3793" i="7"/>
  <c r="AD3794" i="7"/>
  <c r="AD3795" i="7"/>
  <c r="AD3796" i="7"/>
  <c r="AD3797" i="7"/>
  <c r="AD3798" i="7"/>
  <c r="AD3799" i="7"/>
  <c r="AD3800" i="7"/>
  <c r="AD3801" i="7"/>
  <c r="AD3802" i="7"/>
  <c r="AD3803" i="7"/>
  <c r="AD3804" i="7"/>
  <c r="AD3805" i="7"/>
  <c r="AD3806" i="7"/>
  <c r="AD3807" i="7"/>
  <c r="AD3808" i="7"/>
  <c r="AD3809" i="7"/>
  <c r="AD3810" i="7"/>
  <c r="AD3811" i="7"/>
  <c r="AD3812" i="7"/>
  <c r="AD3813" i="7"/>
  <c r="AD3814" i="7"/>
  <c r="AD3815" i="7"/>
  <c r="AD3816" i="7"/>
  <c r="AD3817" i="7"/>
  <c r="AD3818" i="7"/>
  <c r="AD3819" i="7"/>
  <c r="AD3820" i="7"/>
  <c r="AD3821" i="7"/>
  <c r="AD3822" i="7"/>
  <c r="AD3823" i="7"/>
  <c r="AD3824" i="7"/>
  <c r="AD3825" i="7"/>
  <c r="AD3826" i="7"/>
  <c r="AD3827" i="7"/>
  <c r="AD3828" i="7"/>
  <c r="AD3829" i="7"/>
  <c r="AD3830" i="7"/>
  <c r="AD3831" i="7"/>
  <c r="AD3832" i="7"/>
  <c r="AD3833" i="7"/>
  <c r="AD3834" i="7"/>
  <c r="AD3835" i="7"/>
  <c r="AD3836" i="7"/>
  <c r="AD3837" i="7"/>
  <c r="AD3838" i="7"/>
  <c r="AD3839" i="7"/>
  <c r="AD3840" i="7"/>
  <c r="AD3841" i="7"/>
  <c r="AD3842" i="7"/>
  <c r="AD3843" i="7"/>
  <c r="AD3844" i="7"/>
  <c r="AD3845" i="7"/>
  <c r="AD3846" i="7"/>
  <c r="AD3847" i="7"/>
  <c r="AD3848" i="7"/>
  <c r="AD3849" i="7"/>
  <c r="AD3850" i="7"/>
  <c r="AD3851" i="7"/>
  <c r="AD3852" i="7"/>
  <c r="AD3853" i="7"/>
  <c r="AD3854" i="7"/>
  <c r="AD3855" i="7"/>
  <c r="AD3856" i="7"/>
  <c r="AD3857" i="7"/>
  <c r="AD3858" i="7"/>
  <c r="AD3859" i="7"/>
  <c r="AD3860" i="7"/>
  <c r="AD3861" i="7"/>
  <c r="AD3862" i="7"/>
  <c r="AD3863" i="7"/>
  <c r="AD3864" i="7"/>
  <c r="AD3865" i="7"/>
  <c r="AD3866" i="7"/>
  <c r="AD3867" i="7"/>
  <c r="AD3868" i="7"/>
  <c r="AD3869" i="7"/>
  <c r="AD3870" i="7"/>
  <c r="AD3871" i="7"/>
  <c r="AD3872" i="7"/>
  <c r="AD3873" i="7"/>
  <c r="AD3874" i="7"/>
  <c r="AD3875" i="7"/>
  <c r="AD3876" i="7"/>
  <c r="AD3877" i="7"/>
  <c r="AD3878" i="7"/>
  <c r="AD3879" i="7"/>
  <c r="AD3880" i="7"/>
  <c r="AD3881" i="7"/>
  <c r="AD3882" i="7"/>
  <c r="AD3883" i="7"/>
  <c r="AD3884" i="7"/>
  <c r="AD3885" i="7"/>
  <c r="AD3886" i="7"/>
  <c r="AD3887" i="7"/>
  <c r="AD3888" i="7"/>
  <c r="AD3889" i="7"/>
  <c r="AD3890" i="7"/>
  <c r="AD3891" i="7"/>
  <c r="AD3892" i="7"/>
  <c r="AD3893" i="7"/>
  <c r="AD3894" i="7"/>
  <c r="AD3895" i="7"/>
  <c r="AD3896" i="7"/>
  <c r="AD3897" i="7"/>
  <c r="AD3898" i="7"/>
  <c r="AD3899" i="7"/>
  <c r="AD3900" i="7"/>
  <c r="AD3901" i="7"/>
  <c r="AD3902" i="7"/>
  <c r="AD3903" i="7"/>
  <c r="AD3904" i="7"/>
  <c r="AD3905" i="7"/>
  <c r="AD3906" i="7"/>
  <c r="AD3907" i="7"/>
  <c r="AD3908" i="7"/>
  <c r="AD3909" i="7"/>
  <c r="AD3910" i="7"/>
  <c r="AD3911" i="7"/>
  <c r="AD3912" i="7"/>
  <c r="AD3913" i="7"/>
  <c r="AD3914" i="7"/>
  <c r="AD3915" i="7"/>
  <c r="AD3916" i="7"/>
  <c r="AD3917" i="7"/>
  <c r="AD3918" i="7"/>
  <c r="AD3919" i="7"/>
  <c r="AD3920" i="7"/>
  <c r="AD3921" i="7"/>
  <c r="AD3922" i="7"/>
  <c r="AD3923" i="7"/>
  <c r="AD3924" i="7"/>
  <c r="AD3925" i="7"/>
  <c r="AD3926" i="7"/>
  <c r="AD3927" i="7"/>
  <c r="AD3928" i="7"/>
  <c r="AD3929" i="7"/>
  <c r="AD3930" i="7"/>
  <c r="AD3931" i="7"/>
  <c r="AD3932" i="7"/>
  <c r="AD3933" i="7"/>
  <c r="AD3934" i="7"/>
  <c r="AD3935" i="7"/>
  <c r="AD3936" i="7"/>
  <c r="AD3937" i="7"/>
  <c r="AD3938" i="7"/>
  <c r="AD3939" i="7"/>
  <c r="AD3940" i="7"/>
  <c r="AD3941" i="7"/>
  <c r="AD3942" i="7"/>
  <c r="AD3943" i="7"/>
  <c r="AD3944" i="7"/>
  <c r="AD3945" i="7"/>
  <c r="AD3946" i="7"/>
  <c r="AD3947" i="7"/>
  <c r="AD3948" i="7"/>
  <c r="AD3949" i="7"/>
  <c r="AD3950" i="7"/>
  <c r="AD3951" i="7"/>
  <c r="AD3952" i="7"/>
  <c r="AD3953" i="7"/>
  <c r="AD3954" i="7"/>
  <c r="AD3955" i="7"/>
  <c r="AD3956" i="7"/>
  <c r="AD3957" i="7"/>
  <c r="AD3958" i="7"/>
  <c r="AD3959" i="7"/>
  <c r="AD3960" i="7"/>
  <c r="AD3961" i="7"/>
  <c r="AD3962" i="7"/>
  <c r="AD3963" i="7"/>
  <c r="AD3964" i="7"/>
  <c r="AD3965" i="7"/>
  <c r="AD3966" i="7"/>
  <c r="AD3967" i="7"/>
  <c r="AD3968" i="7"/>
  <c r="AD3969" i="7"/>
  <c r="AD3970" i="7"/>
  <c r="AD3971" i="7"/>
  <c r="AD3972" i="7"/>
  <c r="AD3973" i="7"/>
  <c r="AD3974" i="7"/>
  <c r="AD3975" i="7"/>
  <c r="AD3976" i="7"/>
  <c r="AD3977" i="7"/>
  <c r="AD3978" i="7"/>
  <c r="AD3979" i="7"/>
  <c r="AD3980" i="7"/>
  <c r="AD3981" i="7"/>
  <c r="AD3982" i="7"/>
  <c r="AD3983" i="7"/>
  <c r="AD3984" i="7"/>
  <c r="AD3985" i="7"/>
  <c r="AD3986" i="7"/>
  <c r="AD3987" i="7"/>
  <c r="AD3988" i="7"/>
  <c r="AD3989" i="7"/>
  <c r="AD3990" i="7"/>
  <c r="AD3991" i="7"/>
  <c r="AD3992" i="7"/>
  <c r="AD3993" i="7"/>
  <c r="AD3994" i="7"/>
  <c r="AD3995" i="7"/>
  <c r="AD3996" i="7"/>
  <c r="AD3997" i="7"/>
  <c r="AD3998" i="7"/>
  <c r="AD3999" i="7"/>
  <c r="AD4000" i="7"/>
  <c r="AD4001" i="7"/>
  <c r="AD4002" i="7"/>
  <c r="AD4003" i="7"/>
  <c r="AD4004" i="7"/>
  <c r="AD4005" i="7"/>
  <c r="AD4006" i="7"/>
  <c r="AD4007" i="7"/>
  <c r="AD4008" i="7"/>
  <c r="AD4009" i="7"/>
  <c r="AD4010" i="7"/>
  <c r="AD4011" i="7"/>
  <c r="AD4012" i="7"/>
  <c r="AD4013" i="7"/>
  <c r="AD4014" i="7"/>
  <c r="AD4015" i="7"/>
  <c r="AD4016" i="7"/>
  <c r="AD4017" i="7"/>
  <c r="AD4018" i="7"/>
  <c r="AD4019" i="7"/>
  <c r="AD4020" i="7"/>
  <c r="AD4021" i="7"/>
  <c r="AD4022" i="7"/>
  <c r="AD4023" i="7"/>
  <c r="AD4024" i="7"/>
  <c r="AD4025" i="7"/>
  <c r="AD4026" i="7"/>
  <c r="AD4027" i="7"/>
  <c r="AD4028" i="7"/>
  <c r="AD4029" i="7"/>
  <c r="AD4030" i="7"/>
  <c r="AD4031" i="7"/>
  <c r="AD4032" i="7"/>
  <c r="AD4033" i="7"/>
  <c r="AD4034" i="7"/>
  <c r="AD4035" i="7"/>
  <c r="AD4036" i="7"/>
  <c r="AD4037" i="7"/>
  <c r="AD4038" i="7"/>
  <c r="AD4039" i="7"/>
  <c r="AD4040" i="7"/>
  <c r="AD4041" i="7"/>
  <c r="AD4042" i="7"/>
  <c r="AD4043" i="7"/>
  <c r="AD4044" i="7"/>
  <c r="AD4045" i="7"/>
  <c r="AD4046" i="7"/>
  <c r="AD4047" i="7"/>
  <c r="AD4048" i="7"/>
  <c r="AD4049" i="7"/>
  <c r="AD4050" i="7"/>
  <c r="AD4051" i="7"/>
  <c r="AD4052" i="7"/>
  <c r="AD4053" i="7"/>
  <c r="AD4054" i="7"/>
  <c r="AD4055" i="7"/>
  <c r="AD4056" i="7"/>
  <c r="AD4057" i="7"/>
  <c r="AD4058" i="7"/>
  <c r="AD4059" i="7"/>
  <c r="AD4060" i="7"/>
  <c r="AD4061" i="7"/>
  <c r="AD4062" i="7"/>
  <c r="AD4063" i="7"/>
  <c r="AD4064" i="7"/>
  <c r="AD4065" i="7"/>
  <c r="AD4066" i="7"/>
  <c r="AD4067" i="7"/>
  <c r="AD4068" i="7"/>
  <c r="AD4069" i="7"/>
  <c r="AD4070" i="7"/>
  <c r="AD4071" i="7"/>
  <c r="AD4072" i="7"/>
  <c r="AD4073" i="7"/>
  <c r="AD4074" i="7"/>
  <c r="AD4075" i="7"/>
  <c r="AD4076" i="7"/>
  <c r="AD4077" i="7"/>
  <c r="AD4078" i="7"/>
  <c r="AD4079" i="7"/>
  <c r="AD4080" i="7"/>
  <c r="AD4081" i="7"/>
  <c r="AD4082" i="7"/>
  <c r="AD4083" i="7"/>
  <c r="AD4084" i="7"/>
  <c r="AD4085" i="7"/>
  <c r="AD4086" i="7"/>
  <c r="AD4087" i="7"/>
  <c r="AD4088" i="7"/>
  <c r="AD4089" i="7"/>
  <c r="AD4090" i="7"/>
  <c r="AD4091" i="7"/>
  <c r="AD4092" i="7"/>
  <c r="AD4093" i="7"/>
  <c r="AD4094" i="7"/>
  <c r="AD4095" i="7"/>
  <c r="AD4096" i="7"/>
  <c r="AD4097" i="7"/>
  <c r="AD4098" i="7"/>
  <c r="AD4099" i="7"/>
  <c r="AD4100" i="7"/>
  <c r="AD4101" i="7"/>
  <c r="AD4102" i="7"/>
  <c r="AD4103" i="7"/>
  <c r="AD4104" i="7"/>
  <c r="AD4105" i="7"/>
  <c r="AD4106" i="7"/>
  <c r="AD4107" i="7"/>
  <c r="AD4108" i="7"/>
  <c r="AD4109" i="7"/>
  <c r="AD4110" i="7"/>
  <c r="AD4111" i="7"/>
  <c r="AD4112" i="7"/>
  <c r="AD4113" i="7"/>
  <c r="AD4114" i="7"/>
  <c r="AD4115" i="7"/>
  <c r="AD4116" i="7"/>
  <c r="AD4117" i="7"/>
  <c r="AD4118" i="7"/>
  <c r="AD4119" i="7"/>
  <c r="AD4120" i="7"/>
  <c r="AD4121" i="7"/>
  <c r="AD4122" i="7"/>
  <c r="AD4123" i="7"/>
  <c r="AD4124" i="7"/>
  <c r="AD4125" i="7"/>
  <c r="AD4126" i="7"/>
  <c r="AD4127" i="7"/>
  <c r="AD4128" i="7"/>
  <c r="AD4129" i="7"/>
  <c r="AD4130" i="7"/>
  <c r="AD4131" i="7"/>
  <c r="AD4132" i="7"/>
  <c r="AD4133" i="7"/>
  <c r="AD4134" i="7"/>
  <c r="AD4135" i="7"/>
  <c r="AD4136" i="7"/>
  <c r="AD4137" i="7"/>
  <c r="AD4138" i="7"/>
  <c r="AD4139" i="7"/>
  <c r="AD4140" i="7"/>
  <c r="AD4141" i="7"/>
  <c r="AD4142" i="7"/>
  <c r="AD4143" i="7"/>
  <c r="AD4144" i="7"/>
  <c r="AD4145" i="7"/>
  <c r="AD4146" i="7"/>
  <c r="AD4147" i="7"/>
  <c r="AD4148" i="7"/>
  <c r="AD4149" i="7"/>
  <c r="AD4150" i="7"/>
  <c r="AD4151" i="7"/>
  <c r="AD4152" i="7"/>
  <c r="AD4153" i="7"/>
  <c r="AD4154" i="7"/>
  <c r="AD4155" i="7"/>
  <c r="AD4156" i="7"/>
  <c r="AD4157" i="7"/>
  <c r="AD4158" i="7"/>
  <c r="AD4159" i="7"/>
  <c r="AD4160" i="7"/>
  <c r="AD4161" i="7"/>
  <c r="AD4162" i="7"/>
  <c r="AD4163" i="7"/>
  <c r="AD4164" i="7"/>
  <c r="AD4165" i="7"/>
  <c r="AD4166" i="7"/>
  <c r="AD4167" i="7"/>
  <c r="AD4168" i="7"/>
  <c r="AD4169" i="7"/>
  <c r="AD4170" i="7"/>
  <c r="AD4171" i="7"/>
  <c r="AD4172" i="7"/>
  <c r="AD4173" i="7"/>
  <c r="AD4174" i="7"/>
  <c r="AD4175" i="7"/>
  <c r="AD4176" i="7"/>
  <c r="AD4177" i="7"/>
  <c r="AD4178" i="7"/>
  <c r="AD4179" i="7"/>
  <c r="AD4180" i="7"/>
  <c r="AD4181" i="7"/>
  <c r="AD4182" i="7"/>
  <c r="AD4183" i="7"/>
  <c r="AD4184" i="7"/>
  <c r="AD4185" i="7"/>
  <c r="AD4186" i="7"/>
  <c r="AD4187" i="7"/>
  <c r="AD4188" i="7"/>
  <c r="AD4189" i="7"/>
  <c r="AD4190" i="7"/>
  <c r="AD4191" i="7"/>
  <c r="AD4192" i="7"/>
  <c r="AD4193" i="7"/>
  <c r="AD4194" i="7"/>
  <c r="AD4195" i="7"/>
  <c r="AD4196" i="7"/>
  <c r="AD4197" i="7"/>
  <c r="AD4198" i="7"/>
  <c r="AD4199" i="7"/>
  <c r="AD4200" i="7"/>
  <c r="AD4201" i="7"/>
  <c r="AD4202" i="7"/>
  <c r="AD4203" i="7"/>
  <c r="AD4204" i="7"/>
  <c r="AD4205" i="7"/>
  <c r="AD4206" i="7"/>
  <c r="AD4207" i="7"/>
  <c r="AD4208" i="7"/>
  <c r="AD4209" i="7"/>
  <c r="AD4210" i="7"/>
  <c r="AD4211" i="7"/>
  <c r="AD4212" i="7"/>
  <c r="AD4213" i="7"/>
  <c r="AD4214" i="7"/>
  <c r="AD4215" i="7"/>
  <c r="AD4216" i="7"/>
  <c r="AD4217" i="7"/>
  <c r="AD4218" i="7"/>
  <c r="AD4219" i="7"/>
  <c r="AD4220" i="7"/>
  <c r="AD4221" i="7"/>
  <c r="AD4222" i="7"/>
  <c r="AD4223" i="7"/>
  <c r="AD4224" i="7"/>
  <c r="AD4225" i="7"/>
  <c r="AD4226" i="7"/>
  <c r="AD4227" i="7"/>
  <c r="AD4228" i="7"/>
  <c r="AD4229" i="7"/>
  <c r="AD4230" i="7"/>
  <c r="AD4231" i="7"/>
  <c r="AD4232" i="7"/>
  <c r="AD4233" i="7"/>
  <c r="AD4234" i="7"/>
  <c r="AD4235" i="7"/>
  <c r="AD4236" i="7"/>
  <c r="AD4237" i="7"/>
  <c r="AD4238" i="7"/>
  <c r="AD4239" i="7"/>
  <c r="AD4240" i="7"/>
  <c r="AD4241" i="7"/>
  <c r="AD4242" i="7"/>
  <c r="AD4243" i="7"/>
  <c r="AD4244" i="7"/>
  <c r="AD4245" i="7"/>
  <c r="AD4246" i="7"/>
  <c r="AD4247" i="7"/>
  <c r="AD4248" i="7"/>
  <c r="AD4249" i="7"/>
  <c r="AD4250" i="7"/>
  <c r="AD4251" i="7"/>
  <c r="AD4252" i="7"/>
  <c r="AD4253" i="7"/>
  <c r="AD4254" i="7"/>
  <c r="AD4255" i="7"/>
  <c r="AD4256" i="7"/>
  <c r="AD4257" i="7"/>
  <c r="AD4258" i="7"/>
  <c r="AD4259" i="7"/>
  <c r="AD4260" i="7"/>
  <c r="AD4261" i="7"/>
  <c r="AD4262" i="7"/>
  <c r="AD4263" i="7"/>
  <c r="AD4264" i="7"/>
  <c r="AD4265" i="7"/>
  <c r="AD4266" i="7"/>
  <c r="AD4267" i="7"/>
  <c r="AD4268" i="7"/>
  <c r="AD4269" i="7"/>
  <c r="AD4270" i="7"/>
  <c r="AD4271" i="7"/>
  <c r="AD4272" i="7"/>
  <c r="AD4273" i="7"/>
  <c r="AD4274" i="7"/>
  <c r="AD4275" i="7"/>
  <c r="AD4276" i="7"/>
  <c r="AD4277" i="7"/>
  <c r="AD4278" i="7"/>
  <c r="AD4279" i="7"/>
  <c r="AD4280" i="7"/>
  <c r="AD4281" i="7"/>
  <c r="AD4282" i="7"/>
  <c r="AD4283" i="7"/>
  <c r="AD4284" i="7"/>
  <c r="AD4285" i="7"/>
  <c r="AD4286" i="7"/>
  <c r="AD4287" i="7"/>
  <c r="AD4288" i="7"/>
  <c r="AD4289" i="7"/>
  <c r="AD4290" i="7"/>
  <c r="AD4291" i="7"/>
  <c r="AD4292" i="7"/>
  <c r="AD4293" i="7"/>
  <c r="AD4294" i="7"/>
  <c r="AD4295" i="7"/>
  <c r="AD4296" i="7"/>
  <c r="AD4297" i="7"/>
  <c r="AD4298" i="7"/>
  <c r="AD4299" i="7"/>
  <c r="AD4300" i="7"/>
  <c r="AD4301" i="7"/>
  <c r="AD4302" i="7"/>
  <c r="AD4303" i="7"/>
  <c r="AD4304" i="7"/>
  <c r="AD4305" i="7"/>
  <c r="AD4306" i="7"/>
  <c r="AD4307" i="7"/>
  <c r="AD4308" i="7"/>
  <c r="AD4309" i="7"/>
  <c r="AD4310" i="7"/>
  <c r="AD4311" i="7"/>
  <c r="AD4312" i="7"/>
  <c r="AD4313" i="7"/>
  <c r="AD4314" i="7"/>
  <c r="AD4315" i="7"/>
  <c r="AD4316" i="7"/>
  <c r="AD4317" i="7"/>
  <c r="AD4318" i="7"/>
  <c r="AD4319" i="7"/>
  <c r="AD4320" i="7"/>
  <c r="AD4321" i="7"/>
  <c r="AD4322" i="7"/>
  <c r="AD4323" i="7"/>
  <c r="AD4324" i="7"/>
  <c r="AD4325" i="7"/>
  <c r="AD4326" i="7"/>
  <c r="AD4327" i="7"/>
  <c r="AD4328" i="7"/>
  <c r="AD4329" i="7"/>
  <c r="AD4330" i="7"/>
  <c r="AD4331" i="7"/>
  <c r="AD4332" i="7"/>
  <c r="AD4333" i="7"/>
  <c r="AD4334" i="7"/>
  <c r="AD4335" i="7"/>
  <c r="AD4336" i="7"/>
  <c r="AD4337" i="7"/>
  <c r="AD4338" i="7"/>
  <c r="AD4339" i="7"/>
  <c r="AD4340" i="7"/>
  <c r="AD4341" i="7"/>
  <c r="AD4342" i="7"/>
  <c r="AD4343" i="7"/>
  <c r="AD4344" i="7"/>
  <c r="AD4345" i="7"/>
  <c r="AD4346" i="7"/>
  <c r="AD4347" i="7"/>
  <c r="AD4348" i="7"/>
  <c r="AD4349" i="7"/>
  <c r="AD4350" i="7"/>
  <c r="AD4351" i="7"/>
  <c r="AD4352" i="7"/>
  <c r="AD4353" i="7"/>
  <c r="AD4354" i="7"/>
  <c r="AD4355" i="7"/>
  <c r="AD4356" i="7"/>
  <c r="AD4357" i="7"/>
  <c r="AD4358" i="7"/>
  <c r="AD4359" i="7"/>
  <c r="AD4360" i="7"/>
  <c r="AD4361" i="7"/>
  <c r="AD4362" i="7"/>
  <c r="AD4363" i="7"/>
  <c r="AD4364" i="7"/>
  <c r="AD4365" i="7"/>
  <c r="AD4366" i="7"/>
  <c r="AD4367" i="7"/>
  <c r="AD4368" i="7"/>
  <c r="AD4369" i="7"/>
  <c r="AD4370" i="7"/>
  <c r="AD4371" i="7"/>
  <c r="AD4372" i="7"/>
  <c r="AD4373" i="7"/>
  <c r="AD4374" i="7"/>
  <c r="AD4375" i="7"/>
  <c r="AD4376" i="7"/>
  <c r="AD4377" i="7"/>
  <c r="AD4378" i="7"/>
  <c r="AD4379" i="7"/>
  <c r="AD4380" i="7"/>
  <c r="AD4381" i="7"/>
  <c r="AD4382" i="7"/>
  <c r="AD4383" i="7"/>
  <c r="AD4384" i="7"/>
  <c r="AD4385" i="7"/>
  <c r="AD4386" i="7"/>
  <c r="AD4387" i="7"/>
  <c r="AD4388" i="7"/>
  <c r="AD4389" i="7"/>
  <c r="AD4390" i="7"/>
  <c r="AD4391" i="7"/>
  <c r="AD4392" i="7"/>
  <c r="AD4393" i="7"/>
  <c r="AD4394" i="7"/>
  <c r="AD4395" i="7"/>
  <c r="AD4396" i="7"/>
  <c r="AD4397" i="7"/>
  <c r="AD4398" i="7"/>
  <c r="AD4399" i="7"/>
  <c r="AD4400" i="7"/>
  <c r="AD4401" i="7"/>
  <c r="AD4402" i="7"/>
  <c r="AD4403" i="7"/>
  <c r="AD4404" i="7"/>
  <c r="AD4405" i="7"/>
  <c r="AD4406" i="7"/>
  <c r="AD4407" i="7"/>
  <c r="AD4408" i="7"/>
  <c r="AD4409" i="7"/>
  <c r="AD4410" i="7"/>
  <c r="AD4411" i="7"/>
  <c r="AD4412" i="7"/>
  <c r="AD4413" i="7"/>
  <c r="AD4414" i="7"/>
  <c r="AD4415" i="7"/>
  <c r="AD4416" i="7"/>
  <c r="AD4417" i="7"/>
  <c r="AD4418" i="7"/>
  <c r="AD4419" i="7"/>
  <c r="AD4420" i="7"/>
  <c r="AD4421" i="7"/>
  <c r="AD4422" i="7"/>
  <c r="AD4423" i="7"/>
  <c r="AD4424" i="7"/>
  <c r="AD4425" i="7"/>
  <c r="AD4426" i="7"/>
  <c r="AD4427" i="7"/>
  <c r="AD4428" i="7"/>
  <c r="AD4429" i="7"/>
  <c r="AD4430" i="7"/>
  <c r="AD4431" i="7"/>
  <c r="AD4432" i="7"/>
  <c r="AD4433" i="7"/>
  <c r="AD4434" i="7"/>
  <c r="AD4435" i="7"/>
  <c r="AD4436" i="7"/>
  <c r="AD4437" i="7"/>
  <c r="AD4438" i="7"/>
  <c r="AD4439" i="7"/>
  <c r="AD4440" i="7"/>
  <c r="AD4441" i="7"/>
  <c r="AD4442" i="7"/>
  <c r="AD4443" i="7"/>
  <c r="AD4444" i="7"/>
  <c r="AD4445" i="7"/>
  <c r="AD4446" i="7"/>
  <c r="AD4447" i="7"/>
  <c r="AD4448" i="7"/>
  <c r="AD4449" i="7"/>
  <c r="AD4450" i="7"/>
  <c r="AD4451" i="7"/>
  <c r="AD4452" i="7"/>
  <c r="AD4453" i="7"/>
  <c r="AD4454" i="7"/>
  <c r="AD4455" i="7"/>
  <c r="AD4456" i="7"/>
  <c r="AD4457" i="7"/>
  <c r="AD4458" i="7"/>
  <c r="AD4459" i="7"/>
  <c r="AD4460" i="7"/>
  <c r="AD4461" i="7"/>
  <c r="AD4462" i="7"/>
  <c r="AD4463" i="7"/>
  <c r="AD4464" i="7"/>
  <c r="AD4465" i="7"/>
  <c r="AD4466" i="7"/>
  <c r="AD4467" i="7"/>
  <c r="AD4468" i="7"/>
  <c r="AD4469" i="7"/>
  <c r="AD4470" i="7"/>
  <c r="AD4471" i="7"/>
  <c r="AD4472" i="7"/>
  <c r="AD4473" i="7"/>
  <c r="AD4474" i="7"/>
  <c r="AD4475" i="7"/>
  <c r="AD4476" i="7"/>
  <c r="AD4477" i="7"/>
  <c r="AD4478" i="7"/>
  <c r="AD4479" i="7"/>
  <c r="AD4480" i="7"/>
  <c r="AD4481" i="7"/>
  <c r="AD4482" i="7"/>
  <c r="AD4483" i="7"/>
  <c r="AD4484" i="7"/>
  <c r="AD4485" i="7"/>
  <c r="AD4486" i="7"/>
  <c r="AD4487" i="7"/>
  <c r="AD4488" i="7"/>
  <c r="AD4489" i="7"/>
  <c r="AD4490" i="7"/>
  <c r="AD4491" i="7"/>
  <c r="AD4492" i="7"/>
  <c r="AD4493" i="7"/>
  <c r="AD4494" i="7"/>
  <c r="AD4495" i="7"/>
  <c r="AD4496" i="7"/>
  <c r="AD4497" i="7"/>
  <c r="AD4498" i="7"/>
  <c r="AD4499" i="7"/>
  <c r="AD4500" i="7"/>
  <c r="AD4501" i="7"/>
  <c r="AD4502" i="7"/>
  <c r="AD4503" i="7"/>
  <c r="AD4504" i="7"/>
  <c r="AD4505" i="7"/>
  <c r="AD4506" i="7"/>
  <c r="AD4507" i="7"/>
  <c r="AD4508" i="7"/>
  <c r="AD4509" i="7"/>
  <c r="AD4510" i="7"/>
  <c r="AD4511" i="7"/>
  <c r="AD4512" i="7"/>
  <c r="AD4513" i="7"/>
  <c r="AD4514" i="7"/>
  <c r="AD4515" i="7"/>
  <c r="AD4516" i="7"/>
  <c r="AD4517" i="7"/>
  <c r="AD4518" i="7"/>
  <c r="AD4519" i="7"/>
  <c r="AD4520" i="7"/>
  <c r="AD4521" i="7"/>
  <c r="AD4522" i="7"/>
  <c r="AD4523" i="7"/>
  <c r="AD4524" i="7"/>
  <c r="AD4525" i="7"/>
  <c r="AD4526" i="7"/>
  <c r="AD4527" i="7"/>
  <c r="AD4528" i="7"/>
  <c r="AD4529" i="7"/>
  <c r="AD4530" i="7"/>
  <c r="AD4531" i="7"/>
  <c r="AD4532" i="7"/>
  <c r="AD4533" i="7"/>
  <c r="AD4534" i="7"/>
  <c r="AD4535" i="7"/>
  <c r="AD4536" i="7"/>
  <c r="AD4537" i="7"/>
  <c r="AD4538" i="7"/>
  <c r="AD4539" i="7"/>
  <c r="AD4540" i="7"/>
  <c r="AD4541" i="7"/>
  <c r="AD4542" i="7"/>
  <c r="AD4543" i="7"/>
  <c r="AD4544" i="7"/>
  <c r="AD4545" i="7"/>
  <c r="AD4546" i="7"/>
  <c r="AD4547" i="7"/>
  <c r="AD4548" i="7"/>
  <c r="AD4549" i="7"/>
  <c r="AD4550" i="7"/>
  <c r="AD4551" i="7"/>
  <c r="AD4552" i="7"/>
  <c r="AD4553" i="7"/>
  <c r="AD4554" i="7"/>
  <c r="AD4555" i="7"/>
  <c r="AD4556" i="7"/>
  <c r="AD4557" i="7"/>
  <c r="AD4558" i="7"/>
  <c r="AD4559" i="7"/>
  <c r="AD4560" i="7"/>
  <c r="AD4561" i="7"/>
  <c r="AD4562" i="7"/>
  <c r="AD4563" i="7"/>
  <c r="AD4564" i="7"/>
  <c r="AD4565" i="7"/>
  <c r="AD4566" i="7"/>
  <c r="AD4567" i="7"/>
  <c r="AD4568" i="7"/>
  <c r="AD4569" i="7"/>
  <c r="AD4570" i="7"/>
  <c r="AD4571" i="7"/>
  <c r="AD4572" i="7"/>
  <c r="AD4573" i="7"/>
  <c r="AD4574" i="7"/>
  <c r="AD4575" i="7"/>
  <c r="AD4576" i="7"/>
  <c r="AD4577" i="7"/>
  <c r="AD4578" i="7"/>
  <c r="AD4579" i="7"/>
  <c r="AD4580" i="7"/>
  <c r="AD4581" i="7"/>
  <c r="AD4582" i="7"/>
  <c r="AD4583" i="7"/>
  <c r="AD4584" i="7"/>
  <c r="AD4585" i="7"/>
  <c r="AD4586" i="7"/>
  <c r="AD4587" i="7"/>
  <c r="AD4588" i="7"/>
  <c r="AD4589" i="7"/>
  <c r="AD4590" i="7"/>
  <c r="AD4591" i="7"/>
  <c r="AD4592" i="7"/>
  <c r="AD4593" i="7"/>
  <c r="AD4594" i="7"/>
  <c r="AD4595" i="7"/>
  <c r="AD4596" i="7"/>
  <c r="AD4597" i="7"/>
  <c r="AD4598" i="7"/>
  <c r="AD4599" i="7"/>
  <c r="AD4600" i="7"/>
  <c r="AD4601" i="7"/>
  <c r="AD4602" i="7"/>
  <c r="AD4603" i="7"/>
  <c r="AD4604" i="7"/>
  <c r="AD4605" i="7"/>
  <c r="AD4606" i="7"/>
  <c r="AD4607" i="7"/>
  <c r="AD4608" i="7"/>
  <c r="AD4609" i="7"/>
  <c r="AD4610" i="7"/>
  <c r="AD4611" i="7"/>
  <c r="AD4612" i="7"/>
  <c r="AD4613" i="7"/>
  <c r="AD4614" i="7"/>
  <c r="AD4615" i="7"/>
  <c r="AD4616" i="7"/>
  <c r="AD4617" i="7"/>
  <c r="AD4618" i="7"/>
  <c r="AD4619" i="7"/>
  <c r="AD4620" i="7"/>
  <c r="AD4621" i="7"/>
  <c r="AD4622" i="7"/>
  <c r="AD4623" i="7"/>
  <c r="AD4624" i="7"/>
  <c r="AD4625" i="7"/>
  <c r="AD4626" i="7"/>
  <c r="AD4627" i="7"/>
  <c r="AD4628" i="7"/>
  <c r="AD4629" i="7"/>
  <c r="AD4630" i="7"/>
  <c r="AD4631" i="7"/>
  <c r="AD4632" i="7"/>
  <c r="AD4633" i="7"/>
  <c r="AD4634" i="7"/>
  <c r="AD4635" i="7"/>
  <c r="AD4636" i="7"/>
  <c r="AD4637" i="7"/>
  <c r="AD4638" i="7"/>
  <c r="AD4639" i="7"/>
  <c r="AD4640" i="7"/>
  <c r="AD4641" i="7"/>
  <c r="AD4642" i="7"/>
  <c r="AD4643" i="7"/>
  <c r="AD4644" i="7"/>
  <c r="AD4645" i="7"/>
  <c r="AD4646" i="7"/>
  <c r="AD4647" i="7"/>
  <c r="AD4648" i="7"/>
  <c r="AD4649" i="7"/>
  <c r="AD4650" i="7"/>
  <c r="AD4651" i="7"/>
  <c r="AD4652" i="7"/>
  <c r="AD4653" i="7"/>
  <c r="AD4654" i="7"/>
  <c r="AD4655" i="7"/>
  <c r="AD4656" i="7"/>
  <c r="AD4657" i="7"/>
  <c r="AD4658" i="7"/>
  <c r="AD4659" i="7"/>
  <c r="AD4660" i="7"/>
  <c r="AD4661" i="7"/>
  <c r="AD4662" i="7"/>
  <c r="AD4663" i="7"/>
  <c r="AD4664" i="7"/>
  <c r="AD4665" i="7"/>
  <c r="AD4666" i="7"/>
  <c r="AD4667" i="7"/>
  <c r="AD4668" i="7"/>
  <c r="AD4669" i="7"/>
  <c r="AD4670" i="7"/>
  <c r="AD4671" i="7"/>
  <c r="AD4672" i="7"/>
  <c r="AD4673" i="7"/>
  <c r="AD4674" i="7"/>
  <c r="AD4675" i="7"/>
  <c r="AD4676" i="7"/>
  <c r="AD4677" i="7"/>
  <c r="AD4678" i="7"/>
  <c r="AD4679" i="7"/>
  <c r="AD4680" i="7"/>
  <c r="AD4681" i="7"/>
  <c r="AD4682" i="7"/>
  <c r="AD4683" i="7"/>
  <c r="AD4684" i="7"/>
  <c r="AD4685" i="7"/>
  <c r="AD4686" i="7"/>
  <c r="AD4687" i="7"/>
  <c r="AD4688" i="7"/>
  <c r="AD4689" i="7"/>
  <c r="AD4690" i="7"/>
  <c r="AD4691" i="7"/>
  <c r="AD4692" i="7"/>
  <c r="AD4693" i="7"/>
  <c r="AD4694" i="7"/>
  <c r="AD4695" i="7"/>
  <c r="AD4696" i="7"/>
  <c r="AD4697" i="7"/>
  <c r="AD4698" i="7"/>
  <c r="AD4699" i="7"/>
  <c r="AD4700" i="7"/>
  <c r="AD4701" i="7"/>
  <c r="AD4702" i="7"/>
  <c r="AD4703" i="7"/>
  <c r="AD4704" i="7"/>
  <c r="AD4705" i="7"/>
  <c r="AD4706" i="7"/>
  <c r="AD4707" i="7"/>
  <c r="AD4708" i="7"/>
  <c r="AD4709" i="7"/>
  <c r="AD4710" i="7"/>
  <c r="AD4711" i="7"/>
  <c r="AD4712" i="7"/>
  <c r="AD4713" i="7"/>
  <c r="AD4714" i="7"/>
  <c r="AD4715" i="7"/>
  <c r="AD4716" i="7"/>
  <c r="AD4717" i="7"/>
  <c r="AD4718" i="7"/>
  <c r="AD4719" i="7"/>
  <c r="AD4720" i="7"/>
  <c r="AD4721" i="7"/>
  <c r="AD4722" i="7"/>
  <c r="AD4723" i="7"/>
  <c r="AD4724" i="7"/>
  <c r="AD4725" i="7"/>
  <c r="AD4726" i="7"/>
  <c r="AD4727" i="7"/>
  <c r="AD4728" i="7"/>
  <c r="AD4729" i="7"/>
  <c r="AD4730" i="7"/>
  <c r="AD4731" i="7"/>
  <c r="AD4732" i="7"/>
  <c r="AD4733" i="7"/>
  <c r="AD4734" i="7"/>
  <c r="AD4735" i="7"/>
  <c r="AD4736" i="7"/>
  <c r="AD4737" i="7"/>
  <c r="AD4738" i="7"/>
  <c r="AD4739" i="7"/>
  <c r="AD4740" i="7"/>
  <c r="AD4741" i="7"/>
  <c r="AD4742" i="7"/>
  <c r="AD4743" i="7"/>
  <c r="AD4744" i="7"/>
  <c r="AD4745" i="7"/>
  <c r="AD4746" i="7"/>
  <c r="AD4747" i="7"/>
  <c r="AD4748" i="7"/>
  <c r="AD4749" i="7"/>
  <c r="AD4750" i="7"/>
  <c r="AD4751" i="7"/>
  <c r="AD4752" i="7"/>
  <c r="AD4753" i="7"/>
  <c r="AD4754" i="7"/>
  <c r="AD4755" i="7"/>
  <c r="AD4756" i="7"/>
  <c r="AD4757" i="7"/>
  <c r="AD4758" i="7"/>
  <c r="AD4759" i="7"/>
  <c r="AD4760" i="7"/>
  <c r="AD4761" i="7"/>
  <c r="AD4762" i="7"/>
  <c r="AD4763" i="7"/>
  <c r="AD4764" i="7"/>
  <c r="AD4765" i="7"/>
  <c r="AD4766" i="7"/>
  <c r="AD4767" i="7"/>
  <c r="AD4768" i="7"/>
  <c r="AD4769" i="7"/>
  <c r="AD4770" i="7"/>
  <c r="AD4771" i="7"/>
  <c r="AD4772" i="7"/>
  <c r="AD4773" i="7"/>
  <c r="AD4774" i="7"/>
  <c r="AD4775" i="7"/>
  <c r="AD4776" i="7"/>
  <c r="AD4777" i="7"/>
  <c r="AD4778" i="7"/>
  <c r="AD4779" i="7"/>
  <c r="AD4780" i="7"/>
  <c r="AD4781" i="7"/>
  <c r="AD4782" i="7"/>
  <c r="AD4783" i="7"/>
  <c r="AD4784" i="7"/>
  <c r="AD4785" i="7"/>
  <c r="AD4786" i="7"/>
  <c r="AD4787" i="7"/>
  <c r="AD4788" i="7"/>
  <c r="AD4789" i="7"/>
  <c r="AD4790" i="7"/>
  <c r="AD4791" i="7"/>
  <c r="AD4792" i="7"/>
  <c r="AD4793" i="7"/>
  <c r="AD4794" i="7"/>
  <c r="AD4795" i="7"/>
  <c r="AD4796" i="7"/>
  <c r="AD4797" i="7"/>
  <c r="AD4798" i="7"/>
  <c r="AD4799" i="7"/>
  <c r="AD4800" i="7"/>
  <c r="AD4801" i="7"/>
  <c r="AD4802" i="7"/>
  <c r="AD4803" i="7"/>
  <c r="AD4804" i="7"/>
  <c r="AD4805" i="7"/>
  <c r="AD4806" i="7"/>
  <c r="AD4807" i="7"/>
  <c r="AD4808" i="7"/>
  <c r="AD4809" i="7"/>
  <c r="AD4810" i="7"/>
  <c r="AD4811" i="7"/>
  <c r="AD4812" i="7"/>
  <c r="AD4813" i="7"/>
  <c r="AD4814" i="7"/>
  <c r="AD4815" i="7"/>
  <c r="AD4816" i="7"/>
  <c r="AD4817" i="7"/>
  <c r="AD4818" i="7"/>
  <c r="AD4819" i="7"/>
  <c r="AD4820" i="7"/>
  <c r="AD4821" i="7"/>
  <c r="AD4822" i="7"/>
  <c r="AD4823" i="7"/>
  <c r="AD4824" i="7"/>
  <c r="AD4825" i="7"/>
  <c r="AD4826" i="7"/>
  <c r="AD4827" i="7"/>
  <c r="AD4828" i="7"/>
  <c r="AD4829" i="7"/>
  <c r="AD4830" i="7"/>
  <c r="AD4831" i="7"/>
  <c r="AD4832" i="7"/>
  <c r="AD4833" i="7"/>
  <c r="AD4834" i="7"/>
  <c r="AD4835" i="7"/>
  <c r="AD4836" i="7"/>
  <c r="AD4837" i="7"/>
  <c r="AD4838" i="7"/>
  <c r="AD4839" i="7"/>
  <c r="AD4840" i="7"/>
  <c r="AD4841" i="7"/>
  <c r="AD4842" i="7"/>
  <c r="AD4843" i="7"/>
  <c r="AD4844" i="7"/>
  <c r="AD4845" i="7"/>
  <c r="AD4846" i="7"/>
  <c r="AD4847" i="7"/>
  <c r="AD4848" i="7"/>
  <c r="AD4849" i="7"/>
  <c r="AD4850" i="7"/>
  <c r="AD4851" i="7"/>
  <c r="AD4852" i="7"/>
  <c r="AD4853" i="7"/>
  <c r="AD4854" i="7"/>
  <c r="AD4855" i="7"/>
  <c r="AD4856" i="7"/>
  <c r="AD4857" i="7"/>
  <c r="AD4858" i="7"/>
  <c r="AD4859" i="7"/>
  <c r="AD4860" i="7"/>
  <c r="AD4861" i="7"/>
  <c r="AD4862" i="7"/>
  <c r="AD4863" i="7"/>
  <c r="AD4864" i="7"/>
  <c r="AD4865" i="7"/>
  <c r="AD4866" i="7"/>
  <c r="AD4867" i="7"/>
  <c r="AD4868" i="7"/>
  <c r="AD4869" i="7"/>
  <c r="AD4870" i="7"/>
  <c r="AD4871" i="7"/>
  <c r="AD4872" i="7"/>
  <c r="AD4873" i="7"/>
  <c r="AD4874" i="7"/>
  <c r="AD4875" i="7"/>
  <c r="AD4876" i="7"/>
  <c r="AD4877" i="7"/>
  <c r="AD4878" i="7"/>
  <c r="AD4879" i="7"/>
  <c r="AD4880" i="7"/>
  <c r="AD4881" i="7"/>
  <c r="AD4882" i="7"/>
  <c r="AD4883" i="7"/>
  <c r="AD4884" i="7"/>
  <c r="AD4885" i="7"/>
  <c r="AD4886" i="7"/>
  <c r="AD4887" i="7"/>
  <c r="AD4888" i="7"/>
  <c r="AD4889" i="7"/>
  <c r="AD4890" i="7"/>
  <c r="AD4891" i="7"/>
  <c r="AD4892" i="7"/>
  <c r="AD4893" i="7"/>
  <c r="AD4894" i="7"/>
  <c r="AD4895" i="7"/>
  <c r="AD4896" i="7"/>
  <c r="AD4897" i="7"/>
  <c r="AD4898" i="7"/>
  <c r="AD4899" i="7"/>
  <c r="AD4900" i="7"/>
  <c r="AD4901" i="7"/>
  <c r="AD4902" i="7"/>
  <c r="AD4903" i="7"/>
  <c r="AD4904" i="7"/>
  <c r="AD4905" i="7"/>
  <c r="AD4906" i="7"/>
  <c r="AD4907" i="7"/>
  <c r="AD4908" i="7"/>
  <c r="AD4909" i="7"/>
  <c r="AD4910" i="7"/>
  <c r="AD4911" i="7"/>
  <c r="AD4912" i="7"/>
  <c r="AD4913" i="7"/>
  <c r="AD4914" i="7"/>
  <c r="AD4915" i="7"/>
  <c r="AD4916" i="7"/>
  <c r="AD4917" i="7"/>
  <c r="AD4918" i="7"/>
  <c r="AD4919" i="7"/>
  <c r="AD4920" i="7"/>
  <c r="AD4921" i="7"/>
  <c r="AD4922" i="7"/>
  <c r="AD4923" i="7"/>
  <c r="AD4924" i="7"/>
  <c r="AD4925" i="7"/>
  <c r="AD4926" i="7"/>
  <c r="AD4927" i="7"/>
  <c r="AD4928" i="7"/>
  <c r="AD4929" i="7"/>
  <c r="AD4930" i="7"/>
  <c r="AD4931" i="7"/>
  <c r="AD4932" i="7"/>
  <c r="AD4933" i="7"/>
  <c r="AD4934" i="7"/>
  <c r="AD4935" i="7"/>
  <c r="AD4936" i="7"/>
  <c r="AD4937" i="7"/>
  <c r="AD4938" i="7"/>
  <c r="AD4939" i="7"/>
  <c r="AD4940" i="7"/>
  <c r="AD4941" i="7"/>
  <c r="AD4942" i="7"/>
  <c r="AD4943" i="7"/>
  <c r="AD4944" i="7"/>
  <c r="AD4945" i="7"/>
  <c r="AD4946" i="7"/>
  <c r="AD4947" i="7"/>
  <c r="AD4948" i="7"/>
  <c r="AD4949" i="7"/>
  <c r="AD4950" i="7"/>
  <c r="AD4951" i="7"/>
  <c r="AD4952" i="7"/>
  <c r="AD4953" i="7"/>
  <c r="AD4954" i="7"/>
  <c r="AD4955" i="7"/>
  <c r="AD4956" i="7"/>
  <c r="AD4957" i="7"/>
  <c r="AD4958" i="7"/>
  <c r="AD4959" i="7"/>
  <c r="AD4960" i="7"/>
  <c r="AD4961" i="7"/>
  <c r="AD4962" i="7"/>
  <c r="AD4963" i="7"/>
  <c r="AD4964" i="7"/>
  <c r="AD4965" i="7"/>
  <c r="AD4966" i="7"/>
  <c r="AD4967" i="7"/>
  <c r="AD4968" i="7"/>
  <c r="AD4969" i="7"/>
  <c r="AD4970" i="7"/>
  <c r="AD4971" i="7"/>
  <c r="AD4972" i="7"/>
  <c r="AD4973" i="7"/>
  <c r="AD4974" i="7"/>
  <c r="AD4975" i="7"/>
  <c r="AD4976" i="7"/>
  <c r="AD4977" i="7"/>
  <c r="AD4978" i="7"/>
  <c r="AD4979" i="7"/>
  <c r="AD4980" i="7"/>
  <c r="AD4981" i="7"/>
  <c r="AD4982" i="7"/>
  <c r="AD4983" i="7"/>
  <c r="AD4984" i="7"/>
  <c r="AD4985" i="7"/>
  <c r="AD4986" i="7"/>
  <c r="AD4987" i="7"/>
  <c r="AD4988" i="7"/>
  <c r="AD4989" i="7"/>
  <c r="AD4990" i="7"/>
  <c r="AD4991" i="7"/>
  <c r="AD4992" i="7"/>
  <c r="AD4993" i="7"/>
  <c r="AD4994" i="7"/>
  <c r="AD4995" i="7"/>
  <c r="AD4996" i="7"/>
  <c r="AD4997" i="7"/>
  <c r="AD4998" i="7"/>
  <c r="AD4999" i="7"/>
  <c r="AD5000" i="7"/>
  <c r="AD5001" i="7"/>
  <c r="I2" i="8" a="1"/>
  <c r="I2" i="8" s="1"/>
  <c r="I3" i="8" a="1"/>
  <c r="I3" i="8" s="1"/>
  <c r="I4" i="8" a="1"/>
  <c r="I4" i="8"/>
  <c r="I5" i="8" a="1"/>
  <c r="I5" i="8"/>
  <c r="I6" i="8" a="1"/>
  <c r="I6" i="8" s="1"/>
  <c r="I7" i="8" a="1"/>
  <c r="I7" i="8"/>
  <c r="I8" i="8" a="1"/>
  <c r="I8" i="8" s="1"/>
  <c r="I9" i="8" a="1"/>
  <c r="I9" i="8" s="1"/>
  <c r="I10" i="8" a="1"/>
  <c r="I10" i="8" s="1"/>
  <c r="I11" i="8" a="1"/>
  <c r="I11" i="8"/>
  <c r="I12" i="8" a="1"/>
  <c r="I12" i="8" s="1"/>
  <c r="I13" i="8" a="1"/>
  <c r="I13" i="8"/>
  <c r="I14" i="8" a="1"/>
  <c r="I14" i="8" s="1"/>
  <c r="I15" i="8" a="1"/>
  <c r="I15" i="8" s="1"/>
  <c r="I16" i="8" a="1"/>
  <c r="I16" i="8" s="1"/>
  <c r="I17" i="8" a="1"/>
  <c r="I17" i="8" s="1"/>
  <c r="I18" i="8" a="1"/>
  <c r="I18" i="8" s="1"/>
  <c r="I19" i="8" a="1"/>
  <c r="I19" i="8" s="1"/>
  <c r="I20" i="8" a="1"/>
  <c r="I20" i="8" s="1"/>
  <c r="I21" i="8" a="1"/>
  <c r="I21" i="8" s="1"/>
  <c r="I22" i="8" a="1"/>
  <c r="I22" i="8"/>
  <c r="I23" i="8" a="1"/>
  <c r="I23" i="8" s="1"/>
  <c r="I24" i="8" a="1"/>
  <c r="I24" i="8" s="1"/>
  <c r="I25" i="8" a="1"/>
  <c r="I25" i="8"/>
  <c r="I26" i="8" a="1"/>
  <c r="I26" i="8" s="1"/>
  <c r="I27" i="8" a="1"/>
  <c r="I27" i="8" s="1"/>
  <c r="I28" i="8" a="1"/>
  <c r="I28" i="8" s="1"/>
  <c r="I29" i="8" a="1"/>
  <c r="I29" i="8"/>
  <c r="I30" i="8" a="1"/>
  <c r="I30" i="8" s="1"/>
  <c r="I31" i="8" a="1"/>
  <c r="I31" i="8" s="1"/>
  <c r="I32" i="8" a="1"/>
  <c r="I32" i="8" s="1"/>
  <c r="I33" i="8" a="1"/>
  <c r="I33" i="8"/>
  <c r="I34" i="8" a="1"/>
  <c r="I34" i="8"/>
  <c r="I35" i="8" a="1"/>
  <c r="I35" i="8"/>
  <c r="I36" i="8" a="1"/>
  <c r="I36" i="8"/>
  <c r="I37" i="8" a="1"/>
  <c r="I37" i="8"/>
  <c r="I38" i="8" a="1"/>
  <c r="I38" i="8" s="1"/>
  <c r="I39" i="8" a="1"/>
  <c r="I39" i="8" s="1"/>
  <c r="I40" i="8" a="1"/>
  <c r="I40" i="8"/>
  <c r="I41" i="8" a="1"/>
  <c r="I41" i="8" s="1"/>
  <c r="I42" i="8" a="1"/>
  <c r="I42" i="8" s="1"/>
  <c r="I43" i="8" a="1"/>
  <c r="I43" i="8" s="1"/>
  <c r="I44" i="8" a="1"/>
  <c r="I44" i="8" s="1"/>
  <c r="I45" i="8" a="1"/>
  <c r="I45" i="8"/>
  <c r="I46" i="8" a="1"/>
  <c r="I46" i="8"/>
  <c r="I47" i="8" a="1"/>
  <c r="I47" i="8" s="1"/>
  <c r="I48" i="8" a="1"/>
  <c r="I48" i="8"/>
  <c r="I49" i="8" a="1"/>
  <c r="I49" i="8" s="1"/>
  <c r="I50" i="8" a="1"/>
  <c r="I50" i="8" s="1"/>
  <c r="I51" i="8" a="1"/>
  <c r="I51" i="8" s="1"/>
  <c r="I52" i="8" a="1"/>
  <c r="I52" i="8"/>
  <c r="I53" i="8" a="1"/>
  <c r="I53" i="8" s="1"/>
  <c r="I54" i="8" a="1"/>
  <c r="I54" i="8" s="1"/>
  <c r="I55" i="8" a="1"/>
  <c r="I55" i="8" s="1"/>
  <c r="I56" i="8" a="1"/>
  <c r="I56" i="8" s="1"/>
  <c r="I57" i="8" a="1"/>
  <c r="I57" i="8"/>
  <c r="I58" i="8" a="1"/>
  <c r="I58" i="8" s="1"/>
  <c r="I59" i="8" a="1"/>
  <c r="I59" i="8" s="1"/>
  <c r="I60" i="8" a="1"/>
  <c r="I60" i="8" s="1"/>
  <c r="I61" i="8" a="1"/>
  <c r="I61" i="8"/>
  <c r="I62" i="8" a="1"/>
  <c r="I62" i="8" s="1"/>
  <c r="I63" i="8" a="1"/>
  <c r="I63" i="8" s="1"/>
  <c r="I64" i="8" a="1"/>
  <c r="I64" i="8" s="1"/>
  <c r="I65" i="8" a="1"/>
  <c r="I65" i="8"/>
  <c r="I66" i="8" a="1"/>
  <c r="I66" i="8" s="1"/>
  <c r="I67" i="8" a="1"/>
  <c r="I67" i="8" s="1"/>
  <c r="I68" i="8" a="1"/>
  <c r="I68" i="8" s="1"/>
  <c r="I69" i="8" a="1"/>
  <c r="I69" i="8"/>
  <c r="I70" i="8" a="1"/>
  <c r="I70" i="8"/>
  <c r="I71" i="8" a="1"/>
  <c r="I71" i="8" s="1"/>
  <c r="I72" i="8" a="1"/>
  <c r="I72" i="8" s="1"/>
  <c r="I73" i="8" a="1"/>
  <c r="I73" i="8" s="1"/>
  <c r="I74" i="8" a="1"/>
  <c r="I74" i="8" s="1"/>
  <c r="I75" i="8" a="1"/>
  <c r="I75" i="8" s="1"/>
  <c r="I76" i="8" a="1"/>
  <c r="I76" i="8" s="1"/>
  <c r="I77" i="8" a="1"/>
  <c r="I77" i="8"/>
  <c r="I78" i="8" a="1"/>
  <c r="I78" i="8" s="1"/>
  <c r="I79" i="8" a="1"/>
  <c r="I79" i="8"/>
  <c r="I80" i="8" a="1"/>
  <c r="I80" i="8" s="1"/>
  <c r="I81" i="8" a="1"/>
  <c r="I81" i="8" s="1"/>
  <c r="I82" i="8" a="1"/>
  <c r="I82" i="8" s="1"/>
  <c r="I83" i="8" a="1"/>
  <c r="I83" i="8"/>
  <c r="I84" i="8" a="1"/>
  <c r="I84" i="8" s="1"/>
  <c r="I85" i="8" a="1"/>
  <c r="I85" i="8" s="1"/>
  <c r="I86" i="8" a="1"/>
  <c r="I86" i="8" s="1"/>
  <c r="I87" i="8" a="1"/>
  <c r="I87" i="8"/>
  <c r="I88" i="8" a="1"/>
  <c r="I88" i="8" s="1"/>
  <c r="I89" i="8" a="1"/>
  <c r="I89" i="8" s="1"/>
  <c r="I90" i="8" a="1"/>
  <c r="I90" i="8" s="1"/>
  <c r="I91" i="8" a="1"/>
  <c r="I91" i="8" s="1"/>
  <c r="I92" i="8" a="1"/>
  <c r="I92" i="8" s="1"/>
  <c r="I93" i="8" a="1"/>
  <c r="I93" i="8"/>
  <c r="I94" i="8" a="1"/>
  <c r="I94" i="8" s="1"/>
  <c r="I95" i="8" a="1"/>
  <c r="I95" i="8" s="1"/>
  <c r="I96" i="8" a="1"/>
  <c r="I96" i="8" s="1"/>
  <c r="I97" i="8" a="1"/>
  <c r="I97" i="8" s="1"/>
  <c r="I98" i="8" a="1"/>
  <c r="I98" i="8" s="1"/>
  <c r="I99" i="8" a="1"/>
  <c r="I99" i="8"/>
  <c r="I100" i="8" a="1"/>
  <c r="I100" i="8" s="1"/>
  <c r="I101" i="8" a="1"/>
  <c r="I101" i="8" s="1"/>
  <c r="I102" i="8" a="1"/>
  <c r="I102" i="8" s="1"/>
  <c r="I103" i="8" a="1"/>
  <c r="I103" i="8" s="1"/>
  <c r="I104" i="8" a="1"/>
  <c r="I104" i="8" s="1"/>
  <c r="I105" i="8" a="1"/>
  <c r="I105" i="8" s="1"/>
  <c r="I106" i="8" a="1"/>
  <c r="I106" i="8" s="1"/>
  <c r="I107" i="8" a="1"/>
  <c r="I107" i="8"/>
  <c r="I108" i="8" a="1"/>
  <c r="I108" i="8"/>
  <c r="I109" i="8" a="1"/>
  <c r="I109" i="8"/>
  <c r="I110" i="8" a="1"/>
  <c r="I110" i="8" s="1"/>
  <c r="I111" i="8" a="1"/>
  <c r="I111" i="8" s="1"/>
  <c r="I112" i="8" a="1"/>
  <c r="I112" i="8" s="1"/>
  <c r="I113" i="8" a="1"/>
  <c r="I113" i="8" s="1"/>
  <c r="I114" i="8" a="1"/>
  <c r="I114" i="8"/>
  <c r="I115" i="8" a="1"/>
  <c r="I115" i="8" s="1"/>
  <c r="I116" i="8" a="1"/>
  <c r="I116" i="8" s="1"/>
  <c r="I117" i="8" a="1"/>
  <c r="I117" i="8" s="1"/>
  <c r="I118" i="8" a="1"/>
  <c r="I118" i="8" s="1"/>
  <c r="I119" i="8" a="1"/>
  <c r="I119" i="8"/>
  <c r="I120" i="8" a="1"/>
  <c r="I120" i="8" s="1"/>
  <c r="I121" i="8" a="1"/>
  <c r="I121" i="8" s="1"/>
  <c r="I122" i="8" a="1"/>
  <c r="I122" i="8" s="1"/>
  <c r="I123" i="8" a="1"/>
  <c r="I123" i="8"/>
  <c r="I124" i="8" a="1"/>
  <c r="I124" i="8" s="1"/>
  <c r="I125" i="8" a="1"/>
  <c r="I125" i="8"/>
  <c r="I126" i="8" a="1"/>
  <c r="I126" i="8" s="1"/>
  <c r="I127" i="8" a="1"/>
  <c r="I127" i="8"/>
  <c r="I128" i="8" a="1"/>
  <c r="I128" i="8" s="1"/>
  <c r="I129" i="8" a="1"/>
  <c r="I129" i="8" s="1"/>
  <c r="I130" i="8" a="1"/>
  <c r="I130" i="8"/>
  <c r="I131" i="8" a="1"/>
  <c r="I131" i="8" s="1"/>
  <c r="I132" i="8" a="1"/>
  <c r="I132" i="8"/>
  <c r="I133" i="8" a="1"/>
  <c r="I133" i="8" s="1"/>
  <c r="I134" i="8" a="1"/>
  <c r="I134" i="8" s="1"/>
  <c r="I135" i="8" a="1"/>
  <c r="I135" i="8" s="1"/>
  <c r="I136" i="8" a="1"/>
  <c r="I136" i="8"/>
  <c r="I137" i="8" a="1"/>
  <c r="I137" i="8" s="1"/>
  <c r="I138" i="8" a="1"/>
  <c r="I138" i="8" s="1"/>
  <c r="I139" i="8" a="1"/>
  <c r="I139" i="8" s="1"/>
  <c r="I140" i="8" a="1"/>
  <c r="I140" i="8" s="1"/>
  <c r="I141" i="8" a="1"/>
  <c r="I141" i="8" s="1"/>
  <c r="I142" i="8" a="1"/>
  <c r="I142" i="8"/>
  <c r="I143" i="8" a="1"/>
  <c r="I143" i="8" s="1"/>
  <c r="I144" i="8" a="1"/>
  <c r="I144" i="8"/>
  <c r="I145" i="8" a="1"/>
  <c r="I145" i="8" s="1"/>
  <c r="I146" i="8" a="1"/>
  <c r="I146" i="8" s="1"/>
  <c r="I147" i="8" a="1"/>
  <c r="I147" i="8"/>
  <c r="I148" i="8" a="1"/>
  <c r="I148" i="8" s="1"/>
  <c r="I149" i="8" a="1"/>
  <c r="I149" i="8"/>
  <c r="I150" i="8" a="1"/>
  <c r="I150" i="8" s="1"/>
  <c r="I151" i="8" a="1"/>
  <c r="I151" i="8"/>
  <c r="I152" i="8" a="1"/>
  <c r="I152" i="8" s="1"/>
  <c r="I153" i="8" a="1"/>
  <c r="I153" i="8" s="1"/>
  <c r="I154" i="8" a="1"/>
  <c r="I154" i="8" s="1"/>
  <c r="I155" i="8" a="1"/>
  <c r="I155" i="8" s="1"/>
  <c r="I156" i="8" a="1"/>
  <c r="I156" i="8"/>
  <c r="I157" i="8" a="1"/>
  <c r="I157" i="8"/>
  <c r="I158" i="8" a="1"/>
  <c r="I158" i="8" s="1"/>
  <c r="I159" i="8" a="1"/>
  <c r="I159" i="8" s="1"/>
  <c r="I160" i="8" a="1"/>
  <c r="I160" i="8" s="1"/>
  <c r="I161" i="8" a="1"/>
  <c r="I161" i="8" s="1"/>
  <c r="I162" i="8" a="1"/>
  <c r="I162" i="8" s="1"/>
  <c r="I163" i="8" a="1"/>
  <c r="I163" i="8" s="1"/>
  <c r="I164" i="8" a="1"/>
  <c r="I164" i="8" s="1"/>
  <c r="I165" i="8" a="1"/>
  <c r="I165" i="8" s="1"/>
  <c r="I166" i="8" a="1"/>
  <c r="I166" i="8"/>
  <c r="I167" i="8" a="1"/>
  <c r="I167" i="8"/>
  <c r="I168" i="8" a="1"/>
  <c r="I168" i="8" s="1"/>
  <c r="I169" i="8" a="1"/>
  <c r="I169" i="8"/>
  <c r="I170" i="8" a="1"/>
  <c r="I170" i="8" s="1"/>
  <c r="I171" i="8" a="1"/>
  <c r="I171" i="8" s="1"/>
  <c r="I172" i="8" a="1"/>
  <c r="I172" i="8" s="1"/>
  <c r="I173" i="8" a="1"/>
  <c r="I173" i="8"/>
  <c r="I174" i="8" a="1"/>
  <c r="I174" i="8" s="1"/>
  <c r="I175" i="8" a="1"/>
  <c r="I175" i="8" s="1"/>
  <c r="I176" i="8" a="1"/>
  <c r="I176" i="8" s="1"/>
  <c r="I177" i="8" a="1"/>
  <c r="I177" i="8" s="1"/>
  <c r="I178" i="8" a="1"/>
  <c r="I178" i="8" s="1"/>
  <c r="I179" i="8" a="1"/>
  <c r="I179" i="8" s="1"/>
  <c r="I180" i="8" a="1"/>
  <c r="I180" i="8" s="1"/>
  <c r="I181" i="8" a="1"/>
  <c r="I181" i="8" s="1"/>
  <c r="I182" i="8" a="1"/>
  <c r="I182" i="8" s="1"/>
  <c r="I183" i="8" a="1"/>
  <c r="I183" i="8" s="1"/>
  <c r="I184" i="8" a="1"/>
  <c r="I184" i="8"/>
  <c r="I185" i="8" a="1"/>
  <c r="I185" i="8" s="1"/>
  <c r="I186" i="8" a="1"/>
  <c r="I186" i="8" s="1"/>
  <c r="I187" i="8" a="1"/>
  <c r="I187" i="8" s="1"/>
  <c r="I188" i="8" a="1"/>
  <c r="I188" i="8" s="1"/>
  <c r="I189" i="8" a="1"/>
  <c r="I189" i="8"/>
  <c r="I190" i="8" a="1"/>
  <c r="I190" i="8" s="1"/>
  <c r="I191" i="8" a="1"/>
  <c r="I191" i="8" s="1"/>
  <c r="I192" i="8" a="1"/>
  <c r="I192" i="8"/>
  <c r="I193" i="8" a="1"/>
  <c r="I193" i="8"/>
  <c r="I194" i="8" a="1"/>
  <c r="I194" i="8" s="1"/>
  <c r="I195" i="8" a="1"/>
  <c r="I195" i="8" s="1"/>
  <c r="I196" i="8" a="1"/>
  <c r="I196" i="8"/>
  <c r="I197" i="8" a="1"/>
  <c r="I197" i="8" s="1"/>
  <c r="I198" i="8" a="1"/>
  <c r="I198" i="8" s="1"/>
  <c r="I199" i="8" a="1"/>
  <c r="I199" i="8" s="1"/>
  <c r="I200" i="8" a="1"/>
  <c r="I200" i="8" s="1"/>
  <c r="I201" i="8" a="1"/>
  <c r="I201" i="8"/>
  <c r="I202" i="8" a="1"/>
  <c r="I202" i="8"/>
  <c r="I203" i="8" a="1"/>
  <c r="I203" i="8" s="1"/>
  <c r="I204" i="8" a="1"/>
  <c r="I204" i="8" s="1"/>
  <c r="I205" i="8" a="1"/>
  <c r="I205" i="8"/>
  <c r="I206" i="8" a="1"/>
  <c r="I206" i="8" s="1"/>
  <c r="I207" i="8" a="1"/>
  <c r="I207" i="8" s="1"/>
  <c r="I208" i="8" a="1"/>
  <c r="I208" i="8"/>
  <c r="I209" i="8" a="1"/>
  <c r="I209" i="8" s="1"/>
  <c r="I210" i="8" a="1"/>
  <c r="I210" i="8" s="1"/>
  <c r="I211" i="8" a="1"/>
  <c r="I211" i="8" s="1"/>
  <c r="I212" i="8" a="1"/>
  <c r="I212" i="8" s="1"/>
  <c r="I213" i="8" a="1"/>
  <c r="I213" i="8"/>
  <c r="I214" i="8" a="1"/>
  <c r="I214" i="8" s="1"/>
  <c r="I215" i="8" a="1"/>
  <c r="I215" i="8"/>
  <c r="I216" i="8" a="1"/>
  <c r="I216" i="8" s="1"/>
  <c r="I217" i="8" a="1"/>
  <c r="I217" i="8" s="1"/>
  <c r="I218" i="8" a="1"/>
  <c r="I218" i="8" s="1"/>
  <c r="I219" i="8" a="1"/>
  <c r="I219" i="8"/>
  <c r="I220" i="8" a="1"/>
  <c r="I220" i="8" s="1"/>
  <c r="I221" i="8" a="1"/>
  <c r="I221" i="8" s="1"/>
  <c r="I222" i="8" a="1"/>
  <c r="I222" i="8"/>
  <c r="I223" i="8" a="1"/>
  <c r="I223" i="8" s="1"/>
  <c r="I224" i="8" a="1"/>
  <c r="I224" i="8" s="1"/>
  <c r="I225" i="8" a="1"/>
  <c r="I225" i="8"/>
  <c r="I226" i="8" a="1"/>
  <c r="I226" i="8" s="1"/>
  <c r="I227" i="8" a="1"/>
  <c r="I227" i="8"/>
  <c r="I228" i="8" a="1"/>
  <c r="I228" i="8"/>
  <c r="I229" i="8" a="1"/>
  <c r="I229" i="8" s="1"/>
  <c r="I230" i="8" a="1"/>
  <c r="I230" i="8" s="1"/>
  <c r="I231" i="8" a="1"/>
  <c r="I231" i="8" s="1"/>
  <c r="I232" i="8" a="1"/>
  <c r="I232" i="8" s="1"/>
  <c r="I233" i="8" a="1"/>
  <c r="I233" i="8" s="1"/>
  <c r="I234" i="8" a="1"/>
  <c r="I234" i="8" s="1"/>
  <c r="I235" i="8" a="1"/>
  <c r="I235" i="8"/>
  <c r="I236" i="8" a="1"/>
  <c r="I236" i="8" s="1"/>
  <c r="I237" i="8" a="1"/>
  <c r="I237" i="8" s="1"/>
  <c r="I238" i="8" a="1"/>
  <c r="I238" i="8"/>
  <c r="I239" i="8" a="1"/>
  <c r="I239" i="8" s="1"/>
  <c r="I240" i="8" a="1"/>
  <c r="I240" i="8"/>
  <c r="I241" i="8" a="1"/>
  <c r="I241" i="8" s="1"/>
  <c r="I242" i="8" a="1"/>
  <c r="I242" i="8" s="1"/>
  <c r="I243" i="8" a="1"/>
  <c r="I243" i="8" s="1"/>
  <c r="I244" i="8" a="1"/>
  <c r="I244" i="8" s="1"/>
  <c r="I245" i="8" a="1"/>
  <c r="I245" i="8"/>
  <c r="I246" i="8" a="1"/>
  <c r="I246" i="8" s="1"/>
  <c r="I247" i="8" a="1"/>
  <c r="I247" i="8" s="1"/>
  <c r="I248" i="8" a="1"/>
  <c r="I248" i="8" s="1"/>
  <c r="I249" i="8" a="1"/>
  <c r="I249" i="8"/>
  <c r="I250" i="8" a="1"/>
  <c r="I250" i="8" s="1"/>
  <c r="I251" i="8" a="1"/>
  <c r="I251" i="8" s="1"/>
  <c r="I252" i="8" a="1"/>
  <c r="I252" i="8"/>
  <c r="I253" i="8" a="1"/>
  <c r="I253" i="8" s="1"/>
  <c r="I254" i="8" a="1"/>
  <c r="I254" i="8" s="1"/>
  <c r="I255" i="8" a="1"/>
  <c r="I255" i="8" s="1"/>
  <c r="I256" i="8" a="1"/>
  <c r="I256" i="8" s="1"/>
  <c r="I257" i="8" a="1"/>
  <c r="I257" i="8" s="1"/>
  <c r="I258" i="8" a="1"/>
  <c r="I258" i="8" s="1"/>
  <c r="I259" i="8" a="1"/>
  <c r="I259" i="8" s="1"/>
  <c r="I260" i="8" a="1"/>
  <c r="I260" i="8" s="1"/>
  <c r="I261" i="8" a="1"/>
  <c r="I261" i="8" s="1"/>
  <c r="I262" i="8" a="1"/>
  <c r="I262" i="8" s="1"/>
  <c r="I263" i="8" a="1"/>
  <c r="I263" i="8"/>
  <c r="I264" i="8" a="1"/>
  <c r="I264" i="8"/>
  <c r="I265" i="8" a="1"/>
  <c r="I265" i="8" s="1"/>
  <c r="I266" i="8" a="1"/>
  <c r="I266" i="8" s="1"/>
  <c r="I267" i="8" a="1"/>
  <c r="I267" i="8"/>
  <c r="I268" i="8" a="1"/>
  <c r="I268" i="8" s="1"/>
  <c r="I269" i="8" a="1"/>
  <c r="I269" i="8" s="1"/>
  <c r="I270" i="8" a="1"/>
  <c r="I270" i="8" s="1"/>
  <c r="I271" i="8" a="1"/>
  <c r="I271" i="8"/>
  <c r="I272" i="8" a="1"/>
  <c r="I272" i="8" s="1"/>
  <c r="I273" i="8" a="1"/>
  <c r="I273" i="8"/>
  <c r="I274" i="8" a="1"/>
  <c r="I274" i="8"/>
  <c r="I275" i="8" a="1"/>
  <c r="I275" i="8" s="1"/>
  <c r="I276" i="8" a="1"/>
  <c r="I276" i="8" s="1"/>
  <c r="I277" i="8" a="1"/>
  <c r="I277" i="8" s="1"/>
  <c r="I278" i="8" a="1"/>
  <c r="I278" i="8" s="1"/>
  <c r="I279" i="8" a="1"/>
  <c r="I279" i="8" s="1"/>
  <c r="I280" i="8" a="1"/>
  <c r="I280" i="8"/>
  <c r="I281" i="8" a="1"/>
  <c r="I281" i="8" s="1"/>
  <c r="I282" i="8" a="1"/>
  <c r="I282" i="8" s="1"/>
  <c r="I283" i="8" a="1"/>
  <c r="I283" i="8" s="1"/>
  <c r="I284" i="8" a="1"/>
  <c r="I284" i="8" s="1"/>
  <c r="I285" i="8" a="1"/>
  <c r="I285" i="8"/>
  <c r="I286" i="8" a="1"/>
  <c r="I286" i="8" s="1"/>
  <c r="I287" i="8" a="1"/>
  <c r="I287" i="8"/>
  <c r="I288" i="8" a="1"/>
  <c r="I288" i="8"/>
  <c r="I289" i="8" a="1"/>
  <c r="I289" i="8" s="1"/>
  <c r="I290" i="8" a="1"/>
  <c r="I290" i="8" s="1"/>
  <c r="I291" i="8" a="1"/>
  <c r="I291" i="8" s="1"/>
  <c r="I292" i="8" a="1"/>
  <c r="I292" i="8" s="1"/>
  <c r="I293" i="8" a="1"/>
  <c r="I293" i="8" s="1"/>
  <c r="I294" i="8" a="1"/>
  <c r="I294" i="8" s="1"/>
  <c r="I295" i="8" a="1"/>
  <c r="I295" i="8" s="1"/>
  <c r="I296" i="8" a="1"/>
  <c r="I296" i="8" s="1"/>
  <c r="I297" i="8" a="1"/>
  <c r="I297" i="8"/>
  <c r="I298" i="8" a="1"/>
  <c r="I298" i="8"/>
  <c r="I299" i="8" a="1"/>
  <c r="I299" i="8"/>
  <c r="I300" i="8" a="1"/>
  <c r="I300" i="8" s="1"/>
  <c r="I301" i="8" a="1"/>
  <c r="I301" i="8" s="1"/>
  <c r="I302" i="8" a="1"/>
  <c r="I302" i="8" s="1"/>
  <c r="I303" i="8" a="1"/>
  <c r="I303" i="8" s="1"/>
  <c r="I304" i="8" a="1"/>
  <c r="I304" i="8" s="1"/>
  <c r="I305" i="8" a="1"/>
  <c r="I305" i="8" s="1"/>
  <c r="I306" i="8" a="1"/>
  <c r="I306" i="8"/>
  <c r="I307" i="8" a="1"/>
  <c r="I307" i="8" s="1"/>
  <c r="I308" i="8" a="1"/>
  <c r="I308" i="8" s="1"/>
  <c r="I309" i="8" a="1"/>
  <c r="I309" i="8"/>
  <c r="I310" i="8" a="1"/>
  <c r="I310" i="8"/>
  <c r="I311" i="8" a="1"/>
  <c r="I311" i="8" s="1"/>
  <c r="I312" i="8" a="1"/>
  <c r="I312" i="8"/>
  <c r="I313" i="8" a="1"/>
  <c r="I313" i="8" s="1"/>
  <c r="I314" i="8" a="1"/>
  <c r="I314" i="8" s="1"/>
  <c r="I315" i="8" a="1"/>
  <c r="I315" i="8" s="1"/>
  <c r="I316" i="8" a="1"/>
  <c r="I316" i="8" s="1"/>
  <c r="I317" i="8" a="1"/>
  <c r="I317" i="8"/>
  <c r="I318" i="8" a="1"/>
  <c r="I318" i="8" s="1"/>
  <c r="I319" i="8" a="1"/>
  <c r="I319" i="8" s="1"/>
  <c r="I320" i="8" a="1"/>
  <c r="I320" i="8" s="1"/>
  <c r="I321" i="8" a="1"/>
  <c r="I321" i="8" s="1"/>
  <c r="I322" i="8" a="1"/>
  <c r="I322" i="8" s="1"/>
  <c r="I323" i="8" a="1"/>
  <c r="I323" i="8" s="1"/>
  <c r="I324" i="8" a="1"/>
  <c r="I324" i="8" s="1"/>
  <c r="I325" i="8" a="1"/>
  <c r="I325" i="8"/>
  <c r="I326" i="8" a="1"/>
  <c r="I326" i="8" s="1"/>
  <c r="I327" i="8" a="1"/>
  <c r="I327" i="8"/>
  <c r="I328" i="8" a="1"/>
  <c r="I328" i="8" s="1"/>
  <c r="I329" i="8" a="1"/>
  <c r="I329" i="8" s="1"/>
  <c r="I330" i="8" a="1"/>
  <c r="I330" i="8" s="1"/>
  <c r="I331" i="8" a="1"/>
  <c r="I331" i="8" s="1"/>
  <c r="I332" i="8" a="1"/>
  <c r="I332" i="8" s="1"/>
  <c r="I333" i="8" a="1"/>
  <c r="I333" i="8" s="1"/>
  <c r="I334" i="8" a="1"/>
  <c r="I334" i="8"/>
  <c r="I335" i="8" a="1"/>
  <c r="I335" i="8" s="1"/>
  <c r="I336" i="8" a="1"/>
  <c r="I336" i="8" s="1"/>
  <c r="I337" i="8" a="1"/>
  <c r="I337" i="8" s="1"/>
  <c r="I338" i="8" a="1"/>
  <c r="I338" i="8" s="1"/>
  <c r="I339" i="8" a="1"/>
  <c r="I339" i="8" s="1"/>
  <c r="I340" i="8" a="1"/>
  <c r="I340" i="8"/>
  <c r="I341" i="8" a="1"/>
  <c r="I341" i="8"/>
  <c r="I342" i="8" a="1"/>
  <c r="I342" i="8" s="1"/>
  <c r="I343" i="8" a="1"/>
  <c r="I343" i="8" s="1"/>
  <c r="I344" i="8" a="1"/>
  <c r="I344" i="8" s="1"/>
  <c r="I345" i="8" a="1"/>
  <c r="I345" i="8" s="1"/>
  <c r="I346" i="8" a="1"/>
  <c r="I346" i="8" s="1"/>
  <c r="I347" i="8" a="1"/>
  <c r="I347" i="8"/>
  <c r="I348" i="8" a="1"/>
  <c r="I348" i="8" s="1"/>
  <c r="I349" i="8" a="1"/>
  <c r="I349" i="8"/>
  <c r="I350" i="8" a="1"/>
  <c r="I350" i="8" s="1"/>
  <c r="I351" i="8" a="1"/>
  <c r="I351" i="8" s="1"/>
  <c r="I352" i="8" a="1"/>
  <c r="I352" i="8" s="1"/>
  <c r="I353" i="8" a="1"/>
  <c r="I353" i="8" s="1"/>
  <c r="I354" i="8" a="1"/>
  <c r="I354" i="8" s="1"/>
  <c r="I355" i="8" a="1"/>
  <c r="I355" i="8" s="1"/>
  <c r="I356" i="8" a="1"/>
  <c r="I356" i="8" s="1"/>
  <c r="I357" i="8" a="1"/>
  <c r="I357" i="8"/>
  <c r="I358" i="8" a="1"/>
  <c r="I358" i="8"/>
  <c r="I359" i="8" a="1"/>
  <c r="I359" i="8"/>
  <c r="I360" i="8" a="1"/>
  <c r="I360" i="8" s="1"/>
  <c r="I361" i="8" a="1"/>
  <c r="I361" i="8" s="1"/>
  <c r="I362" i="8" a="1"/>
  <c r="I362" i="8" s="1"/>
  <c r="I363" i="8" a="1"/>
  <c r="I363" i="8"/>
  <c r="I364" i="8" a="1"/>
  <c r="I364" i="8" s="1"/>
  <c r="I365" i="8" a="1"/>
  <c r="I365" i="8"/>
  <c r="I366" i="8" a="1"/>
  <c r="I366" i="8" s="1"/>
  <c r="I367" i="8" a="1"/>
  <c r="I367" i="8" s="1"/>
  <c r="I368" i="8" a="1"/>
  <c r="I368" i="8" s="1"/>
  <c r="I369" i="8" a="1"/>
  <c r="I369" i="8" s="1"/>
  <c r="I370" i="8" a="1"/>
  <c r="I370" i="8" s="1"/>
  <c r="I371" i="8" a="1"/>
  <c r="I371" i="8" s="1"/>
  <c r="I372" i="8" a="1"/>
  <c r="I372" i="8"/>
  <c r="I373" i="8" a="1"/>
  <c r="I373" i="8"/>
  <c r="I374" i="8" a="1"/>
  <c r="I374" i="8" s="1"/>
  <c r="I375" i="8" a="1"/>
  <c r="I375" i="8" s="1"/>
  <c r="I376" i="8" a="1"/>
  <c r="I376" i="8" s="1"/>
  <c r="I377" i="8" a="1"/>
  <c r="I377" i="8" s="1"/>
  <c r="I378" i="8" a="1"/>
  <c r="I378" i="8" s="1"/>
  <c r="I379" i="8" a="1"/>
  <c r="I379" i="8" s="1"/>
  <c r="I380" i="8" a="1"/>
  <c r="I380" i="8" s="1"/>
  <c r="I381" i="8" a="1"/>
  <c r="I381" i="8"/>
  <c r="I382" i="8" a="1"/>
  <c r="I382" i="8" s="1"/>
  <c r="I383" i="8" a="1"/>
  <c r="I383" i="8"/>
  <c r="I384" i="8" a="1"/>
  <c r="I384" i="8" s="1"/>
  <c r="I385" i="8" a="1"/>
  <c r="I385" i="8"/>
  <c r="I386" i="8" a="1"/>
  <c r="I386" i="8" s="1"/>
  <c r="I387" i="8" a="1"/>
  <c r="I387" i="8" s="1"/>
  <c r="I388" i="8" a="1"/>
  <c r="I388" i="8" s="1"/>
  <c r="I389" i="8" a="1"/>
  <c r="I389" i="8"/>
  <c r="I390" i="8" a="1"/>
  <c r="I390" i="8" s="1"/>
  <c r="I391" i="8" a="1"/>
  <c r="I391" i="8" s="1"/>
  <c r="I392" i="8" a="1"/>
  <c r="I392" i="8" s="1"/>
  <c r="I393" i="8" a="1"/>
  <c r="I393" i="8" s="1"/>
  <c r="I394" i="8" a="1"/>
  <c r="I394" i="8" s="1"/>
  <c r="I395" i="8" a="1"/>
  <c r="I395" i="8" s="1"/>
  <c r="I396" i="8" a="1"/>
  <c r="I396" i="8" s="1"/>
  <c r="I397" i="8" a="1"/>
  <c r="I397" i="8" s="1"/>
  <c r="I398" i="8" a="1"/>
  <c r="I398" i="8" s="1"/>
  <c r="I399" i="8" a="1"/>
  <c r="I399" i="8" s="1"/>
  <c r="I400" i="8" a="1"/>
  <c r="I400" i="8"/>
  <c r="I401" i="8" a="1"/>
  <c r="I401" i="8" s="1"/>
  <c r="I402" i="8" a="1"/>
  <c r="I402" i="8"/>
  <c r="I403" i="8" a="1"/>
  <c r="I403" i="8" s="1"/>
  <c r="I404" i="8" a="1"/>
  <c r="I404" i="8" s="1"/>
  <c r="I405" i="8" a="1"/>
  <c r="I405" i="8" s="1"/>
  <c r="I406" i="8" a="1"/>
  <c r="I406" i="8" s="1"/>
  <c r="I407" i="8" a="1"/>
  <c r="I407" i="8"/>
  <c r="I408" i="8" a="1"/>
  <c r="I408" i="8" s="1"/>
  <c r="I409" i="8" a="1"/>
  <c r="I409" i="8" s="1"/>
  <c r="I410" i="8" a="1"/>
  <c r="I410" i="8" s="1"/>
  <c r="I411" i="8" a="1"/>
  <c r="I411" i="8" s="1"/>
  <c r="I412" i="8" a="1"/>
  <c r="I412" i="8" s="1"/>
  <c r="I413" i="8" a="1"/>
  <c r="I413" i="8" s="1"/>
  <c r="I414" i="8" a="1"/>
  <c r="I414" i="8" s="1"/>
  <c r="I415" i="8" a="1"/>
  <c r="I415" i="8"/>
  <c r="I416" i="8" a="1"/>
  <c r="I416" i="8" s="1"/>
  <c r="I417" i="8" a="1"/>
  <c r="I417" i="8" s="1"/>
  <c r="I418" i="8" a="1"/>
  <c r="I418" i="8"/>
  <c r="I419" i="8" a="1"/>
  <c r="I419" i="8" s="1"/>
  <c r="I420" i="8" a="1"/>
  <c r="I420" i="8" s="1"/>
  <c r="I421" i="8" a="1"/>
  <c r="I421" i="8" s="1"/>
  <c r="I422" i="8" a="1"/>
  <c r="I422" i="8" s="1"/>
  <c r="I423" i="8" a="1"/>
  <c r="I423" i="8" s="1"/>
  <c r="I424" i="8" a="1"/>
  <c r="I424" i="8" s="1"/>
  <c r="I425" i="8" a="1"/>
  <c r="I425" i="8" s="1"/>
  <c r="I426" i="8" a="1"/>
  <c r="I426" i="8" s="1"/>
  <c r="I427" i="8" a="1"/>
  <c r="I427" i="8" s="1"/>
  <c r="I428" i="8" a="1"/>
  <c r="I428" i="8" s="1"/>
  <c r="I429" i="8" a="1"/>
  <c r="I429" i="8"/>
  <c r="I430" i="8" a="1"/>
  <c r="I430" i="8" s="1"/>
  <c r="I431" i="8" a="1"/>
  <c r="I431" i="8" s="1"/>
  <c r="I432" i="8" a="1"/>
  <c r="I432" i="8"/>
  <c r="I433" i="8" a="1"/>
  <c r="I433" i="8"/>
  <c r="I434" i="8" a="1"/>
  <c r="I434" i="8" s="1"/>
  <c r="I435" i="8" a="1"/>
  <c r="I435" i="8" s="1"/>
  <c r="I436" i="8" a="1"/>
  <c r="I436" i="8" s="1"/>
  <c r="I437" i="8" a="1"/>
  <c r="I437" i="8"/>
  <c r="I438" i="8" a="1"/>
  <c r="I438" i="8" s="1"/>
  <c r="I439" i="8" a="1"/>
  <c r="I439" i="8" s="1"/>
  <c r="I440" i="8" a="1"/>
  <c r="I440" i="8" s="1"/>
  <c r="I441" i="8" a="1"/>
  <c r="I441" i="8" s="1"/>
  <c r="I442" i="8" a="1"/>
  <c r="I442" i="8" s="1"/>
  <c r="I443" i="8" a="1"/>
  <c r="I443" i="8"/>
  <c r="I444" i="8" a="1"/>
  <c r="I444" i="8"/>
  <c r="I445" i="8" a="1"/>
  <c r="I445" i="8" s="1"/>
  <c r="I446" i="8" a="1"/>
  <c r="I446" i="8" s="1"/>
  <c r="I447" i="8" a="1"/>
  <c r="I447" i="8" s="1"/>
  <c r="I448" i="8" a="1"/>
  <c r="I448" i="8" s="1"/>
  <c r="I449" i="8" a="1"/>
  <c r="I449" i="8" s="1"/>
  <c r="I450" i="8" a="1"/>
  <c r="I450" i="8" s="1"/>
  <c r="I451" i="8" a="1"/>
  <c r="I451" i="8" s="1"/>
  <c r="I452" i="8" a="1"/>
  <c r="I452" i="8" s="1"/>
  <c r="I453" i="8" a="1"/>
  <c r="I453" i="8" s="1"/>
  <c r="I454" i="8" a="1"/>
  <c r="I454" i="8" s="1"/>
  <c r="I455" i="8" a="1"/>
  <c r="I455" i="8" s="1"/>
  <c r="I456" i="8" a="1"/>
  <c r="I456" i="8"/>
  <c r="I457" i="8" a="1"/>
  <c r="I457" i="8" s="1"/>
  <c r="I458" i="8" a="1"/>
  <c r="I458" i="8" s="1"/>
  <c r="I459" i="8" a="1"/>
  <c r="I459" i="8" s="1"/>
  <c r="I460" i="8" a="1"/>
  <c r="I460" i="8" s="1"/>
  <c r="I461" i="8" a="1"/>
  <c r="I461" i="8" s="1"/>
  <c r="I462" i="8" a="1"/>
  <c r="I462" i="8" s="1"/>
  <c r="I463" i="8" a="1"/>
  <c r="I463" i="8" s="1"/>
  <c r="I464" i="8" a="1"/>
  <c r="I464" i="8" s="1"/>
  <c r="I465" i="8" a="1"/>
  <c r="I465" i="8" s="1"/>
  <c r="I466" i="8" a="1"/>
  <c r="I466" i="8" s="1"/>
  <c r="I467" i="8" a="1"/>
  <c r="I467" i="8" s="1"/>
  <c r="I468" i="8" a="1"/>
  <c r="I468" i="8" s="1"/>
  <c r="I469" i="8" a="1"/>
  <c r="I469" i="8"/>
  <c r="I470" i="8" a="1"/>
  <c r="I470" i="8" s="1"/>
  <c r="I471" i="8" a="1"/>
  <c r="I471" i="8" s="1"/>
  <c r="I472" i="8" a="1"/>
  <c r="I472" i="8" s="1"/>
  <c r="I473" i="8" a="1"/>
  <c r="I473" i="8" s="1"/>
  <c r="I474" i="8" a="1"/>
  <c r="I474" i="8"/>
  <c r="I475" i="8" a="1"/>
  <c r="I475" i="8" s="1"/>
  <c r="I476" i="8" a="1"/>
  <c r="I476" i="8" s="1"/>
  <c r="I477" i="8" a="1"/>
  <c r="I477" i="8" s="1"/>
  <c r="I478" i="8" a="1"/>
  <c r="I478" i="8" s="1"/>
  <c r="I479" i="8" a="1"/>
  <c r="I479" i="8"/>
  <c r="I480" i="8" a="1"/>
  <c r="I480" i="8" s="1"/>
  <c r="I481" i="8" a="1"/>
  <c r="I481" i="8"/>
  <c r="I482" i="8" a="1"/>
  <c r="I482" i="8" s="1"/>
  <c r="I483" i="8" a="1"/>
  <c r="I483" i="8" s="1"/>
  <c r="I484" i="8" a="1"/>
  <c r="I484" i="8"/>
  <c r="I485" i="8" a="1"/>
  <c r="I485" i="8"/>
  <c r="I486" i="8" a="1"/>
  <c r="I486" i="8" s="1"/>
  <c r="I487" i="8" a="1"/>
  <c r="I487" i="8"/>
  <c r="I488" i="8" a="1"/>
  <c r="I488" i="8" s="1"/>
  <c r="I489" i="8" a="1"/>
  <c r="I489" i="8"/>
  <c r="I490" i="8" a="1"/>
  <c r="I490" i="8" s="1"/>
  <c r="I491" i="8" a="1"/>
  <c r="I491" i="8" s="1"/>
  <c r="I492" i="8" a="1"/>
  <c r="I492" i="8" s="1"/>
  <c r="I493" i="8" a="1"/>
  <c r="I493" i="8" s="1"/>
  <c r="I494" i="8" a="1"/>
  <c r="I494" i="8" s="1"/>
  <c r="I495" i="8" a="1"/>
  <c r="I495" i="8" s="1"/>
  <c r="I496" i="8" a="1"/>
  <c r="I496" i="8"/>
  <c r="I497" i="8" a="1"/>
  <c r="I497" i="8"/>
  <c r="I498" i="8" a="1"/>
  <c r="I498" i="8" s="1"/>
  <c r="I499" i="8" a="1"/>
  <c r="I499" i="8" s="1"/>
  <c r="I500" i="8" a="1"/>
  <c r="I500" i="8" s="1"/>
  <c r="I501" i="8" a="1"/>
  <c r="I501" i="8" s="1"/>
  <c r="I502" i="8" a="1"/>
  <c r="I502" i="8"/>
  <c r="I503" i="8" a="1"/>
  <c r="I503" i="8" s="1"/>
  <c r="I504" i="8" a="1"/>
  <c r="I504" i="8" s="1"/>
  <c r="I505" i="8" a="1"/>
  <c r="I505" i="8"/>
  <c r="I506" i="8" a="1"/>
  <c r="I506" i="8" s="1"/>
  <c r="I507" i="8" a="1"/>
  <c r="I507" i="8" s="1"/>
  <c r="I508" i="8" a="1"/>
  <c r="I508" i="8" s="1"/>
  <c r="I509" i="8" a="1"/>
  <c r="I509" i="8" s="1"/>
  <c r="I510" i="8" a="1"/>
  <c r="I510" i="8"/>
  <c r="I511" i="8" a="1"/>
  <c r="I511" i="8" s="1"/>
  <c r="I512" i="8" a="1"/>
  <c r="I512" i="8" s="1"/>
  <c r="I513" i="8" a="1"/>
  <c r="I513" i="8"/>
  <c r="I514" i="8" a="1"/>
  <c r="I514" i="8" s="1"/>
  <c r="I515" i="8" a="1"/>
  <c r="I515" i="8" s="1"/>
  <c r="I516" i="8" a="1"/>
  <c r="I516" i="8" s="1"/>
  <c r="I517" i="8" a="1"/>
  <c r="I517" i="8"/>
  <c r="I518" i="8" a="1"/>
  <c r="I518" i="8" s="1"/>
  <c r="I519" i="8" a="1"/>
  <c r="I519" i="8"/>
  <c r="I520" i="8" a="1"/>
  <c r="I520" i="8" s="1"/>
  <c r="I521" i="8" a="1"/>
  <c r="I521" i="8"/>
  <c r="I522" i="8" a="1"/>
  <c r="I522" i="8" s="1"/>
  <c r="I523" i="8" a="1"/>
  <c r="I523" i="8" s="1"/>
  <c r="I524" i="8" a="1"/>
  <c r="I524" i="8" s="1"/>
  <c r="I525" i="8" a="1"/>
  <c r="I525" i="8" s="1"/>
  <c r="I526" i="8" a="1"/>
  <c r="I526" i="8" s="1"/>
  <c r="I527" i="8" a="1"/>
  <c r="I527" i="8"/>
  <c r="I528" i="8" a="1"/>
  <c r="I528" i="8"/>
  <c r="I529" i="8" a="1"/>
  <c r="I529" i="8" s="1"/>
  <c r="I530" i="8" a="1"/>
  <c r="I530" i="8" s="1"/>
  <c r="I531" i="8" a="1"/>
  <c r="I531" i="8"/>
  <c r="I532" i="8" a="1"/>
  <c r="I532" i="8" s="1"/>
  <c r="I533" i="8" a="1"/>
  <c r="I533" i="8" s="1"/>
  <c r="I534" i="8" a="1"/>
  <c r="I534" i="8"/>
  <c r="I535" i="8" a="1"/>
  <c r="I535" i="8"/>
  <c r="I536" i="8" a="1"/>
  <c r="I536" i="8" s="1"/>
  <c r="I537" i="8" a="1"/>
  <c r="I537" i="8" s="1"/>
  <c r="I538" i="8" a="1"/>
  <c r="I538" i="8" s="1"/>
  <c r="I539" i="8" a="1"/>
  <c r="I539" i="8" s="1"/>
  <c r="I540" i="8" a="1"/>
  <c r="I540" i="8" s="1"/>
  <c r="I541" i="8" a="1"/>
  <c r="I541" i="8" s="1"/>
  <c r="I542" i="8" a="1"/>
  <c r="I542" i="8" s="1"/>
  <c r="I543" i="8" a="1"/>
  <c r="I543" i="8"/>
  <c r="I544" i="8" a="1"/>
  <c r="I544" i="8" s="1"/>
  <c r="I545" i="8" a="1"/>
  <c r="I545" i="8" s="1"/>
  <c r="I546" i="8" a="1"/>
  <c r="I546" i="8" s="1"/>
  <c r="I547" i="8" a="1"/>
  <c r="I547" i="8"/>
  <c r="I548" i="8" a="1"/>
  <c r="I548" i="8" s="1"/>
  <c r="I549" i="8" a="1"/>
  <c r="I549" i="8" s="1"/>
  <c r="I550" i="8" a="1"/>
  <c r="I550" i="8" s="1"/>
  <c r="I551" i="8" a="1"/>
  <c r="I551" i="8" s="1"/>
  <c r="I552" i="8" a="1"/>
  <c r="I552" i="8" s="1"/>
  <c r="I553" i="8" a="1"/>
  <c r="I553" i="8"/>
  <c r="I554" i="8" a="1"/>
  <c r="I554" i="8" s="1"/>
  <c r="I555" i="8" a="1"/>
  <c r="I555" i="8" s="1"/>
  <c r="I556" i="8" a="1"/>
  <c r="I556" i="8" s="1"/>
  <c r="I557" i="8" a="1"/>
  <c r="I557" i="8"/>
  <c r="I558" i="8" a="1"/>
  <c r="I558" i="8" s="1"/>
  <c r="I559" i="8" a="1"/>
  <c r="I559" i="8" s="1"/>
  <c r="I560" i="8" a="1"/>
  <c r="I560" i="8" s="1"/>
  <c r="I561" i="8" a="1"/>
  <c r="I561" i="8" s="1"/>
  <c r="I562" i="8" a="1"/>
  <c r="I562" i="8" s="1"/>
  <c r="I563" i="8" a="1"/>
  <c r="I563" i="8"/>
  <c r="I564" i="8" a="1"/>
  <c r="I564" i="8" s="1"/>
  <c r="I565" i="8" a="1"/>
  <c r="I565" i="8" s="1"/>
  <c r="I566" i="8" a="1"/>
  <c r="I566" i="8" s="1"/>
  <c r="I567" i="8" a="1"/>
  <c r="I567" i="8" s="1"/>
  <c r="I568" i="8" a="1"/>
  <c r="I568" i="8" s="1"/>
  <c r="I569" i="8" a="1"/>
  <c r="I569" i="8" s="1"/>
  <c r="I570" i="8" a="1"/>
  <c r="I570" i="8"/>
  <c r="I571" i="8" a="1"/>
  <c r="I571" i="8" s="1"/>
  <c r="I572" i="8" a="1"/>
  <c r="I572" i="8" s="1"/>
  <c r="I573" i="8" a="1"/>
  <c r="I573" i="8" s="1"/>
  <c r="I574" i="8" a="1"/>
  <c r="I574" i="8" s="1"/>
  <c r="I575" i="8" a="1"/>
  <c r="I575" i="8"/>
  <c r="I576" i="8" a="1"/>
  <c r="I576" i="8" s="1"/>
  <c r="I577" i="8" a="1"/>
  <c r="I577" i="8" s="1"/>
  <c r="I578" i="8" a="1"/>
  <c r="I578" i="8" s="1"/>
  <c r="I579" i="8" a="1"/>
  <c r="I579" i="8"/>
  <c r="I580" i="8" a="1"/>
  <c r="I580" i="8" s="1"/>
  <c r="I581" i="8" a="1"/>
  <c r="I581" i="8" s="1"/>
  <c r="I582" i="8" a="1"/>
  <c r="I582" i="8" s="1"/>
  <c r="I583" i="8" a="1"/>
  <c r="I583" i="8"/>
  <c r="I584" i="8" a="1"/>
  <c r="I584" i="8" s="1"/>
  <c r="I585" i="8" a="1"/>
  <c r="I585" i="8" s="1"/>
  <c r="I586" i="8" a="1"/>
  <c r="I586" i="8" s="1"/>
  <c r="I587" i="8" a="1"/>
  <c r="I587" i="8" s="1"/>
  <c r="I588" i="8" a="1"/>
  <c r="I588" i="8" s="1"/>
  <c r="I589" i="8" a="1"/>
  <c r="I589" i="8" s="1"/>
  <c r="I590" i="8" a="1"/>
  <c r="I590" i="8" s="1"/>
  <c r="I591" i="8" a="1"/>
  <c r="I591" i="8" s="1"/>
  <c r="I592" i="8" a="1"/>
  <c r="I592" i="8" s="1"/>
  <c r="I593" i="8" a="1"/>
  <c r="I593" i="8"/>
  <c r="I594" i="8" a="1"/>
  <c r="I594" i="8" s="1"/>
  <c r="I595" i="8" a="1"/>
  <c r="I595" i="8" s="1"/>
  <c r="I596" i="8" a="1"/>
  <c r="I596" i="8" s="1"/>
  <c r="I597" i="8" a="1"/>
  <c r="I597" i="8" s="1"/>
  <c r="I598" i="8" a="1"/>
  <c r="I598" i="8" s="1"/>
  <c r="I599" i="8" a="1"/>
  <c r="I599" i="8"/>
  <c r="I600" i="8" a="1"/>
  <c r="I600" i="8" s="1"/>
  <c r="I601" i="8" a="1"/>
  <c r="I601" i="8" s="1"/>
  <c r="I602" i="8" a="1"/>
  <c r="I602" i="8" s="1"/>
  <c r="I603" i="8" a="1"/>
  <c r="I603" i="8" s="1"/>
  <c r="I604" i="8" a="1"/>
  <c r="I604" i="8" s="1"/>
  <c r="I605" i="8" a="1"/>
  <c r="I605" i="8" s="1"/>
  <c r="I606" i="8" a="1"/>
  <c r="I606" i="8"/>
  <c r="I607" i="8" a="1"/>
  <c r="I607" i="8"/>
  <c r="I608" i="8" a="1"/>
  <c r="I608" i="8" s="1"/>
  <c r="I609" i="8" a="1"/>
  <c r="I609" i="8"/>
  <c r="I610" i="8" a="1"/>
  <c r="I610" i="8" s="1"/>
  <c r="I611" i="8" a="1"/>
  <c r="I611" i="8" s="1"/>
  <c r="I612" i="8" a="1"/>
  <c r="I612" i="8" s="1"/>
  <c r="I613" i="8" a="1"/>
  <c r="I613" i="8" s="1"/>
  <c r="I614" i="8" a="1"/>
  <c r="I614" i="8" s="1"/>
  <c r="I615" i="8" a="1"/>
  <c r="I615" i="8"/>
  <c r="I616" i="8" a="1"/>
  <c r="I616" i="8" s="1"/>
  <c r="I617" i="8" a="1"/>
  <c r="I617" i="8" s="1"/>
  <c r="I618" i="8" a="1"/>
  <c r="I618" i="8"/>
  <c r="I619" i="8" a="1"/>
  <c r="I619" i="8"/>
  <c r="I620" i="8" a="1"/>
  <c r="I620" i="8" s="1"/>
  <c r="I621" i="8" a="1"/>
  <c r="I621" i="8" s="1"/>
  <c r="I622" i="8" a="1"/>
  <c r="I622" i="8" s="1"/>
  <c r="I623" i="8" a="1"/>
  <c r="I623" i="8" s="1"/>
  <c r="I624" i="8" a="1"/>
  <c r="I624" i="8" s="1"/>
  <c r="I625" i="8" a="1"/>
  <c r="I625" i="8"/>
  <c r="I626" i="8" a="1"/>
  <c r="I626" i="8" s="1"/>
  <c r="I627" i="8" a="1"/>
  <c r="I627" i="8" s="1"/>
  <c r="I628" i="8" a="1"/>
  <c r="I628" i="8" s="1"/>
  <c r="I629" i="8" a="1"/>
  <c r="I629" i="8" s="1"/>
  <c r="I630" i="8" a="1"/>
  <c r="I630" i="8" s="1"/>
  <c r="I631" i="8" a="1"/>
  <c r="I631" i="8" s="1"/>
  <c r="I632" i="8" a="1"/>
  <c r="I632" i="8" s="1"/>
  <c r="I633" i="8" a="1"/>
  <c r="I633" i="8"/>
  <c r="I634" i="8" a="1"/>
  <c r="I634" i="8" s="1"/>
  <c r="I635" i="8" a="1"/>
  <c r="I635" i="8"/>
  <c r="I636" i="8" a="1"/>
  <c r="I636" i="8" s="1"/>
  <c r="I637" i="8" a="1"/>
  <c r="I637" i="8" s="1"/>
  <c r="I638" i="8" a="1"/>
  <c r="I638" i="8" s="1"/>
  <c r="I639" i="8" a="1"/>
  <c r="I639" i="8" s="1"/>
  <c r="I640" i="8" a="1"/>
  <c r="I640" i="8" s="1"/>
  <c r="I641" i="8" a="1"/>
  <c r="I641" i="8"/>
  <c r="I642" i="8" a="1"/>
  <c r="I642" i="8"/>
  <c r="I643" i="8" a="1"/>
  <c r="I643" i="8"/>
  <c r="I644" i="8" a="1"/>
  <c r="I644" i="8" s="1"/>
  <c r="I645" i="8" a="1"/>
  <c r="I645" i="8" s="1"/>
  <c r="I646" i="8" a="1"/>
  <c r="I646" i="8" s="1"/>
  <c r="I647" i="8" a="1"/>
  <c r="I647" i="8" s="1"/>
  <c r="I648" i="8" a="1"/>
  <c r="I648" i="8" s="1"/>
  <c r="I649" i="8" a="1"/>
  <c r="I649" i="8"/>
  <c r="I650" i="8" a="1"/>
  <c r="I650" i="8" s="1"/>
  <c r="I651" i="8" a="1"/>
  <c r="I651" i="8" s="1"/>
  <c r="I652" i="8" a="1"/>
  <c r="I652" i="8" s="1"/>
  <c r="I653" i="8" a="1"/>
  <c r="I653" i="8" s="1"/>
  <c r="I654" i="8" a="1"/>
  <c r="I654" i="8"/>
  <c r="I655" i="8" a="1"/>
  <c r="I655" i="8" s="1"/>
  <c r="I656" i="8" a="1"/>
  <c r="I656" i="8" s="1"/>
  <c r="I657" i="8" a="1"/>
  <c r="I657" i="8"/>
  <c r="I658" i="8" a="1"/>
  <c r="I658" i="8" s="1"/>
  <c r="I659" i="8" a="1"/>
  <c r="I659" i="8" s="1"/>
  <c r="I660" i="8" a="1"/>
  <c r="I660" i="8" s="1"/>
  <c r="I661" i="8" a="1"/>
  <c r="I661" i="8" s="1"/>
  <c r="I662" i="8" a="1"/>
  <c r="I662" i="8" s="1"/>
  <c r="I663" i="8" a="1"/>
  <c r="I663" i="8" s="1"/>
  <c r="I664" i="8" a="1"/>
  <c r="I664" i="8" s="1"/>
  <c r="I665" i="8" a="1"/>
  <c r="I665" i="8" s="1"/>
  <c r="I666" i="8" a="1"/>
  <c r="I666" i="8" s="1"/>
  <c r="I667" i="8" a="1"/>
  <c r="I667" i="8" s="1"/>
  <c r="I668" i="8" a="1"/>
  <c r="I668" i="8" s="1"/>
  <c r="I669" i="8" a="1"/>
  <c r="I669" i="8" s="1"/>
  <c r="I670" i="8" a="1"/>
  <c r="I670" i="8" s="1"/>
  <c r="I671" i="8" a="1"/>
  <c r="I671" i="8"/>
  <c r="I672" i="8" a="1"/>
  <c r="I672" i="8"/>
  <c r="I673" i="8" a="1"/>
  <c r="I673" i="8" s="1"/>
  <c r="I674" i="8" a="1"/>
  <c r="I674" i="8" s="1"/>
  <c r="I675" i="8" a="1"/>
  <c r="I675" i="8"/>
  <c r="I676" i="8" a="1"/>
  <c r="I676" i="8" s="1"/>
  <c r="I677" i="8" a="1"/>
  <c r="I677" i="8" s="1"/>
  <c r="I678" i="8" a="1"/>
  <c r="I678" i="8" s="1"/>
  <c r="I679" i="8" a="1"/>
  <c r="I679" i="8"/>
  <c r="I680" i="8" a="1"/>
  <c r="I680" i="8" s="1"/>
  <c r="I681" i="8" a="1"/>
  <c r="I681" i="8"/>
  <c r="I682" i="8" a="1"/>
  <c r="I682" i="8" s="1"/>
  <c r="I683" i="8" a="1"/>
  <c r="I683" i="8" s="1"/>
  <c r="I684" i="8" a="1"/>
  <c r="I684" i="8" s="1"/>
  <c r="I685" i="8" a="1"/>
  <c r="I685" i="8" s="1"/>
  <c r="I686" i="8" a="1"/>
  <c r="I686" i="8" s="1"/>
  <c r="I687" i="8" a="1"/>
  <c r="I687" i="8"/>
  <c r="I688" i="8" a="1"/>
  <c r="I688" i="8" s="1"/>
  <c r="I689" i="8" a="1"/>
  <c r="I689" i="8" s="1"/>
  <c r="I690" i="8" a="1"/>
  <c r="I690" i="8"/>
  <c r="I691" i="8" a="1"/>
  <c r="I691" i="8"/>
  <c r="I692" i="8" a="1"/>
  <c r="I692" i="8" s="1"/>
  <c r="I693" i="8" a="1"/>
  <c r="I693" i="8" s="1"/>
  <c r="I694" i="8" a="1"/>
  <c r="I694" i="8" s="1"/>
  <c r="I695" i="8" a="1"/>
  <c r="I695" i="8" s="1"/>
  <c r="I696" i="8" a="1"/>
  <c r="I696" i="8" s="1"/>
  <c r="I697" i="8" a="1"/>
  <c r="I697" i="8"/>
  <c r="I698" i="8" a="1"/>
  <c r="I698" i="8" s="1"/>
  <c r="I699" i="8" a="1"/>
  <c r="I699" i="8" s="1"/>
  <c r="I700" i="8" a="1"/>
  <c r="I700" i="8" s="1"/>
  <c r="I701" i="8" a="1"/>
  <c r="I701" i="8" s="1"/>
  <c r="I702" i="8" a="1"/>
  <c r="I702" i="8" s="1"/>
  <c r="I703" i="8" a="1"/>
  <c r="I703" i="8" s="1"/>
  <c r="I704" i="8" a="1"/>
  <c r="I704" i="8" s="1"/>
  <c r="I705" i="8" a="1"/>
  <c r="I705" i="8"/>
  <c r="I706" i="8" a="1"/>
  <c r="I706" i="8" s="1"/>
  <c r="I707" i="8" a="1"/>
  <c r="I707" i="8" s="1"/>
  <c r="I708" i="8" a="1"/>
  <c r="I708" i="8"/>
  <c r="I709" i="8" a="1"/>
  <c r="I709" i="8" s="1"/>
  <c r="I710" i="8" a="1"/>
  <c r="I710" i="8" s="1"/>
  <c r="I711" i="8" a="1"/>
  <c r="I711" i="8" s="1"/>
  <c r="I712" i="8" a="1"/>
  <c r="I712" i="8" s="1"/>
  <c r="I713" i="8" a="1"/>
  <c r="I713" i="8"/>
  <c r="I714" i="8" a="1"/>
  <c r="I714" i="8"/>
  <c r="I715" i="8" a="1"/>
  <c r="I715" i="8"/>
  <c r="I716" i="8" a="1"/>
  <c r="I716" i="8" s="1"/>
  <c r="I717" i="8" a="1"/>
  <c r="I717" i="8" s="1"/>
  <c r="I718" i="8" a="1"/>
  <c r="I718" i="8" s="1"/>
  <c r="I719" i="8" a="1"/>
  <c r="I719" i="8"/>
  <c r="I720" i="8" a="1"/>
  <c r="I720" i="8" s="1"/>
  <c r="I721" i="8" a="1"/>
  <c r="I721" i="8"/>
  <c r="I722" i="8" a="1"/>
  <c r="I722" i="8" s="1"/>
  <c r="I723" i="8" a="1"/>
  <c r="I723" i="8"/>
  <c r="I724" i="8" a="1"/>
  <c r="I724" i="8" s="1"/>
  <c r="I725" i="8" a="1"/>
  <c r="I725" i="8" s="1"/>
  <c r="I726" i="8" a="1"/>
  <c r="I726" i="8" s="1"/>
  <c r="I727" i="8" a="1"/>
  <c r="I727" i="8"/>
  <c r="I728" i="8" a="1"/>
  <c r="I728" i="8" s="1"/>
  <c r="I729" i="8" a="1"/>
  <c r="I729" i="8"/>
  <c r="I730" i="8" a="1"/>
  <c r="I730" i="8" s="1"/>
  <c r="I731" i="8" a="1"/>
  <c r="I731" i="8" s="1"/>
  <c r="I732" i="8" a="1"/>
  <c r="I732" i="8" s="1"/>
  <c r="I733" i="8" a="1"/>
  <c r="I733" i="8" s="1"/>
  <c r="I734" i="8" a="1"/>
  <c r="I734" i="8" s="1"/>
  <c r="I735" i="8" a="1"/>
  <c r="I735" i="8" s="1"/>
  <c r="I736" i="8" a="1"/>
  <c r="I736" i="8" s="1"/>
  <c r="I737" i="8" a="1"/>
  <c r="I737" i="8"/>
  <c r="I738" i="8" a="1"/>
  <c r="I738" i="8" s="1"/>
  <c r="I739" i="8" a="1"/>
  <c r="I739" i="8" s="1"/>
  <c r="I740" i="8" a="1"/>
  <c r="I740" i="8" s="1"/>
  <c r="I741" i="8" a="1"/>
  <c r="I741" i="8"/>
  <c r="I742" i="8" a="1"/>
  <c r="I742" i="8" s="1"/>
  <c r="I743" i="8" a="1"/>
  <c r="I743" i="8"/>
  <c r="I744" i="8" a="1"/>
  <c r="I744" i="8" s="1"/>
  <c r="I745" i="8" a="1"/>
  <c r="I745" i="8" s="1"/>
  <c r="I746" i="8" a="1"/>
  <c r="I746" i="8" s="1"/>
  <c r="I747" i="8" a="1"/>
  <c r="I747" i="8" s="1"/>
  <c r="I748" i="8" a="1"/>
  <c r="I748" i="8" s="1"/>
  <c r="I749" i="8" a="1"/>
  <c r="I749" i="8"/>
  <c r="I750" i="8" a="1"/>
  <c r="I750" i="8" s="1"/>
  <c r="I751" i="8" a="1"/>
  <c r="I751" i="8" s="1"/>
  <c r="I752" i="8" a="1"/>
  <c r="I752" i="8" s="1"/>
  <c r="I753" i="8" a="1"/>
  <c r="I753" i="8" s="1"/>
  <c r="I754" i="8" a="1"/>
  <c r="I754" i="8" s="1"/>
  <c r="I755" i="8" a="1"/>
  <c r="I755" i="8" s="1"/>
  <c r="I756" i="8" a="1"/>
  <c r="I756" i="8" s="1"/>
  <c r="I757" i="8" a="1"/>
  <c r="I757" i="8" s="1"/>
  <c r="I758" i="8" a="1"/>
  <c r="I758" i="8" s="1"/>
  <c r="I759" i="8" a="1"/>
  <c r="I759" i="8"/>
  <c r="I760" i="8" a="1"/>
  <c r="I760" i="8" s="1"/>
  <c r="I761" i="8" a="1"/>
  <c r="I761" i="8" s="1"/>
  <c r="I762" i="8" a="1"/>
  <c r="I762" i="8" s="1"/>
  <c r="I763" i="8" a="1"/>
  <c r="I763" i="8"/>
  <c r="I764" i="8" a="1"/>
  <c r="I764" i="8" s="1"/>
  <c r="I765" i="8" a="1"/>
  <c r="I765" i="8" s="1"/>
  <c r="I766" i="8" a="1"/>
  <c r="I766" i="8" s="1"/>
  <c r="I767" i="8" a="1"/>
  <c r="I767" i="8" s="1"/>
  <c r="I768" i="8" a="1"/>
  <c r="I768" i="8" s="1"/>
  <c r="I769" i="8" a="1"/>
  <c r="I769" i="8"/>
  <c r="I770" i="8" a="1"/>
  <c r="I770" i="8" s="1"/>
  <c r="I771" i="8" a="1"/>
  <c r="I771" i="8" s="1"/>
  <c r="I772" i="8" a="1"/>
  <c r="I772" i="8" s="1"/>
  <c r="I773" i="8" a="1"/>
  <c r="I773" i="8"/>
  <c r="I774" i="8" a="1"/>
  <c r="I774" i="8" s="1"/>
  <c r="I775" i="8" a="1"/>
  <c r="I775" i="8" s="1"/>
  <c r="I776" i="8" a="1"/>
  <c r="I776" i="8" s="1"/>
  <c r="I777" i="8" a="1"/>
  <c r="I777" i="8"/>
  <c r="I778" i="8" a="1"/>
  <c r="I778" i="8" s="1"/>
  <c r="I779" i="8" a="1"/>
  <c r="I779" i="8"/>
  <c r="I780" i="8" a="1"/>
  <c r="I780" i="8" s="1"/>
  <c r="I781" i="8" a="1"/>
  <c r="I781" i="8" s="1"/>
  <c r="I782" i="8" a="1"/>
  <c r="I782" i="8" s="1"/>
  <c r="I783" i="8" a="1"/>
  <c r="I783" i="8" s="1"/>
  <c r="I784" i="8" a="1"/>
  <c r="I784" i="8" s="1"/>
  <c r="I785" i="8" a="1"/>
  <c r="I785" i="8"/>
  <c r="I786" i="8" a="1"/>
  <c r="I786" i="8"/>
  <c r="I787" i="8" a="1"/>
  <c r="I787" i="8"/>
  <c r="I788" i="8" a="1"/>
  <c r="I788" i="8" s="1"/>
  <c r="I789" i="8" a="1"/>
  <c r="I789" i="8" s="1"/>
  <c r="I790" i="8" a="1"/>
  <c r="I790" i="8" s="1"/>
  <c r="I791" i="8" a="1"/>
  <c r="I791" i="8"/>
  <c r="I792" i="8" a="1"/>
  <c r="I792" i="8" s="1"/>
  <c r="I793" i="8" a="1"/>
  <c r="I793" i="8"/>
  <c r="I794" i="8" a="1"/>
  <c r="I794" i="8" s="1"/>
  <c r="I795" i="8" a="1"/>
  <c r="I795" i="8" s="1"/>
  <c r="I796" i="8" a="1"/>
  <c r="I796" i="8" s="1"/>
  <c r="I797" i="8" a="1"/>
  <c r="I797" i="8" s="1"/>
  <c r="I798" i="8" a="1"/>
  <c r="I798" i="8" s="1"/>
  <c r="I799" i="8" a="1"/>
  <c r="I799" i="8" s="1"/>
  <c r="I800" i="8" a="1"/>
  <c r="I800" i="8" s="1"/>
  <c r="I801" i="8" a="1"/>
  <c r="I801" i="8"/>
  <c r="I802" i="8" a="1"/>
  <c r="I802" i="8" s="1"/>
  <c r="I803" i="8" a="1"/>
  <c r="I803" i="8" s="1"/>
  <c r="I804" i="8" a="1"/>
  <c r="I804" i="8" s="1"/>
  <c r="I805" i="8" a="1"/>
  <c r="I805" i="8"/>
  <c r="I806" i="8" a="1"/>
  <c r="I806" i="8" s="1"/>
  <c r="I807" i="8" a="1"/>
  <c r="I807" i="8" s="1"/>
  <c r="I808" i="8" a="1"/>
  <c r="I808" i="8" s="1"/>
  <c r="I809" i="8" a="1"/>
  <c r="I809" i="8" s="1"/>
  <c r="I810" i="8" a="1"/>
  <c r="I810" i="8" s="1"/>
  <c r="I811" i="8" a="1"/>
  <c r="I811" i="8" s="1"/>
  <c r="I812" i="8" a="1"/>
  <c r="I812" i="8" s="1"/>
  <c r="I813" i="8" a="1"/>
  <c r="I813" i="8" s="1"/>
  <c r="I814" i="8" a="1"/>
  <c r="I814" i="8" s="1"/>
  <c r="I815" i="8" a="1"/>
  <c r="I815" i="8"/>
  <c r="I816" i="8" a="1"/>
  <c r="I816" i="8"/>
  <c r="I817" i="8" a="1"/>
  <c r="I817" i="8" s="1"/>
  <c r="I818" i="8" a="1"/>
  <c r="I818" i="8" s="1"/>
  <c r="I819" i="8" a="1"/>
  <c r="I819" i="8"/>
  <c r="I820" i="8" a="1"/>
  <c r="I820" i="8"/>
  <c r="I821" i="8" a="1"/>
  <c r="I821" i="8" s="1"/>
  <c r="I822" i="8" a="1"/>
  <c r="I822" i="8"/>
  <c r="I823" i="8" a="1"/>
  <c r="I823" i="8" s="1"/>
  <c r="I824" i="8" a="1"/>
  <c r="I824" i="8" s="1"/>
  <c r="I825" i="8" a="1"/>
  <c r="I825" i="8"/>
  <c r="I826" i="8" a="1"/>
  <c r="I826" i="8" s="1"/>
  <c r="I827" i="8" a="1"/>
  <c r="I827" i="8" s="1"/>
  <c r="I828" i="8" a="1"/>
  <c r="I828" i="8"/>
  <c r="I829" i="8" a="1"/>
  <c r="I829" i="8" s="1"/>
  <c r="I830" i="8" a="1"/>
  <c r="I830" i="8"/>
  <c r="I831" i="8" a="1"/>
  <c r="I831" i="8" s="1"/>
  <c r="I832" i="8" a="1"/>
  <c r="I832" i="8"/>
  <c r="I833" i="8" a="1"/>
  <c r="I833" i="8" s="1"/>
  <c r="I834" i="8" a="1"/>
  <c r="I834" i="8" s="1"/>
  <c r="I835" i="8" a="1"/>
  <c r="I835" i="8"/>
  <c r="I836" i="8" a="1"/>
  <c r="I836" i="8" s="1"/>
  <c r="I837" i="8" a="1"/>
  <c r="I837" i="8" s="1"/>
  <c r="I838" i="8" a="1"/>
  <c r="I838" i="8"/>
  <c r="I839" i="8" a="1"/>
  <c r="I839" i="8" s="1"/>
  <c r="I840" i="8" a="1"/>
  <c r="I840" i="8"/>
  <c r="I841" i="8" a="1"/>
  <c r="I841" i="8"/>
  <c r="I842" i="8" a="1"/>
  <c r="I842" i="8"/>
  <c r="I843" i="8" a="1"/>
  <c r="I843" i="8"/>
  <c r="I844" i="8" a="1"/>
  <c r="I844" i="8" s="1"/>
  <c r="I845" i="8" a="1"/>
  <c r="I845" i="8" s="1"/>
  <c r="I846" i="8" a="1"/>
  <c r="I846" i="8"/>
  <c r="I847" i="8" a="1"/>
  <c r="I847" i="8" s="1"/>
  <c r="I848" i="8" a="1"/>
  <c r="I848" i="8"/>
  <c r="I849" i="8" a="1"/>
  <c r="I849" i="8" s="1"/>
  <c r="I850" i="8" a="1"/>
  <c r="I850" i="8" s="1"/>
  <c r="I851" i="8" a="1"/>
  <c r="I851" i="8" s="1"/>
  <c r="I852" i="8" a="1"/>
  <c r="I852" i="8"/>
  <c r="I853" i="8" a="1"/>
  <c r="I853" i="8" s="1"/>
  <c r="I854" i="8" a="1"/>
  <c r="I854" i="8"/>
  <c r="I855" i="8" a="1"/>
  <c r="I855" i="8"/>
  <c r="I856" i="8" a="1"/>
  <c r="I856" i="8"/>
  <c r="I857" i="8" a="1"/>
  <c r="I857" i="8" s="1"/>
  <c r="I858" i="8" a="1"/>
  <c r="I858" i="8"/>
  <c r="I859" i="8" a="1"/>
  <c r="I859" i="8" s="1"/>
  <c r="I860" i="8" a="1"/>
  <c r="I860" i="8" s="1"/>
  <c r="I861" i="8" a="1"/>
  <c r="I861" i="8"/>
  <c r="I862" i="8" a="1"/>
  <c r="I862" i="8" s="1"/>
  <c r="I863" i="8" a="1"/>
  <c r="I863" i="8" s="1"/>
  <c r="I864" i="8" a="1"/>
  <c r="I864" i="8" s="1"/>
  <c r="I865" i="8" a="1"/>
  <c r="I865" i="8" s="1"/>
  <c r="I866" i="8" a="1"/>
  <c r="I866" i="8"/>
  <c r="I867" i="8" a="1"/>
  <c r="I867" i="8" s="1"/>
  <c r="I868" i="8" a="1"/>
  <c r="I868" i="8" s="1"/>
  <c r="I869" i="8" a="1"/>
  <c r="I869" i="8" s="1"/>
  <c r="I870" i="8" a="1"/>
  <c r="I870" i="8" s="1"/>
  <c r="I871" i="8" a="1"/>
  <c r="I871" i="8"/>
  <c r="I872" i="8" a="1"/>
  <c r="I872" i="8" s="1"/>
  <c r="I873" i="8" a="1"/>
  <c r="I873" i="8" s="1"/>
  <c r="I874" i="8" a="1"/>
  <c r="I874" i="8"/>
  <c r="I875" i="8" a="1"/>
  <c r="I875" i="8" s="1"/>
  <c r="I876" i="8" a="1"/>
  <c r="I876" i="8" s="1"/>
  <c r="I877" i="8" a="1"/>
  <c r="I877" i="8" s="1"/>
  <c r="I878" i="8" a="1"/>
  <c r="I878" i="8"/>
  <c r="I879" i="8" a="1"/>
  <c r="I879" i="8"/>
  <c r="I880" i="8" a="1"/>
  <c r="I880" i="8"/>
  <c r="I881" i="8" a="1"/>
  <c r="I881" i="8" s="1"/>
  <c r="I882" i="8" a="1"/>
  <c r="I882" i="8" s="1"/>
  <c r="I883" i="8" a="1"/>
  <c r="I883" i="8" s="1"/>
  <c r="I884" i="8" a="1"/>
  <c r="I884" i="8" s="1"/>
  <c r="I885" i="8" a="1"/>
  <c r="I885" i="8"/>
  <c r="I886" i="8" a="1"/>
  <c r="I886" i="8" s="1"/>
  <c r="I887" i="8" a="1"/>
  <c r="I887" i="8" s="1"/>
  <c r="I888" i="8" a="1"/>
  <c r="I888" i="8" s="1"/>
  <c r="I889" i="8" a="1"/>
  <c r="I889" i="8"/>
  <c r="I890" i="8" a="1"/>
  <c r="I890" i="8" s="1"/>
  <c r="I891" i="8" a="1"/>
  <c r="I891" i="8" s="1"/>
  <c r="I892" i="8" a="1"/>
  <c r="I892" i="8"/>
  <c r="I893" i="8" a="1"/>
  <c r="I893" i="8" s="1"/>
  <c r="I894" i="8" a="1"/>
  <c r="I894" i="8"/>
  <c r="I895" i="8" a="1"/>
  <c r="I895" i="8" s="1"/>
  <c r="I896" i="8" a="1"/>
  <c r="I896" i="8" s="1"/>
  <c r="I897" i="8" a="1"/>
  <c r="I897" i="8"/>
  <c r="I898" i="8" a="1"/>
  <c r="I898" i="8" s="1"/>
  <c r="I899" i="8" a="1"/>
  <c r="I899" i="8" s="1"/>
  <c r="I900" i="8" a="1"/>
  <c r="I900" i="8"/>
  <c r="I901" i="8" a="1"/>
  <c r="I901" i="8"/>
  <c r="I902" i="8" a="1"/>
  <c r="I902" i="8"/>
  <c r="I903" i="8" a="1"/>
  <c r="I903" i="8" s="1"/>
  <c r="I904" i="8" a="1"/>
  <c r="I904" i="8"/>
  <c r="I905" i="8" a="1"/>
  <c r="I905" i="8" s="1"/>
  <c r="I906" i="8" a="1"/>
  <c r="I906" i="8" s="1"/>
  <c r="I907" i="8" a="1"/>
  <c r="I907" i="8" s="1"/>
  <c r="I908" i="8" a="1"/>
  <c r="I908" i="8" s="1"/>
  <c r="I909" i="8" a="1"/>
  <c r="I909" i="8" s="1"/>
  <c r="I910" i="8" a="1"/>
  <c r="I910" i="8"/>
  <c r="I911" i="8" a="1"/>
  <c r="I911" i="8" s="1"/>
  <c r="I912" i="8" a="1"/>
  <c r="I912" i="8"/>
  <c r="I913" i="8" a="1"/>
  <c r="I913" i="8"/>
  <c r="I914" i="8" a="1"/>
  <c r="I914" i="8" s="1"/>
  <c r="I915" i="8" a="1"/>
  <c r="I915" i="8"/>
  <c r="I916" i="8" a="1"/>
  <c r="I916" i="8" s="1"/>
  <c r="I917" i="8" a="1"/>
  <c r="I917" i="8" s="1"/>
  <c r="I918" i="8" a="1"/>
  <c r="I918" i="8"/>
  <c r="I919" i="8" a="1"/>
  <c r="I919" i="8" s="1"/>
  <c r="I920" i="8" a="1"/>
  <c r="I920" i="8"/>
  <c r="I921" i="8" a="1"/>
  <c r="I921" i="8" s="1"/>
  <c r="I922" i="8" a="1"/>
  <c r="I922" i="8" s="1"/>
  <c r="I923" i="8" a="1"/>
  <c r="I923" i="8" s="1"/>
  <c r="I924" i="8" a="1"/>
  <c r="I924" i="8"/>
  <c r="I925" i="8" a="1"/>
  <c r="I925" i="8"/>
  <c r="I926" i="8" a="1"/>
  <c r="I926" i="8"/>
  <c r="I927" i="8" a="1"/>
  <c r="I927" i="8"/>
  <c r="I928" i="8" a="1"/>
  <c r="I928" i="8"/>
  <c r="I929" i="8" a="1"/>
  <c r="I929" i="8" s="1"/>
  <c r="I930" i="8" a="1"/>
  <c r="I930" i="8" s="1"/>
  <c r="I931" i="8" a="1"/>
  <c r="I931" i="8"/>
  <c r="I932" i="8" a="1"/>
  <c r="I932" i="8" s="1"/>
  <c r="I933" i="8" a="1"/>
  <c r="I933" i="8"/>
  <c r="I934" i="8" a="1"/>
  <c r="I934" i="8"/>
  <c r="I935" i="8" a="1"/>
  <c r="I935" i="8" s="1"/>
  <c r="I936" i="8" a="1"/>
  <c r="I936" i="8" s="1"/>
  <c r="I937" i="8" a="1"/>
  <c r="I937" i="8" s="1"/>
  <c r="I938" i="8" a="1"/>
  <c r="I938" i="8" s="1"/>
  <c r="I939" i="8" a="1"/>
  <c r="I939" i="8"/>
  <c r="I940" i="8" a="1"/>
  <c r="I940" i="8"/>
  <c r="I941" i="8" a="1"/>
  <c r="I941" i="8" s="1"/>
  <c r="I942" i="8" a="1"/>
  <c r="I942" i="8" s="1"/>
  <c r="I943" i="8" a="1"/>
  <c r="I943" i="8" s="1"/>
  <c r="I944" i="8" a="1"/>
  <c r="I944" i="8" s="1"/>
  <c r="I945" i="8" a="1"/>
  <c r="I945" i="8" s="1"/>
  <c r="I946" i="8" a="1"/>
  <c r="I946" i="8" s="1"/>
  <c r="I947" i="8" a="1"/>
  <c r="I947" i="8" s="1"/>
  <c r="I948" i="8" a="1"/>
  <c r="I948" i="8"/>
  <c r="I949" i="8" a="1"/>
  <c r="I949" i="8" s="1"/>
  <c r="I950" i="8" a="1"/>
  <c r="I950" i="8" s="1"/>
  <c r="I951" i="8" a="1"/>
  <c r="I951" i="8"/>
  <c r="I952" i="8" a="1"/>
  <c r="I952" i="8"/>
  <c r="I953" i="8" a="1"/>
  <c r="I953" i="8" s="1"/>
  <c r="I954" i="8" a="1"/>
  <c r="I954" i="8" s="1"/>
  <c r="I955" i="8" a="1"/>
  <c r="I955" i="8"/>
  <c r="I956" i="8" a="1"/>
  <c r="I956" i="8" s="1"/>
  <c r="I957" i="8" a="1"/>
  <c r="I957" i="8"/>
  <c r="I958" i="8" a="1"/>
  <c r="I958" i="8" s="1"/>
  <c r="I959" i="8" a="1"/>
  <c r="I959" i="8" s="1"/>
  <c r="I960" i="8" a="1"/>
  <c r="I960" i="8"/>
  <c r="I961" i="8" a="1"/>
  <c r="I961" i="8" s="1"/>
  <c r="I962" i="8" a="1"/>
  <c r="I962" i="8" s="1"/>
  <c r="I963" i="8" a="1"/>
  <c r="I963" i="8" s="1"/>
  <c r="I964" i="8" a="1"/>
  <c r="I964" i="8"/>
  <c r="I965" i="8" a="1"/>
  <c r="I965" i="8" s="1"/>
  <c r="I966" i="8" a="1"/>
  <c r="I966" i="8"/>
  <c r="I967" i="8" a="1"/>
  <c r="I967" i="8"/>
  <c r="I968" i="8" a="1"/>
  <c r="I968" i="8" s="1"/>
  <c r="I969" i="8" a="1"/>
  <c r="I969" i="8" s="1"/>
  <c r="I970" i="8" a="1"/>
  <c r="I970" i="8" s="1"/>
  <c r="I971" i="8" a="1"/>
  <c r="I971" i="8" s="1"/>
  <c r="I972" i="8" a="1"/>
  <c r="I972" i="8" s="1"/>
  <c r="I973" i="8" a="1"/>
  <c r="I973" i="8"/>
  <c r="I974" i="8" a="1"/>
  <c r="I974" i="8" s="1"/>
  <c r="I975" i="8" a="1"/>
  <c r="I975" i="8"/>
  <c r="I976" i="8" a="1"/>
  <c r="I976" i="8"/>
  <c r="I977" i="8" a="1"/>
  <c r="I977" i="8" s="1"/>
  <c r="I978" i="8" a="1"/>
  <c r="I978" i="8" s="1"/>
  <c r="I979" i="8" a="1"/>
  <c r="I979" i="8" s="1"/>
  <c r="I980" i="8" a="1"/>
  <c r="I980" i="8" s="1"/>
  <c r="I981" i="8" a="1"/>
  <c r="I981" i="8"/>
  <c r="I982" i="8" a="1"/>
  <c r="I982" i="8"/>
  <c r="I983" i="8" a="1"/>
  <c r="I983" i="8" s="1"/>
  <c r="I984" i="8" a="1"/>
  <c r="I984" i="8"/>
  <c r="I985" i="8" a="1"/>
  <c r="I985" i="8" s="1"/>
  <c r="I986" i="8" a="1"/>
  <c r="I986" i="8" s="1"/>
  <c r="I987" i="8" a="1"/>
  <c r="I987" i="8" s="1"/>
  <c r="I988" i="8" a="1"/>
  <c r="I988" i="8"/>
  <c r="I989" i="8" a="1"/>
  <c r="I989" i="8" s="1"/>
  <c r="I990" i="8" a="1"/>
  <c r="I990" i="8" s="1"/>
  <c r="I991" i="8" a="1"/>
  <c r="I991" i="8" s="1"/>
  <c r="I992" i="8" a="1"/>
  <c r="I992" i="8" s="1"/>
  <c r="I993" i="8" a="1"/>
  <c r="I993" i="8"/>
  <c r="I994" i="8" a="1"/>
  <c r="I994" i="8" s="1"/>
  <c r="I995" i="8" a="1"/>
  <c r="I995" i="8" s="1"/>
  <c r="I996" i="8" a="1"/>
  <c r="I996" i="8"/>
  <c r="I997" i="8" a="1"/>
  <c r="I997" i="8" s="1"/>
  <c r="I998" i="8" a="1"/>
  <c r="I998" i="8" s="1"/>
  <c r="I999" i="8" a="1"/>
  <c r="I999" i="8"/>
  <c r="I1000" i="8" a="1"/>
  <c r="I1000" i="8"/>
  <c r="I1001" i="8" a="1"/>
  <c r="I1001" i="8" s="1"/>
  <c r="D41" i="13"/>
  <c r="AC2" i="7"/>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C81" i="7"/>
  <c r="AC82" i="7"/>
  <c r="AC83" i="7"/>
  <c r="AC84" i="7"/>
  <c r="AC85" i="7"/>
  <c r="AC86" i="7"/>
  <c r="AC87" i="7"/>
  <c r="AC88" i="7"/>
  <c r="AC89" i="7"/>
  <c r="AC90" i="7"/>
  <c r="AC91" i="7"/>
  <c r="AC92" i="7"/>
  <c r="AC93" i="7"/>
  <c r="AC94" i="7"/>
  <c r="AC95" i="7"/>
  <c r="AC96" i="7"/>
  <c r="AC97" i="7"/>
  <c r="AC98" i="7"/>
  <c r="AC99" i="7"/>
  <c r="AC100" i="7"/>
  <c r="AC101" i="7"/>
  <c r="AC102" i="7"/>
  <c r="AC103" i="7"/>
  <c r="AC104" i="7"/>
  <c r="AC105" i="7"/>
  <c r="AC106" i="7"/>
  <c r="AC107" i="7"/>
  <c r="AC108" i="7"/>
  <c r="AC109" i="7"/>
  <c r="AC110" i="7"/>
  <c r="AC111" i="7"/>
  <c r="AC112" i="7"/>
  <c r="AC113" i="7"/>
  <c r="AC114" i="7"/>
  <c r="AC115" i="7"/>
  <c r="AC116" i="7"/>
  <c r="AC117" i="7"/>
  <c r="AC118" i="7"/>
  <c r="AC119" i="7"/>
  <c r="AC120" i="7"/>
  <c r="AC121" i="7"/>
  <c r="AC122" i="7"/>
  <c r="AC123" i="7"/>
  <c r="AC124" i="7"/>
  <c r="AC125" i="7"/>
  <c r="AC126" i="7"/>
  <c r="AC127" i="7"/>
  <c r="AC128" i="7"/>
  <c r="AC129" i="7"/>
  <c r="AC130" i="7"/>
  <c r="AC131" i="7"/>
  <c r="AC132" i="7"/>
  <c r="AC133" i="7"/>
  <c r="AC134" i="7"/>
  <c r="AC135" i="7"/>
  <c r="AC136" i="7"/>
  <c r="AC137" i="7"/>
  <c r="AC138" i="7"/>
  <c r="AC139" i="7"/>
  <c r="AC140" i="7"/>
  <c r="AC141" i="7"/>
  <c r="AC142" i="7"/>
  <c r="AC143" i="7"/>
  <c r="AC144" i="7"/>
  <c r="AC145" i="7"/>
  <c r="AC146" i="7"/>
  <c r="AC147" i="7"/>
  <c r="AC148" i="7"/>
  <c r="AC149" i="7"/>
  <c r="AC150" i="7"/>
  <c r="AC151" i="7"/>
  <c r="AC152" i="7"/>
  <c r="AC153" i="7"/>
  <c r="AC154" i="7"/>
  <c r="AC155" i="7"/>
  <c r="AC156" i="7"/>
  <c r="AC157" i="7"/>
  <c r="AC158" i="7"/>
  <c r="AC159" i="7"/>
  <c r="AC160" i="7"/>
  <c r="AC161" i="7"/>
  <c r="AC162" i="7"/>
  <c r="AC163" i="7"/>
  <c r="AC164" i="7"/>
  <c r="AC165" i="7"/>
  <c r="AC166" i="7"/>
  <c r="AC167" i="7"/>
  <c r="AC168" i="7"/>
  <c r="AC169" i="7"/>
  <c r="AC170" i="7"/>
  <c r="AC171" i="7"/>
  <c r="AC172" i="7"/>
  <c r="AC173" i="7"/>
  <c r="AC174" i="7"/>
  <c r="AC175" i="7"/>
  <c r="AC176" i="7"/>
  <c r="AC177" i="7"/>
  <c r="AC178" i="7"/>
  <c r="AC179" i="7"/>
  <c r="AC180" i="7"/>
  <c r="AC181" i="7"/>
  <c r="AC182" i="7"/>
  <c r="AC183" i="7"/>
  <c r="AC184" i="7"/>
  <c r="AC185" i="7"/>
  <c r="AC186" i="7"/>
  <c r="AC187" i="7"/>
  <c r="AC188" i="7"/>
  <c r="AC189" i="7"/>
  <c r="AC190" i="7"/>
  <c r="AC191" i="7"/>
  <c r="AC192" i="7"/>
  <c r="AC193" i="7"/>
  <c r="AC194" i="7"/>
  <c r="AC195" i="7"/>
  <c r="AC196" i="7"/>
  <c r="AC197" i="7"/>
  <c r="AC198" i="7"/>
  <c r="AC199" i="7"/>
  <c r="AC200" i="7"/>
  <c r="AC201" i="7"/>
  <c r="AC202" i="7"/>
  <c r="AC203" i="7"/>
  <c r="AC204" i="7"/>
  <c r="AC205" i="7"/>
  <c r="AC206" i="7"/>
  <c r="AC207" i="7"/>
  <c r="AC208" i="7"/>
  <c r="AC209" i="7"/>
  <c r="AC210" i="7"/>
  <c r="AC211" i="7"/>
  <c r="AC212" i="7"/>
  <c r="AC213" i="7"/>
  <c r="AC214" i="7"/>
  <c r="AC215" i="7"/>
  <c r="AC216" i="7"/>
  <c r="AC217" i="7"/>
  <c r="AC218" i="7"/>
  <c r="AC219" i="7"/>
  <c r="AC220" i="7"/>
  <c r="AC221" i="7"/>
  <c r="AC222" i="7"/>
  <c r="AC223" i="7"/>
  <c r="AC224" i="7"/>
  <c r="AC225" i="7"/>
  <c r="AC226" i="7"/>
  <c r="AC227" i="7"/>
  <c r="AC228" i="7"/>
  <c r="AC229" i="7"/>
  <c r="AC230" i="7"/>
  <c r="AC231" i="7"/>
  <c r="AC232" i="7"/>
  <c r="AC233" i="7"/>
  <c r="AC234" i="7"/>
  <c r="AC235" i="7"/>
  <c r="AC236" i="7"/>
  <c r="AC237" i="7"/>
  <c r="AC238" i="7"/>
  <c r="AC239" i="7"/>
  <c r="AC240" i="7"/>
  <c r="AC241" i="7"/>
  <c r="AC242" i="7"/>
  <c r="AC243" i="7"/>
  <c r="AC244" i="7"/>
  <c r="AC245" i="7"/>
  <c r="AC246" i="7"/>
  <c r="AC247" i="7"/>
  <c r="AC248" i="7"/>
  <c r="AC249" i="7"/>
  <c r="AC250" i="7"/>
  <c r="AC251" i="7"/>
  <c r="AC252" i="7"/>
  <c r="AC253" i="7"/>
  <c r="AC254" i="7"/>
  <c r="AC255" i="7"/>
  <c r="AC256" i="7"/>
  <c r="AC257" i="7"/>
  <c r="AC258" i="7"/>
  <c r="AC259" i="7"/>
  <c r="AC260" i="7"/>
  <c r="AC261" i="7"/>
  <c r="AC262" i="7"/>
  <c r="AC263" i="7"/>
  <c r="AC264" i="7"/>
  <c r="AC265" i="7"/>
  <c r="AC266" i="7"/>
  <c r="AC267" i="7"/>
  <c r="AC268" i="7"/>
  <c r="AC269" i="7"/>
  <c r="AC270" i="7"/>
  <c r="AC271" i="7"/>
  <c r="AC272" i="7"/>
  <c r="AC273" i="7"/>
  <c r="AC274" i="7"/>
  <c r="AC275" i="7"/>
  <c r="AC276" i="7"/>
  <c r="AC277" i="7"/>
  <c r="AC278" i="7"/>
  <c r="AC279" i="7"/>
  <c r="AC280" i="7"/>
  <c r="AC281" i="7"/>
  <c r="AC282" i="7"/>
  <c r="AC283" i="7"/>
  <c r="AC284" i="7"/>
  <c r="AC285" i="7"/>
  <c r="AC286" i="7"/>
  <c r="AC287" i="7"/>
  <c r="AC288" i="7"/>
  <c r="AC289" i="7"/>
  <c r="AC290" i="7"/>
  <c r="AC291" i="7"/>
  <c r="AC292" i="7"/>
  <c r="AC293" i="7"/>
  <c r="AC294" i="7"/>
  <c r="AC295" i="7"/>
  <c r="AC296" i="7"/>
  <c r="AC297" i="7"/>
  <c r="AC298" i="7"/>
  <c r="AC299" i="7"/>
  <c r="AC300" i="7"/>
  <c r="AC301" i="7"/>
  <c r="AC302" i="7"/>
  <c r="AC303" i="7"/>
  <c r="AC304" i="7"/>
  <c r="AC305" i="7"/>
  <c r="AC306" i="7"/>
  <c r="AC307" i="7"/>
  <c r="AC308" i="7"/>
  <c r="AC309" i="7"/>
  <c r="AC310" i="7"/>
  <c r="AC311" i="7"/>
  <c r="AC312" i="7"/>
  <c r="AC313" i="7"/>
  <c r="AC314" i="7"/>
  <c r="AC315" i="7"/>
  <c r="AC316" i="7"/>
  <c r="AC317" i="7"/>
  <c r="AC318" i="7"/>
  <c r="AC319" i="7"/>
  <c r="AC320" i="7"/>
  <c r="AC321" i="7"/>
  <c r="AC322" i="7"/>
  <c r="AC323" i="7"/>
  <c r="AC324" i="7"/>
  <c r="AC325" i="7"/>
  <c r="AC326" i="7"/>
  <c r="AC327" i="7"/>
  <c r="AC328" i="7"/>
  <c r="AC329" i="7"/>
  <c r="AC330" i="7"/>
  <c r="AC331" i="7"/>
  <c r="AC332" i="7"/>
  <c r="AC333" i="7"/>
  <c r="AC334" i="7"/>
  <c r="AC335" i="7"/>
  <c r="AC336" i="7"/>
  <c r="AC337" i="7"/>
  <c r="AC338" i="7"/>
  <c r="AC339" i="7"/>
  <c r="AC340" i="7"/>
  <c r="AC341" i="7"/>
  <c r="AC342" i="7"/>
  <c r="AC343" i="7"/>
  <c r="AC344" i="7"/>
  <c r="AC345" i="7"/>
  <c r="AC346" i="7"/>
  <c r="AC347" i="7"/>
  <c r="AC348" i="7"/>
  <c r="AC349" i="7"/>
  <c r="AC350" i="7"/>
  <c r="AC351" i="7"/>
  <c r="AC352" i="7"/>
  <c r="AC353" i="7"/>
  <c r="AC354" i="7"/>
  <c r="AC355" i="7"/>
  <c r="AC356" i="7"/>
  <c r="AC357" i="7"/>
  <c r="AC358" i="7"/>
  <c r="AC359" i="7"/>
  <c r="AC360" i="7"/>
  <c r="AC361" i="7"/>
  <c r="AC362" i="7"/>
  <c r="AC363" i="7"/>
  <c r="AC364" i="7"/>
  <c r="AC365" i="7"/>
  <c r="AC366" i="7"/>
  <c r="AC367" i="7"/>
  <c r="AC368" i="7"/>
  <c r="AC369" i="7"/>
  <c r="AC370" i="7"/>
  <c r="AC371" i="7"/>
  <c r="AC372" i="7"/>
  <c r="AC373" i="7"/>
  <c r="AC374" i="7"/>
  <c r="AC375" i="7"/>
  <c r="AC376" i="7"/>
  <c r="AC377" i="7"/>
  <c r="AC378" i="7"/>
  <c r="AC379" i="7"/>
  <c r="AC380" i="7"/>
  <c r="AC381" i="7"/>
  <c r="AC382" i="7"/>
  <c r="AC383" i="7"/>
  <c r="AC384" i="7"/>
  <c r="AC385" i="7"/>
  <c r="AC386" i="7"/>
  <c r="AC387" i="7"/>
  <c r="AC388" i="7"/>
  <c r="AC389" i="7"/>
  <c r="AC390" i="7"/>
  <c r="AC391" i="7"/>
  <c r="AC392" i="7"/>
  <c r="AC393" i="7"/>
  <c r="AC394" i="7"/>
  <c r="AC395" i="7"/>
  <c r="AC396" i="7"/>
  <c r="AC397" i="7"/>
  <c r="AC398" i="7"/>
  <c r="AC399" i="7"/>
  <c r="AC400" i="7"/>
  <c r="AC401" i="7"/>
  <c r="AC402" i="7"/>
  <c r="AC403" i="7"/>
  <c r="AC404" i="7"/>
  <c r="AC405" i="7"/>
  <c r="AC406" i="7"/>
  <c r="AC407" i="7"/>
  <c r="AC408" i="7"/>
  <c r="AC409" i="7"/>
  <c r="AC410" i="7"/>
  <c r="AC411" i="7"/>
  <c r="AC412" i="7"/>
  <c r="AC413" i="7"/>
  <c r="AC414" i="7"/>
  <c r="AC415" i="7"/>
  <c r="AC416" i="7"/>
  <c r="AC417" i="7"/>
  <c r="AC418" i="7"/>
  <c r="AC419" i="7"/>
  <c r="AC420" i="7"/>
  <c r="AC421" i="7"/>
  <c r="AC422" i="7"/>
  <c r="AC423" i="7"/>
  <c r="AC424" i="7"/>
  <c r="AC425" i="7"/>
  <c r="AC426" i="7"/>
  <c r="AC427" i="7"/>
  <c r="AC428" i="7"/>
  <c r="AC429" i="7"/>
  <c r="AC430" i="7"/>
  <c r="AC431" i="7"/>
  <c r="AC432" i="7"/>
  <c r="AC433" i="7"/>
  <c r="AC434" i="7"/>
  <c r="AC435" i="7"/>
  <c r="AC436" i="7"/>
  <c r="AC437" i="7"/>
  <c r="AC438" i="7"/>
  <c r="AC439" i="7"/>
  <c r="AC440" i="7"/>
  <c r="AC441" i="7"/>
  <c r="AC442" i="7"/>
  <c r="AC443" i="7"/>
  <c r="AC444" i="7"/>
  <c r="AC445" i="7"/>
  <c r="AC446" i="7"/>
  <c r="AC447" i="7"/>
  <c r="AC448" i="7"/>
  <c r="AC449" i="7"/>
  <c r="AC450" i="7"/>
  <c r="AC451" i="7"/>
  <c r="AC452" i="7"/>
  <c r="AC453" i="7"/>
  <c r="AC454" i="7"/>
  <c r="AC455" i="7"/>
  <c r="AC456" i="7"/>
  <c r="AC457" i="7"/>
  <c r="AC458" i="7"/>
  <c r="AC459" i="7"/>
  <c r="AC460" i="7"/>
  <c r="AC461" i="7"/>
  <c r="AC462" i="7"/>
  <c r="AC463" i="7"/>
  <c r="AC464" i="7"/>
  <c r="AC465" i="7"/>
  <c r="AC466" i="7"/>
  <c r="AC467" i="7"/>
  <c r="AC468" i="7"/>
  <c r="AC469" i="7"/>
  <c r="AC470" i="7"/>
  <c r="AC471" i="7"/>
  <c r="AC472" i="7"/>
  <c r="AC473" i="7"/>
  <c r="AC474" i="7"/>
  <c r="AC475" i="7"/>
  <c r="AC476" i="7"/>
  <c r="AC477" i="7"/>
  <c r="AC478" i="7"/>
  <c r="AC479" i="7"/>
  <c r="AC480" i="7"/>
  <c r="AC481" i="7"/>
  <c r="AC482" i="7"/>
  <c r="AC483" i="7"/>
  <c r="AC484" i="7"/>
  <c r="AC485" i="7"/>
  <c r="AC486" i="7"/>
  <c r="AC487" i="7"/>
  <c r="AC488" i="7"/>
  <c r="AC489" i="7"/>
  <c r="AC490" i="7"/>
  <c r="AC491" i="7"/>
  <c r="AC492" i="7"/>
  <c r="AC493" i="7"/>
  <c r="AC494" i="7"/>
  <c r="AC495" i="7"/>
  <c r="AC496" i="7"/>
  <c r="AC497" i="7"/>
  <c r="AC498" i="7"/>
  <c r="AC499" i="7"/>
  <c r="AC500" i="7"/>
  <c r="AC501" i="7"/>
  <c r="AC502" i="7"/>
  <c r="AC503" i="7"/>
  <c r="AC504" i="7"/>
  <c r="AC505" i="7"/>
  <c r="AC506" i="7"/>
  <c r="AC507" i="7"/>
  <c r="AC508" i="7"/>
  <c r="AC509" i="7"/>
  <c r="AC510" i="7"/>
  <c r="AC511" i="7"/>
  <c r="AC512" i="7"/>
  <c r="AC513" i="7"/>
  <c r="AC514" i="7"/>
  <c r="AC515" i="7"/>
  <c r="AC516" i="7"/>
  <c r="AC517" i="7"/>
  <c r="AC518" i="7"/>
  <c r="AC519" i="7"/>
  <c r="AC520" i="7"/>
  <c r="AC521" i="7"/>
  <c r="AC522" i="7"/>
  <c r="AC523" i="7"/>
  <c r="AC524" i="7"/>
  <c r="AC525" i="7"/>
  <c r="AC526" i="7"/>
  <c r="AC527" i="7"/>
  <c r="AC528" i="7"/>
  <c r="AC529" i="7"/>
  <c r="AC530" i="7"/>
  <c r="AC531" i="7"/>
  <c r="AC532" i="7"/>
  <c r="AC533" i="7"/>
  <c r="AC534" i="7"/>
  <c r="AC535" i="7"/>
  <c r="AC536" i="7"/>
  <c r="AC537" i="7"/>
  <c r="AC538" i="7"/>
  <c r="AC539" i="7"/>
  <c r="AC540" i="7"/>
  <c r="AC541" i="7"/>
  <c r="AC542" i="7"/>
  <c r="AC543" i="7"/>
  <c r="AC544" i="7"/>
  <c r="AC545" i="7"/>
  <c r="AC546" i="7"/>
  <c r="AC547" i="7"/>
  <c r="AC548" i="7"/>
  <c r="AC549" i="7"/>
  <c r="AC550" i="7"/>
  <c r="AC551" i="7"/>
  <c r="AC552" i="7"/>
  <c r="AC553" i="7"/>
  <c r="AC554" i="7"/>
  <c r="AC555" i="7"/>
  <c r="AC556" i="7"/>
  <c r="AC557" i="7"/>
  <c r="AC558" i="7"/>
  <c r="AC559" i="7"/>
  <c r="AC560" i="7"/>
  <c r="AC561" i="7"/>
  <c r="AC562" i="7"/>
  <c r="AC563" i="7"/>
  <c r="AC564" i="7"/>
  <c r="AC565" i="7"/>
  <c r="AC566" i="7"/>
  <c r="AC567" i="7"/>
  <c r="AC568" i="7"/>
  <c r="AC569" i="7"/>
  <c r="AC570" i="7"/>
  <c r="AC571" i="7"/>
  <c r="AC572" i="7"/>
  <c r="AC573" i="7"/>
  <c r="AC574" i="7"/>
  <c r="AC575" i="7"/>
  <c r="AC576" i="7"/>
  <c r="AC577" i="7"/>
  <c r="AC578" i="7"/>
  <c r="AC579" i="7"/>
  <c r="AC580" i="7"/>
  <c r="AC581" i="7"/>
  <c r="AC582" i="7"/>
  <c r="AC583" i="7"/>
  <c r="AC584" i="7"/>
  <c r="AC585" i="7"/>
  <c r="AC586" i="7"/>
  <c r="AC587" i="7"/>
  <c r="AC588" i="7"/>
  <c r="AC589" i="7"/>
  <c r="AC590" i="7"/>
  <c r="AC591" i="7"/>
  <c r="AC592" i="7"/>
  <c r="AC593" i="7"/>
  <c r="AC594" i="7"/>
  <c r="AC595" i="7"/>
  <c r="AC596" i="7"/>
  <c r="AC597" i="7"/>
  <c r="AC598" i="7"/>
  <c r="AC599" i="7"/>
  <c r="AC600" i="7"/>
  <c r="AC601" i="7"/>
  <c r="AC602" i="7"/>
  <c r="AC603" i="7"/>
  <c r="AC604" i="7"/>
  <c r="AC605" i="7"/>
  <c r="AC606" i="7"/>
  <c r="AC607" i="7"/>
  <c r="AC608" i="7"/>
  <c r="AC609" i="7"/>
  <c r="AC610" i="7"/>
  <c r="AC611" i="7"/>
  <c r="AC612" i="7"/>
  <c r="AC613" i="7"/>
  <c r="AC614" i="7"/>
  <c r="AC615" i="7"/>
  <c r="AC616" i="7"/>
  <c r="AC617" i="7"/>
  <c r="AC618" i="7"/>
  <c r="AC619" i="7"/>
  <c r="AC620" i="7"/>
  <c r="AC621" i="7"/>
  <c r="AC622" i="7"/>
  <c r="AC623" i="7"/>
  <c r="AC624" i="7"/>
  <c r="AC625" i="7"/>
  <c r="AC626" i="7"/>
  <c r="AC627" i="7"/>
  <c r="AC628" i="7"/>
  <c r="AC629" i="7"/>
  <c r="AC630" i="7"/>
  <c r="AC631" i="7"/>
  <c r="AC632" i="7"/>
  <c r="AC633" i="7"/>
  <c r="AC634" i="7"/>
  <c r="AC635" i="7"/>
  <c r="AC636" i="7"/>
  <c r="AC637" i="7"/>
  <c r="AC638" i="7"/>
  <c r="AC639" i="7"/>
  <c r="AC640" i="7"/>
  <c r="AC641" i="7"/>
  <c r="AC642" i="7"/>
  <c r="AC643" i="7"/>
  <c r="AC644" i="7"/>
  <c r="AC645" i="7"/>
  <c r="AC646" i="7"/>
  <c r="AC647" i="7"/>
  <c r="AC648" i="7"/>
  <c r="AC649" i="7"/>
  <c r="AC650" i="7"/>
  <c r="AC651" i="7"/>
  <c r="AC652" i="7"/>
  <c r="AC653" i="7"/>
  <c r="AC654" i="7"/>
  <c r="AC655" i="7"/>
  <c r="AC656" i="7"/>
  <c r="AC657" i="7"/>
  <c r="AC658" i="7"/>
  <c r="AC659" i="7"/>
  <c r="AC660" i="7"/>
  <c r="AC661" i="7"/>
  <c r="AC662" i="7"/>
  <c r="AC663" i="7"/>
  <c r="AC664" i="7"/>
  <c r="AC665" i="7"/>
  <c r="AC666" i="7"/>
  <c r="AC667" i="7"/>
  <c r="AC668" i="7"/>
  <c r="AC669" i="7"/>
  <c r="AC670" i="7"/>
  <c r="AC671" i="7"/>
  <c r="AC672" i="7"/>
  <c r="AC673" i="7"/>
  <c r="AC674" i="7"/>
  <c r="AC675" i="7"/>
  <c r="AC676" i="7"/>
  <c r="AC677" i="7"/>
  <c r="AC678" i="7"/>
  <c r="AC679" i="7"/>
  <c r="AC680" i="7"/>
  <c r="AC681" i="7"/>
  <c r="AC682" i="7"/>
  <c r="AC683" i="7"/>
  <c r="AC684" i="7"/>
  <c r="AC685" i="7"/>
  <c r="AC686" i="7"/>
  <c r="AC687" i="7"/>
  <c r="AC688" i="7"/>
  <c r="AC689" i="7"/>
  <c r="AC690" i="7"/>
  <c r="AC691" i="7"/>
  <c r="AC692" i="7"/>
  <c r="AC693" i="7"/>
  <c r="AC694" i="7"/>
  <c r="AC695" i="7"/>
  <c r="AC696" i="7"/>
  <c r="AC697" i="7"/>
  <c r="AC698" i="7"/>
  <c r="AC699" i="7"/>
  <c r="AC700" i="7"/>
  <c r="AC701" i="7"/>
  <c r="AC702" i="7"/>
  <c r="AC703" i="7"/>
  <c r="AC704" i="7"/>
  <c r="AC705" i="7"/>
  <c r="AC706" i="7"/>
  <c r="AC707" i="7"/>
  <c r="AC708" i="7"/>
  <c r="AC709" i="7"/>
  <c r="AC710" i="7"/>
  <c r="AC711" i="7"/>
  <c r="AC712" i="7"/>
  <c r="AC713" i="7"/>
  <c r="AC714" i="7"/>
  <c r="AC715" i="7"/>
  <c r="AC716" i="7"/>
  <c r="AC717" i="7"/>
  <c r="AC718" i="7"/>
  <c r="AC719" i="7"/>
  <c r="AC720" i="7"/>
  <c r="AC721" i="7"/>
  <c r="AC722" i="7"/>
  <c r="AC723" i="7"/>
  <c r="AC724" i="7"/>
  <c r="AC725" i="7"/>
  <c r="AC726" i="7"/>
  <c r="AC727" i="7"/>
  <c r="AC728" i="7"/>
  <c r="AC729" i="7"/>
  <c r="AC730" i="7"/>
  <c r="AC731" i="7"/>
  <c r="AC732" i="7"/>
  <c r="AC733" i="7"/>
  <c r="AC734" i="7"/>
  <c r="AC735" i="7"/>
  <c r="AC736" i="7"/>
  <c r="AC737" i="7"/>
  <c r="AC738" i="7"/>
  <c r="AC739" i="7"/>
  <c r="AC740" i="7"/>
  <c r="AC741" i="7"/>
  <c r="AC742" i="7"/>
  <c r="AC743" i="7"/>
  <c r="AC744" i="7"/>
  <c r="AC745" i="7"/>
  <c r="AC746" i="7"/>
  <c r="AC747" i="7"/>
  <c r="AC748" i="7"/>
  <c r="AC749" i="7"/>
  <c r="AC750" i="7"/>
  <c r="AC751" i="7"/>
  <c r="AC752" i="7"/>
  <c r="AC753" i="7"/>
  <c r="AC754" i="7"/>
  <c r="AC755" i="7"/>
  <c r="AC756" i="7"/>
  <c r="AC757" i="7"/>
  <c r="AC758" i="7"/>
  <c r="AC759" i="7"/>
  <c r="AC760" i="7"/>
  <c r="AC761" i="7"/>
  <c r="AC762" i="7"/>
  <c r="AC763" i="7"/>
  <c r="AC764" i="7"/>
  <c r="AC765" i="7"/>
  <c r="AC766" i="7"/>
  <c r="AC767" i="7"/>
  <c r="AC768" i="7"/>
  <c r="AC769" i="7"/>
  <c r="AC770" i="7"/>
  <c r="AC771" i="7"/>
  <c r="AC772" i="7"/>
  <c r="AC773" i="7"/>
  <c r="AC774" i="7"/>
  <c r="AC775" i="7"/>
  <c r="AC776" i="7"/>
  <c r="AC777" i="7"/>
  <c r="AC778" i="7"/>
  <c r="AC779" i="7"/>
  <c r="AC780" i="7"/>
  <c r="AC781" i="7"/>
  <c r="AC782" i="7"/>
  <c r="AC783" i="7"/>
  <c r="AC784" i="7"/>
  <c r="AC785" i="7"/>
  <c r="AC786" i="7"/>
  <c r="AC787" i="7"/>
  <c r="AC788" i="7"/>
  <c r="AC789" i="7"/>
  <c r="AC790" i="7"/>
  <c r="AC791" i="7"/>
  <c r="AC792" i="7"/>
  <c r="AC793" i="7"/>
  <c r="AC794" i="7"/>
  <c r="AC795" i="7"/>
  <c r="AC796" i="7"/>
  <c r="AC797" i="7"/>
  <c r="AC798" i="7"/>
  <c r="AC799" i="7"/>
  <c r="AC800" i="7"/>
  <c r="AC801" i="7"/>
  <c r="AC802" i="7"/>
  <c r="AC803" i="7"/>
  <c r="AC804" i="7"/>
  <c r="AC805" i="7"/>
  <c r="AC806" i="7"/>
  <c r="AC807" i="7"/>
  <c r="AC808" i="7"/>
  <c r="AC809" i="7"/>
  <c r="AC810" i="7"/>
  <c r="AC811" i="7"/>
  <c r="AC812" i="7"/>
  <c r="AC813" i="7"/>
  <c r="AC814" i="7"/>
  <c r="AC815" i="7"/>
  <c r="AC816" i="7"/>
  <c r="AC817" i="7"/>
  <c r="AC818" i="7"/>
  <c r="AC819" i="7"/>
  <c r="AC820" i="7"/>
  <c r="AC821" i="7"/>
  <c r="AC822" i="7"/>
  <c r="AC823" i="7"/>
  <c r="AC824" i="7"/>
  <c r="AC825" i="7"/>
  <c r="AC826" i="7"/>
  <c r="AC827" i="7"/>
  <c r="AC828" i="7"/>
  <c r="AC829" i="7"/>
  <c r="AC830" i="7"/>
  <c r="AC831" i="7"/>
  <c r="AC832" i="7"/>
  <c r="AC833" i="7"/>
  <c r="AC834" i="7"/>
  <c r="AC835" i="7"/>
  <c r="AC836" i="7"/>
  <c r="AC837" i="7"/>
  <c r="AC838" i="7"/>
  <c r="AC839" i="7"/>
  <c r="AC840" i="7"/>
  <c r="AC841" i="7"/>
  <c r="AC842" i="7"/>
  <c r="AC843" i="7"/>
  <c r="AC844" i="7"/>
  <c r="AC845" i="7"/>
  <c r="AC846" i="7"/>
  <c r="AC847" i="7"/>
  <c r="AC848" i="7"/>
  <c r="AC849" i="7"/>
  <c r="AC850" i="7"/>
  <c r="AC851" i="7"/>
  <c r="AC852" i="7"/>
  <c r="AC853" i="7"/>
  <c r="AC854" i="7"/>
  <c r="AC855" i="7"/>
  <c r="AC856" i="7"/>
  <c r="AC857" i="7"/>
  <c r="AC858" i="7"/>
  <c r="AC859" i="7"/>
  <c r="AC860" i="7"/>
  <c r="AC861" i="7"/>
  <c r="AC862" i="7"/>
  <c r="AC863" i="7"/>
  <c r="AC864" i="7"/>
  <c r="AC865" i="7"/>
  <c r="AC866" i="7"/>
  <c r="AC867" i="7"/>
  <c r="AC868" i="7"/>
  <c r="AC869" i="7"/>
  <c r="AC870" i="7"/>
  <c r="AC871" i="7"/>
  <c r="AC872" i="7"/>
  <c r="AC873" i="7"/>
  <c r="AC874" i="7"/>
  <c r="AC875" i="7"/>
  <c r="AC876" i="7"/>
  <c r="AC877" i="7"/>
  <c r="AC878" i="7"/>
  <c r="AC879" i="7"/>
  <c r="AC880" i="7"/>
  <c r="AC881" i="7"/>
  <c r="AC882" i="7"/>
  <c r="AC883" i="7"/>
  <c r="AC884" i="7"/>
  <c r="AC885" i="7"/>
  <c r="AC886" i="7"/>
  <c r="AC887" i="7"/>
  <c r="AC888" i="7"/>
  <c r="AC889" i="7"/>
  <c r="AC890" i="7"/>
  <c r="AC891" i="7"/>
  <c r="AC892" i="7"/>
  <c r="AC893" i="7"/>
  <c r="AC894" i="7"/>
  <c r="AC895" i="7"/>
  <c r="AC896" i="7"/>
  <c r="AC897" i="7"/>
  <c r="AC898" i="7"/>
  <c r="AC899" i="7"/>
  <c r="AC900" i="7"/>
  <c r="AC901" i="7"/>
  <c r="AC902" i="7"/>
  <c r="AC903" i="7"/>
  <c r="AC904" i="7"/>
  <c r="AC905" i="7"/>
  <c r="AC906" i="7"/>
  <c r="AC907" i="7"/>
  <c r="AC908" i="7"/>
  <c r="AC909" i="7"/>
  <c r="AC910" i="7"/>
  <c r="AC911" i="7"/>
  <c r="AC912" i="7"/>
  <c r="AC913" i="7"/>
  <c r="AC914" i="7"/>
  <c r="AC915" i="7"/>
  <c r="AC916" i="7"/>
  <c r="AC917" i="7"/>
  <c r="AC918" i="7"/>
  <c r="AC919" i="7"/>
  <c r="AC920" i="7"/>
  <c r="AC921" i="7"/>
  <c r="AC922" i="7"/>
  <c r="AC923" i="7"/>
  <c r="AC924" i="7"/>
  <c r="AC925" i="7"/>
  <c r="AC926" i="7"/>
  <c r="AC927" i="7"/>
  <c r="AC928" i="7"/>
  <c r="AC929" i="7"/>
  <c r="AC930" i="7"/>
  <c r="AC931" i="7"/>
  <c r="AC932" i="7"/>
  <c r="AC933" i="7"/>
  <c r="AC934" i="7"/>
  <c r="AC935" i="7"/>
  <c r="AC936" i="7"/>
  <c r="AC937" i="7"/>
  <c r="AC938" i="7"/>
  <c r="AC939" i="7"/>
  <c r="AC940" i="7"/>
  <c r="AC941" i="7"/>
  <c r="AC942" i="7"/>
  <c r="AC943" i="7"/>
  <c r="AC944" i="7"/>
  <c r="AC945" i="7"/>
  <c r="AC946" i="7"/>
  <c r="AC947" i="7"/>
  <c r="AC948" i="7"/>
  <c r="AC949" i="7"/>
  <c r="AC950" i="7"/>
  <c r="AC951" i="7"/>
  <c r="AC952" i="7"/>
  <c r="AC953" i="7"/>
  <c r="AC954" i="7"/>
  <c r="AC955" i="7"/>
  <c r="AC956" i="7"/>
  <c r="AC957" i="7"/>
  <c r="AC958" i="7"/>
  <c r="AC959" i="7"/>
  <c r="AC960" i="7"/>
  <c r="AC961" i="7"/>
  <c r="AC962" i="7"/>
  <c r="AC963" i="7"/>
  <c r="AC964" i="7"/>
  <c r="AC965" i="7"/>
  <c r="AC966" i="7"/>
  <c r="AC967" i="7"/>
  <c r="AC968" i="7"/>
  <c r="AC969" i="7"/>
  <c r="AC970" i="7"/>
  <c r="AC971" i="7"/>
  <c r="AC972" i="7"/>
  <c r="AC973" i="7"/>
  <c r="AC974" i="7"/>
  <c r="AC975" i="7"/>
  <c r="AC976" i="7"/>
  <c r="AC977" i="7"/>
  <c r="AC978" i="7"/>
  <c r="AC979" i="7"/>
  <c r="AC980" i="7"/>
  <c r="AC981" i="7"/>
  <c r="AC982" i="7"/>
  <c r="AC983" i="7"/>
  <c r="AC984" i="7"/>
  <c r="AC985" i="7"/>
  <c r="AC986" i="7"/>
  <c r="AC987" i="7"/>
  <c r="AC988" i="7"/>
  <c r="AC989" i="7"/>
  <c r="AC990" i="7"/>
  <c r="AC991" i="7"/>
  <c r="AC992" i="7"/>
  <c r="AC993" i="7"/>
  <c r="AC994" i="7"/>
  <c r="AC995" i="7"/>
  <c r="AC996" i="7"/>
  <c r="AC997" i="7"/>
  <c r="AC998" i="7"/>
  <c r="AC999" i="7"/>
  <c r="AC1000" i="7"/>
  <c r="AC1001" i="7"/>
  <c r="AC1002" i="7"/>
  <c r="AC1003" i="7"/>
  <c r="AC1004" i="7"/>
  <c r="AC1005" i="7"/>
  <c r="AC1006" i="7"/>
  <c r="AC1007" i="7"/>
  <c r="AC1008" i="7"/>
  <c r="AC1009" i="7"/>
  <c r="AC1010" i="7"/>
  <c r="AC1011" i="7"/>
  <c r="AC1012" i="7"/>
  <c r="AC1013" i="7"/>
  <c r="AC1014" i="7"/>
  <c r="AC1015" i="7"/>
  <c r="AC1016" i="7"/>
  <c r="AC1017" i="7"/>
  <c r="AC1018" i="7"/>
  <c r="AC1019" i="7"/>
  <c r="AC1020" i="7"/>
  <c r="AC1021" i="7"/>
  <c r="AC1022" i="7"/>
  <c r="AC1023" i="7"/>
  <c r="AC1024" i="7"/>
  <c r="AC1025" i="7"/>
  <c r="AC1026" i="7"/>
  <c r="AC1027" i="7"/>
  <c r="AC1028" i="7"/>
  <c r="AC1029" i="7"/>
  <c r="AC1030" i="7"/>
  <c r="AC1031" i="7"/>
  <c r="AC1032" i="7"/>
  <c r="AC1033" i="7"/>
  <c r="AC1034" i="7"/>
  <c r="AC1035" i="7"/>
  <c r="AC1036" i="7"/>
  <c r="AC1037" i="7"/>
  <c r="AC1038" i="7"/>
  <c r="AC1039" i="7"/>
  <c r="AC1040" i="7"/>
  <c r="AC1041" i="7"/>
  <c r="AC1042" i="7"/>
  <c r="AC1043" i="7"/>
  <c r="AC1044" i="7"/>
  <c r="AC1045" i="7"/>
  <c r="AC1046" i="7"/>
  <c r="AC1047" i="7"/>
  <c r="AC1048" i="7"/>
  <c r="AC1049" i="7"/>
  <c r="AC1050" i="7"/>
  <c r="AC1051" i="7"/>
  <c r="AC1052" i="7"/>
  <c r="AC1053" i="7"/>
  <c r="AC1054" i="7"/>
  <c r="AC1055" i="7"/>
  <c r="AC1056" i="7"/>
  <c r="AC1057" i="7"/>
  <c r="AC1058" i="7"/>
  <c r="AC1059" i="7"/>
  <c r="AC1060" i="7"/>
  <c r="AC1061" i="7"/>
  <c r="AC1062" i="7"/>
  <c r="AC1063" i="7"/>
  <c r="AC1064" i="7"/>
  <c r="AC1065" i="7"/>
  <c r="AC1066" i="7"/>
  <c r="AC1067" i="7"/>
  <c r="AC1068" i="7"/>
  <c r="AC1069" i="7"/>
  <c r="AC1070" i="7"/>
  <c r="AC1071" i="7"/>
  <c r="AC1072" i="7"/>
  <c r="AC1073" i="7"/>
  <c r="AC1074" i="7"/>
  <c r="AC1075" i="7"/>
  <c r="AC1076" i="7"/>
  <c r="AC1077" i="7"/>
  <c r="AC1078" i="7"/>
  <c r="AC1079" i="7"/>
  <c r="AC1080" i="7"/>
  <c r="AC1081" i="7"/>
  <c r="AC1082" i="7"/>
  <c r="AC1083" i="7"/>
  <c r="AC1084" i="7"/>
  <c r="AC1085" i="7"/>
  <c r="AC1086" i="7"/>
  <c r="AC1087" i="7"/>
  <c r="AC1088" i="7"/>
  <c r="AC1089" i="7"/>
  <c r="AC1090" i="7"/>
  <c r="AC1091" i="7"/>
  <c r="AC1092" i="7"/>
  <c r="AC1093" i="7"/>
  <c r="AC1094" i="7"/>
  <c r="AC1095" i="7"/>
  <c r="AC1096" i="7"/>
  <c r="AC1097" i="7"/>
  <c r="AC1098" i="7"/>
  <c r="AC1099" i="7"/>
  <c r="AC1100" i="7"/>
  <c r="AC1101" i="7"/>
  <c r="AC1102" i="7"/>
  <c r="AC1103" i="7"/>
  <c r="AC1104" i="7"/>
  <c r="AC1105" i="7"/>
  <c r="AC1106" i="7"/>
  <c r="AC1107" i="7"/>
  <c r="AC1108" i="7"/>
  <c r="AC1109" i="7"/>
  <c r="AC1110" i="7"/>
  <c r="AC1111" i="7"/>
  <c r="AC1112" i="7"/>
  <c r="AC1113" i="7"/>
  <c r="AC1114" i="7"/>
  <c r="AC1115" i="7"/>
  <c r="AC1116" i="7"/>
  <c r="AC1117" i="7"/>
  <c r="AC1118" i="7"/>
  <c r="AC1119" i="7"/>
  <c r="AC1120" i="7"/>
  <c r="AC1121" i="7"/>
  <c r="AC1122" i="7"/>
  <c r="AC1123" i="7"/>
  <c r="AC1124" i="7"/>
  <c r="AC1125" i="7"/>
  <c r="AC1126" i="7"/>
  <c r="AC1127" i="7"/>
  <c r="AC1128" i="7"/>
  <c r="AC1129" i="7"/>
  <c r="AC1130" i="7"/>
  <c r="AC1131" i="7"/>
  <c r="AC1132" i="7"/>
  <c r="AC1133" i="7"/>
  <c r="AC1134" i="7"/>
  <c r="AC1135" i="7"/>
  <c r="AC1136" i="7"/>
  <c r="AC1137" i="7"/>
  <c r="AC1138" i="7"/>
  <c r="AC1139" i="7"/>
  <c r="AC1140" i="7"/>
  <c r="AC1141" i="7"/>
  <c r="AC1142" i="7"/>
  <c r="AC1143" i="7"/>
  <c r="AC1144" i="7"/>
  <c r="AC1145" i="7"/>
  <c r="AC1146" i="7"/>
  <c r="AC1147" i="7"/>
  <c r="AC1148" i="7"/>
  <c r="AC1149" i="7"/>
  <c r="AC1150" i="7"/>
  <c r="AC1151" i="7"/>
  <c r="AC1152" i="7"/>
  <c r="AC1153" i="7"/>
  <c r="AC1154" i="7"/>
  <c r="AC1155" i="7"/>
  <c r="AC1156" i="7"/>
  <c r="AC1157" i="7"/>
  <c r="AC1158" i="7"/>
  <c r="AC1159" i="7"/>
  <c r="AC1160" i="7"/>
  <c r="AC1161" i="7"/>
  <c r="AC1162" i="7"/>
  <c r="AC1163" i="7"/>
  <c r="AC1164" i="7"/>
  <c r="AC1165" i="7"/>
  <c r="AC1166" i="7"/>
  <c r="AC1167" i="7"/>
  <c r="AC1168" i="7"/>
  <c r="AC1169" i="7"/>
  <c r="AC1170" i="7"/>
  <c r="AC1171" i="7"/>
  <c r="AC1172" i="7"/>
  <c r="AC1173" i="7"/>
  <c r="AC1174" i="7"/>
  <c r="AC1175" i="7"/>
  <c r="AC1176" i="7"/>
  <c r="AC1177" i="7"/>
  <c r="AC1178" i="7"/>
  <c r="AC1179" i="7"/>
  <c r="AC1180" i="7"/>
  <c r="AC1181" i="7"/>
  <c r="AC1182" i="7"/>
  <c r="AC1183" i="7"/>
  <c r="AC1184" i="7"/>
  <c r="AC1185" i="7"/>
  <c r="AC1186" i="7"/>
  <c r="AC1187" i="7"/>
  <c r="AC1188" i="7"/>
  <c r="AC1189" i="7"/>
  <c r="AC1190" i="7"/>
  <c r="AC1191" i="7"/>
  <c r="AC1192" i="7"/>
  <c r="AC1193" i="7"/>
  <c r="AC1194" i="7"/>
  <c r="AC1195" i="7"/>
  <c r="AC1196" i="7"/>
  <c r="AC1197" i="7"/>
  <c r="AC1198" i="7"/>
  <c r="AC1199" i="7"/>
  <c r="AC1200" i="7"/>
  <c r="AC1201" i="7"/>
  <c r="AC1202" i="7"/>
  <c r="AC1203" i="7"/>
  <c r="AC1204" i="7"/>
  <c r="AC1205" i="7"/>
  <c r="AC1206" i="7"/>
  <c r="AC1207" i="7"/>
  <c r="AC1208" i="7"/>
  <c r="AC1209" i="7"/>
  <c r="AC1210" i="7"/>
  <c r="AC1211" i="7"/>
  <c r="AC1212" i="7"/>
  <c r="AC1213" i="7"/>
  <c r="AC1214" i="7"/>
  <c r="AC1215" i="7"/>
  <c r="AC1216" i="7"/>
  <c r="AC1217" i="7"/>
  <c r="AC1218" i="7"/>
  <c r="AC1219" i="7"/>
  <c r="AC1220" i="7"/>
  <c r="AC1221" i="7"/>
  <c r="AC1222" i="7"/>
  <c r="AC1223" i="7"/>
  <c r="AC1224" i="7"/>
  <c r="AC1225" i="7"/>
  <c r="AC1226" i="7"/>
  <c r="AC1227" i="7"/>
  <c r="AC1228" i="7"/>
  <c r="AC1229" i="7"/>
  <c r="AC1230" i="7"/>
  <c r="AC1231" i="7"/>
  <c r="AC1232" i="7"/>
  <c r="AC1233" i="7"/>
  <c r="AC1234" i="7"/>
  <c r="AC1235" i="7"/>
  <c r="AC1236" i="7"/>
  <c r="AC1237" i="7"/>
  <c r="AC1238" i="7"/>
  <c r="AC1239" i="7"/>
  <c r="AC1240" i="7"/>
  <c r="AC1241" i="7"/>
  <c r="AC1242" i="7"/>
  <c r="AC1243" i="7"/>
  <c r="AC1244" i="7"/>
  <c r="AC1245" i="7"/>
  <c r="AC1246" i="7"/>
  <c r="AC1247" i="7"/>
  <c r="AC1248" i="7"/>
  <c r="AC1249" i="7"/>
  <c r="AC1250" i="7"/>
  <c r="AC1251" i="7"/>
  <c r="AC1252" i="7"/>
  <c r="AC1253" i="7"/>
  <c r="AC1254" i="7"/>
  <c r="AC1255" i="7"/>
  <c r="AC1256" i="7"/>
  <c r="AC1257" i="7"/>
  <c r="AC1258" i="7"/>
  <c r="AC1259" i="7"/>
  <c r="AC1260" i="7"/>
  <c r="AC1261" i="7"/>
  <c r="AC1262" i="7"/>
  <c r="AC1263" i="7"/>
  <c r="AC1264" i="7"/>
  <c r="AC1265" i="7"/>
  <c r="AC1266" i="7"/>
  <c r="AC1267" i="7"/>
  <c r="AC1268" i="7"/>
  <c r="AC1269" i="7"/>
  <c r="AC1270" i="7"/>
  <c r="AC1271" i="7"/>
  <c r="AC1272" i="7"/>
  <c r="AC1273" i="7"/>
  <c r="AC1274" i="7"/>
  <c r="AC1275" i="7"/>
  <c r="AC1276" i="7"/>
  <c r="AC1277" i="7"/>
  <c r="AC1278" i="7"/>
  <c r="AC1279" i="7"/>
  <c r="AC1280" i="7"/>
  <c r="AC1281" i="7"/>
  <c r="AC1282" i="7"/>
  <c r="AC1283" i="7"/>
  <c r="AC1284" i="7"/>
  <c r="AC1285" i="7"/>
  <c r="AC1286" i="7"/>
  <c r="AC1287" i="7"/>
  <c r="AC1288" i="7"/>
  <c r="AC1289" i="7"/>
  <c r="AC1290" i="7"/>
  <c r="AC1291" i="7"/>
  <c r="AC1292" i="7"/>
  <c r="AC1293" i="7"/>
  <c r="AC1294" i="7"/>
  <c r="AC1295" i="7"/>
  <c r="AC1296" i="7"/>
  <c r="AC1297" i="7"/>
  <c r="AC1298" i="7"/>
  <c r="AC1299" i="7"/>
  <c r="AC1300" i="7"/>
  <c r="AC1301" i="7"/>
  <c r="AC1302" i="7"/>
  <c r="AC1303" i="7"/>
  <c r="AC1304" i="7"/>
  <c r="AC1305" i="7"/>
  <c r="AC1306" i="7"/>
  <c r="AC1307" i="7"/>
  <c r="AC1308" i="7"/>
  <c r="AC1309" i="7"/>
  <c r="AC1310" i="7"/>
  <c r="AC1311" i="7"/>
  <c r="AC1312" i="7"/>
  <c r="AC1313" i="7"/>
  <c r="AC1314" i="7"/>
  <c r="AC1315" i="7"/>
  <c r="AC1316" i="7"/>
  <c r="AC1317" i="7"/>
  <c r="AC1318" i="7"/>
  <c r="AC1319" i="7"/>
  <c r="AC1320" i="7"/>
  <c r="AC1321" i="7"/>
  <c r="AC1322" i="7"/>
  <c r="AC1323" i="7"/>
  <c r="AC1324" i="7"/>
  <c r="AC1325" i="7"/>
  <c r="AC1326" i="7"/>
  <c r="AC1327" i="7"/>
  <c r="AC1328" i="7"/>
  <c r="AC1329" i="7"/>
  <c r="AC1330" i="7"/>
  <c r="AC1331" i="7"/>
  <c r="AC1332" i="7"/>
  <c r="AC1333" i="7"/>
  <c r="AC1334" i="7"/>
  <c r="AC1335" i="7"/>
  <c r="AC1336" i="7"/>
  <c r="AC1337" i="7"/>
  <c r="AC1338" i="7"/>
  <c r="AC1339" i="7"/>
  <c r="AC1340" i="7"/>
  <c r="AC1341" i="7"/>
  <c r="AC1342" i="7"/>
  <c r="AC1343" i="7"/>
  <c r="AC1344" i="7"/>
  <c r="AC1345" i="7"/>
  <c r="AC1346" i="7"/>
  <c r="AC1347" i="7"/>
  <c r="AC1348" i="7"/>
  <c r="AC1349" i="7"/>
  <c r="AC1350" i="7"/>
  <c r="AC1351" i="7"/>
  <c r="AC1352" i="7"/>
  <c r="AC1353" i="7"/>
  <c r="AC1354" i="7"/>
  <c r="AC1355" i="7"/>
  <c r="AC1356" i="7"/>
  <c r="AC1357" i="7"/>
  <c r="AC1358" i="7"/>
  <c r="AC1359" i="7"/>
  <c r="AC1360" i="7"/>
  <c r="AC1361" i="7"/>
  <c r="AC1362" i="7"/>
  <c r="AC1363" i="7"/>
  <c r="AC1364" i="7"/>
  <c r="AC1365" i="7"/>
  <c r="AC1366" i="7"/>
  <c r="AC1367" i="7"/>
  <c r="AC1368" i="7"/>
  <c r="AC1369" i="7"/>
  <c r="AC1370" i="7"/>
  <c r="AC1371" i="7"/>
  <c r="AC1372" i="7"/>
  <c r="AC1373" i="7"/>
  <c r="AC1374" i="7"/>
  <c r="AC1375" i="7"/>
  <c r="AC1376" i="7"/>
  <c r="AC1377" i="7"/>
  <c r="AC1378" i="7"/>
  <c r="AC1379" i="7"/>
  <c r="AC1380" i="7"/>
  <c r="AC1381" i="7"/>
  <c r="AC1382" i="7"/>
  <c r="AC1383" i="7"/>
  <c r="AC1384" i="7"/>
  <c r="AC1385" i="7"/>
  <c r="AC1386" i="7"/>
  <c r="AC1387" i="7"/>
  <c r="AC1388" i="7"/>
  <c r="AC1389" i="7"/>
  <c r="AC1390" i="7"/>
  <c r="AC1391" i="7"/>
  <c r="AC1392" i="7"/>
  <c r="AC1393" i="7"/>
  <c r="AC1394" i="7"/>
  <c r="AC1395" i="7"/>
  <c r="AC1396" i="7"/>
  <c r="AC1397" i="7"/>
  <c r="AC1398" i="7"/>
  <c r="AC1399" i="7"/>
  <c r="AC1400" i="7"/>
  <c r="AC1401" i="7"/>
  <c r="AC1402" i="7"/>
  <c r="AC1403" i="7"/>
  <c r="AC1404" i="7"/>
  <c r="AC1405" i="7"/>
  <c r="AC1406" i="7"/>
  <c r="AC1407" i="7"/>
  <c r="AC1408" i="7"/>
  <c r="AC1409" i="7"/>
  <c r="AC1410" i="7"/>
  <c r="AC1411" i="7"/>
  <c r="AC1412" i="7"/>
  <c r="AC1413" i="7"/>
  <c r="AC1414" i="7"/>
  <c r="AC1415" i="7"/>
  <c r="AC1416" i="7"/>
  <c r="AC1417" i="7"/>
  <c r="AC1418" i="7"/>
  <c r="AC1419" i="7"/>
  <c r="AC1420" i="7"/>
  <c r="AC1421" i="7"/>
  <c r="AC1422" i="7"/>
  <c r="AC1423" i="7"/>
  <c r="AC1424" i="7"/>
  <c r="AC1425" i="7"/>
  <c r="AC1426" i="7"/>
  <c r="AC1427" i="7"/>
  <c r="AC1428" i="7"/>
  <c r="AC1429" i="7"/>
  <c r="AC1430" i="7"/>
  <c r="AC1431" i="7"/>
  <c r="AC1432" i="7"/>
  <c r="AC1433" i="7"/>
  <c r="AC1434" i="7"/>
  <c r="AC1435" i="7"/>
  <c r="AC1436" i="7"/>
  <c r="AC1437" i="7"/>
  <c r="AC1438" i="7"/>
  <c r="AC1439" i="7"/>
  <c r="AC1440" i="7"/>
  <c r="AC1441" i="7"/>
  <c r="AC1442" i="7"/>
  <c r="AC1443" i="7"/>
  <c r="AC1444" i="7"/>
  <c r="AC1445" i="7"/>
  <c r="AC1446" i="7"/>
  <c r="AC1447" i="7"/>
  <c r="AC1448" i="7"/>
  <c r="AC1449" i="7"/>
  <c r="AC1450" i="7"/>
  <c r="AC1451" i="7"/>
  <c r="AC1452" i="7"/>
  <c r="AC1453" i="7"/>
  <c r="AC1454" i="7"/>
  <c r="AC1455" i="7"/>
  <c r="AC1456" i="7"/>
  <c r="AC1457" i="7"/>
  <c r="AC1458" i="7"/>
  <c r="AC1459" i="7"/>
  <c r="AC1460" i="7"/>
  <c r="AC1461" i="7"/>
  <c r="AC1462" i="7"/>
  <c r="AC1463" i="7"/>
  <c r="AC1464" i="7"/>
  <c r="AC1465" i="7"/>
  <c r="AC1466" i="7"/>
  <c r="AC1467" i="7"/>
  <c r="AC1468" i="7"/>
  <c r="AC1469" i="7"/>
  <c r="AC1470" i="7"/>
  <c r="AC1471" i="7"/>
  <c r="AC1472" i="7"/>
  <c r="AC1473" i="7"/>
  <c r="AC1474" i="7"/>
  <c r="AC1475" i="7"/>
  <c r="AC1476" i="7"/>
  <c r="AC1477" i="7"/>
  <c r="AC1478" i="7"/>
  <c r="AC1479" i="7"/>
  <c r="AC1480" i="7"/>
  <c r="AC1481" i="7"/>
  <c r="AC1482" i="7"/>
  <c r="AC1483" i="7"/>
  <c r="AC1484" i="7"/>
  <c r="AC1485" i="7"/>
  <c r="AC1486" i="7"/>
  <c r="AC1487" i="7"/>
  <c r="AC1488" i="7"/>
  <c r="AC1489" i="7"/>
  <c r="AC1490" i="7"/>
  <c r="AC1491" i="7"/>
  <c r="AC1492" i="7"/>
  <c r="AC1493" i="7"/>
  <c r="AC1494" i="7"/>
  <c r="AC1495" i="7"/>
  <c r="AC1496" i="7"/>
  <c r="AC1497" i="7"/>
  <c r="AC1498" i="7"/>
  <c r="AC1499" i="7"/>
  <c r="AC1500" i="7"/>
  <c r="AC1501" i="7"/>
  <c r="AC1502" i="7"/>
  <c r="AC1503" i="7"/>
  <c r="AC1504" i="7"/>
  <c r="AC1505" i="7"/>
  <c r="AC1506" i="7"/>
  <c r="AC1507" i="7"/>
  <c r="AC1508" i="7"/>
  <c r="AC1509" i="7"/>
  <c r="AC1510" i="7"/>
  <c r="AC1511" i="7"/>
  <c r="AC1512" i="7"/>
  <c r="AC1513" i="7"/>
  <c r="AC1514" i="7"/>
  <c r="AC1515" i="7"/>
  <c r="AC1516" i="7"/>
  <c r="AC1517" i="7"/>
  <c r="AC1518" i="7"/>
  <c r="AC1519" i="7"/>
  <c r="AC1520" i="7"/>
  <c r="AC1521" i="7"/>
  <c r="AC1522" i="7"/>
  <c r="AC1523" i="7"/>
  <c r="AC1524" i="7"/>
  <c r="AC1525" i="7"/>
  <c r="AC1526" i="7"/>
  <c r="AC1527" i="7"/>
  <c r="AC1528" i="7"/>
  <c r="AC1529" i="7"/>
  <c r="AC1530" i="7"/>
  <c r="AC1531" i="7"/>
  <c r="AC1532" i="7"/>
  <c r="AC1533" i="7"/>
  <c r="AC1534" i="7"/>
  <c r="AC1535" i="7"/>
  <c r="AC1536" i="7"/>
  <c r="AC1537" i="7"/>
  <c r="AC1538" i="7"/>
  <c r="AC1539" i="7"/>
  <c r="AC1540" i="7"/>
  <c r="AC1541" i="7"/>
  <c r="AC1542" i="7"/>
  <c r="AC1543" i="7"/>
  <c r="AC1544" i="7"/>
  <c r="AC1545" i="7"/>
  <c r="AC1546" i="7"/>
  <c r="AC1547" i="7"/>
  <c r="AC1548" i="7"/>
  <c r="AC1549" i="7"/>
  <c r="AC1550" i="7"/>
  <c r="AC1551" i="7"/>
  <c r="AC1552" i="7"/>
  <c r="AC1553" i="7"/>
  <c r="AC1554" i="7"/>
  <c r="AC1555" i="7"/>
  <c r="AC1556" i="7"/>
  <c r="AC1557" i="7"/>
  <c r="AC1558" i="7"/>
  <c r="AC1559" i="7"/>
  <c r="AC1560" i="7"/>
  <c r="AC1561" i="7"/>
  <c r="AC1562" i="7"/>
  <c r="AC1563" i="7"/>
  <c r="AC1564" i="7"/>
  <c r="AC1565" i="7"/>
  <c r="AC1566" i="7"/>
  <c r="AC1567" i="7"/>
  <c r="AC1568" i="7"/>
  <c r="AC1569" i="7"/>
  <c r="AC1570" i="7"/>
  <c r="AC1571" i="7"/>
  <c r="AC1572" i="7"/>
  <c r="AC1573" i="7"/>
  <c r="AC1574" i="7"/>
  <c r="AC1575" i="7"/>
  <c r="AC1576" i="7"/>
  <c r="AC1577" i="7"/>
  <c r="AC1578" i="7"/>
  <c r="AC1579" i="7"/>
  <c r="AC1580" i="7"/>
  <c r="AC1581" i="7"/>
  <c r="AC1582" i="7"/>
  <c r="AC1583" i="7"/>
  <c r="AC1584" i="7"/>
  <c r="AC1585" i="7"/>
  <c r="AC1586" i="7"/>
  <c r="AC1587" i="7"/>
  <c r="AC1588" i="7"/>
  <c r="AC1589" i="7"/>
  <c r="AC1590" i="7"/>
  <c r="AC1591" i="7"/>
  <c r="AC1592" i="7"/>
  <c r="AC1593" i="7"/>
  <c r="AC1594" i="7"/>
  <c r="AC1595" i="7"/>
  <c r="AC1596" i="7"/>
  <c r="AC1597" i="7"/>
  <c r="AC1598" i="7"/>
  <c r="AC1599" i="7"/>
  <c r="AC1600" i="7"/>
  <c r="AC1601" i="7"/>
  <c r="AC1602" i="7"/>
  <c r="AC1603" i="7"/>
  <c r="AC1604" i="7"/>
  <c r="AC1605" i="7"/>
  <c r="AC1606" i="7"/>
  <c r="AC1607" i="7"/>
  <c r="AC1608" i="7"/>
  <c r="AC1609" i="7"/>
  <c r="AC1610" i="7"/>
  <c r="AC1611" i="7"/>
  <c r="AC1612" i="7"/>
  <c r="AC1613" i="7"/>
  <c r="AC1614" i="7"/>
  <c r="AC1615" i="7"/>
  <c r="AC1616" i="7"/>
  <c r="AC1617" i="7"/>
  <c r="AC1618" i="7"/>
  <c r="AC1619" i="7"/>
  <c r="AC1620" i="7"/>
  <c r="AC1621" i="7"/>
  <c r="AC1622" i="7"/>
  <c r="AC1623" i="7"/>
  <c r="AC1624" i="7"/>
  <c r="AC1625" i="7"/>
  <c r="AC1626" i="7"/>
  <c r="AC1627" i="7"/>
  <c r="AC1628" i="7"/>
  <c r="AC1629" i="7"/>
  <c r="AC1630" i="7"/>
  <c r="AC1631" i="7"/>
  <c r="AC1632" i="7"/>
  <c r="AC1633" i="7"/>
  <c r="AC1634" i="7"/>
  <c r="AC1635" i="7"/>
  <c r="AC1636" i="7"/>
  <c r="AC1637" i="7"/>
  <c r="AC1638" i="7"/>
  <c r="AC1639" i="7"/>
  <c r="AC1640" i="7"/>
  <c r="AC1641" i="7"/>
  <c r="AC1642" i="7"/>
  <c r="AC1643" i="7"/>
  <c r="AC1644" i="7"/>
  <c r="AC1645" i="7"/>
  <c r="AC1646" i="7"/>
  <c r="AC1647" i="7"/>
  <c r="AC1648" i="7"/>
  <c r="AC1649" i="7"/>
  <c r="AC1650" i="7"/>
  <c r="AC1651" i="7"/>
  <c r="AC1652" i="7"/>
  <c r="AC1653" i="7"/>
  <c r="AC1654" i="7"/>
  <c r="AC1655" i="7"/>
  <c r="AC1656" i="7"/>
  <c r="AC1657" i="7"/>
  <c r="AC1658" i="7"/>
  <c r="AC1659" i="7"/>
  <c r="AC1660" i="7"/>
  <c r="AC1661" i="7"/>
  <c r="AC1662" i="7"/>
  <c r="AC1663" i="7"/>
  <c r="AC1664" i="7"/>
  <c r="AC1665" i="7"/>
  <c r="AC1666" i="7"/>
  <c r="AC1667" i="7"/>
  <c r="AC1668" i="7"/>
  <c r="AC1669" i="7"/>
  <c r="AC1670" i="7"/>
  <c r="AC1671" i="7"/>
  <c r="AC1672" i="7"/>
  <c r="AC1673" i="7"/>
  <c r="AC1674" i="7"/>
  <c r="AC1675" i="7"/>
  <c r="AC1676" i="7"/>
  <c r="AC1677" i="7"/>
  <c r="AC1678" i="7"/>
  <c r="AC1679" i="7"/>
  <c r="AC1680" i="7"/>
  <c r="AC1681" i="7"/>
  <c r="AC1682" i="7"/>
  <c r="AC1683" i="7"/>
  <c r="AC1684" i="7"/>
  <c r="AC1685" i="7"/>
  <c r="AC1686" i="7"/>
  <c r="AC1687" i="7"/>
  <c r="AC1688" i="7"/>
  <c r="AC1689" i="7"/>
  <c r="AC1690" i="7"/>
  <c r="AC1691" i="7"/>
  <c r="AC1692" i="7"/>
  <c r="AC1693" i="7"/>
  <c r="AC1694" i="7"/>
  <c r="AC1695" i="7"/>
  <c r="AC1696" i="7"/>
  <c r="AC1697" i="7"/>
  <c r="AC1698" i="7"/>
  <c r="AC1699" i="7"/>
  <c r="AC1700" i="7"/>
  <c r="AC1701" i="7"/>
  <c r="AC1702" i="7"/>
  <c r="AC1703" i="7"/>
  <c r="AC1704" i="7"/>
  <c r="AC1705" i="7"/>
  <c r="AC1706" i="7"/>
  <c r="AC1707" i="7"/>
  <c r="AC1708" i="7"/>
  <c r="AC1709" i="7"/>
  <c r="AC1710" i="7"/>
  <c r="AC1711" i="7"/>
  <c r="AC1712" i="7"/>
  <c r="AC1713" i="7"/>
  <c r="AC1714" i="7"/>
  <c r="AC1715" i="7"/>
  <c r="AC1716" i="7"/>
  <c r="AC1717" i="7"/>
  <c r="AC1718" i="7"/>
  <c r="AC1719" i="7"/>
  <c r="AC1720" i="7"/>
  <c r="AC1721" i="7"/>
  <c r="AC1722" i="7"/>
  <c r="AC1723" i="7"/>
  <c r="AC1724" i="7"/>
  <c r="AC1725" i="7"/>
  <c r="AC1726" i="7"/>
  <c r="AC1727" i="7"/>
  <c r="AC1728" i="7"/>
  <c r="AC1729" i="7"/>
  <c r="AC1730" i="7"/>
  <c r="AC1731" i="7"/>
  <c r="AC1732" i="7"/>
  <c r="AC1733" i="7"/>
  <c r="AC1734" i="7"/>
  <c r="AC1735" i="7"/>
  <c r="AC1736" i="7"/>
  <c r="AC1737" i="7"/>
  <c r="AC1738" i="7"/>
  <c r="AC1739" i="7"/>
  <c r="AC1740" i="7"/>
  <c r="AC1741" i="7"/>
  <c r="AC1742" i="7"/>
  <c r="AC1743" i="7"/>
  <c r="AC1744" i="7"/>
  <c r="AC1745" i="7"/>
  <c r="AC1746" i="7"/>
  <c r="AC1747" i="7"/>
  <c r="AC1748" i="7"/>
  <c r="AC1749" i="7"/>
  <c r="AC1750" i="7"/>
  <c r="AC1751" i="7"/>
  <c r="AC1752" i="7"/>
  <c r="AC1753" i="7"/>
  <c r="AC1754" i="7"/>
  <c r="AC1755" i="7"/>
  <c r="AC1756" i="7"/>
  <c r="AC1757" i="7"/>
  <c r="AC1758" i="7"/>
  <c r="AC1759" i="7"/>
  <c r="AC1760" i="7"/>
  <c r="AC1761" i="7"/>
  <c r="AC1762" i="7"/>
  <c r="AC1763" i="7"/>
  <c r="AC1764" i="7"/>
  <c r="AC1765" i="7"/>
  <c r="AC1766" i="7"/>
  <c r="AC1767" i="7"/>
  <c r="AC1768" i="7"/>
  <c r="AC1769" i="7"/>
  <c r="AC1770" i="7"/>
  <c r="AC1771" i="7"/>
  <c r="AC1772" i="7"/>
  <c r="AC1773" i="7"/>
  <c r="AC1774" i="7"/>
  <c r="AC1775" i="7"/>
  <c r="AC1776" i="7"/>
  <c r="AC1777" i="7"/>
  <c r="AC1778" i="7"/>
  <c r="AC1779" i="7"/>
  <c r="AC1780" i="7"/>
  <c r="AC1781" i="7"/>
  <c r="AC1782" i="7"/>
  <c r="AC1783" i="7"/>
  <c r="AC1784" i="7"/>
  <c r="AC1785" i="7"/>
  <c r="AC1786" i="7"/>
  <c r="AC1787" i="7"/>
  <c r="AC1788" i="7"/>
  <c r="AC1789" i="7"/>
  <c r="AC1790" i="7"/>
  <c r="AC1791" i="7"/>
  <c r="AC1792" i="7"/>
  <c r="AC1793" i="7"/>
  <c r="AC1794" i="7"/>
  <c r="AC1795" i="7"/>
  <c r="AC1796" i="7"/>
  <c r="AC1797" i="7"/>
  <c r="AC1798" i="7"/>
  <c r="AC1799" i="7"/>
  <c r="AC1800" i="7"/>
  <c r="AC1801" i="7"/>
  <c r="AC1802" i="7"/>
  <c r="AC1803" i="7"/>
  <c r="AC1804" i="7"/>
  <c r="AC1805" i="7"/>
  <c r="AC1806" i="7"/>
  <c r="AC1807" i="7"/>
  <c r="AC1808" i="7"/>
  <c r="AC1809" i="7"/>
  <c r="AC1810" i="7"/>
  <c r="AC1811" i="7"/>
  <c r="AC1812" i="7"/>
  <c r="AC1813" i="7"/>
  <c r="AC1814" i="7"/>
  <c r="AC1815" i="7"/>
  <c r="AC1816" i="7"/>
  <c r="AC1817" i="7"/>
  <c r="AC1818" i="7"/>
  <c r="AC1819" i="7"/>
  <c r="AC1820" i="7"/>
  <c r="AC1821" i="7"/>
  <c r="AC1822" i="7"/>
  <c r="AC1823" i="7"/>
  <c r="AC1824" i="7"/>
  <c r="AC1825" i="7"/>
  <c r="AC1826" i="7"/>
  <c r="AC1827" i="7"/>
  <c r="AC1828" i="7"/>
  <c r="AC1829" i="7"/>
  <c r="AC1830" i="7"/>
  <c r="AC1831" i="7"/>
  <c r="AC1832" i="7"/>
  <c r="AC1833" i="7"/>
  <c r="AC1834" i="7"/>
  <c r="AC1835" i="7"/>
  <c r="AC1836" i="7"/>
  <c r="AC1837" i="7"/>
  <c r="AC1838" i="7"/>
  <c r="AC1839" i="7"/>
  <c r="AC1840" i="7"/>
  <c r="AC1841" i="7"/>
  <c r="AC1842" i="7"/>
  <c r="AC1843" i="7"/>
  <c r="AC1844" i="7"/>
  <c r="AC1845" i="7"/>
  <c r="AC1846" i="7"/>
  <c r="AC1847" i="7"/>
  <c r="AC1848" i="7"/>
  <c r="AC1849" i="7"/>
  <c r="AC1850" i="7"/>
  <c r="AC1851" i="7"/>
  <c r="AC1852" i="7"/>
  <c r="AC1853" i="7"/>
  <c r="AC1854" i="7"/>
  <c r="AC1855" i="7"/>
  <c r="AC1856" i="7"/>
  <c r="AC1857" i="7"/>
  <c r="AC1858" i="7"/>
  <c r="AC1859" i="7"/>
  <c r="AC1860" i="7"/>
  <c r="AC1861" i="7"/>
  <c r="AC1862" i="7"/>
  <c r="AC1863" i="7"/>
  <c r="AC1864" i="7"/>
  <c r="AC1865" i="7"/>
  <c r="AC1866" i="7"/>
  <c r="AC1867" i="7"/>
  <c r="AC1868" i="7"/>
  <c r="AC1869" i="7"/>
  <c r="AC1870" i="7"/>
  <c r="AC1871" i="7"/>
  <c r="AC1872" i="7"/>
  <c r="AC1873" i="7"/>
  <c r="AC1874" i="7"/>
  <c r="AC1875" i="7"/>
  <c r="AC1876" i="7"/>
  <c r="AC1877" i="7"/>
  <c r="AC1878" i="7"/>
  <c r="AC1879" i="7"/>
  <c r="AC1880" i="7"/>
  <c r="AC1881" i="7"/>
  <c r="AC1882" i="7"/>
  <c r="AC1883" i="7"/>
  <c r="AC1884" i="7"/>
  <c r="AC1885" i="7"/>
  <c r="AC1886" i="7"/>
  <c r="AC1887" i="7"/>
  <c r="AC1888" i="7"/>
  <c r="AC1889" i="7"/>
  <c r="AC1890" i="7"/>
  <c r="AC1891" i="7"/>
  <c r="AC1892" i="7"/>
  <c r="AC1893" i="7"/>
  <c r="AC1894" i="7"/>
  <c r="AC1895" i="7"/>
  <c r="AC1896" i="7"/>
  <c r="AC1897" i="7"/>
  <c r="AC1898" i="7"/>
  <c r="AC1899" i="7"/>
  <c r="AC1900" i="7"/>
  <c r="AC1901" i="7"/>
  <c r="AC1902" i="7"/>
  <c r="AC1903" i="7"/>
  <c r="AC1904" i="7"/>
  <c r="AC1905" i="7"/>
  <c r="AC1906" i="7"/>
  <c r="AC1907" i="7"/>
  <c r="AC1908" i="7"/>
  <c r="AC1909" i="7"/>
  <c r="AC1910" i="7"/>
  <c r="AC1911" i="7"/>
  <c r="AC1912" i="7"/>
  <c r="AC1913" i="7"/>
  <c r="AC1914" i="7"/>
  <c r="AC1915" i="7"/>
  <c r="AC1916" i="7"/>
  <c r="AC1917" i="7"/>
  <c r="AC1918" i="7"/>
  <c r="AC1919" i="7"/>
  <c r="AC1920" i="7"/>
  <c r="AC1921" i="7"/>
  <c r="AC1922" i="7"/>
  <c r="AC1923" i="7"/>
  <c r="AC1924" i="7"/>
  <c r="AC1925" i="7"/>
  <c r="AC1926" i="7"/>
  <c r="AC1927" i="7"/>
  <c r="AC1928" i="7"/>
  <c r="AC1929" i="7"/>
  <c r="AC1930" i="7"/>
  <c r="AC1931" i="7"/>
  <c r="AC1932" i="7"/>
  <c r="AC1933" i="7"/>
  <c r="AC1934" i="7"/>
  <c r="AC1935" i="7"/>
  <c r="AC1936" i="7"/>
  <c r="AC1937" i="7"/>
  <c r="AC1938" i="7"/>
  <c r="AC1939" i="7"/>
  <c r="AC1940" i="7"/>
  <c r="AC1941" i="7"/>
  <c r="AC1942" i="7"/>
  <c r="AC1943" i="7"/>
  <c r="AC1944" i="7"/>
  <c r="AC1945" i="7"/>
  <c r="AC1946" i="7"/>
  <c r="AC1947" i="7"/>
  <c r="AC1948" i="7"/>
  <c r="AC1949" i="7"/>
  <c r="AC1950" i="7"/>
  <c r="AC1951" i="7"/>
  <c r="AC1952" i="7"/>
  <c r="AC1953" i="7"/>
  <c r="AC1954" i="7"/>
  <c r="AC1955" i="7"/>
  <c r="AC1956" i="7"/>
  <c r="AC1957" i="7"/>
  <c r="AC1958" i="7"/>
  <c r="AC1959" i="7"/>
  <c r="AC1960" i="7"/>
  <c r="AC1961" i="7"/>
  <c r="AC1962" i="7"/>
  <c r="AC1963" i="7"/>
  <c r="AC1964" i="7"/>
  <c r="AC1965" i="7"/>
  <c r="AC1966" i="7"/>
  <c r="AC1967" i="7"/>
  <c r="AC1968" i="7"/>
  <c r="AC1969" i="7"/>
  <c r="AC1970" i="7"/>
  <c r="AC1971" i="7"/>
  <c r="AC1972" i="7"/>
  <c r="AC1973" i="7"/>
  <c r="AC1974" i="7"/>
  <c r="AC1975" i="7"/>
  <c r="AC1976" i="7"/>
  <c r="AC1977" i="7"/>
  <c r="AC1978" i="7"/>
  <c r="AC1979" i="7"/>
  <c r="AC1980" i="7"/>
  <c r="AC1981" i="7"/>
  <c r="AC1982" i="7"/>
  <c r="AC1983" i="7"/>
  <c r="AC1984" i="7"/>
  <c r="AC1985" i="7"/>
  <c r="AC1986" i="7"/>
  <c r="AC1987" i="7"/>
  <c r="AC1988" i="7"/>
  <c r="AC1989" i="7"/>
  <c r="AC1990" i="7"/>
  <c r="AC1991" i="7"/>
  <c r="AC1992" i="7"/>
  <c r="AC1993" i="7"/>
  <c r="AC1994" i="7"/>
  <c r="AC1995" i="7"/>
  <c r="AC1996" i="7"/>
  <c r="AC1997" i="7"/>
  <c r="AC1998" i="7"/>
  <c r="AC1999" i="7"/>
  <c r="AC2000" i="7"/>
  <c r="AC2001" i="7"/>
  <c r="AC2002" i="7"/>
  <c r="AC2003" i="7"/>
  <c r="AC2004" i="7"/>
  <c r="AC2005" i="7"/>
  <c r="AC2006" i="7"/>
  <c r="AC2007" i="7"/>
  <c r="AC2008" i="7"/>
  <c r="AC2009" i="7"/>
  <c r="AC2010" i="7"/>
  <c r="AC2011" i="7"/>
  <c r="AC2012" i="7"/>
  <c r="AC2013" i="7"/>
  <c r="AC2014" i="7"/>
  <c r="AC2015" i="7"/>
  <c r="AC2016" i="7"/>
  <c r="AC2017" i="7"/>
  <c r="AC2018" i="7"/>
  <c r="AC2019" i="7"/>
  <c r="AC2020" i="7"/>
  <c r="AC2021" i="7"/>
  <c r="AC2022" i="7"/>
  <c r="AC2023" i="7"/>
  <c r="AC2024" i="7"/>
  <c r="AC2025" i="7"/>
  <c r="AC2026" i="7"/>
  <c r="AC2027" i="7"/>
  <c r="AC2028" i="7"/>
  <c r="AC2029" i="7"/>
  <c r="AC2030" i="7"/>
  <c r="AC2031" i="7"/>
  <c r="AC2032" i="7"/>
  <c r="AC2033" i="7"/>
  <c r="AC2034" i="7"/>
  <c r="AC2035" i="7"/>
  <c r="AC2036" i="7"/>
  <c r="AC2037" i="7"/>
  <c r="AC2038" i="7"/>
  <c r="AC2039" i="7"/>
  <c r="AC2040" i="7"/>
  <c r="AC2041" i="7"/>
  <c r="AC2042" i="7"/>
  <c r="AC2043" i="7"/>
  <c r="AC2044" i="7"/>
  <c r="AC2045" i="7"/>
  <c r="AC2046" i="7"/>
  <c r="AC2047" i="7"/>
  <c r="AC2048" i="7"/>
  <c r="AC2049" i="7"/>
  <c r="AC2050" i="7"/>
  <c r="AC2051" i="7"/>
  <c r="AC2052" i="7"/>
  <c r="AC2053" i="7"/>
  <c r="AC2054" i="7"/>
  <c r="AC2055" i="7"/>
  <c r="AC2056" i="7"/>
  <c r="AC2057" i="7"/>
  <c r="AC2058" i="7"/>
  <c r="AC2059" i="7"/>
  <c r="AC2060" i="7"/>
  <c r="AC2061" i="7"/>
  <c r="AC2062" i="7"/>
  <c r="AC2063" i="7"/>
  <c r="AC2064" i="7"/>
  <c r="AC2065" i="7"/>
  <c r="AC2066" i="7"/>
  <c r="AC2067" i="7"/>
  <c r="AC2068" i="7"/>
  <c r="AC2069" i="7"/>
  <c r="AC2070" i="7"/>
  <c r="AC2071" i="7"/>
  <c r="AC2072" i="7"/>
  <c r="AC2073" i="7"/>
  <c r="AC2074" i="7"/>
  <c r="AC2075" i="7"/>
  <c r="AC2076" i="7"/>
  <c r="AC2077" i="7"/>
  <c r="AC2078" i="7"/>
  <c r="AC2079" i="7"/>
  <c r="AC2080" i="7"/>
  <c r="AC2081" i="7"/>
  <c r="AC2082" i="7"/>
  <c r="AC2083" i="7"/>
  <c r="AC2084" i="7"/>
  <c r="AC2085" i="7"/>
  <c r="AC2086" i="7"/>
  <c r="AC2087" i="7"/>
  <c r="AC2088" i="7"/>
  <c r="AC2089" i="7"/>
  <c r="AC2090" i="7"/>
  <c r="AC2091" i="7"/>
  <c r="AC2092" i="7"/>
  <c r="AC2093" i="7"/>
  <c r="AC2094" i="7"/>
  <c r="AC2095" i="7"/>
  <c r="AC2096" i="7"/>
  <c r="AC2097" i="7"/>
  <c r="AC2098" i="7"/>
  <c r="AC2099" i="7"/>
  <c r="AC2100" i="7"/>
  <c r="AC2101" i="7"/>
  <c r="AC2102" i="7"/>
  <c r="AC2103" i="7"/>
  <c r="AC2104" i="7"/>
  <c r="AC2105" i="7"/>
  <c r="AC2106" i="7"/>
  <c r="AC2107" i="7"/>
  <c r="AC2108" i="7"/>
  <c r="AC2109" i="7"/>
  <c r="AC2110" i="7"/>
  <c r="AC2111" i="7"/>
  <c r="AC2112" i="7"/>
  <c r="AC2113" i="7"/>
  <c r="AC2114" i="7"/>
  <c r="AC2115" i="7"/>
  <c r="AC2116" i="7"/>
  <c r="AC2117" i="7"/>
  <c r="AC2118" i="7"/>
  <c r="AC2119" i="7"/>
  <c r="AC2120" i="7"/>
  <c r="AC2121" i="7"/>
  <c r="AC2122" i="7"/>
  <c r="AC2123" i="7"/>
  <c r="AC2124" i="7"/>
  <c r="AC2125" i="7"/>
  <c r="AC2126" i="7"/>
  <c r="AC2127" i="7"/>
  <c r="AC2128" i="7"/>
  <c r="AC2129" i="7"/>
  <c r="AC2130" i="7"/>
  <c r="AC2131" i="7"/>
  <c r="AC2132" i="7"/>
  <c r="AC2133" i="7"/>
  <c r="AC2134" i="7"/>
  <c r="AC2135" i="7"/>
  <c r="AC2136" i="7"/>
  <c r="AC2137" i="7"/>
  <c r="AC2138" i="7"/>
  <c r="AC2139" i="7"/>
  <c r="AC2140" i="7"/>
  <c r="AC2141" i="7"/>
  <c r="AC2142" i="7"/>
  <c r="AC2143" i="7"/>
  <c r="AC2144" i="7"/>
  <c r="AC2145" i="7"/>
  <c r="AC2146" i="7"/>
  <c r="AC2147" i="7"/>
  <c r="AC2148" i="7"/>
  <c r="AC2149" i="7"/>
  <c r="AC2150" i="7"/>
  <c r="AC2151" i="7"/>
  <c r="AC2152" i="7"/>
  <c r="AC2153" i="7"/>
  <c r="AC2154" i="7"/>
  <c r="AC2155" i="7"/>
  <c r="AC2156" i="7"/>
  <c r="AC2157" i="7"/>
  <c r="AC2158" i="7"/>
  <c r="AC2159" i="7"/>
  <c r="AC2160" i="7"/>
  <c r="AC2161" i="7"/>
  <c r="AC2162" i="7"/>
  <c r="AC2163" i="7"/>
  <c r="AC2164" i="7"/>
  <c r="AC2165" i="7"/>
  <c r="AC2166" i="7"/>
  <c r="AC2167" i="7"/>
  <c r="AC2168" i="7"/>
  <c r="AC2169" i="7"/>
  <c r="AC2170" i="7"/>
  <c r="AC2171" i="7"/>
  <c r="AC2172" i="7"/>
  <c r="AC2173" i="7"/>
  <c r="AC2174" i="7"/>
  <c r="AC2175" i="7"/>
  <c r="AC2176" i="7"/>
  <c r="AC2177" i="7"/>
  <c r="AC2178" i="7"/>
  <c r="AC2179" i="7"/>
  <c r="AC2180" i="7"/>
  <c r="AC2181" i="7"/>
  <c r="AC2182" i="7"/>
  <c r="AC2183" i="7"/>
  <c r="AC2184" i="7"/>
  <c r="AC2185" i="7"/>
  <c r="AC2186" i="7"/>
  <c r="AC2187" i="7"/>
  <c r="AC2188" i="7"/>
  <c r="AC2189" i="7"/>
  <c r="AC2190" i="7"/>
  <c r="AC2191" i="7"/>
  <c r="AC2192" i="7"/>
  <c r="AC2193" i="7"/>
  <c r="AC2194" i="7"/>
  <c r="AC2195" i="7"/>
  <c r="AC2196" i="7"/>
  <c r="AC2197" i="7"/>
  <c r="AC2198" i="7"/>
  <c r="AC2199" i="7"/>
  <c r="AC2200" i="7"/>
  <c r="AC2201" i="7"/>
  <c r="AC2202" i="7"/>
  <c r="AC2203" i="7"/>
  <c r="AC2204" i="7"/>
  <c r="AC2205" i="7"/>
  <c r="AC2206" i="7"/>
  <c r="AC2207" i="7"/>
  <c r="AC2208" i="7"/>
  <c r="AC2209" i="7"/>
  <c r="AC2210" i="7"/>
  <c r="AC2211" i="7"/>
  <c r="AC2212" i="7"/>
  <c r="AC2213" i="7"/>
  <c r="AC2214" i="7"/>
  <c r="AC2215" i="7"/>
  <c r="AC2216" i="7"/>
  <c r="AC2217" i="7"/>
  <c r="AC2218" i="7"/>
  <c r="AC2219" i="7"/>
  <c r="AC2220" i="7"/>
  <c r="AC2221" i="7"/>
  <c r="AC2222" i="7"/>
  <c r="AC2223" i="7"/>
  <c r="AC2224" i="7"/>
  <c r="AC2225" i="7"/>
  <c r="AC2226" i="7"/>
  <c r="AC2227" i="7"/>
  <c r="AC2228" i="7"/>
  <c r="AC2229" i="7"/>
  <c r="AC2230" i="7"/>
  <c r="AC2231" i="7"/>
  <c r="AC2232" i="7"/>
  <c r="AC2233" i="7"/>
  <c r="AC2234" i="7"/>
  <c r="AC2235" i="7"/>
  <c r="AC2236" i="7"/>
  <c r="AC2237" i="7"/>
  <c r="AC2238" i="7"/>
  <c r="AC2239" i="7"/>
  <c r="AC2240" i="7"/>
  <c r="AC2241" i="7"/>
  <c r="AC2242" i="7"/>
  <c r="AC2243" i="7"/>
  <c r="AC2244" i="7"/>
  <c r="AC2245" i="7"/>
  <c r="AC2246" i="7"/>
  <c r="AC2247" i="7"/>
  <c r="AC2248" i="7"/>
  <c r="AC2249" i="7"/>
  <c r="AC2250" i="7"/>
  <c r="AC2251" i="7"/>
  <c r="AC2252" i="7"/>
  <c r="AC2253" i="7"/>
  <c r="AC2254" i="7"/>
  <c r="AC2255" i="7"/>
  <c r="AC2256" i="7"/>
  <c r="AC2257" i="7"/>
  <c r="AC2258" i="7"/>
  <c r="AC2259" i="7"/>
  <c r="AC2260" i="7"/>
  <c r="AC2261" i="7"/>
  <c r="AC2262" i="7"/>
  <c r="AC2263" i="7"/>
  <c r="AC2264" i="7"/>
  <c r="AC2265" i="7"/>
  <c r="AC2266" i="7"/>
  <c r="AC2267" i="7"/>
  <c r="AC2268" i="7"/>
  <c r="AC2269" i="7"/>
  <c r="AC2270" i="7"/>
  <c r="AC2271" i="7"/>
  <c r="AC2272" i="7"/>
  <c r="AC2273" i="7"/>
  <c r="AC2274" i="7"/>
  <c r="AC2275" i="7"/>
  <c r="AC2276" i="7"/>
  <c r="AC2277" i="7"/>
  <c r="AC2278" i="7"/>
  <c r="AC2279" i="7"/>
  <c r="AC2280" i="7"/>
  <c r="AC2281" i="7"/>
  <c r="AC2282" i="7"/>
  <c r="AC2283" i="7"/>
  <c r="AC2284" i="7"/>
  <c r="AC2285" i="7"/>
  <c r="AC2286" i="7"/>
  <c r="AC2287" i="7"/>
  <c r="AC2288" i="7"/>
  <c r="AC2289" i="7"/>
  <c r="AC2290" i="7"/>
  <c r="AC2291" i="7"/>
  <c r="AC2292" i="7"/>
  <c r="AC2293" i="7"/>
  <c r="AC2294" i="7"/>
  <c r="AC2295" i="7"/>
  <c r="AC2296" i="7"/>
  <c r="AC2297" i="7"/>
  <c r="AC2298" i="7"/>
  <c r="AC2299" i="7"/>
  <c r="AC2300" i="7"/>
  <c r="AC2301" i="7"/>
  <c r="AC2302" i="7"/>
  <c r="AC2303" i="7"/>
  <c r="AC2304" i="7"/>
  <c r="AC2305" i="7"/>
  <c r="AC2306" i="7"/>
  <c r="AC2307" i="7"/>
  <c r="AC2308" i="7"/>
  <c r="AC2309" i="7"/>
  <c r="AC2310" i="7"/>
  <c r="AC2311" i="7"/>
  <c r="AC2312" i="7"/>
  <c r="AC2313" i="7"/>
  <c r="AC2314" i="7"/>
  <c r="AC2315" i="7"/>
  <c r="AC2316" i="7"/>
  <c r="AC2317" i="7"/>
  <c r="AC2318" i="7"/>
  <c r="AC2319" i="7"/>
  <c r="AC2320" i="7"/>
  <c r="AC2321" i="7"/>
  <c r="AC2322" i="7"/>
  <c r="AC2323" i="7"/>
  <c r="AC2324" i="7"/>
  <c r="AC2325" i="7"/>
  <c r="AC2326" i="7"/>
  <c r="AC2327" i="7"/>
  <c r="AC2328" i="7"/>
  <c r="AC2329" i="7"/>
  <c r="AC2330" i="7"/>
  <c r="AC2331" i="7"/>
  <c r="AC2332" i="7"/>
  <c r="AC2333" i="7"/>
  <c r="AC2334" i="7"/>
  <c r="AC2335" i="7"/>
  <c r="AC2336" i="7"/>
  <c r="AC2337" i="7"/>
  <c r="AC2338" i="7"/>
  <c r="AC2339" i="7"/>
  <c r="AC2340" i="7"/>
  <c r="AC2341" i="7"/>
  <c r="AC2342" i="7"/>
  <c r="AC2343" i="7"/>
  <c r="AC2344" i="7"/>
  <c r="AC2345" i="7"/>
  <c r="AC2346" i="7"/>
  <c r="AC2347" i="7"/>
  <c r="AC2348" i="7"/>
  <c r="AC2349" i="7"/>
  <c r="AC2350" i="7"/>
  <c r="AC2351" i="7"/>
  <c r="AC2352" i="7"/>
  <c r="AC2353" i="7"/>
  <c r="AC2354" i="7"/>
  <c r="AC2355" i="7"/>
  <c r="AC2356" i="7"/>
  <c r="AC2357" i="7"/>
  <c r="AC2358" i="7"/>
  <c r="AC2359" i="7"/>
  <c r="AC2360" i="7"/>
  <c r="AC2361" i="7"/>
  <c r="AC2362" i="7"/>
  <c r="AC2363" i="7"/>
  <c r="AC2364" i="7"/>
  <c r="AC2365" i="7"/>
  <c r="AC2366" i="7"/>
  <c r="AC2367" i="7"/>
  <c r="AC2368" i="7"/>
  <c r="AC2369" i="7"/>
  <c r="AC2370" i="7"/>
  <c r="AC2371" i="7"/>
  <c r="AC2372" i="7"/>
  <c r="AC2373" i="7"/>
  <c r="AC2374" i="7"/>
  <c r="AC2375" i="7"/>
  <c r="AC2376" i="7"/>
  <c r="AC2377" i="7"/>
  <c r="AC2378" i="7"/>
  <c r="AC2379" i="7"/>
  <c r="AC2380" i="7"/>
  <c r="AC2381" i="7"/>
  <c r="AC2382" i="7"/>
  <c r="AC2383" i="7"/>
  <c r="AC2384" i="7"/>
  <c r="AC2385" i="7"/>
  <c r="AC2386" i="7"/>
  <c r="AC2387" i="7"/>
  <c r="AC2388" i="7"/>
  <c r="AC2389" i="7"/>
  <c r="AC2390" i="7"/>
  <c r="AC2391" i="7"/>
  <c r="AC2392" i="7"/>
  <c r="AC2393" i="7"/>
  <c r="AC2394" i="7"/>
  <c r="AC2395" i="7"/>
  <c r="AC2396" i="7"/>
  <c r="AC2397" i="7"/>
  <c r="AC2398" i="7"/>
  <c r="AC2399" i="7"/>
  <c r="AC2400" i="7"/>
  <c r="AC2401" i="7"/>
  <c r="AC2402" i="7"/>
  <c r="AC2403" i="7"/>
  <c r="AC2404" i="7"/>
  <c r="AC2405" i="7"/>
  <c r="AC2406" i="7"/>
  <c r="AC2407" i="7"/>
  <c r="AC2408" i="7"/>
  <c r="AC2409" i="7"/>
  <c r="AC2410" i="7"/>
  <c r="AC2411" i="7"/>
  <c r="AC2412" i="7"/>
  <c r="AC2413" i="7"/>
  <c r="AC2414" i="7"/>
  <c r="AC2415" i="7"/>
  <c r="AC2416" i="7"/>
  <c r="AC2417" i="7"/>
  <c r="AC2418" i="7"/>
  <c r="AC2419" i="7"/>
  <c r="AC2420" i="7"/>
  <c r="AC2421" i="7"/>
  <c r="AC2422" i="7"/>
  <c r="AC2423" i="7"/>
  <c r="AC2424" i="7"/>
  <c r="AC2425" i="7"/>
  <c r="AC2426" i="7"/>
  <c r="AC2427" i="7"/>
  <c r="AC2428" i="7"/>
  <c r="AC2429" i="7"/>
  <c r="AC2430" i="7"/>
  <c r="AC2431" i="7"/>
  <c r="AC2432" i="7"/>
  <c r="AC2433" i="7"/>
  <c r="AC2434" i="7"/>
  <c r="AC2435" i="7"/>
  <c r="AC2436" i="7"/>
  <c r="AC2437" i="7"/>
  <c r="AC2438" i="7"/>
  <c r="AC2439" i="7"/>
  <c r="AC2440" i="7"/>
  <c r="AC2441" i="7"/>
  <c r="AC2442" i="7"/>
  <c r="AC2443" i="7"/>
  <c r="AC2444" i="7"/>
  <c r="AC2445" i="7"/>
  <c r="AC2446" i="7"/>
  <c r="AC2447" i="7"/>
  <c r="AC2448" i="7"/>
  <c r="AC2449" i="7"/>
  <c r="AC2450" i="7"/>
  <c r="AC2451" i="7"/>
  <c r="AC2452" i="7"/>
  <c r="AC2453" i="7"/>
  <c r="AC2454" i="7"/>
  <c r="AC2455" i="7"/>
  <c r="AC2456" i="7"/>
  <c r="AC2457" i="7"/>
  <c r="AC2458" i="7"/>
  <c r="AC2459" i="7"/>
  <c r="AC2460" i="7"/>
  <c r="AC2461" i="7"/>
  <c r="AC2462" i="7"/>
  <c r="AC2463" i="7"/>
  <c r="AC2464" i="7"/>
  <c r="AC2465" i="7"/>
  <c r="AC2466" i="7"/>
  <c r="AC2467" i="7"/>
  <c r="AC2468" i="7"/>
  <c r="AC2469" i="7"/>
  <c r="AC2470" i="7"/>
  <c r="AC2471" i="7"/>
  <c r="AC2472" i="7"/>
  <c r="AC2473" i="7"/>
  <c r="AC2474" i="7"/>
  <c r="AC2475" i="7"/>
  <c r="AC2476" i="7"/>
  <c r="AC2477" i="7"/>
  <c r="AC2478" i="7"/>
  <c r="AC2479" i="7"/>
  <c r="AC2480" i="7"/>
  <c r="AC2481" i="7"/>
  <c r="AC2482" i="7"/>
  <c r="AC2483" i="7"/>
  <c r="AC2484" i="7"/>
  <c r="AC2485" i="7"/>
  <c r="AC2486" i="7"/>
  <c r="AC2487" i="7"/>
  <c r="AC2488" i="7"/>
  <c r="AC2489" i="7"/>
  <c r="AC2490" i="7"/>
  <c r="AC2491" i="7"/>
  <c r="AC2492" i="7"/>
  <c r="AC2493" i="7"/>
  <c r="AC2494" i="7"/>
  <c r="AC2495" i="7"/>
  <c r="AC2496" i="7"/>
  <c r="AC2497" i="7"/>
  <c r="AC2498" i="7"/>
  <c r="AC2499" i="7"/>
  <c r="AC2500" i="7"/>
  <c r="AC2501" i="7"/>
  <c r="AC2502" i="7"/>
  <c r="AC2503" i="7"/>
  <c r="AC2504" i="7"/>
  <c r="AC2505" i="7"/>
  <c r="AC2506" i="7"/>
  <c r="AC2507" i="7"/>
  <c r="AC2508" i="7"/>
  <c r="AC2509" i="7"/>
  <c r="AC2510" i="7"/>
  <c r="AC2511" i="7"/>
  <c r="AC2512" i="7"/>
  <c r="AC2513" i="7"/>
  <c r="AC2514" i="7"/>
  <c r="AC2515" i="7"/>
  <c r="AC2516" i="7"/>
  <c r="AC2517" i="7"/>
  <c r="AC2518" i="7"/>
  <c r="AC2519" i="7"/>
  <c r="AC2520" i="7"/>
  <c r="AC2521" i="7"/>
  <c r="AC2522" i="7"/>
  <c r="AC2523" i="7"/>
  <c r="AC2524" i="7"/>
  <c r="AC2525" i="7"/>
  <c r="AC2526" i="7"/>
  <c r="AC2527" i="7"/>
  <c r="AC2528" i="7"/>
  <c r="AC2529" i="7"/>
  <c r="AC2530" i="7"/>
  <c r="AC2531" i="7"/>
  <c r="AC2532" i="7"/>
  <c r="AC2533" i="7"/>
  <c r="AC2534" i="7"/>
  <c r="AC2535" i="7"/>
  <c r="AC2536" i="7"/>
  <c r="AC2537" i="7"/>
  <c r="AC2538" i="7"/>
  <c r="AC2539" i="7"/>
  <c r="AC2540" i="7"/>
  <c r="AC2541" i="7"/>
  <c r="AC2542" i="7"/>
  <c r="AC2543" i="7"/>
  <c r="AC2544" i="7"/>
  <c r="AC2545" i="7"/>
  <c r="AC2546" i="7"/>
  <c r="AC2547" i="7"/>
  <c r="AC2548" i="7"/>
  <c r="AC2549" i="7"/>
  <c r="AC2550" i="7"/>
  <c r="AC2551" i="7"/>
  <c r="AC2552" i="7"/>
  <c r="AC2553" i="7"/>
  <c r="AC2554" i="7"/>
  <c r="AC2555" i="7"/>
  <c r="AC2556" i="7"/>
  <c r="AC2557" i="7"/>
  <c r="AC2558" i="7"/>
  <c r="AC2559" i="7"/>
  <c r="AC2560" i="7"/>
  <c r="AC2561" i="7"/>
  <c r="AC2562" i="7"/>
  <c r="AC2563" i="7"/>
  <c r="AC2564" i="7"/>
  <c r="AC2565" i="7"/>
  <c r="AC2566" i="7"/>
  <c r="AC2567" i="7"/>
  <c r="AC2568" i="7"/>
  <c r="AC2569" i="7"/>
  <c r="AC2570" i="7"/>
  <c r="AC2571" i="7"/>
  <c r="AC2572" i="7"/>
  <c r="AC2573" i="7"/>
  <c r="AC2574" i="7"/>
  <c r="AC2575" i="7"/>
  <c r="AC2576" i="7"/>
  <c r="AC2577" i="7"/>
  <c r="AC2578" i="7"/>
  <c r="AC2579" i="7"/>
  <c r="AC2580" i="7"/>
  <c r="AC2581" i="7"/>
  <c r="AC2582" i="7"/>
  <c r="AC2583" i="7"/>
  <c r="AC2584" i="7"/>
  <c r="AC2585" i="7"/>
  <c r="AC2586" i="7"/>
  <c r="AC2587" i="7"/>
  <c r="AC2588" i="7"/>
  <c r="AC2589" i="7"/>
  <c r="AC2590" i="7"/>
  <c r="AC2591" i="7"/>
  <c r="AC2592" i="7"/>
  <c r="AC2593" i="7"/>
  <c r="AC2594" i="7"/>
  <c r="AC2595" i="7"/>
  <c r="AC2596" i="7"/>
  <c r="AC2597" i="7"/>
  <c r="AC2598" i="7"/>
  <c r="AC2599" i="7"/>
  <c r="AC2600" i="7"/>
  <c r="AC2601" i="7"/>
  <c r="AC2602" i="7"/>
  <c r="AC2603" i="7"/>
  <c r="AC2604" i="7"/>
  <c r="AC2605" i="7"/>
  <c r="AC2606" i="7"/>
  <c r="AC2607" i="7"/>
  <c r="AC2608" i="7"/>
  <c r="AC2609" i="7"/>
  <c r="AC2610" i="7"/>
  <c r="AC2611" i="7"/>
  <c r="AC2612" i="7"/>
  <c r="AC2613" i="7"/>
  <c r="AC2614" i="7"/>
  <c r="AC2615" i="7"/>
  <c r="AC2616" i="7"/>
  <c r="AC2617" i="7"/>
  <c r="AC2618" i="7"/>
  <c r="AC2619" i="7"/>
  <c r="AC2620" i="7"/>
  <c r="AC2621" i="7"/>
  <c r="AC2622" i="7"/>
  <c r="AC2623" i="7"/>
  <c r="AC2624" i="7"/>
  <c r="AC2625" i="7"/>
  <c r="AC2626" i="7"/>
  <c r="AC2627" i="7"/>
  <c r="AC2628" i="7"/>
  <c r="AC2629" i="7"/>
  <c r="AC2630" i="7"/>
  <c r="AC2631" i="7"/>
  <c r="AC2632" i="7"/>
  <c r="AC2633" i="7"/>
  <c r="AC2634" i="7"/>
  <c r="AC2635" i="7"/>
  <c r="AC2636" i="7"/>
  <c r="AC2637" i="7"/>
  <c r="AC2638" i="7"/>
  <c r="AC2639" i="7"/>
  <c r="AC2640" i="7"/>
  <c r="AC2641" i="7"/>
  <c r="AC2642" i="7"/>
  <c r="AC2643" i="7"/>
  <c r="AC2644" i="7"/>
  <c r="AC2645" i="7"/>
  <c r="AC2646" i="7"/>
  <c r="AC2647" i="7"/>
  <c r="AC2648" i="7"/>
  <c r="AC2649" i="7"/>
  <c r="AC2650" i="7"/>
  <c r="AC2651" i="7"/>
  <c r="AC2652" i="7"/>
  <c r="AC2653" i="7"/>
  <c r="AC2654" i="7"/>
  <c r="AC2655" i="7"/>
  <c r="AC2656" i="7"/>
  <c r="AC2657" i="7"/>
  <c r="AC2658" i="7"/>
  <c r="AC2659" i="7"/>
  <c r="AC2660" i="7"/>
  <c r="AC2661" i="7"/>
  <c r="AC2662" i="7"/>
  <c r="AC2663" i="7"/>
  <c r="AC2664" i="7"/>
  <c r="AC2665" i="7"/>
  <c r="AC2666" i="7"/>
  <c r="AC2667" i="7"/>
  <c r="AC2668" i="7"/>
  <c r="AC2669" i="7"/>
  <c r="AC2670" i="7"/>
  <c r="AC2671" i="7"/>
  <c r="AC2672" i="7"/>
  <c r="AC2673" i="7"/>
  <c r="AC2674" i="7"/>
  <c r="AC2675" i="7"/>
  <c r="AC2676" i="7"/>
  <c r="AC2677" i="7"/>
  <c r="AC2678" i="7"/>
  <c r="AC2679" i="7"/>
  <c r="AC2680" i="7"/>
  <c r="AC2681" i="7"/>
  <c r="AC2682" i="7"/>
  <c r="AC2683" i="7"/>
  <c r="AC2684" i="7"/>
  <c r="AC2685" i="7"/>
  <c r="AC2686" i="7"/>
  <c r="AC2687" i="7"/>
  <c r="AC2688" i="7"/>
  <c r="AC2689" i="7"/>
  <c r="AC2690" i="7"/>
  <c r="AC2691" i="7"/>
  <c r="AC2692" i="7"/>
  <c r="AC2693" i="7"/>
  <c r="AC2694" i="7"/>
  <c r="AC2695" i="7"/>
  <c r="AC2696" i="7"/>
  <c r="AC2697" i="7"/>
  <c r="AC2698" i="7"/>
  <c r="AC2699" i="7"/>
  <c r="AC2700" i="7"/>
  <c r="AC2701" i="7"/>
  <c r="AC2702" i="7"/>
  <c r="AC2703" i="7"/>
  <c r="AC2704" i="7"/>
  <c r="AC2705" i="7"/>
  <c r="AC2706" i="7"/>
  <c r="AC2707" i="7"/>
  <c r="AC2708" i="7"/>
  <c r="AC2709" i="7"/>
  <c r="AC2710" i="7"/>
  <c r="AC2711" i="7"/>
  <c r="AC2712" i="7"/>
  <c r="AC2713" i="7"/>
  <c r="AC2714" i="7"/>
  <c r="AC2715" i="7"/>
  <c r="AC2716" i="7"/>
  <c r="AC2717" i="7"/>
  <c r="AC2718" i="7"/>
  <c r="AC2719" i="7"/>
  <c r="AC2720" i="7"/>
  <c r="AC2721" i="7"/>
  <c r="AC2722" i="7"/>
  <c r="AC2723" i="7"/>
  <c r="AC2724" i="7"/>
  <c r="AC2725" i="7"/>
  <c r="AC2726" i="7"/>
  <c r="AC2727" i="7"/>
  <c r="AC2728" i="7"/>
  <c r="AC2729" i="7"/>
  <c r="AC2730" i="7"/>
  <c r="AC2731" i="7"/>
  <c r="AC2732" i="7"/>
  <c r="AC2733" i="7"/>
  <c r="AC2734" i="7"/>
  <c r="AC2735" i="7"/>
  <c r="AC2736" i="7"/>
  <c r="AC2737" i="7"/>
  <c r="AC2738" i="7"/>
  <c r="AC2739" i="7"/>
  <c r="AC2740" i="7"/>
  <c r="AC2741" i="7"/>
  <c r="AC2742" i="7"/>
  <c r="AC2743" i="7"/>
  <c r="AC2744" i="7"/>
  <c r="AC2745" i="7"/>
  <c r="AC2746" i="7"/>
  <c r="AC2747" i="7"/>
  <c r="AC2748" i="7"/>
  <c r="AC2749" i="7"/>
  <c r="AC2750" i="7"/>
  <c r="AC2751" i="7"/>
  <c r="AC2752" i="7"/>
  <c r="AC2753" i="7"/>
  <c r="AC2754" i="7"/>
  <c r="AC2755" i="7"/>
  <c r="AC2756" i="7"/>
  <c r="AC2757" i="7"/>
  <c r="AC2758" i="7"/>
  <c r="AC2759" i="7"/>
  <c r="AC2760" i="7"/>
  <c r="AC2761" i="7"/>
  <c r="AC2762" i="7"/>
  <c r="AC2763" i="7"/>
  <c r="AC2764" i="7"/>
  <c r="AC2765" i="7"/>
  <c r="AC2766" i="7"/>
  <c r="AC2767" i="7"/>
  <c r="AC2768" i="7"/>
  <c r="AC2769" i="7"/>
  <c r="AC2770" i="7"/>
  <c r="AC2771" i="7"/>
  <c r="AC2772" i="7"/>
  <c r="AC2773" i="7"/>
  <c r="AC2774" i="7"/>
  <c r="AC2775" i="7"/>
  <c r="AC2776" i="7"/>
  <c r="AC2777" i="7"/>
  <c r="AC2778" i="7"/>
  <c r="AC2779" i="7"/>
  <c r="AC2780" i="7"/>
  <c r="AC2781" i="7"/>
  <c r="AC2782" i="7"/>
  <c r="AC2783" i="7"/>
  <c r="AC2784" i="7"/>
  <c r="AC2785" i="7"/>
  <c r="AC2786" i="7"/>
  <c r="AC2787" i="7"/>
  <c r="AC2788" i="7"/>
  <c r="AC2789" i="7"/>
  <c r="AC2790" i="7"/>
  <c r="AC2791" i="7"/>
  <c r="AC2792" i="7"/>
  <c r="AC2793" i="7"/>
  <c r="AC2794" i="7"/>
  <c r="AC2795" i="7"/>
  <c r="AC2796" i="7"/>
  <c r="AC2797" i="7"/>
  <c r="AC2798" i="7"/>
  <c r="AC2799" i="7"/>
  <c r="AC2800" i="7"/>
  <c r="AC2801" i="7"/>
  <c r="AC2802" i="7"/>
  <c r="AC2803" i="7"/>
  <c r="AC2804" i="7"/>
  <c r="AC2805" i="7"/>
  <c r="AC2806" i="7"/>
  <c r="AC2807" i="7"/>
  <c r="AC2808" i="7"/>
  <c r="AC2809" i="7"/>
  <c r="AC2810" i="7"/>
  <c r="AC2811" i="7"/>
  <c r="AC2812" i="7"/>
  <c r="AC2813" i="7"/>
  <c r="AC2814" i="7"/>
  <c r="AC2815" i="7"/>
  <c r="AC2816" i="7"/>
  <c r="AC2817" i="7"/>
  <c r="AC2818" i="7"/>
  <c r="AC2819" i="7"/>
  <c r="AC2820" i="7"/>
  <c r="AC2821" i="7"/>
  <c r="AC2822" i="7"/>
  <c r="AC2823" i="7"/>
  <c r="AC2824" i="7"/>
  <c r="AC2825" i="7"/>
  <c r="AC2826" i="7"/>
  <c r="AC2827" i="7"/>
  <c r="AC2828" i="7"/>
  <c r="AC2829" i="7"/>
  <c r="AC2830" i="7"/>
  <c r="AC2831" i="7"/>
  <c r="AC2832" i="7"/>
  <c r="AC2833" i="7"/>
  <c r="AC2834" i="7"/>
  <c r="AC2835" i="7"/>
  <c r="AC2836" i="7"/>
  <c r="AC2837" i="7"/>
  <c r="AC2838" i="7"/>
  <c r="AC2839" i="7"/>
  <c r="AC2840" i="7"/>
  <c r="AC2841" i="7"/>
  <c r="AC2842" i="7"/>
  <c r="AC2843" i="7"/>
  <c r="AC2844" i="7"/>
  <c r="AC2845" i="7"/>
  <c r="AC2846" i="7"/>
  <c r="AC2847" i="7"/>
  <c r="AC2848" i="7"/>
  <c r="AC2849" i="7"/>
  <c r="AC2850" i="7"/>
  <c r="AC2851" i="7"/>
  <c r="AC2852" i="7"/>
  <c r="AC2853" i="7"/>
  <c r="AC2854" i="7"/>
  <c r="AC2855" i="7"/>
  <c r="AC2856" i="7"/>
  <c r="AC2857" i="7"/>
  <c r="AC2858" i="7"/>
  <c r="AC2859" i="7"/>
  <c r="AC2860" i="7"/>
  <c r="AC2861" i="7"/>
  <c r="AC2862" i="7"/>
  <c r="AC2863" i="7"/>
  <c r="AC2864" i="7"/>
  <c r="AC2865" i="7"/>
  <c r="AC2866" i="7"/>
  <c r="AC2867" i="7"/>
  <c r="AC2868" i="7"/>
  <c r="AC2869" i="7"/>
  <c r="AC2870" i="7"/>
  <c r="AC2871" i="7"/>
  <c r="AC2872" i="7"/>
  <c r="AC2873" i="7"/>
  <c r="AC2874" i="7"/>
  <c r="AC2875" i="7"/>
  <c r="AC2876" i="7"/>
  <c r="AC2877" i="7"/>
  <c r="AC2878" i="7"/>
  <c r="AC2879" i="7"/>
  <c r="AC2880" i="7"/>
  <c r="AC2881" i="7"/>
  <c r="AC2882" i="7"/>
  <c r="AC2883" i="7"/>
  <c r="AC2884" i="7"/>
  <c r="AC2885" i="7"/>
  <c r="AC2886" i="7"/>
  <c r="AC2887" i="7"/>
  <c r="AC2888" i="7"/>
  <c r="AC2889" i="7"/>
  <c r="AC2890" i="7"/>
  <c r="AC2891" i="7"/>
  <c r="AC2892" i="7"/>
  <c r="AC2893" i="7"/>
  <c r="AC2894" i="7"/>
  <c r="AC2895" i="7"/>
  <c r="AC2896" i="7"/>
  <c r="AC2897" i="7"/>
  <c r="AC2898" i="7"/>
  <c r="AC2899" i="7"/>
  <c r="AC2900" i="7"/>
  <c r="AC2901" i="7"/>
  <c r="AC2902" i="7"/>
  <c r="AC2903" i="7"/>
  <c r="AC2904" i="7"/>
  <c r="AC2905" i="7"/>
  <c r="AC2906" i="7"/>
  <c r="AC2907" i="7"/>
  <c r="AC2908" i="7"/>
  <c r="AC2909" i="7"/>
  <c r="AC2910" i="7"/>
  <c r="AC2911" i="7"/>
  <c r="AC2912" i="7"/>
  <c r="AC2913" i="7"/>
  <c r="AC2914" i="7"/>
  <c r="AC2915" i="7"/>
  <c r="AC2916" i="7"/>
  <c r="AC2917" i="7"/>
  <c r="AC2918" i="7"/>
  <c r="AC2919" i="7"/>
  <c r="AC2920" i="7"/>
  <c r="AC2921" i="7"/>
  <c r="AC2922" i="7"/>
  <c r="AC2923" i="7"/>
  <c r="AC2924" i="7"/>
  <c r="AC2925" i="7"/>
  <c r="AC2926" i="7"/>
  <c r="AC2927" i="7"/>
  <c r="AC2928" i="7"/>
  <c r="AC2929" i="7"/>
  <c r="AC2930" i="7"/>
  <c r="AC2931" i="7"/>
  <c r="AC2932" i="7"/>
  <c r="AC2933" i="7"/>
  <c r="AC2934" i="7"/>
  <c r="AC2935" i="7"/>
  <c r="AC2936" i="7"/>
  <c r="AC2937" i="7"/>
  <c r="AC2938" i="7"/>
  <c r="AC2939" i="7"/>
  <c r="AC2940" i="7"/>
  <c r="AC2941" i="7"/>
  <c r="AC2942" i="7"/>
  <c r="AC2943" i="7"/>
  <c r="AC2944" i="7"/>
  <c r="AC2945" i="7"/>
  <c r="AC2946" i="7"/>
  <c r="AC2947" i="7"/>
  <c r="AC2948" i="7"/>
  <c r="AC2949" i="7"/>
  <c r="AC2950" i="7"/>
  <c r="AC2951" i="7"/>
  <c r="AC2952" i="7"/>
  <c r="AC2953" i="7"/>
  <c r="AC2954" i="7"/>
  <c r="AC2955" i="7"/>
  <c r="AC2956" i="7"/>
  <c r="AC2957" i="7"/>
  <c r="AC2958" i="7"/>
  <c r="AC2959" i="7"/>
  <c r="AC2960" i="7"/>
  <c r="AC2961" i="7"/>
  <c r="AC2962" i="7"/>
  <c r="AC2963" i="7"/>
  <c r="AC2964" i="7"/>
  <c r="AC2965" i="7"/>
  <c r="AC2966" i="7"/>
  <c r="AC2967" i="7"/>
  <c r="AC2968" i="7"/>
  <c r="AC2969" i="7"/>
  <c r="AC2970" i="7"/>
  <c r="AC2971" i="7"/>
  <c r="AC2972" i="7"/>
  <c r="AC2973" i="7"/>
  <c r="AC2974" i="7"/>
  <c r="AC2975" i="7"/>
  <c r="AC2976" i="7"/>
  <c r="AC2977" i="7"/>
  <c r="AC2978" i="7"/>
  <c r="AC2979" i="7"/>
  <c r="AC2980" i="7"/>
  <c r="AC2981" i="7"/>
  <c r="AC2982" i="7"/>
  <c r="AC2983" i="7"/>
  <c r="AC2984" i="7"/>
  <c r="AC2985" i="7"/>
  <c r="AC2986" i="7"/>
  <c r="AC2987" i="7"/>
  <c r="AC2988" i="7"/>
  <c r="AC2989" i="7"/>
  <c r="AC2990" i="7"/>
  <c r="AC2991" i="7"/>
  <c r="AC2992" i="7"/>
  <c r="AC2993" i="7"/>
  <c r="AC2994" i="7"/>
  <c r="AC2995" i="7"/>
  <c r="AC2996" i="7"/>
  <c r="AC2997" i="7"/>
  <c r="AC2998" i="7"/>
  <c r="AC2999" i="7"/>
  <c r="AC3000" i="7"/>
  <c r="AC3001" i="7"/>
  <c r="AC3002" i="7"/>
  <c r="AC3003" i="7"/>
  <c r="AC3004" i="7"/>
  <c r="AC3005" i="7"/>
  <c r="AC3006" i="7"/>
  <c r="AC3007" i="7"/>
  <c r="AC3008" i="7"/>
  <c r="AC3009" i="7"/>
  <c r="AC3010" i="7"/>
  <c r="AC3011" i="7"/>
  <c r="AC3012" i="7"/>
  <c r="AC3013" i="7"/>
  <c r="AC3014" i="7"/>
  <c r="AC3015" i="7"/>
  <c r="AC3016" i="7"/>
  <c r="AC3017" i="7"/>
  <c r="AC3018" i="7"/>
  <c r="AC3019" i="7"/>
  <c r="AC3020" i="7"/>
  <c r="AC3021" i="7"/>
  <c r="AC3022" i="7"/>
  <c r="AC3023" i="7"/>
  <c r="AC3024" i="7"/>
  <c r="AC3025" i="7"/>
  <c r="AC3026" i="7"/>
  <c r="AC3027" i="7"/>
  <c r="AC3028" i="7"/>
  <c r="AC3029" i="7"/>
  <c r="AC3030" i="7"/>
  <c r="AC3031" i="7"/>
  <c r="AC3032" i="7"/>
  <c r="AC3033" i="7"/>
  <c r="AC3034" i="7"/>
  <c r="AC3035" i="7"/>
  <c r="AC3036" i="7"/>
  <c r="AC3037" i="7"/>
  <c r="AC3038" i="7"/>
  <c r="AC3039" i="7"/>
  <c r="AC3040" i="7"/>
  <c r="AC3041" i="7"/>
  <c r="AC3042" i="7"/>
  <c r="AC3043" i="7"/>
  <c r="AC3044" i="7"/>
  <c r="AC3045" i="7"/>
  <c r="AC3046" i="7"/>
  <c r="AC3047" i="7"/>
  <c r="AC3048" i="7"/>
  <c r="AC3049" i="7"/>
  <c r="AC3050" i="7"/>
  <c r="AC3051" i="7"/>
  <c r="AC3052" i="7"/>
  <c r="AC3053" i="7"/>
  <c r="AC3054" i="7"/>
  <c r="AC3055" i="7"/>
  <c r="AC3056" i="7"/>
  <c r="AC3057" i="7"/>
  <c r="AC3058" i="7"/>
  <c r="AC3059" i="7"/>
  <c r="AC3060" i="7"/>
  <c r="AC3061" i="7"/>
  <c r="AC3062" i="7"/>
  <c r="AC3063" i="7"/>
  <c r="AC3064" i="7"/>
  <c r="AC3065" i="7"/>
  <c r="AC3066" i="7"/>
  <c r="AC3067" i="7"/>
  <c r="AC3068" i="7"/>
  <c r="AC3069" i="7"/>
  <c r="AC3070" i="7"/>
  <c r="AC3071" i="7"/>
  <c r="AC3072" i="7"/>
  <c r="AC3073" i="7"/>
  <c r="AC3074" i="7"/>
  <c r="AC3075" i="7"/>
  <c r="AC3076" i="7"/>
  <c r="AC3077" i="7"/>
  <c r="AC3078" i="7"/>
  <c r="AC3079" i="7"/>
  <c r="AC3080" i="7"/>
  <c r="AC3081" i="7"/>
  <c r="AC3082" i="7"/>
  <c r="AC3083" i="7"/>
  <c r="AC3084" i="7"/>
  <c r="AC3085" i="7"/>
  <c r="AC3086" i="7"/>
  <c r="AC3087" i="7"/>
  <c r="AC3088" i="7"/>
  <c r="AC3089" i="7"/>
  <c r="AC3090" i="7"/>
  <c r="AC3091" i="7"/>
  <c r="AC3092" i="7"/>
  <c r="AC3093" i="7"/>
  <c r="AC3094" i="7"/>
  <c r="AC3095" i="7"/>
  <c r="AC3096" i="7"/>
  <c r="AC3097" i="7"/>
  <c r="AC3098" i="7"/>
  <c r="AC3099" i="7"/>
  <c r="AC3100" i="7"/>
  <c r="AC3101" i="7"/>
  <c r="AC3102" i="7"/>
  <c r="AC3103" i="7"/>
  <c r="AC3104" i="7"/>
  <c r="AC3105" i="7"/>
  <c r="AC3106" i="7"/>
  <c r="AC3107" i="7"/>
  <c r="AC3108" i="7"/>
  <c r="AC3109" i="7"/>
  <c r="AC3110" i="7"/>
  <c r="AC3111" i="7"/>
  <c r="AC3112" i="7"/>
  <c r="AC3113" i="7"/>
  <c r="AC3114" i="7"/>
  <c r="AC3115" i="7"/>
  <c r="AC3116" i="7"/>
  <c r="AC3117" i="7"/>
  <c r="AC3118" i="7"/>
  <c r="AC3119" i="7"/>
  <c r="AC3120" i="7"/>
  <c r="AC3121" i="7"/>
  <c r="AC3122" i="7"/>
  <c r="AC3123" i="7"/>
  <c r="AC3124" i="7"/>
  <c r="AC3125" i="7"/>
  <c r="AC3126" i="7"/>
  <c r="AC3127" i="7"/>
  <c r="AC3128" i="7"/>
  <c r="AC3129" i="7"/>
  <c r="AC3130" i="7"/>
  <c r="AC3131" i="7"/>
  <c r="AC3132" i="7"/>
  <c r="AC3133" i="7"/>
  <c r="AC3134" i="7"/>
  <c r="AC3135" i="7"/>
  <c r="AC3136" i="7"/>
  <c r="AC3137" i="7"/>
  <c r="AC3138" i="7"/>
  <c r="AC3139" i="7"/>
  <c r="AC3140" i="7"/>
  <c r="AC3141" i="7"/>
  <c r="AC3142" i="7"/>
  <c r="AC3143" i="7"/>
  <c r="AC3144" i="7"/>
  <c r="AC3145" i="7"/>
  <c r="AC3146" i="7"/>
  <c r="AC3147" i="7"/>
  <c r="AC3148" i="7"/>
  <c r="AC3149" i="7"/>
  <c r="AC3150" i="7"/>
  <c r="AC3151" i="7"/>
  <c r="AC3152" i="7"/>
  <c r="AC3153" i="7"/>
  <c r="AC3154" i="7"/>
  <c r="AC3155" i="7"/>
  <c r="AC3156" i="7"/>
  <c r="AC3157" i="7"/>
  <c r="AC3158" i="7"/>
  <c r="AC3159" i="7"/>
  <c r="AC3160" i="7"/>
  <c r="AC3161" i="7"/>
  <c r="AC3162" i="7"/>
  <c r="AC3163" i="7"/>
  <c r="AC3164" i="7"/>
  <c r="AC3165" i="7"/>
  <c r="AC3166" i="7"/>
  <c r="AC3167" i="7"/>
  <c r="AC3168" i="7"/>
  <c r="AC3169" i="7"/>
  <c r="AC3170" i="7"/>
  <c r="AC3171" i="7"/>
  <c r="AC3172" i="7"/>
  <c r="AC3173" i="7"/>
  <c r="AC3174" i="7"/>
  <c r="AC3175" i="7"/>
  <c r="AC3176" i="7"/>
  <c r="AC3177" i="7"/>
  <c r="AC3178" i="7"/>
  <c r="AC3179" i="7"/>
  <c r="AC3180" i="7"/>
  <c r="AC3181" i="7"/>
  <c r="AC3182" i="7"/>
  <c r="AC3183" i="7"/>
  <c r="AC3184" i="7"/>
  <c r="AC3185" i="7"/>
  <c r="AC3186" i="7"/>
  <c r="AC3187" i="7"/>
  <c r="AC3188" i="7"/>
  <c r="AC3189" i="7"/>
  <c r="AC3190" i="7"/>
  <c r="AC3191" i="7"/>
  <c r="AC3192" i="7"/>
  <c r="AC3193" i="7"/>
  <c r="AC3194" i="7"/>
  <c r="AC3195" i="7"/>
  <c r="AC3196" i="7"/>
  <c r="AC3197" i="7"/>
  <c r="AC3198" i="7"/>
  <c r="AC3199" i="7"/>
  <c r="AC3200" i="7"/>
  <c r="AC3201" i="7"/>
  <c r="AC3202" i="7"/>
  <c r="AC3203" i="7"/>
  <c r="AC3204" i="7"/>
  <c r="AC3205" i="7"/>
  <c r="AC3206" i="7"/>
  <c r="AC3207" i="7"/>
  <c r="AC3208" i="7"/>
  <c r="AC3209" i="7"/>
  <c r="AC3210" i="7"/>
  <c r="AC3211" i="7"/>
  <c r="AC3212" i="7"/>
  <c r="AC3213" i="7"/>
  <c r="AC3214" i="7"/>
  <c r="AC3215" i="7"/>
  <c r="AC3216" i="7"/>
  <c r="AC3217" i="7"/>
  <c r="AC3218" i="7"/>
  <c r="AC3219" i="7"/>
  <c r="AC3220" i="7"/>
  <c r="AC3221" i="7"/>
  <c r="AC3222" i="7"/>
  <c r="AC3223" i="7"/>
  <c r="AC3224" i="7"/>
  <c r="AC3225" i="7"/>
  <c r="AC3226" i="7"/>
  <c r="AC3227" i="7"/>
  <c r="AC3228" i="7"/>
  <c r="AC3229" i="7"/>
  <c r="AC3230" i="7"/>
  <c r="AC3231" i="7"/>
  <c r="AC3232" i="7"/>
  <c r="AC3233" i="7"/>
  <c r="AC3234" i="7"/>
  <c r="AC3235" i="7"/>
  <c r="AC3236" i="7"/>
  <c r="AC3237" i="7"/>
  <c r="AC3238" i="7"/>
  <c r="AC3239" i="7"/>
  <c r="AC3240" i="7"/>
  <c r="AC3241" i="7"/>
  <c r="AC3242" i="7"/>
  <c r="AC3243" i="7"/>
  <c r="AC3244" i="7"/>
  <c r="AC3245" i="7"/>
  <c r="AC3246" i="7"/>
  <c r="AC3247" i="7"/>
  <c r="AC3248" i="7"/>
  <c r="AC3249" i="7"/>
  <c r="AC3250" i="7"/>
  <c r="AC3251" i="7"/>
  <c r="AC3252" i="7"/>
  <c r="AC3253" i="7"/>
  <c r="AC3254" i="7"/>
  <c r="AC3255" i="7"/>
  <c r="AC3256" i="7"/>
  <c r="AC3257" i="7"/>
  <c r="AC3258" i="7"/>
  <c r="AC3259" i="7"/>
  <c r="AC3260" i="7"/>
  <c r="AC3261" i="7"/>
  <c r="AC3262" i="7"/>
  <c r="AC3263" i="7"/>
  <c r="AC3264" i="7"/>
  <c r="AC3265" i="7"/>
  <c r="AC3266" i="7"/>
  <c r="AC3267" i="7"/>
  <c r="AC3268" i="7"/>
  <c r="AC3269" i="7"/>
  <c r="AC3270" i="7"/>
  <c r="AC3271" i="7"/>
  <c r="AC3272" i="7"/>
  <c r="AC3273" i="7"/>
  <c r="AC3274" i="7"/>
  <c r="AC3275" i="7"/>
  <c r="AC3276" i="7"/>
  <c r="AC3277" i="7"/>
  <c r="AC3278" i="7"/>
  <c r="AC3279" i="7"/>
  <c r="AC3280" i="7"/>
  <c r="AC3281" i="7"/>
  <c r="AC3282" i="7"/>
  <c r="AC3283" i="7"/>
  <c r="AC3284" i="7"/>
  <c r="AC3285" i="7"/>
  <c r="AC3286" i="7"/>
  <c r="AC3287" i="7"/>
  <c r="AC3288" i="7"/>
  <c r="AC3289" i="7"/>
  <c r="AC3290" i="7"/>
  <c r="AC3291" i="7"/>
  <c r="AC3292" i="7"/>
  <c r="AC3293" i="7"/>
  <c r="AC3294" i="7"/>
  <c r="AC3295" i="7"/>
  <c r="AC3296" i="7"/>
  <c r="AC3297" i="7"/>
  <c r="AC3298" i="7"/>
  <c r="AC3299" i="7"/>
  <c r="AC3300" i="7"/>
  <c r="AC3301" i="7"/>
  <c r="AC3302" i="7"/>
  <c r="AC3303" i="7"/>
  <c r="AC3304" i="7"/>
  <c r="AC3305" i="7"/>
  <c r="AC3306" i="7"/>
  <c r="AC3307" i="7"/>
  <c r="AC3308" i="7"/>
  <c r="AC3309" i="7"/>
  <c r="AC3310" i="7"/>
  <c r="AC3311" i="7"/>
  <c r="AC3312" i="7"/>
  <c r="AC3313" i="7"/>
  <c r="AC3314" i="7"/>
  <c r="AC3315" i="7"/>
  <c r="AC3316" i="7"/>
  <c r="AC3317" i="7"/>
  <c r="AC3318" i="7"/>
  <c r="AC3319" i="7"/>
  <c r="AC3320" i="7"/>
  <c r="AC3321" i="7"/>
  <c r="AC3322" i="7"/>
  <c r="AC3323" i="7"/>
  <c r="AC3324" i="7"/>
  <c r="AC3325" i="7"/>
  <c r="AC3326" i="7"/>
  <c r="AC3327" i="7"/>
  <c r="AC3328" i="7"/>
  <c r="AC3329" i="7"/>
  <c r="AC3330" i="7"/>
  <c r="AC3331" i="7"/>
  <c r="AC3332" i="7"/>
  <c r="AC3333" i="7"/>
  <c r="AC3334" i="7"/>
  <c r="AC3335" i="7"/>
  <c r="AC3336" i="7"/>
  <c r="AC3337" i="7"/>
  <c r="AC3338" i="7"/>
  <c r="AC3339" i="7"/>
  <c r="AC3340" i="7"/>
  <c r="AC3341" i="7"/>
  <c r="AC3342" i="7"/>
  <c r="AC3343" i="7"/>
  <c r="AC3344" i="7"/>
  <c r="AC3345" i="7"/>
  <c r="AC3346" i="7"/>
  <c r="AC3347" i="7"/>
  <c r="AC3348" i="7"/>
  <c r="AC3349" i="7"/>
  <c r="AC3350" i="7"/>
  <c r="AC3351" i="7"/>
  <c r="AC3352" i="7"/>
  <c r="AC3353" i="7"/>
  <c r="AC3354" i="7"/>
  <c r="AC3355" i="7"/>
  <c r="AC3356" i="7"/>
  <c r="AC3357" i="7"/>
  <c r="AC3358" i="7"/>
  <c r="AC3359" i="7"/>
  <c r="AC3360" i="7"/>
  <c r="AC3361" i="7"/>
  <c r="AC3362" i="7"/>
  <c r="AC3363" i="7"/>
  <c r="AC3364" i="7"/>
  <c r="AC3365" i="7"/>
  <c r="AC3366" i="7"/>
  <c r="AC3367" i="7"/>
  <c r="AC3368" i="7"/>
  <c r="AC3369" i="7"/>
  <c r="AC3370" i="7"/>
  <c r="AC3371" i="7"/>
  <c r="AC3372" i="7"/>
  <c r="AC3373" i="7"/>
  <c r="AC3374" i="7"/>
  <c r="AC3375" i="7"/>
  <c r="AC3376" i="7"/>
  <c r="AC3377" i="7"/>
  <c r="AC3378" i="7"/>
  <c r="AC3379" i="7"/>
  <c r="AC3380" i="7"/>
  <c r="AC3381" i="7"/>
  <c r="AC3382" i="7"/>
  <c r="AC3383" i="7"/>
  <c r="AC3384" i="7"/>
  <c r="AC3385" i="7"/>
  <c r="AC3386" i="7"/>
  <c r="AC3387" i="7"/>
  <c r="AC3388" i="7"/>
  <c r="AC3389" i="7"/>
  <c r="AC3390" i="7"/>
  <c r="AC3391" i="7"/>
  <c r="AC3392" i="7"/>
  <c r="AC3393" i="7"/>
  <c r="AC3394" i="7"/>
  <c r="AC3395" i="7"/>
  <c r="AC3396" i="7"/>
  <c r="AC3397" i="7"/>
  <c r="AC3398" i="7"/>
  <c r="AC3399" i="7"/>
  <c r="AC3400" i="7"/>
  <c r="AC3401" i="7"/>
  <c r="AC3402" i="7"/>
  <c r="AC3403" i="7"/>
  <c r="AC3404" i="7"/>
  <c r="AC3405" i="7"/>
  <c r="AC3406" i="7"/>
  <c r="AC3407" i="7"/>
  <c r="AC3408" i="7"/>
  <c r="AC3409" i="7"/>
  <c r="AC3410" i="7"/>
  <c r="AC3411" i="7"/>
  <c r="AC3412" i="7"/>
  <c r="AC3413" i="7"/>
  <c r="AC3414" i="7"/>
  <c r="AC3415" i="7"/>
  <c r="AC3416" i="7"/>
  <c r="AC3417" i="7"/>
  <c r="AC3418" i="7"/>
  <c r="AC3419" i="7"/>
  <c r="AC3420" i="7"/>
  <c r="AC3421" i="7"/>
  <c r="AC3422" i="7"/>
  <c r="AC3423" i="7"/>
  <c r="AC3424" i="7"/>
  <c r="AC3425" i="7"/>
  <c r="AC3426" i="7"/>
  <c r="AC3427" i="7"/>
  <c r="AC3428" i="7"/>
  <c r="AC3429" i="7"/>
  <c r="AC3430" i="7"/>
  <c r="AC3431" i="7"/>
  <c r="AC3432" i="7"/>
  <c r="AC3433" i="7"/>
  <c r="AC3434" i="7"/>
  <c r="AC3435" i="7"/>
  <c r="AC3436" i="7"/>
  <c r="AC3437" i="7"/>
  <c r="AC3438" i="7"/>
  <c r="AC3439" i="7"/>
  <c r="AC3440" i="7"/>
  <c r="AC3441" i="7"/>
  <c r="AC3442" i="7"/>
  <c r="AC3443" i="7"/>
  <c r="AC3444" i="7"/>
  <c r="AC3445" i="7"/>
  <c r="AC3446" i="7"/>
  <c r="AC3447" i="7"/>
  <c r="AC3448" i="7"/>
  <c r="AC3449" i="7"/>
  <c r="AC3450" i="7"/>
  <c r="AC3451" i="7"/>
  <c r="AC3452" i="7"/>
  <c r="AC3453" i="7"/>
  <c r="AC3454" i="7"/>
  <c r="AC3455" i="7"/>
  <c r="AC3456" i="7"/>
  <c r="AC3457" i="7"/>
  <c r="AC3458" i="7"/>
  <c r="AC3459" i="7"/>
  <c r="AC3460" i="7"/>
  <c r="AC3461" i="7"/>
  <c r="AC3462" i="7"/>
  <c r="AC3463" i="7"/>
  <c r="AC3464" i="7"/>
  <c r="AC3465" i="7"/>
  <c r="AC3466" i="7"/>
  <c r="AC3467" i="7"/>
  <c r="AC3468" i="7"/>
  <c r="AC3469" i="7"/>
  <c r="AC3470" i="7"/>
  <c r="AC3471" i="7"/>
  <c r="AC3472" i="7"/>
  <c r="AC3473" i="7"/>
  <c r="AC3474" i="7"/>
  <c r="AC3475" i="7"/>
  <c r="AC3476" i="7"/>
  <c r="AC3477" i="7"/>
  <c r="AC3478" i="7"/>
  <c r="AC3479" i="7"/>
  <c r="AC3480" i="7"/>
  <c r="AC3481" i="7"/>
  <c r="AC3482" i="7"/>
  <c r="AC3483" i="7"/>
  <c r="AC3484" i="7"/>
  <c r="AC3485" i="7"/>
  <c r="AC3486" i="7"/>
  <c r="AC3487" i="7"/>
  <c r="AC3488" i="7"/>
  <c r="AC3489" i="7"/>
  <c r="AC3490" i="7"/>
  <c r="AC3491" i="7"/>
  <c r="AC3492" i="7"/>
  <c r="AC3493" i="7"/>
  <c r="AC3494" i="7"/>
  <c r="AC3495" i="7"/>
  <c r="AC3496" i="7"/>
  <c r="AC3497" i="7"/>
  <c r="AC3498" i="7"/>
  <c r="AC3499" i="7"/>
  <c r="AC3500" i="7"/>
  <c r="AC3501" i="7"/>
  <c r="AC3502" i="7"/>
  <c r="AC3503" i="7"/>
  <c r="AC3504" i="7"/>
  <c r="AC3505" i="7"/>
  <c r="AC3506" i="7"/>
  <c r="AC3507" i="7"/>
  <c r="AC3508" i="7"/>
  <c r="AC3509" i="7"/>
  <c r="AC3510" i="7"/>
  <c r="AC3511" i="7"/>
  <c r="AC3512" i="7"/>
  <c r="AC3513" i="7"/>
  <c r="AC3514" i="7"/>
  <c r="AC3515" i="7"/>
  <c r="AC3516" i="7"/>
  <c r="AC3517" i="7"/>
  <c r="AC3518" i="7"/>
  <c r="AC3519" i="7"/>
  <c r="AC3520" i="7"/>
  <c r="AC3521" i="7"/>
  <c r="AC3522" i="7"/>
  <c r="AC3523" i="7"/>
  <c r="AC3524" i="7"/>
  <c r="AC3525" i="7"/>
  <c r="AC3526" i="7"/>
  <c r="AC3527" i="7"/>
  <c r="AC3528" i="7"/>
  <c r="AC3529" i="7"/>
  <c r="AC3530" i="7"/>
  <c r="AC3531" i="7"/>
  <c r="AC3532" i="7"/>
  <c r="AC3533" i="7"/>
  <c r="AC3534" i="7"/>
  <c r="AC3535" i="7"/>
  <c r="AC3536" i="7"/>
  <c r="AC3537" i="7"/>
  <c r="AC3538" i="7"/>
  <c r="AC3539" i="7"/>
  <c r="AC3540" i="7"/>
  <c r="AC3541" i="7"/>
  <c r="AC3542" i="7"/>
  <c r="AC3543" i="7"/>
  <c r="AC3544" i="7"/>
  <c r="AC3545" i="7"/>
  <c r="AC3546" i="7"/>
  <c r="AC3547" i="7"/>
  <c r="AC3548" i="7"/>
  <c r="AC3549" i="7"/>
  <c r="AC3550" i="7"/>
  <c r="AC3551" i="7"/>
  <c r="AC3552" i="7"/>
  <c r="AC3553" i="7"/>
  <c r="AC3554" i="7"/>
  <c r="AC3555" i="7"/>
  <c r="AC3556" i="7"/>
  <c r="AC3557" i="7"/>
  <c r="AC3558" i="7"/>
  <c r="AC3559" i="7"/>
  <c r="AC3560" i="7"/>
  <c r="AC3561" i="7"/>
  <c r="AC3562" i="7"/>
  <c r="AC3563" i="7"/>
  <c r="AC3564" i="7"/>
  <c r="AC3565" i="7"/>
  <c r="AC3566" i="7"/>
  <c r="AC3567" i="7"/>
  <c r="AC3568" i="7"/>
  <c r="AC3569" i="7"/>
  <c r="AC3570" i="7"/>
  <c r="AC3571" i="7"/>
  <c r="AC3572" i="7"/>
  <c r="AC3573" i="7"/>
  <c r="AC3574" i="7"/>
  <c r="AC3575" i="7"/>
  <c r="AC3576" i="7"/>
  <c r="AC3577" i="7"/>
  <c r="AC3578" i="7"/>
  <c r="AC3579" i="7"/>
  <c r="AC3580" i="7"/>
  <c r="AC3581" i="7"/>
  <c r="AC3582" i="7"/>
  <c r="AC3583" i="7"/>
  <c r="AC3584" i="7"/>
  <c r="AC3585" i="7"/>
  <c r="AC3586" i="7"/>
  <c r="AC3587" i="7"/>
  <c r="AC3588" i="7"/>
  <c r="AC3589" i="7"/>
  <c r="AC3590" i="7"/>
  <c r="AC3591" i="7"/>
  <c r="AC3592" i="7"/>
  <c r="AC3593" i="7"/>
  <c r="AC3594" i="7"/>
  <c r="AC3595" i="7"/>
  <c r="AC3596" i="7"/>
  <c r="AC3597" i="7"/>
  <c r="AC3598" i="7"/>
  <c r="AC3599" i="7"/>
  <c r="AC3600" i="7"/>
  <c r="AC3601" i="7"/>
  <c r="AC3602" i="7"/>
  <c r="AC3603" i="7"/>
  <c r="AC3604" i="7"/>
  <c r="AC3605" i="7"/>
  <c r="AC3606" i="7"/>
  <c r="AC3607" i="7"/>
  <c r="AC3608" i="7"/>
  <c r="AC3609" i="7"/>
  <c r="AC3610" i="7"/>
  <c r="AC3611" i="7"/>
  <c r="AC3612" i="7"/>
  <c r="AC3613" i="7"/>
  <c r="AC3614" i="7"/>
  <c r="AC3615" i="7"/>
  <c r="AC3616" i="7"/>
  <c r="AC3617" i="7"/>
  <c r="AC3618" i="7"/>
  <c r="AC3619" i="7"/>
  <c r="AC3620" i="7"/>
  <c r="AC3621" i="7"/>
  <c r="AC3622" i="7"/>
  <c r="AC3623" i="7"/>
  <c r="AC3624" i="7"/>
  <c r="AC3625" i="7"/>
  <c r="AC3626" i="7"/>
  <c r="AC3627" i="7"/>
  <c r="AC3628" i="7"/>
  <c r="AC3629" i="7"/>
  <c r="AC3630" i="7"/>
  <c r="AC3631" i="7"/>
  <c r="AC3632" i="7"/>
  <c r="AC3633" i="7"/>
  <c r="AC3634" i="7"/>
  <c r="AC3635" i="7"/>
  <c r="AC3636" i="7"/>
  <c r="AC3637" i="7"/>
  <c r="AC3638" i="7"/>
  <c r="AC3639" i="7"/>
  <c r="AC3640" i="7"/>
  <c r="AC3641" i="7"/>
  <c r="AC3642" i="7"/>
  <c r="AC3643" i="7"/>
  <c r="AC3644" i="7"/>
  <c r="AC3645" i="7"/>
  <c r="AC3646" i="7"/>
  <c r="AC3647" i="7"/>
  <c r="AC3648" i="7"/>
  <c r="AC3649" i="7"/>
  <c r="AC3650" i="7"/>
  <c r="AC3651" i="7"/>
  <c r="AC3652" i="7"/>
  <c r="AC3653" i="7"/>
  <c r="AC3654" i="7"/>
  <c r="AC3655" i="7"/>
  <c r="AC3656" i="7"/>
  <c r="AC3657" i="7"/>
  <c r="AC3658" i="7"/>
  <c r="AC3659" i="7"/>
  <c r="AC3660" i="7"/>
  <c r="AC3661" i="7"/>
  <c r="AC3662" i="7"/>
  <c r="AC3663" i="7"/>
  <c r="AC3664" i="7"/>
  <c r="AC3665" i="7"/>
  <c r="AC3666" i="7"/>
  <c r="AC3667" i="7"/>
  <c r="AC3668" i="7"/>
  <c r="AC3669" i="7"/>
  <c r="AC3670" i="7"/>
  <c r="AC3671" i="7"/>
  <c r="AC3672" i="7"/>
  <c r="AC3673" i="7"/>
  <c r="AC3674" i="7"/>
  <c r="AC3675" i="7"/>
  <c r="AC3676" i="7"/>
  <c r="AC3677" i="7"/>
  <c r="AC3678" i="7"/>
  <c r="AC3679" i="7"/>
  <c r="AC3680" i="7"/>
  <c r="AC3681" i="7"/>
  <c r="AC3682" i="7"/>
  <c r="AC3683" i="7"/>
  <c r="AC3684" i="7"/>
  <c r="AC3685" i="7"/>
  <c r="AC3686" i="7"/>
  <c r="AC3687" i="7"/>
  <c r="AC3688" i="7"/>
  <c r="AC3689" i="7"/>
  <c r="AC3690" i="7"/>
  <c r="AC3691" i="7"/>
  <c r="AC3692" i="7"/>
  <c r="AC3693" i="7"/>
  <c r="AC3694" i="7"/>
  <c r="AC3695" i="7"/>
  <c r="AC3696" i="7"/>
  <c r="AC3697" i="7"/>
  <c r="AC3698" i="7"/>
  <c r="AC3699" i="7"/>
  <c r="AC3700" i="7"/>
  <c r="AC3701" i="7"/>
  <c r="AC3702" i="7"/>
  <c r="AC3703" i="7"/>
  <c r="AC3704" i="7"/>
  <c r="AC3705" i="7"/>
  <c r="AC3706" i="7"/>
  <c r="AC3707" i="7"/>
  <c r="AC3708" i="7"/>
  <c r="AC3709" i="7"/>
  <c r="AC3710" i="7"/>
  <c r="AC3711" i="7"/>
  <c r="AC3712" i="7"/>
  <c r="AC3713" i="7"/>
  <c r="AC3714" i="7"/>
  <c r="AC3715" i="7"/>
  <c r="AC3716" i="7"/>
  <c r="AC3717" i="7"/>
  <c r="AC3718" i="7"/>
  <c r="AC3719" i="7"/>
  <c r="AC3720" i="7"/>
  <c r="AC3721" i="7"/>
  <c r="AC3722" i="7"/>
  <c r="AC3723" i="7"/>
  <c r="AC3724" i="7"/>
  <c r="AC3725" i="7"/>
  <c r="AC3726" i="7"/>
  <c r="AC3727" i="7"/>
  <c r="AC3728" i="7"/>
  <c r="AC3729" i="7"/>
  <c r="AC3730" i="7"/>
  <c r="AC3731" i="7"/>
  <c r="AC3732" i="7"/>
  <c r="AC3733" i="7"/>
  <c r="AC3734" i="7"/>
  <c r="AC3735" i="7"/>
  <c r="AC3736" i="7"/>
  <c r="AC3737" i="7"/>
  <c r="AC3738" i="7"/>
  <c r="AC3739" i="7"/>
  <c r="AC3740" i="7"/>
  <c r="AC3741" i="7"/>
  <c r="AC3742" i="7"/>
  <c r="AC3743" i="7"/>
  <c r="AC3744" i="7"/>
  <c r="AC3745" i="7"/>
  <c r="AC3746" i="7"/>
  <c r="AC3747" i="7"/>
  <c r="AC3748" i="7"/>
  <c r="AC3749" i="7"/>
  <c r="AC3750" i="7"/>
  <c r="AC3751" i="7"/>
  <c r="AC3752" i="7"/>
  <c r="AC3753" i="7"/>
  <c r="AC3754" i="7"/>
  <c r="AC3755" i="7"/>
  <c r="AC3756" i="7"/>
  <c r="AC3757" i="7"/>
  <c r="AC3758" i="7"/>
  <c r="AC3759" i="7"/>
  <c r="AC3760" i="7"/>
  <c r="AC3761" i="7"/>
  <c r="AC3762" i="7"/>
  <c r="AC3763" i="7"/>
  <c r="AC3764" i="7"/>
  <c r="AC3765" i="7"/>
  <c r="AC3766" i="7"/>
  <c r="AC3767" i="7"/>
  <c r="AC3768" i="7"/>
  <c r="AC3769" i="7"/>
  <c r="AC3770" i="7"/>
  <c r="AC3771" i="7"/>
  <c r="AC3772" i="7"/>
  <c r="AC3773" i="7"/>
  <c r="AC3774" i="7"/>
  <c r="AC3775" i="7"/>
  <c r="AC3776" i="7"/>
  <c r="AC3777" i="7"/>
  <c r="AC3778" i="7"/>
  <c r="AC3779" i="7"/>
  <c r="AC3780" i="7"/>
  <c r="AC3781" i="7"/>
  <c r="AC3782" i="7"/>
  <c r="AC3783" i="7"/>
  <c r="AC3784" i="7"/>
  <c r="AC3785" i="7"/>
  <c r="AC3786" i="7"/>
  <c r="AC3787" i="7"/>
  <c r="AC3788" i="7"/>
  <c r="AC3789" i="7"/>
  <c r="AC3790" i="7"/>
  <c r="AC3791" i="7"/>
  <c r="AC3792" i="7"/>
  <c r="AC3793" i="7"/>
  <c r="AC3794" i="7"/>
  <c r="AC3795" i="7"/>
  <c r="AC3796" i="7"/>
  <c r="AC3797" i="7"/>
  <c r="AC3798" i="7"/>
  <c r="AC3799" i="7"/>
  <c r="AC3800" i="7"/>
  <c r="AC3801" i="7"/>
  <c r="AC3802" i="7"/>
  <c r="AC3803" i="7"/>
  <c r="AC3804" i="7"/>
  <c r="AC3805" i="7"/>
  <c r="AC3806" i="7"/>
  <c r="AC3807" i="7"/>
  <c r="AC3808" i="7"/>
  <c r="AC3809" i="7"/>
  <c r="AC3810" i="7"/>
  <c r="AC3811" i="7"/>
  <c r="AC3812" i="7"/>
  <c r="AC3813" i="7"/>
  <c r="AC3814" i="7"/>
  <c r="AC3815" i="7"/>
  <c r="AC3816" i="7"/>
  <c r="AC3817" i="7"/>
  <c r="AC3818" i="7"/>
  <c r="AC3819" i="7"/>
  <c r="AC3820" i="7"/>
  <c r="AC3821" i="7"/>
  <c r="AC3822" i="7"/>
  <c r="AC3823" i="7"/>
  <c r="AC3824" i="7"/>
  <c r="AC3825" i="7"/>
  <c r="AC3826" i="7"/>
  <c r="AC3827" i="7"/>
  <c r="AC3828" i="7"/>
  <c r="AC3829" i="7"/>
  <c r="AC3830" i="7"/>
  <c r="AC3831" i="7"/>
  <c r="AC3832" i="7"/>
  <c r="AC3833" i="7"/>
  <c r="AC3834" i="7"/>
  <c r="AC3835" i="7"/>
  <c r="AC3836" i="7"/>
  <c r="AC3837" i="7"/>
  <c r="AC3838" i="7"/>
  <c r="AC3839" i="7"/>
  <c r="AC3840" i="7"/>
  <c r="AC3841" i="7"/>
  <c r="AC3842" i="7"/>
  <c r="AC3843" i="7"/>
  <c r="AC3844" i="7"/>
  <c r="AC3845" i="7"/>
  <c r="AC3846" i="7"/>
  <c r="AC3847" i="7"/>
  <c r="AC3848" i="7"/>
  <c r="AC3849" i="7"/>
  <c r="AC3850" i="7"/>
  <c r="AC3851" i="7"/>
  <c r="AC3852" i="7"/>
  <c r="AC3853" i="7"/>
  <c r="AC3854" i="7"/>
  <c r="AC3855" i="7"/>
  <c r="AC3856" i="7"/>
  <c r="AC3857" i="7"/>
  <c r="AC3858" i="7"/>
  <c r="AC3859" i="7"/>
  <c r="AC3860" i="7"/>
  <c r="AC3861" i="7"/>
  <c r="AC3862" i="7"/>
  <c r="AC3863" i="7"/>
  <c r="AC3864" i="7"/>
  <c r="AC3865" i="7"/>
  <c r="AC3866" i="7"/>
  <c r="AC3867" i="7"/>
  <c r="AC3868" i="7"/>
  <c r="AC3869" i="7"/>
  <c r="AC3870" i="7"/>
  <c r="AC3871" i="7"/>
  <c r="AC3872" i="7"/>
  <c r="AC3873" i="7"/>
  <c r="AC3874" i="7"/>
  <c r="AC3875" i="7"/>
  <c r="AC3876" i="7"/>
  <c r="AC3877" i="7"/>
  <c r="AC3878" i="7"/>
  <c r="AC3879" i="7"/>
  <c r="AC3880" i="7"/>
  <c r="AC3881" i="7"/>
  <c r="AC3882" i="7"/>
  <c r="AC3883" i="7"/>
  <c r="AC3884" i="7"/>
  <c r="AC3885" i="7"/>
  <c r="AC3886" i="7"/>
  <c r="AC3887" i="7"/>
  <c r="AC3888" i="7"/>
  <c r="AC3889" i="7"/>
  <c r="AC3890" i="7"/>
  <c r="AC3891" i="7"/>
  <c r="AC3892" i="7"/>
  <c r="AC3893" i="7"/>
  <c r="AC3894" i="7"/>
  <c r="AC3895" i="7"/>
  <c r="AC3896" i="7"/>
  <c r="AC3897" i="7"/>
  <c r="AC3898" i="7"/>
  <c r="AC3899" i="7"/>
  <c r="AC3900" i="7"/>
  <c r="AC3901" i="7"/>
  <c r="AC3902" i="7"/>
  <c r="AC3903" i="7"/>
  <c r="AC3904" i="7"/>
  <c r="AC3905" i="7"/>
  <c r="AC3906" i="7"/>
  <c r="AC3907" i="7"/>
  <c r="AC3908" i="7"/>
  <c r="AC3909" i="7"/>
  <c r="AC3910" i="7"/>
  <c r="AC3911" i="7"/>
  <c r="AC3912" i="7"/>
  <c r="AC3913" i="7"/>
  <c r="AC3914" i="7"/>
  <c r="AC3915" i="7"/>
  <c r="AC3916" i="7"/>
  <c r="AC3917" i="7"/>
  <c r="AC3918" i="7"/>
  <c r="AC3919" i="7"/>
  <c r="AC3920" i="7"/>
  <c r="AC3921" i="7"/>
  <c r="AC3922" i="7"/>
  <c r="AC3923" i="7"/>
  <c r="AC3924" i="7"/>
  <c r="AC3925" i="7"/>
  <c r="AC3926" i="7"/>
  <c r="AC3927" i="7"/>
  <c r="AC3928" i="7"/>
  <c r="AC3929" i="7"/>
  <c r="AC3930" i="7"/>
  <c r="AC3931" i="7"/>
  <c r="AC3932" i="7"/>
  <c r="AC3933" i="7"/>
  <c r="AC3934" i="7"/>
  <c r="AC3935" i="7"/>
  <c r="AC3936" i="7"/>
  <c r="AC3937" i="7"/>
  <c r="AC3938" i="7"/>
  <c r="AC3939" i="7"/>
  <c r="AC3940" i="7"/>
  <c r="AC3941" i="7"/>
  <c r="AC3942" i="7"/>
  <c r="AC3943" i="7"/>
  <c r="AC3944" i="7"/>
  <c r="AC3945" i="7"/>
  <c r="AC3946" i="7"/>
  <c r="AC3947" i="7"/>
  <c r="AC3948" i="7"/>
  <c r="AC3949" i="7"/>
  <c r="AC3950" i="7"/>
  <c r="AC3951" i="7"/>
  <c r="AC3952" i="7"/>
  <c r="AC3953" i="7"/>
  <c r="AC3954" i="7"/>
  <c r="AC3955" i="7"/>
  <c r="AC3956" i="7"/>
  <c r="AC3957" i="7"/>
  <c r="AC3958" i="7"/>
  <c r="AC3959" i="7"/>
  <c r="AC3960" i="7"/>
  <c r="AC3961" i="7"/>
  <c r="AC3962" i="7"/>
  <c r="AC3963" i="7"/>
  <c r="AC3964" i="7"/>
  <c r="AC3965" i="7"/>
  <c r="AC3966" i="7"/>
  <c r="AC3967" i="7"/>
  <c r="AC3968" i="7"/>
  <c r="AC3969" i="7"/>
  <c r="AC3970" i="7"/>
  <c r="AC3971" i="7"/>
  <c r="AC3972" i="7"/>
  <c r="AC3973" i="7"/>
  <c r="AC3974" i="7"/>
  <c r="AC3975" i="7"/>
  <c r="AC3976" i="7"/>
  <c r="AC3977" i="7"/>
  <c r="AC3978" i="7"/>
  <c r="AC3979" i="7"/>
  <c r="AC3980" i="7"/>
  <c r="AC3981" i="7"/>
  <c r="AC3982" i="7"/>
  <c r="AC3983" i="7"/>
  <c r="AC3984" i="7"/>
  <c r="AC3985" i="7"/>
  <c r="AC3986" i="7"/>
  <c r="AC3987" i="7"/>
  <c r="AC3988" i="7"/>
  <c r="AC3989" i="7"/>
  <c r="AC3990" i="7"/>
  <c r="AC3991" i="7"/>
  <c r="AC3992" i="7"/>
  <c r="AC3993" i="7"/>
  <c r="AC3994" i="7"/>
  <c r="AC3995" i="7"/>
  <c r="AC3996" i="7"/>
  <c r="AC3997" i="7"/>
  <c r="AC3998" i="7"/>
  <c r="AC3999" i="7"/>
  <c r="AC4000" i="7"/>
  <c r="AC4001" i="7"/>
  <c r="AC4002" i="7"/>
  <c r="AC4003" i="7"/>
  <c r="AC4004" i="7"/>
  <c r="AC4005" i="7"/>
  <c r="AC4006" i="7"/>
  <c r="AC4007" i="7"/>
  <c r="AC4008" i="7"/>
  <c r="AC4009" i="7"/>
  <c r="AC4010" i="7"/>
  <c r="AC4011" i="7"/>
  <c r="AC4012" i="7"/>
  <c r="AC4013" i="7"/>
  <c r="AC4014" i="7"/>
  <c r="AC4015" i="7"/>
  <c r="AC4016" i="7"/>
  <c r="AC4017" i="7"/>
  <c r="AC4018" i="7"/>
  <c r="AC4019" i="7"/>
  <c r="AC4020" i="7"/>
  <c r="AC4021" i="7"/>
  <c r="AC4022" i="7"/>
  <c r="AC4023" i="7"/>
  <c r="AC4024" i="7"/>
  <c r="AC4025" i="7"/>
  <c r="AC4026" i="7"/>
  <c r="AC4027" i="7"/>
  <c r="AC4028" i="7"/>
  <c r="AC4029" i="7"/>
  <c r="AC4030" i="7"/>
  <c r="AC4031" i="7"/>
  <c r="AC4032" i="7"/>
  <c r="AC4033" i="7"/>
  <c r="AC4034" i="7"/>
  <c r="AC4035" i="7"/>
  <c r="AC4036" i="7"/>
  <c r="AC4037" i="7"/>
  <c r="AC4038" i="7"/>
  <c r="AC4039" i="7"/>
  <c r="AC4040" i="7"/>
  <c r="AC4041" i="7"/>
  <c r="AC4042" i="7"/>
  <c r="AC4043" i="7"/>
  <c r="AC4044" i="7"/>
  <c r="AC4045" i="7"/>
  <c r="AC4046" i="7"/>
  <c r="AC4047" i="7"/>
  <c r="AC4048" i="7"/>
  <c r="AC4049" i="7"/>
  <c r="AC4050" i="7"/>
  <c r="AC4051" i="7"/>
  <c r="AC4052" i="7"/>
  <c r="AC4053" i="7"/>
  <c r="AC4054" i="7"/>
  <c r="AC4055" i="7"/>
  <c r="AC4056" i="7"/>
  <c r="AC4057" i="7"/>
  <c r="AC4058" i="7"/>
  <c r="AC4059" i="7"/>
  <c r="AC4060" i="7"/>
  <c r="AC4061" i="7"/>
  <c r="AC4062" i="7"/>
  <c r="AC4063" i="7"/>
  <c r="AC4064" i="7"/>
  <c r="AC4065" i="7"/>
  <c r="AC4066" i="7"/>
  <c r="AC4067" i="7"/>
  <c r="AC4068" i="7"/>
  <c r="AC4069" i="7"/>
  <c r="AC4070" i="7"/>
  <c r="AC4071" i="7"/>
  <c r="AC4072" i="7"/>
  <c r="AC4073" i="7"/>
  <c r="AC4074" i="7"/>
  <c r="AC4075" i="7"/>
  <c r="AC4076" i="7"/>
  <c r="AC4077" i="7"/>
  <c r="AC4078" i="7"/>
  <c r="AC4079" i="7"/>
  <c r="AC4080" i="7"/>
  <c r="AC4081" i="7"/>
  <c r="AC4082" i="7"/>
  <c r="AC4083" i="7"/>
  <c r="AC4084" i="7"/>
  <c r="AC4085" i="7"/>
  <c r="AC4086" i="7"/>
  <c r="AC4087" i="7"/>
  <c r="AC4088" i="7"/>
  <c r="AC4089" i="7"/>
  <c r="AC4090" i="7"/>
  <c r="AC4091" i="7"/>
  <c r="AC4092" i="7"/>
  <c r="AC4093" i="7"/>
  <c r="AC4094" i="7"/>
  <c r="AC4095" i="7"/>
  <c r="AC4096" i="7"/>
  <c r="AC4097" i="7"/>
  <c r="AC4098" i="7"/>
  <c r="AC4099" i="7"/>
  <c r="AC4100" i="7"/>
  <c r="AC4101" i="7"/>
  <c r="AC4102" i="7"/>
  <c r="AC4103" i="7"/>
  <c r="AC4104" i="7"/>
  <c r="AC4105" i="7"/>
  <c r="AC4106" i="7"/>
  <c r="AC4107" i="7"/>
  <c r="AC4108" i="7"/>
  <c r="AC4109" i="7"/>
  <c r="AC4110" i="7"/>
  <c r="AC4111" i="7"/>
  <c r="AC4112" i="7"/>
  <c r="AC4113" i="7"/>
  <c r="AC4114" i="7"/>
  <c r="AC4115" i="7"/>
  <c r="AC4116" i="7"/>
  <c r="AC4117" i="7"/>
  <c r="AC4118" i="7"/>
  <c r="AC4119" i="7"/>
  <c r="AC4120" i="7"/>
  <c r="AC4121" i="7"/>
  <c r="AC4122" i="7"/>
  <c r="AC4123" i="7"/>
  <c r="AC4124" i="7"/>
  <c r="AC4125" i="7"/>
  <c r="AC4126" i="7"/>
  <c r="AC4127" i="7"/>
  <c r="AC4128" i="7"/>
  <c r="AC4129" i="7"/>
  <c r="AC4130" i="7"/>
  <c r="AC4131" i="7"/>
  <c r="AC4132" i="7"/>
  <c r="AC4133" i="7"/>
  <c r="AC4134" i="7"/>
  <c r="AC4135" i="7"/>
  <c r="AC4136" i="7"/>
  <c r="AC4137" i="7"/>
  <c r="AC4138" i="7"/>
  <c r="AC4139" i="7"/>
  <c r="AC4140" i="7"/>
  <c r="AC4141" i="7"/>
  <c r="AC4142" i="7"/>
  <c r="AC4143" i="7"/>
  <c r="AC4144" i="7"/>
  <c r="AC4145" i="7"/>
  <c r="AC4146" i="7"/>
  <c r="AC4147" i="7"/>
  <c r="AC4148" i="7"/>
  <c r="AC4149" i="7"/>
  <c r="AC4150" i="7"/>
  <c r="AC4151" i="7"/>
  <c r="AC4152" i="7"/>
  <c r="AC4153" i="7"/>
  <c r="AC4154" i="7"/>
  <c r="AC4155" i="7"/>
  <c r="AC4156" i="7"/>
  <c r="AC4157" i="7"/>
  <c r="AC4158" i="7"/>
  <c r="AC4159" i="7"/>
  <c r="AC4160" i="7"/>
  <c r="AC4161" i="7"/>
  <c r="AC4162" i="7"/>
  <c r="AC4163" i="7"/>
  <c r="AC4164" i="7"/>
  <c r="AC4165" i="7"/>
  <c r="AC4166" i="7"/>
  <c r="AC4167" i="7"/>
  <c r="AC4168" i="7"/>
  <c r="AC4169" i="7"/>
  <c r="AC4170" i="7"/>
  <c r="AC4171" i="7"/>
  <c r="AC4172" i="7"/>
  <c r="AC4173" i="7"/>
  <c r="AC4174" i="7"/>
  <c r="AC4175" i="7"/>
  <c r="AC4176" i="7"/>
  <c r="AC4177" i="7"/>
  <c r="AC4178" i="7"/>
  <c r="AC4179" i="7"/>
  <c r="AC4180" i="7"/>
  <c r="AC4181" i="7"/>
  <c r="AC4182" i="7"/>
  <c r="AC4183" i="7"/>
  <c r="AC4184" i="7"/>
  <c r="AC4185" i="7"/>
  <c r="AC4186" i="7"/>
  <c r="AC4187" i="7"/>
  <c r="AC4188" i="7"/>
  <c r="AC4189" i="7"/>
  <c r="AC4190" i="7"/>
  <c r="AC4191" i="7"/>
  <c r="AC4192" i="7"/>
  <c r="AC4193" i="7"/>
  <c r="AC4194" i="7"/>
  <c r="AC4195" i="7"/>
  <c r="AC4196" i="7"/>
  <c r="AC4197" i="7"/>
  <c r="AC4198" i="7"/>
  <c r="AC4199" i="7"/>
  <c r="AC4200" i="7"/>
  <c r="AC4201" i="7"/>
  <c r="AC4202" i="7"/>
  <c r="AC4203" i="7"/>
  <c r="AC4204" i="7"/>
  <c r="AC4205" i="7"/>
  <c r="AC4206" i="7"/>
  <c r="AC4207" i="7"/>
  <c r="AC4208" i="7"/>
  <c r="AC4209" i="7"/>
  <c r="AC4210" i="7"/>
  <c r="AC4211" i="7"/>
  <c r="AC4212" i="7"/>
  <c r="AC4213" i="7"/>
  <c r="AC4214" i="7"/>
  <c r="AC4215" i="7"/>
  <c r="AC4216" i="7"/>
  <c r="AC4217" i="7"/>
  <c r="AC4218" i="7"/>
  <c r="AC4219" i="7"/>
  <c r="AC4220" i="7"/>
  <c r="AC4221" i="7"/>
  <c r="AC4222" i="7"/>
  <c r="AC4223" i="7"/>
  <c r="AC4224" i="7"/>
  <c r="AC4225" i="7"/>
  <c r="AC4226" i="7"/>
  <c r="AC4227" i="7"/>
  <c r="AC4228" i="7"/>
  <c r="AC4229" i="7"/>
  <c r="AC4230" i="7"/>
  <c r="AC4231" i="7"/>
  <c r="AC4232" i="7"/>
  <c r="AC4233" i="7"/>
  <c r="AC4234" i="7"/>
  <c r="AC4235" i="7"/>
  <c r="AC4236" i="7"/>
  <c r="AC4237" i="7"/>
  <c r="AC4238" i="7"/>
  <c r="AC4239" i="7"/>
  <c r="AC4240" i="7"/>
  <c r="AC4241" i="7"/>
  <c r="AC4242" i="7"/>
  <c r="AC4243" i="7"/>
  <c r="AC4244" i="7"/>
  <c r="AC4245" i="7"/>
  <c r="AC4246" i="7"/>
  <c r="AC4247" i="7"/>
  <c r="AC4248" i="7"/>
  <c r="AC4249" i="7"/>
  <c r="AC4250" i="7"/>
  <c r="AC4251" i="7"/>
  <c r="AC4252" i="7"/>
  <c r="AC4253" i="7"/>
  <c r="AC4254" i="7"/>
  <c r="AC4255" i="7"/>
  <c r="AC4256" i="7"/>
  <c r="AC4257" i="7"/>
  <c r="AC4258" i="7"/>
  <c r="AC4259" i="7"/>
  <c r="AC4260" i="7"/>
  <c r="AC4261" i="7"/>
  <c r="AC4262" i="7"/>
  <c r="AC4263" i="7"/>
  <c r="AC4264" i="7"/>
  <c r="AC4265" i="7"/>
  <c r="AC4266" i="7"/>
  <c r="AC4267" i="7"/>
  <c r="AC4268" i="7"/>
  <c r="AC4269" i="7"/>
  <c r="AC4270" i="7"/>
  <c r="AC4271" i="7"/>
  <c r="AC4272" i="7"/>
  <c r="AC4273" i="7"/>
  <c r="AC4274" i="7"/>
  <c r="AC4275" i="7"/>
  <c r="AC4276" i="7"/>
  <c r="AC4277" i="7"/>
  <c r="AC4278" i="7"/>
  <c r="AC4279" i="7"/>
  <c r="AC4280" i="7"/>
  <c r="AC4281" i="7"/>
  <c r="AC4282" i="7"/>
  <c r="AC4283" i="7"/>
  <c r="AC4284" i="7"/>
  <c r="AC4285" i="7"/>
  <c r="AC4286" i="7"/>
  <c r="AC4287" i="7"/>
  <c r="AC4288" i="7"/>
  <c r="AC4289" i="7"/>
  <c r="AC4290" i="7"/>
  <c r="AC4291" i="7"/>
  <c r="AC4292" i="7"/>
  <c r="AC4293" i="7"/>
  <c r="AC4294" i="7"/>
  <c r="AC4295" i="7"/>
  <c r="AC4296" i="7"/>
  <c r="AC4297" i="7"/>
  <c r="AC4298" i="7"/>
  <c r="AC4299" i="7"/>
  <c r="AC4300" i="7"/>
  <c r="AC4301" i="7"/>
  <c r="AC4302" i="7"/>
  <c r="AC4303" i="7"/>
  <c r="AC4304" i="7"/>
  <c r="AC4305" i="7"/>
  <c r="AC4306" i="7"/>
  <c r="AC4307" i="7"/>
  <c r="AC4308" i="7"/>
  <c r="AC4309" i="7"/>
  <c r="AC4310" i="7"/>
  <c r="AC4311" i="7"/>
  <c r="AC4312" i="7"/>
  <c r="AC4313" i="7"/>
  <c r="AC4314" i="7"/>
  <c r="AC4315" i="7"/>
  <c r="AC4316" i="7"/>
  <c r="AC4317" i="7"/>
  <c r="AC4318" i="7"/>
  <c r="AC4319" i="7"/>
  <c r="AC4320" i="7"/>
  <c r="AC4321" i="7"/>
  <c r="AC4322" i="7"/>
  <c r="AC4323" i="7"/>
  <c r="AC4324" i="7"/>
  <c r="AC4325" i="7"/>
  <c r="AC4326" i="7"/>
  <c r="AC4327" i="7"/>
  <c r="AC4328" i="7"/>
  <c r="AC4329" i="7"/>
  <c r="AC4330" i="7"/>
  <c r="AC4331" i="7"/>
  <c r="AC4332" i="7"/>
  <c r="AC4333" i="7"/>
  <c r="AC4334" i="7"/>
  <c r="AC4335" i="7"/>
  <c r="AC4336" i="7"/>
  <c r="AC4337" i="7"/>
  <c r="AC4338" i="7"/>
  <c r="AC4339" i="7"/>
  <c r="AC4340" i="7"/>
  <c r="AC4341" i="7"/>
  <c r="AC4342" i="7"/>
  <c r="AC4343" i="7"/>
  <c r="AC4344" i="7"/>
  <c r="AC4345" i="7"/>
  <c r="AC4346" i="7"/>
  <c r="AC4347" i="7"/>
  <c r="AC4348" i="7"/>
  <c r="AC4349" i="7"/>
  <c r="AC4350" i="7"/>
  <c r="AC4351" i="7"/>
  <c r="AC4352" i="7"/>
  <c r="AC4353" i="7"/>
  <c r="AC4354" i="7"/>
  <c r="AC4355" i="7"/>
  <c r="AC4356" i="7"/>
  <c r="AC4357" i="7"/>
  <c r="AC4358" i="7"/>
  <c r="AC4359" i="7"/>
  <c r="AC4360" i="7"/>
  <c r="AC4361" i="7"/>
  <c r="AC4362" i="7"/>
  <c r="AC4363" i="7"/>
  <c r="AC4364" i="7"/>
  <c r="AC4365" i="7"/>
  <c r="AC4366" i="7"/>
  <c r="AC4367" i="7"/>
  <c r="AC4368" i="7"/>
  <c r="AC4369" i="7"/>
  <c r="AC4370" i="7"/>
  <c r="AC4371" i="7"/>
  <c r="AC4372" i="7"/>
  <c r="AC4373" i="7"/>
  <c r="AC4374" i="7"/>
  <c r="AC4375" i="7"/>
  <c r="AC4376" i="7"/>
  <c r="AC4377" i="7"/>
  <c r="AC4378" i="7"/>
  <c r="AC4379" i="7"/>
  <c r="AC4380" i="7"/>
  <c r="AC4381" i="7"/>
  <c r="AC4382" i="7"/>
  <c r="AC4383" i="7"/>
  <c r="AC4384" i="7"/>
  <c r="AC4385" i="7"/>
  <c r="AC4386" i="7"/>
  <c r="AC4387" i="7"/>
  <c r="AC4388" i="7"/>
  <c r="AC4389" i="7"/>
  <c r="AC4390" i="7"/>
  <c r="AC4391" i="7"/>
  <c r="AC4392" i="7"/>
  <c r="AC4393" i="7"/>
  <c r="AC4394" i="7"/>
  <c r="AC4395" i="7"/>
  <c r="AC4396" i="7"/>
  <c r="AC4397" i="7"/>
  <c r="AC4398" i="7"/>
  <c r="AC4399" i="7"/>
  <c r="AC4400" i="7"/>
  <c r="AC4401" i="7"/>
  <c r="AC4402" i="7"/>
  <c r="AC4403" i="7"/>
  <c r="AC4404" i="7"/>
  <c r="AC4405" i="7"/>
  <c r="AC4406" i="7"/>
  <c r="AC4407" i="7"/>
  <c r="AC4408" i="7"/>
  <c r="AC4409" i="7"/>
  <c r="AC4410" i="7"/>
  <c r="AC4411" i="7"/>
  <c r="AC4412" i="7"/>
  <c r="AC4413" i="7"/>
  <c r="AC4414" i="7"/>
  <c r="AC4415" i="7"/>
  <c r="AC4416" i="7"/>
  <c r="AC4417" i="7"/>
  <c r="AC4418" i="7"/>
  <c r="AC4419" i="7"/>
  <c r="AC4420" i="7"/>
  <c r="AC4421" i="7"/>
  <c r="AC4422" i="7"/>
  <c r="AC4423" i="7"/>
  <c r="AC4424" i="7"/>
  <c r="AC4425" i="7"/>
  <c r="AC4426" i="7"/>
  <c r="AC4427" i="7"/>
  <c r="AC4428" i="7"/>
  <c r="AC4429" i="7"/>
  <c r="AC4430" i="7"/>
  <c r="AC4431" i="7"/>
  <c r="AC4432" i="7"/>
  <c r="AC4433" i="7"/>
  <c r="AC4434" i="7"/>
  <c r="AC4435" i="7"/>
  <c r="AC4436" i="7"/>
  <c r="AC4437" i="7"/>
  <c r="AC4438" i="7"/>
  <c r="AC4439" i="7"/>
  <c r="AC4440" i="7"/>
  <c r="AC4441" i="7"/>
  <c r="AC4442" i="7"/>
  <c r="AC4443" i="7"/>
  <c r="AC4444" i="7"/>
  <c r="AC4445" i="7"/>
  <c r="AC4446" i="7"/>
  <c r="AC4447" i="7"/>
  <c r="AC4448" i="7"/>
  <c r="AC4449" i="7"/>
  <c r="AC4450" i="7"/>
  <c r="AC4451" i="7"/>
  <c r="AC4452" i="7"/>
  <c r="AC4453" i="7"/>
  <c r="AC4454" i="7"/>
  <c r="AC4455" i="7"/>
  <c r="AC4456" i="7"/>
  <c r="AC4457" i="7"/>
  <c r="AC4458" i="7"/>
  <c r="AC4459" i="7"/>
  <c r="AC4460" i="7"/>
  <c r="AC4461" i="7"/>
  <c r="AC4462" i="7"/>
  <c r="AC4463" i="7"/>
  <c r="AC4464" i="7"/>
  <c r="AC4465" i="7"/>
  <c r="AC4466" i="7"/>
  <c r="AC4467" i="7"/>
  <c r="AC4468" i="7"/>
  <c r="AC4469" i="7"/>
  <c r="AC4470" i="7"/>
  <c r="AC4471" i="7"/>
  <c r="AC4472" i="7"/>
  <c r="AC4473" i="7"/>
  <c r="AC4474" i="7"/>
  <c r="AC4475" i="7"/>
  <c r="AC4476" i="7"/>
  <c r="AC4477" i="7"/>
  <c r="AC4478" i="7"/>
  <c r="AC4479" i="7"/>
  <c r="AC4480" i="7"/>
  <c r="AC4481" i="7"/>
  <c r="AC4482" i="7"/>
  <c r="AC4483" i="7"/>
  <c r="AC4484" i="7"/>
  <c r="AC4485" i="7"/>
  <c r="AC4486" i="7"/>
  <c r="AC4487" i="7"/>
  <c r="AC4488" i="7"/>
  <c r="AC4489" i="7"/>
  <c r="AC4490" i="7"/>
  <c r="AC4491" i="7"/>
  <c r="AC4492" i="7"/>
  <c r="AC4493" i="7"/>
  <c r="AC4494" i="7"/>
  <c r="AC4495" i="7"/>
  <c r="AC4496" i="7"/>
  <c r="AC4497" i="7"/>
  <c r="AC4498" i="7"/>
  <c r="AC4499" i="7"/>
  <c r="AC4500" i="7"/>
  <c r="AC4501" i="7"/>
  <c r="AC4502" i="7"/>
  <c r="AC4503" i="7"/>
  <c r="AC4504" i="7"/>
  <c r="AC4505" i="7"/>
  <c r="AC4506" i="7"/>
  <c r="AC4507" i="7"/>
  <c r="AC4508" i="7"/>
  <c r="AC4509" i="7"/>
  <c r="AC4510" i="7"/>
  <c r="AC4511" i="7"/>
  <c r="AC4512" i="7"/>
  <c r="AC4513" i="7"/>
  <c r="AC4514" i="7"/>
  <c r="AC4515" i="7"/>
  <c r="AC4516" i="7"/>
  <c r="AC4517" i="7"/>
  <c r="AC4518" i="7"/>
  <c r="AC4519" i="7"/>
  <c r="AC4520" i="7"/>
  <c r="AC4521" i="7"/>
  <c r="AC4522" i="7"/>
  <c r="AC4523" i="7"/>
  <c r="AC4524" i="7"/>
  <c r="AC4525" i="7"/>
  <c r="AC4526" i="7"/>
  <c r="AC4527" i="7"/>
  <c r="AC4528" i="7"/>
  <c r="AC4529" i="7"/>
  <c r="AC4530" i="7"/>
  <c r="AC4531" i="7"/>
  <c r="AC4532" i="7"/>
  <c r="AC4533" i="7"/>
  <c r="AC4534" i="7"/>
  <c r="AC4535" i="7"/>
  <c r="AC4536" i="7"/>
  <c r="AC4537" i="7"/>
  <c r="AC4538" i="7"/>
  <c r="AC4539" i="7"/>
  <c r="AC4540" i="7"/>
  <c r="AC4541" i="7"/>
  <c r="AC4542" i="7"/>
  <c r="AC4543" i="7"/>
  <c r="AC4544" i="7"/>
  <c r="AC4545" i="7"/>
  <c r="AC4546" i="7"/>
  <c r="AC4547" i="7"/>
  <c r="AC4548" i="7"/>
  <c r="AC4549" i="7"/>
  <c r="AC4550" i="7"/>
  <c r="AC4551" i="7"/>
  <c r="AC4552" i="7"/>
  <c r="AC4553" i="7"/>
  <c r="AC4554" i="7"/>
  <c r="AC4555" i="7"/>
  <c r="AC4556" i="7"/>
  <c r="AC4557" i="7"/>
  <c r="AC4558" i="7"/>
  <c r="AC4559" i="7"/>
  <c r="AC4560" i="7"/>
  <c r="AC4561" i="7"/>
  <c r="AC4562" i="7"/>
  <c r="AC4563" i="7"/>
  <c r="AC4564" i="7"/>
  <c r="AC4565" i="7"/>
  <c r="AC4566" i="7"/>
  <c r="AC4567" i="7"/>
  <c r="AC4568" i="7"/>
  <c r="AC4569" i="7"/>
  <c r="AC4570" i="7"/>
  <c r="AC4571" i="7"/>
  <c r="AC4572" i="7"/>
  <c r="AC4573" i="7"/>
  <c r="AC4574" i="7"/>
  <c r="AC4575" i="7"/>
  <c r="AC4576" i="7"/>
  <c r="AC4577" i="7"/>
  <c r="AC4578" i="7"/>
  <c r="AC4579" i="7"/>
  <c r="AC4580" i="7"/>
  <c r="AC4581" i="7"/>
  <c r="AC4582" i="7"/>
  <c r="AC4583" i="7"/>
  <c r="AC4584" i="7"/>
  <c r="AC4585" i="7"/>
  <c r="AC4586" i="7"/>
  <c r="AC4587" i="7"/>
  <c r="AC4588" i="7"/>
  <c r="AC4589" i="7"/>
  <c r="AC4590" i="7"/>
  <c r="AC4591" i="7"/>
  <c r="AC4592" i="7"/>
  <c r="AC4593" i="7"/>
  <c r="AC4594" i="7"/>
  <c r="AC4595" i="7"/>
  <c r="AC4596" i="7"/>
  <c r="AC4597" i="7"/>
  <c r="AC4598" i="7"/>
  <c r="AC4599" i="7"/>
  <c r="AC4600" i="7"/>
  <c r="AC4601" i="7"/>
  <c r="AC4602" i="7"/>
  <c r="AC4603" i="7"/>
  <c r="AC4604" i="7"/>
  <c r="AC4605" i="7"/>
  <c r="AC4606" i="7"/>
  <c r="AC4607" i="7"/>
  <c r="AC4608" i="7"/>
  <c r="AC4609" i="7"/>
  <c r="AC4610" i="7"/>
  <c r="AC4611" i="7"/>
  <c r="AC4612" i="7"/>
  <c r="AC4613" i="7"/>
  <c r="AC4614" i="7"/>
  <c r="AC4615" i="7"/>
  <c r="AC4616" i="7"/>
  <c r="AC4617" i="7"/>
  <c r="AC4618" i="7"/>
  <c r="AC4619" i="7"/>
  <c r="AC4620" i="7"/>
  <c r="AC4621" i="7"/>
  <c r="AC4622" i="7"/>
  <c r="AC4623" i="7"/>
  <c r="AC4624" i="7"/>
  <c r="AC4625" i="7"/>
  <c r="AC4626" i="7"/>
  <c r="AC4627" i="7"/>
  <c r="AC4628" i="7"/>
  <c r="AC4629" i="7"/>
  <c r="AC4630" i="7"/>
  <c r="AC4631" i="7"/>
  <c r="AC4632" i="7"/>
  <c r="AC4633" i="7"/>
  <c r="AC4634" i="7"/>
  <c r="AC4635" i="7"/>
  <c r="AC4636" i="7"/>
  <c r="AC4637" i="7"/>
  <c r="AC4638" i="7"/>
  <c r="AC4639" i="7"/>
  <c r="AC4640" i="7"/>
  <c r="AC4641" i="7"/>
  <c r="AC4642" i="7"/>
  <c r="AC4643" i="7"/>
  <c r="AC4644" i="7"/>
  <c r="AC4645" i="7"/>
  <c r="AC4646" i="7"/>
  <c r="AC4647" i="7"/>
  <c r="AC4648" i="7"/>
  <c r="AC4649" i="7"/>
  <c r="AC4650" i="7"/>
  <c r="AC4651" i="7"/>
  <c r="AC4652" i="7"/>
  <c r="AC4653" i="7"/>
  <c r="AC4654" i="7"/>
  <c r="AC4655" i="7"/>
  <c r="AC4656" i="7"/>
  <c r="AC4657" i="7"/>
  <c r="AC4658" i="7"/>
  <c r="AC4659" i="7"/>
  <c r="AC4660" i="7"/>
  <c r="AC4661" i="7"/>
  <c r="AC4662" i="7"/>
  <c r="AC4663" i="7"/>
  <c r="AC4664" i="7"/>
  <c r="AC4665" i="7"/>
  <c r="AC4666" i="7"/>
  <c r="AC4667" i="7"/>
  <c r="AC4668" i="7"/>
  <c r="AC4669" i="7"/>
  <c r="AC4670" i="7"/>
  <c r="AC4671" i="7"/>
  <c r="AC4672" i="7"/>
  <c r="AC4673" i="7"/>
  <c r="AC4674" i="7"/>
  <c r="AC4675" i="7"/>
  <c r="AC4676" i="7"/>
  <c r="AC4677" i="7"/>
  <c r="AC4678" i="7"/>
  <c r="AC4679" i="7"/>
  <c r="AC4680" i="7"/>
  <c r="AC4681" i="7"/>
  <c r="AC4682" i="7"/>
  <c r="AC4683" i="7"/>
  <c r="AC4684" i="7"/>
  <c r="AC4685" i="7"/>
  <c r="AC4686" i="7"/>
  <c r="AC4687" i="7"/>
  <c r="AC4688" i="7"/>
  <c r="AC4689" i="7"/>
  <c r="AC4690" i="7"/>
  <c r="AC4691" i="7"/>
  <c r="AC4692" i="7"/>
  <c r="AC4693" i="7"/>
  <c r="AC4694" i="7"/>
  <c r="AC4695" i="7"/>
  <c r="AC4696" i="7"/>
  <c r="AC4697" i="7"/>
  <c r="AC4698" i="7"/>
  <c r="AC4699" i="7"/>
  <c r="AC4700" i="7"/>
  <c r="AC4701" i="7"/>
  <c r="AC4702" i="7"/>
  <c r="AC4703" i="7"/>
  <c r="AC4704" i="7"/>
  <c r="AC4705" i="7"/>
  <c r="AC4706" i="7"/>
  <c r="AC4707" i="7"/>
  <c r="AC4708" i="7"/>
  <c r="AC4709" i="7"/>
  <c r="AC4710" i="7"/>
  <c r="AC4711" i="7"/>
  <c r="AC4712" i="7"/>
  <c r="AC4713" i="7"/>
  <c r="AC4714" i="7"/>
  <c r="AC4715" i="7"/>
  <c r="AC4716" i="7"/>
  <c r="AC4717" i="7"/>
  <c r="AC4718" i="7"/>
  <c r="AC4719" i="7"/>
  <c r="AC4720" i="7"/>
  <c r="AC4721" i="7"/>
  <c r="AC4722" i="7"/>
  <c r="AC4723" i="7"/>
  <c r="AC4724" i="7"/>
  <c r="AC4725" i="7"/>
  <c r="AC4726" i="7"/>
  <c r="AC4727" i="7"/>
  <c r="AC4728" i="7"/>
  <c r="AC4729" i="7"/>
  <c r="AC4730" i="7"/>
  <c r="AC4731" i="7"/>
  <c r="AC4732" i="7"/>
  <c r="AC4733" i="7"/>
  <c r="AC4734" i="7"/>
  <c r="AC4735" i="7"/>
  <c r="AC4736" i="7"/>
  <c r="AC4737" i="7"/>
  <c r="AC4738" i="7"/>
  <c r="AC4739" i="7"/>
  <c r="AC4740" i="7"/>
  <c r="AC4741" i="7"/>
  <c r="AC4742" i="7"/>
  <c r="AC4743" i="7"/>
  <c r="AC4744" i="7"/>
  <c r="AC4745" i="7"/>
  <c r="AC4746" i="7"/>
  <c r="AC4747" i="7"/>
  <c r="AC4748" i="7"/>
  <c r="AC4749" i="7"/>
  <c r="AC4750" i="7"/>
  <c r="AC4751" i="7"/>
  <c r="AC4752" i="7"/>
  <c r="AC4753" i="7"/>
  <c r="AC4754" i="7"/>
  <c r="AC4755" i="7"/>
  <c r="AC4756" i="7"/>
  <c r="AC4757" i="7"/>
  <c r="AC4758" i="7"/>
  <c r="AC4759" i="7"/>
  <c r="AC4760" i="7"/>
  <c r="AC4761" i="7"/>
  <c r="AC4762" i="7"/>
  <c r="AC4763" i="7"/>
  <c r="AC4764" i="7"/>
  <c r="AC4765" i="7"/>
  <c r="AC4766" i="7"/>
  <c r="AC4767" i="7"/>
  <c r="AC4768" i="7"/>
  <c r="AC4769" i="7"/>
  <c r="AC4770" i="7"/>
  <c r="AC4771" i="7"/>
  <c r="AC4772" i="7"/>
  <c r="AC4773" i="7"/>
  <c r="AC4774" i="7"/>
  <c r="AC4775" i="7"/>
  <c r="AC4776" i="7"/>
  <c r="AC4777" i="7"/>
  <c r="AC4778" i="7"/>
  <c r="AC4779" i="7"/>
  <c r="AC4780" i="7"/>
  <c r="AC4781" i="7"/>
  <c r="AC4782" i="7"/>
  <c r="AC4783" i="7"/>
  <c r="AC4784" i="7"/>
  <c r="AC4785" i="7"/>
  <c r="AC4786" i="7"/>
  <c r="AC4787" i="7"/>
  <c r="AC4788" i="7"/>
  <c r="AC4789" i="7"/>
  <c r="AC4790" i="7"/>
  <c r="AC4791" i="7"/>
  <c r="AC4792" i="7"/>
  <c r="AC4793" i="7"/>
  <c r="AC4794" i="7"/>
  <c r="AC4795" i="7"/>
  <c r="AC4796" i="7"/>
  <c r="AC4797" i="7"/>
  <c r="AC4798" i="7"/>
  <c r="AC4799" i="7"/>
  <c r="AC4800" i="7"/>
  <c r="AC4801" i="7"/>
  <c r="AC4802" i="7"/>
  <c r="AC4803" i="7"/>
  <c r="AC4804" i="7"/>
  <c r="AC4805" i="7"/>
  <c r="AC4806" i="7"/>
  <c r="AC4807" i="7"/>
  <c r="AC4808" i="7"/>
  <c r="AC4809" i="7"/>
  <c r="AC4810" i="7"/>
  <c r="AC4811" i="7"/>
  <c r="AC4812" i="7"/>
  <c r="AC4813" i="7"/>
  <c r="AC4814" i="7"/>
  <c r="AC4815" i="7"/>
  <c r="AC4816" i="7"/>
  <c r="AC4817" i="7"/>
  <c r="AC4818" i="7"/>
  <c r="AC4819" i="7"/>
  <c r="AC4820" i="7"/>
  <c r="AC4821" i="7"/>
  <c r="AC4822" i="7"/>
  <c r="AC4823" i="7"/>
  <c r="AC4824" i="7"/>
  <c r="AC4825" i="7"/>
  <c r="AC4826" i="7"/>
  <c r="AC4827" i="7"/>
  <c r="AC4828" i="7"/>
  <c r="AC4829" i="7"/>
  <c r="AC4830" i="7"/>
  <c r="AC4831" i="7"/>
  <c r="AC4832" i="7"/>
  <c r="AC4833" i="7"/>
  <c r="AC4834" i="7"/>
  <c r="AC4835" i="7"/>
  <c r="AC4836" i="7"/>
  <c r="AC4837" i="7"/>
  <c r="AC4838" i="7"/>
  <c r="AC4839" i="7"/>
  <c r="AC4840" i="7"/>
  <c r="AC4841" i="7"/>
  <c r="AC4842" i="7"/>
  <c r="AC4843" i="7"/>
  <c r="AC4844" i="7"/>
  <c r="AC4845" i="7"/>
  <c r="AC4846" i="7"/>
  <c r="AC4847" i="7"/>
  <c r="AC4848" i="7"/>
  <c r="AC4849" i="7"/>
  <c r="AC4850" i="7"/>
  <c r="AC4851" i="7"/>
  <c r="AC4852" i="7"/>
  <c r="AC4853" i="7"/>
  <c r="AC4854" i="7"/>
  <c r="AC4855" i="7"/>
  <c r="AC4856" i="7"/>
  <c r="AC4857" i="7"/>
  <c r="AC4858" i="7"/>
  <c r="AC4859" i="7"/>
  <c r="AC4860" i="7"/>
  <c r="AC4861" i="7"/>
  <c r="AC4862" i="7"/>
  <c r="AC4863" i="7"/>
  <c r="AC4864" i="7"/>
  <c r="AC4865" i="7"/>
  <c r="AC4866" i="7"/>
  <c r="AC4867" i="7"/>
  <c r="AC4868" i="7"/>
  <c r="AC4869" i="7"/>
  <c r="AC4870" i="7"/>
  <c r="AC4871" i="7"/>
  <c r="AC4872" i="7"/>
  <c r="AC4873" i="7"/>
  <c r="AC4874" i="7"/>
  <c r="AC4875" i="7"/>
  <c r="AC4876" i="7"/>
  <c r="AC4877" i="7"/>
  <c r="AC4878" i="7"/>
  <c r="AC4879" i="7"/>
  <c r="AC4880" i="7"/>
  <c r="AC4881" i="7"/>
  <c r="AC4882" i="7"/>
  <c r="AC4883" i="7"/>
  <c r="AC4884" i="7"/>
  <c r="AC4885" i="7"/>
  <c r="AC4886" i="7"/>
  <c r="AC4887" i="7"/>
  <c r="AC4888" i="7"/>
  <c r="AC4889" i="7"/>
  <c r="AC4890" i="7"/>
  <c r="AC4891" i="7"/>
  <c r="AC4892" i="7"/>
  <c r="AC4893" i="7"/>
  <c r="AC4894" i="7"/>
  <c r="AC4895" i="7"/>
  <c r="AC4896" i="7"/>
  <c r="AC4897" i="7"/>
  <c r="AC4898" i="7"/>
  <c r="AC4899" i="7"/>
  <c r="AC4900" i="7"/>
  <c r="AC4901" i="7"/>
  <c r="AC4902" i="7"/>
  <c r="AC4903" i="7"/>
  <c r="AC4904" i="7"/>
  <c r="AC4905" i="7"/>
  <c r="AC4906" i="7"/>
  <c r="AC4907" i="7"/>
  <c r="AC4908" i="7"/>
  <c r="AC4909" i="7"/>
  <c r="AC4910" i="7"/>
  <c r="AC4911" i="7"/>
  <c r="AC4912" i="7"/>
  <c r="AC4913" i="7"/>
  <c r="AC4914" i="7"/>
  <c r="AC4915" i="7"/>
  <c r="AC4916" i="7"/>
  <c r="AC4917" i="7"/>
  <c r="AC4918" i="7"/>
  <c r="AC4919" i="7"/>
  <c r="AC4920" i="7"/>
  <c r="AC4921" i="7"/>
  <c r="AC4922" i="7"/>
  <c r="AC4923" i="7"/>
  <c r="AC4924" i="7"/>
  <c r="AC4925" i="7"/>
  <c r="AC4926" i="7"/>
  <c r="AC4927" i="7"/>
  <c r="AC4928" i="7"/>
  <c r="AC4929" i="7"/>
  <c r="AC4930" i="7"/>
  <c r="AC4931" i="7"/>
  <c r="AC4932" i="7"/>
  <c r="AC4933" i="7"/>
  <c r="AC4934" i="7"/>
  <c r="AC4935" i="7"/>
  <c r="AC4936" i="7"/>
  <c r="AC4937" i="7"/>
  <c r="AC4938" i="7"/>
  <c r="AC4939" i="7"/>
  <c r="AC4940" i="7"/>
  <c r="AC4941" i="7"/>
  <c r="AC4942" i="7"/>
  <c r="AC4943" i="7"/>
  <c r="AC4944" i="7"/>
  <c r="AC4945" i="7"/>
  <c r="AC4946" i="7"/>
  <c r="AC4947" i="7"/>
  <c r="AC4948" i="7"/>
  <c r="AC4949" i="7"/>
  <c r="AC4950" i="7"/>
  <c r="AC4951" i="7"/>
  <c r="AC4952" i="7"/>
  <c r="AC4953" i="7"/>
  <c r="AC4954" i="7"/>
  <c r="AC4955" i="7"/>
  <c r="AC4956" i="7"/>
  <c r="AC4957" i="7"/>
  <c r="AC4958" i="7"/>
  <c r="AC4959" i="7"/>
  <c r="AC4960" i="7"/>
  <c r="AC4961" i="7"/>
  <c r="AC4962" i="7"/>
  <c r="AC4963" i="7"/>
  <c r="AC4964" i="7"/>
  <c r="AC4965" i="7"/>
  <c r="AC4966" i="7"/>
  <c r="AC4967" i="7"/>
  <c r="AC4968" i="7"/>
  <c r="AC4969" i="7"/>
  <c r="AC4970" i="7"/>
  <c r="AC4971" i="7"/>
  <c r="AC4972" i="7"/>
  <c r="AC4973" i="7"/>
  <c r="AC4974" i="7"/>
  <c r="AC4975" i="7"/>
  <c r="AC4976" i="7"/>
  <c r="AC4977" i="7"/>
  <c r="AC4978" i="7"/>
  <c r="AC4979" i="7"/>
  <c r="AC4980" i="7"/>
  <c r="AC4981" i="7"/>
  <c r="AC4982" i="7"/>
  <c r="AC4983" i="7"/>
  <c r="AC4984" i="7"/>
  <c r="AC4985" i="7"/>
  <c r="AC4986" i="7"/>
  <c r="AC4987" i="7"/>
  <c r="AC4988" i="7"/>
  <c r="AC4989" i="7"/>
  <c r="AC4990" i="7"/>
  <c r="AC4991" i="7"/>
  <c r="AC4992" i="7"/>
  <c r="AC4993" i="7"/>
  <c r="AC4994" i="7"/>
  <c r="AC4995" i="7"/>
  <c r="AC4996" i="7"/>
  <c r="AC4997" i="7"/>
  <c r="AC4998" i="7"/>
  <c r="AC4999" i="7"/>
  <c r="AC5000" i="7"/>
  <c r="AC5001" i="7"/>
  <c r="D38" i="13"/>
  <c r="D37" i="13"/>
  <c r="D36" i="13"/>
  <c r="AB2972" i="7"/>
  <c r="AB1363" i="7"/>
  <c r="AB572" i="7"/>
  <c r="AB2706" i="7"/>
  <c r="AB3260" i="7"/>
  <c r="AB2914" i="7"/>
  <c r="AB2098" i="7"/>
  <c r="AB1544" i="7"/>
  <c r="AB4308" i="7"/>
  <c r="AB2638" i="7"/>
  <c r="AB1977" i="7"/>
  <c r="AB4669" i="7"/>
  <c r="AB940" i="7"/>
  <c r="AB1872" i="7"/>
  <c r="AB774" i="7"/>
  <c r="AB3404" i="7"/>
  <c r="AB1622" i="7"/>
  <c r="AB1711" i="7"/>
  <c r="AB4445" i="7"/>
  <c r="AB3727" i="7"/>
  <c r="AB386" i="7"/>
  <c r="AB2155" i="7"/>
  <c r="AB4368" i="7"/>
  <c r="AB4006" i="7"/>
  <c r="AB1008" i="7"/>
  <c r="AB4305" i="7"/>
  <c r="AB73" i="7"/>
  <c r="AB3871" i="7"/>
  <c r="AB3452" i="7"/>
  <c r="AB1137" i="7"/>
  <c r="AB4661" i="7"/>
  <c r="AB3038" i="7"/>
  <c r="AB1892" i="7"/>
  <c r="AB1969" i="7"/>
  <c r="AB1439" i="7"/>
  <c r="AB2481" i="7"/>
  <c r="AB2185" i="7"/>
  <c r="AB323" i="7"/>
  <c r="AB2927" i="7"/>
  <c r="AB2002" i="7"/>
  <c r="AB4295" i="7"/>
  <c r="AB869" i="7"/>
  <c r="AB3913" i="7"/>
  <c r="AB624" i="7"/>
  <c r="AB1254" i="7"/>
  <c r="AB836" i="7"/>
  <c r="AB4624" i="7"/>
  <c r="AB1614" i="7"/>
  <c r="AB1720" i="7"/>
  <c r="AB2471" i="7"/>
  <c r="AB2966" i="7"/>
  <c r="AB4147" i="7"/>
  <c r="AB4540" i="7"/>
  <c r="AB3872" i="7"/>
  <c r="AB3322" i="7"/>
  <c r="AB3888" i="7"/>
  <c r="AB94" i="7"/>
  <c r="AB511" i="7"/>
  <c r="AB3768" i="7"/>
  <c r="AB4166" i="7"/>
  <c r="AB4155" i="7"/>
  <c r="AB2557" i="7"/>
  <c r="AB1904" i="7"/>
  <c r="AB2194" i="7"/>
  <c r="AB1905" i="7"/>
  <c r="AB2744" i="7"/>
  <c r="AB3463" i="7"/>
  <c r="AB1507" i="7"/>
  <c r="AB1845" i="7"/>
  <c r="AB4908" i="7"/>
  <c r="AB4749" i="7"/>
  <c r="AB3754" i="7"/>
  <c r="AB4260" i="7"/>
  <c r="AB4906" i="7"/>
  <c r="AB2993" i="7"/>
  <c r="AB4524" i="7"/>
  <c r="AB807" i="7"/>
  <c r="AB3180" i="7"/>
  <c r="AB132" i="7"/>
  <c r="AB2245" i="7"/>
  <c r="AB3996" i="7"/>
  <c r="AB3021" i="7"/>
  <c r="AB2164" i="7"/>
  <c r="AB4017" i="7"/>
  <c r="AB2458" i="7"/>
  <c r="AB1447" i="7"/>
  <c r="AB2583" i="7"/>
  <c r="AB104" i="7"/>
  <c r="AB4018" i="7"/>
  <c r="AB3621" i="7"/>
  <c r="AB4975" i="7"/>
  <c r="AB733" i="7"/>
  <c r="AB4523" i="7"/>
  <c r="AB1090" i="7"/>
  <c r="AB2320" i="7"/>
  <c r="AB980" i="7"/>
  <c r="AB1532" i="7"/>
  <c r="AB4955" i="7"/>
  <c r="AB222" i="7"/>
  <c r="AB2140" i="7"/>
  <c r="AB1777" i="7"/>
  <c r="AB4091" i="7"/>
  <c r="AB4014" i="7"/>
  <c r="AB809" i="7"/>
  <c r="AB3667" i="7"/>
  <c r="AB4351" i="7"/>
  <c r="AB447" i="7"/>
  <c r="AB925" i="7"/>
  <c r="AB3892" i="7"/>
  <c r="AB4727" i="7"/>
  <c r="AB3990" i="7"/>
  <c r="AB4457" i="7"/>
  <c r="AB4863" i="7"/>
  <c r="AB2621" i="7"/>
  <c r="AB4360" i="7"/>
  <c r="AB703" i="7"/>
  <c r="AB960" i="7"/>
  <c r="AB2612" i="7"/>
  <c r="AB603" i="7"/>
  <c r="AB2033" i="7"/>
  <c r="AB4080" i="7"/>
  <c r="AB4466" i="7"/>
  <c r="AB784" i="7"/>
  <c r="AB3707" i="7"/>
  <c r="AB2173" i="7"/>
  <c r="AB51" i="7"/>
  <c r="AB2449" i="7"/>
  <c r="AB4509" i="7"/>
  <c r="AB1744" i="7"/>
  <c r="AB3977" i="7"/>
  <c r="AB2840" i="7"/>
  <c r="AB3593" i="7"/>
  <c r="AB1860" i="7"/>
  <c r="AB4136" i="7"/>
  <c r="AB2736" i="7"/>
  <c r="AB2533" i="7"/>
  <c r="AB425" i="7"/>
  <c r="AB899" i="7"/>
  <c r="AB4522" i="7"/>
  <c r="AB509" i="7"/>
  <c r="AB1645" i="7"/>
  <c r="AB4548" i="7"/>
  <c r="AB4262" i="7"/>
  <c r="AB4112" i="7"/>
  <c r="AB4956" i="7"/>
  <c r="AB4961" i="7"/>
  <c r="AB1212" i="7"/>
  <c r="AB2516" i="7"/>
  <c r="AB845" i="7"/>
  <c r="AB1287" i="7"/>
  <c r="AB87" i="7"/>
  <c r="AB3271" i="7"/>
  <c r="AB3957" i="7"/>
  <c r="AB3041" i="7"/>
  <c r="AB481" i="7"/>
  <c r="AB38" i="7"/>
  <c r="AB3246" i="7"/>
  <c r="AB1848" i="7"/>
  <c r="AB4334" i="7"/>
  <c r="AB4648" i="7"/>
  <c r="AB1272" i="7"/>
  <c r="AB3560" i="7"/>
  <c r="AB2524" i="7"/>
  <c r="AB1989" i="7"/>
  <c r="AB3788" i="7"/>
  <c r="AB486" i="7"/>
  <c r="AB3307" i="7"/>
  <c r="AB1523" i="7"/>
  <c r="AB1411" i="7"/>
  <c r="AB4958" i="7"/>
  <c r="AB1524" i="7"/>
  <c r="AB714" i="7"/>
  <c r="AB2359" i="7"/>
  <c r="AB159" i="7"/>
  <c r="AB4713" i="7"/>
  <c r="AB2692" i="7"/>
  <c r="AB3999" i="7"/>
  <c r="AB1103" i="7"/>
  <c r="AB4186" i="7"/>
  <c r="AB1610" i="7"/>
  <c r="AB186" i="7"/>
  <c r="AB2539" i="7"/>
  <c r="AB4754" i="7"/>
  <c r="AB3413" i="7"/>
  <c r="AB1247" i="7"/>
  <c r="AB3201" i="7"/>
  <c r="AB3624" i="7"/>
  <c r="AB4274" i="7"/>
  <c r="AB1572" i="7"/>
  <c r="AB3022" i="7"/>
  <c r="AB3247" i="7"/>
  <c r="AB4094" i="7"/>
  <c r="AB71" i="7"/>
  <c r="AB1648" i="7"/>
  <c r="AB3732" i="7"/>
  <c r="AB2261" i="7"/>
  <c r="AB2553" i="7"/>
  <c r="AB3642" i="7"/>
  <c r="AB1978" i="7"/>
  <c r="AB761" i="7"/>
  <c r="AB3049" i="7"/>
  <c r="AB1837" i="7"/>
  <c r="AB1370" i="7"/>
  <c r="AB4146" i="7"/>
  <c r="AB605" i="7"/>
  <c r="AB2061" i="7"/>
  <c r="AB1896" i="7"/>
  <c r="AB3379" i="7"/>
  <c r="AB2628" i="7"/>
  <c r="AB2922" i="7"/>
  <c r="AB3657" i="7"/>
  <c r="AB2341" i="7"/>
  <c r="AB4046" i="7"/>
  <c r="AB723" i="7"/>
  <c r="AB1244" i="7"/>
  <c r="AB2443" i="7"/>
  <c r="AB2574" i="7"/>
  <c r="AB3329" i="7"/>
  <c r="AB4877" i="7"/>
  <c r="AB2848" i="7"/>
  <c r="AB4485" i="7"/>
  <c r="AB828" i="7"/>
  <c r="AB3248" i="7"/>
  <c r="AB2596" i="7"/>
  <c r="AB1884" i="7"/>
  <c r="AB3292" i="7"/>
  <c r="AB2887" i="7"/>
  <c r="AB680" i="7"/>
  <c r="AB3473" i="7"/>
  <c r="AB4913" i="7"/>
  <c r="AB258" i="7"/>
  <c r="AB1811" i="7"/>
  <c r="AB3503" i="7"/>
  <c r="AB2820" i="7"/>
  <c r="AB4353" i="7"/>
  <c r="AB3787" i="7"/>
  <c r="AB134" i="7"/>
  <c r="AB2617" i="7"/>
  <c r="AB4822" i="7"/>
  <c r="AB3359" i="7"/>
  <c r="AB2920" i="7"/>
  <c r="AB4160" i="7"/>
  <c r="AB1542" i="7"/>
  <c r="AB4401" i="7"/>
  <c r="AB1929" i="7"/>
  <c r="AB3784" i="7"/>
  <c r="AB1064" i="7"/>
  <c r="AB4463" i="7"/>
  <c r="AB144" i="7"/>
  <c r="AB1098" i="7"/>
  <c r="AB844" i="7"/>
  <c r="AB796" i="7"/>
  <c r="AB4810" i="7"/>
  <c r="AB1158" i="7"/>
  <c r="AB2053" i="7"/>
  <c r="AB1764" i="7"/>
  <c r="AB2202" i="7"/>
  <c r="AB1891" i="7"/>
  <c r="AB4107" i="7"/>
  <c r="AB860" i="7"/>
  <c r="AB1663" i="7"/>
  <c r="AB418" i="7"/>
  <c r="AB4976" i="7"/>
  <c r="AB4585" i="7"/>
  <c r="AB1325" i="7"/>
  <c r="AB112" i="7"/>
  <c r="AB1944" i="7"/>
  <c r="AB3950" i="7"/>
  <c r="AB2148" i="7"/>
  <c r="AB4238" i="7"/>
  <c r="AB4900" i="7"/>
  <c r="AB4861" i="7"/>
  <c r="AB4257" i="7"/>
  <c r="AB1733" i="7"/>
  <c r="AB1962" i="7"/>
  <c r="AB1527" i="7"/>
  <c r="AB926" i="7"/>
  <c r="AB1750" i="7"/>
  <c r="AB225" i="7"/>
  <c r="AB1374" i="7"/>
  <c r="AB4537" i="7"/>
  <c r="AB4044" i="7"/>
  <c r="AB1054" i="7"/>
  <c r="AB599" i="7"/>
  <c r="AB2150" i="7"/>
  <c r="AB467" i="7"/>
  <c r="AB3603" i="7"/>
  <c r="AB27" i="7"/>
  <c r="AB3493" i="7"/>
  <c r="AB2476" i="7"/>
  <c r="AB4812" i="7"/>
  <c r="AB1914" i="7"/>
  <c r="AB1217" i="7"/>
  <c r="AB1047" i="7"/>
  <c r="AB3227" i="7"/>
  <c r="AB4073" i="7"/>
  <c r="AB617" i="7"/>
  <c r="AB855" i="7"/>
  <c r="AB2765" i="7"/>
  <c r="AB4878" i="7"/>
  <c r="AB1466" i="7"/>
  <c r="AB3094" i="7"/>
  <c r="AB1752" i="7"/>
  <c r="AB821" i="7"/>
  <c r="AB1034" i="7"/>
  <c r="AB2477" i="7"/>
  <c r="AB667" i="7"/>
  <c r="AB1229" i="7"/>
  <c r="AB4815" i="7"/>
  <c r="AB2277" i="7"/>
  <c r="AB2337" i="7"/>
  <c r="AB2578" i="7"/>
  <c r="AB3056" i="7"/>
  <c r="AB124" i="7"/>
  <c r="AB4175" i="7"/>
  <c r="AB2588" i="7"/>
  <c r="AB1941" i="7"/>
  <c r="AB3918" i="7"/>
  <c r="AB19" i="7"/>
  <c r="AB2235" i="7"/>
  <c r="AB4699" i="7"/>
  <c r="AB2691" i="7"/>
  <c r="AB1162" i="7"/>
  <c r="AB2761" i="7"/>
  <c r="AB3167" i="7"/>
  <c r="AB2046" i="7"/>
  <c r="AB1104" i="7"/>
  <c r="AB1327" i="7"/>
  <c r="AB3419" i="7"/>
  <c r="AB3308" i="7"/>
  <c r="AB513" i="7"/>
  <c r="AB1592" i="7"/>
  <c r="AB2199" i="7"/>
  <c r="AB1281" i="7"/>
  <c r="AB3073" i="7"/>
  <c r="AB3813" i="7"/>
  <c r="AB2207" i="7"/>
  <c r="AB268" i="7"/>
  <c r="AB4616" i="7"/>
  <c r="AB2525" i="7"/>
  <c r="AB1634" i="7"/>
  <c r="AB3564" i="7"/>
  <c r="AB4299" i="7"/>
  <c r="AB4382" i="7"/>
  <c r="AB987" i="7"/>
  <c r="AB1060" i="7"/>
  <c r="AB3639" i="7"/>
  <c r="AB4034" i="7"/>
  <c r="AB634" i="7"/>
  <c r="AB4626" i="7"/>
  <c r="AB658" i="7"/>
  <c r="AB1480" i="7"/>
  <c r="AB2184" i="7"/>
  <c r="AB1453" i="7"/>
  <c r="AB274" i="7"/>
  <c r="AB4232" i="7"/>
  <c r="AB25" i="7"/>
  <c r="AB3028" i="7"/>
  <c r="AB993" i="7"/>
  <c r="AB375" i="7"/>
  <c r="AB2748" i="7"/>
  <c r="AB1312" i="7"/>
  <c r="AB1613" i="7"/>
  <c r="AB1797" i="7"/>
  <c r="AB2402" i="7"/>
  <c r="AB2248" i="7"/>
  <c r="AB706" i="7"/>
  <c r="AB1601" i="7"/>
  <c r="AB937" i="7"/>
  <c r="AB1038" i="7"/>
  <c r="AB2550" i="7"/>
  <c r="AB2201" i="7"/>
  <c r="AB3111" i="7"/>
  <c r="AB881" i="7"/>
  <c r="AB2432" i="7"/>
  <c r="AB4385" i="7"/>
  <c r="AB653" i="7"/>
  <c r="AB3077" i="7"/>
  <c r="AB3931" i="7"/>
  <c r="AB587" i="7"/>
  <c r="AB3699" i="7"/>
  <c r="AB2285" i="7"/>
  <c r="AB41" i="7"/>
  <c r="AB3319" i="7"/>
  <c r="AB3834" i="7"/>
  <c r="AB4557" i="7"/>
  <c r="AB4702" i="7"/>
  <c r="AB2006" i="7"/>
  <c r="AB4085" i="7"/>
  <c r="AB2890" i="7"/>
  <c r="AB4396" i="7"/>
  <c r="AB1682" i="7"/>
  <c r="AB171" i="7"/>
  <c r="AB644" i="7"/>
  <c r="AB4030" i="7"/>
  <c r="AB1333" i="7"/>
  <c r="AB4312" i="7"/>
  <c r="AB2490" i="7"/>
  <c r="AB1602" i="7"/>
  <c r="AB242" i="7"/>
  <c r="AB4133" i="7"/>
  <c r="AB4404" i="7"/>
  <c r="AB1562" i="7"/>
  <c r="AB2034" i="7"/>
  <c r="AB399" i="7"/>
  <c r="AB4618" i="7"/>
  <c r="AB2020" i="7"/>
  <c r="AB1032" i="7"/>
  <c r="AB4998" i="7"/>
  <c r="AB452" i="7"/>
  <c r="AB1593" i="7"/>
  <c r="AB3287" i="7"/>
  <c r="AB3190" i="7"/>
  <c r="AB1367" i="7"/>
  <c r="AB1319" i="7"/>
  <c r="AB1456" i="7"/>
  <c r="AB3814" i="7"/>
  <c r="AB1365" i="7"/>
  <c r="AB4703" i="7"/>
  <c r="AB1666" i="7"/>
  <c r="AB2290" i="7"/>
  <c r="AB4947" i="7"/>
  <c r="AB271" i="7"/>
  <c r="AB3143" i="7"/>
  <c r="AB3320" i="7"/>
  <c r="AB318" i="7"/>
  <c r="AB769" i="7"/>
  <c r="AB4529" i="7"/>
  <c r="AB4796" i="7"/>
  <c r="AB462" i="7"/>
  <c r="AB1457" i="7"/>
  <c r="AB1347" i="7"/>
  <c r="AB1577" i="7"/>
  <c r="AB368" i="7"/>
  <c r="AB3282" i="7"/>
  <c r="AB69" i="7"/>
  <c r="AB2174" i="7"/>
  <c r="AB3048" i="7"/>
  <c r="AB293" i="7"/>
  <c r="AB2528" i="7"/>
  <c r="AB2019" i="7"/>
  <c r="AB426" i="7"/>
  <c r="AB2" i="7"/>
  <c r="AB3722" i="7"/>
  <c r="AB4880" i="7"/>
  <c r="AB4019" i="7"/>
  <c r="AB754" i="7"/>
  <c r="AB1607" i="7"/>
  <c r="AB4" i="7"/>
  <c r="AB498" i="7"/>
  <c r="AB3904" i="7"/>
  <c r="AB1755" i="7"/>
  <c r="AB1513" i="7"/>
  <c r="AB3959" i="7"/>
  <c r="AB2025" i="7"/>
  <c r="AB3236" i="7"/>
  <c r="AB1826" i="7"/>
  <c r="AB2790" i="7"/>
  <c r="AB3296" i="7"/>
  <c r="AB1188" i="7"/>
  <c r="AB1239" i="7"/>
  <c r="AB1194" i="7"/>
  <c r="AB1316" i="7"/>
  <c r="AB4318" i="7"/>
  <c r="AB2358" i="7"/>
  <c r="AB479" i="7"/>
  <c r="AB4885" i="7"/>
  <c r="AB1211" i="7"/>
  <c r="AB1829" i="7"/>
  <c r="AB4259" i="7"/>
  <c r="AB3183" i="7"/>
  <c r="AB4040" i="7"/>
  <c r="AB4095" i="7"/>
  <c r="AB4432" i="7"/>
  <c r="AB3583" i="7"/>
  <c r="AB1353" i="7"/>
  <c r="AB2084" i="7"/>
  <c r="AB776" i="7"/>
  <c r="AB4021" i="7"/>
  <c r="AB1850" i="7"/>
  <c r="AB2305" i="7"/>
  <c r="AB1022" i="7"/>
  <c r="AB2163" i="7"/>
  <c r="AB2073" i="7"/>
  <c r="AB4132" i="7"/>
  <c r="AB640" i="7"/>
  <c r="AB3004" i="7"/>
  <c r="AB1902" i="7"/>
  <c r="AB4424" i="7"/>
  <c r="AB3116" i="7"/>
  <c r="AB2997" i="7"/>
  <c r="AB629" i="7"/>
  <c r="AB4369" i="7"/>
  <c r="AB1979" i="7"/>
  <c r="AB2052" i="7"/>
  <c r="AB4802" i="7"/>
  <c r="AB4928" i="7"/>
  <c r="AB1380" i="7"/>
  <c r="AB3636" i="7"/>
  <c r="AB3119" i="7"/>
  <c r="AB284" i="7"/>
  <c r="AB2540" i="7"/>
  <c r="AB3746" i="7"/>
  <c r="AB1649" i="7"/>
  <c r="AB265" i="7"/>
  <c r="AB4387" i="7"/>
  <c r="AB2385" i="7"/>
  <c r="AB1643" i="7"/>
  <c r="AB1293" i="7"/>
  <c r="AB763" i="7"/>
  <c r="AB3569" i="7"/>
  <c r="AB4952" i="7"/>
  <c r="AB2800" i="7"/>
  <c r="AB4212" i="7"/>
  <c r="AB1721" i="7"/>
  <c r="AB545" i="7"/>
  <c r="AB2383" i="7"/>
  <c r="AB704" i="7"/>
  <c r="AB1396" i="7"/>
  <c r="AB2077" i="7"/>
  <c r="AB848" i="7"/>
  <c r="AB3521" i="7"/>
  <c r="AB4546" i="7"/>
  <c r="AB2015" i="7"/>
  <c r="AB3961" i="7"/>
  <c r="AB4843" i="7"/>
  <c r="AB4904" i="7"/>
  <c r="AB4051" i="7"/>
  <c r="AB1874" i="7"/>
  <c r="AB4347" i="7"/>
  <c r="AB2618" i="7"/>
  <c r="AB4171" i="7"/>
  <c r="AB1903" i="7"/>
  <c r="AB972" i="7"/>
  <c r="AB3500" i="7"/>
  <c r="AB648" i="7"/>
  <c r="AB3739" i="7"/>
  <c r="AB3388" i="7"/>
  <c r="AB3858" i="7"/>
  <c r="AB3547" i="7"/>
  <c r="AB4272" i="7"/>
  <c r="AB3346" i="7"/>
  <c r="AB4935" i="7"/>
  <c r="AB663" i="7"/>
  <c r="AB3835" i="7"/>
  <c r="AB2204" i="7"/>
  <c r="AB548" i="7"/>
  <c r="AB4722" i="7"/>
  <c r="AB2658" i="7"/>
  <c r="AB884" i="7"/>
  <c r="AB3261" i="7"/>
  <c r="AB96" i="7"/>
  <c r="AB4769" i="7"/>
  <c r="AB3557" i="7"/>
  <c r="AB1463" i="7"/>
  <c r="AB3584" i="7"/>
  <c r="AB1853" i="7"/>
  <c r="AB3789" i="7"/>
  <c r="AB4914" i="7"/>
  <c r="AB1198" i="7"/>
  <c r="AB3007" i="7"/>
  <c r="AB3098" i="7"/>
  <c r="AB3730" i="7"/>
  <c r="AB405" i="7"/>
  <c r="AB3780" i="7"/>
  <c r="AB1043" i="7"/>
  <c r="AB1790" i="7"/>
  <c r="AB984" i="7"/>
  <c r="AB1331" i="7"/>
  <c r="AB2408" i="7"/>
  <c r="AB1509" i="7"/>
  <c r="AB3037" i="7"/>
  <c r="AB808" i="7"/>
  <c r="AB2415" i="7"/>
  <c r="AB4327" i="7"/>
  <c r="AB1004" i="7"/>
  <c r="AB2780" i="7"/>
  <c r="AB1110" i="7"/>
  <c r="AB1494" i="7"/>
  <c r="AB2715" i="7"/>
  <c r="AB3646" i="7"/>
  <c r="AB731" i="7"/>
  <c r="AB3177" i="7"/>
  <c r="AB1397" i="7"/>
  <c r="AB3869" i="7"/>
  <c r="AB1664" i="7"/>
  <c r="AB575" i="7"/>
  <c r="AB3882" i="7"/>
  <c r="AB4332" i="7"/>
  <c r="AB2472" i="7"/>
  <c r="AB4370" i="7"/>
  <c r="AB1945" i="7"/>
  <c r="AB1702" i="7"/>
  <c r="AB3411" i="7"/>
  <c r="AB4657" i="7"/>
  <c r="AB220" i="7"/>
  <c r="AB3875" i="7"/>
  <c r="AB313" i="7"/>
  <c r="AB3238" i="7"/>
  <c r="AB4979" i="7"/>
  <c r="AB3658" i="7"/>
  <c r="AB4969" i="7"/>
  <c r="AB2373" i="7"/>
  <c r="AB3031" i="7"/>
  <c r="AB4187" i="7"/>
  <c r="AB2679" i="7"/>
  <c r="AB1818" i="7"/>
  <c r="AB474" i="7"/>
  <c r="AB4049" i="7"/>
  <c r="AB2577" i="7"/>
  <c r="AB3289" i="7"/>
  <c r="AB789" i="7"/>
  <c r="AB122" i="7"/>
  <c r="AB4104" i="7"/>
  <c r="AB3444" i="7"/>
  <c r="AB1306" i="7"/>
  <c r="AB355" i="7"/>
  <c r="AB2191" i="7"/>
  <c r="AB3859" i="7"/>
  <c r="AB4809" i="7"/>
  <c r="AB1635" i="7"/>
  <c r="AB1813" i="7"/>
  <c r="AB441" i="7"/>
  <c r="AB1485" i="7"/>
  <c r="AB4415" i="7"/>
  <c r="AB4438" i="7"/>
  <c r="AB4795" i="7"/>
  <c r="AB4061" i="7"/>
  <c r="AB1840" i="7"/>
  <c r="AB272" i="7"/>
  <c r="AB14" i="7"/>
  <c r="AB2099" i="7"/>
  <c r="AB3273" i="7"/>
  <c r="AB106" i="7"/>
  <c r="AB1402" i="7"/>
  <c r="AB2074" i="7"/>
  <c r="AB1069" i="7"/>
  <c r="AB2725" i="7"/>
  <c r="AB4164" i="7"/>
  <c r="AB192" i="7"/>
  <c r="AB2494" i="7"/>
  <c r="AB2891" i="7"/>
  <c r="AB1580" i="7"/>
  <c r="AB4173" i="7"/>
  <c r="AB1626" i="7"/>
  <c r="AB893" i="7"/>
  <c r="AB3259" i="7"/>
  <c r="AB4606" i="7"/>
  <c r="AB4901" i="7"/>
  <c r="AB3313" i="7"/>
  <c r="AB1569" i="7"/>
  <c r="AB2521" i="7"/>
  <c r="AB4706" i="7"/>
  <c r="AB3093" i="7"/>
  <c r="AB1401" i="7"/>
  <c r="AB1578" i="7"/>
  <c r="AB2386" i="7"/>
  <c r="AB3274" i="7"/>
  <c r="AB3208" i="7"/>
  <c r="AB2349" i="7"/>
  <c r="AB2326" i="7"/>
  <c r="AB551" i="7"/>
  <c r="AB3181" i="7"/>
  <c r="AB791" i="7"/>
  <c r="AB4835" i="7"/>
  <c r="AB2503" i="7"/>
  <c r="AB871" i="7"/>
  <c r="AB688" i="7"/>
  <c r="AB2378" i="7"/>
  <c r="AB2827" i="7"/>
  <c r="AB2566" i="7"/>
  <c r="AB1541" i="7"/>
  <c r="AB406" i="7"/>
  <c r="AB407" i="7"/>
  <c r="AB1627" i="7"/>
  <c r="AB283" i="7"/>
  <c r="AB1603" i="7"/>
  <c r="AB2517" i="7"/>
  <c r="AB507" i="7"/>
  <c r="AB1549" i="7"/>
  <c r="AB506" i="7"/>
  <c r="AB2739" i="7"/>
  <c r="AB68" i="7"/>
  <c r="AB3174" i="7"/>
  <c r="AB4823" i="7"/>
  <c r="AB1303" i="7"/>
  <c r="AB785" i="7"/>
  <c r="AB3232" i="7"/>
  <c r="AB875" i="7"/>
  <c r="AB3099" i="7"/>
  <c r="AB3496" i="7"/>
  <c r="AB116" i="7"/>
  <c r="AB3309" i="7"/>
  <c r="AB4780" i="7"/>
  <c r="AB2468" i="7"/>
  <c r="AB1694" i="7"/>
  <c r="AB3548" i="7"/>
  <c r="AB3938" i="7"/>
  <c r="AB3275" i="7"/>
  <c r="AB1667" i="7"/>
  <c r="AB1492" i="7"/>
  <c r="AB434" i="7"/>
  <c r="AB3620" i="7"/>
  <c r="AB1938" i="7"/>
  <c r="AB699" i="7"/>
  <c r="AB1190" i="7"/>
  <c r="AB862" i="7"/>
  <c r="AB3980" i="7"/>
  <c r="AB4594" i="7"/>
  <c r="AB4027" i="7"/>
  <c r="AB3793" i="7"/>
  <c r="AB4652" i="7"/>
  <c r="AB6" i="7"/>
  <c r="AB1805" i="7"/>
  <c r="AB333" i="7"/>
  <c r="AB2497" i="7"/>
  <c r="AB3226" i="7"/>
  <c r="AB2807" i="7"/>
  <c r="AB4665" i="7"/>
  <c r="AB715" i="7"/>
  <c r="AB3169" i="7"/>
  <c r="AB3106" i="7"/>
  <c r="AB907" i="7"/>
  <c r="AB1036" i="7"/>
  <c r="AB2187" i="7"/>
  <c r="AB3298" i="7"/>
  <c r="AB4897" i="7"/>
  <c r="AB3478" i="7"/>
  <c r="AB2063" i="7"/>
  <c r="AB1759" i="7"/>
  <c r="AB799" i="7"/>
  <c r="AB707" i="7"/>
  <c r="AB1390" i="7"/>
  <c r="AB2333" i="7"/>
  <c r="AB4278" i="7"/>
  <c r="AB3955" i="7"/>
  <c r="AB4264" i="7"/>
  <c r="AB4782" i="7"/>
  <c r="AB2680" i="7"/>
  <c r="AB1771" i="7"/>
  <c r="AB1428" i="7"/>
  <c r="AB674" i="7"/>
  <c r="AB3335" i="7"/>
  <c r="AB4797" i="7"/>
  <c r="AB2213" i="7"/>
  <c r="AB1522" i="7"/>
  <c r="AB349" i="7"/>
  <c r="AB3240" i="7"/>
  <c r="AB209" i="7"/>
  <c r="AB3431" i="7"/>
  <c r="AB1554" i="7"/>
  <c r="AB3011" i="7"/>
  <c r="AB2828" i="7"/>
  <c r="AB3700" i="7"/>
  <c r="AB310" i="7"/>
  <c r="AB2593" i="7"/>
  <c r="AB3445" i="7"/>
  <c r="AB4386" i="7"/>
  <c r="AB762" i="7"/>
  <c r="AB2112" i="7"/>
  <c r="AB1276" i="7"/>
  <c r="AB2338" i="7"/>
  <c r="AB115" i="7"/>
  <c r="AB746" i="7"/>
  <c r="AB4715" i="7"/>
  <c r="AB2793" i="7"/>
  <c r="AB4750" i="7"/>
  <c r="AB3368" i="7"/>
  <c r="AB3025" i="7"/>
  <c r="AB2954" i="7"/>
  <c r="AB1479" i="7"/>
  <c r="AB3050" i="7"/>
  <c r="AB2895" i="7"/>
  <c r="AB2606" i="7"/>
  <c r="AB2086" i="7"/>
  <c r="AB1180" i="7"/>
  <c r="AB2749" i="7"/>
  <c r="AB4574" i="7"/>
  <c r="AB3743" i="7"/>
  <c r="AB1712" i="7"/>
  <c r="AB5" i="7"/>
  <c r="AB4025" i="7"/>
  <c r="AB77" i="7"/>
  <c r="AB1251" i="7"/>
  <c r="AB2348" i="7"/>
  <c r="AB2486" i="7"/>
  <c r="AB4602" i="7"/>
  <c r="AB4817" i="7"/>
  <c r="AB3528" i="7"/>
  <c r="AB4224" i="7"/>
  <c r="AB4844" i="7"/>
  <c r="AB2122" i="7"/>
  <c r="AB1094" i="7"/>
  <c r="AB4354" i="7"/>
  <c r="AB3876" i="7"/>
  <c r="AB3777" i="7"/>
  <c r="AB3194" i="7"/>
  <c r="AB3160" i="7"/>
  <c r="AB253" i="7"/>
  <c r="AB1358" i="7"/>
  <c r="AB3763" i="7"/>
  <c r="AB4855" i="7"/>
  <c r="AB1631" i="7"/>
  <c r="AB4298" i="7"/>
  <c r="AB4879" i="7"/>
  <c r="AB2719" i="7"/>
  <c r="AB1893" i="7"/>
  <c r="AB2633" i="7"/>
  <c r="AB1076" i="7"/>
  <c r="AB726" i="7"/>
  <c r="AB3522" i="7"/>
  <c r="AB3757" i="7"/>
  <c r="AB1958" i="7"/>
  <c r="AB1715" i="7"/>
  <c r="AB2737" i="7"/>
  <c r="AB1080" i="7"/>
  <c r="AB319" i="7"/>
  <c r="AB1719" i="7"/>
  <c r="AB2040" i="7"/>
  <c r="AB257" i="7"/>
  <c r="AB28" i="7"/>
  <c r="AB1351" i="7"/>
  <c r="AB901" i="7"/>
  <c r="AB3100" i="7"/>
  <c r="AB4439" i="7"/>
  <c r="AB2253" i="7"/>
  <c r="AB4284" i="7"/>
  <c r="AB2653" i="7"/>
  <c r="AB512" i="7"/>
  <c r="AB966" i="7"/>
  <c r="AB86" i="7"/>
  <c r="AB613" i="7"/>
  <c r="AB472" i="7"/>
  <c r="AB2774" i="7"/>
  <c r="AB1684" i="7"/>
  <c r="AB217" i="7"/>
  <c r="AB3596" i="7"/>
  <c r="AB2597" i="7"/>
  <c r="AB2950" i="7"/>
  <c r="AB631" i="7"/>
  <c r="AB345" i="7"/>
  <c r="AB531" i="7"/>
  <c r="AB2581" i="7"/>
  <c r="AB4123" i="7"/>
  <c r="AB3071" i="7"/>
  <c r="AB2762" i="7"/>
  <c r="AB2712" i="7"/>
  <c r="AB2681" i="7"/>
  <c r="AB285" i="7"/>
  <c r="AB1155" i="7"/>
  <c r="AB1756" i="7"/>
  <c r="AB2397" i="7"/>
  <c r="AB2878" i="7"/>
  <c r="AB3608" i="7"/>
  <c r="AB2072" i="7"/>
  <c r="AB2682" i="7"/>
  <c r="AB4623" i="7"/>
  <c r="AB1422" i="7"/>
  <c r="AB4833" i="7"/>
  <c r="AB2117" i="7"/>
  <c r="AB1834" i="7"/>
  <c r="AB793" i="7"/>
  <c r="AB2318" i="7"/>
  <c r="AB963" i="7"/>
  <c r="AB4489" i="7"/>
  <c r="AB2565" i="7"/>
  <c r="AB954" i="7"/>
  <c r="AB4090" i="7"/>
  <c r="AB4442" i="7"/>
  <c r="AB22" i="7"/>
  <c r="AB3369" i="7"/>
  <c r="AB223" i="7"/>
  <c r="AB2223" i="7"/>
  <c r="AB2642" i="7"/>
  <c r="AB488" i="7"/>
  <c r="AB1149" i="7"/>
  <c r="AB1128" i="7"/>
  <c r="AB178" i="7"/>
  <c r="AB2882" i="7"/>
  <c r="AB2711" i="7"/>
  <c r="AB2153" i="7"/>
  <c r="AB3821" i="7"/>
  <c r="AB4381" i="7"/>
  <c r="AB554" i="7"/>
  <c r="AB2810" i="7"/>
  <c r="AB81" i="7"/>
  <c r="AB4525" i="7"/>
  <c r="AB300" i="7"/>
  <c r="AB1773" i="7"/>
  <c r="AB1383" i="7"/>
  <c r="AB959" i="7"/>
  <c r="AB3504" i="7"/>
  <c r="AB3464" i="7"/>
  <c r="AB1656" i="7"/>
  <c r="AB4772" i="7"/>
  <c r="AB4670" i="7"/>
  <c r="AB3367" i="7"/>
  <c r="AB3178" i="7"/>
  <c r="AB193" i="7"/>
  <c r="AB1228" i="7"/>
  <c r="AB233" i="7"/>
  <c r="AB275" i="7"/>
  <c r="AB2340" i="7"/>
  <c r="AB1547" i="7"/>
  <c r="AB1739" i="7"/>
  <c r="AB948" i="7"/>
  <c r="AB2406" i="7"/>
  <c r="AB557" i="7"/>
  <c r="AB3897" i="7"/>
  <c r="AB2508" i="7"/>
  <c r="AB2625" i="7"/>
  <c r="AB2755" i="7"/>
  <c r="AB3675" i="7"/>
  <c r="AB2233" i="7"/>
  <c r="AB327" i="7"/>
  <c r="AB3185" i="7"/>
  <c r="AB3668" i="7"/>
  <c r="AB4235" i="7"/>
  <c r="AB4074" i="7"/>
  <c r="AB2361" i="7"/>
  <c r="AB2354" i="7"/>
  <c r="AB4372" i="7"/>
  <c r="AB2919" i="7"/>
  <c r="AB813" i="7"/>
  <c r="AB632" i="7"/>
  <c r="AB588" i="7"/>
  <c r="AB4383" i="7"/>
  <c r="AB1097" i="7"/>
  <c r="AB1514" i="7"/>
  <c r="AB2042" i="7"/>
  <c r="AB4558" i="7"/>
  <c r="AB3840" i="7"/>
  <c r="AB1361" i="7"/>
  <c r="AB4559" i="7"/>
  <c r="AB2078" i="7"/>
  <c r="AB335" i="7"/>
  <c r="AB2598" i="7"/>
  <c r="AB3728" i="7"/>
  <c r="AB1785" i="7"/>
  <c r="AB552" i="7"/>
  <c r="AB2120" i="7"/>
  <c r="AB2791" i="7"/>
  <c r="AB2321" i="7"/>
  <c r="AB3795" i="7"/>
  <c r="AB2546" i="7"/>
  <c r="AB611" i="7"/>
  <c r="AB1779" i="7"/>
  <c r="AB308" i="7"/>
  <c r="AB1332" i="7"/>
  <c r="AB4752" i="7"/>
  <c r="AB4504" i="7"/>
  <c r="AB669" i="7"/>
  <c r="AB2787" i="7"/>
  <c r="AB1225" i="7"/>
  <c r="AB3749" i="7"/>
  <c r="AB2301" i="7"/>
  <c r="AB915" i="7"/>
  <c r="AB2967" i="7"/>
  <c r="AB2785" i="7"/>
  <c r="AB1275" i="7"/>
  <c r="AB4747" i="7"/>
  <c r="AB1862" i="7"/>
  <c r="AB251" i="7"/>
  <c r="AB102" i="7"/>
  <c r="AB4389" i="7"/>
  <c r="AB4116" i="7"/>
  <c r="AB3590" i="7"/>
  <c r="AB4685" i="7"/>
  <c r="AB1292" i="7"/>
  <c r="AB3510" i="7"/>
  <c r="AB1429" i="7"/>
  <c r="AB4804" i="7"/>
  <c r="AB3042" i="7"/>
  <c r="AB2622" i="7"/>
  <c r="AB4328" i="7"/>
  <c r="AB3946" i="7"/>
  <c r="AB3983" i="7"/>
  <c r="AB2802" i="7"/>
  <c r="AB1780" i="7"/>
  <c r="AB4896" i="7"/>
  <c r="AB2560" i="7"/>
  <c r="AB3815" i="7"/>
  <c r="AB4719" i="7"/>
  <c r="AB4990" i="7"/>
  <c r="AB1906" i="7"/>
  <c r="AB4086" i="7"/>
  <c r="AB2334" i="7"/>
  <c r="AB4319" i="7"/>
  <c r="AB3484" i="7"/>
  <c r="AB92" i="7"/>
  <c r="AB764" i="7"/>
  <c r="AB3579" i="7"/>
  <c r="AB2722" i="7"/>
  <c r="AB4513" i="7"/>
  <c r="AB1427" i="7"/>
  <c r="AB384" i="7"/>
  <c r="AB3195" i="7"/>
  <c r="AB886" i="7"/>
  <c r="AB2216" i="7"/>
  <c r="AB1963" i="7"/>
  <c r="AB4427" i="7"/>
  <c r="AB4470" i="7"/>
  <c r="AB1573" i="7"/>
  <c r="AB4140" i="7"/>
  <c r="AB3968" i="7"/>
  <c r="AB4611" i="7"/>
  <c r="AB2231" i="7"/>
  <c r="AB1687" i="7"/>
  <c r="AB4255" i="7"/>
  <c r="AB3816" i="7"/>
  <c r="AB3861" i="7"/>
  <c r="AB1916" i="7"/>
  <c r="AB4881" i="7"/>
  <c r="AB1814" i="7"/>
  <c r="AB3505" i="7"/>
  <c r="AB2926" i="7"/>
  <c r="AB3117" i="7"/>
  <c r="AB4720" i="7"/>
  <c r="AB3114" i="7"/>
  <c r="AB2805" i="7"/>
  <c r="AB725" i="7"/>
  <c r="AB1504" i="7"/>
  <c r="AB4567" i="7"/>
  <c r="AB2003" i="7"/>
  <c r="AB2031" i="7"/>
  <c r="AB2994" i="7"/>
  <c r="AB4475" i="7"/>
  <c r="AB2859" i="7"/>
  <c r="AB1846" i="7"/>
  <c r="AB905" i="7"/>
  <c r="AB4933" i="7"/>
  <c r="AB4936" i="7"/>
  <c r="AB872" i="7"/>
  <c r="AB2407" i="7"/>
  <c r="AB3610" i="7"/>
  <c r="AB916" i="7"/>
  <c r="AB3942" i="7"/>
  <c r="AB4570" i="7"/>
  <c r="AB4957" i="7"/>
  <c r="AB2134" i="7"/>
  <c r="AB2010" i="7"/>
  <c r="AB4026" i="7"/>
  <c r="AB1460" i="7"/>
  <c r="AB39" i="7"/>
  <c r="AB54" i="7"/>
  <c r="AB4252" i="7"/>
  <c r="AB3256" i="7"/>
  <c r="AB3842" i="7"/>
  <c r="AB2146" i="7"/>
  <c r="AB1208" i="7"/>
  <c r="AB2380" i="7"/>
  <c r="AB4700" i="7"/>
  <c r="AB314" i="7"/>
  <c r="AB1924" i="7"/>
  <c r="AB3671" i="7"/>
  <c r="AB2786" i="7"/>
  <c r="AB2142" i="7"/>
  <c r="AB2959" i="7"/>
  <c r="AB4505" i="7"/>
  <c r="AB2940" i="7"/>
  <c r="AB3314" i="7"/>
  <c r="AB70" i="7"/>
  <c r="AB3695" i="7"/>
  <c r="AB2821" i="7"/>
  <c r="AB1135" i="7"/>
  <c r="AB1100" i="7"/>
  <c r="AB2575" i="7"/>
  <c r="AB234" i="7"/>
  <c r="AB1908" i="7"/>
  <c r="AB2764" i="7"/>
  <c r="AB2262" i="7"/>
  <c r="AB487" i="7"/>
  <c r="AB1407" i="7"/>
  <c r="AB3150" i="7"/>
  <c r="AB829" i="7"/>
  <c r="AB317" i="7"/>
  <c r="AB2016" i="7"/>
  <c r="AB1067" i="7"/>
  <c r="AB1309" i="7"/>
  <c r="AB2561" i="7"/>
  <c r="AB374" i="7"/>
  <c r="AB2978" i="7"/>
  <c r="AB2609" i="7"/>
  <c r="AB2067" i="7"/>
  <c r="AB856" i="7"/>
  <c r="AB303" i="7"/>
  <c r="AB456" i="7"/>
  <c r="AB4723" i="7"/>
  <c r="AB3380" i="7"/>
  <c r="AB4206" i="7"/>
  <c r="AB4454" i="7"/>
  <c r="AB2094" i="7"/>
  <c r="AB2058" i="7"/>
  <c r="AB1735" i="7"/>
  <c r="AB3823" i="7"/>
  <c r="AB2416" i="7"/>
  <c r="AB1791" i="7"/>
  <c r="AB3144" i="7"/>
  <c r="AB2723" i="7"/>
  <c r="AB2227" i="7"/>
  <c r="AB4376" i="7"/>
  <c r="AB3474" i="7"/>
  <c r="AB427" i="7"/>
  <c r="AB814" i="7"/>
  <c r="AB1027" i="7"/>
  <c r="AB2398" i="7"/>
  <c r="AB2938" i="7"/>
  <c r="AB3288" i="7"/>
  <c r="AB1665" i="7"/>
  <c r="AB4728" i="7"/>
  <c r="AB1505" i="7"/>
  <c r="AB1450" i="7"/>
  <c r="AB1279" i="7"/>
  <c r="AB261" i="7"/>
  <c r="AB3523" i="7"/>
  <c r="AB1740" i="7"/>
  <c r="AB4937" i="7"/>
  <c r="AB1266" i="7"/>
  <c r="AB3978" i="7"/>
  <c r="AB4759" i="7"/>
  <c r="AB866" i="7"/>
  <c r="AB1714" i="7"/>
  <c r="AB4440" i="7"/>
  <c r="AB4549" i="7"/>
  <c r="AB2071" i="7"/>
  <c r="AB3570" i="7"/>
  <c r="AB770" i="7"/>
  <c r="AB3720" i="7"/>
  <c r="AB2118" i="7"/>
  <c r="AB3758" i="7"/>
  <c r="AB4241" i="7"/>
  <c r="AB4303" i="7"/>
  <c r="AB4676" i="7"/>
  <c r="AB1647" i="7"/>
  <c r="AB1639" i="7"/>
  <c r="AB2417" i="7"/>
  <c r="AB1226" i="7"/>
  <c r="AB8" i="7"/>
  <c r="AB4323" i="7"/>
  <c r="AB1581" i="7"/>
  <c r="AB4535" i="7"/>
  <c r="AB3889" i="7"/>
  <c r="AB3501" i="7"/>
  <c r="AB1766" i="7"/>
  <c r="AB606" i="7"/>
  <c r="AB908" i="7"/>
  <c r="AB2721" i="7"/>
  <c r="AB734" i="7"/>
  <c r="AB1802" i="7"/>
  <c r="AB2794" i="7"/>
  <c r="AB3865" i="7"/>
  <c r="AB1859" i="7"/>
  <c r="AB2699" i="7"/>
  <c r="AB1425" i="7"/>
  <c r="AB1594" i="7"/>
  <c r="AB3272" i="7"/>
  <c r="AB3905" i="7"/>
  <c r="AB4111" i="7"/>
  <c r="AB162" i="7"/>
  <c r="AB3299" i="7"/>
  <c r="AB2797" i="7"/>
  <c r="AB2973" i="7"/>
  <c r="AB2195" i="7"/>
  <c r="AB3797" i="7"/>
  <c r="AB3488" i="7"/>
  <c r="AB1526" i="7"/>
  <c r="AB3393" i="7"/>
  <c r="AB4182" i="7"/>
  <c r="AB416" i="7"/>
  <c r="AB501" i="7"/>
  <c r="AB4526" i="7"/>
  <c r="AB4827" i="7"/>
  <c r="AB981" i="7"/>
  <c r="AB3145" i="7"/>
  <c r="AB660" i="7"/>
  <c r="AB1847" i="7"/>
  <c r="AB1245" i="7"/>
  <c r="AB589" i="7"/>
  <c r="AB2177" i="7"/>
  <c r="AB366" i="7"/>
  <c r="AB2350" i="7"/>
  <c r="AB2986" i="7"/>
  <c r="AB2579" i="7"/>
  <c r="AB3394" i="7"/>
  <c r="AB98" i="7"/>
  <c r="AB695" i="7"/>
  <c r="AB2278" i="7"/>
  <c r="AB802" i="7"/>
  <c r="AB2147" i="7"/>
  <c r="AB1970" i="7"/>
  <c r="AB1921" i="7"/>
  <c r="AB649" i="7"/>
  <c r="AB4744" i="7"/>
  <c r="AB1803" i="7"/>
  <c r="AB4392" i="7"/>
  <c r="AB4680" i="7"/>
  <c r="AB357" i="7"/>
  <c r="AB1866" i="7"/>
  <c r="AB4390" i="7"/>
  <c r="AB1320" i="7"/>
  <c r="AB3499" i="7"/>
  <c r="AB2961" i="7"/>
  <c r="AB3337" i="7"/>
  <c r="AB4973" i="7"/>
  <c r="AB775" i="7"/>
  <c r="AB737" i="7"/>
  <c r="AB2126" i="7"/>
  <c r="AB625" i="7"/>
  <c r="AB497" i="7"/>
  <c r="AB4056" i="7"/>
  <c r="AB675" i="7"/>
  <c r="AB748" i="7"/>
  <c r="AB1017" i="7"/>
  <c r="AB2576" i="7"/>
  <c r="AB2418" i="7"/>
  <c r="AB3756" i="7"/>
  <c r="AB238" i="7"/>
  <c r="AB2556" i="7"/>
  <c r="AB1808" i="7"/>
  <c r="AB3508" i="7"/>
  <c r="AB3883" i="7"/>
  <c r="AB3063" i="7"/>
  <c r="AB431" i="7"/>
  <c r="AB4447" i="7"/>
  <c r="AB4191" i="7"/>
  <c r="AB4265" i="7"/>
  <c r="AB2012" i="7"/>
  <c r="AB1159" i="7"/>
  <c r="AB3776" i="7"/>
  <c r="AB2175" i="7"/>
  <c r="AB546" i="7"/>
  <c r="AB3513" i="7"/>
  <c r="AB90" i="7"/>
  <c r="AB1053" i="7"/>
  <c r="AB2729" i="7"/>
  <c r="AB1651" i="7"/>
  <c r="AB1495" i="7"/>
  <c r="AB2629" i="7"/>
  <c r="AB2610" i="7"/>
  <c r="AB199" i="7"/>
  <c r="AB698" i="7"/>
  <c r="AB1695" i="7"/>
  <c r="AB3131" i="7"/>
  <c r="AB3134" i="7"/>
  <c r="AB1529" i="7"/>
  <c r="AB4181" i="7"/>
  <c r="AB47" i="7"/>
  <c r="AB273" i="7"/>
  <c r="AB4309" i="7"/>
  <c r="AB4620" i="7"/>
  <c r="AB3688" i="7"/>
  <c r="AB2888" i="7"/>
  <c r="AB2211" i="7"/>
  <c r="AB4467" i="7"/>
  <c r="AB2789" i="7"/>
  <c r="AB1406" i="7"/>
  <c r="AB2257" i="7"/>
  <c r="AB973" i="7"/>
  <c r="AB2683" i="7"/>
  <c r="AB2666" i="7"/>
  <c r="AB3278" i="7"/>
  <c r="AB1255" i="7"/>
  <c r="AB3779" i="7"/>
  <c r="AB3970" i="7"/>
  <c r="AB3284" i="7"/>
  <c r="AB3644" i="7"/>
  <c r="AB1488" i="7"/>
  <c r="AB608" i="7"/>
  <c r="AB3410" i="7"/>
  <c r="AB2520" i="7"/>
  <c r="AB2945" i="7"/>
  <c r="AB2906" i="7"/>
  <c r="AB3118" i="7"/>
  <c r="AB4451" i="7"/>
  <c r="AB2007" i="7"/>
  <c r="AB1298" i="7"/>
  <c r="AB4683" i="7"/>
  <c r="AB2425" i="7"/>
  <c r="AB200" i="7"/>
  <c r="AB78" i="7"/>
  <c r="AB4871" i="7"/>
  <c r="AB4394" i="7"/>
  <c r="AB702" i="7"/>
  <c r="AB3529" i="7"/>
  <c r="AB4865" i="7"/>
  <c r="AB2567" i="7"/>
  <c r="AB4242" i="7"/>
  <c r="AB709" i="7"/>
  <c r="AB347" i="7"/>
  <c r="AB4711" i="7"/>
  <c r="AB2411" i="7"/>
  <c r="AB2910" i="7"/>
  <c r="AB3631" i="7"/>
  <c r="AB2335" i="7"/>
  <c r="AB2344" i="7"/>
  <c r="AB577" i="7"/>
  <c r="AB2446" i="7"/>
  <c r="AB3399" i="7"/>
  <c r="AB3140" i="7"/>
  <c r="AB363" i="7"/>
  <c r="AB3693" i="7"/>
  <c r="AB1378" i="7"/>
  <c r="AB4131" i="7"/>
  <c r="AB2080" i="7"/>
  <c r="AB2527" i="7"/>
  <c r="AB810" i="7"/>
  <c r="AB1249" i="7"/>
  <c r="AB1050" i="7"/>
  <c r="AB3630" i="7"/>
  <c r="AB3137" i="7"/>
  <c r="AB2669" i="7"/>
  <c r="AB1854" i="7"/>
  <c r="AB3578" i="7"/>
  <c r="AB1295" i="7"/>
  <c r="AB3741" i="7"/>
  <c r="AB3456" i="7"/>
  <c r="AB4756" i="7"/>
  <c r="AB1928" i="7"/>
  <c r="AB2498" i="7"/>
  <c r="AB4373" i="7"/>
  <c r="AB1912" i="7"/>
  <c r="AB1438" i="7"/>
  <c r="AB4501" i="7"/>
  <c r="AB4416" i="7"/>
  <c r="AB3826" i="7"/>
  <c r="AB145" i="7"/>
  <c r="AB2445" i="7"/>
  <c r="AB3766" i="7"/>
  <c r="AB1508" i="7"/>
  <c r="AB2962" i="7"/>
  <c r="AB2648" i="7"/>
  <c r="AB4655" i="7"/>
  <c r="AB2562" i="7"/>
  <c r="AB4870" i="7"/>
  <c r="AB2693" i="7"/>
  <c r="AB1107" i="7"/>
  <c r="AB956" i="7"/>
  <c r="AB3512" i="7"/>
  <c r="AB2784" i="7"/>
  <c r="AB3661" i="7"/>
  <c r="AB4745" i="7"/>
  <c r="AB3065" i="7"/>
  <c r="AB2844" i="7"/>
  <c r="AB4275" i="7"/>
  <c r="AB4531" i="7"/>
  <c r="AB4313" i="7"/>
  <c r="AB2160" i="7"/>
  <c r="AB1897" i="7"/>
  <c r="AB3112" i="7"/>
  <c r="AB421" i="7"/>
  <c r="AB1026" i="7"/>
  <c r="AB1828" i="7"/>
  <c r="AB448" i="7"/>
  <c r="AB58" i="7"/>
  <c r="AB4921" i="7"/>
  <c r="AB2501" i="7"/>
  <c r="AB898" i="7"/>
  <c r="AB4551" i="7"/>
  <c r="AB256" i="7"/>
  <c r="AB2728" i="7"/>
  <c r="AB1617" i="7"/>
  <c r="AB3157" i="7"/>
  <c r="AB4668" i="7"/>
  <c r="AB3580" i="7"/>
  <c r="AB351" i="7"/>
  <c r="AB4563" i="7"/>
  <c r="AB1857" i="7"/>
  <c r="AB1113" i="7"/>
  <c r="AB643" i="7"/>
  <c r="AB2303" i="7"/>
  <c r="AB4530" i="7"/>
  <c r="AB1716" i="7"/>
  <c r="AB4830" i="7"/>
  <c r="AB2081" i="7"/>
  <c r="AB4195" i="7"/>
  <c r="AB902" i="7"/>
  <c r="AB4270" i="7"/>
  <c r="AB1116" i="7"/>
  <c r="AB2841" i="7"/>
  <c r="AB1120" i="7"/>
  <c r="AB346" i="7"/>
  <c r="AB3998" i="7"/>
  <c r="AB4081" i="7"/>
  <c r="AB3786" i="7"/>
  <c r="AB3433" i="7"/>
  <c r="AB4216" i="7"/>
  <c r="AB1993" i="7"/>
  <c r="AB4222" i="7"/>
  <c r="AB2987" i="7"/>
  <c r="AB1632" i="7"/>
  <c r="AB2107" i="7"/>
  <c r="AB1879" i="7"/>
  <c r="AB4770" i="7"/>
  <c r="AB3414" i="7"/>
  <c r="AB4633" i="7"/>
  <c r="AB15" i="7"/>
  <c r="AB4824" i="7"/>
  <c r="AB2345" i="7"/>
  <c r="AB1885" i="7"/>
  <c r="AB1441" i="7"/>
  <c r="AB4663" i="7"/>
  <c r="AB1923" i="7"/>
  <c r="AB250" i="7"/>
  <c r="AB1072" i="7"/>
  <c r="AB3218" i="7"/>
  <c r="AB4846" i="7"/>
  <c r="AB4433" i="7"/>
  <c r="AB1839" i="7"/>
  <c r="AB4218" i="7"/>
  <c r="AB1763" i="7"/>
  <c r="AB1809" i="7"/>
  <c r="AB3466" i="7"/>
  <c r="AB4269" i="7"/>
  <c r="AB591" i="7"/>
  <c r="AB3088" i="7"/>
  <c r="AB3563" i="7"/>
  <c r="AB3012" i="7"/>
  <c r="AB3690" i="7"/>
  <c r="AB863" i="7"/>
  <c r="AB4959" i="7"/>
  <c r="AB4361" i="7"/>
  <c r="AB2601" i="7"/>
  <c r="AB614" i="7"/>
  <c r="AB3937" i="7"/>
  <c r="AB2404" i="7"/>
  <c r="AB3954" i="7"/>
  <c r="AB4903" i="7"/>
  <c r="AB4742" i="7"/>
  <c r="AB495" i="7"/>
  <c r="AB2236" i="7"/>
  <c r="AB962" i="7"/>
  <c r="AB982" i="7"/>
  <c r="AB3176" i="7"/>
  <c r="AB4367" i="7"/>
  <c r="AB914" i="7"/>
  <c r="AB2200" i="7"/>
  <c r="AB4760" i="7"/>
  <c r="AB1909" i="7"/>
  <c r="AB1086" i="7"/>
  <c r="AB286" i="7"/>
  <c r="AB2491" i="7"/>
  <c r="AB4065" i="7"/>
  <c r="AB205" i="7"/>
  <c r="AB2111" i="7"/>
  <c r="AB397" i="7"/>
  <c r="AB4098" i="7"/>
  <c r="AB1184" i="7"/>
  <c r="AB4511" i="7"/>
  <c r="AB367" i="7"/>
  <c r="AB2713" i="7"/>
  <c r="AB2170" i="7"/>
  <c r="AB1668" i="7"/>
  <c r="AB4912" i="7"/>
  <c r="AB3920" i="7"/>
  <c r="AB1582" i="7"/>
  <c r="AB1061" i="7"/>
  <c r="AB3594" i="7"/>
  <c r="AB4786" i="7"/>
  <c r="AB3518" i="7"/>
  <c r="AB1421" i="7"/>
  <c r="AB2502" i="7"/>
  <c r="AB1289" i="7"/>
  <c r="AB50" i="7"/>
  <c r="AB4806" i="7"/>
  <c r="AB3214" i="7"/>
  <c r="AB3286" i="7"/>
  <c r="AB123" i="7"/>
  <c r="AB3354" i="7"/>
  <c r="AB1783" i="7"/>
  <c r="AB4687" i="7"/>
  <c r="AB2626" i="7"/>
  <c r="AB4986" i="7"/>
  <c r="AB1117" i="7"/>
  <c r="AB4751" i="7"/>
  <c r="AB2250" i="7"/>
  <c r="AB4832" i="7"/>
  <c r="AB4184" i="7"/>
  <c r="AB120" i="7"/>
  <c r="AB2156" i="7"/>
  <c r="AB2459" i="7"/>
  <c r="AB1294" i="7"/>
  <c r="AB42" i="7"/>
  <c r="AB4089" i="7"/>
  <c r="AB503" i="7"/>
  <c r="AB3929" i="7"/>
  <c r="AB4667" i="7"/>
  <c r="AB989" i="7"/>
  <c r="AB477" i="7"/>
  <c r="AB3672" i="7"/>
  <c r="AB4374" i="7"/>
  <c r="AB4229" i="7"/>
  <c r="AB4579" i="7"/>
  <c r="AB692" i="7"/>
  <c r="AB4219" i="7"/>
  <c r="AB4738" i="7"/>
  <c r="AB475" i="7"/>
  <c r="AB3267" i="7"/>
  <c r="AB1317" i="7"/>
  <c r="AB502" i="7"/>
  <c r="AB1630" i="7"/>
  <c r="AB4927" i="7"/>
  <c r="AB4320" i="7"/>
  <c r="AB4139" i="7"/>
  <c r="AB3210" i="7"/>
  <c r="AB3475" i="7"/>
  <c r="AB3189" i="7"/>
  <c r="AB4011" i="7"/>
  <c r="AB1679" i="7"/>
  <c r="AB1058" i="7"/>
  <c r="AB2219" i="7"/>
  <c r="AB196" i="7"/>
  <c r="AB700" i="7"/>
  <c r="AB2316" i="7"/>
  <c r="AB597" i="7"/>
  <c r="AB4813" i="7"/>
  <c r="AB659" i="7"/>
  <c r="AB1952" i="7"/>
  <c r="AB3992" i="7"/>
  <c r="AB1502" i="7"/>
  <c r="AB1774" i="7"/>
  <c r="AB4571" i="7"/>
  <c r="AB794" i="7"/>
  <c r="AB1961" i="7"/>
  <c r="AB1590" i="7"/>
  <c r="AB3211" i="7"/>
  <c r="AB2726" i="7"/>
  <c r="AB4627" i="7"/>
  <c r="AB2469" i="7"/>
  <c r="AB2717" i="7"/>
  <c r="AB2452" i="7"/>
  <c r="AB4520" i="7"/>
  <c r="AB2109" i="7"/>
  <c r="AB2410" i="7"/>
  <c r="AB3146" i="7"/>
  <c r="AB1788" i="7"/>
  <c r="AB4326" i="7"/>
  <c r="AB2659" i="7"/>
  <c r="AB3914" i="7"/>
  <c r="AB3964" i="7"/>
  <c r="AB2137" i="7"/>
  <c r="AB336" i="7"/>
  <c r="AB1014" i="7"/>
  <c r="AB951" i="7"/>
  <c r="AB3713" i="7"/>
  <c r="AB4629" i="7"/>
  <c r="AB2306" i="7"/>
  <c r="AB269" i="7"/>
  <c r="AB4980" i="7"/>
  <c r="AB4693" i="7"/>
  <c r="AB1371" i="7"/>
  <c r="AB3723" i="7"/>
  <c r="AB918" i="7"/>
  <c r="AB4621" i="7"/>
  <c r="AB1109" i="7"/>
  <c r="AB4645" i="7"/>
  <c r="AB1338" i="7"/>
  <c r="AB214" i="7"/>
  <c r="AB4856" i="7"/>
  <c r="AB2287" i="7"/>
  <c r="AB1123" i="7"/>
  <c r="AB4138" i="7"/>
  <c r="AB2851" i="7"/>
  <c r="AB1056" i="7"/>
  <c r="AB311" i="7"/>
  <c r="AB2426" i="7"/>
  <c r="AB1033" i="7"/>
  <c r="AB3680" i="7"/>
  <c r="AB2331" i="7"/>
  <c r="AB3824" i="7"/>
  <c r="AB2291" i="7"/>
  <c r="AB4518" i="7"/>
  <c r="AB3405" i="7"/>
  <c r="AB2985" i="7"/>
  <c r="AB2138" i="7"/>
  <c r="AB4954" i="7"/>
  <c r="AB3068" i="7"/>
  <c r="AB4599" i="7"/>
  <c r="AB3215" i="7"/>
  <c r="AB665" i="7"/>
  <c r="AB1795" i="7"/>
  <c r="AB80" i="7"/>
  <c r="AB4473" i="7"/>
  <c r="AB1035" i="7"/>
  <c r="AB3265" i="7"/>
  <c r="AB3902" i="7"/>
  <c r="AB851" i="7"/>
  <c r="AB2244" i="7"/>
  <c r="AB1227" i="7"/>
  <c r="AB4506" i="7"/>
  <c r="AB2599" i="7"/>
  <c r="AB125" i="7"/>
  <c r="AB4114" i="7"/>
  <c r="AB2422" i="7"/>
  <c r="AB3481" i="7"/>
  <c r="AB4948" i="7"/>
  <c r="AB2196" i="7"/>
  <c r="AB2836" i="7"/>
  <c r="AB2267" i="7"/>
  <c r="AB4647" i="7"/>
  <c r="AB2928" i="7"/>
  <c r="AB3847" i="7"/>
  <c r="AB2714" i="7"/>
  <c r="AB2775" i="7"/>
  <c r="AB912" i="7"/>
  <c r="AB564" i="7"/>
  <c r="AB2364" i="7"/>
  <c r="AB3873" i="7"/>
  <c r="AB3429" i="7"/>
  <c r="AB3664" i="7"/>
  <c r="AB780" i="7"/>
  <c r="AB2296" i="7"/>
  <c r="AB2875" i="7"/>
  <c r="AB3440" i="7"/>
  <c r="AB3434" i="7"/>
  <c r="AB1426" i="7"/>
  <c r="AB2896" i="7"/>
  <c r="AB362" i="7"/>
  <c r="AB4243" i="7"/>
  <c r="AB1876" i="7"/>
  <c r="AB2399" i="7"/>
  <c r="AB3161" i="7"/>
  <c r="AB4109" i="7"/>
  <c r="AB151" i="7"/>
  <c r="AB3607" i="7"/>
  <c r="AB344" i="7"/>
  <c r="AB2998" i="7"/>
  <c r="AB2158" i="7"/>
  <c r="AB4638" i="7"/>
  <c r="AB4925" i="7"/>
  <c r="AB771" i="7"/>
  <c r="AB2280" i="7"/>
  <c r="AB2206" i="7"/>
  <c r="AB2295" i="7"/>
  <c r="AB3943" i="7"/>
  <c r="AB2652" i="7"/>
  <c r="AB2960" i="7"/>
  <c r="AB3710" i="7"/>
  <c r="AB1236" i="7"/>
  <c r="AB1001" i="7"/>
  <c r="AB4271" i="7"/>
  <c r="AB2048" i="7"/>
  <c r="AB3212" i="7"/>
  <c r="AB3465" i="7"/>
  <c r="AB633" i="7"/>
  <c r="AB560" i="7"/>
  <c r="AB2803" i="7"/>
  <c r="AB1209" i="7"/>
  <c r="AB592" i="7"/>
  <c r="AB2389" i="7"/>
  <c r="AB59" i="7"/>
  <c r="AB1570" i="7"/>
  <c r="AB1172" i="7"/>
  <c r="AB4443" i="7"/>
  <c r="AB955" i="7"/>
  <c r="AB3637" i="7"/>
  <c r="AB121" i="7"/>
  <c r="AB4201" i="7"/>
  <c r="AB4753" i="7"/>
  <c r="AB3965" i="7"/>
  <c r="AB1157" i="7"/>
  <c r="AB841" i="7"/>
  <c r="AB4162" i="7"/>
  <c r="AB3533" i="7"/>
  <c r="AB4992" i="7"/>
  <c r="AB2105" i="7"/>
  <c r="AB1181" i="7"/>
  <c r="AB849" i="7"/>
  <c r="AB2826" i="7"/>
  <c r="AB3107" i="7"/>
  <c r="AB1126" i="7"/>
  <c r="AB4092" i="7"/>
  <c r="AB1990" i="7"/>
  <c r="AB1042" i="7"/>
  <c r="AB3906" i="7"/>
  <c r="AB891" i="7"/>
  <c r="AB1705" i="7"/>
  <c r="AB4464" i="7"/>
  <c r="AB786" i="7"/>
  <c r="AB3951" i="7"/>
  <c r="AB1385" i="7"/>
  <c r="AB2963" i="7"/>
  <c r="AB3534" i="7"/>
  <c r="AB184" i="7"/>
  <c r="AB4721" i="7"/>
  <c r="AB1210" i="7"/>
  <c r="AB3627" i="7"/>
  <c r="AB3132" i="7"/>
  <c r="AB2684" i="7"/>
  <c r="AB2021" i="7"/>
  <c r="AB4333" i="7"/>
  <c r="AB2740" i="7"/>
  <c r="AB489" i="7"/>
  <c r="AB3497" i="7"/>
  <c r="AB4120" i="7"/>
  <c r="AB3716" i="7"/>
  <c r="AB685" i="7"/>
  <c r="AB3197" i="7"/>
  <c r="AB4468" i="7"/>
  <c r="AB3893" i="7"/>
  <c r="AB2530" i="7"/>
  <c r="AB1121" i="7"/>
  <c r="AB528" i="7"/>
  <c r="AB1150" i="7"/>
  <c r="AB1326" i="7"/>
  <c r="AB4697" i="7"/>
  <c r="AB411" i="7"/>
  <c r="AB2907" i="7"/>
  <c r="AB2730" i="7"/>
  <c r="AB3934" i="7"/>
  <c r="AB4223" i="7"/>
  <c r="AB782" i="7"/>
  <c r="AB4748" i="7"/>
  <c r="AB4550" i="7"/>
  <c r="AB4739" i="7"/>
  <c r="AB1065" i="7"/>
  <c r="AB3909" i="7"/>
  <c r="AB2463" i="7"/>
  <c r="AB2254" i="7"/>
  <c r="AB4915" i="7"/>
  <c r="AB3268" i="7"/>
  <c r="AB2419" i="7"/>
  <c r="AB4047" i="7"/>
  <c r="AB1673" i="7"/>
  <c r="AB1782" i="7"/>
  <c r="AB1334" i="7"/>
  <c r="AB541" i="7"/>
  <c r="AB3941" i="7"/>
  <c r="AB3257" i="7"/>
  <c r="AB1654" i="7"/>
  <c r="AB4130" i="7"/>
  <c r="AB2979" i="7"/>
  <c r="AB3852" i="7"/>
  <c r="AB1146" i="7"/>
  <c r="AB1304" i="7"/>
  <c r="AB3370" i="7"/>
  <c r="AB2634" i="7"/>
  <c r="AB968" i="7"/>
  <c r="AB741" i="7"/>
  <c r="AB4188" i="7"/>
  <c r="AB4479" i="7"/>
  <c r="AB721" i="7"/>
  <c r="AB3652" i="7"/>
  <c r="AB1136" i="7"/>
  <c r="AB1942" i="7"/>
  <c r="AB1533" i="7"/>
  <c r="AB133" i="7"/>
  <c r="AB1077" i="7"/>
  <c r="AB4230" i="7"/>
  <c r="AB618" i="7"/>
  <c r="AB3915" i="7"/>
  <c r="AB4039" i="7"/>
  <c r="AB358" i="7"/>
  <c r="AB2026" i="7"/>
  <c r="AB3262" i="7"/>
  <c r="AB2387" i="7"/>
  <c r="AB2428" i="7"/>
  <c r="AB3225" i="7"/>
  <c r="AB3428" i="7"/>
  <c r="AB4233" i="7"/>
  <c r="AB538" i="7"/>
  <c r="AB1010" i="7"/>
  <c r="AB2584" i="7"/>
  <c r="AB4701" i="7"/>
  <c r="AB2186" i="7"/>
  <c r="AB3108" i="7"/>
  <c r="AB1465" i="7"/>
  <c r="AB4792" i="7"/>
  <c r="AB2545" i="7"/>
  <c r="AB676" i="7"/>
  <c r="AB1018" i="7"/>
  <c r="AB1430" i="7"/>
  <c r="AB2420" i="7"/>
  <c r="AB74" i="7"/>
  <c r="AB1736" i="7"/>
  <c r="AB3461" i="7"/>
  <c r="AB2400" i="7"/>
  <c r="AB4886" i="7"/>
  <c r="AB3035" i="7"/>
  <c r="AB1005" i="7"/>
  <c r="AB403" i="7"/>
  <c r="AB4202" i="7"/>
  <c r="AB1919" i="7"/>
  <c r="AB3572" i="7"/>
  <c r="AB4945" i="7"/>
  <c r="AB4493" i="7"/>
  <c r="AB792" i="7"/>
  <c r="AB4279" i="7"/>
  <c r="AB983" i="7"/>
  <c r="AB1364" i="7"/>
  <c r="AB3939" i="7"/>
  <c r="AB4514" i="7"/>
  <c r="AB4662" i="7"/>
  <c r="AB2475" i="7"/>
  <c r="AB1202" i="7"/>
  <c r="AB645" i="7"/>
  <c r="AB40" i="7"/>
  <c r="AB2141" i="7"/>
  <c r="AB1025" i="7"/>
  <c r="AB2999" i="7"/>
  <c r="AB2189" i="7"/>
  <c r="AB4156" i="7"/>
  <c r="AB558" i="7"/>
  <c r="AB3269" i="7"/>
  <c r="AB4643" i="7"/>
  <c r="AB1732" i="7"/>
  <c r="AB1474" i="7"/>
  <c r="AB1268" i="7"/>
  <c r="AB2857" i="7"/>
  <c r="AB2816" i="7"/>
  <c r="AB35" i="7"/>
  <c r="AB1291" i="7"/>
  <c r="AB63" i="7"/>
  <c r="AB127" i="7"/>
  <c r="AB4783" i="7"/>
  <c r="AB2441" i="7"/>
  <c r="AB549" i="7"/>
  <c r="AB1636" i="7"/>
  <c r="AB4515" i="7"/>
  <c r="AB504" i="7"/>
  <c r="AB4072" i="7"/>
  <c r="AB395" i="7"/>
  <c r="AB2212" i="7"/>
  <c r="AB561" i="7"/>
  <c r="AB3807" i="7"/>
  <c r="AB1563" i="7"/>
  <c r="AB1044" i="7"/>
  <c r="AB3804" i="7"/>
  <c r="AB3357" i="7"/>
  <c r="AB3400" i="7"/>
  <c r="AB4267" i="7"/>
  <c r="AB3355" i="7"/>
  <c r="AB4692" i="7"/>
  <c r="AB5001" i="7"/>
  <c r="AB4207" i="7"/>
  <c r="AB1784" i="7"/>
  <c r="AB4170" i="7"/>
  <c r="AB369" i="7"/>
  <c r="AB2209" i="7"/>
  <c r="AB4740" i="7"/>
  <c r="AB2838" i="7"/>
  <c r="AB831" i="7"/>
  <c r="AB1745" i="7"/>
  <c r="AB2852" i="7"/>
  <c r="AB211" i="7"/>
  <c r="AB1153" i="7"/>
  <c r="AB3126" i="7"/>
  <c r="AB939" i="7"/>
  <c r="AB2423" i="7"/>
  <c r="AB2263" i="7"/>
  <c r="AB2114" i="7"/>
  <c r="AB2493" i="7"/>
  <c r="AB867" i="7"/>
  <c r="AB4249" i="7"/>
  <c r="AB1442" i="7"/>
  <c r="AB2183" i="7"/>
  <c r="AB1241" i="7"/>
  <c r="AB2051" i="7"/>
  <c r="AB1725" i="7"/>
  <c r="AB4045" i="7"/>
  <c r="AB172" i="7"/>
  <c r="AB1729" i="7"/>
  <c r="AB683" i="7"/>
  <c r="AB1182" i="7"/>
  <c r="AB961" i="7"/>
  <c r="AB2548" i="7"/>
  <c r="AB1960" i="7"/>
  <c r="AB1888" i="7"/>
  <c r="AB2157" i="7"/>
  <c r="AB3249" i="7"/>
  <c r="AB3147" i="7"/>
  <c r="AB4576" i="7"/>
  <c r="AB3420" i="7"/>
  <c r="AB64" i="7"/>
  <c r="AB4337" i="7"/>
  <c r="AB2975" i="7"/>
  <c r="AB585" i="7"/>
  <c r="AB682" i="7"/>
  <c r="AB4790" i="7"/>
  <c r="AB2779" i="7"/>
  <c r="AB3301" i="7"/>
  <c r="AB1467" i="7"/>
  <c r="AB1207" i="7"/>
  <c r="AB938" i="7"/>
  <c r="AB4167" i="7"/>
  <c r="AB694" i="7"/>
  <c r="AB2822" i="7"/>
  <c r="AB2673" i="7"/>
  <c r="AB724" i="7"/>
  <c r="AB175" i="7"/>
  <c r="AB4294" i="7"/>
  <c r="AB2256" i="7"/>
  <c r="AB3586" i="7"/>
  <c r="AB1559" i="7"/>
  <c r="AB353" i="7"/>
  <c r="AB4330" i="7"/>
  <c r="AB1501" i="7"/>
  <c r="AB79" i="7"/>
  <c r="AB3848" i="7"/>
  <c r="AB4174" i="7"/>
  <c r="AB3724" i="7"/>
  <c r="AB2427" i="7"/>
  <c r="AB4449" i="7"/>
  <c r="AB279" i="7"/>
  <c r="AB3241" i="7"/>
  <c r="AB1976" i="7"/>
  <c r="AB4375" i="7"/>
  <c r="AB930" i="7"/>
  <c r="AB1101" i="7"/>
  <c r="AB1959" i="7"/>
  <c r="AB1296" i="7"/>
  <c r="AB4286" i="7"/>
  <c r="AB1775" i="7"/>
  <c r="AB1193" i="7"/>
  <c r="AB3363" i="7"/>
  <c r="AB4163" i="7"/>
  <c r="AB1964" i="7"/>
  <c r="AB4536" i="7"/>
  <c r="AB1133" i="7"/>
  <c r="AB4066" i="7"/>
  <c r="AB3581" i="7"/>
  <c r="AB3165" i="7"/>
  <c r="AB562" i="7"/>
  <c r="AB1138" i="7"/>
  <c r="AB1644" i="7"/>
  <c r="AB2487" i="7"/>
  <c r="AB1767" i="7"/>
  <c r="AB3812" i="7"/>
  <c r="AB215" i="7"/>
  <c r="AB1300" i="7"/>
  <c r="AB3944" i="7"/>
  <c r="AB2627" i="7"/>
  <c r="AB3731" i="7"/>
  <c r="AB2812" i="7"/>
  <c r="AB149" i="7"/>
  <c r="AB999" i="7"/>
  <c r="AB677" i="7"/>
  <c r="AB4590" i="7"/>
  <c r="AB3142" i="7"/>
  <c r="AB2662" i="7"/>
  <c r="AB852" i="7"/>
  <c r="AB1530" i="7"/>
  <c r="AB1973" i="7"/>
  <c r="AB4970" i="7"/>
  <c r="AB491" i="7"/>
  <c r="AB1321" i="7"/>
  <c r="AB1398" i="7"/>
  <c r="AB1689" i="7"/>
  <c r="AB1830" i="7"/>
  <c r="AB4471" i="7"/>
  <c r="AB1841" i="7"/>
  <c r="AB3653" i="7"/>
  <c r="AB779" i="7"/>
  <c r="AB2788" i="7"/>
  <c r="AB3515" i="7"/>
  <c r="AB3330" i="7"/>
  <c r="AB3371" i="7"/>
  <c r="AB2660" i="7"/>
  <c r="AB3331" i="7"/>
  <c r="AB4124" i="7"/>
  <c r="AB1369" i="7"/>
  <c r="AB4403" i="7"/>
  <c r="AB2161" i="7"/>
  <c r="AB1423" i="7"/>
  <c r="AB657" i="7"/>
  <c r="AB3703" i="7"/>
  <c r="AB3469" i="7"/>
  <c r="AB4143" i="7"/>
  <c r="AB3771" i="7"/>
  <c r="AB2102" i="7"/>
  <c r="AB4189" i="7"/>
  <c r="AB1497" i="7"/>
  <c r="AB354" i="7"/>
  <c r="AB2675" i="7"/>
  <c r="AB3900" i="7"/>
  <c r="AB3890" i="7"/>
  <c r="AB1127" i="7"/>
  <c r="AB602" i="7"/>
  <c r="AB3486" i="7"/>
  <c r="AB4197" i="7"/>
  <c r="AB977" i="7"/>
  <c r="AB4101" i="7"/>
  <c r="AB4891" i="7"/>
  <c r="AB3549" i="7"/>
  <c r="AB2101" i="7"/>
  <c r="AB2312" i="7"/>
  <c r="AB3524" i="7"/>
  <c r="AB1858" i="7"/>
  <c r="AB1176" i="7"/>
  <c r="AB2801" i="7"/>
  <c r="AB2929" i="7"/>
  <c r="AB2911" i="7"/>
  <c r="AB4236" i="7"/>
  <c r="AB3148" i="7"/>
  <c r="AB990" i="7"/>
  <c r="AB3805" i="7"/>
  <c r="AB4974" i="7"/>
  <c r="AB4675" i="7"/>
  <c r="AB2479" i="7"/>
  <c r="AB3538" i="7"/>
  <c r="AB3632" i="7"/>
  <c r="AB266" i="7"/>
  <c r="AB1680" i="7"/>
  <c r="AB2861" i="7"/>
  <c r="AB942" i="7"/>
  <c r="AB1083" i="7"/>
  <c r="AB609" i="7"/>
  <c r="AB1389" i="7"/>
  <c r="AB2813" i="7"/>
  <c r="AB4527" i="7"/>
  <c r="AB141" i="7"/>
  <c r="AB4261" i="7"/>
  <c r="AB1851" i="7"/>
  <c r="AB2974" i="7"/>
  <c r="AB4393" i="7"/>
  <c r="AB2319" i="7"/>
  <c r="AB1882" i="7"/>
  <c r="AB3530" i="7"/>
  <c r="AB4734" i="7"/>
  <c r="AB2594" i="7"/>
  <c r="AB742" i="7"/>
  <c r="AB2376" i="7"/>
  <c r="AB2849" i="7"/>
  <c r="AB2992" i="7"/>
  <c r="AB2182" i="7"/>
  <c r="AB1489" i="7"/>
  <c r="AB1256" i="7"/>
  <c r="AB3629" i="7"/>
  <c r="AB2968" i="7"/>
  <c r="AB4787" i="7"/>
  <c r="AB888" i="7"/>
  <c r="AB4838" i="7"/>
  <c r="AB3903" i="7"/>
  <c r="AB1852" i="7"/>
  <c r="AB2456" i="7"/>
  <c r="AB3234" i="7"/>
  <c r="AB1087" i="7"/>
  <c r="AB43" i="7"/>
  <c r="AB4852" i="7"/>
  <c r="AB332" i="7"/>
  <c r="AB3737" i="7"/>
  <c r="AB2976" i="7"/>
  <c r="AB2647" i="7"/>
  <c r="AB637" i="7"/>
  <c r="AB4355" i="7"/>
  <c r="AB2663" i="7"/>
  <c r="AB3927" i="7"/>
  <c r="AB224" i="7"/>
  <c r="AB4656" i="7"/>
  <c r="AB3302" i="7"/>
  <c r="AB2129" i="7"/>
  <c r="AB4568" i="7"/>
  <c r="AB2756" i="7"/>
  <c r="AB2664" i="7"/>
  <c r="AB1167" i="7"/>
  <c r="AB1579" i="7"/>
  <c r="AB3509" i="7"/>
  <c r="AB4069" i="7"/>
  <c r="AB1219" i="7"/>
  <c r="AB1451" i="7"/>
  <c r="AB2685" i="7"/>
  <c r="AB3836" i="7"/>
  <c r="AB1339" i="7"/>
  <c r="AB3005" i="7"/>
  <c r="AB864" i="7"/>
  <c r="AB1992" i="7"/>
  <c r="AB2327" i="7"/>
  <c r="AB490" i="7"/>
  <c r="AB4425" i="7"/>
  <c r="AB3755" i="7"/>
  <c r="AB4178" i="7"/>
  <c r="AB1696" i="7"/>
  <c r="AB1540" i="7"/>
  <c r="AB2004" i="7"/>
  <c r="AB4642" i="7"/>
  <c r="AB4293" i="7"/>
  <c r="AB3696" i="7"/>
  <c r="AB2952" i="7"/>
  <c r="AB3800" i="7"/>
  <c r="AB3467" i="7"/>
  <c r="AB2214" i="7"/>
  <c r="AB4905" i="7"/>
  <c r="AB3689" i="7"/>
  <c r="AB1930" i="7"/>
  <c r="AB473" i="7"/>
  <c r="AB2139" i="7"/>
  <c r="AB2514" i="7"/>
  <c r="AB4057" i="7"/>
  <c r="AB1816" i="7"/>
  <c r="AB4004" i="7"/>
  <c r="AB4165" i="7"/>
  <c r="AB2603" i="7"/>
  <c r="AB435" i="7"/>
  <c r="AB4225" i="7"/>
  <c r="AB1819" i="7"/>
  <c r="AB2044" i="7"/>
  <c r="AB2366" i="7"/>
  <c r="AB711" i="7"/>
  <c r="AB3801" i="7"/>
  <c r="AB4486" i="7"/>
  <c r="AB1173" i="7"/>
  <c r="AB4256" i="7"/>
  <c r="AB2436" i="7"/>
  <c r="AB3995" i="7"/>
  <c r="AB889" i="7"/>
  <c r="AB593" i="7"/>
  <c r="AB3083" i="7"/>
  <c r="AB2367" i="7"/>
  <c r="AB1994" i="7"/>
  <c r="AB922" i="7"/>
  <c r="AB1062" i="7"/>
  <c r="AB4287" i="7"/>
  <c r="AB3870" i="7"/>
  <c r="AB4930" i="7"/>
  <c r="AB3772" i="7"/>
  <c r="AB1269" i="7"/>
  <c r="AB135" i="7"/>
  <c r="AB1132" i="7"/>
  <c r="AB2495" i="7"/>
  <c r="AB4144" i="7"/>
  <c r="AB1393" i="7"/>
  <c r="AB2591" i="7"/>
  <c r="AB3158" i="7"/>
  <c r="AB3849" i="7"/>
  <c r="AB1503" i="7"/>
  <c r="AB1591" i="7"/>
  <c r="AB4556" i="7"/>
  <c r="AB389" i="7"/>
  <c r="AB3498" i="7"/>
  <c r="AB493" i="7"/>
  <c r="AB1070" i="7"/>
  <c r="AB1898" i="7"/>
  <c r="AB3064" i="7"/>
  <c r="AB535" i="7"/>
  <c r="AB3458" i="7"/>
  <c r="AB2466" i="7"/>
  <c r="AB4965" i="7"/>
  <c r="AB4281" i="7"/>
  <c r="AB2897" i="7"/>
  <c r="AB1800" i="7"/>
  <c r="AB4622" i="7"/>
  <c r="AB1987" i="7"/>
  <c r="AB4168" i="7"/>
  <c r="AB247" i="7"/>
  <c r="AB2190" i="7"/>
  <c r="AB3138" i="7"/>
  <c r="AB3120" i="7"/>
  <c r="AB4853" i="7"/>
  <c r="AB4819" i="7"/>
  <c r="AB3315" i="7"/>
  <c r="AB1377" i="7"/>
  <c r="AB3196" i="7"/>
  <c r="AB837" i="7"/>
  <c r="AB4110" i="7"/>
  <c r="AB2750" i="7"/>
  <c r="AB480" i="7"/>
  <c r="AB2429" i="7"/>
  <c r="AB1468" i="7"/>
  <c r="AB3450" i="7"/>
  <c r="AB4070" i="7"/>
  <c r="AB4591" i="7"/>
  <c r="AB2754" i="7"/>
  <c r="AB2570" i="7"/>
  <c r="AB583" i="7"/>
  <c r="AB3237" i="7"/>
  <c r="AB3435" i="7"/>
  <c r="AB2339" i="7"/>
  <c r="AB1260" i="7"/>
  <c r="AB651" i="7"/>
  <c r="AB2872" i="7"/>
  <c r="AB4038" i="7"/>
  <c r="AB3029" i="7"/>
  <c r="AB2221" i="7"/>
  <c r="AB2480" i="7"/>
  <c r="AB4920" i="7"/>
  <c r="AB339" i="7"/>
  <c r="AB2056" i="7"/>
  <c r="AB2368" i="7"/>
  <c r="AB1875" i="7"/>
  <c r="AB2336" i="7"/>
  <c r="AB1170" i="7"/>
  <c r="AB4378" i="7"/>
  <c r="AB4311" i="7"/>
  <c r="AB3432" i="7"/>
  <c r="AB1191" i="7"/>
  <c r="AB3074" i="7"/>
  <c r="AB2867" i="7"/>
  <c r="AB4966" i="7"/>
  <c r="AB3264" i="7"/>
  <c r="AB4338" i="7"/>
  <c r="AB464" i="7"/>
  <c r="AB1372" i="7"/>
  <c r="AB3471" i="7"/>
  <c r="AB4126" i="7"/>
  <c r="AB3013" i="7"/>
  <c r="AB4684" i="7"/>
  <c r="AB4649" i="7"/>
  <c r="AB2908" i="7"/>
  <c r="AB3014" i="7"/>
  <c r="AB2224" i="7"/>
  <c r="AB3293" i="7"/>
  <c r="AB4798" i="7"/>
  <c r="AB1045" i="7"/>
  <c r="AB3023" i="7"/>
  <c r="AB1475" i="7"/>
  <c r="AB2260" i="7"/>
  <c r="AB95" i="7"/>
  <c r="AB4542" i="7"/>
  <c r="AB2144" i="7"/>
  <c r="AB2274" i="7"/>
  <c r="AB534" i="7"/>
  <c r="AB3587" i="7"/>
  <c r="AB1556" i="7"/>
  <c r="AB3276" i="7"/>
  <c r="AB3000" i="7"/>
  <c r="AB1949" i="7"/>
  <c r="AB2639" i="7"/>
  <c r="AB1836" i="7"/>
  <c r="AB3105" i="7"/>
  <c r="AB4860" i="7"/>
  <c r="AB3759" i="7"/>
  <c r="AB1443" i="7"/>
  <c r="AB827" i="7"/>
  <c r="AB4185" i="7"/>
  <c r="AB3802" i="7"/>
  <c r="AB4781" i="7"/>
  <c r="AB3894" i="7"/>
  <c r="AB2412" i="7"/>
  <c r="AB376" i="7"/>
  <c r="AB2049" i="7"/>
  <c r="AB1598" i="7"/>
  <c r="AB1313" i="7"/>
  <c r="AB4125" i="7"/>
  <c r="AB4217" i="7"/>
  <c r="AB385" i="7"/>
  <c r="AB1205" i="7"/>
  <c r="AB348" i="7"/>
  <c r="AB666" i="7"/>
  <c r="AB2798" i="7"/>
  <c r="AB854" i="7"/>
  <c r="AB1571" i="7"/>
  <c r="AB2329" i="7"/>
  <c r="AB53" i="7"/>
  <c r="AB3838" i="7"/>
  <c r="AB3421" i="7"/>
  <c r="AB4214" i="7"/>
  <c r="AB4572" i="7"/>
  <c r="AB3665" i="7"/>
  <c r="AB4495" i="7"/>
  <c r="AB4793" i="7"/>
  <c r="AB3633" i="7"/>
  <c r="AB1250" i="7"/>
  <c r="AB245" i="7"/>
  <c r="AB1404" i="7"/>
  <c r="AB4651" i="7"/>
  <c r="AB2215" i="7"/>
  <c r="AB3187" i="7"/>
  <c r="AB1019" i="7"/>
  <c r="AB2745" i="7"/>
  <c r="AB4500" i="7"/>
  <c r="AB4708" i="7"/>
  <c r="AB3972" i="7"/>
  <c r="AB1935" i="7"/>
  <c r="AB1743" i="7"/>
  <c r="AB2509" i="7"/>
  <c r="AB4148" i="7"/>
  <c r="AB1887" i="7"/>
  <c r="AB3828" i="7"/>
  <c r="AB2437" i="7"/>
  <c r="AB2308" i="7"/>
  <c r="AB563" i="7"/>
  <c r="AB1566" i="7"/>
  <c r="AB1408" i="7"/>
  <c r="AB4321" i="7"/>
  <c r="AB4492" i="7"/>
  <c r="AB2727" i="7"/>
  <c r="AB3799" i="7"/>
  <c r="AB2346" i="7"/>
  <c r="AB1301" i="7"/>
  <c r="AB745" i="7"/>
  <c r="AB2870" i="7"/>
  <c r="AB3222" i="7"/>
  <c r="AB877" i="7"/>
  <c r="AB1195" i="7"/>
  <c r="AB4490" i="7"/>
  <c r="AB2145" i="7"/>
  <c r="AB3949" i="7"/>
  <c r="AB3333" i="7"/>
  <c r="AB1770" i="7"/>
  <c r="AB2369" i="7"/>
  <c r="AB1737" i="7"/>
  <c r="AB282" i="7"/>
  <c r="AB800" i="7"/>
  <c r="AB1240" i="7"/>
  <c r="AB739" i="7"/>
  <c r="AB2796" i="7"/>
  <c r="AB3375" i="7"/>
  <c r="AB2251" i="7"/>
  <c r="AB4887" i="7"/>
  <c r="AB3051" i="7"/>
  <c r="AB1528" i="7"/>
  <c r="AB267" i="7"/>
  <c r="AB2243" i="7"/>
  <c r="AB1444" i="7"/>
  <c r="AB3614" i="7"/>
  <c r="AB4134" i="7"/>
  <c r="AB3595" i="7"/>
  <c r="AB3448" i="7"/>
  <c r="AB340" i="7"/>
  <c r="AB3856" i="7"/>
  <c r="AB1445" i="7"/>
  <c r="AB2899" i="7"/>
  <c r="AB2297" i="7"/>
  <c r="AB2123" i="7"/>
  <c r="AB876" i="7"/>
  <c r="AB3866" i="7"/>
  <c r="AB3133" i="7"/>
  <c r="AB1307" i="7"/>
  <c r="AB2082" i="7"/>
  <c r="AB3162" i="7"/>
  <c r="AB4277" i="7"/>
  <c r="AB1623" i="7"/>
  <c r="AB2645" i="7"/>
  <c r="AB853" i="7"/>
  <c r="AB4794" i="7"/>
  <c r="AB299" i="7"/>
  <c r="AB1999" i="7"/>
  <c r="AB3326" i="7"/>
  <c r="AB2670" i="7"/>
  <c r="AB2310" i="7"/>
  <c r="AB2304" i="7"/>
  <c r="AB1863" i="7"/>
  <c r="AB1336" i="7"/>
  <c r="AB4062" i="7"/>
  <c r="AB3654" i="7"/>
  <c r="AB1283" i="7"/>
  <c r="AB4686" i="7"/>
  <c r="AB4357" i="7"/>
  <c r="AB4290" i="7"/>
  <c r="AB3647" i="7"/>
  <c r="AB858" i="7"/>
  <c r="AB1218" i="7"/>
  <c r="AB2124" i="7"/>
  <c r="AB3648" i="7"/>
  <c r="AB1412" i="7"/>
  <c r="AB2932" i="7"/>
  <c r="AB985" i="7"/>
  <c r="AB207" i="7"/>
  <c r="AB3767" i="7"/>
  <c r="AB4892" i="7"/>
  <c r="AB210" i="7"/>
  <c r="AB3494" i="7"/>
  <c r="AB455" i="7"/>
  <c r="AB3817" i="7"/>
  <c r="AB2317" i="7"/>
  <c r="AB3451" i="7"/>
  <c r="AB2239" i="7"/>
  <c r="AB3328" i="7"/>
  <c r="AB3887" i="7"/>
  <c r="AB3994" i="7"/>
  <c r="AB4962" i="7"/>
  <c r="AB342" i="7"/>
  <c r="AB3993" i="7"/>
  <c r="AB3517" i="7"/>
  <c r="AB2951" i="7"/>
  <c r="AB156" i="7"/>
  <c r="AB4192" i="7"/>
  <c r="AB3186" i="7"/>
  <c r="AB2513" i="7"/>
  <c r="AB1804" i="7"/>
  <c r="AB1844" i="7"/>
  <c r="AB1801" i="7"/>
  <c r="AB2384" i="7"/>
  <c r="AB387" i="7"/>
  <c r="AB117" i="7"/>
  <c r="AB2065" i="7"/>
  <c r="AB3097" i="7"/>
  <c r="AB3704" i="7"/>
  <c r="AB3899" i="7"/>
  <c r="AB4052" i="7"/>
  <c r="AB3334" i="7"/>
  <c r="AB252" i="7"/>
  <c r="AB302" i="7"/>
  <c r="AB4474" i="7"/>
  <c r="AB3096" i="7"/>
  <c r="AB1690" i="7"/>
  <c r="AB4247" i="7"/>
  <c r="AB3084" i="7"/>
  <c r="AB4177" i="7"/>
  <c r="AB1683" i="7"/>
  <c r="AB2268" i="7"/>
  <c r="AB1749" i="7"/>
  <c r="AB3599" i="7"/>
  <c r="AB4198" i="7"/>
  <c r="AB510" i="7"/>
  <c r="AB1688" i="7"/>
  <c r="AB4377" i="7"/>
  <c r="AB4731" i="7"/>
  <c r="AB306" i="7"/>
  <c r="AB4963" i="7"/>
  <c r="AB621" i="7"/>
  <c r="AB1534" i="7"/>
  <c r="AB3422" i="7"/>
  <c r="AB4608" i="7"/>
  <c r="AB1984" i="7"/>
  <c r="AB4409" i="7"/>
  <c r="AB1652" i="7"/>
  <c r="AB2470" i="7"/>
  <c r="AB4635" i="7"/>
  <c r="AB1394" i="7"/>
  <c r="AB3966" i="7"/>
  <c r="AB1833" i="7"/>
  <c r="AB1082" i="7"/>
  <c r="AB3443" i="7"/>
  <c r="AB1020" i="7"/>
  <c r="AB1472" i="7"/>
  <c r="AB4923" i="7"/>
  <c r="AB2510" i="7"/>
  <c r="AB4291" i="7"/>
  <c r="AB1416" i="7"/>
  <c r="AB679" i="7"/>
  <c r="AB1600" i="7"/>
  <c r="AB2392" i="7"/>
  <c r="AB56" i="7"/>
  <c r="AB4757" i="7"/>
  <c r="AB1589" i="7"/>
  <c r="AB2024" i="7"/>
  <c r="AB3418" i="7"/>
  <c r="AB2635" i="7"/>
  <c r="AB3304" i="7"/>
  <c r="AB3987" i="7"/>
  <c r="AB2461" i="7"/>
  <c r="AB4190" i="7"/>
  <c r="AB2880" i="7"/>
  <c r="AB2558" i="7"/>
  <c r="AB1659" i="7"/>
  <c r="AB4253" i="7"/>
  <c r="AB1140" i="7"/>
  <c r="AB4938" i="7"/>
  <c r="AB1674" i="7"/>
  <c r="AB1772" i="7"/>
  <c r="AB2522" i="7"/>
  <c r="AB62" i="7"/>
  <c r="AB3403" i="7"/>
  <c r="AB998" i="7"/>
  <c r="AB3686" i="7"/>
  <c r="AB553" i="7"/>
  <c r="AB1915" i="7"/>
  <c r="AB3175" i="7"/>
  <c r="AB1356" i="7"/>
  <c r="AB1640" i="7"/>
  <c r="AB3348" i="7"/>
  <c r="AB1988" i="7"/>
  <c r="AB2217" i="7"/>
  <c r="AB4991" i="7"/>
  <c r="AB270" i="7"/>
  <c r="AB1595" i="7"/>
  <c r="AB1878" i="7"/>
  <c r="AB3880" i="7"/>
  <c r="AB3216" i="7"/>
  <c r="AB3223" i="7"/>
  <c r="AB4764" i="7"/>
  <c r="AB935" i="7"/>
  <c r="AB777" i="7"/>
  <c r="AB246" i="7"/>
  <c r="AB4968" i="7"/>
  <c r="AB1231" i="7"/>
  <c r="AB1653" i="7"/>
  <c r="AB642" i="7"/>
  <c r="AB4399" i="7"/>
  <c r="AB65" i="7"/>
  <c r="AB3711" i="7"/>
  <c r="AB4831" i="7"/>
  <c r="AB3362" i="7"/>
  <c r="AB478" i="7"/>
  <c r="AB3204" i="7"/>
  <c r="AB542" i="7"/>
  <c r="AB781" i="7"/>
  <c r="AB4420" i="7"/>
  <c r="AB2307" i="7"/>
  <c r="AB3460" i="7"/>
  <c r="AB3935" i="7"/>
  <c r="AB811" i="7"/>
  <c r="AB931" i="7"/>
  <c r="AB2154" i="7"/>
  <c r="AB2424" i="7"/>
  <c r="AB236" i="7"/>
  <c r="AB4636" i="7"/>
  <c r="AB1262" i="7"/>
  <c r="AB2743" i="7"/>
  <c r="AB2401" i="7"/>
  <c r="AB4755" i="7"/>
  <c r="AB626" i="7"/>
  <c r="AB2757" i="7"/>
  <c r="AB2778" i="7"/>
  <c r="AB3386" i="7"/>
  <c r="AB995" i="7"/>
  <c r="AB1730" i="7"/>
  <c r="AB2568" i="7"/>
  <c r="AB749" i="7"/>
  <c r="AB3734" i="7"/>
  <c r="AB402" i="7"/>
  <c r="AB2300" i="7"/>
  <c r="AB1057" i="7"/>
  <c r="AB2856" i="7"/>
  <c r="AB2091" i="7"/>
  <c r="AB3738" i="7"/>
  <c r="AB3008" i="7"/>
  <c r="AB4001" i="7"/>
  <c r="AB289" i="7"/>
  <c r="AB439" i="7"/>
  <c r="AB4012" i="7"/>
  <c r="AB2980" i="7"/>
  <c r="AB539" i="7"/>
  <c r="AB350" i="7"/>
  <c r="AB750" i="7"/>
  <c r="AB3860" i="7"/>
  <c r="AB4650" i="7"/>
  <c r="AB4987" i="7"/>
  <c r="AB3412" i="7"/>
  <c r="AB1855" i="7"/>
  <c r="AB3764" i="7"/>
  <c r="AB148" i="7"/>
  <c r="AB1487" i="7"/>
  <c r="AB2484" i="7"/>
  <c r="AB2860" i="7"/>
  <c r="AB1039" i="7"/>
  <c r="AB2853" i="7"/>
  <c r="AB2671" i="7"/>
  <c r="AB4673" i="7"/>
  <c r="AB619" i="7"/>
  <c r="AB3230" i="7"/>
  <c r="AB933" i="7"/>
  <c r="AB1746" i="7"/>
  <c r="AB992" i="7"/>
  <c r="AB2674" i="7"/>
  <c r="AB4405" i="7"/>
  <c r="AB578" i="7"/>
  <c r="AB3476" i="7"/>
  <c r="AB3365" i="7"/>
  <c r="AB2753" i="7"/>
  <c r="AB4154" i="7"/>
  <c r="AB304" i="7"/>
  <c r="AB2171" i="7"/>
  <c r="AB4538" i="7"/>
  <c r="AB458" i="7"/>
  <c r="AB3305" i="7"/>
  <c r="AB3026" i="7"/>
  <c r="AB2390" i="7"/>
  <c r="AB4816" i="7"/>
  <c r="AB4398" i="7"/>
  <c r="AB231" i="7"/>
  <c r="AB2902" i="7"/>
  <c r="AB3712" i="7"/>
  <c r="AB4876" i="7"/>
  <c r="AB2563" i="7"/>
  <c r="AB2037" i="7"/>
  <c r="AB3984" i="7"/>
  <c r="AB3066" i="7"/>
  <c r="AB1710" i="7"/>
  <c r="AB3822" i="7"/>
  <c r="AB1677" i="7"/>
  <c r="AB1957" i="7"/>
  <c r="AB1355" i="7"/>
  <c r="AB4785" i="7"/>
  <c r="AB1063" i="7"/>
  <c r="AB1114" i="7"/>
  <c r="AB533" i="7"/>
  <c r="AB590" i="7"/>
  <c r="AB89" i="7"/>
  <c r="AB2770" i="7"/>
  <c r="AB2393" i="7"/>
  <c r="AB2413" i="7"/>
  <c r="AB4983" i="7"/>
  <c r="AB3141" i="7"/>
  <c r="AB3151" i="7"/>
  <c r="AB2005" i="7"/>
  <c r="AB3681" i="7"/>
  <c r="AB4250" i="7"/>
  <c r="AB832" i="7"/>
  <c r="AB450" i="7"/>
  <c r="AB3613" i="7"/>
  <c r="AB3242" i="7"/>
  <c r="AB4689" i="7"/>
  <c r="AB394" i="7"/>
  <c r="AB896" i="7"/>
  <c r="AB216" i="7"/>
  <c r="AB4459" i="7"/>
  <c r="AB3919" i="7"/>
  <c r="AB2916" i="7"/>
  <c r="AB689" i="7"/>
  <c r="AB2043" i="7"/>
  <c r="AB3932" i="7"/>
  <c r="AB2686" i="7"/>
  <c r="AB3753" i="7"/>
  <c r="AB3837" i="7"/>
  <c r="AB4379" i="7"/>
  <c r="AB3303" i="7"/>
  <c r="AB154" i="7"/>
  <c r="AB3554" i="7"/>
  <c r="AB2903" i="7"/>
  <c r="AB1980" i="7"/>
  <c r="AB1362" i="7"/>
  <c r="AB1248" i="7"/>
  <c r="AB947" i="7"/>
  <c r="AB4329" i="7"/>
  <c r="AB3345" i="7"/>
  <c r="AB2933" i="7"/>
  <c r="AB4129" i="7"/>
  <c r="AB4646" i="7"/>
  <c r="AB1561" i="7"/>
  <c r="AB1583" i="7"/>
  <c r="AB2695" i="7"/>
  <c r="AB3170" i="7"/>
  <c r="AB4395" i="7"/>
  <c r="AB974" i="7"/>
  <c r="AB1111" i="7"/>
  <c r="AB3300" i="7"/>
  <c r="AB2504" i="7"/>
  <c r="AB221" i="7"/>
  <c r="AB909" i="7"/>
  <c r="AB1273" i="7"/>
  <c r="AB2362" i="7"/>
  <c r="AB1088" i="7"/>
  <c r="AB740" i="7"/>
  <c r="AB1265" i="7"/>
  <c r="AB4336" i="7"/>
  <c r="AB2097" i="7"/>
  <c r="AB570" i="7"/>
  <c r="AB2604" i="7"/>
  <c r="AB1145" i="7"/>
  <c r="AB986" i="7"/>
  <c r="AB3839" i="7"/>
  <c r="AB610" i="7"/>
  <c r="AB2405" i="7"/>
  <c r="AB1922" i="7"/>
  <c r="AB227" i="7"/>
  <c r="AB1865" i="7"/>
  <c r="AB701" i="7"/>
  <c r="AB2640" i="7"/>
  <c r="AB2889" i="7"/>
  <c r="AB1233" i="7"/>
  <c r="AB4150" i="7"/>
  <c r="AB3781" i="7"/>
  <c r="AB4446" i="7"/>
  <c r="AB2716" i="7"/>
  <c r="AB1707" i="7"/>
  <c r="AB646" i="7"/>
  <c r="AB31" i="7"/>
  <c r="AB100" i="7"/>
  <c r="AB3407" i="7"/>
  <c r="AB3351" i="7"/>
  <c r="AB2519" i="7"/>
  <c r="AB3080" i="7"/>
  <c r="AB2028" i="7"/>
  <c r="AB2792" i="7"/>
  <c r="AB728" i="7"/>
  <c r="AB3079" i="7"/>
  <c r="AB85" i="7"/>
  <c r="AB1817" i="7"/>
  <c r="AB3921" i="7"/>
  <c r="AB2332" i="7"/>
  <c r="AB3350" i="7"/>
  <c r="AB1650" i="7"/>
  <c r="AB2473" i="7"/>
  <c r="AB484" i="7"/>
  <c r="AB2602" i="7"/>
  <c r="AB2121" i="7"/>
  <c r="AB3662" i="7"/>
  <c r="AB1106" i="7"/>
  <c r="AB3446" i="7"/>
  <c r="AB3089" i="7"/>
  <c r="AB2314" i="7"/>
  <c r="AB1242" i="7"/>
  <c r="AB4818" i="7"/>
  <c r="AB865" i="7"/>
  <c r="AB1379" i="7"/>
  <c r="AB4455" i="7"/>
  <c r="AB3867" i="7"/>
  <c r="AB1564" i="7"/>
  <c r="AB168" i="7"/>
  <c r="AB4929" i="7"/>
  <c r="AB377" i="7"/>
  <c r="AB1352" i="7"/>
  <c r="AB2845" i="7"/>
  <c r="AB2499" i="7"/>
  <c r="AB4789" i="7"/>
  <c r="AB4857" i="7"/>
  <c r="AB2414" i="7"/>
  <c r="AB2238" i="7"/>
  <c r="AB3129" i="7"/>
  <c r="AB2013" i="7"/>
  <c r="AB2763" i="7"/>
  <c r="AB958" i="7"/>
  <c r="AB3735" i="7"/>
  <c r="AB128" i="7"/>
  <c r="AB4724" i="7"/>
  <c r="AB3881" i="7"/>
  <c r="AB768" i="7"/>
  <c r="AB514" i="7"/>
  <c r="AB4087" i="7"/>
  <c r="AB846" i="7"/>
  <c r="AB1861" i="7"/>
  <c r="AB3171" i="7"/>
  <c r="AB3555" i="7"/>
  <c r="AB1786" i="7"/>
  <c r="AB2270" i="7"/>
  <c r="AB2700" i="7"/>
  <c r="AB4484" i="7"/>
  <c r="AB1237" i="7"/>
  <c r="AB3617" i="7"/>
  <c r="AB1660" i="7"/>
  <c r="AB4709" i="7"/>
  <c r="AB696" i="7"/>
  <c r="AB4028" i="7"/>
  <c r="AB3156" i="7"/>
  <c r="AB290" i="7"/>
  <c r="AB2969" i="7"/>
  <c r="AB2595" i="7"/>
  <c r="AB1624" i="7"/>
  <c r="AB1515" i="7"/>
  <c r="AB2379" i="7"/>
  <c r="AB2363" i="7"/>
  <c r="AB457" i="7"/>
  <c r="AB3441" i="7"/>
  <c r="AB2825" i="7"/>
  <c r="AB2806" i="7"/>
  <c r="AB4882" i="7"/>
  <c r="AB4628" i="7"/>
  <c r="AB1322" i="7"/>
  <c r="AB3121" i="7"/>
  <c r="AB4482" i="7"/>
  <c r="AB2311" i="7"/>
  <c r="AB183" i="7"/>
  <c r="AB218" i="7"/>
  <c r="AB2474" i="7"/>
  <c r="AB708" i="7"/>
  <c r="AB1335" i="7"/>
  <c r="AB197" i="7"/>
  <c r="AB2623" i="7"/>
  <c r="AB971" i="7"/>
  <c r="AB3976" i="7"/>
  <c r="AB2017" i="7"/>
  <c r="AB174" i="7"/>
  <c r="AB1946" i="7"/>
  <c r="AB4875" i="7"/>
  <c r="AB378" i="7"/>
  <c r="AB4157" i="7"/>
  <c r="AB2613" i="7"/>
  <c r="AB1748" i="7"/>
  <c r="AB4580" i="7"/>
  <c r="AB320" i="7"/>
  <c r="AB4050" i="7"/>
  <c r="AB615" i="7"/>
  <c r="AB2590" i="7"/>
  <c r="AB2125" i="7"/>
  <c r="AB4595" i="7"/>
  <c r="AB654" i="7"/>
  <c r="AB1204" i="7"/>
  <c r="AB2050" i="7"/>
  <c r="AB3254" i="7"/>
  <c r="AB243" i="7"/>
  <c r="AB2165" i="7"/>
  <c r="AB3827" i="7"/>
  <c r="AB1792" i="7"/>
  <c r="AB4909" i="7"/>
  <c r="AB2580" i="7"/>
  <c r="AB550" i="7"/>
  <c r="AB3349" i="7"/>
  <c r="AB476" i="7"/>
  <c r="AB1051" i="7"/>
  <c r="AB2035" i="7"/>
  <c r="AB2370" i="7"/>
  <c r="AB1907" i="7"/>
  <c r="AB82" i="7"/>
  <c r="AB4100" i="7"/>
  <c r="AB2068" i="7"/>
  <c r="AB4672" i="7"/>
  <c r="AB920" i="7"/>
  <c r="AB1431" i="7"/>
  <c r="AB2444" i="7"/>
  <c r="AB3103" i="7"/>
  <c r="AB2439" i="7"/>
  <c r="AB2232" i="7"/>
  <c r="AB3389" i="7"/>
  <c r="AB1849" i="7"/>
  <c r="AB101" i="7"/>
  <c r="AB1822" i="7"/>
  <c r="AB107" i="7"/>
  <c r="AB194" i="7"/>
  <c r="AB2944" i="7"/>
  <c r="AB165" i="7"/>
  <c r="AB4934" i="7"/>
  <c r="AB3663" i="7"/>
  <c r="AB414" i="7"/>
  <c r="AB2904" i="7"/>
  <c r="AB4356" i="7"/>
  <c r="AB1954" i="7"/>
  <c r="AB1213" i="7"/>
  <c r="AB4988" i="7"/>
  <c r="AB2893" i="7"/>
  <c r="AB1760" i="7"/>
  <c r="AB1382" i="7"/>
  <c r="AB2433" i="7"/>
  <c r="AB1670" i="7"/>
  <c r="AB2538" i="7"/>
  <c r="AB4203" i="7"/>
  <c r="AB1305" i="7"/>
  <c r="AB3207" i="7"/>
  <c r="AB3453" i="7"/>
  <c r="AB2718" i="7"/>
  <c r="AB3179" i="7"/>
  <c r="AB3936" i="7"/>
  <c r="AB372" i="7"/>
  <c r="AB4071" i="7"/>
  <c r="AB969" i="7"/>
  <c r="AB1073" i="7"/>
  <c r="AB20" i="7"/>
  <c r="AB150" i="7"/>
  <c r="AB2843" i="7"/>
  <c r="AB1608" i="7"/>
  <c r="AB4712" i="7"/>
  <c r="AB1048" i="7"/>
  <c r="AB359" i="7"/>
  <c r="AB4593" i="7"/>
  <c r="AB4296" i="7"/>
  <c r="AB3850" i="7"/>
  <c r="AB2167" i="7"/>
  <c r="AB2506" i="7"/>
  <c r="AB1340" i="7"/>
  <c r="AB1341" i="7"/>
  <c r="AB412" i="7"/>
  <c r="AB4586" i="7"/>
  <c r="AB2298" i="7"/>
  <c r="AB3924" i="7"/>
  <c r="AB4301" i="7"/>
  <c r="AB1870" i="7"/>
  <c r="AB607" i="7"/>
  <c r="AB4075" i="7"/>
  <c r="AB4893" i="7"/>
  <c r="AB1129" i="7"/>
  <c r="AB4496" i="7"/>
  <c r="AB1160" i="7"/>
  <c r="AB3544" i="7"/>
  <c r="AB2935" i="7"/>
  <c r="AB3967" i="7"/>
  <c r="AB2551" i="7"/>
  <c r="AB2702" i="7"/>
  <c r="AB1545" i="7"/>
  <c r="AB3818" i="7"/>
  <c r="AB1796" i="7"/>
  <c r="AB1192" i="7"/>
  <c r="AB3550" i="7"/>
  <c r="AB201" i="7"/>
  <c r="AB4211" i="7"/>
  <c r="AB66" i="7"/>
  <c r="AB2355" i="7"/>
  <c r="AB4343" i="7"/>
  <c r="AB4820" i="7"/>
  <c r="AB4604" i="7"/>
  <c r="AB1510" i="7"/>
  <c r="AB3228" i="7"/>
  <c r="AB2939" i="7"/>
  <c r="AB17" i="7"/>
  <c r="AB3430" i="7"/>
  <c r="AB3577" i="7"/>
  <c r="AB3573" i="7"/>
  <c r="AB185" i="7"/>
  <c r="AB2696" i="7"/>
  <c r="AB3535" i="7"/>
  <c r="AB2949" i="7"/>
  <c r="AB4659" i="7"/>
  <c r="AB4077" i="7"/>
  <c r="AB3571" i="7"/>
  <c r="AB4666" i="7"/>
  <c r="AB4307" i="7"/>
  <c r="AB3039" i="7"/>
  <c r="AB4910" i="7"/>
  <c r="AB3558" i="7"/>
  <c r="AB410" i="7"/>
  <c r="AB1956" i="7"/>
  <c r="AB664" i="7"/>
  <c r="AB923" i="7"/>
  <c r="AB4600" i="7"/>
  <c r="AB3382" i="7"/>
  <c r="AB4575" i="7"/>
  <c r="AB4716" i="7"/>
  <c r="AB2868" i="7"/>
  <c r="AB3945" i="7"/>
  <c r="AB2228" i="7"/>
  <c r="AB1950" i="7"/>
  <c r="AB1985" i="7"/>
  <c r="AB291" i="7"/>
  <c r="AB2955" i="7"/>
  <c r="AB3568" i="7"/>
  <c r="AB3991" i="7"/>
  <c r="AB370" i="7"/>
  <c r="AB3052" i="7"/>
  <c r="AB757" i="7"/>
  <c r="AB2395" i="7"/>
  <c r="AB1856" i="7"/>
  <c r="AB3502" i="7"/>
  <c r="AB3015" i="7"/>
  <c r="AB622" i="7"/>
  <c r="AB4874" i="7"/>
  <c r="AB1375" i="7"/>
  <c r="AB3673" i="7"/>
  <c r="AB857" i="7"/>
  <c r="AB470" i="7"/>
  <c r="AB759" i="7"/>
  <c r="AB4430" i="7"/>
  <c r="AB3324" i="7"/>
  <c r="AB3095" i="7"/>
  <c r="AB1200" i="7"/>
  <c r="AB4994" i="7"/>
  <c r="AB3152" i="7"/>
  <c r="AB4508" i="7"/>
  <c r="AB3551" i="7"/>
  <c r="AB157" i="7"/>
  <c r="AB3360" i="7"/>
  <c r="AB2465" i="7"/>
  <c r="AB330" i="7"/>
  <c r="AB4152" i="7"/>
  <c r="AB1002" i="7"/>
  <c r="AB3930" i="7"/>
  <c r="AB2282" i="7"/>
  <c r="AB3109" i="7"/>
  <c r="AB4960" i="7"/>
  <c r="AB2687" i="7"/>
  <c r="AB788" i="7"/>
  <c r="AB576" i="7"/>
  <c r="AB1550" i="7"/>
  <c r="AB2688" i="7"/>
  <c r="AB3878" i="7"/>
  <c r="AB2701" i="7"/>
  <c r="AB60" i="7"/>
  <c r="AB241" i="7"/>
  <c r="AB1187" i="7"/>
  <c r="AB3973" i="7"/>
  <c r="AB2240" i="7"/>
  <c r="AB4431" i="7"/>
  <c r="AB2823" i="7"/>
  <c r="AB3127" i="7"/>
  <c r="AB1931" i="7"/>
  <c r="AB1049" i="7"/>
  <c r="AB3258" i="7"/>
  <c r="AB1168" i="7"/>
  <c r="AB3656" i="7"/>
  <c r="AB943" i="7"/>
  <c r="AB673" i="7"/>
  <c r="AB3697" i="7"/>
  <c r="AB838" i="7"/>
  <c r="AB4552" i="7"/>
  <c r="AB3916" i="7"/>
  <c r="AB2292" i="7"/>
  <c r="AB1709" i="7"/>
  <c r="AB4292" i="7"/>
  <c r="AB4199" i="7"/>
  <c r="AB4533" i="7"/>
  <c r="AB360" i="7"/>
  <c r="AB736" i="7"/>
  <c r="AB3279" i="7"/>
  <c r="AB3221" i="7"/>
  <c r="AB4981" i="7"/>
  <c r="AB1323" i="7"/>
  <c r="AB527" i="7"/>
  <c r="AB2127" i="7"/>
  <c r="AB2507" i="7"/>
  <c r="AB2854" i="7"/>
  <c r="AB1500" i="7"/>
  <c r="AB4300" i="7"/>
  <c r="AB1368" i="7"/>
  <c r="AB4193" i="7"/>
  <c r="AB4632" i="7"/>
  <c r="AB142" i="7"/>
  <c r="AB2619" i="7"/>
  <c r="AB392" i="7"/>
  <c r="AB3153" i="7"/>
  <c r="AB3090" i="7"/>
  <c r="AB2589" i="7"/>
  <c r="AB4932" i="7"/>
  <c r="AB2559" i="7"/>
  <c r="AB3489" i="7"/>
  <c r="AB2500" i="7"/>
  <c r="AB4710" i="7"/>
  <c r="AB3075" i="7"/>
  <c r="AB3213" i="7"/>
  <c r="AB3751" i="7"/>
  <c r="AB2746" i="7"/>
  <c r="AB3255" i="7"/>
  <c r="AB428" i="7"/>
  <c r="AB2062" i="7"/>
  <c r="AB730" i="7"/>
  <c r="AB3163" i="7"/>
  <c r="AB2249" i="7"/>
  <c r="AB2342" i="7"/>
  <c r="AB1516" i="7"/>
  <c r="AB1156" i="7"/>
  <c r="AB1395" i="7"/>
  <c r="AB2478" i="7"/>
  <c r="AB2894" i="7"/>
  <c r="AB2697" i="7"/>
  <c r="AB4380" i="7"/>
  <c r="AB3384" i="7"/>
  <c r="AB1259" i="7"/>
  <c r="AB2587" i="7"/>
  <c r="AB4240" i="7"/>
  <c r="AB1574" i="7"/>
  <c r="AB1448" i="7"/>
  <c r="AB3760" i="7"/>
  <c r="AB600" i="7"/>
  <c r="AB4285" i="7"/>
  <c r="AB840" i="7"/>
  <c r="AB1011" i="7"/>
  <c r="AB1936" i="7"/>
  <c r="AB2092" i="7"/>
  <c r="AB1686" i="7"/>
  <c r="AB2313" i="7"/>
  <c r="AB4894" i="7"/>
  <c r="AB1499" i="7"/>
  <c r="AB1373" i="7"/>
  <c r="AB3545" i="7"/>
  <c r="AB3387" i="7"/>
  <c r="AB1164" i="7"/>
  <c r="AB2677" i="7"/>
  <c r="AB3719" i="7"/>
  <c r="AB1089" i="7"/>
  <c r="AB4553" i="7"/>
  <c r="AB1575" i="7"/>
  <c r="AB2956" i="7"/>
  <c r="AB3217" i="7"/>
  <c r="AB3229" i="7"/>
  <c r="AB4053" i="7"/>
  <c r="AB4681" i="7"/>
  <c r="AB2356" i="7"/>
  <c r="AB1947" i="7"/>
  <c r="AB1359" i="7"/>
  <c r="AB2862" i="7"/>
  <c r="AB3525" i="7"/>
  <c r="AB3623" i="7"/>
  <c r="AB1075" i="7"/>
  <c r="AB343" i="7"/>
  <c r="AB1531" i="7"/>
  <c r="AB3708" i="7"/>
  <c r="AB4371" i="7"/>
  <c r="AB2874" i="7"/>
  <c r="AB2265" i="7"/>
  <c r="AB753" i="7"/>
  <c r="AB4428" i="7"/>
  <c r="AB2027" i="7"/>
  <c r="AB3526" i="7"/>
  <c r="AB798" i="7"/>
  <c r="AB904" i="7"/>
  <c r="AB4765" i="7"/>
  <c r="AB2941" i="7"/>
  <c r="AB2569" i="7"/>
  <c r="AB3310" i="7"/>
  <c r="AB4521" i="7"/>
  <c r="AB3844" i="7"/>
  <c r="AB1154" i="7"/>
  <c r="AB1751" i="7"/>
  <c r="AB3361" i="7"/>
  <c r="AB1620" i="7"/>
  <c r="AB2168" i="7"/>
  <c r="AB1028" i="7"/>
  <c r="AB1965" i="7"/>
  <c r="AB3027" i="7"/>
  <c r="AB2151" i="7"/>
  <c r="AB3701" i="7"/>
  <c r="AB2106" i="7"/>
  <c r="AB2858" i="7"/>
  <c r="AB4849" i="7"/>
  <c r="AB1584" i="7"/>
  <c r="AB3638" i="7"/>
  <c r="AB2119" i="7"/>
  <c r="AB3721" i="7"/>
  <c r="AB2689" i="7"/>
  <c r="AB975" i="7"/>
  <c r="AB1741" i="7"/>
  <c r="AB2293" i="7"/>
  <c r="AB88" i="7"/>
  <c r="AB325" i="7"/>
  <c r="AB3725" i="7"/>
  <c r="AB1328" i="7"/>
  <c r="AB2964" i="7"/>
  <c r="AB1029" i="7"/>
  <c r="AB3364" i="7"/>
  <c r="AB1399" i="7"/>
  <c r="AB2947" i="7"/>
  <c r="AB4302" i="7"/>
  <c r="AB2815" i="7"/>
  <c r="AB2768" i="7"/>
  <c r="AB4791" i="7"/>
  <c r="AB3536" i="7"/>
  <c r="AB1698" i="7"/>
  <c r="AB996" i="7"/>
  <c r="AB1493" i="7"/>
  <c r="AB4417" i="7"/>
  <c r="AB263" i="7"/>
  <c r="AB4237" i="7"/>
  <c r="AB1825" i="7"/>
  <c r="AB2022" i="7"/>
  <c r="AB4592" i="7"/>
  <c r="AB2011" i="7"/>
  <c r="AB2066" i="7"/>
  <c r="AB2846" i="7"/>
  <c r="AB4528" i="7"/>
  <c r="AB3574" i="7"/>
  <c r="AB1899" i="7"/>
  <c r="AB4135" i="7"/>
  <c r="AB3854" i="7"/>
  <c r="AB1555" i="7"/>
  <c r="AB991" i="7"/>
  <c r="AB1697" i="7"/>
  <c r="AB4476" i="7"/>
  <c r="AB4726" i="7"/>
  <c r="AB1040" i="7"/>
  <c r="AB3974" i="7"/>
  <c r="AB4340" i="7"/>
  <c r="AB1543" i="7"/>
  <c r="AB4169" i="7"/>
  <c r="AB596" i="7"/>
  <c r="AB4421" i="7"/>
  <c r="AB3651" i="7"/>
  <c r="AB4603" i="7"/>
  <c r="AB2442" i="7"/>
  <c r="AB239" i="7"/>
  <c r="AB2178" i="7"/>
  <c r="AB2842" i="7"/>
  <c r="AB3600" i="7"/>
  <c r="AB1558" i="7"/>
  <c r="AB1376" i="7"/>
  <c r="AB1925" i="7"/>
  <c r="AB2409" i="7"/>
  <c r="AB2869" i="7"/>
  <c r="AB383" i="7"/>
  <c r="AB579" i="7"/>
  <c r="AB639" i="7"/>
  <c r="AB3857" i="7"/>
  <c r="AB287" i="7"/>
  <c r="AB3376" i="7"/>
  <c r="AB1464" i="7"/>
  <c r="AB758" i="7"/>
  <c r="AB3609" i="7"/>
  <c r="AB4480" i="7"/>
  <c r="AB2526" i="7"/>
  <c r="AB4866" i="7"/>
  <c r="AB2193" i="7"/>
  <c r="AB1220" i="7"/>
  <c r="AB732" i="7"/>
  <c r="AB2116" i="7"/>
  <c r="AB3752" i="7"/>
  <c r="AB2315" i="7"/>
  <c r="AB451" i="7"/>
  <c r="AB4434" i="7"/>
  <c r="AB4583" i="7"/>
  <c r="AB3263" i="7"/>
  <c r="AB1435" i="7"/>
  <c r="AB936" i="7"/>
  <c r="AB1215" i="7"/>
  <c r="AB1118" i="7"/>
  <c r="AB842" i="7"/>
  <c r="AB594" i="7"/>
  <c r="AB262" i="7"/>
  <c r="AB119" i="7"/>
  <c r="AB1085" i="7"/>
  <c r="AB3643" i="7"/>
  <c r="AB4573" i="7"/>
  <c r="AB1454" i="7"/>
  <c r="AB2259" i="7"/>
  <c r="AB4153" i="7"/>
  <c r="AB4064" i="7"/>
  <c r="AB129" i="7"/>
  <c r="AB3682" i="7"/>
  <c r="AB3191" i="7"/>
  <c r="AB1476" i="7"/>
  <c r="AB2988" i="7"/>
  <c r="AB2220" i="7"/>
  <c r="AB1023" i="7"/>
  <c r="AB3615" i="7"/>
  <c r="AB4472" i="7"/>
  <c r="AB2995" i="7"/>
  <c r="AB1400" i="7"/>
  <c r="AB3679" i="7"/>
  <c r="AB1314" i="7"/>
  <c r="AB946" i="7"/>
  <c r="AB3415" i="7"/>
  <c r="AB890" i="7"/>
  <c r="AB3383" i="7"/>
  <c r="AB3659" i="7"/>
  <c r="AB2742" i="7"/>
  <c r="AB1655" i="7"/>
  <c r="AB4322" i="7"/>
  <c r="AB3122" i="7"/>
  <c r="AB1324" i="7"/>
  <c r="AB2814" i="7"/>
  <c r="AB932" i="7"/>
  <c r="AB4763" i="7"/>
  <c r="AB57" i="7"/>
  <c r="AB2447" i="7"/>
  <c r="AB4435" i="7"/>
  <c r="AB2149" i="7"/>
  <c r="AB823" i="7"/>
  <c r="AB105" i="7"/>
  <c r="AB894" i="7"/>
  <c r="AB187" i="7"/>
  <c r="AB3408" i="7"/>
  <c r="AB4862" i="7"/>
  <c r="AB2835" i="7"/>
  <c r="AB48" i="7"/>
  <c r="AB655" i="7"/>
  <c r="AB4788" i="7"/>
  <c r="AB2631" i="7"/>
  <c r="AB4637" i="7"/>
  <c r="AB1948" i="7"/>
  <c r="AB3468" i="7"/>
  <c r="AB917" i="7"/>
  <c r="AB1937" i="7"/>
  <c r="AB2271" i="7"/>
  <c r="AB468" i="7"/>
  <c r="AB595" i="7"/>
  <c r="AB3381" i="7"/>
  <c r="AB4725" i="7"/>
  <c r="AB4630" i="7"/>
  <c r="AB166" i="7"/>
  <c r="AB3597" i="7"/>
  <c r="AB4516" i="7"/>
  <c r="AB2023" i="7"/>
  <c r="AB1742" i="7"/>
  <c r="AB2708" i="7"/>
  <c r="AB1820" i="7"/>
  <c r="AB4096" i="7"/>
  <c r="AB3209" i="7"/>
  <c r="AB1221" i="7"/>
  <c r="AB1971" i="7"/>
  <c r="AB1440" i="7"/>
  <c r="AB3645" i="7"/>
  <c r="AB3791" i="7"/>
  <c r="AB635" i="7"/>
  <c r="AB4460" i="7"/>
  <c r="AB4534" i="7"/>
  <c r="AB4617" i="7"/>
  <c r="AB1483" i="7"/>
  <c r="AB2088" i="7"/>
  <c r="AB1311" i="7"/>
  <c r="AB2582" i="7"/>
  <c r="AB3235" i="7"/>
  <c r="AB2707" i="7"/>
  <c r="AB4022" i="7"/>
  <c r="AB1201" i="7"/>
  <c r="AB2892" i="7"/>
  <c r="AB1675" i="7"/>
  <c r="AB3069" i="7"/>
  <c r="AB4836" i="7"/>
  <c r="AB1793" i="7"/>
  <c r="AB1342" i="7"/>
  <c r="AB1084" i="7"/>
  <c r="AB859" i="7"/>
  <c r="AB505" i="7"/>
  <c r="AB3956" i="7"/>
  <c r="AB2275" i="7"/>
  <c r="AB3542" i="7"/>
  <c r="AB1174" i="7"/>
  <c r="AB580" i="7"/>
  <c r="AB833" i="7"/>
  <c r="AB897" i="7"/>
  <c r="AB3427" i="7"/>
  <c r="AB415" i="7"/>
  <c r="AB1473" i="7"/>
  <c r="AB3575" i="7"/>
  <c r="AB3796" i="7"/>
  <c r="AB1553" i="7"/>
  <c r="AB2252" i="7"/>
  <c r="AB1835" i="7"/>
  <c r="AB1621" i="7"/>
  <c r="AB4729" i="7"/>
  <c r="AB4995" i="7"/>
  <c r="AB1618" i="7"/>
  <c r="AB203" i="7"/>
  <c r="AB1417" i="7"/>
  <c r="AB2913" i="7"/>
  <c r="AB433" i="7"/>
  <c r="AB3744" i="7"/>
  <c r="AB52" i="7"/>
  <c r="AB4429" i="7"/>
  <c r="AB408" i="7"/>
  <c r="AB4828" i="7"/>
  <c r="AB3092" i="7"/>
  <c r="AB2351" i="7"/>
  <c r="AB3692" i="7"/>
  <c r="AB2237" i="7"/>
  <c r="AB2241" i="7"/>
  <c r="AB32" i="7"/>
  <c r="AB326" i="7"/>
  <c r="AB3833" i="7"/>
  <c r="AB3327" i="7"/>
  <c r="AB1998" i="7"/>
  <c r="AB3706" i="7"/>
  <c r="AB254" i="7"/>
  <c r="AB3352" i="7"/>
  <c r="AB2738" i="7"/>
  <c r="AB3402" i="7"/>
  <c r="AB4437" i="7"/>
  <c r="AB3576" i="7"/>
  <c r="AB1006" i="7"/>
  <c r="AB3649" i="7"/>
  <c r="AB3058" i="7"/>
  <c r="AB2665" i="7"/>
  <c r="AB4993" i="7"/>
  <c r="AB1277" i="7"/>
  <c r="AB2909" i="7"/>
  <c r="AB2704" i="7"/>
  <c r="AB4946" i="7"/>
  <c r="AB4213" i="7"/>
  <c r="AB2166" i="7"/>
  <c r="AB4141" i="7"/>
  <c r="AB515" i="7"/>
  <c r="AB1024" i="7"/>
  <c r="AB1619" i="7"/>
  <c r="AB729" i="7"/>
  <c r="AB4008" i="7"/>
  <c r="AB292" i="7"/>
  <c r="AB1768" i="7"/>
  <c r="AB3694" i="7"/>
  <c r="AB3910" i="7"/>
  <c r="AB2608" i="7"/>
  <c r="AB1781" i="7"/>
  <c r="AB2255" i="7"/>
  <c r="AB212" i="7"/>
  <c r="AB3769" i="7"/>
  <c r="AB970" i="7"/>
  <c r="AB3006" i="7"/>
  <c r="AB1641" i="7"/>
  <c r="AB1124" i="7"/>
  <c r="AB693" i="7"/>
  <c r="AB277" i="7"/>
  <c r="AB2970" i="7"/>
  <c r="AB2197" i="7"/>
  <c r="AB2299" i="7"/>
  <c r="AB4581" i="7"/>
  <c r="AB1810" i="7"/>
  <c r="AB3808" i="7"/>
  <c r="AB2981" i="7"/>
  <c r="AB3958" i="7"/>
  <c r="AB4127" i="7"/>
  <c r="AB3030" i="7"/>
  <c r="AB2515" i="7"/>
  <c r="AB3843" i="7"/>
  <c r="AB3401" i="7"/>
  <c r="AB3081" i="7"/>
  <c r="AB3202" i="7"/>
  <c r="AB817" i="7"/>
  <c r="AB4984" i="7"/>
  <c r="AB3660" i="7"/>
  <c r="AB155" i="7"/>
  <c r="AB4276" i="7"/>
  <c r="AB571" i="7"/>
  <c r="AB4220" i="7"/>
  <c r="AB3907" i="7"/>
  <c r="AB240" i="7"/>
  <c r="AB1932" i="7"/>
  <c r="AB3846" i="7"/>
  <c r="AB4228" i="7"/>
  <c r="AB3604" i="7"/>
  <c r="AB4226" i="7"/>
  <c r="AB2272" i="7"/>
  <c r="AB3205" i="7"/>
  <c r="AB1282" i="7"/>
  <c r="AB755" i="7"/>
  <c r="AB1920" i="7"/>
  <c r="AB4366" i="7"/>
  <c r="AB1009" i="7"/>
  <c r="AB1933" i="7"/>
  <c r="AB2735" i="7"/>
  <c r="AB1119" i="7"/>
  <c r="AB4677" i="7"/>
  <c r="AB3809" i="7"/>
  <c r="AB650" i="7"/>
  <c r="AB3868" i="7"/>
  <c r="AB2865" i="7"/>
  <c r="AB4682" i="7"/>
  <c r="AB3353" i="7"/>
  <c r="AB801" i="7"/>
  <c r="AB573" i="7"/>
  <c r="AB4926" i="7"/>
  <c r="AB522" i="7"/>
  <c r="AB4543" i="7"/>
  <c r="AB3297" i="7"/>
  <c r="AB390" i="7"/>
  <c r="AB1436" i="7"/>
  <c r="AB4316" i="7"/>
  <c r="AB2008" i="7"/>
  <c r="AB2281" i="7"/>
  <c r="AB4344" i="7"/>
  <c r="AB713" i="7"/>
  <c r="AB2087" i="7"/>
  <c r="AB2817" i="7"/>
  <c r="AB2536" i="7"/>
  <c r="AB1681" i="7"/>
  <c r="AB3343" i="7"/>
  <c r="AB3291" i="7"/>
  <c r="AB3896" i="7"/>
  <c r="AB1348" i="7"/>
  <c r="AB3782" i="7"/>
  <c r="AB244" i="7"/>
  <c r="AB3406" i="7"/>
  <c r="AB3113" i="7"/>
  <c r="AB4821" i="7"/>
  <c r="AB4245" i="7"/>
  <c r="AB4625" i="7"/>
  <c r="AB1827" i="7"/>
  <c r="AB393" i="7"/>
  <c r="AB3674" i="7"/>
  <c r="AB324" i="7"/>
  <c r="AB4737" i="7"/>
  <c r="AB957" i="7"/>
  <c r="AB4854" i="7"/>
  <c r="AB1761" i="7"/>
  <c r="AB3338" i="7"/>
  <c r="AB965" i="7"/>
  <c r="AB259" i="7"/>
  <c r="AB2818" i="7"/>
  <c r="AB1477" i="7"/>
  <c r="AB188" i="7"/>
  <c r="AB398" i="7"/>
  <c r="AB2898" i="7"/>
  <c r="AB4544" i="7"/>
  <c r="AB4176" i="7"/>
  <c r="AB705" i="7"/>
  <c r="AB429" i="7"/>
  <c r="AB638" i="7"/>
  <c r="AB2829" i="7"/>
  <c r="AB1081" i="7"/>
  <c r="AB1789" i="7"/>
  <c r="AB3085" i="7"/>
  <c r="AB1288" i="7"/>
  <c r="AB4221" i="7"/>
  <c r="AB1366" i="7"/>
  <c r="AB2136" i="7"/>
  <c r="AB3736" i="7"/>
  <c r="AB3790" i="7"/>
  <c r="AB2454" i="7"/>
  <c r="AB1360" i="7"/>
  <c r="AB4358" i="7"/>
  <c r="AB1823" i="7"/>
  <c r="AB4834" i="7"/>
  <c r="AB3001" i="7"/>
  <c r="AB147" i="7"/>
  <c r="AB4758" i="7"/>
  <c r="AB524" i="7"/>
  <c r="AB2152" i="7"/>
  <c r="AB3252" i="7"/>
  <c r="AB1611" i="7"/>
  <c r="AB1115" i="7"/>
  <c r="AB1926" i="7"/>
  <c r="AB4384" i="7"/>
  <c r="AB670" i="7"/>
  <c r="AB537" i="7"/>
  <c r="AB3009" i="7"/>
  <c r="AB3283" i="7"/>
  <c r="AB3316" i="7"/>
  <c r="AB2977" i="7"/>
  <c r="AB4510" i="7"/>
  <c r="AB3002" i="7"/>
  <c r="AB1615" i="7"/>
  <c r="AB2322" i="7"/>
  <c r="AB1021" i="7"/>
  <c r="AB4641" i="7"/>
  <c r="AB3971" i="7"/>
  <c r="AB4406" i="7"/>
  <c r="AB2371" i="7"/>
  <c r="AB3490" i="7"/>
  <c r="AB1753" i="7"/>
  <c r="AB3625" i="7"/>
  <c r="AB4208" i="7"/>
  <c r="AB2833" i="7"/>
  <c r="AB4036" i="7"/>
  <c r="AB3323" i="7"/>
  <c r="AB4888" i="7"/>
  <c r="AB4015" i="7"/>
  <c r="AB4362" i="7"/>
  <c r="AB1199" i="7"/>
  <c r="AB1671" i="7"/>
  <c r="AB460" i="7"/>
  <c r="AB1284" i="7"/>
  <c r="AB508" i="7"/>
  <c r="AB3200" i="7"/>
  <c r="AB3908" i="7"/>
  <c r="AB3110" i="7"/>
  <c r="AB2176" i="7"/>
  <c r="AB2830" i="7"/>
  <c r="AB787" i="7"/>
  <c r="AB3773" i="7"/>
  <c r="AB379" i="7"/>
  <c r="AB4461" i="7"/>
  <c r="AB2453" i="7"/>
  <c r="AB114" i="7"/>
  <c r="AB4058" i="7"/>
  <c r="AB1927" i="7"/>
  <c r="AB3774" i="7"/>
  <c r="AB329" i="7"/>
  <c r="AB499" i="7"/>
  <c r="AB2877" i="7"/>
  <c r="AB2983" i="7"/>
  <c r="AB1481" i="7"/>
  <c r="AB3726" i="7"/>
  <c r="AB1310" i="7"/>
  <c r="AB3372" i="7"/>
  <c r="AB1102" i="7"/>
  <c r="AB2819" i="7"/>
  <c r="AB668" i="7"/>
  <c r="AB3016" i="7"/>
  <c r="AB3437" i="7"/>
  <c r="AB1349" i="7"/>
  <c r="AB1995" i="7"/>
  <c r="AB952" i="7"/>
  <c r="AB2208" i="7"/>
  <c r="AB3785" i="7"/>
  <c r="AB2131" i="7"/>
  <c r="AB2029" i="7"/>
  <c r="AB1726" i="7"/>
  <c r="AB4774" i="7"/>
  <c r="AB4640" i="7"/>
  <c r="AB4545" i="7"/>
  <c r="AB628" i="7"/>
  <c r="AB1183" i="7"/>
  <c r="AB722" i="7"/>
  <c r="AB2965" i="7"/>
  <c r="AB2873" i="7"/>
  <c r="AB3895" i="7"/>
  <c r="AB3709" i="7"/>
  <c r="AB820" i="7"/>
  <c r="AB2772" i="7"/>
  <c r="AB4204" i="7"/>
  <c r="AB1350" i="7"/>
  <c r="AB1536" i="7"/>
  <c r="AB1565" i="7"/>
  <c r="AB4707" i="7"/>
  <c r="AB3714" i="7"/>
  <c r="AB1152" i="7"/>
  <c r="AB12" i="7"/>
  <c r="AB2531" i="7"/>
  <c r="AB3070" i="7"/>
  <c r="AB4807" i="7"/>
  <c r="AB1059" i="7"/>
  <c r="AB3188" i="7"/>
  <c r="AB2438" i="7"/>
  <c r="AB3770" i="7"/>
  <c r="AB29" i="7"/>
  <c r="AB2564" i="7"/>
  <c r="AB294" i="7"/>
  <c r="AB1669" i="7"/>
  <c r="AB37" i="7"/>
  <c r="AB1484" i="7"/>
  <c r="AB3454" i="7"/>
  <c r="AB2694" i="7"/>
  <c r="AB2460" i="7"/>
  <c r="AB1996" i="7"/>
  <c r="AB2864" i="7"/>
  <c r="AB747" i="7"/>
  <c r="AB2347" i="7"/>
  <c r="AB140" i="7"/>
  <c r="AB33" i="7"/>
  <c r="AB4078" i="7"/>
  <c r="AB3280" i="7"/>
  <c r="AB4412" i="7"/>
  <c r="AB4799" i="7"/>
  <c r="AB44" i="7"/>
  <c r="AB341" i="7"/>
  <c r="AB3342" i="7"/>
  <c r="AB482" i="7"/>
  <c r="AB130" i="7"/>
  <c r="AB364" i="7"/>
  <c r="AB1144" i="7"/>
  <c r="AB2079" i="7"/>
  <c r="AB3294" i="7"/>
  <c r="AB2752" i="7"/>
  <c r="AB2799" i="7"/>
  <c r="AB2948" i="7"/>
  <c r="AB3457" i="7"/>
  <c r="AB2093" i="7"/>
  <c r="AB834" i="7"/>
  <c r="AB24" i="7"/>
  <c r="AB4972" i="7"/>
  <c r="AB2953" i="7"/>
  <c r="AB4634" i="7"/>
  <c r="AB1724" i="7"/>
  <c r="AB113" i="7"/>
  <c r="AB1131" i="7"/>
  <c r="AB4288" i="7"/>
  <c r="AB994" i="7"/>
  <c r="AB4784" i="7"/>
  <c r="AB2324" i="7"/>
  <c r="AB1243" i="7"/>
  <c r="AB3669" i="7"/>
  <c r="AB3792" i="7"/>
  <c r="AB3245" i="7"/>
  <c r="AB4776" i="7"/>
  <c r="AB4345" i="7"/>
  <c r="AB1357" i="7"/>
  <c r="AB1074" i="7"/>
  <c r="AB735" i="7"/>
  <c r="AB1206" i="7"/>
  <c r="AB3765" i="7"/>
  <c r="AB3655" i="7"/>
  <c r="AB4803" i="7"/>
  <c r="AB1246" i="7"/>
  <c r="AB2885" i="7"/>
  <c r="AB169" i="7"/>
  <c r="AB2059" i="7"/>
  <c r="AB4564" i="7"/>
  <c r="AB3546" i="7"/>
  <c r="AB3678" i="7"/>
  <c r="AB4397" i="7"/>
  <c r="AB2989" i="7"/>
  <c r="AB3733" i="7"/>
  <c r="AB4266" i="7"/>
  <c r="AB3336" i="7"/>
  <c r="AB1403" i="7"/>
  <c r="AB3044" i="7"/>
  <c r="AB4341" i="7"/>
  <c r="AB2169" i="7"/>
  <c r="AB3562" i="7"/>
  <c r="AB126" i="7"/>
  <c r="AB4113" i="7"/>
  <c r="AB4512" i="7"/>
  <c r="AB879" i="7"/>
  <c r="AB1413" i="7"/>
  <c r="AB409" i="7"/>
  <c r="AB710" i="7"/>
  <c r="AB4851" i="7"/>
  <c r="AB672" i="7"/>
  <c r="AB2113" i="7"/>
  <c r="AB803" i="7"/>
  <c r="AB3091" i="7"/>
  <c r="AB1166" i="7"/>
  <c r="AB3601" i="7"/>
  <c r="AB3373" i="7"/>
  <c r="AB1419" i="7"/>
  <c r="AB2866" i="7"/>
  <c r="AB296" i="7"/>
  <c r="AB465" i="7"/>
  <c r="AB2773" i="7"/>
  <c r="AB521" i="7"/>
  <c r="AB1420" i="7"/>
  <c r="AB2374" i="7"/>
  <c r="AB861" i="7"/>
  <c r="AB1432" i="7"/>
  <c r="AB136" i="7"/>
  <c r="AB1224" i="7"/>
  <c r="AB440" i="7"/>
  <c r="AB4227" i="7"/>
  <c r="AB198" i="7"/>
  <c r="AB3130" i="7"/>
  <c r="AB2352" i="7"/>
  <c r="AB3219" i="7"/>
  <c r="AB1625" i="7"/>
  <c r="AB3640" i="7"/>
  <c r="AB616" i="7"/>
  <c r="AB2258" i="7"/>
  <c r="AB4609" i="7"/>
  <c r="AB4180" i="7"/>
  <c r="AB1171" i="7"/>
  <c r="AB4717" i="7"/>
  <c r="AB3253" i="7"/>
  <c r="AB2661" i="7"/>
  <c r="AB137" i="7"/>
  <c r="AB2492" i="7"/>
  <c r="AB4448" i="7"/>
  <c r="AB1177" i="7"/>
  <c r="AB422" i="7"/>
  <c r="AB2269" i="7"/>
  <c r="AB3806" i="7"/>
  <c r="AB297" i="7"/>
  <c r="AB2930" i="7"/>
  <c r="AB2624" i="7"/>
  <c r="AB3877" i="7"/>
  <c r="AB4916" i="7"/>
  <c r="AB4035" i="7"/>
  <c r="AB3032" i="7"/>
  <c r="AB1337" i="7"/>
  <c r="AB321" i="7"/>
  <c r="AB4547" i="7"/>
  <c r="AB3539" i="7"/>
  <c r="AB1178" i="7"/>
  <c r="AB2636" i="7"/>
  <c r="AB4654" i="7"/>
  <c r="AB2488" i="7"/>
  <c r="AB1141" i="7"/>
  <c r="AB1414" i="7"/>
  <c r="AB910" i="7"/>
  <c r="AB1886" i="7"/>
  <c r="AB4839" i="7"/>
  <c r="AB3922" i="7"/>
  <c r="AB4743" i="7"/>
  <c r="AB4388" i="7"/>
  <c r="AB337" i="7"/>
  <c r="AB751" i="7"/>
  <c r="AB4099" i="7"/>
  <c r="AB2000" i="7"/>
  <c r="AB3519" i="7"/>
  <c r="AB3516" i="7"/>
  <c r="AB586" i="7"/>
  <c r="AB1587" i="7"/>
  <c r="AB1459" i="7"/>
  <c r="AB3053" i="7"/>
  <c r="AB3917" i="7"/>
  <c r="AB4762" i="7"/>
  <c r="AB3635" i="7"/>
  <c r="AB118" i="7"/>
  <c r="AB4048" i="7"/>
  <c r="AB1354" i="7"/>
  <c r="AB4419" i="7"/>
  <c r="AB2381" i="7"/>
  <c r="AB309" i="7"/>
  <c r="AB182" i="7"/>
  <c r="AB2135" i="7"/>
  <c r="AB4982" i="7"/>
  <c r="AB1415" i="7"/>
  <c r="AB543" i="7"/>
  <c r="AB3281" i="7"/>
  <c r="AB4705" i="7"/>
  <c r="AB2110" i="7"/>
  <c r="AB4013" i="7"/>
  <c r="AB825" i="7"/>
  <c r="AB3715" i="7"/>
  <c r="AB2172" i="7"/>
  <c r="AB604" i="7"/>
  <c r="AB1343" i="7"/>
  <c r="AB1758" i="7"/>
  <c r="AB2489" i="7"/>
  <c r="AB3677" i="7"/>
  <c r="AB413" i="7"/>
  <c r="AB2690" i="7"/>
  <c r="AB565" i="7"/>
  <c r="AB824" i="7"/>
  <c r="AB4149" i="7"/>
  <c r="AB3819" i="7"/>
  <c r="AB627" i="7"/>
  <c r="AB3717" i="7"/>
  <c r="AB1253" i="7"/>
  <c r="AB3045" i="7"/>
  <c r="AB2886" i="7"/>
  <c r="AB23" i="7"/>
  <c r="AB1015" i="7"/>
  <c r="AB161" i="7"/>
  <c r="AB1637" i="7"/>
  <c r="AB690" i="7"/>
  <c r="AB4009" i="7"/>
  <c r="AB1055" i="7"/>
  <c r="AB3332" i="7"/>
  <c r="AB2879" i="7"/>
  <c r="AB2179" i="7"/>
  <c r="AB2771" i="7"/>
  <c r="AB2440" i="7"/>
  <c r="AB1981" i="7"/>
  <c r="AB1290" i="7"/>
  <c r="AB2705" i="7"/>
  <c r="AB4554" i="7"/>
  <c r="AB4829" i="7"/>
  <c r="AB2936" i="7"/>
  <c r="AB4565" i="7"/>
  <c r="AB2668" i="7"/>
  <c r="AB2958" i="7"/>
  <c r="AB880" i="7"/>
  <c r="AB1537" i="7"/>
  <c r="AB1868" i="7"/>
  <c r="AB4209" i="7"/>
  <c r="AB97" i="7"/>
  <c r="AB1628" i="7"/>
  <c r="AB3783" i="7"/>
  <c r="AB3046" i="7"/>
  <c r="AB1433" i="7"/>
  <c r="AB1147" i="7"/>
  <c r="AB4282" i="7"/>
  <c r="AB3266" i="7"/>
  <c r="AB4142" i="7"/>
  <c r="AB2732" i="7"/>
  <c r="AB3616" i="7"/>
  <c r="AB697" i="7"/>
  <c r="AB3540" i="7"/>
  <c r="AB1657" i="7"/>
  <c r="AB847" i="7"/>
  <c r="AB2218" i="7"/>
  <c r="AB4931" i="7"/>
  <c r="AB3853" i="7"/>
  <c r="AB1691" i="7"/>
  <c r="AB4767" i="7"/>
  <c r="AB1966" i="7"/>
  <c r="AB190" i="7"/>
  <c r="AB1778" i="7"/>
  <c r="AB4118" i="7"/>
  <c r="AB4837" i="7"/>
  <c r="AB1012" i="7"/>
  <c r="AB3618" i="7"/>
  <c r="AB442" i="7"/>
  <c r="AB3423" i="7"/>
  <c r="AB2555" i="7"/>
  <c r="AB2205" i="7"/>
  <c r="AB2032" i="7"/>
  <c r="AB2450" i="7"/>
  <c r="AB3541" i="7"/>
  <c r="AB280" i="7"/>
  <c r="AB3062" i="7"/>
  <c r="AB3829" i="7"/>
  <c r="AB2382" i="7"/>
  <c r="AB483" i="7"/>
  <c r="AB3997" i="7"/>
  <c r="AB4422" i="7"/>
  <c r="AB4450" i="7"/>
  <c r="AB3952" i="7"/>
  <c r="AB2924" i="7"/>
  <c r="AB581" i="7"/>
  <c r="AB361" i="7"/>
  <c r="AB4736" i="7"/>
  <c r="AB4251" i="7"/>
  <c r="AB2014" i="7"/>
  <c r="AB4569" i="7"/>
  <c r="AB3520" i="7"/>
  <c r="AB437" i="7"/>
  <c r="AB1517" i="7"/>
  <c r="AB1490" i="7"/>
  <c r="AB3321" i="7"/>
  <c r="AB1911" i="7"/>
  <c r="AB2921" i="7"/>
  <c r="AB496" i="7"/>
  <c r="AB3591" i="7"/>
  <c r="AB189" i="7"/>
  <c r="AB3592" i="7"/>
  <c r="AB295" i="7"/>
  <c r="AB485" i="7"/>
  <c r="AB1776" i="7"/>
  <c r="AB4248" i="7"/>
  <c r="AB3527" i="7"/>
  <c r="AB4029" i="7"/>
  <c r="AB765" i="7"/>
  <c r="AB4840" i="7"/>
  <c r="AB2923" i="7"/>
  <c r="AB4917" i="7"/>
  <c r="AB2430" i="7"/>
  <c r="AB1384" i="7"/>
  <c r="AB1596" i="7"/>
  <c r="AB3172" i="7"/>
  <c r="AB423" i="7"/>
  <c r="AB3702" i="7"/>
  <c r="AB1165" i="7"/>
  <c r="AB1424" i="7"/>
  <c r="AB3483" i="7"/>
  <c r="AB4999" i="7"/>
  <c r="AB1717" i="7"/>
  <c r="AB1386" i="7"/>
  <c r="AB2758" i="7"/>
  <c r="AB1003" i="7"/>
  <c r="AB1871" i="7"/>
  <c r="AB373" i="7"/>
  <c r="AB3552" i="7"/>
  <c r="AB4919" i="7"/>
  <c r="AB4418" i="7"/>
  <c r="AB4884" i="7"/>
  <c r="AB3981" i="7"/>
  <c r="AB887" i="7"/>
  <c r="AB2294" i="7"/>
  <c r="AB2751" i="7"/>
  <c r="AB2781" i="7"/>
  <c r="AB2115" i="7"/>
  <c r="AB4694" i="7"/>
  <c r="AB4283" i="7"/>
  <c r="AB3622" i="7"/>
  <c r="AB2934" i="7"/>
  <c r="AB1997" i="7"/>
  <c r="AB4325" i="7"/>
  <c r="AB4911" i="7"/>
  <c r="AB1318" i="7"/>
  <c r="AB3532" i="7"/>
  <c r="AB2554" i="7"/>
  <c r="AB3270" i="7"/>
  <c r="AB772" i="7"/>
  <c r="AB382" i="7"/>
  <c r="AB380" i="7"/>
  <c r="AB4766" i="7"/>
  <c r="AB1130" i="7"/>
  <c r="AB191" i="7"/>
  <c r="AB1864" i="7"/>
  <c r="AB459" i="7"/>
  <c r="AB4348" i="7"/>
  <c r="AB1418" i="7"/>
  <c r="AB1264" i="7"/>
  <c r="AB1812" i="7"/>
  <c r="AB11" i="7"/>
  <c r="AB516" i="7"/>
  <c r="AB3124" i="7"/>
  <c r="AB4800" i="7"/>
  <c r="AB1843" i="7"/>
  <c r="AB1518" i="7"/>
  <c r="AB967" i="7"/>
  <c r="AB4561" i="7"/>
  <c r="AB3855" i="7"/>
  <c r="AB2225" i="7"/>
  <c r="AB830" i="7"/>
  <c r="AB1234" i="7"/>
  <c r="AB3391" i="7"/>
  <c r="AB2234" i="7"/>
  <c r="AB3243" i="7"/>
  <c r="AB4196" i="7"/>
  <c r="AB4845" i="7"/>
  <c r="AB219" i="7"/>
  <c r="AB4452" i="7"/>
  <c r="AB4577" i="7"/>
  <c r="AB1974" i="7"/>
  <c r="AB2720" i="7"/>
  <c r="AB1169" i="7"/>
  <c r="AB1299" i="7"/>
  <c r="AB1329" i="7"/>
  <c r="AB153" i="7"/>
  <c r="AB3374" i="7"/>
  <c r="AB1798" i="7"/>
  <c r="AB4847" i="7"/>
  <c r="AB1196" i="7"/>
  <c r="AB835" i="7"/>
  <c r="AB2057" i="7"/>
  <c r="AB466" i="7"/>
  <c r="AB1880" i="7"/>
  <c r="AB3543" i="7"/>
  <c r="AB843" i="7"/>
  <c r="AB1706" i="7"/>
  <c r="AB892" i="7"/>
  <c r="AB356" i="7"/>
  <c r="AB3104" i="7"/>
  <c r="AB4964" i="7"/>
  <c r="AB4858" i="7"/>
  <c r="AB4005" i="7"/>
  <c r="AB103" i="7"/>
  <c r="AB2541" i="7"/>
  <c r="AB2766" i="7"/>
  <c r="AB72" i="7"/>
  <c r="AB430" i="7"/>
  <c r="AB783" i="7"/>
  <c r="AB1883" i="7"/>
  <c r="AB3424" i="7"/>
  <c r="AB4989" i="7"/>
  <c r="AB3436" i="7"/>
  <c r="AB331" i="7"/>
  <c r="AB4031" i="7"/>
  <c r="AB4497" i="7"/>
  <c r="AB773" i="7"/>
  <c r="AB1511" i="7"/>
  <c r="AB3962" i="7"/>
  <c r="AB1638" i="7"/>
  <c r="AB3884" i="7"/>
  <c r="AB3057" i="7"/>
  <c r="AB3101" i="7"/>
  <c r="AB4273" i="7"/>
  <c r="AB3940" i="7"/>
  <c r="AB4841" i="7"/>
  <c r="AB4003" i="7"/>
  <c r="AB2937" i="7"/>
  <c r="AB2901" i="7"/>
  <c r="AB529" i="7"/>
  <c r="AB1940" i="7"/>
  <c r="AB446" i="7"/>
  <c r="AB3203" i="7"/>
  <c r="AB2365" i="7"/>
  <c r="AB3115" i="7"/>
  <c r="AB1551" i="7"/>
  <c r="AB206" i="7"/>
  <c r="AB712" i="7"/>
  <c r="AB4041" i="7"/>
  <c r="AB1597" i="7"/>
  <c r="AB756" i="7"/>
  <c r="AB1214" i="7"/>
  <c r="AB2834" i="7"/>
  <c r="AB298" i="7"/>
  <c r="AB4555" i="7"/>
  <c r="AB4054" i="7"/>
  <c r="AB530" i="7"/>
  <c r="AB278" i="7"/>
  <c r="AB4746" i="7"/>
  <c r="AB1105" i="7"/>
  <c r="AB3438" i="7"/>
  <c r="AB4773" i="7"/>
  <c r="AB2038" i="7"/>
  <c r="AB4436" i="7"/>
  <c r="AB1658" i="7"/>
  <c r="AB208" i="7"/>
  <c r="AB4067" i="7"/>
  <c r="AB1747" i="7"/>
  <c r="AB4588" i="7"/>
  <c r="AB1548" i="7"/>
  <c r="AB518" i="7"/>
  <c r="AB941" i="7"/>
  <c r="AB3479" i="7"/>
  <c r="AB684" i="7"/>
  <c r="AB900" i="7"/>
  <c r="AB438" i="7"/>
  <c r="AB492" i="7"/>
  <c r="AB641" i="7"/>
  <c r="AB4612" i="7"/>
  <c r="AB2643" i="7"/>
  <c r="AB2036" i="7"/>
  <c r="AB3231" i="7"/>
  <c r="AB1881" i="7"/>
  <c r="AB1722" i="7"/>
  <c r="AB3311" i="7"/>
  <c r="AB3925" i="7"/>
  <c r="AB3059" i="7"/>
  <c r="AB3820" i="7"/>
  <c r="AB2709" i="7"/>
  <c r="AB4158" i="7"/>
  <c r="AB1869" i="7"/>
  <c r="AB2353" i="7"/>
  <c r="AB4902" i="7"/>
  <c r="AB601" i="7"/>
  <c r="AB4779" i="7"/>
  <c r="AB1955" i="7"/>
  <c r="AB4122" i="7"/>
  <c r="AB2900" i="7"/>
  <c r="AB4696" i="7"/>
  <c r="AB4411" i="7"/>
  <c r="AB4777" i="7"/>
  <c r="AB1016" i="7"/>
  <c r="AB3377" i="7"/>
  <c r="AB4042" i="7"/>
  <c r="AB4121" i="7"/>
  <c r="AB2529" i="7"/>
  <c r="AB1134" i="7"/>
  <c r="AB4671" i="7"/>
  <c r="AB3830" i="7"/>
  <c r="AB2837" i="7"/>
  <c r="AB1894" i="7"/>
  <c r="AB93" i="7"/>
  <c r="AB2192" i="7"/>
  <c r="AB21" i="7"/>
  <c r="AB2045" i="7"/>
  <c r="AB4996" i="7"/>
  <c r="AB4024" i="7"/>
  <c r="AB1046" i="7"/>
  <c r="AB4391" i="7"/>
  <c r="AB3135" i="7"/>
  <c r="AB3409" i="7"/>
  <c r="AB3626" i="7"/>
  <c r="AB1512" i="7"/>
  <c r="AB719" i="7"/>
  <c r="AB4037" i="7"/>
  <c r="AB4704" i="7"/>
  <c r="AB2203" i="7"/>
  <c r="AB2246" i="7"/>
  <c r="AB2905" i="7"/>
  <c r="AB2064" i="7"/>
  <c r="AB2703" i="7"/>
  <c r="AB839" i="7"/>
  <c r="AB3416" i="7"/>
  <c r="AB315" i="7"/>
  <c r="AB3086" i="7"/>
  <c r="AB4407" i="7"/>
  <c r="AB2650" i="7"/>
  <c r="AB3040" i="7"/>
  <c r="AB1692" i="7"/>
  <c r="AB2482" i="7"/>
  <c r="AB720" i="7"/>
  <c r="AB1769" i="7"/>
  <c r="AB805" i="7"/>
  <c r="AB2883" i="7"/>
  <c r="AB1099" i="7"/>
  <c r="AB3831" i="7"/>
  <c r="AB4582" i="7"/>
  <c r="AB1538" i="7"/>
  <c r="AB3347" i="7"/>
  <c r="AB3312" i="7"/>
  <c r="AB949" i="7"/>
  <c r="AB1230" i="7"/>
  <c r="AB3449" i="7"/>
  <c r="AB3033" i="7"/>
  <c r="AB3748" i="7"/>
  <c r="AB3067" i="7"/>
  <c r="AB1222" i="7"/>
  <c r="AB4714" i="7"/>
  <c r="AB1091" i="7"/>
  <c r="AB4997" i="7"/>
  <c r="AB678" i="7"/>
  <c r="AB2651" i="7"/>
  <c r="AB3634" i="7"/>
  <c r="AB1520" i="7"/>
  <c r="AB3017" i="7"/>
  <c r="AB517" i="7"/>
  <c r="AB3561" i="7"/>
  <c r="AB1185" i="7"/>
  <c r="AB2133" i="7"/>
  <c r="AB2343" i="7"/>
  <c r="AB612" i="7"/>
  <c r="AB109" i="7"/>
  <c r="AB1731" i="7"/>
  <c r="AB2103" i="7"/>
  <c r="AB1629" i="7"/>
  <c r="AB812" i="7"/>
  <c r="AB401" i="7"/>
  <c r="AB4244" i="7"/>
  <c r="AB3" i="7"/>
  <c r="AB229" i="7"/>
  <c r="AB4566" i="7"/>
  <c r="AB2180" i="7"/>
  <c r="AB1672" i="7"/>
  <c r="AB928" i="7"/>
  <c r="AB1832" i="7"/>
  <c r="AB4458" i="7"/>
  <c r="AB2457" i="7"/>
  <c r="AB1606" i="7"/>
  <c r="AB3295" i="7"/>
  <c r="AB804" i="7"/>
  <c r="AB4179" i="7"/>
  <c r="AB3020" i="7"/>
  <c r="AB3676" i="7"/>
  <c r="AB4349" i="7"/>
  <c r="AB4194" i="7"/>
  <c r="AB4941" i="7"/>
  <c r="AB3982" i="7"/>
  <c r="AB2394" i="7"/>
  <c r="AB924" i="7"/>
  <c r="AB3683" i="7"/>
  <c r="AB743" i="7"/>
  <c r="AB4761" i="7"/>
  <c r="AB3565" i="7"/>
  <c r="AB417" i="7"/>
  <c r="AB4943" i="7"/>
  <c r="AB778" i="7"/>
  <c r="AB790" i="7"/>
  <c r="AB2957" i="7"/>
  <c r="AB2942" i="7"/>
  <c r="AB4596" i="7"/>
  <c r="AB1263" i="7"/>
  <c r="AB4079" i="7"/>
  <c r="AB1910" i="7"/>
  <c r="AB328" i="7"/>
  <c r="AB4718" i="7"/>
  <c r="AB927" i="7"/>
  <c r="AB1041" i="7"/>
  <c r="AB3233" i="7"/>
  <c r="AB4539" i="7"/>
  <c r="AB237" i="7"/>
  <c r="AB445" i="7"/>
  <c r="AB4310" i="7"/>
  <c r="AB3244" i="7"/>
  <c r="AB4978" i="7"/>
  <c r="AB3392" i="7"/>
  <c r="AB2375" i="7"/>
  <c r="AB4055" i="7"/>
  <c r="AB4939" i="7"/>
  <c r="AB1723" i="7"/>
  <c r="AB163" i="7"/>
  <c r="AB2485" i="7"/>
  <c r="AB1678" i="7"/>
  <c r="AB322" i="7"/>
  <c r="AB1877" i="7"/>
  <c r="AB3556" i="7"/>
  <c r="AB388" i="7"/>
  <c r="AB4456" i="7"/>
  <c r="AB312" i="7"/>
  <c r="AB4151" i="7"/>
  <c r="AB2611" i="7"/>
  <c r="AB3989" i="7"/>
  <c r="AB4601" i="7"/>
  <c r="AB3250" i="7"/>
  <c r="AB2391" i="7"/>
  <c r="AB3285" i="7"/>
  <c r="AB3775" i="7"/>
  <c r="AB381" i="7"/>
  <c r="AB582" i="7"/>
  <c r="AB1498" i="7"/>
  <c r="AB1734" i="7"/>
  <c r="AB3975" i="7"/>
  <c r="AB2360" i="7"/>
  <c r="AB4082" i="7"/>
  <c r="AB4825" i="7"/>
  <c r="AB2100" i="7"/>
  <c r="AB1142" i="7"/>
  <c r="AB1700" i="7"/>
  <c r="AB4426" i="7"/>
  <c r="AB2462" i="7"/>
  <c r="AB1867" i="7"/>
  <c r="AB3317" i="7"/>
  <c r="AB3277" i="7"/>
  <c r="AB874" i="7"/>
  <c r="AB338" i="7"/>
  <c r="AB3482" i="7"/>
  <c r="AB2676" i="7"/>
  <c r="AB3511" i="7"/>
  <c r="AB173" i="7"/>
  <c r="AB75" i="7"/>
  <c r="AB1486" i="7"/>
  <c r="AB3582" i="7"/>
  <c r="AB158" i="7"/>
  <c r="AB170" i="7"/>
  <c r="AB3417" i="7"/>
  <c r="AB4498" i="7"/>
  <c r="AB1728" i="7"/>
  <c r="AB3863" i="7"/>
  <c r="AB1824" i="7"/>
  <c r="AB3182" i="7"/>
  <c r="AB180" i="7"/>
  <c r="AB4613" i="7"/>
  <c r="AB1108" i="7"/>
  <c r="AB681" i="7"/>
  <c r="AB4698" i="7"/>
  <c r="AB1270" i="7"/>
  <c r="AB5000" i="7"/>
  <c r="AB2518" i="7"/>
  <c r="AB4826" i="7"/>
  <c r="AB3390" i="7"/>
  <c r="AB1676" i="7"/>
  <c r="AB1913" i="7"/>
  <c r="AB371" i="7"/>
  <c r="AB630" i="7"/>
  <c r="AB4985" i="7"/>
  <c r="AB391" i="7"/>
  <c r="AB656" i="7"/>
  <c r="AB226" i="7"/>
  <c r="AB4483" i="7"/>
  <c r="AB806" i="7"/>
  <c r="AB4441" i="7"/>
  <c r="AB2831" i="7"/>
  <c r="AB4519" i="7"/>
  <c r="AB4063" i="7"/>
  <c r="AB766" i="7"/>
  <c r="AB30" i="7"/>
  <c r="AB4644" i="7"/>
  <c r="AB2181" i="7"/>
  <c r="AB3425" i="7"/>
  <c r="AB4106" i="7"/>
  <c r="AB1274" i="7"/>
  <c r="AB1991" i="7"/>
  <c r="AB1588" i="7"/>
  <c r="AB826" i="7"/>
  <c r="AB519" i="7"/>
  <c r="AB661" i="7"/>
  <c r="AB2030" i="7"/>
  <c r="AB1535" i="7"/>
  <c r="AB3192" i="7"/>
  <c r="AB3128" i="7"/>
  <c r="AB4032" i="7"/>
  <c r="AB4020" i="7"/>
  <c r="AB1738" i="7"/>
  <c r="AB4842" i="7"/>
  <c r="AB396" i="7"/>
  <c r="AB3166" i="7"/>
  <c r="AB2698" i="7"/>
  <c r="AB1560" i="7"/>
  <c r="AB4944" i="7"/>
  <c r="AB2512" i="7"/>
  <c r="AB228" i="7"/>
  <c r="AB3318" i="7"/>
  <c r="AB4584" i="7"/>
  <c r="AB419" i="7"/>
  <c r="AB3874" i="7"/>
  <c r="AB2001" i="7"/>
  <c r="AB2325" i="7"/>
  <c r="AB2060" i="7"/>
  <c r="AB540" i="7"/>
  <c r="AB443" i="7"/>
  <c r="AB2614" i="7"/>
  <c r="AB1030" i="7"/>
  <c r="AB2302" i="7"/>
  <c r="AB2655" i="7"/>
  <c r="AB1685" i="7"/>
  <c r="AB276" i="7"/>
  <c r="AB1612" i="7"/>
  <c r="AB110" i="7"/>
  <c r="AB2085" i="7"/>
  <c r="AB2654" i="7"/>
  <c r="AB1344" i="7"/>
  <c r="AB944" i="7"/>
  <c r="AB1604" i="7"/>
  <c r="AB3426" i="7"/>
  <c r="AB4950" i="7"/>
  <c r="AB453" i="7"/>
  <c r="AB662" i="7"/>
  <c r="AB3960" i="7"/>
  <c r="AB404" i="7"/>
  <c r="AB3851" i="7"/>
  <c r="AB305" i="7"/>
  <c r="AB213" i="7"/>
  <c r="AB4105" i="7"/>
  <c r="AB1409" i="7"/>
  <c r="AB1519" i="7"/>
  <c r="AB3193" i="7"/>
  <c r="AB4159" i="7"/>
  <c r="AB1161" i="7"/>
  <c r="AB1078" i="7"/>
  <c r="AB556" i="7"/>
  <c r="AB2288" i="7"/>
  <c r="AB2600" i="7"/>
  <c r="AB2646" i="7"/>
  <c r="AB3060" i="7"/>
  <c r="AB1567" i="7"/>
  <c r="AB36" i="7"/>
  <c r="AB1975" i="7"/>
  <c r="AB2931" i="7"/>
  <c r="AB1410" i="7"/>
  <c r="AB878" i="7"/>
  <c r="AB1308" i="7"/>
  <c r="AB2615" i="7"/>
  <c r="AB716" i="7"/>
  <c r="AB1223" i="7"/>
  <c r="AB4868" i="7"/>
  <c r="AB4814" i="7"/>
  <c r="AB3495" i="7"/>
  <c r="AB1633" i="7"/>
  <c r="AB1257" i="7"/>
  <c r="AB3003" i="7"/>
  <c r="AB1461" i="7"/>
  <c r="AB2782" i="7"/>
  <c r="AB4084" i="7"/>
  <c r="AB3985" i="7"/>
  <c r="AB953" i="7"/>
  <c r="AB2795" i="7"/>
  <c r="AB1983" i="7"/>
  <c r="AB4678" i="7"/>
  <c r="AB978" i="7"/>
  <c r="AB2542" i="7"/>
  <c r="AB400" i="7"/>
  <c r="AB4304" i="7"/>
  <c r="AB1552" i="7"/>
  <c r="AB2464" i="7"/>
  <c r="AB822" i="7"/>
  <c r="AB818" i="7"/>
  <c r="AB1189" i="7"/>
  <c r="AB3926" i="7"/>
  <c r="AB3670" i="7"/>
  <c r="AB4867" i="7"/>
  <c r="AB4778" i="7"/>
  <c r="AB3487" i="7"/>
  <c r="AB2644" i="7"/>
  <c r="AB3184" i="7"/>
  <c r="AB2741" i="7"/>
  <c r="AB3566" i="7"/>
  <c r="AB3901" i="7"/>
  <c r="AB1302" i="7"/>
  <c r="AB895" i="7"/>
  <c r="AB921" i="7"/>
  <c r="AB1895" i="7"/>
  <c r="AB3491" i="7"/>
  <c r="AB1052" i="7"/>
  <c r="AB3963" i="7"/>
  <c r="AB2132" i="7"/>
  <c r="AB3588" i="7"/>
  <c r="AB4491" i="7"/>
  <c r="AB2162" i="7"/>
  <c r="AB3123" i="7"/>
  <c r="AB1391" i="7"/>
  <c r="AB61" i="7"/>
  <c r="AB919" i="7"/>
  <c r="AB1122" i="7"/>
  <c r="AB2808" i="7"/>
  <c r="AB2884" i="7"/>
  <c r="AB1953" i="7"/>
  <c r="AB1699" i="7"/>
  <c r="AB1718" i="7"/>
  <c r="AB727" i="7"/>
  <c r="AB4083" i="7"/>
  <c r="AB1252" i="7"/>
  <c r="AB4016" i="7"/>
  <c r="AB2108" i="7"/>
  <c r="AB1939" i="7"/>
  <c r="AB3485" i="7"/>
  <c r="AB3339" i="7"/>
  <c r="AB4922" i="7"/>
  <c r="AB3024" i="7"/>
  <c r="AB4350" i="7"/>
  <c r="AB2431" i="7"/>
  <c r="AB2041" i="7"/>
  <c r="AB2054" i="7"/>
  <c r="AB2769" i="7"/>
  <c r="AB2607" i="7"/>
  <c r="AB2863" i="7"/>
  <c r="AB1095" i="7"/>
  <c r="AB3553" i="7"/>
  <c r="AB964" i="7"/>
  <c r="AB4940" i="7"/>
  <c r="AB4864" i="7"/>
  <c r="AB4562" i="7"/>
  <c r="AB2309" i="7"/>
  <c r="AB195" i="7"/>
  <c r="AB2637" i="7"/>
  <c r="AB2276" i="7"/>
  <c r="AB444" i="7"/>
  <c r="AB3798" i="7"/>
  <c r="AB3149" i="7"/>
  <c r="AB717" i="7"/>
  <c r="AB1918" i="7"/>
  <c r="AB4254" i="7"/>
  <c r="AB2128" i="7"/>
  <c r="AB3366" i="7"/>
  <c r="AB91" i="7"/>
  <c r="AB3841" i="7"/>
  <c r="AB1000" i="7"/>
  <c r="AB3687" i="7"/>
  <c r="AB2198" i="7"/>
  <c r="AB1708" i="7"/>
  <c r="AB4679" i="7"/>
  <c r="AB4317" i="7"/>
  <c r="AB2925" i="7"/>
  <c r="AB1806" i="7"/>
  <c r="AB26" i="7"/>
  <c r="AB4898" i="7"/>
  <c r="AB176" i="7"/>
  <c r="AB2357" i="7"/>
  <c r="AB2571" i="7"/>
  <c r="AB3567" i="7"/>
  <c r="AB4119" i="7"/>
  <c r="AB4869" i="7"/>
  <c r="AB3340" i="7"/>
  <c r="AB4402" i="7"/>
  <c r="AB469" i="7"/>
  <c r="AB1557" i="7"/>
  <c r="AB1315" i="7"/>
  <c r="AB4234" i="7"/>
  <c r="AB1271" i="7"/>
  <c r="AB652" i="7"/>
  <c r="AB4607" i="7"/>
  <c r="AB3864" i="7"/>
  <c r="AB3220" i="7"/>
  <c r="AB2229" i="7"/>
  <c r="AB4331" i="7"/>
  <c r="AB3076" i="7"/>
  <c r="AB4117" i="7"/>
  <c r="AB1661" i="7"/>
  <c r="AB1261" i="7"/>
  <c r="AB2532" i="7"/>
  <c r="AB525" i="7"/>
  <c r="AB2483" i="7"/>
  <c r="AB4268" i="7"/>
  <c r="AB4605" i="7"/>
  <c r="AB2734" i="7"/>
  <c r="AB1405" i="7"/>
  <c r="AB1703" i="7"/>
  <c r="AB49" i="7"/>
  <c r="AB744" i="7"/>
  <c r="AB2143" i="7"/>
  <c r="AB2286" i="7"/>
  <c r="AB3395" i="7"/>
  <c r="AB2247" i="7"/>
  <c r="AB2511" i="7"/>
  <c r="AB3698" i="7"/>
  <c r="AB4907" i="7"/>
  <c r="AB3442" i="7"/>
  <c r="AB4007" i="7"/>
  <c r="AB4258" i="7"/>
  <c r="AB4453" i="7"/>
  <c r="AB3043" i="7"/>
  <c r="AB523" i="7"/>
  <c r="AB2289" i="7"/>
  <c r="AB520" i="7"/>
  <c r="AB4128" i="7"/>
  <c r="AB3911" i="7"/>
  <c r="AB3825" i="7"/>
  <c r="AB3666" i="7"/>
  <c r="AB2055" i="7"/>
  <c r="AB4010" i="7"/>
  <c r="AB471" i="7"/>
  <c r="AB2547" i="7"/>
  <c r="AB3072" i="7"/>
  <c r="AB4093" i="7"/>
  <c r="AB3898" i="7"/>
  <c r="AB3589" i="7"/>
  <c r="AB2330" i="7"/>
  <c r="AB2534" i="7"/>
  <c r="AB264" i="7"/>
  <c r="AB3729" i="7"/>
  <c r="AB1917" i="7"/>
  <c r="AB3598" i="7"/>
  <c r="AB4231" i="7"/>
  <c r="AB1482" i="7"/>
  <c r="AB4541" i="7"/>
  <c r="AB4365" i="7"/>
  <c r="AB316" i="7"/>
  <c r="AB815" i="7"/>
  <c r="AB1757" i="7"/>
  <c r="AB16" i="7"/>
  <c r="AB2279" i="7"/>
  <c r="AB3803" i="7"/>
  <c r="AB83" i="7"/>
  <c r="AB4967" i="7"/>
  <c r="AB4239" i="7"/>
  <c r="AB1890" i="7"/>
  <c r="AB1452" i="7"/>
  <c r="AB2328" i="7"/>
  <c r="AB3537" i="7"/>
  <c r="AB4097" i="7"/>
  <c r="AB1079" i="7"/>
  <c r="AB3356" i="7"/>
  <c r="AB432" i="7"/>
  <c r="AB4488" i="7"/>
  <c r="AB4872" i="7"/>
  <c r="AB4503" i="7"/>
  <c r="AB2917" i="7"/>
  <c r="AB4478" i="7"/>
  <c r="AB3477" i="7"/>
  <c r="AB3061" i="7"/>
  <c r="AB2047" i="7"/>
  <c r="AB260" i="7"/>
  <c r="AB45" i="7"/>
  <c r="AB1462" i="7"/>
  <c r="AB950" i="7"/>
  <c r="AB3173" i="7"/>
  <c r="AB1842" i="7"/>
  <c r="AB3251" i="7"/>
  <c r="AB620" i="7"/>
  <c r="AB2188" i="7"/>
  <c r="AB1143" i="7"/>
  <c r="AB1125" i="7"/>
  <c r="AB4059" i="7"/>
  <c r="AB870" i="7"/>
  <c r="AB301" i="7"/>
  <c r="AB2242" i="7"/>
  <c r="AB4363" i="7"/>
  <c r="AB4462" i="7"/>
  <c r="AB718" i="7"/>
  <c r="AB1066" i="7"/>
  <c r="AB2572" i="7"/>
  <c r="AB2266" i="7"/>
  <c r="AB976" i="7"/>
  <c r="AB2210" i="7"/>
  <c r="AB2096" i="7"/>
  <c r="AB4076" i="7"/>
  <c r="AB3605" i="7"/>
  <c r="AB1387" i="7"/>
  <c r="AB3290" i="7"/>
  <c r="AB2283" i="7"/>
  <c r="AB2747" i="7"/>
  <c r="AB988" i="7"/>
  <c r="AB1838" i="7"/>
  <c r="AB3742" i="7"/>
  <c r="AB3879" i="7"/>
  <c r="AB4859" i="7"/>
  <c r="AB4614" i="7"/>
  <c r="AB3018" i="7"/>
  <c r="AB3125" i="7"/>
  <c r="AB3832" i="7"/>
  <c r="AB2809" i="7"/>
  <c r="AB2982" i="7"/>
  <c r="AB2009" i="7"/>
  <c r="AB436" i="7"/>
  <c r="AB3988" i="7"/>
  <c r="AB4306" i="7"/>
  <c r="AB1458" i="7"/>
  <c r="AB4161" i="7"/>
  <c r="AB2990" i="7"/>
  <c r="AB3685" i="7"/>
  <c r="AB3933" i="7"/>
  <c r="AB1585" i="7"/>
  <c r="AB146" i="7"/>
  <c r="AB4639" i="7"/>
  <c r="AB424" i="7"/>
  <c r="AB3341" i="7"/>
  <c r="AB3602" i="7"/>
  <c r="AB3036" i="7"/>
  <c r="AB181" i="7"/>
  <c r="AB4060" i="7"/>
  <c r="AB248" i="7"/>
  <c r="AB1794" i="7"/>
  <c r="AB3159" i="7"/>
  <c r="AB1278" i="7"/>
  <c r="AB235" i="7"/>
  <c r="AB1203" i="7"/>
  <c r="AB2523" i="7"/>
  <c r="AB566" i="7"/>
  <c r="AB4895" i="7"/>
  <c r="AB885" i="7"/>
  <c r="AB3198" i="7"/>
  <c r="AB4587" i="7"/>
  <c r="AB454" i="7"/>
  <c r="AB1754" i="7"/>
  <c r="AB2537" i="7"/>
  <c r="AB2585" i="7"/>
  <c r="AB3891" i="7"/>
  <c r="AB2396" i="7"/>
  <c r="AB4597" i="7"/>
  <c r="AB569" i="7"/>
  <c r="AB4469" i="7"/>
  <c r="AB4342" i="7"/>
  <c r="AB4949" i="7"/>
  <c r="AB3358" i="7"/>
  <c r="AB1346" i="7"/>
  <c r="AB1986" i="7"/>
  <c r="AB76" i="7"/>
  <c r="AB4444" i="7"/>
  <c r="AB4487" i="7"/>
  <c r="AB767" i="7"/>
  <c r="AB2592" i="7"/>
  <c r="AB2549" i="7"/>
  <c r="AB1258" i="7"/>
  <c r="AB934" i="7"/>
  <c r="AB3628" i="7"/>
  <c r="AB3087" i="7"/>
  <c r="AB3398" i="7"/>
  <c r="AB18" i="7"/>
  <c r="AB2678" i="7"/>
  <c r="AB7" i="7"/>
  <c r="AB1031" i="7"/>
  <c r="AB1280" i="7"/>
  <c r="AB686" i="7"/>
  <c r="AB99" i="7"/>
  <c r="AB2372" i="7"/>
  <c r="AB2496" i="7"/>
  <c r="AB307" i="7"/>
  <c r="AB3396" i="7"/>
  <c r="AB3947" i="7"/>
  <c r="AB4690" i="7"/>
  <c r="AB1238" i="7"/>
  <c r="AB4733" i="7"/>
  <c r="AB4619" i="7"/>
  <c r="AB1478" i="7"/>
  <c r="AB1586" i="7"/>
  <c r="AB4002" i="7"/>
  <c r="AB1449" i="7"/>
  <c r="AB2811" i="7"/>
  <c r="AB4499" i="7"/>
  <c r="AB3462" i="7"/>
  <c r="AB760" i="7"/>
  <c r="AB3745" i="7"/>
  <c r="AB1471" i="7"/>
  <c r="AB4771" i="7"/>
  <c r="AB143" i="7"/>
  <c r="AB111" i="7"/>
  <c r="AB2083" i="7"/>
  <c r="AB3344" i="7"/>
  <c r="AB3470" i="7"/>
  <c r="AB906" i="7"/>
  <c r="AB2832" i="7"/>
  <c r="AB2377" i="7"/>
  <c r="AB2435" i="7"/>
  <c r="AB2667" i="7"/>
  <c r="AB2777" i="7"/>
  <c r="AB2090" i="7"/>
  <c r="AB691" i="7"/>
  <c r="AB108" i="7"/>
  <c r="AB1092" i="7"/>
  <c r="AB2918" i="7"/>
  <c r="AB1821" i="7"/>
  <c r="AB1815" i="7"/>
  <c r="AB1609" i="7"/>
  <c r="AB4314" i="7"/>
  <c r="AB334" i="7"/>
  <c r="AB1037" i="7"/>
  <c r="AB230" i="7"/>
  <c r="AB3397" i="7"/>
  <c r="AB4560" i="7"/>
  <c r="AB1297" i="7"/>
  <c r="AB1455" i="7"/>
  <c r="AB2656" i="7"/>
  <c r="AB4801" i="7"/>
  <c r="AB3969" i="7"/>
  <c r="AB3439" i="7"/>
  <c r="AB4977" i="7"/>
  <c r="AB1446" i="7"/>
  <c r="AB2881" i="7"/>
  <c r="AB3078" i="7"/>
  <c r="AB1713" i="7"/>
  <c r="AB494" i="7"/>
  <c r="AB1163" i="7"/>
  <c r="AB2284" i="7"/>
  <c r="AB3378" i="7"/>
  <c r="AB3691" i="7"/>
  <c r="AB2672" i="7"/>
  <c r="AB3559" i="7"/>
  <c r="AB1807" i="7"/>
  <c r="AB3154" i="7"/>
  <c r="AB1179" i="7"/>
  <c r="AB1787" i="7"/>
  <c r="AB1889" i="7"/>
  <c r="AB4660" i="7"/>
  <c r="AB1765" i="7"/>
  <c r="AB1934" i="7"/>
  <c r="AB1727" i="7"/>
  <c r="AB752" i="7"/>
  <c r="AB1013" i="7"/>
  <c r="AB1873" i="7"/>
  <c r="AB3811" i="7"/>
  <c r="AB46" i="7"/>
  <c r="AB4413" i="7"/>
  <c r="AB4335" i="7"/>
  <c r="AB3102" i="7"/>
  <c r="AB2543" i="7"/>
  <c r="AB4889" i="7"/>
  <c r="AB2943" i="7"/>
  <c r="AB2616" i="7"/>
  <c r="AB202" i="7"/>
  <c r="AB2991" i="7"/>
  <c r="AB4578" i="7"/>
  <c r="AB67" i="7"/>
  <c r="AB1982" i="7"/>
  <c r="AB797" i="7"/>
  <c r="AB2089" i="7"/>
  <c r="AB4494" i="7"/>
  <c r="AB623" i="7"/>
  <c r="AB1096" i="7"/>
  <c r="AB255" i="7"/>
  <c r="AB1900" i="7"/>
  <c r="AB2434" i="7"/>
  <c r="AB4883" i="7"/>
  <c r="AB4971" i="7"/>
  <c r="AB3506" i="7"/>
  <c r="AB1285" i="7"/>
  <c r="AB2451" i="7"/>
  <c r="AB1112" i="7"/>
  <c r="AB2535" i="7"/>
  <c r="AB4732" i="7"/>
  <c r="AB4850" i="7"/>
  <c r="AB2847" i="7"/>
  <c r="AB647" i="7"/>
  <c r="AB536" i="7"/>
  <c r="AB3385" i="7"/>
  <c r="AB2710" i="7"/>
  <c r="AB3224" i="7"/>
  <c r="AB4768" i="7"/>
  <c r="AB687" i="7"/>
  <c r="AB4423" i="7"/>
  <c r="AB3612" i="7"/>
  <c r="AB1951" i="7"/>
  <c r="AB1599" i="7"/>
  <c r="AB945" i="7"/>
  <c r="AB4808" i="7"/>
  <c r="AB2971" i="7"/>
  <c r="AB1216" i="7"/>
  <c r="AB2323" i="7"/>
  <c r="AB1642" i="7"/>
  <c r="AB2586" i="7"/>
  <c r="AB4088" i="7"/>
  <c r="AB4339" i="7"/>
  <c r="AB4890" i="7"/>
  <c r="AB1437" i="7"/>
  <c r="AB3168" i="7"/>
  <c r="AB929" i="7"/>
  <c r="AB1506" i="7"/>
  <c r="AB2804" i="7"/>
  <c r="AB420" i="7"/>
  <c r="AB1139" i="7"/>
  <c r="AB2605" i="7"/>
  <c r="AB2039" i="7"/>
  <c r="AB3164" i="7"/>
  <c r="AB4215" i="7"/>
  <c r="AB3306" i="7"/>
  <c r="AB2273" i="7"/>
  <c r="AB2070" i="7"/>
  <c r="AB4953" i="7"/>
  <c r="AB873" i="7"/>
  <c r="AB4610" i="7"/>
  <c r="AB3206" i="7"/>
  <c r="AB868" i="7"/>
  <c r="AB4942" i="7"/>
  <c r="AB4000" i="7"/>
  <c r="AB1799" i="7"/>
  <c r="AB2871" i="7"/>
  <c r="AB2467" i="7"/>
  <c r="AB352" i="7"/>
  <c r="AB4848" i="7"/>
  <c r="AB4200" i="7"/>
  <c r="AB819" i="7"/>
  <c r="AB4730" i="7"/>
  <c r="AB3619" i="7"/>
  <c r="AB1568" i="7"/>
  <c r="AB4346" i="7"/>
  <c r="AB2130" i="7"/>
  <c r="AB555" i="7"/>
  <c r="AB13" i="7"/>
  <c r="AB4873" i="7"/>
  <c r="AB4280" i="7"/>
  <c r="AB913" i="7"/>
  <c r="AB882" i="7"/>
  <c r="AB3239" i="7"/>
  <c r="AB1330" i="7"/>
  <c r="AB4364" i="7"/>
  <c r="AB4102" i="7"/>
  <c r="AB1901" i="7"/>
  <c r="AB1197" i="7"/>
  <c r="AB4735" i="7"/>
  <c r="AB1345" i="7"/>
  <c r="AB1286" i="7"/>
  <c r="AB2076" i="7"/>
  <c r="AB2544" i="7"/>
  <c r="AB3650" i="7"/>
  <c r="AB3912" i="7"/>
  <c r="AB2230" i="7"/>
  <c r="AB2104" i="7"/>
  <c r="AB2448" i="7"/>
  <c r="AB1546" i="7"/>
  <c r="AB3810" i="7"/>
  <c r="AB2759" i="7"/>
  <c r="AB1701" i="7"/>
  <c r="AB2946" i="7"/>
  <c r="AB4589" i="7"/>
  <c r="AB3034" i="7"/>
  <c r="AB1434" i="7"/>
  <c r="AB3886" i="7"/>
  <c r="AB449" i="7"/>
  <c r="AB1967" i="7"/>
  <c r="AB4043" i="7"/>
  <c r="AB568" i="7"/>
  <c r="AB4246" i="7"/>
  <c r="AB3325" i="7"/>
  <c r="AB4481" i="7"/>
  <c r="AB1148" i="7"/>
  <c r="AB4103" i="7"/>
  <c r="AB4775" i="7"/>
  <c r="AB1186" i="7"/>
  <c r="AB574" i="7"/>
  <c r="AB2824" i="7"/>
  <c r="AB4688" i="7"/>
  <c r="AB4658" i="7"/>
  <c r="AB2630" i="7"/>
  <c r="AB3923" i="7"/>
  <c r="AB1704" i="7"/>
  <c r="AB365" i="7"/>
  <c r="AB160" i="7"/>
  <c r="AB2996" i="7"/>
  <c r="AB903" i="7"/>
  <c r="AB4414" i="7"/>
  <c r="AB232" i="7"/>
  <c r="AB4805" i="7"/>
  <c r="AB3054" i="7"/>
  <c r="AB10" i="7"/>
  <c r="AB288" i="7"/>
  <c r="AB1151" i="7"/>
  <c r="AB2573" i="7"/>
  <c r="AB559" i="7"/>
  <c r="AB3747" i="7"/>
  <c r="AB4263" i="7"/>
  <c r="AB4359" i="7"/>
  <c r="AB2421" i="7"/>
  <c r="AB1662" i="7"/>
  <c r="AB1071" i="7"/>
  <c r="AB4068" i="7"/>
  <c r="AB2388" i="7"/>
  <c r="AB1646" i="7"/>
  <c r="AB1525" i="7"/>
  <c r="AB2649" i="7"/>
  <c r="AB4695" i="7"/>
  <c r="AB461" i="7"/>
  <c r="AB138" i="7"/>
  <c r="AB4033" i="7"/>
  <c r="AB4653" i="7"/>
  <c r="AB2760" i="7"/>
  <c r="AB1539" i="7"/>
  <c r="AB4315" i="7"/>
  <c r="AB3585" i="7"/>
  <c r="AB2876" i="7"/>
  <c r="AB3447" i="7"/>
  <c r="AB249" i="7"/>
  <c r="AB1392" i="7"/>
  <c r="AB816" i="7"/>
  <c r="AB2984" i="7"/>
  <c r="AB4289" i="7"/>
  <c r="AB1496" i="7"/>
  <c r="AB4517" i="7"/>
  <c r="AB2767" i="7"/>
  <c r="AB2075" i="7"/>
  <c r="AB1235" i="7"/>
  <c r="AB4507" i="7"/>
  <c r="AB164" i="7"/>
  <c r="AB2915" i="7"/>
  <c r="AB3641" i="7"/>
  <c r="AB1972" i="7"/>
  <c r="AB500" i="7"/>
  <c r="AB1831" i="7"/>
  <c r="AB3047" i="7"/>
  <c r="AB167" i="7"/>
  <c r="AB2505" i="7"/>
  <c r="AB4172" i="7"/>
  <c r="AB4324" i="7"/>
  <c r="AB4918" i="7"/>
  <c r="AB4631" i="7"/>
  <c r="AB3455" i="7"/>
  <c r="AB4115" i="7"/>
  <c r="AB3718" i="7"/>
  <c r="AB671" i="7"/>
  <c r="AB204" i="7"/>
  <c r="AB177" i="7"/>
  <c r="AB3507" i="7"/>
  <c r="AB1175" i="7"/>
  <c r="AB4408" i="7"/>
  <c r="AB3778" i="7"/>
  <c r="AB4210" i="7"/>
  <c r="AB4811" i="7"/>
  <c r="AB3010" i="7"/>
  <c r="AB4145" i="7"/>
  <c r="AB4477" i="7"/>
  <c r="AB2657" i="7"/>
  <c r="AB3199" i="7"/>
  <c r="AB1491" i="7"/>
  <c r="AB131" i="7"/>
  <c r="AB1093" i="7"/>
  <c r="AB1576" i="7"/>
  <c r="AB1267" i="7"/>
  <c r="AB4664" i="7"/>
  <c r="AB1762" i="7"/>
  <c r="AB2855" i="7"/>
  <c r="AB3761" i="7"/>
  <c r="AB4741" i="7"/>
  <c r="AB1693" i="7"/>
  <c r="AB2839" i="7"/>
  <c r="AB3472" i="7"/>
  <c r="AB1232" i="7"/>
  <c r="AB4598" i="7"/>
  <c r="AB2632" i="7"/>
  <c r="AB3155" i="7"/>
  <c r="AB4137" i="7"/>
  <c r="AB850" i="7"/>
  <c r="AB3611" i="7"/>
  <c r="AB4108" i="7"/>
  <c r="AB738" i="7"/>
  <c r="AB1943" i="7"/>
  <c r="AB3862" i="7"/>
  <c r="AB2264" i="7"/>
  <c r="AB2620" i="7"/>
  <c r="AB3705" i="7"/>
  <c r="AB584" i="7"/>
  <c r="AB1007" i="7"/>
  <c r="AB979" i="7"/>
  <c r="AB4615" i="7"/>
  <c r="AB2776" i="7"/>
  <c r="AB3794" i="7"/>
  <c r="AB3055" i="7"/>
  <c r="AB2159" i="7"/>
  <c r="AB547" i="7"/>
  <c r="AB2455" i="7"/>
  <c r="AB2222" i="7"/>
  <c r="AB4691" i="7"/>
  <c r="AB4532" i="7"/>
  <c r="AB3492" i="7"/>
  <c r="AB544" i="7"/>
  <c r="AB4205" i="7"/>
  <c r="AB636" i="7"/>
  <c r="AB883" i="7"/>
  <c r="AB3762" i="7"/>
  <c r="AB4352" i="7"/>
  <c r="AB1469" i="7"/>
  <c r="AB4924" i="7"/>
  <c r="AB2912" i="7"/>
  <c r="AB4951" i="7"/>
  <c r="AB4023" i="7"/>
  <c r="AB2226" i="7"/>
  <c r="AB34" i="7"/>
  <c r="AB3845" i="7"/>
  <c r="AB2724" i="7"/>
  <c r="AB3480" i="7"/>
  <c r="AB1605" i="7"/>
  <c r="AB4465" i="7"/>
  <c r="AB3139" i="7"/>
  <c r="AB55" i="7"/>
  <c r="AB179" i="7"/>
  <c r="AB3514" i="7"/>
  <c r="AB1388" i="7"/>
  <c r="AB9" i="7"/>
  <c r="AB2733" i="7"/>
  <c r="AB997" i="7"/>
  <c r="AB84" i="7"/>
  <c r="AB3750" i="7"/>
  <c r="AB4297" i="7"/>
  <c r="AB3953" i="7"/>
  <c r="AB1381" i="7"/>
  <c r="AB4410" i="7"/>
  <c r="AB3979" i="7"/>
  <c r="AB567" i="7"/>
  <c r="AB281" i="7"/>
  <c r="AB3606" i="7"/>
  <c r="AB4183" i="7"/>
  <c r="AB4400" i="7"/>
  <c r="AB2095" i="7"/>
  <c r="AB463" i="7"/>
  <c r="AB1470" i="7"/>
  <c r="AB139" i="7"/>
  <c r="AB3885" i="7"/>
  <c r="AB3136" i="7"/>
  <c r="AB3928" i="7"/>
  <c r="AB2552" i="7"/>
  <c r="AB3684" i="7"/>
  <c r="AB598" i="7"/>
  <c r="AB3948" i="7"/>
  <c r="AB3082" i="7"/>
  <c r="AB3986" i="7"/>
  <c r="AB1968" i="7"/>
  <c r="AB526" i="7"/>
  <c r="AB152" i="7"/>
  <c r="AB911" i="7"/>
  <c r="AB2403" i="7"/>
  <c r="AB2018" i="7"/>
  <c r="AB795" i="7"/>
  <c r="AB2731" i="7"/>
  <c r="AB3740" i="7"/>
  <c r="AB1616" i="7"/>
  <c r="AB1068" i="7"/>
  <c r="AB2850" i="7"/>
  <c r="AB3531" i="7"/>
  <c r="AB4502" i="7"/>
  <c r="AB3019" i="7"/>
  <c r="AB1521" i="7"/>
  <c r="AB2641" i="7"/>
  <c r="AB2069" i="7"/>
  <c r="AB2783" i="7"/>
  <c r="AB4674" i="7"/>
  <c r="AB532" i="7"/>
  <c r="AB3459" i="7"/>
  <c r="AB4899" i="7"/>
  <c r="AA2972" i="7"/>
  <c r="AA1363" i="7"/>
  <c r="AA572" i="7"/>
  <c r="AA2706" i="7"/>
  <c r="AA3260" i="7"/>
  <c r="AA2914" i="7"/>
  <c r="AA2098" i="7"/>
  <c r="AA1544" i="7"/>
  <c r="AA4308" i="7"/>
  <c r="AA2638" i="7"/>
  <c r="AA1977" i="7"/>
  <c r="AA4669" i="7"/>
  <c r="AA940" i="7"/>
  <c r="AA1872" i="7"/>
  <c r="AA774" i="7"/>
  <c r="AA3404" i="7"/>
  <c r="AA1622" i="7"/>
  <c r="AA1711" i="7"/>
  <c r="AA4445" i="7"/>
  <c r="AA3727" i="7"/>
  <c r="AA386" i="7"/>
  <c r="AA2155" i="7"/>
  <c r="AA4368" i="7"/>
  <c r="AA4006" i="7"/>
  <c r="AA1008" i="7"/>
  <c r="AA4305" i="7"/>
  <c r="AA73" i="7"/>
  <c r="AA3871" i="7"/>
  <c r="AA3452" i="7"/>
  <c r="AA1137" i="7"/>
  <c r="AA4661" i="7"/>
  <c r="AA3038" i="7"/>
  <c r="AA1892" i="7"/>
  <c r="AA1969" i="7"/>
  <c r="AA1439" i="7"/>
  <c r="AA2481" i="7"/>
  <c r="AA2185" i="7"/>
  <c r="AA323" i="7"/>
  <c r="AA2927" i="7"/>
  <c r="AA2002" i="7"/>
  <c r="AA4295" i="7"/>
  <c r="AA869" i="7"/>
  <c r="AA3913" i="7"/>
  <c r="AA624" i="7"/>
  <c r="AA1254" i="7"/>
  <c r="AA836" i="7"/>
  <c r="AA4624" i="7"/>
  <c r="AA1614" i="7"/>
  <c r="AA1720" i="7"/>
  <c r="AA2471" i="7"/>
  <c r="AA2966" i="7"/>
  <c r="AA4147" i="7"/>
  <c r="AA4540" i="7"/>
  <c r="AA3872" i="7"/>
  <c r="AA3322" i="7"/>
  <c r="AA3888" i="7"/>
  <c r="AA94" i="7"/>
  <c r="AA511" i="7"/>
  <c r="AA3768" i="7"/>
  <c r="AA4166" i="7"/>
  <c r="AA4155" i="7"/>
  <c r="AA2557" i="7"/>
  <c r="AA1904" i="7"/>
  <c r="AA2194" i="7"/>
  <c r="AA1905" i="7"/>
  <c r="AA2744" i="7"/>
  <c r="AA3463" i="7"/>
  <c r="AA1507" i="7"/>
  <c r="AA1845" i="7"/>
  <c r="AA4908" i="7"/>
  <c r="AA4749" i="7"/>
  <c r="AA3754" i="7"/>
  <c r="AA4260" i="7"/>
  <c r="AA4906" i="7"/>
  <c r="AA2993" i="7"/>
  <c r="AA4524" i="7"/>
  <c r="AA807" i="7"/>
  <c r="AA3180" i="7"/>
  <c r="AA132" i="7"/>
  <c r="AA2245" i="7"/>
  <c r="AA3996" i="7"/>
  <c r="AA3021" i="7"/>
  <c r="AA2164" i="7"/>
  <c r="AA4017" i="7"/>
  <c r="AA2458" i="7"/>
  <c r="AA1447" i="7"/>
  <c r="AA2583" i="7"/>
  <c r="AA104" i="7"/>
  <c r="AA4018" i="7"/>
  <c r="AA3621" i="7"/>
  <c r="AA4975" i="7"/>
  <c r="AA733" i="7"/>
  <c r="AA4523" i="7"/>
  <c r="AA1090" i="7"/>
  <c r="AA2320" i="7"/>
  <c r="AA980" i="7"/>
  <c r="AA1532" i="7"/>
  <c r="AA4955" i="7"/>
  <c r="AA222" i="7"/>
  <c r="AA2140" i="7"/>
  <c r="AA1777" i="7"/>
  <c r="AA4091" i="7"/>
  <c r="AA4014" i="7"/>
  <c r="AA809" i="7"/>
  <c r="AA3667" i="7"/>
  <c r="AA4351" i="7"/>
  <c r="AA447" i="7"/>
  <c r="AA925" i="7"/>
  <c r="AA3892" i="7"/>
  <c r="AA4727" i="7"/>
  <c r="AA3990" i="7"/>
  <c r="AA4457" i="7"/>
  <c r="AA4863" i="7"/>
  <c r="AA2621" i="7"/>
  <c r="AA4360" i="7"/>
  <c r="AA703" i="7"/>
  <c r="AA960" i="7"/>
  <c r="AA2612" i="7"/>
  <c r="AA603" i="7"/>
  <c r="AA2033" i="7"/>
  <c r="AA4080" i="7"/>
  <c r="AA4466" i="7"/>
  <c r="AA784" i="7"/>
  <c r="AA3707" i="7"/>
  <c r="AA2173" i="7"/>
  <c r="AA51" i="7"/>
  <c r="AA2449" i="7"/>
  <c r="AA4509" i="7"/>
  <c r="AA1744" i="7"/>
  <c r="AA3977" i="7"/>
  <c r="AA2840" i="7"/>
  <c r="AA3593" i="7"/>
  <c r="AA1860" i="7"/>
  <c r="AA4136" i="7"/>
  <c r="AA2736" i="7"/>
  <c r="AA2533" i="7"/>
  <c r="AA425" i="7"/>
  <c r="AA899" i="7"/>
  <c r="AA4522" i="7"/>
  <c r="AA509" i="7"/>
  <c r="AA1645" i="7"/>
  <c r="AA4548" i="7"/>
  <c r="AA4262" i="7"/>
  <c r="AA4112" i="7"/>
  <c r="AA4956" i="7"/>
  <c r="AA4961" i="7"/>
  <c r="AA1212" i="7"/>
  <c r="AA2516" i="7"/>
  <c r="AA845" i="7"/>
  <c r="AA1287" i="7"/>
  <c r="AA87" i="7"/>
  <c r="AA3271" i="7"/>
  <c r="AA3957" i="7"/>
  <c r="AA3041" i="7"/>
  <c r="AA481" i="7"/>
  <c r="AA38" i="7"/>
  <c r="AA3246" i="7"/>
  <c r="AA1848" i="7"/>
  <c r="AA4334" i="7"/>
  <c r="AA4648" i="7"/>
  <c r="AA1272" i="7"/>
  <c r="AA3560" i="7"/>
  <c r="AA2524" i="7"/>
  <c r="AA1989" i="7"/>
  <c r="AA3788" i="7"/>
  <c r="AA486" i="7"/>
  <c r="AA3307" i="7"/>
  <c r="AA1523" i="7"/>
  <c r="AA1411" i="7"/>
  <c r="AA4958" i="7"/>
  <c r="AA1524" i="7"/>
  <c r="AA714" i="7"/>
  <c r="AA2359" i="7"/>
  <c r="AA159" i="7"/>
  <c r="AA4713" i="7"/>
  <c r="AA2692" i="7"/>
  <c r="AA3999" i="7"/>
  <c r="AA1103" i="7"/>
  <c r="AA4186" i="7"/>
  <c r="AA1610" i="7"/>
  <c r="AA186" i="7"/>
  <c r="AA2539" i="7"/>
  <c r="AA4754" i="7"/>
  <c r="AA3413" i="7"/>
  <c r="AA1247" i="7"/>
  <c r="AA3201" i="7"/>
  <c r="AA3624" i="7"/>
  <c r="AA4274" i="7"/>
  <c r="AA1572" i="7"/>
  <c r="AA3022" i="7"/>
  <c r="AA3247" i="7"/>
  <c r="AA4094" i="7"/>
  <c r="AA71" i="7"/>
  <c r="AA1648" i="7"/>
  <c r="AA3732" i="7"/>
  <c r="AA2261" i="7"/>
  <c r="AA2553" i="7"/>
  <c r="AA3642" i="7"/>
  <c r="AA1978" i="7"/>
  <c r="AA761" i="7"/>
  <c r="AA3049" i="7"/>
  <c r="AA1837" i="7"/>
  <c r="AA1370" i="7"/>
  <c r="AA4146" i="7"/>
  <c r="AA605" i="7"/>
  <c r="AA2061" i="7"/>
  <c r="AA1896" i="7"/>
  <c r="AA3379" i="7"/>
  <c r="AA2628" i="7"/>
  <c r="AA2922" i="7"/>
  <c r="AA3657" i="7"/>
  <c r="AA2341" i="7"/>
  <c r="AA4046" i="7"/>
  <c r="AA723" i="7"/>
  <c r="AA1244" i="7"/>
  <c r="AA2443" i="7"/>
  <c r="AA2574" i="7"/>
  <c r="AA3329" i="7"/>
  <c r="AA4877" i="7"/>
  <c r="AA2848" i="7"/>
  <c r="AA4485" i="7"/>
  <c r="AA828" i="7"/>
  <c r="AA3248" i="7"/>
  <c r="AA2596" i="7"/>
  <c r="AA1884" i="7"/>
  <c r="AA3292" i="7"/>
  <c r="AA2887" i="7"/>
  <c r="AA680" i="7"/>
  <c r="AA3473" i="7"/>
  <c r="AA4913" i="7"/>
  <c r="AA258" i="7"/>
  <c r="AA1811" i="7"/>
  <c r="AA3503" i="7"/>
  <c r="AA2820" i="7"/>
  <c r="AA4353" i="7"/>
  <c r="AA3787" i="7"/>
  <c r="AA134" i="7"/>
  <c r="AA2617" i="7"/>
  <c r="AA4822" i="7"/>
  <c r="AA3359" i="7"/>
  <c r="AA2920" i="7"/>
  <c r="AA4160" i="7"/>
  <c r="AA1542" i="7"/>
  <c r="AA4401" i="7"/>
  <c r="AA1929" i="7"/>
  <c r="AA3784" i="7"/>
  <c r="AA1064" i="7"/>
  <c r="AA4463" i="7"/>
  <c r="AA144" i="7"/>
  <c r="AA1098" i="7"/>
  <c r="AA844" i="7"/>
  <c r="AA796" i="7"/>
  <c r="AA4810" i="7"/>
  <c r="AA1158" i="7"/>
  <c r="AA2053" i="7"/>
  <c r="AA1764" i="7"/>
  <c r="AA2202" i="7"/>
  <c r="AA1891" i="7"/>
  <c r="AA4107" i="7"/>
  <c r="AA860" i="7"/>
  <c r="AA1663" i="7"/>
  <c r="AA418" i="7"/>
  <c r="AA4976" i="7"/>
  <c r="AA4585" i="7"/>
  <c r="AA1325" i="7"/>
  <c r="AA112" i="7"/>
  <c r="AA1944" i="7"/>
  <c r="AA3950" i="7"/>
  <c r="AA2148" i="7"/>
  <c r="AA4238" i="7"/>
  <c r="AA4900" i="7"/>
  <c r="AA4861" i="7"/>
  <c r="AA4257" i="7"/>
  <c r="AA1733" i="7"/>
  <c r="AA1962" i="7"/>
  <c r="AA1527" i="7"/>
  <c r="AA926" i="7"/>
  <c r="AA1750" i="7"/>
  <c r="AA225" i="7"/>
  <c r="AA1374" i="7"/>
  <c r="AA4537" i="7"/>
  <c r="AA4044" i="7"/>
  <c r="AA1054" i="7"/>
  <c r="AA599" i="7"/>
  <c r="AA2150" i="7"/>
  <c r="AA467" i="7"/>
  <c r="AA3603" i="7"/>
  <c r="AA27" i="7"/>
  <c r="AA3493" i="7"/>
  <c r="AA2476" i="7"/>
  <c r="AA4812" i="7"/>
  <c r="AA1914" i="7"/>
  <c r="AA1217" i="7"/>
  <c r="AA1047" i="7"/>
  <c r="AA3227" i="7"/>
  <c r="AA4073" i="7"/>
  <c r="AA617" i="7"/>
  <c r="AA855" i="7"/>
  <c r="AA2765" i="7"/>
  <c r="AA4878" i="7"/>
  <c r="AA1466" i="7"/>
  <c r="AA3094" i="7"/>
  <c r="AA1752" i="7"/>
  <c r="AA821" i="7"/>
  <c r="AA1034" i="7"/>
  <c r="AA2477" i="7"/>
  <c r="AA667" i="7"/>
  <c r="AA1229" i="7"/>
  <c r="AA4815" i="7"/>
  <c r="AA2277" i="7"/>
  <c r="AA2337" i="7"/>
  <c r="AA2578" i="7"/>
  <c r="AA3056" i="7"/>
  <c r="AA124" i="7"/>
  <c r="AA4175" i="7"/>
  <c r="AA2588" i="7"/>
  <c r="AA1941" i="7"/>
  <c r="AA3918" i="7"/>
  <c r="AA19" i="7"/>
  <c r="AA2235" i="7"/>
  <c r="AA4699" i="7"/>
  <c r="AA2691" i="7"/>
  <c r="AA1162" i="7"/>
  <c r="AA2761" i="7"/>
  <c r="AA3167" i="7"/>
  <c r="AA2046" i="7"/>
  <c r="AA1104" i="7"/>
  <c r="AA1327" i="7"/>
  <c r="AA3419" i="7"/>
  <c r="AA3308" i="7"/>
  <c r="AA513" i="7"/>
  <c r="AA1592" i="7"/>
  <c r="AA2199" i="7"/>
  <c r="AA1281" i="7"/>
  <c r="AA3073" i="7"/>
  <c r="AA3813" i="7"/>
  <c r="AA2207" i="7"/>
  <c r="AA268" i="7"/>
  <c r="AA4616" i="7"/>
  <c r="AA2525" i="7"/>
  <c r="AA1634" i="7"/>
  <c r="AA3564" i="7"/>
  <c r="AA4299" i="7"/>
  <c r="AA4382" i="7"/>
  <c r="AA987" i="7"/>
  <c r="AA1060" i="7"/>
  <c r="AA3639" i="7"/>
  <c r="AA4034" i="7"/>
  <c r="AA634" i="7"/>
  <c r="AA4626" i="7"/>
  <c r="AA658" i="7"/>
  <c r="AA1480" i="7"/>
  <c r="AA2184" i="7"/>
  <c r="AA1453" i="7"/>
  <c r="AA274" i="7"/>
  <c r="AA4232" i="7"/>
  <c r="AA25" i="7"/>
  <c r="AA3028" i="7"/>
  <c r="AA993" i="7"/>
  <c r="AA375" i="7"/>
  <c r="AA2748" i="7"/>
  <c r="AA1312" i="7"/>
  <c r="AA1613" i="7"/>
  <c r="AA1797" i="7"/>
  <c r="AA2402" i="7"/>
  <c r="AA2248" i="7"/>
  <c r="AA706" i="7"/>
  <c r="AA1601" i="7"/>
  <c r="AA937" i="7"/>
  <c r="AA1038" i="7"/>
  <c r="AA2550" i="7"/>
  <c r="AA2201" i="7"/>
  <c r="AA3111" i="7"/>
  <c r="AA881" i="7"/>
  <c r="AA2432" i="7"/>
  <c r="AA4385" i="7"/>
  <c r="AA653" i="7"/>
  <c r="AA3077" i="7"/>
  <c r="AA3931" i="7"/>
  <c r="AA587" i="7"/>
  <c r="AA3699" i="7"/>
  <c r="AA2285" i="7"/>
  <c r="AA41" i="7"/>
  <c r="AA3319" i="7"/>
  <c r="AA3834" i="7"/>
  <c r="AA4557" i="7"/>
  <c r="AA4702" i="7"/>
  <c r="AA2006" i="7"/>
  <c r="AA4085" i="7"/>
  <c r="AA2890" i="7"/>
  <c r="AA4396" i="7"/>
  <c r="AA1682" i="7"/>
  <c r="AA171" i="7"/>
  <c r="AA644" i="7"/>
  <c r="AA4030" i="7"/>
  <c r="AA1333" i="7"/>
  <c r="AA4312" i="7"/>
  <c r="AA2490" i="7"/>
  <c r="AA1602" i="7"/>
  <c r="AA242" i="7"/>
  <c r="AA4133" i="7"/>
  <c r="AA4404" i="7"/>
  <c r="AA1562" i="7"/>
  <c r="AA2034" i="7"/>
  <c r="AA399" i="7"/>
  <c r="AA4618" i="7"/>
  <c r="AA2020" i="7"/>
  <c r="AA1032" i="7"/>
  <c r="AA4998" i="7"/>
  <c r="AA452" i="7"/>
  <c r="AA1593" i="7"/>
  <c r="AA3287" i="7"/>
  <c r="AA3190" i="7"/>
  <c r="AA1367" i="7"/>
  <c r="AA1319" i="7"/>
  <c r="AA1456" i="7"/>
  <c r="AA3814" i="7"/>
  <c r="AA1365" i="7"/>
  <c r="AA4703" i="7"/>
  <c r="AA1666" i="7"/>
  <c r="AA2290" i="7"/>
  <c r="AA4947" i="7"/>
  <c r="AA271" i="7"/>
  <c r="AA3143" i="7"/>
  <c r="AA3320" i="7"/>
  <c r="AA318" i="7"/>
  <c r="AA769" i="7"/>
  <c r="AA4529" i="7"/>
  <c r="AA4796" i="7"/>
  <c r="AA462" i="7"/>
  <c r="AA1457" i="7"/>
  <c r="AA1347" i="7"/>
  <c r="AA1577" i="7"/>
  <c r="AA368" i="7"/>
  <c r="AA3282" i="7"/>
  <c r="AA69" i="7"/>
  <c r="AA2174" i="7"/>
  <c r="AA3048" i="7"/>
  <c r="AA293" i="7"/>
  <c r="AA2528" i="7"/>
  <c r="AA2019" i="7"/>
  <c r="AA426" i="7"/>
  <c r="AA2" i="7"/>
  <c r="AA3722" i="7"/>
  <c r="AA4880" i="7"/>
  <c r="AA4019" i="7"/>
  <c r="AA754" i="7"/>
  <c r="AA1607" i="7"/>
  <c r="AA4" i="7"/>
  <c r="AA498" i="7"/>
  <c r="AA3904" i="7"/>
  <c r="AA1755" i="7"/>
  <c r="AA1513" i="7"/>
  <c r="AA3959" i="7"/>
  <c r="AA2025" i="7"/>
  <c r="AA3236" i="7"/>
  <c r="AA1826" i="7"/>
  <c r="AA2790" i="7"/>
  <c r="AA3296" i="7"/>
  <c r="AA1188" i="7"/>
  <c r="AA1239" i="7"/>
  <c r="AA1194" i="7"/>
  <c r="AA1316" i="7"/>
  <c r="AA4318" i="7"/>
  <c r="AA2358" i="7"/>
  <c r="AA479" i="7"/>
  <c r="AA4885" i="7"/>
  <c r="AA1211" i="7"/>
  <c r="AA1829" i="7"/>
  <c r="AA4259" i="7"/>
  <c r="AA3183" i="7"/>
  <c r="AA4040" i="7"/>
  <c r="AA4095" i="7"/>
  <c r="AA4432" i="7"/>
  <c r="AA3583" i="7"/>
  <c r="AA1353" i="7"/>
  <c r="AA2084" i="7"/>
  <c r="AA776" i="7"/>
  <c r="AA4021" i="7"/>
  <c r="AA1850" i="7"/>
  <c r="AA2305" i="7"/>
  <c r="AA1022" i="7"/>
  <c r="AA2163" i="7"/>
  <c r="AA2073" i="7"/>
  <c r="AA4132" i="7"/>
  <c r="AA640" i="7"/>
  <c r="AA3004" i="7"/>
  <c r="AA1902" i="7"/>
  <c r="AA4424" i="7"/>
  <c r="AA3116" i="7"/>
  <c r="AA2997" i="7"/>
  <c r="AA629" i="7"/>
  <c r="AA4369" i="7"/>
  <c r="AA1979" i="7"/>
  <c r="AA2052" i="7"/>
  <c r="AA4802" i="7"/>
  <c r="AA4928" i="7"/>
  <c r="AA1380" i="7"/>
  <c r="AA3636" i="7"/>
  <c r="AA3119" i="7"/>
  <c r="AA284" i="7"/>
  <c r="AA2540" i="7"/>
  <c r="AA3746" i="7"/>
  <c r="AA1649" i="7"/>
  <c r="AA265" i="7"/>
  <c r="AA4387" i="7"/>
  <c r="AA2385" i="7"/>
  <c r="AA1643" i="7"/>
  <c r="AA1293" i="7"/>
  <c r="AA763" i="7"/>
  <c r="AA3569" i="7"/>
  <c r="AA4952" i="7"/>
  <c r="AA2800" i="7"/>
  <c r="AA4212" i="7"/>
  <c r="AA1721" i="7"/>
  <c r="AA545" i="7"/>
  <c r="AA2383" i="7"/>
  <c r="AA704" i="7"/>
  <c r="AA1396" i="7"/>
  <c r="AA2077" i="7"/>
  <c r="AA848" i="7"/>
  <c r="AA3521" i="7"/>
  <c r="AA4546" i="7"/>
  <c r="AA2015" i="7"/>
  <c r="AA3961" i="7"/>
  <c r="AA4843" i="7"/>
  <c r="AA4904" i="7"/>
  <c r="AA4051" i="7"/>
  <c r="AA1874" i="7"/>
  <c r="AA4347" i="7"/>
  <c r="AA2618" i="7"/>
  <c r="AA4171" i="7"/>
  <c r="AA1903" i="7"/>
  <c r="AA972" i="7"/>
  <c r="AA3500" i="7"/>
  <c r="AA648" i="7"/>
  <c r="AA3739" i="7"/>
  <c r="AA3388" i="7"/>
  <c r="AA3858" i="7"/>
  <c r="AA3547" i="7"/>
  <c r="AA4272" i="7"/>
  <c r="AA3346" i="7"/>
  <c r="AA4935" i="7"/>
  <c r="AA663" i="7"/>
  <c r="AA3835" i="7"/>
  <c r="AA2204" i="7"/>
  <c r="AA548" i="7"/>
  <c r="AA4722" i="7"/>
  <c r="AA2658" i="7"/>
  <c r="AA884" i="7"/>
  <c r="AA3261" i="7"/>
  <c r="AA96" i="7"/>
  <c r="AA4769" i="7"/>
  <c r="AA3557" i="7"/>
  <c r="AA1463" i="7"/>
  <c r="AA3584" i="7"/>
  <c r="AA1853" i="7"/>
  <c r="AA3789" i="7"/>
  <c r="AA4914" i="7"/>
  <c r="AA1198" i="7"/>
  <c r="AA3007" i="7"/>
  <c r="AA3098" i="7"/>
  <c r="AA3730" i="7"/>
  <c r="AA405" i="7"/>
  <c r="AA3780" i="7"/>
  <c r="AA1043" i="7"/>
  <c r="AA1790" i="7"/>
  <c r="AA984" i="7"/>
  <c r="AA1331" i="7"/>
  <c r="AA2408" i="7"/>
  <c r="AA1509" i="7"/>
  <c r="AA3037" i="7"/>
  <c r="AA808" i="7"/>
  <c r="AA2415" i="7"/>
  <c r="AA4327" i="7"/>
  <c r="AA1004" i="7"/>
  <c r="AA2780" i="7"/>
  <c r="AA1110" i="7"/>
  <c r="AA1494" i="7"/>
  <c r="AA2715" i="7"/>
  <c r="AA3646" i="7"/>
  <c r="AA731" i="7"/>
  <c r="AA3177" i="7"/>
  <c r="AA1397" i="7"/>
  <c r="AA3869" i="7"/>
  <c r="AA1664" i="7"/>
  <c r="AA575" i="7"/>
  <c r="AA3882" i="7"/>
  <c r="AA4332" i="7"/>
  <c r="AA2472" i="7"/>
  <c r="AA4370" i="7"/>
  <c r="AA1945" i="7"/>
  <c r="AA1702" i="7"/>
  <c r="AA3411" i="7"/>
  <c r="AA4657" i="7"/>
  <c r="AA220" i="7"/>
  <c r="AA3875" i="7"/>
  <c r="AA313" i="7"/>
  <c r="AA3238" i="7"/>
  <c r="AA4979" i="7"/>
  <c r="AA3658" i="7"/>
  <c r="AA4969" i="7"/>
  <c r="AA2373" i="7"/>
  <c r="AA3031" i="7"/>
  <c r="AA4187" i="7"/>
  <c r="AA2679" i="7"/>
  <c r="AA1818" i="7"/>
  <c r="AA474" i="7"/>
  <c r="AA4049" i="7"/>
  <c r="AA2577" i="7"/>
  <c r="AA3289" i="7"/>
  <c r="AA789" i="7"/>
  <c r="AA122" i="7"/>
  <c r="AA4104" i="7"/>
  <c r="AA3444" i="7"/>
  <c r="AA1306" i="7"/>
  <c r="AA355" i="7"/>
  <c r="AA2191" i="7"/>
  <c r="AA3859" i="7"/>
  <c r="AA4809" i="7"/>
  <c r="AA1635" i="7"/>
  <c r="AA1813" i="7"/>
  <c r="AA441" i="7"/>
  <c r="AA1485" i="7"/>
  <c r="AA4415" i="7"/>
  <c r="AA4438" i="7"/>
  <c r="AA4795" i="7"/>
  <c r="AA4061" i="7"/>
  <c r="AA1840" i="7"/>
  <c r="AA272" i="7"/>
  <c r="AA14" i="7"/>
  <c r="AA2099" i="7"/>
  <c r="AA3273" i="7"/>
  <c r="AA106" i="7"/>
  <c r="AA1402" i="7"/>
  <c r="AA2074" i="7"/>
  <c r="AA1069" i="7"/>
  <c r="AA2725" i="7"/>
  <c r="AA4164" i="7"/>
  <c r="AA192" i="7"/>
  <c r="AA2494" i="7"/>
  <c r="AA2891" i="7"/>
  <c r="AA1580" i="7"/>
  <c r="AA4173" i="7"/>
  <c r="AA1626" i="7"/>
  <c r="AA893" i="7"/>
  <c r="AA3259" i="7"/>
  <c r="AA4606" i="7"/>
  <c r="AA4901" i="7"/>
  <c r="AA3313" i="7"/>
  <c r="AA1569" i="7"/>
  <c r="AA2521" i="7"/>
  <c r="AA4706" i="7"/>
  <c r="AA3093" i="7"/>
  <c r="AA1401" i="7"/>
  <c r="AA1578" i="7"/>
  <c r="AA2386" i="7"/>
  <c r="AA3274" i="7"/>
  <c r="AA3208" i="7"/>
  <c r="AA2349" i="7"/>
  <c r="AA2326" i="7"/>
  <c r="AA551" i="7"/>
  <c r="AA3181" i="7"/>
  <c r="AA791" i="7"/>
  <c r="AA4835" i="7"/>
  <c r="AA2503" i="7"/>
  <c r="AA871" i="7"/>
  <c r="AA688" i="7"/>
  <c r="AA2378" i="7"/>
  <c r="AA2827" i="7"/>
  <c r="AA2566" i="7"/>
  <c r="AA1541" i="7"/>
  <c r="AA406" i="7"/>
  <c r="AA407" i="7"/>
  <c r="AA1627" i="7"/>
  <c r="AA283" i="7"/>
  <c r="AA1603" i="7"/>
  <c r="AA2517" i="7"/>
  <c r="AA507" i="7"/>
  <c r="AA1549" i="7"/>
  <c r="AA506" i="7"/>
  <c r="AA2739" i="7"/>
  <c r="AA68" i="7"/>
  <c r="AA3174" i="7"/>
  <c r="AA4823" i="7"/>
  <c r="AA1303" i="7"/>
  <c r="AA785" i="7"/>
  <c r="AA3232" i="7"/>
  <c r="AA875" i="7"/>
  <c r="AA3099" i="7"/>
  <c r="AA3496" i="7"/>
  <c r="AA116" i="7"/>
  <c r="AA3309" i="7"/>
  <c r="AA4780" i="7"/>
  <c r="AA2468" i="7"/>
  <c r="AA1694" i="7"/>
  <c r="AA3548" i="7"/>
  <c r="AA3938" i="7"/>
  <c r="AA3275" i="7"/>
  <c r="AA1667" i="7"/>
  <c r="AA1492" i="7"/>
  <c r="AA434" i="7"/>
  <c r="AA3620" i="7"/>
  <c r="AA1938" i="7"/>
  <c r="AA699" i="7"/>
  <c r="AA1190" i="7"/>
  <c r="AA862" i="7"/>
  <c r="AA3980" i="7"/>
  <c r="AA4594" i="7"/>
  <c r="AA4027" i="7"/>
  <c r="AA3793" i="7"/>
  <c r="AA4652" i="7"/>
  <c r="AA6" i="7"/>
  <c r="AA1805" i="7"/>
  <c r="AA333" i="7"/>
  <c r="AA2497" i="7"/>
  <c r="AA3226" i="7"/>
  <c r="AA2807" i="7"/>
  <c r="AA4665" i="7"/>
  <c r="AA715" i="7"/>
  <c r="AA3169" i="7"/>
  <c r="AA3106" i="7"/>
  <c r="AA907" i="7"/>
  <c r="AA1036" i="7"/>
  <c r="AA2187" i="7"/>
  <c r="AA3298" i="7"/>
  <c r="AA4897" i="7"/>
  <c r="AA3478" i="7"/>
  <c r="AA2063" i="7"/>
  <c r="AA1759" i="7"/>
  <c r="AA799" i="7"/>
  <c r="AA707" i="7"/>
  <c r="AA1390" i="7"/>
  <c r="AA2333" i="7"/>
  <c r="AA4278" i="7"/>
  <c r="AA3955" i="7"/>
  <c r="AA4264" i="7"/>
  <c r="AA4782" i="7"/>
  <c r="AA2680" i="7"/>
  <c r="AA1771" i="7"/>
  <c r="AA1428" i="7"/>
  <c r="AA674" i="7"/>
  <c r="AA3335" i="7"/>
  <c r="AA4797" i="7"/>
  <c r="AA2213" i="7"/>
  <c r="AA1522" i="7"/>
  <c r="AA349" i="7"/>
  <c r="AA3240" i="7"/>
  <c r="AA209" i="7"/>
  <c r="AA3431" i="7"/>
  <c r="AA1554" i="7"/>
  <c r="AA3011" i="7"/>
  <c r="AA2828" i="7"/>
  <c r="AA3700" i="7"/>
  <c r="AA310" i="7"/>
  <c r="AA2593" i="7"/>
  <c r="AA3445" i="7"/>
  <c r="AA4386" i="7"/>
  <c r="AA762" i="7"/>
  <c r="AA2112" i="7"/>
  <c r="AA1276" i="7"/>
  <c r="AA2338" i="7"/>
  <c r="AA115" i="7"/>
  <c r="AA746" i="7"/>
  <c r="AA4715" i="7"/>
  <c r="AA2793" i="7"/>
  <c r="AA4750" i="7"/>
  <c r="AA3368" i="7"/>
  <c r="AA3025" i="7"/>
  <c r="AA2954" i="7"/>
  <c r="AA1479" i="7"/>
  <c r="AA3050" i="7"/>
  <c r="AA2895" i="7"/>
  <c r="AA2606" i="7"/>
  <c r="AA2086" i="7"/>
  <c r="AA1180" i="7"/>
  <c r="AA2749" i="7"/>
  <c r="AA4574" i="7"/>
  <c r="AA3743" i="7"/>
  <c r="AA1712" i="7"/>
  <c r="AA5" i="7"/>
  <c r="AA4025" i="7"/>
  <c r="AA77" i="7"/>
  <c r="AA1251" i="7"/>
  <c r="AA2348" i="7"/>
  <c r="AA2486" i="7"/>
  <c r="AA4602" i="7"/>
  <c r="AA4817" i="7"/>
  <c r="AA3528" i="7"/>
  <c r="AA4224" i="7"/>
  <c r="AA4844" i="7"/>
  <c r="AA2122" i="7"/>
  <c r="AA1094" i="7"/>
  <c r="AA4354" i="7"/>
  <c r="AA3876" i="7"/>
  <c r="AA3777" i="7"/>
  <c r="AA3194" i="7"/>
  <c r="AA3160" i="7"/>
  <c r="AA253" i="7"/>
  <c r="AA1358" i="7"/>
  <c r="AA3763" i="7"/>
  <c r="AA4855" i="7"/>
  <c r="AA1631" i="7"/>
  <c r="AA4298" i="7"/>
  <c r="AA4879" i="7"/>
  <c r="AA2719" i="7"/>
  <c r="AA1893" i="7"/>
  <c r="AA2633" i="7"/>
  <c r="AA1076" i="7"/>
  <c r="AA726" i="7"/>
  <c r="AA3522" i="7"/>
  <c r="AA3757" i="7"/>
  <c r="AA1958" i="7"/>
  <c r="AA1715" i="7"/>
  <c r="AA2737" i="7"/>
  <c r="AA1080" i="7"/>
  <c r="AA319" i="7"/>
  <c r="AA1719" i="7"/>
  <c r="AA2040" i="7"/>
  <c r="AA257" i="7"/>
  <c r="AA28" i="7"/>
  <c r="AA1351" i="7"/>
  <c r="AA901" i="7"/>
  <c r="AA3100" i="7"/>
  <c r="AA4439" i="7"/>
  <c r="AA2253" i="7"/>
  <c r="AA4284" i="7"/>
  <c r="AA2653" i="7"/>
  <c r="AA512" i="7"/>
  <c r="AA966" i="7"/>
  <c r="AA86" i="7"/>
  <c r="AA613" i="7"/>
  <c r="AA472" i="7"/>
  <c r="AA2774" i="7"/>
  <c r="AA1684" i="7"/>
  <c r="AA217" i="7"/>
  <c r="AA3596" i="7"/>
  <c r="AA2597" i="7"/>
  <c r="AA2950" i="7"/>
  <c r="AA631" i="7"/>
  <c r="AA345" i="7"/>
  <c r="AA531" i="7"/>
  <c r="AA2581" i="7"/>
  <c r="AA4123" i="7"/>
  <c r="AA3071" i="7"/>
  <c r="AA2762" i="7"/>
  <c r="AA2712" i="7"/>
  <c r="AA2681" i="7"/>
  <c r="AA285" i="7"/>
  <c r="AA1155" i="7"/>
  <c r="AA1756" i="7"/>
  <c r="AA2397" i="7"/>
  <c r="AA2878" i="7"/>
  <c r="AA3608" i="7"/>
  <c r="AA2072" i="7"/>
  <c r="AA2682" i="7"/>
  <c r="AA4623" i="7"/>
  <c r="AA1422" i="7"/>
  <c r="AA4833" i="7"/>
  <c r="AA2117" i="7"/>
  <c r="AA1834" i="7"/>
  <c r="AA793" i="7"/>
  <c r="AA2318" i="7"/>
  <c r="AA963" i="7"/>
  <c r="AA4489" i="7"/>
  <c r="AA2565" i="7"/>
  <c r="AA954" i="7"/>
  <c r="AA4090" i="7"/>
  <c r="AA4442" i="7"/>
  <c r="AA22" i="7"/>
  <c r="AA3369" i="7"/>
  <c r="AA223" i="7"/>
  <c r="AA2223" i="7"/>
  <c r="AA2642" i="7"/>
  <c r="AA488" i="7"/>
  <c r="AA1149" i="7"/>
  <c r="AA1128" i="7"/>
  <c r="AA178" i="7"/>
  <c r="AA2882" i="7"/>
  <c r="AA2711" i="7"/>
  <c r="AA2153" i="7"/>
  <c r="AA3821" i="7"/>
  <c r="AA4381" i="7"/>
  <c r="AA554" i="7"/>
  <c r="AA2810" i="7"/>
  <c r="AA81" i="7"/>
  <c r="AA4525" i="7"/>
  <c r="AA300" i="7"/>
  <c r="AA1773" i="7"/>
  <c r="AA1383" i="7"/>
  <c r="AA959" i="7"/>
  <c r="AA3504" i="7"/>
  <c r="AA3464" i="7"/>
  <c r="AA1656" i="7"/>
  <c r="AA4772" i="7"/>
  <c r="AA4670" i="7"/>
  <c r="AA3367" i="7"/>
  <c r="AA3178" i="7"/>
  <c r="AA193" i="7"/>
  <c r="AA1228" i="7"/>
  <c r="AA233" i="7"/>
  <c r="AA275" i="7"/>
  <c r="AA2340" i="7"/>
  <c r="AA1547" i="7"/>
  <c r="AA1739" i="7"/>
  <c r="AA948" i="7"/>
  <c r="AA2406" i="7"/>
  <c r="AA557" i="7"/>
  <c r="AA3897" i="7"/>
  <c r="AA2508" i="7"/>
  <c r="AA2625" i="7"/>
  <c r="AA2755" i="7"/>
  <c r="AA3675" i="7"/>
  <c r="AA2233" i="7"/>
  <c r="AA327" i="7"/>
  <c r="AA3185" i="7"/>
  <c r="AA3668" i="7"/>
  <c r="AA4235" i="7"/>
  <c r="AA4074" i="7"/>
  <c r="AA2361" i="7"/>
  <c r="AA2354" i="7"/>
  <c r="AA4372" i="7"/>
  <c r="AA2919" i="7"/>
  <c r="AA813" i="7"/>
  <c r="AA632" i="7"/>
  <c r="AA588" i="7"/>
  <c r="AA4383" i="7"/>
  <c r="AA1097" i="7"/>
  <c r="AA1514" i="7"/>
  <c r="AA2042" i="7"/>
  <c r="AA4558" i="7"/>
  <c r="AA3840" i="7"/>
  <c r="AA1361" i="7"/>
  <c r="AA4559" i="7"/>
  <c r="AA2078" i="7"/>
  <c r="AA335" i="7"/>
  <c r="AA2598" i="7"/>
  <c r="AA3728" i="7"/>
  <c r="AA1785" i="7"/>
  <c r="AA552" i="7"/>
  <c r="AA2120" i="7"/>
  <c r="AA2791" i="7"/>
  <c r="AA2321" i="7"/>
  <c r="AA3795" i="7"/>
  <c r="AA2546" i="7"/>
  <c r="AA611" i="7"/>
  <c r="AA1779" i="7"/>
  <c r="AA308" i="7"/>
  <c r="AA1332" i="7"/>
  <c r="AA4752" i="7"/>
  <c r="AA4504" i="7"/>
  <c r="AA669" i="7"/>
  <c r="AA2787" i="7"/>
  <c r="AA1225" i="7"/>
  <c r="AA3749" i="7"/>
  <c r="AA2301" i="7"/>
  <c r="AA915" i="7"/>
  <c r="AA2967" i="7"/>
  <c r="AA2785" i="7"/>
  <c r="AA1275" i="7"/>
  <c r="AA4747" i="7"/>
  <c r="AA1862" i="7"/>
  <c r="AA251" i="7"/>
  <c r="AA102" i="7"/>
  <c r="AA4389" i="7"/>
  <c r="AA4116" i="7"/>
  <c r="AA3590" i="7"/>
  <c r="AA4685" i="7"/>
  <c r="AA1292" i="7"/>
  <c r="AA3510" i="7"/>
  <c r="AA1429" i="7"/>
  <c r="AA4804" i="7"/>
  <c r="AA3042" i="7"/>
  <c r="AA2622" i="7"/>
  <c r="AA4328" i="7"/>
  <c r="AA3946" i="7"/>
  <c r="AA3983" i="7"/>
  <c r="AA2802" i="7"/>
  <c r="AA1780" i="7"/>
  <c r="AA4896" i="7"/>
  <c r="AA2560" i="7"/>
  <c r="AA3815" i="7"/>
  <c r="AA4719" i="7"/>
  <c r="AA4990" i="7"/>
  <c r="AA1906" i="7"/>
  <c r="AA4086" i="7"/>
  <c r="AA2334" i="7"/>
  <c r="AA4319" i="7"/>
  <c r="AA3484" i="7"/>
  <c r="AA92" i="7"/>
  <c r="AA764" i="7"/>
  <c r="AA3579" i="7"/>
  <c r="AA2722" i="7"/>
  <c r="AA4513" i="7"/>
  <c r="AA1427" i="7"/>
  <c r="AA384" i="7"/>
  <c r="AA3195" i="7"/>
  <c r="AA886" i="7"/>
  <c r="AA2216" i="7"/>
  <c r="AA1963" i="7"/>
  <c r="AA4427" i="7"/>
  <c r="AA4470" i="7"/>
  <c r="AA1573" i="7"/>
  <c r="AA4140" i="7"/>
  <c r="AA3968" i="7"/>
  <c r="AA4611" i="7"/>
  <c r="AA2231" i="7"/>
  <c r="AA1687" i="7"/>
  <c r="AA4255" i="7"/>
  <c r="AA3816" i="7"/>
  <c r="AA3861" i="7"/>
  <c r="AA1916" i="7"/>
  <c r="AA4881" i="7"/>
  <c r="AA1814" i="7"/>
  <c r="AA3505" i="7"/>
  <c r="AA2926" i="7"/>
  <c r="AA3117" i="7"/>
  <c r="AA4720" i="7"/>
  <c r="AA3114" i="7"/>
  <c r="AA2805" i="7"/>
  <c r="AA725" i="7"/>
  <c r="AA1504" i="7"/>
  <c r="AA4567" i="7"/>
  <c r="AA2003" i="7"/>
  <c r="AA2031" i="7"/>
  <c r="AA2994" i="7"/>
  <c r="AA4475" i="7"/>
  <c r="AA2859" i="7"/>
  <c r="AA1846" i="7"/>
  <c r="AA905" i="7"/>
  <c r="AA4933" i="7"/>
  <c r="AA4936" i="7"/>
  <c r="AA872" i="7"/>
  <c r="AA2407" i="7"/>
  <c r="AA3610" i="7"/>
  <c r="AA916" i="7"/>
  <c r="AA3942" i="7"/>
  <c r="AA4570" i="7"/>
  <c r="AA4957" i="7"/>
  <c r="AA2134" i="7"/>
  <c r="AA2010" i="7"/>
  <c r="AA4026" i="7"/>
  <c r="AA1460" i="7"/>
  <c r="AA39" i="7"/>
  <c r="AA54" i="7"/>
  <c r="AA4252" i="7"/>
  <c r="AA3256" i="7"/>
  <c r="AA3842" i="7"/>
  <c r="AA2146" i="7"/>
  <c r="AA1208" i="7"/>
  <c r="AA2380" i="7"/>
  <c r="AA4700" i="7"/>
  <c r="AA314" i="7"/>
  <c r="AA1924" i="7"/>
  <c r="AA3671" i="7"/>
  <c r="AA2786" i="7"/>
  <c r="AA2142" i="7"/>
  <c r="AA2959" i="7"/>
  <c r="AA4505" i="7"/>
  <c r="AA2940" i="7"/>
  <c r="AA3314" i="7"/>
  <c r="AA70" i="7"/>
  <c r="AA3695" i="7"/>
  <c r="AA2821" i="7"/>
  <c r="AA1135" i="7"/>
  <c r="AA1100" i="7"/>
  <c r="AA2575" i="7"/>
  <c r="AA234" i="7"/>
  <c r="AA1908" i="7"/>
  <c r="AA2764" i="7"/>
  <c r="AA2262" i="7"/>
  <c r="AA487" i="7"/>
  <c r="AA1407" i="7"/>
  <c r="AA3150" i="7"/>
  <c r="AA829" i="7"/>
  <c r="AA317" i="7"/>
  <c r="AA2016" i="7"/>
  <c r="AA1067" i="7"/>
  <c r="AA1309" i="7"/>
  <c r="AA2561" i="7"/>
  <c r="AA374" i="7"/>
  <c r="AA2978" i="7"/>
  <c r="AA2609" i="7"/>
  <c r="AA2067" i="7"/>
  <c r="AA856" i="7"/>
  <c r="AA303" i="7"/>
  <c r="AA456" i="7"/>
  <c r="AA4723" i="7"/>
  <c r="AA3380" i="7"/>
  <c r="AA4206" i="7"/>
  <c r="AA4454" i="7"/>
  <c r="AA2094" i="7"/>
  <c r="AA2058" i="7"/>
  <c r="AA1735" i="7"/>
  <c r="AA3823" i="7"/>
  <c r="AA2416" i="7"/>
  <c r="AA1791" i="7"/>
  <c r="AA3144" i="7"/>
  <c r="AA2723" i="7"/>
  <c r="AA2227" i="7"/>
  <c r="AA4376" i="7"/>
  <c r="AA3474" i="7"/>
  <c r="AA427" i="7"/>
  <c r="AA814" i="7"/>
  <c r="AA1027" i="7"/>
  <c r="AA2398" i="7"/>
  <c r="AA2938" i="7"/>
  <c r="AA3288" i="7"/>
  <c r="AA1665" i="7"/>
  <c r="AA4728" i="7"/>
  <c r="AA1505" i="7"/>
  <c r="AA1450" i="7"/>
  <c r="AA1279" i="7"/>
  <c r="AA261" i="7"/>
  <c r="AA3523" i="7"/>
  <c r="AA1740" i="7"/>
  <c r="AA4937" i="7"/>
  <c r="AA1266" i="7"/>
  <c r="AA3978" i="7"/>
  <c r="AA4759" i="7"/>
  <c r="AA866" i="7"/>
  <c r="AA1714" i="7"/>
  <c r="AA4440" i="7"/>
  <c r="AA4549" i="7"/>
  <c r="AA2071" i="7"/>
  <c r="AA3570" i="7"/>
  <c r="AA770" i="7"/>
  <c r="AA3720" i="7"/>
  <c r="AA2118" i="7"/>
  <c r="AA3758" i="7"/>
  <c r="AA4241" i="7"/>
  <c r="AA4303" i="7"/>
  <c r="AA4676" i="7"/>
  <c r="AA1647" i="7"/>
  <c r="AA1639" i="7"/>
  <c r="AA2417" i="7"/>
  <c r="AA1226" i="7"/>
  <c r="AA8" i="7"/>
  <c r="AA4323" i="7"/>
  <c r="AA1581" i="7"/>
  <c r="AA4535" i="7"/>
  <c r="AA3889" i="7"/>
  <c r="AA3501" i="7"/>
  <c r="AA1766" i="7"/>
  <c r="AA606" i="7"/>
  <c r="AA908" i="7"/>
  <c r="AA2721" i="7"/>
  <c r="AA734" i="7"/>
  <c r="AA1802" i="7"/>
  <c r="AA2794" i="7"/>
  <c r="AA3865" i="7"/>
  <c r="AA1859" i="7"/>
  <c r="AA2699" i="7"/>
  <c r="AA1425" i="7"/>
  <c r="AA1594" i="7"/>
  <c r="AA3272" i="7"/>
  <c r="AA3905" i="7"/>
  <c r="AA4111" i="7"/>
  <c r="AA162" i="7"/>
  <c r="AA3299" i="7"/>
  <c r="AA2797" i="7"/>
  <c r="AA2973" i="7"/>
  <c r="AA2195" i="7"/>
  <c r="AA3797" i="7"/>
  <c r="AA3488" i="7"/>
  <c r="AA1526" i="7"/>
  <c r="AA3393" i="7"/>
  <c r="AA4182" i="7"/>
  <c r="AA416" i="7"/>
  <c r="AA501" i="7"/>
  <c r="AA4526" i="7"/>
  <c r="AA4827" i="7"/>
  <c r="AA981" i="7"/>
  <c r="AA3145" i="7"/>
  <c r="AA660" i="7"/>
  <c r="AA1847" i="7"/>
  <c r="AA1245" i="7"/>
  <c r="AA589" i="7"/>
  <c r="AA2177" i="7"/>
  <c r="AA366" i="7"/>
  <c r="AA2350" i="7"/>
  <c r="AA2986" i="7"/>
  <c r="AA2579" i="7"/>
  <c r="AA3394" i="7"/>
  <c r="AA98" i="7"/>
  <c r="AA695" i="7"/>
  <c r="AA2278" i="7"/>
  <c r="AA802" i="7"/>
  <c r="AA2147" i="7"/>
  <c r="AA1970" i="7"/>
  <c r="AA1921" i="7"/>
  <c r="AA649" i="7"/>
  <c r="AA4744" i="7"/>
  <c r="AA1803" i="7"/>
  <c r="AA4392" i="7"/>
  <c r="AA4680" i="7"/>
  <c r="AA357" i="7"/>
  <c r="AA1866" i="7"/>
  <c r="AA4390" i="7"/>
  <c r="AA1320" i="7"/>
  <c r="AA3499" i="7"/>
  <c r="AA2961" i="7"/>
  <c r="AA3337" i="7"/>
  <c r="AA4973" i="7"/>
  <c r="AA775" i="7"/>
  <c r="AA737" i="7"/>
  <c r="AA2126" i="7"/>
  <c r="AA625" i="7"/>
  <c r="AA497" i="7"/>
  <c r="AA4056" i="7"/>
  <c r="AA675" i="7"/>
  <c r="AA748" i="7"/>
  <c r="AA1017" i="7"/>
  <c r="AA2576" i="7"/>
  <c r="AA2418" i="7"/>
  <c r="AA3756" i="7"/>
  <c r="AA238" i="7"/>
  <c r="AA2556" i="7"/>
  <c r="AA1808" i="7"/>
  <c r="AA3508" i="7"/>
  <c r="AA3883" i="7"/>
  <c r="AA3063" i="7"/>
  <c r="AA431" i="7"/>
  <c r="AA4447" i="7"/>
  <c r="AA4191" i="7"/>
  <c r="AA4265" i="7"/>
  <c r="AA2012" i="7"/>
  <c r="AA1159" i="7"/>
  <c r="AA3776" i="7"/>
  <c r="AA2175" i="7"/>
  <c r="AA546" i="7"/>
  <c r="AA3513" i="7"/>
  <c r="AA90" i="7"/>
  <c r="AA1053" i="7"/>
  <c r="AA2729" i="7"/>
  <c r="AA1651" i="7"/>
  <c r="AA1495" i="7"/>
  <c r="AA2629" i="7"/>
  <c r="AA2610" i="7"/>
  <c r="AA199" i="7"/>
  <c r="AA698" i="7"/>
  <c r="AA1695" i="7"/>
  <c r="AA3131" i="7"/>
  <c r="AA3134" i="7"/>
  <c r="AA1529" i="7"/>
  <c r="AA4181" i="7"/>
  <c r="AA47" i="7"/>
  <c r="AA273" i="7"/>
  <c r="AA4309" i="7"/>
  <c r="AA4620" i="7"/>
  <c r="AA3688" i="7"/>
  <c r="AA2888" i="7"/>
  <c r="AA2211" i="7"/>
  <c r="AA4467" i="7"/>
  <c r="AA2789" i="7"/>
  <c r="AA1406" i="7"/>
  <c r="AA2257" i="7"/>
  <c r="AA973" i="7"/>
  <c r="AA2683" i="7"/>
  <c r="AA2666" i="7"/>
  <c r="AA3278" i="7"/>
  <c r="AA1255" i="7"/>
  <c r="AA3779" i="7"/>
  <c r="AA3970" i="7"/>
  <c r="AA3284" i="7"/>
  <c r="AA3644" i="7"/>
  <c r="AA1488" i="7"/>
  <c r="AA608" i="7"/>
  <c r="AA3410" i="7"/>
  <c r="AA2520" i="7"/>
  <c r="AA2945" i="7"/>
  <c r="AA2906" i="7"/>
  <c r="AA3118" i="7"/>
  <c r="AA4451" i="7"/>
  <c r="AA2007" i="7"/>
  <c r="AA1298" i="7"/>
  <c r="AA4683" i="7"/>
  <c r="AA2425" i="7"/>
  <c r="AA200" i="7"/>
  <c r="AA78" i="7"/>
  <c r="AA4871" i="7"/>
  <c r="AA4394" i="7"/>
  <c r="AA702" i="7"/>
  <c r="AA3529" i="7"/>
  <c r="AA4865" i="7"/>
  <c r="AA2567" i="7"/>
  <c r="AA4242" i="7"/>
  <c r="AA709" i="7"/>
  <c r="AA347" i="7"/>
  <c r="AA4711" i="7"/>
  <c r="AA2411" i="7"/>
  <c r="AA2910" i="7"/>
  <c r="AA3631" i="7"/>
  <c r="AA2335" i="7"/>
  <c r="AA2344" i="7"/>
  <c r="AA577" i="7"/>
  <c r="AA2446" i="7"/>
  <c r="AA3399" i="7"/>
  <c r="AA3140" i="7"/>
  <c r="AA363" i="7"/>
  <c r="AA3693" i="7"/>
  <c r="AA1378" i="7"/>
  <c r="AA4131" i="7"/>
  <c r="AA2080" i="7"/>
  <c r="AA2527" i="7"/>
  <c r="AA810" i="7"/>
  <c r="AA1249" i="7"/>
  <c r="AA1050" i="7"/>
  <c r="AA3630" i="7"/>
  <c r="AA3137" i="7"/>
  <c r="AA2669" i="7"/>
  <c r="AA1854" i="7"/>
  <c r="AA3578" i="7"/>
  <c r="AA1295" i="7"/>
  <c r="AA3741" i="7"/>
  <c r="AA3456" i="7"/>
  <c r="AA4756" i="7"/>
  <c r="AA1928" i="7"/>
  <c r="AA2498" i="7"/>
  <c r="AA4373" i="7"/>
  <c r="AA1912" i="7"/>
  <c r="AA1438" i="7"/>
  <c r="AA4501" i="7"/>
  <c r="AA4416" i="7"/>
  <c r="AA3826" i="7"/>
  <c r="AA145" i="7"/>
  <c r="AA2445" i="7"/>
  <c r="AA3766" i="7"/>
  <c r="AA1508" i="7"/>
  <c r="AA2962" i="7"/>
  <c r="AA2648" i="7"/>
  <c r="AA4655" i="7"/>
  <c r="AA2562" i="7"/>
  <c r="AA4870" i="7"/>
  <c r="AA2693" i="7"/>
  <c r="AA1107" i="7"/>
  <c r="AA956" i="7"/>
  <c r="AA3512" i="7"/>
  <c r="AA2784" i="7"/>
  <c r="AA3661" i="7"/>
  <c r="AA4745" i="7"/>
  <c r="AA3065" i="7"/>
  <c r="AA2844" i="7"/>
  <c r="AA4275" i="7"/>
  <c r="AA4531" i="7"/>
  <c r="AA4313" i="7"/>
  <c r="AA2160" i="7"/>
  <c r="AA1897" i="7"/>
  <c r="AA3112" i="7"/>
  <c r="AA421" i="7"/>
  <c r="AA1026" i="7"/>
  <c r="AA1828" i="7"/>
  <c r="AA448" i="7"/>
  <c r="AA58" i="7"/>
  <c r="AA4921" i="7"/>
  <c r="AA2501" i="7"/>
  <c r="AA898" i="7"/>
  <c r="AA4551" i="7"/>
  <c r="AA256" i="7"/>
  <c r="AA2728" i="7"/>
  <c r="AA1617" i="7"/>
  <c r="AA3157" i="7"/>
  <c r="AA4668" i="7"/>
  <c r="AA3580" i="7"/>
  <c r="AA351" i="7"/>
  <c r="AA4563" i="7"/>
  <c r="AA1857" i="7"/>
  <c r="AA1113" i="7"/>
  <c r="AA643" i="7"/>
  <c r="AA2303" i="7"/>
  <c r="AA4530" i="7"/>
  <c r="AA1716" i="7"/>
  <c r="AA4830" i="7"/>
  <c r="AA2081" i="7"/>
  <c r="AA4195" i="7"/>
  <c r="AA902" i="7"/>
  <c r="AA4270" i="7"/>
  <c r="AA1116" i="7"/>
  <c r="AA2841" i="7"/>
  <c r="AA1120" i="7"/>
  <c r="AA346" i="7"/>
  <c r="AA3998" i="7"/>
  <c r="AA4081" i="7"/>
  <c r="AA3786" i="7"/>
  <c r="AA3433" i="7"/>
  <c r="AA4216" i="7"/>
  <c r="AA1993" i="7"/>
  <c r="AA4222" i="7"/>
  <c r="AA2987" i="7"/>
  <c r="AA1632" i="7"/>
  <c r="AA2107" i="7"/>
  <c r="AA1879" i="7"/>
  <c r="AA4770" i="7"/>
  <c r="AA3414" i="7"/>
  <c r="AA4633" i="7"/>
  <c r="AA15" i="7"/>
  <c r="AA4824" i="7"/>
  <c r="AA2345" i="7"/>
  <c r="AA1885" i="7"/>
  <c r="AA1441" i="7"/>
  <c r="AA4663" i="7"/>
  <c r="AA1923" i="7"/>
  <c r="AA250" i="7"/>
  <c r="AA1072" i="7"/>
  <c r="AA3218" i="7"/>
  <c r="AA4846" i="7"/>
  <c r="AA4433" i="7"/>
  <c r="AA1839" i="7"/>
  <c r="AA4218" i="7"/>
  <c r="AA1763" i="7"/>
  <c r="AA1809" i="7"/>
  <c r="AA3466" i="7"/>
  <c r="AA4269" i="7"/>
  <c r="AA591" i="7"/>
  <c r="AA3088" i="7"/>
  <c r="AA3563" i="7"/>
  <c r="AA3012" i="7"/>
  <c r="AA3690" i="7"/>
  <c r="AA863" i="7"/>
  <c r="AA4959" i="7"/>
  <c r="AA4361" i="7"/>
  <c r="AA2601" i="7"/>
  <c r="AA614" i="7"/>
  <c r="AA3937" i="7"/>
  <c r="AA2404" i="7"/>
  <c r="AA3954" i="7"/>
  <c r="AA4903" i="7"/>
  <c r="AA4742" i="7"/>
  <c r="AA495" i="7"/>
  <c r="AA2236" i="7"/>
  <c r="AA962" i="7"/>
  <c r="AA982" i="7"/>
  <c r="AA3176" i="7"/>
  <c r="AA4367" i="7"/>
  <c r="AA914" i="7"/>
  <c r="AA2200" i="7"/>
  <c r="AA4760" i="7"/>
  <c r="AA1909" i="7"/>
  <c r="AA1086" i="7"/>
  <c r="AA286" i="7"/>
  <c r="AA2491" i="7"/>
  <c r="AA4065" i="7"/>
  <c r="AA205" i="7"/>
  <c r="AA2111" i="7"/>
  <c r="AA397" i="7"/>
  <c r="AA4098" i="7"/>
  <c r="AA1184" i="7"/>
  <c r="AA4511" i="7"/>
  <c r="AA367" i="7"/>
  <c r="AA2713" i="7"/>
  <c r="AA2170" i="7"/>
  <c r="AA1668" i="7"/>
  <c r="AA4912" i="7"/>
  <c r="AA3920" i="7"/>
  <c r="AA1582" i="7"/>
  <c r="AA1061" i="7"/>
  <c r="AA3594" i="7"/>
  <c r="AA4786" i="7"/>
  <c r="AA3518" i="7"/>
  <c r="AA1421" i="7"/>
  <c r="AA2502" i="7"/>
  <c r="AA1289" i="7"/>
  <c r="AA50" i="7"/>
  <c r="AA4806" i="7"/>
  <c r="AA3214" i="7"/>
  <c r="AA3286" i="7"/>
  <c r="AA123" i="7"/>
  <c r="AA3354" i="7"/>
  <c r="AA1783" i="7"/>
  <c r="AA4687" i="7"/>
  <c r="AA2626" i="7"/>
  <c r="AA4986" i="7"/>
  <c r="AA1117" i="7"/>
  <c r="AA4751" i="7"/>
  <c r="AA2250" i="7"/>
  <c r="AA4832" i="7"/>
  <c r="AA4184" i="7"/>
  <c r="AA120" i="7"/>
  <c r="AA2156" i="7"/>
  <c r="AA2459" i="7"/>
  <c r="AA1294" i="7"/>
  <c r="AA42" i="7"/>
  <c r="AA4089" i="7"/>
  <c r="AA503" i="7"/>
  <c r="AA3929" i="7"/>
  <c r="AA4667" i="7"/>
  <c r="AA989" i="7"/>
  <c r="AA477" i="7"/>
  <c r="AA3672" i="7"/>
  <c r="AA4374" i="7"/>
  <c r="AA4229" i="7"/>
  <c r="AA4579" i="7"/>
  <c r="AA692" i="7"/>
  <c r="AA4219" i="7"/>
  <c r="AA4738" i="7"/>
  <c r="AA475" i="7"/>
  <c r="AA3267" i="7"/>
  <c r="AA1317" i="7"/>
  <c r="AA502" i="7"/>
  <c r="AA1630" i="7"/>
  <c r="AA4927" i="7"/>
  <c r="AA4320" i="7"/>
  <c r="AA4139" i="7"/>
  <c r="AA3210" i="7"/>
  <c r="AA3475" i="7"/>
  <c r="AA3189" i="7"/>
  <c r="AA4011" i="7"/>
  <c r="AA1679" i="7"/>
  <c r="AA1058" i="7"/>
  <c r="AA2219" i="7"/>
  <c r="AA196" i="7"/>
  <c r="AA700" i="7"/>
  <c r="AA2316" i="7"/>
  <c r="AA597" i="7"/>
  <c r="AA4813" i="7"/>
  <c r="AA659" i="7"/>
  <c r="AA1952" i="7"/>
  <c r="AA3992" i="7"/>
  <c r="AA1502" i="7"/>
  <c r="AA1774" i="7"/>
  <c r="AA4571" i="7"/>
  <c r="AA794" i="7"/>
  <c r="AA1961" i="7"/>
  <c r="AA1590" i="7"/>
  <c r="AA3211" i="7"/>
  <c r="AA2726" i="7"/>
  <c r="AA4627" i="7"/>
  <c r="AA2469" i="7"/>
  <c r="AA2717" i="7"/>
  <c r="AA2452" i="7"/>
  <c r="AA4520" i="7"/>
  <c r="AA2109" i="7"/>
  <c r="AA2410" i="7"/>
  <c r="AA3146" i="7"/>
  <c r="AA1788" i="7"/>
  <c r="AA4326" i="7"/>
  <c r="AA2659" i="7"/>
  <c r="AA3914" i="7"/>
  <c r="AA3964" i="7"/>
  <c r="AA2137" i="7"/>
  <c r="AA336" i="7"/>
  <c r="AA1014" i="7"/>
  <c r="AA951" i="7"/>
  <c r="AA3713" i="7"/>
  <c r="AA4629" i="7"/>
  <c r="AA2306" i="7"/>
  <c r="AA269" i="7"/>
  <c r="AA4980" i="7"/>
  <c r="AA4693" i="7"/>
  <c r="AA1371" i="7"/>
  <c r="AA3723" i="7"/>
  <c r="AA918" i="7"/>
  <c r="AA4621" i="7"/>
  <c r="AA1109" i="7"/>
  <c r="AA4645" i="7"/>
  <c r="AA1338" i="7"/>
  <c r="AA214" i="7"/>
  <c r="AA4856" i="7"/>
  <c r="AA2287" i="7"/>
  <c r="AA1123" i="7"/>
  <c r="AA4138" i="7"/>
  <c r="AA2851" i="7"/>
  <c r="AA1056" i="7"/>
  <c r="AA311" i="7"/>
  <c r="AA2426" i="7"/>
  <c r="AA1033" i="7"/>
  <c r="AA3680" i="7"/>
  <c r="AA2331" i="7"/>
  <c r="AA3824" i="7"/>
  <c r="AA2291" i="7"/>
  <c r="AA4518" i="7"/>
  <c r="AA3405" i="7"/>
  <c r="AA2985" i="7"/>
  <c r="AA2138" i="7"/>
  <c r="AA4954" i="7"/>
  <c r="AA3068" i="7"/>
  <c r="AA4599" i="7"/>
  <c r="AA3215" i="7"/>
  <c r="AA665" i="7"/>
  <c r="AA1795" i="7"/>
  <c r="AA80" i="7"/>
  <c r="AA4473" i="7"/>
  <c r="AA1035" i="7"/>
  <c r="AA3265" i="7"/>
  <c r="AA3902" i="7"/>
  <c r="AA851" i="7"/>
  <c r="AA2244" i="7"/>
  <c r="AA1227" i="7"/>
  <c r="AA4506" i="7"/>
  <c r="AA2599" i="7"/>
  <c r="AA125" i="7"/>
  <c r="AA4114" i="7"/>
  <c r="AA2422" i="7"/>
  <c r="AA3481" i="7"/>
  <c r="AA4948" i="7"/>
  <c r="AA2196" i="7"/>
  <c r="AA2836" i="7"/>
  <c r="AA2267" i="7"/>
  <c r="AA4647" i="7"/>
  <c r="AA2928" i="7"/>
  <c r="AA3847" i="7"/>
  <c r="AA2714" i="7"/>
  <c r="AA2775" i="7"/>
  <c r="AA912" i="7"/>
  <c r="AA564" i="7"/>
  <c r="AA2364" i="7"/>
  <c r="AA3873" i="7"/>
  <c r="AA3429" i="7"/>
  <c r="AA3664" i="7"/>
  <c r="AA780" i="7"/>
  <c r="AA2296" i="7"/>
  <c r="AA2875" i="7"/>
  <c r="AA3440" i="7"/>
  <c r="AA3434" i="7"/>
  <c r="AA1426" i="7"/>
  <c r="AA2896" i="7"/>
  <c r="AA362" i="7"/>
  <c r="AA4243" i="7"/>
  <c r="AA1876" i="7"/>
  <c r="AA2399" i="7"/>
  <c r="AA3161" i="7"/>
  <c r="AA4109" i="7"/>
  <c r="AA151" i="7"/>
  <c r="AA3607" i="7"/>
  <c r="AA344" i="7"/>
  <c r="AA2998" i="7"/>
  <c r="AA2158" i="7"/>
  <c r="AA4638" i="7"/>
  <c r="AA4925" i="7"/>
  <c r="AA771" i="7"/>
  <c r="AA2280" i="7"/>
  <c r="AA2206" i="7"/>
  <c r="AA2295" i="7"/>
  <c r="AA3943" i="7"/>
  <c r="AA2652" i="7"/>
  <c r="AA2960" i="7"/>
  <c r="AA3710" i="7"/>
  <c r="AA1236" i="7"/>
  <c r="AA1001" i="7"/>
  <c r="AA4271" i="7"/>
  <c r="AA2048" i="7"/>
  <c r="AA3212" i="7"/>
  <c r="AA3465" i="7"/>
  <c r="AA633" i="7"/>
  <c r="AA560" i="7"/>
  <c r="AA2803" i="7"/>
  <c r="AA1209" i="7"/>
  <c r="AA592" i="7"/>
  <c r="AA2389" i="7"/>
  <c r="AA59" i="7"/>
  <c r="AA1570" i="7"/>
  <c r="AA1172" i="7"/>
  <c r="AA4443" i="7"/>
  <c r="AA955" i="7"/>
  <c r="AA3637" i="7"/>
  <c r="AA121" i="7"/>
  <c r="AA4201" i="7"/>
  <c r="AA4753" i="7"/>
  <c r="AA3965" i="7"/>
  <c r="AA1157" i="7"/>
  <c r="AA841" i="7"/>
  <c r="AA4162" i="7"/>
  <c r="AA3533" i="7"/>
  <c r="AA4992" i="7"/>
  <c r="AA2105" i="7"/>
  <c r="AA1181" i="7"/>
  <c r="AA849" i="7"/>
  <c r="AA2826" i="7"/>
  <c r="AA3107" i="7"/>
  <c r="AA1126" i="7"/>
  <c r="AA4092" i="7"/>
  <c r="AA1990" i="7"/>
  <c r="AA1042" i="7"/>
  <c r="AA3906" i="7"/>
  <c r="AA891" i="7"/>
  <c r="AA1705" i="7"/>
  <c r="AA4464" i="7"/>
  <c r="AA786" i="7"/>
  <c r="AA3951" i="7"/>
  <c r="AA1385" i="7"/>
  <c r="AA2963" i="7"/>
  <c r="AA3534" i="7"/>
  <c r="AA184" i="7"/>
  <c r="AA4721" i="7"/>
  <c r="AA1210" i="7"/>
  <c r="AA3627" i="7"/>
  <c r="AA3132" i="7"/>
  <c r="AA2684" i="7"/>
  <c r="AA2021" i="7"/>
  <c r="AA4333" i="7"/>
  <c r="AA2740" i="7"/>
  <c r="AA489" i="7"/>
  <c r="AA3497" i="7"/>
  <c r="AA4120" i="7"/>
  <c r="AA3716" i="7"/>
  <c r="AA685" i="7"/>
  <c r="AA3197" i="7"/>
  <c r="AA4468" i="7"/>
  <c r="AA3893" i="7"/>
  <c r="AA2530" i="7"/>
  <c r="AA1121" i="7"/>
  <c r="AA528" i="7"/>
  <c r="AA1150" i="7"/>
  <c r="AA1326" i="7"/>
  <c r="AA4697" i="7"/>
  <c r="AA411" i="7"/>
  <c r="AA2907" i="7"/>
  <c r="AA2730" i="7"/>
  <c r="AA3934" i="7"/>
  <c r="AA4223" i="7"/>
  <c r="AA782" i="7"/>
  <c r="AA4748" i="7"/>
  <c r="AA4550" i="7"/>
  <c r="AA4739" i="7"/>
  <c r="AA1065" i="7"/>
  <c r="AA3909" i="7"/>
  <c r="AA2463" i="7"/>
  <c r="AA2254" i="7"/>
  <c r="AA4915" i="7"/>
  <c r="AA3268" i="7"/>
  <c r="AA2419" i="7"/>
  <c r="AA4047" i="7"/>
  <c r="AA1673" i="7"/>
  <c r="AA1782" i="7"/>
  <c r="AA1334" i="7"/>
  <c r="AA541" i="7"/>
  <c r="AA3941" i="7"/>
  <c r="AA3257" i="7"/>
  <c r="AA1654" i="7"/>
  <c r="AA4130" i="7"/>
  <c r="AA2979" i="7"/>
  <c r="AA3852" i="7"/>
  <c r="AA1146" i="7"/>
  <c r="AA1304" i="7"/>
  <c r="AA3370" i="7"/>
  <c r="AA2634" i="7"/>
  <c r="AA968" i="7"/>
  <c r="AA741" i="7"/>
  <c r="AA4188" i="7"/>
  <c r="AA4479" i="7"/>
  <c r="AA721" i="7"/>
  <c r="AA3652" i="7"/>
  <c r="AA1136" i="7"/>
  <c r="AA1942" i="7"/>
  <c r="AA1533" i="7"/>
  <c r="AA133" i="7"/>
  <c r="AA1077" i="7"/>
  <c r="AA4230" i="7"/>
  <c r="AA618" i="7"/>
  <c r="AA3915" i="7"/>
  <c r="AA4039" i="7"/>
  <c r="AA358" i="7"/>
  <c r="AA2026" i="7"/>
  <c r="AA3262" i="7"/>
  <c r="AA2387" i="7"/>
  <c r="AA2428" i="7"/>
  <c r="AA3225" i="7"/>
  <c r="AA3428" i="7"/>
  <c r="AA4233" i="7"/>
  <c r="AA538" i="7"/>
  <c r="AA1010" i="7"/>
  <c r="AA2584" i="7"/>
  <c r="AA4701" i="7"/>
  <c r="AA2186" i="7"/>
  <c r="AA3108" i="7"/>
  <c r="AA1465" i="7"/>
  <c r="AA4792" i="7"/>
  <c r="AA2545" i="7"/>
  <c r="AA676" i="7"/>
  <c r="AA1018" i="7"/>
  <c r="AA1430" i="7"/>
  <c r="AA2420" i="7"/>
  <c r="AA74" i="7"/>
  <c r="AA1736" i="7"/>
  <c r="AA3461" i="7"/>
  <c r="AA2400" i="7"/>
  <c r="AA4886" i="7"/>
  <c r="AA3035" i="7"/>
  <c r="AA1005" i="7"/>
  <c r="AA403" i="7"/>
  <c r="AA4202" i="7"/>
  <c r="AA1919" i="7"/>
  <c r="AA3572" i="7"/>
  <c r="AA4945" i="7"/>
  <c r="AA4493" i="7"/>
  <c r="AA792" i="7"/>
  <c r="AA4279" i="7"/>
  <c r="AA983" i="7"/>
  <c r="AA1364" i="7"/>
  <c r="AA3939" i="7"/>
  <c r="AA4514" i="7"/>
  <c r="AA4662" i="7"/>
  <c r="AA2475" i="7"/>
  <c r="AA1202" i="7"/>
  <c r="AA645" i="7"/>
  <c r="AA40" i="7"/>
  <c r="AA2141" i="7"/>
  <c r="AA1025" i="7"/>
  <c r="AA2999" i="7"/>
  <c r="AA2189" i="7"/>
  <c r="AA4156" i="7"/>
  <c r="AA558" i="7"/>
  <c r="AA3269" i="7"/>
  <c r="AA4643" i="7"/>
  <c r="AA1732" i="7"/>
  <c r="AA1474" i="7"/>
  <c r="AA1268" i="7"/>
  <c r="AA2857" i="7"/>
  <c r="AA2816" i="7"/>
  <c r="AA35" i="7"/>
  <c r="AA1291" i="7"/>
  <c r="AA63" i="7"/>
  <c r="AA127" i="7"/>
  <c r="AA4783" i="7"/>
  <c r="AA2441" i="7"/>
  <c r="AA549" i="7"/>
  <c r="AA1636" i="7"/>
  <c r="AA4515" i="7"/>
  <c r="AA504" i="7"/>
  <c r="AA4072" i="7"/>
  <c r="AA395" i="7"/>
  <c r="AA2212" i="7"/>
  <c r="AA561" i="7"/>
  <c r="AA3807" i="7"/>
  <c r="AA1563" i="7"/>
  <c r="AA1044" i="7"/>
  <c r="AA3804" i="7"/>
  <c r="AA3357" i="7"/>
  <c r="AA3400" i="7"/>
  <c r="AA4267" i="7"/>
  <c r="AA3355" i="7"/>
  <c r="AA4692" i="7"/>
  <c r="AA5001" i="7"/>
  <c r="AA4207" i="7"/>
  <c r="AA1784" i="7"/>
  <c r="AA4170" i="7"/>
  <c r="AA369" i="7"/>
  <c r="AA2209" i="7"/>
  <c r="AA4740" i="7"/>
  <c r="AA2838" i="7"/>
  <c r="AA831" i="7"/>
  <c r="AA1745" i="7"/>
  <c r="AA2852" i="7"/>
  <c r="AA211" i="7"/>
  <c r="AA1153" i="7"/>
  <c r="AA3126" i="7"/>
  <c r="AA939" i="7"/>
  <c r="AA2423" i="7"/>
  <c r="AA2263" i="7"/>
  <c r="AA2114" i="7"/>
  <c r="AA2493" i="7"/>
  <c r="AA867" i="7"/>
  <c r="AA4249" i="7"/>
  <c r="AA1442" i="7"/>
  <c r="AA2183" i="7"/>
  <c r="AA1241" i="7"/>
  <c r="AA2051" i="7"/>
  <c r="AA1725" i="7"/>
  <c r="AA4045" i="7"/>
  <c r="AA172" i="7"/>
  <c r="AA1729" i="7"/>
  <c r="AA683" i="7"/>
  <c r="AA1182" i="7"/>
  <c r="AA961" i="7"/>
  <c r="AA2548" i="7"/>
  <c r="AA1960" i="7"/>
  <c r="AA1888" i="7"/>
  <c r="AA2157" i="7"/>
  <c r="AA3249" i="7"/>
  <c r="AA3147" i="7"/>
  <c r="AA4576" i="7"/>
  <c r="AA3420" i="7"/>
  <c r="AA64" i="7"/>
  <c r="AA4337" i="7"/>
  <c r="AA2975" i="7"/>
  <c r="AA585" i="7"/>
  <c r="AA682" i="7"/>
  <c r="AA4790" i="7"/>
  <c r="AA2779" i="7"/>
  <c r="AA3301" i="7"/>
  <c r="AA1467" i="7"/>
  <c r="AA1207" i="7"/>
  <c r="AA938" i="7"/>
  <c r="AA4167" i="7"/>
  <c r="AA694" i="7"/>
  <c r="AA2822" i="7"/>
  <c r="AA2673" i="7"/>
  <c r="AA724" i="7"/>
  <c r="AA175" i="7"/>
  <c r="AA4294" i="7"/>
  <c r="AA2256" i="7"/>
  <c r="AA3586" i="7"/>
  <c r="AA1559" i="7"/>
  <c r="AA353" i="7"/>
  <c r="AA4330" i="7"/>
  <c r="AA1501" i="7"/>
  <c r="AA79" i="7"/>
  <c r="AA3848" i="7"/>
  <c r="AA4174" i="7"/>
  <c r="AA3724" i="7"/>
  <c r="AA2427" i="7"/>
  <c r="AA4449" i="7"/>
  <c r="AA279" i="7"/>
  <c r="AA3241" i="7"/>
  <c r="AA1976" i="7"/>
  <c r="AA4375" i="7"/>
  <c r="AA930" i="7"/>
  <c r="AA1101" i="7"/>
  <c r="AA1959" i="7"/>
  <c r="AA1296" i="7"/>
  <c r="AA4286" i="7"/>
  <c r="AA1775" i="7"/>
  <c r="AA1193" i="7"/>
  <c r="AA3363" i="7"/>
  <c r="AA4163" i="7"/>
  <c r="AA1964" i="7"/>
  <c r="AA4536" i="7"/>
  <c r="AA1133" i="7"/>
  <c r="AA4066" i="7"/>
  <c r="AA3581" i="7"/>
  <c r="AA3165" i="7"/>
  <c r="AA562" i="7"/>
  <c r="AA1138" i="7"/>
  <c r="AA1644" i="7"/>
  <c r="AA2487" i="7"/>
  <c r="AA1767" i="7"/>
  <c r="AA3812" i="7"/>
  <c r="AA215" i="7"/>
  <c r="AA1300" i="7"/>
  <c r="AA3944" i="7"/>
  <c r="AA2627" i="7"/>
  <c r="AA3731" i="7"/>
  <c r="AA2812" i="7"/>
  <c r="AA149" i="7"/>
  <c r="AA999" i="7"/>
  <c r="AA677" i="7"/>
  <c r="AA4590" i="7"/>
  <c r="AA3142" i="7"/>
  <c r="AA2662" i="7"/>
  <c r="AA852" i="7"/>
  <c r="AA1530" i="7"/>
  <c r="AA1973" i="7"/>
  <c r="AA4970" i="7"/>
  <c r="AA491" i="7"/>
  <c r="AA1321" i="7"/>
  <c r="AA1398" i="7"/>
  <c r="AA1689" i="7"/>
  <c r="AA1830" i="7"/>
  <c r="AA4471" i="7"/>
  <c r="AA1841" i="7"/>
  <c r="AA3653" i="7"/>
  <c r="AA779" i="7"/>
  <c r="AA2788" i="7"/>
  <c r="AA3515" i="7"/>
  <c r="AA3330" i="7"/>
  <c r="AA3371" i="7"/>
  <c r="AA2660" i="7"/>
  <c r="AA3331" i="7"/>
  <c r="AA4124" i="7"/>
  <c r="AA1369" i="7"/>
  <c r="AA4403" i="7"/>
  <c r="AA2161" i="7"/>
  <c r="AA1423" i="7"/>
  <c r="AA657" i="7"/>
  <c r="AA3703" i="7"/>
  <c r="AA3469" i="7"/>
  <c r="AA4143" i="7"/>
  <c r="AA3771" i="7"/>
  <c r="AA2102" i="7"/>
  <c r="AA4189" i="7"/>
  <c r="AA1497" i="7"/>
  <c r="AA354" i="7"/>
  <c r="AA2675" i="7"/>
  <c r="AA3900" i="7"/>
  <c r="AA3890" i="7"/>
  <c r="AA1127" i="7"/>
  <c r="AA602" i="7"/>
  <c r="AA3486" i="7"/>
  <c r="AA4197" i="7"/>
  <c r="AA977" i="7"/>
  <c r="AA4101" i="7"/>
  <c r="AA4891" i="7"/>
  <c r="AA3549" i="7"/>
  <c r="AA2101" i="7"/>
  <c r="AA2312" i="7"/>
  <c r="AA3524" i="7"/>
  <c r="AA1858" i="7"/>
  <c r="AA1176" i="7"/>
  <c r="AA2801" i="7"/>
  <c r="AA2929" i="7"/>
  <c r="AA2911" i="7"/>
  <c r="AA4236" i="7"/>
  <c r="AA3148" i="7"/>
  <c r="AA990" i="7"/>
  <c r="AA3805" i="7"/>
  <c r="AA4974" i="7"/>
  <c r="AA4675" i="7"/>
  <c r="AA2479" i="7"/>
  <c r="AA3538" i="7"/>
  <c r="AA3632" i="7"/>
  <c r="AA266" i="7"/>
  <c r="AA1680" i="7"/>
  <c r="AA2861" i="7"/>
  <c r="AA942" i="7"/>
  <c r="AA1083" i="7"/>
  <c r="AA609" i="7"/>
  <c r="AA1389" i="7"/>
  <c r="AA2813" i="7"/>
  <c r="AA4527" i="7"/>
  <c r="AA141" i="7"/>
  <c r="AA4261" i="7"/>
  <c r="AA1851" i="7"/>
  <c r="AA2974" i="7"/>
  <c r="AA4393" i="7"/>
  <c r="AA2319" i="7"/>
  <c r="AA1882" i="7"/>
  <c r="AA3530" i="7"/>
  <c r="AA4734" i="7"/>
  <c r="AA2594" i="7"/>
  <c r="AA742" i="7"/>
  <c r="AA2376" i="7"/>
  <c r="AA2849" i="7"/>
  <c r="AA2992" i="7"/>
  <c r="AA2182" i="7"/>
  <c r="AA1489" i="7"/>
  <c r="AA1256" i="7"/>
  <c r="AA3629" i="7"/>
  <c r="AA2968" i="7"/>
  <c r="AA4787" i="7"/>
  <c r="AA888" i="7"/>
  <c r="AA4838" i="7"/>
  <c r="AA3903" i="7"/>
  <c r="AA1852" i="7"/>
  <c r="AA2456" i="7"/>
  <c r="AA3234" i="7"/>
  <c r="AA1087" i="7"/>
  <c r="AA43" i="7"/>
  <c r="AA4852" i="7"/>
  <c r="AA332" i="7"/>
  <c r="AA3737" i="7"/>
  <c r="AA2976" i="7"/>
  <c r="AA2647" i="7"/>
  <c r="AA637" i="7"/>
  <c r="AA4355" i="7"/>
  <c r="AA2663" i="7"/>
  <c r="AA3927" i="7"/>
  <c r="AA224" i="7"/>
  <c r="AA4656" i="7"/>
  <c r="AA3302" i="7"/>
  <c r="AA2129" i="7"/>
  <c r="AA4568" i="7"/>
  <c r="AA2756" i="7"/>
  <c r="AA2664" i="7"/>
  <c r="AA1167" i="7"/>
  <c r="AA1579" i="7"/>
  <c r="AA3509" i="7"/>
  <c r="AA4069" i="7"/>
  <c r="AA1219" i="7"/>
  <c r="AA1451" i="7"/>
  <c r="AA2685" i="7"/>
  <c r="AA3836" i="7"/>
  <c r="AA1339" i="7"/>
  <c r="AA3005" i="7"/>
  <c r="AA864" i="7"/>
  <c r="AA1992" i="7"/>
  <c r="AA2327" i="7"/>
  <c r="AA490" i="7"/>
  <c r="AA4425" i="7"/>
  <c r="AA3755" i="7"/>
  <c r="AA4178" i="7"/>
  <c r="AA1696" i="7"/>
  <c r="AA1540" i="7"/>
  <c r="AA2004" i="7"/>
  <c r="AA4642" i="7"/>
  <c r="AA4293" i="7"/>
  <c r="AA3696" i="7"/>
  <c r="AA2952" i="7"/>
  <c r="AA3800" i="7"/>
  <c r="AA3467" i="7"/>
  <c r="AA2214" i="7"/>
  <c r="AA4905" i="7"/>
  <c r="AA3689" i="7"/>
  <c r="AA1930" i="7"/>
  <c r="AA473" i="7"/>
  <c r="AA2139" i="7"/>
  <c r="AA2514" i="7"/>
  <c r="AA4057" i="7"/>
  <c r="AA1816" i="7"/>
  <c r="AA4004" i="7"/>
  <c r="AA4165" i="7"/>
  <c r="AA2603" i="7"/>
  <c r="AA435" i="7"/>
  <c r="AA4225" i="7"/>
  <c r="AA1819" i="7"/>
  <c r="AA2044" i="7"/>
  <c r="AA2366" i="7"/>
  <c r="AA711" i="7"/>
  <c r="AA3801" i="7"/>
  <c r="AA4486" i="7"/>
  <c r="AA1173" i="7"/>
  <c r="AA4256" i="7"/>
  <c r="AA2436" i="7"/>
  <c r="AA3995" i="7"/>
  <c r="AA889" i="7"/>
  <c r="AA593" i="7"/>
  <c r="AA3083" i="7"/>
  <c r="AA2367" i="7"/>
  <c r="AA1994" i="7"/>
  <c r="AA922" i="7"/>
  <c r="AA1062" i="7"/>
  <c r="AA4287" i="7"/>
  <c r="AA3870" i="7"/>
  <c r="AA4930" i="7"/>
  <c r="AA3772" i="7"/>
  <c r="AA1269" i="7"/>
  <c r="AA135" i="7"/>
  <c r="AA1132" i="7"/>
  <c r="AA2495" i="7"/>
  <c r="AA4144" i="7"/>
  <c r="AA1393" i="7"/>
  <c r="AA2591" i="7"/>
  <c r="AA3158" i="7"/>
  <c r="AA3849" i="7"/>
  <c r="AA1503" i="7"/>
  <c r="AA1591" i="7"/>
  <c r="AA4556" i="7"/>
  <c r="AA389" i="7"/>
  <c r="AA3498" i="7"/>
  <c r="AA493" i="7"/>
  <c r="AA1070" i="7"/>
  <c r="AA1898" i="7"/>
  <c r="AA3064" i="7"/>
  <c r="AA535" i="7"/>
  <c r="AA3458" i="7"/>
  <c r="AA2466" i="7"/>
  <c r="AA4965" i="7"/>
  <c r="AA4281" i="7"/>
  <c r="AA2897" i="7"/>
  <c r="AA1800" i="7"/>
  <c r="AA4622" i="7"/>
  <c r="AA1987" i="7"/>
  <c r="AA4168" i="7"/>
  <c r="AA247" i="7"/>
  <c r="AA2190" i="7"/>
  <c r="AA3138" i="7"/>
  <c r="AA3120" i="7"/>
  <c r="AA4853" i="7"/>
  <c r="AA4819" i="7"/>
  <c r="AA3315" i="7"/>
  <c r="AA1377" i="7"/>
  <c r="AA3196" i="7"/>
  <c r="AA837" i="7"/>
  <c r="AA4110" i="7"/>
  <c r="AA2750" i="7"/>
  <c r="AA480" i="7"/>
  <c r="AA2429" i="7"/>
  <c r="AA1468" i="7"/>
  <c r="AA3450" i="7"/>
  <c r="AA4070" i="7"/>
  <c r="AA4591" i="7"/>
  <c r="AA2754" i="7"/>
  <c r="AA2570" i="7"/>
  <c r="AA583" i="7"/>
  <c r="AA3237" i="7"/>
  <c r="AA3435" i="7"/>
  <c r="AA2339" i="7"/>
  <c r="AA1260" i="7"/>
  <c r="AA651" i="7"/>
  <c r="AA2872" i="7"/>
  <c r="AA4038" i="7"/>
  <c r="AA3029" i="7"/>
  <c r="AA2221" i="7"/>
  <c r="AA2480" i="7"/>
  <c r="AA4920" i="7"/>
  <c r="AA339" i="7"/>
  <c r="AA2056" i="7"/>
  <c r="AA2368" i="7"/>
  <c r="AA1875" i="7"/>
  <c r="AA2336" i="7"/>
  <c r="AA1170" i="7"/>
  <c r="AA4378" i="7"/>
  <c r="AA4311" i="7"/>
  <c r="AA3432" i="7"/>
  <c r="AA1191" i="7"/>
  <c r="AA3074" i="7"/>
  <c r="AA2867" i="7"/>
  <c r="AA4966" i="7"/>
  <c r="AA3264" i="7"/>
  <c r="AA4338" i="7"/>
  <c r="AA464" i="7"/>
  <c r="AA1372" i="7"/>
  <c r="AA3471" i="7"/>
  <c r="AA4126" i="7"/>
  <c r="AA3013" i="7"/>
  <c r="AA4684" i="7"/>
  <c r="AA4649" i="7"/>
  <c r="AA2908" i="7"/>
  <c r="AA3014" i="7"/>
  <c r="AA2224" i="7"/>
  <c r="AA3293" i="7"/>
  <c r="AA4798" i="7"/>
  <c r="AA1045" i="7"/>
  <c r="AA3023" i="7"/>
  <c r="AA1475" i="7"/>
  <c r="AA2260" i="7"/>
  <c r="AA95" i="7"/>
  <c r="AA4542" i="7"/>
  <c r="AA2144" i="7"/>
  <c r="AA2274" i="7"/>
  <c r="AA534" i="7"/>
  <c r="AA3587" i="7"/>
  <c r="AA1556" i="7"/>
  <c r="AA3276" i="7"/>
  <c r="AA3000" i="7"/>
  <c r="AA1949" i="7"/>
  <c r="AA2639" i="7"/>
  <c r="AA1836" i="7"/>
  <c r="AA3105" i="7"/>
  <c r="AA4860" i="7"/>
  <c r="AA3759" i="7"/>
  <c r="AA1443" i="7"/>
  <c r="AA827" i="7"/>
  <c r="AA4185" i="7"/>
  <c r="AA3802" i="7"/>
  <c r="AA4781" i="7"/>
  <c r="AA3894" i="7"/>
  <c r="AA2412" i="7"/>
  <c r="AA376" i="7"/>
  <c r="AA2049" i="7"/>
  <c r="AA1598" i="7"/>
  <c r="AA1313" i="7"/>
  <c r="AA4125" i="7"/>
  <c r="AA4217" i="7"/>
  <c r="AA385" i="7"/>
  <c r="AA1205" i="7"/>
  <c r="AA348" i="7"/>
  <c r="AA666" i="7"/>
  <c r="AA2798" i="7"/>
  <c r="AA854" i="7"/>
  <c r="AA1571" i="7"/>
  <c r="AA2329" i="7"/>
  <c r="AA53" i="7"/>
  <c r="AA3838" i="7"/>
  <c r="AA3421" i="7"/>
  <c r="AA4214" i="7"/>
  <c r="AA4572" i="7"/>
  <c r="AA3665" i="7"/>
  <c r="AA4495" i="7"/>
  <c r="AA4793" i="7"/>
  <c r="AA3633" i="7"/>
  <c r="AA1250" i="7"/>
  <c r="AA245" i="7"/>
  <c r="AA1404" i="7"/>
  <c r="AA4651" i="7"/>
  <c r="AA2215" i="7"/>
  <c r="AA3187" i="7"/>
  <c r="AA1019" i="7"/>
  <c r="AA2745" i="7"/>
  <c r="AA4500" i="7"/>
  <c r="AA4708" i="7"/>
  <c r="AA3972" i="7"/>
  <c r="AA1935" i="7"/>
  <c r="AA1743" i="7"/>
  <c r="AA2509" i="7"/>
  <c r="AA4148" i="7"/>
  <c r="AA1887" i="7"/>
  <c r="AA3828" i="7"/>
  <c r="AA2437" i="7"/>
  <c r="AA2308" i="7"/>
  <c r="AA563" i="7"/>
  <c r="AA1566" i="7"/>
  <c r="AA1408" i="7"/>
  <c r="AA4321" i="7"/>
  <c r="AA4492" i="7"/>
  <c r="AA2727" i="7"/>
  <c r="AA3799" i="7"/>
  <c r="AA2346" i="7"/>
  <c r="AA1301" i="7"/>
  <c r="AA745" i="7"/>
  <c r="AA2870" i="7"/>
  <c r="AA3222" i="7"/>
  <c r="AA877" i="7"/>
  <c r="AA1195" i="7"/>
  <c r="AA4490" i="7"/>
  <c r="AA2145" i="7"/>
  <c r="AA3949" i="7"/>
  <c r="AA3333" i="7"/>
  <c r="AA1770" i="7"/>
  <c r="AA2369" i="7"/>
  <c r="AA1737" i="7"/>
  <c r="AA282" i="7"/>
  <c r="AA800" i="7"/>
  <c r="AA1240" i="7"/>
  <c r="AA739" i="7"/>
  <c r="AA2796" i="7"/>
  <c r="AA3375" i="7"/>
  <c r="AA2251" i="7"/>
  <c r="AA4887" i="7"/>
  <c r="AA3051" i="7"/>
  <c r="AA1528" i="7"/>
  <c r="AA267" i="7"/>
  <c r="AA2243" i="7"/>
  <c r="AA1444" i="7"/>
  <c r="AA3614" i="7"/>
  <c r="AA4134" i="7"/>
  <c r="AA3595" i="7"/>
  <c r="AA3448" i="7"/>
  <c r="AA340" i="7"/>
  <c r="AA3856" i="7"/>
  <c r="AA1445" i="7"/>
  <c r="AA2899" i="7"/>
  <c r="AA2297" i="7"/>
  <c r="AA2123" i="7"/>
  <c r="AA876" i="7"/>
  <c r="AA3866" i="7"/>
  <c r="AA3133" i="7"/>
  <c r="AA1307" i="7"/>
  <c r="AA2082" i="7"/>
  <c r="AA3162" i="7"/>
  <c r="AA4277" i="7"/>
  <c r="AA1623" i="7"/>
  <c r="AA2645" i="7"/>
  <c r="AA853" i="7"/>
  <c r="AA4794" i="7"/>
  <c r="AA299" i="7"/>
  <c r="AA1999" i="7"/>
  <c r="AA3326" i="7"/>
  <c r="AA2670" i="7"/>
  <c r="AA2310" i="7"/>
  <c r="AA2304" i="7"/>
  <c r="AA1863" i="7"/>
  <c r="AA1336" i="7"/>
  <c r="AA4062" i="7"/>
  <c r="AA3654" i="7"/>
  <c r="AA1283" i="7"/>
  <c r="AA4686" i="7"/>
  <c r="AA4357" i="7"/>
  <c r="AA4290" i="7"/>
  <c r="AA3647" i="7"/>
  <c r="AA858" i="7"/>
  <c r="AA1218" i="7"/>
  <c r="AA2124" i="7"/>
  <c r="AA3648" i="7"/>
  <c r="AA1412" i="7"/>
  <c r="AA2932" i="7"/>
  <c r="AA985" i="7"/>
  <c r="AA207" i="7"/>
  <c r="AA3767" i="7"/>
  <c r="AA4892" i="7"/>
  <c r="AA210" i="7"/>
  <c r="AA3494" i="7"/>
  <c r="AA455" i="7"/>
  <c r="AA3817" i="7"/>
  <c r="AA2317" i="7"/>
  <c r="AA3451" i="7"/>
  <c r="AA2239" i="7"/>
  <c r="AA3328" i="7"/>
  <c r="AA3887" i="7"/>
  <c r="AA3994" i="7"/>
  <c r="AA4962" i="7"/>
  <c r="AA342" i="7"/>
  <c r="AA3993" i="7"/>
  <c r="AA3517" i="7"/>
  <c r="AA2951" i="7"/>
  <c r="AA156" i="7"/>
  <c r="AA4192" i="7"/>
  <c r="AA3186" i="7"/>
  <c r="AA2513" i="7"/>
  <c r="AA1804" i="7"/>
  <c r="AA1844" i="7"/>
  <c r="AA1801" i="7"/>
  <c r="AA2384" i="7"/>
  <c r="AA387" i="7"/>
  <c r="AA117" i="7"/>
  <c r="AA2065" i="7"/>
  <c r="AA3097" i="7"/>
  <c r="AA3704" i="7"/>
  <c r="AA3899" i="7"/>
  <c r="AA4052" i="7"/>
  <c r="AA3334" i="7"/>
  <c r="AA252" i="7"/>
  <c r="AA302" i="7"/>
  <c r="AA4474" i="7"/>
  <c r="AA3096" i="7"/>
  <c r="AA1690" i="7"/>
  <c r="AA4247" i="7"/>
  <c r="AA3084" i="7"/>
  <c r="AA4177" i="7"/>
  <c r="AA1683" i="7"/>
  <c r="AA2268" i="7"/>
  <c r="AA1749" i="7"/>
  <c r="AA3599" i="7"/>
  <c r="AA4198" i="7"/>
  <c r="AA510" i="7"/>
  <c r="AA1688" i="7"/>
  <c r="AA4377" i="7"/>
  <c r="AA4731" i="7"/>
  <c r="AA306" i="7"/>
  <c r="AA4963" i="7"/>
  <c r="AA621" i="7"/>
  <c r="AA1534" i="7"/>
  <c r="AA3422" i="7"/>
  <c r="AA4608" i="7"/>
  <c r="AA1984" i="7"/>
  <c r="AA4409" i="7"/>
  <c r="AA1652" i="7"/>
  <c r="AA2470" i="7"/>
  <c r="AA4635" i="7"/>
  <c r="AA1394" i="7"/>
  <c r="AA3966" i="7"/>
  <c r="AA1833" i="7"/>
  <c r="AA1082" i="7"/>
  <c r="AA3443" i="7"/>
  <c r="AA1020" i="7"/>
  <c r="AA1472" i="7"/>
  <c r="AA4923" i="7"/>
  <c r="AA2510" i="7"/>
  <c r="AA4291" i="7"/>
  <c r="AA1416" i="7"/>
  <c r="AA679" i="7"/>
  <c r="AA1600" i="7"/>
  <c r="AA2392" i="7"/>
  <c r="AA56" i="7"/>
  <c r="AA4757" i="7"/>
  <c r="AA1589" i="7"/>
  <c r="AA2024" i="7"/>
  <c r="AA3418" i="7"/>
  <c r="AA2635" i="7"/>
  <c r="AA3304" i="7"/>
  <c r="AA3987" i="7"/>
  <c r="AA2461" i="7"/>
  <c r="AA4190" i="7"/>
  <c r="AA2880" i="7"/>
  <c r="AA2558" i="7"/>
  <c r="AA1659" i="7"/>
  <c r="AA4253" i="7"/>
  <c r="AA1140" i="7"/>
  <c r="AA4938" i="7"/>
  <c r="AA1674" i="7"/>
  <c r="AA1772" i="7"/>
  <c r="AA2522" i="7"/>
  <c r="AA62" i="7"/>
  <c r="AA3403" i="7"/>
  <c r="AA998" i="7"/>
  <c r="AA3686" i="7"/>
  <c r="AA553" i="7"/>
  <c r="AA1915" i="7"/>
  <c r="AA3175" i="7"/>
  <c r="AA1356" i="7"/>
  <c r="AA1640" i="7"/>
  <c r="AA3348" i="7"/>
  <c r="AA1988" i="7"/>
  <c r="AA2217" i="7"/>
  <c r="AA4991" i="7"/>
  <c r="AA270" i="7"/>
  <c r="AA1595" i="7"/>
  <c r="AA1878" i="7"/>
  <c r="AA3880" i="7"/>
  <c r="AA3216" i="7"/>
  <c r="AA3223" i="7"/>
  <c r="AA4764" i="7"/>
  <c r="AA935" i="7"/>
  <c r="AA777" i="7"/>
  <c r="AA246" i="7"/>
  <c r="AA4968" i="7"/>
  <c r="AA1231" i="7"/>
  <c r="AA1653" i="7"/>
  <c r="AA642" i="7"/>
  <c r="AA4399" i="7"/>
  <c r="AA65" i="7"/>
  <c r="AA3711" i="7"/>
  <c r="AA4831" i="7"/>
  <c r="AA3362" i="7"/>
  <c r="AA478" i="7"/>
  <c r="AA3204" i="7"/>
  <c r="AA542" i="7"/>
  <c r="AA781" i="7"/>
  <c r="AA4420" i="7"/>
  <c r="AA2307" i="7"/>
  <c r="AA3460" i="7"/>
  <c r="AA3935" i="7"/>
  <c r="AA811" i="7"/>
  <c r="AA931" i="7"/>
  <c r="AA2154" i="7"/>
  <c r="AA2424" i="7"/>
  <c r="AA236" i="7"/>
  <c r="AA4636" i="7"/>
  <c r="AA1262" i="7"/>
  <c r="AA2743" i="7"/>
  <c r="AA2401" i="7"/>
  <c r="AA4755" i="7"/>
  <c r="AA626" i="7"/>
  <c r="AA2757" i="7"/>
  <c r="AA2778" i="7"/>
  <c r="AA3386" i="7"/>
  <c r="AA995" i="7"/>
  <c r="AA1730" i="7"/>
  <c r="AA2568" i="7"/>
  <c r="AA749" i="7"/>
  <c r="AA3734" i="7"/>
  <c r="AA402" i="7"/>
  <c r="AA2300" i="7"/>
  <c r="AA1057" i="7"/>
  <c r="AA2856" i="7"/>
  <c r="AA2091" i="7"/>
  <c r="AA3738" i="7"/>
  <c r="AA3008" i="7"/>
  <c r="AA4001" i="7"/>
  <c r="AA289" i="7"/>
  <c r="AA439" i="7"/>
  <c r="AA4012" i="7"/>
  <c r="AA2980" i="7"/>
  <c r="AA539" i="7"/>
  <c r="AA350" i="7"/>
  <c r="AA750" i="7"/>
  <c r="AA3860" i="7"/>
  <c r="AA4650" i="7"/>
  <c r="AA4987" i="7"/>
  <c r="AA3412" i="7"/>
  <c r="AA1855" i="7"/>
  <c r="AA3764" i="7"/>
  <c r="AA148" i="7"/>
  <c r="AA1487" i="7"/>
  <c r="AA2484" i="7"/>
  <c r="AA2860" i="7"/>
  <c r="AA1039" i="7"/>
  <c r="AA2853" i="7"/>
  <c r="AA2671" i="7"/>
  <c r="AA4673" i="7"/>
  <c r="AA619" i="7"/>
  <c r="AA3230" i="7"/>
  <c r="AA933" i="7"/>
  <c r="AA1746" i="7"/>
  <c r="AA992" i="7"/>
  <c r="AA2674" i="7"/>
  <c r="AA4405" i="7"/>
  <c r="AA578" i="7"/>
  <c r="AA3476" i="7"/>
  <c r="AA3365" i="7"/>
  <c r="AA2753" i="7"/>
  <c r="AA4154" i="7"/>
  <c r="AA304" i="7"/>
  <c r="AA2171" i="7"/>
  <c r="AA4538" i="7"/>
  <c r="AA458" i="7"/>
  <c r="AA3305" i="7"/>
  <c r="AA3026" i="7"/>
  <c r="AA2390" i="7"/>
  <c r="AA4816" i="7"/>
  <c r="AA4398" i="7"/>
  <c r="AA231" i="7"/>
  <c r="AA2902" i="7"/>
  <c r="AA3712" i="7"/>
  <c r="AA4876" i="7"/>
  <c r="AA2563" i="7"/>
  <c r="AA2037" i="7"/>
  <c r="AA3984" i="7"/>
  <c r="AA3066" i="7"/>
  <c r="AA1710" i="7"/>
  <c r="AA3822" i="7"/>
  <c r="AA1677" i="7"/>
  <c r="AA1957" i="7"/>
  <c r="AA1355" i="7"/>
  <c r="AA4785" i="7"/>
  <c r="AA1063" i="7"/>
  <c r="AA1114" i="7"/>
  <c r="AA533" i="7"/>
  <c r="AA590" i="7"/>
  <c r="AA89" i="7"/>
  <c r="AA2770" i="7"/>
  <c r="AA2393" i="7"/>
  <c r="AA2413" i="7"/>
  <c r="AA4983" i="7"/>
  <c r="AA3141" i="7"/>
  <c r="AA3151" i="7"/>
  <c r="AA2005" i="7"/>
  <c r="AA3681" i="7"/>
  <c r="AA4250" i="7"/>
  <c r="AA832" i="7"/>
  <c r="AA450" i="7"/>
  <c r="AA3613" i="7"/>
  <c r="AA3242" i="7"/>
  <c r="AA4689" i="7"/>
  <c r="AA394" i="7"/>
  <c r="AA896" i="7"/>
  <c r="AA216" i="7"/>
  <c r="AA4459" i="7"/>
  <c r="AA3919" i="7"/>
  <c r="AA2916" i="7"/>
  <c r="AA689" i="7"/>
  <c r="AA2043" i="7"/>
  <c r="AA3932" i="7"/>
  <c r="AA2686" i="7"/>
  <c r="AA3753" i="7"/>
  <c r="AA3837" i="7"/>
  <c r="AA4379" i="7"/>
  <c r="AA3303" i="7"/>
  <c r="AA154" i="7"/>
  <c r="AA3554" i="7"/>
  <c r="AA2903" i="7"/>
  <c r="AA1980" i="7"/>
  <c r="AA1362" i="7"/>
  <c r="AA1248" i="7"/>
  <c r="AA947" i="7"/>
  <c r="AA4329" i="7"/>
  <c r="AA3345" i="7"/>
  <c r="AA2933" i="7"/>
  <c r="AA4129" i="7"/>
  <c r="AA4646" i="7"/>
  <c r="AA1561" i="7"/>
  <c r="AA1583" i="7"/>
  <c r="AA2695" i="7"/>
  <c r="AA3170" i="7"/>
  <c r="AA4395" i="7"/>
  <c r="AA974" i="7"/>
  <c r="AA1111" i="7"/>
  <c r="AA3300" i="7"/>
  <c r="AA2504" i="7"/>
  <c r="AA221" i="7"/>
  <c r="AA909" i="7"/>
  <c r="AA1273" i="7"/>
  <c r="AA2362" i="7"/>
  <c r="AA1088" i="7"/>
  <c r="AA740" i="7"/>
  <c r="AA1265" i="7"/>
  <c r="AA4336" i="7"/>
  <c r="AA2097" i="7"/>
  <c r="AA570" i="7"/>
  <c r="AA2604" i="7"/>
  <c r="AA1145" i="7"/>
  <c r="AA986" i="7"/>
  <c r="AA3839" i="7"/>
  <c r="AA610" i="7"/>
  <c r="AA2405" i="7"/>
  <c r="AA1922" i="7"/>
  <c r="AA227" i="7"/>
  <c r="AA1865" i="7"/>
  <c r="AA701" i="7"/>
  <c r="AA2640" i="7"/>
  <c r="AA2889" i="7"/>
  <c r="AA1233" i="7"/>
  <c r="AA4150" i="7"/>
  <c r="AA3781" i="7"/>
  <c r="AA4446" i="7"/>
  <c r="AA2716" i="7"/>
  <c r="AA1707" i="7"/>
  <c r="AA646" i="7"/>
  <c r="AA31" i="7"/>
  <c r="AA100" i="7"/>
  <c r="AA3407" i="7"/>
  <c r="AA3351" i="7"/>
  <c r="AA2519" i="7"/>
  <c r="AA3080" i="7"/>
  <c r="AA2028" i="7"/>
  <c r="AA2792" i="7"/>
  <c r="AA728" i="7"/>
  <c r="AA3079" i="7"/>
  <c r="AA85" i="7"/>
  <c r="AA1817" i="7"/>
  <c r="AA3921" i="7"/>
  <c r="AA2332" i="7"/>
  <c r="AA3350" i="7"/>
  <c r="AA1650" i="7"/>
  <c r="AA2473" i="7"/>
  <c r="AA484" i="7"/>
  <c r="AA2602" i="7"/>
  <c r="AA2121" i="7"/>
  <c r="AA3662" i="7"/>
  <c r="AA1106" i="7"/>
  <c r="AA3446" i="7"/>
  <c r="AA3089" i="7"/>
  <c r="AA2314" i="7"/>
  <c r="AA1242" i="7"/>
  <c r="AA4818" i="7"/>
  <c r="AA865" i="7"/>
  <c r="AA1379" i="7"/>
  <c r="AA4455" i="7"/>
  <c r="AA3867" i="7"/>
  <c r="AA1564" i="7"/>
  <c r="AA168" i="7"/>
  <c r="AA4929" i="7"/>
  <c r="AA377" i="7"/>
  <c r="AA1352" i="7"/>
  <c r="AA2845" i="7"/>
  <c r="AA2499" i="7"/>
  <c r="AA4789" i="7"/>
  <c r="AA4857" i="7"/>
  <c r="AA2414" i="7"/>
  <c r="AA2238" i="7"/>
  <c r="AA3129" i="7"/>
  <c r="AA2013" i="7"/>
  <c r="AA2763" i="7"/>
  <c r="AA958" i="7"/>
  <c r="AA3735" i="7"/>
  <c r="AA128" i="7"/>
  <c r="AA4724" i="7"/>
  <c r="AA3881" i="7"/>
  <c r="AA768" i="7"/>
  <c r="AA514" i="7"/>
  <c r="AA4087" i="7"/>
  <c r="AA846" i="7"/>
  <c r="AA1861" i="7"/>
  <c r="AA3171" i="7"/>
  <c r="AA3555" i="7"/>
  <c r="AA1786" i="7"/>
  <c r="AA2270" i="7"/>
  <c r="AA2700" i="7"/>
  <c r="AA4484" i="7"/>
  <c r="AA1237" i="7"/>
  <c r="AA3617" i="7"/>
  <c r="AA1660" i="7"/>
  <c r="AA4709" i="7"/>
  <c r="AA696" i="7"/>
  <c r="AA4028" i="7"/>
  <c r="AA3156" i="7"/>
  <c r="AA290" i="7"/>
  <c r="AA2969" i="7"/>
  <c r="AA2595" i="7"/>
  <c r="AA1624" i="7"/>
  <c r="AA1515" i="7"/>
  <c r="AA2379" i="7"/>
  <c r="AA2363" i="7"/>
  <c r="AA457" i="7"/>
  <c r="AA3441" i="7"/>
  <c r="AA2825" i="7"/>
  <c r="AA2806" i="7"/>
  <c r="AA4882" i="7"/>
  <c r="AA4628" i="7"/>
  <c r="AA1322" i="7"/>
  <c r="AA3121" i="7"/>
  <c r="AA4482" i="7"/>
  <c r="AA2311" i="7"/>
  <c r="AA183" i="7"/>
  <c r="AA218" i="7"/>
  <c r="AA2474" i="7"/>
  <c r="AA708" i="7"/>
  <c r="AA1335" i="7"/>
  <c r="AA197" i="7"/>
  <c r="AA2623" i="7"/>
  <c r="AA971" i="7"/>
  <c r="AA3976" i="7"/>
  <c r="AA2017" i="7"/>
  <c r="AA174" i="7"/>
  <c r="AA1946" i="7"/>
  <c r="AA4875" i="7"/>
  <c r="AA378" i="7"/>
  <c r="AA4157" i="7"/>
  <c r="AA2613" i="7"/>
  <c r="AA1748" i="7"/>
  <c r="AA4580" i="7"/>
  <c r="AA320" i="7"/>
  <c r="AA4050" i="7"/>
  <c r="AA615" i="7"/>
  <c r="AA2590" i="7"/>
  <c r="AA2125" i="7"/>
  <c r="AA4595" i="7"/>
  <c r="AA654" i="7"/>
  <c r="AA1204" i="7"/>
  <c r="AA2050" i="7"/>
  <c r="AA3254" i="7"/>
  <c r="AA243" i="7"/>
  <c r="AA2165" i="7"/>
  <c r="AA3827" i="7"/>
  <c r="AA1792" i="7"/>
  <c r="AA4909" i="7"/>
  <c r="AA2580" i="7"/>
  <c r="AA550" i="7"/>
  <c r="AA3349" i="7"/>
  <c r="AA476" i="7"/>
  <c r="AA1051" i="7"/>
  <c r="AA2035" i="7"/>
  <c r="AA2370" i="7"/>
  <c r="AA1907" i="7"/>
  <c r="AA82" i="7"/>
  <c r="AA4100" i="7"/>
  <c r="AA2068" i="7"/>
  <c r="AA4672" i="7"/>
  <c r="AA920" i="7"/>
  <c r="AA1431" i="7"/>
  <c r="AA2444" i="7"/>
  <c r="AA3103" i="7"/>
  <c r="AA2439" i="7"/>
  <c r="AA2232" i="7"/>
  <c r="AA3389" i="7"/>
  <c r="AA1849" i="7"/>
  <c r="AA101" i="7"/>
  <c r="AA1822" i="7"/>
  <c r="AA107" i="7"/>
  <c r="AA194" i="7"/>
  <c r="AA2944" i="7"/>
  <c r="AA165" i="7"/>
  <c r="AA4934" i="7"/>
  <c r="AA3663" i="7"/>
  <c r="AA414" i="7"/>
  <c r="AA2904" i="7"/>
  <c r="AA4356" i="7"/>
  <c r="AA1954" i="7"/>
  <c r="AA1213" i="7"/>
  <c r="AA4988" i="7"/>
  <c r="AA2893" i="7"/>
  <c r="AA1760" i="7"/>
  <c r="AA1382" i="7"/>
  <c r="AA2433" i="7"/>
  <c r="AA1670" i="7"/>
  <c r="AA2538" i="7"/>
  <c r="AA4203" i="7"/>
  <c r="AA1305" i="7"/>
  <c r="AA3207" i="7"/>
  <c r="AA3453" i="7"/>
  <c r="AA2718" i="7"/>
  <c r="AA3179" i="7"/>
  <c r="AA3936" i="7"/>
  <c r="AA372" i="7"/>
  <c r="AA4071" i="7"/>
  <c r="AA969" i="7"/>
  <c r="AA1073" i="7"/>
  <c r="AA20" i="7"/>
  <c r="AA150" i="7"/>
  <c r="AA2843" i="7"/>
  <c r="AA1608" i="7"/>
  <c r="AA4712" i="7"/>
  <c r="AA1048" i="7"/>
  <c r="AA359" i="7"/>
  <c r="AA4593" i="7"/>
  <c r="AA4296" i="7"/>
  <c r="AA3850" i="7"/>
  <c r="AA2167" i="7"/>
  <c r="AA2506" i="7"/>
  <c r="AA1340" i="7"/>
  <c r="AA1341" i="7"/>
  <c r="AA412" i="7"/>
  <c r="AA4586" i="7"/>
  <c r="AA2298" i="7"/>
  <c r="AA3924" i="7"/>
  <c r="AA4301" i="7"/>
  <c r="AA1870" i="7"/>
  <c r="AA607" i="7"/>
  <c r="AA4075" i="7"/>
  <c r="AA4893" i="7"/>
  <c r="AA1129" i="7"/>
  <c r="AA4496" i="7"/>
  <c r="AA1160" i="7"/>
  <c r="AA3544" i="7"/>
  <c r="AA2935" i="7"/>
  <c r="AA3967" i="7"/>
  <c r="AA2551" i="7"/>
  <c r="AA2702" i="7"/>
  <c r="AA1545" i="7"/>
  <c r="AA3818" i="7"/>
  <c r="AA1796" i="7"/>
  <c r="AA1192" i="7"/>
  <c r="AA3550" i="7"/>
  <c r="AA201" i="7"/>
  <c r="AA4211" i="7"/>
  <c r="AA66" i="7"/>
  <c r="AA2355" i="7"/>
  <c r="AA4343" i="7"/>
  <c r="AA4820" i="7"/>
  <c r="AA4604" i="7"/>
  <c r="AA1510" i="7"/>
  <c r="AA3228" i="7"/>
  <c r="AA2939" i="7"/>
  <c r="AA17" i="7"/>
  <c r="AA3430" i="7"/>
  <c r="AA3577" i="7"/>
  <c r="AA3573" i="7"/>
  <c r="AA185" i="7"/>
  <c r="AA2696" i="7"/>
  <c r="AA3535" i="7"/>
  <c r="AA2949" i="7"/>
  <c r="AA4659" i="7"/>
  <c r="AA4077" i="7"/>
  <c r="AA3571" i="7"/>
  <c r="AA4666" i="7"/>
  <c r="AA4307" i="7"/>
  <c r="AA3039" i="7"/>
  <c r="AA4910" i="7"/>
  <c r="AA3558" i="7"/>
  <c r="AA410" i="7"/>
  <c r="AA1956" i="7"/>
  <c r="AA664" i="7"/>
  <c r="AA923" i="7"/>
  <c r="AA4600" i="7"/>
  <c r="AA3382" i="7"/>
  <c r="AA4575" i="7"/>
  <c r="AA4716" i="7"/>
  <c r="AA2868" i="7"/>
  <c r="AA3945" i="7"/>
  <c r="AA2228" i="7"/>
  <c r="AA1950" i="7"/>
  <c r="AA1985" i="7"/>
  <c r="AA291" i="7"/>
  <c r="AA2955" i="7"/>
  <c r="AA3568" i="7"/>
  <c r="AA3991" i="7"/>
  <c r="AA370" i="7"/>
  <c r="AA3052" i="7"/>
  <c r="AA757" i="7"/>
  <c r="AA2395" i="7"/>
  <c r="AA1856" i="7"/>
  <c r="AA3502" i="7"/>
  <c r="AA3015" i="7"/>
  <c r="AA622" i="7"/>
  <c r="AA4874" i="7"/>
  <c r="AA1375" i="7"/>
  <c r="AA3673" i="7"/>
  <c r="AA857" i="7"/>
  <c r="AA470" i="7"/>
  <c r="AA759" i="7"/>
  <c r="AA4430" i="7"/>
  <c r="AA3324" i="7"/>
  <c r="AA3095" i="7"/>
  <c r="AA1200" i="7"/>
  <c r="AA4994" i="7"/>
  <c r="AA3152" i="7"/>
  <c r="AA4508" i="7"/>
  <c r="AA3551" i="7"/>
  <c r="AA157" i="7"/>
  <c r="AA3360" i="7"/>
  <c r="AA2465" i="7"/>
  <c r="AA330" i="7"/>
  <c r="AA4152" i="7"/>
  <c r="AA1002" i="7"/>
  <c r="AA3930" i="7"/>
  <c r="AA2282" i="7"/>
  <c r="AA3109" i="7"/>
  <c r="AA4960" i="7"/>
  <c r="AA2687" i="7"/>
  <c r="AA788" i="7"/>
  <c r="AA576" i="7"/>
  <c r="AA1550" i="7"/>
  <c r="AA2688" i="7"/>
  <c r="AA3878" i="7"/>
  <c r="AA2701" i="7"/>
  <c r="AA60" i="7"/>
  <c r="AA241" i="7"/>
  <c r="AA1187" i="7"/>
  <c r="AA3973" i="7"/>
  <c r="AA2240" i="7"/>
  <c r="AA4431" i="7"/>
  <c r="AA2823" i="7"/>
  <c r="AA3127" i="7"/>
  <c r="AA1931" i="7"/>
  <c r="AA1049" i="7"/>
  <c r="AA3258" i="7"/>
  <c r="AA1168" i="7"/>
  <c r="AA3656" i="7"/>
  <c r="AA943" i="7"/>
  <c r="AA673" i="7"/>
  <c r="AA3697" i="7"/>
  <c r="AA838" i="7"/>
  <c r="AA4552" i="7"/>
  <c r="AA3916" i="7"/>
  <c r="AA2292" i="7"/>
  <c r="AA1709" i="7"/>
  <c r="AA4292" i="7"/>
  <c r="AA4199" i="7"/>
  <c r="AA4533" i="7"/>
  <c r="AA360" i="7"/>
  <c r="AA736" i="7"/>
  <c r="AA3279" i="7"/>
  <c r="AA3221" i="7"/>
  <c r="AA4981" i="7"/>
  <c r="AA1323" i="7"/>
  <c r="AA527" i="7"/>
  <c r="AA2127" i="7"/>
  <c r="AA2507" i="7"/>
  <c r="AA2854" i="7"/>
  <c r="AA1500" i="7"/>
  <c r="AA4300" i="7"/>
  <c r="AA1368" i="7"/>
  <c r="AA4193" i="7"/>
  <c r="AA4632" i="7"/>
  <c r="AA142" i="7"/>
  <c r="AA2619" i="7"/>
  <c r="AA392" i="7"/>
  <c r="AA3153" i="7"/>
  <c r="AA3090" i="7"/>
  <c r="AA2589" i="7"/>
  <c r="AA4932" i="7"/>
  <c r="AA2559" i="7"/>
  <c r="AA3489" i="7"/>
  <c r="AA2500" i="7"/>
  <c r="AA4710" i="7"/>
  <c r="AA3075" i="7"/>
  <c r="AA3213" i="7"/>
  <c r="AA3751" i="7"/>
  <c r="AA2746" i="7"/>
  <c r="AA3255" i="7"/>
  <c r="AA428" i="7"/>
  <c r="AA2062" i="7"/>
  <c r="AA730" i="7"/>
  <c r="AA3163" i="7"/>
  <c r="AA2249" i="7"/>
  <c r="AA2342" i="7"/>
  <c r="AA1516" i="7"/>
  <c r="AA1156" i="7"/>
  <c r="AA1395" i="7"/>
  <c r="AA2478" i="7"/>
  <c r="AA2894" i="7"/>
  <c r="AA2697" i="7"/>
  <c r="AA4380" i="7"/>
  <c r="AA3384" i="7"/>
  <c r="AA1259" i="7"/>
  <c r="AA2587" i="7"/>
  <c r="AA4240" i="7"/>
  <c r="AA1574" i="7"/>
  <c r="AA1448" i="7"/>
  <c r="AA3760" i="7"/>
  <c r="AA600" i="7"/>
  <c r="AA4285" i="7"/>
  <c r="AA840" i="7"/>
  <c r="AA1011" i="7"/>
  <c r="AA1936" i="7"/>
  <c r="AA2092" i="7"/>
  <c r="AA1686" i="7"/>
  <c r="AA2313" i="7"/>
  <c r="AA4894" i="7"/>
  <c r="AA1499" i="7"/>
  <c r="AA1373" i="7"/>
  <c r="AA3545" i="7"/>
  <c r="AA3387" i="7"/>
  <c r="AA1164" i="7"/>
  <c r="AA2677" i="7"/>
  <c r="AA3719" i="7"/>
  <c r="AA1089" i="7"/>
  <c r="AA4553" i="7"/>
  <c r="AA1575" i="7"/>
  <c r="AA2956" i="7"/>
  <c r="AA3217" i="7"/>
  <c r="AA3229" i="7"/>
  <c r="AA4053" i="7"/>
  <c r="AA4681" i="7"/>
  <c r="AA2356" i="7"/>
  <c r="AA1947" i="7"/>
  <c r="AA1359" i="7"/>
  <c r="AA2862" i="7"/>
  <c r="AA3525" i="7"/>
  <c r="AA3623" i="7"/>
  <c r="AA1075" i="7"/>
  <c r="AA343" i="7"/>
  <c r="AA1531" i="7"/>
  <c r="AA3708" i="7"/>
  <c r="AA4371" i="7"/>
  <c r="AA2874" i="7"/>
  <c r="AA2265" i="7"/>
  <c r="AA753" i="7"/>
  <c r="AA4428" i="7"/>
  <c r="AA2027" i="7"/>
  <c r="AA3526" i="7"/>
  <c r="AA798" i="7"/>
  <c r="AA904" i="7"/>
  <c r="AA4765" i="7"/>
  <c r="AA2941" i="7"/>
  <c r="AA2569" i="7"/>
  <c r="AA3310" i="7"/>
  <c r="AA4521" i="7"/>
  <c r="AA3844" i="7"/>
  <c r="AA1154" i="7"/>
  <c r="AA1751" i="7"/>
  <c r="AA3361" i="7"/>
  <c r="AA1620" i="7"/>
  <c r="AA2168" i="7"/>
  <c r="AA1028" i="7"/>
  <c r="AA1965" i="7"/>
  <c r="AA3027" i="7"/>
  <c r="AA2151" i="7"/>
  <c r="AA3701" i="7"/>
  <c r="AA2106" i="7"/>
  <c r="AA2858" i="7"/>
  <c r="AA4849" i="7"/>
  <c r="AA1584" i="7"/>
  <c r="AA3638" i="7"/>
  <c r="AA2119" i="7"/>
  <c r="AA3721" i="7"/>
  <c r="AA2689" i="7"/>
  <c r="AA975" i="7"/>
  <c r="AA1741" i="7"/>
  <c r="AA2293" i="7"/>
  <c r="AA88" i="7"/>
  <c r="AA325" i="7"/>
  <c r="AA3725" i="7"/>
  <c r="AA1328" i="7"/>
  <c r="AA2964" i="7"/>
  <c r="AA1029" i="7"/>
  <c r="AA3364" i="7"/>
  <c r="AA1399" i="7"/>
  <c r="AA2947" i="7"/>
  <c r="AA4302" i="7"/>
  <c r="AA2815" i="7"/>
  <c r="AA2768" i="7"/>
  <c r="AA4791" i="7"/>
  <c r="AA3536" i="7"/>
  <c r="AA1698" i="7"/>
  <c r="AA996" i="7"/>
  <c r="AA1493" i="7"/>
  <c r="AA4417" i="7"/>
  <c r="AA263" i="7"/>
  <c r="AA4237" i="7"/>
  <c r="AA1825" i="7"/>
  <c r="AA2022" i="7"/>
  <c r="AA4592" i="7"/>
  <c r="AA2011" i="7"/>
  <c r="AA2066" i="7"/>
  <c r="AA2846" i="7"/>
  <c r="AA4528" i="7"/>
  <c r="AA3574" i="7"/>
  <c r="AA1899" i="7"/>
  <c r="AA4135" i="7"/>
  <c r="AA3854" i="7"/>
  <c r="AA1555" i="7"/>
  <c r="AA991" i="7"/>
  <c r="AA1697" i="7"/>
  <c r="AA4476" i="7"/>
  <c r="AA4726" i="7"/>
  <c r="AA1040" i="7"/>
  <c r="AA3974" i="7"/>
  <c r="AA4340" i="7"/>
  <c r="AA1543" i="7"/>
  <c r="AA4169" i="7"/>
  <c r="AA596" i="7"/>
  <c r="AA4421" i="7"/>
  <c r="AA3651" i="7"/>
  <c r="AA4603" i="7"/>
  <c r="AA2442" i="7"/>
  <c r="AA239" i="7"/>
  <c r="AA2178" i="7"/>
  <c r="AA2842" i="7"/>
  <c r="AA3600" i="7"/>
  <c r="AA1558" i="7"/>
  <c r="AA1376" i="7"/>
  <c r="AA1925" i="7"/>
  <c r="AA2409" i="7"/>
  <c r="AA2869" i="7"/>
  <c r="AA383" i="7"/>
  <c r="AA579" i="7"/>
  <c r="AA639" i="7"/>
  <c r="AA3857" i="7"/>
  <c r="AA287" i="7"/>
  <c r="AA3376" i="7"/>
  <c r="AA1464" i="7"/>
  <c r="AA758" i="7"/>
  <c r="AA3609" i="7"/>
  <c r="AA4480" i="7"/>
  <c r="AA2526" i="7"/>
  <c r="AA4866" i="7"/>
  <c r="AA2193" i="7"/>
  <c r="AA1220" i="7"/>
  <c r="AA732" i="7"/>
  <c r="AA2116" i="7"/>
  <c r="AA3752" i="7"/>
  <c r="AA2315" i="7"/>
  <c r="AA451" i="7"/>
  <c r="AA4434" i="7"/>
  <c r="AA4583" i="7"/>
  <c r="AA3263" i="7"/>
  <c r="AA1435" i="7"/>
  <c r="AA936" i="7"/>
  <c r="AA1215" i="7"/>
  <c r="AA1118" i="7"/>
  <c r="AA842" i="7"/>
  <c r="AA594" i="7"/>
  <c r="AA262" i="7"/>
  <c r="AA119" i="7"/>
  <c r="AA1085" i="7"/>
  <c r="AA3643" i="7"/>
  <c r="AA4573" i="7"/>
  <c r="AA1454" i="7"/>
  <c r="AA2259" i="7"/>
  <c r="AA4153" i="7"/>
  <c r="AA4064" i="7"/>
  <c r="AA129" i="7"/>
  <c r="AA3682" i="7"/>
  <c r="AA3191" i="7"/>
  <c r="AA1476" i="7"/>
  <c r="AA2988" i="7"/>
  <c r="AA2220" i="7"/>
  <c r="AA1023" i="7"/>
  <c r="AA3615" i="7"/>
  <c r="AA4472" i="7"/>
  <c r="AA2995" i="7"/>
  <c r="AA1400" i="7"/>
  <c r="AA3679" i="7"/>
  <c r="AA1314" i="7"/>
  <c r="AA946" i="7"/>
  <c r="AA3415" i="7"/>
  <c r="AA890" i="7"/>
  <c r="AA3383" i="7"/>
  <c r="AA3659" i="7"/>
  <c r="AA2742" i="7"/>
  <c r="AA1655" i="7"/>
  <c r="AA4322" i="7"/>
  <c r="AA3122" i="7"/>
  <c r="AA1324" i="7"/>
  <c r="AA2814" i="7"/>
  <c r="AA932" i="7"/>
  <c r="AA4763" i="7"/>
  <c r="AA57" i="7"/>
  <c r="AA2447" i="7"/>
  <c r="AA4435" i="7"/>
  <c r="AA2149" i="7"/>
  <c r="AA823" i="7"/>
  <c r="AA105" i="7"/>
  <c r="AA894" i="7"/>
  <c r="AA187" i="7"/>
  <c r="AA3408" i="7"/>
  <c r="AA4862" i="7"/>
  <c r="AA2835" i="7"/>
  <c r="AA48" i="7"/>
  <c r="AA655" i="7"/>
  <c r="AA4788" i="7"/>
  <c r="AA2631" i="7"/>
  <c r="AA4637" i="7"/>
  <c r="AA1948" i="7"/>
  <c r="AA3468" i="7"/>
  <c r="AA917" i="7"/>
  <c r="AA1937" i="7"/>
  <c r="AA2271" i="7"/>
  <c r="AA468" i="7"/>
  <c r="AA595" i="7"/>
  <c r="AA3381" i="7"/>
  <c r="AA4725" i="7"/>
  <c r="AA4630" i="7"/>
  <c r="AA166" i="7"/>
  <c r="AA3597" i="7"/>
  <c r="AA4516" i="7"/>
  <c r="AA2023" i="7"/>
  <c r="AA1742" i="7"/>
  <c r="AA2708" i="7"/>
  <c r="AA1820" i="7"/>
  <c r="AA4096" i="7"/>
  <c r="AA3209" i="7"/>
  <c r="AA1221" i="7"/>
  <c r="AA1971" i="7"/>
  <c r="AA1440" i="7"/>
  <c r="AA3645" i="7"/>
  <c r="AA3791" i="7"/>
  <c r="AA635" i="7"/>
  <c r="AA4460" i="7"/>
  <c r="AA4534" i="7"/>
  <c r="AA4617" i="7"/>
  <c r="AA1483" i="7"/>
  <c r="AA2088" i="7"/>
  <c r="AA1311" i="7"/>
  <c r="AA2582" i="7"/>
  <c r="AA3235" i="7"/>
  <c r="AA2707" i="7"/>
  <c r="AA4022" i="7"/>
  <c r="AA1201" i="7"/>
  <c r="AA2892" i="7"/>
  <c r="AA1675" i="7"/>
  <c r="AA3069" i="7"/>
  <c r="AA4836" i="7"/>
  <c r="AA1793" i="7"/>
  <c r="AA1342" i="7"/>
  <c r="AA1084" i="7"/>
  <c r="AA859" i="7"/>
  <c r="AA505" i="7"/>
  <c r="AA3956" i="7"/>
  <c r="AA2275" i="7"/>
  <c r="AA3542" i="7"/>
  <c r="AA1174" i="7"/>
  <c r="AA580" i="7"/>
  <c r="AA833" i="7"/>
  <c r="AA897" i="7"/>
  <c r="AA3427" i="7"/>
  <c r="AA415" i="7"/>
  <c r="AA1473" i="7"/>
  <c r="AA3575" i="7"/>
  <c r="AA3796" i="7"/>
  <c r="AA1553" i="7"/>
  <c r="AA2252" i="7"/>
  <c r="AA1835" i="7"/>
  <c r="AA1621" i="7"/>
  <c r="AA4729" i="7"/>
  <c r="AA4995" i="7"/>
  <c r="AA1618" i="7"/>
  <c r="AA203" i="7"/>
  <c r="AA1417" i="7"/>
  <c r="AA2913" i="7"/>
  <c r="AA433" i="7"/>
  <c r="AA3744" i="7"/>
  <c r="AA52" i="7"/>
  <c r="AA4429" i="7"/>
  <c r="AA408" i="7"/>
  <c r="AA4828" i="7"/>
  <c r="AA3092" i="7"/>
  <c r="AA2351" i="7"/>
  <c r="AA3692" i="7"/>
  <c r="AA2237" i="7"/>
  <c r="AA2241" i="7"/>
  <c r="AA32" i="7"/>
  <c r="AA326" i="7"/>
  <c r="AA3833" i="7"/>
  <c r="AA3327" i="7"/>
  <c r="AA1998" i="7"/>
  <c r="AA3706" i="7"/>
  <c r="AA254" i="7"/>
  <c r="AA3352" i="7"/>
  <c r="AA2738" i="7"/>
  <c r="AA3402" i="7"/>
  <c r="AA4437" i="7"/>
  <c r="AA3576" i="7"/>
  <c r="AA1006" i="7"/>
  <c r="AA3649" i="7"/>
  <c r="AA3058" i="7"/>
  <c r="AA2665" i="7"/>
  <c r="AA4993" i="7"/>
  <c r="AA1277" i="7"/>
  <c r="AA2909" i="7"/>
  <c r="AA2704" i="7"/>
  <c r="AA4946" i="7"/>
  <c r="AA4213" i="7"/>
  <c r="AA2166" i="7"/>
  <c r="AA4141" i="7"/>
  <c r="AA515" i="7"/>
  <c r="AA1024" i="7"/>
  <c r="AA1619" i="7"/>
  <c r="AA729" i="7"/>
  <c r="AA4008" i="7"/>
  <c r="AA292" i="7"/>
  <c r="AA1768" i="7"/>
  <c r="AA3694" i="7"/>
  <c r="AA3910" i="7"/>
  <c r="AA2608" i="7"/>
  <c r="AA1781" i="7"/>
  <c r="AA2255" i="7"/>
  <c r="AA212" i="7"/>
  <c r="AA3769" i="7"/>
  <c r="AA970" i="7"/>
  <c r="AA3006" i="7"/>
  <c r="AA1641" i="7"/>
  <c r="AA1124" i="7"/>
  <c r="AA693" i="7"/>
  <c r="AA277" i="7"/>
  <c r="AA2970" i="7"/>
  <c r="AA2197" i="7"/>
  <c r="AA2299" i="7"/>
  <c r="AA4581" i="7"/>
  <c r="AA1810" i="7"/>
  <c r="AA3808" i="7"/>
  <c r="AA2981" i="7"/>
  <c r="AA3958" i="7"/>
  <c r="AA4127" i="7"/>
  <c r="AA3030" i="7"/>
  <c r="AA2515" i="7"/>
  <c r="AA3843" i="7"/>
  <c r="AA3401" i="7"/>
  <c r="AA3081" i="7"/>
  <c r="AA3202" i="7"/>
  <c r="AA817" i="7"/>
  <c r="AA4984" i="7"/>
  <c r="AA3660" i="7"/>
  <c r="AA155" i="7"/>
  <c r="AA4276" i="7"/>
  <c r="AA571" i="7"/>
  <c r="AA4220" i="7"/>
  <c r="AA3907" i="7"/>
  <c r="AA240" i="7"/>
  <c r="AA1932" i="7"/>
  <c r="AA3846" i="7"/>
  <c r="AA4228" i="7"/>
  <c r="AA3604" i="7"/>
  <c r="AA4226" i="7"/>
  <c r="AA2272" i="7"/>
  <c r="AA3205" i="7"/>
  <c r="AA1282" i="7"/>
  <c r="AA755" i="7"/>
  <c r="AA1920" i="7"/>
  <c r="AA4366" i="7"/>
  <c r="AA1009" i="7"/>
  <c r="AA1933" i="7"/>
  <c r="AA2735" i="7"/>
  <c r="AA1119" i="7"/>
  <c r="AA4677" i="7"/>
  <c r="AA3809" i="7"/>
  <c r="AA650" i="7"/>
  <c r="AA3868" i="7"/>
  <c r="AA2865" i="7"/>
  <c r="AA4682" i="7"/>
  <c r="AA3353" i="7"/>
  <c r="AA801" i="7"/>
  <c r="AA573" i="7"/>
  <c r="AA4926" i="7"/>
  <c r="AA522" i="7"/>
  <c r="AA4543" i="7"/>
  <c r="AA3297" i="7"/>
  <c r="AA390" i="7"/>
  <c r="AA1436" i="7"/>
  <c r="AA4316" i="7"/>
  <c r="AA2008" i="7"/>
  <c r="AA2281" i="7"/>
  <c r="AA4344" i="7"/>
  <c r="AA713" i="7"/>
  <c r="AA2087" i="7"/>
  <c r="AA2817" i="7"/>
  <c r="AA2536" i="7"/>
  <c r="AA1681" i="7"/>
  <c r="AA3343" i="7"/>
  <c r="AA3291" i="7"/>
  <c r="AA3896" i="7"/>
  <c r="AA1348" i="7"/>
  <c r="AA3782" i="7"/>
  <c r="AA244" i="7"/>
  <c r="AA3406" i="7"/>
  <c r="AA3113" i="7"/>
  <c r="AA4821" i="7"/>
  <c r="AA4245" i="7"/>
  <c r="AA4625" i="7"/>
  <c r="AA1827" i="7"/>
  <c r="AA393" i="7"/>
  <c r="AA3674" i="7"/>
  <c r="AA324" i="7"/>
  <c r="AA4737" i="7"/>
  <c r="AA957" i="7"/>
  <c r="AA4854" i="7"/>
  <c r="AA1761" i="7"/>
  <c r="AA3338" i="7"/>
  <c r="AA965" i="7"/>
  <c r="AA259" i="7"/>
  <c r="AA2818" i="7"/>
  <c r="AA1477" i="7"/>
  <c r="AA188" i="7"/>
  <c r="AA398" i="7"/>
  <c r="AA2898" i="7"/>
  <c r="AA4544" i="7"/>
  <c r="AA4176" i="7"/>
  <c r="AA705" i="7"/>
  <c r="AA429" i="7"/>
  <c r="AA638" i="7"/>
  <c r="AA2829" i="7"/>
  <c r="AA1081" i="7"/>
  <c r="AA1789" i="7"/>
  <c r="AA3085" i="7"/>
  <c r="AA1288" i="7"/>
  <c r="AA4221" i="7"/>
  <c r="AA1366" i="7"/>
  <c r="AA2136" i="7"/>
  <c r="AA3736" i="7"/>
  <c r="AA3790" i="7"/>
  <c r="AA2454" i="7"/>
  <c r="AA1360" i="7"/>
  <c r="AA4358" i="7"/>
  <c r="AA1823" i="7"/>
  <c r="AA4834" i="7"/>
  <c r="AA3001" i="7"/>
  <c r="AA147" i="7"/>
  <c r="AA4758" i="7"/>
  <c r="AA524" i="7"/>
  <c r="AA2152" i="7"/>
  <c r="AA3252" i="7"/>
  <c r="AA1611" i="7"/>
  <c r="AA1115" i="7"/>
  <c r="AA1926" i="7"/>
  <c r="AA4384" i="7"/>
  <c r="AA670" i="7"/>
  <c r="AA537" i="7"/>
  <c r="AA3009" i="7"/>
  <c r="AA3283" i="7"/>
  <c r="AA3316" i="7"/>
  <c r="AA2977" i="7"/>
  <c r="AA4510" i="7"/>
  <c r="AA3002" i="7"/>
  <c r="AA1615" i="7"/>
  <c r="AA2322" i="7"/>
  <c r="AA1021" i="7"/>
  <c r="AA4641" i="7"/>
  <c r="AA3971" i="7"/>
  <c r="AA4406" i="7"/>
  <c r="AA2371" i="7"/>
  <c r="AA3490" i="7"/>
  <c r="AA1753" i="7"/>
  <c r="AA3625" i="7"/>
  <c r="AA4208" i="7"/>
  <c r="AA2833" i="7"/>
  <c r="AA4036" i="7"/>
  <c r="AA3323" i="7"/>
  <c r="AA4888" i="7"/>
  <c r="AA4015" i="7"/>
  <c r="AA4362" i="7"/>
  <c r="AA1199" i="7"/>
  <c r="AA1671" i="7"/>
  <c r="AA460" i="7"/>
  <c r="AA1284" i="7"/>
  <c r="AA508" i="7"/>
  <c r="AA3200" i="7"/>
  <c r="AA3908" i="7"/>
  <c r="AA3110" i="7"/>
  <c r="AA2176" i="7"/>
  <c r="AA2830" i="7"/>
  <c r="AA787" i="7"/>
  <c r="AA3773" i="7"/>
  <c r="AA379" i="7"/>
  <c r="AA4461" i="7"/>
  <c r="AA2453" i="7"/>
  <c r="AA114" i="7"/>
  <c r="AA4058" i="7"/>
  <c r="AA1927" i="7"/>
  <c r="AA3774" i="7"/>
  <c r="AA329" i="7"/>
  <c r="AA499" i="7"/>
  <c r="AA2877" i="7"/>
  <c r="AA2983" i="7"/>
  <c r="AA1481" i="7"/>
  <c r="AA3726" i="7"/>
  <c r="AA1310" i="7"/>
  <c r="AA3372" i="7"/>
  <c r="AA1102" i="7"/>
  <c r="AA2819" i="7"/>
  <c r="AA668" i="7"/>
  <c r="AA3016" i="7"/>
  <c r="AA3437" i="7"/>
  <c r="AA1349" i="7"/>
  <c r="AA1995" i="7"/>
  <c r="AA952" i="7"/>
  <c r="AA2208" i="7"/>
  <c r="AA3785" i="7"/>
  <c r="AA2131" i="7"/>
  <c r="AA2029" i="7"/>
  <c r="AA1726" i="7"/>
  <c r="AA4774" i="7"/>
  <c r="AA4640" i="7"/>
  <c r="AA4545" i="7"/>
  <c r="AA628" i="7"/>
  <c r="AA1183" i="7"/>
  <c r="AA722" i="7"/>
  <c r="AA2965" i="7"/>
  <c r="AA2873" i="7"/>
  <c r="AA3895" i="7"/>
  <c r="AA3709" i="7"/>
  <c r="AA820" i="7"/>
  <c r="AA2772" i="7"/>
  <c r="AA4204" i="7"/>
  <c r="AA1350" i="7"/>
  <c r="AA1536" i="7"/>
  <c r="AA1565" i="7"/>
  <c r="AA4707" i="7"/>
  <c r="AA3714" i="7"/>
  <c r="AA1152" i="7"/>
  <c r="AA12" i="7"/>
  <c r="AA2531" i="7"/>
  <c r="AA3070" i="7"/>
  <c r="AA4807" i="7"/>
  <c r="AA1059" i="7"/>
  <c r="AA3188" i="7"/>
  <c r="AA2438" i="7"/>
  <c r="AA3770" i="7"/>
  <c r="AA29" i="7"/>
  <c r="AA2564" i="7"/>
  <c r="AA294" i="7"/>
  <c r="AA1669" i="7"/>
  <c r="AA37" i="7"/>
  <c r="AA1484" i="7"/>
  <c r="AA3454" i="7"/>
  <c r="AA2694" i="7"/>
  <c r="AA2460" i="7"/>
  <c r="AA1996" i="7"/>
  <c r="AA2864" i="7"/>
  <c r="AA747" i="7"/>
  <c r="AA2347" i="7"/>
  <c r="AA140" i="7"/>
  <c r="AA33" i="7"/>
  <c r="AA4078" i="7"/>
  <c r="AA3280" i="7"/>
  <c r="AA4412" i="7"/>
  <c r="AA4799" i="7"/>
  <c r="AA44" i="7"/>
  <c r="AA341" i="7"/>
  <c r="AA3342" i="7"/>
  <c r="AA482" i="7"/>
  <c r="AA130" i="7"/>
  <c r="AA364" i="7"/>
  <c r="AA1144" i="7"/>
  <c r="AA2079" i="7"/>
  <c r="AA3294" i="7"/>
  <c r="AA2752" i="7"/>
  <c r="AA2799" i="7"/>
  <c r="AA2948" i="7"/>
  <c r="AA3457" i="7"/>
  <c r="AA2093" i="7"/>
  <c r="AA834" i="7"/>
  <c r="AA24" i="7"/>
  <c r="AA4972" i="7"/>
  <c r="AA2953" i="7"/>
  <c r="AA4634" i="7"/>
  <c r="AA1724" i="7"/>
  <c r="AA113" i="7"/>
  <c r="AA1131" i="7"/>
  <c r="AA4288" i="7"/>
  <c r="AA994" i="7"/>
  <c r="AA4784" i="7"/>
  <c r="AA2324" i="7"/>
  <c r="AA1243" i="7"/>
  <c r="AA3669" i="7"/>
  <c r="AA3792" i="7"/>
  <c r="AA3245" i="7"/>
  <c r="AA4776" i="7"/>
  <c r="AA4345" i="7"/>
  <c r="AA1357" i="7"/>
  <c r="AA1074" i="7"/>
  <c r="AA735" i="7"/>
  <c r="AA1206" i="7"/>
  <c r="AA3765" i="7"/>
  <c r="AA3655" i="7"/>
  <c r="AA4803" i="7"/>
  <c r="AA1246" i="7"/>
  <c r="AA2885" i="7"/>
  <c r="AA169" i="7"/>
  <c r="AA2059" i="7"/>
  <c r="AA4564" i="7"/>
  <c r="AA3546" i="7"/>
  <c r="AA3678" i="7"/>
  <c r="AA4397" i="7"/>
  <c r="AA2989" i="7"/>
  <c r="AA3733" i="7"/>
  <c r="AA4266" i="7"/>
  <c r="AA3336" i="7"/>
  <c r="AA1403" i="7"/>
  <c r="AA3044" i="7"/>
  <c r="AA4341" i="7"/>
  <c r="AA2169" i="7"/>
  <c r="AA3562" i="7"/>
  <c r="AA126" i="7"/>
  <c r="AA4113" i="7"/>
  <c r="AA4512" i="7"/>
  <c r="AA879" i="7"/>
  <c r="AA1413" i="7"/>
  <c r="AA409" i="7"/>
  <c r="AA710" i="7"/>
  <c r="AA4851" i="7"/>
  <c r="AA672" i="7"/>
  <c r="AA2113" i="7"/>
  <c r="AA803" i="7"/>
  <c r="AA3091" i="7"/>
  <c r="AA1166" i="7"/>
  <c r="AA3601" i="7"/>
  <c r="AA3373" i="7"/>
  <c r="AA1419" i="7"/>
  <c r="AA2866" i="7"/>
  <c r="AA296" i="7"/>
  <c r="AA465" i="7"/>
  <c r="AA2773" i="7"/>
  <c r="AA521" i="7"/>
  <c r="AA1420" i="7"/>
  <c r="AA2374" i="7"/>
  <c r="AA861" i="7"/>
  <c r="AA1432" i="7"/>
  <c r="AA136" i="7"/>
  <c r="AA1224" i="7"/>
  <c r="AA440" i="7"/>
  <c r="AA4227" i="7"/>
  <c r="AA198" i="7"/>
  <c r="AA3130" i="7"/>
  <c r="AA2352" i="7"/>
  <c r="AA3219" i="7"/>
  <c r="AA1625" i="7"/>
  <c r="AA3640" i="7"/>
  <c r="AA616" i="7"/>
  <c r="AA2258" i="7"/>
  <c r="AA4609" i="7"/>
  <c r="AA4180" i="7"/>
  <c r="AA1171" i="7"/>
  <c r="AA4717" i="7"/>
  <c r="AA3253" i="7"/>
  <c r="AA2661" i="7"/>
  <c r="AA137" i="7"/>
  <c r="AA2492" i="7"/>
  <c r="AA4448" i="7"/>
  <c r="AA1177" i="7"/>
  <c r="AA422" i="7"/>
  <c r="AA2269" i="7"/>
  <c r="AA3806" i="7"/>
  <c r="AA297" i="7"/>
  <c r="AA2930" i="7"/>
  <c r="AA2624" i="7"/>
  <c r="AA3877" i="7"/>
  <c r="AA4916" i="7"/>
  <c r="AA4035" i="7"/>
  <c r="AA3032" i="7"/>
  <c r="AA1337" i="7"/>
  <c r="AA321" i="7"/>
  <c r="AA4547" i="7"/>
  <c r="AA3539" i="7"/>
  <c r="AA1178" i="7"/>
  <c r="AA2636" i="7"/>
  <c r="AA4654" i="7"/>
  <c r="AA2488" i="7"/>
  <c r="AA1141" i="7"/>
  <c r="AA1414" i="7"/>
  <c r="AA910" i="7"/>
  <c r="AA1886" i="7"/>
  <c r="AA4839" i="7"/>
  <c r="AA3922" i="7"/>
  <c r="AA4743" i="7"/>
  <c r="AA4388" i="7"/>
  <c r="AA337" i="7"/>
  <c r="AA751" i="7"/>
  <c r="AA4099" i="7"/>
  <c r="AA2000" i="7"/>
  <c r="AA3519" i="7"/>
  <c r="AA3516" i="7"/>
  <c r="AA586" i="7"/>
  <c r="AA1587" i="7"/>
  <c r="AA1459" i="7"/>
  <c r="AA3053" i="7"/>
  <c r="AA3917" i="7"/>
  <c r="AA4762" i="7"/>
  <c r="AA3635" i="7"/>
  <c r="AA118" i="7"/>
  <c r="AA4048" i="7"/>
  <c r="AA1354" i="7"/>
  <c r="AA4419" i="7"/>
  <c r="AA2381" i="7"/>
  <c r="AA309" i="7"/>
  <c r="AA182" i="7"/>
  <c r="AA2135" i="7"/>
  <c r="AA4982" i="7"/>
  <c r="AA1415" i="7"/>
  <c r="AA543" i="7"/>
  <c r="AA3281" i="7"/>
  <c r="AA4705" i="7"/>
  <c r="AA2110" i="7"/>
  <c r="AA4013" i="7"/>
  <c r="AA825" i="7"/>
  <c r="AA3715" i="7"/>
  <c r="AA2172" i="7"/>
  <c r="AA604" i="7"/>
  <c r="AA1343" i="7"/>
  <c r="AA1758" i="7"/>
  <c r="AA2489" i="7"/>
  <c r="AA3677" i="7"/>
  <c r="AA413" i="7"/>
  <c r="AA2690" i="7"/>
  <c r="AA565" i="7"/>
  <c r="AA824" i="7"/>
  <c r="AA4149" i="7"/>
  <c r="AA3819" i="7"/>
  <c r="AA627" i="7"/>
  <c r="AA3717" i="7"/>
  <c r="AA1253" i="7"/>
  <c r="AA3045" i="7"/>
  <c r="AA2886" i="7"/>
  <c r="AA23" i="7"/>
  <c r="AA1015" i="7"/>
  <c r="AA161" i="7"/>
  <c r="AA1637" i="7"/>
  <c r="AA690" i="7"/>
  <c r="AA4009" i="7"/>
  <c r="AA1055" i="7"/>
  <c r="AA3332" i="7"/>
  <c r="AA2879" i="7"/>
  <c r="AA2179" i="7"/>
  <c r="AA2771" i="7"/>
  <c r="AA2440" i="7"/>
  <c r="AA1981" i="7"/>
  <c r="AA1290" i="7"/>
  <c r="AA2705" i="7"/>
  <c r="AA4554" i="7"/>
  <c r="AA4829" i="7"/>
  <c r="AA2936" i="7"/>
  <c r="AA4565" i="7"/>
  <c r="AA2668" i="7"/>
  <c r="AA2958" i="7"/>
  <c r="AA880" i="7"/>
  <c r="AA1537" i="7"/>
  <c r="AA1868" i="7"/>
  <c r="AA4209" i="7"/>
  <c r="AA97" i="7"/>
  <c r="AA1628" i="7"/>
  <c r="AA3783" i="7"/>
  <c r="AA3046" i="7"/>
  <c r="AA1433" i="7"/>
  <c r="AA1147" i="7"/>
  <c r="AA4282" i="7"/>
  <c r="AA3266" i="7"/>
  <c r="AA4142" i="7"/>
  <c r="AA2732" i="7"/>
  <c r="AA3616" i="7"/>
  <c r="AA697" i="7"/>
  <c r="AA3540" i="7"/>
  <c r="AA1657" i="7"/>
  <c r="AA847" i="7"/>
  <c r="AA2218" i="7"/>
  <c r="AA4931" i="7"/>
  <c r="AA3853" i="7"/>
  <c r="AA1691" i="7"/>
  <c r="AA4767" i="7"/>
  <c r="AA1966" i="7"/>
  <c r="AA190" i="7"/>
  <c r="AA1778" i="7"/>
  <c r="AA4118" i="7"/>
  <c r="AA4837" i="7"/>
  <c r="AA1012" i="7"/>
  <c r="AA3618" i="7"/>
  <c r="AA442" i="7"/>
  <c r="AA3423" i="7"/>
  <c r="AA2555" i="7"/>
  <c r="AA2205" i="7"/>
  <c r="AA2032" i="7"/>
  <c r="AA2450" i="7"/>
  <c r="AA3541" i="7"/>
  <c r="AA280" i="7"/>
  <c r="AA3062" i="7"/>
  <c r="AA3829" i="7"/>
  <c r="AA2382" i="7"/>
  <c r="AA483" i="7"/>
  <c r="AA3997" i="7"/>
  <c r="AA4422" i="7"/>
  <c r="AA4450" i="7"/>
  <c r="AA3952" i="7"/>
  <c r="AA2924" i="7"/>
  <c r="AA581" i="7"/>
  <c r="AA361" i="7"/>
  <c r="AA4736" i="7"/>
  <c r="AA4251" i="7"/>
  <c r="AA2014" i="7"/>
  <c r="AA4569" i="7"/>
  <c r="AA3520" i="7"/>
  <c r="AA437" i="7"/>
  <c r="AA1517" i="7"/>
  <c r="AA1490" i="7"/>
  <c r="AA3321" i="7"/>
  <c r="AA1911" i="7"/>
  <c r="AA2921" i="7"/>
  <c r="AA496" i="7"/>
  <c r="AA3591" i="7"/>
  <c r="AA189" i="7"/>
  <c r="AA3592" i="7"/>
  <c r="AA295" i="7"/>
  <c r="AA485" i="7"/>
  <c r="AA1776" i="7"/>
  <c r="AA4248" i="7"/>
  <c r="AA3527" i="7"/>
  <c r="AA4029" i="7"/>
  <c r="AA765" i="7"/>
  <c r="AA4840" i="7"/>
  <c r="AA2923" i="7"/>
  <c r="AA4917" i="7"/>
  <c r="AA2430" i="7"/>
  <c r="AA1384" i="7"/>
  <c r="AA1596" i="7"/>
  <c r="AA3172" i="7"/>
  <c r="AA423" i="7"/>
  <c r="AA3702" i="7"/>
  <c r="AA1165" i="7"/>
  <c r="AA1424" i="7"/>
  <c r="AA3483" i="7"/>
  <c r="AA4999" i="7"/>
  <c r="AA1717" i="7"/>
  <c r="AA1386" i="7"/>
  <c r="AA2758" i="7"/>
  <c r="AA1003" i="7"/>
  <c r="AA1871" i="7"/>
  <c r="AA373" i="7"/>
  <c r="AA3552" i="7"/>
  <c r="AA4919" i="7"/>
  <c r="AA4418" i="7"/>
  <c r="AA4884" i="7"/>
  <c r="AA3981" i="7"/>
  <c r="AA887" i="7"/>
  <c r="AA2294" i="7"/>
  <c r="AA2751" i="7"/>
  <c r="AA2781" i="7"/>
  <c r="AA2115" i="7"/>
  <c r="AA4694" i="7"/>
  <c r="AA4283" i="7"/>
  <c r="AA3622" i="7"/>
  <c r="AA2934" i="7"/>
  <c r="AA1997" i="7"/>
  <c r="AA4325" i="7"/>
  <c r="AA4911" i="7"/>
  <c r="AA1318" i="7"/>
  <c r="AA3532" i="7"/>
  <c r="AA2554" i="7"/>
  <c r="AA3270" i="7"/>
  <c r="AA772" i="7"/>
  <c r="AA382" i="7"/>
  <c r="AA380" i="7"/>
  <c r="AA4766" i="7"/>
  <c r="AA1130" i="7"/>
  <c r="AA191" i="7"/>
  <c r="AA1864" i="7"/>
  <c r="AA459" i="7"/>
  <c r="AA4348" i="7"/>
  <c r="AA1418" i="7"/>
  <c r="AA1264" i="7"/>
  <c r="AA1812" i="7"/>
  <c r="AA11" i="7"/>
  <c r="AA516" i="7"/>
  <c r="AA3124" i="7"/>
  <c r="AA4800" i="7"/>
  <c r="AA1843" i="7"/>
  <c r="AA1518" i="7"/>
  <c r="AA967" i="7"/>
  <c r="AA4561" i="7"/>
  <c r="AA3855" i="7"/>
  <c r="AA2225" i="7"/>
  <c r="AA830" i="7"/>
  <c r="AA1234" i="7"/>
  <c r="AA3391" i="7"/>
  <c r="AA2234" i="7"/>
  <c r="AA3243" i="7"/>
  <c r="AA4196" i="7"/>
  <c r="AA4845" i="7"/>
  <c r="AA219" i="7"/>
  <c r="AA4452" i="7"/>
  <c r="AA4577" i="7"/>
  <c r="AA1974" i="7"/>
  <c r="AA2720" i="7"/>
  <c r="AA1169" i="7"/>
  <c r="AA1299" i="7"/>
  <c r="AA1329" i="7"/>
  <c r="AA153" i="7"/>
  <c r="AA3374" i="7"/>
  <c r="AA1798" i="7"/>
  <c r="AA4847" i="7"/>
  <c r="AA1196" i="7"/>
  <c r="AA835" i="7"/>
  <c r="AA2057" i="7"/>
  <c r="AA466" i="7"/>
  <c r="AA1880" i="7"/>
  <c r="AA3543" i="7"/>
  <c r="AA843" i="7"/>
  <c r="AA1706" i="7"/>
  <c r="AA892" i="7"/>
  <c r="AA356" i="7"/>
  <c r="AA3104" i="7"/>
  <c r="AA4964" i="7"/>
  <c r="AA4858" i="7"/>
  <c r="AA4005" i="7"/>
  <c r="AA103" i="7"/>
  <c r="AA2541" i="7"/>
  <c r="AA2766" i="7"/>
  <c r="AA72" i="7"/>
  <c r="AA430" i="7"/>
  <c r="AA783" i="7"/>
  <c r="AA1883" i="7"/>
  <c r="AA3424" i="7"/>
  <c r="AA4989" i="7"/>
  <c r="AA3436" i="7"/>
  <c r="AA331" i="7"/>
  <c r="AA4031" i="7"/>
  <c r="AA4497" i="7"/>
  <c r="AA773" i="7"/>
  <c r="AA1511" i="7"/>
  <c r="AA3962" i="7"/>
  <c r="AA1638" i="7"/>
  <c r="AA3884" i="7"/>
  <c r="AA3057" i="7"/>
  <c r="AA3101" i="7"/>
  <c r="AA4273" i="7"/>
  <c r="AA3940" i="7"/>
  <c r="AA4841" i="7"/>
  <c r="AA4003" i="7"/>
  <c r="AA2937" i="7"/>
  <c r="AA2901" i="7"/>
  <c r="AA529" i="7"/>
  <c r="AA1940" i="7"/>
  <c r="AA446" i="7"/>
  <c r="AA3203" i="7"/>
  <c r="AA2365" i="7"/>
  <c r="AA3115" i="7"/>
  <c r="AA1551" i="7"/>
  <c r="AA206" i="7"/>
  <c r="AA712" i="7"/>
  <c r="AA4041" i="7"/>
  <c r="AA1597" i="7"/>
  <c r="AA756" i="7"/>
  <c r="AA1214" i="7"/>
  <c r="AA2834" i="7"/>
  <c r="AA298" i="7"/>
  <c r="AA4555" i="7"/>
  <c r="AA4054" i="7"/>
  <c r="AA530" i="7"/>
  <c r="AA278" i="7"/>
  <c r="AA4746" i="7"/>
  <c r="AA1105" i="7"/>
  <c r="AA3438" i="7"/>
  <c r="AA4773" i="7"/>
  <c r="AA2038" i="7"/>
  <c r="AA4436" i="7"/>
  <c r="AA1658" i="7"/>
  <c r="AA208" i="7"/>
  <c r="AA4067" i="7"/>
  <c r="AA1747" i="7"/>
  <c r="AA4588" i="7"/>
  <c r="AA1548" i="7"/>
  <c r="AA518" i="7"/>
  <c r="AA941" i="7"/>
  <c r="AA3479" i="7"/>
  <c r="AA684" i="7"/>
  <c r="AA900" i="7"/>
  <c r="AA438" i="7"/>
  <c r="AA492" i="7"/>
  <c r="AA641" i="7"/>
  <c r="AA4612" i="7"/>
  <c r="AA2643" i="7"/>
  <c r="AA2036" i="7"/>
  <c r="AA3231" i="7"/>
  <c r="AA1881" i="7"/>
  <c r="AA1722" i="7"/>
  <c r="AA3311" i="7"/>
  <c r="AA3925" i="7"/>
  <c r="AA3059" i="7"/>
  <c r="AA3820" i="7"/>
  <c r="AA2709" i="7"/>
  <c r="AA4158" i="7"/>
  <c r="AA1869" i="7"/>
  <c r="AA2353" i="7"/>
  <c r="AA4902" i="7"/>
  <c r="AA601" i="7"/>
  <c r="AA4779" i="7"/>
  <c r="AA1955" i="7"/>
  <c r="AA4122" i="7"/>
  <c r="AA2900" i="7"/>
  <c r="AA4696" i="7"/>
  <c r="AA4411" i="7"/>
  <c r="AA4777" i="7"/>
  <c r="AA1016" i="7"/>
  <c r="AA3377" i="7"/>
  <c r="AA4042" i="7"/>
  <c r="AA4121" i="7"/>
  <c r="AA2529" i="7"/>
  <c r="AA1134" i="7"/>
  <c r="AA4671" i="7"/>
  <c r="AA3830" i="7"/>
  <c r="AA2837" i="7"/>
  <c r="AA1894" i="7"/>
  <c r="AA93" i="7"/>
  <c r="AA2192" i="7"/>
  <c r="AA21" i="7"/>
  <c r="AA2045" i="7"/>
  <c r="AA4996" i="7"/>
  <c r="AA4024" i="7"/>
  <c r="AA1046" i="7"/>
  <c r="AA4391" i="7"/>
  <c r="AA3135" i="7"/>
  <c r="AA3409" i="7"/>
  <c r="AA3626" i="7"/>
  <c r="AA1512" i="7"/>
  <c r="AA719" i="7"/>
  <c r="AA4037" i="7"/>
  <c r="AA4704" i="7"/>
  <c r="AA2203" i="7"/>
  <c r="AA2246" i="7"/>
  <c r="AA2905" i="7"/>
  <c r="AA2064" i="7"/>
  <c r="AA2703" i="7"/>
  <c r="AA839" i="7"/>
  <c r="AA3416" i="7"/>
  <c r="AA315" i="7"/>
  <c r="AA3086" i="7"/>
  <c r="AA4407" i="7"/>
  <c r="AA2650" i="7"/>
  <c r="AA3040" i="7"/>
  <c r="AA1692" i="7"/>
  <c r="AA2482" i="7"/>
  <c r="AA720" i="7"/>
  <c r="AA1769" i="7"/>
  <c r="AA805" i="7"/>
  <c r="AA2883" i="7"/>
  <c r="AA1099" i="7"/>
  <c r="AA3831" i="7"/>
  <c r="AA4582" i="7"/>
  <c r="AA1538" i="7"/>
  <c r="AA3347" i="7"/>
  <c r="AA3312" i="7"/>
  <c r="AA949" i="7"/>
  <c r="AA1230" i="7"/>
  <c r="AA3449" i="7"/>
  <c r="AA3033" i="7"/>
  <c r="AA3748" i="7"/>
  <c r="AA3067" i="7"/>
  <c r="AA1222" i="7"/>
  <c r="AA4714" i="7"/>
  <c r="AA1091" i="7"/>
  <c r="AA4997" i="7"/>
  <c r="AA678" i="7"/>
  <c r="AA2651" i="7"/>
  <c r="AA3634" i="7"/>
  <c r="AA1520" i="7"/>
  <c r="AA3017" i="7"/>
  <c r="AA517" i="7"/>
  <c r="AA3561" i="7"/>
  <c r="AA1185" i="7"/>
  <c r="AA2133" i="7"/>
  <c r="AA2343" i="7"/>
  <c r="AA612" i="7"/>
  <c r="AA109" i="7"/>
  <c r="AA1731" i="7"/>
  <c r="AA2103" i="7"/>
  <c r="AA1629" i="7"/>
  <c r="AA812" i="7"/>
  <c r="AA401" i="7"/>
  <c r="AA4244" i="7"/>
  <c r="AA3" i="7"/>
  <c r="AA229" i="7"/>
  <c r="AA4566" i="7"/>
  <c r="AA2180" i="7"/>
  <c r="AA1672" i="7"/>
  <c r="AA928" i="7"/>
  <c r="AA1832" i="7"/>
  <c r="AA4458" i="7"/>
  <c r="AA2457" i="7"/>
  <c r="AA1606" i="7"/>
  <c r="AA3295" i="7"/>
  <c r="AA804" i="7"/>
  <c r="AA4179" i="7"/>
  <c r="AA3020" i="7"/>
  <c r="AA3676" i="7"/>
  <c r="AA4349" i="7"/>
  <c r="AA4194" i="7"/>
  <c r="AA4941" i="7"/>
  <c r="AA3982" i="7"/>
  <c r="AA2394" i="7"/>
  <c r="AA924" i="7"/>
  <c r="AA3683" i="7"/>
  <c r="AA743" i="7"/>
  <c r="AA4761" i="7"/>
  <c r="AA3565" i="7"/>
  <c r="AA417" i="7"/>
  <c r="AA4943" i="7"/>
  <c r="AA778" i="7"/>
  <c r="AA790" i="7"/>
  <c r="AA2957" i="7"/>
  <c r="AA2942" i="7"/>
  <c r="AA4596" i="7"/>
  <c r="AA1263" i="7"/>
  <c r="AA4079" i="7"/>
  <c r="AA1910" i="7"/>
  <c r="AA328" i="7"/>
  <c r="AA4718" i="7"/>
  <c r="AA927" i="7"/>
  <c r="AA1041" i="7"/>
  <c r="AA3233" i="7"/>
  <c r="AA4539" i="7"/>
  <c r="AA237" i="7"/>
  <c r="AA445" i="7"/>
  <c r="AA4310" i="7"/>
  <c r="AA3244" i="7"/>
  <c r="AA4978" i="7"/>
  <c r="AA3392" i="7"/>
  <c r="AA2375" i="7"/>
  <c r="AA4055" i="7"/>
  <c r="AA4939" i="7"/>
  <c r="AA1723" i="7"/>
  <c r="AA163" i="7"/>
  <c r="AA2485" i="7"/>
  <c r="AA1678" i="7"/>
  <c r="AA322" i="7"/>
  <c r="AA1877" i="7"/>
  <c r="AA3556" i="7"/>
  <c r="AA388" i="7"/>
  <c r="AA4456" i="7"/>
  <c r="AA312" i="7"/>
  <c r="AA4151" i="7"/>
  <c r="AA2611" i="7"/>
  <c r="AA3989" i="7"/>
  <c r="AA4601" i="7"/>
  <c r="AA3250" i="7"/>
  <c r="AA2391" i="7"/>
  <c r="AA3285" i="7"/>
  <c r="AA3775" i="7"/>
  <c r="AA381" i="7"/>
  <c r="AA582" i="7"/>
  <c r="AA1498" i="7"/>
  <c r="AA1734" i="7"/>
  <c r="AA3975" i="7"/>
  <c r="AA2360" i="7"/>
  <c r="AA4082" i="7"/>
  <c r="AA4825" i="7"/>
  <c r="AA2100" i="7"/>
  <c r="AA1142" i="7"/>
  <c r="AA1700" i="7"/>
  <c r="AA4426" i="7"/>
  <c r="AA2462" i="7"/>
  <c r="AA1867" i="7"/>
  <c r="AA3317" i="7"/>
  <c r="AA3277" i="7"/>
  <c r="AA874" i="7"/>
  <c r="AA338" i="7"/>
  <c r="AA3482" i="7"/>
  <c r="AA2676" i="7"/>
  <c r="AA3511" i="7"/>
  <c r="AA173" i="7"/>
  <c r="AA75" i="7"/>
  <c r="AA1486" i="7"/>
  <c r="AA3582" i="7"/>
  <c r="AA158" i="7"/>
  <c r="AA170" i="7"/>
  <c r="AA3417" i="7"/>
  <c r="AA4498" i="7"/>
  <c r="AA1728" i="7"/>
  <c r="AA3863" i="7"/>
  <c r="AA1824" i="7"/>
  <c r="AA3182" i="7"/>
  <c r="AA180" i="7"/>
  <c r="AA4613" i="7"/>
  <c r="AA1108" i="7"/>
  <c r="AA681" i="7"/>
  <c r="AA4698" i="7"/>
  <c r="AA1270" i="7"/>
  <c r="AA5000" i="7"/>
  <c r="AA2518" i="7"/>
  <c r="AA4826" i="7"/>
  <c r="AA3390" i="7"/>
  <c r="AA1676" i="7"/>
  <c r="AA1913" i="7"/>
  <c r="AA371" i="7"/>
  <c r="AA630" i="7"/>
  <c r="AA4985" i="7"/>
  <c r="AA391" i="7"/>
  <c r="AA656" i="7"/>
  <c r="AA226" i="7"/>
  <c r="AA4483" i="7"/>
  <c r="AA806" i="7"/>
  <c r="AA4441" i="7"/>
  <c r="AA2831" i="7"/>
  <c r="AA4519" i="7"/>
  <c r="AA4063" i="7"/>
  <c r="AA766" i="7"/>
  <c r="AA30" i="7"/>
  <c r="AA4644" i="7"/>
  <c r="AA2181" i="7"/>
  <c r="AA3425" i="7"/>
  <c r="AA4106" i="7"/>
  <c r="AA1274" i="7"/>
  <c r="AA1991" i="7"/>
  <c r="AA1588" i="7"/>
  <c r="AA826" i="7"/>
  <c r="AA519" i="7"/>
  <c r="AA661" i="7"/>
  <c r="AA2030" i="7"/>
  <c r="AA1535" i="7"/>
  <c r="AA3192" i="7"/>
  <c r="AA3128" i="7"/>
  <c r="AA4032" i="7"/>
  <c r="AA4020" i="7"/>
  <c r="AA1738" i="7"/>
  <c r="AA4842" i="7"/>
  <c r="AA396" i="7"/>
  <c r="AA3166" i="7"/>
  <c r="AA2698" i="7"/>
  <c r="AA1560" i="7"/>
  <c r="AA4944" i="7"/>
  <c r="AA2512" i="7"/>
  <c r="AA228" i="7"/>
  <c r="AA3318" i="7"/>
  <c r="AA4584" i="7"/>
  <c r="AA419" i="7"/>
  <c r="AA3874" i="7"/>
  <c r="AA2001" i="7"/>
  <c r="AA2325" i="7"/>
  <c r="AA2060" i="7"/>
  <c r="AA540" i="7"/>
  <c r="AA443" i="7"/>
  <c r="AA2614" i="7"/>
  <c r="AA1030" i="7"/>
  <c r="AA2302" i="7"/>
  <c r="AA2655" i="7"/>
  <c r="AA1685" i="7"/>
  <c r="AA276" i="7"/>
  <c r="AA1612" i="7"/>
  <c r="AA110" i="7"/>
  <c r="AA2085" i="7"/>
  <c r="AA2654" i="7"/>
  <c r="AA1344" i="7"/>
  <c r="AA944" i="7"/>
  <c r="AA1604" i="7"/>
  <c r="AA3426" i="7"/>
  <c r="AA4950" i="7"/>
  <c r="AA453" i="7"/>
  <c r="AA662" i="7"/>
  <c r="AA3960" i="7"/>
  <c r="AA404" i="7"/>
  <c r="AA3851" i="7"/>
  <c r="AA305" i="7"/>
  <c r="AA213" i="7"/>
  <c r="AA4105" i="7"/>
  <c r="AA1409" i="7"/>
  <c r="AA1519" i="7"/>
  <c r="AA3193" i="7"/>
  <c r="AA4159" i="7"/>
  <c r="AA1161" i="7"/>
  <c r="AA1078" i="7"/>
  <c r="AA556" i="7"/>
  <c r="AA2288" i="7"/>
  <c r="AA2600" i="7"/>
  <c r="AA2646" i="7"/>
  <c r="AA3060" i="7"/>
  <c r="AA1567" i="7"/>
  <c r="AA36" i="7"/>
  <c r="AA1975" i="7"/>
  <c r="AA2931" i="7"/>
  <c r="AA1410" i="7"/>
  <c r="AA878" i="7"/>
  <c r="AA1308" i="7"/>
  <c r="AA2615" i="7"/>
  <c r="AA716" i="7"/>
  <c r="AA1223" i="7"/>
  <c r="AA4868" i="7"/>
  <c r="AA4814" i="7"/>
  <c r="AA3495" i="7"/>
  <c r="AA1633" i="7"/>
  <c r="AA1257" i="7"/>
  <c r="AA3003" i="7"/>
  <c r="AA1461" i="7"/>
  <c r="AA2782" i="7"/>
  <c r="AA4084" i="7"/>
  <c r="AA3985" i="7"/>
  <c r="AA953" i="7"/>
  <c r="AA2795" i="7"/>
  <c r="AA1983" i="7"/>
  <c r="AA4678" i="7"/>
  <c r="AA978" i="7"/>
  <c r="AA2542" i="7"/>
  <c r="AA400" i="7"/>
  <c r="AA4304" i="7"/>
  <c r="AA1552" i="7"/>
  <c r="AA2464" i="7"/>
  <c r="AA822" i="7"/>
  <c r="AA818" i="7"/>
  <c r="AA1189" i="7"/>
  <c r="AA3926" i="7"/>
  <c r="AA3670" i="7"/>
  <c r="AA4867" i="7"/>
  <c r="AA4778" i="7"/>
  <c r="AA3487" i="7"/>
  <c r="AA2644" i="7"/>
  <c r="AA3184" i="7"/>
  <c r="AA2741" i="7"/>
  <c r="AA3566" i="7"/>
  <c r="AA3901" i="7"/>
  <c r="AA1302" i="7"/>
  <c r="AA895" i="7"/>
  <c r="AA921" i="7"/>
  <c r="AA1895" i="7"/>
  <c r="AA3491" i="7"/>
  <c r="AA1052" i="7"/>
  <c r="AA3963" i="7"/>
  <c r="AA2132" i="7"/>
  <c r="AA3588" i="7"/>
  <c r="AA4491" i="7"/>
  <c r="AA2162" i="7"/>
  <c r="AA3123" i="7"/>
  <c r="AA1391" i="7"/>
  <c r="AA61" i="7"/>
  <c r="AA919" i="7"/>
  <c r="AA1122" i="7"/>
  <c r="AA2808" i="7"/>
  <c r="AA2884" i="7"/>
  <c r="AA1953" i="7"/>
  <c r="AA1699" i="7"/>
  <c r="AA1718" i="7"/>
  <c r="AA727" i="7"/>
  <c r="AA4083" i="7"/>
  <c r="AA1252" i="7"/>
  <c r="AA4016" i="7"/>
  <c r="AA2108" i="7"/>
  <c r="AA1939" i="7"/>
  <c r="AA3485" i="7"/>
  <c r="AA3339" i="7"/>
  <c r="AA4922" i="7"/>
  <c r="AA3024" i="7"/>
  <c r="AA4350" i="7"/>
  <c r="AA2431" i="7"/>
  <c r="AA2041" i="7"/>
  <c r="AA2054" i="7"/>
  <c r="AA2769" i="7"/>
  <c r="AA2607" i="7"/>
  <c r="AA2863" i="7"/>
  <c r="AA1095" i="7"/>
  <c r="AA3553" i="7"/>
  <c r="AA964" i="7"/>
  <c r="AA4940" i="7"/>
  <c r="AA4864" i="7"/>
  <c r="AA4562" i="7"/>
  <c r="AA2309" i="7"/>
  <c r="AA195" i="7"/>
  <c r="AA2637" i="7"/>
  <c r="AA2276" i="7"/>
  <c r="AA444" i="7"/>
  <c r="AA3798" i="7"/>
  <c r="AA3149" i="7"/>
  <c r="AA717" i="7"/>
  <c r="AA1918" i="7"/>
  <c r="AA4254" i="7"/>
  <c r="AA2128" i="7"/>
  <c r="AA3366" i="7"/>
  <c r="AA91" i="7"/>
  <c r="AA3841" i="7"/>
  <c r="AA1000" i="7"/>
  <c r="AA3687" i="7"/>
  <c r="AA2198" i="7"/>
  <c r="AA1708" i="7"/>
  <c r="AA4679" i="7"/>
  <c r="AA4317" i="7"/>
  <c r="AA2925" i="7"/>
  <c r="AA1806" i="7"/>
  <c r="AA26" i="7"/>
  <c r="AA4898" i="7"/>
  <c r="AA176" i="7"/>
  <c r="AA2357" i="7"/>
  <c r="AA2571" i="7"/>
  <c r="AA3567" i="7"/>
  <c r="AA4119" i="7"/>
  <c r="AA4869" i="7"/>
  <c r="AA3340" i="7"/>
  <c r="AA4402" i="7"/>
  <c r="AA469" i="7"/>
  <c r="AA1557" i="7"/>
  <c r="AA1315" i="7"/>
  <c r="AA4234" i="7"/>
  <c r="AA1271" i="7"/>
  <c r="AA652" i="7"/>
  <c r="AA4607" i="7"/>
  <c r="AA3864" i="7"/>
  <c r="AA3220" i="7"/>
  <c r="AA2229" i="7"/>
  <c r="AA4331" i="7"/>
  <c r="AA3076" i="7"/>
  <c r="AA4117" i="7"/>
  <c r="AA1661" i="7"/>
  <c r="AA1261" i="7"/>
  <c r="AA2532" i="7"/>
  <c r="AA525" i="7"/>
  <c r="AA2483" i="7"/>
  <c r="AA4268" i="7"/>
  <c r="AA4605" i="7"/>
  <c r="AA2734" i="7"/>
  <c r="AA1405" i="7"/>
  <c r="AA1703" i="7"/>
  <c r="AA49" i="7"/>
  <c r="AA744" i="7"/>
  <c r="AA2143" i="7"/>
  <c r="AA2286" i="7"/>
  <c r="AA3395" i="7"/>
  <c r="AA2247" i="7"/>
  <c r="AA2511" i="7"/>
  <c r="AA3698" i="7"/>
  <c r="AA4907" i="7"/>
  <c r="AA3442" i="7"/>
  <c r="AA4007" i="7"/>
  <c r="AA4258" i="7"/>
  <c r="AA4453" i="7"/>
  <c r="AA3043" i="7"/>
  <c r="AA523" i="7"/>
  <c r="AA2289" i="7"/>
  <c r="AA520" i="7"/>
  <c r="AA4128" i="7"/>
  <c r="AA3911" i="7"/>
  <c r="AA3825" i="7"/>
  <c r="AA3666" i="7"/>
  <c r="AA2055" i="7"/>
  <c r="AA4010" i="7"/>
  <c r="AA471" i="7"/>
  <c r="AA2547" i="7"/>
  <c r="AA3072" i="7"/>
  <c r="AA4093" i="7"/>
  <c r="AA3898" i="7"/>
  <c r="AA3589" i="7"/>
  <c r="AA2330" i="7"/>
  <c r="AA2534" i="7"/>
  <c r="AA264" i="7"/>
  <c r="AA3729" i="7"/>
  <c r="AA1917" i="7"/>
  <c r="AA3598" i="7"/>
  <c r="AA4231" i="7"/>
  <c r="AA1482" i="7"/>
  <c r="AA4541" i="7"/>
  <c r="AA4365" i="7"/>
  <c r="AA316" i="7"/>
  <c r="AA815" i="7"/>
  <c r="AA1757" i="7"/>
  <c r="AA16" i="7"/>
  <c r="AA2279" i="7"/>
  <c r="AA3803" i="7"/>
  <c r="AA83" i="7"/>
  <c r="AA4967" i="7"/>
  <c r="AA4239" i="7"/>
  <c r="AA1890" i="7"/>
  <c r="AA1452" i="7"/>
  <c r="AA2328" i="7"/>
  <c r="AA3537" i="7"/>
  <c r="AA4097" i="7"/>
  <c r="AA1079" i="7"/>
  <c r="AA3356" i="7"/>
  <c r="AA432" i="7"/>
  <c r="AA4488" i="7"/>
  <c r="AA4872" i="7"/>
  <c r="AA4503" i="7"/>
  <c r="AA2917" i="7"/>
  <c r="AA4478" i="7"/>
  <c r="AA3477" i="7"/>
  <c r="AA3061" i="7"/>
  <c r="AA2047" i="7"/>
  <c r="AA260" i="7"/>
  <c r="AA45" i="7"/>
  <c r="AA1462" i="7"/>
  <c r="AA950" i="7"/>
  <c r="AA3173" i="7"/>
  <c r="AA1842" i="7"/>
  <c r="AA3251" i="7"/>
  <c r="AA620" i="7"/>
  <c r="AA2188" i="7"/>
  <c r="AA1143" i="7"/>
  <c r="AA1125" i="7"/>
  <c r="AA4059" i="7"/>
  <c r="AA870" i="7"/>
  <c r="AA301" i="7"/>
  <c r="AA2242" i="7"/>
  <c r="AA4363" i="7"/>
  <c r="AA4462" i="7"/>
  <c r="AA718" i="7"/>
  <c r="AA1066" i="7"/>
  <c r="AA2572" i="7"/>
  <c r="AA2266" i="7"/>
  <c r="AA976" i="7"/>
  <c r="AA2210" i="7"/>
  <c r="AA2096" i="7"/>
  <c r="AA4076" i="7"/>
  <c r="AA3605" i="7"/>
  <c r="AA1387" i="7"/>
  <c r="AA3290" i="7"/>
  <c r="AA2283" i="7"/>
  <c r="AA2747" i="7"/>
  <c r="AA988" i="7"/>
  <c r="AA1838" i="7"/>
  <c r="AA3742" i="7"/>
  <c r="AA3879" i="7"/>
  <c r="AA4859" i="7"/>
  <c r="AA4614" i="7"/>
  <c r="AA3018" i="7"/>
  <c r="AA3125" i="7"/>
  <c r="AA3832" i="7"/>
  <c r="AA2809" i="7"/>
  <c r="AA2982" i="7"/>
  <c r="AA2009" i="7"/>
  <c r="AA436" i="7"/>
  <c r="AA3988" i="7"/>
  <c r="AA4306" i="7"/>
  <c r="AA1458" i="7"/>
  <c r="AA4161" i="7"/>
  <c r="AA2990" i="7"/>
  <c r="AA3685" i="7"/>
  <c r="AA3933" i="7"/>
  <c r="AA1585" i="7"/>
  <c r="AA146" i="7"/>
  <c r="AA4639" i="7"/>
  <c r="AA424" i="7"/>
  <c r="AA3341" i="7"/>
  <c r="AA3602" i="7"/>
  <c r="AA3036" i="7"/>
  <c r="AA181" i="7"/>
  <c r="AA4060" i="7"/>
  <c r="AA248" i="7"/>
  <c r="AA1794" i="7"/>
  <c r="AA3159" i="7"/>
  <c r="AA1278" i="7"/>
  <c r="AA235" i="7"/>
  <c r="AA1203" i="7"/>
  <c r="AA2523" i="7"/>
  <c r="AA566" i="7"/>
  <c r="AA4895" i="7"/>
  <c r="AA885" i="7"/>
  <c r="AA3198" i="7"/>
  <c r="AA4587" i="7"/>
  <c r="AA454" i="7"/>
  <c r="AA1754" i="7"/>
  <c r="AA2537" i="7"/>
  <c r="AA2585" i="7"/>
  <c r="AA3891" i="7"/>
  <c r="AA2396" i="7"/>
  <c r="AA4597" i="7"/>
  <c r="AA569" i="7"/>
  <c r="AA4469" i="7"/>
  <c r="AA4342" i="7"/>
  <c r="AA4949" i="7"/>
  <c r="AA3358" i="7"/>
  <c r="AA1346" i="7"/>
  <c r="AA1986" i="7"/>
  <c r="AA76" i="7"/>
  <c r="AA4444" i="7"/>
  <c r="AA4487" i="7"/>
  <c r="AA767" i="7"/>
  <c r="AA2592" i="7"/>
  <c r="AA2549" i="7"/>
  <c r="AA1258" i="7"/>
  <c r="AA934" i="7"/>
  <c r="AA3628" i="7"/>
  <c r="AA3087" i="7"/>
  <c r="AA3398" i="7"/>
  <c r="AA18" i="7"/>
  <c r="AA2678" i="7"/>
  <c r="AA7" i="7"/>
  <c r="AA1031" i="7"/>
  <c r="AA1280" i="7"/>
  <c r="AA686" i="7"/>
  <c r="AA99" i="7"/>
  <c r="AA2372" i="7"/>
  <c r="AA2496" i="7"/>
  <c r="AA307" i="7"/>
  <c r="AA3396" i="7"/>
  <c r="AA3947" i="7"/>
  <c r="AA4690" i="7"/>
  <c r="AA1238" i="7"/>
  <c r="AA4733" i="7"/>
  <c r="AA4619" i="7"/>
  <c r="AA1478" i="7"/>
  <c r="AA1586" i="7"/>
  <c r="AA4002" i="7"/>
  <c r="AA1449" i="7"/>
  <c r="AA2811" i="7"/>
  <c r="AA4499" i="7"/>
  <c r="AA3462" i="7"/>
  <c r="AA760" i="7"/>
  <c r="AA3745" i="7"/>
  <c r="AA1471" i="7"/>
  <c r="AA4771" i="7"/>
  <c r="AA143" i="7"/>
  <c r="AA111" i="7"/>
  <c r="AA2083" i="7"/>
  <c r="AA3344" i="7"/>
  <c r="AA3470" i="7"/>
  <c r="AA906" i="7"/>
  <c r="AA2832" i="7"/>
  <c r="AA2377" i="7"/>
  <c r="AA2435" i="7"/>
  <c r="AA2667" i="7"/>
  <c r="AA2777" i="7"/>
  <c r="AA2090" i="7"/>
  <c r="AA691" i="7"/>
  <c r="AA108" i="7"/>
  <c r="AA1092" i="7"/>
  <c r="AA2918" i="7"/>
  <c r="AA1821" i="7"/>
  <c r="AA1815" i="7"/>
  <c r="AA1609" i="7"/>
  <c r="AA4314" i="7"/>
  <c r="AA334" i="7"/>
  <c r="AA1037" i="7"/>
  <c r="AA230" i="7"/>
  <c r="AA3397" i="7"/>
  <c r="AA4560" i="7"/>
  <c r="AA1297" i="7"/>
  <c r="AA1455" i="7"/>
  <c r="AA2656" i="7"/>
  <c r="AA4801" i="7"/>
  <c r="AA3969" i="7"/>
  <c r="AA3439" i="7"/>
  <c r="AA4977" i="7"/>
  <c r="AA1446" i="7"/>
  <c r="AA2881" i="7"/>
  <c r="AA3078" i="7"/>
  <c r="AA1713" i="7"/>
  <c r="AA494" i="7"/>
  <c r="AA1163" i="7"/>
  <c r="AA2284" i="7"/>
  <c r="AA3378" i="7"/>
  <c r="AA3691" i="7"/>
  <c r="AA2672" i="7"/>
  <c r="AA3559" i="7"/>
  <c r="AA1807" i="7"/>
  <c r="AA3154" i="7"/>
  <c r="AA1179" i="7"/>
  <c r="AA1787" i="7"/>
  <c r="AA1889" i="7"/>
  <c r="AA4660" i="7"/>
  <c r="AA1765" i="7"/>
  <c r="AA1934" i="7"/>
  <c r="AA1727" i="7"/>
  <c r="AA752" i="7"/>
  <c r="AA1013" i="7"/>
  <c r="AA1873" i="7"/>
  <c r="AA3811" i="7"/>
  <c r="AA46" i="7"/>
  <c r="AA4413" i="7"/>
  <c r="AA4335" i="7"/>
  <c r="AA3102" i="7"/>
  <c r="AA2543" i="7"/>
  <c r="AA4889" i="7"/>
  <c r="AA2943" i="7"/>
  <c r="AA2616" i="7"/>
  <c r="AA202" i="7"/>
  <c r="AA2991" i="7"/>
  <c r="AA4578" i="7"/>
  <c r="AA67" i="7"/>
  <c r="AA1982" i="7"/>
  <c r="AA797" i="7"/>
  <c r="AA2089" i="7"/>
  <c r="AA4494" i="7"/>
  <c r="AA623" i="7"/>
  <c r="AA1096" i="7"/>
  <c r="AA255" i="7"/>
  <c r="AA1900" i="7"/>
  <c r="AA2434" i="7"/>
  <c r="AA4883" i="7"/>
  <c r="AA4971" i="7"/>
  <c r="AA3506" i="7"/>
  <c r="AA1285" i="7"/>
  <c r="AA2451" i="7"/>
  <c r="AA1112" i="7"/>
  <c r="AA2535" i="7"/>
  <c r="AA4732" i="7"/>
  <c r="AA4850" i="7"/>
  <c r="AA2847" i="7"/>
  <c r="AA647" i="7"/>
  <c r="AA536" i="7"/>
  <c r="AA3385" i="7"/>
  <c r="AA2710" i="7"/>
  <c r="AA3224" i="7"/>
  <c r="AA4768" i="7"/>
  <c r="AA687" i="7"/>
  <c r="AA4423" i="7"/>
  <c r="AA3612" i="7"/>
  <c r="AA1951" i="7"/>
  <c r="AA1599" i="7"/>
  <c r="AA945" i="7"/>
  <c r="AA4808" i="7"/>
  <c r="AA2971" i="7"/>
  <c r="AA1216" i="7"/>
  <c r="AA2323" i="7"/>
  <c r="AA1642" i="7"/>
  <c r="AA2586" i="7"/>
  <c r="AA4088" i="7"/>
  <c r="AA4339" i="7"/>
  <c r="AA4890" i="7"/>
  <c r="AA1437" i="7"/>
  <c r="AA3168" i="7"/>
  <c r="AA929" i="7"/>
  <c r="AA1506" i="7"/>
  <c r="AA2804" i="7"/>
  <c r="AA420" i="7"/>
  <c r="AA1139" i="7"/>
  <c r="AA2605" i="7"/>
  <c r="AA2039" i="7"/>
  <c r="AA3164" i="7"/>
  <c r="AA4215" i="7"/>
  <c r="AA3306" i="7"/>
  <c r="AA2273" i="7"/>
  <c r="AA2070" i="7"/>
  <c r="AA4953" i="7"/>
  <c r="AA873" i="7"/>
  <c r="AA4610" i="7"/>
  <c r="AA3206" i="7"/>
  <c r="AA868" i="7"/>
  <c r="AA4942" i="7"/>
  <c r="AA4000" i="7"/>
  <c r="AA1799" i="7"/>
  <c r="AA2871" i="7"/>
  <c r="AA2467" i="7"/>
  <c r="AA352" i="7"/>
  <c r="AA4848" i="7"/>
  <c r="AA4200" i="7"/>
  <c r="AA819" i="7"/>
  <c r="AA4730" i="7"/>
  <c r="AA3619" i="7"/>
  <c r="AA1568" i="7"/>
  <c r="AA4346" i="7"/>
  <c r="AA2130" i="7"/>
  <c r="AA555" i="7"/>
  <c r="AA13" i="7"/>
  <c r="AA4873" i="7"/>
  <c r="AA4280" i="7"/>
  <c r="AA913" i="7"/>
  <c r="AA882" i="7"/>
  <c r="AA3239" i="7"/>
  <c r="AA1330" i="7"/>
  <c r="AA4364" i="7"/>
  <c r="AA4102" i="7"/>
  <c r="AA1901" i="7"/>
  <c r="AA1197" i="7"/>
  <c r="AA4735" i="7"/>
  <c r="AA1345" i="7"/>
  <c r="AA1286" i="7"/>
  <c r="AA2076" i="7"/>
  <c r="AA2544" i="7"/>
  <c r="AA3650" i="7"/>
  <c r="AA3912" i="7"/>
  <c r="AA2230" i="7"/>
  <c r="AA2104" i="7"/>
  <c r="AA2448" i="7"/>
  <c r="AA1546" i="7"/>
  <c r="AA3810" i="7"/>
  <c r="AA2759" i="7"/>
  <c r="AA1701" i="7"/>
  <c r="AA2946" i="7"/>
  <c r="AA4589" i="7"/>
  <c r="AA3034" i="7"/>
  <c r="AA1434" i="7"/>
  <c r="AA3886" i="7"/>
  <c r="AA449" i="7"/>
  <c r="AA1967" i="7"/>
  <c r="AA4043" i="7"/>
  <c r="AA568" i="7"/>
  <c r="AA4246" i="7"/>
  <c r="AA3325" i="7"/>
  <c r="AA4481" i="7"/>
  <c r="AA1148" i="7"/>
  <c r="AA4103" i="7"/>
  <c r="AA4775" i="7"/>
  <c r="AA1186" i="7"/>
  <c r="AA574" i="7"/>
  <c r="AA2824" i="7"/>
  <c r="AA4688" i="7"/>
  <c r="AA4658" i="7"/>
  <c r="AA2630" i="7"/>
  <c r="AA3923" i="7"/>
  <c r="AA1704" i="7"/>
  <c r="AA365" i="7"/>
  <c r="AA160" i="7"/>
  <c r="AA2996" i="7"/>
  <c r="AA903" i="7"/>
  <c r="AA4414" i="7"/>
  <c r="AA232" i="7"/>
  <c r="AA4805" i="7"/>
  <c r="AA3054" i="7"/>
  <c r="AA10" i="7"/>
  <c r="AA288" i="7"/>
  <c r="AA1151" i="7"/>
  <c r="AA2573" i="7"/>
  <c r="AA559" i="7"/>
  <c r="AA3747" i="7"/>
  <c r="AA4263" i="7"/>
  <c r="AA4359" i="7"/>
  <c r="AA2421" i="7"/>
  <c r="AA1662" i="7"/>
  <c r="AA1071" i="7"/>
  <c r="AA4068" i="7"/>
  <c r="AA2388" i="7"/>
  <c r="AA1646" i="7"/>
  <c r="AA1525" i="7"/>
  <c r="AA2649" i="7"/>
  <c r="AA4695" i="7"/>
  <c r="AA461" i="7"/>
  <c r="AA138" i="7"/>
  <c r="AA4033" i="7"/>
  <c r="AA4653" i="7"/>
  <c r="AA2760" i="7"/>
  <c r="AA1539" i="7"/>
  <c r="AA4315" i="7"/>
  <c r="AA3585" i="7"/>
  <c r="AA2876" i="7"/>
  <c r="AA3447" i="7"/>
  <c r="AA249" i="7"/>
  <c r="AA1392" i="7"/>
  <c r="AA816" i="7"/>
  <c r="AA2984" i="7"/>
  <c r="AA4289" i="7"/>
  <c r="AA1496" i="7"/>
  <c r="AA4517" i="7"/>
  <c r="AA2767" i="7"/>
  <c r="AA2075" i="7"/>
  <c r="AA1235" i="7"/>
  <c r="AA4507" i="7"/>
  <c r="AA164" i="7"/>
  <c r="AA2915" i="7"/>
  <c r="AA3641" i="7"/>
  <c r="AA1972" i="7"/>
  <c r="AA500" i="7"/>
  <c r="AA1831" i="7"/>
  <c r="AA3047" i="7"/>
  <c r="AA167" i="7"/>
  <c r="AA2505" i="7"/>
  <c r="AA4172" i="7"/>
  <c r="AA4324" i="7"/>
  <c r="AA4918" i="7"/>
  <c r="AA4631" i="7"/>
  <c r="AA3455" i="7"/>
  <c r="AA4115" i="7"/>
  <c r="AA3718" i="7"/>
  <c r="AA671" i="7"/>
  <c r="AA204" i="7"/>
  <c r="AA177" i="7"/>
  <c r="AA3507" i="7"/>
  <c r="AA1175" i="7"/>
  <c r="AA4408" i="7"/>
  <c r="AA3778" i="7"/>
  <c r="AA4210" i="7"/>
  <c r="AA4811" i="7"/>
  <c r="AA3010" i="7"/>
  <c r="AA4145" i="7"/>
  <c r="AA4477" i="7"/>
  <c r="AA2657" i="7"/>
  <c r="AA3199" i="7"/>
  <c r="AA1491" i="7"/>
  <c r="AA131" i="7"/>
  <c r="AA1093" i="7"/>
  <c r="AA1576" i="7"/>
  <c r="AA1267" i="7"/>
  <c r="AA4664" i="7"/>
  <c r="AA1762" i="7"/>
  <c r="AA2855" i="7"/>
  <c r="AA3761" i="7"/>
  <c r="AA4741" i="7"/>
  <c r="AA1693" i="7"/>
  <c r="AA2839" i="7"/>
  <c r="AA3472" i="7"/>
  <c r="AA1232" i="7"/>
  <c r="AA4598" i="7"/>
  <c r="AA2632" i="7"/>
  <c r="AA3155" i="7"/>
  <c r="AA4137" i="7"/>
  <c r="AA850" i="7"/>
  <c r="AA3611" i="7"/>
  <c r="AA4108" i="7"/>
  <c r="AA738" i="7"/>
  <c r="AA1943" i="7"/>
  <c r="AA3862" i="7"/>
  <c r="AA2264" i="7"/>
  <c r="AA2620" i="7"/>
  <c r="AA3705" i="7"/>
  <c r="AA584" i="7"/>
  <c r="AA1007" i="7"/>
  <c r="AA979" i="7"/>
  <c r="AA4615" i="7"/>
  <c r="AA2776" i="7"/>
  <c r="AA3794" i="7"/>
  <c r="AA3055" i="7"/>
  <c r="AA2159" i="7"/>
  <c r="AA547" i="7"/>
  <c r="AA2455" i="7"/>
  <c r="AA2222" i="7"/>
  <c r="AA4691" i="7"/>
  <c r="AA4532" i="7"/>
  <c r="AA3492" i="7"/>
  <c r="AA544" i="7"/>
  <c r="AA4205" i="7"/>
  <c r="AA636" i="7"/>
  <c r="AA883" i="7"/>
  <c r="AA3762" i="7"/>
  <c r="AA4352" i="7"/>
  <c r="AA1469" i="7"/>
  <c r="AA4924" i="7"/>
  <c r="AA2912" i="7"/>
  <c r="AA4951" i="7"/>
  <c r="AA4023" i="7"/>
  <c r="AA2226" i="7"/>
  <c r="AA34" i="7"/>
  <c r="AA3845" i="7"/>
  <c r="AA2724" i="7"/>
  <c r="AA3480" i="7"/>
  <c r="AA1605" i="7"/>
  <c r="AA4465" i="7"/>
  <c r="AA3139" i="7"/>
  <c r="AA55" i="7"/>
  <c r="AA179" i="7"/>
  <c r="AA3514" i="7"/>
  <c r="AA1388" i="7"/>
  <c r="AA9" i="7"/>
  <c r="AA2733" i="7"/>
  <c r="AA997" i="7"/>
  <c r="AA84" i="7"/>
  <c r="AA3750" i="7"/>
  <c r="AA4297" i="7"/>
  <c r="AA3953" i="7"/>
  <c r="AA1381" i="7"/>
  <c r="AA4410" i="7"/>
  <c r="AA3979" i="7"/>
  <c r="AA567" i="7"/>
  <c r="AA281" i="7"/>
  <c r="AA3606" i="7"/>
  <c r="AA4183" i="7"/>
  <c r="AA4400" i="7"/>
  <c r="AA2095" i="7"/>
  <c r="AA463" i="7"/>
  <c r="AA1470" i="7"/>
  <c r="AA139" i="7"/>
  <c r="AA3885" i="7"/>
  <c r="AA3136" i="7"/>
  <c r="AA3928" i="7"/>
  <c r="AA2552" i="7"/>
  <c r="AA3684" i="7"/>
  <c r="AA598" i="7"/>
  <c r="AA3948" i="7"/>
  <c r="AA3082" i="7"/>
  <c r="AA3986" i="7"/>
  <c r="AA1968" i="7"/>
  <c r="AA526" i="7"/>
  <c r="AA152" i="7"/>
  <c r="AA911" i="7"/>
  <c r="AA2403" i="7"/>
  <c r="AA2018" i="7"/>
  <c r="AA795" i="7"/>
  <c r="AA2731" i="7"/>
  <c r="AA3740" i="7"/>
  <c r="AA1616" i="7"/>
  <c r="AA1068" i="7"/>
  <c r="AA2850" i="7"/>
  <c r="AA3531" i="7"/>
  <c r="AA4502" i="7"/>
  <c r="AA3019" i="7"/>
  <c r="AA1521" i="7"/>
  <c r="AA2641" i="7"/>
  <c r="AA2069" i="7"/>
  <c r="AA2783" i="7"/>
  <c r="AA4674" i="7"/>
  <c r="AA532" i="7"/>
  <c r="AA3459" i="7"/>
  <c r="AA4899" i="7"/>
  <c r="Z2972" i="7"/>
  <c r="Z1363" i="7"/>
  <c r="Z572" i="7"/>
  <c r="Z2706" i="7"/>
  <c r="Z3260" i="7"/>
  <c r="Z2914" i="7"/>
  <c r="Z2098" i="7"/>
  <c r="Z1544" i="7"/>
  <c r="Z4308" i="7"/>
  <c r="Z2638" i="7"/>
  <c r="Z1977" i="7"/>
  <c r="Z4669" i="7"/>
  <c r="Z940" i="7"/>
  <c r="Z1872" i="7"/>
  <c r="Z774" i="7"/>
  <c r="Z3404" i="7"/>
  <c r="Z1622" i="7"/>
  <c r="Z1711" i="7"/>
  <c r="Z4445" i="7"/>
  <c r="Z3727" i="7"/>
  <c r="Z386" i="7"/>
  <c r="Z2155" i="7"/>
  <c r="Z4368" i="7"/>
  <c r="Z4006" i="7"/>
  <c r="Z1008" i="7"/>
  <c r="Z4305" i="7"/>
  <c r="Z73" i="7"/>
  <c r="Z3871" i="7"/>
  <c r="Z3452" i="7"/>
  <c r="Z1137" i="7"/>
  <c r="Z4661" i="7"/>
  <c r="Z3038" i="7"/>
  <c r="Z1892" i="7"/>
  <c r="Z1969" i="7"/>
  <c r="Z1439" i="7"/>
  <c r="Z2481" i="7"/>
  <c r="Z2185" i="7"/>
  <c r="Z323" i="7"/>
  <c r="Z2927" i="7"/>
  <c r="Z2002" i="7"/>
  <c r="Z4295" i="7"/>
  <c r="Z869" i="7"/>
  <c r="Z3913" i="7"/>
  <c r="Z624" i="7"/>
  <c r="Z1254" i="7"/>
  <c r="Z836" i="7"/>
  <c r="Z4624" i="7"/>
  <c r="Z1614" i="7"/>
  <c r="Z1720" i="7"/>
  <c r="Z2471" i="7"/>
  <c r="Z2966" i="7"/>
  <c r="Z4147" i="7"/>
  <c r="Z4540" i="7"/>
  <c r="Z3872" i="7"/>
  <c r="Z3322" i="7"/>
  <c r="Z3888" i="7"/>
  <c r="Z94" i="7"/>
  <c r="Z511" i="7"/>
  <c r="Z3768" i="7"/>
  <c r="Z4166" i="7"/>
  <c r="Z4155" i="7"/>
  <c r="Z2557" i="7"/>
  <c r="Z1904" i="7"/>
  <c r="Z2194" i="7"/>
  <c r="Z1905" i="7"/>
  <c r="Z2744" i="7"/>
  <c r="Z3463" i="7"/>
  <c r="Z1507" i="7"/>
  <c r="Z1845" i="7"/>
  <c r="Z4908" i="7"/>
  <c r="Z4749" i="7"/>
  <c r="Z3754" i="7"/>
  <c r="Z4260" i="7"/>
  <c r="Z4906" i="7"/>
  <c r="Z2993" i="7"/>
  <c r="Z4524" i="7"/>
  <c r="Z807" i="7"/>
  <c r="Z3180" i="7"/>
  <c r="Z132" i="7"/>
  <c r="Z2245" i="7"/>
  <c r="Z3996" i="7"/>
  <c r="Z3021" i="7"/>
  <c r="Z2164" i="7"/>
  <c r="Z4017" i="7"/>
  <c r="Z2458" i="7"/>
  <c r="Z1447" i="7"/>
  <c r="Z2583" i="7"/>
  <c r="Z104" i="7"/>
  <c r="Z4018" i="7"/>
  <c r="Z3621" i="7"/>
  <c r="Z4975" i="7"/>
  <c r="Z733" i="7"/>
  <c r="Z4523" i="7"/>
  <c r="Z1090" i="7"/>
  <c r="Z2320" i="7"/>
  <c r="Z980" i="7"/>
  <c r="Z1532" i="7"/>
  <c r="Z4955" i="7"/>
  <c r="Z222" i="7"/>
  <c r="Z2140" i="7"/>
  <c r="Z1777" i="7"/>
  <c r="Z4091" i="7"/>
  <c r="Z4014" i="7"/>
  <c r="Z809" i="7"/>
  <c r="Z3667" i="7"/>
  <c r="Z4351" i="7"/>
  <c r="Z447" i="7"/>
  <c r="Z925" i="7"/>
  <c r="Z3892" i="7"/>
  <c r="Z4727" i="7"/>
  <c r="Z3990" i="7"/>
  <c r="Z4457" i="7"/>
  <c r="Z4863" i="7"/>
  <c r="Z2621" i="7"/>
  <c r="Z4360" i="7"/>
  <c r="Z703" i="7"/>
  <c r="Z960" i="7"/>
  <c r="Z2612" i="7"/>
  <c r="Z603" i="7"/>
  <c r="Z2033" i="7"/>
  <c r="Z4080" i="7"/>
  <c r="Z4466" i="7"/>
  <c r="Z784" i="7"/>
  <c r="Z3707" i="7"/>
  <c r="Z2173" i="7"/>
  <c r="Z51" i="7"/>
  <c r="Z2449" i="7"/>
  <c r="Z4509" i="7"/>
  <c r="Z1744" i="7"/>
  <c r="Z3977" i="7"/>
  <c r="Z2840" i="7"/>
  <c r="Z3593" i="7"/>
  <c r="Z1860" i="7"/>
  <c r="Z4136" i="7"/>
  <c r="Z2736" i="7"/>
  <c r="Z2533" i="7"/>
  <c r="Z425" i="7"/>
  <c r="Z899" i="7"/>
  <c r="Z4522" i="7"/>
  <c r="Z509" i="7"/>
  <c r="Z1645" i="7"/>
  <c r="Z4548" i="7"/>
  <c r="Z4262" i="7"/>
  <c r="Z4112" i="7"/>
  <c r="Z4956" i="7"/>
  <c r="Z4961" i="7"/>
  <c r="Z1212" i="7"/>
  <c r="Z2516" i="7"/>
  <c r="Z845" i="7"/>
  <c r="Z1287" i="7"/>
  <c r="Z87" i="7"/>
  <c r="Z3271" i="7"/>
  <c r="Z3957" i="7"/>
  <c r="Z3041" i="7"/>
  <c r="Z481" i="7"/>
  <c r="Z38" i="7"/>
  <c r="Z3246" i="7"/>
  <c r="Z1848" i="7"/>
  <c r="Z4334" i="7"/>
  <c r="Z4648" i="7"/>
  <c r="Z1272" i="7"/>
  <c r="Z3560" i="7"/>
  <c r="Z2524" i="7"/>
  <c r="Z1989" i="7"/>
  <c r="Z3788" i="7"/>
  <c r="Z486" i="7"/>
  <c r="Z3307" i="7"/>
  <c r="Z1523" i="7"/>
  <c r="Z1411" i="7"/>
  <c r="Z4958" i="7"/>
  <c r="Z1524" i="7"/>
  <c r="Z714" i="7"/>
  <c r="Z2359" i="7"/>
  <c r="Z159" i="7"/>
  <c r="Z4713" i="7"/>
  <c r="Z2692" i="7"/>
  <c r="Z3999" i="7"/>
  <c r="Z1103" i="7"/>
  <c r="Z4186" i="7"/>
  <c r="Z1610" i="7"/>
  <c r="Z186" i="7"/>
  <c r="Z2539" i="7"/>
  <c r="Z4754" i="7"/>
  <c r="Z3413" i="7"/>
  <c r="Z1247" i="7"/>
  <c r="Z3201" i="7"/>
  <c r="Z3624" i="7"/>
  <c r="Z4274" i="7"/>
  <c r="Z1572" i="7"/>
  <c r="Z3022" i="7"/>
  <c r="Z3247" i="7"/>
  <c r="Z4094" i="7"/>
  <c r="Z71" i="7"/>
  <c r="Z1648" i="7"/>
  <c r="Z3732" i="7"/>
  <c r="Z2261" i="7"/>
  <c r="Z2553" i="7"/>
  <c r="Z3642" i="7"/>
  <c r="Z1978" i="7"/>
  <c r="Z761" i="7"/>
  <c r="Z3049" i="7"/>
  <c r="Z1837" i="7"/>
  <c r="Z1370" i="7"/>
  <c r="Z4146" i="7"/>
  <c r="Z605" i="7"/>
  <c r="Z2061" i="7"/>
  <c r="Z1896" i="7"/>
  <c r="Z3379" i="7"/>
  <c r="Z2628" i="7"/>
  <c r="Z2922" i="7"/>
  <c r="Z3657" i="7"/>
  <c r="Z2341" i="7"/>
  <c r="Z4046" i="7"/>
  <c r="Z723" i="7"/>
  <c r="Z1244" i="7"/>
  <c r="Z2443" i="7"/>
  <c r="Z2574" i="7"/>
  <c r="Z3329" i="7"/>
  <c r="Z4877" i="7"/>
  <c r="Z2848" i="7"/>
  <c r="Z4485" i="7"/>
  <c r="Z828" i="7"/>
  <c r="Z3248" i="7"/>
  <c r="Z2596" i="7"/>
  <c r="Z1884" i="7"/>
  <c r="Z3292" i="7"/>
  <c r="Z2887" i="7"/>
  <c r="Z680" i="7"/>
  <c r="Z3473" i="7"/>
  <c r="Z4913" i="7"/>
  <c r="Z258" i="7"/>
  <c r="Z1811" i="7"/>
  <c r="Z3503" i="7"/>
  <c r="Z2820" i="7"/>
  <c r="Z4353" i="7"/>
  <c r="Z3787" i="7"/>
  <c r="Z134" i="7"/>
  <c r="Z2617" i="7"/>
  <c r="Z4822" i="7"/>
  <c r="Z3359" i="7"/>
  <c r="Z2920" i="7"/>
  <c r="Z4160" i="7"/>
  <c r="Z1542" i="7"/>
  <c r="Z4401" i="7"/>
  <c r="Z1929" i="7"/>
  <c r="Z3784" i="7"/>
  <c r="Z1064" i="7"/>
  <c r="Z4463" i="7"/>
  <c r="Z144" i="7"/>
  <c r="Z1098" i="7"/>
  <c r="Z844" i="7"/>
  <c r="Z796" i="7"/>
  <c r="Z4810" i="7"/>
  <c r="Z1158" i="7"/>
  <c r="Z2053" i="7"/>
  <c r="Z1764" i="7"/>
  <c r="Z2202" i="7"/>
  <c r="Z1891" i="7"/>
  <c r="Z4107" i="7"/>
  <c r="Z860" i="7"/>
  <c r="Z1663" i="7"/>
  <c r="Z418" i="7"/>
  <c r="Z4976" i="7"/>
  <c r="Z4585" i="7"/>
  <c r="Z1325" i="7"/>
  <c r="Z112" i="7"/>
  <c r="Z1944" i="7"/>
  <c r="Z3950" i="7"/>
  <c r="Z2148" i="7"/>
  <c r="Z4238" i="7"/>
  <c r="Z4900" i="7"/>
  <c r="Z4861" i="7"/>
  <c r="Z4257" i="7"/>
  <c r="Z1733" i="7"/>
  <c r="Z1962" i="7"/>
  <c r="Z1527" i="7"/>
  <c r="Z926" i="7"/>
  <c r="Z1750" i="7"/>
  <c r="Z225" i="7"/>
  <c r="Z1374" i="7"/>
  <c r="Z4537" i="7"/>
  <c r="Z4044" i="7"/>
  <c r="Z1054" i="7"/>
  <c r="Z599" i="7"/>
  <c r="Z2150" i="7"/>
  <c r="Z467" i="7"/>
  <c r="Z3603" i="7"/>
  <c r="Z27" i="7"/>
  <c r="Z3493" i="7"/>
  <c r="Z2476" i="7"/>
  <c r="Z4812" i="7"/>
  <c r="Z1914" i="7"/>
  <c r="Z1217" i="7"/>
  <c r="Z1047" i="7"/>
  <c r="Z3227" i="7"/>
  <c r="Z4073" i="7"/>
  <c r="Z617" i="7"/>
  <c r="Z855" i="7"/>
  <c r="Z2765" i="7"/>
  <c r="Z4878" i="7"/>
  <c r="Z1466" i="7"/>
  <c r="Z3094" i="7"/>
  <c r="Z1752" i="7"/>
  <c r="Z821" i="7"/>
  <c r="Z1034" i="7"/>
  <c r="Z2477" i="7"/>
  <c r="Z667" i="7"/>
  <c r="Z1229" i="7"/>
  <c r="Z4815" i="7"/>
  <c r="Z2277" i="7"/>
  <c r="Z2337" i="7"/>
  <c r="Z2578" i="7"/>
  <c r="Z3056" i="7"/>
  <c r="Z124" i="7"/>
  <c r="Z4175" i="7"/>
  <c r="Z2588" i="7"/>
  <c r="Z1941" i="7"/>
  <c r="Z3918" i="7"/>
  <c r="Z19" i="7"/>
  <c r="Z2235" i="7"/>
  <c r="Z4699" i="7"/>
  <c r="Z2691" i="7"/>
  <c r="Z1162" i="7"/>
  <c r="Z2761" i="7"/>
  <c r="Z3167" i="7"/>
  <c r="Z2046" i="7"/>
  <c r="Z1104" i="7"/>
  <c r="Z1327" i="7"/>
  <c r="Z3419" i="7"/>
  <c r="Z3308" i="7"/>
  <c r="Z513" i="7"/>
  <c r="Z1592" i="7"/>
  <c r="Z2199" i="7"/>
  <c r="Z1281" i="7"/>
  <c r="Z3073" i="7"/>
  <c r="Z3813" i="7"/>
  <c r="Z2207" i="7"/>
  <c r="Z268" i="7"/>
  <c r="Z4616" i="7"/>
  <c r="Z2525" i="7"/>
  <c r="Z1634" i="7"/>
  <c r="Z3564" i="7"/>
  <c r="Z4299" i="7"/>
  <c r="Z4382" i="7"/>
  <c r="Z987" i="7"/>
  <c r="Z1060" i="7"/>
  <c r="Z3639" i="7"/>
  <c r="Z4034" i="7"/>
  <c r="Z634" i="7"/>
  <c r="Z4626" i="7"/>
  <c r="Z658" i="7"/>
  <c r="Z1480" i="7"/>
  <c r="Z2184" i="7"/>
  <c r="Z1453" i="7"/>
  <c r="Z274" i="7"/>
  <c r="Z4232" i="7"/>
  <c r="Z25" i="7"/>
  <c r="Z3028" i="7"/>
  <c r="Z993" i="7"/>
  <c r="Z375" i="7"/>
  <c r="Z2748" i="7"/>
  <c r="Z1312" i="7"/>
  <c r="Z1613" i="7"/>
  <c r="Z1797" i="7"/>
  <c r="Z2402" i="7"/>
  <c r="Z2248" i="7"/>
  <c r="Z706" i="7"/>
  <c r="Z1601" i="7"/>
  <c r="Z937" i="7"/>
  <c r="Z1038" i="7"/>
  <c r="Z2550" i="7"/>
  <c r="Z2201" i="7"/>
  <c r="Z3111" i="7"/>
  <c r="Z881" i="7"/>
  <c r="Z2432" i="7"/>
  <c r="Z4385" i="7"/>
  <c r="Z653" i="7"/>
  <c r="Z3077" i="7"/>
  <c r="Z3931" i="7"/>
  <c r="Z587" i="7"/>
  <c r="Z3699" i="7"/>
  <c r="Z2285" i="7"/>
  <c r="Z41" i="7"/>
  <c r="Z3319" i="7"/>
  <c r="Z3834" i="7"/>
  <c r="Z4557" i="7"/>
  <c r="Z4702" i="7"/>
  <c r="Z2006" i="7"/>
  <c r="Z4085" i="7"/>
  <c r="Z2890" i="7"/>
  <c r="Z4396" i="7"/>
  <c r="Z1682" i="7"/>
  <c r="Z171" i="7"/>
  <c r="Z644" i="7"/>
  <c r="Z4030" i="7"/>
  <c r="Z1333" i="7"/>
  <c r="Z4312" i="7"/>
  <c r="Z2490" i="7"/>
  <c r="Z1602" i="7"/>
  <c r="Z242" i="7"/>
  <c r="Z4133" i="7"/>
  <c r="Z4404" i="7"/>
  <c r="Z1562" i="7"/>
  <c r="Z2034" i="7"/>
  <c r="Z399" i="7"/>
  <c r="Z4618" i="7"/>
  <c r="Z2020" i="7"/>
  <c r="Z1032" i="7"/>
  <c r="Z4998" i="7"/>
  <c r="Z452" i="7"/>
  <c r="Z1593" i="7"/>
  <c r="Z3287" i="7"/>
  <c r="Z3190" i="7"/>
  <c r="Z1367" i="7"/>
  <c r="Z1319" i="7"/>
  <c r="Z1456" i="7"/>
  <c r="Z3814" i="7"/>
  <c r="Z1365" i="7"/>
  <c r="Z4703" i="7"/>
  <c r="Z1666" i="7"/>
  <c r="Z2290" i="7"/>
  <c r="Z4947" i="7"/>
  <c r="Z271" i="7"/>
  <c r="Z3143" i="7"/>
  <c r="Z3320" i="7"/>
  <c r="Z318" i="7"/>
  <c r="Z769" i="7"/>
  <c r="Z4529" i="7"/>
  <c r="Z4796" i="7"/>
  <c r="Z462" i="7"/>
  <c r="Z1457" i="7"/>
  <c r="Z1347" i="7"/>
  <c r="Z1577" i="7"/>
  <c r="Z368" i="7"/>
  <c r="Z3282" i="7"/>
  <c r="Z69" i="7"/>
  <c r="Z2174" i="7"/>
  <c r="Z3048" i="7"/>
  <c r="Z293" i="7"/>
  <c r="Z2528" i="7"/>
  <c r="Z2019" i="7"/>
  <c r="Z426" i="7"/>
  <c r="Z2" i="7"/>
  <c r="Z3722" i="7"/>
  <c r="Z4880" i="7"/>
  <c r="Z4019" i="7"/>
  <c r="Z754" i="7"/>
  <c r="Z1607" i="7"/>
  <c r="Z4" i="7"/>
  <c r="Z498" i="7"/>
  <c r="Z3904" i="7"/>
  <c r="Z1755" i="7"/>
  <c r="Z1513" i="7"/>
  <c r="Z3959" i="7"/>
  <c r="Z2025" i="7"/>
  <c r="Z3236" i="7"/>
  <c r="Z1826" i="7"/>
  <c r="Z2790" i="7"/>
  <c r="Z3296" i="7"/>
  <c r="Z1188" i="7"/>
  <c r="Z1239" i="7"/>
  <c r="Z1194" i="7"/>
  <c r="Z1316" i="7"/>
  <c r="Z4318" i="7"/>
  <c r="Z2358" i="7"/>
  <c r="Z479" i="7"/>
  <c r="Z4885" i="7"/>
  <c r="Z1211" i="7"/>
  <c r="Z1829" i="7"/>
  <c r="Z4259" i="7"/>
  <c r="Z3183" i="7"/>
  <c r="Z4040" i="7"/>
  <c r="Z4095" i="7"/>
  <c r="Z4432" i="7"/>
  <c r="Z3583" i="7"/>
  <c r="Z1353" i="7"/>
  <c r="Z2084" i="7"/>
  <c r="Z776" i="7"/>
  <c r="Z4021" i="7"/>
  <c r="Z1850" i="7"/>
  <c r="Z2305" i="7"/>
  <c r="Z1022" i="7"/>
  <c r="Z2163" i="7"/>
  <c r="Z2073" i="7"/>
  <c r="Z4132" i="7"/>
  <c r="Z640" i="7"/>
  <c r="Z3004" i="7"/>
  <c r="Z1902" i="7"/>
  <c r="Z4424" i="7"/>
  <c r="Z3116" i="7"/>
  <c r="Z2997" i="7"/>
  <c r="Z629" i="7"/>
  <c r="Z4369" i="7"/>
  <c r="Z1979" i="7"/>
  <c r="Z2052" i="7"/>
  <c r="Z4802" i="7"/>
  <c r="Z4928" i="7"/>
  <c r="Z1380" i="7"/>
  <c r="Z3636" i="7"/>
  <c r="Z3119" i="7"/>
  <c r="Z284" i="7"/>
  <c r="Z2540" i="7"/>
  <c r="Z3746" i="7"/>
  <c r="Z1649" i="7"/>
  <c r="Z265" i="7"/>
  <c r="Z4387" i="7"/>
  <c r="Z2385" i="7"/>
  <c r="Z1643" i="7"/>
  <c r="Z1293" i="7"/>
  <c r="Z763" i="7"/>
  <c r="Z3569" i="7"/>
  <c r="Z4952" i="7"/>
  <c r="Z2800" i="7"/>
  <c r="Z4212" i="7"/>
  <c r="Z1721" i="7"/>
  <c r="Z545" i="7"/>
  <c r="Z2383" i="7"/>
  <c r="Z704" i="7"/>
  <c r="Z1396" i="7"/>
  <c r="Z2077" i="7"/>
  <c r="Z848" i="7"/>
  <c r="Z3521" i="7"/>
  <c r="Z4546" i="7"/>
  <c r="Z2015" i="7"/>
  <c r="Z3961" i="7"/>
  <c r="Z4843" i="7"/>
  <c r="Z4904" i="7"/>
  <c r="Z4051" i="7"/>
  <c r="Z1874" i="7"/>
  <c r="Z4347" i="7"/>
  <c r="Z2618" i="7"/>
  <c r="Z4171" i="7"/>
  <c r="Z1903" i="7"/>
  <c r="Z972" i="7"/>
  <c r="Z3500" i="7"/>
  <c r="Z648" i="7"/>
  <c r="Z3739" i="7"/>
  <c r="Z3388" i="7"/>
  <c r="Z3858" i="7"/>
  <c r="Z3547" i="7"/>
  <c r="Z4272" i="7"/>
  <c r="Z3346" i="7"/>
  <c r="Z4935" i="7"/>
  <c r="Z663" i="7"/>
  <c r="Z3835" i="7"/>
  <c r="Z2204" i="7"/>
  <c r="Z548" i="7"/>
  <c r="Z4722" i="7"/>
  <c r="Z2658" i="7"/>
  <c r="Z884" i="7"/>
  <c r="Z3261" i="7"/>
  <c r="Z96" i="7"/>
  <c r="Z4769" i="7"/>
  <c r="Z3557" i="7"/>
  <c r="Z1463" i="7"/>
  <c r="Z3584" i="7"/>
  <c r="Z1853" i="7"/>
  <c r="Z3789" i="7"/>
  <c r="Z4914" i="7"/>
  <c r="Z1198" i="7"/>
  <c r="Z3007" i="7"/>
  <c r="Z3098" i="7"/>
  <c r="Z3730" i="7"/>
  <c r="Z405" i="7"/>
  <c r="Z3780" i="7"/>
  <c r="Z1043" i="7"/>
  <c r="Z1790" i="7"/>
  <c r="Z984" i="7"/>
  <c r="Z1331" i="7"/>
  <c r="Z2408" i="7"/>
  <c r="Z1509" i="7"/>
  <c r="Z3037" i="7"/>
  <c r="Z808" i="7"/>
  <c r="Z2415" i="7"/>
  <c r="Z4327" i="7"/>
  <c r="Z1004" i="7"/>
  <c r="Z2780" i="7"/>
  <c r="Z1110" i="7"/>
  <c r="Z1494" i="7"/>
  <c r="Z2715" i="7"/>
  <c r="Z3646" i="7"/>
  <c r="Z731" i="7"/>
  <c r="Z3177" i="7"/>
  <c r="Z1397" i="7"/>
  <c r="Z3869" i="7"/>
  <c r="Z1664" i="7"/>
  <c r="Z575" i="7"/>
  <c r="Z3882" i="7"/>
  <c r="Z4332" i="7"/>
  <c r="Z2472" i="7"/>
  <c r="Z4370" i="7"/>
  <c r="Z1945" i="7"/>
  <c r="Z1702" i="7"/>
  <c r="Z3411" i="7"/>
  <c r="Z4657" i="7"/>
  <c r="Z220" i="7"/>
  <c r="Z3875" i="7"/>
  <c r="Z313" i="7"/>
  <c r="Z3238" i="7"/>
  <c r="Z4979" i="7"/>
  <c r="Z3658" i="7"/>
  <c r="Z4969" i="7"/>
  <c r="Z2373" i="7"/>
  <c r="Z3031" i="7"/>
  <c r="Z4187" i="7"/>
  <c r="Z2679" i="7"/>
  <c r="Z1818" i="7"/>
  <c r="Z474" i="7"/>
  <c r="Z4049" i="7"/>
  <c r="Z2577" i="7"/>
  <c r="Z3289" i="7"/>
  <c r="Z789" i="7"/>
  <c r="Z122" i="7"/>
  <c r="Z4104" i="7"/>
  <c r="Z3444" i="7"/>
  <c r="Z1306" i="7"/>
  <c r="Z355" i="7"/>
  <c r="Z2191" i="7"/>
  <c r="Z3859" i="7"/>
  <c r="Z4809" i="7"/>
  <c r="Z1635" i="7"/>
  <c r="Z1813" i="7"/>
  <c r="Z441" i="7"/>
  <c r="Z1485" i="7"/>
  <c r="Z4415" i="7"/>
  <c r="Z4438" i="7"/>
  <c r="Z4795" i="7"/>
  <c r="Z4061" i="7"/>
  <c r="Z1840" i="7"/>
  <c r="Z272" i="7"/>
  <c r="Z14" i="7"/>
  <c r="Z2099" i="7"/>
  <c r="Z3273" i="7"/>
  <c r="Z106" i="7"/>
  <c r="Z1402" i="7"/>
  <c r="Z2074" i="7"/>
  <c r="Z1069" i="7"/>
  <c r="Z2725" i="7"/>
  <c r="Z4164" i="7"/>
  <c r="Z192" i="7"/>
  <c r="Z2494" i="7"/>
  <c r="Z2891" i="7"/>
  <c r="Z1580" i="7"/>
  <c r="Z4173" i="7"/>
  <c r="Z1626" i="7"/>
  <c r="Z893" i="7"/>
  <c r="Z3259" i="7"/>
  <c r="Z4606" i="7"/>
  <c r="Z4901" i="7"/>
  <c r="Z3313" i="7"/>
  <c r="Z1569" i="7"/>
  <c r="Z2521" i="7"/>
  <c r="Z4706" i="7"/>
  <c r="Z3093" i="7"/>
  <c r="Z1401" i="7"/>
  <c r="Z1578" i="7"/>
  <c r="Z2386" i="7"/>
  <c r="Z3274" i="7"/>
  <c r="Z3208" i="7"/>
  <c r="Z2349" i="7"/>
  <c r="Z2326" i="7"/>
  <c r="Z551" i="7"/>
  <c r="Z3181" i="7"/>
  <c r="Z791" i="7"/>
  <c r="Z4835" i="7"/>
  <c r="Z2503" i="7"/>
  <c r="Z871" i="7"/>
  <c r="Z688" i="7"/>
  <c r="Z2378" i="7"/>
  <c r="Z2827" i="7"/>
  <c r="Z2566" i="7"/>
  <c r="Z1541" i="7"/>
  <c r="Z406" i="7"/>
  <c r="Z407" i="7"/>
  <c r="Z1627" i="7"/>
  <c r="Z283" i="7"/>
  <c r="Z1603" i="7"/>
  <c r="Z2517" i="7"/>
  <c r="Z507" i="7"/>
  <c r="Z1549" i="7"/>
  <c r="Z506" i="7"/>
  <c r="Z2739" i="7"/>
  <c r="Z68" i="7"/>
  <c r="Z3174" i="7"/>
  <c r="Z4823" i="7"/>
  <c r="Z1303" i="7"/>
  <c r="Z785" i="7"/>
  <c r="Z3232" i="7"/>
  <c r="Z875" i="7"/>
  <c r="Z3099" i="7"/>
  <c r="Z3496" i="7"/>
  <c r="Z116" i="7"/>
  <c r="Z3309" i="7"/>
  <c r="Z4780" i="7"/>
  <c r="Z2468" i="7"/>
  <c r="Z1694" i="7"/>
  <c r="Z3548" i="7"/>
  <c r="Z3938" i="7"/>
  <c r="Z3275" i="7"/>
  <c r="Z1667" i="7"/>
  <c r="Z1492" i="7"/>
  <c r="Z434" i="7"/>
  <c r="Z3620" i="7"/>
  <c r="Z1938" i="7"/>
  <c r="Z699" i="7"/>
  <c r="Z1190" i="7"/>
  <c r="Z862" i="7"/>
  <c r="Z3980" i="7"/>
  <c r="Z4594" i="7"/>
  <c r="Z4027" i="7"/>
  <c r="Z3793" i="7"/>
  <c r="Z4652" i="7"/>
  <c r="Z6" i="7"/>
  <c r="Z1805" i="7"/>
  <c r="Z333" i="7"/>
  <c r="Z2497" i="7"/>
  <c r="Z3226" i="7"/>
  <c r="Z2807" i="7"/>
  <c r="Z4665" i="7"/>
  <c r="Z715" i="7"/>
  <c r="Z3169" i="7"/>
  <c r="Z3106" i="7"/>
  <c r="Z907" i="7"/>
  <c r="Z1036" i="7"/>
  <c r="Z2187" i="7"/>
  <c r="Z3298" i="7"/>
  <c r="Z4897" i="7"/>
  <c r="Z3478" i="7"/>
  <c r="Z2063" i="7"/>
  <c r="Z1759" i="7"/>
  <c r="Z799" i="7"/>
  <c r="Z707" i="7"/>
  <c r="Z1390" i="7"/>
  <c r="Z2333" i="7"/>
  <c r="Z4278" i="7"/>
  <c r="Z3955" i="7"/>
  <c r="Z4264" i="7"/>
  <c r="Z4782" i="7"/>
  <c r="Z2680" i="7"/>
  <c r="Z1771" i="7"/>
  <c r="Z1428" i="7"/>
  <c r="Z674" i="7"/>
  <c r="Z3335" i="7"/>
  <c r="Z4797" i="7"/>
  <c r="Z2213" i="7"/>
  <c r="Z1522" i="7"/>
  <c r="Z349" i="7"/>
  <c r="Z3240" i="7"/>
  <c r="Z209" i="7"/>
  <c r="Z3431" i="7"/>
  <c r="Z1554" i="7"/>
  <c r="Z3011" i="7"/>
  <c r="Z2828" i="7"/>
  <c r="Z3700" i="7"/>
  <c r="Z310" i="7"/>
  <c r="Z2593" i="7"/>
  <c r="Z3445" i="7"/>
  <c r="Z4386" i="7"/>
  <c r="Z762" i="7"/>
  <c r="Z2112" i="7"/>
  <c r="Z1276" i="7"/>
  <c r="Z2338" i="7"/>
  <c r="Z115" i="7"/>
  <c r="Z746" i="7"/>
  <c r="Z4715" i="7"/>
  <c r="Z2793" i="7"/>
  <c r="Z4750" i="7"/>
  <c r="Z3368" i="7"/>
  <c r="Z3025" i="7"/>
  <c r="Z2954" i="7"/>
  <c r="Z1479" i="7"/>
  <c r="Z3050" i="7"/>
  <c r="Z2895" i="7"/>
  <c r="Z2606" i="7"/>
  <c r="Z2086" i="7"/>
  <c r="Z1180" i="7"/>
  <c r="Z2749" i="7"/>
  <c r="Z4574" i="7"/>
  <c r="Z3743" i="7"/>
  <c r="Z1712" i="7"/>
  <c r="Z5" i="7"/>
  <c r="Z4025" i="7"/>
  <c r="Z77" i="7"/>
  <c r="Z1251" i="7"/>
  <c r="Z2348" i="7"/>
  <c r="Z2486" i="7"/>
  <c r="Z4602" i="7"/>
  <c r="Z4817" i="7"/>
  <c r="Z3528" i="7"/>
  <c r="Z4224" i="7"/>
  <c r="Z4844" i="7"/>
  <c r="Z2122" i="7"/>
  <c r="Z1094" i="7"/>
  <c r="Z4354" i="7"/>
  <c r="Z3876" i="7"/>
  <c r="Z3777" i="7"/>
  <c r="Z3194" i="7"/>
  <c r="Z3160" i="7"/>
  <c r="Z253" i="7"/>
  <c r="Z1358" i="7"/>
  <c r="Z3763" i="7"/>
  <c r="Z4855" i="7"/>
  <c r="Z1631" i="7"/>
  <c r="Z4298" i="7"/>
  <c r="Z4879" i="7"/>
  <c r="Z2719" i="7"/>
  <c r="Z1893" i="7"/>
  <c r="Z2633" i="7"/>
  <c r="Z1076" i="7"/>
  <c r="Z726" i="7"/>
  <c r="Z3522" i="7"/>
  <c r="Z3757" i="7"/>
  <c r="Z1958" i="7"/>
  <c r="Z1715" i="7"/>
  <c r="Z2737" i="7"/>
  <c r="Z1080" i="7"/>
  <c r="Z319" i="7"/>
  <c r="Z1719" i="7"/>
  <c r="Z2040" i="7"/>
  <c r="Z257" i="7"/>
  <c r="Z28" i="7"/>
  <c r="Z1351" i="7"/>
  <c r="Z901" i="7"/>
  <c r="Z3100" i="7"/>
  <c r="Z4439" i="7"/>
  <c r="Z2253" i="7"/>
  <c r="Z4284" i="7"/>
  <c r="Z2653" i="7"/>
  <c r="Z512" i="7"/>
  <c r="Z966" i="7"/>
  <c r="Z86" i="7"/>
  <c r="Z613" i="7"/>
  <c r="Z472" i="7"/>
  <c r="Z2774" i="7"/>
  <c r="Z1684" i="7"/>
  <c r="Z217" i="7"/>
  <c r="Z3596" i="7"/>
  <c r="Z2597" i="7"/>
  <c r="Z2950" i="7"/>
  <c r="Z631" i="7"/>
  <c r="Z345" i="7"/>
  <c r="Z531" i="7"/>
  <c r="Z2581" i="7"/>
  <c r="Z4123" i="7"/>
  <c r="Z3071" i="7"/>
  <c r="Z2762" i="7"/>
  <c r="Z2712" i="7"/>
  <c r="Z2681" i="7"/>
  <c r="Z285" i="7"/>
  <c r="Z1155" i="7"/>
  <c r="Z1756" i="7"/>
  <c r="Z2397" i="7"/>
  <c r="Z2878" i="7"/>
  <c r="Z3608" i="7"/>
  <c r="Z2072" i="7"/>
  <c r="Z2682" i="7"/>
  <c r="Z4623" i="7"/>
  <c r="Z1422" i="7"/>
  <c r="Z4833" i="7"/>
  <c r="Z2117" i="7"/>
  <c r="Z1834" i="7"/>
  <c r="Z793" i="7"/>
  <c r="Z2318" i="7"/>
  <c r="Z963" i="7"/>
  <c r="Z4489" i="7"/>
  <c r="Z2565" i="7"/>
  <c r="Z954" i="7"/>
  <c r="Z4090" i="7"/>
  <c r="Z4442" i="7"/>
  <c r="Z22" i="7"/>
  <c r="Z3369" i="7"/>
  <c r="Z223" i="7"/>
  <c r="Z2223" i="7"/>
  <c r="Z2642" i="7"/>
  <c r="Z488" i="7"/>
  <c r="Z1149" i="7"/>
  <c r="Z1128" i="7"/>
  <c r="Z178" i="7"/>
  <c r="Z2882" i="7"/>
  <c r="Z2711" i="7"/>
  <c r="Z2153" i="7"/>
  <c r="Z3821" i="7"/>
  <c r="Z4381" i="7"/>
  <c r="Z554" i="7"/>
  <c r="Z2810" i="7"/>
  <c r="Z81" i="7"/>
  <c r="Z4525" i="7"/>
  <c r="Z300" i="7"/>
  <c r="Z1773" i="7"/>
  <c r="Z1383" i="7"/>
  <c r="Z959" i="7"/>
  <c r="Z3504" i="7"/>
  <c r="Z3464" i="7"/>
  <c r="Z1656" i="7"/>
  <c r="Z4772" i="7"/>
  <c r="Z4670" i="7"/>
  <c r="Z3367" i="7"/>
  <c r="Z3178" i="7"/>
  <c r="Z193" i="7"/>
  <c r="Z1228" i="7"/>
  <c r="Z233" i="7"/>
  <c r="Z275" i="7"/>
  <c r="Z2340" i="7"/>
  <c r="Z1547" i="7"/>
  <c r="Z1739" i="7"/>
  <c r="Z948" i="7"/>
  <c r="Z2406" i="7"/>
  <c r="Z557" i="7"/>
  <c r="Z3897" i="7"/>
  <c r="Z2508" i="7"/>
  <c r="Z2625" i="7"/>
  <c r="Z2755" i="7"/>
  <c r="Z3675" i="7"/>
  <c r="Z2233" i="7"/>
  <c r="Z327" i="7"/>
  <c r="Z3185" i="7"/>
  <c r="Z3668" i="7"/>
  <c r="Z4235" i="7"/>
  <c r="Z4074" i="7"/>
  <c r="Z2361" i="7"/>
  <c r="Z2354" i="7"/>
  <c r="Z4372" i="7"/>
  <c r="Z2919" i="7"/>
  <c r="Z813" i="7"/>
  <c r="Z632" i="7"/>
  <c r="Z588" i="7"/>
  <c r="Z4383" i="7"/>
  <c r="Z1097" i="7"/>
  <c r="Z1514" i="7"/>
  <c r="Z2042" i="7"/>
  <c r="Z4558" i="7"/>
  <c r="Z3840" i="7"/>
  <c r="Z1361" i="7"/>
  <c r="Z4559" i="7"/>
  <c r="Z2078" i="7"/>
  <c r="Z335" i="7"/>
  <c r="Z2598" i="7"/>
  <c r="Z3728" i="7"/>
  <c r="Z1785" i="7"/>
  <c r="Z552" i="7"/>
  <c r="Z2120" i="7"/>
  <c r="Z2791" i="7"/>
  <c r="Z2321" i="7"/>
  <c r="Z3795" i="7"/>
  <c r="Z2546" i="7"/>
  <c r="Z611" i="7"/>
  <c r="Z1779" i="7"/>
  <c r="Z308" i="7"/>
  <c r="Z1332" i="7"/>
  <c r="Z4752" i="7"/>
  <c r="Z4504" i="7"/>
  <c r="Z669" i="7"/>
  <c r="Z2787" i="7"/>
  <c r="Z1225" i="7"/>
  <c r="Z3749" i="7"/>
  <c r="Z2301" i="7"/>
  <c r="Z915" i="7"/>
  <c r="Z2967" i="7"/>
  <c r="Z2785" i="7"/>
  <c r="Z1275" i="7"/>
  <c r="Z4747" i="7"/>
  <c r="Z1862" i="7"/>
  <c r="Z251" i="7"/>
  <c r="Z102" i="7"/>
  <c r="Z4389" i="7"/>
  <c r="Z4116" i="7"/>
  <c r="Z3590" i="7"/>
  <c r="Z4685" i="7"/>
  <c r="Z1292" i="7"/>
  <c r="Z3510" i="7"/>
  <c r="Z1429" i="7"/>
  <c r="Z4804" i="7"/>
  <c r="Z3042" i="7"/>
  <c r="Z2622" i="7"/>
  <c r="Z4328" i="7"/>
  <c r="Z3946" i="7"/>
  <c r="Z3983" i="7"/>
  <c r="Z2802" i="7"/>
  <c r="Z1780" i="7"/>
  <c r="Z4896" i="7"/>
  <c r="Z2560" i="7"/>
  <c r="Z3815" i="7"/>
  <c r="Z4719" i="7"/>
  <c r="Z4990" i="7"/>
  <c r="Z1906" i="7"/>
  <c r="Z4086" i="7"/>
  <c r="Z2334" i="7"/>
  <c r="Z4319" i="7"/>
  <c r="Z3484" i="7"/>
  <c r="Z92" i="7"/>
  <c r="Z764" i="7"/>
  <c r="Z3579" i="7"/>
  <c r="Z2722" i="7"/>
  <c r="Z4513" i="7"/>
  <c r="Z1427" i="7"/>
  <c r="Z384" i="7"/>
  <c r="Z3195" i="7"/>
  <c r="Z886" i="7"/>
  <c r="Z2216" i="7"/>
  <c r="Z1963" i="7"/>
  <c r="Z4427" i="7"/>
  <c r="Z4470" i="7"/>
  <c r="Z1573" i="7"/>
  <c r="Z4140" i="7"/>
  <c r="Z3968" i="7"/>
  <c r="Z4611" i="7"/>
  <c r="Z2231" i="7"/>
  <c r="Z1687" i="7"/>
  <c r="Z4255" i="7"/>
  <c r="Z3816" i="7"/>
  <c r="Z3861" i="7"/>
  <c r="Z1916" i="7"/>
  <c r="Z4881" i="7"/>
  <c r="Z1814" i="7"/>
  <c r="Z3505" i="7"/>
  <c r="Z2926" i="7"/>
  <c r="Z3117" i="7"/>
  <c r="Z4720" i="7"/>
  <c r="Z3114" i="7"/>
  <c r="Z2805" i="7"/>
  <c r="Z725" i="7"/>
  <c r="Z1504" i="7"/>
  <c r="Z4567" i="7"/>
  <c r="Z2003" i="7"/>
  <c r="Z2031" i="7"/>
  <c r="Z2994" i="7"/>
  <c r="Z4475" i="7"/>
  <c r="Z2859" i="7"/>
  <c r="Z1846" i="7"/>
  <c r="Z905" i="7"/>
  <c r="Z4933" i="7"/>
  <c r="Z4936" i="7"/>
  <c r="Z872" i="7"/>
  <c r="Z2407" i="7"/>
  <c r="Z3610" i="7"/>
  <c r="Z916" i="7"/>
  <c r="Z3942" i="7"/>
  <c r="Z4570" i="7"/>
  <c r="Z4957" i="7"/>
  <c r="Z2134" i="7"/>
  <c r="Z2010" i="7"/>
  <c r="Z4026" i="7"/>
  <c r="Z1460" i="7"/>
  <c r="Z39" i="7"/>
  <c r="Z54" i="7"/>
  <c r="Z4252" i="7"/>
  <c r="Z3256" i="7"/>
  <c r="Z3842" i="7"/>
  <c r="Z2146" i="7"/>
  <c r="Z1208" i="7"/>
  <c r="Z2380" i="7"/>
  <c r="Z4700" i="7"/>
  <c r="Z314" i="7"/>
  <c r="Z1924" i="7"/>
  <c r="Z3671" i="7"/>
  <c r="Z2786" i="7"/>
  <c r="Z2142" i="7"/>
  <c r="Z2959" i="7"/>
  <c r="Z4505" i="7"/>
  <c r="Z2940" i="7"/>
  <c r="Z3314" i="7"/>
  <c r="Z70" i="7"/>
  <c r="Z3695" i="7"/>
  <c r="Z2821" i="7"/>
  <c r="Z1135" i="7"/>
  <c r="Z1100" i="7"/>
  <c r="Z2575" i="7"/>
  <c r="Z234" i="7"/>
  <c r="Z1908" i="7"/>
  <c r="Z2764" i="7"/>
  <c r="Z2262" i="7"/>
  <c r="Z487" i="7"/>
  <c r="Z1407" i="7"/>
  <c r="Z3150" i="7"/>
  <c r="Z829" i="7"/>
  <c r="Z317" i="7"/>
  <c r="Z2016" i="7"/>
  <c r="Z1067" i="7"/>
  <c r="Z1309" i="7"/>
  <c r="Z2561" i="7"/>
  <c r="Z374" i="7"/>
  <c r="Z2978" i="7"/>
  <c r="Z2609" i="7"/>
  <c r="Z2067" i="7"/>
  <c r="Z856" i="7"/>
  <c r="Z303" i="7"/>
  <c r="Z456" i="7"/>
  <c r="Z4723" i="7"/>
  <c r="Z3380" i="7"/>
  <c r="Z4206" i="7"/>
  <c r="Z4454" i="7"/>
  <c r="Z2094" i="7"/>
  <c r="Z2058" i="7"/>
  <c r="Z1735" i="7"/>
  <c r="Z3823" i="7"/>
  <c r="Z2416" i="7"/>
  <c r="Z1791" i="7"/>
  <c r="Z3144" i="7"/>
  <c r="Z2723" i="7"/>
  <c r="Z2227" i="7"/>
  <c r="Z4376" i="7"/>
  <c r="Z3474" i="7"/>
  <c r="Z427" i="7"/>
  <c r="Z814" i="7"/>
  <c r="Z1027" i="7"/>
  <c r="Z2398" i="7"/>
  <c r="Z2938" i="7"/>
  <c r="Z3288" i="7"/>
  <c r="Z1665" i="7"/>
  <c r="Z4728" i="7"/>
  <c r="Z1505" i="7"/>
  <c r="Z1450" i="7"/>
  <c r="Z1279" i="7"/>
  <c r="Z261" i="7"/>
  <c r="Z3523" i="7"/>
  <c r="Z1740" i="7"/>
  <c r="Z4937" i="7"/>
  <c r="Z1266" i="7"/>
  <c r="Z3978" i="7"/>
  <c r="Z4759" i="7"/>
  <c r="Z866" i="7"/>
  <c r="Z1714" i="7"/>
  <c r="Z4440" i="7"/>
  <c r="Z4549" i="7"/>
  <c r="Z2071" i="7"/>
  <c r="Z3570" i="7"/>
  <c r="Z770" i="7"/>
  <c r="Z3720" i="7"/>
  <c r="Z2118" i="7"/>
  <c r="Z3758" i="7"/>
  <c r="Z4241" i="7"/>
  <c r="Z4303" i="7"/>
  <c r="Z4676" i="7"/>
  <c r="Z1647" i="7"/>
  <c r="Z1639" i="7"/>
  <c r="Z2417" i="7"/>
  <c r="Z1226" i="7"/>
  <c r="Z8" i="7"/>
  <c r="Z4323" i="7"/>
  <c r="Z1581" i="7"/>
  <c r="Z4535" i="7"/>
  <c r="Z3889" i="7"/>
  <c r="Z3501" i="7"/>
  <c r="Z1766" i="7"/>
  <c r="Z606" i="7"/>
  <c r="Z908" i="7"/>
  <c r="Z2721" i="7"/>
  <c r="Z734" i="7"/>
  <c r="Z1802" i="7"/>
  <c r="Z2794" i="7"/>
  <c r="Z3865" i="7"/>
  <c r="Z1859" i="7"/>
  <c r="Z2699" i="7"/>
  <c r="Z1425" i="7"/>
  <c r="Z1594" i="7"/>
  <c r="Z3272" i="7"/>
  <c r="Z3905" i="7"/>
  <c r="Z4111" i="7"/>
  <c r="Z162" i="7"/>
  <c r="Z3299" i="7"/>
  <c r="Z2797" i="7"/>
  <c r="Z2973" i="7"/>
  <c r="Z2195" i="7"/>
  <c r="Z3797" i="7"/>
  <c r="Z3488" i="7"/>
  <c r="Z1526" i="7"/>
  <c r="Z3393" i="7"/>
  <c r="Z4182" i="7"/>
  <c r="Z416" i="7"/>
  <c r="Z501" i="7"/>
  <c r="Z4526" i="7"/>
  <c r="Z4827" i="7"/>
  <c r="Z981" i="7"/>
  <c r="Z3145" i="7"/>
  <c r="Z660" i="7"/>
  <c r="Z1847" i="7"/>
  <c r="Z1245" i="7"/>
  <c r="Z589" i="7"/>
  <c r="Z2177" i="7"/>
  <c r="Z366" i="7"/>
  <c r="Z2350" i="7"/>
  <c r="Z2986" i="7"/>
  <c r="Z2579" i="7"/>
  <c r="Z3394" i="7"/>
  <c r="Z98" i="7"/>
  <c r="Z695" i="7"/>
  <c r="Z2278" i="7"/>
  <c r="Z802" i="7"/>
  <c r="Z2147" i="7"/>
  <c r="Z1970" i="7"/>
  <c r="Z1921" i="7"/>
  <c r="Z649" i="7"/>
  <c r="Z4744" i="7"/>
  <c r="Z1803" i="7"/>
  <c r="Z4392" i="7"/>
  <c r="Z4680" i="7"/>
  <c r="Z357" i="7"/>
  <c r="Z1866" i="7"/>
  <c r="Z4390" i="7"/>
  <c r="Z1320" i="7"/>
  <c r="Z3499" i="7"/>
  <c r="Z2961" i="7"/>
  <c r="Z3337" i="7"/>
  <c r="Z4973" i="7"/>
  <c r="Z775" i="7"/>
  <c r="Z737" i="7"/>
  <c r="Z2126" i="7"/>
  <c r="Z625" i="7"/>
  <c r="Z497" i="7"/>
  <c r="Z4056" i="7"/>
  <c r="Z675" i="7"/>
  <c r="Z748" i="7"/>
  <c r="Z1017" i="7"/>
  <c r="Z2576" i="7"/>
  <c r="Z2418" i="7"/>
  <c r="Z3756" i="7"/>
  <c r="Z238" i="7"/>
  <c r="Z2556" i="7"/>
  <c r="Z1808" i="7"/>
  <c r="Z3508" i="7"/>
  <c r="Z3883" i="7"/>
  <c r="Z3063" i="7"/>
  <c r="Z431" i="7"/>
  <c r="Z4447" i="7"/>
  <c r="Z4191" i="7"/>
  <c r="Z4265" i="7"/>
  <c r="Z2012" i="7"/>
  <c r="Z1159" i="7"/>
  <c r="Z3776" i="7"/>
  <c r="Z2175" i="7"/>
  <c r="Z546" i="7"/>
  <c r="Z3513" i="7"/>
  <c r="Z90" i="7"/>
  <c r="Z1053" i="7"/>
  <c r="Z2729" i="7"/>
  <c r="Z1651" i="7"/>
  <c r="Z1495" i="7"/>
  <c r="Z2629" i="7"/>
  <c r="Z2610" i="7"/>
  <c r="Z199" i="7"/>
  <c r="Z698" i="7"/>
  <c r="Z1695" i="7"/>
  <c r="Z3131" i="7"/>
  <c r="Z3134" i="7"/>
  <c r="Z1529" i="7"/>
  <c r="Z4181" i="7"/>
  <c r="Z47" i="7"/>
  <c r="Z273" i="7"/>
  <c r="Z4309" i="7"/>
  <c r="Z4620" i="7"/>
  <c r="Z3688" i="7"/>
  <c r="Z2888" i="7"/>
  <c r="Z2211" i="7"/>
  <c r="Z4467" i="7"/>
  <c r="Z2789" i="7"/>
  <c r="Z1406" i="7"/>
  <c r="Z2257" i="7"/>
  <c r="Z973" i="7"/>
  <c r="Z2683" i="7"/>
  <c r="Z2666" i="7"/>
  <c r="Z3278" i="7"/>
  <c r="Z1255" i="7"/>
  <c r="Z3779" i="7"/>
  <c r="Z3970" i="7"/>
  <c r="Z3284" i="7"/>
  <c r="Z3644" i="7"/>
  <c r="Z1488" i="7"/>
  <c r="Z608" i="7"/>
  <c r="Z3410" i="7"/>
  <c r="Z2520" i="7"/>
  <c r="Z2945" i="7"/>
  <c r="Z2906" i="7"/>
  <c r="Z3118" i="7"/>
  <c r="Z4451" i="7"/>
  <c r="Z2007" i="7"/>
  <c r="Z1298" i="7"/>
  <c r="Z4683" i="7"/>
  <c r="Z2425" i="7"/>
  <c r="Z200" i="7"/>
  <c r="Z78" i="7"/>
  <c r="Z4871" i="7"/>
  <c r="Z4394" i="7"/>
  <c r="Z702" i="7"/>
  <c r="Z3529" i="7"/>
  <c r="Z4865" i="7"/>
  <c r="Z2567" i="7"/>
  <c r="Z4242" i="7"/>
  <c r="Z709" i="7"/>
  <c r="Z347" i="7"/>
  <c r="Z4711" i="7"/>
  <c r="Z2411" i="7"/>
  <c r="Z2910" i="7"/>
  <c r="Z3631" i="7"/>
  <c r="Z2335" i="7"/>
  <c r="Z2344" i="7"/>
  <c r="Z577" i="7"/>
  <c r="Z2446" i="7"/>
  <c r="Z3399" i="7"/>
  <c r="Z3140" i="7"/>
  <c r="Z363" i="7"/>
  <c r="Z3693" i="7"/>
  <c r="Z1378" i="7"/>
  <c r="Z4131" i="7"/>
  <c r="Z2080" i="7"/>
  <c r="Z2527" i="7"/>
  <c r="Z810" i="7"/>
  <c r="Z1249" i="7"/>
  <c r="Z1050" i="7"/>
  <c r="Z3630" i="7"/>
  <c r="Z3137" i="7"/>
  <c r="Z2669" i="7"/>
  <c r="Z1854" i="7"/>
  <c r="Z3578" i="7"/>
  <c r="Z1295" i="7"/>
  <c r="Z3741" i="7"/>
  <c r="Z3456" i="7"/>
  <c r="Z4756" i="7"/>
  <c r="Z1928" i="7"/>
  <c r="Z2498" i="7"/>
  <c r="Z4373" i="7"/>
  <c r="Z1912" i="7"/>
  <c r="Z1438" i="7"/>
  <c r="Z4501" i="7"/>
  <c r="Z4416" i="7"/>
  <c r="Z3826" i="7"/>
  <c r="Z145" i="7"/>
  <c r="Z2445" i="7"/>
  <c r="Z3766" i="7"/>
  <c r="Z1508" i="7"/>
  <c r="Z2962" i="7"/>
  <c r="Z2648" i="7"/>
  <c r="Z4655" i="7"/>
  <c r="Z2562" i="7"/>
  <c r="Z4870" i="7"/>
  <c r="Z2693" i="7"/>
  <c r="Z1107" i="7"/>
  <c r="Z956" i="7"/>
  <c r="Z3512" i="7"/>
  <c r="Z2784" i="7"/>
  <c r="Z3661" i="7"/>
  <c r="Z4745" i="7"/>
  <c r="Z3065" i="7"/>
  <c r="Z2844" i="7"/>
  <c r="Z4275" i="7"/>
  <c r="Z4531" i="7"/>
  <c r="Z4313" i="7"/>
  <c r="Z2160" i="7"/>
  <c r="Z1897" i="7"/>
  <c r="Z3112" i="7"/>
  <c r="Z421" i="7"/>
  <c r="Z1026" i="7"/>
  <c r="Z1828" i="7"/>
  <c r="Z448" i="7"/>
  <c r="Z58" i="7"/>
  <c r="Z4921" i="7"/>
  <c r="Z2501" i="7"/>
  <c r="Z898" i="7"/>
  <c r="Z4551" i="7"/>
  <c r="Z256" i="7"/>
  <c r="Z2728" i="7"/>
  <c r="Z1617" i="7"/>
  <c r="Z3157" i="7"/>
  <c r="Z4668" i="7"/>
  <c r="Z3580" i="7"/>
  <c r="Z351" i="7"/>
  <c r="Z4563" i="7"/>
  <c r="Z1857" i="7"/>
  <c r="Z1113" i="7"/>
  <c r="Z643" i="7"/>
  <c r="Z2303" i="7"/>
  <c r="Z4530" i="7"/>
  <c r="Z1716" i="7"/>
  <c r="Z4830" i="7"/>
  <c r="Z2081" i="7"/>
  <c r="Z4195" i="7"/>
  <c r="Z902" i="7"/>
  <c r="Z4270" i="7"/>
  <c r="Z1116" i="7"/>
  <c r="Z2841" i="7"/>
  <c r="Z1120" i="7"/>
  <c r="Z346" i="7"/>
  <c r="Z3998" i="7"/>
  <c r="Z4081" i="7"/>
  <c r="Z3786" i="7"/>
  <c r="Z3433" i="7"/>
  <c r="Z4216" i="7"/>
  <c r="Z1993" i="7"/>
  <c r="Z4222" i="7"/>
  <c r="Z2987" i="7"/>
  <c r="Z1632" i="7"/>
  <c r="Z2107" i="7"/>
  <c r="Z1879" i="7"/>
  <c r="Z4770" i="7"/>
  <c r="Z3414" i="7"/>
  <c r="Z4633" i="7"/>
  <c r="Z15" i="7"/>
  <c r="Z4824" i="7"/>
  <c r="Z2345" i="7"/>
  <c r="Z1885" i="7"/>
  <c r="Z1441" i="7"/>
  <c r="Z4663" i="7"/>
  <c r="Z1923" i="7"/>
  <c r="Z250" i="7"/>
  <c r="Z1072" i="7"/>
  <c r="Z3218" i="7"/>
  <c r="Z4846" i="7"/>
  <c r="Z4433" i="7"/>
  <c r="Z1839" i="7"/>
  <c r="Z4218" i="7"/>
  <c r="Z1763" i="7"/>
  <c r="Z1809" i="7"/>
  <c r="Z3466" i="7"/>
  <c r="Z4269" i="7"/>
  <c r="Z591" i="7"/>
  <c r="Z3088" i="7"/>
  <c r="Z3563" i="7"/>
  <c r="Z3012" i="7"/>
  <c r="Z3690" i="7"/>
  <c r="Z863" i="7"/>
  <c r="Z4959" i="7"/>
  <c r="Z4361" i="7"/>
  <c r="Z2601" i="7"/>
  <c r="Z614" i="7"/>
  <c r="Z3937" i="7"/>
  <c r="Z2404" i="7"/>
  <c r="Z3954" i="7"/>
  <c r="Z4903" i="7"/>
  <c r="Z4742" i="7"/>
  <c r="Z495" i="7"/>
  <c r="Z2236" i="7"/>
  <c r="Z962" i="7"/>
  <c r="Z982" i="7"/>
  <c r="Z3176" i="7"/>
  <c r="Z4367" i="7"/>
  <c r="Z914" i="7"/>
  <c r="Z2200" i="7"/>
  <c r="Z4760" i="7"/>
  <c r="Z1909" i="7"/>
  <c r="Z1086" i="7"/>
  <c r="Z286" i="7"/>
  <c r="Z2491" i="7"/>
  <c r="Z4065" i="7"/>
  <c r="Z205" i="7"/>
  <c r="Z2111" i="7"/>
  <c r="Z397" i="7"/>
  <c r="Z4098" i="7"/>
  <c r="Z1184" i="7"/>
  <c r="Z4511" i="7"/>
  <c r="Z367" i="7"/>
  <c r="Z2713" i="7"/>
  <c r="Z2170" i="7"/>
  <c r="Z1668" i="7"/>
  <c r="Z4912" i="7"/>
  <c r="Z3920" i="7"/>
  <c r="Z1582" i="7"/>
  <c r="Z1061" i="7"/>
  <c r="Z3594" i="7"/>
  <c r="Z4786" i="7"/>
  <c r="Z3518" i="7"/>
  <c r="Z1421" i="7"/>
  <c r="Z2502" i="7"/>
  <c r="Z1289" i="7"/>
  <c r="Z50" i="7"/>
  <c r="Z4806" i="7"/>
  <c r="Z3214" i="7"/>
  <c r="Z3286" i="7"/>
  <c r="Z123" i="7"/>
  <c r="Z3354" i="7"/>
  <c r="Z1783" i="7"/>
  <c r="Z4687" i="7"/>
  <c r="Z2626" i="7"/>
  <c r="Z4986" i="7"/>
  <c r="Z1117" i="7"/>
  <c r="Z4751" i="7"/>
  <c r="Z2250" i="7"/>
  <c r="Z4832" i="7"/>
  <c r="Z4184" i="7"/>
  <c r="Z120" i="7"/>
  <c r="Z2156" i="7"/>
  <c r="Z2459" i="7"/>
  <c r="Z1294" i="7"/>
  <c r="Z42" i="7"/>
  <c r="Z4089" i="7"/>
  <c r="Z503" i="7"/>
  <c r="Z3929" i="7"/>
  <c r="Z4667" i="7"/>
  <c r="Z989" i="7"/>
  <c r="Z477" i="7"/>
  <c r="Z3672" i="7"/>
  <c r="Z4374" i="7"/>
  <c r="Z4229" i="7"/>
  <c r="Z4579" i="7"/>
  <c r="Z692" i="7"/>
  <c r="Z4219" i="7"/>
  <c r="Z4738" i="7"/>
  <c r="Z475" i="7"/>
  <c r="Z3267" i="7"/>
  <c r="Z1317" i="7"/>
  <c r="Z502" i="7"/>
  <c r="Z1630" i="7"/>
  <c r="Z4927" i="7"/>
  <c r="Z4320" i="7"/>
  <c r="Z4139" i="7"/>
  <c r="Z3210" i="7"/>
  <c r="Z3475" i="7"/>
  <c r="Z3189" i="7"/>
  <c r="Z4011" i="7"/>
  <c r="Z1679" i="7"/>
  <c r="Z1058" i="7"/>
  <c r="Z2219" i="7"/>
  <c r="Z196" i="7"/>
  <c r="Z700" i="7"/>
  <c r="Z2316" i="7"/>
  <c r="Z597" i="7"/>
  <c r="Z4813" i="7"/>
  <c r="Z659" i="7"/>
  <c r="Z1952" i="7"/>
  <c r="Z3992" i="7"/>
  <c r="Z1502" i="7"/>
  <c r="Z1774" i="7"/>
  <c r="Z4571" i="7"/>
  <c r="Z794" i="7"/>
  <c r="Z1961" i="7"/>
  <c r="Z1590" i="7"/>
  <c r="Z3211" i="7"/>
  <c r="Z2726" i="7"/>
  <c r="Z4627" i="7"/>
  <c r="Z2469" i="7"/>
  <c r="Z2717" i="7"/>
  <c r="Z2452" i="7"/>
  <c r="Z4520" i="7"/>
  <c r="Z2109" i="7"/>
  <c r="Z2410" i="7"/>
  <c r="Z3146" i="7"/>
  <c r="Z1788" i="7"/>
  <c r="Z4326" i="7"/>
  <c r="Z2659" i="7"/>
  <c r="Z3914" i="7"/>
  <c r="Z3964" i="7"/>
  <c r="Z2137" i="7"/>
  <c r="Z336" i="7"/>
  <c r="Z1014" i="7"/>
  <c r="Z951" i="7"/>
  <c r="Z3713" i="7"/>
  <c r="Z4629" i="7"/>
  <c r="Z2306" i="7"/>
  <c r="Z269" i="7"/>
  <c r="Z4980" i="7"/>
  <c r="Z4693" i="7"/>
  <c r="Z1371" i="7"/>
  <c r="Z3723" i="7"/>
  <c r="Z918" i="7"/>
  <c r="Z4621" i="7"/>
  <c r="Z1109" i="7"/>
  <c r="Z4645" i="7"/>
  <c r="Z1338" i="7"/>
  <c r="Z214" i="7"/>
  <c r="Z4856" i="7"/>
  <c r="Z2287" i="7"/>
  <c r="Z1123" i="7"/>
  <c r="Z4138" i="7"/>
  <c r="Z2851" i="7"/>
  <c r="Z1056" i="7"/>
  <c r="Z311" i="7"/>
  <c r="Z2426" i="7"/>
  <c r="Z1033" i="7"/>
  <c r="Z3680" i="7"/>
  <c r="Z2331" i="7"/>
  <c r="Z3824" i="7"/>
  <c r="Z2291" i="7"/>
  <c r="Z4518" i="7"/>
  <c r="Z3405" i="7"/>
  <c r="Z2985" i="7"/>
  <c r="Z2138" i="7"/>
  <c r="Z4954" i="7"/>
  <c r="Z3068" i="7"/>
  <c r="Z4599" i="7"/>
  <c r="Z3215" i="7"/>
  <c r="Z665" i="7"/>
  <c r="Z1795" i="7"/>
  <c r="Z80" i="7"/>
  <c r="Z4473" i="7"/>
  <c r="Z1035" i="7"/>
  <c r="Z3265" i="7"/>
  <c r="Z3902" i="7"/>
  <c r="Z851" i="7"/>
  <c r="Z2244" i="7"/>
  <c r="Z1227" i="7"/>
  <c r="Z4506" i="7"/>
  <c r="Z2599" i="7"/>
  <c r="Z125" i="7"/>
  <c r="Z4114" i="7"/>
  <c r="Z2422" i="7"/>
  <c r="Z3481" i="7"/>
  <c r="Z4948" i="7"/>
  <c r="Z2196" i="7"/>
  <c r="Z2836" i="7"/>
  <c r="Z2267" i="7"/>
  <c r="Z4647" i="7"/>
  <c r="Z2928" i="7"/>
  <c r="Z3847" i="7"/>
  <c r="Z2714" i="7"/>
  <c r="Z2775" i="7"/>
  <c r="Z912" i="7"/>
  <c r="Z564" i="7"/>
  <c r="Z2364" i="7"/>
  <c r="Z3873" i="7"/>
  <c r="Z3429" i="7"/>
  <c r="Z3664" i="7"/>
  <c r="Z780" i="7"/>
  <c r="Z2296" i="7"/>
  <c r="Z2875" i="7"/>
  <c r="Z3440" i="7"/>
  <c r="Z3434" i="7"/>
  <c r="Z1426" i="7"/>
  <c r="Z2896" i="7"/>
  <c r="Z362" i="7"/>
  <c r="Z4243" i="7"/>
  <c r="Z1876" i="7"/>
  <c r="Z2399" i="7"/>
  <c r="Z3161" i="7"/>
  <c r="Z4109" i="7"/>
  <c r="Z151" i="7"/>
  <c r="Z3607" i="7"/>
  <c r="Z344" i="7"/>
  <c r="Z2998" i="7"/>
  <c r="Z2158" i="7"/>
  <c r="Z4638" i="7"/>
  <c r="Z4925" i="7"/>
  <c r="Z771" i="7"/>
  <c r="Z2280" i="7"/>
  <c r="Z2206" i="7"/>
  <c r="Z2295" i="7"/>
  <c r="Z3943" i="7"/>
  <c r="Z2652" i="7"/>
  <c r="Z2960" i="7"/>
  <c r="Z3710" i="7"/>
  <c r="Z1236" i="7"/>
  <c r="Z1001" i="7"/>
  <c r="Z4271" i="7"/>
  <c r="Z2048" i="7"/>
  <c r="Z3212" i="7"/>
  <c r="Z3465" i="7"/>
  <c r="Z633" i="7"/>
  <c r="Z560" i="7"/>
  <c r="Z2803" i="7"/>
  <c r="Z1209" i="7"/>
  <c r="Z592" i="7"/>
  <c r="Z2389" i="7"/>
  <c r="Z59" i="7"/>
  <c r="Z1570" i="7"/>
  <c r="Z1172" i="7"/>
  <c r="Z4443" i="7"/>
  <c r="Z955" i="7"/>
  <c r="Z3637" i="7"/>
  <c r="Z121" i="7"/>
  <c r="Z4201" i="7"/>
  <c r="Z4753" i="7"/>
  <c r="Z3965" i="7"/>
  <c r="Z1157" i="7"/>
  <c r="Z841" i="7"/>
  <c r="Z4162" i="7"/>
  <c r="Z3533" i="7"/>
  <c r="Z4992" i="7"/>
  <c r="Z2105" i="7"/>
  <c r="Z1181" i="7"/>
  <c r="Z849" i="7"/>
  <c r="Z2826" i="7"/>
  <c r="Z3107" i="7"/>
  <c r="Z1126" i="7"/>
  <c r="Z4092" i="7"/>
  <c r="Z1990" i="7"/>
  <c r="Z1042" i="7"/>
  <c r="Z3906" i="7"/>
  <c r="Z891" i="7"/>
  <c r="Z1705" i="7"/>
  <c r="Z4464" i="7"/>
  <c r="Z786" i="7"/>
  <c r="Z3951" i="7"/>
  <c r="Z1385" i="7"/>
  <c r="Z2963" i="7"/>
  <c r="Z3534" i="7"/>
  <c r="Z184" i="7"/>
  <c r="Z4721" i="7"/>
  <c r="Z1210" i="7"/>
  <c r="Z3627" i="7"/>
  <c r="Z3132" i="7"/>
  <c r="Z2684" i="7"/>
  <c r="Z2021" i="7"/>
  <c r="Z4333" i="7"/>
  <c r="Z2740" i="7"/>
  <c r="Z489" i="7"/>
  <c r="Z3497" i="7"/>
  <c r="Z4120" i="7"/>
  <c r="Z3716" i="7"/>
  <c r="Z685" i="7"/>
  <c r="Z3197" i="7"/>
  <c r="Z4468" i="7"/>
  <c r="Z3893" i="7"/>
  <c r="Z2530" i="7"/>
  <c r="Z1121" i="7"/>
  <c r="Z528" i="7"/>
  <c r="Z1150" i="7"/>
  <c r="Z1326" i="7"/>
  <c r="Z4697" i="7"/>
  <c r="Z411" i="7"/>
  <c r="Z2907" i="7"/>
  <c r="Z2730" i="7"/>
  <c r="Z3934" i="7"/>
  <c r="Z4223" i="7"/>
  <c r="Z782" i="7"/>
  <c r="Z4748" i="7"/>
  <c r="Z4550" i="7"/>
  <c r="Z4739" i="7"/>
  <c r="Z1065" i="7"/>
  <c r="Z3909" i="7"/>
  <c r="Z2463" i="7"/>
  <c r="Z2254" i="7"/>
  <c r="Z4915" i="7"/>
  <c r="Z3268" i="7"/>
  <c r="Z2419" i="7"/>
  <c r="Z4047" i="7"/>
  <c r="Z1673" i="7"/>
  <c r="Z1782" i="7"/>
  <c r="Z1334" i="7"/>
  <c r="Z541" i="7"/>
  <c r="Z3941" i="7"/>
  <c r="Z3257" i="7"/>
  <c r="Z1654" i="7"/>
  <c r="Z4130" i="7"/>
  <c r="Z2979" i="7"/>
  <c r="Z3852" i="7"/>
  <c r="Z1146" i="7"/>
  <c r="Z1304" i="7"/>
  <c r="Z3370" i="7"/>
  <c r="Z2634" i="7"/>
  <c r="Z968" i="7"/>
  <c r="Z741" i="7"/>
  <c r="Z4188" i="7"/>
  <c r="Z4479" i="7"/>
  <c r="Z721" i="7"/>
  <c r="Z3652" i="7"/>
  <c r="Z1136" i="7"/>
  <c r="Z1942" i="7"/>
  <c r="Z1533" i="7"/>
  <c r="Z133" i="7"/>
  <c r="Z1077" i="7"/>
  <c r="Z4230" i="7"/>
  <c r="Z618" i="7"/>
  <c r="Z3915" i="7"/>
  <c r="Z4039" i="7"/>
  <c r="Z358" i="7"/>
  <c r="Z2026" i="7"/>
  <c r="Z3262" i="7"/>
  <c r="Z2387" i="7"/>
  <c r="Z2428" i="7"/>
  <c r="Z3225" i="7"/>
  <c r="Z3428" i="7"/>
  <c r="Z4233" i="7"/>
  <c r="Z538" i="7"/>
  <c r="Z1010" i="7"/>
  <c r="Z2584" i="7"/>
  <c r="Z4701" i="7"/>
  <c r="Z2186" i="7"/>
  <c r="Z3108" i="7"/>
  <c r="Z1465" i="7"/>
  <c r="Z4792" i="7"/>
  <c r="Z2545" i="7"/>
  <c r="Z676" i="7"/>
  <c r="Z1018" i="7"/>
  <c r="Z1430" i="7"/>
  <c r="Z2420" i="7"/>
  <c r="Z74" i="7"/>
  <c r="Z1736" i="7"/>
  <c r="Z3461" i="7"/>
  <c r="Z2400" i="7"/>
  <c r="Z4886" i="7"/>
  <c r="Z3035" i="7"/>
  <c r="Z1005" i="7"/>
  <c r="Z403" i="7"/>
  <c r="Z4202" i="7"/>
  <c r="Z1919" i="7"/>
  <c r="Z3572" i="7"/>
  <c r="Z4945" i="7"/>
  <c r="Z4493" i="7"/>
  <c r="Z792" i="7"/>
  <c r="Z4279" i="7"/>
  <c r="Z983" i="7"/>
  <c r="Z1364" i="7"/>
  <c r="Z3939" i="7"/>
  <c r="Z4514" i="7"/>
  <c r="Z4662" i="7"/>
  <c r="Z2475" i="7"/>
  <c r="Z1202" i="7"/>
  <c r="Z645" i="7"/>
  <c r="Z40" i="7"/>
  <c r="Z2141" i="7"/>
  <c r="Z1025" i="7"/>
  <c r="Z2999" i="7"/>
  <c r="Z2189" i="7"/>
  <c r="Z4156" i="7"/>
  <c r="Z558" i="7"/>
  <c r="Z3269" i="7"/>
  <c r="Z4643" i="7"/>
  <c r="Z1732" i="7"/>
  <c r="Z1474" i="7"/>
  <c r="Z1268" i="7"/>
  <c r="Z2857" i="7"/>
  <c r="Z2816" i="7"/>
  <c r="Z35" i="7"/>
  <c r="Z1291" i="7"/>
  <c r="Z63" i="7"/>
  <c r="Z127" i="7"/>
  <c r="Z4783" i="7"/>
  <c r="Z2441" i="7"/>
  <c r="Z549" i="7"/>
  <c r="Z1636" i="7"/>
  <c r="Z4515" i="7"/>
  <c r="Z504" i="7"/>
  <c r="Z4072" i="7"/>
  <c r="Z395" i="7"/>
  <c r="Z2212" i="7"/>
  <c r="Z561" i="7"/>
  <c r="Z3807" i="7"/>
  <c r="Z1563" i="7"/>
  <c r="Z1044" i="7"/>
  <c r="Z3804" i="7"/>
  <c r="Z3357" i="7"/>
  <c r="Z3400" i="7"/>
  <c r="Z4267" i="7"/>
  <c r="Z3355" i="7"/>
  <c r="Z4692" i="7"/>
  <c r="Z5001" i="7"/>
  <c r="Z4207" i="7"/>
  <c r="Z1784" i="7"/>
  <c r="Z4170" i="7"/>
  <c r="Z369" i="7"/>
  <c r="Z2209" i="7"/>
  <c r="Z4740" i="7"/>
  <c r="Z2838" i="7"/>
  <c r="Z831" i="7"/>
  <c r="Z1745" i="7"/>
  <c r="Z2852" i="7"/>
  <c r="Z211" i="7"/>
  <c r="Z1153" i="7"/>
  <c r="Z3126" i="7"/>
  <c r="Z939" i="7"/>
  <c r="Z2423" i="7"/>
  <c r="Z2263" i="7"/>
  <c r="Z2114" i="7"/>
  <c r="Z2493" i="7"/>
  <c r="Z867" i="7"/>
  <c r="Z4249" i="7"/>
  <c r="Z1442" i="7"/>
  <c r="Z2183" i="7"/>
  <c r="Z1241" i="7"/>
  <c r="Z2051" i="7"/>
  <c r="Z1725" i="7"/>
  <c r="Z4045" i="7"/>
  <c r="Z172" i="7"/>
  <c r="Z1729" i="7"/>
  <c r="Z683" i="7"/>
  <c r="Z1182" i="7"/>
  <c r="Z961" i="7"/>
  <c r="Z2548" i="7"/>
  <c r="Z1960" i="7"/>
  <c r="Z1888" i="7"/>
  <c r="Z2157" i="7"/>
  <c r="Z3249" i="7"/>
  <c r="Z3147" i="7"/>
  <c r="Z4576" i="7"/>
  <c r="Z3420" i="7"/>
  <c r="Z64" i="7"/>
  <c r="Z4337" i="7"/>
  <c r="Z2975" i="7"/>
  <c r="Z585" i="7"/>
  <c r="Z682" i="7"/>
  <c r="Z4790" i="7"/>
  <c r="Z2779" i="7"/>
  <c r="Z3301" i="7"/>
  <c r="Z1467" i="7"/>
  <c r="Z1207" i="7"/>
  <c r="Z938" i="7"/>
  <c r="Z4167" i="7"/>
  <c r="Z694" i="7"/>
  <c r="Z2822" i="7"/>
  <c r="Z2673" i="7"/>
  <c r="Z724" i="7"/>
  <c r="Z175" i="7"/>
  <c r="Z4294" i="7"/>
  <c r="Z2256" i="7"/>
  <c r="Z3586" i="7"/>
  <c r="Z1559" i="7"/>
  <c r="Z353" i="7"/>
  <c r="Z4330" i="7"/>
  <c r="Z1501" i="7"/>
  <c r="Z79" i="7"/>
  <c r="Z3848" i="7"/>
  <c r="Z4174" i="7"/>
  <c r="Z3724" i="7"/>
  <c r="Z2427" i="7"/>
  <c r="Z4449" i="7"/>
  <c r="Z279" i="7"/>
  <c r="Z3241" i="7"/>
  <c r="Z1976" i="7"/>
  <c r="Z4375" i="7"/>
  <c r="Z930" i="7"/>
  <c r="Z1101" i="7"/>
  <c r="Z1959" i="7"/>
  <c r="Z1296" i="7"/>
  <c r="Z4286" i="7"/>
  <c r="Z1775" i="7"/>
  <c r="Z1193" i="7"/>
  <c r="Z3363" i="7"/>
  <c r="Z4163" i="7"/>
  <c r="Z1964" i="7"/>
  <c r="Z4536" i="7"/>
  <c r="Z1133" i="7"/>
  <c r="Z4066" i="7"/>
  <c r="Z3581" i="7"/>
  <c r="Z3165" i="7"/>
  <c r="Z562" i="7"/>
  <c r="Z1138" i="7"/>
  <c r="Z1644" i="7"/>
  <c r="Z2487" i="7"/>
  <c r="Z1767" i="7"/>
  <c r="Z3812" i="7"/>
  <c r="Z215" i="7"/>
  <c r="Z1300" i="7"/>
  <c r="Z3944" i="7"/>
  <c r="Z2627" i="7"/>
  <c r="Z3731" i="7"/>
  <c r="Z2812" i="7"/>
  <c r="Z149" i="7"/>
  <c r="Z999" i="7"/>
  <c r="Z677" i="7"/>
  <c r="Z4590" i="7"/>
  <c r="Z3142" i="7"/>
  <c r="Z2662" i="7"/>
  <c r="Z852" i="7"/>
  <c r="Z1530" i="7"/>
  <c r="Z1973" i="7"/>
  <c r="Z4970" i="7"/>
  <c r="Z491" i="7"/>
  <c r="Z1321" i="7"/>
  <c r="Z1398" i="7"/>
  <c r="Z1689" i="7"/>
  <c r="Z1830" i="7"/>
  <c r="Z4471" i="7"/>
  <c r="Z1841" i="7"/>
  <c r="Z3653" i="7"/>
  <c r="Z779" i="7"/>
  <c r="Z2788" i="7"/>
  <c r="Z3515" i="7"/>
  <c r="Z3330" i="7"/>
  <c r="Z3371" i="7"/>
  <c r="Z2660" i="7"/>
  <c r="Z3331" i="7"/>
  <c r="Z4124" i="7"/>
  <c r="Z1369" i="7"/>
  <c r="Z4403" i="7"/>
  <c r="Z2161" i="7"/>
  <c r="Z1423" i="7"/>
  <c r="Z657" i="7"/>
  <c r="Z3703" i="7"/>
  <c r="Z3469" i="7"/>
  <c r="Z4143" i="7"/>
  <c r="Z3771" i="7"/>
  <c r="Z2102" i="7"/>
  <c r="Z4189" i="7"/>
  <c r="Z1497" i="7"/>
  <c r="Z354" i="7"/>
  <c r="Z2675" i="7"/>
  <c r="Z3900" i="7"/>
  <c r="Z3890" i="7"/>
  <c r="Z1127" i="7"/>
  <c r="Z602" i="7"/>
  <c r="Z3486" i="7"/>
  <c r="Z4197" i="7"/>
  <c r="Z977" i="7"/>
  <c r="Z4101" i="7"/>
  <c r="Z4891" i="7"/>
  <c r="Z3549" i="7"/>
  <c r="Z2101" i="7"/>
  <c r="Z2312" i="7"/>
  <c r="Z3524" i="7"/>
  <c r="Z1858" i="7"/>
  <c r="Z1176" i="7"/>
  <c r="Z2801" i="7"/>
  <c r="Z2929" i="7"/>
  <c r="Z2911" i="7"/>
  <c r="Z4236" i="7"/>
  <c r="Z3148" i="7"/>
  <c r="Z990" i="7"/>
  <c r="Z3805" i="7"/>
  <c r="Z4974" i="7"/>
  <c r="Z4675" i="7"/>
  <c r="Z2479" i="7"/>
  <c r="Z3538" i="7"/>
  <c r="Z3632" i="7"/>
  <c r="Z266" i="7"/>
  <c r="Z1680" i="7"/>
  <c r="Z2861" i="7"/>
  <c r="Z942" i="7"/>
  <c r="Z1083" i="7"/>
  <c r="Z609" i="7"/>
  <c r="Z1389" i="7"/>
  <c r="Z2813" i="7"/>
  <c r="Z4527" i="7"/>
  <c r="Z141" i="7"/>
  <c r="Z4261" i="7"/>
  <c r="Z1851" i="7"/>
  <c r="Z2974" i="7"/>
  <c r="Z4393" i="7"/>
  <c r="Z2319" i="7"/>
  <c r="Z1882" i="7"/>
  <c r="Z3530" i="7"/>
  <c r="Z4734" i="7"/>
  <c r="Z2594" i="7"/>
  <c r="Z742" i="7"/>
  <c r="Z2376" i="7"/>
  <c r="Z2849" i="7"/>
  <c r="Z2992" i="7"/>
  <c r="Z2182" i="7"/>
  <c r="Z1489" i="7"/>
  <c r="Z1256" i="7"/>
  <c r="Z3629" i="7"/>
  <c r="Z2968" i="7"/>
  <c r="Z4787" i="7"/>
  <c r="Z888" i="7"/>
  <c r="Z4838" i="7"/>
  <c r="Z3903" i="7"/>
  <c r="Z1852" i="7"/>
  <c r="Z2456" i="7"/>
  <c r="Z3234" i="7"/>
  <c r="Z1087" i="7"/>
  <c r="Z43" i="7"/>
  <c r="Z4852" i="7"/>
  <c r="Z332" i="7"/>
  <c r="Z3737" i="7"/>
  <c r="Z2976" i="7"/>
  <c r="Z2647" i="7"/>
  <c r="Z637" i="7"/>
  <c r="Z4355" i="7"/>
  <c r="Z2663" i="7"/>
  <c r="Z3927" i="7"/>
  <c r="Z224" i="7"/>
  <c r="Z4656" i="7"/>
  <c r="Z3302" i="7"/>
  <c r="Z2129" i="7"/>
  <c r="Z4568" i="7"/>
  <c r="Z2756" i="7"/>
  <c r="Z2664" i="7"/>
  <c r="Z1167" i="7"/>
  <c r="Z1579" i="7"/>
  <c r="Z3509" i="7"/>
  <c r="Z4069" i="7"/>
  <c r="Z1219" i="7"/>
  <c r="Z1451" i="7"/>
  <c r="Z2685" i="7"/>
  <c r="Z3836" i="7"/>
  <c r="Z1339" i="7"/>
  <c r="Z3005" i="7"/>
  <c r="Z864" i="7"/>
  <c r="Z1992" i="7"/>
  <c r="Z2327" i="7"/>
  <c r="Z490" i="7"/>
  <c r="Z4425" i="7"/>
  <c r="Z3755" i="7"/>
  <c r="Z4178" i="7"/>
  <c r="Z1696" i="7"/>
  <c r="Z1540" i="7"/>
  <c r="Z2004" i="7"/>
  <c r="Z4642" i="7"/>
  <c r="Z4293" i="7"/>
  <c r="Z3696" i="7"/>
  <c r="Z2952" i="7"/>
  <c r="Z3800" i="7"/>
  <c r="Z3467" i="7"/>
  <c r="Z2214" i="7"/>
  <c r="Z4905" i="7"/>
  <c r="Z3689" i="7"/>
  <c r="Z1930" i="7"/>
  <c r="Z473" i="7"/>
  <c r="Z2139" i="7"/>
  <c r="Z2514" i="7"/>
  <c r="Z4057" i="7"/>
  <c r="Z1816" i="7"/>
  <c r="Z4004" i="7"/>
  <c r="Z4165" i="7"/>
  <c r="Z2603" i="7"/>
  <c r="Z435" i="7"/>
  <c r="Z4225" i="7"/>
  <c r="Z1819" i="7"/>
  <c r="Z2044" i="7"/>
  <c r="Z2366" i="7"/>
  <c r="Z711" i="7"/>
  <c r="Z3801" i="7"/>
  <c r="Z4486" i="7"/>
  <c r="Z1173" i="7"/>
  <c r="Z4256" i="7"/>
  <c r="Z2436" i="7"/>
  <c r="Z3995" i="7"/>
  <c r="Z889" i="7"/>
  <c r="Z593" i="7"/>
  <c r="Z3083" i="7"/>
  <c r="Z2367" i="7"/>
  <c r="Z1994" i="7"/>
  <c r="Z922" i="7"/>
  <c r="Z1062" i="7"/>
  <c r="Z4287" i="7"/>
  <c r="Z3870" i="7"/>
  <c r="Z4930" i="7"/>
  <c r="Z3772" i="7"/>
  <c r="Z1269" i="7"/>
  <c r="Z135" i="7"/>
  <c r="Z1132" i="7"/>
  <c r="Z2495" i="7"/>
  <c r="Z4144" i="7"/>
  <c r="Z1393" i="7"/>
  <c r="Z2591" i="7"/>
  <c r="Z3158" i="7"/>
  <c r="Z3849" i="7"/>
  <c r="Z1503" i="7"/>
  <c r="Z1591" i="7"/>
  <c r="Z4556" i="7"/>
  <c r="Z389" i="7"/>
  <c r="Z3498" i="7"/>
  <c r="Z493" i="7"/>
  <c r="Z1070" i="7"/>
  <c r="Z1898" i="7"/>
  <c r="Z3064" i="7"/>
  <c r="Z535" i="7"/>
  <c r="Z3458" i="7"/>
  <c r="Z2466" i="7"/>
  <c r="Z4965" i="7"/>
  <c r="Z4281" i="7"/>
  <c r="Z2897" i="7"/>
  <c r="Z1800" i="7"/>
  <c r="Z4622" i="7"/>
  <c r="Z1987" i="7"/>
  <c r="Z4168" i="7"/>
  <c r="Z247" i="7"/>
  <c r="Z2190" i="7"/>
  <c r="Z3138" i="7"/>
  <c r="Z3120" i="7"/>
  <c r="Z4853" i="7"/>
  <c r="Z4819" i="7"/>
  <c r="Z3315" i="7"/>
  <c r="Z1377" i="7"/>
  <c r="Z3196" i="7"/>
  <c r="Z837" i="7"/>
  <c r="Z4110" i="7"/>
  <c r="Z2750" i="7"/>
  <c r="Z480" i="7"/>
  <c r="Z2429" i="7"/>
  <c r="Z1468" i="7"/>
  <c r="Z3450" i="7"/>
  <c r="Z4070" i="7"/>
  <c r="Z4591" i="7"/>
  <c r="Z2754" i="7"/>
  <c r="Z2570" i="7"/>
  <c r="Z583" i="7"/>
  <c r="Z3237" i="7"/>
  <c r="Z3435" i="7"/>
  <c r="Z2339" i="7"/>
  <c r="Z1260" i="7"/>
  <c r="Z651" i="7"/>
  <c r="Z2872" i="7"/>
  <c r="Z4038" i="7"/>
  <c r="Z3029" i="7"/>
  <c r="Z2221" i="7"/>
  <c r="Z2480" i="7"/>
  <c r="Z4920" i="7"/>
  <c r="Z339" i="7"/>
  <c r="Z2056" i="7"/>
  <c r="Z2368" i="7"/>
  <c r="Z1875" i="7"/>
  <c r="Z2336" i="7"/>
  <c r="Z1170" i="7"/>
  <c r="Z4378" i="7"/>
  <c r="Z4311" i="7"/>
  <c r="Z3432" i="7"/>
  <c r="Z1191" i="7"/>
  <c r="Z3074" i="7"/>
  <c r="Z2867" i="7"/>
  <c r="Z4966" i="7"/>
  <c r="Z3264" i="7"/>
  <c r="Z4338" i="7"/>
  <c r="Z464" i="7"/>
  <c r="Z1372" i="7"/>
  <c r="Z3471" i="7"/>
  <c r="Z4126" i="7"/>
  <c r="Z3013" i="7"/>
  <c r="Z4684" i="7"/>
  <c r="Z4649" i="7"/>
  <c r="Z2908" i="7"/>
  <c r="Z3014" i="7"/>
  <c r="Z2224" i="7"/>
  <c r="Z3293" i="7"/>
  <c r="Z4798" i="7"/>
  <c r="Z1045" i="7"/>
  <c r="Z3023" i="7"/>
  <c r="Z1475" i="7"/>
  <c r="Z2260" i="7"/>
  <c r="Z95" i="7"/>
  <c r="Z4542" i="7"/>
  <c r="Z2144" i="7"/>
  <c r="Z2274" i="7"/>
  <c r="Z534" i="7"/>
  <c r="Z3587" i="7"/>
  <c r="Z1556" i="7"/>
  <c r="Z3276" i="7"/>
  <c r="Z3000" i="7"/>
  <c r="Z1949" i="7"/>
  <c r="Z2639" i="7"/>
  <c r="Z1836" i="7"/>
  <c r="Z3105" i="7"/>
  <c r="Z4860" i="7"/>
  <c r="Z3759" i="7"/>
  <c r="Z1443" i="7"/>
  <c r="Z827" i="7"/>
  <c r="Z4185" i="7"/>
  <c r="Z3802" i="7"/>
  <c r="Z4781" i="7"/>
  <c r="Z3894" i="7"/>
  <c r="Z2412" i="7"/>
  <c r="Z376" i="7"/>
  <c r="Z2049" i="7"/>
  <c r="Z1598" i="7"/>
  <c r="Z1313" i="7"/>
  <c r="Z4125" i="7"/>
  <c r="Z4217" i="7"/>
  <c r="Z385" i="7"/>
  <c r="Z1205" i="7"/>
  <c r="Z348" i="7"/>
  <c r="Z666" i="7"/>
  <c r="Z2798" i="7"/>
  <c r="Z854" i="7"/>
  <c r="Z1571" i="7"/>
  <c r="Z2329" i="7"/>
  <c r="Z53" i="7"/>
  <c r="Z3838" i="7"/>
  <c r="Z3421" i="7"/>
  <c r="Z4214" i="7"/>
  <c r="Z4572" i="7"/>
  <c r="Z3665" i="7"/>
  <c r="Z4495" i="7"/>
  <c r="Z4793" i="7"/>
  <c r="Z3633" i="7"/>
  <c r="Z1250" i="7"/>
  <c r="Z245" i="7"/>
  <c r="Z1404" i="7"/>
  <c r="Z4651" i="7"/>
  <c r="Z2215" i="7"/>
  <c r="Z3187" i="7"/>
  <c r="Z1019" i="7"/>
  <c r="Z2745" i="7"/>
  <c r="Z4500" i="7"/>
  <c r="Z4708" i="7"/>
  <c r="Z3972" i="7"/>
  <c r="Z1935" i="7"/>
  <c r="Z1743" i="7"/>
  <c r="Z2509" i="7"/>
  <c r="Z4148" i="7"/>
  <c r="Z1887" i="7"/>
  <c r="Z3828" i="7"/>
  <c r="Z2437" i="7"/>
  <c r="Z2308" i="7"/>
  <c r="Z563" i="7"/>
  <c r="Z1566" i="7"/>
  <c r="Z1408" i="7"/>
  <c r="Z4321" i="7"/>
  <c r="Z4492" i="7"/>
  <c r="Z2727" i="7"/>
  <c r="Z3799" i="7"/>
  <c r="Z2346" i="7"/>
  <c r="Z1301" i="7"/>
  <c r="Z745" i="7"/>
  <c r="Z2870" i="7"/>
  <c r="Z3222" i="7"/>
  <c r="Z877" i="7"/>
  <c r="Z1195" i="7"/>
  <c r="Z4490" i="7"/>
  <c r="Z2145" i="7"/>
  <c r="Z3949" i="7"/>
  <c r="Z3333" i="7"/>
  <c r="Z1770" i="7"/>
  <c r="Z2369" i="7"/>
  <c r="Z1737" i="7"/>
  <c r="Z282" i="7"/>
  <c r="Z800" i="7"/>
  <c r="Z1240" i="7"/>
  <c r="Z739" i="7"/>
  <c r="Z2796" i="7"/>
  <c r="Z3375" i="7"/>
  <c r="Z2251" i="7"/>
  <c r="Z4887" i="7"/>
  <c r="Z3051" i="7"/>
  <c r="Z1528" i="7"/>
  <c r="Z267" i="7"/>
  <c r="Z2243" i="7"/>
  <c r="Z1444" i="7"/>
  <c r="Z3614" i="7"/>
  <c r="Z4134" i="7"/>
  <c r="Z3595" i="7"/>
  <c r="Z3448" i="7"/>
  <c r="Z340" i="7"/>
  <c r="Z3856" i="7"/>
  <c r="Z1445" i="7"/>
  <c r="Z2899" i="7"/>
  <c r="Z2297" i="7"/>
  <c r="Z2123" i="7"/>
  <c r="Z876" i="7"/>
  <c r="Z3866" i="7"/>
  <c r="Z3133" i="7"/>
  <c r="Z1307" i="7"/>
  <c r="Z2082" i="7"/>
  <c r="Z3162" i="7"/>
  <c r="Z4277" i="7"/>
  <c r="Z1623" i="7"/>
  <c r="Z2645" i="7"/>
  <c r="Z853" i="7"/>
  <c r="Z4794" i="7"/>
  <c r="Z299" i="7"/>
  <c r="Z1999" i="7"/>
  <c r="Z3326" i="7"/>
  <c r="Z2670" i="7"/>
  <c r="Z2310" i="7"/>
  <c r="Z2304" i="7"/>
  <c r="Z1863" i="7"/>
  <c r="Z1336" i="7"/>
  <c r="Z4062" i="7"/>
  <c r="Z3654" i="7"/>
  <c r="Z1283" i="7"/>
  <c r="Z4686" i="7"/>
  <c r="Z4357" i="7"/>
  <c r="Z4290" i="7"/>
  <c r="Z3647" i="7"/>
  <c r="Z858" i="7"/>
  <c r="Z1218" i="7"/>
  <c r="Z2124" i="7"/>
  <c r="Z3648" i="7"/>
  <c r="Z1412" i="7"/>
  <c r="Z2932" i="7"/>
  <c r="Z985" i="7"/>
  <c r="Z207" i="7"/>
  <c r="Z3767" i="7"/>
  <c r="Z4892" i="7"/>
  <c r="Z210" i="7"/>
  <c r="Z3494" i="7"/>
  <c r="Z455" i="7"/>
  <c r="Z3817" i="7"/>
  <c r="Z2317" i="7"/>
  <c r="Z3451" i="7"/>
  <c r="Z2239" i="7"/>
  <c r="Z3328" i="7"/>
  <c r="Z3887" i="7"/>
  <c r="Z3994" i="7"/>
  <c r="Z4962" i="7"/>
  <c r="Z342" i="7"/>
  <c r="Z3993" i="7"/>
  <c r="Z3517" i="7"/>
  <c r="Z2951" i="7"/>
  <c r="Z156" i="7"/>
  <c r="Z4192" i="7"/>
  <c r="Z3186" i="7"/>
  <c r="Z2513" i="7"/>
  <c r="Z1804" i="7"/>
  <c r="Z1844" i="7"/>
  <c r="Z1801" i="7"/>
  <c r="Z2384" i="7"/>
  <c r="Z387" i="7"/>
  <c r="Z117" i="7"/>
  <c r="Z2065" i="7"/>
  <c r="Z3097" i="7"/>
  <c r="Z3704" i="7"/>
  <c r="Z3899" i="7"/>
  <c r="Z4052" i="7"/>
  <c r="Z3334" i="7"/>
  <c r="Z252" i="7"/>
  <c r="Z302" i="7"/>
  <c r="Z4474" i="7"/>
  <c r="Z3096" i="7"/>
  <c r="Z1690" i="7"/>
  <c r="Z4247" i="7"/>
  <c r="Z3084" i="7"/>
  <c r="Z4177" i="7"/>
  <c r="Z1683" i="7"/>
  <c r="Z2268" i="7"/>
  <c r="Z1749" i="7"/>
  <c r="Z3599" i="7"/>
  <c r="Z4198" i="7"/>
  <c r="Z510" i="7"/>
  <c r="Z1688" i="7"/>
  <c r="Z4377" i="7"/>
  <c r="Z4731" i="7"/>
  <c r="Z306" i="7"/>
  <c r="Z4963" i="7"/>
  <c r="Z621" i="7"/>
  <c r="Z1534" i="7"/>
  <c r="Z3422" i="7"/>
  <c r="Z4608" i="7"/>
  <c r="Z1984" i="7"/>
  <c r="Z4409" i="7"/>
  <c r="Z1652" i="7"/>
  <c r="Z2470" i="7"/>
  <c r="Z4635" i="7"/>
  <c r="Z1394" i="7"/>
  <c r="Z3966" i="7"/>
  <c r="Z1833" i="7"/>
  <c r="Z1082" i="7"/>
  <c r="Z3443" i="7"/>
  <c r="Z1020" i="7"/>
  <c r="Z1472" i="7"/>
  <c r="Z4923" i="7"/>
  <c r="Z2510" i="7"/>
  <c r="Z4291" i="7"/>
  <c r="Z1416" i="7"/>
  <c r="Z679" i="7"/>
  <c r="Z1600" i="7"/>
  <c r="Z2392" i="7"/>
  <c r="Z56" i="7"/>
  <c r="Z4757" i="7"/>
  <c r="Z1589" i="7"/>
  <c r="Z2024" i="7"/>
  <c r="Z3418" i="7"/>
  <c r="Z2635" i="7"/>
  <c r="Z3304" i="7"/>
  <c r="Z3987" i="7"/>
  <c r="Z2461" i="7"/>
  <c r="Z4190" i="7"/>
  <c r="Z2880" i="7"/>
  <c r="Z2558" i="7"/>
  <c r="Z1659" i="7"/>
  <c r="Z4253" i="7"/>
  <c r="Z1140" i="7"/>
  <c r="Z4938" i="7"/>
  <c r="Z1674" i="7"/>
  <c r="Z1772" i="7"/>
  <c r="Z2522" i="7"/>
  <c r="Z62" i="7"/>
  <c r="Z3403" i="7"/>
  <c r="Z998" i="7"/>
  <c r="Z3686" i="7"/>
  <c r="Z553" i="7"/>
  <c r="Z1915" i="7"/>
  <c r="Z3175" i="7"/>
  <c r="Z1356" i="7"/>
  <c r="Z1640" i="7"/>
  <c r="Z3348" i="7"/>
  <c r="Z1988" i="7"/>
  <c r="Z2217" i="7"/>
  <c r="Z4991" i="7"/>
  <c r="Z270" i="7"/>
  <c r="Z1595" i="7"/>
  <c r="Z1878" i="7"/>
  <c r="Z3880" i="7"/>
  <c r="Z3216" i="7"/>
  <c r="Z3223" i="7"/>
  <c r="Z4764" i="7"/>
  <c r="Z935" i="7"/>
  <c r="Z777" i="7"/>
  <c r="Z246" i="7"/>
  <c r="Z4968" i="7"/>
  <c r="Z1231" i="7"/>
  <c r="Z1653" i="7"/>
  <c r="Z642" i="7"/>
  <c r="Z4399" i="7"/>
  <c r="Z65" i="7"/>
  <c r="Z3711" i="7"/>
  <c r="Z4831" i="7"/>
  <c r="Z3362" i="7"/>
  <c r="Z478" i="7"/>
  <c r="Z3204" i="7"/>
  <c r="Z542" i="7"/>
  <c r="Z781" i="7"/>
  <c r="Z4420" i="7"/>
  <c r="Z2307" i="7"/>
  <c r="Z3460" i="7"/>
  <c r="Z3935" i="7"/>
  <c r="Z811" i="7"/>
  <c r="Z931" i="7"/>
  <c r="Z2154" i="7"/>
  <c r="Z2424" i="7"/>
  <c r="Z236" i="7"/>
  <c r="Z4636" i="7"/>
  <c r="Z1262" i="7"/>
  <c r="Z2743" i="7"/>
  <c r="Z2401" i="7"/>
  <c r="Z4755" i="7"/>
  <c r="Z626" i="7"/>
  <c r="Z2757" i="7"/>
  <c r="Z2778" i="7"/>
  <c r="Z3386" i="7"/>
  <c r="Z995" i="7"/>
  <c r="Z1730" i="7"/>
  <c r="Z2568" i="7"/>
  <c r="Z749" i="7"/>
  <c r="Z3734" i="7"/>
  <c r="Z402" i="7"/>
  <c r="Z2300" i="7"/>
  <c r="Z1057" i="7"/>
  <c r="Z2856" i="7"/>
  <c r="Z2091" i="7"/>
  <c r="Z3738" i="7"/>
  <c r="Z3008" i="7"/>
  <c r="Z4001" i="7"/>
  <c r="Z289" i="7"/>
  <c r="Z439" i="7"/>
  <c r="Z4012" i="7"/>
  <c r="Z2980" i="7"/>
  <c r="Z539" i="7"/>
  <c r="Z350" i="7"/>
  <c r="Z750" i="7"/>
  <c r="Z3860" i="7"/>
  <c r="Z4650" i="7"/>
  <c r="Z4987" i="7"/>
  <c r="Z3412" i="7"/>
  <c r="Z1855" i="7"/>
  <c r="Z3764" i="7"/>
  <c r="Z148" i="7"/>
  <c r="Z1487" i="7"/>
  <c r="Z2484" i="7"/>
  <c r="Z2860" i="7"/>
  <c r="Z1039" i="7"/>
  <c r="Z2853" i="7"/>
  <c r="Z2671" i="7"/>
  <c r="Z4673" i="7"/>
  <c r="Z619" i="7"/>
  <c r="Z3230" i="7"/>
  <c r="Z933" i="7"/>
  <c r="Z1746" i="7"/>
  <c r="Z992" i="7"/>
  <c r="Z2674" i="7"/>
  <c r="Z4405" i="7"/>
  <c r="Z578" i="7"/>
  <c r="Z3476" i="7"/>
  <c r="Z3365" i="7"/>
  <c r="Z2753" i="7"/>
  <c r="Z4154" i="7"/>
  <c r="Z304" i="7"/>
  <c r="Z2171" i="7"/>
  <c r="Z4538" i="7"/>
  <c r="Z458" i="7"/>
  <c r="Z3305" i="7"/>
  <c r="Z3026" i="7"/>
  <c r="Z2390" i="7"/>
  <c r="Z4816" i="7"/>
  <c r="Z4398" i="7"/>
  <c r="Z231" i="7"/>
  <c r="Z2902" i="7"/>
  <c r="Z3712" i="7"/>
  <c r="Z4876" i="7"/>
  <c r="Z2563" i="7"/>
  <c r="Z2037" i="7"/>
  <c r="Z3984" i="7"/>
  <c r="Z3066" i="7"/>
  <c r="Z1710" i="7"/>
  <c r="Z3822" i="7"/>
  <c r="Z1677" i="7"/>
  <c r="Z1957" i="7"/>
  <c r="Z1355" i="7"/>
  <c r="Z4785" i="7"/>
  <c r="Z1063" i="7"/>
  <c r="Z1114" i="7"/>
  <c r="Z533" i="7"/>
  <c r="Z590" i="7"/>
  <c r="Z89" i="7"/>
  <c r="Z2770" i="7"/>
  <c r="Z2393" i="7"/>
  <c r="Z2413" i="7"/>
  <c r="Z4983" i="7"/>
  <c r="Z3141" i="7"/>
  <c r="Z3151" i="7"/>
  <c r="Z2005" i="7"/>
  <c r="Z3681" i="7"/>
  <c r="Z4250" i="7"/>
  <c r="Z832" i="7"/>
  <c r="Z450" i="7"/>
  <c r="Z3613" i="7"/>
  <c r="Z3242" i="7"/>
  <c r="Z4689" i="7"/>
  <c r="Z394" i="7"/>
  <c r="Z896" i="7"/>
  <c r="Z216" i="7"/>
  <c r="Z4459" i="7"/>
  <c r="Z3919" i="7"/>
  <c r="Z2916" i="7"/>
  <c r="Z689" i="7"/>
  <c r="Z2043" i="7"/>
  <c r="Z3932" i="7"/>
  <c r="Z2686" i="7"/>
  <c r="Z3753" i="7"/>
  <c r="Z3837" i="7"/>
  <c r="Z4379" i="7"/>
  <c r="Z3303" i="7"/>
  <c r="Z154" i="7"/>
  <c r="Z3554" i="7"/>
  <c r="Z2903" i="7"/>
  <c r="Z1980" i="7"/>
  <c r="Z1362" i="7"/>
  <c r="Z1248" i="7"/>
  <c r="Z947" i="7"/>
  <c r="Z4329" i="7"/>
  <c r="Z3345" i="7"/>
  <c r="Z2933" i="7"/>
  <c r="Z4129" i="7"/>
  <c r="Z4646" i="7"/>
  <c r="Z1561" i="7"/>
  <c r="Z1583" i="7"/>
  <c r="Z2695" i="7"/>
  <c r="Z3170" i="7"/>
  <c r="Z4395" i="7"/>
  <c r="Z974" i="7"/>
  <c r="Z1111" i="7"/>
  <c r="Z3300" i="7"/>
  <c r="Z2504" i="7"/>
  <c r="Z221" i="7"/>
  <c r="Z909" i="7"/>
  <c r="Z1273" i="7"/>
  <c r="Z2362" i="7"/>
  <c r="Z1088" i="7"/>
  <c r="Z740" i="7"/>
  <c r="Z1265" i="7"/>
  <c r="Z4336" i="7"/>
  <c r="Z2097" i="7"/>
  <c r="Z570" i="7"/>
  <c r="Z2604" i="7"/>
  <c r="Z1145" i="7"/>
  <c r="Z986" i="7"/>
  <c r="Z3839" i="7"/>
  <c r="Z610" i="7"/>
  <c r="Z2405" i="7"/>
  <c r="Z1922" i="7"/>
  <c r="Z227" i="7"/>
  <c r="Z1865" i="7"/>
  <c r="Z701" i="7"/>
  <c r="Z2640" i="7"/>
  <c r="Z2889" i="7"/>
  <c r="Z1233" i="7"/>
  <c r="Z4150" i="7"/>
  <c r="Z3781" i="7"/>
  <c r="Z4446" i="7"/>
  <c r="Z2716" i="7"/>
  <c r="Z1707" i="7"/>
  <c r="Z646" i="7"/>
  <c r="Z31" i="7"/>
  <c r="Z100" i="7"/>
  <c r="Z3407" i="7"/>
  <c r="Z3351" i="7"/>
  <c r="Z2519" i="7"/>
  <c r="Z3080" i="7"/>
  <c r="Z2028" i="7"/>
  <c r="Z2792" i="7"/>
  <c r="Z728" i="7"/>
  <c r="Z3079" i="7"/>
  <c r="Z85" i="7"/>
  <c r="Z1817" i="7"/>
  <c r="Z3921" i="7"/>
  <c r="Z2332" i="7"/>
  <c r="Z3350" i="7"/>
  <c r="Z1650" i="7"/>
  <c r="Z2473" i="7"/>
  <c r="Z484" i="7"/>
  <c r="Z2602" i="7"/>
  <c r="Z2121" i="7"/>
  <c r="Z3662" i="7"/>
  <c r="Z1106" i="7"/>
  <c r="Z3446" i="7"/>
  <c r="Z3089" i="7"/>
  <c r="Z2314" i="7"/>
  <c r="Z1242" i="7"/>
  <c r="Z4818" i="7"/>
  <c r="Z865" i="7"/>
  <c r="Z1379" i="7"/>
  <c r="Z4455" i="7"/>
  <c r="Z3867" i="7"/>
  <c r="Z1564" i="7"/>
  <c r="Z168" i="7"/>
  <c r="Z4929" i="7"/>
  <c r="Z377" i="7"/>
  <c r="Z1352" i="7"/>
  <c r="Z2845" i="7"/>
  <c r="Z2499" i="7"/>
  <c r="Z4789" i="7"/>
  <c r="Z4857" i="7"/>
  <c r="Z2414" i="7"/>
  <c r="Z2238" i="7"/>
  <c r="Z3129" i="7"/>
  <c r="Z2013" i="7"/>
  <c r="Z2763" i="7"/>
  <c r="Z958" i="7"/>
  <c r="Z3735" i="7"/>
  <c r="Z128" i="7"/>
  <c r="Z4724" i="7"/>
  <c r="Z3881" i="7"/>
  <c r="Z768" i="7"/>
  <c r="Z514" i="7"/>
  <c r="Z4087" i="7"/>
  <c r="Z846" i="7"/>
  <c r="Z1861" i="7"/>
  <c r="Z3171" i="7"/>
  <c r="Z3555" i="7"/>
  <c r="Z1786" i="7"/>
  <c r="Z2270" i="7"/>
  <c r="Z2700" i="7"/>
  <c r="Z4484" i="7"/>
  <c r="Z1237" i="7"/>
  <c r="Z3617" i="7"/>
  <c r="Z1660" i="7"/>
  <c r="Z4709" i="7"/>
  <c r="Z696" i="7"/>
  <c r="Z4028" i="7"/>
  <c r="Z3156" i="7"/>
  <c r="Z290" i="7"/>
  <c r="Z2969" i="7"/>
  <c r="Z2595" i="7"/>
  <c r="Z1624" i="7"/>
  <c r="Z1515" i="7"/>
  <c r="Z2379" i="7"/>
  <c r="Z2363" i="7"/>
  <c r="Z457" i="7"/>
  <c r="Z3441" i="7"/>
  <c r="Z2825" i="7"/>
  <c r="Z2806" i="7"/>
  <c r="Z4882" i="7"/>
  <c r="Z4628" i="7"/>
  <c r="Z1322" i="7"/>
  <c r="Z3121" i="7"/>
  <c r="Z4482" i="7"/>
  <c r="Z2311" i="7"/>
  <c r="Z183" i="7"/>
  <c r="Z218" i="7"/>
  <c r="Z2474" i="7"/>
  <c r="Z708" i="7"/>
  <c r="Z1335" i="7"/>
  <c r="Z197" i="7"/>
  <c r="Z2623" i="7"/>
  <c r="Z971" i="7"/>
  <c r="Z3976" i="7"/>
  <c r="Z2017" i="7"/>
  <c r="Z174" i="7"/>
  <c r="Z1946" i="7"/>
  <c r="Z4875" i="7"/>
  <c r="Z378" i="7"/>
  <c r="Z4157" i="7"/>
  <c r="Z2613" i="7"/>
  <c r="Z1748" i="7"/>
  <c r="Z4580" i="7"/>
  <c r="Z320" i="7"/>
  <c r="Z4050" i="7"/>
  <c r="Z615" i="7"/>
  <c r="Z2590" i="7"/>
  <c r="Z2125" i="7"/>
  <c r="Z4595" i="7"/>
  <c r="Z654" i="7"/>
  <c r="Z1204" i="7"/>
  <c r="Z2050" i="7"/>
  <c r="Z3254" i="7"/>
  <c r="Z243" i="7"/>
  <c r="Z2165" i="7"/>
  <c r="Z3827" i="7"/>
  <c r="Z1792" i="7"/>
  <c r="Z4909" i="7"/>
  <c r="Z2580" i="7"/>
  <c r="Z550" i="7"/>
  <c r="Z3349" i="7"/>
  <c r="Z476" i="7"/>
  <c r="Z1051" i="7"/>
  <c r="Z2035" i="7"/>
  <c r="Z2370" i="7"/>
  <c r="Z1907" i="7"/>
  <c r="Z82" i="7"/>
  <c r="Z4100" i="7"/>
  <c r="Z2068" i="7"/>
  <c r="Z4672" i="7"/>
  <c r="Z920" i="7"/>
  <c r="Z1431" i="7"/>
  <c r="Z2444" i="7"/>
  <c r="Z3103" i="7"/>
  <c r="Z2439" i="7"/>
  <c r="Z2232" i="7"/>
  <c r="Z3389" i="7"/>
  <c r="Z1849" i="7"/>
  <c r="Z101" i="7"/>
  <c r="Z1822" i="7"/>
  <c r="Z107" i="7"/>
  <c r="Z194" i="7"/>
  <c r="Z2944" i="7"/>
  <c r="Z165" i="7"/>
  <c r="Z4934" i="7"/>
  <c r="Z3663" i="7"/>
  <c r="Z414" i="7"/>
  <c r="Z2904" i="7"/>
  <c r="Z4356" i="7"/>
  <c r="Z1954" i="7"/>
  <c r="Z1213" i="7"/>
  <c r="Z4988" i="7"/>
  <c r="Z2893" i="7"/>
  <c r="Z1760" i="7"/>
  <c r="Z1382" i="7"/>
  <c r="Z2433" i="7"/>
  <c r="Z1670" i="7"/>
  <c r="Z2538" i="7"/>
  <c r="Z4203" i="7"/>
  <c r="Z1305" i="7"/>
  <c r="Z3207" i="7"/>
  <c r="Z3453" i="7"/>
  <c r="Z2718" i="7"/>
  <c r="Z3179" i="7"/>
  <c r="Z3936" i="7"/>
  <c r="Z372" i="7"/>
  <c r="Z4071" i="7"/>
  <c r="Z969" i="7"/>
  <c r="Z1073" i="7"/>
  <c r="Z20" i="7"/>
  <c r="Z150" i="7"/>
  <c r="Z2843" i="7"/>
  <c r="Z1608" i="7"/>
  <c r="Z4712" i="7"/>
  <c r="Z1048" i="7"/>
  <c r="Z359" i="7"/>
  <c r="Z4593" i="7"/>
  <c r="Z4296" i="7"/>
  <c r="Z3850" i="7"/>
  <c r="Z2167" i="7"/>
  <c r="Z2506" i="7"/>
  <c r="Z1340" i="7"/>
  <c r="Z1341" i="7"/>
  <c r="Z412" i="7"/>
  <c r="Z4586" i="7"/>
  <c r="Z2298" i="7"/>
  <c r="Z3924" i="7"/>
  <c r="Z4301" i="7"/>
  <c r="Z1870" i="7"/>
  <c r="Z607" i="7"/>
  <c r="Z4075" i="7"/>
  <c r="Z4893" i="7"/>
  <c r="Z1129" i="7"/>
  <c r="Z4496" i="7"/>
  <c r="Z1160" i="7"/>
  <c r="Z3544" i="7"/>
  <c r="Z2935" i="7"/>
  <c r="Z3967" i="7"/>
  <c r="Z2551" i="7"/>
  <c r="Z2702" i="7"/>
  <c r="Z1545" i="7"/>
  <c r="Z3818" i="7"/>
  <c r="Z1796" i="7"/>
  <c r="Z1192" i="7"/>
  <c r="Z3550" i="7"/>
  <c r="Z201" i="7"/>
  <c r="Z4211" i="7"/>
  <c r="Z66" i="7"/>
  <c r="Z2355" i="7"/>
  <c r="Z4343" i="7"/>
  <c r="Z4820" i="7"/>
  <c r="Z4604" i="7"/>
  <c r="Z1510" i="7"/>
  <c r="Z3228" i="7"/>
  <c r="Z2939" i="7"/>
  <c r="Z17" i="7"/>
  <c r="Z3430" i="7"/>
  <c r="Z3577" i="7"/>
  <c r="Z3573" i="7"/>
  <c r="Z185" i="7"/>
  <c r="Z2696" i="7"/>
  <c r="Z3535" i="7"/>
  <c r="Z2949" i="7"/>
  <c r="Z4659" i="7"/>
  <c r="Z4077" i="7"/>
  <c r="Z3571" i="7"/>
  <c r="Z4666" i="7"/>
  <c r="Z4307" i="7"/>
  <c r="Z3039" i="7"/>
  <c r="Z4910" i="7"/>
  <c r="Z3558" i="7"/>
  <c r="Z410" i="7"/>
  <c r="Z1956" i="7"/>
  <c r="Z664" i="7"/>
  <c r="Z923" i="7"/>
  <c r="Z4600" i="7"/>
  <c r="Z3382" i="7"/>
  <c r="Z4575" i="7"/>
  <c r="Z4716" i="7"/>
  <c r="Z2868" i="7"/>
  <c r="Z3945" i="7"/>
  <c r="Z2228" i="7"/>
  <c r="Z1950" i="7"/>
  <c r="Z1985" i="7"/>
  <c r="Z291" i="7"/>
  <c r="Z2955" i="7"/>
  <c r="Z3568" i="7"/>
  <c r="Z3991" i="7"/>
  <c r="Z370" i="7"/>
  <c r="Z3052" i="7"/>
  <c r="Z757" i="7"/>
  <c r="Z2395" i="7"/>
  <c r="Z1856" i="7"/>
  <c r="Z3502" i="7"/>
  <c r="Z3015" i="7"/>
  <c r="Z622" i="7"/>
  <c r="Z4874" i="7"/>
  <c r="Z1375" i="7"/>
  <c r="Z3673" i="7"/>
  <c r="Z857" i="7"/>
  <c r="Z470" i="7"/>
  <c r="Z759" i="7"/>
  <c r="Z4430" i="7"/>
  <c r="Z3324" i="7"/>
  <c r="Z3095" i="7"/>
  <c r="Z1200" i="7"/>
  <c r="Z4994" i="7"/>
  <c r="Z3152" i="7"/>
  <c r="Z4508" i="7"/>
  <c r="Z3551" i="7"/>
  <c r="Z157" i="7"/>
  <c r="Z3360" i="7"/>
  <c r="Z2465" i="7"/>
  <c r="Z330" i="7"/>
  <c r="Z4152" i="7"/>
  <c r="Z1002" i="7"/>
  <c r="Z3930" i="7"/>
  <c r="Z2282" i="7"/>
  <c r="Z3109" i="7"/>
  <c r="Z4960" i="7"/>
  <c r="Z2687" i="7"/>
  <c r="Z788" i="7"/>
  <c r="Z576" i="7"/>
  <c r="Z1550" i="7"/>
  <c r="Z2688" i="7"/>
  <c r="Z3878" i="7"/>
  <c r="Z2701" i="7"/>
  <c r="Z60" i="7"/>
  <c r="Z241" i="7"/>
  <c r="Z1187" i="7"/>
  <c r="Z3973" i="7"/>
  <c r="Z2240" i="7"/>
  <c r="Z4431" i="7"/>
  <c r="Z2823" i="7"/>
  <c r="Z3127" i="7"/>
  <c r="Z1931" i="7"/>
  <c r="Z1049" i="7"/>
  <c r="Z3258" i="7"/>
  <c r="Z1168" i="7"/>
  <c r="Z3656" i="7"/>
  <c r="Z943" i="7"/>
  <c r="Z673" i="7"/>
  <c r="Z3697" i="7"/>
  <c r="Z838" i="7"/>
  <c r="Z4552" i="7"/>
  <c r="Z3916" i="7"/>
  <c r="Z2292" i="7"/>
  <c r="Z1709" i="7"/>
  <c r="Z4292" i="7"/>
  <c r="Z4199" i="7"/>
  <c r="Z4533" i="7"/>
  <c r="Z360" i="7"/>
  <c r="Z736" i="7"/>
  <c r="Z3279" i="7"/>
  <c r="Z3221" i="7"/>
  <c r="Z4981" i="7"/>
  <c r="Z1323" i="7"/>
  <c r="Z527" i="7"/>
  <c r="Z2127" i="7"/>
  <c r="Z2507" i="7"/>
  <c r="Z2854" i="7"/>
  <c r="Z1500" i="7"/>
  <c r="Z4300" i="7"/>
  <c r="Z1368" i="7"/>
  <c r="Z4193" i="7"/>
  <c r="Z4632" i="7"/>
  <c r="Z142" i="7"/>
  <c r="Z2619" i="7"/>
  <c r="Z392" i="7"/>
  <c r="Z3153" i="7"/>
  <c r="Z3090" i="7"/>
  <c r="Z2589" i="7"/>
  <c r="Z4932" i="7"/>
  <c r="Z2559" i="7"/>
  <c r="Z3489" i="7"/>
  <c r="Z2500" i="7"/>
  <c r="Z4710" i="7"/>
  <c r="Z3075" i="7"/>
  <c r="Z3213" i="7"/>
  <c r="Z3751" i="7"/>
  <c r="Z2746" i="7"/>
  <c r="Z3255" i="7"/>
  <c r="Z428" i="7"/>
  <c r="Z2062" i="7"/>
  <c r="Z730" i="7"/>
  <c r="Z3163" i="7"/>
  <c r="Z2249" i="7"/>
  <c r="Z2342" i="7"/>
  <c r="Z1516" i="7"/>
  <c r="Z1156" i="7"/>
  <c r="Z1395" i="7"/>
  <c r="Z2478" i="7"/>
  <c r="Z2894" i="7"/>
  <c r="Z2697" i="7"/>
  <c r="Z4380" i="7"/>
  <c r="Z3384" i="7"/>
  <c r="Z1259" i="7"/>
  <c r="Z2587" i="7"/>
  <c r="Z4240" i="7"/>
  <c r="Z1574" i="7"/>
  <c r="Z1448" i="7"/>
  <c r="Z3760" i="7"/>
  <c r="Z600" i="7"/>
  <c r="Z4285" i="7"/>
  <c r="Z840" i="7"/>
  <c r="Z1011" i="7"/>
  <c r="Z1936" i="7"/>
  <c r="Z2092" i="7"/>
  <c r="Z1686" i="7"/>
  <c r="Z2313" i="7"/>
  <c r="Z4894" i="7"/>
  <c r="Z1499" i="7"/>
  <c r="Z1373" i="7"/>
  <c r="Z3545" i="7"/>
  <c r="Z3387" i="7"/>
  <c r="Z1164" i="7"/>
  <c r="Z2677" i="7"/>
  <c r="Z3719" i="7"/>
  <c r="Z1089" i="7"/>
  <c r="Z4553" i="7"/>
  <c r="Z1575" i="7"/>
  <c r="Z2956" i="7"/>
  <c r="Z3217" i="7"/>
  <c r="Z3229" i="7"/>
  <c r="Z4053" i="7"/>
  <c r="Z4681" i="7"/>
  <c r="Z2356" i="7"/>
  <c r="Z1947" i="7"/>
  <c r="Z1359" i="7"/>
  <c r="Z2862" i="7"/>
  <c r="Z3525" i="7"/>
  <c r="Z3623" i="7"/>
  <c r="Z1075" i="7"/>
  <c r="Z343" i="7"/>
  <c r="Z1531" i="7"/>
  <c r="Z3708" i="7"/>
  <c r="Z4371" i="7"/>
  <c r="Z2874" i="7"/>
  <c r="Z2265" i="7"/>
  <c r="Z753" i="7"/>
  <c r="Z4428" i="7"/>
  <c r="Z2027" i="7"/>
  <c r="Z3526" i="7"/>
  <c r="Z798" i="7"/>
  <c r="Z904" i="7"/>
  <c r="Z4765" i="7"/>
  <c r="Z2941" i="7"/>
  <c r="Z2569" i="7"/>
  <c r="Z3310" i="7"/>
  <c r="Z4521" i="7"/>
  <c r="Z3844" i="7"/>
  <c r="Z1154" i="7"/>
  <c r="Z1751" i="7"/>
  <c r="Z3361" i="7"/>
  <c r="Z1620" i="7"/>
  <c r="Z2168" i="7"/>
  <c r="Z1028" i="7"/>
  <c r="Z1965" i="7"/>
  <c r="Z3027" i="7"/>
  <c r="Z2151" i="7"/>
  <c r="Z3701" i="7"/>
  <c r="Z2106" i="7"/>
  <c r="Z2858" i="7"/>
  <c r="Z4849" i="7"/>
  <c r="Z1584" i="7"/>
  <c r="Z3638" i="7"/>
  <c r="Z2119" i="7"/>
  <c r="Z3721" i="7"/>
  <c r="Z2689" i="7"/>
  <c r="Z975" i="7"/>
  <c r="Z1741" i="7"/>
  <c r="Z2293" i="7"/>
  <c r="Z88" i="7"/>
  <c r="Z325" i="7"/>
  <c r="Z3725" i="7"/>
  <c r="Z1328" i="7"/>
  <c r="Z2964" i="7"/>
  <c r="Z1029" i="7"/>
  <c r="Z3364" i="7"/>
  <c r="Z1399" i="7"/>
  <c r="Z2947" i="7"/>
  <c r="Z4302" i="7"/>
  <c r="Z2815" i="7"/>
  <c r="Z2768" i="7"/>
  <c r="Z4791" i="7"/>
  <c r="Z3536" i="7"/>
  <c r="Z1698" i="7"/>
  <c r="Z996" i="7"/>
  <c r="Z1493" i="7"/>
  <c r="Z4417" i="7"/>
  <c r="Z263" i="7"/>
  <c r="Z4237" i="7"/>
  <c r="Z1825" i="7"/>
  <c r="Z2022" i="7"/>
  <c r="Z4592" i="7"/>
  <c r="Z2011" i="7"/>
  <c r="Z2066" i="7"/>
  <c r="Z2846" i="7"/>
  <c r="Z4528" i="7"/>
  <c r="Z3574" i="7"/>
  <c r="Z1899" i="7"/>
  <c r="Z4135" i="7"/>
  <c r="Z3854" i="7"/>
  <c r="Z1555" i="7"/>
  <c r="Z991" i="7"/>
  <c r="Z1697" i="7"/>
  <c r="Z4476" i="7"/>
  <c r="Z4726" i="7"/>
  <c r="Z1040" i="7"/>
  <c r="Z3974" i="7"/>
  <c r="Z4340" i="7"/>
  <c r="Z1543" i="7"/>
  <c r="Z4169" i="7"/>
  <c r="Z596" i="7"/>
  <c r="Z4421" i="7"/>
  <c r="Z3651" i="7"/>
  <c r="Z4603" i="7"/>
  <c r="Z2442" i="7"/>
  <c r="Z239" i="7"/>
  <c r="Z2178" i="7"/>
  <c r="Z2842" i="7"/>
  <c r="Z3600" i="7"/>
  <c r="Z1558" i="7"/>
  <c r="Z1376" i="7"/>
  <c r="Z1925" i="7"/>
  <c r="Z2409" i="7"/>
  <c r="Z2869" i="7"/>
  <c r="Z383" i="7"/>
  <c r="Z579" i="7"/>
  <c r="Z639" i="7"/>
  <c r="Z3857" i="7"/>
  <c r="Z287" i="7"/>
  <c r="Z3376" i="7"/>
  <c r="Z1464" i="7"/>
  <c r="Z758" i="7"/>
  <c r="Z3609" i="7"/>
  <c r="Z4480" i="7"/>
  <c r="Z2526" i="7"/>
  <c r="Z4866" i="7"/>
  <c r="Z2193" i="7"/>
  <c r="Z1220" i="7"/>
  <c r="Z732" i="7"/>
  <c r="Z2116" i="7"/>
  <c r="Z3752" i="7"/>
  <c r="Z2315" i="7"/>
  <c r="Z451" i="7"/>
  <c r="Z4434" i="7"/>
  <c r="Z4583" i="7"/>
  <c r="Z3263" i="7"/>
  <c r="Z1435" i="7"/>
  <c r="Z936" i="7"/>
  <c r="Z1215" i="7"/>
  <c r="Z1118" i="7"/>
  <c r="Z842" i="7"/>
  <c r="Z594" i="7"/>
  <c r="Z262" i="7"/>
  <c r="Z119" i="7"/>
  <c r="Z1085" i="7"/>
  <c r="Z3643" i="7"/>
  <c r="Z4573" i="7"/>
  <c r="Z1454" i="7"/>
  <c r="Z2259" i="7"/>
  <c r="Z4153" i="7"/>
  <c r="Z4064" i="7"/>
  <c r="Z129" i="7"/>
  <c r="Z3682" i="7"/>
  <c r="Z3191" i="7"/>
  <c r="Z1476" i="7"/>
  <c r="Z2988" i="7"/>
  <c r="Z2220" i="7"/>
  <c r="Z1023" i="7"/>
  <c r="Z3615" i="7"/>
  <c r="Z4472" i="7"/>
  <c r="Z2995" i="7"/>
  <c r="Z1400" i="7"/>
  <c r="Z3679" i="7"/>
  <c r="Z1314" i="7"/>
  <c r="Z946" i="7"/>
  <c r="Z3415" i="7"/>
  <c r="Z890" i="7"/>
  <c r="Z3383" i="7"/>
  <c r="Z3659" i="7"/>
  <c r="Z2742" i="7"/>
  <c r="Z1655" i="7"/>
  <c r="Z4322" i="7"/>
  <c r="Z3122" i="7"/>
  <c r="Z1324" i="7"/>
  <c r="Z2814" i="7"/>
  <c r="Z932" i="7"/>
  <c r="Z4763" i="7"/>
  <c r="Z57" i="7"/>
  <c r="Z2447" i="7"/>
  <c r="Z4435" i="7"/>
  <c r="Z2149" i="7"/>
  <c r="Z823" i="7"/>
  <c r="Z105" i="7"/>
  <c r="Z894" i="7"/>
  <c r="Z187" i="7"/>
  <c r="Z3408" i="7"/>
  <c r="Z4862" i="7"/>
  <c r="Z2835" i="7"/>
  <c r="Z48" i="7"/>
  <c r="Z655" i="7"/>
  <c r="Z4788" i="7"/>
  <c r="Z2631" i="7"/>
  <c r="Z4637" i="7"/>
  <c r="Z1948" i="7"/>
  <c r="Z3468" i="7"/>
  <c r="Z917" i="7"/>
  <c r="Z1937" i="7"/>
  <c r="Z2271" i="7"/>
  <c r="Z468" i="7"/>
  <c r="Z595" i="7"/>
  <c r="Z3381" i="7"/>
  <c r="Z4725" i="7"/>
  <c r="Z4630" i="7"/>
  <c r="Z166" i="7"/>
  <c r="Z3597" i="7"/>
  <c r="Z4516" i="7"/>
  <c r="Z2023" i="7"/>
  <c r="Z1742" i="7"/>
  <c r="Z2708" i="7"/>
  <c r="Z1820" i="7"/>
  <c r="Z4096" i="7"/>
  <c r="Z3209" i="7"/>
  <c r="Z1221" i="7"/>
  <c r="Z1971" i="7"/>
  <c r="Z1440" i="7"/>
  <c r="Z3645" i="7"/>
  <c r="Z3791" i="7"/>
  <c r="Z635" i="7"/>
  <c r="Z4460" i="7"/>
  <c r="Z4534" i="7"/>
  <c r="Z4617" i="7"/>
  <c r="Z1483" i="7"/>
  <c r="Z2088" i="7"/>
  <c r="Z1311" i="7"/>
  <c r="Z2582" i="7"/>
  <c r="Z3235" i="7"/>
  <c r="Z2707" i="7"/>
  <c r="Z4022" i="7"/>
  <c r="Z1201" i="7"/>
  <c r="Z2892" i="7"/>
  <c r="Z1675" i="7"/>
  <c r="Z3069" i="7"/>
  <c r="Z4836" i="7"/>
  <c r="Z1793" i="7"/>
  <c r="Z1342" i="7"/>
  <c r="Z1084" i="7"/>
  <c r="Z859" i="7"/>
  <c r="Z505" i="7"/>
  <c r="Z3956" i="7"/>
  <c r="Z2275" i="7"/>
  <c r="Z3542" i="7"/>
  <c r="Z1174" i="7"/>
  <c r="Z580" i="7"/>
  <c r="Z833" i="7"/>
  <c r="Z897" i="7"/>
  <c r="Z3427" i="7"/>
  <c r="Z415" i="7"/>
  <c r="Z1473" i="7"/>
  <c r="Z3575" i="7"/>
  <c r="Z3796" i="7"/>
  <c r="Z1553" i="7"/>
  <c r="Z2252" i="7"/>
  <c r="Z1835" i="7"/>
  <c r="Z1621" i="7"/>
  <c r="Z4729" i="7"/>
  <c r="Z4995" i="7"/>
  <c r="Z1618" i="7"/>
  <c r="Z203" i="7"/>
  <c r="Z1417" i="7"/>
  <c r="Z2913" i="7"/>
  <c r="Z433" i="7"/>
  <c r="Z3744" i="7"/>
  <c r="Z52" i="7"/>
  <c r="Z4429" i="7"/>
  <c r="Z408" i="7"/>
  <c r="Z4828" i="7"/>
  <c r="Z3092" i="7"/>
  <c r="Z2351" i="7"/>
  <c r="Z3692" i="7"/>
  <c r="Z2237" i="7"/>
  <c r="Z2241" i="7"/>
  <c r="Z32" i="7"/>
  <c r="Z326" i="7"/>
  <c r="Z3833" i="7"/>
  <c r="Z3327" i="7"/>
  <c r="Z1998" i="7"/>
  <c r="Z3706" i="7"/>
  <c r="Z254" i="7"/>
  <c r="Z3352" i="7"/>
  <c r="Z2738" i="7"/>
  <c r="Z3402" i="7"/>
  <c r="Z4437" i="7"/>
  <c r="Z3576" i="7"/>
  <c r="Z1006" i="7"/>
  <c r="Z3649" i="7"/>
  <c r="Z3058" i="7"/>
  <c r="Z2665" i="7"/>
  <c r="Z4993" i="7"/>
  <c r="Z1277" i="7"/>
  <c r="Z2909" i="7"/>
  <c r="Z2704" i="7"/>
  <c r="Z4946" i="7"/>
  <c r="Z4213" i="7"/>
  <c r="Z2166" i="7"/>
  <c r="Z4141" i="7"/>
  <c r="Z515" i="7"/>
  <c r="Z1024" i="7"/>
  <c r="Z1619" i="7"/>
  <c r="Z729" i="7"/>
  <c r="Z4008" i="7"/>
  <c r="Z292" i="7"/>
  <c r="Z1768" i="7"/>
  <c r="Z3694" i="7"/>
  <c r="Z3910" i="7"/>
  <c r="Z2608" i="7"/>
  <c r="Z1781" i="7"/>
  <c r="Z2255" i="7"/>
  <c r="Z212" i="7"/>
  <c r="Z3769" i="7"/>
  <c r="Z970" i="7"/>
  <c r="Z3006" i="7"/>
  <c r="Z1641" i="7"/>
  <c r="Z1124" i="7"/>
  <c r="Z693" i="7"/>
  <c r="Z277" i="7"/>
  <c r="Z2970" i="7"/>
  <c r="Z2197" i="7"/>
  <c r="Z2299" i="7"/>
  <c r="Z4581" i="7"/>
  <c r="Z1810" i="7"/>
  <c r="Z3808" i="7"/>
  <c r="Z2981" i="7"/>
  <c r="Z3958" i="7"/>
  <c r="Z4127" i="7"/>
  <c r="Z3030" i="7"/>
  <c r="Z2515" i="7"/>
  <c r="Z3843" i="7"/>
  <c r="Z3401" i="7"/>
  <c r="Z3081" i="7"/>
  <c r="Z3202" i="7"/>
  <c r="Z817" i="7"/>
  <c r="Z4984" i="7"/>
  <c r="Z3660" i="7"/>
  <c r="Z155" i="7"/>
  <c r="Z4276" i="7"/>
  <c r="Z571" i="7"/>
  <c r="Z4220" i="7"/>
  <c r="Z3907" i="7"/>
  <c r="Z240" i="7"/>
  <c r="Z1932" i="7"/>
  <c r="Z3846" i="7"/>
  <c r="Z4228" i="7"/>
  <c r="Z3604" i="7"/>
  <c r="Z4226" i="7"/>
  <c r="Z2272" i="7"/>
  <c r="Z3205" i="7"/>
  <c r="Z1282" i="7"/>
  <c r="Z755" i="7"/>
  <c r="Z1920" i="7"/>
  <c r="Z4366" i="7"/>
  <c r="Z1009" i="7"/>
  <c r="Z1933" i="7"/>
  <c r="Z2735" i="7"/>
  <c r="Z1119" i="7"/>
  <c r="Z4677" i="7"/>
  <c r="Z3809" i="7"/>
  <c r="Z650" i="7"/>
  <c r="Z3868" i="7"/>
  <c r="Z2865" i="7"/>
  <c r="Z4682" i="7"/>
  <c r="Z3353" i="7"/>
  <c r="Z801" i="7"/>
  <c r="Z573" i="7"/>
  <c r="Z4926" i="7"/>
  <c r="Z522" i="7"/>
  <c r="Z4543" i="7"/>
  <c r="Z3297" i="7"/>
  <c r="Z390" i="7"/>
  <c r="Z1436" i="7"/>
  <c r="Z4316" i="7"/>
  <c r="Z2008" i="7"/>
  <c r="Z2281" i="7"/>
  <c r="Z4344" i="7"/>
  <c r="Z713" i="7"/>
  <c r="Z2087" i="7"/>
  <c r="Z2817" i="7"/>
  <c r="Z2536" i="7"/>
  <c r="Z1681" i="7"/>
  <c r="Z3343" i="7"/>
  <c r="Z3291" i="7"/>
  <c r="Z3896" i="7"/>
  <c r="Z1348" i="7"/>
  <c r="Z3782" i="7"/>
  <c r="Z244" i="7"/>
  <c r="Z3406" i="7"/>
  <c r="Z3113" i="7"/>
  <c r="Z4821" i="7"/>
  <c r="Z4245" i="7"/>
  <c r="Z4625" i="7"/>
  <c r="Z1827" i="7"/>
  <c r="Z393" i="7"/>
  <c r="Z3674" i="7"/>
  <c r="Z324" i="7"/>
  <c r="Z4737" i="7"/>
  <c r="Z957" i="7"/>
  <c r="Z4854" i="7"/>
  <c r="Z1761" i="7"/>
  <c r="Z3338" i="7"/>
  <c r="Z965" i="7"/>
  <c r="Z259" i="7"/>
  <c r="Z2818" i="7"/>
  <c r="Z1477" i="7"/>
  <c r="Z188" i="7"/>
  <c r="Z398" i="7"/>
  <c r="Z2898" i="7"/>
  <c r="Z4544" i="7"/>
  <c r="Z4176" i="7"/>
  <c r="Z705" i="7"/>
  <c r="Z429" i="7"/>
  <c r="Z638" i="7"/>
  <c r="Z2829" i="7"/>
  <c r="Z1081" i="7"/>
  <c r="Z1789" i="7"/>
  <c r="Z3085" i="7"/>
  <c r="Z1288" i="7"/>
  <c r="Z4221" i="7"/>
  <c r="Z1366" i="7"/>
  <c r="Z2136" i="7"/>
  <c r="Z3736" i="7"/>
  <c r="Z3790" i="7"/>
  <c r="Z2454" i="7"/>
  <c r="Z1360" i="7"/>
  <c r="Z4358" i="7"/>
  <c r="Z1823" i="7"/>
  <c r="Z4834" i="7"/>
  <c r="Z3001" i="7"/>
  <c r="Z147" i="7"/>
  <c r="Z4758" i="7"/>
  <c r="Z524" i="7"/>
  <c r="Z2152" i="7"/>
  <c r="Z3252" i="7"/>
  <c r="Z1611" i="7"/>
  <c r="Z1115" i="7"/>
  <c r="Z1926" i="7"/>
  <c r="Z4384" i="7"/>
  <c r="Z670" i="7"/>
  <c r="Z537" i="7"/>
  <c r="Z3009" i="7"/>
  <c r="Z3283" i="7"/>
  <c r="Z3316" i="7"/>
  <c r="Z2977" i="7"/>
  <c r="Z4510" i="7"/>
  <c r="Z3002" i="7"/>
  <c r="Z1615" i="7"/>
  <c r="Z2322" i="7"/>
  <c r="Z1021" i="7"/>
  <c r="Z4641" i="7"/>
  <c r="Z3971" i="7"/>
  <c r="Z4406" i="7"/>
  <c r="Z2371" i="7"/>
  <c r="Z3490" i="7"/>
  <c r="Z1753" i="7"/>
  <c r="Z3625" i="7"/>
  <c r="Z4208" i="7"/>
  <c r="Z2833" i="7"/>
  <c r="Z4036" i="7"/>
  <c r="Z3323" i="7"/>
  <c r="Z4888" i="7"/>
  <c r="Z4015" i="7"/>
  <c r="Z4362" i="7"/>
  <c r="Z1199" i="7"/>
  <c r="Z1671" i="7"/>
  <c r="Z460" i="7"/>
  <c r="Z1284" i="7"/>
  <c r="Z508" i="7"/>
  <c r="Z3200" i="7"/>
  <c r="Z3908" i="7"/>
  <c r="Z3110" i="7"/>
  <c r="Z2176" i="7"/>
  <c r="Z2830" i="7"/>
  <c r="Z787" i="7"/>
  <c r="Z3773" i="7"/>
  <c r="Z379" i="7"/>
  <c r="Z4461" i="7"/>
  <c r="Z2453" i="7"/>
  <c r="Z114" i="7"/>
  <c r="Z4058" i="7"/>
  <c r="Z1927" i="7"/>
  <c r="Z3774" i="7"/>
  <c r="Z329" i="7"/>
  <c r="Z499" i="7"/>
  <c r="Z2877" i="7"/>
  <c r="Z2983" i="7"/>
  <c r="Z1481" i="7"/>
  <c r="Z3726" i="7"/>
  <c r="Z1310" i="7"/>
  <c r="Z3372" i="7"/>
  <c r="Z1102" i="7"/>
  <c r="Z2819" i="7"/>
  <c r="Z668" i="7"/>
  <c r="Z3016" i="7"/>
  <c r="Z3437" i="7"/>
  <c r="Z1349" i="7"/>
  <c r="Z1995" i="7"/>
  <c r="Z952" i="7"/>
  <c r="Z2208" i="7"/>
  <c r="Z3785" i="7"/>
  <c r="Z2131" i="7"/>
  <c r="Z2029" i="7"/>
  <c r="Z1726" i="7"/>
  <c r="Z4774" i="7"/>
  <c r="Z4640" i="7"/>
  <c r="Z4545" i="7"/>
  <c r="Z628" i="7"/>
  <c r="Z1183" i="7"/>
  <c r="Z722" i="7"/>
  <c r="Z2965" i="7"/>
  <c r="Z2873" i="7"/>
  <c r="Z3895" i="7"/>
  <c r="Z3709" i="7"/>
  <c r="Z820" i="7"/>
  <c r="Z2772" i="7"/>
  <c r="Z4204" i="7"/>
  <c r="Z1350" i="7"/>
  <c r="Z1536" i="7"/>
  <c r="Z1565" i="7"/>
  <c r="Z4707" i="7"/>
  <c r="Z3714" i="7"/>
  <c r="Z1152" i="7"/>
  <c r="Z12" i="7"/>
  <c r="Z2531" i="7"/>
  <c r="Z3070" i="7"/>
  <c r="Z4807" i="7"/>
  <c r="Z1059" i="7"/>
  <c r="Z3188" i="7"/>
  <c r="Z2438" i="7"/>
  <c r="Z3770" i="7"/>
  <c r="Z29" i="7"/>
  <c r="Z2564" i="7"/>
  <c r="Z294" i="7"/>
  <c r="Z1669" i="7"/>
  <c r="Z37" i="7"/>
  <c r="Z1484" i="7"/>
  <c r="Z3454" i="7"/>
  <c r="Z2694" i="7"/>
  <c r="Z2460" i="7"/>
  <c r="Z1996" i="7"/>
  <c r="Z2864" i="7"/>
  <c r="Z747" i="7"/>
  <c r="Z2347" i="7"/>
  <c r="Z140" i="7"/>
  <c r="Z33" i="7"/>
  <c r="Z4078" i="7"/>
  <c r="Z3280" i="7"/>
  <c r="Z4412" i="7"/>
  <c r="Z4799" i="7"/>
  <c r="Z44" i="7"/>
  <c r="Z341" i="7"/>
  <c r="Z3342" i="7"/>
  <c r="Z482" i="7"/>
  <c r="Z130" i="7"/>
  <c r="Z364" i="7"/>
  <c r="Z1144" i="7"/>
  <c r="Z2079" i="7"/>
  <c r="Z3294" i="7"/>
  <c r="Z2752" i="7"/>
  <c r="Z2799" i="7"/>
  <c r="Z2948" i="7"/>
  <c r="Z3457" i="7"/>
  <c r="Z2093" i="7"/>
  <c r="Z834" i="7"/>
  <c r="Z24" i="7"/>
  <c r="Z4972" i="7"/>
  <c r="Z2953" i="7"/>
  <c r="Z4634" i="7"/>
  <c r="Z1724" i="7"/>
  <c r="Z113" i="7"/>
  <c r="Z1131" i="7"/>
  <c r="Z4288" i="7"/>
  <c r="Z994" i="7"/>
  <c r="Z4784" i="7"/>
  <c r="Z2324" i="7"/>
  <c r="Z1243" i="7"/>
  <c r="Z3669" i="7"/>
  <c r="Z3792" i="7"/>
  <c r="Z3245" i="7"/>
  <c r="Z4776" i="7"/>
  <c r="Z4345" i="7"/>
  <c r="Z1357" i="7"/>
  <c r="Z1074" i="7"/>
  <c r="Z735" i="7"/>
  <c r="Z1206" i="7"/>
  <c r="Z3765" i="7"/>
  <c r="Z3655" i="7"/>
  <c r="Z4803" i="7"/>
  <c r="Z1246" i="7"/>
  <c r="Z2885" i="7"/>
  <c r="Z169" i="7"/>
  <c r="Z2059" i="7"/>
  <c r="Z4564" i="7"/>
  <c r="Z3546" i="7"/>
  <c r="Z3678" i="7"/>
  <c r="Z4397" i="7"/>
  <c r="Z2989" i="7"/>
  <c r="Z3733" i="7"/>
  <c r="Z4266" i="7"/>
  <c r="Z3336" i="7"/>
  <c r="Z1403" i="7"/>
  <c r="Z3044" i="7"/>
  <c r="Z4341" i="7"/>
  <c r="Z2169" i="7"/>
  <c r="Z3562" i="7"/>
  <c r="Z126" i="7"/>
  <c r="Z4113" i="7"/>
  <c r="Z4512" i="7"/>
  <c r="Z879" i="7"/>
  <c r="Z1413" i="7"/>
  <c r="Z409" i="7"/>
  <c r="Z710" i="7"/>
  <c r="Z4851" i="7"/>
  <c r="Z672" i="7"/>
  <c r="Z2113" i="7"/>
  <c r="Z803" i="7"/>
  <c r="Z3091" i="7"/>
  <c r="Z1166" i="7"/>
  <c r="Z3601" i="7"/>
  <c r="Z3373" i="7"/>
  <c r="Z1419" i="7"/>
  <c r="Z2866" i="7"/>
  <c r="Z296" i="7"/>
  <c r="Z465" i="7"/>
  <c r="Z2773" i="7"/>
  <c r="Z521" i="7"/>
  <c r="Z1420" i="7"/>
  <c r="Z2374" i="7"/>
  <c r="Z861" i="7"/>
  <c r="Z1432" i="7"/>
  <c r="Z136" i="7"/>
  <c r="Z1224" i="7"/>
  <c r="Z440" i="7"/>
  <c r="Z4227" i="7"/>
  <c r="Z198" i="7"/>
  <c r="Z3130" i="7"/>
  <c r="Z2352" i="7"/>
  <c r="Z3219" i="7"/>
  <c r="Z1625" i="7"/>
  <c r="Z3640" i="7"/>
  <c r="Z616" i="7"/>
  <c r="Z2258" i="7"/>
  <c r="Z4609" i="7"/>
  <c r="Z4180" i="7"/>
  <c r="Z1171" i="7"/>
  <c r="Z4717" i="7"/>
  <c r="Z3253" i="7"/>
  <c r="Z2661" i="7"/>
  <c r="Z137" i="7"/>
  <c r="Z2492" i="7"/>
  <c r="Z4448" i="7"/>
  <c r="Z1177" i="7"/>
  <c r="Z422" i="7"/>
  <c r="Z2269" i="7"/>
  <c r="Z3806" i="7"/>
  <c r="Z297" i="7"/>
  <c r="Z2930" i="7"/>
  <c r="Z2624" i="7"/>
  <c r="Z3877" i="7"/>
  <c r="Z4916" i="7"/>
  <c r="Z4035" i="7"/>
  <c r="Z3032" i="7"/>
  <c r="Z1337" i="7"/>
  <c r="Z321" i="7"/>
  <c r="Z4547" i="7"/>
  <c r="Z3539" i="7"/>
  <c r="Z1178" i="7"/>
  <c r="Z2636" i="7"/>
  <c r="Z4654" i="7"/>
  <c r="Z2488" i="7"/>
  <c r="Z1141" i="7"/>
  <c r="Z1414" i="7"/>
  <c r="Z910" i="7"/>
  <c r="Z1886" i="7"/>
  <c r="Z4839" i="7"/>
  <c r="Z3922" i="7"/>
  <c r="Z4743" i="7"/>
  <c r="Z4388" i="7"/>
  <c r="Z337" i="7"/>
  <c r="Z751" i="7"/>
  <c r="Z4099" i="7"/>
  <c r="Z2000" i="7"/>
  <c r="Z3519" i="7"/>
  <c r="Z3516" i="7"/>
  <c r="Z586" i="7"/>
  <c r="Z1587" i="7"/>
  <c r="Z1459" i="7"/>
  <c r="Z3053" i="7"/>
  <c r="Z3917" i="7"/>
  <c r="Z4762" i="7"/>
  <c r="Z3635" i="7"/>
  <c r="Z118" i="7"/>
  <c r="Z4048" i="7"/>
  <c r="Z1354" i="7"/>
  <c r="Z4419" i="7"/>
  <c r="Z2381" i="7"/>
  <c r="Z309" i="7"/>
  <c r="Z182" i="7"/>
  <c r="Z2135" i="7"/>
  <c r="Z4982" i="7"/>
  <c r="Z1415" i="7"/>
  <c r="Z543" i="7"/>
  <c r="Z3281" i="7"/>
  <c r="Z4705" i="7"/>
  <c r="Z2110" i="7"/>
  <c r="Z4013" i="7"/>
  <c r="Z825" i="7"/>
  <c r="Z3715" i="7"/>
  <c r="Z2172" i="7"/>
  <c r="Z604" i="7"/>
  <c r="Z1343" i="7"/>
  <c r="Z1758" i="7"/>
  <c r="Z2489" i="7"/>
  <c r="Z3677" i="7"/>
  <c r="Z413" i="7"/>
  <c r="Z2690" i="7"/>
  <c r="Z565" i="7"/>
  <c r="Z824" i="7"/>
  <c r="Z4149" i="7"/>
  <c r="Z3819" i="7"/>
  <c r="Z627" i="7"/>
  <c r="Z3717" i="7"/>
  <c r="Z1253" i="7"/>
  <c r="Z3045" i="7"/>
  <c r="Z2886" i="7"/>
  <c r="Z23" i="7"/>
  <c r="Z1015" i="7"/>
  <c r="Z161" i="7"/>
  <c r="Z1637" i="7"/>
  <c r="Z690" i="7"/>
  <c r="Z4009" i="7"/>
  <c r="Z1055" i="7"/>
  <c r="Z3332" i="7"/>
  <c r="Z2879" i="7"/>
  <c r="Z2179" i="7"/>
  <c r="Z2771" i="7"/>
  <c r="Z2440" i="7"/>
  <c r="Z1981" i="7"/>
  <c r="Z1290" i="7"/>
  <c r="Z2705" i="7"/>
  <c r="Z4554" i="7"/>
  <c r="Z4829" i="7"/>
  <c r="Z2936" i="7"/>
  <c r="Z4565" i="7"/>
  <c r="Z2668" i="7"/>
  <c r="Z2958" i="7"/>
  <c r="Z880" i="7"/>
  <c r="Z1537" i="7"/>
  <c r="Z1868" i="7"/>
  <c r="Z4209" i="7"/>
  <c r="Z97" i="7"/>
  <c r="Z1628" i="7"/>
  <c r="Z3783" i="7"/>
  <c r="Z3046" i="7"/>
  <c r="Z1433" i="7"/>
  <c r="Z1147" i="7"/>
  <c r="Z4282" i="7"/>
  <c r="Z3266" i="7"/>
  <c r="Z4142" i="7"/>
  <c r="Z2732" i="7"/>
  <c r="Z3616" i="7"/>
  <c r="Z697" i="7"/>
  <c r="Z3540" i="7"/>
  <c r="Z1657" i="7"/>
  <c r="Z847" i="7"/>
  <c r="Z2218" i="7"/>
  <c r="Z4931" i="7"/>
  <c r="Z3853" i="7"/>
  <c r="Z1691" i="7"/>
  <c r="Z4767" i="7"/>
  <c r="Z1966" i="7"/>
  <c r="Z190" i="7"/>
  <c r="Z1778" i="7"/>
  <c r="Z4118" i="7"/>
  <c r="Z4837" i="7"/>
  <c r="Z1012" i="7"/>
  <c r="Z3618" i="7"/>
  <c r="Z442" i="7"/>
  <c r="Z3423" i="7"/>
  <c r="Z2555" i="7"/>
  <c r="Z2205" i="7"/>
  <c r="Z2032" i="7"/>
  <c r="Z2450" i="7"/>
  <c r="Z3541" i="7"/>
  <c r="Z280" i="7"/>
  <c r="Z3062" i="7"/>
  <c r="Z3829" i="7"/>
  <c r="Z2382" i="7"/>
  <c r="Z483" i="7"/>
  <c r="Z3997" i="7"/>
  <c r="Z4422" i="7"/>
  <c r="Z4450" i="7"/>
  <c r="Z3952" i="7"/>
  <c r="Z2924" i="7"/>
  <c r="Z581" i="7"/>
  <c r="Z361" i="7"/>
  <c r="Z4736" i="7"/>
  <c r="Z4251" i="7"/>
  <c r="Z2014" i="7"/>
  <c r="Z4569" i="7"/>
  <c r="Z3520" i="7"/>
  <c r="Z437" i="7"/>
  <c r="Z1517" i="7"/>
  <c r="Z1490" i="7"/>
  <c r="Z3321" i="7"/>
  <c r="Z1911" i="7"/>
  <c r="Z2921" i="7"/>
  <c r="Z496" i="7"/>
  <c r="Z3591" i="7"/>
  <c r="Z189" i="7"/>
  <c r="Z3592" i="7"/>
  <c r="Z295" i="7"/>
  <c r="Z485" i="7"/>
  <c r="Z1776" i="7"/>
  <c r="Z4248" i="7"/>
  <c r="Z3527" i="7"/>
  <c r="Z4029" i="7"/>
  <c r="Z765" i="7"/>
  <c r="Z4840" i="7"/>
  <c r="Z2923" i="7"/>
  <c r="Z4917" i="7"/>
  <c r="Z2430" i="7"/>
  <c r="Z1384" i="7"/>
  <c r="Z1596" i="7"/>
  <c r="Z3172" i="7"/>
  <c r="Z423" i="7"/>
  <c r="Z3702" i="7"/>
  <c r="Z1165" i="7"/>
  <c r="Z1424" i="7"/>
  <c r="Z3483" i="7"/>
  <c r="Z4999" i="7"/>
  <c r="Z1717" i="7"/>
  <c r="Z1386" i="7"/>
  <c r="Z2758" i="7"/>
  <c r="Z1003" i="7"/>
  <c r="Z1871" i="7"/>
  <c r="Z373" i="7"/>
  <c r="Z3552" i="7"/>
  <c r="Z4919" i="7"/>
  <c r="Z4418" i="7"/>
  <c r="Z4884" i="7"/>
  <c r="Z3981" i="7"/>
  <c r="Z887" i="7"/>
  <c r="Z2294" i="7"/>
  <c r="Z2751" i="7"/>
  <c r="Z2781" i="7"/>
  <c r="Z2115" i="7"/>
  <c r="Z4694" i="7"/>
  <c r="Z4283" i="7"/>
  <c r="Z3622" i="7"/>
  <c r="Z2934" i="7"/>
  <c r="Z1997" i="7"/>
  <c r="Z4325" i="7"/>
  <c r="Z4911" i="7"/>
  <c r="Z1318" i="7"/>
  <c r="Z3532" i="7"/>
  <c r="Z2554" i="7"/>
  <c r="Z3270" i="7"/>
  <c r="Z772" i="7"/>
  <c r="Z382" i="7"/>
  <c r="Z380" i="7"/>
  <c r="Z4766" i="7"/>
  <c r="Z1130" i="7"/>
  <c r="Z191" i="7"/>
  <c r="Z1864" i="7"/>
  <c r="Z459" i="7"/>
  <c r="Z4348" i="7"/>
  <c r="Z1418" i="7"/>
  <c r="Z1264" i="7"/>
  <c r="Z1812" i="7"/>
  <c r="Z11" i="7"/>
  <c r="Z516" i="7"/>
  <c r="Z3124" i="7"/>
  <c r="Z4800" i="7"/>
  <c r="Z1843" i="7"/>
  <c r="Z1518" i="7"/>
  <c r="Z967" i="7"/>
  <c r="Z4561" i="7"/>
  <c r="Z3855" i="7"/>
  <c r="Z2225" i="7"/>
  <c r="Z830" i="7"/>
  <c r="Z1234" i="7"/>
  <c r="Z3391" i="7"/>
  <c r="Z2234" i="7"/>
  <c r="Z3243" i="7"/>
  <c r="Z4196" i="7"/>
  <c r="Z4845" i="7"/>
  <c r="Z219" i="7"/>
  <c r="Z4452" i="7"/>
  <c r="Z4577" i="7"/>
  <c r="Z1974" i="7"/>
  <c r="Z2720" i="7"/>
  <c r="Z1169" i="7"/>
  <c r="Z1299" i="7"/>
  <c r="Z1329" i="7"/>
  <c r="Z153" i="7"/>
  <c r="Z3374" i="7"/>
  <c r="Z1798" i="7"/>
  <c r="Z4847" i="7"/>
  <c r="Z1196" i="7"/>
  <c r="Z835" i="7"/>
  <c r="Z2057" i="7"/>
  <c r="Z466" i="7"/>
  <c r="Z1880" i="7"/>
  <c r="Z3543" i="7"/>
  <c r="Z843" i="7"/>
  <c r="Z1706" i="7"/>
  <c r="Z892" i="7"/>
  <c r="Z356" i="7"/>
  <c r="Z3104" i="7"/>
  <c r="Z4964" i="7"/>
  <c r="Z4858" i="7"/>
  <c r="Z4005" i="7"/>
  <c r="Z103" i="7"/>
  <c r="Z2541" i="7"/>
  <c r="Z2766" i="7"/>
  <c r="Z72" i="7"/>
  <c r="Z430" i="7"/>
  <c r="Z783" i="7"/>
  <c r="Z1883" i="7"/>
  <c r="Z3424" i="7"/>
  <c r="Z4989" i="7"/>
  <c r="Z3436" i="7"/>
  <c r="Z331" i="7"/>
  <c r="Z4031" i="7"/>
  <c r="Z4497" i="7"/>
  <c r="Z773" i="7"/>
  <c r="Z1511" i="7"/>
  <c r="Z3962" i="7"/>
  <c r="Z1638" i="7"/>
  <c r="Z3884" i="7"/>
  <c r="Z3057" i="7"/>
  <c r="Z3101" i="7"/>
  <c r="Z4273" i="7"/>
  <c r="Z3940" i="7"/>
  <c r="Z4841" i="7"/>
  <c r="Z4003" i="7"/>
  <c r="Z2937" i="7"/>
  <c r="Z2901" i="7"/>
  <c r="Z529" i="7"/>
  <c r="Z1940" i="7"/>
  <c r="Z446" i="7"/>
  <c r="Z3203" i="7"/>
  <c r="Z2365" i="7"/>
  <c r="Z3115" i="7"/>
  <c r="Z1551" i="7"/>
  <c r="Z206" i="7"/>
  <c r="Z712" i="7"/>
  <c r="Z4041" i="7"/>
  <c r="Z1597" i="7"/>
  <c r="Z756" i="7"/>
  <c r="Z1214" i="7"/>
  <c r="Z2834" i="7"/>
  <c r="Z298" i="7"/>
  <c r="Z4555" i="7"/>
  <c r="Z4054" i="7"/>
  <c r="Z530" i="7"/>
  <c r="Z278" i="7"/>
  <c r="Z4746" i="7"/>
  <c r="Z1105" i="7"/>
  <c r="Z3438" i="7"/>
  <c r="Z4773" i="7"/>
  <c r="Z2038" i="7"/>
  <c r="Z4436" i="7"/>
  <c r="Z1658" i="7"/>
  <c r="Z208" i="7"/>
  <c r="Z4067" i="7"/>
  <c r="Z1747" i="7"/>
  <c r="Z4588" i="7"/>
  <c r="Z1548" i="7"/>
  <c r="Z518" i="7"/>
  <c r="Z941" i="7"/>
  <c r="Z3479" i="7"/>
  <c r="Z684" i="7"/>
  <c r="Z900" i="7"/>
  <c r="Z438" i="7"/>
  <c r="Z492" i="7"/>
  <c r="Z641" i="7"/>
  <c r="Z4612" i="7"/>
  <c r="Z2643" i="7"/>
  <c r="Z2036" i="7"/>
  <c r="Z3231" i="7"/>
  <c r="Z1881" i="7"/>
  <c r="Z1722" i="7"/>
  <c r="Z3311" i="7"/>
  <c r="Z3925" i="7"/>
  <c r="Z3059" i="7"/>
  <c r="Z3820" i="7"/>
  <c r="Z2709" i="7"/>
  <c r="Z4158" i="7"/>
  <c r="Z1869" i="7"/>
  <c r="Z2353" i="7"/>
  <c r="Z4902" i="7"/>
  <c r="Z601" i="7"/>
  <c r="Z4779" i="7"/>
  <c r="Z1955" i="7"/>
  <c r="Z4122" i="7"/>
  <c r="Z2900" i="7"/>
  <c r="Z4696" i="7"/>
  <c r="Z4411" i="7"/>
  <c r="Z4777" i="7"/>
  <c r="Z1016" i="7"/>
  <c r="Z3377" i="7"/>
  <c r="Z4042" i="7"/>
  <c r="Z4121" i="7"/>
  <c r="Z2529" i="7"/>
  <c r="Z1134" i="7"/>
  <c r="Z4671" i="7"/>
  <c r="Z3830" i="7"/>
  <c r="Z2837" i="7"/>
  <c r="Z1894" i="7"/>
  <c r="Z93" i="7"/>
  <c r="Z2192" i="7"/>
  <c r="Z21" i="7"/>
  <c r="Z2045" i="7"/>
  <c r="Z4996" i="7"/>
  <c r="Z4024" i="7"/>
  <c r="Z1046" i="7"/>
  <c r="Z4391" i="7"/>
  <c r="Z3135" i="7"/>
  <c r="Z3409" i="7"/>
  <c r="Z3626" i="7"/>
  <c r="Z1512" i="7"/>
  <c r="Z719" i="7"/>
  <c r="Z4037" i="7"/>
  <c r="Z4704" i="7"/>
  <c r="Z2203" i="7"/>
  <c r="Z2246" i="7"/>
  <c r="Z2905" i="7"/>
  <c r="Z2064" i="7"/>
  <c r="Z2703" i="7"/>
  <c r="Z839" i="7"/>
  <c r="Z3416" i="7"/>
  <c r="Z315" i="7"/>
  <c r="Z3086" i="7"/>
  <c r="Z4407" i="7"/>
  <c r="Z2650" i="7"/>
  <c r="Z3040" i="7"/>
  <c r="Z1692" i="7"/>
  <c r="Z2482" i="7"/>
  <c r="Z720" i="7"/>
  <c r="Z1769" i="7"/>
  <c r="Z805" i="7"/>
  <c r="Z2883" i="7"/>
  <c r="Z1099" i="7"/>
  <c r="Z3831" i="7"/>
  <c r="Z4582" i="7"/>
  <c r="Z1538" i="7"/>
  <c r="Z3347" i="7"/>
  <c r="Z3312" i="7"/>
  <c r="Z949" i="7"/>
  <c r="Z1230" i="7"/>
  <c r="Z3449" i="7"/>
  <c r="Z3033" i="7"/>
  <c r="Z3748" i="7"/>
  <c r="Z3067" i="7"/>
  <c r="Z1222" i="7"/>
  <c r="Z4714" i="7"/>
  <c r="Z1091" i="7"/>
  <c r="Z4997" i="7"/>
  <c r="Z678" i="7"/>
  <c r="Z2651" i="7"/>
  <c r="Z3634" i="7"/>
  <c r="Z1520" i="7"/>
  <c r="Z3017" i="7"/>
  <c r="Z517" i="7"/>
  <c r="Z3561" i="7"/>
  <c r="Z1185" i="7"/>
  <c r="Z2133" i="7"/>
  <c r="Z2343" i="7"/>
  <c r="Z612" i="7"/>
  <c r="Z109" i="7"/>
  <c r="Z1731" i="7"/>
  <c r="Z2103" i="7"/>
  <c r="Z1629" i="7"/>
  <c r="Z812" i="7"/>
  <c r="Z401" i="7"/>
  <c r="Z4244" i="7"/>
  <c r="Z3" i="7"/>
  <c r="Z229" i="7"/>
  <c r="Z4566" i="7"/>
  <c r="Z2180" i="7"/>
  <c r="Z1672" i="7"/>
  <c r="Z928" i="7"/>
  <c r="Z1832" i="7"/>
  <c r="Z4458" i="7"/>
  <c r="Z2457" i="7"/>
  <c r="Z1606" i="7"/>
  <c r="Z3295" i="7"/>
  <c r="Z804" i="7"/>
  <c r="Z4179" i="7"/>
  <c r="Z3020" i="7"/>
  <c r="Z3676" i="7"/>
  <c r="Z4349" i="7"/>
  <c r="Z4194" i="7"/>
  <c r="Z4941" i="7"/>
  <c r="Z3982" i="7"/>
  <c r="Z2394" i="7"/>
  <c r="Z924" i="7"/>
  <c r="Z3683" i="7"/>
  <c r="Z743" i="7"/>
  <c r="Z4761" i="7"/>
  <c r="Z3565" i="7"/>
  <c r="Z417" i="7"/>
  <c r="Z4943" i="7"/>
  <c r="Z778" i="7"/>
  <c r="Z790" i="7"/>
  <c r="Z2957" i="7"/>
  <c r="Z2942" i="7"/>
  <c r="Z4596" i="7"/>
  <c r="Z1263" i="7"/>
  <c r="Z4079" i="7"/>
  <c r="Z1910" i="7"/>
  <c r="Z328" i="7"/>
  <c r="Z4718" i="7"/>
  <c r="Z927" i="7"/>
  <c r="Z1041" i="7"/>
  <c r="Z3233" i="7"/>
  <c r="Z4539" i="7"/>
  <c r="Z237" i="7"/>
  <c r="Z445" i="7"/>
  <c r="Z4310" i="7"/>
  <c r="Z3244" i="7"/>
  <c r="Z4978" i="7"/>
  <c r="Z3392" i="7"/>
  <c r="Z2375" i="7"/>
  <c r="Z4055" i="7"/>
  <c r="Z4939" i="7"/>
  <c r="Z1723" i="7"/>
  <c r="Z163" i="7"/>
  <c r="Z2485" i="7"/>
  <c r="Z1678" i="7"/>
  <c r="Z322" i="7"/>
  <c r="Z1877" i="7"/>
  <c r="Z3556" i="7"/>
  <c r="Z388" i="7"/>
  <c r="Z4456" i="7"/>
  <c r="Z312" i="7"/>
  <c r="Z4151" i="7"/>
  <c r="Z2611" i="7"/>
  <c r="Z3989" i="7"/>
  <c r="Z4601" i="7"/>
  <c r="Z3250" i="7"/>
  <c r="Z2391" i="7"/>
  <c r="Z3285" i="7"/>
  <c r="Z3775" i="7"/>
  <c r="Z381" i="7"/>
  <c r="Z582" i="7"/>
  <c r="Z1498" i="7"/>
  <c r="Z1734" i="7"/>
  <c r="Z3975" i="7"/>
  <c r="Z2360" i="7"/>
  <c r="Z4082" i="7"/>
  <c r="Z4825" i="7"/>
  <c r="Z2100" i="7"/>
  <c r="Z1142" i="7"/>
  <c r="Z1700" i="7"/>
  <c r="Z4426" i="7"/>
  <c r="Z2462" i="7"/>
  <c r="Z1867" i="7"/>
  <c r="Z3317" i="7"/>
  <c r="Z3277" i="7"/>
  <c r="Z874" i="7"/>
  <c r="Z338" i="7"/>
  <c r="Z3482" i="7"/>
  <c r="Z2676" i="7"/>
  <c r="Z3511" i="7"/>
  <c r="Z173" i="7"/>
  <c r="Z75" i="7"/>
  <c r="Z1486" i="7"/>
  <c r="Z3582" i="7"/>
  <c r="Z158" i="7"/>
  <c r="Z170" i="7"/>
  <c r="Z3417" i="7"/>
  <c r="Z4498" i="7"/>
  <c r="Z1728" i="7"/>
  <c r="Z3863" i="7"/>
  <c r="Z1824" i="7"/>
  <c r="Z3182" i="7"/>
  <c r="Z180" i="7"/>
  <c r="Z4613" i="7"/>
  <c r="Z1108" i="7"/>
  <c r="Z681" i="7"/>
  <c r="Z4698" i="7"/>
  <c r="Z1270" i="7"/>
  <c r="Z5000" i="7"/>
  <c r="Z2518" i="7"/>
  <c r="Z4826" i="7"/>
  <c r="Z3390" i="7"/>
  <c r="Z1676" i="7"/>
  <c r="Z1913" i="7"/>
  <c r="Z371" i="7"/>
  <c r="Z630" i="7"/>
  <c r="Z4985" i="7"/>
  <c r="Z391" i="7"/>
  <c r="Z656" i="7"/>
  <c r="Z226" i="7"/>
  <c r="Z4483" i="7"/>
  <c r="Z806" i="7"/>
  <c r="Z4441" i="7"/>
  <c r="Z2831" i="7"/>
  <c r="Z4519" i="7"/>
  <c r="Z4063" i="7"/>
  <c r="Z766" i="7"/>
  <c r="Z30" i="7"/>
  <c r="Z4644" i="7"/>
  <c r="Z2181" i="7"/>
  <c r="Z3425" i="7"/>
  <c r="Z4106" i="7"/>
  <c r="Z1274" i="7"/>
  <c r="Z1991" i="7"/>
  <c r="Z1588" i="7"/>
  <c r="Z826" i="7"/>
  <c r="Z519" i="7"/>
  <c r="Z661" i="7"/>
  <c r="Z2030" i="7"/>
  <c r="Z1535" i="7"/>
  <c r="Z3192" i="7"/>
  <c r="Z3128" i="7"/>
  <c r="Z4032" i="7"/>
  <c r="Z4020" i="7"/>
  <c r="Z1738" i="7"/>
  <c r="Z4842" i="7"/>
  <c r="Z396" i="7"/>
  <c r="Z3166" i="7"/>
  <c r="Z2698" i="7"/>
  <c r="Z1560" i="7"/>
  <c r="Z4944" i="7"/>
  <c r="Z2512" i="7"/>
  <c r="Z228" i="7"/>
  <c r="Z3318" i="7"/>
  <c r="Z4584" i="7"/>
  <c r="Z419" i="7"/>
  <c r="Z3874" i="7"/>
  <c r="Z2001" i="7"/>
  <c r="Z2325" i="7"/>
  <c r="Z2060" i="7"/>
  <c r="Z540" i="7"/>
  <c r="Z443" i="7"/>
  <c r="Z2614" i="7"/>
  <c r="Z1030" i="7"/>
  <c r="Z2302" i="7"/>
  <c r="Z2655" i="7"/>
  <c r="Z1685" i="7"/>
  <c r="Z276" i="7"/>
  <c r="Z1612" i="7"/>
  <c r="Z110" i="7"/>
  <c r="Z2085" i="7"/>
  <c r="Z2654" i="7"/>
  <c r="Z1344" i="7"/>
  <c r="Z944" i="7"/>
  <c r="Z1604" i="7"/>
  <c r="Z3426" i="7"/>
  <c r="Z4950" i="7"/>
  <c r="Z453" i="7"/>
  <c r="Z662" i="7"/>
  <c r="Z3960" i="7"/>
  <c r="Z404" i="7"/>
  <c r="Z3851" i="7"/>
  <c r="Z305" i="7"/>
  <c r="Z213" i="7"/>
  <c r="Z4105" i="7"/>
  <c r="Z1409" i="7"/>
  <c r="Z1519" i="7"/>
  <c r="Z3193" i="7"/>
  <c r="Z4159" i="7"/>
  <c r="Z1161" i="7"/>
  <c r="Z1078" i="7"/>
  <c r="Z556" i="7"/>
  <c r="Z2288" i="7"/>
  <c r="Z2600" i="7"/>
  <c r="Z2646" i="7"/>
  <c r="Z3060" i="7"/>
  <c r="Z1567" i="7"/>
  <c r="Z36" i="7"/>
  <c r="Z1975" i="7"/>
  <c r="Z2931" i="7"/>
  <c r="Z1410" i="7"/>
  <c r="Z878" i="7"/>
  <c r="Z1308" i="7"/>
  <c r="Z2615" i="7"/>
  <c r="Z716" i="7"/>
  <c r="Z1223" i="7"/>
  <c r="Z4868" i="7"/>
  <c r="Z4814" i="7"/>
  <c r="Z3495" i="7"/>
  <c r="Z1633" i="7"/>
  <c r="Z1257" i="7"/>
  <c r="Z3003" i="7"/>
  <c r="Z1461" i="7"/>
  <c r="Z2782" i="7"/>
  <c r="Z4084" i="7"/>
  <c r="Z3985" i="7"/>
  <c r="Z953" i="7"/>
  <c r="Z2795" i="7"/>
  <c r="Z1983" i="7"/>
  <c r="Z4678" i="7"/>
  <c r="Z978" i="7"/>
  <c r="Z2542" i="7"/>
  <c r="Z400" i="7"/>
  <c r="Z4304" i="7"/>
  <c r="Z1552" i="7"/>
  <c r="Z2464" i="7"/>
  <c r="Z822" i="7"/>
  <c r="Z818" i="7"/>
  <c r="Z1189" i="7"/>
  <c r="Z3926" i="7"/>
  <c r="Z3670" i="7"/>
  <c r="Z4867" i="7"/>
  <c r="Z4778" i="7"/>
  <c r="Z3487" i="7"/>
  <c r="Z2644" i="7"/>
  <c r="Z3184" i="7"/>
  <c r="Z2741" i="7"/>
  <c r="Z3566" i="7"/>
  <c r="Z3901" i="7"/>
  <c r="Z1302" i="7"/>
  <c r="Z895" i="7"/>
  <c r="Z921" i="7"/>
  <c r="Z1895" i="7"/>
  <c r="Z3491" i="7"/>
  <c r="Z1052" i="7"/>
  <c r="Z3963" i="7"/>
  <c r="Z2132" i="7"/>
  <c r="Z3588" i="7"/>
  <c r="Z4491" i="7"/>
  <c r="Z2162" i="7"/>
  <c r="Z3123" i="7"/>
  <c r="Z1391" i="7"/>
  <c r="Z61" i="7"/>
  <c r="Z919" i="7"/>
  <c r="Z1122" i="7"/>
  <c r="Z2808" i="7"/>
  <c r="Z2884" i="7"/>
  <c r="Z1953" i="7"/>
  <c r="Z1699" i="7"/>
  <c r="Z1718" i="7"/>
  <c r="Z727" i="7"/>
  <c r="Z4083" i="7"/>
  <c r="Z1252" i="7"/>
  <c r="Z4016" i="7"/>
  <c r="Z2108" i="7"/>
  <c r="Z1939" i="7"/>
  <c r="Z3485" i="7"/>
  <c r="Z3339" i="7"/>
  <c r="Z4922" i="7"/>
  <c r="Z3024" i="7"/>
  <c r="Z4350" i="7"/>
  <c r="Z2431" i="7"/>
  <c r="Z2041" i="7"/>
  <c r="Z2054" i="7"/>
  <c r="Z2769" i="7"/>
  <c r="Z2607" i="7"/>
  <c r="Z2863" i="7"/>
  <c r="Z1095" i="7"/>
  <c r="Z3553" i="7"/>
  <c r="Z964" i="7"/>
  <c r="Z4940" i="7"/>
  <c r="Z4864" i="7"/>
  <c r="Z4562" i="7"/>
  <c r="Z2309" i="7"/>
  <c r="Z195" i="7"/>
  <c r="Z2637" i="7"/>
  <c r="Z2276" i="7"/>
  <c r="Z444" i="7"/>
  <c r="Z3798" i="7"/>
  <c r="Z3149" i="7"/>
  <c r="Z717" i="7"/>
  <c r="Z1918" i="7"/>
  <c r="Z4254" i="7"/>
  <c r="Z2128" i="7"/>
  <c r="Z3366" i="7"/>
  <c r="Z91" i="7"/>
  <c r="Z3841" i="7"/>
  <c r="Z1000" i="7"/>
  <c r="Z3687" i="7"/>
  <c r="Z2198" i="7"/>
  <c r="Z1708" i="7"/>
  <c r="Z4679" i="7"/>
  <c r="Z4317" i="7"/>
  <c r="Z2925" i="7"/>
  <c r="Z1806" i="7"/>
  <c r="Z26" i="7"/>
  <c r="Z4898" i="7"/>
  <c r="Z176" i="7"/>
  <c r="Z2357" i="7"/>
  <c r="Z2571" i="7"/>
  <c r="Z3567" i="7"/>
  <c r="Z4119" i="7"/>
  <c r="Z4869" i="7"/>
  <c r="Z3340" i="7"/>
  <c r="Z4402" i="7"/>
  <c r="Z469" i="7"/>
  <c r="Z1557" i="7"/>
  <c r="Z1315" i="7"/>
  <c r="Z4234" i="7"/>
  <c r="Z1271" i="7"/>
  <c r="Z652" i="7"/>
  <c r="Z4607" i="7"/>
  <c r="Z3864" i="7"/>
  <c r="Z3220" i="7"/>
  <c r="Z2229" i="7"/>
  <c r="Z4331" i="7"/>
  <c r="Z3076" i="7"/>
  <c r="Z4117" i="7"/>
  <c r="Z1661" i="7"/>
  <c r="Z1261" i="7"/>
  <c r="Z2532" i="7"/>
  <c r="Z525" i="7"/>
  <c r="Z2483" i="7"/>
  <c r="Z4268" i="7"/>
  <c r="Z4605" i="7"/>
  <c r="Z2734" i="7"/>
  <c r="Z1405" i="7"/>
  <c r="Z1703" i="7"/>
  <c r="Z49" i="7"/>
  <c r="Z744" i="7"/>
  <c r="Z2143" i="7"/>
  <c r="Z2286" i="7"/>
  <c r="Z3395" i="7"/>
  <c r="Z2247" i="7"/>
  <c r="Z2511" i="7"/>
  <c r="Z3698" i="7"/>
  <c r="Z4907" i="7"/>
  <c r="Z3442" i="7"/>
  <c r="Z4007" i="7"/>
  <c r="Z4258" i="7"/>
  <c r="Z4453" i="7"/>
  <c r="Z3043" i="7"/>
  <c r="Z523" i="7"/>
  <c r="Z2289" i="7"/>
  <c r="Z520" i="7"/>
  <c r="Z4128" i="7"/>
  <c r="Z3911" i="7"/>
  <c r="Z3825" i="7"/>
  <c r="Z3666" i="7"/>
  <c r="Z2055" i="7"/>
  <c r="Z4010" i="7"/>
  <c r="Z471" i="7"/>
  <c r="Z2547" i="7"/>
  <c r="Z3072" i="7"/>
  <c r="Z4093" i="7"/>
  <c r="Z3898" i="7"/>
  <c r="Z3589" i="7"/>
  <c r="Z2330" i="7"/>
  <c r="Z2534" i="7"/>
  <c r="Z264" i="7"/>
  <c r="Z3729" i="7"/>
  <c r="Z1917" i="7"/>
  <c r="Z3598" i="7"/>
  <c r="Z4231" i="7"/>
  <c r="Z1482" i="7"/>
  <c r="Z4541" i="7"/>
  <c r="Z4365" i="7"/>
  <c r="Z316" i="7"/>
  <c r="Z815" i="7"/>
  <c r="Z1757" i="7"/>
  <c r="Z16" i="7"/>
  <c r="Z2279" i="7"/>
  <c r="Z3803" i="7"/>
  <c r="Z83" i="7"/>
  <c r="Z4967" i="7"/>
  <c r="Z4239" i="7"/>
  <c r="Z1890" i="7"/>
  <c r="Z1452" i="7"/>
  <c r="Z2328" i="7"/>
  <c r="Z3537" i="7"/>
  <c r="Z4097" i="7"/>
  <c r="Z1079" i="7"/>
  <c r="Z3356" i="7"/>
  <c r="Z432" i="7"/>
  <c r="Z4488" i="7"/>
  <c r="Z4872" i="7"/>
  <c r="Z4503" i="7"/>
  <c r="Z2917" i="7"/>
  <c r="Z4478" i="7"/>
  <c r="Z3477" i="7"/>
  <c r="Z3061" i="7"/>
  <c r="Z2047" i="7"/>
  <c r="Z260" i="7"/>
  <c r="Z45" i="7"/>
  <c r="Z1462" i="7"/>
  <c r="Z950" i="7"/>
  <c r="Z3173" i="7"/>
  <c r="Z1842" i="7"/>
  <c r="Z3251" i="7"/>
  <c r="Z620" i="7"/>
  <c r="Z2188" i="7"/>
  <c r="Z1143" i="7"/>
  <c r="Z1125" i="7"/>
  <c r="Z4059" i="7"/>
  <c r="Z870" i="7"/>
  <c r="Z301" i="7"/>
  <c r="Z2242" i="7"/>
  <c r="Z4363" i="7"/>
  <c r="Z4462" i="7"/>
  <c r="Z718" i="7"/>
  <c r="Z1066" i="7"/>
  <c r="Z2572" i="7"/>
  <c r="Z2266" i="7"/>
  <c r="Z976" i="7"/>
  <c r="Z2210" i="7"/>
  <c r="Z2096" i="7"/>
  <c r="Z4076" i="7"/>
  <c r="Z3605" i="7"/>
  <c r="Z1387" i="7"/>
  <c r="Z3290" i="7"/>
  <c r="Z2283" i="7"/>
  <c r="Z2747" i="7"/>
  <c r="Z988" i="7"/>
  <c r="Z1838" i="7"/>
  <c r="Z3742" i="7"/>
  <c r="Z3879" i="7"/>
  <c r="Z4859" i="7"/>
  <c r="Z4614" i="7"/>
  <c r="Z3018" i="7"/>
  <c r="Z3125" i="7"/>
  <c r="Z3832" i="7"/>
  <c r="Z2809" i="7"/>
  <c r="Z2982" i="7"/>
  <c r="Z2009" i="7"/>
  <c r="Z436" i="7"/>
  <c r="Z3988" i="7"/>
  <c r="Z4306" i="7"/>
  <c r="Z1458" i="7"/>
  <c r="Z4161" i="7"/>
  <c r="Z2990" i="7"/>
  <c r="Z3685" i="7"/>
  <c r="Z3933" i="7"/>
  <c r="Z1585" i="7"/>
  <c r="Z146" i="7"/>
  <c r="Z4639" i="7"/>
  <c r="Z424" i="7"/>
  <c r="Z3341" i="7"/>
  <c r="Z3602" i="7"/>
  <c r="Z3036" i="7"/>
  <c r="Z181" i="7"/>
  <c r="Z4060" i="7"/>
  <c r="Z248" i="7"/>
  <c r="Z1794" i="7"/>
  <c r="Z3159" i="7"/>
  <c r="Z1278" i="7"/>
  <c r="Z235" i="7"/>
  <c r="Z1203" i="7"/>
  <c r="Z2523" i="7"/>
  <c r="Z566" i="7"/>
  <c r="Z4895" i="7"/>
  <c r="Z885" i="7"/>
  <c r="Z3198" i="7"/>
  <c r="Z4587" i="7"/>
  <c r="Z454" i="7"/>
  <c r="Z1754" i="7"/>
  <c r="Z2537" i="7"/>
  <c r="Z2585" i="7"/>
  <c r="Z3891" i="7"/>
  <c r="Z2396" i="7"/>
  <c r="Z4597" i="7"/>
  <c r="Z569" i="7"/>
  <c r="Z4469" i="7"/>
  <c r="Z4342" i="7"/>
  <c r="Z4949" i="7"/>
  <c r="Z3358" i="7"/>
  <c r="Z1346" i="7"/>
  <c r="Z1986" i="7"/>
  <c r="Z76" i="7"/>
  <c r="Z4444" i="7"/>
  <c r="Z4487" i="7"/>
  <c r="Z767" i="7"/>
  <c r="Z2592" i="7"/>
  <c r="Z2549" i="7"/>
  <c r="Z1258" i="7"/>
  <c r="Z934" i="7"/>
  <c r="Z3628" i="7"/>
  <c r="Z3087" i="7"/>
  <c r="Z3398" i="7"/>
  <c r="Z18" i="7"/>
  <c r="Z2678" i="7"/>
  <c r="Z7" i="7"/>
  <c r="Z1031" i="7"/>
  <c r="Z1280" i="7"/>
  <c r="Z686" i="7"/>
  <c r="Z99" i="7"/>
  <c r="Z2372" i="7"/>
  <c r="Z2496" i="7"/>
  <c r="Z307" i="7"/>
  <c r="Z3396" i="7"/>
  <c r="Z3947" i="7"/>
  <c r="Z4690" i="7"/>
  <c r="Z1238" i="7"/>
  <c r="Z4733" i="7"/>
  <c r="Z4619" i="7"/>
  <c r="Z1478" i="7"/>
  <c r="Z1586" i="7"/>
  <c r="Z4002" i="7"/>
  <c r="Z1449" i="7"/>
  <c r="Z2811" i="7"/>
  <c r="Z4499" i="7"/>
  <c r="Z3462" i="7"/>
  <c r="Z760" i="7"/>
  <c r="Z3745" i="7"/>
  <c r="Z1471" i="7"/>
  <c r="Z4771" i="7"/>
  <c r="Z143" i="7"/>
  <c r="Z111" i="7"/>
  <c r="Z2083" i="7"/>
  <c r="Z3344" i="7"/>
  <c r="Z3470" i="7"/>
  <c r="Z906" i="7"/>
  <c r="Z2832" i="7"/>
  <c r="Z2377" i="7"/>
  <c r="Z2435" i="7"/>
  <c r="Z2667" i="7"/>
  <c r="Z2777" i="7"/>
  <c r="Z2090" i="7"/>
  <c r="Z691" i="7"/>
  <c r="Z108" i="7"/>
  <c r="Z1092" i="7"/>
  <c r="Z2918" i="7"/>
  <c r="Z1821" i="7"/>
  <c r="Z1815" i="7"/>
  <c r="Z1609" i="7"/>
  <c r="Z4314" i="7"/>
  <c r="Z334" i="7"/>
  <c r="Z1037" i="7"/>
  <c r="Z230" i="7"/>
  <c r="Z3397" i="7"/>
  <c r="Z4560" i="7"/>
  <c r="Z1297" i="7"/>
  <c r="Z1455" i="7"/>
  <c r="Z2656" i="7"/>
  <c r="Z4801" i="7"/>
  <c r="Z3969" i="7"/>
  <c r="Z3439" i="7"/>
  <c r="Z4977" i="7"/>
  <c r="Z1446" i="7"/>
  <c r="Z2881" i="7"/>
  <c r="Z3078" i="7"/>
  <c r="Z1713" i="7"/>
  <c r="Z494" i="7"/>
  <c r="Z1163" i="7"/>
  <c r="Z2284" i="7"/>
  <c r="Z3378" i="7"/>
  <c r="Z3691" i="7"/>
  <c r="Z2672" i="7"/>
  <c r="Z3559" i="7"/>
  <c r="Z1807" i="7"/>
  <c r="Z3154" i="7"/>
  <c r="Z1179" i="7"/>
  <c r="Z1787" i="7"/>
  <c r="Z1889" i="7"/>
  <c r="Z4660" i="7"/>
  <c r="Z1765" i="7"/>
  <c r="Z1934" i="7"/>
  <c r="Z1727" i="7"/>
  <c r="Z752" i="7"/>
  <c r="Z1013" i="7"/>
  <c r="Z1873" i="7"/>
  <c r="Z3811" i="7"/>
  <c r="Z46" i="7"/>
  <c r="Z4413" i="7"/>
  <c r="Z4335" i="7"/>
  <c r="Z3102" i="7"/>
  <c r="Z2543" i="7"/>
  <c r="Z4889" i="7"/>
  <c r="Z2943" i="7"/>
  <c r="Z2616" i="7"/>
  <c r="Z202" i="7"/>
  <c r="Z2991" i="7"/>
  <c r="Z4578" i="7"/>
  <c r="Z67" i="7"/>
  <c r="Z1982" i="7"/>
  <c r="Z797" i="7"/>
  <c r="Z2089" i="7"/>
  <c r="Z4494" i="7"/>
  <c r="Z623" i="7"/>
  <c r="Z1096" i="7"/>
  <c r="Z255" i="7"/>
  <c r="Z1900" i="7"/>
  <c r="Z2434" i="7"/>
  <c r="Z4883" i="7"/>
  <c r="Z4971" i="7"/>
  <c r="Z3506" i="7"/>
  <c r="Z1285" i="7"/>
  <c r="Z2451" i="7"/>
  <c r="Z1112" i="7"/>
  <c r="Z2535" i="7"/>
  <c r="Z4732" i="7"/>
  <c r="Z4850" i="7"/>
  <c r="Z2847" i="7"/>
  <c r="Z647" i="7"/>
  <c r="Z536" i="7"/>
  <c r="Z3385" i="7"/>
  <c r="Z2710" i="7"/>
  <c r="Z3224" i="7"/>
  <c r="Z4768" i="7"/>
  <c r="Z687" i="7"/>
  <c r="Z4423" i="7"/>
  <c r="Z3612" i="7"/>
  <c r="Z1951" i="7"/>
  <c r="Z1599" i="7"/>
  <c r="Z945" i="7"/>
  <c r="Z4808" i="7"/>
  <c r="Z2971" i="7"/>
  <c r="Z1216" i="7"/>
  <c r="Z2323" i="7"/>
  <c r="Z1642" i="7"/>
  <c r="Z2586" i="7"/>
  <c r="Z4088" i="7"/>
  <c r="Z4339" i="7"/>
  <c r="Z4890" i="7"/>
  <c r="Z1437" i="7"/>
  <c r="Z3168" i="7"/>
  <c r="Z929" i="7"/>
  <c r="Z1506" i="7"/>
  <c r="Z2804" i="7"/>
  <c r="Z420" i="7"/>
  <c r="Z1139" i="7"/>
  <c r="Z2605" i="7"/>
  <c r="Z2039" i="7"/>
  <c r="Z3164" i="7"/>
  <c r="Z4215" i="7"/>
  <c r="Z3306" i="7"/>
  <c r="Z2273" i="7"/>
  <c r="Z2070" i="7"/>
  <c r="Z4953" i="7"/>
  <c r="Z873" i="7"/>
  <c r="Z4610" i="7"/>
  <c r="Z3206" i="7"/>
  <c r="Z868" i="7"/>
  <c r="Z4942" i="7"/>
  <c r="Z4000" i="7"/>
  <c r="Z1799" i="7"/>
  <c r="Z2871" i="7"/>
  <c r="Z2467" i="7"/>
  <c r="Z352" i="7"/>
  <c r="Z4848" i="7"/>
  <c r="Z4200" i="7"/>
  <c r="Z819" i="7"/>
  <c r="Z4730" i="7"/>
  <c r="Z3619" i="7"/>
  <c r="Z1568" i="7"/>
  <c r="Z4346" i="7"/>
  <c r="Z2130" i="7"/>
  <c r="Z555" i="7"/>
  <c r="Z13" i="7"/>
  <c r="Z4873" i="7"/>
  <c r="Z4280" i="7"/>
  <c r="Z913" i="7"/>
  <c r="Z882" i="7"/>
  <c r="Z3239" i="7"/>
  <c r="Z1330" i="7"/>
  <c r="Z4364" i="7"/>
  <c r="Z4102" i="7"/>
  <c r="Z1901" i="7"/>
  <c r="Z1197" i="7"/>
  <c r="Z4735" i="7"/>
  <c r="Z1345" i="7"/>
  <c r="Z1286" i="7"/>
  <c r="Z2076" i="7"/>
  <c r="Z2544" i="7"/>
  <c r="Z3650" i="7"/>
  <c r="Z3912" i="7"/>
  <c r="Z2230" i="7"/>
  <c r="Z2104" i="7"/>
  <c r="Z2448" i="7"/>
  <c r="Z1546" i="7"/>
  <c r="Z3810" i="7"/>
  <c r="Z2759" i="7"/>
  <c r="Z1701" i="7"/>
  <c r="Z2946" i="7"/>
  <c r="Z4589" i="7"/>
  <c r="Z3034" i="7"/>
  <c r="Z1434" i="7"/>
  <c r="Z3886" i="7"/>
  <c r="Z449" i="7"/>
  <c r="Z1967" i="7"/>
  <c r="Z4043" i="7"/>
  <c r="Z568" i="7"/>
  <c r="Z4246" i="7"/>
  <c r="Z3325" i="7"/>
  <c r="Z4481" i="7"/>
  <c r="Z1148" i="7"/>
  <c r="Z4103" i="7"/>
  <c r="Z4775" i="7"/>
  <c r="Z1186" i="7"/>
  <c r="Z574" i="7"/>
  <c r="Z2824" i="7"/>
  <c r="Z4688" i="7"/>
  <c r="Z4658" i="7"/>
  <c r="Z2630" i="7"/>
  <c r="Z3923" i="7"/>
  <c r="Z1704" i="7"/>
  <c r="Z365" i="7"/>
  <c r="Z160" i="7"/>
  <c r="Z2996" i="7"/>
  <c r="Z903" i="7"/>
  <c r="Z4414" i="7"/>
  <c r="Z232" i="7"/>
  <c r="Z4805" i="7"/>
  <c r="Z3054" i="7"/>
  <c r="Z10" i="7"/>
  <c r="Z288" i="7"/>
  <c r="Z1151" i="7"/>
  <c r="Z2573" i="7"/>
  <c r="Z559" i="7"/>
  <c r="Z3747" i="7"/>
  <c r="Z4263" i="7"/>
  <c r="Z4359" i="7"/>
  <c r="Z2421" i="7"/>
  <c r="Z1662" i="7"/>
  <c r="Z1071" i="7"/>
  <c r="Z4068" i="7"/>
  <c r="Z2388" i="7"/>
  <c r="Z1646" i="7"/>
  <c r="Z1525" i="7"/>
  <c r="Z2649" i="7"/>
  <c r="Z4695" i="7"/>
  <c r="Z461" i="7"/>
  <c r="Z138" i="7"/>
  <c r="Z4033" i="7"/>
  <c r="Z4653" i="7"/>
  <c r="Z2760" i="7"/>
  <c r="Z1539" i="7"/>
  <c r="Z4315" i="7"/>
  <c r="Z3585" i="7"/>
  <c r="Z2876" i="7"/>
  <c r="Z3447" i="7"/>
  <c r="Z249" i="7"/>
  <c r="Z1392" i="7"/>
  <c r="Z816" i="7"/>
  <c r="Z2984" i="7"/>
  <c r="Z4289" i="7"/>
  <c r="Z1496" i="7"/>
  <c r="Z4517" i="7"/>
  <c r="Z2767" i="7"/>
  <c r="Z2075" i="7"/>
  <c r="Z1235" i="7"/>
  <c r="Z4507" i="7"/>
  <c r="Z164" i="7"/>
  <c r="Z2915" i="7"/>
  <c r="Z3641" i="7"/>
  <c r="Z1972" i="7"/>
  <c r="Z500" i="7"/>
  <c r="Z1831" i="7"/>
  <c r="Z3047" i="7"/>
  <c r="Z167" i="7"/>
  <c r="Z2505" i="7"/>
  <c r="Z4172" i="7"/>
  <c r="Z4324" i="7"/>
  <c r="Z4918" i="7"/>
  <c r="Z4631" i="7"/>
  <c r="Z3455" i="7"/>
  <c r="Z4115" i="7"/>
  <c r="Z3718" i="7"/>
  <c r="Z671" i="7"/>
  <c r="Z204" i="7"/>
  <c r="Z177" i="7"/>
  <c r="Z3507" i="7"/>
  <c r="Z1175" i="7"/>
  <c r="Z4408" i="7"/>
  <c r="Z3778" i="7"/>
  <c r="Z4210" i="7"/>
  <c r="Z4811" i="7"/>
  <c r="Z3010" i="7"/>
  <c r="Z4145" i="7"/>
  <c r="Z4477" i="7"/>
  <c r="Z2657" i="7"/>
  <c r="Z3199" i="7"/>
  <c r="Z1491" i="7"/>
  <c r="Z131" i="7"/>
  <c r="Z1093" i="7"/>
  <c r="Z1576" i="7"/>
  <c r="Z1267" i="7"/>
  <c r="Z4664" i="7"/>
  <c r="Z1762" i="7"/>
  <c r="Z2855" i="7"/>
  <c r="Z3761" i="7"/>
  <c r="Z4741" i="7"/>
  <c r="Z1693" i="7"/>
  <c r="Z2839" i="7"/>
  <c r="Z3472" i="7"/>
  <c r="Z1232" i="7"/>
  <c r="Z4598" i="7"/>
  <c r="Z2632" i="7"/>
  <c r="Z3155" i="7"/>
  <c r="Z4137" i="7"/>
  <c r="Z850" i="7"/>
  <c r="Z3611" i="7"/>
  <c r="Z4108" i="7"/>
  <c r="Z738" i="7"/>
  <c r="Z1943" i="7"/>
  <c r="Z3862" i="7"/>
  <c r="Z2264" i="7"/>
  <c r="Z2620" i="7"/>
  <c r="Z3705" i="7"/>
  <c r="Z584" i="7"/>
  <c r="Z1007" i="7"/>
  <c r="Z979" i="7"/>
  <c r="Z4615" i="7"/>
  <c r="Z2776" i="7"/>
  <c r="Z3794" i="7"/>
  <c r="Z3055" i="7"/>
  <c r="Z2159" i="7"/>
  <c r="Z547" i="7"/>
  <c r="Z2455" i="7"/>
  <c r="Z2222" i="7"/>
  <c r="Z4691" i="7"/>
  <c r="Z4532" i="7"/>
  <c r="Z3492" i="7"/>
  <c r="Z544" i="7"/>
  <c r="Z4205" i="7"/>
  <c r="Z636" i="7"/>
  <c r="Z883" i="7"/>
  <c r="Z3762" i="7"/>
  <c r="Z4352" i="7"/>
  <c r="Z1469" i="7"/>
  <c r="Z4924" i="7"/>
  <c r="Z2912" i="7"/>
  <c r="Z4951" i="7"/>
  <c r="Z4023" i="7"/>
  <c r="Z2226" i="7"/>
  <c r="Z34" i="7"/>
  <c r="Z3845" i="7"/>
  <c r="Z2724" i="7"/>
  <c r="Z3480" i="7"/>
  <c r="Z1605" i="7"/>
  <c r="Z4465" i="7"/>
  <c r="Z3139" i="7"/>
  <c r="Z55" i="7"/>
  <c r="Z179" i="7"/>
  <c r="Z3514" i="7"/>
  <c r="Z1388" i="7"/>
  <c r="Z9" i="7"/>
  <c r="Z2733" i="7"/>
  <c r="Z997" i="7"/>
  <c r="Z84" i="7"/>
  <c r="Z3750" i="7"/>
  <c r="Z4297" i="7"/>
  <c r="Z3953" i="7"/>
  <c r="Z1381" i="7"/>
  <c r="Z4410" i="7"/>
  <c r="Z3979" i="7"/>
  <c r="Z567" i="7"/>
  <c r="Z281" i="7"/>
  <c r="Z3606" i="7"/>
  <c r="Z4183" i="7"/>
  <c r="Z4400" i="7"/>
  <c r="Z2095" i="7"/>
  <c r="Z463" i="7"/>
  <c r="Z1470" i="7"/>
  <c r="Z139" i="7"/>
  <c r="Z3885" i="7"/>
  <c r="Z3136" i="7"/>
  <c r="Z3928" i="7"/>
  <c r="Z2552" i="7"/>
  <c r="Z3684" i="7"/>
  <c r="Z598" i="7"/>
  <c r="Z3948" i="7"/>
  <c r="Z3082" i="7"/>
  <c r="Z3986" i="7"/>
  <c r="Z1968" i="7"/>
  <c r="Z526" i="7"/>
  <c r="Z152" i="7"/>
  <c r="Z911" i="7"/>
  <c r="Z2403" i="7"/>
  <c r="Z2018" i="7"/>
  <c r="Z795" i="7"/>
  <c r="Z2731" i="7"/>
  <c r="Z3740" i="7"/>
  <c r="Z1616" i="7"/>
  <c r="Z1068" i="7"/>
  <c r="Z2850" i="7"/>
  <c r="Z3531" i="7"/>
  <c r="Z4502" i="7"/>
  <c r="Z3019" i="7"/>
  <c r="Z1521" i="7"/>
  <c r="Z2641" i="7"/>
  <c r="Z2069" i="7"/>
  <c r="Z2783" i="7"/>
  <c r="Z4674" i="7"/>
  <c r="Z532" i="7"/>
  <c r="Z3459" i="7"/>
  <c r="Z4899" i="7"/>
  <c r="Y2972" i="7"/>
  <c r="Y1363" i="7"/>
  <c r="Y572" i="7"/>
  <c r="Y2706" i="7"/>
  <c r="Y3260" i="7"/>
  <c r="Y2914" i="7"/>
  <c r="Y2098" i="7"/>
  <c r="Y1544" i="7"/>
  <c r="Y4308" i="7"/>
  <c r="Y2638" i="7"/>
  <c r="Y1977" i="7"/>
  <c r="Y4669" i="7"/>
  <c r="Y940" i="7"/>
  <c r="Y1872" i="7"/>
  <c r="Y774" i="7"/>
  <c r="Y3404" i="7"/>
  <c r="Y1622" i="7"/>
  <c r="Y1711" i="7"/>
  <c r="Y4445" i="7"/>
  <c r="Y3727" i="7"/>
  <c r="Y386" i="7"/>
  <c r="Y2155" i="7"/>
  <c r="Y4368" i="7"/>
  <c r="Y4006" i="7"/>
  <c r="Y1008" i="7"/>
  <c r="Y4305" i="7"/>
  <c r="Y73" i="7"/>
  <c r="Y3871" i="7"/>
  <c r="Y3452" i="7"/>
  <c r="Y1137" i="7"/>
  <c r="Y4661" i="7"/>
  <c r="Y3038" i="7"/>
  <c r="Y1892" i="7"/>
  <c r="Y1969" i="7"/>
  <c r="Y1439" i="7"/>
  <c r="Y2481" i="7"/>
  <c r="Y2185" i="7"/>
  <c r="Y323" i="7"/>
  <c r="Y2927" i="7"/>
  <c r="Y2002" i="7"/>
  <c r="Y4295" i="7"/>
  <c r="Y869" i="7"/>
  <c r="Y3913" i="7"/>
  <c r="Y624" i="7"/>
  <c r="Y1254" i="7"/>
  <c r="Y836" i="7"/>
  <c r="Y4624" i="7"/>
  <c r="Y1614" i="7"/>
  <c r="Y1720" i="7"/>
  <c r="Y2471" i="7"/>
  <c r="Y2966" i="7"/>
  <c r="Y4147" i="7"/>
  <c r="Y4540" i="7"/>
  <c r="Y3872" i="7"/>
  <c r="Y3322" i="7"/>
  <c r="Y3888" i="7"/>
  <c r="Y94" i="7"/>
  <c r="Y511" i="7"/>
  <c r="Y3768" i="7"/>
  <c r="Y4166" i="7"/>
  <c r="Y4155" i="7"/>
  <c r="Y2557" i="7"/>
  <c r="Y1904" i="7"/>
  <c r="Y2194" i="7"/>
  <c r="Y1905" i="7"/>
  <c r="Y2744" i="7"/>
  <c r="Y3463" i="7"/>
  <c r="Y1507" i="7"/>
  <c r="Y1845" i="7"/>
  <c r="Y4908" i="7"/>
  <c r="Y4749" i="7"/>
  <c r="Y3754" i="7"/>
  <c r="Y4260" i="7"/>
  <c r="Y4906" i="7"/>
  <c r="Y2993" i="7"/>
  <c r="Y4524" i="7"/>
  <c r="Y807" i="7"/>
  <c r="Y3180" i="7"/>
  <c r="Y132" i="7"/>
  <c r="Y2245" i="7"/>
  <c r="Y3996" i="7"/>
  <c r="Y3021" i="7"/>
  <c r="Y2164" i="7"/>
  <c r="Y4017" i="7"/>
  <c r="Y2458" i="7"/>
  <c r="Y1447" i="7"/>
  <c r="Y2583" i="7"/>
  <c r="Y104" i="7"/>
  <c r="Y4018" i="7"/>
  <c r="Y3621" i="7"/>
  <c r="Y4975" i="7"/>
  <c r="Y733" i="7"/>
  <c r="Y4523" i="7"/>
  <c r="Y1090" i="7"/>
  <c r="Y2320" i="7"/>
  <c r="Y980" i="7"/>
  <c r="Y1532" i="7"/>
  <c r="Y4955" i="7"/>
  <c r="Y222" i="7"/>
  <c r="Y2140" i="7"/>
  <c r="Y1777" i="7"/>
  <c r="Y4091" i="7"/>
  <c r="Y4014" i="7"/>
  <c r="Y809" i="7"/>
  <c r="Y3667" i="7"/>
  <c r="Y4351" i="7"/>
  <c r="Y447" i="7"/>
  <c r="Y925" i="7"/>
  <c r="Y3892" i="7"/>
  <c r="Y4727" i="7"/>
  <c r="Y3990" i="7"/>
  <c r="Y4457" i="7"/>
  <c r="Y4863" i="7"/>
  <c r="Y2621" i="7"/>
  <c r="Y4360" i="7"/>
  <c r="Y703" i="7"/>
  <c r="Y960" i="7"/>
  <c r="Y2612" i="7"/>
  <c r="Y603" i="7"/>
  <c r="Y2033" i="7"/>
  <c r="Y4080" i="7"/>
  <c r="Y4466" i="7"/>
  <c r="Y784" i="7"/>
  <c r="Y3707" i="7"/>
  <c r="Y2173" i="7"/>
  <c r="Y51" i="7"/>
  <c r="Y2449" i="7"/>
  <c r="Y4509" i="7"/>
  <c r="Y1744" i="7"/>
  <c r="Y3977" i="7"/>
  <c r="Y2840" i="7"/>
  <c r="Y3593" i="7"/>
  <c r="Y1860" i="7"/>
  <c r="Y4136" i="7"/>
  <c r="Y2736" i="7"/>
  <c r="Y2533" i="7"/>
  <c r="Y425" i="7"/>
  <c r="Y899" i="7"/>
  <c r="Y4522" i="7"/>
  <c r="Y509" i="7"/>
  <c r="Y1645" i="7"/>
  <c r="Y4548" i="7"/>
  <c r="Y4262" i="7"/>
  <c r="Y4112" i="7"/>
  <c r="Y4956" i="7"/>
  <c r="Y4961" i="7"/>
  <c r="Y1212" i="7"/>
  <c r="Y2516" i="7"/>
  <c r="Y845" i="7"/>
  <c r="Y1287" i="7"/>
  <c r="Y87" i="7"/>
  <c r="Y3271" i="7"/>
  <c r="Y3957" i="7"/>
  <c r="Y3041" i="7"/>
  <c r="Y481" i="7"/>
  <c r="Y38" i="7"/>
  <c r="Y3246" i="7"/>
  <c r="Y1848" i="7"/>
  <c r="Y4334" i="7"/>
  <c r="Y4648" i="7"/>
  <c r="Y1272" i="7"/>
  <c r="Y3560" i="7"/>
  <c r="Y2524" i="7"/>
  <c r="Y1989" i="7"/>
  <c r="Y3788" i="7"/>
  <c r="Y486" i="7"/>
  <c r="Y3307" i="7"/>
  <c r="Y1523" i="7"/>
  <c r="Y1411" i="7"/>
  <c r="Y4958" i="7"/>
  <c r="Y1524" i="7"/>
  <c r="Y714" i="7"/>
  <c r="Y2359" i="7"/>
  <c r="Y159" i="7"/>
  <c r="Y4713" i="7"/>
  <c r="Y2692" i="7"/>
  <c r="Y3999" i="7"/>
  <c r="Y1103" i="7"/>
  <c r="Y4186" i="7"/>
  <c r="Y1610" i="7"/>
  <c r="Y186" i="7"/>
  <c r="Y2539" i="7"/>
  <c r="Y4754" i="7"/>
  <c r="Y3413" i="7"/>
  <c r="Y1247" i="7"/>
  <c r="Y3201" i="7"/>
  <c r="Y3624" i="7"/>
  <c r="Y4274" i="7"/>
  <c r="Y1572" i="7"/>
  <c r="Y3022" i="7"/>
  <c r="Y3247" i="7"/>
  <c r="Y4094" i="7"/>
  <c r="Y71" i="7"/>
  <c r="Y1648" i="7"/>
  <c r="Y3732" i="7"/>
  <c r="Y2261" i="7"/>
  <c r="Y2553" i="7"/>
  <c r="Y3642" i="7"/>
  <c r="Y1978" i="7"/>
  <c r="Y761" i="7"/>
  <c r="Y3049" i="7"/>
  <c r="Y1837" i="7"/>
  <c r="Y1370" i="7"/>
  <c r="Y4146" i="7"/>
  <c r="Y605" i="7"/>
  <c r="Y2061" i="7"/>
  <c r="Y1896" i="7"/>
  <c r="Y3379" i="7"/>
  <c r="Y2628" i="7"/>
  <c r="Y2922" i="7"/>
  <c r="Y3657" i="7"/>
  <c r="Y2341" i="7"/>
  <c r="Y4046" i="7"/>
  <c r="Y723" i="7"/>
  <c r="Y1244" i="7"/>
  <c r="Y2443" i="7"/>
  <c r="Y2574" i="7"/>
  <c r="Y3329" i="7"/>
  <c r="Y4877" i="7"/>
  <c r="Y2848" i="7"/>
  <c r="Y4485" i="7"/>
  <c r="Y828" i="7"/>
  <c r="Y3248" i="7"/>
  <c r="Y2596" i="7"/>
  <c r="Y1884" i="7"/>
  <c r="Y3292" i="7"/>
  <c r="Y2887" i="7"/>
  <c r="Y680" i="7"/>
  <c r="Y3473" i="7"/>
  <c r="Y4913" i="7"/>
  <c r="Y258" i="7"/>
  <c r="Y1811" i="7"/>
  <c r="Y3503" i="7"/>
  <c r="Y2820" i="7"/>
  <c r="Y4353" i="7"/>
  <c r="Y3787" i="7"/>
  <c r="Y134" i="7"/>
  <c r="Y2617" i="7"/>
  <c r="Y4822" i="7"/>
  <c r="Y3359" i="7"/>
  <c r="Y2920" i="7"/>
  <c r="Y4160" i="7"/>
  <c r="Y1542" i="7"/>
  <c r="Y4401" i="7"/>
  <c r="Y1929" i="7"/>
  <c r="Y3784" i="7"/>
  <c r="Y1064" i="7"/>
  <c r="Y4463" i="7"/>
  <c r="Y144" i="7"/>
  <c r="Y1098" i="7"/>
  <c r="Y844" i="7"/>
  <c r="Y796" i="7"/>
  <c r="Y4810" i="7"/>
  <c r="Y1158" i="7"/>
  <c r="Y2053" i="7"/>
  <c r="Y1764" i="7"/>
  <c r="Y2202" i="7"/>
  <c r="Y1891" i="7"/>
  <c r="Y4107" i="7"/>
  <c r="Y860" i="7"/>
  <c r="Y1663" i="7"/>
  <c r="Y418" i="7"/>
  <c r="Y4976" i="7"/>
  <c r="Y4585" i="7"/>
  <c r="Y1325" i="7"/>
  <c r="Y112" i="7"/>
  <c r="Y1944" i="7"/>
  <c r="Y3950" i="7"/>
  <c r="Y2148" i="7"/>
  <c r="Y4238" i="7"/>
  <c r="Y4900" i="7"/>
  <c r="Y4861" i="7"/>
  <c r="Y4257" i="7"/>
  <c r="Y1733" i="7"/>
  <c r="Y1962" i="7"/>
  <c r="Y1527" i="7"/>
  <c r="Y926" i="7"/>
  <c r="Y1750" i="7"/>
  <c r="Y225" i="7"/>
  <c r="Y1374" i="7"/>
  <c r="Y4537" i="7"/>
  <c r="Y4044" i="7"/>
  <c r="Y1054" i="7"/>
  <c r="Y599" i="7"/>
  <c r="Y2150" i="7"/>
  <c r="Y467" i="7"/>
  <c r="Y3603" i="7"/>
  <c r="Y27" i="7"/>
  <c r="Y3493" i="7"/>
  <c r="Y2476" i="7"/>
  <c r="Y4812" i="7"/>
  <c r="Y1914" i="7"/>
  <c r="Y1217" i="7"/>
  <c r="Y1047" i="7"/>
  <c r="Y3227" i="7"/>
  <c r="Y4073" i="7"/>
  <c r="Y617" i="7"/>
  <c r="Y855" i="7"/>
  <c r="Y2765" i="7"/>
  <c r="Y4878" i="7"/>
  <c r="Y1466" i="7"/>
  <c r="Y3094" i="7"/>
  <c r="Y1752" i="7"/>
  <c r="Y821" i="7"/>
  <c r="Y1034" i="7"/>
  <c r="Y2477" i="7"/>
  <c r="Y667" i="7"/>
  <c r="Y1229" i="7"/>
  <c r="Y4815" i="7"/>
  <c r="Y2277" i="7"/>
  <c r="Y2337" i="7"/>
  <c r="Y2578" i="7"/>
  <c r="Y3056" i="7"/>
  <c r="Y124" i="7"/>
  <c r="Y4175" i="7"/>
  <c r="Y2588" i="7"/>
  <c r="Y1941" i="7"/>
  <c r="Y3918" i="7"/>
  <c r="Y19" i="7"/>
  <c r="Y2235" i="7"/>
  <c r="Y4699" i="7"/>
  <c r="Y2691" i="7"/>
  <c r="Y1162" i="7"/>
  <c r="Y2761" i="7"/>
  <c r="Y3167" i="7"/>
  <c r="Y2046" i="7"/>
  <c r="Y1104" i="7"/>
  <c r="Y1327" i="7"/>
  <c r="Y3419" i="7"/>
  <c r="Y3308" i="7"/>
  <c r="Y513" i="7"/>
  <c r="Y1592" i="7"/>
  <c r="Y2199" i="7"/>
  <c r="Y1281" i="7"/>
  <c r="Y3073" i="7"/>
  <c r="Y3813" i="7"/>
  <c r="Y2207" i="7"/>
  <c r="Y268" i="7"/>
  <c r="Y4616" i="7"/>
  <c r="Y2525" i="7"/>
  <c r="Y1634" i="7"/>
  <c r="Y3564" i="7"/>
  <c r="Y4299" i="7"/>
  <c r="Y4382" i="7"/>
  <c r="Y987" i="7"/>
  <c r="Y1060" i="7"/>
  <c r="Y3639" i="7"/>
  <c r="Y4034" i="7"/>
  <c r="Y634" i="7"/>
  <c r="Y4626" i="7"/>
  <c r="Y658" i="7"/>
  <c r="Y1480" i="7"/>
  <c r="Y2184" i="7"/>
  <c r="Y1453" i="7"/>
  <c r="Y274" i="7"/>
  <c r="Y4232" i="7"/>
  <c r="Y25" i="7"/>
  <c r="Y3028" i="7"/>
  <c r="Y993" i="7"/>
  <c r="Y375" i="7"/>
  <c r="Y2748" i="7"/>
  <c r="Y1312" i="7"/>
  <c r="Y1613" i="7"/>
  <c r="Y1797" i="7"/>
  <c r="Y2402" i="7"/>
  <c r="Y2248" i="7"/>
  <c r="Y706" i="7"/>
  <c r="Y1601" i="7"/>
  <c r="Y937" i="7"/>
  <c r="Y1038" i="7"/>
  <c r="Y2550" i="7"/>
  <c r="Y2201" i="7"/>
  <c r="Y3111" i="7"/>
  <c r="Y881" i="7"/>
  <c r="Y2432" i="7"/>
  <c r="Y4385" i="7"/>
  <c r="Y653" i="7"/>
  <c r="Y3077" i="7"/>
  <c r="Y3931" i="7"/>
  <c r="Y587" i="7"/>
  <c r="Y3699" i="7"/>
  <c r="Y2285" i="7"/>
  <c r="Y41" i="7"/>
  <c r="Y3319" i="7"/>
  <c r="Y3834" i="7"/>
  <c r="Y4557" i="7"/>
  <c r="Y4702" i="7"/>
  <c r="Y2006" i="7"/>
  <c r="Y4085" i="7"/>
  <c r="Y2890" i="7"/>
  <c r="Y4396" i="7"/>
  <c r="Y1682" i="7"/>
  <c r="Y171" i="7"/>
  <c r="Y644" i="7"/>
  <c r="Y4030" i="7"/>
  <c r="Y1333" i="7"/>
  <c r="Y4312" i="7"/>
  <c r="Y2490" i="7"/>
  <c r="Y1602" i="7"/>
  <c r="Y242" i="7"/>
  <c r="Y4133" i="7"/>
  <c r="Y4404" i="7"/>
  <c r="Y1562" i="7"/>
  <c r="Y2034" i="7"/>
  <c r="Y399" i="7"/>
  <c r="Y4618" i="7"/>
  <c r="Y2020" i="7"/>
  <c r="Y1032" i="7"/>
  <c r="Y4998" i="7"/>
  <c r="Y452" i="7"/>
  <c r="Y1593" i="7"/>
  <c r="Y3287" i="7"/>
  <c r="Y3190" i="7"/>
  <c r="Y1367" i="7"/>
  <c r="Y1319" i="7"/>
  <c r="Y1456" i="7"/>
  <c r="Y3814" i="7"/>
  <c r="Y1365" i="7"/>
  <c r="Y4703" i="7"/>
  <c r="Y1666" i="7"/>
  <c r="Y2290" i="7"/>
  <c r="Y4947" i="7"/>
  <c r="Y271" i="7"/>
  <c r="Y3143" i="7"/>
  <c r="Y3320" i="7"/>
  <c r="Y318" i="7"/>
  <c r="Y769" i="7"/>
  <c r="Y4529" i="7"/>
  <c r="Y4796" i="7"/>
  <c r="Y462" i="7"/>
  <c r="Y1457" i="7"/>
  <c r="Y1347" i="7"/>
  <c r="Y1577" i="7"/>
  <c r="Y368" i="7"/>
  <c r="Y3282" i="7"/>
  <c r="Y69" i="7"/>
  <c r="Y2174" i="7"/>
  <c r="Y3048" i="7"/>
  <c r="Y293" i="7"/>
  <c r="Y2528" i="7"/>
  <c r="Y2019" i="7"/>
  <c r="Y426" i="7"/>
  <c r="Y2" i="7"/>
  <c r="Y3722" i="7"/>
  <c r="Y4880" i="7"/>
  <c r="Y4019" i="7"/>
  <c r="Y754" i="7"/>
  <c r="Y1607" i="7"/>
  <c r="Y4" i="7"/>
  <c r="Y498" i="7"/>
  <c r="Y3904" i="7"/>
  <c r="Y1755" i="7"/>
  <c r="Y1513" i="7"/>
  <c r="Y3959" i="7"/>
  <c r="Y2025" i="7"/>
  <c r="Y3236" i="7"/>
  <c r="Y1826" i="7"/>
  <c r="Y2790" i="7"/>
  <c r="Y3296" i="7"/>
  <c r="Y1188" i="7"/>
  <c r="Y1239" i="7"/>
  <c r="Y1194" i="7"/>
  <c r="Y1316" i="7"/>
  <c r="Y4318" i="7"/>
  <c r="Y2358" i="7"/>
  <c r="Y479" i="7"/>
  <c r="Y4885" i="7"/>
  <c r="Y1211" i="7"/>
  <c r="Y1829" i="7"/>
  <c r="Y4259" i="7"/>
  <c r="Y3183" i="7"/>
  <c r="Y4040" i="7"/>
  <c r="Y4095" i="7"/>
  <c r="Y4432" i="7"/>
  <c r="Y3583" i="7"/>
  <c r="Y1353" i="7"/>
  <c r="Y2084" i="7"/>
  <c r="Y776" i="7"/>
  <c r="Y4021" i="7"/>
  <c r="Y1850" i="7"/>
  <c r="Y2305" i="7"/>
  <c r="Y1022" i="7"/>
  <c r="Y2163" i="7"/>
  <c r="Y2073" i="7"/>
  <c r="Y4132" i="7"/>
  <c r="Y640" i="7"/>
  <c r="Y3004" i="7"/>
  <c r="Y1902" i="7"/>
  <c r="Y4424" i="7"/>
  <c r="Y3116" i="7"/>
  <c r="Y2997" i="7"/>
  <c r="Y629" i="7"/>
  <c r="Y4369" i="7"/>
  <c r="Y1979" i="7"/>
  <c r="Y2052" i="7"/>
  <c r="Y4802" i="7"/>
  <c r="Y4928" i="7"/>
  <c r="Y1380" i="7"/>
  <c r="Y3636" i="7"/>
  <c r="Y3119" i="7"/>
  <c r="Y284" i="7"/>
  <c r="Y2540" i="7"/>
  <c r="Y3746" i="7"/>
  <c r="Y1649" i="7"/>
  <c r="Y265" i="7"/>
  <c r="Y4387" i="7"/>
  <c r="Y2385" i="7"/>
  <c r="Y1643" i="7"/>
  <c r="Y1293" i="7"/>
  <c r="Y763" i="7"/>
  <c r="Y3569" i="7"/>
  <c r="Y4952" i="7"/>
  <c r="Y2800" i="7"/>
  <c r="Y4212" i="7"/>
  <c r="Y1721" i="7"/>
  <c r="Y545" i="7"/>
  <c r="Y2383" i="7"/>
  <c r="Y704" i="7"/>
  <c r="Y1396" i="7"/>
  <c r="Y2077" i="7"/>
  <c r="Y848" i="7"/>
  <c r="Y3521" i="7"/>
  <c r="Y4546" i="7"/>
  <c r="Y2015" i="7"/>
  <c r="Y3961" i="7"/>
  <c r="Y4843" i="7"/>
  <c r="Y4904" i="7"/>
  <c r="Y4051" i="7"/>
  <c r="Y1874" i="7"/>
  <c r="Y4347" i="7"/>
  <c r="Y2618" i="7"/>
  <c r="Y4171" i="7"/>
  <c r="Y1903" i="7"/>
  <c r="Y972" i="7"/>
  <c r="Y3500" i="7"/>
  <c r="Y648" i="7"/>
  <c r="Y3739" i="7"/>
  <c r="Y3388" i="7"/>
  <c r="Y3858" i="7"/>
  <c r="Y3547" i="7"/>
  <c r="Y4272" i="7"/>
  <c r="Y3346" i="7"/>
  <c r="Y4935" i="7"/>
  <c r="Y663" i="7"/>
  <c r="Y3835" i="7"/>
  <c r="Y2204" i="7"/>
  <c r="Y548" i="7"/>
  <c r="Y4722" i="7"/>
  <c r="Y2658" i="7"/>
  <c r="Y884" i="7"/>
  <c r="Y3261" i="7"/>
  <c r="Y96" i="7"/>
  <c r="Y4769" i="7"/>
  <c r="Y3557" i="7"/>
  <c r="Y1463" i="7"/>
  <c r="Y3584" i="7"/>
  <c r="Y1853" i="7"/>
  <c r="Y3789" i="7"/>
  <c r="Y4914" i="7"/>
  <c r="Y1198" i="7"/>
  <c r="Y3007" i="7"/>
  <c r="Y3098" i="7"/>
  <c r="Y3730" i="7"/>
  <c r="Y405" i="7"/>
  <c r="Y3780" i="7"/>
  <c r="Y1043" i="7"/>
  <c r="Y1790" i="7"/>
  <c r="Y984" i="7"/>
  <c r="Y1331" i="7"/>
  <c r="Y2408" i="7"/>
  <c r="Y1509" i="7"/>
  <c r="Y3037" i="7"/>
  <c r="Y808" i="7"/>
  <c r="Y2415" i="7"/>
  <c r="Y4327" i="7"/>
  <c r="Y1004" i="7"/>
  <c r="Y2780" i="7"/>
  <c r="Y1110" i="7"/>
  <c r="Y1494" i="7"/>
  <c r="Y2715" i="7"/>
  <c r="Y3646" i="7"/>
  <c r="Y731" i="7"/>
  <c r="Y3177" i="7"/>
  <c r="Y1397" i="7"/>
  <c r="Y3869" i="7"/>
  <c r="Y1664" i="7"/>
  <c r="Y575" i="7"/>
  <c r="Y3882" i="7"/>
  <c r="Y4332" i="7"/>
  <c r="Y2472" i="7"/>
  <c r="Y4370" i="7"/>
  <c r="Y1945" i="7"/>
  <c r="Y1702" i="7"/>
  <c r="Y3411" i="7"/>
  <c r="Y4657" i="7"/>
  <c r="Y220" i="7"/>
  <c r="Y3875" i="7"/>
  <c r="Y313" i="7"/>
  <c r="Y3238" i="7"/>
  <c r="Y4979" i="7"/>
  <c r="Y3658" i="7"/>
  <c r="Y4969" i="7"/>
  <c r="Y2373" i="7"/>
  <c r="Y3031" i="7"/>
  <c r="Y4187" i="7"/>
  <c r="Y2679" i="7"/>
  <c r="Y1818" i="7"/>
  <c r="Y474" i="7"/>
  <c r="Y4049" i="7"/>
  <c r="Y2577" i="7"/>
  <c r="Y3289" i="7"/>
  <c r="Y789" i="7"/>
  <c r="Y122" i="7"/>
  <c r="Y4104" i="7"/>
  <c r="Y3444" i="7"/>
  <c r="Y1306" i="7"/>
  <c r="Y355" i="7"/>
  <c r="Y2191" i="7"/>
  <c r="Y3859" i="7"/>
  <c r="Y4809" i="7"/>
  <c r="Y1635" i="7"/>
  <c r="Y1813" i="7"/>
  <c r="Y441" i="7"/>
  <c r="Y1485" i="7"/>
  <c r="Y4415" i="7"/>
  <c r="Y4438" i="7"/>
  <c r="Y4795" i="7"/>
  <c r="Y4061" i="7"/>
  <c r="Y1840" i="7"/>
  <c r="Y272" i="7"/>
  <c r="Y14" i="7"/>
  <c r="Y2099" i="7"/>
  <c r="Y3273" i="7"/>
  <c r="Y106" i="7"/>
  <c r="Y1402" i="7"/>
  <c r="Y2074" i="7"/>
  <c r="Y1069" i="7"/>
  <c r="Y2725" i="7"/>
  <c r="Y4164" i="7"/>
  <c r="Y192" i="7"/>
  <c r="Y2494" i="7"/>
  <c r="Y2891" i="7"/>
  <c r="Y1580" i="7"/>
  <c r="Y4173" i="7"/>
  <c r="Y1626" i="7"/>
  <c r="Y893" i="7"/>
  <c r="Y3259" i="7"/>
  <c r="Y4606" i="7"/>
  <c r="Y4901" i="7"/>
  <c r="Y3313" i="7"/>
  <c r="Y1569" i="7"/>
  <c r="Y2521" i="7"/>
  <c r="Y4706" i="7"/>
  <c r="Y3093" i="7"/>
  <c r="Y1401" i="7"/>
  <c r="Y1578" i="7"/>
  <c r="Y2386" i="7"/>
  <c r="Y3274" i="7"/>
  <c r="Y3208" i="7"/>
  <c r="Y2349" i="7"/>
  <c r="Y2326" i="7"/>
  <c r="Y551" i="7"/>
  <c r="Y3181" i="7"/>
  <c r="Y791" i="7"/>
  <c r="Y4835" i="7"/>
  <c r="Y2503" i="7"/>
  <c r="Y871" i="7"/>
  <c r="Y688" i="7"/>
  <c r="Y2378" i="7"/>
  <c r="Y2827" i="7"/>
  <c r="Y2566" i="7"/>
  <c r="Y1541" i="7"/>
  <c r="Y406" i="7"/>
  <c r="Y407" i="7"/>
  <c r="Y1627" i="7"/>
  <c r="Y283" i="7"/>
  <c r="Y1603" i="7"/>
  <c r="Y2517" i="7"/>
  <c r="Y507" i="7"/>
  <c r="Y1549" i="7"/>
  <c r="Y506" i="7"/>
  <c r="Y2739" i="7"/>
  <c r="Y68" i="7"/>
  <c r="Y3174" i="7"/>
  <c r="Y4823" i="7"/>
  <c r="Y1303" i="7"/>
  <c r="Y785" i="7"/>
  <c r="Y3232" i="7"/>
  <c r="Y875" i="7"/>
  <c r="Y3099" i="7"/>
  <c r="Y3496" i="7"/>
  <c r="Y116" i="7"/>
  <c r="Y3309" i="7"/>
  <c r="Y4780" i="7"/>
  <c r="Y2468" i="7"/>
  <c r="Y1694" i="7"/>
  <c r="Y3548" i="7"/>
  <c r="Y3938" i="7"/>
  <c r="Y3275" i="7"/>
  <c r="Y1667" i="7"/>
  <c r="Y1492" i="7"/>
  <c r="Y434" i="7"/>
  <c r="Y3620" i="7"/>
  <c r="Y1938" i="7"/>
  <c r="Y699" i="7"/>
  <c r="Y1190" i="7"/>
  <c r="Y862" i="7"/>
  <c r="Y3980" i="7"/>
  <c r="Y4594" i="7"/>
  <c r="Y4027" i="7"/>
  <c r="Y3793" i="7"/>
  <c r="Y4652" i="7"/>
  <c r="Y6" i="7"/>
  <c r="Y1805" i="7"/>
  <c r="Y333" i="7"/>
  <c r="Y2497" i="7"/>
  <c r="Y3226" i="7"/>
  <c r="Y2807" i="7"/>
  <c r="Y4665" i="7"/>
  <c r="Y715" i="7"/>
  <c r="Y3169" i="7"/>
  <c r="Y3106" i="7"/>
  <c r="Y907" i="7"/>
  <c r="Y1036" i="7"/>
  <c r="Y2187" i="7"/>
  <c r="Y3298" i="7"/>
  <c r="Y4897" i="7"/>
  <c r="Y3478" i="7"/>
  <c r="Y2063" i="7"/>
  <c r="Y1759" i="7"/>
  <c r="Y799" i="7"/>
  <c r="Y707" i="7"/>
  <c r="Y1390" i="7"/>
  <c r="Y2333" i="7"/>
  <c r="Y4278" i="7"/>
  <c r="Y3955" i="7"/>
  <c r="Y4264" i="7"/>
  <c r="Y4782" i="7"/>
  <c r="Y2680" i="7"/>
  <c r="Y1771" i="7"/>
  <c r="Y1428" i="7"/>
  <c r="Y674" i="7"/>
  <c r="Y3335" i="7"/>
  <c r="Y4797" i="7"/>
  <c r="Y2213" i="7"/>
  <c r="Y1522" i="7"/>
  <c r="Y349" i="7"/>
  <c r="Y3240" i="7"/>
  <c r="Y209" i="7"/>
  <c r="Y3431" i="7"/>
  <c r="Y1554" i="7"/>
  <c r="Y3011" i="7"/>
  <c r="Y2828" i="7"/>
  <c r="Y3700" i="7"/>
  <c r="Y310" i="7"/>
  <c r="Y2593" i="7"/>
  <c r="Y3445" i="7"/>
  <c r="Y4386" i="7"/>
  <c r="Y762" i="7"/>
  <c r="Y2112" i="7"/>
  <c r="Y1276" i="7"/>
  <c r="Y2338" i="7"/>
  <c r="Y115" i="7"/>
  <c r="Y746" i="7"/>
  <c r="Y4715" i="7"/>
  <c r="Y2793" i="7"/>
  <c r="Y4750" i="7"/>
  <c r="Y3368" i="7"/>
  <c r="Y3025" i="7"/>
  <c r="Y2954" i="7"/>
  <c r="Y1479" i="7"/>
  <c r="Y3050" i="7"/>
  <c r="Y2895" i="7"/>
  <c r="Y2606" i="7"/>
  <c r="Y2086" i="7"/>
  <c r="Y1180" i="7"/>
  <c r="Y2749" i="7"/>
  <c r="Y4574" i="7"/>
  <c r="Y3743" i="7"/>
  <c r="Y1712" i="7"/>
  <c r="Y5" i="7"/>
  <c r="Y4025" i="7"/>
  <c r="Y77" i="7"/>
  <c r="Y1251" i="7"/>
  <c r="Y2348" i="7"/>
  <c r="Y2486" i="7"/>
  <c r="Y4602" i="7"/>
  <c r="Y4817" i="7"/>
  <c r="Y3528" i="7"/>
  <c r="Y4224" i="7"/>
  <c r="Y4844" i="7"/>
  <c r="Y2122" i="7"/>
  <c r="Y1094" i="7"/>
  <c r="Y4354" i="7"/>
  <c r="Y3876" i="7"/>
  <c r="Y3777" i="7"/>
  <c r="Y3194" i="7"/>
  <c r="Y3160" i="7"/>
  <c r="Y253" i="7"/>
  <c r="Y1358" i="7"/>
  <c r="Y3763" i="7"/>
  <c r="Y4855" i="7"/>
  <c r="Y1631" i="7"/>
  <c r="Y4298" i="7"/>
  <c r="Y4879" i="7"/>
  <c r="Y2719" i="7"/>
  <c r="Y1893" i="7"/>
  <c r="Y2633" i="7"/>
  <c r="Y1076" i="7"/>
  <c r="Y726" i="7"/>
  <c r="Y3522" i="7"/>
  <c r="Y3757" i="7"/>
  <c r="Y1958" i="7"/>
  <c r="Y1715" i="7"/>
  <c r="Y2737" i="7"/>
  <c r="Y1080" i="7"/>
  <c r="Y319" i="7"/>
  <c r="Y1719" i="7"/>
  <c r="Y2040" i="7"/>
  <c r="Y257" i="7"/>
  <c r="Y28" i="7"/>
  <c r="Y1351" i="7"/>
  <c r="Y901" i="7"/>
  <c r="Y3100" i="7"/>
  <c r="Y4439" i="7"/>
  <c r="Y2253" i="7"/>
  <c r="Y4284" i="7"/>
  <c r="Y2653" i="7"/>
  <c r="Y512" i="7"/>
  <c r="Y966" i="7"/>
  <c r="Y86" i="7"/>
  <c r="Y613" i="7"/>
  <c r="Y472" i="7"/>
  <c r="Y2774" i="7"/>
  <c r="Y1684" i="7"/>
  <c r="Y217" i="7"/>
  <c r="Y3596" i="7"/>
  <c r="Y2597" i="7"/>
  <c r="Y2950" i="7"/>
  <c r="Y631" i="7"/>
  <c r="Y345" i="7"/>
  <c r="Y531" i="7"/>
  <c r="Y2581" i="7"/>
  <c r="Y4123" i="7"/>
  <c r="Y3071" i="7"/>
  <c r="Y2762" i="7"/>
  <c r="Y2712" i="7"/>
  <c r="Y2681" i="7"/>
  <c r="Y285" i="7"/>
  <c r="Y1155" i="7"/>
  <c r="Y1756" i="7"/>
  <c r="Y2397" i="7"/>
  <c r="Y2878" i="7"/>
  <c r="Y3608" i="7"/>
  <c r="Y2072" i="7"/>
  <c r="Y2682" i="7"/>
  <c r="Y4623" i="7"/>
  <c r="Y1422" i="7"/>
  <c r="Y4833" i="7"/>
  <c r="Y2117" i="7"/>
  <c r="Y1834" i="7"/>
  <c r="Y793" i="7"/>
  <c r="Y2318" i="7"/>
  <c r="Y963" i="7"/>
  <c r="Y4489" i="7"/>
  <c r="Y2565" i="7"/>
  <c r="Y954" i="7"/>
  <c r="Y4090" i="7"/>
  <c r="Y4442" i="7"/>
  <c r="Y22" i="7"/>
  <c r="Y3369" i="7"/>
  <c r="Y223" i="7"/>
  <c r="Y2223" i="7"/>
  <c r="Y2642" i="7"/>
  <c r="Y488" i="7"/>
  <c r="Y1149" i="7"/>
  <c r="Y1128" i="7"/>
  <c r="Y178" i="7"/>
  <c r="Y2882" i="7"/>
  <c r="Y2711" i="7"/>
  <c r="Y2153" i="7"/>
  <c r="Y3821" i="7"/>
  <c r="Y4381" i="7"/>
  <c r="Y554" i="7"/>
  <c r="Y2810" i="7"/>
  <c r="Y81" i="7"/>
  <c r="Y4525" i="7"/>
  <c r="Y300" i="7"/>
  <c r="Y1773" i="7"/>
  <c r="Y1383" i="7"/>
  <c r="Y959" i="7"/>
  <c r="Y3504" i="7"/>
  <c r="Y3464" i="7"/>
  <c r="Y1656" i="7"/>
  <c r="Y4772" i="7"/>
  <c r="Y4670" i="7"/>
  <c r="Y3367" i="7"/>
  <c r="Y3178" i="7"/>
  <c r="Y193" i="7"/>
  <c r="Y1228" i="7"/>
  <c r="Y233" i="7"/>
  <c r="Y275" i="7"/>
  <c r="Y2340" i="7"/>
  <c r="Y1547" i="7"/>
  <c r="Y1739" i="7"/>
  <c r="Y948" i="7"/>
  <c r="Y2406" i="7"/>
  <c r="Y557" i="7"/>
  <c r="Y3897" i="7"/>
  <c r="Y2508" i="7"/>
  <c r="Y2625" i="7"/>
  <c r="Y2755" i="7"/>
  <c r="Y3675" i="7"/>
  <c r="Y2233" i="7"/>
  <c r="Y327" i="7"/>
  <c r="Y3185" i="7"/>
  <c r="Y3668" i="7"/>
  <c r="Y4235" i="7"/>
  <c r="Y4074" i="7"/>
  <c r="Y2361" i="7"/>
  <c r="Y2354" i="7"/>
  <c r="Y4372" i="7"/>
  <c r="Y2919" i="7"/>
  <c r="Y813" i="7"/>
  <c r="Y632" i="7"/>
  <c r="Y588" i="7"/>
  <c r="Y4383" i="7"/>
  <c r="Y1097" i="7"/>
  <c r="Y1514" i="7"/>
  <c r="Y2042" i="7"/>
  <c r="Y4558" i="7"/>
  <c r="Y3840" i="7"/>
  <c r="Y1361" i="7"/>
  <c r="Y4559" i="7"/>
  <c r="Y2078" i="7"/>
  <c r="Y335" i="7"/>
  <c r="Y2598" i="7"/>
  <c r="Y3728" i="7"/>
  <c r="Y1785" i="7"/>
  <c r="Y552" i="7"/>
  <c r="Y2120" i="7"/>
  <c r="Y2791" i="7"/>
  <c r="Y2321" i="7"/>
  <c r="Y3795" i="7"/>
  <c r="Y2546" i="7"/>
  <c r="Y611" i="7"/>
  <c r="Y1779" i="7"/>
  <c r="Y308" i="7"/>
  <c r="Y1332" i="7"/>
  <c r="Y4752" i="7"/>
  <c r="Y4504" i="7"/>
  <c r="Y669" i="7"/>
  <c r="Y2787" i="7"/>
  <c r="Y1225" i="7"/>
  <c r="Y3749" i="7"/>
  <c r="Y2301" i="7"/>
  <c r="Y915" i="7"/>
  <c r="Y2967" i="7"/>
  <c r="Y2785" i="7"/>
  <c r="Y1275" i="7"/>
  <c r="Y4747" i="7"/>
  <c r="Y1862" i="7"/>
  <c r="Y251" i="7"/>
  <c r="Y102" i="7"/>
  <c r="Y4389" i="7"/>
  <c r="Y4116" i="7"/>
  <c r="Y3590" i="7"/>
  <c r="Y4685" i="7"/>
  <c r="Y1292" i="7"/>
  <c r="Y3510" i="7"/>
  <c r="Y1429" i="7"/>
  <c r="Y4804" i="7"/>
  <c r="Y3042" i="7"/>
  <c r="Y2622" i="7"/>
  <c r="Y4328" i="7"/>
  <c r="Y3946" i="7"/>
  <c r="Y3983" i="7"/>
  <c r="Y2802" i="7"/>
  <c r="Y1780" i="7"/>
  <c r="Y4896" i="7"/>
  <c r="Y2560" i="7"/>
  <c r="Y3815" i="7"/>
  <c r="Y4719" i="7"/>
  <c r="Y4990" i="7"/>
  <c r="Y1906" i="7"/>
  <c r="Y4086" i="7"/>
  <c r="Y2334" i="7"/>
  <c r="Y4319" i="7"/>
  <c r="Y3484" i="7"/>
  <c r="Y92" i="7"/>
  <c r="Y764" i="7"/>
  <c r="Y3579" i="7"/>
  <c r="Y2722" i="7"/>
  <c r="Y4513" i="7"/>
  <c r="Y1427" i="7"/>
  <c r="Y384" i="7"/>
  <c r="Y3195" i="7"/>
  <c r="Y886" i="7"/>
  <c r="Y2216" i="7"/>
  <c r="Y1963" i="7"/>
  <c r="Y4427" i="7"/>
  <c r="Y4470" i="7"/>
  <c r="Y1573" i="7"/>
  <c r="Y4140" i="7"/>
  <c r="Y3968" i="7"/>
  <c r="Y4611" i="7"/>
  <c r="Y2231" i="7"/>
  <c r="Y1687" i="7"/>
  <c r="Y4255" i="7"/>
  <c r="Y3816" i="7"/>
  <c r="Y3861" i="7"/>
  <c r="Y1916" i="7"/>
  <c r="Y4881" i="7"/>
  <c r="Y1814" i="7"/>
  <c r="Y3505" i="7"/>
  <c r="Y2926" i="7"/>
  <c r="Y3117" i="7"/>
  <c r="Y4720" i="7"/>
  <c r="Y3114" i="7"/>
  <c r="Y2805" i="7"/>
  <c r="Y725" i="7"/>
  <c r="Y1504" i="7"/>
  <c r="Y4567" i="7"/>
  <c r="Y2003" i="7"/>
  <c r="Y2031" i="7"/>
  <c r="Y2994" i="7"/>
  <c r="Y4475" i="7"/>
  <c r="Y2859" i="7"/>
  <c r="Y1846" i="7"/>
  <c r="Y905" i="7"/>
  <c r="Y4933" i="7"/>
  <c r="Y4936" i="7"/>
  <c r="Y872" i="7"/>
  <c r="Y2407" i="7"/>
  <c r="Y3610" i="7"/>
  <c r="Y916" i="7"/>
  <c r="Y3942" i="7"/>
  <c r="Y4570" i="7"/>
  <c r="Y4957" i="7"/>
  <c r="Y2134" i="7"/>
  <c r="Y2010" i="7"/>
  <c r="Y4026" i="7"/>
  <c r="Y1460" i="7"/>
  <c r="Y39" i="7"/>
  <c r="Y54" i="7"/>
  <c r="Y4252" i="7"/>
  <c r="Y3256" i="7"/>
  <c r="Y3842" i="7"/>
  <c r="Y2146" i="7"/>
  <c r="Y1208" i="7"/>
  <c r="Y2380" i="7"/>
  <c r="Y4700" i="7"/>
  <c r="Y314" i="7"/>
  <c r="Y1924" i="7"/>
  <c r="Y3671" i="7"/>
  <c r="Y2786" i="7"/>
  <c r="Y2142" i="7"/>
  <c r="Y2959" i="7"/>
  <c r="Y4505" i="7"/>
  <c r="Y2940" i="7"/>
  <c r="Y3314" i="7"/>
  <c r="Y70" i="7"/>
  <c r="Y3695" i="7"/>
  <c r="Y2821" i="7"/>
  <c r="Y1135" i="7"/>
  <c r="Y1100" i="7"/>
  <c r="Y2575" i="7"/>
  <c r="Y234" i="7"/>
  <c r="Y1908" i="7"/>
  <c r="Y2764" i="7"/>
  <c r="Y2262" i="7"/>
  <c r="Y487" i="7"/>
  <c r="Y1407" i="7"/>
  <c r="Y3150" i="7"/>
  <c r="Y829" i="7"/>
  <c r="Y317" i="7"/>
  <c r="Y2016" i="7"/>
  <c r="Y1067" i="7"/>
  <c r="Y1309" i="7"/>
  <c r="Y2561" i="7"/>
  <c r="Y374" i="7"/>
  <c r="Y2978" i="7"/>
  <c r="Y2609" i="7"/>
  <c r="Y2067" i="7"/>
  <c r="Y856" i="7"/>
  <c r="Y303" i="7"/>
  <c r="Y456" i="7"/>
  <c r="Y4723" i="7"/>
  <c r="Y3380" i="7"/>
  <c r="Y4206" i="7"/>
  <c r="Y4454" i="7"/>
  <c r="Y2094" i="7"/>
  <c r="Y2058" i="7"/>
  <c r="Y1735" i="7"/>
  <c r="Y3823" i="7"/>
  <c r="Y2416" i="7"/>
  <c r="Y1791" i="7"/>
  <c r="Y3144" i="7"/>
  <c r="Y2723" i="7"/>
  <c r="Y2227" i="7"/>
  <c r="Y4376" i="7"/>
  <c r="Y3474" i="7"/>
  <c r="Y427" i="7"/>
  <c r="Y814" i="7"/>
  <c r="Y1027" i="7"/>
  <c r="Y2398" i="7"/>
  <c r="Y2938" i="7"/>
  <c r="Y3288" i="7"/>
  <c r="Y1665" i="7"/>
  <c r="Y4728" i="7"/>
  <c r="Y1505" i="7"/>
  <c r="Y1450" i="7"/>
  <c r="Y1279" i="7"/>
  <c r="Y261" i="7"/>
  <c r="Y3523" i="7"/>
  <c r="Y1740" i="7"/>
  <c r="Y4937" i="7"/>
  <c r="Y1266" i="7"/>
  <c r="Y3978" i="7"/>
  <c r="Y4759" i="7"/>
  <c r="Y866" i="7"/>
  <c r="Y1714" i="7"/>
  <c r="Y4440" i="7"/>
  <c r="Y4549" i="7"/>
  <c r="Y2071" i="7"/>
  <c r="Y3570" i="7"/>
  <c r="Y770" i="7"/>
  <c r="Y3720" i="7"/>
  <c r="Y2118" i="7"/>
  <c r="Y3758" i="7"/>
  <c r="Y4241" i="7"/>
  <c r="Y4303" i="7"/>
  <c r="Y4676" i="7"/>
  <c r="Y1647" i="7"/>
  <c r="Y1639" i="7"/>
  <c r="Y2417" i="7"/>
  <c r="Y1226" i="7"/>
  <c r="Y8" i="7"/>
  <c r="Y4323" i="7"/>
  <c r="Y1581" i="7"/>
  <c r="Y4535" i="7"/>
  <c r="Y3889" i="7"/>
  <c r="Y3501" i="7"/>
  <c r="Y1766" i="7"/>
  <c r="Y606" i="7"/>
  <c r="Y908" i="7"/>
  <c r="Y2721" i="7"/>
  <c r="Y734" i="7"/>
  <c r="Y1802" i="7"/>
  <c r="Y2794" i="7"/>
  <c r="Y3865" i="7"/>
  <c r="Y1859" i="7"/>
  <c r="Y2699" i="7"/>
  <c r="Y1425" i="7"/>
  <c r="Y1594" i="7"/>
  <c r="Y3272" i="7"/>
  <c r="Y3905" i="7"/>
  <c r="Y4111" i="7"/>
  <c r="Y162" i="7"/>
  <c r="Y3299" i="7"/>
  <c r="Y2797" i="7"/>
  <c r="Y2973" i="7"/>
  <c r="Y2195" i="7"/>
  <c r="Y3797" i="7"/>
  <c r="Y3488" i="7"/>
  <c r="Y1526" i="7"/>
  <c r="Y3393" i="7"/>
  <c r="Y4182" i="7"/>
  <c r="Y416" i="7"/>
  <c r="Y501" i="7"/>
  <c r="Y4526" i="7"/>
  <c r="Y4827" i="7"/>
  <c r="Y981" i="7"/>
  <c r="Y3145" i="7"/>
  <c r="Y660" i="7"/>
  <c r="Y1847" i="7"/>
  <c r="Y1245" i="7"/>
  <c r="Y589" i="7"/>
  <c r="Y2177" i="7"/>
  <c r="Y366" i="7"/>
  <c r="Y2350" i="7"/>
  <c r="Y2986" i="7"/>
  <c r="Y2579" i="7"/>
  <c r="Y3394" i="7"/>
  <c r="Y98" i="7"/>
  <c r="Y695" i="7"/>
  <c r="Y2278" i="7"/>
  <c r="Y802" i="7"/>
  <c r="Y2147" i="7"/>
  <c r="Y1970" i="7"/>
  <c r="Y1921" i="7"/>
  <c r="Y649" i="7"/>
  <c r="Y4744" i="7"/>
  <c r="Y1803" i="7"/>
  <c r="Y4392" i="7"/>
  <c r="Y4680" i="7"/>
  <c r="Y357" i="7"/>
  <c r="Y1866" i="7"/>
  <c r="Y4390" i="7"/>
  <c r="Y1320" i="7"/>
  <c r="Y3499" i="7"/>
  <c r="Y2961" i="7"/>
  <c r="Y3337" i="7"/>
  <c r="Y4973" i="7"/>
  <c r="Y775" i="7"/>
  <c r="Y737" i="7"/>
  <c r="Y2126" i="7"/>
  <c r="Y625" i="7"/>
  <c r="Y497" i="7"/>
  <c r="Y4056" i="7"/>
  <c r="Y675" i="7"/>
  <c r="Y748" i="7"/>
  <c r="Y1017" i="7"/>
  <c r="Y2576" i="7"/>
  <c r="Y2418" i="7"/>
  <c r="Y3756" i="7"/>
  <c r="Y238" i="7"/>
  <c r="Y2556" i="7"/>
  <c r="Y1808" i="7"/>
  <c r="Y3508" i="7"/>
  <c r="Y3883" i="7"/>
  <c r="Y3063" i="7"/>
  <c r="Y431" i="7"/>
  <c r="Y4447" i="7"/>
  <c r="Y4191" i="7"/>
  <c r="Y4265" i="7"/>
  <c r="Y2012" i="7"/>
  <c r="Y1159" i="7"/>
  <c r="Y3776" i="7"/>
  <c r="Y2175" i="7"/>
  <c r="Y546" i="7"/>
  <c r="Y3513" i="7"/>
  <c r="Y90" i="7"/>
  <c r="Y1053" i="7"/>
  <c r="Y2729" i="7"/>
  <c r="Y1651" i="7"/>
  <c r="Y1495" i="7"/>
  <c r="Y2629" i="7"/>
  <c r="Y2610" i="7"/>
  <c r="Y199" i="7"/>
  <c r="Y698" i="7"/>
  <c r="Y1695" i="7"/>
  <c r="Y3131" i="7"/>
  <c r="Y3134" i="7"/>
  <c r="Y1529" i="7"/>
  <c r="Y4181" i="7"/>
  <c r="Y47" i="7"/>
  <c r="Y273" i="7"/>
  <c r="Y4309" i="7"/>
  <c r="Y4620" i="7"/>
  <c r="Y3688" i="7"/>
  <c r="Y2888" i="7"/>
  <c r="Y2211" i="7"/>
  <c r="Y4467" i="7"/>
  <c r="Y2789" i="7"/>
  <c r="Y1406" i="7"/>
  <c r="Y2257" i="7"/>
  <c r="Y973" i="7"/>
  <c r="Y2683" i="7"/>
  <c r="Y2666" i="7"/>
  <c r="Y3278" i="7"/>
  <c r="Y1255" i="7"/>
  <c r="Y3779" i="7"/>
  <c r="Y3970" i="7"/>
  <c r="Y3284" i="7"/>
  <c r="Y3644" i="7"/>
  <c r="Y1488" i="7"/>
  <c r="Y608" i="7"/>
  <c r="Y3410" i="7"/>
  <c r="Y2520" i="7"/>
  <c r="Y2945" i="7"/>
  <c r="Y2906" i="7"/>
  <c r="Y3118" i="7"/>
  <c r="Y4451" i="7"/>
  <c r="Y2007" i="7"/>
  <c r="Y1298" i="7"/>
  <c r="Y4683" i="7"/>
  <c r="Y2425" i="7"/>
  <c r="Y200" i="7"/>
  <c r="Y78" i="7"/>
  <c r="Y4871" i="7"/>
  <c r="Y4394" i="7"/>
  <c r="Y702" i="7"/>
  <c r="Y3529" i="7"/>
  <c r="Y4865" i="7"/>
  <c r="Y2567" i="7"/>
  <c r="Y4242" i="7"/>
  <c r="Y709" i="7"/>
  <c r="Y347" i="7"/>
  <c r="Y4711" i="7"/>
  <c r="Y2411" i="7"/>
  <c r="Y2910" i="7"/>
  <c r="Y3631" i="7"/>
  <c r="Y2335" i="7"/>
  <c r="Y2344" i="7"/>
  <c r="Y577" i="7"/>
  <c r="Y2446" i="7"/>
  <c r="Y3399" i="7"/>
  <c r="Y3140" i="7"/>
  <c r="Y363" i="7"/>
  <c r="Y3693" i="7"/>
  <c r="Y1378" i="7"/>
  <c r="Y4131" i="7"/>
  <c r="Y2080" i="7"/>
  <c r="Y2527" i="7"/>
  <c r="Y810" i="7"/>
  <c r="Y1249" i="7"/>
  <c r="Y1050" i="7"/>
  <c r="Y3630" i="7"/>
  <c r="Y3137" i="7"/>
  <c r="Y2669" i="7"/>
  <c r="Y1854" i="7"/>
  <c r="Y3578" i="7"/>
  <c r="Y1295" i="7"/>
  <c r="Y3741" i="7"/>
  <c r="Y3456" i="7"/>
  <c r="Y4756" i="7"/>
  <c r="Y1928" i="7"/>
  <c r="Y2498" i="7"/>
  <c r="Y4373" i="7"/>
  <c r="Y1912" i="7"/>
  <c r="Y1438" i="7"/>
  <c r="Y4501" i="7"/>
  <c r="Y4416" i="7"/>
  <c r="Y3826" i="7"/>
  <c r="Y145" i="7"/>
  <c r="Y2445" i="7"/>
  <c r="Y3766" i="7"/>
  <c r="Y1508" i="7"/>
  <c r="Y2962" i="7"/>
  <c r="Y2648" i="7"/>
  <c r="Y4655" i="7"/>
  <c r="Y2562" i="7"/>
  <c r="Y4870" i="7"/>
  <c r="Y2693" i="7"/>
  <c r="Y1107" i="7"/>
  <c r="Y956" i="7"/>
  <c r="Y3512" i="7"/>
  <c r="Y2784" i="7"/>
  <c r="Y3661" i="7"/>
  <c r="Y4745" i="7"/>
  <c r="Y3065" i="7"/>
  <c r="Y2844" i="7"/>
  <c r="Y4275" i="7"/>
  <c r="Y4531" i="7"/>
  <c r="Y4313" i="7"/>
  <c r="Y2160" i="7"/>
  <c r="Y1897" i="7"/>
  <c r="Y3112" i="7"/>
  <c r="Y421" i="7"/>
  <c r="Y1026" i="7"/>
  <c r="Y1828" i="7"/>
  <c r="Y448" i="7"/>
  <c r="Y58" i="7"/>
  <c r="Y4921" i="7"/>
  <c r="Y2501" i="7"/>
  <c r="Y898" i="7"/>
  <c r="Y4551" i="7"/>
  <c r="Y256" i="7"/>
  <c r="Y2728" i="7"/>
  <c r="Y1617" i="7"/>
  <c r="Y3157" i="7"/>
  <c r="Y4668" i="7"/>
  <c r="Y3580" i="7"/>
  <c r="Y351" i="7"/>
  <c r="Y4563" i="7"/>
  <c r="Y1857" i="7"/>
  <c r="Y1113" i="7"/>
  <c r="Y643" i="7"/>
  <c r="Y2303" i="7"/>
  <c r="Y4530" i="7"/>
  <c r="Y1716" i="7"/>
  <c r="Y4830" i="7"/>
  <c r="Y2081" i="7"/>
  <c r="Y4195" i="7"/>
  <c r="Y902" i="7"/>
  <c r="Y4270" i="7"/>
  <c r="Y1116" i="7"/>
  <c r="Y2841" i="7"/>
  <c r="Y1120" i="7"/>
  <c r="Y346" i="7"/>
  <c r="Y3998" i="7"/>
  <c r="Y4081" i="7"/>
  <c r="Y3786" i="7"/>
  <c r="Y3433" i="7"/>
  <c r="Y4216" i="7"/>
  <c r="Y1993" i="7"/>
  <c r="Y4222" i="7"/>
  <c r="Y2987" i="7"/>
  <c r="Y1632" i="7"/>
  <c r="Y2107" i="7"/>
  <c r="Y1879" i="7"/>
  <c r="Y4770" i="7"/>
  <c r="Y3414" i="7"/>
  <c r="Y4633" i="7"/>
  <c r="Y15" i="7"/>
  <c r="Y4824" i="7"/>
  <c r="Y2345" i="7"/>
  <c r="Y1885" i="7"/>
  <c r="Y1441" i="7"/>
  <c r="Y4663" i="7"/>
  <c r="Y1923" i="7"/>
  <c r="Y250" i="7"/>
  <c r="Y1072" i="7"/>
  <c r="Y3218" i="7"/>
  <c r="Y4846" i="7"/>
  <c r="Y4433" i="7"/>
  <c r="Y1839" i="7"/>
  <c r="Y4218" i="7"/>
  <c r="Y1763" i="7"/>
  <c r="Y1809" i="7"/>
  <c r="Y3466" i="7"/>
  <c r="Y4269" i="7"/>
  <c r="Y591" i="7"/>
  <c r="Y3088" i="7"/>
  <c r="Y3563" i="7"/>
  <c r="Y3012" i="7"/>
  <c r="Y3690" i="7"/>
  <c r="Y863" i="7"/>
  <c r="Y4959" i="7"/>
  <c r="Y4361" i="7"/>
  <c r="Y2601" i="7"/>
  <c r="Y614" i="7"/>
  <c r="Y3937" i="7"/>
  <c r="Y2404" i="7"/>
  <c r="Y3954" i="7"/>
  <c r="Y4903" i="7"/>
  <c r="Y4742" i="7"/>
  <c r="Y495" i="7"/>
  <c r="Y2236" i="7"/>
  <c r="Y962" i="7"/>
  <c r="Y982" i="7"/>
  <c r="Y3176" i="7"/>
  <c r="Y4367" i="7"/>
  <c r="Y914" i="7"/>
  <c r="Y2200" i="7"/>
  <c r="Y4760" i="7"/>
  <c r="Y1909" i="7"/>
  <c r="Y1086" i="7"/>
  <c r="Y286" i="7"/>
  <c r="Y2491" i="7"/>
  <c r="Y4065" i="7"/>
  <c r="Y205" i="7"/>
  <c r="Y2111" i="7"/>
  <c r="Y397" i="7"/>
  <c r="Y4098" i="7"/>
  <c r="Y1184" i="7"/>
  <c r="Y4511" i="7"/>
  <c r="Y367" i="7"/>
  <c r="Y2713" i="7"/>
  <c r="Y2170" i="7"/>
  <c r="Y1668" i="7"/>
  <c r="Y4912" i="7"/>
  <c r="Y3920" i="7"/>
  <c r="Y1582" i="7"/>
  <c r="Y1061" i="7"/>
  <c r="Y3594" i="7"/>
  <c r="Y4786" i="7"/>
  <c r="Y3518" i="7"/>
  <c r="Y1421" i="7"/>
  <c r="Y2502" i="7"/>
  <c r="Y1289" i="7"/>
  <c r="Y50" i="7"/>
  <c r="Y4806" i="7"/>
  <c r="Y3214" i="7"/>
  <c r="Y3286" i="7"/>
  <c r="Y123" i="7"/>
  <c r="Y3354" i="7"/>
  <c r="Y1783" i="7"/>
  <c r="Y4687" i="7"/>
  <c r="Y2626" i="7"/>
  <c r="Y4986" i="7"/>
  <c r="Y1117" i="7"/>
  <c r="Y4751" i="7"/>
  <c r="Y2250" i="7"/>
  <c r="Y4832" i="7"/>
  <c r="Y4184" i="7"/>
  <c r="Y120" i="7"/>
  <c r="Y2156" i="7"/>
  <c r="Y2459" i="7"/>
  <c r="Y1294" i="7"/>
  <c r="Y42" i="7"/>
  <c r="Y4089" i="7"/>
  <c r="Y503" i="7"/>
  <c r="Y3929" i="7"/>
  <c r="Y4667" i="7"/>
  <c r="Y989" i="7"/>
  <c r="Y477" i="7"/>
  <c r="Y3672" i="7"/>
  <c r="Y4374" i="7"/>
  <c r="Y4229" i="7"/>
  <c r="Y4579" i="7"/>
  <c r="Y692" i="7"/>
  <c r="Y4219" i="7"/>
  <c r="Y4738" i="7"/>
  <c r="Y475" i="7"/>
  <c r="Y3267" i="7"/>
  <c r="Y1317" i="7"/>
  <c r="Y502" i="7"/>
  <c r="Y1630" i="7"/>
  <c r="Y4927" i="7"/>
  <c r="Y4320" i="7"/>
  <c r="Y4139" i="7"/>
  <c r="Y3210" i="7"/>
  <c r="Y3475" i="7"/>
  <c r="Y3189" i="7"/>
  <c r="Y4011" i="7"/>
  <c r="Y1679" i="7"/>
  <c r="Y1058" i="7"/>
  <c r="Y2219" i="7"/>
  <c r="Y196" i="7"/>
  <c r="Y700" i="7"/>
  <c r="Y2316" i="7"/>
  <c r="Y597" i="7"/>
  <c r="Y4813" i="7"/>
  <c r="Y659" i="7"/>
  <c r="Y1952" i="7"/>
  <c r="Y3992" i="7"/>
  <c r="Y1502" i="7"/>
  <c r="Y1774" i="7"/>
  <c r="Y4571" i="7"/>
  <c r="Y794" i="7"/>
  <c r="Y1961" i="7"/>
  <c r="Y1590" i="7"/>
  <c r="Y3211" i="7"/>
  <c r="Y2726" i="7"/>
  <c r="Y4627" i="7"/>
  <c r="Y2469" i="7"/>
  <c r="Y2717" i="7"/>
  <c r="Y2452" i="7"/>
  <c r="Y4520" i="7"/>
  <c r="Y2109" i="7"/>
  <c r="Y2410" i="7"/>
  <c r="Y3146" i="7"/>
  <c r="Y1788" i="7"/>
  <c r="Y4326" i="7"/>
  <c r="Y2659" i="7"/>
  <c r="Y3914" i="7"/>
  <c r="Y3964" i="7"/>
  <c r="Y2137" i="7"/>
  <c r="Y336" i="7"/>
  <c r="Y1014" i="7"/>
  <c r="Y951" i="7"/>
  <c r="Y3713" i="7"/>
  <c r="Y4629" i="7"/>
  <c r="Y2306" i="7"/>
  <c r="Y269" i="7"/>
  <c r="Y4980" i="7"/>
  <c r="Y4693" i="7"/>
  <c r="Y1371" i="7"/>
  <c r="Y3723" i="7"/>
  <c r="Y918" i="7"/>
  <c r="Y4621" i="7"/>
  <c r="Y1109" i="7"/>
  <c r="Y4645" i="7"/>
  <c r="Y1338" i="7"/>
  <c r="Y214" i="7"/>
  <c r="Y4856" i="7"/>
  <c r="Y2287" i="7"/>
  <c r="Y1123" i="7"/>
  <c r="Y4138" i="7"/>
  <c r="Y2851" i="7"/>
  <c r="Y1056" i="7"/>
  <c r="Y311" i="7"/>
  <c r="Y2426" i="7"/>
  <c r="Y1033" i="7"/>
  <c r="Y3680" i="7"/>
  <c r="Y2331" i="7"/>
  <c r="Y3824" i="7"/>
  <c r="Y2291" i="7"/>
  <c r="Y4518" i="7"/>
  <c r="Y3405" i="7"/>
  <c r="Y2985" i="7"/>
  <c r="Y2138" i="7"/>
  <c r="Y4954" i="7"/>
  <c r="Y3068" i="7"/>
  <c r="Y4599" i="7"/>
  <c r="Y3215" i="7"/>
  <c r="Y665" i="7"/>
  <c r="Y1795" i="7"/>
  <c r="Y80" i="7"/>
  <c r="Y4473" i="7"/>
  <c r="Y1035" i="7"/>
  <c r="Y3265" i="7"/>
  <c r="Y3902" i="7"/>
  <c r="Y851" i="7"/>
  <c r="Y2244" i="7"/>
  <c r="Y1227" i="7"/>
  <c r="Y4506" i="7"/>
  <c r="Y2599" i="7"/>
  <c r="Y125" i="7"/>
  <c r="Y4114" i="7"/>
  <c r="Y2422" i="7"/>
  <c r="Y3481" i="7"/>
  <c r="Y4948" i="7"/>
  <c r="Y2196" i="7"/>
  <c r="Y2836" i="7"/>
  <c r="Y2267" i="7"/>
  <c r="Y4647" i="7"/>
  <c r="Y2928" i="7"/>
  <c r="Y3847" i="7"/>
  <c r="Y2714" i="7"/>
  <c r="Y2775" i="7"/>
  <c r="Y912" i="7"/>
  <c r="Y564" i="7"/>
  <c r="Y2364" i="7"/>
  <c r="Y3873" i="7"/>
  <c r="Y3429" i="7"/>
  <c r="Y3664" i="7"/>
  <c r="Y780" i="7"/>
  <c r="Y2296" i="7"/>
  <c r="Y2875" i="7"/>
  <c r="Y3440" i="7"/>
  <c r="Y3434" i="7"/>
  <c r="Y1426" i="7"/>
  <c r="Y2896" i="7"/>
  <c r="Y362" i="7"/>
  <c r="Y4243" i="7"/>
  <c r="Y1876" i="7"/>
  <c r="Y2399" i="7"/>
  <c r="Y3161" i="7"/>
  <c r="Y4109" i="7"/>
  <c r="Y151" i="7"/>
  <c r="Y3607" i="7"/>
  <c r="Y344" i="7"/>
  <c r="Y2998" i="7"/>
  <c r="Y2158" i="7"/>
  <c r="Y4638" i="7"/>
  <c r="Y4925" i="7"/>
  <c r="Y771" i="7"/>
  <c r="Y2280" i="7"/>
  <c r="Y2206" i="7"/>
  <c r="Y2295" i="7"/>
  <c r="Y3943" i="7"/>
  <c r="Y2652" i="7"/>
  <c r="Y2960" i="7"/>
  <c r="Y3710" i="7"/>
  <c r="Y1236" i="7"/>
  <c r="Y1001" i="7"/>
  <c r="Y4271" i="7"/>
  <c r="Y2048" i="7"/>
  <c r="Y3212" i="7"/>
  <c r="Y3465" i="7"/>
  <c r="Y633" i="7"/>
  <c r="Y560" i="7"/>
  <c r="Y2803" i="7"/>
  <c r="Y1209" i="7"/>
  <c r="Y592" i="7"/>
  <c r="Y2389" i="7"/>
  <c r="Y59" i="7"/>
  <c r="Y1570" i="7"/>
  <c r="Y1172" i="7"/>
  <c r="Y4443" i="7"/>
  <c r="Y955" i="7"/>
  <c r="Y3637" i="7"/>
  <c r="Y121" i="7"/>
  <c r="Y4201" i="7"/>
  <c r="Y4753" i="7"/>
  <c r="Y3965" i="7"/>
  <c r="Y1157" i="7"/>
  <c r="Y841" i="7"/>
  <c r="Y4162" i="7"/>
  <c r="Y3533" i="7"/>
  <c r="Y4992" i="7"/>
  <c r="Y2105" i="7"/>
  <c r="Y1181" i="7"/>
  <c r="Y849" i="7"/>
  <c r="Y2826" i="7"/>
  <c r="Y3107" i="7"/>
  <c r="Y1126" i="7"/>
  <c r="Y4092" i="7"/>
  <c r="Y1990" i="7"/>
  <c r="Y1042" i="7"/>
  <c r="Y3906" i="7"/>
  <c r="Y891" i="7"/>
  <c r="Y1705" i="7"/>
  <c r="Y4464" i="7"/>
  <c r="Y786" i="7"/>
  <c r="Y3951" i="7"/>
  <c r="Y1385" i="7"/>
  <c r="Y2963" i="7"/>
  <c r="Y3534" i="7"/>
  <c r="Y184" i="7"/>
  <c r="Y4721" i="7"/>
  <c r="Y1210" i="7"/>
  <c r="Y3627" i="7"/>
  <c r="Y3132" i="7"/>
  <c r="Y2684" i="7"/>
  <c r="Y2021" i="7"/>
  <c r="Y4333" i="7"/>
  <c r="Y2740" i="7"/>
  <c r="Y489" i="7"/>
  <c r="Y3497" i="7"/>
  <c r="Y4120" i="7"/>
  <c r="Y3716" i="7"/>
  <c r="Y685" i="7"/>
  <c r="Y3197" i="7"/>
  <c r="Y4468" i="7"/>
  <c r="Y3893" i="7"/>
  <c r="Y2530" i="7"/>
  <c r="Y1121" i="7"/>
  <c r="Y528" i="7"/>
  <c r="Y1150" i="7"/>
  <c r="Y1326" i="7"/>
  <c r="Y4697" i="7"/>
  <c r="Y411" i="7"/>
  <c r="Y2907" i="7"/>
  <c r="Y2730" i="7"/>
  <c r="Y3934" i="7"/>
  <c r="Y4223" i="7"/>
  <c r="Y782" i="7"/>
  <c r="Y4748" i="7"/>
  <c r="Y4550" i="7"/>
  <c r="Y4739" i="7"/>
  <c r="Y1065" i="7"/>
  <c r="Y3909" i="7"/>
  <c r="Y2463" i="7"/>
  <c r="Y2254" i="7"/>
  <c r="Y4915" i="7"/>
  <c r="Y3268" i="7"/>
  <c r="Y2419" i="7"/>
  <c r="Y4047" i="7"/>
  <c r="Y1673" i="7"/>
  <c r="Y1782" i="7"/>
  <c r="Y1334" i="7"/>
  <c r="Y541" i="7"/>
  <c r="Y3941" i="7"/>
  <c r="Y3257" i="7"/>
  <c r="Y1654" i="7"/>
  <c r="Y4130" i="7"/>
  <c r="Y2979" i="7"/>
  <c r="Y3852" i="7"/>
  <c r="Y1146" i="7"/>
  <c r="Y1304" i="7"/>
  <c r="Y3370" i="7"/>
  <c r="Y2634" i="7"/>
  <c r="Y968" i="7"/>
  <c r="Y741" i="7"/>
  <c r="Y4188" i="7"/>
  <c r="Y4479" i="7"/>
  <c r="Y721" i="7"/>
  <c r="Y3652" i="7"/>
  <c r="Y1136" i="7"/>
  <c r="Y1942" i="7"/>
  <c r="Y1533" i="7"/>
  <c r="Y133" i="7"/>
  <c r="Y1077" i="7"/>
  <c r="Y4230" i="7"/>
  <c r="Y618" i="7"/>
  <c r="Y3915" i="7"/>
  <c r="Y4039" i="7"/>
  <c r="Y358" i="7"/>
  <c r="Y2026" i="7"/>
  <c r="Y3262" i="7"/>
  <c r="Y2387" i="7"/>
  <c r="Y2428" i="7"/>
  <c r="Y3225" i="7"/>
  <c r="Y3428" i="7"/>
  <c r="Y4233" i="7"/>
  <c r="Y538" i="7"/>
  <c r="Y1010" i="7"/>
  <c r="Y2584" i="7"/>
  <c r="Y4701" i="7"/>
  <c r="Y2186" i="7"/>
  <c r="Y3108" i="7"/>
  <c r="Y1465" i="7"/>
  <c r="Y4792" i="7"/>
  <c r="Y2545" i="7"/>
  <c r="Y676" i="7"/>
  <c r="Y1018" i="7"/>
  <c r="Y1430" i="7"/>
  <c r="Y2420" i="7"/>
  <c r="Y74" i="7"/>
  <c r="Y1736" i="7"/>
  <c r="Y3461" i="7"/>
  <c r="Y2400" i="7"/>
  <c r="Y4886" i="7"/>
  <c r="Y3035" i="7"/>
  <c r="Y1005" i="7"/>
  <c r="Y403" i="7"/>
  <c r="Y4202" i="7"/>
  <c r="Y1919" i="7"/>
  <c r="Y3572" i="7"/>
  <c r="Y4945" i="7"/>
  <c r="Y4493" i="7"/>
  <c r="Y792" i="7"/>
  <c r="Y4279" i="7"/>
  <c r="Y983" i="7"/>
  <c r="Y1364" i="7"/>
  <c r="Y3939" i="7"/>
  <c r="Y4514" i="7"/>
  <c r="Y4662" i="7"/>
  <c r="Y2475" i="7"/>
  <c r="Y1202" i="7"/>
  <c r="Y645" i="7"/>
  <c r="Y40" i="7"/>
  <c r="Y2141" i="7"/>
  <c r="Y1025" i="7"/>
  <c r="Y2999" i="7"/>
  <c r="Y2189" i="7"/>
  <c r="Y4156" i="7"/>
  <c r="Y558" i="7"/>
  <c r="Y3269" i="7"/>
  <c r="Y4643" i="7"/>
  <c r="Y1732" i="7"/>
  <c r="Y1474" i="7"/>
  <c r="Y1268" i="7"/>
  <c r="Y2857" i="7"/>
  <c r="Y2816" i="7"/>
  <c r="Y35" i="7"/>
  <c r="Y1291" i="7"/>
  <c r="Y63" i="7"/>
  <c r="Y127" i="7"/>
  <c r="Y4783" i="7"/>
  <c r="Y2441" i="7"/>
  <c r="Y549" i="7"/>
  <c r="Y1636" i="7"/>
  <c r="Y4515" i="7"/>
  <c r="Y504" i="7"/>
  <c r="Y4072" i="7"/>
  <c r="Y395" i="7"/>
  <c r="Y2212" i="7"/>
  <c r="Y561" i="7"/>
  <c r="Y3807" i="7"/>
  <c r="Y1563" i="7"/>
  <c r="Y1044" i="7"/>
  <c r="Y3804" i="7"/>
  <c r="Y3357" i="7"/>
  <c r="Y3400" i="7"/>
  <c r="Y4267" i="7"/>
  <c r="Y3355" i="7"/>
  <c r="Y4692" i="7"/>
  <c r="Y5001" i="7"/>
  <c r="Y4207" i="7"/>
  <c r="Y1784" i="7"/>
  <c r="Y4170" i="7"/>
  <c r="Y369" i="7"/>
  <c r="Y2209" i="7"/>
  <c r="Y4740" i="7"/>
  <c r="Y2838" i="7"/>
  <c r="Y831" i="7"/>
  <c r="Y1745" i="7"/>
  <c r="Y2852" i="7"/>
  <c r="Y211" i="7"/>
  <c r="Y1153" i="7"/>
  <c r="Y3126" i="7"/>
  <c r="Y939" i="7"/>
  <c r="Y2423" i="7"/>
  <c r="Y2263" i="7"/>
  <c r="Y2114" i="7"/>
  <c r="Y2493" i="7"/>
  <c r="Y867" i="7"/>
  <c r="Y4249" i="7"/>
  <c r="Y1442" i="7"/>
  <c r="Y2183" i="7"/>
  <c r="Y1241" i="7"/>
  <c r="Y2051" i="7"/>
  <c r="Y1725" i="7"/>
  <c r="Y4045" i="7"/>
  <c r="Y172" i="7"/>
  <c r="Y1729" i="7"/>
  <c r="Y683" i="7"/>
  <c r="Y1182" i="7"/>
  <c r="Y961" i="7"/>
  <c r="Y2548" i="7"/>
  <c r="Y1960" i="7"/>
  <c r="Y1888" i="7"/>
  <c r="Y2157" i="7"/>
  <c r="Y3249" i="7"/>
  <c r="Y3147" i="7"/>
  <c r="Y4576" i="7"/>
  <c r="Y3420" i="7"/>
  <c r="Y64" i="7"/>
  <c r="Y4337" i="7"/>
  <c r="Y2975" i="7"/>
  <c r="Y585" i="7"/>
  <c r="Y682" i="7"/>
  <c r="Y4790" i="7"/>
  <c r="Y2779" i="7"/>
  <c r="Y3301" i="7"/>
  <c r="Y1467" i="7"/>
  <c r="Y1207" i="7"/>
  <c r="Y938" i="7"/>
  <c r="Y4167" i="7"/>
  <c r="Y694" i="7"/>
  <c r="Y2822" i="7"/>
  <c r="Y2673" i="7"/>
  <c r="Y724" i="7"/>
  <c r="Y175" i="7"/>
  <c r="Y4294" i="7"/>
  <c r="Y2256" i="7"/>
  <c r="Y3586" i="7"/>
  <c r="Y1559" i="7"/>
  <c r="Y353" i="7"/>
  <c r="Y4330" i="7"/>
  <c r="Y1501" i="7"/>
  <c r="Y79" i="7"/>
  <c r="Y3848" i="7"/>
  <c r="Y4174" i="7"/>
  <c r="Y3724" i="7"/>
  <c r="Y2427" i="7"/>
  <c r="Y4449" i="7"/>
  <c r="Y279" i="7"/>
  <c r="Y3241" i="7"/>
  <c r="Y1976" i="7"/>
  <c r="Y4375" i="7"/>
  <c r="Y930" i="7"/>
  <c r="Y1101" i="7"/>
  <c r="Y1959" i="7"/>
  <c r="Y1296" i="7"/>
  <c r="Y4286" i="7"/>
  <c r="Y1775" i="7"/>
  <c r="Y1193" i="7"/>
  <c r="Y3363" i="7"/>
  <c r="Y4163" i="7"/>
  <c r="Y1964" i="7"/>
  <c r="Y4536" i="7"/>
  <c r="Y1133" i="7"/>
  <c r="Y4066" i="7"/>
  <c r="Y3581" i="7"/>
  <c r="Y3165" i="7"/>
  <c r="Y562" i="7"/>
  <c r="Y1138" i="7"/>
  <c r="Y1644" i="7"/>
  <c r="Y2487" i="7"/>
  <c r="Y1767" i="7"/>
  <c r="Y3812" i="7"/>
  <c r="Y215" i="7"/>
  <c r="Y1300" i="7"/>
  <c r="Y3944" i="7"/>
  <c r="Y2627" i="7"/>
  <c r="Y3731" i="7"/>
  <c r="Y2812" i="7"/>
  <c r="Y149" i="7"/>
  <c r="Y999" i="7"/>
  <c r="Y677" i="7"/>
  <c r="Y4590" i="7"/>
  <c r="Y3142" i="7"/>
  <c r="Y2662" i="7"/>
  <c r="Y852" i="7"/>
  <c r="Y1530" i="7"/>
  <c r="Y1973" i="7"/>
  <c r="Y4970" i="7"/>
  <c r="Y491" i="7"/>
  <c r="Y1321" i="7"/>
  <c r="Y1398" i="7"/>
  <c r="Y1689" i="7"/>
  <c r="Y1830" i="7"/>
  <c r="Y4471" i="7"/>
  <c r="Y1841" i="7"/>
  <c r="Y3653" i="7"/>
  <c r="Y779" i="7"/>
  <c r="Y2788" i="7"/>
  <c r="Y3515" i="7"/>
  <c r="Y3330" i="7"/>
  <c r="Y3371" i="7"/>
  <c r="Y2660" i="7"/>
  <c r="Y3331" i="7"/>
  <c r="Y4124" i="7"/>
  <c r="Y1369" i="7"/>
  <c r="Y4403" i="7"/>
  <c r="Y2161" i="7"/>
  <c r="Y1423" i="7"/>
  <c r="Y657" i="7"/>
  <c r="Y3703" i="7"/>
  <c r="Y3469" i="7"/>
  <c r="Y4143" i="7"/>
  <c r="Y3771" i="7"/>
  <c r="Y2102" i="7"/>
  <c r="Y4189" i="7"/>
  <c r="Y1497" i="7"/>
  <c r="Y354" i="7"/>
  <c r="Y2675" i="7"/>
  <c r="Y3900" i="7"/>
  <c r="Y3890" i="7"/>
  <c r="Y1127" i="7"/>
  <c r="Y602" i="7"/>
  <c r="Y3486" i="7"/>
  <c r="Y4197" i="7"/>
  <c r="Y977" i="7"/>
  <c r="Y4101" i="7"/>
  <c r="Y4891" i="7"/>
  <c r="Y3549" i="7"/>
  <c r="Y2101" i="7"/>
  <c r="Y2312" i="7"/>
  <c r="Y3524" i="7"/>
  <c r="Y1858" i="7"/>
  <c r="Y1176" i="7"/>
  <c r="Y2801" i="7"/>
  <c r="Y2929" i="7"/>
  <c r="Y2911" i="7"/>
  <c r="Y4236" i="7"/>
  <c r="Y3148" i="7"/>
  <c r="Y990" i="7"/>
  <c r="Y3805" i="7"/>
  <c r="Y4974" i="7"/>
  <c r="Y4675" i="7"/>
  <c r="Y2479" i="7"/>
  <c r="Y3538" i="7"/>
  <c r="Y3632" i="7"/>
  <c r="Y266" i="7"/>
  <c r="Y1680" i="7"/>
  <c r="Y2861" i="7"/>
  <c r="Y942" i="7"/>
  <c r="Y1083" i="7"/>
  <c r="Y609" i="7"/>
  <c r="Y1389" i="7"/>
  <c r="Y2813" i="7"/>
  <c r="Y4527" i="7"/>
  <c r="Y141" i="7"/>
  <c r="Y4261" i="7"/>
  <c r="Y1851" i="7"/>
  <c r="Y2974" i="7"/>
  <c r="Y4393" i="7"/>
  <c r="Y2319" i="7"/>
  <c r="Y1882" i="7"/>
  <c r="Y3530" i="7"/>
  <c r="Y4734" i="7"/>
  <c r="Y2594" i="7"/>
  <c r="Y742" i="7"/>
  <c r="Y2376" i="7"/>
  <c r="Y2849" i="7"/>
  <c r="Y2992" i="7"/>
  <c r="Y2182" i="7"/>
  <c r="Y1489" i="7"/>
  <c r="Y1256" i="7"/>
  <c r="Y3629" i="7"/>
  <c r="Y2968" i="7"/>
  <c r="Y4787" i="7"/>
  <c r="Y888" i="7"/>
  <c r="Y4838" i="7"/>
  <c r="Y3903" i="7"/>
  <c r="Y1852" i="7"/>
  <c r="Y2456" i="7"/>
  <c r="Y3234" i="7"/>
  <c r="Y1087" i="7"/>
  <c r="Y43" i="7"/>
  <c r="Y4852" i="7"/>
  <c r="Y332" i="7"/>
  <c r="Y3737" i="7"/>
  <c r="Y2976" i="7"/>
  <c r="Y2647" i="7"/>
  <c r="Y637" i="7"/>
  <c r="Y4355" i="7"/>
  <c r="Y2663" i="7"/>
  <c r="Y3927" i="7"/>
  <c r="Y224" i="7"/>
  <c r="Y4656" i="7"/>
  <c r="Y3302" i="7"/>
  <c r="Y2129" i="7"/>
  <c r="Y4568" i="7"/>
  <c r="Y2756" i="7"/>
  <c r="Y2664" i="7"/>
  <c r="Y1167" i="7"/>
  <c r="Y1579" i="7"/>
  <c r="Y3509" i="7"/>
  <c r="Y4069" i="7"/>
  <c r="Y1219" i="7"/>
  <c r="Y1451" i="7"/>
  <c r="Y2685" i="7"/>
  <c r="Y3836" i="7"/>
  <c r="Y1339" i="7"/>
  <c r="Y3005" i="7"/>
  <c r="Y864" i="7"/>
  <c r="Y1992" i="7"/>
  <c r="Y2327" i="7"/>
  <c r="Y490" i="7"/>
  <c r="Y4425" i="7"/>
  <c r="Y3755" i="7"/>
  <c r="Y4178" i="7"/>
  <c r="Y1696" i="7"/>
  <c r="Y1540" i="7"/>
  <c r="Y2004" i="7"/>
  <c r="Y4642" i="7"/>
  <c r="Y4293" i="7"/>
  <c r="Y3696" i="7"/>
  <c r="Y2952" i="7"/>
  <c r="Y3800" i="7"/>
  <c r="Y3467" i="7"/>
  <c r="Y2214" i="7"/>
  <c r="Y4905" i="7"/>
  <c r="Y3689" i="7"/>
  <c r="Y1930" i="7"/>
  <c r="Y473" i="7"/>
  <c r="Y2139" i="7"/>
  <c r="Y2514" i="7"/>
  <c r="Y4057" i="7"/>
  <c r="Y1816" i="7"/>
  <c r="Y4004" i="7"/>
  <c r="Y4165" i="7"/>
  <c r="Y2603" i="7"/>
  <c r="Y435" i="7"/>
  <c r="Y4225" i="7"/>
  <c r="Y1819" i="7"/>
  <c r="Y2044" i="7"/>
  <c r="Y2366" i="7"/>
  <c r="Y711" i="7"/>
  <c r="Y3801" i="7"/>
  <c r="Y4486" i="7"/>
  <c r="Y1173" i="7"/>
  <c r="Y4256" i="7"/>
  <c r="Y2436" i="7"/>
  <c r="Y3995" i="7"/>
  <c r="Y889" i="7"/>
  <c r="Y593" i="7"/>
  <c r="Y3083" i="7"/>
  <c r="Y2367" i="7"/>
  <c r="Y1994" i="7"/>
  <c r="Y922" i="7"/>
  <c r="Y1062" i="7"/>
  <c r="Y4287" i="7"/>
  <c r="Y3870" i="7"/>
  <c r="Y4930" i="7"/>
  <c r="Y3772" i="7"/>
  <c r="Y1269" i="7"/>
  <c r="Y135" i="7"/>
  <c r="Y1132" i="7"/>
  <c r="Y2495" i="7"/>
  <c r="Y4144" i="7"/>
  <c r="Y1393" i="7"/>
  <c r="Y2591" i="7"/>
  <c r="Y3158" i="7"/>
  <c r="Y3849" i="7"/>
  <c r="Y1503" i="7"/>
  <c r="Y1591" i="7"/>
  <c r="Y4556" i="7"/>
  <c r="Y389" i="7"/>
  <c r="Y3498" i="7"/>
  <c r="Y493" i="7"/>
  <c r="Y1070" i="7"/>
  <c r="Y1898" i="7"/>
  <c r="Y3064" i="7"/>
  <c r="Y535" i="7"/>
  <c r="Y3458" i="7"/>
  <c r="Y2466" i="7"/>
  <c r="Y4965" i="7"/>
  <c r="Y4281" i="7"/>
  <c r="Y2897" i="7"/>
  <c r="Y1800" i="7"/>
  <c r="Y4622" i="7"/>
  <c r="Y1987" i="7"/>
  <c r="Y4168" i="7"/>
  <c r="Y247" i="7"/>
  <c r="Y2190" i="7"/>
  <c r="Y3138" i="7"/>
  <c r="Y3120" i="7"/>
  <c r="Y4853" i="7"/>
  <c r="Y4819" i="7"/>
  <c r="Y3315" i="7"/>
  <c r="Y1377" i="7"/>
  <c r="Y3196" i="7"/>
  <c r="Y837" i="7"/>
  <c r="Y4110" i="7"/>
  <c r="Y2750" i="7"/>
  <c r="Y480" i="7"/>
  <c r="Y2429" i="7"/>
  <c r="Y1468" i="7"/>
  <c r="Y3450" i="7"/>
  <c r="Y4070" i="7"/>
  <c r="Y4591" i="7"/>
  <c r="Y2754" i="7"/>
  <c r="Y2570" i="7"/>
  <c r="Y583" i="7"/>
  <c r="Y3237" i="7"/>
  <c r="Y3435" i="7"/>
  <c r="Y2339" i="7"/>
  <c r="Y1260" i="7"/>
  <c r="Y651" i="7"/>
  <c r="Y2872" i="7"/>
  <c r="Y4038" i="7"/>
  <c r="Y3029" i="7"/>
  <c r="Y2221" i="7"/>
  <c r="Y2480" i="7"/>
  <c r="Y4920" i="7"/>
  <c r="Y339" i="7"/>
  <c r="Y2056" i="7"/>
  <c r="Y2368" i="7"/>
  <c r="Y1875" i="7"/>
  <c r="Y2336" i="7"/>
  <c r="Y1170" i="7"/>
  <c r="Y4378" i="7"/>
  <c r="Y4311" i="7"/>
  <c r="Y3432" i="7"/>
  <c r="Y1191" i="7"/>
  <c r="Y3074" i="7"/>
  <c r="Y2867" i="7"/>
  <c r="Y4966" i="7"/>
  <c r="Y3264" i="7"/>
  <c r="Y4338" i="7"/>
  <c r="Y464" i="7"/>
  <c r="Y1372" i="7"/>
  <c r="Y3471" i="7"/>
  <c r="Y4126" i="7"/>
  <c r="Y3013" i="7"/>
  <c r="Y4684" i="7"/>
  <c r="Y4649" i="7"/>
  <c r="Y2908" i="7"/>
  <c r="Y3014" i="7"/>
  <c r="Y2224" i="7"/>
  <c r="Y3293" i="7"/>
  <c r="Y4798" i="7"/>
  <c r="Y1045" i="7"/>
  <c r="Y3023" i="7"/>
  <c r="Y1475" i="7"/>
  <c r="Y2260" i="7"/>
  <c r="Y95" i="7"/>
  <c r="Y4542" i="7"/>
  <c r="Y2144" i="7"/>
  <c r="Y2274" i="7"/>
  <c r="Y534" i="7"/>
  <c r="Y3587" i="7"/>
  <c r="Y1556" i="7"/>
  <c r="Y3276" i="7"/>
  <c r="Y3000" i="7"/>
  <c r="Y1949" i="7"/>
  <c r="Y2639" i="7"/>
  <c r="Y1836" i="7"/>
  <c r="Y3105" i="7"/>
  <c r="Y4860" i="7"/>
  <c r="Y3759" i="7"/>
  <c r="Y1443" i="7"/>
  <c r="Y827" i="7"/>
  <c r="Y4185" i="7"/>
  <c r="Y3802" i="7"/>
  <c r="Y4781" i="7"/>
  <c r="Y3894" i="7"/>
  <c r="Y2412" i="7"/>
  <c r="Y376" i="7"/>
  <c r="Y2049" i="7"/>
  <c r="Y1598" i="7"/>
  <c r="Y1313" i="7"/>
  <c r="Y4125" i="7"/>
  <c r="Y4217" i="7"/>
  <c r="Y385" i="7"/>
  <c r="Y1205" i="7"/>
  <c r="Y348" i="7"/>
  <c r="Y666" i="7"/>
  <c r="Y2798" i="7"/>
  <c r="Y854" i="7"/>
  <c r="Y1571" i="7"/>
  <c r="Y2329" i="7"/>
  <c r="Y53" i="7"/>
  <c r="Y3838" i="7"/>
  <c r="Y3421" i="7"/>
  <c r="Y4214" i="7"/>
  <c r="Y4572" i="7"/>
  <c r="Y3665" i="7"/>
  <c r="Y4495" i="7"/>
  <c r="Y4793" i="7"/>
  <c r="Y3633" i="7"/>
  <c r="Y1250" i="7"/>
  <c r="Y245" i="7"/>
  <c r="Y1404" i="7"/>
  <c r="Y4651" i="7"/>
  <c r="Y2215" i="7"/>
  <c r="Y3187" i="7"/>
  <c r="Y1019" i="7"/>
  <c r="Y2745" i="7"/>
  <c r="Y4500" i="7"/>
  <c r="Y4708" i="7"/>
  <c r="Y3972" i="7"/>
  <c r="Y1935" i="7"/>
  <c r="Y1743" i="7"/>
  <c r="Y2509" i="7"/>
  <c r="Y4148" i="7"/>
  <c r="Y1887" i="7"/>
  <c r="Y3828" i="7"/>
  <c r="Y2437" i="7"/>
  <c r="Y2308" i="7"/>
  <c r="Y563" i="7"/>
  <c r="Y1566" i="7"/>
  <c r="Y1408" i="7"/>
  <c r="Y4321" i="7"/>
  <c r="Y4492" i="7"/>
  <c r="Y2727" i="7"/>
  <c r="Y3799" i="7"/>
  <c r="Y2346" i="7"/>
  <c r="Y1301" i="7"/>
  <c r="Y745" i="7"/>
  <c r="Y2870" i="7"/>
  <c r="Y3222" i="7"/>
  <c r="Y877" i="7"/>
  <c r="Y1195" i="7"/>
  <c r="Y4490" i="7"/>
  <c r="Y2145" i="7"/>
  <c r="Y3949" i="7"/>
  <c r="Y3333" i="7"/>
  <c r="Y1770" i="7"/>
  <c r="Y2369" i="7"/>
  <c r="Y1737" i="7"/>
  <c r="Y282" i="7"/>
  <c r="Y800" i="7"/>
  <c r="Y1240" i="7"/>
  <c r="Y739" i="7"/>
  <c r="Y2796" i="7"/>
  <c r="Y3375" i="7"/>
  <c r="Y2251" i="7"/>
  <c r="Y4887" i="7"/>
  <c r="Y3051" i="7"/>
  <c r="Y1528" i="7"/>
  <c r="Y267" i="7"/>
  <c r="Y2243" i="7"/>
  <c r="Y1444" i="7"/>
  <c r="Y3614" i="7"/>
  <c r="Y4134" i="7"/>
  <c r="Y3595" i="7"/>
  <c r="Y3448" i="7"/>
  <c r="Y340" i="7"/>
  <c r="Y3856" i="7"/>
  <c r="Y1445" i="7"/>
  <c r="Y2899" i="7"/>
  <c r="Y2297" i="7"/>
  <c r="Y2123" i="7"/>
  <c r="Y876" i="7"/>
  <c r="Y3866" i="7"/>
  <c r="Y3133" i="7"/>
  <c r="Y1307" i="7"/>
  <c r="Y2082" i="7"/>
  <c r="Y3162" i="7"/>
  <c r="Y4277" i="7"/>
  <c r="Y1623" i="7"/>
  <c r="Y2645" i="7"/>
  <c r="Y853" i="7"/>
  <c r="Y4794" i="7"/>
  <c r="Y299" i="7"/>
  <c r="Y1999" i="7"/>
  <c r="Y3326" i="7"/>
  <c r="Y2670" i="7"/>
  <c r="Y2310" i="7"/>
  <c r="Y2304" i="7"/>
  <c r="Y1863" i="7"/>
  <c r="Y1336" i="7"/>
  <c r="Y4062" i="7"/>
  <c r="Y3654" i="7"/>
  <c r="Y1283" i="7"/>
  <c r="Y4686" i="7"/>
  <c r="Y4357" i="7"/>
  <c r="Y4290" i="7"/>
  <c r="Y3647" i="7"/>
  <c r="Y858" i="7"/>
  <c r="Y1218" i="7"/>
  <c r="Y2124" i="7"/>
  <c r="Y3648" i="7"/>
  <c r="Y1412" i="7"/>
  <c r="Y2932" i="7"/>
  <c r="Y985" i="7"/>
  <c r="Y207" i="7"/>
  <c r="Y3767" i="7"/>
  <c r="Y4892" i="7"/>
  <c r="Y210" i="7"/>
  <c r="Y3494" i="7"/>
  <c r="Y455" i="7"/>
  <c r="Y3817" i="7"/>
  <c r="Y2317" i="7"/>
  <c r="Y3451" i="7"/>
  <c r="Y2239" i="7"/>
  <c r="Y3328" i="7"/>
  <c r="Y3887" i="7"/>
  <c r="Y3994" i="7"/>
  <c r="Y4962" i="7"/>
  <c r="Y342" i="7"/>
  <c r="Y3993" i="7"/>
  <c r="Y3517" i="7"/>
  <c r="Y2951" i="7"/>
  <c r="Y156" i="7"/>
  <c r="Y4192" i="7"/>
  <c r="Y3186" i="7"/>
  <c r="Y2513" i="7"/>
  <c r="Y1804" i="7"/>
  <c r="Y1844" i="7"/>
  <c r="Y1801" i="7"/>
  <c r="Y2384" i="7"/>
  <c r="Y387" i="7"/>
  <c r="Y117" i="7"/>
  <c r="Y2065" i="7"/>
  <c r="Y3097" i="7"/>
  <c r="Y3704" i="7"/>
  <c r="Y3899" i="7"/>
  <c r="Y4052" i="7"/>
  <c r="Y3334" i="7"/>
  <c r="Y252" i="7"/>
  <c r="Y302" i="7"/>
  <c r="Y4474" i="7"/>
  <c r="Y3096" i="7"/>
  <c r="Y1690" i="7"/>
  <c r="Y4247" i="7"/>
  <c r="Y3084" i="7"/>
  <c r="Y4177" i="7"/>
  <c r="Y1683" i="7"/>
  <c r="Y2268" i="7"/>
  <c r="Y1749" i="7"/>
  <c r="Y3599" i="7"/>
  <c r="Y4198" i="7"/>
  <c r="Y510" i="7"/>
  <c r="Y1688" i="7"/>
  <c r="Y4377" i="7"/>
  <c r="Y4731" i="7"/>
  <c r="Y306" i="7"/>
  <c r="Y4963" i="7"/>
  <c r="Y621" i="7"/>
  <c r="Y1534" i="7"/>
  <c r="Y3422" i="7"/>
  <c r="Y4608" i="7"/>
  <c r="Y1984" i="7"/>
  <c r="Y4409" i="7"/>
  <c r="Y1652" i="7"/>
  <c r="Y2470" i="7"/>
  <c r="Y4635" i="7"/>
  <c r="Y1394" i="7"/>
  <c r="Y3966" i="7"/>
  <c r="Y1833" i="7"/>
  <c r="Y1082" i="7"/>
  <c r="Y3443" i="7"/>
  <c r="Y1020" i="7"/>
  <c r="Y1472" i="7"/>
  <c r="Y4923" i="7"/>
  <c r="Y2510" i="7"/>
  <c r="Y4291" i="7"/>
  <c r="Y1416" i="7"/>
  <c r="Y679" i="7"/>
  <c r="Y1600" i="7"/>
  <c r="Y2392" i="7"/>
  <c r="Y56" i="7"/>
  <c r="Y4757" i="7"/>
  <c r="Y1589" i="7"/>
  <c r="Y2024" i="7"/>
  <c r="Y3418" i="7"/>
  <c r="Y2635" i="7"/>
  <c r="Y3304" i="7"/>
  <c r="Y3987" i="7"/>
  <c r="Y2461" i="7"/>
  <c r="Y4190" i="7"/>
  <c r="Y2880" i="7"/>
  <c r="Y2558" i="7"/>
  <c r="Y1659" i="7"/>
  <c r="Y4253" i="7"/>
  <c r="Y1140" i="7"/>
  <c r="Y4938" i="7"/>
  <c r="Y1674" i="7"/>
  <c r="Y1772" i="7"/>
  <c r="Y2522" i="7"/>
  <c r="Y62" i="7"/>
  <c r="Y3403" i="7"/>
  <c r="Y998" i="7"/>
  <c r="Y3686" i="7"/>
  <c r="Y553" i="7"/>
  <c r="Y1915" i="7"/>
  <c r="Y3175" i="7"/>
  <c r="Y1356" i="7"/>
  <c r="Y1640" i="7"/>
  <c r="Y3348" i="7"/>
  <c r="Y1988" i="7"/>
  <c r="Y2217" i="7"/>
  <c r="Y4991" i="7"/>
  <c r="Y270" i="7"/>
  <c r="Y1595" i="7"/>
  <c r="Y1878" i="7"/>
  <c r="Y3880" i="7"/>
  <c r="Y3216" i="7"/>
  <c r="Y3223" i="7"/>
  <c r="Y4764" i="7"/>
  <c r="Y935" i="7"/>
  <c r="Y777" i="7"/>
  <c r="Y246" i="7"/>
  <c r="Y4968" i="7"/>
  <c r="Y1231" i="7"/>
  <c r="Y1653" i="7"/>
  <c r="Y642" i="7"/>
  <c r="Y4399" i="7"/>
  <c r="Y65" i="7"/>
  <c r="Y3711" i="7"/>
  <c r="Y4831" i="7"/>
  <c r="Y3362" i="7"/>
  <c r="Y478" i="7"/>
  <c r="Y3204" i="7"/>
  <c r="Y542" i="7"/>
  <c r="Y781" i="7"/>
  <c r="Y4420" i="7"/>
  <c r="Y2307" i="7"/>
  <c r="Y3460" i="7"/>
  <c r="Y3935" i="7"/>
  <c r="Y811" i="7"/>
  <c r="Y931" i="7"/>
  <c r="Y2154" i="7"/>
  <c r="Y2424" i="7"/>
  <c r="Y236" i="7"/>
  <c r="Y4636" i="7"/>
  <c r="Y1262" i="7"/>
  <c r="Y2743" i="7"/>
  <c r="Y2401" i="7"/>
  <c r="Y4755" i="7"/>
  <c r="Y626" i="7"/>
  <c r="Y2757" i="7"/>
  <c r="Y2778" i="7"/>
  <c r="Y3386" i="7"/>
  <c r="Y995" i="7"/>
  <c r="Y1730" i="7"/>
  <c r="Y2568" i="7"/>
  <c r="Y749" i="7"/>
  <c r="Y3734" i="7"/>
  <c r="Y402" i="7"/>
  <c r="Y2300" i="7"/>
  <c r="Y1057" i="7"/>
  <c r="Y2856" i="7"/>
  <c r="Y2091" i="7"/>
  <c r="Y3738" i="7"/>
  <c r="Y3008" i="7"/>
  <c r="Y4001" i="7"/>
  <c r="Y289" i="7"/>
  <c r="Y439" i="7"/>
  <c r="Y4012" i="7"/>
  <c r="Y2980" i="7"/>
  <c r="Y539" i="7"/>
  <c r="Y350" i="7"/>
  <c r="Y750" i="7"/>
  <c r="Y3860" i="7"/>
  <c r="Y4650" i="7"/>
  <c r="Y4987" i="7"/>
  <c r="Y3412" i="7"/>
  <c r="Y1855" i="7"/>
  <c r="Y3764" i="7"/>
  <c r="Y148" i="7"/>
  <c r="Y1487" i="7"/>
  <c r="Y2484" i="7"/>
  <c r="Y2860" i="7"/>
  <c r="Y1039" i="7"/>
  <c r="Y2853" i="7"/>
  <c r="Y2671" i="7"/>
  <c r="Y4673" i="7"/>
  <c r="Y619" i="7"/>
  <c r="Y3230" i="7"/>
  <c r="Y933" i="7"/>
  <c r="Y1746" i="7"/>
  <c r="Y992" i="7"/>
  <c r="Y2674" i="7"/>
  <c r="Y4405" i="7"/>
  <c r="Y578" i="7"/>
  <c r="Y3476" i="7"/>
  <c r="Y3365" i="7"/>
  <c r="Y2753" i="7"/>
  <c r="Y4154" i="7"/>
  <c r="Y304" i="7"/>
  <c r="Y2171" i="7"/>
  <c r="Y4538" i="7"/>
  <c r="Y458" i="7"/>
  <c r="Y3305" i="7"/>
  <c r="Y3026" i="7"/>
  <c r="Y2390" i="7"/>
  <c r="Y4816" i="7"/>
  <c r="Y4398" i="7"/>
  <c r="Y231" i="7"/>
  <c r="Y2902" i="7"/>
  <c r="Y3712" i="7"/>
  <c r="Y4876" i="7"/>
  <c r="Y2563" i="7"/>
  <c r="Y2037" i="7"/>
  <c r="Y3984" i="7"/>
  <c r="Y3066" i="7"/>
  <c r="Y1710" i="7"/>
  <c r="Y3822" i="7"/>
  <c r="Y1677" i="7"/>
  <c r="Y1957" i="7"/>
  <c r="Y1355" i="7"/>
  <c r="Y4785" i="7"/>
  <c r="Y1063" i="7"/>
  <c r="Y1114" i="7"/>
  <c r="Y533" i="7"/>
  <c r="Y590" i="7"/>
  <c r="Y89" i="7"/>
  <c r="Y2770" i="7"/>
  <c r="Y2393" i="7"/>
  <c r="Y2413" i="7"/>
  <c r="Y4983" i="7"/>
  <c r="Y3141" i="7"/>
  <c r="Y3151" i="7"/>
  <c r="Y2005" i="7"/>
  <c r="Y3681" i="7"/>
  <c r="Y4250" i="7"/>
  <c r="Y832" i="7"/>
  <c r="Y450" i="7"/>
  <c r="Y3613" i="7"/>
  <c r="Y3242" i="7"/>
  <c r="Y4689" i="7"/>
  <c r="Y394" i="7"/>
  <c r="Y896" i="7"/>
  <c r="Y216" i="7"/>
  <c r="Y4459" i="7"/>
  <c r="Y3919" i="7"/>
  <c r="Y2916" i="7"/>
  <c r="Y689" i="7"/>
  <c r="Y2043" i="7"/>
  <c r="Y3932" i="7"/>
  <c r="Y2686" i="7"/>
  <c r="Y3753" i="7"/>
  <c r="Y3837" i="7"/>
  <c r="Y4379" i="7"/>
  <c r="Y3303" i="7"/>
  <c r="Y154" i="7"/>
  <c r="Y3554" i="7"/>
  <c r="Y2903" i="7"/>
  <c r="Y1980" i="7"/>
  <c r="Y1362" i="7"/>
  <c r="Y1248" i="7"/>
  <c r="Y947" i="7"/>
  <c r="Y4329" i="7"/>
  <c r="Y3345" i="7"/>
  <c r="Y2933" i="7"/>
  <c r="Y4129" i="7"/>
  <c r="Y4646" i="7"/>
  <c r="Y1561" i="7"/>
  <c r="Y1583" i="7"/>
  <c r="Y2695" i="7"/>
  <c r="Y3170" i="7"/>
  <c r="Y4395" i="7"/>
  <c r="Y974" i="7"/>
  <c r="Y1111" i="7"/>
  <c r="Y3300" i="7"/>
  <c r="Y2504" i="7"/>
  <c r="Y221" i="7"/>
  <c r="Y909" i="7"/>
  <c r="Y1273" i="7"/>
  <c r="Y2362" i="7"/>
  <c r="Y1088" i="7"/>
  <c r="Y740" i="7"/>
  <c r="Y1265" i="7"/>
  <c r="Y4336" i="7"/>
  <c r="Y2097" i="7"/>
  <c r="Y570" i="7"/>
  <c r="Y2604" i="7"/>
  <c r="Y1145" i="7"/>
  <c r="Y986" i="7"/>
  <c r="Y3839" i="7"/>
  <c r="Y610" i="7"/>
  <c r="Y2405" i="7"/>
  <c r="Y1922" i="7"/>
  <c r="Y227" i="7"/>
  <c r="Y1865" i="7"/>
  <c r="Y701" i="7"/>
  <c r="Y2640" i="7"/>
  <c r="Y2889" i="7"/>
  <c r="Y1233" i="7"/>
  <c r="Y4150" i="7"/>
  <c r="Y3781" i="7"/>
  <c r="Y4446" i="7"/>
  <c r="Y2716" i="7"/>
  <c r="Y1707" i="7"/>
  <c r="Y646" i="7"/>
  <c r="Y31" i="7"/>
  <c r="Y100" i="7"/>
  <c r="Y3407" i="7"/>
  <c r="Y3351" i="7"/>
  <c r="Y2519" i="7"/>
  <c r="Y3080" i="7"/>
  <c r="Y2028" i="7"/>
  <c r="Y2792" i="7"/>
  <c r="Y728" i="7"/>
  <c r="Y3079" i="7"/>
  <c r="Y85" i="7"/>
  <c r="Y1817" i="7"/>
  <c r="Y3921" i="7"/>
  <c r="Y2332" i="7"/>
  <c r="Y3350" i="7"/>
  <c r="Y1650" i="7"/>
  <c r="Y2473" i="7"/>
  <c r="Y484" i="7"/>
  <c r="Y2602" i="7"/>
  <c r="Y2121" i="7"/>
  <c r="Y3662" i="7"/>
  <c r="Y1106" i="7"/>
  <c r="Y3446" i="7"/>
  <c r="Y3089" i="7"/>
  <c r="Y2314" i="7"/>
  <c r="Y1242" i="7"/>
  <c r="Y4818" i="7"/>
  <c r="Y865" i="7"/>
  <c r="Y1379" i="7"/>
  <c r="Y4455" i="7"/>
  <c r="Y3867" i="7"/>
  <c r="Y1564" i="7"/>
  <c r="Y168" i="7"/>
  <c r="Y4929" i="7"/>
  <c r="Y377" i="7"/>
  <c r="Y1352" i="7"/>
  <c r="Y2845" i="7"/>
  <c r="Y2499" i="7"/>
  <c r="Y4789" i="7"/>
  <c r="Y4857" i="7"/>
  <c r="Y2414" i="7"/>
  <c r="Y2238" i="7"/>
  <c r="Y3129" i="7"/>
  <c r="Y2013" i="7"/>
  <c r="Y2763" i="7"/>
  <c r="Y958" i="7"/>
  <c r="Y3735" i="7"/>
  <c r="Y128" i="7"/>
  <c r="Y4724" i="7"/>
  <c r="Y3881" i="7"/>
  <c r="Y768" i="7"/>
  <c r="Y514" i="7"/>
  <c r="Y4087" i="7"/>
  <c r="Y846" i="7"/>
  <c r="Y1861" i="7"/>
  <c r="Y3171" i="7"/>
  <c r="Y3555" i="7"/>
  <c r="Y1786" i="7"/>
  <c r="Y2270" i="7"/>
  <c r="Y2700" i="7"/>
  <c r="Y4484" i="7"/>
  <c r="Y1237" i="7"/>
  <c r="Y3617" i="7"/>
  <c r="Y1660" i="7"/>
  <c r="Y4709" i="7"/>
  <c r="Y696" i="7"/>
  <c r="Y4028" i="7"/>
  <c r="Y3156" i="7"/>
  <c r="Y290" i="7"/>
  <c r="Y2969" i="7"/>
  <c r="Y2595" i="7"/>
  <c r="Y1624" i="7"/>
  <c r="Y1515" i="7"/>
  <c r="Y2379" i="7"/>
  <c r="Y2363" i="7"/>
  <c r="Y457" i="7"/>
  <c r="Y3441" i="7"/>
  <c r="Y2825" i="7"/>
  <c r="Y2806" i="7"/>
  <c r="Y4882" i="7"/>
  <c r="Y4628" i="7"/>
  <c r="Y1322" i="7"/>
  <c r="Y3121" i="7"/>
  <c r="Y4482" i="7"/>
  <c r="Y2311" i="7"/>
  <c r="Y183" i="7"/>
  <c r="Y218" i="7"/>
  <c r="Y2474" i="7"/>
  <c r="Y708" i="7"/>
  <c r="Y1335" i="7"/>
  <c r="Y197" i="7"/>
  <c r="Y2623" i="7"/>
  <c r="Y971" i="7"/>
  <c r="Y3976" i="7"/>
  <c r="Y2017" i="7"/>
  <c r="Y174" i="7"/>
  <c r="Y1946" i="7"/>
  <c r="Y4875" i="7"/>
  <c r="Y378" i="7"/>
  <c r="Y4157" i="7"/>
  <c r="Y2613" i="7"/>
  <c r="Y1748" i="7"/>
  <c r="Y4580" i="7"/>
  <c r="Y320" i="7"/>
  <c r="Y4050" i="7"/>
  <c r="Y615" i="7"/>
  <c r="Y2590" i="7"/>
  <c r="Y2125" i="7"/>
  <c r="Y4595" i="7"/>
  <c r="Y654" i="7"/>
  <c r="Y1204" i="7"/>
  <c r="Y2050" i="7"/>
  <c r="Y3254" i="7"/>
  <c r="Y243" i="7"/>
  <c r="Y2165" i="7"/>
  <c r="Y3827" i="7"/>
  <c r="Y1792" i="7"/>
  <c r="Y4909" i="7"/>
  <c r="Y2580" i="7"/>
  <c r="Y550" i="7"/>
  <c r="Y3349" i="7"/>
  <c r="Y476" i="7"/>
  <c r="Y1051" i="7"/>
  <c r="Y2035" i="7"/>
  <c r="Y2370" i="7"/>
  <c r="Y1907" i="7"/>
  <c r="Y82" i="7"/>
  <c r="Y4100" i="7"/>
  <c r="Y2068" i="7"/>
  <c r="Y4672" i="7"/>
  <c r="Y920" i="7"/>
  <c r="Y1431" i="7"/>
  <c r="Y2444" i="7"/>
  <c r="Y3103" i="7"/>
  <c r="Y2439" i="7"/>
  <c r="Y2232" i="7"/>
  <c r="Y3389" i="7"/>
  <c r="Y1849" i="7"/>
  <c r="Y101" i="7"/>
  <c r="Y1822" i="7"/>
  <c r="Y107" i="7"/>
  <c r="Y194" i="7"/>
  <c r="Y2944" i="7"/>
  <c r="Y165" i="7"/>
  <c r="Y4934" i="7"/>
  <c r="Y3663" i="7"/>
  <c r="Y414" i="7"/>
  <c r="Y2904" i="7"/>
  <c r="Y4356" i="7"/>
  <c r="Y1954" i="7"/>
  <c r="Y1213" i="7"/>
  <c r="Y4988" i="7"/>
  <c r="Y2893" i="7"/>
  <c r="Y1760" i="7"/>
  <c r="Y1382" i="7"/>
  <c r="Y2433" i="7"/>
  <c r="Y1670" i="7"/>
  <c r="Y2538" i="7"/>
  <c r="Y4203" i="7"/>
  <c r="Y1305" i="7"/>
  <c r="Y3207" i="7"/>
  <c r="Y3453" i="7"/>
  <c r="Y2718" i="7"/>
  <c r="Y3179" i="7"/>
  <c r="Y3936" i="7"/>
  <c r="Y372" i="7"/>
  <c r="Y4071" i="7"/>
  <c r="Y969" i="7"/>
  <c r="Y1073" i="7"/>
  <c r="Y20" i="7"/>
  <c r="Y150" i="7"/>
  <c r="Y2843" i="7"/>
  <c r="Y1608" i="7"/>
  <c r="Y4712" i="7"/>
  <c r="Y1048" i="7"/>
  <c r="Y359" i="7"/>
  <c r="Y4593" i="7"/>
  <c r="Y4296" i="7"/>
  <c r="Y3850" i="7"/>
  <c r="Y2167" i="7"/>
  <c r="Y2506" i="7"/>
  <c r="Y1340" i="7"/>
  <c r="Y1341" i="7"/>
  <c r="Y412" i="7"/>
  <c r="Y4586" i="7"/>
  <c r="Y2298" i="7"/>
  <c r="Y3924" i="7"/>
  <c r="Y4301" i="7"/>
  <c r="Y1870" i="7"/>
  <c r="Y607" i="7"/>
  <c r="Y4075" i="7"/>
  <c r="Y4893" i="7"/>
  <c r="Y1129" i="7"/>
  <c r="Y4496" i="7"/>
  <c r="Y1160" i="7"/>
  <c r="Y3544" i="7"/>
  <c r="Y2935" i="7"/>
  <c r="Y3967" i="7"/>
  <c r="Y2551" i="7"/>
  <c r="Y2702" i="7"/>
  <c r="Y1545" i="7"/>
  <c r="Y3818" i="7"/>
  <c r="Y1796" i="7"/>
  <c r="Y1192" i="7"/>
  <c r="Y3550" i="7"/>
  <c r="Y201" i="7"/>
  <c r="Y4211" i="7"/>
  <c r="Y66" i="7"/>
  <c r="Y2355" i="7"/>
  <c r="Y4343" i="7"/>
  <c r="Y4820" i="7"/>
  <c r="Y4604" i="7"/>
  <c r="Y1510" i="7"/>
  <c r="Y3228" i="7"/>
  <c r="Y2939" i="7"/>
  <c r="Y17" i="7"/>
  <c r="Y3430" i="7"/>
  <c r="Y3577" i="7"/>
  <c r="Y3573" i="7"/>
  <c r="Y185" i="7"/>
  <c r="Y2696" i="7"/>
  <c r="Y3535" i="7"/>
  <c r="Y2949" i="7"/>
  <c r="Y4659" i="7"/>
  <c r="Y4077" i="7"/>
  <c r="Y3571" i="7"/>
  <c r="Y4666" i="7"/>
  <c r="Y4307" i="7"/>
  <c r="Y3039" i="7"/>
  <c r="Y4910" i="7"/>
  <c r="Y3558" i="7"/>
  <c r="Y410" i="7"/>
  <c r="Y1956" i="7"/>
  <c r="Y664" i="7"/>
  <c r="Y923" i="7"/>
  <c r="Y4600" i="7"/>
  <c r="Y3382" i="7"/>
  <c r="Y4575" i="7"/>
  <c r="Y4716" i="7"/>
  <c r="Y2868" i="7"/>
  <c r="Y3945" i="7"/>
  <c r="Y2228" i="7"/>
  <c r="Y1950" i="7"/>
  <c r="Y1985" i="7"/>
  <c r="Y291" i="7"/>
  <c r="Y2955" i="7"/>
  <c r="Y3568" i="7"/>
  <c r="Y3991" i="7"/>
  <c r="Y370" i="7"/>
  <c r="Y3052" i="7"/>
  <c r="Y757" i="7"/>
  <c r="Y2395" i="7"/>
  <c r="Y1856" i="7"/>
  <c r="Y3502" i="7"/>
  <c r="Y3015" i="7"/>
  <c r="Y622" i="7"/>
  <c r="Y4874" i="7"/>
  <c r="Y1375" i="7"/>
  <c r="Y3673" i="7"/>
  <c r="Y857" i="7"/>
  <c r="Y470" i="7"/>
  <c r="Y759" i="7"/>
  <c r="Y4430" i="7"/>
  <c r="Y3324" i="7"/>
  <c r="Y3095" i="7"/>
  <c r="Y1200" i="7"/>
  <c r="Y4994" i="7"/>
  <c r="Y3152" i="7"/>
  <c r="Y4508" i="7"/>
  <c r="Y3551" i="7"/>
  <c r="Y157" i="7"/>
  <c r="Y3360" i="7"/>
  <c r="Y2465" i="7"/>
  <c r="Y330" i="7"/>
  <c r="Y4152" i="7"/>
  <c r="Y1002" i="7"/>
  <c r="Y3930" i="7"/>
  <c r="Y2282" i="7"/>
  <c r="Y3109" i="7"/>
  <c r="Y4960" i="7"/>
  <c r="Y2687" i="7"/>
  <c r="Y788" i="7"/>
  <c r="Y576" i="7"/>
  <c r="Y1550" i="7"/>
  <c r="Y2688" i="7"/>
  <c r="Y3878" i="7"/>
  <c r="Y2701" i="7"/>
  <c r="Y60" i="7"/>
  <c r="Y241" i="7"/>
  <c r="Y1187" i="7"/>
  <c r="Y3973" i="7"/>
  <c r="Y2240" i="7"/>
  <c r="Y4431" i="7"/>
  <c r="Y2823" i="7"/>
  <c r="Y3127" i="7"/>
  <c r="Y1931" i="7"/>
  <c r="Y1049" i="7"/>
  <c r="Y3258" i="7"/>
  <c r="Y1168" i="7"/>
  <c r="Y3656" i="7"/>
  <c r="Y943" i="7"/>
  <c r="Y673" i="7"/>
  <c r="Y3697" i="7"/>
  <c r="Y838" i="7"/>
  <c r="Y4552" i="7"/>
  <c r="Y3916" i="7"/>
  <c r="Y2292" i="7"/>
  <c r="Y1709" i="7"/>
  <c r="Y4292" i="7"/>
  <c r="Y4199" i="7"/>
  <c r="Y4533" i="7"/>
  <c r="Y360" i="7"/>
  <c r="Y736" i="7"/>
  <c r="Y3279" i="7"/>
  <c r="Y3221" i="7"/>
  <c r="Y4981" i="7"/>
  <c r="Y1323" i="7"/>
  <c r="Y527" i="7"/>
  <c r="Y2127" i="7"/>
  <c r="Y2507" i="7"/>
  <c r="Y2854" i="7"/>
  <c r="Y1500" i="7"/>
  <c r="Y4300" i="7"/>
  <c r="Y1368" i="7"/>
  <c r="Y4193" i="7"/>
  <c r="Y4632" i="7"/>
  <c r="Y142" i="7"/>
  <c r="Y2619" i="7"/>
  <c r="Y392" i="7"/>
  <c r="Y3153" i="7"/>
  <c r="Y3090" i="7"/>
  <c r="Y2589" i="7"/>
  <c r="Y4932" i="7"/>
  <c r="Y2559" i="7"/>
  <c r="Y3489" i="7"/>
  <c r="Y2500" i="7"/>
  <c r="Y4710" i="7"/>
  <c r="Y3075" i="7"/>
  <c r="Y3213" i="7"/>
  <c r="Y3751" i="7"/>
  <c r="Y2746" i="7"/>
  <c r="Y3255" i="7"/>
  <c r="Y428" i="7"/>
  <c r="Y2062" i="7"/>
  <c r="Y730" i="7"/>
  <c r="Y3163" i="7"/>
  <c r="Y2249" i="7"/>
  <c r="Y2342" i="7"/>
  <c r="Y1516" i="7"/>
  <c r="Y1156" i="7"/>
  <c r="Y1395" i="7"/>
  <c r="Y2478" i="7"/>
  <c r="Y2894" i="7"/>
  <c r="Y2697" i="7"/>
  <c r="Y4380" i="7"/>
  <c r="Y3384" i="7"/>
  <c r="Y1259" i="7"/>
  <c r="Y2587" i="7"/>
  <c r="Y4240" i="7"/>
  <c r="Y1574" i="7"/>
  <c r="Y1448" i="7"/>
  <c r="Y3760" i="7"/>
  <c r="Y600" i="7"/>
  <c r="Y4285" i="7"/>
  <c r="Y840" i="7"/>
  <c r="Y1011" i="7"/>
  <c r="Y1936" i="7"/>
  <c r="Y2092" i="7"/>
  <c r="Y1686" i="7"/>
  <c r="Y2313" i="7"/>
  <c r="Y4894" i="7"/>
  <c r="Y1499" i="7"/>
  <c r="Y1373" i="7"/>
  <c r="Y3545" i="7"/>
  <c r="Y3387" i="7"/>
  <c r="Y1164" i="7"/>
  <c r="Y2677" i="7"/>
  <c r="Y3719" i="7"/>
  <c r="Y1089" i="7"/>
  <c r="Y4553" i="7"/>
  <c r="Y1575" i="7"/>
  <c r="Y2956" i="7"/>
  <c r="Y3217" i="7"/>
  <c r="Y3229" i="7"/>
  <c r="Y4053" i="7"/>
  <c r="Y4681" i="7"/>
  <c r="Y2356" i="7"/>
  <c r="Y1947" i="7"/>
  <c r="Y1359" i="7"/>
  <c r="Y2862" i="7"/>
  <c r="Y3525" i="7"/>
  <c r="Y3623" i="7"/>
  <c r="Y1075" i="7"/>
  <c r="Y343" i="7"/>
  <c r="Y1531" i="7"/>
  <c r="Y3708" i="7"/>
  <c r="Y4371" i="7"/>
  <c r="Y2874" i="7"/>
  <c r="Y2265" i="7"/>
  <c r="Y753" i="7"/>
  <c r="Y4428" i="7"/>
  <c r="Y2027" i="7"/>
  <c r="Y3526" i="7"/>
  <c r="Y798" i="7"/>
  <c r="Y904" i="7"/>
  <c r="Y4765" i="7"/>
  <c r="Y2941" i="7"/>
  <c r="Y2569" i="7"/>
  <c r="Y3310" i="7"/>
  <c r="Y4521" i="7"/>
  <c r="Y3844" i="7"/>
  <c r="Y1154" i="7"/>
  <c r="Y1751" i="7"/>
  <c r="Y3361" i="7"/>
  <c r="Y1620" i="7"/>
  <c r="Y2168" i="7"/>
  <c r="Y1028" i="7"/>
  <c r="Y1965" i="7"/>
  <c r="Y3027" i="7"/>
  <c r="Y2151" i="7"/>
  <c r="Y3701" i="7"/>
  <c r="Y2106" i="7"/>
  <c r="Y2858" i="7"/>
  <c r="Y4849" i="7"/>
  <c r="Y1584" i="7"/>
  <c r="Y3638" i="7"/>
  <c r="Y2119" i="7"/>
  <c r="Y3721" i="7"/>
  <c r="Y2689" i="7"/>
  <c r="Y975" i="7"/>
  <c r="Y1741" i="7"/>
  <c r="Y2293" i="7"/>
  <c r="Y88" i="7"/>
  <c r="Y325" i="7"/>
  <c r="Y3725" i="7"/>
  <c r="Y1328" i="7"/>
  <c r="Y2964" i="7"/>
  <c r="Y1029" i="7"/>
  <c r="Y3364" i="7"/>
  <c r="Y1399" i="7"/>
  <c r="Y2947" i="7"/>
  <c r="Y4302" i="7"/>
  <c r="Y2815" i="7"/>
  <c r="Y2768" i="7"/>
  <c r="Y4791" i="7"/>
  <c r="Y3536" i="7"/>
  <c r="Y1698" i="7"/>
  <c r="Y996" i="7"/>
  <c r="Y1493" i="7"/>
  <c r="Y4417" i="7"/>
  <c r="Y263" i="7"/>
  <c r="Y4237" i="7"/>
  <c r="Y1825" i="7"/>
  <c r="Y2022" i="7"/>
  <c r="Y4592" i="7"/>
  <c r="Y2011" i="7"/>
  <c r="Y2066" i="7"/>
  <c r="Y2846" i="7"/>
  <c r="Y4528" i="7"/>
  <c r="Y3574" i="7"/>
  <c r="Y1899" i="7"/>
  <c r="Y4135" i="7"/>
  <c r="Y3854" i="7"/>
  <c r="Y1555" i="7"/>
  <c r="Y991" i="7"/>
  <c r="Y1697" i="7"/>
  <c r="Y4476" i="7"/>
  <c r="Y4726" i="7"/>
  <c r="Y1040" i="7"/>
  <c r="Y3974" i="7"/>
  <c r="Y4340" i="7"/>
  <c r="Y1543" i="7"/>
  <c r="Y4169" i="7"/>
  <c r="Y596" i="7"/>
  <c r="Y4421" i="7"/>
  <c r="Y3651" i="7"/>
  <c r="Y4603" i="7"/>
  <c r="Y2442" i="7"/>
  <c r="Y239" i="7"/>
  <c r="Y2178" i="7"/>
  <c r="Y2842" i="7"/>
  <c r="Y3600" i="7"/>
  <c r="Y1558" i="7"/>
  <c r="Y1376" i="7"/>
  <c r="Y1925" i="7"/>
  <c r="Y2409" i="7"/>
  <c r="Y2869" i="7"/>
  <c r="Y383" i="7"/>
  <c r="Y579" i="7"/>
  <c r="Y639" i="7"/>
  <c r="Y3857" i="7"/>
  <c r="Y287" i="7"/>
  <c r="Y3376" i="7"/>
  <c r="Y1464" i="7"/>
  <c r="Y758" i="7"/>
  <c r="Y3609" i="7"/>
  <c r="Y4480" i="7"/>
  <c r="Y2526" i="7"/>
  <c r="Y4866" i="7"/>
  <c r="Y2193" i="7"/>
  <c r="Y1220" i="7"/>
  <c r="Y732" i="7"/>
  <c r="Y2116" i="7"/>
  <c r="Y3752" i="7"/>
  <c r="Y2315" i="7"/>
  <c r="Y451" i="7"/>
  <c r="Y4434" i="7"/>
  <c r="Y4583" i="7"/>
  <c r="Y3263" i="7"/>
  <c r="Y1435" i="7"/>
  <c r="Y936" i="7"/>
  <c r="Y1215" i="7"/>
  <c r="Y1118" i="7"/>
  <c r="Y842" i="7"/>
  <c r="Y594" i="7"/>
  <c r="Y262" i="7"/>
  <c r="Y119" i="7"/>
  <c r="Y1085" i="7"/>
  <c r="Y3643" i="7"/>
  <c r="Y4573" i="7"/>
  <c r="Y1454" i="7"/>
  <c r="Y2259" i="7"/>
  <c r="Y4153" i="7"/>
  <c r="Y4064" i="7"/>
  <c r="Y129" i="7"/>
  <c r="Y3682" i="7"/>
  <c r="Y3191" i="7"/>
  <c r="Y1476" i="7"/>
  <c r="Y2988" i="7"/>
  <c r="Y2220" i="7"/>
  <c r="Y1023" i="7"/>
  <c r="Y3615" i="7"/>
  <c r="Y4472" i="7"/>
  <c r="Y2995" i="7"/>
  <c r="Y1400" i="7"/>
  <c r="Y3679" i="7"/>
  <c r="Y1314" i="7"/>
  <c r="Y946" i="7"/>
  <c r="Y3415" i="7"/>
  <c r="Y890" i="7"/>
  <c r="Y3383" i="7"/>
  <c r="Y3659" i="7"/>
  <c r="Y2742" i="7"/>
  <c r="Y1655" i="7"/>
  <c r="Y4322" i="7"/>
  <c r="Y3122" i="7"/>
  <c r="Y1324" i="7"/>
  <c r="Y2814" i="7"/>
  <c r="Y932" i="7"/>
  <c r="Y4763" i="7"/>
  <c r="Y57" i="7"/>
  <c r="Y2447" i="7"/>
  <c r="Y4435" i="7"/>
  <c r="Y2149" i="7"/>
  <c r="Y823" i="7"/>
  <c r="Y105" i="7"/>
  <c r="Y894" i="7"/>
  <c r="Y187" i="7"/>
  <c r="Y3408" i="7"/>
  <c r="Y4862" i="7"/>
  <c r="Y2835" i="7"/>
  <c r="Y48" i="7"/>
  <c r="Y655" i="7"/>
  <c r="Y4788" i="7"/>
  <c r="Y2631" i="7"/>
  <c r="Y4637" i="7"/>
  <c r="Y1948" i="7"/>
  <c r="Y3468" i="7"/>
  <c r="Y917" i="7"/>
  <c r="Y1937" i="7"/>
  <c r="Y2271" i="7"/>
  <c r="Y468" i="7"/>
  <c r="Y595" i="7"/>
  <c r="Y3381" i="7"/>
  <c r="Y4725" i="7"/>
  <c r="Y4630" i="7"/>
  <c r="Y166" i="7"/>
  <c r="Y3597" i="7"/>
  <c r="Y4516" i="7"/>
  <c r="Y2023" i="7"/>
  <c r="Y1742" i="7"/>
  <c r="Y2708" i="7"/>
  <c r="Y1820" i="7"/>
  <c r="Y4096" i="7"/>
  <c r="Y3209" i="7"/>
  <c r="Y1221" i="7"/>
  <c r="Y1971" i="7"/>
  <c r="Y1440" i="7"/>
  <c r="Y3645" i="7"/>
  <c r="Y3791" i="7"/>
  <c r="Y635" i="7"/>
  <c r="Y4460" i="7"/>
  <c r="Y4534" i="7"/>
  <c r="Y4617" i="7"/>
  <c r="Y1483" i="7"/>
  <c r="Y2088" i="7"/>
  <c r="Y1311" i="7"/>
  <c r="Y2582" i="7"/>
  <c r="Y3235" i="7"/>
  <c r="Y2707" i="7"/>
  <c r="Y4022" i="7"/>
  <c r="Y1201" i="7"/>
  <c r="Y2892" i="7"/>
  <c r="Y1675" i="7"/>
  <c r="Y3069" i="7"/>
  <c r="Y4836" i="7"/>
  <c r="Y1793" i="7"/>
  <c r="Y1342" i="7"/>
  <c r="Y1084" i="7"/>
  <c r="Y859" i="7"/>
  <c r="Y505" i="7"/>
  <c r="Y3956" i="7"/>
  <c r="Y2275" i="7"/>
  <c r="Y3542" i="7"/>
  <c r="Y1174" i="7"/>
  <c r="Y580" i="7"/>
  <c r="Y833" i="7"/>
  <c r="Y897" i="7"/>
  <c r="Y3427" i="7"/>
  <c r="Y415" i="7"/>
  <c r="Y1473" i="7"/>
  <c r="Y3575" i="7"/>
  <c r="Y3796" i="7"/>
  <c r="Y1553" i="7"/>
  <c r="Y2252" i="7"/>
  <c r="Y1835" i="7"/>
  <c r="Y1621" i="7"/>
  <c r="Y4729" i="7"/>
  <c r="Y4995" i="7"/>
  <c r="Y1618" i="7"/>
  <c r="Y203" i="7"/>
  <c r="Y1417" i="7"/>
  <c r="Y2913" i="7"/>
  <c r="Y433" i="7"/>
  <c r="Y3744" i="7"/>
  <c r="Y52" i="7"/>
  <c r="Y4429" i="7"/>
  <c r="Y408" i="7"/>
  <c r="Y4828" i="7"/>
  <c r="Y3092" i="7"/>
  <c r="Y2351" i="7"/>
  <c r="Y3692" i="7"/>
  <c r="Y2237" i="7"/>
  <c r="Y2241" i="7"/>
  <c r="Y32" i="7"/>
  <c r="Y326" i="7"/>
  <c r="Y3833" i="7"/>
  <c r="Y3327" i="7"/>
  <c r="Y1998" i="7"/>
  <c r="Y3706" i="7"/>
  <c r="Y254" i="7"/>
  <c r="Y3352" i="7"/>
  <c r="Y2738" i="7"/>
  <c r="Y3402" i="7"/>
  <c r="Y4437" i="7"/>
  <c r="Y3576" i="7"/>
  <c r="Y1006" i="7"/>
  <c r="Y3649" i="7"/>
  <c r="Y3058" i="7"/>
  <c r="Y2665" i="7"/>
  <c r="Y4993" i="7"/>
  <c r="Y1277" i="7"/>
  <c r="Y2909" i="7"/>
  <c r="Y2704" i="7"/>
  <c r="Y4946" i="7"/>
  <c r="Y4213" i="7"/>
  <c r="Y2166" i="7"/>
  <c r="Y4141" i="7"/>
  <c r="Y515" i="7"/>
  <c r="Y1024" i="7"/>
  <c r="Y1619" i="7"/>
  <c r="Y729" i="7"/>
  <c r="Y4008" i="7"/>
  <c r="Y292" i="7"/>
  <c r="Y1768" i="7"/>
  <c r="Y3694" i="7"/>
  <c r="Y3910" i="7"/>
  <c r="Y2608" i="7"/>
  <c r="Y1781" i="7"/>
  <c r="Y2255" i="7"/>
  <c r="Y212" i="7"/>
  <c r="Y3769" i="7"/>
  <c r="Y970" i="7"/>
  <c r="Y3006" i="7"/>
  <c r="Y1641" i="7"/>
  <c r="Y1124" i="7"/>
  <c r="Y693" i="7"/>
  <c r="Y277" i="7"/>
  <c r="Y2970" i="7"/>
  <c r="Y2197" i="7"/>
  <c r="Y2299" i="7"/>
  <c r="Y4581" i="7"/>
  <c r="Y1810" i="7"/>
  <c r="Y3808" i="7"/>
  <c r="Y2981" i="7"/>
  <c r="Y3958" i="7"/>
  <c r="Y4127" i="7"/>
  <c r="Y3030" i="7"/>
  <c r="Y2515" i="7"/>
  <c r="Y3843" i="7"/>
  <c r="Y3401" i="7"/>
  <c r="Y3081" i="7"/>
  <c r="Y3202" i="7"/>
  <c r="Y817" i="7"/>
  <c r="Y4984" i="7"/>
  <c r="Y3660" i="7"/>
  <c r="Y155" i="7"/>
  <c r="Y4276" i="7"/>
  <c r="Y571" i="7"/>
  <c r="Y4220" i="7"/>
  <c r="Y3907" i="7"/>
  <c r="Y240" i="7"/>
  <c r="Y1932" i="7"/>
  <c r="Y3846" i="7"/>
  <c r="Y4228" i="7"/>
  <c r="Y3604" i="7"/>
  <c r="Y4226" i="7"/>
  <c r="Y2272" i="7"/>
  <c r="Y3205" i="7"/>
  <c r="Y1282" i="7"/>
  <c r="Y755" i="7"/>
  <c r="Y1920" i="7"/>
  <c r="Y4366" i="7"/>
  <c r="Y1009" i="7"/>
  <c r="Y1933" i="7"/>
  <c r="Y2735" i="7"/>
  <c r="Y1119" i="7"/>
  <c r="Y4677" i="7"/>
  <c r="Y3809" i="7"/>
  <c r="Y650" i="7"/>
  <c r="Y3868" i="7"/>
  <c r="Y2865" i="7"/>
  <c r="Y4682" i="7"/>
  <c r="Y3353" i="7"/>
  <c r="Y801" i="7"/>
  <c r="Y573" i="7"/>
  <c r="Y4926" i="7"/>
  <c r="Y522" i="7"/>
  <c r="Y4543" i="7"/>
  <c r="Y3297" i="7"/>
  <c r="Y390" i="7"/>
  <c r="Y1436" i="7"/>
  <c r="Y4316" i="7"/>
  <c r="Y2008" i="7"/>
  <c r="Y2281" i="7"/>
  <c r="Y4344" i="7"/>
  <c r="Y713" i="7"/>
  <c r="Y2087" i="7"/>
  <c r="Y2817" i="7"/>
  <c r="Y2536" i="7"/>
  <c r="Y1681" i="7"/>
  <c r="Y3343" i="7"/>
  <c r="Y3291" i="7"/>
  <c r="Y3896" i="7"/>
  <c r="Y1348" i="7"/>
  <c r="Y3782" i="7"/>
  <c r="Y244" i="7"/>
  <c r="Y3406" i="7"/>
  <c r="Y3113" i="7"/>
  <c r="Y4821" i="7"/>
  <c r="Y4245" i="7"/>
  <c r="Y4625" i="7"/>
  <c r="Y1827" i="7"/>
  <c r="Y393" i="7"/>
  <c r="Y3674" i="7"/>
  <c r="Y324" i="7"/>
  <c r="Y4737" i="7"/>
  <c r="Y957" i="7"/>
  <c r="Y4854" i="7"/>
  <c r="Y1761" i="7"/>
  <c r="Y3338" i="7"/>
  <c r="Y965" i="7"/>
  <c r="Y259" i="7"/>
  <c r="Y2818" i="7"/>
  <c r="Y1477" i="7"/>
  <c r="Y188" i="7"/>
  <c r="Y398" i="7"/>
  <c r="Y2898" i="7"/>
  <c r="Y4544" i="7"/>
  <c r="Y4176" i="7"/>
  <c r="Y705" i="7"/>
  <c r="Y429" i="7"/>
  <c r="Y638" i="7"/>
  <c r="Y2829" i="7"/>
  <c r="Y1081" i="7"/>
  <c r="Y1789" i="7"/>
  <c r="Y3085" i="7"/>
  <c r="Y1288" i="7"/>
  <c r="Y4221" i="7"/>
  <c r="Y1366" i="7"/>
  <c r="Y2136" i="7"/>
  <c r="Y3736" i="7"/>
  <c r="Y3790" i="7"/>
  <c r="Y2454" i="7"/>
  <c r="Y1360" i="7"/>
  <c r="Y4358" i="7"/>
  <c r="Y1823" i="7"/>
  <c r="Y4834" i="7"/>
  <c r="Y3001" i="7"/>
  <c r="Y147" i="7"/>
  <c r="Y4758" i="7"/>
  <c r="Y524" i="7"/>
  <c r="Y2152" i="7"/>
  <c r="Y3252" i="7"/>
  <c r="Y1611" i="7"/>
  <c r="Y1115" i="7"/>
  <c r="Y1926" i="7"/>
  <c r="Y4384" i="7"/>
  <c r="Y670" i="7"/>
  <c r="Y537" i="7"/>
  <c r="Y3009" i="7"/>
  <c r="Y3283" i="7"/>
  <c r="Y3316" i="7"/>
  <c r="Y2977" i="7"/>
  <c r="Y4510" i="7"/>
  <c r="Y3002" i="7"/>
  <c r="Y1615" i="7"/>
  <c r="Y2322" i="7"/>
  <c r="Y1021" i="7"/>
  <c r="Y4641" i="7"/>
  <c r="Y3971" i="7"/>
  <c r="Y4406" i="7"/>
  <c r="Y2371" i="7"/>
  <c r="Y3490" i="7"/>
  <c r="Y1753" i="7"/>
  <c r="Y3625" i="7"/>
  <c r="Y4208" i="7"/>
  <c r="Y2833" i="7"/>
  <c r="Y4036" i="7"/>
  <c r="Y3323" i="7"/>
  <c r="Y4888" i="7"/>
  <c r="Y4015" i="7"/>
  <c r="Y4362" i="7"/>
  <c r="Y1199" i="7"/>
  <c r="Y1671" i="7"/>
  <c r="Y460" i="7"/>
  <c r="Y1284" i="7"/>
  <c r="Y508" i="7"/>
  <c r="Y3200" i="7"/>
  <c r="Y3908" i="7"/>
  <c r="Y3110" i="7"/>
  <c r="Y2176" i="7"/>
  <c r="Y2830" i="7"/>
  <c r="Y787" i="7"/>
  <c r="Y3773" i="7"/>
  <c r="Y379" i="7"/>
  <c r="Y4461" i="7"/>
  <c r="Y2453" i="7"/>
  <c r="Y114" i="7"/>
  <c r="Y4058" i="7"/>
  <c r="Y1927" i="7"/>
  <c r="Y3774" i="7"/>
  <c r="Y329" i="7"/>
  <c r="Y499" i="7"/>
  <c r="Y2877" i="7"/>
  <c r="Y2983" i="7"/>
  <c r="Y1481" i="7"/>
  <c r="Y3726" i="7"/>
  <c r="Y1310" i="7"/>
  <c r="Y3372" i="7"/>
  <c r="Y1102" i="7"/>
  <c r="Y2819" i="7"/>
  <c r="Y668" i="7"/>
  <c r="Y3016" i="7"/>
  <c r="Y3437" i="7"/>
  <c r="Y1349" i="7"/>
  <c r="Y1995" i="7"/>
  <c r="Y952" i="7"/>
  <c r="Y2208" i="7"/>
  <c r="Y3785" i="7"/>
  <c r="Y2131" i="7"/>
  <c r="Y2029" i="7"/>
  <c r="Y1726" i="7"/>
  <c r="Y4774" i="7"/>
  <c r="Y4640" i="7"/>
  <c r="Y4545" i="7"/>
  <c r="Y628" i="7"/>
  <c r="Y1183" i="7"/>
  <c r="Y722" i="7"/>
  <c r="Y2965" i="7"/>
  <c r="Y2873" i="7"/>
  <c r="Y3895" i="7"/>
  <c r="Y3709" i="7"/>
  <c r="Y820" i="7"/>
  <c r="Y2772" i="7"/>
  <c r="Y4204" i="7"/>
  <c r="Y1350" i="7"/>
  <c r="Y1536" i="7"/>
  <c r="Y1565" i="7"/>
  <c r="Y4707" i="7"/>
  <c r="Y3714" i="7"/>
  <c r="Y1152" i="7"/>
  <c r="Y12" i="7"/>
  <c r="Y2531" i="7"/>
  <c r="Y3070" i="7"/>
  <c r="Y4807" i="7"/>
  <c r="Y1059" i="7"/>
  <c r="Y3188" i="7"/>
  <c r="Y2438" i="7"/>
  <c r="Y3770" i="7"/>
  <c r="Y29" i="7"/>
  <c r="Y2564" i="7"/>
  <c r="Y294" i="7"/>
  <c r="Y1669" i="7"/>
  <c r="Y37" i="7"/>
  <c r="Y1484" i="7"/>
  <c r="Y3454" i="7"/>
  <c r="Y2694" i="7"/>
  <c r="Y2460" i="7"/>
  <c r="Y1996" i="7"/>
  <c r="Y2864" i="7"/>
  <c r="Y747" i="7"/>
  <c r="Y2347" i="7"/>
  <c r="Y140" i="7"/>
  <c r="Y33" i="7"/>
  <c r="Y4078" i="7"/>
  <c r="Y3280" i="7"/>
  <c r="Y4412" i="7"/>
  <c r="Y4799" i="7"/>
  <c r="Y44" i="7"/>
  <c r="Y341" i="7"/>
  <c r="Y3342" i="7"/>
  <c r="Y482" i="7"/>
  <c r="Y130" i="7"/>
  <c r="Y364" i="7"/>
  <c r="Y1144" i="7"/>
  <c r="Y2079" i="7"/>
  <c r="Y3294" i="7"/>
  <c r="Y2752" i="7"/>
  <c r="Y2799" i="7"/>
  <c r="Y2948" i="7"/>
  <c r="Y3457" i="7"/>
  <c r="Y2093" i="7"/>
  <c r="Y834" i="7"/>
  <c r="Y24" i="7"/>
  <c r="Y4972" i="7"/>
  <c r="Y2953" i="7"/>
  <c r="Y4634" i="7"/>
  <c r="Y1724" i="7"/>
  <c r="Y113" i="7"/>
  <c r="Y1131" i="7"/>
  <c r="Y4288" i="7"/>
  <c r="Y994" i="7"/>
  <c r="Y4784" i="7"/>
  <c r="Y2324" i="7"/>
  <c r="Y1243" i="7"/>
  <c r="Y3669" i="7"/>
  <c r="Y3792" i="7"/>
  <c r="Y3245" i="7"/>
  <c r="Y4776" i="7"/>
  <c r="Y4345" i="7"/>
  <c r="Y1357" i="7"/>
  <c r="Y1074" i="7"/>
  <c r="Y735" i="7"/>
  <c r="Y1206" i="7"/>
  <c r="Y3765" i="7"/>
  <c r="Y3655" i="7"/>
  <c r="Y4803" i="7"/>
  <c r="Y1246" i="7"/>
  <c r="Y2885" i="7"/>
  <c r="Y169" i="7"/>
  <c r="Y2059" i="7"/>
  <c r="Y4564" i="7"/>
  <c r="Y3546" i="7"/>
  <c r="Y3678" i="7"/>
  <c r="Y4397" i="7"/>
  <c r="Y2989" i="7"/>
  <c r="Y3733" i="7"/>
  <c r="Y4266" i="7"/>
  <c r="Y3336" i="7"/>
  <c r="Y1403" i="7"/>
  <c r="Y3044" i="7"/>
  <c r="Y4341" i="7"/>
  <c r="Y2169" i="7"/>
  <c r="Y3562" i="7"/>
  <c r="Y126" i="7"/>
  <c r="Y4113" i="7"/>
  <c r="Y4512" i="7"/>
  <c r="Y879" i="7"/>
  <c r="Y1413" i="7"/>
  <c r="Y409" i="7"/>
  <c r="Y710" i="7"/>
  <c r="Y4851" i="7"/>
  <c r="Y672" i="7"/>
  <c r="Y2113" i="7"/>
  <c r="Y803" i="7"/>
  <c r="Y3091" i="7"/>
  <c r="Y1166" i="7"/>
  <c r="Y3601" i="7"/>
  <c r="Y3373" i="7"/>
  <c r="Y1419" i="7"/>
  <c r="Y2866" i="7"/>
  <c r="Y296" i="7"/>
  <c r="Y465" i="7"/>
  <c r="Y2773" i="7"/>
  <c r="Y521" i="7"/>
  <c r="Y1420" i="7"/>
  <c r="Y2374" i="7"/>
  <c r="Y861" i="7"/>
  <c r="Y1432" i="7"/>
  <c r="Y136" i="7"/>
  <c r="Y1224" i="7"/>
  <c r="Y440" i="7"/>
  <c r="Y4227" i="7"/>
  <c r="Y198" i="7"/>
  <c r="Y3130" i="7"/>
  <c r="Y2352" i="7"/>
  <c r="Y3219" i="7"/>
  <c r="Y1625" i="7"/>
  <c r="Y3640" i="7"/>
  <c r="Y616" i="7"/>
  <c r="Y2258" i="7"/>
  <c r="Y4609" i="7"/>
  <c r="Y4180" i="7"/>
  <c r="Y1171" i="7"/>
  <c r="Y4717" i="7"/>
  <c r="Y3253" i="7"/>
  <c r="Y2661" i="7"/>
  <c r="Y137" i="7"/>
  <c r="Y2492" i="7"/>
  <c r="Y4448" i="7"/>
  <c r="Y1177" i="7"/>
  <c r="Y422" i="7"/>
  <c r="Y2269" i="7"/>
  <c r="Y3806" i="7"/>
  <c r="Y297" i="7"/>
  <c r="Y2930" i="7"/>
  <c r="Y2624" i="7"/>
  <c r="Y3877" i="7"/>
  <c r="Y4916" i="7"/>
  <c r="Y4035" i="7"/>
  <c r="Y3032" i="7"/>
  <c r="Y1337" i="7"/>
  <c r="Y321" i="7"/>
  <c r="Y4547" i="7"/>
  <c r="Y3539" i="7"/>
  <c r="Y1178" i="7"/>
  <c r="Y2636" i="7"/>
  <c r="Y4654" i="7"/>
  <c r="Y2488" i="7"/>
  <c r="Y1141" i="7"/>
  <c r="Y1414" i="7"/>
  <c r="Y910" i="7"/>
  <c r="Y1886" i="7"/>
  <c r="Y4839" i="7"/>
  <c r="Y3922" i="7"/>
  <c r="Y4743" i="7"/>
  <c r="Y4388" i="7"/>
  <c r="Y337" i="7"/>
  <c r="Y751" i="7"/>
  <c r="Y4099" i="7"/>
  <c r="Y2000" i="7"/>
  <c r="Y3519" i="7"/>
  <c r="Y3516" i="7"/>
  <c r="Y586" i="7"/>
  <c r="Y1587" i="7"/>
  <c r="Y1459" i="7"/>
  <c r="Y3053" i="7"/>
  <c r="Y3917" i="7"/>
  <c r="Y4762" i="7"/>
  <c r="Y3635" i="7"/>
  <c r="Y118" i="7"/>
  <c r="Y4048" i="7"/>
  <c r="Y1354" i="7"/>
  <c r="Y4419" i="7"/>
  <c r="Y2381" i="7"/>
  <c r="Y309" i="7"/>
  <c r="Y182" i="7"/>
  <c r="Y2135" i="7"/>
  <c r="Y4982" i="7"/>
  <c r="Y1415" i="7"/>
  <c r="Y543" i="7"/>
  <c r="Y3281" i="7"/>
  <c r="Y4705" i="7"/>
  <c r="Y2110" i="7"/>
  <c r="Y4013" i="7"/>
  <c r="Y825" i="7"/>
  <c r="Y3715" i="7"/>
  <c r="Y2172" i="7"/>
  <c r="Y604" i="7"/>
  <c r="Y1343" i="7"/>
  <c r="Y1758" i="7"/>
  <c r="Y2489" i="7"/>
  <c r="Y3677" i="7"/>
  <c r="Y413" i="7"/>
  <c r="Y2690" i="7"/>
  <c r="Y565" i="7"/>
  <c r="Y824" i="7"/>
  <c r="Y4149" i="7"/>
  <c r="Y3819" i="7"/>
  <c r="Y627" i="7"/>
  <c r="Y3717" i="7"/>
  <c r="Y1253" i="7"/>
  <c r="Y3045" i="7"/>
  <c r="Y2886" i="7"/>
  <c r="Y23" i="7"/>
  <c r="Y1015" i="7"/>
  <c r="Y161" i="7"/>
  <c r="Y1637" i="7"/>
  <c r="Y690" i="7"/>
  <c r="Y4009" i="7"/>
  <c r="Y1055" i="7"/>
  <c r="Y3332" i="7"/>
  <c r="Y2879" i="7"/>
  <c r="Y2179" i="7"/>
  <c r="Y2771" i="7"/>
  <c r="Y2440" i="7"/>
  <c r="Y1981" i="7"/>
  <c r="Y1290" i="7"/>
  <c r="Y2705" i="7"/>
  <c r="Y4554" i="7"/>
  <c r="Y4829" i="7"/>
  <c r="Y2936" i="7"/>
  <c r="Y4565" i="7"/>
  <c r="Y2668" i="7"/>
  <c r="Y2958" i="7"/>
  <c r="Y880" i="7"/>
  <c r="Y1537" i="7"/>
  <c r="Y1868" i="7"/>
  <c r="Y4209" i="7"/>
  <c r="Y97" i="7"/>
  <c r="Y1628" i="7"/>
  <c r="Y3783" i="7"/>
  <c r="Y3046" i="7"/>
  <c r="Y1433" i="7"/>
  <c r="Y1147" i="7"/>
  <c r="Y4282" i="7"/>
  <c r="Y3266" i="7"/>
  <c r="Y4142" i="7"/>
  <c r="Y2732" i="7"/>
  <c r="Y3616" i="7"/>
  <c r="Y697" i="7"/>
  <c r="Y3540" i="7"/>
  <c r="Y1657" i="7"/>
  <c r="Y847" i="7"/>
  <c r="Y2218" i="7"/>
  <c r="Y4931" i="7"/>
  <c r="Y3853" i="7"/>
  <c r="Y1691" i="7"/>
  <c r="Y4767" i="7"/>
  <c r="Y1966" i="7"/>
  <c r="Y190" i="7"/>
  <c r="Y1778" i="7"/>
  <c r="Y4118" i="7"/>
  <c r="Y4837" i="7"/>
  <c r="Y1012" i="7"/>
  <c r="Y3618" i="7"/>
  <c r="Y442" i="7"/>
  <c r="Y3423" i="7"/>
  <c r="Y2555" i="7"/>
  <c r="Y2205" i="7"/>
  <c r="Y2032" i="7"/>
  <c r="Y2450" i="7"/>
  <c r="Y3541" i="7"/>
  <c r="Y280" i="7"/>
  <c r="Y3062" i="7"/>
  <c r="Y3829" i="7"/>
  <c r="Y2382" i="7"/>
  <c r="Y483" i="7"/>
  <c r="Y3997" i="7"/>
  <c r="Y4422" i="7"/>
  <c r="Y4450" i="7"/>
  <c r="Y3952" i="7"/>
  <c r="Y2924" i="7"/>
  <c r="Y581" i="7"/>
  <c r="Y361" i="7"/>
  <c r="Y4736" i="7"/>
  <c r="Y4251" i="7"/>
  <c r="Y2014" i="7"/>
  <c r="Y4569" i="7"/>
  <c r="Y3520" i="7"/>
  <c r="Y437" i="7"/>
  <c r="Y1517" i="7"/>
  <c r="Y1490" i="7"/>
  <c r="Y3321" i="7"/>
  <c r="Y1911" i="7"/>
  <c r="Y2921" i="7"/>
  <c r="Y496" i="7"/>
  <c r="Y3591" i="7"/>
  <c r="Y189" i="7"/>
  <c r="Y3592" i="7"/>
  <c r="Y295" i="7"/>
  <c r="Y485" i="7"/>
  <c r="Y1776" i="7"/>
  <c r="Y4248" i="7"/>
  <c r="Y3527" i="7"/>
  <c r="Y4029" i="7"/>
  <c r="Y765" i="7"/>
  <c r="Y4840" i="7"/>
  <c r="Y2923" i="7"/>
  <c r="Y4917" i="7"/>
  <c r="Y2430" i="7"/>
  <c r="Y1384" i="7"/>
  <c r="Y1596" i="7"/>
  <c r="Y3172" i="7"/>
  <c r="Y423" i="7"/>
  <c r="Y3702" i="7"/>
  <c r="Y1165" i="7"/>
  <c r="Y1424" i="7"/>
  <c r="Y3483" i="7"/>
  <c r="Y4999" i="7"/>
  <c r="Y1717" i="7"/>
  <c r="Y1386" i="7"/>
  <c r="Y2758" i="7"/>
  <c r="Y1003" i="7"/>
  <c r="Y1871" i="7"/>
  <c r="Y373" i="7"/>
  <c r="Y3552" i="7"/>
  <c r="Y4919" i="7"/>
  <c r="Y4418" i="7"/>
  <c r="Y4884" i="7"/>
  <c r="Y3981" i="7"/>
  <c r="Y887" i="7"/>
  <c r="Y2294" i="7"/>
  <c r="Y2751" i="7"/>
  <c r="Y2781" i="7"/>
  <c r="Y2115" i="7"/>
  <c r="Y4694" i="7"/>
  <c r="Y4283" i="7"/>
  <c r="Y3622" i="7"/>
  <c r="Y2934" i="7"/>
  <c r="Y1997" i="7"/>
  <c r="Y4325" i="7"/>
  <c r="Y4911" i="7"/>
  <c r="Y1318" i="7"/>
  <c r="Y3532" i="7"/>
  <c r="Y2554" i="7"/>
  <c r="Y3270" i="7"/>
  <c r="Y772" i="7"/>
  <c r="Y382" i="7"/>
  <c r="Y380" i="7"/>
  <c r="Y4766" i="7"/>
  <c r="Y1130" i="7"/>
  <c r="Y191" i="7"/>
  <c r="Y1864" i="7"/>
  <c r="Y459" i="7"/>
  <c r="Y4348" i="7"/>
  <c r="Y1418" i="7"/>
  <c r="Y1264" i="7"/>
  <c r="Y1812" i="7"/>
  <c r="Y11" i="7"/>
  <c r="Y516" i="7"/>
  <c r="Y3124" i="7"/>
  <c r="Y4800" i="7"/>
  <c r="Y1843" i="7"/>
  <c r="Y1518" i="7"/>
  <c r="Y967" i="7"/>
  <c r="Y4561" i="7"/>
  <c r="Y3855" i="7"/>
  <c r="Y2225" i="7"/>
  <c r="Y830" i="7"/>
  <c r="Y1234" i="7"/>
  <c r="Y3391" i="7"/>
  <c r="Y2234" i="7"/>
  <c r="Y3243" i="7"/>
  <c r="Y4196" i="7"/>
  <c r="Y4845" i="7"/>
  <c r="Y219" i="7"/>
  <c r="Y4452" i="7"/>
  <c r="Y4577" i="7"/>
  <c r="Y1974" i="7"/>
  <c r="Y2720" i="7"/>
  <c r="Y1169" i="7"/>
  <c r="Y1299" i="7"/>
  <c r="Y1329" i="7"/>
  <c r="Y153" i="7"/>
  <c r="Y3374" i="7"/>
  <c r="Y1798" i="7"/>
  <c r="Y4847" i="7"/>
  <c r="Y1196" i="7"/>
  <c r="Y835" i="7"/>
  <c r="Y2057" i="7"/>
  <c r="Y466" i="7"/>
  <c r="Y1880" i="7"/>
  <c r="Y3543" i="7"/>
  <c r="Y843" i="7"/>
  <c r="Y1706" i="7"/>
  <c r="Y892" i="7"/>
  <c r="Y356" i="7"/>
  <c r="Y3104" i="7"/>
  <c r="Y4964" i="7"/>
  <c r="Y4858" i="7"/>
  <c r="Y4005" i="7"/>
  <c r="Y103" i="7"/>
  <c r="Y2541" i="7"/>
  <c r="Y2766" i="7"/>
  <c r="Y72" i="7"/>
  <c r="Y430" i="7"/>
  <c r="Y783" i="7"/>
  <c r="Y1883" i="7"/>
  <c r="Y3424" i="7"/>
  <c r="Y4989" i="7"/>
  <c r="Y3436" i="7"/>
  <c r="Y331" i="7"/>
  <c r="Y4031" i="7"/>
  <c r="Y4497" i="7"/>
  <c r="Y773" i="7"/>
  <c r="Y1511" i="7"/>
  <c r="Y3962" i="7"/>
  <c r="Y1638" i="7"/>
  <c r="Y3884" i="7"/>
  <c r="Y3057" i="7"/>
  <c r="Y3101" i="7"/>
  <c r="Y4273" i="7"/>
  <c r="Y3940" i="7"/>
  <c r="Y4841" i="7"/>
  <c r="Y4003" i="7"/>
  <c r="Y2937" i="7"/>
  <c r="Y2901" i="7"/>
  <c r="Y529" i="7"/>
  <c r="Y1940" i="7"/>
  <c r="Y446" i="7"/>
  <c r="Y3203" i="7"/>
  <c r="Y2365" i="7"/>
  <c r="Y3115" i="7"/>
  <c r="Y1551" i="7"/>
  <c r="Y206" i="7"/>
  <c r="Y712" i="7"/>
  <c r="Y4041" i="7"/>
  <c r="Y1597" i="7"/>
  <c r="Y756" i="7"/>
  <c r="Y1214" i="7"/>
  <c r="Y2834" i="7"/>
  <c r="Y298" i="7"/>
  <c r="Y4555" i="7"/>
  <c r="Y4054" i="7"/>
  <c r="Y530" i="7"/>
  <c r="Y278" i="7"/>
  <c r="Y4746" i="7"/>
  <c r="Y1105" i="7"/>
  <c r="Y3438" i="7"/>
  <c r="Y4773" i="7"/>
  <c r="Y2038" i="7"/>
  <c r="Y4436" i="7"/>
  <c r="Y1658" i="7"/>
  <c r="Y208" i="7"/>
  <c r="Y4067" i="7"/>
  <c r="Y1747" i="7"/>
  <c r="Y4588" i="7"/>
  <c r="Y1548" i="7"/>
  <c r="Y518" i="7"/>
  <c r="Y941" i="7"/>
  <c r="Y3479" i="7"/>
  <c r="Y684" i="7"/>
  <c r="Y900" i="7"/>
  <c r="Y438" i="7"/>
  <c r="Y492" i="7"/>
  <c r="Y641" i="7"/>
  <c r="Y4612" i="7"/>
  <c r="Y2643" i="7"/>
  <c r="Y2036" i="7"/>
  <c r="Y3231" i="7"/>
  <c r="Y1881" i="7"/>
  <c r="Y1722" i="7"/>
  <c r="Y3311" i="7"/>
  <c r="Y3925" i="7"/>
  <c r="Y3059" i="7"/>
  <c r="Y3820" i="7"/>
  <c r="Y2709" i="7"/>
  <c r="Y4158" i="7"/>
  <c r="Y1869" i="7"/>
  <c r="Y2353" i="7"/>
  <c r="Y4902" i="7"/>
  <c r="Y601" i="7"/>
  <c r="Y4779" i="7"/>
  <c r="Y1955" i="7"/>
  <c r="Y4122" i="7"/>
  <c r="Y2900" i="7"/>
  <c r="Y4696" i="7"/>
  <c r="Y4411" i="7"/>
  <c r="Y4777" i="7"/>
  <c r="Y1016" i="7"/>
  <c r="Y3377" i="7"/>
  <c r="Y4042" i="7"/>
  <c r="Y4121" i="7"/>
  <c r="Y2529" i="7"/>
  <c r="Y1134" i="7"/>
  <c r="Y4671" i="7"/>
  <c r="Y3830" i="7"/>
  <c r="Y2837" i="7"/>
  <c r="Y1894" i="7"/>
  <c r="Y93" i="7"/>
  <c r="Y2192" i="7"/>
  <c r="Y21" i="7"/>
  <c r="Y2045" i="7"/>
  <c r="Y4996" i="7"/>
  <c r="Y4024" i="7"/>
  <c r="Y1046" i="7"/>
  <c r="Y4391" i="7"/>
  <c r="Y3135" i="7"/>
  <c r="Y3409" i="7"/>
  <c r="Y3626" i="7"/>
  <c r="Y1512" i="7"/>
  <c r="Y719" i="7"/>
  <c r="Y4037" i="7"/>
  <c r="Y4704" i="7"/>
  <c r="Y2203" i="7"/>
  <c r="Y2246" i="7"/>
  <c r="Y2905" i="7"/>
  <c r="Y2064" i="7"/>
  <c r="Y2703" i="7"/>
  <c r="Y839" i="7"/>
  <c r="Y3416" i="7"/>
  <c r="Y315" i="7"/>
  <c r="Y3086" i="7"/>
  <c r="Y4407" i="7"/>
  <c r="Y2650" i="7"/>
  <c r="Y3040" i="7"/>
  <c r="Y1692" i="7"/>
  <c r="Y2482" i="7"/>
  <c r="Y720" i="7"/>
  <c r="Y1769" i="7"/>
  <c r="Y805" i="7"/>
  <c r="Y2883" i="7"/>
  <c r="Y1099" i="7"/>
  <c r="Y3831" i="7"/>
  <c r="Y4582" i="7"/>
  <c r="Y1538" i="7"/>
  <c r="Y3347" i="7"/>
  <c r="Y3312" i="7"/>
  <c r="Y949" i="7"/>
  <c r="Y1230" i="7"/>
  <c r="Y3449" i="7"/>
  <c r="Y3033" i="7"/>
  <c r="Y3748" i="7"/>
  <c r="Y3067" i="7"/>
  <c r="Y1222" i="7"/>
  <c r="Y4714" i="7"/>
  <c r="Y1091" i="7"/>
  <c r="Y4997" i="7"/>
  <c r="Y678" i="7"/>
  <c r="Y2651" i="7"/>
  <c r="Y3634" i="7"/>
  <c r="Y1520" i="7"/>
  <c r="Y3017" i="7"/>
  <c r="Y517" i="7"/>
  <c r="Y3561" i="7"/>
  <c r="Y1185" i="7"/>
  <c r="Y2133" i="7"/>
  <c r="Y2343" i="7"/>
  <c r="Y612" i="7"/>
  <c r="Y109" i="7"/>
  <c r="Y1731" i="7"/>
  <c r="Y2103" i="7"/>
  <c r="Y1629" i="7"/>
  <c r="Y812" i="7"/>
  <c r="Y401" i="7"/>
  <c r="Y4244" i="7"/>
  <c r="Y3" i="7"/>
  <c r="Y229" i="7"/>
  <c r="Y4566" i="7"/>
  <c r="Y2180" i="7"/>
  <c r="Y1672" i="7"/>
  <c r="Y928" i="7"/>
  <c r="Y1832" i="7"/>
  <c r="Y4458" i="7"/>
  <c r="Y2457" i="7"/>
  <c r="Y1606" i="7"/>
  <c r="Y3295" i="7"/>
  <c r="Y804" i="7"/>
  <c r="Y4179" i="7"/>
  <c r="Y3020" i="7"/>
  <c r="Y3676" i="7"/>
  <c r="Y4349" i="7"/>
  <c r="Y4194" i="7"/>
  <c r="Y4941" i="7"/>
  <c r="Y3982" i="7"/>
  <c r="Y2394" i="7"/>
  <c r="Y924" i="7"/>
  <c r="Y3683" i="7"/>
  <c r="Y743" i="7"/>
  <c r="Y4761" i="7"/>
  <c r="Y3565" i="7"/>
  <c r="Y417" i="7"/>
  <c r="Y4943" i="7"/>
  <c r="Y778" i="7"/>
  <c r="Y790" i="7"/>
  <c r="Y2957" i="7"/>
  <c r="Y2942" i="7"/>
  <c r="Y4596" i="7"/>
  <c r="Y1263" i="7"/>
  <c r="Y4079" i="7"/>
  <c r="Y1910" i="7"/>
  <c r="Y328" i="7"/>
  <c r="Y4718" i="7"/>
  <c r="Y927" i="7"/>
  <c r="Y1041" i="7"/>
  <c r="Y3233" i="7"/>
  <c r="Y4539" i="7"/>
  <c r="Y237" i="7"/>
  <c r="Y445" i="7"/>
  <c r="Y4310" i="7"/>
  <c r="Y3244" i="7"/>
  <c r="Y4978" i="7"/>
  <c r="Y3392" i="7"/>
  <c r="Y2375" i="7"/>
  <c r="Y4055" i="7"/>
  <c r="Y4939" i="7"/>
  <c r="Y1723" i="7"/>
  <c r="Y163" i="7"/>
  <c r="Y2485" i="7"/>
  <c r="Y1678" i="7"/>
  <c r="Y322" i="7"/>
  <c r="Y1877" i="7"/>
  <c r="Y3556" i="7"/>
  <c r="Y388" i="7"/>
  <c r="Y4456" i="7"/>
  <c r="Y312" i="7"/>
  <c r="Y4151" i="7"/>
  <c r="Y2611" i="7"/>
  <c r="Y3989" i="7"/>
  <c r="Y4601" i="7"/>
  <c r="Y3250" i="7"/>
  <c r="Y2391" i="7"/>
  <c r="Y3285" i="7"/>
  <c r="Y3775" i="7"/>
  <c r="Y381" i="7"/>
  <c r="Y582" i="7"/>
  <c r="Y1498" i="7"/>
  <c r="Y1734" i="7"/>
  <c r="Y3975" i="7"/>
  <c r="Y2360" i="7"/>
  <c r="Y4082" i="7"/>
  <c r="Y4825" i="7"/>
  <c r="Y2100" i="7"/>
  <c r="Y1142" i="7"/>
  <c r="Y1700" i="7"/>
  <c r="Y4426" i="7"/>
  <c r="Y2462" i="7"/>
  <c r="Y1867" i="7"/>
  <c r="Y3317" i="7"/>
  <c r="Y3277" i="7"/>
  <c r="Y874" i="7"/>
  <c r="Y338" i="7"/>
  <c r="Y3482" i="7"/>
  <c r="Y2676" i="7"/>
  <c r="Y3511" i="7"/>
  <c r="Y173" i="7"/>
  <c r="Y75" i="7"/>
  <c r="Y1486" i="7"/>
  <c r="Y3582" i="7"/>
  <c r="Y158" i="7"/>
  <c r="Y170" i="7"/>
  <c r="Y3417" i="7"/>
  <c r="Y4498" i="7"/>
  <c r="Y1728" i="7"/>
  <c r="Y3863" i="7"/>
  <c r="Y1824" i="7"/>
  <c r="Y3182" i="7"/>
  <c r="Y180" i="7"/>
  <c r="Y4613" i="7"/>
  <c r="Y1108" i="7"/>
  <c r="Y681" i="7"/>
  <c r="Y4698" i="7"/>
  <c r="Y1270" i="7"/>
  <c r="Y5000" i="7"/>
  <c r="Y2518" i="7"/>
  <c r="Y4826" i="7"/>
  <c r="Y3390" i="7"/>
  <c r="Y1676" i="7"/>
  <c r="Y1913" i="7"/>
  <c r="Y371" i="7"/>
  <c r="Y630" i="7"/>
  <c r="Y4985" i="7"/>
  <c r="Y391" i="7"/>
  <c r="Y656" i="7"/>
  <c r="Y226" i="7"/>
  <c r="Y4483" i="7"/>
  <c r="Y806" i="7"/>
  <c r="Y4441" i="7"/>
  <c r="Y2831" i="7"/>
  <c r="Y4519" i="7"/>
  <c r="Y4063" i="7"/>
  <c r="Y766" i="7"/>
  <c r="Y30" i="7"/>
  <c r="Y4644" i="7"/>
  <c r="Y2181" i="7"/>
  <c r="Y3425" i="7"/>
  <c r="Y4106" i="7"/>
  <c r="Y1274" i="7"/>
  <c r="Y1991" i="7"/>
  <c r="Y1588" i="7"/>
  <c r="Y826" i="7"/>
  <c r="Y519" i="7"/>
  <c r="Y661" i="7"/>
  <c r="Y2030" i="7"/>
  <c r="Y1535" i="7"/>
  <c r="Y3192" i="7"/>
  <c r="Y3128" i="7"/>
  <c r="Y4032" i="7"/>
  <c r="Y4020" i="7"/>
  <c r="Y1738" i="7"/>
  <c r="Y4842" i="7"/>
  <c r="Y396" i="7"/>
  <c r="Y3166" i="7"/>
  <c r="Y2698" i="7"/>
  <c r="Y1560" i="7"/>
  <c r="Y4944" i="7"/>
  <c r="Y2512" i="7"/>
  <c r="Y228" i="7"/>
  <c r="Y3318" i="7"/>
  <c r="Y4584" i="7"/>
  <c r="Y419" i="7"/>
  <c r="Y3874" i="7"/>
  <c r="Y2001" i="7"/>
  <c r="Y2325" i="7"/>
  <c r="Y2060" i="7"/>
  <c r="Y540" i="7"/>
  <c r="Y443" i="7"/>
  <c r="Y2614" i="7"/>
  <c r="Y1030" i="7"/>
  <c r="Y2302" i="7"/>
  <c r="Y2655" i="7"/>
  <c r="Y1685" i="7"/>
  <c r="Y276" i="7"/>
  <c r="Y1612" i="7"/>
  <c r="Y110" i="7"/>
  <c r="Y2085" i="7"/>
  <c r="Y2654" i="7"/>
  <c r="Y1344" i="7"/>
  <c r="Y944" i="7"/>
  <c r="Y1604" i="7"/>
  <c r="Y3426" i="7"/>
  <c r="Y4950" i="7"/>
  <c r="Y453" i="7"/>
  <c r="Y662" i="7"/>
  <c r="Y3960" i="7"/>
  <c r="Y404" i="7"/>
  <c r="Y3851" i="7"/>
  <c r="Y305" i="7"/>
  <c r="Y213" i="7"/>
  <c r="Y4105" i="7"/>
  <c r="Y1409" i="7"/>
  <c r="Y1519" i="7"/>
  <c r="Y3193" i="7"/>
  <c r="Y4159" i="7"/>
  <c r="Y1161" i="7"/>
  <c r="Y1078" i="7"/>
  <c r="Y556" i="7"/>
  <c r="Y2288" i="7"/>
  <c r="Y2600" i="7"/>
  <c r="Y2646" i="7"/>
  <c r="Y3060" i="7"/>
  <c r="Y1567" i="7"/>
  <c r="Y36" i="7"/>
  <c r="Y1975" i="7"/>
  <c r="Y2931" i="7"/>
  <c r="Y1410" i="7"/>
  <c r="Y878" i="7"/>
  <c r="Y1308" i="7"/>
  <c r="Y2615" i="7"/>
  <c r="Y716" i="7"/>
  <c r="Y1223" i="7"/>
  <c r="Y4868" i="7"/>
  <c r="Y4814" i="7"/>
  <c r="Y3495" i="7"/>
  <c r="Y1633" i="7"/>
  <c r="Y1257" i="7"/>
  <c r="Y3003" i="7"/>
  <c r="Y1461" i="7"/>
  <c r="Y2782" i="7"/>
  <c r="Y4084" i="7"/>
  <c r="Y3985" i="7"/>
  <c r="Y953" i="7"/>
  <c r="Y2795" i="7"/>
  <c r="Y1983" i="7"/>
  <c r="Y4678" i="7"/>
  <c r="Y978" i="7"/>
  <c r="Y2542" i="7"/>
  <c r="Y400" i="7"/>
  <c r="Y4304" i="7"/>
  <c r="Y1552" i="7"/>
  <c r="Y2464" i="7"/>
  <c r="Y822" i="7"/>
  <c r="Y818" i="7"/>
  <c r="Y1189" i="7"/>
  <c r="Y3926" i="7"/>
  <c r="Y3670" i="7"/>
  <c r="Y4867" i="7"/>
  <c r="Y4778" i="7"/>
  <c r="Y3487" i="7"/>
  <c r="Y2644" i="7"/>
  <c r="Y3184" i="7"/>
  <c r="Y2741" i="7"/>
  <c r="Y3566" i="7"/>
  <c r="Y3901" i="7"/>
  <c r="Y1302" i="7"/>
  <c r="Y895" i="7"/>
  <c r="Y921" i="7"/>
  <c r="Y1895" i="7"/>
  <c r="Y3491" i="7"/>
  <c r="Y1052" i="7"/>
  <c r="Y3963" i="7"/>
  <c r="Y2132" i="7"/>
  <c r="Y3588" i="7"/>
  <c r="Y4491" i="7"/>
  <c r="Y2162" i="7"/>
  <c r="Y3123" i="7"/>
  <c r="Y1391" i="7"/>
  <c r="Y61" i="7"/>
  <c r="Y919" i="7"/>
  <c r="Y1122" i="7"/>
  <c r="Y2808" i="7"/>
  <c r="Y2884" i="7"/>
  <c r="Y1953" i="7"/>
  <c r="Y1699" i="7"/>
  <c r="Y1718" i="7"/>
  <c r="Y727" i="7"/>
  <c r="Y4083" i="7"/>
  <c r="Y1252" i="7"/>
  <c r="Y4016" i="7"/>
  <c r="Y2108" i="7"/>
  <c r="Y1939" i="7"/>
  <c r="Y3485" i="7"/>
  <c r="Y3339" i="7"/>
  <c r="Y4922" i="7"/>
  <c r="Y3024" i="7"/>
  <c r="Y4350" i="7"/>
  <c r="Y2431" i="7"/>
  <c r="Y2041" i="7"/>
  <c r="Y2054" i="7"/>
  <c r="Y2769" i="7"/>
  <c r="Y2607" i="7"/>
  <c r="Y2863" i="7"/>
  <c r="Y1095" i="7"/>
  <c r="Y3553" i="7"/>
  <c r="Y964" i="7"/>
  <c r="Y4940" i="7"/>
  <c r="Y4864" i="7"/>
  <c r="Y4562" i="7"/>
  <c r="Y2309" i="7"/>
  <c r="Y195" i="7"/>
  <c r="Y2637" i="7"/>
  <c r="Y2276" i="7"/>
  <c r="Y444" i="7"/>
  <c r="Y3798" i="7"/>
  <c r="Y3149" i="7"/>
  <c r="Y717" i="7"/>
  <c r="Y1918" i="7"/>
  <c r="Y4254" i="7"/>
  <c r="Y2128" i="7"/>
  <c r="Y3366" i="7"/>
  <c r="Y91" i="7"/>
  <c r="Y3841" i="7"/>
  <c r="Y1000" i="7"/>
  <c r="Y3687" i="7"/>
  <c r="Y2198" i="7"/>
  <c r="Y1708" i="7"/>
  <c r="Y4679" i="7"/>
  <c r="Y4317" i="7"/>
  <c r="Y2925" i="7"/>
  <c r="Y1806" i="7"/>
  <c r="Y26" i="7"/>
  <c r="Y4898" i="7"/>
  <c r="Y176" i="7"/>
  <c r="Y2357" i="7"/>
  <c r="Y2571" i="7"/>
  <c r="Y3567" i="7"/>
  <c r="Y4119" i="7"/>
  <c r="Y4869" i="7"/>
  <c r="Y3340" i="7"/>
  <c r="Y4402" i="7"/>
  <c r="Y469" i="7"/>
  <c r="Y1557" i="7"/>
  <c r="Y1315" i="7"/>
  <c r="Y4234" i="7"/>
  <c r="Y1271" i="7"/>
  <c r="Y652" i="7"/>
  <c r="Y4607" i="7"/>
  <c r="Y3864" i="7"/>
  <c r="Y3220" i="7"/>
  <c r="Y2229" i="7"/>
  <c r="Y4331" i="7"/>
  <c r="Y3076" i="7"/>
  <c r="Y4117" i="7"/>
  <c r="Y1661" i="7"/>
  <c r="Y1261" i="7"/>
  <c r="Y2532" i="7"/>
  <c r="Y525" i="7"/>
  <c r="Y2483" i="7"/>
  <c r="Y4268" i="7"/>
  <c r="Y4605" i="7"/>
  <c r="Y2734" i="7"/>
  <c r="Y1405" i="7"/>
  <c r="Y1703" i="7"/>
  <c r="Y49" i="7"/>
  <c r="Y744" i="7"/>
  <c r="Y2143" i="7"/>
  <c r="Y2286" i="7"/>
  <c r="Y3395" i="7"/>
  <c r="Y2247" i="7"/>
  <c r="Y2511" i="7"/>
  <c r="Y3698" i="7"/>
  <c r="Y4907" i="7"/>
  <c r="Y3442" i="7"/>
  <c r="Y4007" i="7"/>
  <c r="Y4258" i="7"/>
  <c r="Y4453" i="7"/>
  <c r="Y3043" i="7"/>
  <c r="Y523" i="7"/>
  <c r="Y2289" i="7"/>
  <c r="Y520" i="7"/>
  <c r="Y4128" i="7"/>
  <c r="Y3911" i="7"/>
  <c r="Y3825" i="7"/>
  <c r="Y3666" i="7"/>
  <c r="Y2055" i="7"/>
  <c r="Y4010" i="7"/>
  <c r="Y471" i="7"/>
  <c r="Y2547" i="7"/>
  <c r="Y3072" i="7"/>
  <c r="Y4093" i="7"/>
  <c r="Y3898" i="7"/>
  <c r="Y3589" i="7"/>
  <c r="Y2330" i="7"/>
  <c r="Y2534" i="7"/>
  <c r="Y264" i="7"/>
  <c r="Y3729" i="7"/>
  <c r="Y1917" i="7"/>
  <c r="Y3598" i="7"/>
  <c r="Y4231" i="7"/>
  <c r="Y1482" i="7"/>
  <c r="Y4541" i="7"/>
  <c r="Y4365" i="7"/>
  <c r="Y316" i="7"/>
  <c r="Y815" i="7"/>
  <c r="Y1757" i="7"/>
  <c r="Y16" i="7"/>
  <c r="Y2279" i="7"/>
  <c r="Y3803" i="7"/>
  <c r="Y83" i="7"/>
  <c r="Y4967" i="7"/>
  <c r="Y4239" i="7"/>
  <c r="Y1890" i="7"/>
  <c r="Y1452" i="7"/>
  <c r="Y2328" i="7"/>
  <c r="Y3537" i="7"/>
  <c r="Y4097" i="7"/>
  <c r="Y1079" i="7"/>
  <c r="Y3356" i="7"/>
  <c r="Y432" i="7"/>
  <c r="Y4488" i="7"/>
  <c r="Y4872" i="7"/>
  <c r="Y4503" i="7"/>
  <c r="Y2917" i="7"/>
  <c r="Y4478" i="7"/>
  <c r="Y3477" i="7"/>
  <c r="Y3061" i="7"/>
  <c r="Y2047" i="7"/>
  <c r="Y260" i="7"/>
  <c r="Y45" i="7"/>
  <c r="Y1462" i="7"/>
  <c r="Y950" i="7"/>
  <c r="Y3173" i="7"/>
  <c r="Y1842" i="7"/>
  <c r="Y3251" i="7"/>
  <c r="Y620" i="7"/>
  <c r="Y2188" i="7"/>
  <c r="Y1143" i="7"/>
  <c r="Y1125" i="7"/>
  <c r="Y4059" i="7"/>
  <c r="Y870" i="7"/>
  <c r="Y301" i="7"/>
  <c r="Y2242" i="7"/>
  <c r="Y4363" i="7"/>
  <c r="Y4462" i="7"/>
  <c r="Y718" i="7"/>
  <c r="Y1066" i="7"/>
  <c r="Y2572" i="7"/>
  <c r="Y2266" i="7"/>
  <c r="Y976" i="7"/>
  <c r="Y2210" i="7"/>
  <c r="Y2096" i="7"/>
  <c r="Y4076" i="7"/>
  <c r="Y3605" i="7"/>
  <c r="Y1387" i="7"/>
  <c r="Y3290" i="7"/>
  <c r="Y2283" i="7"/>
  <c r="Y2747" i="7"/>
  <c r="Y988" i="7"/>
  <c r="Y1838" i="7"/>
  <c r="Y3742" i="7"/>
  <c r="Y3879" i="7"/>
  <c r="Y4859" i="7"/>
  <c r="Y4614" i="7"/>
  <c r="Y3018" i="7"/>
  <c r="Y3125" i="7"/>
  <c r="Y3832" i="7"/>
  <c r="Y2809" i="7"/>
  <c r="Y2982" i="7"/>
  <c r="Y2009" i="7"/>
  <c r="Y436" i="7"/>
  <c r="Y3988" i="7"/>
  <c r="Y4306" i="7"/>
  <c r="Y1458" i="7"/>
  <c r="Y4161" i="7"/>
  <c r="Y2990" i="7"/>
  <c r="Y3685" i="7"/>
  <c r="Y3933" i="7"/>
  <c r="Y1585" i="7"/>
  <c r="Y146" i="7"/>
  <c r="Y4639" i="7"/>
  <c r="Y424" i="7"/>
  <c r="Y3341" i="7"/>
  <c r="Y3602" i="7"/>
  <c r="Y3036" i="7"/>
  <c r="Y181" i="7"/>
  <c r="Y4060" i="7"/>
  <c r="Y248" i="7"/>
  <c r="Y1794" i="7"/>
  <c r="Y3159" i="7"/>
  <c r="Y1278" i="7"/>
  <c r="Y235" i="7"/>
  <c r="Y1203" i="7"/>
  <c r="Y2523" i="7"/>
  <c r="Y566" i="7"/>
  <c r="Y4895" i="7"/>
  <c r="Y885" i="7"/>
  <c r="Y3198" i="7"/>
  <c r="Y4587" i="7"/>
  <c r="Y454" i="7"/>
  <c r="Y1754" i="7"/>
  <c r="Y2537" i="7"/>
  <c r="Y2585" i="7"/>
  <c r="Y3891" i="7"/>
  <c r="Y2396" i="7"/>
  <c r="Y4597" i="7"/>
  <c r="Y569" i="7"/>
  <c r="Y4469" i="7"/>
  <c r="Y4342" i="7"/>
  <c r="Y4949" i="7"/>
  <c r="Y3358" i="7"/>
  <c r="Y1346" i="7"/>
  <c r="Y1986" i="7"/>
  <c r="Y76" i="7"/>
  <c r="Y4444" i="7"/>
  <c r="Y4487" i="7"/>
  <c r="Y767" i="7"/>
  <c r="Y2592" i="7"/>
  <c r="Y2549" i="7"/>
  <c r="Y1258" i="7"/>
  <c r="Y934" i="7"/>
  <c r="Y3628" i="7"/>
  <c r="Y3087" i="7"/>
  <c r="Y3398" i="7"/>
  <c r="Y18" i="7"/>
  <c r="Y2678" i="7"/>
  <c r="Y7" i="7"/>
  <c r="Y1031" i="7"/>
  <c r="Y1280" i="7"/>
  <c r="Y686" i="7"/>
  <c r="Y99" i="7"/>
  <c r="Y2372" i="7"/>
  <c r="Y2496" i="7"/>
  <c r="Y307" i="7"/>
  <c r="Y3396" i="7"/>
  <c r="Y3947" i="7"/>
  <c r="Y4690" i="7"/>
  <c r="Y1238" i="7"/>
  <c r="Y4733" i="7"/>
  <c r="Y4619" i="7"/>
  <c r="Y1478" i="7"/>
  <c r="Y1586" i="7"/>
  <c r="Y4002" i="7"/>
  <c r="Y1449" i="7"/>
  <c r="Y2811" i="7"/>
  <c r="Y4499" i="7"/>
  <c r="Y3462" i="7"/>
  <c r="Y760" i="7"/>
  <c r="Y3745" i="7"/>
  <c r="Y1471" i="7"/>
  <c r="Y4771" i="7"/>
  <c r="Y143" i="7"/>
  <c r="Y111" i="7"/>
  <c r="Y2083" i="7"/>
  <c r="Y3344" i="7"/>
  <c r="Y3470" i="7"/>
  <c r="Y906" i="7"/>
  <c r="Y2832" i="7"/>
  <c r="Y2377" i="7"/>
  <c r="Y2435" i="7"/>
  <c r="Y2667" i="7"/>
  <c r="Y2777" i="7"/>
  <c r="Y2090" i="7"/>
  <c r="Y691" i="7"/>
  <c r="Y108" i="7"/>
  <c r="Y1092" i="7"/>
  <c r="Y2918" i="7"/>
  <c r="Y1821" i="7"/>
  <c r="Y1815" i="7"/>
  <c r="Y1609" i="7"/>
  <c r="Y4314" i="7"/>
  <c r="Y334" i="7"/>
  <c r="Y1037" i="7"/>
  <c r="Y230" i="7"/>
  <c r="Y3397" i="7"/>
  <c r="Y4560" i="7"/>
  <c r="Y1297" i="7"/>
  <c r="Y1455" i="7"/>
  <c r="Y2656" i="7"/>
  <c r="Y4801" i="7"/>
  <c r="Y3969" i="7"/>
  <c r="Y3439" i="7"/>
  <c r="Y4977" i="7"/>
  <c r="Y1446" i="7"/>
  <c r="Y2881" i="7"/>
  <c r="Y3078" i="7"/>
  <c r="Y1713" i="7"/>
  <c r="Y494" i="7"/>
  <c r="Y1163" i="7"/>
  <c r="Y2284" i="7"/>
  <c r="Y3378" i="7"/>
  <c r="Y3691" i="7"/>
  <c r="Y2672" i="7"/>
  <c r="Y3559" i="7"/>
  <c r="Y1807" i="7"/>
  <c r="Y3154" i="7"/>
  <c r="Y1179" i="7"/>
  <c r="Y1787" i="7"/>
  <c r="Y1889" i="7"/>
  <c r="Y4660" i="7"/>
  <c r="Y1765" i="7"/>
  <c r="Y1934" i="7"/>
  <c r="Y1727" i="7"/>
  <c r="Y752" i="7"/>
  <c r="Y1013" i="7"/>
  <c r="Y1873" i="7"/>
  <c r="Y3811" i="7"/>
  <c r="Y46" i="7"/>
  <c r="Y4413" i="7"/>
  <c r="Y4335" i="7"/>
  <c r="Y3102" i="7"/>
  <c r="Y2543" i="7"/>
  <c r="Y4889" i="7"/>
  <c r="Y2943" i="7"/>
  <c r="Y2616" i="7"/>
  <c r="Y202" i="7"/>
  <c r="Y2991" i="7"/>
  <c r="Y4578" i="7"/>
  <c r="Y67" i="7"/>
  <c r="Y1982" i="7"/>
  <c r="Y797" i="7"/>
  <c r="Y2089" i="7"/>
  <c r="Y4494" i="7"/>
  <c r="Y623" i="7"/>
  <c r="Y1096" i="7"/>
  <c r="Y255" i="7"/>
  <c r="Y1900" i="7"/>
  <c r="Y2434" i="7"/>
  <c r="Y4883" i="7"/>
  <c r="Y4971" i="7"/>
  <c r="Y3506" i="7"/>
  <c r="Y1285" i="7"/>
  <c r="Y2451" i="7"/>
  <c r="Y1112" i="7"/>
  <c r="Y2535" i="7"/>
  <c r="Y4732" i="7"/>
  <c r="Y4850" i="7"/>
  <c r="Y2847" i="7"/>
  <c r="Y647" i="7"/>
  <c r="Y536" i="7"/>
  <c r="Y3385" i="7"/>
  <c r="Y2710" i="7"/>
  <c r="Y3224" i="7"/>
  <c r="Y4768" i="7"/>
  <c r="Y687" i="7"/>
  <c r="Y4423" i="7"/>
  <c r="Y3612" i="7"/>
  <c r="Y1951" i="7"/>
  <c r="Y1599" i="7"/>
  <c r="Y945" i="7"/>
  <c r="Y4808" i="7"/>
  <c r="Y2971" i="7"/>
  <c r="Y1216" i="7"/>
  <c r="Y2323" i="7"/>
  <c r="Y1642" i="7"/>
  <c r="Y2586" i="7"/>
  <c r="Y4088" i="7"/>
  <c r="Y4339" i="7"/>
  <c r="Y4890" i="7"/>
  <c r="Y1437" i="7"/>
  <c r="Y3168" i="7"/>
  <c r="Y929" i="7"/>
  <c r="Y1506" i="7"/>
  <c r="Y2804" i="7"/>
  <c r="Y420" i="7"/>
  <c r="Y1139" i="7"/>
  <c r="Y2605" i="7"/>
  <c r="Y2039" i="7"/>
  <c r="Y3164" i="7"/>
  <c r="Y4215" i="7"/>
  <c r="Y3306" i="7"/>
  <c r="Y2273" i="7"/>
  <c r="Y2070" i="7"/>
  <c r="Y4953" i="7"/>
  <c r="Y873" i="7"/>
  <c r="Y4610" i="7"/>
  <c r="Y3206" i="7"/>
  <c r="Y868" i="7"/>
  <c r="Y4942" i="7"/>
  <c r="Y4000" i="7"/>
  <c r="Y1799" i="7"/>
  <c r="Y2871" i="7"/>
  <c r="Y2467" i="7"/>
  <c r="Y352" i="7"/>
  <c r="Y4848" i="7"/>
  <c r="Y4200" i="7"/>
  <c r="Y819" i="7"/>
  <c r="Y4730" i="7"/>
  <c r="Y3619" i="7"/>
  <c r="Y1568" i="7"/>
  <c r="Y4346" i="7"/>
  <c r="Y2130" i="7"/>
  <c r="Y555" i="7"/>
  <c r="Y13" i="7"/>
  <c r="Y4873" i="7"/>
  <c r="Y4280" i="7"/>
  <c r="Y913" i="7"/>
  <c r="Y882" i="7"/>
  <c r="Y3239" i="7"/>
  <c r="Y1330" i="7"/>
  <c r="Y4364" i="7"/>
  <c r="Y4102" i="7"/>
  <c r="Y1901" i="7"/>
  <c r="Y1197" i="7"/>
  <c r="Y4735" i="7"/>
  <c r="Y1345" i="7"/>
  <c r="Y1286" i="7"/>
  <c r="Y2076" i="7"/>
  <c r="Y2544" i="7"/>
  <c r="Y3650" i="7"/>
  <c r="Y3912" i="7"/>
  <c r="Y2230" i="7"/>
  <c r="Y2104" i="7"/>
  <c r="Y2448" i="7"/>
  <c r="Y1546" i="7"/>
  <c r="Y3810" i="7"/>
  <c r="Y2759" i="7"/>
  <c r="Y1701" i="7"/>
  <c r="Y2946" i="7"/>
  <c r="Y4589" i="7"/>
  <c r="Y3034" i="7"/>
  <c r="Y1434" i="7"/>
  <c r="Y3886" i="7"/>
  <c r="Y449" i="7"/>
  <c r="Y1967" i="7"/>
  <c r="Y4043" i="7"/>
  <c r="Y568" i="7"/>
  <c r="Y4246" i="7"/>
  <c r="Y3325" i="7"/>
  <c r="Y4481" i="7"/>
  <c r="Y1148" i="7"/>
  <c r="Y4103" i="7"/>
  <c r="Y4775" i="7"/>
  <c r="Y1186" i="7"/>
  <c r="Y574" i="7"/>
  <c r="Y2824" i="7"/>
  <c r="Y4688" i="7"/>
  <c r="Y4658" i="7"/>
  <c r="Y2630" i="7"/>
  <c r="Y3923" i="7"/>
  <c r="Y1704" i="7"/>
  <c r="Y365" i="7"/>
  <c r="Y160" i="7"/>
  <c r="Y2996" i="7"/>
  <c r="Y903" i="7"/>
  <c r="Y4414" i="7"/>
  <c r="Y232" i="7"/>
  <c r="Y4805" i="7"/>
  <c r="Y3054" i="7"/>
  <c r="Y10" i="7"/>
  <c r="Y288" i="7"/>
  <c r="Y1151" i="7"/>
  <c r="Y2573" i="7"/>
  <c r="Y559" i="7"/>
  <c r="Y3747" i="7"/>
  <c r="Y4263" i="7"/>
  <c r="Y4359" i="7"/>
  <c r="Y2421" i="7"/>
  <c r="Y1662" i="7"/>
  <c r="Y1071" i="7"/>
  <c r="Y4068" i="7"/>
  <c r="Y2388" i="7"/>
  <c r="Y1646" i="7"/>
  <c r="Y1525" i="7"/>
  <c r="Y2649" i="7"/>
  <c r="Y4695" i="7"/>
  <c r="Y461" i="7"/>
  <c r="Y138" i="7"/>
  <c r="Y4033" i="7"/>
  <c r="Y4653" i="7"/>
  <c r="Y2760" i="7"/>
  <c r="Y1539" i="7"/>
  <c r="Y4315" i="7"/>
  <c r="Y3585" i="7"/>
  <c r="Y2876" i="7"/>
  <c r="Y3447" i="7"/>
  <c r="Y249" i="7"/>
  <c r="Y1392" i="7"/>
  <c r="Y816" i="7"/>
  <c r="Y2984" i="7"/>
  <c r="Y4289" i="7"/>
  <c r="Y1496" i="7"/>
  <c r="Y4517" i="7"/>
  <c r="Y2767" i="7"/>
  <c r="Y2075" i="7"/>
  <c r="Y1235" i="7"/>
  <c r="Y4507" i="7"/>
  <c r="Y164" i="7"/>
  <c r="Y2915" i="7"/>
  <c r="Y3641" i="7"/>
  <c r="Y1972" i="7"/>
  <c r="Y500" i="7"/>
  <c r="Y1831" i="7"/>
  <c r="Y3047" i="7"/>
  <c r="Y167" i="7"/>
  <c r="Y2505" i="7"/>
  <c r="Y4172" i="7"/>
  <c r="Y4324" i="7"/>
  <c r="Y4918" i="7"/>
  <c r="Y4631" i="7"/>
  <c r="Y3455" i="7"/>
  <c r="Y4115" i="7"/>
  <c r="Y3718" i="7"/>
  <c r="Y671" i="7"/>
  <c r="Y204" i="7"/>
  <c r="Y177" i="7"/>
  <c r="Y3507" i="7"/>
  <c r="Y1175" i="7"/>
  <c r="Y4408" i="7"/>
  <c r="Y3778" i="7"/>
  <c r="Y4210" i="7"/>
  <c r="Y4811" i="7"/>
  <c r="Y3010" i="7"/>
  <c r="Y4145" i="7"/>
  <c r="Y4477" i="7"/>
  <c r="Y2657" i="7"/>
  <c r="Y3199" i="7"/>
  <c r="Y1491" i="7"/>
  <c r="Y131" i="7"/>
  <c r="Y1093" i="7"/>
  <c r="Y1576" i="7"/>
  <c r="Y1267" i="7"/>
  <c r="Y4664" i="7"/>
  <c r="Y1762" i="7"/>
  <c r="Y2855" i="7"/>
  <c r="Y3761" i="7"/>
  <c r="Y4741" i="7"/>
  <c r="Y1693" i="7"/>
  <c r="Y2839" i="7"/>
  <c r="Y3472" i="7"/>
  <c r="Y1232" i="7"/>
  <c r="Y4598" i="7"/>
  <c r="Y2632" i="7"/>
  <c r="Y3155" i="7"/>
  <c r="Y4137" i="7"/>
  <c r="Y850" i="7"/>
  <c r="Y3611" i="7"/>
  <c r="Y4108" i="7"/>
  <c r="Y738" i="7"/>
  <c r="Y1943" i="7"/>
  <c r="Y3862" i="7"/>
  <c r="Y2264" i="7"/>
  <c r="Y2620" i="7"/>
  <c r="Y3705" i="7"/>
  <c r="Y584" i="7"/>
  <c r="Y1007" i="7"/>
  <c r="Y979" i="7"/>
  <c r="Y4615" i="7"/>
  <c r="Y2776" i="7"/>
  <c r="Y3794" i="7"/>
  <c r="Y3055" i="7"/>
  <c r="Y2159" i="7"/>
  <c r="Y547" i="7"/>
  <c r="Y2455" i="7"/>
  <c r="Y2222" i="7"/>
  <c r="Y4691" i="7"/>
  <c r="Y4532" i="7"/>
  <c r="Y3492" i="7"/>
  <c r="Y544" i="7"/>
  <c r="Y4205" i="7"/>
  <c r="Y636" i="7"/>
  <c r="Y883" i="7"/>
  <c r="Y3762" i="7"/>
  <c r="Y4352" i="7"/>
  <c r="Y1469" i="7"/>
  <c r="Y4924" i="7"/>
  <c r="Y2912" i="7"/>
  <c r="Y4951" i="7"/>
  <c r="Y4023" i="7"/>
  <c r="Y2226" i="7"/>
  <c r="Y34" i="7"/>
  <c r="Y3845" i="7"/>
  <c r="Y2724" i="7"/>
  <c r="Y3480" i="7"/>
  <c r="Y1605" i="7"/>
  <c r="Y4465" i="7"/>
  <c r="Y3139" i="7"/>
  <c r="Y55" i="7"/>
  <c r="Y179" i="7"/>
  <c r="Y3514" i="7"/>
  <c r="Y1388" i="7"/>
  <c r="Y9" i="7"/>
  <c r="Y2733" i="7"/>
  <c r="Y997" i="7"/>
  <c r="Y84" i="7"/>
  <c r="Y3750" i="7"/>
  <c r="Y4297" i="7"/>
  <c r="Y3953" i="7"/>
  <c r="Y1381" i="7"/>
  <c r="Y4410" i="7"/>
  <c r="Y3979" i="7"/>
  <c r="Y567" i="7"/>
  <c r="Y281" i="7"/>
  <c r="Y3606" i="7"/>
  <c r="Y4183" i="7"/>
  <c r="Y4400" i="7"/>
  <c r="Y2095" i="7"/>
  <c r="Y463" i="7"/>
  <c r="Y1470" i="7"/>
  <c r="Y139" i="7"/>
  <c r="Y3885" i="7"/>
  <c r="Y3136" i="7"/>
  <c r="Y3928" i="7"/>
  <c r="Y2552" i="7"/>
  <c r="Y3684" i="7"/>
  <c r="Y598" i="7"/>
  <c r="Y3948" i="7"/>
  <c r="Y3082" i="7"/>
  <c r="Y3986" i="7"/>
  <c r="Y1968" i="7"/>
  <c r="Y526" i="7"/>
  <c r="Y152" i="7"/>
  <c r="Y911" i="7"/>
  <c r="Y2403" i="7"/>
  <c r="Y2018" i="7"/>
  <c r="Y795" i="7"/>
  <c r="Y2731" i="7"/>
  <c r="Y3740" i="7"/>
  <c r="Y1616" i="7"/>
  <c r="Y1068" i="7"/>
  <c r="Y2850" i="7"/>
  <c r="Y3531" i="7"/>
  <c r="Y4502" i="7"/>
  <c r="Y3019" i="7"/>
  <c r="Y1521" i="7"/>
  <c r="Y2641" i="7"/>
  <c r="Y2069" i="7"/>
  <c r="Y2783" i="7"/>
  <c r="Y4674" i="7"/>
  <c r="Y532" i="7"/>
  <c r="Y3459" i="7"/>
  <c r="Y4899" i="7"/>
  <c r="X2972" i="7"/>
  <c r="X1363" i="7"/>
  <c r="X572" i="7"/>
  <c r="X2706" i="7"/>
  <c r="X3260" i="7"/>
  <c r="X2914" i="7"/>
  <c r="X2098" i="7"/>
  <c r="X1544" i="7"/>
  <c r="X4308" i="7"/>
  <c r="X2638" i="7"/>
  <c r="X1977" i="7"/>
  <c r="X4669" i="7"/>
  <c r="X940" i="7"/>
  <c r="X1872" i="7"/>
  <c r="X774" i="7"/>
  <c r="X3404" i="7"/>
  <c r="X1622" i="7"/>
  <c r="X1711" i="7"/>
  <c r="X4445" i="7"/>
  <c r="X3727" i="7"/>
  <c r="X386" i="7"/>
  <c r="X2155" i="7"/>
  <c r="X4368" i="7"/>
  <c r="X4006" i="7"/>
  <c r="X1008" i="7"/>
  <c r="X4305" i="7"/>
  <c r="X73" i="7"/>
  <c r="X3871" i="7"/>
  <c r="X3452" i="7"/>
  <c r="X1137" i="7"/>
  <c r="X4661" i="7"/>
  <c r="X3038" i="7"/>
  <c r="X1892" i="7"/>
  <c r="X1969" i="7"/>
  <c r="X1439" i="7"/>
  <c r="X2481" i="7"/>
  <c r="X2185" i="7"/>
  <c r="X323" i="7"/>
  <c r="X2927" i="7"/>
  <c r="X2002" i="7"/>
  <c r="X4295" i="7"/>
  <c r="X869" i="7"/>
  <c r="X3913" i="7"/>
  <c r="X624" i="7"/>
  <c r="X1254" i="7"/>
  <c r="X836" i="7"/>
  <c r="X4624" i="7"/>
  <c r="X1614" i="7"/>
  <c r="X1720" i="7"/>
  <c r="X2471" i="7"/>
  <c r="X2966" i="7"/>
  <c r="X4147" i="7"/>
  <c r="X4540" i="7"/>
  <c r="X3872" i="7"/>
  <c r="X3322" i="7"/>
  <c r="X3888" i="7"/>
  <c r="X94" i="7"/>
  <c r="X511" i="7"/>
  <c r="X3768" i="7"/>
  <c r="X4166" i="7"/>
  <c r="X4155" i="7"/>
  <c r="X2557" i="7"/>
  <c r="X1904" i="7"/>
  <c r="X2194" i="7"/>
  <c r="X1905" i="7"/>
  <c r="X2744" i="7"/>
  <c r="X3463" i="7"/>
  <c r="X1507" i="7"/>
  <c r="X1845" i="7"/>
  <c r="X4908" i="7"/>
  <c r="X4749" i="7"/>
  <c r="X3754" i="7"/>
  <c r="X4260" i="7"/>
  <c r="X4906" i="7"/>
  <c r="X2993" i="7"/>
  <c r="X4524" i="7"/>
  <c r="X807" i="7"/>
  <c r="X3180" i="7"/>
  <c r="X132" i="7"/>
  <c r="X2245" i="7"/>
  <c r="X3996" i="7"/>
  <c r="X3021" i="7"/>
  <c r="X2164" i="7"/>
  <c r="X4017" i="7"/>
  <c r="X2458" i="7"/>
  <c r="X1447" i="7"/>
  <c r="X2583" i="7"/>
  <c r="X104" i="7"/>
  <c r="X4018" i="7"/>
  <c r="X3621" i="7"/>
  <c r="X4975" i="7"/>
  <c r="X733" i="7"/>
  <c r="X4523" i="7"/>
  <c r="X1090" i="7"/>
  <c r="X2320" i="7"/>
  <c r="X980" i="7"/>
  <c r="X1532" i="7"/>
  <c r="X4955" i="7"/>
  <c r="X222" i="7"/>
  <c r="X2140" i="7"/>
  <c r="X1777" i="7"/>
  <c r="X4091" i="7"/>
  <c r="X4014" i="7"/>
  <c r="X809" i="7"/>
  <c r="X3667" i="7"/>
  <c r="X4351" i="7"/>
  <c r="X447" i="7"/>
  <c r="X925" i="7"/>
  <c r="X3892" i="7"/>
  <c r="X4727" i="7"/>
  <c r="X3990" i="7"/>
  <c r="X4457" i="7"/>
  <c r="X4863" i="7"/>
  <c r="X2621" i="7"/>
  <c r="X4360" i="7"/>
  <c r="X703" i="7"/>
  <c r="X960" i="7"/>
  <c r="X2612" i="7"/>
  <c r="X603" i="7"/>
  <c r="X2033" i="7"/>
  <c r="X4080" i="7"/>
  <c r="X4466" i="7"/>
  <c r="X784" i="7"/>
  <c r="X3707" i="7"/>
  <c r="X2173" i="7"/>
  <c r="X51" i="7"/>
  <c r="X2449" i="7"/>
  <c r="X4509" i="7"/>
  <c r="X1744" i="7"/>
  <c r="X3977" i="7"/>
  <c r="X2840" i="7"/>
  <c r="X3593" i="7"/>
  <c r="X1860" i="7"/>
  <c r="X4136" i="7"/>
  <c r="X2736" i="7"/>
  <c r="X2533" i="7"/>
  <c r="X425" i="7"/>
  <c r="X899" i="7"/>
  <c r="X4522" i="7"/>
  <c r="X509" i="7"/>
  <c r="X1645" i="7"/>
  <c r="X4548" i="7"/>
  <c r="X4262" i="7"/>
  <c r="X4112" i="7"/>
  <c r="X4956" i="7"/>
  <c r="X4961" i="7"/>
  <c r="X1212" i="7"/>
  <c r="X2516" i="7"/>
  <c r="X845" i="7"/>
  <c r="X1287" i="7"/>
  <c r="X87" i="7"/>
  <c r="X3271" i="7"/>
  <c r="X3957" i="7"/>
  <c r="X3041" i="7"/>
  <c r="X481" i="7"/>
  <c r="X38" i="7"/>
  <c r="X3246" i="7"/>
  <c r="X1848" i="7"/>
  <c r="X4334" i="7"/>
  <c r="X4648" i="7"/>
  <c r="X1272" i="7"/>
  <c r="X3560" i="7"/>
  <c r="X2524" i="7"/>
  <c r="X1989" i="7"/>
  <c r="X3788" i="7"/>
  <c r="X486" i="7"/>
  <c r="X3307" i="7"/>
  <c r="X1523" i="7"/>
  <c r="X1411" i="7"/>
  <c r="X4958" i="7"/>
  <c r="X1524" i="7"/>
  <c r="X714" i="7"/>
  <c r="X2359" i="7"/>
  <c r="X159" i="7"/>
  <c r="X4713" i="7"/>
  <c r="X2692" i="7"/>
  <c r="X3999" i="7"/>
  <c r="X1103" i="7"/>
  <c r="X4186" i="7"/>
  <c r="X1610" i="7"/>
  <c r="X186" i="7"/>
  <c r="X2539" i="7"/>
  <c r="X4754" i="7"/>
  <c r="X3413" i="7"/>
  <c r="X1247" i="7"/>
  <c r="X3201" i="7"/>
  <c r="X3624" i="7"/>
  <c r="X4274" i="7"/>
  <c r="X1572" i="7"/>
  <c r="X3022" i="7"/>
  <c r="X3247" i="7"/>
  <c r="X4094" i="7"/>
  <c r="X71" i="7"/>
  <c r="X1648" i="7"/>
  <c r="X3732" i="7"/>
  <c r="X2261" i="7"/>
  <c r="X2553" i="7"/>
  <c r="X3642" i="7"/>
  <c r="X1978" i="7"/>
  <c r="X761" i="7"/>
  <c r="X3049" i="7"/>
  <c r="X1837" i="7"/>
  <c r="X1370" i="7"/>
  <c r="X4146" i="7"/>
  <c r="X605" i="7"/>
  <c r="X2061" i="7"/>
  <c r="X1896" i="7"/>
  <c r="X3379" i="7"/>
  <c r="X2628" i="7"/>
  <c r="X2922" i="7"/>
  <c r="X3657" i="7"/>
  <c r="X2341" i="7"/>
  <c r="X4046" i="7"/>
  <c r="X723" i="7"/>
  <c r="X1244" i="7"/>
  <c r="X2443" i="7"/>
  <c r="X2574" i="7"/>
  <c r="X3329" i="7"/>
  <c r="X4877" i="7"/>
  <c r="X2848" i="7"/>
  <c r="X4485" i="7"/>
  <c r="X828" i="7"/>
  <c r="X3248" i="7"/>
  <c r="X2596" i="7"/>
  <c r="X1884" i="7"/>
  <c r="X3292" i="7"/>
  <c r="X2887" i="7"/>
  <c r="X680" i="7"/>
  <c r="X3473" i="7"/>
  <c r="X4913" i="7"/>
  <c r="X258" i="7"/>
  <c r="X1811" i="7"/>
  <c r="X3503" i="7"/>
  <c r="X2820" i="7"/>
  <c r="X4353" i="7"/>
  <c r="X3787" i="7"/>
  <c r="X134" i="7"/>
  <c r="X2617" i="7"/>
  <c r="X4822" i="7"/>
  <c r="X3359" i="7"/>
  <c r="X2920" i="7"/>
  <c r="X4160" i="7"/>
  <c r="X1542" i="7"/>
  <c r="X4401" i="7"/>
  <c r="X1929" i="7"/>
  <c r="X3784" i="7"/>
  <c r="X1064" i="7"/>
  <c r="X4463" i="7"/>
  <c r="X144" i="7"/>
  <c r="X1098" i="7"/>
  <c r="X844" i="7"/>
  <c r="X796" i="7"/>
  <c r="X4810" i="7"/>
  <c r="X1158" i="7"/>
  <c r="X2053" i="7"/>
  <c r="X1764" i="7"/>
  <c r="X2202" i="7"/>
  <c r="X1891" i="7"/>
  <c r="X4107" i="7"/>
  <c r="X860" i="7"/>
  <c r="X1663" i="7"/>
  <c r="X418" i="7"/>
  <c r="X4976" i="7"/>
  <c r="X4585" i="7"/>
  <c r="X1325" i="7"/>
  <c r="X112" i="7"/>
  <c r="X1944" i="7"/>
  <c r="X3950" i="7"/>
  <c r="X2148" i="7"/>
  <c r="X4238" i="7"/>
  <c r="X4900" i="7"/>
  <c r="X4861" i="7"/>
  <c r="X4257" i="7"/>
  <c r="X1733" i="7"/>
  <c r="X1962" i="7"/>
  <c r="X1527" i="7"/>
  <c r="X926" i="7"/>
  <c r="X1750" i="7"/>
  <c r="X225" i="7"/>
  <c r="X1374" i="7"/>
  <c r="X4537" i="7"/>
  <c r="X4044" i="7"/>
  <c r="X1054" i="7"/>
  <c r="X599" i="7"/>
  <c r="X2150" i="7"/>
  <c r="X467" i="7"/>
  <c r="X3603" i="7"/>
  <c r="X27" i="7"/>
  <c r="X3493" i="7"/>
  <c r="X2476" i="7"/>
  <c r="X4812" i="7"/>
  <c r="X1914" i="7"/>
  <c r="X1217" i="7"/>
  <c r="X1047" i="7"/>
  <c r="X3227" i="7"/>
  <c r="X4073" i="7"/>
  <c r="X617" i="7"/>
  <c r="X855" i="7"/>
  <c r="X2765" i="7"/>
  <c r="X4878" i="7"/>
  <c r="X1466" i="7"/>
  <c r="X3094" i="7"/>
  <c r="X1752" i="7"/>
  <c r="X821" i="7"/>
  <c r="X1034" i="7"/>
  <c r="X2477" i="7"/>
  <c r="X667" i="7"/>
  <c r="X1229" i="7"/>
  <c r="X4815" i="7"/>
  <c r="X2277" i="7"/>
  <c r="X2337" i="7"/>
  <c r="X2578" i="7"/>
  <c r="X3056" i="7"/>
  <c r="X124" i="7"/>
  <c r="X4175" i="7"/>
  <c r="X2588" i="7"/>
  <c r="X1941" i="7"/>
  <c r="X3918" i="7"/>
  <c r="X19" i="7"/>
  <c r="X2235" i="7"/>
  <c r="X4699" i="7"/>
  <c r="X2691" i="7"/>
  <c r="X1162" i="7"/>
  <c r="X2761" i="7"/>
  <c r="X3167" i="7"/>
  <c r="X2046" i="7"/>
  <c r="X1104" i="7"/>
  <c r="X1327" i="7"/>
  <c r="X3419" i="7"/>
  <c r="X3308" i="7"/>
  <c r="X513" i="7"/>
  <c r="X1592" i="7"/>
  <c r="X2199" i="7"/>
  <c r="X1281" i="7"/>
  <c r="X3073" i="7"/>
  <c r="X3813" i="7"/>
  <c r="X2207" i="7"/>
  <c r="X268" i="7"/>
  <c r="X4616" i="7"/>
  <c r="X2525" i="7"/>
  <c r="X1634" i="7"/>
  <c r="X3564" i="7"/>
  <c r="X4299" i="7"/>
  <c r="X4382" i="7"/>
  <c r="X987" i="7"/>
  <c r="X1060" i="7"/>
  <c r="X3639" i="7"/>
  <c r="X4034" i="7"/>
  <c r="X634" i="7"/>
  <c r="X4626" i="7"/>
  <c r="X658" i="7"/>
  <c r="X1480" i="7"/>
  <c r="X2184" i="7"/>
  <c r="X1453" i="7"/>
  <c r="X274" i="7"/>
  <c r="X4232" i="7"/>
  <c r="X25" i="7"/>
  <c r="X3028" i="7"/>
  <c r="X993" i="7"/>
  <c r="X375" i="7"/>
  <c r="X2748" i="7"/>
  <c r="X1312" i="7"/>
  <c r="X1613" i="7"/>
  <c r="X1797" i="7"/>
  <c r="X2402" i="7"/>
  <c r="X2248" i="7"/>
  <c r="X706" i="7"/>
  <c r="X1601" i="7"/>
  <c r="X937" i="7"/>
  <c r="X1038" i="7"/>
  <c r="X2550" i="7"/>
  <c r="X2201" i="7"/>
  <c r="X3111" i="7"/>
  <c r="X881" i="7"/>
  <c r="X2432" i="7"/>
  <c r="X4385" i="7"/>
  <c r="X653" i="7"/>
  <c r="X3077" i="7"/>
  <c r="X3931" i="7"/>
  <c r="X587" i="7"/>
  <c r="X3699" i="7"/>
  <c r="X2285" i="7"/>
  <c r="X41" i="7"/>
  <c r="X3319" i="7"/>
  <c r="X3834" i="7"/>
  <c r="X4557" i="7"/>
  <c r="X4702" i="7"/>
  <c r="X2006" i="7"/>
  <c r="X4085" i="7"/>
  <c r="X2890" i="7"/>
  <c r="X4396" i="7"/>
  <c r="X1682" i="7"/>
  <c r="X171" i="7"/>
  <c r="X644" i="7"/>
  <c r="X4030" i="7"/>
  <c r="X1333" i="7"/>
  <c r="X4312" i="7"/>
  <c r="X2490" i="7"/>
  <c r="X1602" i="7"/>
  <c r="X242" i="7"/>
  <c r="X4133" i="7"/>
  <c r="X4404" i="7"/>
  <c r="X1562" i="7"/>
  <c r="X2034" i="7"/>
  <c r="X399" i="7"/>
  <c r="X4618" i="7"/>
  <c r="X2020" i="7"/>
  <c r="X1032" i="7"/>
  <c r="X4998" i="7"/>
  <c r="X452" i="7"/>
  <c r="X1593" i="7"/>
  <c r="X3287" i="7"/>
  <c r="X3190" i="7"/>
  <c r="X1367" i="7"/>
  <c r="X1319" i="7"/>
  <c r="X1456" i="7"/>
  <c r="X3814" i="7"/>
  <c r="X1365" i="7"/>
  <c r="X4703" i="7"/>
  <c r="X1666" i="7"/>
  <c r="X2290" i="7"/>
  <c r="X4947" i="7"/>
  <c r="X271" i="7"/>
  <c r="X3143" i="7"/>
  <c r="X3320" i="7"/>
  <c r="X318" i="7"/>
  <c r="X769" i="7"/>
  <c r="X4529" i="7"/>
  <c r="X4796" i="7"/>
  <c r="X462" i="7"/>
  <c r="X1457" i="7"/>
  <c r="X1347" i="7"/>
  <c r="X1577" i="7"/>
  <c r="X368" i="7"/>
  <c r="X3282" i="7"/>
  <c r="X69" i="7"/>
  <c r="X2174" i="7"/>
  <c r="X3048" i="7"/>
  <c r="X293" i="7"/>
  <c r="X2528" i="7"/>
  <c r="X2019" i="7"/>
  <c r="X426" i="7"/>
  <c r="X2" i="7"/>
  <c r="X3722" i="7"/>
  <c r="X4880" i="7"/>
  <c r="X4019" i="7"/>
  <c r="X754" i="7"/>
  <c r="X1607" i="7"/>
  <c r="X4" i="7"/>
  <c r="X498" i="7"/>
  <c r="X3904" i="7"/>
  <c r="X1755" i="7"/>
  <c r="X1513" i="7"/>
  <c r="X3959" i="7"/>
  <c r="X2025" i="7"/>
  <c r="X3236" i="7"/>
  <c r="X1826" i="7"/>
  <c r="X2790" i="7"/>
  <c r="X3296" i="7"/>
  <c r="X1188" i="7"/>
  <c r="X1239" i="7"/>
  <c r="X1194" i="7"/>
  <c r="X1316" i="7"/>
  <c r="X4318" i="7"/>
  <c r="X2358" i="7"/>
  <c r="X479" i="7"/>
  <c r="X4885" i="7"/>
  <c r="X1211" i="7"/>
  <c r="X1829" i="7"/>
  <c r="X4259" i="7"/>
  <c r="X3183" i="7"/>
  <c r="X4040" i="7"/>
  <c r="X4095" i="7"/>
  <c r="X4432" i="7"/>
  <c r="X3583" i="7"/>
  <c r="X1353" i="7"/>
  <c r="X2084" i="7"/>
  <c r="X776" i="7"/>
  <c r="X4021" i="7"/>
  <c r="X1850" i="7"/>
  <c r="X2305" i="7"/>
  <c r="X1022" i="7"/>
  <c r="X2163" i="7"/>
  <c r="X2073" i="7"/>
  <c r="X4132" i="7"/>
  <c r="X640" i="7"/>
  <c r="X3004" i="7"/>
  <c r="X1902" i="7"/>
  <c r="X4424" i="7"/>
  <c r="X3116" i="7"/>
  <c r="X2997" i="7"/>
  <c r="X629" i="7"/>
  <c r="X4369" i="7"/>
  <c r="X1979" i="7"/>
  <c r="X2052" i="7"/>
  <c r="X4802" i="7"/>
  <c r="X4928" i="7"/>
  <c r="X1380" i="7"/>
  <c r="X3636" i="7"/>
  <c r="X3119" i="7"/>
  <c r="X284" i="7"/>
  <c r="X2540" i="7"/>
  <c r="X3746" i="7"/>
  <c r="X1649" i="7"/>
  <c r="X265" i="7"/>
  <c r="X4387" i="7"/>
  <c r="X2385" i="7"/>
  <c r="X1643" i="7"/>
  <c r="X1293" i="7"/>
  <c r="X763" i="7"/>
  <c r="X3569" i="7"/>
  <c r="X4952" i="7"/>
  <c r="X2800" i="7"/>
  <c r="X4212" i="7"/>
  <c r="X1721" i="7"/>
  <c r="X545" i="7"/>
  <c r="X2383" i="7"/>
  <c r="X704" i="7"/>
  <c r="X1396" i="7"/>
  <c r="X2077" i="7"/>
  <c r="X848" i="7"/>
  <c r="X3521" i="7"/>
  <c r="X4546" i="7"/>
  <c r="X2015" i="7"/>
  <c r="X3961" i="7"/>
  <c r="X4843" i="7"/>
  <c r="X4904" i="7"/>
  <c r="X4051" i="7"/>
  <c r="X1874" i="7"/>
  <c r="X4347" i="7"/>
  <c r="X2618" i="7"/>
  <c r="X4171" i="7"/>
  <c r="X1903" i="7"/>
  <c r="X972" i="7"/>
  <c r="X3500" i="7"/>
  <c r="X648" i="7"/>
  <c r="X3739" i="7"/>
  <c r="X3388" i="7"/>
  <c r="X3858" i="7"/>
  <c r="X3547" i="7"/>
  <c r="X4272" i="7"/>
  <c r="X3346" i="7"/>
  <c r="X4935" i="7"/>
  <c r="X663" i="7"/>
  <c r="X3835" i="7"/>
  <c r="X2204" i="7"/>
  <c r="X548" i="7"/>
  <c r="X4722" i="7"/>
  <c r="X2658" i="7"/>
  <c r="X884" i="7"/>
  <c r="X3261" i="7"/>
  <c r="X96" i="7"/>
  <c r="X4769" i="7"/>
  <c r="X3557" i="7"/>
  <c r="X1463" i="7"/>
  <c r="X3584" i="7"/>
  <c r="X1853" i="7"/>
  <c r="X3789" i="7"/>
  <c r="X4914" i="7"/>
  <c r="X1198" i="7"/>
  <c r="X3007" i="7"/>
  <c r="X3098" i="7"/>
  <c r="X3730" i="7"/>
  <c r="X405" i="7"/>
  <c r="X3780" i="7"/>
  <c r="X1043" i="7"/>
  <c r="X1790" i="7"/>
  <c r="X984" i="7"/>
  <c r="X1331" i="7"/>
  <c r="X2408" i="7"/>
  <c r="X1509" i="7"/>
  <c r="X3037" i="7"/>
  <c r="X808" i="7"/>
  <c r="X2415" i="7"/>
  <c r="X4327" i="7"/>
  <c r="X1004" i="7"/>
  <c r="X2780" i="7"/>
  <c r="X1110" i="7"/>
  <c r="X1494" i="7"/>
  <c r="X2715" i="7"/>
  <c r="X3646" i="7"/>
  <c r="X731" i="7"/>
  <c r="X3177" i="7"/>
  <c r="X1397" i="7"/>
  <c r="X3869" i="7"/>
  <c r="X1664" i="7"/>
  <c r="X575" i="7"/>
  <c r="X3882" i="7"/>
  <c r="X4332" i="7"/>
  <c r="X2472" i="7"/>
  <c r="X4370" i="7"/>
  <c r="X1945" i="7"/>
  <c r="X1702" i="7"/>
  <c r="X3411" i="7"/>
  <c r="X4657" i="7"/>
  <c r="X220" i="7"/>
  <c r="X3875" i="7"/>
  <c r="X313" i="7"/>
  <c r="X3238" i="7"/>
  <c r="X4979" i="7"/>
  <c r="X3658" i="7"/>
  <c r="X4969" i="7"/>
  <c r="X2373" i="7"/>
  <c r="X3031" i="7"/>
  <c r="X4187" i="7"/>
  <c r="X2679" i="7"/>
  <c r="X1818" i="7"/>
  <c r="X474" i="7"/>
  <c r="X4049" i="7"/>
  <c r="X2577" i="7"/>
  <c r="X3289" i="7"/>
  <c r="X789" i="7"/>
  <c r="X122" i="7"/>
  <c r="X4104" i="7"/>
  <c r="X3444" i="7"/>
  <c r="X1306" i="7"/>
  <c r="X355" i="7"/>
  <c r="X2191" i="7"/>
  <c r="X3859" i="7"/>
  <c r="X4809" i="7"/>
  <c r="X1635" i="7"/>
  <c r="X1813" i="7"/>
  <c r="X441" i="7"/>
  <c r="X1485" i="7"/>
  <c r="X4415" i="7"/>
  <c r="X4438" i="7"/>
  <c r="X4795" i="7"/>
  <c r="X4061" i="7"/>
  <c r="X1840" i="7"/>
  <c r="X272" i="7"/>
  <c r="X14" i="7"/>
  <c r="X2099" i="7"/>
  <c r="X3273" i="7"/>
  <c r="X106" i="7"/>
  <c r="X1402" i="7"/>
  <c r="X2074" i="7"/>
  <c r="X1069" i="7"/>
  <c r="X2725" i="7"/>
  <c r="X4164" i="7"/>
  <c r="X192" i="7"/>
  <c r="X2494" i="7"/>
  <c r="X2891" i="7"/>
  <c r="X1580" i="7"/>
  <c r="X4173" i="7"/>
  <c r="X1626" i="7"/>
  <c r="X893" i="7"/>
  <c r="X3259" i="7"/>
  <c r="X4606" i="7"/>
  <c r="X4901" i="7"/>
  <c r="X3313" i="7"/>
  <c r="X1569" i="7"/>
  <c r="X2521" i="7"/>
  <c r="X4706" i="7"/>
  <c r="X3093" i="7"/>
  <c r="X1401" i="7"/>
  <c r="X1578" i="7"/>
  <c r="X2386" i="7"/>
  <c r="X3274" i="7"/>
  <c r="X3208" i="7"/>
  <c r="X2349" i="7"/>
  <c r="X2326" i="7"/>
  <c r="X551" i="7"/>
  <c r="X3181" i="7"/>
  <c r="X791" i="7"/>
  <c r="X4835" i="7"/>
  <c r="X2503" i="7"/>
  <c r="X871" i="7"/>
  <c r="X688" i="7"/>
  <c r="X2378" i="7"/>
  <c r="X2827" i="7"/>
  <c r="X2566" i="7"/>
  <c r="X1541" i="7"/>
  <c r="X406" i="7"/>
  <c r="X407" i="7"/>
  <c r="X1627" i="7"/>
  <c r="X283" i="7"/>
  <c r="X1603" i="7"/>
  <c r="X2517" i="7"/>
  <c r="X507" i="7"/>
  <c r="X1549" i="7"/>
  <c r="X506" i="7"/>
  <c r="X2739" i="7"/>
  <c r="X68" i="7"/>
  <c r="X3174" i="7"/>
  <c r="X4823" i="7"/>
  <c r="X1303" i="7"/>
  <c r="X785" i="7"/>
  <c r="X3232" i="7"/>
  <c r="X875" i="7"/>
  <c r="X3099" i="7"/>
  <c r="X3496" i="7"/>
  <c r="X116" i="7"/>
  <c r="X3309" i="7"/>
  <c r="X4780" i="7"/>
  <c r="X2468" i="7"/>
  <c r="X1694" i="7"/>
  <c r="X3548" i="7"/>
  <c r="X3938" i="7"/>
  <c r="X3275" i="7"/>
  <c r="X1667" i="7"/>
  <c r="X1492" i="7"/>
  <c r="X434" i="7"/>
  <c r="X3620" i="7"/>
  <c r="X1938" i="7"/>
  <c r="X699" i="7"/>
  <c r="X1190" i="7"/>
  <c r="X862" i="7"/>
  <c r="X3980" i="7"/>
  <c r="X4594" i="7"/>
  <c r="X4027" i="7"/>
  <c r="X3793" i="7"/>
  <c r="X4652" i="7"/>
  <c r="X6" i="7"/>
  <c r="X1805" i="7"/>
  <c r="X333" i="7"/>
  <c r="X2497" i="7"/>
  <c r="X3226" i="7"/>
  <c r="X2807" i="7"/>
  <c r="X4665" i="7"/>
  <c r="X715" i="7"/>
  <c r="X3169" i="7"/>
  <c r="X3106" i="7"/>
  <c r="X907" i="7"/>
  <c r="X1036" i="7"/>
  <c r="X2187" i="7"/>
  <c r="X3298" i="7"/>
  <c r="X4897" i="7"/>
  <c r="X3478" i="7"/>
  <c r="X2063" i="7"/>
  <c r="X1759" i="7"/>
  <c r="X799" i="7"/>
  <c r="X707" i="7"/>
  <c r="X1390" i="7"/>
  <c r="X2333" i="7"/>
  <c r="X4278" i="7"/>
  <c r="X3955" i="7"/>
  <c r="X4264" i="7"/>
  <c r="X4782" i="7"/>
  <c r="X2680" i="7"/>
  <c r="X1771" i="7"/>
  <c r="X1428" i="7"/>
  <c r="X674" i="7"/>
  <c r="X3335" i="7"/>
  <c r="X4797" i="7"/>
  <c r="X2213" i="7"/>
  <c r="X1522" i="7"/>
  <c r="X349" i="7"/>
  <c r="X3240" i="7"/>
  <c r="X209" i="7"/>
  <c r="X3431" i="7"/>
  <c r="X1554" i="7"/>
  <c r="X3011" i="7"/>
  <c r="X2828" i="7"/>
  <c r="X3700" i="7"/>
  <c r="X310" i="7"/>
  <c r="X2593" i="7"/>
  <c r="X3445" i="7"/>
  <c r="X4386" i="7"/>
  <c r="X762" i="7"/>
  <c r="X2112" i="7"/>
  <c r="X1276" i="7"/>
  <c r="X2338" i="7"/>
  <c r="X115" i="7"/>
  <c r="X746" i="7"/>
  <c r="X4715" i="7"/>
  <c r="X2793" i="7"/>
  <c r="X4750" i="7"/>
  <c r="X3368" i="7"/>
  <c r="X3025" i="7"/>
  <c r="X2954" i="7"/>
  <c r="X1479" i="7"/>
  <c r="X3050" i="7"/>
  <c r="X2895" i="7"/>
  <c r="X2606" i="7"/>
  <c r="X2086" i="7"/>
  <c r="X1180" i="7"/>
  <c r="X2749" i="7"/>
  <c r="X4574" i="7"/>
  <c r="X3743" i="7"/>
  <c r="X1712" i="7"/>
  <c r="X5" i="7"/>
  <c r="X4025" i="7"/>
  <c r="X77" i="7"/>
  <c r="X1251" i="7"/>
  <c r="X2348" i="7"/>
  <c r="X2486" i="7"/>
  <c r="X4602" i="7"/>
  <c r="X4817" i="7"/>
  <c r="X3528" i="7"/>
  <c r="X4224" i="7"/>
  <c r="X4844" i="7"/>
  <c r="X2122" i="7"/>
  <c r="X1094" i="7"/>
  <c r="X4354" i="7"/>
  <c r="X3876" i="7"/>
  <c r="X3777" i="7"/>
  <c r="X3194" i="7"/>
  <c r="X3160" i="7"/>
  <c r="X253" i="7"/>
  <c r="X1358" i="7"/>
  <c r="X3763" i="7"/>
  <c r="X4855" i="7"/>
  <c r="X1631" i="7"/>
  <c r="X4298" i="7"/>
  <c r="X4879" i="7"/>
  <c r="X2719" i="7"/>
  <c r="X1893" i="7"/>
  <c r="X2633" i="7"/>
  <c r="X1076" i="7"/>
  <c r="X726" i="7"/>
  <c r="X3522" i="7"/>
  <c r="X3757" i="7"/>
  <c r="X1958" i="7"/>
  <c r="X1715" i="7"/>
  <c r="X2737" i="7"/>
  <c r="X1080" i="7"/>
  <c r="X319" i="7"/>
  <c r="X1719" i="7"/>
  <c r="X2040" i="7"/>
  <c r="X257" i="7"/>
  <c r="X28" i="7"/>
  <c r="X1351" i="7"/>
  <c r="X901" i="7"/>
  <c r="X3100" i="7"/>
  <c r="X4439" i="7"/>
  <c r="X2253" i="7"/>
  <c r="X4284" i="7"/>
  <c r="X2653" i="7"/>
  <c r="X512" i="7"/>
  <c r="X966" i="7"/>
  <c r="X86" i="7"/>
  <c r="X613" i="7"/>
  <c r="X472" i="7"/>
  <c r="X2774" i="7"/>
  <c r="X1684" i="7"/>
  <c r="X217" i="7"/>
  <c r="X3596" i="7"/>
  <c r="X2597" i="7"/>
  <c r="X2950" i="7"/>
  <c r="X631" i="7"/>
  <c r="X345" i="7"/>
  <c r="X531" i="7"/>
  <c r="X2581" i="7"/>
  <c r="X4123" i="7"/>
  <c r="X3071" i="7"/>
  <c r="X2762" i="7"/>
  <c r="X2712" i="7"/>
  <c r="X2681" i="7"/>
  <c r="X285" i="7"/>
  <c r="X1155" i="7"/>
  <c r="X1756" i="7"/>
  <c r="X2397" i="7"/>
  <c r="X2878" i="7"/>
  <c r="X3608" i="7"/>
  <c r="X2072" i="7"/>
  <c r="X2682" i="7"/>
  <c r="X4623" i="7"/>
  <c r="X1422" i="7"/>
  <c r="X4833" i="7"/>
  <c r="X2117" i="7"/>
  <c r="X1834" i="7"/>
  <c r="X793" i="7"/>
  <c r="X2318" i="7"/>
  <c r="X963" i="7"/>
  <c r="X4489" i="7"/>
  <c r="X2565" i="7"/>
  <c r="X954" i="7"/>
  <c r="X4090" i="7"/>
  <c r="X4442" i="7"/>
  <c r="X22" i="7"/>
  <c r="X3369" i="7"/>
  <c r="X223" i="7"/>
  <c r="X2223" i="7"/>
  <c r="X2642" i="7"/>
  <c r="X488" i="7"/>
  <c r="X1149" i="7"/>
  <c r="X1128" i="7"/>
  <c r="X178" i="7"/>
  <c r="X2882" i="7"/>
  <c r="X2711" i="7"/>
  <c r="X2153" i="7"/>
  <c r="X3821" i="7"/>
  <c r="X4381" i="7"/>
  <c r="X554" i="7"/>
  <c r="X2810" i="7"/>
  <c r="X81" i="7"/>
  <c r="X4525" i="7"/>
  <c r="X300" i="7"/>
  <c r="X1773" i="7"/>
  <c r="X1383" i="7"/>
  <c r="X959" i="7"/>
  <c r="X3504" i="7"/>
  <c r="X3464" i="7"/>
  <c r="X1656" i="7"/>
  <c r="X4772" i="7"/>
  <c r="X4670" i="7"/>
  <c r="X3367" i="7"/>
  <c r="X3178" i="7"/>
  <c r="X193" i="7"/>
  <c r="X1228" i="7"/>
  <c r="X233" i="7"/>
  <c r="X275" i="7"/>
  <c r="X2340" i="7"/>
  <c r="X1547" i="7"/>
  <c r="X1739" i="7"/>
  <c r="X948" i="7"/>
  <c r="X2406" i="7"/>
  <c r="X557" i="7"/>
  <c r="X3897" i="7"/>
  <c r="X2508" i="7"/>
  <c r="X2625" i="7"/>
  <c r="X2755" i="7"/>
  <c r="X3675" i="7"/>
  <c r="X2233" i="7"/>
  <c r="X327" i="7"/>
  <c r="X3185" i="7"/>
  <c r="X3668" i="7"/>
  <c r="X4235" i="7"/>
  <c r="X4074" i="7"/>
  <c r="X2361" i="7"/>
  <c r="X2354" i="7"/>
  <c r="X4372" i="7"/>
  <c r="X2919" i="7"/>
  <c r="X813" i="7"/>
  <c r="X632" i="7"/>
  <c r="X588" i="7"/>
  <c r="X4383" i="7"/>
  <c r="X1097" i="7"/>
  <c r="X1514" i="7"/>
  <c r="X2042" i="7"/>
  <c r="X4558" i="7"/>
  <c r="X3840" i="7"/>
  <c r="X1361" i="7"/>
  <c r="X4559" i="7"/>
  <c r="X2078" i="7"/>
  <c r="X335" i="7"/>
  <c r="X2598" i="7"/>
  <c r="X3728" i="7"/>
  <c r="X1785" i="7"/>
  <c r="X552" i="7"/>
  <c r="X2120" i="7"/>
  <c r="X2791" i="7"/>
  <c r="X2321" i="7"/>
  <c r="X3795" i="7"/>
  <c r="X2546" i="7"/>
  <c r="X611" i="7"/>
  <c r="X1779" i="7"/>
  <c r="X308" i="7"/>
  <c r="X1332" i="7"/>
  <c r="X4752" i="7"/>
  <c r="X4504" i="7"/>
  <c r="X669" i="7"/>
  <c r="X2787" i="7"/>
  <c r="X1225" i="7"/>
  <c r="X3749" i="7"/>
  <c r="X2301" i="7"/>
  <c r="X915" i="7"/>
  <c r="X2967" i="7"/>
  <c r="X2785" i="7"/>
  <c r="X1275" i="7"/>
  <c r="X4747" i="7"/>
  <c r="X1862" i="7"/>
  <c r="X251" i="7"/>
  <c r="X102" i="7"/>
  <c r="X4389" i="7"/>
  <c r="X4116" i="7"/>
  <c r="X3590" i="7"/>
  <c r="X4685" i="7"/>
  <c r="X1292" i="7"/>
  <c r="X3510" i="7"/>
  <c r="X1429" i="7"/>
  <c r="X4804" i="7"/>
  <c r="X3042" i="7"/>
  <c r="X2622" i="7"/>
  <c r="X4328" i="7"/>
  <c r="X3946" i="7"/>
  <c r="X3983" i="7"/>
  <c r="X2802" i="7"/>
  <c r="X1780" i="7"/>
  <c r="X4896" i="7"/>
  <c r="X2560" i="7"/>
  <c r="X3815" i="7"/>
  <c r="X4719" i="7"/>
  <c r="X4990" i="7"/>
  <c r="X1906" i="7"/>
  <c r="X4086" i="7"/>
  <c r="X2334" i="7"/>
  <c r="X4319" i="7"/>
  <c r="X3484" i="7"/>
  <c r="X92" i="7"/>
  <c r="X764" i="7"/>
  <c r="X3579" i="7"/>
  <c r="X2722" i="7"/>
  <c r="X4513" i="7"/>
  <c r="X1427" i="7"/>
  <c r="X384" i="7"/>
  <c r="X3195" i="7"/>
  <c r="X886" i="7"/>
  <c r="X2216" i="7"/>
  <c r="X1963" i="7"/>
  <c r="X4427" i="7"/>
  <c r="X4470" i="7"/>
  <c r="X1573" i="7"/>
  <c r="X4140" i="7"/>
  <c r="X3968" i="7"/>
  <c r="X4611" i="7"/>
  <c r="X2231" i="7"/>
  <c r="X1687" i="7"/>
  <c r="X4255" i="7"/>
  <c r="X3816" i="7"/>
  <c r="X3861" i="7"/>
  <c r="X1916" i="7"/>
  <c r="X4881" i="7"/>
  <c r="X1814" i="7"/>
  <c r="X3505" i="7"/>
  <c r="X2926" i="7"/>
  <c r="X3117" i="7"/>
  <c r="X4720" i="7"/>
  <c r="X3114" i="7"/>
  <c r="X2805" i="7"/>
  <c r="X725" i="7"/>
  <c r="X1504" i="7"/>
  <c r="X4567" i="7"/>
  <c r="X2003" i="7"/>
  <c r="X2031" i="7"/>
  <c r="X2994" i="7"/>
  <c r="X4475" i="7"/>
  <c r="X2859" i="7"/>
  <c r="X1846" i="7"/>
  <c r="X905" i="7"/>
  <c r="X4933" i="7"/>
  <c r="X4936" i="7"/>
  <c r="X872" i="7"/>
  <c r="X2407" i="7"/>
  <c r="X3610" i="7"/>
  <c r="X916" i="7"/>
  <c r="X3942" i="7"/>
  <c r="X4570" i="7"/>
  <c r="X4957" i="7"/>
  <c r="X2134" i="7"/>
  <c r="X2010" i="7"/>
  <c r="X4026" i="7"/>
  <c r="X1460" i="7"/>
  <c r="X39" i="7"/>
  <c r="X54" i="7"/>
  <c r="X4252" i="7"/>
  <c r="X3256" i="7"/>
  <c r="X3842" i="7"/>
  <c r="X2146" i="7"/>
  <c r="X1208" i="7"/>
  <c r="X2380" i="7"/>
  <c r="X4700" i="7"/>
  <c r="X314" i="7"/>
  <c r="X1924" i="7"/>
  <c r="X3671" i="7"/>
  <c r="X2786" i="7"/>
  <c r="X2142" i="7"/>
  <c r="X2959" i="7"/>
  <c r="X4505" i="7"/>
  <c r="X2940" i="7"/>
  <c r="X3314" i="7"/>
  <c r="X70" i="7"/>
  <c r="X3695" i="7"/>
  <c r="X2821" i="7"/>
  <c r="X1135" i="7"/>
  <c r="X1100" i="7"/>
  <c r="X2575" i="7"/>
  <c r="X234" i="7"/>
  <c r="X1908" i="7"/>
  <c r="X2764" i="7"/>
  <c r="X2262" i="7"/>
  <c r="X487" i="7"/>
  <c r="X1407" i="7"/>
  <c r="X3150" i="7"/>
  <c r="X829" i="7"/>
  <c r="X317" i="7"/>
  <c r="X2016" i="7"/>
  <c r="X1067" i="7"/>
  <c r="X1309" i="7"/>
  <c r="X2561" i="7"/>
  <c r="X374" i="7"/>
  <c r="X2978" i="7"/>
  <c r="X2609" i="7"/>
  <c r="X2067" i="7"/>
  <c r="X856" i="7"/>
  <c r="X303" i="7"/>
  <c r="X456" i="7"/>
  <c r="X4723" i="7"/>
  <c r="X3380" i="7"/>
  <c r="X4206" i="7"/>
  <c r="X4454" i="7"/>
  <c r="X2094" i="7"/>
  <c r="X2058" i="7"/>
  <c r="X1735" i="7"/>
  <c r="X3823" i="7"/>
  <c r="X2416" i="7"/>
  <c r="X1791" i="7"/>
  <c r="X3144" i="7"/>
  <c r="X2723" i="7"/>
  <c r="X2227" i="7"/>
  <c r="X4376" i="7"/>
  <c r="X3474" i="7"/>
  <c r="X427" i="7"/>
  <c r="X814" i="7"/>
  <c r="X1027" i="7"/>
  <c r="X2398" i="7"/>
  <c r="X2938" i="7"/>
  <c r="X3288" i="7"/>
  <c r="X1665" i="7"/>
  <c r="X4728" i="7"/>
  <c r="X1505" i="7"/>
  <c r="X1450" i="7"/>
  <c r="X1279" i="7"/>
  <c r="X261" i="7"/>
  <c r="X3523" i="7"/>
  <c r="X1740" i="7"/>
  <c r="X4937" i="7"/>
  <c r="X1266" i="7"/>
  <c r="X3978" i="7"/>
  <c r="X4759" i="7"/>
  <c r="X866" i="7"/>
  <c r="X1714" i="7"/>
  <c r="X4440" i="7"/>
  <c r="X4549" i="7"/>
  <c r="X2071" i="7"/>
  <c r="X3570" i="7"/>
  <c r="X770" i="7"/>
  <c r="X3720" i="7"/>
  <c r="X2118" i="7"/>
  <c r="X3758" i="7"/>
  <c r="X4241" i="7"/>
  <c r="X4303" i="7"/>
  <c r="X4676" i="7"/>
  <c r="X1647" i="7"/>
  <c r="X1639" i="7"/>
  <c r="X2417" i="7"/>
  <c r="X1226" i="7"/>
  <c r="X8" i="7"/>
  <c r="X4323" i="7"/>
  <c r="X1581" i="7"/>
  <c r="X4535" i="7"/>
  <c r="X3889" i="7"/>
  <c r="X3501" i="7"/>
  <c r="X1766" i="7"/>
  <c r="X606" i="7"/>
  <c r="X908" i="7"/>
  <c r="X2721" i="7"/>
  <c r="X734" i="7"/>
  <c r="X1802" i="7"/>
  <c r="X2794" i="7"/>
  <c r="X3865" i="7"/>
  <c r="X1859" i="7"/>
  <c r="X2699" i="7"/>
  <c r="X1425" i="7"/>
  <c r="X1594" i="7"/>
  <c r="X3272" i="7"/>
  <c r="X3905" i="7"/>
  <c r="X4111" i="7"/>
  <c r="X162" i="7"/>
  <c r="X3299" i="7"/>
  <c r="X2797" i="7"/>
  <c r="X2973" i="7"/>
  <c r="X2195" i="7"/>
  <c r="X3797" i="7"/>
  <c r="X3488" i="7"/>
  <c r="X1526" i="7"/>
  <c r="X3393" i="7"/>
  <c r="X4182" i="7"/>
  <c r="X416" i="7"/>
  <c r="X501" i="7"/>
  <c r="X4526" i="7"/>
  <c r="X4827" i="7"/>
  <c r="X981" i="7"/>
  <c r="X3145" i="7"/>
  <c r="X660" i="7"/>
  <c r="X1847" i="7"/>
  <c r="X1245" i="7"/>
  <c r="X589" i="7"/>
  <c r="X2177" i="7"/>
  <c r="X366" i="7"/>
  <c r="X2350" i="7"/>
  <c r="X2986" i="7"/>
  <c r="X2579" i="7"/>
  <c r="X3394" i="7"/>
  <c r="X98" i="7"/>
  <c r="X695" i="7"/>
  <c r="X2278" i="7"/>
  <c r="X802" i="7"/>
  <c r="X2147" i="7"/>
  <c r="X1970" i="7"/>
  <c r="X1921" i="7"/>
  <c r="X649" i="7"/>
  <c r="X4744" i="7"/>
  <c r="X1803" i="7"/>
  <c r="X4392" i="7"/>
  <c r="X4680" i="7"/>
  <c r="X357" i="7"/>
  <c r="X1866" i="7"/>
  <c r="X4390" i="7"/>
  <c r="X1320" i="7"/>
  <c r="X3499" i="7"/>
  <c r="X2961" i="7"/>
  <c r="X3337" i="7"/>
  <c r="X4973" i="7"/>
  <c r="X775" i="7"/>
  <c r="X737" i="7"/>
  <c r="X2126" i="7"/>
  <c r="X625" i="7"/>
  <c r="X497" i="7"/>
  <c r="X4056" i="7"/>
  <c r="X675" i="7"/>
  <c r="X748" i="7"/>
  <c r="X1017" i="7"/>
  <c r="X2576" i="7"/>
  <c r="X2418" i="7"/>
  <c r="X3756" i="7"/>
  <c r="X238" i="7"/>
  <c r="X2556" i="7"/>
  <c r="X1808" i="7"/>
  <c r="X3508" i="7"/>
  <c r="X3883" i="7"/>
  <c r="X3063" i="7"/>
  <c r="X431" i="7"/>
  <c r="X4447" i="7"/>
  <c r="X4191" i="7"/>
  <c r="X4265" i="7"/>
  <c r="X2012" i="7"/>
  <c r="X1159" i="7"/>
  <c r="X3776" i="7"/>
  <c r="X2175" i="7"/>
  <c r="X546" i="7"/>
  <c r="X3513" i="7"/>
  <c r="X90" i="7"/>
  <c r="X1053" i="7"/>
  <c r="X2729" i="7"/>
  <c r="X1651" i="7"/>
  <c r="X1495" i="7"/>
  <c r="X2629" i="7"/>
  <c r="X2610" i="7"/>
  <c r="X199" i="7"/>
  <c r="X698" i="7"/>
  <c r="X1695" i="7"/>
  <c r="X3131" i="7"/>
  <c r="X3134" i="7"/>
  <c r="X1529" i="7"/>
  <c r="X4181" i="7"/>
  <c r="X47" i="7"/>
  <c r="X273" i="7"/>
  <c r="X4309" i="7"/>
  <c r="X4620" i="7"/>
  <c r="X3688" i="7"/>
  <c r="X2888" i="7"/>
  <c r="X2211" i="7"/>
  <c r="X4467" i="7"/>
  <c r="X2789" i="7"/>
  <c r="X1406" i="7"/>
  <c r="X2257" i="7"/>
  <c r="X973" i="7"/>
  <c r="X2683" i="7"/>
  <c r="X2666" i="7"/>
  <c r="X3278" i="7"/>
  <c r="X1255" i="7"/>
  <c r="X3779" i="7"/>
  <c r="X3970" i="7"/>
  <c r="X3284" i="7"/>
  <c r="X3644" i="7"/>
  <c r="X1488" i="7"/>
  <c r="X608" i="7"/>
  <c r="X3410" i="7"/>
  <c r="X2520" i="7"/>
  <c r="X2945" i="7"/>
  <c r="X2906" i="7"/>
  <c r="X3118" i="7"/>
  <c r="X4451" i="7"/>
  <c r="X2007" i="7"/>
  <c r="X1298" i="7"/>
  <c r="X4683" i="7"/>
  <c r="X2425" i="7"/>
  <c r="X200" i="7"/>
  <c r="X78" i="7"/>
  <c r="X4871" i="7"/>
  <c r="X4394" i="7"/>
  <c r="X702" i="7"/>
  <c r="X3529" i="7"/>
  <c r="X4865" i="7"/>
  <c r="X2567" i="7"/>
  <c r="X4242" i="7"/>
  <c r="X709" i="7"/>
  <c r="X347" i="7"/>
  <c r="X4711" i="7"/>
  <c r="X2411" i="7"/>
  <c r="X2910" i="7"/>
  <c r="X3631" i="7"/>
  <c r="X2335" i="7"/>
  <c r="X2344" i="7"/>
  <c r="X577" i="7"/>
  <c r="X2446" i="7"/>
  <c r="X3399" i="7"/>
  <c r="X3140" i="7"/>
  <c r="X363" i="7"/>
  <c r="X3693" i="7"/>
  <c r="X1378" i="7"/>
  <c r="X4131" i="7"/>
  <c r="X2080" i="7"/>
  <c r="X2527" i="7"/>
  <c r="X810" i="7"/>
  <c r="X1249" i="7"/>
  <c r="X1050" i="7"/>
  <c r="X3630" i="7"/>
  <c r="X3137" i="7"/>
  <c r="X2669" i="7"/>
  <c r="X1854" i="7"/>
  <c r="X3578" i="7"/>
  <c r="X1295" i="7"/>
  <c r="X3741" i="7"/>
  <c r="X3456" i="7"/>
  <c r="X4756" i="7"/>
  <c r="X1928" i="7"/>
  <c r="X2498" i="7"/>
  <c r="X4373" i="7"/>
  <c r="X1912" i="7"/>
  <c r="X1438" i="7"/>
  <c r="X4501" i="7"/>
  <c r="X4416" i="7"/>
  <c r="X3826" i="7"/>
  <c r="X145" i="7"/>
  <c r="X2445" i="7"/>
  <c r="X3766" i="7"/>
  <c r="X1508" i="7"/>
  <c r="X2962" i="7"/>
  <c r="X2648" i="7"/>
  <c r="X4655" i="7"/>
  <c r="X2562" i="7"/>
  <c r="X4870" i="7"/>
  <c r="X2693" i="7"/>
  <c r="X1107" i="7"/>
  <c r="X956" i="7"/>
  <c r="X3512" i="7"/>
  <c r="X2784" i="7"/>
  <c r="X3661" i="7"/>
  <c r="X4745" i="7"/>
  <c r="X3065" i="7"/>
  <c r="X2844" i="7"/>
  <c r="X4275" i="7"/>
  <c r="X4531" i="7"/>
  <c r="X4313" i="7"/>
  <c r="X2160" i="7"/>
  <c r="X1897" i="7"/>
  <c r="X3112" i="7"/>
  <c r="X421" i="7"/>
  <c r="X1026" i="7"/>
  <c r="X1828" i="7"/>
  <c r="X448" i="7"/>
  <c r="X58" i="7"/>
  <c r="X4921" i="7"/>
  <c r="X2501" i="7"/>
  <c r="X898" i="7"/>
  <c r="X4551" i="7"/>
  <c r="X256" i="7"/>
  <c r="X2728" i="7"/>
  <c r="X1617" i="7"/>
  <c r="X3157" i="7"/>
  <c r="X4668" i="7"/>
  <c r="X3580" i="7"/>
  <c r="X351" i="7"/>
  <c r="X4563" i="7"/>
  <c r="X1857" i="7"/>
  <c r="X1113" i="7"/>
  <c r="X643" i="7"/>
  <c r="X2303" i="7"/>
  <c r="X4530" i="7"/>
  <c r="X1716" i="7"/>
  <c r="X4830" i="7"/>
  <c r="X2081" i="7"/>
  <c r="X4195" i="7"/>
  <c r="X902" i="7"/>
  <c r="X4270" i="7"/>
  <c r="X1116" i="7"/>
  <c r="X2841" i="7"/>
  <c r="X1120" i="7"/>
  <c r="X346" i="7"/>
  <c r="X3998" i="7"/>
  <c r="X4081" i="7"/>
  <c r="X3786" i="7"/>
  <c r="X3433" i="7"/>
  <c r="X4216" i="7"/>
  <c r="X1993" i="7"/>
  <c r="X4222" i="7"/>
  <c r="X2987" i="7"/>
  <c r="X1632" i="7"/>
  <c r="X2107" i="7"/>
  <c r="X1879" i="7"/>
  <c r="X4770" i="7"/>
  <c r="X3414" i="7"/>
  <c r="X4633" i="7"/>
  <c r="X15" i="7"/>
  <c r="X4824" i="7"/>
  <c r="X2345" i="7"/>
  <c r="X1885" i="7"/>
  <c r="X1441" i="7"/>
  <c r="X4663" i="7"/>
  <c r="X1923" i="7"/>
  <c r="X250" i="7"/>
  <c r="X1072" i="7"/>
  <c r="X3218" i="7"/>
  <c r="X4846" i="7"/>
  <c r="X4433" i="7"/>
  <c r="X1839" i="7"/>
  <c r="X4218" i="7"/>
  <c r="X1763" i="7"/>
  <c r="X1809" i="7"/>
  <c r="X3466" i="7"/>
  <c r="X4269" i="7"/>
  <c r="X591" i="7"/>
  <c r="X3088" i="7"/>
  <c r="X3563" i="7"/>
  <c r="X3012" i="7"/>
  <c r="X3690" i="7"/>
  <c r="X863" i="7"/>
  <c r="X4959" i="7"/>
  <c r="X4361" i="7"/>
  <c r="X2601" i="7"/>
  <c r="X614" i="7"/>
  <c r="X3937" i="7"/>
  <c r="X2404" i="7"/>
  <c r="X3954" i="7"/>
  <c r="X4903" i="7"/>
  <c r="X4742" i="7"/>
  <c r="X495" i="7"/>
  <c r="X2236" i="7"/>
  <c r="X962" i="7"/>
  <c r="X982" i="7"/>
  <c r="X3176" i="7"/>
  <c r="X4367" i="7"/>
  <c r="X914" i="7"/>
  <c r="X2200" i="7"/>
  <c r="X4760" i="7"/>
  <c r="X1909" i="7"/>
  <c r="X1086" i="7"/>
  <c r="X286" i="7"/>
  <c r="X2491" i="7"/>
  <c r="X4065" i="7"/>
  <c r="X205" i="7"/>
  <c r="X2111" i="7"/>
  <c r="X397" i="7"/>
  <c r="X4098" i="7"/>
  <c r="X1184" i="7"/>
  <c r="X4511" i="7"/>
  <c r="X367" i="7"/>
  <c r="X2713" i="7"/>
  <c r="X2170" i="7"/>
  <c r="X1668" i="7"/>
  <c r="X4912" i="7"/>
  <c r="X3920" i="7"/>
  <c r="X1582" i="7"/>
  <c r="X1061" i="7"/>
  <c r="X3594" i="7"/>
  <c r="X4786" i="7"/>
  <c r="X3518" i="7"/>
  <c r="X1421" i="7"/>
  <c r="X2502" i="7"/>
  <c r="X1289" i="7"/>
  <c r="X50" i="7"/>
  <c r="X4806" i="7"/>
  <c r="X3214" i="7"/>
  <c r="X3286" i="7"/>
  <c r="X123" i="7"/>
  <c r="X3354" i="7"/>
  <c r="X1783" i="7"/>
  <c r="X4687" i="7"/>
  <c r="X2626" i="7"/>
  <c r="X4986" i="7"/>
  <c r="X1117" i="7"/>
  <c r="X4751" i="7"/>
  <c r="X2250" i="7"/>
  <c r="X4832" i="7"/>
  <c r="X4184" i="7"/>
  <c r="X120" i="7"/>
  <c r="X2156" i="7"/>
  <c r="X2459" i="7"/>
  <c r="X1294" i="7"/>
  <c r="X42" i="7"/>
  <c r="X4089" i="7"/>
  <c r="X503" i="7"/>
  <c r="X3929" i="7"/>
  <c r="X4667" i="7"/>
  <c r="X989" i="7"/>
  <c r="X477" i="7"/>
  <c r="X3672" i="7"/>
  <c r="X4374" i="7"/>
  <c r="X4229" i="7"/>
  <c r="X4579" i="7"/>
  <c r="X692" i="7"/>
  <c r="X4219" i="7"/>
  <c r="X4738" i="7"/>
  <c r="X475" i="7"/>
  <c r="X3267" i="7"/>
  <c r="X1317" i="7"/>
  <c r="X502" i="7"/>
  <c r="X1630" i="7"/>
  <c r="X4927" i="7"/>
  <c r="X4320" i="7"/>
  <c r="X4139" i="7"/>
  <c r="X3210" i="7"/>
  <c r="X3475" i="7"/>
  <c r="X3189" i="7"/>
  <c r="X4011" i="7"/>
  <c r="X1679" i="7"/>
  <c r="X1058" i="7"/>
  <c r="X2219" i="7"/>
  <c r="X196" i="7"/>
  <c r="X700" i="7"/>
  <c r="X2316" i="7"/>
  <c r="X597" i="7"/>
  <c r="X4813" i="7"/>
  <c r="X659" i="7"/>
  <c r="X1952" i="7"/>
  <c r="X3992" i="7"/>
  <c r="X1502" i="7"/>
  <c r="X1774" i="7"/>
  <c r="X4571" i="7"/>
  <c r="X794" i="7"/>
  <c r="X1961" i="7"/>
  <c r="X1590" i="7"/>
  <c r="X3211" i="7"/>
  <c r="X2726" i="7"/>
  <c r="X4627" i="7"/>
  <c r="X2469" i="7"/>
  <c r="X2717" i="7"/>
  <c r="X2452" i="7"/>
  <c r="X4520" i="7"/>
  <c r="X2109" i="7"/>
  <c r="X2410" i="7"/>
  <c r="X3146" i="7"/>
  <c r="X1788" i="7"/>
  <c r="X4326" i="7"/>
  <c r="X2659" i="7"/>
  <c r="X3914" i="7"/>
  <c r="X3964" i="7"/>
  <c r="X2137" i="7"/>
  <c r="X336" i="7"/>
  <c r="X1014" i="7"/>
  <c r="X951" i="7"/>
  <c r="X3713" i="7"/>
  <c r="X4629" i="7"/>
  <c r="X2306" i="7"/>
  <c r="X269" i="7"/>
  <c r="X4980" i="7"/>
  <c r="X4693" i="7"/>
  <c r="X1371" i="7"/>
  <c r="X3723" i="7"/>
  <c r="X918" i="7"/>
  <c r="X4621" i="7"/>
  <c r="X1109" i="7"/>
  <c r="X4645" i="7"/>
  <c r="X1338" i="7"/>
  <c r="X214" i="7"/>
  <c r="X4856" i="7"/>
  <c r="X2287" i="7"/>
  <c r="X1123" i="7"/>
  <c r="X4138" i="7"/>
  <c r="X2851" i="7"/>
  <c r="X1056" i="7"/>
  <c r="X311" i="7"/>
  <c r="X2426" i="7"/>
  <c r="X1033" i="7"/>
  <c r="X3680" i="7"/>
  <c r="X2331" i="7"/>
  <c r="X3824" i="7"/>
  <c r="X2291" i="7"/>
  <c r="X4518" i="7"/>
  <c r="X3405" i="7"/>
  <c r="X2985" i="7"/>
  <c r="X2138" i="7"/>
  <c r="X4954" i="7"/>
  <c r="X3068" i="7"/>
  <c r="X4599" i="7"/>
  <c r="X3215" i="7"/>
  <c r="X665" i="7"/>
  <c r="X1795" i="7"/>
  <c r="X80" i="7"/>
  <c r="X4473" i="7"/>
  <c r="X1035" i="7"/>
  <c r="X3265" i="7"/>
  <c r="X3902" i="7"/>
  <c r="X851" i="7"/>
  <c r="X2244" i="7"/>
  <c r="X1227" i="7"/>
  <c r="X4506" i="7"/>
  <c r="X2599" i="7"/>
  <c r="X125" i="7"/>
  <c r="X4114" i="7"/>
  <c r="X2422" i="7"/>
  <c r="X3481" i="7"/>
  <c r="X4948" i="7"/>
  <c r="X2196" i="7"/>
  <c r="X2836" i="7"/>
  <c r="X2267" i="7"/>
  <c r="X4647" i="7"/>
  <c r="X2928" i="7"/>
  <c r="X3847" i="7"/>
  <c r="X2714" i="7"/>
  <c r="X2775" i="7"/>
  <c r="X912" i="7"/>
  <c r="X564" i="7"/>
  <c r="X2364" i="7"/>
  <c r="X3873" i="7"/>
  <c r="X3429" i="7"/>
  <c r="X3664" i="7"/>
  <c r="X780" i="7"/>
  <c r="X2296" i="7"/>
  <c r="X2875" i="7"/>
  <c r="X3440" i="7"/>
  <c r="X3434" i="7"/>
  <c r="X1426" i="7"/>
  <c r="X2896" i="7"/>
  <c r="X362" i="7"/>
  <c r="X4243" i="7"/>
  <c r="X1876" i="7"/>
  <c r="X2399" i="7"/>
  <c r="X3161" i="7"/>
  <c r="X4109" i="7"/>
  <c r="X151" i="7"/>
  <c r="X3607" i="7"/>
  <c r="X344" i="7"/>
  <c r="X2998" i="7"/>
  <c r="X2158" i="7"/>
  <c r="X4638" i="7"/>
  <c r="X4925" i="7"/>
  <c r="X771" i="7"/>
  <c r="X2280" i="7"/>
  <c r="X2206" i="7"/>
  <c r="X2295" i="7"/>
  <c r="X3943" i="7"/>
  <c r="X2652" i="7"/>
  <c r="X2960" i="7"/>
  <c r="X3710" i="7"/>
  <c r="X1236" i="7"/>
  <c r="X1001" i="7"/>
  <c r="X4271" i="7"/>
  <c r="X2048" i="7"/>
  <c r="X3212" i="7"/>
  <c r="X3465" i="7"/>
  <c r="X633" i="7"/>
  <c r="X560" i="7"/>
  <c r="X2803" i="7"/>
  <c r="X1209" i="7"/>
  <c r="X592" i="7"/>
  <c r="X2389" i="7"/>
  <c r="X59" i="7"/>
  <c r="X1570" i="7"/>
  <c r="X1172" i="7"/>
  <c r="X4443" i="7"/>
  <c r="X955" i="7"/>
  <c r="X3637" i="7"/>
  <c r="X121" i="7"/>
  <c r="X4201" i="7"/>
  <c r="X4753" i="7"/>
  <c r="X3965" i="7"/>
  <c r="X1157" i="7"/>
  <c r="X841" i="7"/>
  <c r="X4162" i="7"/>
  <c r="X3533" i="7"/>
  <c r="X4992" i="7"/>
  <c r="X2105" i="7"/>
  <c r="X1181" i="7"/>
  <c r="X849" i="7"/>
  <c r="X2826" i="7"/>
  <c r="X3107" i="7"/>
  <c r="X1126" i="7"/>
  <c r="X4092" i="7"/>
  <c r="X1990" i="7"/>
  <c r="X1042" i="7"/>
  <c r="X3906" i="7"/>
  <c r="X891" i="7"/>
  <c r="X1705" i="7"/>
  <c r="X4464" i="7"/>
  <c r="X786" i="7"/>
  <c r="X3951" i="7"/>
  <c r="X1385" i="7"/>
  <c r="X2963" i="7"/>
  <c r="X3534" i="7"/>
  <c r="X184" i="7"/>
  <c r="X4721" i="7"/>
  <c r="X1210" i="7"/>
  <c r="X3627" i="7"/>
  <c r="X3132" i="7"/>
  <c r="X2684" i="7"/>
  <c r="X2021" i="7"/>
  <c r="X4333" i="7"/>
  <c r="X2740" i="7"/>
  <c r="X489" i="7"/>
  <c r="X3497" i="7"/>
  <c r="X4120" i="7"/>
  <c r="X3716" i="7"/>
  <c r="X685" i="7"/>
  <c r="X3197" i="7"/>
  <c r="X4468" i="7"/>
  <c r="X3893" i="7"/>
  <c r="X2530" i="7"/>
  <c r="X1121" i="7"/>
  <c r="X528" i="7"/>
  <c r="X1150" i="7"/>
  <c r="X1326" i="7"/>
  <c r="X4697" i="7"/>
  <c r="X411" i="7"/>
  <c r="X2907" i="7"/>
  <c r="X2730" i="7"/>
  <c r="X3934" i="7"/>
  <c r="X4223" i="7"/>
  <c r="X782" i="7"/>
  <c r="X4748" i="7"/>
  <c r="X4550" i="7"/>
  <c r="X4739" i="7"/>
  <c r="X1065" i="7"/>
  <c r="X3909" i="7"/>
  <c r="X2463" i="7"/>
  <c r="X2254" i="7"/>
  <c r="X4915" i="7"/>
  <c r="X3268" i="7"/>
  <c r="X2419" i="7"/>
  <c r="X4047" i="7"/>
  <c r="X1673" i="7"/>
  <c r="X1782" i="7"/>
  <c r="X1334" i="7"/>
  <c r="X541" i="7"/>
  <c r="X3941" i="7"/>
  <c r="X3257" i="7"/>
  <c r="X1654" i="7"/>
  <c r="X4130" i="7"/>
  <c r="X2979" i="7"/>
  <c r="X3852" i="7"/>
  <c r="X1146" i="7"/>
  <c r="X1304" i="7"/>
  <c r="X3370" i="7"/>
  <c r="X2634" i="7"/>
  <c r="X968" i="7"/>
  <c r="X741" i="7"/>
  <c r="X4188" i="7"/>
  <c r="X4479" i="7"/>
  <c r="X721" i="7"/>
  <c r="X3652" i="7"/>
  <c r="X1136" i="7"/>
  <c r="X1942" i="7"/>
  <c r="X1533" i="7"/>
  <c r="X133" i="7"/>
  <c r="X1077" i="7"/>
  <c r="X4230" i="7"/>
  <c r="X618" i="7"/>
  <c r="X3915" i="7"/>
  <c r="X4039" i="7"/>
  <c r="X358" i="7"/>
  <c r="X2026" i="7"/>
  <c r="X3262" i="7"/>
  <c r="X2387" i="7"/>
  <c r="X2428" i="7"/>
  <c r="X3225" i="7"/>
  <c r="X3428" i="7"/>
  <c r="X4233" i="7"/>
  <c r="X538" i="7"/>
  <c r="X1010" i="7"/>
  <c r="X2584" i="7"/>
  <c r="X4701" i="7"/>
  <c r="X2186" i="7"/>
  <c r="X3108" i="7"/>
  <c r="X1465" i="7"/>
  <c r="X4792" i="7"/>
  <c r="X2545" i="7"/>
  <c r="X676" i="7"/>
  <c r="X1018" i="7"/>
  <c r="X1430" i="7"/>
  <c r="X2420" i="7"/>
  <c r="X74" i="7"/>
  <c r="X1736" i="7"/>
  <c r="X3461" i="7"/>
  <c r="X2400" i="7"/>
  <c r="X4886" i="7"/>
  <c r="X3035" i="7"/>
  <c r="X1005" i="7"/>
  <c r="X403" i="7"/>
  <c r="X4202" i="7"/>
  <c r="X1919" i="7"/>
  <c r="X3572" i="7"/>
  <c r="X4945" i="7"/>
  <c r="X4493" i="7"/>
  <c r="X792" i="7"/>
  <c r="X4279" i="7"/>
  <c r="X983" i="7"/>
  <c r="X1364" i="7"/>
  <c r="X3939" i="7"/>
  <c r="X4514" i="7"/>
  <c r="X4662" i="7"/>
  <c r="X2475" i="7"/>
  <c r="X1202" i="7"/>
  <c r="X645" i="7"/>
  <c r="X40" i="7"/>
  <c r="X2141" i="7"/>
  <c r="X1025" i="7"/>
  <c r="X2999" i="7"/>
  <c r="X2189" i="7"/>
  <c r="X4156" i="7"/>
  <c r="X558" i="7"/>
  <c r="X3269" i="7"/>
  <c r="X4643" i="7"/>
  <c r="X1732" i="7"/>
  <c r="X1474" i="7"/>
  <c r="X1268" i="7"/>
  <c r="X2857" i="7"/>
  <c r="X2816" i="7"/>
  <c r="X35" i="7"/>
  <c r="X1291" i="7"/>
  <c r="X63" i="7"/>
  <c r="X127" i="7"/>
  <c r="X4783" i="7"/>
  <c r="X2441" i="7"/>
  <c r="X549" i="7"/>
  <c r="X1636" i="7"/>
  <c r="X4515" i="7"/>
  <c r="X504" i="7"/>
  <c r="X4072" i="7"/>
  <c r="X395" i="7"/>
  <c r="X2212" i="7"/>
  <c r="X561" i="7"/>
  <c r="X3807" i="7"/>
  <c r="X1563" i="7"/>
  <c r="X1044" i="7"/>
  <c r="X3804" i="7"/>
  <c r="X3357" i="7"/>
  <c r="X3400" i="7"/>
  <c r="X4267" i="7"/>
  <c r="X3355" i="7"/>
  <c r="X4692" i="7"/>
  <c r="X5001" i="7"/>
  <c r="X4207" i="7"/>
  <c r="X1784" i="7"/>
  <c r="X4170" i="7"/>
  <c r="X369" i="7"/>
  <c r="X2209" i="7"/>
  <c r="X4740" i="7"/>
  <c r="X2838" i="7"/>
  <c r="X831" i="7"/>
  <c r="X1745" i="7"/>
  <c r="X2852" i="7"/>
  <c r="X211" i="7"/>
  <c r="X1153" i="7"/>
  <c r="X3126" i="7"/>
  <c r="X939" i="7"/>
  <c r="X2423" i="7"/>
  <c r="X2263" i="7"/>
  <c r="X2114" i="7"/>
  <c r="X2493" i="7"/>
  <c r="X867" i="7"/>
  <c r="X4249" i="7"/>
  <c r="X1442" i="7"/>
  <c r="X2183" i="7"/>
  <c r="X1241" i="7"/>
  <c r="X2051" i="7"/>
  <c r="X1725" i="7"/>
  <c r="X4045" i="7"/>
  <c r="X172" i="7"/>
  <c r="X1729" i="7"/>
  <c r="X683" i="7"/>
  <c r="X1182" i="7"/>
  <c r="X961" i="7"/>
  <c r="X2548" i="7"/>
  <c r="X1960" i="7"/>
  <c r="X1888" i="7"/>
  <c r="X2157" i="7"/>
  <c r="X3249" i="7"/>
  <c r="X3147" i="7"/>
  <c r="X4576" i="7"/>
  <c r="X3420" i="7"/>
  <c r="X64" i="7"/>
  <c r="X4337" i="7"/>
  <c r="X2975" i="7"/>
  <c r="X585" i="7"/>
  <c r="X682" i="7"/>
  <c r="X4790" i="7"/>
  <c r="X2779" i="7"/>
  <c r="X3301" i="7"/>
  <c r="X1467" i="7"/>
  <c r="X1207" i="7"/>
  <c r="X938" i="7"/>
  <c r="X4167" i="7"/>
  <c r="X694" i="7"/>
  <c r="X2822" i="7"/>
  <c r="X2673" i="7"/>
  <c r="X724" i="7"/>
  <c r="X175" i="7"/>
  <c r="X4294" i="7"/>
  <c r="X2256" i="7"/>
  <c r="X3586" i="7"/>
  <c r="X1559" i="7"/>
  <c r="X353" i="7"/>
  <c r="X4330" i="7"/>
  <c r="X1501" i="7"/>
  <c r="X79" i="7"/>
  <c r="X3848" i="7"/>
  <c r="X4174" i="7"/>
  <c r="X3724" i="7"/>
  <c r="X2427" i="7"/>
  <c r="X4449" i="7"/>
  <c r="X279" i="7"/>
  <c r="X3241" i="7"/>
  <c r="X1976" i="7"/>
  <c r="X4375" i="7"/>
  <c r="X930" i="7"/>
  <c r="X1101" i="7"/>
  <c r="X1959" i="7"/>
  <c r="X1296" i="7"/>
  <c r="X4286" i="7"/>
  <c r="X1775" i="7"/>
  <c r="X1193" i="7"/>
  <c r="X3363" i="7"/>
  <c r="X4163" i="7"/>
  <c r="X1964" i="7"/>
  <c r="X4536" i="7"/>
  <c r="X1133" i="7"/>
  <c r="X4066" i="7"/>
  <c r="X3581" i="7"/>
  <c r="X3165" i="7"/>
  <c r="X562" i="7"/>
  <c r="X1138" i="7"/>
  <c r="X1644" i="7"/>
  <c r="X2487" i="7"/>
  <c r="X1767" i="7"/>
  <c r="X3812" i="7"/>
  <c r="X215" i="7"/>
  <c r="X1300" i="7"/>
  <c r="X3944" i="7"/>
  <c r="X2627" i="7"/>
  <c r="X3731" i="7"/>
  <c r="X2812" i="7"/>
  <c r="X149" i="7"/>
  <c r="X999" i="7"/>
  <c r="X677" i="7"/>
  <c r="X4590" i="7"/>
  <c r="X3142" i="7"/>
  <c r="X2662" i="7"/>
  <c r="X852" i="7"/>
  <c r="X1530" i="7"/>
  <c r="X1973" i="7"/>
  <c r="X4970" i="7"/>
  <c r="X491" i="7"/>
  <c r="X1321" i="7"/>
  <c r="X1398" i="7"/>
  <c r="X1689" i="7"/>
  <c r="X1830" i="7"/>
  <c r="X4471" i="7"/>
  <c r="X1841" i="7"/>
  <c r="X3653" i="7"/>
  <c r="X779" i="7"/>
  <c r="X2788" i="7"/>
  <c r="X3515" i="7"/>
  <c r="X3330" i="7"/>
  <c r="X3371" i="7"/>
  <c r="X2660" i="7"/>
  <c r="X3331" i="7"/>
  <c r="X4124" i="7"/>
  <c r="X1369" i="7"/>
  <c r="X4403" i="7"/>
  <c r="X2161" i="7"/>
  <c r="X1423" i="7"/>
  <c r="X657" i="7"/>
  <c r="X3703" i="7"/>
  <c r="X3469" i="7"/>
  <c r="X4143" i="7"/>
  <c r="X3771" i="7"/>
  <c r="X2102" i="7"/>
  <c r="X4189" i="7"/>
  <c r="X1497" i="7"/>
  <c r="X354" i="7"/>
  <c r="X2675" i="7"/>
  <c r="X3900" i="7"/>
  <c r="X3890" i="7"/>
  <c r="X1127" i="7"/>
  <c r="X602" i="7"/>
  <c r="X3486" i="7"/>
  <c r="X4197" i="7"/>
  <c r="X977" i="7"/>
  <c r="X4101" i="7"/>
  <c r="X4891" i="7"/>
  <c r="X3549" i="7"/>
  <c r="X2101" i="7"/>
  <c r="X2312" i="7"/>
  <c r="X3524" i="7"/>
  <c r="X1858" i="7"/>
  <c r="X1176" i="7"/>
  <c r="X2801" i="7"/>
  <c r="X2929" i="7"/>
  <c r="X2911" i="7"/>
  <c r="X4236" i="7"/>
  <c r="X3148" i="7"/>
  <c r="X990" i="7"/>
  <c r="X3805" i="7"/>
  <c r="X4974" i="7"/>
  <c r="X4675" i="7"/>
  <c r="X2479" i="7"/>
  <c r="X3538" i="7"/>
  <c r="X3632" i="7"/>
  <c r="X266" i="7"/>
  <c r="X1680" i="7"/>
  <c r="X2861" i="7"/>
  <c r="X942" i="7"/>
  <c r="X1083" i="7"/>
  <c r="X609" i="7"/>
  <c r="X1389" i="7"/>
  <c r="X2813" i="7"/>
  <c r="X4527" i="7"/>
  <c r="X141" i="7"/>
  <c r="X4261" i="7"/>
  <c r="X1851" i="7"/>
  <c r="X2974" i="7"/>
  <c r="X4393" i="7"/>
  <c r="X2319" i="7"/>
  <c r="X1882" i="7"/>
  <c r="X3530" i="7"/>
  <c r="X4734" i="7"/>
  <c r="X2594" i="7"/>
  <c r="X742" i="7"/>
  <c r="X2376" i="7"/>
  <c r="X2849" i="7"/>
  <c r="X2992" i="7"/>
  <c r="X2182" i="7"/>
  <c r="X1489" i="7"/>
  <c r="X1256" i="7"/>
  <c r="X3629" i="7"/>
  <c r="X2968" i="7"/>
  <c r="X4787" i="7"/>
  <c r="X888" i="7"/>
  <c r="X4838" i="7"/>
  <c r="X3903" i="7"/>
  <c r="X1852" i="7"/>
  <c r="X2456" i="7"/>
  <c r="X3234" i="7"/>
  <c r="X1087" i="7"/>
  <c r="X43" i="7"/>
  <c r="X4852" i="7"/>
  <c r="X332" i="7"/>
  <c r="X3737" i="7"/>
  <c r="X2976" i="7"/>
  <c r="X2647" i="7"/>
  <c r="X637" i="7"/>
  <c r="X4355" i="7"/>
  <c r="X2663" i="7"/>
  <c r="X3927" i="7"/>
  <c r="X224" i="7"/>
  <c r="X4656" i="7"/>
  <c r="X3302" i="7"/>
  <c r="X2129" i="7"/>
  <c r="X4568" i="7"/>
  <c r="X2756" i="7"/>
  <c r="X2664" i="7"/>
  <c r="X1167" i="7"/>
  <c r="X1579" i="7"/>
  <c r="X3509" i="7"/>
  <c r="X4069" i="7"/>
  <c r="X1219" i="7"/>
  <c r="X1451" i="7"/>
  <c r="X2685" i="7"/>
  <c r="X3836" i="7"/>
  <c r="X1339" i="7"/>
  <c r="X3005" i="7"/>
  <c r="X864" i="7"/>
  <c r="X1992" i="7"/>
  <c r="X2327" i="7"/>
  <c r="X490" i="7"/>
  <c r="X4425" i="7"/>
  <c r="X3755" i="7"/>
  <c r="X4178" i="7"/>
  <c r="X1696" i="7"/>
  <c r="X1540" i="7"/>
  <c r="X2004" i="7"/>
  <c r="X4642" i="7"/>
  <c r="X4293" i="7"/>
  <c r="X3696" i="7"/>
  <c r="X2952" i="7"/>
  <c r="X3800" i="7"/>
  <c r="X3467" i="7"/>
  <c r="X2214" i="7"/>
  <c r="X4905" i="7"/>
  <c r="X3689" i="7"/>
  <c r="X1930" i="7"/>
  <c r="X473" i="7"/>
  <c r="X2139" i="7"/>
  <c r="X2514" i="7"/>
  <c r="X4057" i="7"/>
  <c r="X1816" i="7"/>
  <c r="X4004" i="7"/>
  <c r="X4165" i="7"/>
  <c r="X2603" i="7"/>
  <c r="X435" i="7"/>
  <c r="X4225" i="7"/>
  <c r="X1819" i="7"/>
  <c r="X2044" i="7"/>
  <c r="X2366" i="7"/>
  <c r="X711" i="7"/>
  <c r="X3801" i="7"/>
  <c r="X4486" i="7"/>
  <c r="X1173" i="7"/>
  <c r="X4256" i="7"/>
  <c r="X2436" i="7"/>
  <c r="X3995" i="7"/>
  <c r="X889" i="7"/>
  <c r="X593" i="7"/>
  <c r="X3083" i="7"/>
  <c r="X2367" i="7"/>
  <c r="X1994" i="7"/>
  <c r="X922" i="7"/>
  <c r="X1062" i="7"/>
  <c r="X4287" i="7"/>
  <c r="X3870" i="7"/>
  <c r="X4930" i="7"/>
  <c r="X3772" i="7"/>
  <c r="X1269" i="7"/>
  <c r="X135" i="7"/>
  <c r="X1132" i="7"/>
  <c r="X2495" i="7"/>
  <c r="X4144" i="7"/>
  <c r="X1393" i="7"/>
  <c r="X2591" i="7"/>
  <c r="X3158" i="7"/>
  <c r="X3849" i="7"/>
  <c r="X1503" i="7"/>
  <c r="X1591" i="7"/>
  <c r="X4556" i="7"/>
  <c r="X389" i="7"/>
  <c r="X3498" i="7"/>
  <c r="X493" i="7"/>
  <c r="X1070" i="7"/>
  <c r="X1898" i="7"/>
  <c r="X3064" i="7"/>
  <c r="X535" i="7"/>
  <c r="X3458" i="7"/>
  <c r="X2466" i="7"/>
  <c r="X4965" i="7"/>
  <c r="X4281" i="7"/>
  <c r="X2897" i="7"/>
  <c r="X1800" i="7"/>
  <c r="X4622" i="7"/>
  <c r="X1987" i="7"/>
  <c r="X4168" i="7"/>
  <c r="X247" i="7"/>
  <c r="X2190" i="7"/>
  <c r="X3138" i="7"/>
  <c r="X3120" i="7"/>
  <c r="X4853" i="7"/>
  <c r="X4819" i="7"/>
  <c r="X3315" i="7"/>
  <c r="X1377" i="7"/>
  <c r="X3196" i="7"/>
  <c r="X837" i="7"/>
  <c r="X4110" i="7"/>
  <c r="X2750" i="7"/>
  <c r="X480" i="7"/>
  <c r="X2429" i="7"/>
  <c r="X1468" i="7"/>
  <c r="X3450" i="7"/>
  <c r="X4070" i="7"/>
  <c r="X4591" i="7"/>
  <c r="X2754" i="7"/>
  <c r="X2570" i="7"/>
  <c r="X583" i="7"/>
  <c r="X3237" i="7"/>
  <c r="X3435" i="7"/>
  <c r="X2339" i="7"/>
  <c r="X1260" i="7"/>
  <c r="X651" i="7"/>
  <c r="X2872" i="7"/>
  <c r="X4038" i="7"/>
  <c r="X3029" i="7"/>
  <c r="X2221" i="7"/>
  <c r="X2480" i="7"/>
  <c r="X4920" i="7"/>
  <c r="X339" i="7"/>
  <c r="X2056" i="7"/>
  <c r="X2368" i="7"/>
  <c r="X1875" i="7"/>
  <c r="X2336" i="7"/>
  <c r="X1170" i="7"/>
  <c r="X4378" i="7"/>
  <c r="X4311" i="7"/>
  <c r="X3432" i="7"/>
  <c r="X1191" i="7"/>
  <c r="X3074" i="7"/>
  <c r="X2867" i="7"/>
  <c r="X4966" i="7"/>
  <c r="X3264" i="7"/>
  <c r="X4338" i="7"/>
  <c r="X464" i="7"/>
  <c r="X1372" i="7"/>
  <c r="X3471" i="7"/>
  <c r="X4126" i="7"/>
  <c r="X3013" i="7"/>
  <c r="X4684" i="7"/>
  <c r="X4649" i="7"/>
  <c r="X2908" i="7"/>
  <c r="X3014" i="7"/>
  <c r="X2224" i="7"/>
  <c r="X3293" i="7"/>
  <c r="X4798" i="7"/>
  <c r="X1045" i="7"/>
  <c r="X3023" i="7"/>
  <c r="X1475" i="7"/>
  <c r="X2260" i="7"/>
  <c r="X95" i="7"/>
  <c r="X4542" i="7"/>
  <c r="X2144" i="7"/>
  <c r="X2274" i="7"/>
  <c r="X534" i="7"/>
  <c r="X3587" i="7"/>
  <c r="X1556" i="7"/>
  <c r="X3276" i="7"/>
  <c r="X3000" i="7"/>
  <c r="X1949" i="7"/>
  <c r="X2639" i="7"/>
  <c r="X1836" i="7"/>
  <c r="X3105" i="7"/>
  <c r="X4860" i="7"/>
  <c r="X3759" i="7"/>
  <c r="X1443" i="7"/>
  <c r="X827" i="7"/>
  <c r="X4185" i="7"/>
  <c r="X3802" i="7"/>
  <c r="X4781" i="7"/>
  <c r="X3894" i="7"/>
  <c r="X2412" i="7"/>
  <c r="X376" i="7"/>
  <c r="X2049" i="7"/>
  <c r="X1598" i="7"/>
  <c r="X1313" i="7"/>
  <c r="X4125" i="7"/>
  <c r="X4217" i="7"/>
  <c r="X385" i="7"/>
  <c r="X1205" i="7"/>
  <c r="X348" i="7"/>
  <c r="X666" i="7"/>
  <c r="X2798" i="7"/>
  <c r="X854" i="7"/>
  <c r="X1571" i="7"/>
  <c r="X2329" i="7"/>
  <c r="X53" i="7"/>
  <c r="X3838" i="7"/>
  <c r="X3421" i="7"/>
  <c r="X4214" i="7"/>
  <c r="X4572" i="7"/>
  <c r="X3665" i="7"/>
  <c r="X4495" i="7"/>
  <c r="X4793" i="7"/>
  <c r="X3633" i="7"/>
  <c r="X1250" i="7"/>
  <c r="X245" i="7"/>
  <c r="X1404" i="7"/>
  <c r="X4651" i="7"/>
  <c r="X2215" i="7"/>
  <c r="X3187" i="7"/>
  <c r="X1019" i="7"/>
  <c r="X2745" i="7"/>
  <c r="X4500" i="7"/>
  <c r="X4708" i="7"/>
  <c r="X3972" i="7"/>
  <c r="X1935" i="7"/>
  <c r="X1743" i="7"/>
  <c r="X2509" i="7"/>
  <c r="X4148" i="7"/>
  <c r="X1887" i="7"/>
  <c r="X3828" i="7"/>
  <c r="X2437" i="7"/>
  <c r="X2308" i="7"/>
  <c r="X563" i="7"/>
  <c r="X1566" i="7"/>
  <c r="X1408" i="7"/>
  <c r="X4321" i="7"/>
  <c r="X4492" i="7"/>
  <c r="X2727" i="7"/>
  <c r="X3799" i="7"/>
  <c r="X2346" i="7"/>
  <c r="X1301" i="7"/>
  <c r="X745" i="7"/>
  <c r="X2870" i="7"/>
  <c r="X3222" i="7"/>
  <c r="X877" i="7"/>
  <c r="X1195" i="7"/>
  <c r="X4490" i="7"/>
  <c r="X2145" i="7"/>
  <c r="X3949" i="7"/>
  <c r="X3333" i="7"/>
  <c r="X1770" i="7"/>
  <c r="X2369" i="7"/>
  <c r="X1737" i="7"/>
  <c r="X282" i="7"/>
  <c r="X800" i="7"/>
  <c r="X1240" i="7"/>
  <c r="X739" i="7"/>
  <c r="X2796" i="7"/>
  <c r="X3375" i="7"/>
  <c r="X2251" i="7"/>
  <c r="X4887" i="7"/>
  <c r="X3051" i="7"/>
  <c r="X1528" i="7"/>
  <c r="X267" i="7"/>
  <c r="X2243" i="7"/>
  <c r="X1444" i="7"/>
  <c r="X3614" i="7"/>
  <c r="X4134" i="7"/>
  <c r="X3595" i="7"/>
  <c r="X3448" i="7"/>
  <c r="X340" i="7"/>
  <c r="X3856" i="7"/>
  <c r="X1445" i="7"/>
  <c r="X2899" i="7"/>
  <c r="X2297" i="7"/>
  <c r="X2123" i="7"/>
  <c r="X876" i="7"/>
  <c r="X3866" i="7"/>
  <c r="X3133" i="7"/>
  <c r="X1307" i="7"/>
  <c r="X2082" i="7"/>
  <c r="X3162" i="7"/>
  <c r="X4277" i="7"/>
  <c r="X1623" i="7"/>
  <c r="X2645" i="7"/>
  <c r="X853" i="7"/>
  <c r="X4794" i="7"/>
  <c r="X299" i="7"/>
  <c r="X1999" i="7"/>
  <c r="X3326" i="7"/>
  <c r="X2670" i="7"/>
  <c r="X2310" i="7"/>
  <c r="X2304" i="7"/>
  <c r="X1863" i="7"/>
  <c r="X1336" i="7"/>
  <c r="X4062" i="7"/>
  <c r="X3654" i="7"/>
  <c r="X1283" i="7"/>
  <c r="X4686" i="7"/>
  <c r="X4357" i="7"/>
  <c r="X4290" i="7"/>
  <c r="X3647" i="7"/>
  <c r="X858" i="7"/>
  <c r="X1218" i="7"/>
  <c r="X2124" i="7"/>
  <c r="X3648" i="7"/>
  <c r="X1412" i="7"/>
  <c r="X2932" i="7"/>
  <c r="X985" i="7"/>
  <c r="X207" i="7"/>
  <c r="X3767" i="7"/>
  <c r="X4892" i="7"/>
  <c r="X210" i="7"/>
  <c r="X3494" i="7"/>
  <c r="X455" i="7"/>
  <c r="X3817" i="7"/>
  <c r="X2317" i="7"/>
  <c r="X3451" i="7"/>
  <c r="X2239" i="7"/>
  <c r="X3328" i="7"/>
  <c r="X3887" i="7"/>
  <c r="X3994" i="7"/>
  <c r="X4962" i="7"/>
  <c r="X342" i="7"/>
  <c r="X3993" i="7"/>
  <c r="X3517" i="7"/>
  <c r="X2951" i="7"/>
  <c r="X156" i="7"/>
  <c r="X4192" i="7"/>
  <c r="X3186" i="7"/>
  <c r="X2513" i="7"/>
  <c r="X1804" i="7"/>
  <c r="X1844" i="7"/>
  <c r="X1801" i="7"/>
  <c r="X2384" i="7"/>
  <c r="X387" i="7"/>
  <c r="X117" i="7"/>
  <c r="X2065" i="7"/>
  <c r="X3097" i="7"/>
  <c r="X3704" i="7"/>
  <c r="X3899" i="7"/>
  <c r="X4052" i="7"/>
  <c r="X3334" i="7"/>
  <c r="X252" i="7"/>
  <c r="X302" i="7"/>
  <c r="X4474" i="7"/>
  <c r="X3096" i="7"/>
  <c r="X1690" i="7"/>
  <c r="X4247" i="7"/>
  <c r="X3084" i="7"/>
  <c r="X4177" i="7"/>
  <c r="X1683" i="7"/>
  <c r="X2268" i="7"/>
  <c r="X1749" i="7"/>
  <c r="X3599" i="7"/>
  <c r="X4198" i="7"/>
  <c r="X510" i="7"/>
  <c r="X1688" i="7"/>
  <c r="X4377" i="7"/>
  <c r="X4731" i="7"/>
  <c r="X306" i="7"/>
  <c r="X4963" i="7"/>
  <c r="X621" i="7"/>
  <c r="X1534" i="7"/>
  <c r="X3422" i="7"/>
  <c r="X4608" i="7"/>
  <c r="X1984" i="7"/>
  <c r="X4409" i="7"/>
  <c r="X1652" i="7"/>
  <c r="X2470" i="7"/>
  <c r="X4635" i="7"/>
  <c r="X1394" i="7"/>
  <c r="X3966" i="7"/>
  <c r="X1833" i="7"/>
  <c r="X1082" i="7"/>
  <c r="X3443" i="7"/>
  <c r="X1020" i="7"/>
  <c r="X1472" i="7"/>
  <c r="X4923" i="7"/>
  <c r="X2510" i="7"/>
  <c r="X4291" i="7"/>
  <c r="X1416" i="7"/>
  <c r="X679" i="7"/>
  <c r="X1600" i="7"/>
  <c r="X2392" i="7"/>
  <c r="X56" i="7"/>
  <c r="X4757" i="7"/>
  <c r="X1589" i="7"/>
  <c r="X2024" i="7"/>
  <c r="X3418" i="7"/>
  <c r="X2635" i="7"/>
  <c r="X3304" i="7"/>
  <c r="X3987" i="7"/>
  <c r="X2461" i="7"/>
  <c r="X4190" i="7"/>
  <c r="X2880" i="7"/>
  <c r="X2558" i="7"/>
  <c r="X1659" i="7"/>
  <c r="X4253" i="7"/>
  <c r="X1140" i="7"/>
  <c r="X4938" i="7"/>
  <c r="X1674" i="7"/>
  <c r="X1772" i="7"/>
  <c r="X2522" i="7"/>
  <c r="X62" i="7"/>
  <c r="X3403" i="7"/>
  <c r="X998" i="7"/>
  <c r="X3686" i="7"/>
  <c r="X553" i="7"/>
  <c r="X1915" i="7"/>
  <c r="X3175" i="7"/>
  <c r="X1356" i="7"/>
  <c r="X1640" i="7"/>
  <c r="X3348" i="7"/>
  <c r="X1988" i="7"/>
  <c r="X2217" i="7"/>
  <c r="X4991" i="7"/>
  <c r="X270" i="7"/>
  <c r="X1595" i="7"/>
  <c r="X1878" i="7"/>
  <c r="X3880" i="7"/>
  <c r="X3216" i="7"/>
  <c r="X3223" i="7"/>
  <c r="X4764" i="7"/>
  <c r="X935" i="7"/>
  <c r="X777" i="7"/>
  <c r="X246" i="7"/>
  <c r="X4968" i="7"/>
  <c r="X1231" i="7"/>
  <c r="X1653" i="7"/>
  <c r="X642" i="7"/>
  <c r="X4399" i="7"/>
  <c r="X65" i="7"/>
  <c r="X3711" i="7"/>
  <c r="X4831" i="7"/>
  <c r="X3362" i="7"/>
  <c r="X478" i="7"/>
  <c r="X3204" i="7"/>
  <c r="X542" i="7"/>
  <c r="X781" i="7"/>
  <c r="X4420" i="7"/>
  <c r="X2307" i="7"/>
  <c r="X3460" i="7"/>
  <c r="X3935" i="7"/>
  <c r="X811" i="7"/>
  <c r="X931" i="7"/>
  <c r="X2154" i="7"/>
  <c r="X2424" i="7"/>
  <c r="X236" i="7"/>
  <c r="X4636" i="7"/>
  <c r="X1262" i="7"/>
  <c r="X2743" i="7"/>
  <c r="X2401" i="7"/>
  <c r="X4755" i="7"/>
  <c r="X626" i="7"/>
  <c r="X2757" i="7"/>
  <c r="X2778" i="7"/>
  <c r="X3386" i="7"/>
  <c r="X995" i="7"/>
  <c r="X1730" i="7"/>
  <c r="X2568" i="7"/>
  <c r="X749" i="7"/>
  <c r="X3734" i="7"/>
  <c r="X402" i="7"/>
  <c r="X2300" i="7"/>
  <c r="X1057" i="7"/>
  <c r="X2856" i="7"/>
  <c r="X2091" i="7"/>
  <c r="X3738" i="7"/>
  <c r="X3008" i="7"/>
  <c r="X4001" i="7"/>
  <c r="X289" i="7"/>
  <c r="X439" i="7"/>
  <c r="X4012" i="7"/>
  <c r="X2980" i="7"/>
  <c r="X539" i="7"/>
  <c r="X350" i="7"/>
  <c r="X750" i="7"/>
  <c r="X3860" i="7"/>
  <c r="X4650" i="7"/>
  <c r="X4987" i="7"/>
  <c r="X3412" i="7"/>
  <c r="X1855" i="7"/>
  <c r="X3764" i="7"/>
  <c r="X148" i="7"/>
  <c r="X1487" i="7"/>
  <c r="X2484" i="7"/>
  <c r="X2860" i="7"/>
  <c r="X1039" i="7"/>
  <c r="X2853" i="7"/>
  <c r="X2671" i="7"/>
  <c r="X4673" i="7"/>
  <c r="X619" i="7"/>
  <c r="X3230" i="7"/>
  <c r="X933" i="7"/>
  <c r="X1746" i="7"/>
  <c r="X992" i="7"/>
  <c r="X2674" i="7"/>
  <c r="X4405" i="7"/>
  <c r="X578" i="7"/>
  <c r="X3476" i="7"/>
  <c r="X3365" i="7"/>
  <c r="X2753" i="7"/>
  <c r="X4154" i="7"/>
  <c r="X304" i="7"/>
  <c r="X2171" i="7"/>
  <c r="X4538" i="7"/>
  <c r="X458" i="7"/>
  <c r="X3305" i="7"/>
  <c r="X3026" i="7"/>
  <c r="X2390" i="7"/>
  <c r="X4816" i="7"/>
  <c r="X4398" i="7"/>
  <c r="X231" i="7"/>
  <c r="X2902" i="7"/>
  <c r="X3712" i="7"/>
  <c r="X4876" i="7"/>
  <c r="X2563" i="7"/>
  <c r="X2037" i="7"/>
  <c r="X3984" i="7"/>
  <c r="X3066" i="7"/>
  <c r="X1710" i="7"/>
  <c r="X3822" i="7"/>
  <c r="X1677" i="7"/>
  <c r="X1957" i="7"/>
  <c r="X1355" i="7"/>
  <c r="X4785" i="7"/>
  <c r="X1063" i="7"/>
  <c r="X1114" i="7"/>
  <c r="X533" i="7"/>
  <c r="X590" i="7"/>
  <c r="X89" i="7"/>
  <c r="X2770" i="7"/>
  <c r="X2393" i="7"/>
  <c r="X2413" i="7"/>
  <c r="X4983" i="7"/>
  <c r="X3141" i="7"/>
  <c r="X3151" i="7"/>
  <c r="X2005" i="7"/>
  <c r="X3681" i="7"/>
  <c r="X4250" i="7"/>
  <c r="X832" i="7"/>
  <c r="X450" i="7"/>
  <c r="X3613" i="7"/>
  <c r="X3242" i="7"/>
  <c r="X4689" i="7"/>
  <c r="X394" i="7"/>
  <c r="X896" i="7"/>
  <c r="X216" i="7"/>
  <c r="X4459" i="7"/>
  <c r="X3919" i="7"/>
  <c r="X2916" i="7"/>
  <c r="X689" i="7"/>
  <c r="X2043" i="7"/>
  <c r="X3932" i="7"/>
  <c r="X2686" i="7"/>
  <c r="X3753" i="7"/>
  <c r="X3837" i="7"/>
  <c r="X4379" i="7"/>
  <c r="X3303" i="7"/>
  <c r="X154" i="7"/>
  <c r="X3554" i="7"/>
  <c r="X2903" i="7"/>
  <c r="X1980" i="7"/>
  <c r="X1362" i="7"/>
  <c r="X1248" i="7"/>
  <c r="X947" i="7"/>
  <c r="X4329" i="7"/>
  <c r="X3345" i="7"/>
  <c r="X2933" i="7"/>
  <c r="X4129" i="7"/>
  <c r="X4646" i="7"/>
  <c r="X1561" i="7"/>
  <c r="X1583" i="7"/>
  <c r="X2695" i="7"/>
  <c r="X3170" i="7"/>
  <c r="X4395" i="7"/>
  <c r="X974" i="7"/>
  <c r="X1111" i="7"/>
  <c r="X3300" i="7"/>
  <c r="X2504" i="7"/>
  <c r="X221" i="7"/>
  <c r="X909" i="7"/>
  <c r="X1273" i="7"/>
  <c r="X2362" i="7"/>
  <c r="X1088" i="7"/>
  <c r="X740" i="7"/>
  <c r="X1265" i="7"/>
  <c r="X4336" i="7"/>
  <c r="X2097" i="7"/>
  <c r="X570" i="7"/>
  <c r="X2604" i="7"/>
  <c r="X1145" i="7"/>
  <c r="X986" i="7"/>
  <c r="X3839" i="7"/>
  <c r="X610" i="7"/>
  <c r="X2405" i="7"/>
  <c r="X1922" i="7"/>
  <c r="X227" i="7"/>
  <c r="X1865" i="7"/>
  <c r="X701" i="7"/>
  <c r="X2640" i="7"/>
  <c r="X2889" i="7"/>
  <c r="X1233" i="7"/>
  <c r="X4150" i="7"/>
  <c r="X3781" i="7"/>
  <c r="X4446" i="7"/>
  <c r="X2716" i="7"/>
  <c r="X1707" i="7"/>
  <c r="X646" i="7"/>
  <c r="X31" i="7"/>
  <c r="X100" i="7"/>
  <c r="X3407" i="7"/>
  <c r="X3351" i="7"/>
  <c r="X2519" i="7"/>
  <c r="X3080" i="7"/>
  <c r="X2028" i="7"/>
  <c r="X2792" i="7"/>
  <c r="X728" i="7"/>
  <c r="X3079" i="7"/>
  <c r="X85" i="7"/>
  <c r="X1817" i="7"/>
  <c r="X3921" i="7"/>
  <c r="X2332" i="7"/>
  <c r="X3350" i="7"/>
  <c r="X1650" i="7"/>
  <c r="X2473" i="7"/>
  <c r="X484" i="7"/>
  <c r="X2602" i="7"/>
  <c r="X2121" i="7"/>
  <c r="X3662" i="7"/>
  <c r="X1106" i="7"/>
  <c r="X3446" i="7"/>
  <c r="X3089" i="7"/>
  <c r="X2314" i="7"/>
  <c r="X1242" i="7"/>
  <c r="X4818" i="7"/>
  <c r="X865" i="7"/>
  <c r="X1379" i="7"/>
  <c r="X4455" i="7"/>
  <c r="X3867" i="7"/>
  <c r="X1564" i="7"/>
  <c r="X168" i="7"/>
  <c r="X4929" i="7"/>
  <c r="X377" i="7"/>
  <c r="X1352" i="7"/>
  <c r="X2845" i="7"/>
  <c r="X2499" i="7"/>
  <c r="X4789" i="7"/>
  <c r="X4857" i="7"/>
  <c r="X2414" i="7"/>
  <c r="X2238" i="7"/>
  <c r="X3129" i="7"/>
  <c r="X2013" i="7"/>
  <c r="X2763" i="7"/>
  <c r="X958" i="7"/>
  <c r="X3735" i="7"/>
  <c r="X128" i="7"/>
  <c r="X4724" i="7"/>
  <c r="X3881" i="7"/>
  <c r="X768" i="7"/>
  <c r="X514" i="7"/>
  <c r="X4087" i="7"/>
  <c r="X846" i="7"/>
  <c r="X1861" i="7"/>
  <c r="X3171" i="7"/>
  <c r="X3555" i="7"/>
  <c r="X1786" i="7"/>
  <c r="X2270" i="7"/>
  <c r="X2700" i="7"/>
  <c r="X4484" i="7"/>
  <c r="X1237" i="7"/>
  <c r="X3617" i="7"/>
  <c r="X1660" i="7"/>
  <c r="X4709" i="7"/>
  <c r="X696" i="7"/>
  <c r="X4028" i="7"/>
  <c r="X3156" i="7"/>
  <c r="X290" i="7"/>
  <c r="X2969" i="7"/>
  <c r="X2595" i="7"/>
  <c r="X1624" i="7"/>
  <c r="X1515" i="7"/>
  <c r="X2379" i="7"/>
  <c r="X2363" i="7"/>
  <c r="X457" i="7"/>
  <c r="X3441" i="7"/>
  <c r="X2825" i="7"/>
  <c r="X2806" i="7"/>
  <c r="X4882" i="7"/>
  <c r="X4628" i="7"/>
  <c r="X1322" i="7"/>
  <c r="X3121" i="7"/>
  <c r="X4482" i="7"/>
  <c r="X2311" i="7"/>
  <c r="X183" i="7"/>
  <c r="X218" i="7"/>
  <c r="X2474" i="7"/>
  <c r="X708" i="7"/>
  <c r="X1335" i="7"/>
  <c r="X197" i="7"/>
  <c r="X2623" i="7"/>
  <c r="X971" i="7"/>
  <c r="X3976" i="7"/>
  <c r="X2017" i="7"/>
  <c r="X174" i="7"/>
  <c r="X1946" i="7"/>
  <c r="X4875" i="7"/>
  <c r="X378" i="7"/>
  <c r="X4157" i="7"/>
  <c r="X2613" i="7"/>
  <c r="X1748" i="7"/>
  <c r="X4580" i="7"/>
  <c r="X320" i="7"/>
  <c r="X4050" i="7"/>
  <c r="X615" i="7"/>
  <c r="X2590" i="7"/>
  <c r="X2125" i="7"/>
  <c r="X4595" i="7"/>
  <c r="X654" i="7"/>
  <c r="X1204" i="7"/>
  <c r="X2050" i="7"/>
  <c r="X3254" i="7"/>
  <c r="X243" i="7"/>
  <c r="X2165" i="7"/>
  <c r="X3827" i="7"/>
  <c r="X1792" i="7"/>
  <c r="X4909" i="7"/>
  <c r="X2580" i="7"/>
  <c r="X550" i="7"/>
  <c r="X3349" i="7"/>
  <c r="X476" i="7"/>
  <c r="X1051" i="7"/>
  <c r="X2035" i="7"/>
  <c r="X2370" i="7"/>
  <c r="X1907" i="7"/>
  <c r="X82" i="7"/>
  <c r="X4100" i="7"/>
  <c r="X2068" i="7"/>
  <c r="X4672" i="7"/>
  <c r="X920" i="7"/>
  <c r="X1431" i="7"/>
  <c r="X2444" i="7"/>
  <c r="X3103" i="7"/>
  <c r="X2439" i="7"/>
  <c r="X2232" i="7"/>
  <c r="X3389" i="7"/>
  <c r="X1849" i="7"/>
  <c r="X101" i="7"/>
  <c r="X1822" i="7"/>
  <c r="X107" i="7"/>
  <c r="X194" i="7"/>
  <c r="X2944" i="7"/>
  <c r="X165" i="7"/>
  <c r="X4934" i="7"/>
  <c r="X3663" i="7"/>
  <c r="X414" i="7"/>
  <c r="X2904" i="7"/>
  <c r="X4356" i="7"/>
  <c r="X1954" i="7"/>
  <c r="X1213" i="7"/>
  <c r="X4988" i="7"/>
  <c r="X2893" i="7"/>
  <c r="X1760" i="7"/>
  <c r="X1382" i="7"/>
  <c r="X2433" i="7"/>
  <c r="X1670" i="7"/>
  <c r="X2538" i="7"/>
  <c r="X4203" i="7"/>
  <c r="X1305" i="7"/>
  <c r="X3207" i="7"/>
  <c r="X3453" i="7"/>
  <c r="X2718" i="7"/>
  <c r="X3179" i="7"/>
  <c r="X3936" i="7"/>
  <c r="X372" i="7"/>
  <c r="X4071" i="7"/>
  <c r="X969" i="7"/>
  <c r="X1073" i="7"/>
  <c r="X20" i="7"/>
  <c r="X150" i="7"/>
  <c r="X2843" i="7"/>
  <c r="X1608" i="7"/>
  <c r="X4712" i="7"/>
  <c r="X1048" i="7"/>
  <c r="X359" i="7"/>
  <c r="X4593" i="7"/>
  <c r="X4296" i="7"/>
  <c r="X3850" i="7"/>
  <c r="X2167" i="7"/>
  <c r="X2506" i="7"/>
  <c r="X1340" i="7"/>
  <c r="X1341" i="7"/>
  <c r="X412" i="7"/>
  <c r="X4586" i="7"/>
  <c r="X2298" i="7"/>
  <c r="X3924" i="7"/>
  <c r="X4301" i="7"/>
  <c r="X1870" i="7"/>
  <c r="X607" i="7"/>
  <c r="X4075" i="7"/>
  <c r="X4893" i="7"/>
  <c r="X1129" i="7"/>
  <c r="X4496" i="7"/>
  <c r="X1160" i="7"/>
  <c r="X3544" i="7"/>
  <c r="X2935" i="7"/>
  <c r="X3967" i="7"/>
  <c r="X2551" i="7"/>
  <c r="X2702" i="7"/>
  <c r="X1545" i="7"/>
  <c r="X3818" i="7"/>
  <c r="X1796" i="7"/>
  <c r="X1192" i="7"/>
  <c r="X3550" i="7"/>
  <c r="X201" i="7"/>
  <c r="X4211" i="7"/>
  <c r="X66" i="7"/>
  <c r="X2355" i="7"/>
  <c r="X4343" i="7"/>
  <c r="X4820" i="7"/>
  <c r="X4604" i="7"/>
  <c r="X1510" i="7"/>
  <c r="X3228" i="7"/>
  <c r="X2939" i="7"/>
  <c r="X17" i="7"/>
  <c r="X3430" i="7"/>
  <c r="X3577" i="7"/>
  <c r="X3573" i="7"/>
  <c r="X185" i="7"/>
  <c r="X2696" i="7"/>
  <c r="X3535" i="7"/>
  <c r="X2949" i="7"/>
  <c r="X4659" i="7"/>
  <c r="X4077" i="7"/>
  <c r="X3571" i="7"/>
  <c r="X4666" i="7"/>
  <c r="X4307" i="7"/>
  <c r="X3039" i="7"/>
  <c r="X4910" i="7"/>
  <c r="X3558" i="7"/>
  <c r="X410" i="7"/>
  <c r="X1956" i="7"/>
  <c r="X664" i="7"/>
  <c r="X923" i="7"/>
  <c r="X4600" i="7"/>
  <c r="X3382" i="7"/>
  <c r="X4575" i="7"/>
  <c r="X4716" i="7"/>
  <c r="X2868" i="7"/>
  <c r="X3945" i="7"/>
  <c r="X2228" i="7"/>
  <c r="X1950" i="7"/>
  <c r="X1985" i="7"/>
  <c r="X291" i="7"/>
  <c r="X2955" i="7"/>
  <c r="X3568" i="7"/>
  <c r="X3991" i="7"/>
  <c r="X370" i="7"/>
  <c r="X3052" i="7"/>
  <c r="X757" i="7"/>
  <c r="X2395" i="7"/>
  <c r="X1856" i="7"/>
  <c r="X3502" i="7"/>
  <c r="X3015" i="7"/>
  <c r="X622" i="7"/>
  <c r="X4874" i="7"/>
  <c r="X1375" i="7"/>
  <c r="X3673" i="7"/>
  <c r="X857" i="7"/>
  <c r="X470" i="7"/>
  <c r="X759" i="7"/>
  <c r="X4430" i="7"/>
  <c r="X3324" i="7"/>
  <c r="X3095" i="7"/>
  <c r="X1200" i="7"/>
  <c r="X4994" i="7"/>
  <c r="X3152" i="7"/>
  <c r="X4508" i="7"/>
  <c r="X3551" i="7"/>
  <c r="X157" i="7"/>
  <c r="X3360" i="7"/>
  <c r="X2465" i="7"/>
  <c r="X330" i="7"/>
  <c r="X4152" i="7"/>
  <c r="X1002" i="7"/>
  <c r="X3930" i="7"/>
  <c r="X2282" i="7"/>
  <c r="X3109" i="7"/>
  <c r="X4960" i="7"/>
  <c r="X2687" i="7"/>
  <c r="X788" i="7"/>
  <c r="X576" i="7"/>
  <c r="X1550" i="7"/>
  <c r="X2688" i="7"/>
  <c r="X3878" i="7"/>
  <c r="X2701" i="7"/>
  <c r="X60" i="7"/>
  <c r="X241" i="7"/>
  <c r="X1187" i="7"/>
  <c r="X3973" i="7"/>
  <c r="X2240" i="7"/>
  <c r="X4431" i="7"/>
  <c r="X2823" i="7"/>
  <c r="X3127" i="7"/>
  <c r="X1931" i="7"/>
  <c r="X1049" i="7"/>
  <c r="X3258" i="7"/>
  <c r="X1168" i="7"/>
  <c r="X3656" i="7"/>
  <c r="X943" i="7"/>
  <c r="X673" i="7"/>
  <c r="X3697" i="7"/>
  <c r="X838" i="7"/>
  <c r="X4552" i="7"/>
  <c r="X3916" i="7"/>
  <c r="X2292" i="7"/>
  <c r="X1709" i="7"/>
  <c r="X4292" i="7"/>
  <c r="X4199" i="7"/>
  <c r="X4533" i="7"/>
  <c r="X360" i="7"/>
  <c r="X736" i="7"/>
  <c r="X3279" i="7"/>
  <c r="X3221" i="7"/>
  <c r="X4981" i="7"/>
  <c r="X1323" i="7"/>
  <c r="X527" i="7"/>
  <c r="X2127" i="7"/>
  <c r="X2507" i="7"/>
  <c r="X2854" i="7"/>
  <c r="X1500" i="7"/>
  <c r="X4300" i="7"/>
  <c r="X1368" i="7"/>
  <c r="X4193" i="7"/>
  <c r="X4632" i="7"/>
  <c r="X142" i="7"/>
  <c r="X2619" i="7"/>
  <c r="X392" i="7"/>
  <c r="X3153" i="7"/>
  <c r="X3090" i="7"/>
  <c r="X2589" i="7"/>
  <c r="X4932" i="7"/>
  <c r="X2559" i="7"/>
  <c r="X3489" i="7"/>
  <c r="X2500" i="7"/>
  <c r="X4710" i="7"/>
  <c r="X3075" i="7"/>
  <c r="X3213" i="7"/>
  <c r="X3751" i="7"/>
  <c r="X2746" i="7"/>
  <c r="X3255" i="7"/>
  <c r="X428" i="7"/>
  <c r="X2062" i="7"/>
  <c r="X730" i="7"/>
  <c r="X3163" i="7"/>
  <c r="X2249" i="7"/>
  <c r="X2342" i="7"/>
  <c r="X1516" i="7"/>
  <c r="X1156" i="7"/>
  <c r="X1395" i="7"/>
  <c r="X2478" i="7"/>
  <c r="X2894" i="7"/>
  <c r="X2697" i="7"/>
  <c r="X4380" i="7"/>
  <c r="X3384" i="7"/>
  <c r="X1259" i="7"/>
  <c r="X2587" i="7"/>
  <c r="X4240" i="7"/>
  <c r="X1574" i="7"/>
  <c r="X1448" i="7"/>
  <c r="X3760" i="7"/>
  <c r="X600" i="7"/>
  <c r="X4285" i="7"/>
  <c r="X840" i="7"/>
  <c r="X1011" i="7"/>
  <c r="X1936" i="7"/>
  <c r="X2092" i="7"/>
  <c r="X1686" i="7"/>
  <c r="X2313" i="7"/>
  <c r="X4894" i="7"/>
  <c r="X1499" i="7"/>
  <c r="X1373" i="7"/>
  <c r="X3545" i="7"/>
  <c r="X3387" i="7"/>
  <c r="X1164" i="7"/>
  <c r="X2677" i="7"/>
  <c r="X3719" i="7"/>
  <c r="X1089" i="7"/>
  <c r="X4553" i="7"/>
  <c r="X1575" i="7"/>
  <c r="X2956" i="7"/>
  <c r="X3217" i="7"/>
  <c r="X3229" i="7"/>
  <c r="X4053" i="7"/>
  <c r="X4681" i="7"/>
  <c r="X2356" i="7"/>
  <c r="X1947" i="7"/>
  <c r="X1359" i="7"/>
  <c r="X2862" i="7"/>
  <c r="X3525" i="7"/>
  <c r="X3623" i="7"/>
  <c r="X1075" i="7"/>
  <c r="X343" i="7"/>
  <c r="X1531" i="7"/>
  <c r="X3708" i="7"/>
  <c r="X4371" i="7"/>
  <c r="X2874" i="7"/>
  <c r="X2265" i="7"/>
  <c r="X753" i="7"/>
  <c r="X4428" i="7"/>
  <c r="X2027" i="7"/>
  <c r="X3526" i="7"/>
  <c r="X798" i="7"/>
  <c r="X904" i="7"/>
  <c r="X4765" i="7"/>
  <c r="X2941" i="7"/>
  <c r="X2569" i="7"/>
  <c r="X3310" i="7"/>
  <c r="X4521" i="7"/>
  <c r="X3844" i="7"/>
  <c r="X1154" i="7"/>
  <c r="X1751" i="7"/>
  <c r="X3361" i="7"/>
  <c r="X1620" i="7"/>
  <c r="X2168" i="7"/>
  <c r="X1028" i="7"/>
  <c r="X1965" i="7"/>
  <c r="X3027" i="7"/>
  <c r="X2151" i="7"/>
  <c r="X3701" i="7"/>
  <c r="X2106" i="7"/>
  <c r="X2858" i="7"/>
  <c r="X4849" i="7"/>
  <c r="X1584" i="7"/>
  <c r="X3638" i="7"/>
  <c r="X2119" i="7"/>
  <c r="X3721" i="7"/>
  <c r="X2689" i="7"/>
  <c r="X975" i="7"/>
  <c r="X1741" i="7"/>
  <c r="X2293" i="7"/>
  <c r="X88" i="7"/>
  <c r="X325" i="7"/>
  <c r="X3725" i="7"/>
  <c r="X1328" i="7"/>
  <c r="X2964" i="7"/>
  <c r="X1029" i="7"/>
  <c r="X3364" i="7"/>
  <c r="X1399" i="7"/>
  <c r="X2947" i="7"/>
  <c r="X4302" i="7"/>
  <c r="X2815" i="7"/>
  <c r="X2768" i="7"/>
  <c r="X4791" i="7"/>
  <c r="X3536" i="7"/>
  <c r="X1698" i="7"/>
  <c r="X996" i="7"/>
  <c r="X1493" i="7"/>
  <c r="X4417" i="7"/>
  <c r="X263" i="7"/>
  <c r="X4237" i="7"/>
  <c r="X1825" i="7"/>
  <c r="X2022" i="7"/>
  <c r="X4592" i="7"/>
  <c r="X2011" i="7"/>
  <c r="X2066" i="7"/>
  <c r="X2846" i="7"/>
  <c r="X4528" i="7"/>
  <c r="X3574" i="7"/>
  <c r="X1899" i="7"/>
  <c r="X4135" i="7"/>
  <c r="X3854" i="7"/>
  <c r="X1555" i="7"/>
  <c r="X991" i="7"/>
  <c r="X1697" i="7"/>
  <c r="X4476" i="7"/>
  <c r="X4726" i="7"/>
  <c r="X1040" i="7"/>
  <c r="X3974" i="7"/>
  <c r="X4340" i="7"/>
  <c r="X1543" i="7"/>
  <c r="X4169" i="7"/>
  <c r="X596" i="7"/>
  <c r="X4421" i="7"/>
  <c r="X3651" i="7"/>
  <c r="X4603" i="7"/>
  <c r="X2442" i="7"/>
  <c r="X239" i="7"/>
  <c r="X2178" i="7"/>
  <c r="X2842" i="7"/>
  <c r="X3600" i="7"/>
  <c r="X1558" i="7"/>
  <c r="X1376" i="7"/>
  <c r="X1925" i="7"/>
  <c r="X2409" i="7"/>
  <c r="X2869" i="7"/>
  <c r="X383" i="7"/>
  <c r="X579" i="7"/>
  <c r="X639" i="7"/>
  <c r="X3857" i="7"/>
  <c r="X287" i="7"/>
  <c r="X3376" i="7"/>
  <c r="X1464" i="7"/>
  <c r="X758" i="7"/>
  <c r="X3609" i="7"/>
  <c r="X4480" i="7"/>
  <c r="X2526" i="7"/>
  <c r="X4866" i="7"/>
  <c r="X2193" i="7"/>
  <c r="X1220" i="7"/>
  <c r="X732" i="7"/>
  <c r="X2116" i="7"/>
  <c r="X3752" i="7"/>
  <c r="X2315" i="7"/>
  <c r="X451" i="7"/>
  <c r="X4434" i="7"/>
  <c r="X4583" i="7"/>
  <c r="X3263" i="7"/>
  <c r="X1435" i="7"/>
  <c r="X936" i="7"/>
  <c r="X1215" i="7"/>
  <c r="X1118" i="7"/>
  <c r="X842" i="7"/>
  <c r="X594" i="7"/>
  <c r="X262" i="7"/>
  <c r="X119" i="7"/>
  <c r="X1085" i="7"/>
  <c r="X3643" i="7"/>
  <c r="X4573" i="7"/>
  <c r="X1454" i="7"/>
  <c r="X2259" i="7"/>
  <c r="X4153" i="7"/>
  <c r="X4064" i="7"/>
  <c r="X129" i="7"/>
  <c r="X3682" i="7"/>
  <c r="X3191" i="7"/>
  <c r="X1476" i="7"/>
  <c r="X2988" i="7"/>
  <c r="X2220" i="7"/>
  <c r="X1023" i="7"/>
  <c r="X3615" i="7"/>
  <c r="X4472" i="7"/>
  <c r="X2995" i="7"/>
  <c r="X1400" i="7"/>
  <c r="X3679" i="7"/>
  <c r="X1314" i="7"/>
  <c r="X946" i="7"/>
  <c r="X3415" i="7"/>
  <c r="X890" i="7"/>
  <c r="X3383" i="7"/>
  <c r="X3659" i="7"/>
  <c r="X2742" i="7"/>
  <c r="X1655" i="7"/>
  <c r="X4322" i="7"/>
  <c r="X3122" i="7"/>
  <c r="X1324" i="7"/>
  <c r="X2814" i="7"/>
  <c r="X932" i="7"/>
  <c r="X4763" i="7"/>
  <c r="X57" i="7"/>
  <c r="X2447" i="7"/>
  <c r="X4435" i="7"/>
  <c r="X2149" i="7"/>
  <c r="X823" i="7"/>
  <c r="X105" i="7"/>
  <c r="X894" i="7"/>
  <c r="X187" i="7"/>
  <c r="X3408" i="7"/>
  <c r="X4862" i="7"/>
  <c r="X2835" i="7"/>
  <c r="X48" i="7"/>
  <c r="X655" i="7"/>
  <c r="X4788" i="7"/>
  <c r="X2631" i="7"/>
  <c r="X4637" i="7"/>
  <c r="X1948" i="7"/>
  <c r="X3468" i="7"/>
  <c r="X917" i="7"/>
  <c r="X1937" i="7"/>
  <c r="X2271" i="7"/>
  <c r="X468" i="7"/>
  <c r="X595" i="7"/>
  <c r="X3381" i="7"/>
  <c r="X4725" i="7"/>
  <c r="X4630" i="7"/>
  <c r="X166" i="7"/>
  <c r="X3597" i="7"/>
  <c r="X4516" i="7"/>
  <c r="X2023" i="7"/>
  <c r="X1742" i="7"/>
  <c r="X2708" i="7"/>
  <c r="X1820" i="7"/>
  <c r="X4096" i="7"/>
  <c r="X3209" i="7"/>
  <c r="X1221" i="7"/>
  <c r="X1971" i="7"/>
  <c r="X1440" i="7"/>
  <c r="X3645" i="7"/>
  <c r="X3791" i="7"/>
  <c r="X635" i="7"/>
  <c r="X4460" i="7"/>
  <c r="X4534" i="7"/>
  <c r="X4617" i="7"/>
  <c r="X1483" i="7"/>
  <c r="X2088" i="7"/>
  <c r="X1311" i="7"/>
  <c r="X2582" i="7"/>
  <c r="X3235" i="7"/>
  <c r="X2707" i="7"/>
  <c r="X4022" i="7"/>
  <c r="X1201" i="7"/>
  <c r="X2892" i="7"/>
  <c r="X1675" i="7"/>
  <c r="X3069" i="7"/>
  <c r="X4836" i="7"/>
  <c r="X1793" i="7"/>
  <c r="X1342" i="7"/>
  <c r="X1084" i="7"/>
  <c r="X859" i="7"/>
  <c r="X505" i="7"/>
  <c r="X3956" i="7"/>
  <c r="X2275" i="7"/>
  <c r="X3542" i="7"/>
  <c r="X1174" i="7"/>
  <c r="X580" i="7"/>
  <c r="X833" i="7"/>
  <c r="X897" i="7"/>
  <c r="X3427" i="7"/>
  <c r="X415" i="7"/>
  <c r="X1473" i="7"/>
  <c r="X3575" i="7"/>
  <c r="X3796" i="7"/>
  <c r="X1553" i="7"/>
  <c r="X2252" i="7"/>
  <c r="X1835" i="7"/>
  <c r="X1621" i="7"/>
  <c r="X4729" i="7"/>
  <c r="X4995" i="7"/>
  <c r="X1618" i="7"/>
  <c r="X203" i="7"/>
  <c r="X1417" i="7"/>
  <c r="X2913" i="7"/>
  <c r="X433" i="7"/>
  <c r="X3744" i="7"/>
  <c r="X52" i="7"/>
  <c r="X4429" i="7"/>
  <c r="X408" i="7"/>
  <c r="X4828" i="7"/>
  <c r="X3092" i="7"/>
  <c r="X2351" i="7"/>
  <c r="X3692" i="7"/>
  <c r="X2237" i="7"/>
  <c r="X2241" i="7"/>
  <c r="X32" i="7"/>
  <c r="X326" i="7"/>
  <c r="X3833" i="7"/>
  <c r="X3327" i="7"/>
  <c r="X1998" i="7"/>
  <c r="X3706" i="7"/>
  <c r="X254" i="7"/>
  <c r="X3352" i="7"/>
  <c r="X2738" i="7"/>
  <c r="X3402" i="7"/>
  <c r="X4437" i="7"/>
  <c r="X3576" i="7"/>
  <c r="X1006" i="7"/>
  <c r="X3649" i="7"/>
  <c r="X3058" i="7"/>
  <c r="X2665" i="7"/>
  <c r="X4993" i="7"/>
  <c r="X1277" i="7"/>
  <c r="X2909" i="7"/>
  <c r="X2704" i="7"/>
  <c r="X4946" i="7"/>
  <c r="X4213" i="7"/>
  <c r="X2166" i="7"/>
  <c r="X4141" i="7"/>
  <c r="X515" i="7"/>
  <c r="X1024" i="7"/>
  <c r="X1619" i="7"/>
  <c r="X729" i="7"/>
  <c r="X4008" i="7"/>
  <c r="X292" i="7"/>
  <c r="X1768" i="7"/>
  <c r="X3694" i="7"/>
  <c r="X3910" i="7"/>
  <c r="X2608" i="7"/>
  <c r="X1781" i="7"/>
  <c r="X2255" i="7"/>
  <c r="X212" i="7"/>
  <c r="X3769" i="7"/>
  <c r="X970" i="7"/>
  <c r="X3006" i="7"/>
  <c r="X1641" i="7"/>
  <c r="X1124" i="7"/>
  <c r="X693" i="7"/>
  <c r="X277" i="7"/>
  <c r="X2970" i="7"/>
  <c r="X2197" i="7"/>
  <c r="X2299" i="7"/>
  <c r="X4581" i="7"/>
  <c r="X1810" i="7"/>
  <c r="X3808" i="7"/>
  <c r="X2981" i="7"/>
  <c r="X3958" i="7"/>
  <c r="X4127" i="7"/>
  <c r="X3030" i="7"/>
  <c r="X2515" i="7"/>
  <c r="X3843" i="7"/>
  <c r="X3401" i="7"/>
  <c r="X3081" i="7"/>
  <c r="X3202" i="7"/>
  <c r="X817" i="7"/>
  <c r="X4984" i="7"/>
  <c r="X3660" i="7"/>
  <c r="X155" i="7"/>
  <c r="X4276" i="7"/>
  <c r="X571" i="7"/>
  <c r="X4220" i="7"/>
  <c r="X3907" i="7"/>
  <c r="X240" i="7"/>
  <c r="X1932" i="7"/>
  <c r="X3846" i="7"/>
  <c r="X4228" i="7"/>
  <c r="X3604" i="7"/>
  <c r="X4226" i="7"/>
  <c r="X2272" i="7"/>
  <c r="X3205" i="7"/>
  <c r="X1282" i="7"/>
  <c r="X755" i="7"/>
  <c r="X1920" i="7"/>
  <c r="X4366" i="7"/>
  <c r="X1009" i="7"/>
  <c r="X1933" i="7"/>
  <c r="X2735" i="7"/>
  <c r="X1119" i="7"/>
  <c r="X4677" i="7"/>
  <c r="X3809" i="7"/>
  <c r="X650" i="7"/>
  <c r="X3868" i="7"/>
  <c r="X2865" i="7"/>
  <c r="X4682" i="7"/>
  <c r="X3353" i="7"/>
  <c r="X801" i="7"/>
  <c r="X573" i="7"/>
  <c r="X4926" i="7"/>
  <c r="X522" i="7"/>
  <c r="X4543" i="7"/>
  <c r="X3297" i="7"/>
  <c r="X390" i="7"/>
  <c r="X1436" i="7"/>
  <c r="X4316" i="7"/>
  <c r="X2008" i="7"/>
  <c r="X2281" i="7"/>
  <c r="X4344" i="7"/>
  <c r="X713" i="7"/>
  <c r="X2087" i="7"/>
  <c r="X2817" i="7"/>
  <c r="X2536" i="7"/>
  <c r="X1681" i="7"/>
  <c r="X3343" i="7"/>
  <c r="X3291" i="7"/>
  <c r="X3896" i="7"/>
  <c r="X1348" i="7"/>
  <c r="X3782" i="7"/>
  <c r="X244" i="7"/>
  <c r="X3406" i="7"/>
  <c r="X3113" i="7"/>
  <c r="X4821" i="7"/>
  <c r="X4245" i="7"/>
  <c r="X4625" i="7"/>
  <c r="X1827" i="7"/>
  <c r="X393" i="7"/>
  <c r="X3674" i="7"/>
  <c r="X324" i="7"/>
  <c r="X4737" i="7"/>
  <c r="X957" i="7"/>
  <c r="X4854" i="7"/>
  <c r="X1761" i="7"/>
  <c r="X3338" i="7"/>
  <c r="X965" i="7"/>
  <c r="X259" i="7"/>
  <c r="X2818" i="7"/>
  <c r="X1477" i="7"/>
  <c r="X188" i="7"/>
  <c r="X398" i="7"/>
  <c r="X2898" i="7"/>
  <c r="X4544" i="7"/>
  <c r="X4176" i="7"/>
  <c r="X705" i="7"/>
  <c r="X429" i="7"/>
  <c r="X638" i="7"/>
  <c r="X2829" i="7"/>
  <c r="X1081" i="7"/>
  <c r="X1789" i="7"/>
  <c r="X3085" i="7"/>
  <c r="X1288" i="7"/>
  <c r="X4221" i="7"/>
  <c r="X1366" i="7"/>
  <c r="X2136" i="7"/>
  <c r="X3736" i="7"/>
  <c r="X3790" i="7"/>
  <c r="X2454" i="7"/>
  <c r="X1360" i="7"/>
  <c r="X4358" i="7"/>
  <c r="X1823" i="7"/>
  <c r="X4834" i="7"/>
  <c r="X3001" i="7"/>
  <c r="X147" i="7"/>
  <c r="X4758" i="7"/>
  <c r="X524" i="7"/>
  <c r="X2152" i="7"/>
  <c r="X3252" i="7"/>
  <c r="X1611" i="7"/>
  <c r="X1115" i="7"/>
  <c r="X1926" i="7"/>
  <c r="X4384" i="7"/>
  <c r="X670" i="7"/>
  <c r="X537" i="7"/>
  <c r="X3009" i="7"/>
  <c r="X3283" i="7"/>
  <c r="X3316" i="7"/>
  <c r="X2977" i="7"/>
  <c r="X4510" i="7"/>
  <c r="X3002" i="7"/>
  <c r="X1615" i="7"/>
  <c r="X2322" i="7"/>
  <c r="X1021" i="7"/>
  <c r="X4641" i="7"/>
  <c r="X3971" i="7"/>
  <c r="X4406" i="7"/>
  <c r="X2371" i="7"/>
  <c r="X3490" i="7"/>
  <c r="X1753" i="7"/>
  <c r="X3625" i="7"/>
  <c r="X4208" i="7"/>
  <c r="X2833" i="7"/>
  <c r="X4036" i="7"/>
  <c r="X3323" i="7"/>
  <c r="X4888" i="7"/>
  <c r="X4015" i="7"/>
  <c r="X4362" i="7"/>
  <c r="X1199" i="7"/>
  <c r="X1671" i="7"/>
  <c r="X460" i="7"/>
  <c r="X1284" i="7"/>
  <c r="X508" i="7"/>
  <c r="X3200" i="7"/>
  <c r="X3908" i="7"/>
  <c r="X3110" i="7"/>
  <c r="X2176" i="7"/>
  <c r="X2830" i="7"/>
  <c r="X787" i="7"/>
  <c r="X3773" i="7"/>
  <c r="X379" i="7"/>
  <c r="X4461" i="7"/>
  <c r="X2453" i="7"/>
  <c r="X114" i="7"/>
  <c r="X4058" i="7"/>
  <c r="X1927" i="7"/>
  <c r="X3774" i="7"/>
  <c r="X329" i="7"/>
  <c r="X499" i="7"/>
  <c r="X2877" i="7"/>
  <c r="X2983" i="7"/>
  <c r="X1481" i="7"/>
  <c r="X3726" i="7"/>
  <c r="X1310" i="7"/>
  <c r="X3372" i="7"/>
  <c r="X1102" i="7"/>
  <c r="X2819" i="7"/>
  <c r="X668" i="7"/>
  <c r="X3016" i="7"/>
  <c r="X3437" i="7"/>
  <c r="X1349" i="7"/>
  <c r="X1995" i="7"/>
  <c r="X952" i="7"/>
  <c r="X2208" i="7"/>
  <c r="X3785" i="7"/>
  <c r="X2131" i="7"/>
  <c r="X2029" i="7"/>
  <c r="X1726" i="7"/>
  <c r="X4774" i="7"/>
  <c r="X4640" i="7"/>
  <c r="X4545" i="7"/>
  <c r="X628" i="7"/>
  <c r="X1183" i="7"/>
  <c r="X722" i="7"/>
  <c r="X2965" i="7"/>
  <c r="X2873" i="7"/>
  <c r="X3895" i="7"/>
  <c r="X3709" i="7"/>
  <c r="X820" i="7"/>
  <c r="X2772" i="7"/>
  <c r="X4204" i="7"/>
  <c r="X1350" i="7"/>
  <c r="X1536" i="7"/>
  <c r="X1565" i="7"/>
  <c r="X4707" i="7"/>
  <c r="X3714" i="7"/>
  <c r="X1152" i="7"/>
  <c r="X12" i="7"/>
  <c r="X2531" i="7"/>
  <c r="X3070" i="7"/>
  <c r="X4807" i="7"/>
  <c r="X1059" i="7"/>
  <c r="X3188" i="7"/>
  <c r="X2438" i="7"/>
  <c r="X3770" i="7"/>
  <c r="X29" i="7"/>
  <c r="X2564" i="7"/>
  <c r="X294" i="7"/>
  <c r="X1669" i="7"/>
  <c r="X37" i="7"/>
  <c r="X1484" i="7"/>
  <c r="X3454" i="7"/>
  <c r="X2694" i="7"/>
  <c r="X2460" i="7"/>
  <c r="X1996" i="7"/>
  <c r="X2864" i="7"/>
  <c r="X747" i="7"/>
  <c r="X2347" i="7"/>
  <c r="X140" i="7"/>
  <c r="X33" i="7"/>
  <c r="X4078" i="7"/>
  <c r="X3280" i="7"/>
  <c r="X4412" i="7"/>
  <c r="X4799" i="7"/>
  <c r="X44" i="7"/>
  <c r="X341" i="7"/>
  <c r="X3342" i="7"/>
  <c r="X482" i="7"/>
  <c r="X130" i="7"/>
  <c r="X364" i="7"/>
  <c r="X1144" i="7"/>
  <c r="X2079" i="7"/>
  <c r="X3294" i="7"/>
  <c r="X2752" i="7"/>
  <c r="X2799" i="7"/>
  <c r="X2948" i="7"/>
  <c r="X3457" i="7"/>
  <c r="X2093" i="7"/>
  <c r="X834" i="7"/>
  <c r="X24" i="7"/>
  <c r="X4972" i="7"/>
  <c r="X2953" i="7"/>
  <c r="X4634" i="7"/>
  <c r="X1724" i="7"/>
  <c r="X113" i="7"/>
  <c r="X1131" i="7"/>
  <c r="X4288" i="7"/>
  <c r="X994" i="7"/>
  <c r="X4784" i="7"/>
  <c r="X2324" i="7"/>
  <c r="X1243" i="7"/>
  <c r="X3669" i="7"/>
  <c r="X3792" i="7"/>
  <c r="X3245" i="7"/>
  <c r="X4776" i="7"/>
  <c r="X4345" i="7"/>
  <c r="X1357" i="7"/>
  <c r="X1074" i="7"/>
  <c r="X735" i="7"/>
  <c r="X1206" i="7"/>
  <c r="X3765" i="7"/>
  <c r="X3655" i="7"/>
  <c r="X4803" i="7"/>
  <c r="X1246" i="7"/>
  <c r="X2885" i="7"/>
  <c r="X169" i="7"/>
  <c r="X2059" i="7"/>
  <c r="X4564" i="7"/>
  <c r="X3546" i="7"/>
  <c r="X3678" i="7"/>
  <c r="X4397" i="7"/>
  <c r="X2989" i="7"/>
  <c r="X3733" i="7"/>
  <c r="X4266" i="7"/>
  <c r="X3336" i="7"/>
  <c r="X1403" i="7"/>
  <c r="X3044" i="7"/>
  <c r="X4341" i="7"/>
  <c r="X2169" i="7"/>
  <c r="X3562" i="7"/>
  <c r="X126" i="7"/>
  <c r="X4113" i="7"/>
  <c r="X4512" i="7"/>
  <c r="X879" i="7"/>
  <c r="X1413" i="7"/>
  <c r="X409" i="7"/>
  <c r="X710" i="7"/>
  <c r="X4851" i="7"/>
  <c r="X672" i="7"/>
  <c r="X2113" i="7"/>
  <c r="X803" i="7"/>
  <c r="X3091" i="7"/>
  <c r="X1166" i="7"/>
  <c r="X3601" i="7"/>
  <c r="X3373" i="7"/>
  <c r="X1419" i="7"/>
  <c r="X2866" i="7"/>
  <c r="X296" i="7"/>
  <c r="X465" i="7"/>
  <c r="X2773" i="7"/>
  <c r="X521" i="7"/>
  <c r="X1420" i="7"/>
  <c r="X2374" i="7"/>
  <c r="X861" i="7"/>
  <c r="X1432" i="7"/>
  <c r="X136" i="7"/>
  <c r="X1224" i="7"/>
  <c r="X440" i="7"/>
  <c r="X4227" i="7"/>
  <c r="X198" i="7"/>
  <c r="X3130" i="7"/>
  <c r="X2352" i="7"/>
  <c r="X3219" i="7"/>
  <c r="X1625" i="7"/>
  <c r="X3640" i="7"/>
  <c r="X616" i="7"/>
  <c r="X2258" i="7"/>
  <c r="X4609" i="7"/>
  <c r="X4180" i="7"/>
  <c r="X1171" i="7"/>
  <c r="X4717" i="7"/>
  <c r="X3253" i="7"/>
  <c r="X2661" i="7"/>
  <c r="X137" i="7"/>
  <c r="X2492" i="7"/>
  <c r="X4448" i="7"/>
  <c r="X1177" i="7"/>
  <c r="X422" i="7"/>
  <c r="X2269" i="7"/>
  <c r="X3806" i="7"/>
  <c r="X297" i="7"/>
  <c r="X2930" i="7"/>
  <c r="X2624" i="7"/>
  <c r="X3877" i="7"/>
  <c r="X4916" i="7"/>
  <c r="X4035" i="7"/>
  <c r="X3032" i="7"/>
  <c r="X1337" i="7"/>
  <c r="X321" i="7"/>
  <c r="X4547" i="7"/>
  <c r="X3539" i="7"/>
  <c r="X1178" i="7"/>
  <c r="X2636" i="7"/>
  <c r="X4654" i="7"/>
  <c r="X2488" i="7"/>
  <c r="X1141" i="7"/>
  <c r="X1414" i="7"/>
  <c r="X910" i="7"/>
  <c r="X1886" i="7"/>
  <c r="X4839" i="7"/>
  <c r="X3922" i="7"/>
  <c r="X4743" i="7"/>
  <c r="X4388" i="7"/>
  <c r="X337" i="7"/>
  <c r="X751" i="7"/>
  <c r="X4099" i="7"/>
  <c r="X2000" i="7"/>
  <c r="X3519" i="7"/>
  <c r="X3516" i="7"/>
  <c r="X586" i="7"/>
  <c r="X1587" i="7"/>
  <c r="X1459" i="7"/>
  <c r="X3053" i="7"/>
  <c r="X3917" i="7"/>
  <c r="X4762" i="7"/>
  <c r="X3635" i="7"/>
  <c r="X118" i="7"/>
  <c r="X4048" i="7"/>
  <c r="X1354" i="7"/>
  <c r="X4419" i="7"/>
  <c r="X2381" i="7"/>
  <c r="X309" i="7"/>
  <c r="X182" i="7"/>
  <c r="X2135" i="7"/>
  <c r="X4982" i="7"/>
  <c r="X1415" i="7"/>
  <c r="X543" i="7"/>
  <c r="X3281" i="7"/>
  <c r="X4705" i="7"/>
  <c r="X2110" i="7"/>
  <c r="X4013" i="7"/>
  <c r="X825" i="7"/>
  <c r="X3715" i="7"/>
  <c r="X2172" i="7"/>
  <c r="X604" i="7"/>
  <c r="X1343" i="7"/>
  <c r="X1758" i="7"/>
  <c r="X2489" i="7"/>
  <c r="X3677" i="7"/>
  <c r="X413" i="7"/>
  <c r="X2690" i="7"/>
  <c r="X565" i="7"/>
  <c r="X824" i="7"/>
  <c r="X4149" i="7"/>
  <c r="X3819" i="7"/>
  <c r="X627" i="7"/>
  <c r="X3717" i="7"/>
  <c r="X1253" i="7"/>
  <c r="X3045" i="7"/>
  <c r="X2886" i="7"/>
  <c r="X23" i="7"/>
  <c r="X1015" i="7"/>
  <c r="X161" i="7"/>
  <c r="X1637" i="7"/>
  <c r="X690" i="7"/>
  <c r="X4009" i="7"/>
  <c r="X1055" i="7"/>
  <c r="X3332" i="7"/>
  <c r="X2879" i="7"/>
  <c r="X2179" i="7"/>
  <c r="X2771" i="7"/>
  <c r="X2440" i="7"/>
  <c r="X1981" i="7"/>
  <c r="X1290" i="7"/>
  <c r="X2705" i="7"/>
  <c r="X4554" i="7"/>
  <c r="X4829" i="7"/>
  <c r="X2936" i="7"/>
  <c r="X4565" i="7"/>
  <c r="X2668" i="7"/>
  <c r="X2958" i="7"/>
  <c r="X880" i="7"/>
  <c r="X1537" i="7"/>
  <c r="X1868" i="7"/>
  <c r="X4209" i="7"/>
  <c r="X97" i="7"/>
  <c r="X1628" i="7"/>
  <c r="X3783" i="7"/>
  <c r="X3046" i="7"/>
  <c r="X1433" i="7"/>
  <c r="X1147" i="7"/>
  <c r="X4282" i="7"/>
  <c r="X3266" i="7"/>
  <c r="X4142" i="7"/>
  <c r="X2732" i="7"/>
  <c r="X3616" i="7"/>
  <c r="X697" i="7"/>
  <c r="X3540" i="7"/>
  <c r="X1657" i="7"/>
  <c r="X847" i="7"/>
  <c r="X2218" i="7"/>
  <c r="X4931" i="7"/>
  <c r="X3853" i="7"/>
  <c r="X1691" i="7"/>
  <c r="X4767" i="7"/>
  <c r="X1966" i="7"/>
  <c r="X190" i="7"/>
  <c r="X1778" i="7"/>
  <c r="X4118" i="7"/>
  <c r="X4837" i="7"/>
  <c r="X1012" i="7"/>
  <c r="X3618" i="7"/>
  <c r="X442" i="7"/>
  <c r="X3423" i="7"/>
  <c r="X2555" i="7"/>
  <c r="X2205" i="7"/>
  <c r="X2032" i="7"/>
  <c r="X2450" i="7"/>
  <c r="X3541" i="7"/>
  <c r="X280" i="7"/>
  <c r="X3062" i="7"/>
  <c r="X3829" i="7"/>
  <c r="X2382" i="7"/>
  <c r="X483" i="7"/>
  <c r="X3997" i="7"/>
  <c r="X4422" i="7"/>
  <c r="X4450" i="7"/>
  <c r="X3952" i="7"/>
  <c r="X2924" i="7"/>
  <c r="X581" i="7"/>
  <c r="X361" i="7"/>
  <c r="X4736" i="7"/>
  <c r="X4251" i="7"/>
  <c r="X2014" i="7"/>
  <c r="X4569" i="7"/>
  <c r="X3520" i="7"/>
  <c r="X437" i="7"/>
  <c r="X1517" i="7"/>
  <c r="X1490" i="7"/>
  <c r="X3321" i="7"/>
  <c r="X1911" i="7"/>
  <c r="X2921" i="7"/>
  <c r="X496" i="7"/>
  <c r="X3591" i="7"/>
  <c r="X189" i="7"/>
  <c r="X3592" i="7"/>
  <c r="X295" i="7"/>
  <c r="X485" i="7"/>
  <c r="X1776" i="7"/>
  <c r="X4248" i="7"/>
  <c r="X3527" i="7"/>
  <c r="X4029" i="7"/>
  <c r="X765" i="7"/>
  <c r="X4840" i="7"/>
  <c r="X2923" i="7"/>
  <c r="X4917" i="7"/>
  <c r="X2430" i="7"/>
  <c r="X1384" i="7"/>
  <c r="X1596" i="7"/>
  <c r="X3172" i="7"/>
  <c r="X423" i="7"/>
  <c r="X3702" i="7"/>
  <c r="X1165" i="7"/>
  <c r="X1424" i="7"/>
  <c r="X3483" i="7"/>
  <c r="X4999" i="7"/>
  <c r="X1717" i="7"/>
  <c r="X1386" i="7"/>
  <c r="X2758" i="7"/>
  <c r="X1003" i="7"/>
  <c r="X1871" i="7"/>
  <c r="X373" i="7"/>
  <c r="X3552" i="7"/>
  <c r="X4919" i="7"/>
  <c r="X4418" i="7"/>
  <c r="X4884" i="7"/>
  <c r="X3981" i="7"/>
  <c r="X887" i="7"/>
  <c r="X2294" i="7"/>
  <c r="X2751" i="7"/>
  <c r="X2781" i="7"/>
  <c r="X2115" i="7"/>
  <c r="X4694" i="7"/>
  <c r="X4283" i="7"/>
  <c r="X3622" i="7"/>
  <c r="X2934" i="7"/>
  <c r="X1997" i="7"/>
  <c r="X4325" i="7"/>
  <c r="X4911" i="7"/>
  <c r="X1318" i="7"/>
  <c r="X3532" i="7"/>
  <c r="X2554" i="7"/>
  <c r="X3270" i="7"/>
  <c r="X772" i="7"/>
  <c r="X382" i="7"/>
  <c r="X380" i="7"/>
  <c r="X4766" i="7"/>
  <c r="X1130" i="7"/>
  <c r="X191" i="7"/>
  <c r="X1864" i="7"/>
  <c r="X459" i="7"/>
  <c r="X4348" i="7"/>
  <c r="X1418" i="7"/>
  <c r="X1264" i="7"/>
  <c r="X1812" i="7"/>
  <c r="X11" i="7"/>
  <c r="X516" i="7"/>
  <c r="X3124" i="7"/>
  <c r="X4800" i="7"/>
  <c r="X1843" i="7"/>
  <c r="X1518" i="7"/>
  <c r="X967" i="7"/>
  <c r="X4561" i="7"/>
  <c r="X3855" i="7"/>
  <c r="X2225" i="7"/>
  <c r="X830" i="7"/>
  <c r="X1234" i="7"/>
  <c r="X3391" i="7"/>
  <c r="X2234" i="7"/>
  <c r="X3243" i="7"/>
  <c r="X4196" i="7"/>
  <c r="X4845" i="7"/>
  <c r="X219" i="7"/>
  <c r="X4452" i="7"/>
  <c r="X4577" i="7"/>
  <c r="X1974" i="7"/>
  <c r="X2720" i="7"/>
  <c r="X1169" i="7"/>
  <c r="X1299" i="7"/>
  <c r="X1329" i="7"/>
  <c r="X153" i="7"/>
  <c r="X3374" i="7"/>
  <c r="X1798" i="7"/>
  <c r="X4847" i="7"/>
  <c r="X1196" i="7"/>
  <c r="X835" i="7"/>
  <c r="X2057" i="7"/>
  <c r="X466" i="7"/>
  <c r="X1880" i="7"/>
  <c r="X3543" i="7"/>
  <c r="X843" i="7"/>
  <c r="X1706" i="7"/>
  <c r="X892" i="7"/>
  <c r="X356" i="7"/>
  <c r="X3104" i="7"/>
  <c r="X4964" i="7"/>
  <c r="X4858" i="7"/>
  <c r="X4005" i="7"/>
  <c r="X103" i="7"/>
  <c r="X2541" i="7"/>
  <c r="X2766" i="7"/>
  <c r="X72" i="7"/>
  <c r="X430" i="7"/>
  <c r="X783" i="7"/>
  <c r="X1883" i="7"/>
  <c r="X3424" i="7"/>
  <c r="X4989" i="7"/>
  <c r="X3436" i="7"/>
  <c r="X331" i="7"/>
  <c r="X4031" i="7"/>
  <c r="X4497" i="7"/>
  <c r="X773" i="7"/>
  <c r="X1511" i="7"/>
  <c r="X3962" i="7"/>
  <c r="X1638" i="7"/>
  <c r="X3884" i="7"/>
  <c r="X3057" i="7"/>
  <c r="X3101" i="7"/>
  <c r="X4273" i="7"/>
  <c r="X3940" i="7"/>
  <c r="X4841" i="7"/>
  <c r="X4003" i="7"/>
  <c r="X2937" i="7"/>
  <c r="X2901" i="7"/>
  <c r="X529" i="7"/>
  <c r="X1940" i="7"/>
  <c r="X446" i="7"/>
  <c r="X3203" i="7"/>
  <c r="X2365" i="7"/>
  <c r="X3115" i="7"/>
  <c r="X1551" i="7"/>
  <c r="X206" i="7"/>
  <c r="X712" i="7"/>
  <c r="X4041" i="7"/>
  <c r="X1597" i="7"/>
  <c r="X756" i="7"/>
  <c r="X1214" i="7"/>
  <c r="X2834" i="7"/>
  <c r="X298" i="7"/>
  <c r="X4555" i="7"/>
  <c r="X4054" i="7"/>
  <c r="X530" i="7"/>
  <c r="X278" i="7"/>
  <c r="X4746" i="7"/>
  <c r="X1105" i="7"/>
  <c r="X3438" i="7"/>
  <c r="X4773" i="7"/>
  <c r="X2038" i="7"/>
  <c r="X4436" i="7"/>
  <c r="X1658" i="7"/>
  <c r="X208" i="7"/>
  <c r="X4067" i="7"/>
  <c r="X1747" i="7"/>
  <c r="X4588" i="7"/>
  <c r="X1548" i="7"/>
  <c r="X518" i="7"/>
  <c r="X941" i="7"/>
  <c r="X3479" i="7"/>
  <c r="X684" i="7"/>
  <c r="X900" i="7"/>
  <c r="X438" i="7"/>
  <c r="X492" i="7"/>
  <c r="X641" i="7"/>
  <c r="X4612" i="7"/>
  <c r="X2643" i="7"/>
  <c r="X2036" i="7"/>
  <c r="X3231" i="7"/>
  <c r="X1881" i="7"/>
  <c r="X1722" i="7"/>
  <c r="X3311" i="7"/>
  <c r="X3925" i="7"/>
  <c r="X3059" i="7"/>
  <c r="X3820" i="7"/>
  <c r="X2709" i="7"/>
  <c r="X4158" i="7"/>
  <c r="X1869" i="7"/>
  <c r="X2353" i="7"/>
  <c r="X4902" i="7"/>
  <c r="X601" i="7"/>
  <c r="X4779" i="7"/>
  <c r="X1955" i="7"/>
  <c r="X4122" i="7"/>
  <c r="X2900" i="7"/>
  <c r="X4696" i="7"/>
  <c r="X4411" i="7"/>
  <c r="X4777" i="7"/>
  <c r="X1016" i="7"/>
  <c r="X3377" i="7"/>
  <c r="X4042" i="7"/>
  <c r="X4121" i="7"/>
  <c r="X2529" i="7"/>
  <c r="X1134" i="7"/>
  <c r="X4671" i="7"/>
  <c r="X3830" i="7"/>
  <c r="X2837" i="7"/>
  <c r="X1894" i="7"/>
  <c r="X93" i="7"/>
  <c r="X2192" i="7"/>
  <c r="X21" i="7"/>
  <c r="X2045" i="7"/>
  <c r="X4996" i="7"/>
  <c r="X4024" i="7"/>
  <c r="X1046" i="7"/>
  <c r="X4391" i="7"/>
  <c r="X3135" i="7"/>
  <c r="X3409" i="7"/>
  <c r="X3626" i="7"/>
  <c r="X1512" i="7"/>
  <c r="X719" i="7"/>
  <c r="X4037" i="7"/>
  <c r="X4704" i="7"/>
  <c r="X2203" i="7"/>
  <c r="X2246" i="7"/>
  <c r="X2905" i="7"/>
  <c r="X2064" i="7"/>
  <c r="X2703" i="7"/>
  <c r="X839" i="7"/>
  <c r="X3416" i="7"/>
  <c r="X315" i="7"/>
  <c r="X3086" i="7"/>
  <c r="X4407" i="7"/>
  <c r="X2650" i="7"/>
  <c r="X3040" i="7"/>
  <c r="X1692" i="7"/>
  <c r="X2482" i="7"/>
  <c r="X720" i="7"/>
  <c r="X1769" i="7"/>
  <c r="X805" i="7"/>
  <c r="X2883" i="7"/>
  <c r="X1099" i="7"/>
  <c r="X3831" i="7"/>
  <c r="X4582" i="7"/>
  <c r="X1538" i="7"/>
  <c r="X3347" i="7"/>
  <c r="X3312" i="7"/>
  <c r="X949" i="7"/>
  <c r="X1230" i="7"/>
  <c r="X3449" i="7"/>
  <c r="X3033" i="7"/>
  <c r="X3748" i="7"/>
  <c r="X3067" i="7"/>
  <c r="X1222" i="7"/>
  <c r="X4714" i="7"/>
  <c r="X1091" i="7"/>
  <c r="X4997" i="7"/>
  <c r="X678" i="7"/>
  <c r="X2651" i="7"/>
  <c r="X3634" i="7"/>
  <c r="X1520" i="7"/>
  <c r="X3017" i="7"/>
  <c r="X517" i="7"/>
  <c r="X3561" i="7"/>
  <c r="X1185" i="7"/>
  <c r="X2133" i="7"/>
  <c r="X2343" i="7"/>
  <c r="X612" i="7"/>
  <c r="X109" i="7"/>
  <c r="X1731" i="7"/>
  <c r="X2103" i="7"/>
  <c r="X1629" i="7"/>
  <c r="X812" i="7"/>
  <c r="X401" i="7"/>
  <c r="X4244" i="7"/>
  <c r="X3" i="7"/>
  <c r="X229" i="7"/>
  <c r="X4566" i="7"/>
  <c r="X2180" i="7"/>
  <c r="X1672" i="7"/>
  <c r="X928" i="7"/>
  <c r="X1832" i="7"/>
  <c r="X4458" i="7"/>
  <c r="X2457" i="7"/>
  <c r="X1606" i="7"/>
  <c r="X3295" i="7"/>
  <c r="X804" i="7"/>
  <c r="X4179" i="7"/>
  <c r="X3020" i="7"/>
  <c r="X3676" i="7"/>
  <c r="X4349" i="7"/>
  <c r="X4194" i="7"/>
  <c r="X4941" i="7"/>
  <c r="X3982" i="7"/>
  <c r="X2394" i="7"/>
  <c r="X924" i="7"/>
  <c r="X3683" i="7"/>
  <c r="X743" i="7"/>
  <c r="X4761" i="7"/>
  <c r="X3565" i="7"/>
  <c r="X417" i="7"/>
  <c r="X4943" i="7"/>
  <c r="X778" i="7"/>
  <c r="X790" i="7"/>
  <c r="X2957" i="7"/>
  <c r="X2942" i="7"/>
  <c r="X4596" i="7"/>
  <c r="X1263" i="7"/>
  <c r="X4079" i="7"/>
  <c r="X1910" i="7"/>
  <c r="X328" i="7"/>
  <c r="X4718" i="7"/>
  <c r="X927" i="7"/>
  <c r="X1041" i="7"/>
  <c r="X3233" i="7"/>
  <c r="X4539" i="7"/>
  <c r="X237" i="7"/>
  <c r="X445" i="7"/>
  <c r="X4310" i="7"/>
  <c r="X3244" i="7"/>
  <c r="X4978" i="7"/>
  <c r="X3392" i="7"/>
  <c r="X2375" i="7"/>
  <c r="X4055" i="7"/>
  <c r="X4939" i="7"/>
  <c r="X1723" i="7"/>
  <c r="X163" i="7"/>
  <c r="X2485" i="7"/>
  <c r="X1678" i="7"/>
  <c r="X322" i="7"/>
  <c r="X1877" i="7"/>
  <c r="X3556" i="7"/>
  <c r="X388" i="7"/>
  <c r="X4456" i="7"/>
  <c r="X312" i="7"/>
  <c r="X4151" i="7"/>
  <c r="X2611" i="7"/>
  <c r="X3989" i="7"/>
  <c r="X4601" i="7"/>
  <c r="X3250" i="7"/>
  <c r="X2391" i="7"/>
  <c r="X3285" i="7"/>
  <c r="X3775" i="7"/>
  <c r="X381" i="7"/>
  <c r="X582" i="7"/>
  <c r="X1498" i="7"/>
  <c r="X1734" i="7"/>
  <c r="X3975" i="7"/>
  <c r="X2360" i="7"/>
  <c r="X4082" i="7"/>
  <c r="X4825" i="7"/>
  <c r="X2100" i="7"/>
  <c r="X1142" i="7"/>
  <c r="X1700" i="7"/>
  <c r="X4426" i="7"/>
  <c r="X2462" i="7"/>
  <c r="X1867" i="7"/>
  <c r="X3317" i="7"/>
  <c r="X3277" i="7"/>
  <c r="X874" i="7"/>
  <c r="X338" i="7"/>
  <c r="X3482" i="7"/>
  <c r="X2676" i="7"/>
  <c r="X3511" i="7"/>
  <c r="X173" i="7"/>
  <c r="X75" i="7"/>
  <c r="X1486" i="7"/>
  <c r="X3582" i="7"/>
  <c r="X158" i="7"/>
  <c r="X170" i="7"/>
  <c r="X3417" i="7"/>
  <c r="X4498" i="7"/>
  <c r="X1728" i="7"/>
  <c r="X3863" i="7"/>
  <c r="X1824" i="7"/>
  <c r="X3182" i="7"/>
  <c r="X180" i="7"/>
  <c r="X4613" i="7"/>
  <c r="X1108" i="7"/>
  <c r="X681" i="7"/>
  <c r="X4698" i="7"/>
  <c r="X1270" i="7"/>
  <c r="X5000" i="7"/>
  <c r="X2518" i="7"/>
  <c r="X4826" i="7"/>
  <c r="X3390" i="7"/>
  <c r="X1676" i="7"/>
  <c r="X1913" i="7"/>
  <c r="X371" i="7"/>
  <c r="X630" i="7"/>
  <c r="X4985" i="7"/>
  <c r="X391" i="7"/>
  <c r="X656" i="7"/>
  <c r="X226" i="7"/>
  <c r="X4483" i="7"/>
  <c r="X806" i="7"/>
  <c r="X4441" i="7"/>
  <c r="X2831" i="7"/>
  <c r="X4519" i="7"/>
  <c r="X4063" i="7"/>
  <c r="X766" i="7"/>
  <c r="X30" i="7"/>
  <c r="X4644" i="7"/>
  <c r="X2181" i="7"/>
  <c r="X3425" i="7"/>
  <c r="X4106" i="7"/>
  <c r="X1274" i="7"/>
  <c r="X1991" i="7"/>
  <c r="X1588" i="7"/>
  <c r="X826" i="7"/>
  <c r="X519" i="7"/>
  <c r="X661" i="7"/>
  <c r="X2030" i="7"/>
  <c r="X1535" i="7"/>
  <c r="X3192" i="7"/>
  <c r="X3128" i="7"/>
  <c r="X4032" i="7"/>
  <c r="X4020" i="7"/>
  <c r="X1738" i="7"/>
  <c r="X4842" i="7"/>
  <c r="X396" i="7"/>
  <c r="X3166" i="7"/>
  <c r="X2698" i="7"/>
  <c r="X1560" i="7"/>
  <c r="X4944" i="7"/>
  <c r="X2512" i="7"/>
  <c r="X228" i="7"/>
  <c r="X3318" i="7"/>
  <c r="X4584" i="7"/>
  <c r="X419" i="7"/>
  <c r="X3874" i="7"/>
  <c r="X2001" i="7"/>
  <c r="X2325" i="7"/>
  <c r="X2060" i="7"/>
  <c r="X540" i="7"/>
  <c r="X443" i="7"/>
  <c r="X2614" i="7"/>
  <c r="X1030" i="7"/>
  <c r="X2302" i="7"/>
  <c r="X2655" i="7"/>
  <c r="X1685" i="7"/>
  <c r="X276" i="7"/>
  <c r="X1612" i="7"/>
  <c r="X110" i="7"/>
  <c r="X2085" i="7"/>
  <c r="X2654" i="7"/>
  <c r="X1344" i="7"/>
  <c r="X944" i="7"/>
  <c r="X1604" i="7"/>
  <c r="X3426" i="7"/>
  <c r="X4950" i="7"/>
  <c r="X453" i="7"/>
  <c r="X662" i="7"/>
  <c r="X3960" i="7"/>
  <c r="X404" i="7"/>
  <c r="X3851" i="7"/>
  <c r="X305" i="7"/>
  <c r="X213" i="7"/>
  <c r="X4105" i="7"/>
  <c r="X1409" i="7"/>
  <c r="X1519" i="7"/>
  <c r="X3193" i="7"/>
  <c r="X4159" i="7"/>
  <c r="X1161" i="7"/>
  <c r="X1078" i="7"/>
  <c r="X556" i="7"/>
  <c r="X2288" i="7"/>
  <c r="X2600" i="7"/>
  <c r="X2646" i="7"/>
  <c r="X3060" i="7"/>
  <c r="X1567" i="7"/>
  <c r="X36" i="7"/>
  <c r="X1975" i="7"/>
  <c r="X2931" i="7"/>
  <c r="X1410" i="7"/>
  <c r="X878" i="7"/>
  <c r="X1308" i="7"/>
  <c r="X2615" i="7"/>
  <c r="X716" i="7"/>
  <c r="X1223" i="7"/>
  <c r="X4868" i="7"/>
  <c r="X4814" i="7"/>
  <c r="X3495" i="7"/>
  <c r="X1633" i="7"/>
  <c r="X1257" i="7"/>
  <c r="X3003" i="7"/>
  <c r="X1461" i="7"/>
  <c r="X2782" i="7"/>
  <c r="X4084" i="7"/>
  <c r="X3985" i="7"/>
  <c r="X953" i="7"/>
  <c r="X2795" i="7"/>
  <c r="X1983" i="7"/>
  <c r="X4678" i="7"/>
  <c r="X978" i="7"/>
  <c r="X2542" i="7"/>
  <c r="X400" i="7"/>
  <c r="X4304" i="7"/>
  <c r="X1552" i="7"/>
  <c r="X2464" i="7"/>
  <c r="X822" i="7"/>
  <c r="X818" i="7"/>
  <c r="X1189" i="7"/>
  <c r="X3926" i="7"/>
  <c r="X3670" i="7"/>
  <c r="X4867" i="7"/>
  <c r="X4778" i="7"/>
  <c r="X3487" i="7"/>
  <c r="X2644" i="7"/>
  <c r="X3184" i="7"/>
  <c r="X2741" i="7"/>
  <c r="X3566" i="7"/>
  <c r="X3901" i="7"/>
  <c r="X1302" i="7"/>
  <c r="X895" i="7"/>
  <c r="X921" i="7"/>
  <c r="X1895" i="7"/>
  <c r="X3491" i="7"/>
  <c r="X1052" i="7"/>
  <c r="X3963" i="7"/>
  <c r="X2132" i="7"/>
  <c r="X3588" i="7"/>
  <c r="X4491" i="7"/>
  <c r="X2162" i="7"/>
  <c r="X3123" i="7"/>
  <c r="X1391" i="7"/>
  <c r="X61" i="7"/>
  <c r="X919" i="7"/>
  <c r="X1122" i="7"/>
  <c r="X2808" i="7"/>
  <c r="X2884" i="7"/>
  <c r="X1953" i="7"/>
  <c r="X1699" i="7"/>
  <c r="X1718" i="7"/>
  <c r="X727" i="7"/>
  <c r="X4083" i="7"/>
  <c r="X1252" i="7"/>
  <c r="X4016" i="7"/>
  <c r="X2108" i="7"/>
  <c r="X1939" i="7"/>
  <c r="X3485" i="7"/>
  <c r="X3339" i="7"/>
  <c r="X4922" i="7"/>
  <c r="X3024" i="7"/>
  <c r="X4350" i="7"/>
  <c r="X2431" i="7"/>
  <c r="X2041" i="7"/>
  <c r="X2054" i="7"/>
  <c r="X2769" i="7"/>
  <c r="X2607" i="7"/>
  <c r="X2863" i="7"/>
  <c r="X1095" i="7"/>
  <c r="X3553" i="7"/>
  <c r="X964" i="7"/>
  <c r="X4940" i="7"/>
  <c r="X4864" i="7"/>
  <c r="X4562" i="7"/>
  <c r="X2309" i="7"/>
  <c r="X195" i="7"/>
  <c r="X2637" i="7"/>
  <c r="X2276" i="7"/>
  <c r="X444" i="7"/>
  <c r="X3798" i="7"/>
  <c r="X3149" i="7"/>
  <c r="X717" i="7"/>
  <c r="X1918" i="7"/>
  <c r="X4254" i="7"/>
  <c r="X2128" i="7"/>
  <c r="X3366" i="7"/>
  <c r="X91" i="7"/>
  <c r="X3841" i="7"/>
  <c r="X1000" i="7"/>
  <c r="X3687" i="7"/>
  <c r="X2198" i="7"/>
  <c r="X1708" i="7"/>
  <c r="X4679" i="7"/>
  <c r="X4317" i="7"/>
  <c r="X2925" i="7"/>
  <c r="X1806" i="7"/>
  <c r="X26" i="7"/>
  <c r="X4898" i="7"/>
  <c r="X176" i="7"/>
  <c r="X2357" i="7"/>
  <c r="X2571" i="7"/>
  <c r="X3567" i="7"/>
  <c r="X4119" i="7"/>
  <c r="X4869" i="7"/>
  <c r="X3340" i="7"/>
  <c r="X4402" i="7"/>
  <c r="X469" i="7"/>
  <c r="X1557" i="7"/>
  <c r="X1315" i="7"/>
  <c r="X4234" i="7"/>
  <c r="X1271" i="7"/>
  <c r="X652" i="7"/>
  <c r="X4607" i="7"/>
  <c r="X3864" i="7"/>
  <c r="X3220" i="7"/>
  <c r="X2229" i="7"/>
  <c r="X4331" i="7"/>
  <c r="X3076" i="7"/>
  <c r="X4117" i="7"/>
  <c r="X1661" i="7"/>
  <c r="X1261" i="7"/>
  <c r="X2532" i="7"/>
  <c r="X525" i="7"/>
  <c r="X2483" i="7"/>
  <c r="X4268" i="7"/>
  <c r="X4605" i="7"/>
  <c r="X2734" i="7"/>
  <c r="X1405" i="7"/>
  <c r="X1703" i="7"/>
  <c r="X49" i="7"/>
  <c r="X744" i="7"/>
  <c r="X2143" i="7"/>
  <c r="X2286" i="7"/>
  <c r="X3395" i="7"/>
  <c r="X2247" i="7"/>
  <c r="X2511" i="7"/>
  <c r="X3698" i="7"/>
  <c r="X4907" i="7"/>
  <c r="X3442" i="7"/>
  <c r="X4007" i="7"/>
  <c r="X4258" i="7"/>
  <c r="X4453" i="7"/>
  <c r="X3043" i="7"/>
  <c r="X523" i="7"/>
  <c r="X2289" i="7"/>
  <c r="X520" i="7"/>
  <c r="X4128" i="7"/>
  <c r="X3911" i="7"/>
  <c r="X3825" i="7"/>
  <c r="X3666" i="7"/>
  <c r="X2055" i="7"/>
  <c r="X4010" i="7"/>
  <c r="X471" i="7"/>
  <c r="X2547" i="7"/>
  <c r="X3072" i="7"/>
  <c r="X4093" i="7"/>
  <c r="X3898" i="7"/>
  <c r="X3589" i="7"/>
  <c r="X2330" i="7"/>
  <c r="X2534" i="7"/>
  <c r="X264" i="7"/>
  <c r="X3729" i="7"/>
  <c r="X1917" i="7"/>
  <c r="X3598" i="7"/>
  <c r="X4231" i="7"/>
  <c r="X1482" i="7"/>
  <c r="X4541" i="7"/>
  <c r="X4365" i="7"/>
  <c r="X316" i="7"/>
  <c r="X815" i="7"/>
  <c r="X1757" i="7"/>
  <c r="X16" i="7"/>
  <c r="X2279" i="7"/>
  <c r="X3803" i="7"/>
  <c r="X83" i="7"/>
  <c r="X4967" i="7"/>
  <c r="X4239" i="7"/>
  <c r="X1890" i="7"/>
  <c r="X1452" i="7"/>
  <c r="X2328" i="7"/>
  <c r="X3537" i="7"/>
  <c r="X4097" i="7"/>
  <c r="X1079" i="7"/>
  <c r="X3356" i="7"/>
  <c r="X432" i="7"/>
  <c r="X4488" i="7"/>
  <c r="X4872" i="7"/>
  <c r="X4503" i="7"/>
  <c r="X2917" i="7"/>
  <c r="X4478" i="7"/>
  <c r="X3477" i="7"/>
  <c r="X3061" i="7"/>
  <c r="X2047" i="7"/>
  <c r="X260" i="7"/>
  <c r="X45" i="7"/>
  <c r="X1462" i="7"/>
  <c r="X950" i="7"/>
  <c r="X3173" i="7"/>
  <c r="X1842" i="7"/>
  <c r="X3251" i="7"/>
  <c r="X620" i="7"/>
  <c r="X2188" i="7"/>
  <c r="X1143" i="7"/>
  <c r="X1125" i="7"/>
  <c r="X4059" i="7"/>
  <c r="X870" i="7"/>
  <c r="X301" i="7"/>
  <c r="X2242" i="7"/>
  <c r="X4363" i="7"/>
  <c r="X4462" i="7"/>
  <c r="X718" i="7"/>
  <c r="X1066" i="7"/>
  <c r="X2572" i="7"/>
  <c r="X2266" i="7"/>
  <c r="X976" i="7"/>
  <c r="X2210" i="7"/>
  <c r="X2096" i="7"/>
  <c r="X4076" i="7"/>
  <c r="X3605" i="7"/>
  <c r="X1387" i="7"/>
  <c r="X3290" i="7"/>
  <c r="X2283" i="7"/>
  <c r="X2747" i="7"/>
  <c r="X988" i="7"/>
  <c r="X1838" i="7"/>
  <c r="X3742" i="7"/>
  <c r="X3879" i="7"/>
  <c r="X4859" i="7"/>
  <c r="X4614" i="7"/>
  <c r="X3018" i="7"/>
  <c r="X3125" i="7"/>
  <c r="X3832" i="7"/>
  <c r="X2809" i="7"/>
  <c r="X2982" i="7"/>
  <c r="X2009" i="7"/>
  <c r="X436" i="7"/>
  <c r="X3988" i="7"/>
  <c r="X4306" i="7"/>
  <c r="X1458" i="7"/>
  <c r="X4161" i="7"/>
  <c r="X2990" i="7"/>
  <c r="X3685" i="7"/>
  <c r="X3933" i="7"/>
  <c r="X1585" i="7"/>
  <c r="X146" i="7"/>
  <c r="X4639" i="7"/>
  <c r="X424" i="7"/>
  <c r="X3341" i="7"/>
  <c r="X3602" i="7"/>
  <c r="X3036" i="7"/>
  <c r="X181" i="7"/>
  <c r="X4060" i="7"/>
  <c r="X248" i="7"/>
  <c r="X1794" i="7"/>
  <c r="X3159" i="7"/>
  <c r="X1278" i="7"/>
  <c r="X235" i="7"/>
  <c r="X1203" i="7"/>
  <c r="X2523" i="7"/>
  <c r="X566" i="7"/>
  <c r="X4895" i="7"/>
  <c r="X885" i="7"/>
  <c r="X3198" i="7"/>
  <c r="X4587" i="7"/>
  <c r="X454" i="7"/>
  <c r="X1754" i="7"/>
  <c r="X2537" i="7"/>
  <c r="X2585" i="7"/>
  <c r="X3891" i="7"/>
  <c r="X2396" i="7"/>
  <c r="X4597" i="7"/>
  <c r="X569" i="7"/>
  <c r="X4469" i="7"/>
  <c r="X4342" i="7"/>
  <c r="X4949" i="7"/>
  <c r="X3358" i="7"/>
  <c r="X1346" i="7"/>
  <c r="X1986" i="7"/>
  <c r="X76" i="7"/>
  <c r="X4444" i="7"/>
  <c r="X4487" i="7"/>
  <c r="X767" i="7"/>
  <c r="X2592" i="7"/>
  <c r="X2549" i="7"/>
  <c r="X1258" i="7"/>
  <c r="X934" i="7"/>
  <c r="X3628" i="7"/>
  <c r="X3087" i="7"/>
  <c r="X3398" i="7"/>
  <c r="X18" i="7"/>
  <c r="X2678" i="7"/>
  <c r="X7" i="7"/>
  <c r="X1031" i="7"/>
  <c r="X1280" i="7"/>
  <c r="X686" i="7"/>
  <c r="X99" i="7"/>
  <c r="X2372" i="7"/>
  <c r="X2496" i="7"/>
  <c r="X307" i="7"/>
  <c r="X3396" i="7"/>
  <c r="X3947" i="7"/>
  <c r="X4690" i="7"/>
  <c r="X1238" i="7"/>
  <c r="X4733" i="7"/>
  <c r="X4619" i="7"/>
  <c r="X1478" i="7"/>
  <c r="X1586" i="7"/>
  <c r="X4002" i="7"/>
  <c r="X1449" i="7"/>
  <c r="X2811" i="7"/>
  <c r="X4499" i="7"/>
  <c r="X3462" i="7"/>
  <c r="X760" i="7"/>
  <c r="X3745" i="7"/>
  <c r="X1471" i="7"/>
  <c r="X4771" i="7"/>
  <c r="X143" i="7"/>
  <c r="X111" i="7"/>
  <c r="X2083" i="7"/>
  <c r="X3344" i="7"/>
  <c r="X3470" i="7"/>
  <c r="X906" i="7"/>
  <c r="X2832" i="7"/>
  <c r="X2377" i="7"/>
  <c r="X2435" i="7"/>
  <c r="X2667" i="7"/>
  <c r="X2777" i="7"/>
  <c r="X2090" i="7"/>
  <c r="X691" i="7"/>
  <c r="X108" i="7"/>
  <c r="X1092" i="7"/>
  <c r="X2918" i="7"/>
  <c r="X1821" i="7"/>
  <c r="X1815" i="7"/>
  <c r="X1609" i="7"/>
  <c r="X4314" i="7"/>
  <c r="X334" i="7"/>
  <c r="X1037" i="7"/>
  <c r="X230" i="7"/>
  <c r="X3397" i="7"/>
  <c r="X4560" i="7"/>
  <c r="X1297" i="7"/>
  <c r="X1455" i="7"/>
  <c r="X2656" i="7"/>
  <c r="X4801" i="7"/>
  <c r="X3969" i="7"/>
  <c r="X3439" i="7"/>
  <c r="X4977" i="7"/>
  <c r="X1446" i="7"/>
  <c r="X2881" i="7"/>
  <c r="X3078" i="7"/>
  <c r="X1713" i="7"/>
  <c r="X494" i="7"/>
  <c r="X1163" i="7"/>
  <c r="X2284" i="7"/>
  <c r="X3378" i="7"/>
  <c r="X3691" i="7"/>
  <c r="X2672" i="7"/>
  <c r="X3559" i="7"/>
  <c r="X1807" i="7"/>
  <c r="X3154" i="7"/>
  <c r="X1179" i="7"/>
  <c r="X1787" i="7"/>
  <c r="X1889" i="7"/>
  <c r="X4660" i="7"/>
  <c r="X1765" i="7"/>
  <c r="X1934" i="7"/>
  <c r="X1727" i="7"/>
  <c r="X752" i="7"/>
  <c r="X1013" i="7"/>
  <c r="X1873" i="7"/>
  <c r="X3811" i="7"/>
  <c r="X46" i="7"/>
  <c r="X4413" i="7"/>
  <c r="X4335" i="7"/>
  <c r="X3102" i="7"/>
  <c r="X2543" i="7"/>
  <c r="X4889" i="7"/>
  <c r="X2943" i="7"/>
  <c r="X2616" i="7"/>
  <c r="X202" i="7"/>
  <c r="X2991" i="7"/>
  <c r="X4578" i="7"/>
  <c r="X67" i="7"/>
  <c r="X1982" i="7"/>
  <c r="X797" i="7"/>
  <c r="X2089" i="7"/>
  <c r="X4494" i="7"/>
  <c r="X623" i="7"/>
  <c r="X1096" i="7"/>
  <c r="X255" i="7"/>
  <c r="X1900" i="7"/>
  <c r="X2434" i="7"/>
  <c r="X4883" i="7"/>
  <c r="X4971" i="7"/>
  <c r="X3506" i="7"/>
  <c r="X1285" i="7"/>
  <c r="X2451" i="7"/>
  <c r="X1112" i="7"/>
  <c r="X2535" i="7"/>
  <c r="X4732" i="7"/>
  <c r="X4850" i="7"/>
  <c r="X2847" i="7"/>
  <c r="X647" i="7"/>
  <c r="X536" i="7"/>
  <c r="X3385" i="7"/>
  <c r="X2710" i="7"/>
  <c r="X3224" i="7"/>
  <c r="X4768" i="7"/>
  <c r="X687" i="7"/>
  <c r="X4423" i="7"/>
  <c r="X3612" i="7"/>
  <c r="X1951" i="7"/>
  <c r="X1599" i="7"/>
  <c r="X945" i="7"/>
  <c r="X4808" i="7"/>
  <c r="X2971" i="7"/>
  <c r="X1216" i="7"/>
  <c r="X2323" i="7"/>
  <c r="X1642" i="7"/>
  <c r="X2586" i="7"/>
  <c r="X4088" i="7"/>
  <c r="X4339" i="7"/>
  <c r="X4890" i="7"/>
  <c r="X1437" i="7"/>
  <c r="X3168" i="7"/>
  <c r="X929" i="7"/>
  <c r="X1506" i="7"/>
  <c r="X2804" i="7"/>
  <c r="X420" i="7"/>
  <c r="X1139" i="7"/>
  <c r="X2605" i="7"/>
  <c r="X2039" i="7"/>
  <c r="X3164" i="7"/>
  <c r="X4215" i="7"/>
  <c r="X3306" i="7"/>
  <c r="X2273" i="7"/>
  <c r="X2070" i="7"/>
  <c r="X4953" i="7"/>
  <c r="X873" i="7"/>
  <c r="X4610" i="7"/>
  <c r="X3206" i="7"/>
  <c r="X868" i="7"/>
  <c r="X4942" i="7"/>
  <c r="X4000" i="7"/>
  <c r="X1799" i="7"/>
  <c r="X2871" i="7"/>
  <c r="X2467" i="7"/>
  <c r="X352" i="7"/>
  <c r="X4848" i="7"/>
  <c r="X4200" i="7"/>
  <c r="X819" i="7"/>
  <c r="X4730" i="7"/>
  <c r="X3619" i="7"/>
  <c r="X1568" i="7"/>
  <c r="X4346" i="7"/>
  <c r="X2130" i="7"/>
  <c r="X555" i="7"/>
  <c r="X13" i="7"/>
  <c r="X4873" i="7"/>
  <c r="X4280" i="7"/>
  <c r="X913" i="7"/>
  <c r="X882" i="7"/>
  <c r="X3239" i="7"/>
  <c r="X1330" i="7"/>
  <c r="X4364" i="7"/>
  <c r="X4102" i="7"/>
  <c r="X1901" i="7"/>
  <c r="X1197" i="7"/>
  <c r="X4735" i="7"/>
  <c r="X1345" i="7"/>
  <c r="X1286" i="7"/>
  <c r="X2076" i="7"/>
  <c r="X2544" i="7"/>
  <c r="X3650" i="7"/>
  <c r="X3912" i="7"/>
  <c r="X2230" i="7"/>
  <c r="X2104" i="7"/>
  <c r="X2448" i="7"/>
  <c r="X1546" i="7"/>
  <c r="X3810" i="7"/>
  <c r="X2759" i="7"/>
  <c r="X1701" i="7"/>
  <c r="X2946" i="7"/>
  <c r="X4589" i="7"/>
  <c r="X3034" i="7"/>
  <c r="X1434" i="7"/>
  <c r="X3886" i="7"/>
  <c r="X449" i="7"/>
  <c r="X1967" i="7"/>
  <c r="X4043" i="7"/>
  <c r="X568" i="7"/>
  <c r="X4246" i="7"/>
  <c r="X3325" i="7"/>
  <c r="X4481" i="7"/>
  <c r="X1148" i="7"/>
  <c r="X4103" i="7"/>
  <c r="X4775" i="7"/>
  <c r="X1186" i="7"/>
  <c r="X574" i="7"/>
  <c r="X2824" i="7"/>
  <c r="X4688" i="7"/>
  <c r="X4658" i="7"/>
  <c r="X2630" i="7"/>
  <c r="X3923" i="7"/>
  <c r="X1704" i="7"/>
  <c r="X365" i="7"/>
  <c r="X160" i="7"/>
  <c r="X2996" i="7"/>
  <c r="X903" i="7"/>
  <c r="X4414" i="7"/>
  <c r="X232" i="7"/>
  <c r="X4805" i="7"/>
  <c r="X3054" i="7"/>
  <c r="X10" i="7"/>
  <c r="X288" i="7"/>
  <c r="X1151" i="7"/>
  <c r="X2573" i="7"/>
  <c r="X559" i="7"/>
  <c r="X3747" i="7"/>
  <c r="X4263" i="7"/>
  <c r="X4359" i="7"/>
  <c r="X2421" i="7"/>
  <c r="X1662" i="7"/>
  <c r="X1071" i="7"/>
  <c r="X4068" i="7"/>
  <c r="X2388" i="7"/>
  <c r="X1646" i="7"/>
  <c r="X1525" i="7"/>
  <c r="X2649" i="7"/>
  <c r="X4695" i="7"/>
  <c r="X461" i="7"/>
  <c r="X138" i="7"/>
  <c r="X4033" i="7"/>
  <c r="X4653" i="7"/>
  <c r="X2760" i="7"/>
  <c r="X1539" i="7"/>
  <c r="X4315" i="7"/>
  <c r="X3585" i="7"/>
  <c r="X2876" i="7"/>
  <c r="X3447" i="7"/>
  <c r="X249" i="7"/>
  <c r="X1392" i="7"/>
  <c r="X816" i="7"/>
  <c r="X2984" i="7"/>
  <c r="X4289" i="7"/>
  <c r="X1496" i="7"/>
  <c r="X4517" i="7"/>
  <c r="X2767" i="7"/>
  <c r="X2075" i="7"/>
  <c r="X1235" i="7"/>
  <c r="X4507" i="7"/>
  <c r="X164" i="7"/>
  <c r="X2915" i="7"/>
  <c r="X3641" i="7"/>
  <c r="X1972" i="7"/>
  <c r="X500" i="7"/>
  <c r="X1831" i="7"/>
  <c r="X3047" i="7"/>
  <c r="X167" i="7"/>
  <c r="X2505" i="7"/>
  <c r="X4172" i="7"/>
  <c r="X4324" i="7"/>
  <c r="X4918" i="7"/>
  <c r="X4631" i="7"/>
  <c r="X3455" i="7"/>
  <c r="X4115" i="7"/>
  <c r="X3718" i="7"/>
  <c r="X671" i="7"/>
  <c r="X204" i="7"/>
  <c r="X177" i="7"/>
  <c r="X3507" i="7"/>
  <c r="X1175" i="7"/>
  <c r="X4408" i="7"/>
  <c r="X3778" i="7"/>
  <c r="X4210" i="7"/>
  <c r="X4811" i="7"/>
  <c r="X3010" i="7"/>
  <c r="X4145" i="7"/>
  <c r="X4477" i="7"/>
  <c r="X2657" i="7"/>
  <c r="X3199" i="7"/>
  <c r="X1491" i="7"/>
  <c r="X131" i="7"/>
  <c r="X1093" i="7"/>
  <c r="X1576" i="7"/>
  <c r="X1267" i="7"/>
  <c r="X4664" i="7"/>
  <c r="X1762" i="7"/>
  <c r="X2855" i="7"/>
  <c r="X3761" i="7"/>
  <c r="X4741" i="7"/>
  <c r="X1693" i="7"/>
  <c r="X2839" i="7"/>
  <c r="X3472" i="7"/>
  <c r="X1232" i="7"/>
  <c r="X4598" i="7"/>
  <c r="X2632" i="7"/>
  <c r="X3155" i="7"/>
  <c r="X4137" i="7"/>
  <c r="X850" i="7"/>
  <c r="X3611" i="7"/>
  <c r="X4108" i="7"/>
  <c r="X738" i="7"/>
  <c r="X1943" i="7"/>
  <c r="X3862" i="7"/>
  <c r="X2264" i="7"/>
  <c r="X2620" i="7"/>
  <c r="X3705" i="7"/>
  <c r="X584" i="7"/>
  <c r="X1007" i="7"/>
  <c r="X979" i="7"/>
  <c r="X4615" i="7"/>
  <c r="X2776" i="7"/>
  <c r="X3794" i="7"/>
  <c r="X3055" i="7"/>
  <c r="X2159" i="7"/>
  <c r="X547" i="7"/>
  <c r="X2455" i="7"/>
  <c r="X2222" i="7"/>
  <c r="X4691" i="7"/>
  <c r="X4532" i="7"/>
  <c r="X3492" i="7"/>
  <c r="X544" i="7"/>
  <c r="X4205" i="7"/>
  <c r="X636" i="7"/>
  <c r="X883" i="7"/>
  <c r="X3762" i="7"/>
  <c r="X4352" i="7"/>
  <c r="X1469" i="7"/>
  <c r="X4924" i="7"/>
  <c r="X2912" i="7"/>
  <c r="X4951" i="7"/>
  <c r="X4023" i="7"/>
  <c r="X2226" i="7"/>
  <c r="X34" i="7"/>
  <c r="X3845" i="7"/>
  <c r="X2724" i="7"/>
  <c r="X3480" i="7"/>
  <c r="X1605" i="7"/>
  <c r="X4465" i="7"/>
  <c r="X3139" i="7"/>
  <c r="X55" i="7"/>
  <c r="X179" i="7"/>
  <c r="X3514" i="7"/>
  <c r="X1388" i="7"/>
  <c r="X9" i="7"/>
  <c r="X2733" i="7"/>
  <c r="X997" i="7"/>
  <c r="X84" i="7"/>
  <c r="X3750" i="7"/>
  <c r="X4297" i="7"/>
  <c r="X3953" i="7"/>
  <c r="X1381" i="7"/>
  <c r="X4410" i="7"/>
  <c r="X3979" i="7"/>
  <c r="X567" i="7"/>
  <c r="X281" i="7"/>
  <c r="X3606" i="7"/>
  <c r="X4183" i="7"/>
  <c r="X4400" i="7"/>
  <c r="X2095" i="7"/>
  <c r="X463" i="7"/>
  <c r="X1470" i="7"/>
  <c r="X139" i="7"/>
  <c r="X3885" i="7"/>
  <c r="X3136" i="7"/>
  <c r="X3928" i="7"/>
  <c r="X2552" i="7"/>
  <c r="X3684" i="7"/>
  <c r="X598" i="7"/>
  <c r="X3948" i="7"/>
  <c r="X3082" i="7"/>
  <c r="X3986" i="7"/>
  <c r="X1968" i="7"/>
  <c r="X526" i="7"/>
  <c r="X152" i="7"/>
  <c r="X911" i="7"/>
  <c r="X2403" i="7"/>
  <c r="X2018" i="7"/>
  <c r="X795" i="7"/>
  <c r="X2731" i="7"/>
  <c r="X3740" i="7"/>
  <c r="X1616" i="7"/>
  <c r="X1068" i="7"/>
  <c r="X2850" i="7"/>
  <c r="X3531" i="7"/>
  <c r="X4502" i="7"/>
  <c r="X3019" i="7"/>
  <c r="X1521" i="7"/>
  <c r="X2641" i="7"/>
  <c r="X2069" i="7"/>
  <c r="X2783" i="7"/>
  <c r="X4674" i="7"/>
  <c r="X532" i="7"/>
  <c r="X3459" i="7"/>
  <c r="X4899" i="7"/>
  <c r="G37" i="13" l="1"/>
  <c r="G38" i="13" s="1"/>
  <c r="G39" i="13"/>
  <c r="D40" i="13"/>
  <c r="G35" i="13" a="1"/>
  <c r="G35" i="13" s="1"/>
  <c r="D35" i="13"/>
  <c r="D39"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AB2D9F-153A-40F1-9DE8-F4E74F57CBC3}" keepAlive="1" name="Query - Customers_c" description="Connection to the 'Customers_c' query in the workbook." type="5" refreshedVersion="8" background="1" saveData="1">
    <dbPr connection="Provider=Microsoft.Mashup.OleDb.1;Data Source=$Workbook$;Location=Customers_c;Extended Properties=&quot;&quot;" command="SELECT * FROM [Customers_c]"/>
  </connection>
  <connection id="2" xr16:uid="{1B29B447-97BB-44C5-A2F1-F6A4BDE2A357}" keepAlive="1" name="Query - Employees_ C" description="Connection to the 'Employees_ C' query in the workbook." type="5" refreshedVersion="8" background="1" saveData="1">
    <dbPr connection="Provider=Microsoft.Mashup.OleDb.1;Data Source=$Workbook$;Location=&quot;Employees_ C&quot;;Extended Properties=&quot;&quot;" command="SELECT * FROM [Employees_ C]"/>
  </connection>
  <connection id="3" xr16:uid="{39569098-FFB9-4910-830F-9BCA816DCE42}" keepAlive="1" name="Query - Orders_C" description="Connection to the 'Orders_C' query in the workbook." type="5" refreshedVersion="8" background="1" saveData="1">
    <dbPr connection="Provider=Microsoft.Mashup.OleDb.1;Data Source=$Workbook$;Location=Orders_C;Extended Properties=&quot;&quot;" command="SELECT * FROM [Orders_C]"/>
  </connection>
  <connection id="4" xr16:uid="{13942BB4-4EAE-4C07-8CE5-2AB553EB778A}" keepAlive="1" name="Query - Products_C" description="Connection to the 'Products_C' query in the workbook." type="5" refreshedVersion="8" background="1" saveData="1">
    <dbPr connection="Provider=Microsoft.Mashup.OleDb.1;Data Source=$Workbook$;Location=Products_C;Extended Properties=&quot;&quot;" command="SELECT * FROM [Products_C]"/>
  </connection>
  <connection id="5" xr16:uid="{67AB6628-6E34-4564-879B-C4C1924E9A16}" keepAlive="1" name="Query - Promotions_C" description="Connection to the 'Promotions_C' query in the workbook." type="5" refreshedVersion="8" background="1" saveData="1">
    <dbPr connection="Provider=Microsoft.Mashup.OleDb.1;Data Source=$Workbook$;Location=Promotions_C;Extended Properties=&quot;&quot;" command="SELECT * FROM [Promotions_C]"/>
  </connection>
  <connection id="6" xr16:uid="{E38F9EFE-ED13-486B-94EB-AB1F6E53E932}" keepAlive="1" name="Query - Stores_c" description="Connection to the 'Stores_c' query in the workbook." type="5" refreshedVersion="8" background="1" saveData="1">
    <dbPr connection="Provider=Microsoft.Mashup.OleDb.1;Data Source=$Workbook$;Location=Stores_c;Extended Properties=&quot;&quot;" command="SELECT * FROM [Stores_c]"/>
  </connection>
  <connection id="7" xr16:uid="{4B776464-3686-41A7-8748-E09415D727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D5676DFD-80B7-4271-8C2C-053FCEE4B6E8}" name="WorksheetConnection_FastFood_Dashboard_Dataset.xlsx!Customers_c" type="102" refreshedVersion="8" minRefreshableVersion="5">
    <extLst>
      <ext xmlns:x15="http://schemas.microsoft.com/office/spreadsheetml/2010/11/main" uri="{DE250136-89BD-433C-8126-D09CA5730AF9}">
        <x15:connection id="Customers_c">
          <x15:rangePr sourceName="_xlcn.WorksheetConnection_FastFood_Dashboard_Dataset.xlsxCustomers_c"/>
        </x15:connection>
      </ext>
    </extLst>
  </connection>
  <connection id="9" xr16:uid="{00354272-9231-49B7-B39A-7865C8331490}" name="WorksheetConnection_FastFood_Dashboard_Dataset.xlsx!Employees__C" type="102" refreshedVersion="8" minRefreshableVersion="5">
    <extLst>
      <ext xmlns:x15="http://schemas.microsoft.com/office/spreadsheetml/2010/11/main" uri="{DE250136-89BD-433C-8126-D09CA5730AF9}">
        <x15:connection id="Employees__C">
          <x15:rangePr sourceName="_xlcn.WorksheetConnection_FastFood_Dashboard_Dataset.xlsxEmployees__C"/>
        </x15:connection>
      </ext>
    </extLst>
  </connection>
  <connection id="10" xr16:uid="{9E0008E0-1C8E-4718-9EB5-F92530523B0E}" name="WorksheetConnection_FastFood_Dashboard_Dataset.xlsx!Orders_C" type="102" refreshedVersion="8" minRefreshableVersion="5">
    <extLst>
      <ext xmlns:x15="http://schemas.microsoft.com/office/spreadsheetml/2010/11/main" uri="{DE250136-89BD-433C-8126-D09CA5730AF9}">
        <x15:connection id="Orders_C">
          <x15:rangePr sourceName="_xlcn.WorksheetConnection_FastFood_Dashboard_Dataset.xlsxOrders_C"/>
        </x15:connection>
      </ext>
    </extLst>
  </connection>
  <connection id="11" xr16:uid="{143ECAAA-2FEA-47C8-93E1-99884BE37358}" name="WorksheetConnection_FastFood_Dashboard_Dataset.xlsx!Products_C" type="102" refreshedVersion="8" minRefreshableVersion="5">
    <extLst>
      <ext xmlns:x15="http://schemas.microsoft.com/office/spreadsheetml/2010/11/main" uri="{DE250136-89BD-433C-8126-D09CA5730AF9}">
        <x15:connection id="Products_C">
          <x15:rangePr sourceName="_xlcn.WorksheetConnection_FastFood_Dashboard_Dataset.xlsxProducts_C"/>
        </x15:connection>
      </ext>
    </extLst>
  </connection>
  <connection id="12" xr16:uid="{19DC7D87-F188-4689-A25C-FEFD25866263}" name="WorksheetConnection_FastFood_Dashboard_Dataset.xlsx!Promotions_C" type="102" refreshedVersion="8" minRefreshableVersion="5">
    <extLst>
      <ext xmlns:x15="http://schemas.microsoft.com/office/spreadsheetml/2010/11/main" uri="{DE250136-89BD-433C-8126-D09CA5730AF9}">
        <x15:connection id="Promotions_C">
          <x15:rangePr sourceName="_xlcn.WorksheetConnection_FastFood_Dashboard_Dataset.xlsxPromotions_C"/>
        </x15:connection>
      </ext>
    </extLst>
  </connection>
  <connection id="13" xr16:uid="{DA9D98E2-6547-4AE7-9126-5F864DF86657}" name="WorksheetConnection_FastFood_Dashboard_Dataset.xlsx!Stores_c" type="102" refreshedVersion="8" minRefreshableVersion="5">
    <extLst>
      <ext xmlns:x15="http://schemas.microsoft.com/office/spreadsheetml/2010/11/main" uri="{DE250136-89BD-433C-8126-D09CA5730AF9}">
        <x15:connection id="Stores_c">
          <x15:rangePr sourceName="_xlcn.WorksheetConnection_FastFood_Dashboard_Dataset.xlsxStores_c"/>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<sst xmlns="http://schemas.openxmlformats.org/spreadsheetml/2006/main" count="30716" uniqueCount="6382">
  <si>
    <t>Order_ID</t>
  </si>
  <si>
    <t>Order_Date</t>
  </si>
  <si>
    <t>Order_Time</t>
  </si>
  <si>
    <t>Customer_ID</t>
  </si>
  <si>
    <t>Store_ID</t>
  </si>
  <si>
    <t>Employee_ID</t>
  </si>
  <si>
    <t>Product_ID</t>
  </si>
  <si>
    <t>Quantity</t>
  </si>
  <si>
    <t>Unit_Price</t>
  </si>
  <si>
    <t>Discount</t>
  </si>
  <si>
    <t>Tax</t>
  </si>
  <si>
    <t>Total_Amount</t>
  </si>
  <si>
    <t>Payment_Method</t>
  </si>
  <si>
    <t>Order_Type</t>
  </si>
  <si>
    <t>Delivery_Time_Minutes</t>
  </si>
  <si>
    <t>Rating</t>
  </si>
  <si>
    <t>Feedback</t>
  </si>
  <si>
    <t>Promotion_ID</t>
  </si>
  <si>
    <t>UPI</t>
  </si>
  <si>
    <t>Card</t>
  </si>
  <si>
    <t>Cash</t>
  </si>
  <si>
    <t>Delivery</t>
  </si>
  <si>
    <t>Takeaway</t>
  </si>
  <si>
    <t>Dine-In</t>
  </si>
  <si>
    <t>Until community food seat another reality.</t>
  </si>
  <si>
    <t>Early president record brother.</t>
  </si>
  <si>
    <t>Ball report Mrs.</t>
  </si>
  <si>
    <t>Song student learn ok husband war.</t>
  </si>
  <si>
    <t>Say fill himself war.</t>
  </si>
  <si>
    <t>Deal water present off unit investment allow.</t>
  </si>
  <si>
    <t>Prevent hold remain generation give.</t>
  </si>
  <si>
    <t>Develop prevent cut loss institution toward news.</t>
  </si>
  <si>
    <t>Through song north its success magazine author create.</t>
  </si>
  <si>
    <t>Hope friend purpose couple college business movie walk.</t>
  </si>
  <si>
    <t>Read create how eat possible recently.</t>
  </si>
  <si>
    <t>Civil amount sell serve question stuff indicate.</t>
  </si>
  <si>
    <t>Author list note scientist treatment.</t>
  </si>
  <si>
    <t>Perhaps rock method sound just step through.</t>
  </si>
  <si>
    <t>Impact create others dark edge spring.</t>
  </si>
  <si>
    <t>Reach summer clearly daughter his special.</t>
  </si>
  <si>
    <t>Star college country general.</t>
  </si>
  <si>
    <t>Only power yeah police environmental how.</t>
  </si>
  <si>
    <t>Particular road bit food position imagine.</t>
  </si>
  <si>
    <t>Oil design teach alone Democrat difficult church.</t>
  </si>
  <si>
    <t>Say try beyond staff glass wall.</t>
  </si>
  <si>
    <t>Tell quite town experience success husband week.</t>
  </si>
  <si>
    <t>Office along structure mention thank develop.</t>
  </si>
  <si>
    <t>Trouble rule bank local generation.</t>
  </si>
  <si>
    <t>Cut at film myself buy.</t>
  </si>
  <si>
    <t>Decide during here radio home decide professional.</t>
  </si>
  <si>
    <t>Peace probably doctor police pretty.</t>
  </si>
  <si>
    <t>Help assume role.</t>
  </si>
  <si>
    <t>Lot let whose final.</t>
  </si>
  <si>
    <t>Partner defense family.</t>
  </si>
  <si>
    <t>Rise positive actually present.</t>
  </si>
  <si>
    <t>Start help plant end few lay always.</t>
  </si>
  <si>
    <t>Tend phone information stop.</t>
  </si>
  <si>
    <t>Everyone good new effect send mention third her.</t>
  </si>
  <si>
    <t>Issue religious seven while leader.</t>
  </si>
  <si>
    <t>Professional energy green night life lawyer.</t>
  </si>
  <si>
    <t>Smile economy let model its political about.</t>
  </si>
  <si>
    <t>While budget choice road image poor when lawyer.</t>
  </si>
  <si>
    <t>Partner rest truth think particularly him.</t>
  </si>
  <si>
    <t>Pm accept weight road result investment none.</t>
  </si>
  <si>
    <t>Same they difference first quite conference.</t>
  </si>
  <si>
    <t>Such bank mind nice.</t>
  </si>
  <si>
    <t>Old adult chair case test radio myself.</t>
  </si>
  <si>
    <t>Perhaps event simply billion purpose.</t>
  </si>
  <si>
    <t>Upon less they yes.</t>
  </si>
  <si>
    <t>Say chair gun nor possible laugh look example.</t>
  </si>
  <si>
    <t>Accept produce traditional financial.</t>
  </si>
  <si>
    <t>Local tell close surface of memory.</t>
  </si>
  <si>
    <t>Better member campaign Mrs develop fill pressure.</t>
  </si>
  <si>
    <t>West watch recognize a science significant teacher.</t>
  </si>
  <si>
    <t>Black unit natural than pretty.</t>
  </si>
  <si>
    <t>Party million north learn will price stand.</t>
  </si>
  <si>
    <t>Friend great health child blue.</t>
  </si>
  <si>
    <t>Activity stand type add bill positive heart.</t>
  </si>
  <si>
    <t>Glass sing nearly factor benefit matter.</t>
  </si>
  <si>
    <t>Not someone ability condition affect suddenly three.</t>
  </si>
  <si>
    <t>Floor question fish message gun word game.</t>
  </si>
  <si>
    <t>Study paper recently area.</t>
  </si>
  <si>
    <t>Under decide always he over.</t>
  </si>
  <si>
    <t>Discuss employee lawyer receive Congress idea never.</t>
  </si>
  <si>
    <t>She various central risk Congress person.</t>
  </si>
  <si>
    <t>Your with speech heavy huge stage measure.</t>
  </si>
  <si>
    <t>Leave Democrat exactly ready.</t>
  </si>
  <si>
    <t>Glass management past well national individual yet.</t>
  </si>
  <si>
    <t>Happy authority again side citizen piece.</t>
  </si>
  <si>
    <t>Democrat poor course cover sense.</t>
  </si>
  <si>
    <t>Today cup moment share guy.</t>
  </si>
  <si>
    <t>Yourself summer product sense family glass nice require.</t>
  </si>
  <si>
    <t>Particular today huge similar.</t>
  </si>
  <si>
    <t>Share special poor return miss way.</t>
  </si>
  <si>
    <t>Among machine probably cause.</t>
  </si>
  <si>
    <t>With close law black.</t>
  </si>
  <si>
    <t>Within project whose picture.</t>
  </si>
  <si>
    <t>Budget true cell attention senior scene level.</t>
  </si>
  <si>
    <t>Pull join possible father they.</t>
  </si>
  <si>
    <t>After sort media catch happen crime.</t>
  </si>
  <si>
    <t>Born garden drug politics each man else.</t>
  </si>
  <si>
    <t>Career toward western upon member perform money.</t>
  </si>
  <si>
    <t>Of wife artist some for wind.</t>
  </si>
  <si>
    <t>Wall trip home collection must rest development.</t>
  </si>
  <si>
    <t>Available during fund before us recognize.</t>
  </si>
  <si>
    <t>Experience from everyone other lawyer man account.</t>
  </si>
  <si>
    <t>Foot top police final raise.</t>
  </si>
  <si>
    <t>Parent investment early capital nearly country.</t>
  </si>
  <si>
    <t>Law within foot no wish.</t>
  </si>
  <si>
    <t>At focus sing employee up where.</t>
  </si>
  <si>
    <t>Former return foot across nor tend.</t>
  </si>
  <si>
    <t>Occur produce myself.</t>
  </si>
  <si>
    <t>Carry drop product office director effort again fight.</t>
  </si>
  <si>
    <t>Go book by check international than.</t>
  </si>
  <si>
    <t>Vote pull chance become.</t>
  </si>
  <si>
    <t>Throughout size star investment agent building these.</t>
  </si>
  <si>
    <t>Bag travel effect meeting care kid.</t>
  </si>
  <si>
    <t>Democrat training these attorney create.</t>
  </si>
  <si>
    <t>Law goal option participant treat night require.</t>
  </si>
  <si>
    <t>Opportunity phone kid enter.</t>
  </si>
  <si>
    <t>One program happen those name.</t>
  </si>
  <si>
    <t>Those region material thus return high.</t>
  </si>
  <si>
    <t>Particularly thank life car rise management.</t>
  </si>
  <si>
    <t>You fire feel include.</t>
  </si>
  <si>
    <t>Blue person agency person.</t>
  </si>
  <si>
    <t>Fire peace bit trouble administration account.</t>
  </si>
  <si>
    <t>Appear fast popular little.</t>
  </si>
  <si>
    <t>Special life behavior.</t>
  </si>
  <si>
    <t>Body economic number.</t>
  </si>
  <si>
    <t>Game case might another situation form.</t>
  </si>
  <si>
    <t>Top hold class any opportunity.</t>
  </si>
  <si>
    <t>Particularly range statement Mr how fact soon.</t>
  </si>
  <si>
    <t>Green focus including which what part.</t>
  </si>
  <si>
    <t>Month could discussion whose firm.</t>
  </si>
  <si>
    <t>Work may final business another.</t>
  </si>
  <si>
    <t>Make foot add thank everybody do.</t>
  </si>
  <si>
    <t>Reflect affect tend.</t>
  </si>
  <si>
    <t>Himself charge prove second trade.</t>
  </si>
  <si>
    <t>Member skill green blue notice represent.</t>
  </si>
  <si>
    <t>Themselves Mr bag.</t>
  </si>
  <si>
    <t>Else building always pressure environment him popular reflect.</t>
  </si>
  <si>
    <t>Conference kitchen might yeah PM cultural food.</t>
  </si>
  <si>
    <t>Only financial report discussion view.</t>
  </si>
  <si>
    <t>Commercial expert stage reach.</t>
  </si>
  <si>
    <t>Get because PM wonder score.</t>
  </si>
  <si>
    <t>Event perhaps goal let feeling.</t>
  </si>
  <si>
    <t>Game assume one first know friend now.</t>
  </si>
  <si>
    <t>Customer lose none education education.</t>
  </si>
  <si>
    <t>Itself research learn police same edge.</t>
  </si>
  <si>
    <t>Thousand fund staff blood necessary.</t>
  </si>
  <si>
    <t>Issue ahead only.</t>
  </si>
  <si>
    <t>Employee eight arrive.</t>
  </si>
  <si>
    <t>Series during house position wind.</t>
  </si>
  <si>
    <t>Year tax sense two suddenly.</t>
  </si>
  <si>
    <t>Consumer story against ready condition.</t>
  </si>
  <si>
    <t>Represent site give religious others four traditional.</t>
  </si>
  <si>
    <t>Interest evening year right rich think.</t>
  </si>
  <si>
    <t>Defense small evening admit theory Mr away.</t>
  </si>
  <si>
    <t>Maybe statement push machine tough.</t>
  </si>
  <si>
    <t>Poor cup fire himself letter difficult particular.</t>
  </si>
  <si>
    <t>Push sit population class south.</t>
  </si>
  <si>
    <t>Mind art smile population.</t>
  </si>
  <si>
    <t>Film sit into feeling success.</t>
  </si>
  <si>
    <t>Major raise lawyer teacher enjoy job.</t>
  </si>
  <si>
    <t>Other mission those young scene budget natural.</t>
  </si>
  <si>
    <t>Reflect foot thank body charge next society.</t>
  </si>
  <si>
    <t>Ever financial just investment exist real skill student.</t>
  </si>
  <si>
    <t>You determine its realize.</t>
  </si>
  <si>
    <t>Plant election cold other.</t>
  </si>
  <si>
    <t>Civil win certainly.</t>
  </si>
  <si>
    <t>Scene both contain build law audience use fast.</t>
  </si>
  <si>
    <t>Specific sure account imagine.</t>
  </si>
  <si>
    <t>Life matter anyone discuss fly which cold suffer.</t>
  </si>
  <si>
    <t>Challenge yes ability.</t>
  </si>
  <si>
    <t>Family himself fine paper.</t>
  </si>
  <si>
    <t>Individual suffer beyond push understand.</t>
  </si>
  <si>
    <t>Include gun dream identify why.</t>
  </si>
  <si>
    <t>Hit recently step.</t>
  </si>
  <si>
    <t>Model war million purpose effort hot child.</t>
  </si>
  <si>
    <t>Sure get right indicate.</t>
  </si>
  <si>
    <t>Mind evidence finally family.</t>
  </si>
  <si>
    <t>Beyond former those western make.</t>
  </si>
  <si>
    <t>Up form letter whatever.</t>
  </si>
  <si>
    <t>Blood from ground.</t>
  </si>
  <si>
    <t>Suffer late night not national detail left.</t>
  </si>
  <si>
    <t>Attack cover some food turn join.</t>
  </si>
  <si>
    <t>At year fund cut kind deep responsibility.</t>
  </si>
  <si>
    <t>Rest focus scientist sure serve success.</t>
  </si>
  <si>
    <t>Move she democratic anyone yes future.</t>
  </si>
  <si>
    <t>Treatment specific position.</t>
  </si>
  <si>
    <t>Time buy read.</t>
  </si>
  <si>
    <t>Themselves amount attorney some trial.</t>
  </si>
  <si>
    <t>Health sister senior training while.</t>
  </si>
  <si>
    <t>Radio carry number everything sell.</t>
  </si>
  <si>
    <t>Bad order believe order argue animal.</t>
  </si>
  <si>
    <t>State large visit.</t>
  </si>
  <si>
    <t>Store than language human fact long.</t>
  </si>
  <si>
    <t>Common positive good many usually society.</t>
  </si>
  <si>
    <t>Avoid spring kind south yard much rich.</t>
  </si>
  <si>
    <t>Less company military person rather different.</t>
  </si>
  <si>
    <t>Very degree away well bit.</t>
  </si>
  <si>
    <t>Think provide general agree student either thought matter.</t>
  </si>
  <si>
    <t>The story brother.</t>
  </si>
  <si>
    <t>War compare election him.</t>
  </si>
  <si>
    <t>Can attack describe tonight.</t>
  </si>
  <si>
    <t>Control often baby mind each hard all.</t>
  </si>
  <si>
    <t>Rich leave college fall cover pay local.</t>
  </si>
  <si>
    <t>Peace century you low change.</t>
  </si>
  <si>
    <t>Least over education myself.</t>
  </si>
  <si>
    <t>Daughter product popular safe statement believe.</t>
  </si>
  <si>
    <t>Article adult seem actually past book strategy likely.</t>
  </si>
  <si>
    <t>Front certain hospital discover age.</t>
  </si>
  <si>
    <t>New personal player sense.</t>
  </si>
  <si>
    <t>Main social art country.</t>
  </si>
  <si>
    <t>Marriage international skin people street.</t>
  </si>
  <si>
    <t>Peace image threat eat drug current involve.</t>
  </si>
  <si>
    <t>Than activity in.</t>
  </si>
  <si>
    <t>Government know you military information feel.</t>
  </si>
  <si>
    <t>Several him example claim compare wish.</t>
  </si>
  <si>
    <t>Modern American least generation against create particular.</t>
  </si>
  <si>
    <t>Born thought require industry firm adult.</t>
  </si>
  <si>
    <t>Idea what difficult property measure down democratic.</t>
  </si>
  <si>
    <t>Site fear scene agree discover improve cultural.</t>
  </si>
  <si>
    <t>Market seem sister voice thank assume.</t>
  </si>
  <si>
    <t>Answer strategy war with.</t>
  </si>
  <si>
    <t>Begin part purpose sport game east realize tough.</t>
  </si>
  <si>
    <t>Dog effort if why.</t>
  </si>
  <si>
    <t>Term city trouble great.</t>
  </si>
  <si>
    <t>Real price blue size land.</t>
  </si>
  <si>
    <t>Energy grow we international.</t>
  </si>
  <si>
    <t>Stop community wonder like.</t>
  </si>
  <si>
    <t>Exactly health rest end none.</t>
  </si>
  <si>
    <t>Every evening trade message reduce ready.</t>
  </si>
  <si>
    <t>Woman computer sense audience all however.</t>
  </si>
  <si>
    <t>Fine less number player national.</t>
  </si>
  <si>
    <t>Especially rich training both those force could.</t>
  </si>
  <si>
    <t>Tree past green of.</t>
  </si>
  <si>
    <t>Sea fish let authority.</t>
  </si>
  <si>
    <t>Community cell wife day.</t>
  </si>
  <si>
    <t>Whose paper situation speak reflect become into.</t>
  </si>
  <si>
    <t>Officer stay issue stop.</t>
  </si>
  <si>
    <t>Majority view country first recent.</t>
  </si>
  <si>
    <t>Available year place each style amount.</t>
  </si>
  <si>
    <t>Argue value prove not trip bag yeah environmental.</t>
  </si>
  <si>
    <t>Job away material free enjoy nation.</t>
  </si>
  <si>
    <t>Card avoid process top order campaign.</t>
  </si>
  <si>
    <t>Until management threat.</t>
  </si>
  <si>
    <t>Drug protect recent citizen base establish.</t>
  </si>
  <si>
    <t>Your heavy expect baby body friend space.</t>
  </si>
  <si>
    <t>Most example employee player claim big relationship.</t>
  </si>
  <si>
    <t>Still perform ball both certain health.</t>
  </si>
  <si>
    <t>Live let old choice there hear seek.</t>
  </si>
  <si>
    <t>Determine sense rock sport professional.</t>
  </si>
  <si>
    <t>Best myself use body board option.</t>
  </si>
  <si>
    <t>Determine minute power concern provide.</t>
  </si>
  <si>
    <t>Likely born catch medical whose large turn.</t>
  </si>
  <si>
    <t>Quality among account those floor money.</t>
  </si>
  <si>
    <t>Voice forget girl wait food star.</t>
  </si>
  <si>
    <t>Manage add significant grow eat policy down.</t>
  </si>
  <si>
    <t>Card maintain modern add boy foreign goal partner.</t>
  </si>
  <si>
    <t>Think though face choice lot miss.</t>
  </si>
  <si>
    <t>Who begin almost dog general.</t>
  </si>
  <si>
    <t>Young leg wind material fact far doctor light.</t>
  </si>
  <si>
    <t>Charge me lay account mission soon laugh.</t>
  </si>
  <si>
    <t>Oil full we because phone.</t>
  </si>
  <si>
    <t>Say traditional professional significant edge radio trade stuff.</t>
  </si>
  <si>
    <t>Right ever leader me.</t>
  </si>
  <si>
    <t>Maybe point so generation form message physical last.</t>
  </si>
  <si>
    <t>Other truth four factor that bed live.</t>
  </si>
  <si>
    <t>Prove exist list agency.</t>
  </si>
  <si>
    <t>Me item away finish majority floor plant.</t>
  </si>
  <si>
    <t>Best reduce tough money discuss agree throughout.</t>
  </si>
  <si>
    <t>Adult finish many perhaps brother.</t>
  </si>
  <si>
    <t>Sound population staff decade.</t>
  </si>
  <si>
    <t>Contain I hit capital outside fight policy ask.</t>
  </si>
  <si>
    <t>Support late stage everything.</t>
  </si>
  <si>
    <t>Under threat make race machine meet area.</t>
  </si>
  <si>
    <t>Even maintain clear development reality sing direction family.</t>
  </si>
  <si>
    <t>Charge second spring force six brother rule.</t>
  </si>
  <si>
    <t>Product idea member truth environment common way.</t>
  </si>
  <si>
    <t>Bill food despite majority.</t>
  </si>
  <si>
    <t>Risk them computer.</t>
  </si>
  <si>
    <t>Guess age place common difference manage generation soldier.</t>
  </si>
  <si>
    <t>Maintain rule fund consumer.</t>
  </si>
  <si>
    <t>Partner sound rate bed western spring image.</t>
  </si>
  <si>
    <t>Exist radio stand toward.</t>
  </si>
  <si>
    <t>Long same unit Mrs throw consider mean.</t>
  </si>
  <si>
    <t>Build land long bag yet.</t>
  </si>
  <si>
    <t>Ahead pretty seven.</t>
  </si>
  <si>
    <t>Beautiful avoid food could religious least cause.</t>
  </si>
  <si>
    <t>Recently how figure deal rather.</t>
  </si>
  <si>
    <t>Box bank happen couple.</t>
  </si>
  <si>
    <t>Congress agency Mrs get.</t>
  </si>
  <si>
    <t>Coach say around adult over bed.</t>
  </si>
  <si>
    <t>Exist pay system.</t>
  </si>
  <si>
    <t>These land course couple not half today military.</t>
  </si>
  <si>
    <t>Would speak another add history.</t>
  </si>
  <si>
    <t>Themselves a city last.</t>
  </si>
  <si>
    <t>Suddenly box region sea provide machine.</t>
  </si>
  <si>
    <t>Certainly not whole small reflect source.</t>
  </si>
  <si>
    <t>Eye garden likely manager dream one affect almost.</t>
  </si>
  <si>
    <t>Again exist notice now Mrs pattern court put.</t>
  </si>
  <si>
    <t>Technology table office hair spring attorney.</t>
  </si>
  <si>
    <t>Opportunity finish job produce.</t>
  </si>
  <si>
    <t>Watch cause tell lose rate physical.</t>
  </si>
  <si>
    <t>Upon whole center letter news medical far.</t>
  </si>
  <si>
    <t>Watch same almost policy provide somebody if.</t>
  </si>
  <si>
    <t>Which last quickly responsibility.</t>
  </si>
  <si>
    <t>Art play city peace.</t>
  </si>
  <si>
    <t>Cover argue cold through meet bit.</t>
  </si>
  <si>
    <t>Whose mouth live face.</t>
  </si>
  <si>
    <t>Within half increase picture military list society.</t>
  </si>
  <si>
    <t>Sure whose may suffer affect.</t>
  </si>
  <si>
    <t>Common low program own.</t>
  </si>
  <si>
    <t>Put manager road try leg.</t>
  </si>
  <si>
    <t>We whose later hard increase break last.</t>
  </si>
  <si>
    <t>Until enough economy film agent adult.</t>
  </si>
  <si>
    <t>Final finally until add audience.</t>
  </si>
  <si>
    <t>Add red language exist.</t>
  </si>
  <si>
    <t>Word its knowledge himself cost.</t>
  </si>
  <si>
    <t>Look season quite structure there require tend.</t>
  </si>
  <si>
    <t>Analysis maybe area heart send.</t>
  </si>
  <si>
    <t>Meet several hospital perform consider most gun audience.</t>
  </si>
  <si>
    <t>Tonight agree pattern family save community.</t>
  </si>
  <si>
    <t>Go someone fly performance.</t>
  </si>
  <si>
    <t>Owner case form girl call too agency.</t>
  </si>
  <si>
    <t>Expect accept development matter right bar by.</t>
  </si>
  <si>
    <t>Quality despite gun.</t>
  </si>
  <si>
    <t>Material financial likely national word loss there.</t>
  </si>
  <si>
    <t>Part concern also south.</t>
  </si>
  <si>
    <t>Fire part treatment hospital film these.</t>
  </si>
  <si>
    <t>About region boy despite good loss.</t>
  </si>
  <si>
    <t>Owner analysis final seem involve.</t>
  </si>
  <si>
    <t>Approach what cell environment write.</t>
  </si>
  <si>
    <t>Dream town would teach skin possible figure science.</t>
  </si>
  <si>
    <t>Art all throughout.</t>
  </si>
  <si>
    <t>Professional any just audience.</t>
  </si>
  <si>
    <t>Accept although world protect place past.</t>
  </si>
  <si>
    <t>Into wall investment wife nearly professional old.</t>
  </si>
  <si>
    <t>Join against clear find open open music live.</t>
  </si>
  <si>
    <t>Major where month case win.</t>
  </si>
  <si>
    <t>Although media talk recently.</t>
  </si>
  <si>
    <t>Interview husband radio where none.</t>
  </si>
  <si>
    <t>Write central own different happen land.</t>
  </si>
  <si>
    <t>At lose situation.</t>
  </si>
  <si>
    <t>Who strategy play indicate decide author my.</t>
  </si>
  <si>
    <t>Admit agree use.</t>
  </si>
  <si>
    <t>Science program Republican.</t>
  </si>
  <si>
    <t>Toward huge left important who fine town.</t>
  </si>
  <si>
    <t>Back almost ball.</t>
  </si>
  <si>
    <t>Continue he poor full.</t>
  </si>
  <si>
    <t>Camera through decision understand personal.</t>
  </si>
  <si>
    <t>Politics clear large.</t>
  </si>
  <si>
    <t>Under argue sit.</t>
  </si>
  <si>
    <t>Attorney ever radio prove when six activity.</t>
  </si>
  <si>
    <t>Best arm try million information number.</t>
  </si>
  <si>
    <t>Team amount above almost five Mrs customer doctor.</t>
  </si>
  <si>
    <t>Lay cultural camera moment leave million.</t>
  </si>
  <si>
    <t>Owner third support character right movement.</t>
  </si>
  <si>
    <t>Memory blue technology risk big civil major.</t>
  </si>
  <si>
    <t>Break maybe growth memory imagine build.</t>
  </si>
  <si>
    <t>Morning safe prevent page save company.</t>
  </si>
  <si>
    <t>Team forget upon light best history.</t>
  </si>
  <si>
    <t>Discussion range low resource its organization.</t>
  </si>
  <si>
    <t>Alone color risk similar win.</t>
  </si>
  <si>
    <t>Bag card let think fast accept.</t>
  </si>
  <si>
    <t>Interest direction improve indeed.</t>
  </si>
  <si>
    <t>Great eight country continue Democrat.</t>
  </si>
  <si>
    <t>Force reason specific conference painting similar job.</t>
  </si>
  <si>
    <t>Have among population bag computer.</t>
  </si>
  <si>
    <t>Prepare feeling onto note develop employee hundred doctor.</t>
  </si>
  <si>
    <t>Reach former doctor nation back owner executive.</t>
  </si>
  <si>
    <t>Generation about protect mother care often.</t>
  </si>
  <si>
    <t>Language paper machine.</t>
  </si>
  <si>
    <t>Eight stand support court.</t>
  </si>
  <si>
    <t>Offer best part board item east throw.</t>
  </si>
  <si>
    <t>East every image.</t>
  </si>
  <si>
    <t>Than data well yourself example majority.</t>
  </si>
  <si>
    <t>Director gas place.</t>
  </si>
  <si>
    <t>Heart team one base boy challenge.</t>
  </si>
  <si>
    <t>Economy day interview improve consider force.</t>
  </si>
  <si>
    <t>Interesting range training guy really report.</t>
  </si>
  <si>
    <t>Always doctor together discover.</t>
  </si>
  <si>
    <t>Establish mean just word.</t>
  </si>
  <si>
    <t>Agency opportunity doctor ask.</t>
  </si>
  <si>
    <t>None evening rate fast drug goal tonight.</t>
  </si>
  <si>
    <t>City light provide meeting.</t>
  </si>
  <si>
    <t>Behavior and beat view.</t>
  </si>
  <si>
    <t>Group figure Mr service popular.</t>
  </si>
  <si>
    <t>Sister poor attorney resource.</t>
  </si>
  <si>
    <t>Treatment happy keep provide each cultural single receive.</t>
  </si>
  <si>
    <t>Second book range only civil.</t>
  </si>
  <si>
    <t>Man create wish watch likely.</t>
  </si>
  <si>
    <t>But product beautiful process.</t>
  </si>
  <si>
    <t>Big property test rate door.</t>
  </si>
  <si>
    <t>Will support kind might.</t>
  </si>
  <si>
    <t>Eye establish enjoy sell type anything challenge let.</t>
  </si>
  <si>
    <t>Weight you star down list theory care exactly.</t>
  </si>
  <si>
    <t>And always eye place bed color college change.</t>
  </si>
  <si>
    <t>Structure order save hear stage huge song.</t>
  </si>
  <si>
    <t>Crime teacher each interesting.</t>
  </si>
  <si>
    <t>Test war too our technology address thus.</t>
  </si>
  <si>
    <t>Figure back throw protect save training size.</t>
  </si>
  <si>
    <t>What rule can two less.</t>
  </si>
  <si>
    <t>Card live sit serious quickly prepare buy.</t>
  </si>
  <si>
    <t>Scientist set write bed move strategy.</t>
  </si>
  <si>
    <t>Bring they hit simple.</t>
  </si>
  <si>
    <t>Bank defense operation spring.</t>
  </si>
  <si>
    <t>End long I.</t>
  </si>
  <si>
    <t>Answer red gas prove crime.</t>
  </si>
  <si>
    <t>Of vote station write just.</t>
  </si>
  <si>
    <t>Everyone do receive state if fall local.</t>
  </si>
  <si>
    <t>Statement brother impact country environment structure speech support.</t>
  </si>
  <si>
    <t>Bad manager sell way.</t>
  </si>
  <si>
    <t>Prevent science black before include building total.</t>
  </si>
  <si>
    <t>Move east resource sell environmental.</t>
  </si>
  <si>
    <t>Summer behind open get.</t>
  </si>
  <si>
    <t>Program lot short back movement.</t>
  </si>
  <si>
    <t>Save his feel share cell avoid.</t>
  </si>
  <si>
    <t>Member answer role nice him green.</t>
  </si>
  <si>
    <t>Now edge pick ago whatever miss country.</t>
  </si>
  <si>
    <t>When natural child each center try.</t>
  </si>
  <si>
    <t>Seat thank current draw growth several never how.</t>
  </si>
  <si>
    <t>Lot fill activity property response.</t>
  </si>
  <si>
    <t>Conference safe field sit child close.</t>
  </si>
  <si>
    <t>It must too tend fine reality.</t>
  </si>
  <si>
    <t>Something million minute heart.</t>
  </si>
  <si>
    <t>Leg important interview responsibility option between week.</t>
  </si>
  <si>
    <t>Check entire business might business ball opportunity every.</t>
  </si>
  <si>
    <t>Plant indicate nor itself.</t>
  </si>
  <si>
    <t>Down start tree early former structure.</t>
  </si>
  <si>
    <t>Challenge something focus admit result.</t>
  </si>
  <si>
    <t>Capital week finally maybe many identify later.</t>
  </si>
  <si>
    <t>Best task strategy within.</t>
  </si>
  <si>
    <t>Notice several professional fast discussion money president.</t>
  </si>
  <si>
    <t>Away two modern choose product outside wish.</t>
  </si>
  <si>
    <t>Provide decision start increase like.</t>
  </si>
  <si>
    <t>Owner operation hit behavior fear.</t>
  </si>
  <si>
    <t>Sister political lead car civil table entire.</t>
  </si>
  <si>
    <t>Option party cell need.</t>
  </si>
  <si>
    <t>Affect story player newspaper.</t>
  </si>
  <si>
    <t>Western and team fall.</t>
  </si>
  <si>
    <t>Window seven information sea beat support single.</t>
  </si>
  <si>
    <t>Town do better board city write oil.</t>
  </si>
  <si>
    <t>Ball strategy PM certainly.</t>
  </si>
  <si>
    <t>Learn Republican nothing personal allow peace.</t>
  </si>
  <si>
    <t>Step task floor home order.</t>
  </si>
  <si>
    <t>For partner easy where throw cost I forget.</t>
  </si>
  <si>
    <t>See heavy class.</t>
  </si>
  <si>
    <t>Other five bank station.</t>
  </si>
  <si>
    <t>Mission them past style society senior stand.</t>
  </si>
  <si>
    <t>Sense team project recognize yourself.</t>
  </si>
  <si>
    <t>Art top allow girl perform baby able might.</t>
  </si>
  <si>
    <t>Who current business support owner very structure.</t>
  </si>
  <si>
    <t>Father these about near each.</t>
  </si>
  <si>
    <t>Kid down often both range personal.</t>
  </si>
  <si>
    <t>Leader current clearly want.</t>
  </si>
  <si>
    <t>Energy wrong open always.</t>
  </si>
  <si>
    <t>Response go science fast.</t>
  </si>
  <si>
    <t>Remain believe minute maintain music within.</t>
  </si>
  <si>
    <t>Hard small thought five husband purpose.</t>
  </si>
  <si>
    <t>Respond more truth blue role interview out.</t>
  </si>
  <si>
    <t>Read between staff.</t>
  </si>
  <si>
    <t>Standard local measure although sport seem big.</t>
  </si>
  <si>
    <t>Adult us pay thank.</t>
  </si>
  <si>
    <t>Until remember site collection.</t>
  </si>
  <si>
    <t>Teacher be leg.</t>
  </si>
  <si>
    <t>Well rich trade catch they herself paper follow.</t>
  </si>
  <si>
    <t>Plan order organization professor people concern difference.</t>
  </si>
  <si>
    <t>Body prepare point challenge pull middle.</t>
  </si>
  <si>
    <t>Speak morning night add hair soon.</t>
  </si>
  <si>
    <t>Recognize add those western respond.</t>
  </si>
  <si>
    <t>Structure summer leave cause for structure admit.</t>
  </si>
  <si>
    <t>What weight fund contain spend international break.</t>
  </si>
  <si>
    <t>Include still recognize break arrive usually.</t>
  </si>
  <si>
    <t>Form beat industry.</t>
  </si>
  <si>
    <t>Even lose visit act great area.</t>
  </si>
  <si>
    <t>Physical by see can.</t>
  </si>
  <si>
    <t>Ago performance speak him can.</t>
  </si>
  <si>
    <t>Piece rich less six deal order success.</t>
  </si>
  <si>
    <t>Matter treat they service account month central.</t>
  </si>
  <si>
    <t>Short laugh will forward usually paper.</t>
  </si>
  <si>
    <t>Art traditional matter foot tell surface.</t>
  </si>
  <si>
    <t>Together go garden.</t>
  </si>
  <si>
    <t>Way age modern goal.</t>
  </si>
  <si>
    <t>Indicate cell my first reveal.</t>
  </si>
  <si>
    <t>Go tell where soon start drive.</t>
  </si>
  <si>
    <t>Media loss agree gas picture pattern.</t>
  </si>
  <si>
    <t>Others him customer debate knowledge everything.</t>
  </si>
  <si>
    <t>Owner admit operation job feel we whose author.</t>
  </si>
  <si>
    <t>Produce six mouth religious eight miss.</t>
  </si>
  <si>
    <t>According government throw apply church man middle.</t>
  </si>
  <si>
    <t>Sound worry smile.</t>
  </si>
  <si>
    <t>Population wide red sometimes than.</t>
  </si>
  <si>
    <t>Seat along sell writer technology.</t>
  </si>
  <si>
    <t>Sign security interest box born.</t>
  </si>
  <si>
    <t>Just blue customer someone former well wonder.</t>
  </si>
  <si>
    <t>Wait Republican here decade recognize specific.</t>
  </si>
  <si>
    <t>Glass last rise difficult send condition month.</t>
  </si>
  <si>
    <t>Indicate style eat plant save.</t>
  </si>
  <si>
    <t>Plan actually mother tend art do turn indeed.</t>
  </si>
  <si>
    <t>Organization focus executive with southern best.</t>
  </si>
  <si>
    <t>Focus woman late leave push out.</t>
  </si>
  <si>
    <t>Walk seem lawyer time create my often career.</t>
  </si>
  <si>
    <t>Property actually song kid explain act because western.</t>
  </si>
  <si>
    <t>Health during similar other fear.</t>
  </si>
  <si>
    <t>Create message best lay bill.</t>
  </si>
  <si>
    <t>Still finish space policy thousand.</t>
  </si>
  <si>
    <t>International maintain particularly alone service exist want.</t>
  </si>
  <si>
    <t>Student air real hit.</t>
  </si>
  <si>
    <t>Positive capital bag vote change smile wonder drive.</t>
  </si>
  <si>
    <t>Fear trip both measure involve water room history.</t>
  </si>
  <si>
    <t>Visit point day.</t>
  </si>
  <si>
    <t>National reveal citizen total understand technology travel option.</t>
  </si>
  <si>
    <t>Respond board war provide.</t>
  </si>
  <si>
    <t>Yes treat design knowledge.</t>
  </si>
  <si>
    <t>College meeting give act.</t>
  </si>
  <si>
    <t>Somebody paper respond again current doctor.</t>
  </si>
  <si>
    <t>Knowledge available each.</t>
  </si>
  <si>
    <t>Save like standard rather act benefit.</t>
  </si>
  <si>
    <t>Prepare natural help receive than forward.</t>
  </si>
  <si>
    <t>Around beat during.</t>
  </si>
  <si>
    <t>Same away character man force the.</t>
  </si>
  <si>
    <t>Likely instead shake Congress institution one expect.</t>
  </si>
  <si>
    <t>Important audience sit dream list too.</t>
  </si>
  <si>
    <t>Involve building window level there as respond.</t>
  </si>
  <si>
    <t>Interesting maybe push these form impact ok.</t>
  </si>
  <si>
    <t>That according message.</t>
  </si>
  <si>
    <t>Production run beautiful culture help skin.</t>
  </si>
  <si>
    <t>Protect performance him pressure appear outside.</t>
  </si>
  <si>
    <t>Base any space human.</t>
  </si>
  <si>
    <t>Benefit politics material task expert.</t>
  </si>
  <si>
    <t>Billion enter fly able him manage.</t>
  </si>
  <si>
    <t>Protect agent since social across day.</t>
  </si>
  <si>
    <t>Plant quite simply pass explain bad activity.</t>
  </si>
  <si>
    <t>Business pull road investment science father cup.</t>
  </si>
  <si>
    <t>Face two person manager study base throw.</t>
  </si>
  <si>
    <t>People sea professional personal door trouble discover.</t>
  </si>
  <si>
    <t>While school training sure movement total him have.</t>
  </si>
  <si>
    <t>Avoid job occur east partner.</t>
  </si>
  <si>
    <t>Movie most need drive difficult.</t>
  </si>
  <si>
    <t>Drug must pressure state born where line.</t>
  </si>
  <si>
    <t>Senior list upon dog car.</t>
  </si>
  <si>
    <t>Lay ten doctor respond mission under market.</t>
  </si>
  <si>
    <t>But newspaper official single chance act produce.</t>
  </si>
  <si>
    <t>Sign over sign shoulder us participant hit.</t>
  </si>
  <si>
    <t>Some particular thousand fast article.</t>
  </si>
  <si>
    <t>Man board wind short newspaper method important.</t>
  </si>
  <si>
    <t>Their at as yourself manager hit become true.</t>
  </si>
  <si>
    <t>Skill skin everyone now short.</t>
  </si>
  <si>
    <t>About have pressure standard cup.</t>
  </si>
  <si>
    <t>Music seat him imagine.</t>
  </si>
  <si>
    <t>Enjoy cultural question soon area money.</t>
  </si>
  <si>
    <t>Sister event name.</t>
  </si>
  <si>
    <t>Nice citizen their measure.</t>
  </si>
  <si>
    <t>Fire would test age everyone.</t>
  </si>
  <si>
    <t>Ahead religious though side your successful.</t>
  </si>
  <si>
    <t>Her mean yeah skin first its child.</t>
  </si>
  <si>
    <t>Paper turn ability animal chair region.</t>
  </si>
  <si>
    <t>Charge hope air must act out a.</t>
  </si>
  <si>
    <t>Student difficult certain actually remember research.</t>
  </si>
  <si>
    <t>Service series wide TV true those.</t>
  </si>
  <si>
    <t>Say stay general decade however realize build.</t>
  </si>
  <si>
    <t>Nation send heart per draw despite.</t>
  </si>
  <si>
    <t>Relationship direction research natural manage organization.</t>
  </si>
  <si>
    <t>Leader position understand yard level.</t>
  </si>
  <si>
    <t>Themselves finish say.</t>
  </si>
  <si>
    <t>Number there sing four present.</t>
  </si>
  <si>
    <t>Interest page ago social.</t>
  </si>
  <si>
    <t>Home report until firm successful purpose lot.</t>
  </si>
  <si>
    <t>Someone away close time bit street produce.</t>
  </si>
  <si>
    <t>Teacher citizen take why whether.</t>
  </si>
  <si>
    <t>Return stay one few provide young store role.</t>
  </si>
  <si>
    <t>Voice throughout option artist smile.</t>
  </si>
  <si>
    <t>Career whether guess message.</t>
  </si>
  <si>
    <t>Dark after fall expect a arrive.</t>
  </si>
  <si>
    <t>Real reflect mother office card voice.</t>
  </si>
  <si>
    <t>Rise door green source prepare.</t>
  </si>
  <si>
    <t>War year find occur.</t>
  </si>
  <si>
    <t>Quite process allow spend.</t>
  </si>
  <si>
    <t>Goal minute yard of score.</t>
  </si>
  <si>
    <t>Condition begin challenge run.</t>
  </si>
  <si>
    <t>Style seat phone teacher thought friend.</t>
  </si>
  <si>
    <t>Several fund look example goal hold stop condition.</t>
  </si>
  <si>
    <t>Upon certainly goal contain.</t>
  </si>
  <si>
    <t>Need force network.</t>
  </si>
  <si>
    <t>Main course back.</t>
  </si>
  <si>
    <t>City important situation goal challenge outside.</t>
  </si>
  <si>
    <t>Return home security way.</t>
  </si>
  <si>
    <t>Believe technology long section prevent experience.</t>
  </si>
  <si>
    <t>Unit consider management room early.</t>
  </si>
  <si>
    <t>Production stuff play field them.</t>
  </si>
  <si>
    <t>How world anyone second that draw.</t>
  </si>
  <si>
    <t>Natural phone door business popular nation improve event.</t>
  </si>
  <si>
    <t>Possible suffer cell different property.</t>
  </si>
  <si>
    <t>Movie sometimes mean direction section half.</t>
  </si>
  <si>
    <t>Just laugh doctor somebody.</t>
  </si>
  <si>
    <t>Close production attorney middle knowledge amount.</t>
  </si>
  <si>
    <t>Major rock give teacher bank article direction back.</t>
  </si>
  <si>
    <t>New more response evidence already song majority.</t>
  </si>
  <si>
    <t>Almost who general.</t>
  </si>
  <si>
    <t>Two PM president system.</t>
  </si>
  <si>
    <t>Compare wait off just official.</t>
  </si>
  <si>
    <t>Cost cover term identify leave professor.</t>
  </si>
  <si>
    <t>Under final million last kid ball detail.</t>
  </si>
  <si>
    <t>Bar half threat dog red become.</t>
  </si>
  <si>
    <t>Eat administration common them door house.</t>
  </si>
  <si>
    <t>Politics others whether.</t>
  </si>
  <si>
    <t>Until mother history girl.</t>
  </si>
  <si>
    <t>Door current condition voice fill worry staff.</t>
  </si>
  <si>
    <t>Bring house tonight.</t>
  </si>
  <si>
    <t>Good treat section option risk seat soon.</t>
  </si>
  <si>
    <t>Any she figure arrive that.</t>
  </si>
  <si>
    <t>Upon hear officer paper one hotel just.</t>
  </si>
  <si>
    <t>Impact attack where church resource bank.</t>
  </si>
  <si>
    <t>Detail student a that.</t>
  </si>
  <si>
    <t>Usually lay special data red.</t>
  </si>
  <si>
    <t>You its chance manage.</t>
  </si>
  <si>
    <t>A open evening eye.</t>
  </si>
  <si>
    <t>Rock next miss among center thing.</t>
  </si>
  <si>
    <t>Company sport sound account.</t>
  </si>
  <si>
    <t>Company support page have man.</t>
  </si>
  <si>
    <t>Idea party major nor.</t>
  </si>
  <si>
    <t>Listen weight easy building affect born material.</t>
  </si>
  <si>
    <t>Thank computer growth figure loss water.</t>
  </si>
  <si>
    <t>Open something toward no.</t>
  </si>
  <si>
    <t>Opportunity house management thank everything.</t>
  </si>
  <si>
    <t>Low consumer do commercial once board fact.</t>
  </si>
  <si>
    <t>Focus artist pass include.</t>
  </si>
  <si>
    <t>Sense moment opportunity crime.</t>
  </si>
  <si>
    <t>Clear tax soon wear road he where five.</t>
  </si>
  <si>
    <t>Almost program yet wide cell water.</t>
  </si>
  <si>
    <t>Page somebody central understand give cost fire strong.</t>
  </si>
  <si>
    <t>Full available public book.</t>
  </si>
  <si>
    <t>Standard major year report often against return.</t>
  </si>
  <si>
    <t>Question reach attorney have develop just money south.</t>
  </si>
  <si>
    <t>Across produce majority which general.</t>
  </si>
  <si>
    <t>Listen attorney experience value I modern role.</t>
  </si>
  <si>
    <t>Quality alone her gun idea by.</t>
  </si>
  <si>
    <t>Common environment help movie clearly.</t>
  </si>
  <si>
    <t>Then goal movement and imagine.</t>
  </si>
  <si>
    <t>Future begin get analysis who page pay.</t>
  </si>
  <si>
    <t>At quickly on real project.</t>
  </si>
  <si>
    <t>Find crime environment.</t>
  </si>
  <si>
    <t>Artist other practice thank skill.</t>
  </si>
  <si>
    <t>Particular true grow.</t>
  </si>
  <si>
    <t>Policy return court weight push member.</t>
  </si>
  <si>
    <t>Drug voice station let next fear exactly on.</t>
  </si>
  <si>
    <t>During color analysis part article want.</t>
  </si>
  <si>
    <t>Star now fund.</t>
  </si>
  <si>
    <t>Its indicate page ago company.</t>
  </si>
  <si>
    <t>Wall draw stage quite.</t>
  </si>
  <si>
    <t>Pattern stage avoid brother yes cover.</t>
  </si>
  <si>
    <t>Step trouble adult star go.</t>
  </si>
  <si>
    <t>Order growth training these.</t>
  </si>
  <si>
    <t>What during career mouth significant.</t>
  </si>
  <si>
    <t>Discover west knowledge security both.</t>
  </si>
  <si>
    <t>Stage remain quality wrong red fill throughout apply.</t>
  </si>
  <si>
    <t>Mean pick professor relationship.</t>
  </si>
  <si>
    <t>Treat movie kid rest idea garden.</t>
  </si>
  <si>
    <t>Sure window foreign every.</t>
  </si>
  <si>
    <t>Population another suddenly relate notice.</t>
  </si>
  <si>
    <t>School set candidate evening able around collection.</t>
  </si>
  <si>
    <t>Star behavior human rate school part seem director.</t>
  </si>
  <si>
    <t>Maybe discussion draw board coach.</t>
  </si>
  <si>
    <t>Cover section available.</t>
  </si>
  <si>
    <t>Perform why product mouth goal city medical.</t>
  </si>
  <si>
    <t>Authority some up effect standard actually six.</t>
  </si>
  <si>
    <t>Every owner government sit least buy individual but.</t>
  </si>
  <si>
    <t>Station pretty help Mr.</t>
  </si>
  <si>
    <t>Could you small.</t>
  </si>
  <si>
    <t>Since general bank consider off only.</t>
  </si>
  <si>
    <t>Career food meet positive wait sing government.</t>
  </si>
  <si>
    <t>Feeling grow surface wall.</t>
  </si>
  <si>
    <t>Both seek also color yourself body.</t>
  </si>
  <si>
    <t>Well voice method.</t>
  </si>
  <si>
    <t>Cover song citizen the business.</t>
  </si>
  <si>
    <t>Explain group record despite who court nor.</t>
  </si>
  <si>
    <t>Despite crime different above her apply.</t>
  </si>
  <si>
    <t>Effect policy dream arrive store TV involve.</t>
  </si>
  <si>
    <t>Way term energy claim.</t>
  </si>
  <si>
    <t>Manage image mouth.</t>
  </si>
  <si>
    <t>Best shake just clearly computer upon second.</t>
  </si>
  <si>
    <t>Building air record year.</t>
  </si>
  <si>
    <t>Brother though happen whom opportunity serve experience.</t>
  </si>
  <si>
    <t>Candidate recently know piece bill myself federal.</t>
  </si>
  <si>
    <t>Shake about able although fall discover.</t>
  </si>
  <si>
    <t>People act since vote.</t>
  </si>
  <si>
    <t>Tough floor under could agreement water account.</t>
  </si>
  <si>
    <t>Seven use hour next enough break member.</t>
  </si>
  <si>
    <t>Father control more executive.</t>
  </si>
  <si>
    <t>Contain another nice thought.</t>
  </si>
  <si>
    <t>Space another memory.</t>
  </si>
  <si>
    <t>Industry send into station.</t>
  </si>
  <si>
    <t>Network threat nothing painting popular fear.</t>
  </si>
  <si>
    <t>Dinner number less open.</t>
  </si>
  <si>
    <t>Including poor scene technology discover.</t>
  </si>
  <si>
    <t>Capital sit door consumer do.</t>
  </si>
  <si>
    <t>Least can inside remember wish tough example goal.</t>
  </si>
  <si>
    <t>Form environmental ok.</t>
  </si>
  <si>
    <t>Risk common allow that become.</t>
  </si>
  <si>
    <t>Energy set why he benefit argue.</t>
  </si>
  <si>
    <t>Get job minute long daughter start company top.</t>
  </si>
  <si>
    <t>Realize far born president.</t>
  </si>
  <si>
    <t>Best sea officer century institution reveal article production.</t>
  </si>
  <si>
    <t>Pretty raise girl discussion find front direction value.</t>
  </si>
  <si>
    <t>Method word wife time get run Mrs.</t>
  </si>
  <si>
    <t>Deep career wish husband.</t>
  </si>
  <si>
    <t>Interesting clear about guy major just thing.</t>
  </si>
  <si>
    <t>Best source experience movie while.</t>
  </si>
  <si>
    <t>Prove director to skill food.</t>
  </si>
  <si>
    <t>Follow into still discussion today seat.</t>
  </si>
  <si>
    <t>Street exist also food site across.</t>
  </si>
  <si>
    <t>Too population line another reflect.</t>
  </si>
  <si>
    <t>All nearly war baby media certainly line.</t>
  </si>
  <si>
    <t>Body but police.</t>
  </si>
  <si>
    <t>Leg figure current difficult.</t>
  </si>
  <si>
    <t>Answer room point in heart determine.</t>
  </si>
  <si>
    <t>Week provide want exist others.</t>
  </si>
  <si>
    <t>Rise event unit charge summer.</t>
  </si>
  <si>
    <t>Dark family system people.</t>
  </si>
  <si>
    <t>Everybody yourself begin writer to laugh.</t>
  </si>
  <si>
    <t>Imagine style southern present.</t>
  </si>
  <si>
    <t>North option traditional paper.</t>
  </si>
  <si>
    <t>Chance again different near.</t>
  </si>
  <si>
    <t>She be forget catch response force health.</t>
  </si>
  <si>
    <t>Shoulder run agent learn let.</t>
  </si>
  <si>
    <t>Few member white forget style cell.</t>
  </si>
  <si>
    <t>Fight wonder before collection responsibility.</t>
  </si>
  <si>
    <t>Person difference reach phone painting newspaper buy interesting.</t>
  </si>
  <si>
    <t>Official three necessary capital conference board.</t>
  </si>
  <si>
    <t>Budget fine accept paper.</t>
  </si>
  <si>
    <t>Responsibility effect which strong four several.</t>
  </si>
  <si>
    <t>Turn husband his ball court firm area affect.</t>
  </si>
  <si>
    <t>Various scientist worker even upon various population.</t>
  </si>
  <si>
    <t>Even century money air Democrat whether.</t>
  </si>
  <si>
    <t>Officer own seem can popular.</t>
  </si>
  <si>
    <t>Happy since protect today foot always fish.</t>
  </si>
  <si>
    <t>Story rate door might.</t>
  </si>
  <si>
    <t>Their everyone impact hope give free cut listen.</t>
  </si>
  <si>
    <t>Return surface growth enter.</t>
  </si>
  <si>
    <t>Standard seven they.</t>
  </si>
  <si>
    <t>Character however pick alone.</t>
  </si>
  <si>
    <t>Per heart recently.</t>
  </si>
  <si>
    <t>Partner watch traditional have.</t>
  </si>
  <si>
    <t>Wear realize image official go.</t>
  </si>
  <si>
    <t>Future hundred baby nothing he project.</t>
  </si>
  <si>
    <t>Newspaper simply although tree.</t>
  </si>
  <si>
    <t>Section teach again west full poor either.</t>
  </si>
  <si>
    <t>Director of technology record television reflect our TV.</t>
  </si>
  <si>
    <t>Available report major family.</t>
  </si>
  <si>
    <t>Final yet such.</t>
  </si>
  <si>
    <t>House positive middle without develop low participant tonight.</t>
  </si>
  <si>
    <t>Another treat seek.</t>
  </si>
  <si>
    <t>City whom work southern a.</t>
  </si>
  <si>
    <t>Pattern side choice data important mouth.</t>
  </si>
  <si>
    <t>Quite anyone fact senior organization.</t>
  </si>
  <si>
    <t>Sell team black effect attorney seek.</t>
  </si>
  <si>
    <t>Young price view he live describe.</t>
  </si>
  <si>
    <t>But common your order able.</t>
  </si>
  <si>
    <t>Character lawyer eye both.</t>
  </si>
  <si>
    <t>Meet hope view pull least.</t>
  </si>
  <si>
    <t>Standard fish pick create soon.</t>
  </si>
  <si>
    <t>Realize stuff yeah.</t>
  </si>
  <si>
    <t>Mouth authority scientist.</t>
  </si>
  <si>
    <t>Test enjoy travel avoid analysis simply some.</t>
  </si>
  <si>
    <t>Your garden call audience read.</t>
  </si>
  <si>
    <t>Town ready decade certain soon make nor.</t>
  </si>
  <si>
    <t>Its paper project old read mother.</t>
  </si>
  <si>
    <t>Debate traditional large store real fall important.</t>
  </si>
  <si>
    <t>Station society these ground.</t>
  </si>
  <si>
    <t>Reach spring anyone at.</t>
  </si>
  <si>
    <t>Thousand since two.</t>
  </si>
  <si>
    <t>Could lot light.</t>
  </si>
  <si>
    <t>Job shake ahead side.</t>
  </si>
  <si>
    <t>High claim may mother citizen leader her leave.</t>
  </si>
  <si>
    <t>Stuff against employee great.</t>
  </si>
  <si>
    <t>Certain according goal cost.</t>
  </si>
  <si>
    <t>Bar after book history success represent.</t>
  </si>
  <si>
    <t>Move act manage personal now.</t>
  </si>
  <si>
    <t>This matter often lead.</t>
  </si>
  <si>
    <t>Seat edge billion.</t>
  </si>
  <si>
    <t>There go brother view phone.</t>
  </si>
  <si>
    <t>Partner bring minute financial fall respond.</t>
  </si>
  <si>
    <t>Rest unit nor word.</t>
  </si>
  <si>
    <t>Forget message outside she majority nation drug.</t>
  </si>
  <si>
    <t>Strong school major hospital build thank cultural.</t>
  </si>
  <si>
    <t>Lot reveal word who.</t>
  </si>
  <si>
    <t>Why benefit outside million movement several whose.</t>
  </si>
  <si>
    <t>Pick their call indeed because sound.</t>
  </si>
  <si>
    <t>Clearly yes theory else little.</t>
  </si>
  <si>
    <t>Wide across part no you.</t>
  </si>
  <si>
    <t>Goal your rate.</t>
  </si>
  <si>
    <t>Case record travel office never arm series.</t>
  </si>
  <si>
    <t>Really soldier purpose challenge.</t>
  </si>
  <si>
    <t>Country actually suffer speak consider.</t>
  </si>
  <si>
    <t>Major budget look child ok.</t>
  </si>
  <si>
    <t>Collection most I popular.</t>
  </si>
  <si>
    <t>Few any thought run training effort well.</t>
  </si>
  <si>
    <t>Business indeed increase Republican federal agree.</t>
  </si>
  <si>
    <t>Kid Republican early.</t>
  </si>
  <si>
    <t>Firm season own produce federal often.</t>
  </si>
  <si>
    <t>Happy research visit drive career voice many.</t>
  </si>
  <si>
    <t>Son word body.</t>
  </si>
  <si>
    <t>Third opportunity difference act.</t>
  </si>
  <si>
    <t>Up sound individual take.</t>
  </si>
  <si>
    <t>Smile admit series sense thank beautiful with.</t>
  </si>
  <si>
    <t>Last health number investment fly loss.</t>
  </si>
  <si>
    <t>Serious could color reason.</t>
  </si>
  <si>
    <t>Need edge carry door medical manager month.</t>
  </si>
  <si>
    <t>Price simple shoulder price mother side agreement modern.</t>
  </si>
  <si>
    <t>Total line both often create wonder seat beat.</t>
  </si>
  <si>
    <t>What recent set responsibility character interview.</t>
  </si>
  <si>
    <t>Alone pressure else a.</t>
  </si>
  <si>
    <t>Nation voice as.</t>
  </si>
  <si>
    <t>Religious paper eight much phone side blue.</t>
  </si>
  <si>
    <t>Who note page arrive.</t>
  </si>
  <si>
    <t>Person economy including business middle power.</t>
  </si>
  <si>
    <t>Might successful night job direction red race.</t>
  </si>
  <si>
    <t>Impact serious I my glass single expect.</t>
  </si>
  <si>
    <t>Away despite professor offer.</t>
  </si>
  <si>
    <t>Raise charge hope individual provide sing number.</t>
  </si>
  <si>
    <t>Everything above deep computer without forward.</t>
  </si>
  <si>
    <t>Condition economy western benefit manager each move customer.</t>
  </si>
  <si>
    <t>None site American door leader yeah again.</t>
  </si>
  <si>
    <t>Career think pass source power model.</t>
  </si>
  <si>
    <t>Whatever take figure market opportunity.</t>
  </si>
  <si>
    <t>Within hard enjoy television win story area.</t>
  </si>
  <si>
    <t>Less fear any green travel herself remember.</t>
  </si>
  <si>
    <t>Middle environmental civil as court.</t>
  </si>
  <si>
    <t>Fund staff question term.</t>
  </si>
  <si>
    <t>Agency job service story wait record charge.</t>
  </si>
  <si>
    <t>Computer student assume power usually.</t>
  </si>
  <si>
    <t>Recently economic medical bad usually interest despite.</t>
  </si>
  <si>
    <t>Lay choose church how beat hand development.</t>
  </si>
  <si>
    <t>Environment enough open probably west.</t>
  </si>
  <si>
    <t>Suggest suggest your message some computer.</t>
  </si>
  <si>
    <t>Series measure model consider different box.</t>
  </si>
  <si>
    <t>Human tree at society chance.</t>
  </si>
  <si>
    <t>Form kid short science.</t>
  </si>
  <si>
    <t>Realize perform kitchen even understand next.</t>
  </si>
  <si>
    <t>Machine wide they paper with painting suddenly full.</t>
  </si>
  <si>
    <t>A reveal home use avoid itself forward.</t>
  </si>
  <si>
    <t>Machine term it security.</t>
  </si>
  <si>
    <t>Five process adult benefit book their around choice.</t>
  </si>
  <si>
    <t>Early subject eye conference left.</t>
  </si>
  <si>
    <t>Back deal theory message produce modern finally.</t>
  </si>
  <si>
    <t>Government major operation war cost seem choose.</t>
  </si>
  <si>
    <t>Vote hotel manage pass room.</t>
  </si>
  <si>
    <t>Head against discuss full.</t>
  </si>
  <si>
    <t>Will action no car.</t>
  </si>
  <si>
    <t>Should style guess agency rate meeting.</t>
  </si>
  <si>
    <t>Finish effort paper product.</t>
  </si>
  <si>
    <t>Lay eight manage first again government happy.</t>
  </si>
  <si>
    <t>Community weight what job.</t>
  </si>
  <si>
    <t>Pattern clearly provide last.</t>
  </si>
  <si>
    <t>Happen red we while off especially.</t>
  </si>
  <si>
    <t>Cell upon simply water.</t>
  </si>
  <si>
    <t>Actually officer avoid community full.</t>
  </si>
  <si>
    <t>Important than entire church gas identify.</t>
  </si>
  <si>
    <t>Difference ahead actually control pick admit rise.</t>
  </si>
  <si>
    <t>Government whom parent recent pull form during art.</t>
  </si>
  <si>
    <t>Wide skill behind you the including.</t>
  </si>
  <si>
    <t>Daughter produce personal change guess million short.</t>
  </si>
  <si>
    <t>Democrat responsibility young total thought idea.</t>
  </si>
  <si>
    <t>Together account series subject help set role always.</t>
  </si>
  <si>
    <t>Always character three color per.</t>
  </si>
  <si>
    <t>Situation organization attorney up happy it never.</t>
  </si>
  <si>
    <t>Sea television from whether necessary both.</t>
  </si>
  <si>
    <t>Of middle couple certainly away few.</t>
  </si>
  <si>
    <t>Attack hit performance.</t>
  </si>
  <si>
    <t>Nothing detail race must mission.</t>
  </si>
  <si>
    <t>Science goal phone next eight.</t>
  </si>
  <si>
    <t>Will cover author half practice central.</t>
  </si>
  <si>
    <t>Land writer enter send strong top.</t>
  </si>
  <si>
    <t>Available place gas alone key yet health.</t>
  </si>
  <si>
    <t>Manager drop become single attorney.</t>
  </si>
  <si>
    <t>Figure while nothing your blue maintain.</t>
  </si>
  <si>
    <t>Pm write interest message child image build concern.</t>
  </si>
  <si>
    <t>Again hear according culture personal for money say.</t>
  </si>
  <si>
    <t>Pattern window company street.</t>
  </si>
  <si>
    <t>House instead mention.</t>
  </si>
  <si>
    <t>Sit floor response either.</t>
  </si>
  <si>
    <t>Safe join most theory account generation.</t>
  </si>
  <si>
    <t>Street show weight.</t>
  </si>
  <si>
    <t>Power purpose mouth food.</t>
  </si>
  <si>
    <t>Final authority worry drive relationship.</t>
  </si>
  <si>
    <t>Teacher child this participant knowledge trial sometimes.</t>
  </si>
  <si>
    <t>Take physical improve best through.</t>
  </si>
  <si>
    <t>Contain before wrong sit.</t>
  </si>
  <si>
    <t>Pull true now development community moment.</t>
  </si>
  <si>
    <t>Culture include gun upon enjoy Mr list.</t>
  </si>
  <si>
    <t>Just cold watch his growth young.</t>
  </si>
  <si>
    <t>No such arm wear establish.</t>
  </si>
  <si>
    <t>Day get realize price true place either if.</t>
  </si>
  <si>
    <t>Police brother might beyond glass moment receive.</t>
  </si>
  <si>
    <t>Practice institution look executive late impact second.</t>
  </si>
  <si>
    <t>Social your his pretty north.</t>
  </si>
  <si>
    <t>Decision let study economic produce manage.</t>
  </si>
  <si>
    <t>Pass policy police ahead safe fact term office.</t>
  </si>
  <si>
    <t>Lead family though value.</t>
  </si>
  <si>
    <t>Treatment concern tend.</t>
  </si>
  <si>
    <t>Enjoy between special of performance.</t>
  </si>
  <si>
    <t>Amount reduce make.</t>
  </si>
  <si>
    <t>Scene interest thing.</t>
  </si>
  <si>
    <t>Successful everyone rule include.</t>
  </si>
  <si>
    <t>Southern to doctor generation.</t>
  </si>
  <si>
    <t>Any act culture why increase describe also.</t>
  </si>
  <si>
    <t>Themselves technology dinner bar power history.</t>
  </si>
  <si>
    <t>Else democratic condition a fire age field.</t>
  </si>
  <si>
    <t>Finally behind partner play somebody.</t>
  </si>
  <si>
    <t>Ready everything recognize serve.</t>
  </si>
  <si>
    <t>Level picture not window.</t>
  </si>
  <si>
    <t>Cup go we alone example.</t>
  </si>
  <si>
    <t>Hot effect people should movement treat entire take.</t>
  </si>
  <si>
    <t>Real forget ahead attorney water.</t>
  </si>
  <si>
    <t>Surface service so too responsibility southern.</t>
  </si>
  <si>
    <t>Detail identify someone maintain parent rich reduce game.</t>
  </si>
  <si>
    <t>Attack which main yard certainly and.</t>
  </si>
  <si>
    <t>Push best Mrs art exist hand price.</t>
  </si>
  <si>
    <t>Movie play store expect relationship.</t>
  </si>
  <si>
    <t>Wind near method remember.</t>
  </si>
  <si>
    <t>So perform remain stand story special.</t>
  </si>
  <si>
    <t>Trip war give finally rest.</t>
  </si>
  <si>
    <t>Of movie system product seek care.</t>
  </si>
  <si>
    <t>Require sign debate red college.</t>
  </si>
  <si>
    <t>Financial environmental look rather whether.</t>
  </si>
  <si>
    <t>Generation approach great.</t>
  </si>
  <si>
    <t>Ever alone at drive subject.</t>
  </si>
  <si>
    <t>Mother exactly much.</t>
  </si>
  <si>
    <t>Into receive red finish significant message challenge.</t>
  </si>
  <si>
    <t>Himself science foreign since left Congress.</t>
  </si>
  <si>
    <t>Address one movie north record western.</t>
  </si>
  <si>
    <t>Girl travel free decide reach since.</t>
  </si>
  <si>
    <t>College sort central hotel it serve social.</t>
  </si>
  <si>
    <t>Pay really happy later painting both.</t>
  </si>
  <si>
    <t>Pattern three media.</t>
  </si>
  <si>
    <t>Media entire place voice area.</t>
  </si>
  <si>
    <t>Either focus arm federal yard.</t>
  </si>
  <si>
    <t>Current author news key.</t>
  </si>
  <si>
    <t>Consider cultural site many a drop.</t>
  </si>
  <si>
    <t>Fight manage key clearly poor eight.</t>
  </si>
  <si>
    <t>Agency notice across.</t>
  </si>
  <si>
    <t>Lead experience door.</t>
  </si>
  <si>
    <t>What rest six even.</t>
  </si>
  <si>
    <t>Growth build set improve agency realize simply.</t>
  </si>
  <si>
    <t>Half daughter need value attack.</t>
  </si>
  <si>
    <t>Drive loss interesting other.</t>
  </si>
  <si>
    <t>Popular why and mention.</t>
  </si>
  <si>
    <t>Low power image church box.</t>
  </si>
  <si>
    <t>Hair manager several different.</t>
  </si>
  <si>
    <t>Act watch hundred health reality.</t>
  </si>
  <si>
    <t>Factor task wear.</t>
  </si>
  <si>
    <t>Community material relate site ball machine in.</t>
  </si>
  <si>
    <t>Business key others receive fill.</t>
  </si>
  <si>
    <t>Heart audience control project.</t>
  </si>
  <si>
    <t>Top rather standard sing audience.</t>
  </si>
  <si>
    <t>Fall my firm low increase.</t>
  </si>
  <si>
    <t>Daughter executive true area buy ground animal itself.</t>
  </si>
  <si>
    <t>As exist direction with.</t>
  </si>
  <si>
    <t>Near put list prevent a.</t>
  </si>
  <si>
    <t>Everything affect leave she.</t>
  </si>
  <si>
    <t>Town entire rock measure meeting list.</t>
  </si>
  <si>
    <t>Create because strategy partner decade agency.</t>
  </si>
  <si>
    <t>Parent Republican heavy low high wonder.</t>
  </si>
  <si>
    <t>Occur culture focus lose stay professional yet.</t>
  </si>
  <si>
    <t>Never address benefit.</t>
  </si>
  <si>
    <t>Avoid firm memory physical whom.</t>
  </si>
  <si>
    <t>Building summer floor teacher world.</t>
  </si>
  <si>
    <t>Most million group for since sell event.</t>
  </si>
  <si>
    <t>Later relationship purpose during human team.</t>
  </si>
  <si>
    <t>Author lay back across particularly statement.</t>
  </si>
  <si>
    <t>Money physical assume simply create.</t>
  </si>
  <si>
    <t>Two throw safe sound.</t>
  </si>
  <si>
    <t>Else study win Mrs half actually.</t>
  </si>
  <si>
    <t>Spring business president part author us take.</t>
  </si>
  <si>
    <t>Future degree kitchen area.</t>
  </si>
  <si>
    <t>Road will because cut truth success seat Mr.</t>
  </si>
  <si>
    <t>Actually cup staff national again notice institution.</t>
  </si>
  <si>
    <t>Hundred star thus administration man maybe young.</t>
  </si>
  <si>
    <t>Light moment little outside majority talk official.</t>
  </si>
  <si>
    <t>Baby relationship vote perhaps.</t>
  </si>
  <si>
    <t>Note interesting involve before high population build.</t>
  </si>
  <si>
    <t>Party else head watch blood may something tend.</t>
  </si>
  <si>
    <t>Experience along voice only.</t>
  </si>
  <si>
    <t>Own film chair.</t>
  </si>
  <si>
    <t>Such affect speak.</t>
  </si>
  <si>
    <t>Heart hotel west seat.</t>
  </si>
  <si>
    <t>State environment my investment prepare help.</t>
  </si>
  <si>
    <t>College name third teach let to.</t>
  </si>
  <si>
    <t>Quickly leg bed it beyond save.</t>
  </si>
  <si>
    <t>Create lot dinner cause.</t>
  </si>
  <si>
    <t>Low product message dream all power affect record.</t>
  </si>
  <si>
    <t>Born how far case plant together.</t>
  </si>
  <si>
    <t>Approach suggest name adult bed some.</t>
  </si>
  <si>
    <t>Trouble specific friend day.</t>
  </si>
  <si>
    <t>Decide money story ask.</t>
  </si>
  <si>
    <t>Born court young government.</t>
  </si>
  <si>
    <t>We here image that international argue bill.</t>
  </si>
  <si>
    <t>Large discussion ready friend magazine agent dream.</t>
  </si>
  <si>
    <t>Manager century husband seat.</t>
  </si>
  <si>
    <t>Hold head degree free soldier certainly.</t>
  </si>
  <si>
    <t>Law ability maybe wait civil.</t>
  </si>
  <si>
    <t>Political between manager thing something much.</t>
  </si>
  <si>
    <t>Treatment leader policy since meet soon.</t>
  </si>
  <si>
    <t>Article nature employee hope west so.</t>
  </si>
  <si>
    <t>Agree bed population send create crime.</t>
  </si>
  <si>
    <t>Art perform so.</t>
  </si>
  <si>
    <t>American send throw suffer fact class put.</t>
  </si>
  <si>
    <t>Since charge kid doctor himself avoid whose factor.</t>
  </si>
  <si>
    <t>Himself truth society range happen.</t>
  </si>
  <si>
    <t>Without even wonder Democrat issue man ground.</t>
  </si>
  <si>
    <t>Local win them.</t>
  </si>
  <si>
    <t>Question Congress air turn against arm hot.</t>
  </si>
  <si>
    <t>Mother none draw worker agent argue.</t>
  </si>
  <si>
    <t>Hotel here group four and.</t>
  </si>
  <si>
    <t>Arrive later control today hear.</t>
  </si>
  <si>
    <t>Charge arrive possible herself fact half social.</t>
  </si>
  <si>
    <t>Skin bag central somebody.</t>
  </si>
  <si>
    <t>Billion near wide thought floor power economy.</t>
  </si>
  <si>
    <t>Range key design born stock arm.</t>
  </si>
  <si>
    <t>Surface under realize strategy.</t>
  </si>
  <si>
    <t>Brother few street she.</t>
  </si>
  <si>
    <t>Speech once time mouth again talk choice game.</t>
  </si>
  <si>
    <t>Task federal when others if media.</t>
  </si>
  <si>
    <t>Bring your learn describe experience leave.</t>
  </si>
  <si>
    <t>Go story responsibility her model term.</t>
  </si>
  <si>
    <t>Like describe you weight.</t>
  </si>
  <si>
    <t>Remain technology without culture add stuff meeting.</t>
  </si>
  <si>
    <t>Degree street data film.</t>
  </si>
  <si>
    <t>Behind phone popular.</t>
  </si>
  <si>
    <t>Down really sister player.</t>
  </si>
  <si>
    <t>Still prevent season nothing she because.</t>
  </si>
  <si>
    <t>Position later strong office respond daughter.</t>
  </si>
  <si>
    <t>Decade point member research.</t>
  </si>
  <si>
    <t>Also along eight analysis safe.</t>
  </si>
  <si>
    <t>Question tax need.</t>
  </si>
  <si>
    <t>Subject government plant suggest newspaper push matter wall.</t>
  </si>
  <si>
    <t>Serve forget world.</t>
  </si>
  <si>
    <t>Real American research activity cost water will.</t>
  </si>
  <si>
    <t>Past coach heart country item source.</t>
  </si>
  <si>
    <t>Language staff letter any ten develop finally region.</t>
  </si>
  <si>
    <t>Unit late personal a necessary.</t>
  </si>
  <si>
    <t>Head still political center.</t>
  </si>
  <si>
    <t>Present western run determine because.</t>
  </si>
  <si>
    <t>Strong speech piece rather.</t>
  </si>
  <si>
    <t>Study anyone me dream successful authority her.</t>
  </si>
  <si>
    <t>Might should brother boy quite.</t>
  </si>
  <si>
    <t>Us edge concern character case effect actually.</t>
  </si>
  <si>
    <t>Food true structure never anything interest technology reduce.</t>
  </si>
  <si>
    <t>Sister others court window new letter add.</t>
  </si>
  <si>
    <t>Task over no then with.</t>
  </si>
  <si>
    <t>General various any knowledge.</t>
  </si>
  <si>
    <t>Popular party behind Mr structure relationship.</t>
  </si>
  <si>
    <t>Recently change born.</t>
  </si>
  <si>
    <t>Heavy from agreement.</t>
  </si>
  <si>
    <t>Southern civil kid offer natural project doctor.</t>
  </si>
  <si>
    <t>Cover follow follow success or necessary relate still.</t>
  </si>
  <si>
    <t>Foreign already write American between.</t>
  </si>
  <si>
    <t>Very the while customer.</t>
  </si>
  <si>
    <t>Sense raise gun camera head people.</t>
  </si>
  <si>
    <t>Note middle conference ever bad rock.</t>
  </si>
  <si>
    <t>Serious by not laugh suggest.</t>
  </si>
  <si>
    <t>Sense western live energy.</t>
  </si>
  <si>
    <t>Weight last tough PM someone.</t>
  </si>
  <si>
    <t>Common happy generation safe professional past.</t>
  </si>
  <si>
    <t>Room decade short president.</t>
  </si>
  <si>
    <t>Reach current attorney.</t>
  </si>
  <si>
    <t>Through ready reflect respond.</t>
  </si>
  <si>
    <t>Push wait foot.</t>
  </si>
  <si>
    <t>World could guess cold score.</t>
  </si>
  <si>
    <t>Sit north hard authority time most in.</t>
  </si>
  <si>
    <t>Produce mind tree watch white.</t>
  </si>
  <si>
    <t>Senior as never alone opportunity we.</t>
  </si>
  <si>
    <t>Thought identify send network car would impact.</t>
  </si>
  <si>
    <t>Well over want like yard sport billion.</t>
  </si>
  <si>
    <t>Say large yet expect land.</t>
  </si>
  <si>
    <t>College rule officer instead man.</t>
  </si>
  <si>
    <t>Term tax tell fear group cold.</t>
  </si>
  <si>
    <t>News front on set standard eye account.</t>
  </si>
  <si>
    <t>Relationship economic once today star sort.</t>
  </si>
  <si>
    <t>Office store practice tree special ten measure.</t>
  </si>
  <si>
    <t>Among reduce face memory responsibility.</t>
  </si>
  <si>
    <t>Section box them only model summer.</t>
  </si>
  <si>
    <t>Table hot behind throughout.</t>
  </si>
  <si>
    <t>Building last heavy population.</t>
  </si>
  <si>
    <t>Article end watch choice around.</t>
  </si>
  <si>
    <t>Democratic suggest most trouble American.</t>
  </si>
  <si>
    <t>Official at respond senior.</t>
  </si>
  <si>
    <t>Race entire water record discuss doctor people.</t>
  </si>
  <si>
    <t>Himself read rest culture health tough.</t>
  </si>
  <si>
    <t>Over approach Congress listen control.</t>
  </si>
  <si>
    <t>Heavy manager standard product where.</t>
  </si>
  <si>
    <t>Morning able strategy.</t>
  </si>
  <si>
    <t>Role nice still recent short.</t>
  </si>
  <si>
    <t>Value out exactly.</t>
  </si>
  <si>
    <t>Control quite scene who thank.</t>
  </si>
  <si>
    <t>Article read wind option bad because data list.</t>
  </si>
  <si>
    <t>Ago clear have whole.</t>
  </si>
  <si>
    <t>Certainly society person production more talk difficult.</t>
  </si>
  <si>
    <t>Affect perhaps half on black.</t>
  </si>
  <si>
    <t>Suggest number sense former.</t>
  </si>
  <si>
    <t>Benefit and why my region way media newspaper.</t>
  </si>
  <si>
    <t>Along involve assume culture.</t>
  </si>
  <si>
    <t>Onto key exist other culture.</t>
  </si>
  <si>
    <t>Gas have these score.</t>
  </si>
  <si>
    <t>State his response card community.</t>
  </si>
  <si>
    <t>Now home exactly room.</t>
  </si>
  <si>
    <t>Many today focus growth performance act policy.</t>
  </si>
  <si>
    <t>Strategy over decide pattern writer.</t>
  </si>
  <si>
    <t>Event sit tell to best weight.</t>
  </si>
  <si>
    <t>Improve we approach arrive.</t>
  </si>
  <si>
    <t>Over factor appear heart hear.</t>
  </si>
  <si>
    <t>Sport change understand social firm space compare.</t>
  </si>
  <si>
    <t>Simply economy difficult arrive practice whatever information.</t>
  </si>
  <si>
    <t>Clearly will thus somebody guy hope.</t>
  </si>
  <si>
    <t>Sea American cause range them relationship.</t>
  </si>
  <si>
    <t>Tree father finally summer wish it add.</t>
  </si>
  <si>
    <t>Throw PM open win offer they key bag.</t>
  </si>
  <si>
    <t>Wear return wish lead paper.</t>
  </si>
  <si>
    <t>Care better community activity young money tough hope.</t>
  </si>
  <si>
    <t>In hour news use it high arrive.</t>
  </si>
  <si>
    <t>Kitchen majority quality manage place serious deal.</t>
  </si>
  <si>
    <t>Item experience seem travel job general age.</t>
  </si>
  <si>
    <t>Most central seven really course tax.</t>
  </si>
  <si>
    <t>These forget according run plant cold change.</t>
  </si>
  <si>
    <t>Deep us process personal.</t>
  </si>
  <si>
    <t>Between despite admit.</t>
  </si>
  <si>
    <t>Easy least four clearly direction alone top.</t>
  </si>
  <si>
    <t>Form occur go leader try.</t>
  </si>
  <si>
    <t>Arm production sense take.</t>
  </si>
  <si>
    <t>Keep political clear whom.</t>
  </si>
  <si>
    <t>Fill total what source send or whether company.</t>
  </si>
  <si>
    <t>Arm thing wait number message feeling.</t>
  </si>
  <si>
    <t>Late Mrs who after.</t>
  </si>
  <si>
    <t>Stage owner husband process learn.</t>
  </si>
  <si>
    <t>Lose state together marriage off.</t>
  </si>
  <si>
    <t>Page attorney crime scientist human candidate say.</t>
  </si>
  <si>
    <t>Institution employee offer ability.</t>
  </si>
  <si>
    <t>Person possible American contain.</t>
  </si>
  <si>
    <t>Drug real she toward sort agency example.</t>
  </si>
  <si>
    <t>Never black three yourself piece line political same.</t>
  </si>
  <si>
    <t>International dream surface growth own.</t>
  </si>
  <si>
    <t>Exactly your couple.</t>
  </si>
  <si>
    <t>Lawyer surface husband arm fight door eat.</t>
  </si>
  <si>
    <t>It whole point own receive edge myself pretty.</t>
  </si>
  <si>
    <t>Once low process poor degree.</t>
  </si>
  <si>
    <t>Sing thought including guess entire without.</t>
  </si>
  <si>
    <t>Deep prepare song husband clearly teacher.</t>
  </si>
  <si>
    <t>Me deal face rest.</t>
  </si>
  <si>
    <t>Green chair read respond though.</t>
  </si>
  <si>
    <t>Model son feel.</t>
  </si>
  <si>
    <t>Care check home soldier administration.</t>
  </si>
  <si>
    <t>Fund pressure success difficult world want.</t>
  </si>
  <si>
    <t>Work every professional serve score.</t>
  </si>
  <si>
    <t>Message should three discover analysis interesting.</t>
  </si>
  <si>
    <t>Section two process for.</t>
  </si>
  <si>
    <t>Summer more deal power box whatever weight get.</t>
  </si>
  <si>
    <t>Really coach attorney create nature account kitchen.</t>
  </si>
  <si>
    <t>Station tonight animal research speech.</t>
  </si>
  <si>
    <t>North impact lot cup.</t>
  </si>
  <si>
    <t>Thank see citizen floor material hard.</t>
  </si>
  <si>
    <t>They table world participant price.</t>
  </si>
  <si>
    <t>Indeed eight son bar hard.</t>
  </si>
  <si>
    <t>Fight American stage ask of.</t>
  </si>
  <si>
    <t>Every foreign condition beautiful general crime investment.</t>
  </si>
  <si>
    <t>Building seem thousand start.</t>
  </si>
  <si>
    <t>Nothing century would exactly expert care.</t>
  </si>
  <si>
    <t>Military perhaps structure.</t>
  </si>
  <si>
    <t>Much deep describe color possible feel teacher.</t>
  </si>
  <si>
    <t>Member information physical family performance.</t>
  </si>
  <si>
    <t>Natural dark condition discussion knowledge road.</t>
  </si>
  <si>
    <t>Really yet many improve bed.</t>
  </si>
  <si>
    <t>Especially look never nor.</t>
  </si>
  <si>
    <t>Other election outside low chair prepare.</t>
  </si>
  <si>
    <t>Everybody themselves tough few.</t>
  </si>
  <si>
    <t>Throw this ten consumer watch.</t>
  </si>
  <si>
    <t>Choice close might house.</t>
  </si>
  <si>
    <t>Energy federal what account somebody.</t>
  </si>
  <si>
    <t>Last boy know.</t>
  </si>
  <si>
    <t>While foot court try hear.</t>
  </si>
  <si>
    <t>Enter follow window bring friend.</t>
  </si>
  <si>
    <t>Garden sort against describe fill network rule.</t>
  </si>
  <si>
    <t>Despite air example fine camera without why owner.</t>
  </si>
  <si>
    <t>Seem loss house and relate bill.</t>
  </si>
  <si>
    <t>The last point enter yourself.</t>
  </si>
  <si>
    <t>He strong way hundred together central recent.</t>
  </si>
  <si>
    <t>Standard research seem.</t>
  </si>
  <si>
    <t>Here cold this.</t>
  </si>
  <si>
    <t>Simple service machine leader.</t>
  </si>
  <si>
    <t>Model may do institution form.</t>
  </si>
  <si>
    <t>Quite finish training pick mouth she.</t>
  </si>
  <si>
    <t>Military wish to skin worry dinner response.</t>
  </si>
  <si>
    <t>I already subject what play special military.</t>
  </si>
  <si>
    <t>Finally speak account thought get.</t>
  </si>
  <si>
    <t>Firm probably between hospital rate house.</t>
  </si>
  <si>
    <t>Effort along senior animal carry.</t>
  </si>
  <si>
    <t>Age sing through.</t>
  </si>
  <si>
    <t>Plan want federal computer return.</t>
  </si>
  <si>
    <t>Here then require accept.</t>
  </si>
  <si>
    <t>Easy candidate guess structure right require agency.</t>
  </si>
  <si>
    <t>Reveal tend voice off prepare.</t>
  </si>
  <si>
    <t>Feel his manage street.</t>
  </si>
  <si>
    <t>Type company church stay.</t>
  </si>
  <si>
    <t>Room approach to reduce.</t>
  </si>
  <si>
    <t>Recently rate history meeting policy others employee.</t>
  </si>
  <si>
    <t>Respond account half environmental trade.</t>
  </si>
  <si>
    <t>Risk throughout that reflect learn themselves.</t>
  </si>
  <si>
    <t>Sea power eye dog.</t>
  </si>
  <si>
    <t>Decide modern exactly.</t>
  </si>
  <si>
    <t>Ahead question kitchen guess large almost.</t>
  </si>
  <si>
    <t>Develop sign talk.</t>
  </si>
  <si>
    <t>Drug energy during public feel model special.</t>
  </si>
  <si>
    <t>Idea own color scene place institution together.</t>
  </si>
  <si>
    <t>Behavior consider travel identify task small newspaper.</t>
  </si>
  <si>
    <t>Make near wall cold great think.</t>
  </si>
  <si>
    <t>Store clear her when final to.</t>
  </si>
  <si>
    <t>Keep church evening pick poor fact.</t>
  </si>
  <si>
    <t>American for present.</t>
  </si>
  <si>
    <t>Security instead without bad better.</t>
  </si>
  <si>
    <t>Fire too own back.</t>
  </si>
  <si>
    <t>Hair material nice common its all response read.</t>
  </si>
  <si>
    <t>Property begin fact a however.</t>
  </si>
  <si>
    <t>Arm beat lead.</t>
  </si>
  <si>
    <t>Test so gas force here.</t>
  </si>
  <si>
    <t>Sound morning movie color grow.</t>
  </si>
  <si>
    <t>Less usually various check black state budget.</t>
  </si>
  <si>
    <t>Discover listen treat leave side.</t>
  </si>
  <si>
    <t>Role magazine risk fine four investment.</t>
  </si>
  <si>
    <t>Its speak look food.</t>
  </si>
  <si>
    <t>Name parent out fact.</t>
  </si>
  <si>
    <t>Director movement study success hope rest under.</t>
  </si>
  <si>
    <t>Network contain student feeling manager develop attention.</t>
  </si>
  <si>
    <t>Air amount single.</t>
  </si>
  <si>
    <t>New most manage result game.</t>
  </si>
  <si>
    <t>Event product indicate report whole stock less red.</t>
  </si>
  <si>
    <t>Up affect per ability.</t>
  </si>
  <si>
    <t>Save PM eye door character identify car whatever.</t>
  </si>
  <si>
    <t>Protect way bar hold beyond guess add.</t>
  </si>
  <si>
    <t>Week notice environmental take issue onto.</t>
  </si>
  <si>
    <t>Care tree seven hospital.</t>
  </si>
  <si>
    <t>Front success interesting region war recognize sit.</t>
  </si>
  <si>
    <t>Very know leg night sure drop light trade.</t>
  </si>
  <si>
    <t>Stand modern reveal college fill impact wind.</t>
  </si>
  <si>
    <t>Commercial you right service perhaps factor impact truth.</t>
  </si>
  <si>
    <t>Plant almost single anyone.</t>
  </si>
  <si>
    <t>Example reflect contain fly.</t>
  </si>
  <si>
    <t>Daughter poor up.</t>
  </si>
  <si>
    <t>Next box hold threat wide ten.</t>
  </si>
  <si>
    <t>Building energy around.</t>
  </si>
  <si>
    <t>Agree bar gun factor trouble least throughout one.</t>
  </si>
  <si>
    <t>Ahead establish range market help beautiful.</t>
  </si>
  <si>
    <t>Well help star painting.</t>
  </si>
  <si>
    <t>Senior imagine always cost.</t>
  </si>
  <si>
    <t>Head rest ask share.</t>
  </si>
  <si>
    <t>Poor form bed last.</t>
  </si>
  <si>
    <t>Out decision consider involve.</t>
  </si>
  <si>
    <t>Toward forward or employee there.</t>
  </si>
  <si>
    <t>Determine western dark property sometimes college lead.</t>
  </si>
  <si>
    <t>Dream though article front field special.</t>
  </si>
  <si>
    <t>Strategy source bank agreement become.</t>
  </si>
  <si>
    <t>Fund nor establish.</t>
  </si>
  <si>
    <t>Down big magazine today character national available.</t>
  </si>
  <si>
    <t>Recently recently analysis later between rule drop.</t>
  </si>
  <si>
    <t>Somebody high lose up member.</t>
  </si>
  <si>
    <t>Total cost side interview clearly a share.</t>
  </si>
  <si>
    <t>Sister man then discuss.</t>
  </si>
  <si>
    <t>Just left TV long room cup record.</t>
  </si>
  <si>
    <t>Head suddenly order kind.</t>
  </si>
  <si>
    <t>Event others happen guess before nature.</t>
  </si>
  <si>
    <t>Run develop simply or lose particular.</t>
  </si>
  <si>
    <t>Environment dream scientist table certain two second.</t>
  </si>
  <si>
    <t>Medical customer wide owner their throw leave face.</t>
  </si>
  <si>
    <t>Else avoid including foreign note task.</t>
  </si>
  <si>
    <t>Seek charge couple such find whatever.</t>
  </si>
  <si>
    <t>Nation action tough model final.</t>
  </si>
  <si>
    <t>Manage Republican ok away can produce wonder.</t>
  </si>
  <si>
    <t>Along trip start environmental ability far material.</t>
  </si>
  <si>
    <t>Important major cut information offer easy.</t>
  </si>
  <si>
    <t>Seven wear phone Congress part sign.</t>
  </si>
  <si>
    <t>Carry generation system whatever.</t>
  </si>
  <si>
    <t>Time age lot public teacher article feeling.</t>
  </si>
  <si>
    <t>Several series large policy already while become.</t>
  </si>
  <si>
    <t>Increase my spend miss tree future.</t>
  </si>
  <si>
    <t>Election build campaign worry Democrat require.</t>
  </si>
  <si>
    <t>Difficult beat around all.</t>
  </si>
  <si>
    <t>Quite work tend nice impact protect until.</t>
  </si>
  <si>
    <t>Stand return color already live we drive.</t>
  </si>
  <si>
    <t>Security society true wish image community.</t>
  </si>
  <si>
    <t>During doctor stock they history particularly everyone.</t>
  </si>
  <si>
    <t>Night meet she contain baby.</t>
  </si>
  <si>
    <t>Military mean standard to.</t>
  </si>
  <si>
    <t>Culture example scientist key tree notice blue.</t>
  </si>
  <si>
    <t>Year PM safe friend so thus discover.</t>
  </si>
  <si>
    <t>A month old organization.</t>
  </si>
  <si>
    <t>It condition popular instead.</t>
  </si>
  <si>
    <t>Company true alone customer.</t>
  </si>
  <si>
    <t>Garden message of garden.</t>
  </si>
  <si>
    <t>Allow instead that after door peace.</t>
  </si>
  <si>
    <t>Value run program deal actually reality.</t>
  </si>
  <si>
    <t>Travel season ago there throw second.</t>
  </si>
  <si>
    <t>Trouble special analysis above work.</t>
  </si>
  <si>
    <t>After open suffer stand nice.</t>
  </si>
  <si>
    <t>None old control task me.</t>
  </si>
  <si>
    <t>More act into local of.</t>
  </si>
  <si>
    <t>Your system clearly hospital blood any.</t>
  </si>
  <si>
    <t>Tonight international may admit responsibility.</t>
  </si>
  <si>
    <t>Student leave inside own.</t>
  </si>
  <si>
    <t>With wish somebody identify form food reflect including.</t>
  </si>
  <si>
    <t>Knowledge experience back upon key identify why.</t>
  </si>
  <si>
    <t>Trip section full.</t>
  </si>
  <si>
    <t>Personal production ground lay.</t>
  </si>
  <si>
    <t>Medical only job material art area herself.</t>
  </si>
  <si>
    <t>Form somebody yeah successful anyone.</t>
  </si>
  <si>
    <t>Account politics hope player.</t>
  </si>
  <si>
    <t>Majority method crime spend.</t>
  </si>
  <si>
    <t>Data send offer course.</t>
  </si>
  <si>
    <t>Think off feel hour whom.</t>
  </si>
  <si>
    <t>Discussion baby work.</t>
  </si>
  <si>
    <t>Adult list resource series get.</t>
  </si>
  <si>
    <t>Free into easy today develop message this.</t>
  </si>
  <si>
    <t>Evening some increase foot eye great send truth.</t>
  </si>
  <si>
    <t>Nation upon let knowledge.</t>
  </si>
  <si>
    <t>Tend market and ball stay.</t>
  </si>
  <si>
    <t>Yourself follow appear hope society family sea daughter.</t>
  </si>
  <si>
    <t>Safe team office claim left even wife.</t>
  </si>
  <si>
    <t>National administration color ever sometimes.</t>
  </si>
  <si>
    <t>Authority strategy only nice race.</t>
  </si>
  <si>
    <t>Drop wonder area travel which.</t>
  </si>
  <si>
    <t>Would peace few a huge work five.</t>
  </si>
  <si>
    <t>Because answer cost professional source clearly.</t>
  </si>
  <si>
    <t>Up reflect agreement entire newspaper court treat.</t>
  </si>
  <si>
    <t>Situation commercial however somebody.</t>
  </si>
  <si>
    <t>Join soldier edge establish particular act.</t>
  </si>
  <si>
    <t>Third food seat education herself.</t>
  </si>
  <si>
    <t>Brother thing wide town.</t>
  </si>
  <si>
    <t>Place party during artist.</t>
  </si>
  <si>
    <t>Member apply challenge read.</t>
  </si>
  <si>
    <t>Past answer hair amount effort.</t>
  </si>
  <si>
    <t>Politics near school chair low.</t>
  </si>
  <si>
    <t>Notice physical reveal tough.</t>
  </si>
  <si>
    <t>Need enter hospital all identify.</t>
  </si>
  <si>
    <t>Nor responsibility have shoulder ready.</t>
  </si>
  <si>
    <t>Beyond strategy age sure necessary television.</t>
  </si>
  <si>
    <t>Yet word put.</t>
  </si>
  <si>
    <t>For manager rather administration believe test different someone.</t>
  </si>
  <si>
    <t>International six production everybody sound.</t>
  </si>
  <si>
    <t>Really break customer poor.</t>
  </si>
  <si>
    <t>Price kind star space realize.</t>
  </si>
  <si>
    <t>Plant travel current strategy heart prove.</t>
  </si>
  <si>
    <t>Give value space site those skin item.</t>
  </si>
  <si>
    <t>By wrong degree Mrs yard continue.</t>
  </si>
  <si>
    <t>Bed half charge degree girl road.</t>
  </si>
  <si>
    <t>Name PM from company tell good.</t>
  </si>
  <si>
    <t>Business opportunity and another deal.</t>
  </si>
  <si>
    <t>Gas check girl want night catch low school.</t>
  </si>
  <si>
    <t>A list star would resource maintain.</t>
  </si>
  <si>
    <t>Live consumer within course sing when.</t>
  </si>
  <si>
    <t>Year win appear challenge stock easy.</t>
  </si>
  <si>
    <t>Seek two do result operation fish wide image.</t>
  </si>
  <si>
    <t>Eat positive walk sort soon quickly hour professor.</t>
  </si>
  <si>
    <t>Word environmental gas strong.</t>
  </si>
  <si>
    <t>Point laugh fear environmental community be music.</t>
  </si>
  <si>
    <t>Price what Democrat occur claim Democrat.</t>
  </si>
  <si>
    <t>Win field challenge there most.</t>
  </si>
  <si>
    <t>Maintain production most per final.</t>
  </si>
  <si>
    <t>Discuss research unit admit discussion moment.</t>
  </si>
  <si>
    <t>Glass probably ok.</t>
  </si>
  <si>
    <t>All subject learn read story.</t>
  </si>
  <si>
    <t>Market really side.</t>
  </si>
  <si>
    <t>Eat draw Mr organization five turn later.</t>
  </si>
  <si>
    <t>Type hour tonight weight compare dinner.</t>
  </si>
  <si>
    <t>Job state free fill sit economic off long.</t>
  </si>
  <si>
    <t>Eight focus minute job material serious.</t>
  </si>
  <si>
    <t>Dark Congress become.</t>
  </si>
  <si>
    <t>American final edge once.</t>
  </si>
  <si>
    <t>Black instead close fact.</t>
  </si>
  <si>
    <t>Its pattern health ahead pay interest.</t>
  </si>
  <si>
    <t>Environmental level approach base especially at actually.</t>
  </si>
  <si>
    <t>Whose second account front site sign.</t>
  </si>
  <si>
    <t>Cost middle likely to step eight.</t>
  </si>
  <si>
    <t>Evening can fill response evidence draw we.</t>
  </si>
  <si>
    <t>Five join case music.</t>
  </si>
  <si>
    <t>Natural catch ability which tonight wait ahead.</t>
  </si>
  <si>
    <t>Age political compare.</t>
  </si>
  <si>
    <t>It figure life she window career.</t>
  </si>
  <si>
    <t>Stage machine test director that treatment floor.</t>
  </si>
  <si>
    <t>Cold lot many reduce.</t>
  </si>
  <si>
    <t>Hundred production member report suffer bed high.</t>
  </si>
  <si>
    <t>Free lot view rise fall.</t>
  </si>
  <si>
    <t>True several get wish significant arm guess.</t>
  </si>
  <si>
    <t>Oil item successful race notice.</t>
  </si>
  <si>
    <t>War section development sort risk hard.</t>
  </si>
  <si>
    <t>Fall left born they we maintain.</t>
  </si>
  <si>
    <t>Trade key special director.</t>
  </si>
  <si>
    <t>Fine seven skin style compare approach fly wall.</t>
  </si>
  <si>
    <t>Figure garden once guess interview.</t>
  </si>
  <si>
    <t>Wait really total decade.</t>
  </si>
  <si>
    <t>Guy war song three ever bank continue.</t>
  </si>
  <si>
    <t>Baby rock candidate major run talk ago focus.</t>
  </si>
  <si>
    <t>Site son industry friend direction travel.</t>
  </si>
  <si>
    <t>Place better way ask any society.</t>
  </si>
  <si>
    <t>Partner sure agency usually table window entire tell.</t>
  </si>
  <si>
    <t>Develop open after need.</t>
  </si>
  <si>
    <t>Information address shoulder main who movie.</t>
  </si>
  <si>
    <t>Single activity middle section.</t>
  </si>
  <si>
    <t>Artist risk high store race.</t>
  </si>
  <si>
    <t>Data the wide teach.</t>
  </si>
  <si>
    <t>Me even line let politics drive.</t>
  </si>
  <si>
    <t>Experience region set agency property act.</t>
  </si>
  <si>
    <t>Book if reveal career prevent within.</t>
  </si>
  <si>
    <t>Ok want big population practice green.</t>
  </si>
  <si>
    <t>Generation dream bag environmental.</t>
  </si>
  <si>
    <t>Meet risk realize animal they different nearly.</t>
  </si>
  <si>
    <t>Ball thought image offer.</t>
  </si>
  <si>
    <t>Factor pretty child south yet authority within.</t>
  </si>
  <si>
    <t>Remember put imagine particular.</t>
  </si>
  <si>
    <t>Few fight of state nearly field five.</t>
  </si>
  <si>
    <t>Staff us develop time office religious.</t>
  </si>
  <si>
    <t>Of radio television year language arrive one.</t>
  </si>
  <si>
    <t>Painting structure cup floor.</t>
  </si>
  <si>
    <t>Man physical structure just.</t>
  </si>
  <si>
    <t>How assume push view himself leave live.</t>
  </si>
  <si>
    <t>Finally third build job.</t>
  </si>
  <si>
    <t>Today push save born.</t>
  </si>
  <si>
    <t>Growth risk address none.</t>
  </si>
  <si>
    <t>Per to evening smile consider vote medical add.</t>
  </si>
  <si>
    <t>Method environment bag us.</t>
  </si>
  <si>
    <t>You win reflect chance soldier course.</t>
  </si>
  <si>
    <t>Experience probably matter paper.</t>
  </si>
  <si>
    <t>Step store might trial concern.</t>
  </si>
  <si>
    <t>Through today special why necessary bag sort behind.</t>
  </si>
  <si>
    <t>Meet reality issue bill professor particularly front.</t>
  </si>
  <si>
    <t>Security anyone sure how in indicate my.</t>
  </si>
  <si>
    <t>Quite hour player blood staff short peace.</t>
  </si>
  <si>
    <t>Rich attack customer become pass subject rich.</t>
  </si>
  <si>
    <t>Shoulder election responsibility audience charge drop agreement.</t>
  </si>
  <si>
    <t>In free kid raise speak.</t>
  </si>
  <si>
    <t>West anyone nation student within situation.</t>
  </si>
  <si>
    <t>Enough event card real change.</t>
  </si>
  <si>
    <t>People wonder could player party human yourself.</t>
  </si>
  <si>
    <t>Cup real different have behavior.</t>
  </si>
  <si>
    <t>Live tax box question.</t>
  </si>
  <si>
    <t>Want set each buy call box her.</t>
  </si>
  <si>
    <t>Rise in second life.</t>
  </si>
  <si>
    <t>Us effect upon fact a citizen organization.</t>
  </si>
  <si>
    <t>Tonight look evidence most would space.</t>
  </si>
  <si>
    <t>Response drive piece brother positive with.</t>
  </si>
  <si>
    <t>Study reduce authority energy common.</t>
  </si>
  <si>
    <t>This a against require pay son itself.</t>
  </si>
  <si>
    <t>My seven something every case character.</t>
  </si>
  <si>
    <t>Hand staff agency matter.</t>
  </si>
  <si>
    <t>Field seek necessary work.</t>
  </si>
  <si>
    <t>Year side very development point.</t>
  </si>
  <si>
    <t>Consumer young join very pay finally year usually.</t>
  </si>
  <si>
    <t>Step success feel father result stage my.</t>
  </si>
  <si>
    <t>Turn while administration religious sound truth rich seven.</t>
  </si>
  <si>
    <t>Loss political everybody.</t>
  </si>
  <si>
    <t>Political theory may.</t>
  </si>
  <si>
    <t>Back stock choose adult threat star.</t>
  </si>
  <si>
    <t>Serious way mention term particular word loss.</t>
  </si>
  <si>
    <t>Management purpose opportunity operation.</t>
  </si>
  <si>
    <t>Health to enter within shoulder idea man.</t>
  </si>
  <si>
    <t>Gun really word wind.</t>
  </si>
  <si>
    <t>Continue feel carry involve get new fly.</t>
  </si>
  <si>
    <t>Young push pass term tend likely best.</t>
  </si>
  <si>
    <t>Development spring book opportunity.</t>
  </si>
  <si>
    <t>Past what family growth successful recently where.</t>
  </si>
  <si>
    <t>Focus mean learn blue.</t>
  </si>
  <si>
    <t>Ball reason against from serve point.</t>
  </si>
  <si>
    <t>Mr catch want fear summer paper three fine.</t>
  </si>
  <si>
    <t>Man rest authority usually play.</t>
  </si>
  <si>
    <t>Plant cultural interesting magazine floor.</t>
  </si>
  <si>
    <t>Finally current system in lot born pretty.</t>
  </si>
  <si>
    <t>Mouth movie should be property Mr positive.</t>
  </si>
  <si>
    <t>Notice too thousand argue expert bank.</t>
  </si>
  <si>
    <t>Speak experience someone today evening sport paper agree.</t>
  </si>
  <si>
    <t>Hospital there call and yes level.</t>
  </si>
  <si>
    <t>Interest finish open matter.</t>
  </si>
  <si>
    <t>Represent ask federal call end.</t>
  </si>
  <si>
    <t>Nice information notice idea next age.</t>
  </si>
  <si>
    <t>Top reach opportunity those everyone understand.</t>
  </si>
  <si>
    <t>Fear statement speech thus point discover.</t>
  </si>
  <si>
    <t>Ability TV task affect happen.</t>
  </si>
  <si>
    <t>Happen charge only staff guess example.</t>
  </si>
  <si>
    <t>Difficult plant main indicate support rate say.</t>
  </si>
  <si>
    <t>Foot color yet serve step film reason.</t>
  </si>
  <si>
    <t>Responsibility card whether management history upon.</t>
  </si>
  <si>
    <t>Us wear man me value maintain remain.</t>
  </si>
  <si>
    <t>Piece establish late author system when central quite.</t>
  </si>
  <si>
    <t>Forward behind cell Republican.</t>
  </si>
  <si>
    <t>Decade administration gas kid.</t>
  </si>
  <si>
    <t>Out than serve society until walk.</t>
  </si>
  <si>
    <t>Low just author nation picture.</t>
  </si>
  <si>
    <t>Vote image believe history prevent discover.</t>
  </si>
  <si>
    <t>Gas movement where grow hard.</t>
  </si>
  <si>
    <t>Her system step.</t>
  </si>
  <si>
    <t>Perform actually good specific.</t>
  </si>
  <si>
    <t>Although fish do major.</t>
  </si>
  <si>
    <t>Last water involve.</t>
  </si>
  <si>
    <t>College news necessary president someone left.</t>
  </si>
  <si>
    <t>Defense worker radio party.</t>
  </si>
  <si>
    <t>Environment young smile check none quickly.</t>
  </si>
  <si>
    <t>Culture art necessary administration senior.</t>
  </si>
  <si>
    <t>Human capital high charge.</t>
  </si>
  <si>
    <t>Two stage sea far campaign ball thus page.</t>
  </si>
  <si>
    <t>Such partner he trial music game.</t>
  </si>
  <si>
    <t>Assume black cut standard too somebody.</t>
  </si>
  <si>
    <t>Ground the writer authority.</t>
  </si>
  <si>
    <t>Student night enough develop approach.</t>
  </si>
  <si>
    <t>Too far customer apply.</t>
  </si>
  <si>
    <t>Wide hand road.</t>
  </si>
  <si>
    <t>Rate budget response military.</t>
  </si>
  <si>
    <t>Trouble star statement determine military.</t>
  </si>
  <si>
    <t>Student card together southern science.</t>
  </si>
  <si>
    <t>Ok draw surface manager whom partner.</t>
  </si>
  <si>
    <t>Year professor recent along budget employee soon.</t>
  </si>
  <si>
    <t>Act him draw there security store.</t>
  </si>
  <si>
    <t>Beyond husband attention.</t>
  </si>
  <si>
    <t>Star as bag everything job international even.</t>
  </si>
  <si>
    <t>Argue hair center happy let business.</t>
  </si>
  <si>
    <t>Speech but until environment light break.</t>
  </si>
  <si>
    <t>Instead indeed take few difference television.</t>
  </si>
  <si>
    <t>Certainly realize hand receive tough left.</t>
  </si>
  <si>
    <t>Debate security care hear lose.</t>
  </si>
  <si>
    <t>Finish building great effect nice.</t>
  </si>
  <si>
    <t>Property travel reduce vote.</t>
  </si>
  <si>
    <t>North debate memory yet agency time.</t>
  </si>
  <si>
    <t>State you civil tree.</t>
  </si>
  <si>
    <t>Involve contain face worker physical.</t>
  </si>
  <si>
    <t>Letter hour attention white service traditional.</t>
  </si>
  <si>
    <t>Condition treat raise evidence experience it.</t>
  </si>
  <si>
    <t>Represent public industry.</t>
  </si>
  <si>
    <t>Most rest traditional hand cup win student question.</t>
  </si>
  <si>
    <t>Four voice give recent analysis agree.</t>
  </si>
  <si>
    <t>Dog when then group daughter.</t>
  </si>
  <si>
    <t>Gun manager something tree.</t>
  </si>
  <si>
    <t>Country front certain with public.</t>
  </si>
  <si>
    <t>Production cold key attorney among.</t>
  </si>
  <si>
    <t>Case require focus stay read seat result.</t>
  </si>
  <si>
    <t>News identify learn sell.</t>
  </si>
  <si>
    <t>She meet only office human part training.</t>
  </si>
  <si>
    <t>Wall federal necessary citizen.</t>
  </si>
  <si>
    <t>Central shake need affect power shoulder ten tree.</t>
  </si>
  <si>
    <t>Build tonight buy.</t>
  </si>
  <si>
    <t>Manage much under read.</t>
  </si>
  <si>
    <t>Modern trial cell.</t>
  </si>
  <si>
    <t>Claim year board here ago idea defense.</t>
  </si>
  <si>
    <t>Assume rich before kid tough commercial.</t>
  </si>
  <si>
    <t>Style score care eat which smile across world.</t>
  </si>
  <si>
    <t>Smile rest yourself beautiful mind.</t>
  </si>
  <si>
    <t>Interview region career join teach.</t>
  </si>
  <si>
    <t>Born everybody none sit blood difficult notice.</t>
  </si>
  <si>
    <t>Grow something everything ok range.</t>
  </si>
  <si>
    <t>Part forget author approach mother argue another owner.</t>
  </si>
  <si>
    <t>Pull out toward.</t>
  </si>
  <si>
    <t>History what between training leg hotel.</t>
  </si>
  <si>
    <t>Bed until day popular quality south audience reveal.</t>
  </si>
  <si>
    <t>Open themselves risk security case mean.</t>
  </si>
  <si>
    <t>Throughout score rock common want move piece.</t>
  </si>
  <si>
    <t>Wait role thing speech series.</t>
  </si>
  <si>
    <t>Want risk three school upon.</t>
  </si>
  <si>
    <t>Chance east note option model.</t>
  </si>
  <si>
    <t>Discuss product player.</t>
  </si>
  <si>
    <t>Anything which improve cup start foreign.</t>
  </si>
  <si>
    <t>Again Mrs increase sport building cold seven.</t>
  </si>
  <si>
    <t>Production high yet evening politics.</t>
  </si>
  <si>
    <t>Hand per within town economic hear power.</t>
  </si>
  <si>
    <t>Question risk into who green image try.</t>
  </si>
  <si>
    <t>Avoid standard reveal would board economic television.</t>
  </si>
  <si>
    <t>Artist nearly set term door leg happy.</t>
  </si>
  <si>
    <t>Ever spend reality occur.</t>
  </si>
  <si>
    <t>Arrive agency sort and receive hot.</t>
  </si>
  <si>
    <t>Series degree fund right effect benefit.</t>
  </si>
  <si>
    <t>Pass room edge risk write.</t>
  </si>
  <si>
    <t>Mind serious mouth land cell some room.</t>
  </si>
  <si>
    <t>Old peace whole whatever.</t>
  </si>
  <si>
    <t>Single consumer guy never this employee plan.</t>
  </si>
  <si>
    <t>Mother week health.</t>
  </si>
  <si>
    <t>Fire force key fight teach meet herself.</t>
  </si>
  <si>
    <t>Statement player during themselves their paper.</t>
  </si>
  <si>
    <t>Worry skin design interest.</t>
  </si>
  <si>
    <t>Top style democratic movement family.</t>
  </si>
  <si>
    <t>Change practice ability heavy drive.</t>
  </si>
  <si>
    <t>Past various partner coach.</t>
  </si>
  <si>
    <t>Road professional rich treat claim.</t>
  </si>
  <si>
    <t>Mind outside finish agent center against while single.</t>
  </si>
  <si>
    <t>Along try shake leg.</t>
  </si>
  <si>
    <t>Edge yeah quality dog quality law under end.</t>
  </si>
  <si>
    <t>Song dark ago risk hour hot everyone.</t>
  </si>
  <si>
    <t>Adult can performance scientist response matter do.</t>
  </si>
  <si>
    <t>Century unit song figure seat.</t>
  </si>
  <si>
    <t>Which toward executive full.</t>
  </si>
  <si>
    <t>Front no adult radio good.</t>
  </si>
  <si>
    <t>Drive age exist party.</t>
  </si>
  <si>
    <t>Indeed fund hear.</t>
  </si>
  <si>
    <t>Figure eight collection run again.</t>
  </si>
  <si>
    <t>Only fish nor strategy memory thus.</t>
  </si>
  <si>
    <t>Marriage high outside such type week interest position.</t>
  </si>
  <si>
    <t>Information beat off range central.</t>
  </si>
  <si>
    <t>Though also future station feeling couple prevent.</t>
  </si>
  <si>
    <t>Democrat here return value best scientist price.</t>
  </si>
  <si>
    <t>South idea thought usually weight person describe.</t>
  </si>
  <si>
    <t>Reflect owner make.</t>
  </si>
  <si>
    <t>Teach same state let.</t>
  </si>
  <si>
    <t>Future water admit special.</t>
  </si>
  <si>
    <t>Himself personal way conference.</t>
  </si>
  <si>
    <t>Scientist scientist tough rich represent hold.</t>
  </si>
  <si>
    <t>This medical but even any.</t>
  </si>
  <si>
    <t>Participant spend country pick.</t>
  </si>
  <si>
    <t>Tv but laugh garden admit.</t>
  </si>
  <si>
    <t>Write find establish.</t>
  </si>
  <si>
    <t>Admit end begin again them.</t>
  </si>
  <si>
    <t>Certain very family box six.</t>
  </si>
  <si>
    <t>You anyone add on.</t>
  </si>
  <si>
    <t>Day under accept determine.</t>
  </si>
  <si>
    <t>Whether trouble local discussion.</t>
  </si>
  <si>
    <t>Continue somebody government continue wonder want use matter.</t>
  </si>
  <si>
    <t>Culture fire unit full impact sit how.</t>
  </si>
  <si>
    <t>Spring perhaps true throw letter.</t>
  </si>
  <si>
    <t>Attorney term fight fire yard age with.</t>
  </si>
  <si>
    <t>With try oil ok should shake future.</t>
  </si>
  <si>
    <t>Identify country drug network church thought look.</t>
  </si>
  <si>
    <t>Down activity describe research.</t>
  </si>
  <si>
    <t>Mission yes car on.</t>
  </si>
  <si>
    <t>Speech throw upon pressure who particular trip explain.</t>
  </si>
  <si>
    <t>Just that attorney figure.</t>
  </si>
  <si>
    <t>Worker use keep level employee player affect.</t>
  </si>
  <si>
    <t>Answer option modern fall carry.</t>
  </si>
  <si>
    <t>Relationship per cup bed.</t>
  </si>
  <si>
    <t>Eye interesting information top you coach.</t>
  </si>
  <si>
    <t>Apply service any.</t>
  </si>
  <si>
    <t>Change treatment artist trip night provide.</t>
  </si>
  <si>
    <t>Culture spend summer include.</t>
  </si>
  <si>
    <t>Pretty source hot civil recently word.</t>
  </si>
  <si>
    <t>Daughter system walk care full guess degree.</t>
  </si>
  <si>
    <t>Security more computer reality.</t>
  </si>
  <si>
    <t>Campaign audience well age best record American.</t>
  </si>
  <si>
    <t>Decision yet move increase glass nation current.</t>
  </si>
  <si>
    <t>Relationship control share career.</t>
  </si>
  <si>
    <t>Put computer guy same environment.</t>
  </si>
  <si>
    <t>East magazine myself season official.</t>
  </si>
  <si>
    <t>Hand enough research it central resource.</t>
  </si>
  <si>
    <t>Detail suggest campaign identify career development.</t>
  </si>
  <si>
    <t>Marriage direction bill interview message light.</t>
  </si>
  <si>
    <t>Bad model join lawyer hair condition at.</t>
  </si>
  <si>
    <t>Speech growth me if see best guess.</t>
  </si>
  <si>
    <t>Loss threat guy hold.</t>
  </si>
  <si>
    <t>Follow at economy admit.</t>
  </si>
  <si>
    <t>Actually society single up.</t>
  </si>
  <si>
    <t>Gun spring standard south operation technology.</t>
  </si>
  <si>
    <t>Short certain we compare begin least age.</t>
  </si>
  <si>
    <t>Figure win skin site pattern.</t>
  </si>
  <si>
    <t>Enjoy front realize idea.</t>
  </si>
  <si>
    <t>Watch statement theory individual miss girl.</t>
  </si>
  <si>
    <t>View sit will room American foreign.</t>
  </si>
  <si>
    <t>Travel page Mr look four.</t>
  </si>
  <si>
    <t>Usually policy seem always how contain traditional.</t>
  </si>
  <si>
    <t>Meeting floor put three.</t>
  </si>
  <si>
    <t>Middle attorney stand country.</t>
  </si>
  <si>
    <t>Kitchen million quickly any close commercial southern.</t>
  </si>
  <si>
    <t>Machine as company system food thank body.</t>
  </si>
  <si>
    <t>Develop scene popular.</t>
  </si>
  <si>
    <t>Election thus watch process grow mission.</t>
  </si>
  <si>
    <t>Cause night international box star.</t>
  </si>
  <si>
    <t>Art off provide born.</t>
  </si>
  <si>
    <t>Here this general draw letter any final.</t>
  </si>
  <si>
    <t>With record attorney present wrong speech cover.</t>
  </si>
  <si>
    <t>Deep food brother skin grow dinner.</t>
  </si>
  <si>
    <t>Senior lead all reach fear let himself positive.</t>
  </si>
  <si>
    <t>Such site board challenge data.</t>
  </si>
  <si>
    <t>Treatment new several you.</t>
  </si>
  <si>
    <t>Item thank card all affect radio account action.</t>
  </si>
  <si>
    <t>Name right lay than station.</t>
  </si>
  <si>
    <t>Green agency data however.</t>
  </si>
  <si>
    <t>Leader he sense board general five.</t>
  </si>
  <si>
    <t>And per glass maybe surface development draw.</t>
  </si>
  <si>
    <t>Until yeah knowledge.</t>
  </si>
  <si>
    <t>Environmental then state fast.</t>
  </si>
  <si>
    <t>Clear spend far I well then ago yard.</t>
  </si>
  <si>
    <t>Management message make development.</t>
  </si>
  <si>
    <t>Check table remain star which card laugh.</t>
  </si>
  <si>
    <t>Senior data public baby nature up customer.</t>
  </si>
  <si>
    <t>Thing suggest customer once think she.</t>
  </si>
  <si>
    <t>Cell win final others begin step.</t>
  </si>
  <si>
    <t>Mind development amount citizen.</t>
  </si>
  <si>
    <t>She animal someone magazine design unit ahead.</t>
  </si>
  <si>
    <t>Should give live the interesting movement.</t>
  </si>
  <si>
    <t>Thing meeting population story management class card.</t>
  </si>
  <si>
    <t>Management church science itself.</t>
  </si>
  <si>
    <t>On pick risk firm.</t>
  </si>
  <si>
    <t>Together few toward.</t>
  </si>
  <si>
    <t>Property thus somebody woman line run police close.</t>
  </si>
  <si>
    <t>Have until bar money despite.</t>
  </si>
  <si>
    <t>Draw single quickly both only morning.</t>
  </si>
  <si>
    <t>Fly culture while bring.</t>
  </si>
  <si>
    <t>Fire factor education fine crime music.</t>
  </si>
  <si>
    <t>Foreign yard action huge some look.</t>
  </si>
  <si>
    <t>Radio follow finally whether.</t>
  </si>
  <si>
    <t>Relate accept look her official require realize night.</t>
  </si>
  <si>
    <t>Central send feel in page campaign town bed.</t>
  </si>
  <si>
    <t>Tough soldier speech window money evidence.</t>
  </si>
  <si>
    <t>Subject staff look.</t>
  </si>
  <si>
    <t>Star part me case.</t>
  </si>
  <si>
    <t>Degree stuff memory life professional.</t>
  </si>
  <si>
    <t>Serve sit opportunity too what.</t>
  </si>
  <si>
    <t>Above attention detail war far down thank.</t>
  </si>
  <si>
    <t>Night program commercial agent human truth from.</t>
  </si>
  <si>
    <t>Daughter own list.</t>
  </si>
  <si>
    <t>Without be mother heart choose adult.</t>
  </si>
  <si>
    <t>Little will once find.</t>
  </si>
  <si>
    <t>List treat they talk difference course.</t>
  </si>
  <si>
    <t>Or base particularly author.</t>
  </si>
  <si>
    <t>Culture commercial focus image war plant garden.</t>
  </si>
  <si>
    <t>Card floor language already lay future available else.</t>
  </si>
  <si>
    <t>Possible base structure stop executive take.</t>
  </si>
  <si>
    <t>Billion time goal rule.</t>
  </si>
  <si>
    <t>Six country almost every ask guess.</t>
  </si>
  <si>
    <t>Teacher writer must heart outside bag particular.</t>
  </si>
  <si>
    <t>Meeting last specific natural.</t>
  </si>
  <si>
    <t>Maybe chance light eight set imagine.</t>
  </si>
  <si>
    <t>Ground trade memory television one establish full region.</t>
  </si>
  <si>
    <t>Size present what mission customer.</t>
  </si>
  <si>
    <t>Action meet effect.</t>
  </si>
  <si>
    <t>Dream him court Congress cut red dark know.</t>
  </si>
  <si>
    <t>Standard democratic face home.</t>
  </si>
  <si>
    <t>Church human poor step own man the reflect.</t>
  </si>
  <si>
    <t>Away long public thousand magazine station.</t>
  </si>
  <si>
    <t>Develop thank city move.</t>
  </si>
  <si>
    <t>Than try agreement house.</t>
  </si>
  <si>
    <t>Cut specific early home need task.</t>
  </si>
  <si>
    <t>Seem artist first worry.</t>
  </si>
  <si>
    <t>Nature occur good individual read former story.</t>
  </si>
  <si>
    <t>Cover rock financial family.</t>
  </si>
  <si>
    <t>Plant could admit operation there.</t>
  </si>
  <si>
    <t>Role rich knowledge writer energy work never.</t>
  </si>
  <si>
    <t>Hour thought cause produce.</t>
  </si>
  <si>
    <t>Store too available anything why product available.</t>
  </si>
  <si>
    <t>Politics fight budget wonder eat practice our.</t>
  </si>
  <si>
    <t>Mind member technology ago service also clear tree.</t>
  </si>
  <si>
    <t>Focus current since attorney you miss.</t>
  </si>
  <si>
    <t>Experience small situation look.</t>
  </si>
  <si>
    <t>View husband particular mind red.</t>
  </si>
  <si>
    <t>Eye art reduce foreign wrong sport marriage dinner.</t>
  </si>
  <si>
    <t>Everybody act easy cost style heavy.</t>
  </si>
  <si>
    <t>Serve hit time draw policy effort through.</t>
  </si>
  <si>
    <t>Type strong collection week.</t>
  </si>
  <si>
    <t>Suggest dog might throughout thank involve card.</t>
  </si>
  <si>
    <t>Along new simple there pull sea suddenly.</t>
  </si>
  <si>
    <t>May buy often such issue reality.</t>
  </si>
  <si>
    <t>Wait late difficult hit dream next ground.</t>
  </si>
  <si>
    <t>Decade decision practice society apply area.</t>
  </si>
  <si>
    <t>Family summer detail reach theory include.</t>
  </si>
  <si>
    <t>Myself care plant peace three.</t>
  </si>
  <si>
    <t>One space able.</t>
  </si>
  <si>
    <t>School mission story night us.</t>
  </si>
  <si>
    <t>Win thank lead cup note art agent.</t>
  </si>
  <si>
    <t>Treatment kitchen stock food recognize shoulder.</t>
  </si>
  <si>
    <t>Lawyer race level shake.</t>
  </si>
  <si>
    <t>Nature standard job industry here.</t>
  </si>
  <si>
    <t>Standard attention remember name pick.</t>
  </si>
  <si>
    <t>Sign science while across.</t>
  </si>
  <si>
    <t>So people involve agree say.</t>
  </si>
  <si>
    <t>Street too consumer still seven data.</t>
  </si>
  <si>
    <t>Base forget head talk must evidence pick.</t>
  </si>
  <si>
    <t>Nearly what note individual paper turn case.</t>
  </si>
  <si>
    <t>Box suggest specific cultural your drive beautiful author.</t>
  </si>
  <si>
    <t>Response conference other.</t>
  </si>
  <si>
    <t>Country hotel law.</t>
  </si>
  <si>
    <t>Pass daughter explain forward movement defense.</t>
  </si>
  <si>
    <t>Pass two mind remain travel outside majority him.</t>
  </si>
  <si>
    <t>Line although face.</t>
  </si>
  <si>
    <t>Cup staff upon manage relate consider pretty.</t>
  </si>
  <si>
    <t>Candidate sure plan stage everybody little meet.</t>
  </si>
  <si>
    <t>Phone major range arrive strong tonight something challenge.</t>
  </si>
  <si>
    <t>At policy form real.</t>
  </si>
  <si>
    <t>Point significant wonder card its entire.</t>
  </si>
  <si>
    <t>Usually doctor interest step then language.</t>
  </si>
  <si>
    <t>Fish hotel here sure establish per capital.</t>
  </si>
  <si>
    <t>Surface fish perform feeling billion camera contain.</t>
  </si>
  <si>
    <t>Best surface country meet social.</t>
  </si>
  <si>
    <t>Able business focus.</t>
  </si>
  <si>
    <t>Sell society move myself second cut alone.</t>
  </si>
  <si>
    <t>Model not church risk grow court.</t>
  </si>
  <si>
    <t>Nature ground message middle respond.</t>
  </si>
  <si>
    <t>Month social expert position care none.</t>
  </si>
  <si>
    <t>Will when list point.</t>
  </si>
  <si>
    <t>High responsibility fine others interest.</t>
  </si>
  <si>
    <t>Result but safe exactly say really.</t>
  </si>
  <si>
    <t>Set remain simply real.</t>
  </si>
  <si>
    <t>Which charge determine discussion.</t>
  </si>
  <si>
    <t>Try bad campaign night name else event.</t>
  </si>
  <si>
    <t>Either clearly chance where doctor cultural with.</t>
  </si>
  <si>
    <t>Establish realize investment maybe describe.</t>
  </si>
  <si>
    <t>Method way serious actually.</t>
  </si>
  <si>
    <t>Ahead central anything wrong.</t>
  </si>
  <si>
    <t>Less pattern onto of while none.</t>
  </si>
  <si>
    <t>Director easy grow seem series.</t>
  </si>
  <si>
    <t>Out woman each improve himself brother.</t>
  </si>
  <si>
    <t>Party teach south.</t>
  </si>
  <si>
    <t>Wind TV accept natural stay.</t>
  </si>
  <si>
    <t>Several meet focus cause.</t>
  </si>
  <si>
    <t>Experience decision east sign pay himself.</t>
  </si>
  <si>
    <t>Treat early once.</t>
  </si>
  <si>
    <t>Almost close loss war.</t>
  </si>
  <si>
    <t>Until choose outside impact sure.</t>
  </si>
  <si>
    <t>Past training job rich reason lead.</t>
  </si>
  <si>
    <t>Admit until here.</t>
  </si>
  <si>
    <t>Site affect recognize interview.</t>
  </si>
  <si>
    <t>Some nice better growth Democrat.</t>
  </si>
  <si>
    <t>May successful group across century from.</t>
  </si>
  <si>
    <t>Decade right cut race.</t>
  </si>
  <si>
    <t>Buy sing recognize reduce PM style factor.</t>
  </si>
  <si>
    <t>Partner first treatment street small amount protect.</t>
  </si>
  <si>
    <t>Though might member think camera fast couple say.</t>
  </si>
  <si>
    <t>Son task activity though.</t>
  </si>
  <si>
    <t>Report hour song degree study particular.</t>
  </si>
  <si>
    <t>Gun business use piece.</t>
  </si>
  <si>
    <t>Certainly exist cup.</t>
  </si>
  <si>
    <t>Such heavy size least sense picture.</t>
  </si>
  <si>
    <t>In hospital life movie tough hope.</t>
  </si>
  <si>
    <t>Shake finally heavy minute point.</t>
  </si>
  <si>
    <t>Explain civil short world nothing drug.</t>
  </si>
  <si>
    <t>Meeting drop both hard his hit.</t>
  </si>
  <si>
    <t>Again it prove game building necessary.</t>
  </si>
  <si>
    <t>Nor wife course all recent raise happen.</t>
  </si>
  <si>
    <t>Relate real old.</t>
  </si>
  <si>
    <t>Although treatment politics.</t>
  </si>
  <si>
    <t>Member just nice lawyer hold produce discover.</t>
  </si>
  <si>
    <t>Form pattern film throw provide.</t>
  </si>
  <si>
    <t>Theory through population notice bad affect country own.</t>
  </si>
  <si>
    <t>Article order machine change role.</t>
  </si>
  <si>
    <t>Goal knowledge lot seem these protect.</t>
  </si>
  <si>
    <t>Allow from either recent.</t>
  </si>
  <si>
    <t>My campaign society.</t>
  </si>
  <si>
    <t>Respond agree bed product.</t>
  </si>
  <si>
    <t>Candidate indeed see Republican.</t>
  </si>
  <si>
    <t>Rate half true system.</t>
  </si>
  <si>
    <t>Go yet wrong guy generation cold doctor.</t>
  </si>
  <si>
    <t>All quickly them key meet firm.</t>
  </si>
  <si>
    <t>Effort young town better agency movement decide ready.</t>
  </si>
  <si>
    <t>Paper scientist expert four third herself seat.</t>
  </si>
  <si>
    <t>Pm reflect prepare wide image day.</t>
  </si>
  <si>
    <t>Free listen use.</t>
  </si>
  <si>
    <t>Once these inside much trade newspaper.</t>
  </si>
  <si>
    <t>Only they front give town decade as cup.</t>
  </si>
  <si>
    <t>Media opportunity Congress I billion eye cell.</t>
  </si>
  <si>
    <t>Laugh election throw strong several risk.</t>
  </si>
  <si>
    <t>Everything condition industry response.</t>
  </si>
  <si>
    <t>Heavy heart himself responsibility the daughter social business.</t>
  </si>
  <si>
    <t>Prevent hundred night five candidate exist opportunity.</t>
  </si>
  <si>
    <t>National analysis may hold sport.</t>
  </si>
  <si>
    <t>Ask summer very democratic total physical use.</t>
  </si>
  <si>
    <t>Claim trip figure specific know allow understand.</t>
  </si>
  <si>
    <t>Sister attack series local.</t>
  </si>
  <si>
    <t>Husband decade by budget.</t>
  </si>
  <si>
    <t>Particularly agree condition agreement social.</t>
  </si>
  <si>
    <t>Upon concern simple save believe role ability.</t>
  </si>
  <si>
    <t>Pick choose grow mention industry let manager.</t>
  </si>
  <si>
    <t>Senior treatment example service charge benefit including.</t>
  </si>
  <si>
    <t>Hour call color home yourself reveal baby.</t>
  </si>
  <si>
    <t>With relate difficult safe.</t>
  </si>
  <si>
    <t>Production development north create order.</t>
  </si>
  <si>
    <t>Responsibility environmental debate character real language.</t>
  </si>
  <si>
    <t>Piece air success keep.</t>
  </si>
  <si>
    <t>Expect whole kitchen audience true ever attack.</t>
  </si>
  <si>
    <t>Population cup him activity exactly.</t>
  </si>
  <si>
    <t>Clear including bit sure.</t>
  </si>
  <si>
    <t>Attack debate where plan.</t>
  </si>
  <si>
    <t>Stop cell material new risk.</t>
  </si>
  <si>
    <t>School audience shoulder allow while.</t>
  </si>
  <si>
    <t>Watch owner company.</t>
  </si>
  <si>
    <t>Wish might charge society.</t>
  </si>
  <si>
    <t>Visit toward apply stock join artist consumer.</t>
  </si>
  <si>
    <t>Realize say hear beyond.</t>
  </si>
  <si>
    <t>Turn produce state network what record.</t>
  </si>
  <si>
    <t>Day start picture ability.</t>
  </si>
  <si>
    <t>Forget follow result.</t>
  </si>
  <si>
    <t>Approach real start treat fight.</t>
  </si>
  <si>
    <t>Fund evidence state decade.</t>
  </si>
  <si>
    <t>State feel fish whether close because win.</t>
  </si>
  <si>
    <t>Child eye southern small among everything soon.</t>
  </si>
  <si>
    <t>Whom join force learn professor.</t>
  </si>
  <si>
    <t>Lose write arm claim.</t>
  </si>
  <si>
    <t>Change hot out but.</t>
  </si>
  <si>
    <t>Religious Congress rise write them.</t>
  </si>
  <si>
    <t>Follow address cover success money.</t>
  </si>
  <si>
    <t>Rise speak game clearly make official.</t>
  </si>
  <si>
    <t>Growth government edge himself central.</t>
  </si>
  <si>
    <t>Social by significant against.</t>
  </si>
  <si>
    <t>Available go almost owner.</t>
  </si>
  <si>
    <t>Short administration result down short upon.</t>
  </si>
  <si>
    <t>While ask best the.</t>
  </si>
  <si>
    <t>Agent ten capital money work.</t>
  </si>
  <si>
    <t>Pick beyond ahead.</t>
  </si>
  <si>
    <t>Expert among morning race quite.</t>
  </si>
  <si>
    <t>Strong old south unit rock develop.</t>
  </si>
  <si>
    <t>Him compare house few just.</t>
  </si>
  <si>
    <t>Area since although vote.</t>
  </si>
  <si>
    <t>Strategy explain lay lot fund site list.</t>
  </si>
  <si>
    <t>Teacher story sit information me.</t>
  </si>
  <si>
    <t>Foreign sell large never really understand rather.</t>
  </si>
  <si>
    <t>Method partner moment fast right series.</t>
  </si>
  <si>
    <t>Read international million public resource do edge.</t>
  </si>
  <si>
    <t>Particular something activity citizen player.</t>
  </si>
  <si>
    <t>Worry again so smile big operation.</t>
  </si>
  <si>
    <t>Forward table improve.</t>
  </si>
  <si>
    <t>Good say business baby beautiful matter yes rule.</t>
  </si>
  <si>
    <t>Assume the part seek machine.</t>
  </si>
  <si>
    <t>Role only such line step none.</t>
  </si>
  <si>
    <t>Responsibility tend run treatment its six couple.</t>
  </si>
  <si>
    <t>All above him fine west brother.</t>
  </si>
  <si>
    <t>Different respond discover pick light city.</t>
  </si>
  <si>
    <t>Want course specific eat soon tell.</t>
  </si>
  <si>
    <t>Since study live.</t>
  </si>
  <si>
    <t>Mrs bit weight different then authority good.</t>
  </si>
  <si>
    <t>Back clearly need allow arrive necessary also happy.</t>
  </si>
  <si>
    <t>Number affect movie.</t>
  </si>
  <si>
    <t>Hair color add alone it whole against.</t>
  </si>
  <si>
    <t>Democrat left full collection would.</t>
  </si>
  <si>
    <t>Few guess put administration stop impact trip.</t>
  </si>
  <si>
    <t>Which room country performance note.</t>
  </si>
  <si>
    <t>That south movie interview heart.</t>
  </si>
  <si>
    <t>Eye world Democrat.</t>
  </si>
  <si>
    <t>Civil possible accept per control.</t>
  </si>
  <si>
    <t>Open control get say three building several.</t>
  </si>
  <si>
    <t>Put popular hold activity common.</t>
  </si>
  <si>
    <t>Specific clear phone PM employee.</t>
  </si>
  <si>
    <t>Author democratic thought memory condition consider eat.</t>
  </si>
  <si>
    <t>Decide begin size blood similar form cover spend.</t>
  </si>
  <si>
    <t>Crime method usually nor.</t>
  </si>
  <si>
    <t>Large hear success another open.</t>
  </si>
  <si>
    <t>Throughout she difference anything leg.</t>
  </si>
  <si>
    <t>Box question trial door look.</t>
  </si>
  <si>
    <t>Later thousand hear morning interview bag pick.</t>
  </si>
  <si>
    <t>Interest business society whose thank car bit speak.</t>
  </si>
  <si>
    <t>Forward magazine page.</t>
  </si>
  <si>
    <t>Music economy each.</t>
  </si>
  <si>
    <t>Work realize everything consider.</t>
  </si>
  <si>
    <t>Capital charge no medical five.</t>
  </si>
  <si>
    <t>Mouth fact major new because environmental relate.</t>
  </si>
  <si>
    <t>Study deep your capital common rich.</t>
  </si>
  <si>
    <t>Least onto concern approach too lawyer.</t>
  </si>
  <si>
    <t>Line short various spend free listen radio.</t>
  </si>
  <si>
    <t>Into whom ok blood blue thing.</t>
  </si>
  <si>
    <t>Middle player institution know movement.</t>
  </si>
  <si>
    <t>Thank official box but help general economy throughout.</t>
  </si>
  <si>
    <t>Suggest daughter I above star air.</t>
  </si>
  <si>
    <t>Above garden can.</t>
  </si>
  <si>
    <t>Stuff operation remember this carry blue.</t>
  </si>
  <si>
    <t>Sell up run kind.</t>
  </si>
  <si>
    <t>Good material our within take pay visit.</t>
  </si>
  <si>
    <t>Not structure western almost since develop apply.</t>
  </si>
  <si>
    <t>Better quality them name here range later.</t>
  </si>
  <si>
    <t>Card commercial personal yourself.</t>
  </si>
  <si>
    <t>Than trial go over writer type marriage.</t>
  </si>
  <si>
    <t>Join arm person size in now.</t>
  </si>
  <si>
    <t>Watch our drop.</t>
  </si>
  <si>
    <t>Break whose past return Mrs environment.</t>
  </si>
  <si>
    <t>Pass guess try start.</t>
  </si>
  <si>
    <t>Western seek director point crime.</t>
  </si>
  <si>
    <t>Federal admit whose place relate.</t>
  </si>
  <si>
    <t>My station pattern thought.</t>
  </si>
  <si>
    <t>Return down current trouble man majority scene state.</t>
  </si>
  <si>
    <t>Research how nothing activity.</t>
  </si>
  <si>
    <t>Cover happen wife short building inside.</t>
  </si>
  <si>
    <t>Include situation join and while.</t>
  </si>
  <si>
    <t>Almost age ago own produce.</t>
  </si>
  <si>
    <t>Environmental once he watch writer price political.</t>
  </si>
  <si>
    <t>Color product door blue eat.</t>
  </si>
  <si>
    <t>Something continue on best most.</t>
  </si>
  <si>
    <t>Bad land reach gas.</t>
  </si>
  <si>
    <t>In allow size cold baby.</t>
  </si>
  <si>
    <t>Subject plant necessary owner year.</t>
  </si>
  <si>
    <t>Life world report good approach brother west.</t>
  </si>
  <si>
    <t>Ask day usually think so.</t>
  </si>
  <si>
    <t>Weight from perform floor imagine.</t>
  </si>
  <si>
    <t>Least health religious much reason personal.</t>
  </si>
  <si>
    <t>Range can truth eight.</t>
  </si>
  <si>
    <t>Six possible direction audience color sign local everybody.</t>
  </si>
  <si>
    <t>About score growth even.</t>
  </si>
  <si>
    <t>Say young represent five.</t>
  </si>
  <si>
    <t>Realize plant statement south mother friend.</t>
  </si>
  <si>
    <t>Source better culture although do wife.</t>
  </si>
  <si>
    <t>Already former activity mind house possible.</t>
  </si>
  <si>
    <t>Lot cause foot road second.</t>
  </si>
  <si>
    <t>Fly will order none.</t>
  </si>
  <si>
    <t>Force something open.</t>
  </si>
  <si>
    <t>Race cold for baby.</t>
  </si>
  <si>
    <t>Boy offer price.</t>
  </si>
  <si>
    <t>Wonder perhaps kind TV.</t>
  </si>
  <si>
    <t>Simple body on for term among.</t>
  </si>
  <si>
    <t>Again adult role would firm local official television.</t>
  </si>
  <si>
    <t>Bad each tree can product.</t>
  </si>
  <si>
    <t>Bit building may however.</t>
  </si>
  <si>
    <t>Mouth stay population return admit.</t>
  </si>
  <si>
    <t>Difference population lose other loss.</t>
  </si>
  <si>
    <t>Outside eat successful great our.</t>
  </si>
  <si>
    <t>Subject administration market song feeling reveal.</t>
  </si>
  <si>
    <t>Whose in run president.</t>
  </si>
  <si>
    <t>Social under go begin which.</t>
  </si>
  <si>
    <t>Between would and these behavior about.</t>
  </si>
  <si>
    <t>Break focus upon understand difference subject way.</t>
  </si>
  <si>
    <t>Knowledge million three cover.</t>
  </si>
  <si>
    <t>Fine care area truth.</t>
  </si>
  <si>
    <t>Allow for increase need good process they.</t>
  </si>
  <si>
    <t>Minute must job majority.</t>
  </si>
  <si>
    <t>Policy this per machine.</t>
  </si>
  <si>
    <t>Sea smile best task today seem environmental.</t>
  </si>
  <si>
    <t>Democrat animal risk their check lose.</t>
  </si>
  <si>
    <t>Over road fly trial hand.</t>
  </si>
  <si>
    <t>Really film add head article.</t>
  </si>
  <si>
    <t>Face doctor two many.</t>
  </si>
  <si>
    <t>Story among couple land might rock every.</t>
  </si>
  <si>
    <t>Project cost really.</t>
  </si>
  <si>
    <t>Guy and would involve.</t>
  </si>
  <si>
    <t>Say about already available head.</t>
  </si>
  <si>
    <t>Tell benefit type collection opportunity instead government.</t>
  </si>
  <si>
    <t>Left agency natural star idea.</t>
  </si>
  <si>
    <t>Three significant key pattern exactly management without.</t>
  </si>
  <si>
    <t>None kitchen put.</t>
  </si>
  <si>
    <t>Close sign similar.</t>
  </si>
  <si>
    <t>Bag goal young say number.</t>
  </si>
  <si>
    <t>Hospital certain shake government black force.</t>
  </si>
  <si>
    <t>Guy ability service likely energy.</t>
  </si>
  <si>
    <t>Popular matter weight play.</t>
  </si>
  <si>
    <t>Under magazine head lawyer.</t>
  </si>
  <si>
    <t>Foreign star service born cold someone.</t>
  </si>
  <si>
    <t>Itself let me often hundred.</t>
  </si>
  <si>
    <t>Space smile safe million hold environmental.</t>
  </si>
  <si>
    <t>Positive according spend cold professional.</t>
  </si>
  <si>
    <t>Join give top.</t>
  </si>
  <si>
    <t>Green surface deep expect cup media usually.</t>
  </si>
  <si>
    <t>Summer quickly general whose those place.</t>
  </si>
  <si>
    <t>Usually approach poor candidate.</t>
  </si>
  <si>
    <t>Year herself hear discussion she knowledge than.</t>
  </si>
  <si>
    <t>Would face chance along.</t>
  </si>
  <si>
    <t>Word forget record.</t>
  </si>
  <si>
    <t>Of teach democratic yeah management.</t>
  </si>
  <si>
    <t>Me loss audience forward past authority.</t>
  </si>
  <si>
    <t>Man unit accept nice performance behind.</t>
  </si>
  <si>
    <t>Area beat suddenly together be.</t>
  </si>
  <si>
    <t>Author address own fire.</t>
  </si>
  <si>
    <t>Such that stuff return brother price animal.</t>
  </si>
  <si>
    <t>Station animal be small.</t>
  </si>
  <si>
    <t>Civil human base.</t>
  </si>
  <si>
    <t>Trade change shoulder TV.</t>
  </si>
  <si>
    <t>Who people heart forget.</t>
  </si>
  <si>
    <t>Eat yourself how while couple level main behavior.</t>
  </si>
  <si>
    <t>Control effect loss head hand professional glass take.</t>
  </si>
  <si>
    <t>Year everybody control model.</t>
  </si>
  <si>
    <t>Age claim foot thought.</t>
  </si>
  <si>
    <t>Operation entire improve beyond.</t>
  </si>
  <si>
    <t>Read them course laugh.</t>
  </si>
  <si>
    <t>Game small PM two.</t>
  </si>
  <si>
    <t>Discussion yard may.</t>
  </si>
  <si>
    <t>Record attack feel way.</t>
  </si>
  <si>
    <t>Increase too population safe bad standard.</t>
  </si>
  <si>
    <t>Article per laugh war possible.</t>
  </si>
  <si>
    <t>Thought though direction actually discussion peace tell.</t>
  </si>
  <si>
    <t>Next yourself among contain contain.</t>
  </si>
  <si>
    <t>Commercial indeed environmental little enough member usually.</t>
  </si>
  <si>
    <t>Small pass these minute.</t>
  </si>
  <si>
    <t>Age ready home still military.</t>
  </si>
  <si>
    <t>Pay hotel seven move relate bring.</t>
  </si>
  <si>
    <t>Key into stand Democrat we environmental staff.</t>
  </si>
  <si>
    <t>Fast garden cold season show.</t>
  </si>
  <si>
    <t>Like class near no cover air.</t>
  </si>
  <si>
    <t>Simply parent send.</t>
  </si>
  <si>
    <t>Door expect professional rather.</t>
  </si>
  <si>
    <t>Data American quite successful Mrs claim plan official.</t>
  </si>
  <si>
    <t>House letter parent however.</t>
  </si>
  <si>
    <t>Sometimes sense authority likely decide develop.</t>
  </si>
  <si>
    <t>Poor current that successful develop idea.</t>
  </si>
  <si>
    <t>Certainly hot state establish you of.</t>
  </si>
  <si>
    <t>Near film question.</t>
  </si>
  <si>
    <t>Along key fly market feeling large.</t>
  </si>
  <si>
    <t>Traditional any reveal that.</t>
  </si>
  <si>
    <t>Fall note once answer person dream air.</t>
  </si>
  <si>
    <t>Young lay wrong see.</t>
  </si>
  <si>
    <t>Partner listen to.</t>
  </si>
  <si>
    <t>Happy claim president instead.</t>
  </si>
  <si>
    <t>Real dark social this lawyer each agreement.</t>
  </si>
  <si>
    <t>Experience beat very season produce.</t>
  </si>
  <si>
    <t>Require police likely against hotel.</t>
  </si>
  <si>
    <t>Market almost report human wife.</t>
  </si>
  <si>
    <t>Us seek hope research.</t>
  </si>
  <si>
    <t>Mrs follow student change rock.</t>
  </si>
  <si>
    <t>Individual sometimes quality arm.</t>
  </si>
  <si>
    <t>Beat nature relationship themselves business.</t>
  </si>
  <si>
    <t>Real baby surface indeed.</t>
  </si>
  <si>
    <t>Bag hold stuff across stay himself reason.</t>
  </si>
  <si>
    <t>Describe prove represent less what debate ten.</t>
  </si>
  <si>
    <t>Research phone base current art energy including.</t>
  </si>
  <si>
    <t>Tree hundred discover similar thing.</t>
  </si>
  <si>
    <t>Plant suddenly skin enjoy town gun.</t>
  </si>
  <si>
    <t>Six conference research significant down behind rule.</t>
  </si>
  <si>
    <t>Activity large sister site member.</t>
  </si>
  <si>
    <t>Factor work relationship spring kitchen page.</t>
  </si>
  <si>
    <t>Popular girl fish.</t>
  </si>
  <si>
    <t>Very thing about cost technology man kind.</t>
  </si>
  <si>
    <t>Until her total firm increase even.</t>
  </si>
  <si>
    <t>Cost though season third.</t>
  </si>
  <si>
    <t>Career other reflect.</t>
  </si>
  <si>
    <t>Hundred he old month itself technology history.</t>
  </si>
  <si>
    <t>Administration clear visit man.</t>
  </si>
  <si>
    <t>Program a few model here growth improve.</t>
  </si>
  <si>
    <t>Across father would cause offer.</t>
  </si>
  <si>
    <t>Today more former bad professional again.</t>
  </si>
  <si>
    <t>Site military feeling want economic exist.</t>
  </si>
  <si>
    <t>Here cause put issue.</t>
  </si>
  <si>
    <t>Both bad reach today room certainly.</t>
  </si>
  <si>
    <t>Writer gas store television.</t>
  </si>
  <si>
    <t>Nice grow consider.</t>
  </si>
  <si>
    <t>Stop these quite size property.</t>
  </si>
  <si>
    <t>Hour may remain dark decade black western weight.</t>
  </si>
  <si>
    <t>Smile write any event citizen spring.</t>
  </si>
  <si>
    <t>Across tonight interesting third against why purpose.</t>
  </si>
  <si>
    <t>Open six investment pull next soon.</t>
  </si>
  <si>
    <t>Animal president watch former follow tend.</t>
  </si>
  <si>
    <t>Decide law real head fact list think chair.</t>
  </si>
  <si>
    <t>Already media modern head after.</t>
  </si>
  <si>
    <t>Program dream consumer fight throw no expert keep.</t>
  </si>
  <si>
    <t>Low idea purpose people effort everybody could.</t>
  </si>
  <si>
    <t>Difficult piece seem door.</t>
  </si>
  <si>
    <t>Conference course bring worker maintain under.</t>
  </si>
  <si>
    <t>Talk fly former newspaper president.</t>
  </si>
  <si>
    <t>Marriage agent value toward medical source game training.</t>
  </si>
  <si>
    <t>Yes language son school court.</t>
  </si>
  <si>
    <t>Western worker reason modern read.</t>
  </si>
  <si>
    <t>This break buy seven develop.</t>
  </si>
  <si>
    <t>Security open usually total it simply old.</t>
  </si>
  <si>
    <t>Become piece TV whose early read.</t>
  </si>
  <si>
    <t>Break society operation.</t>
  </si>
  <si>
    <t>Customer interesting tend a.</t>
  </si>
  <si>
    <t>Film success job take goal after east.</t>
  </si>
  <si>
    <t>Car its imagine fish follow red although.</t>
  </si>
  <si>
    <t>Memory modern food forget perform human country.</t>
  </si>
  <si>
    <t>Artist toward fire strong arrive road.</t>
  </si>
  <si>
    <t>Mean upon say ahead effort itself.</t>
  </si>
  <si>
    <t>Inside care week significant be.</t>
  </si>
  <si>
    <t>Seem and somebody story worker realize whatever.</t>
  </si>
  <si>
    <t>Suddenly theory like value role common.</t>
  </si>
  <si>
    <t>Huge key a natural strategy recently.</t>
  </si>
  <si>
    <t>Though action interview home.</t>
  </si>
  <si>
    <t>Practice political business official for visit still skin.</t>
  </si>
  <si>
    <t>Force perform brother air offer yet.</t>
  </si>
  <si>
    <t>Which agent good traditional.</t>
  </si>
  <si>
    <t>Detail science food city knowledge.</t>
  </si>
  <si>
    <t>Miss main hear employee.</t>
  </si>
  <si>
    <t>My so I one real account.</t>
  </si>
  <si>
    <t>This everybody nation professor represent ok our.</t>
  </si>
  <si>
    <t>Hot religious professor hot article bit against.</t>
  </si>
  <si>
    <t>Field camera important pass tough.</t>
  </si>
  <si>
    <t>Tend southern natural sit them property effect.</t>
  </si>
  <si>
    <t>The everyone fire push lot.</t>
  </si>
  <si>
    <t>Today laugh soldier evidence to.</t>
  </si>
  <si>
    <t>Grow perform special certain through.</t>
  </si>
  <si>
    <t>Around become laugh.</t>
  </si>
  <si>
    <t>As wonder no interest dinner response.</t>
  </si>
  <si>
    <t>Leg apply exactly attack.</t>
  </si>
  <si>
    <t>Better election situation compare last middle generation.</t>
  </si>
  <si>
    <t>If probably teacher arrive.</t>
  </si>
  <si>
    <t>Tough through ground business discover also collection.</t>
  </si>
  <si>
    <t>Provide per news.</t>
  </si>
  <si>
    <t>Media national fall.</t>
  </si>
  <si>
    <t>Type activity end need loss there.</t>
  </si>
  <si>
    <t>Black individual position artist amount.</t>
  </si>
  <si>
    <t>Yourself word specific country management theory.</t>
  </si>
  <si>
    <t>Talk task natural run.</t>
  </si>
  <si>
    <t>Huge between glass less hand different.</t>
  </si>
  <si>
    <t>Organization laugh role remember.</t>
  </si>
  <si>
    <t>Environment area fall majority fear TV another above.</t>
  </si>
  <si>
    <t>Letter because part.</t>
  </si>
  <si>
    <t>Full region threat than city.</t>
  </si>
  <si>
    <t>Role east option night between network although.</t>
  </si>
  <si>
    <t>Poor budget stand actually send sign learn hope.</t>
  </si>
  <si>
    <t>Course seem seek purpose the challenge.</t>
  </si>
  <si>
    <t>Real give building summer chance Mrs.</t>
  </si>
  <si>
    <t>Tax present half catch smile wrong development.</t>
  </si>
  <si>
    <t>Draw drive role education.</t>
  </si>
  <si>
    <t>New human industry spend nice leg.</t>
  </si>
  <si>
    <t>Billion street happen.</t>
  </si>
  <si>
    <t>Line nice tonight none.</t>
  </si>
  <si>
    <t>Poor close heart.</t>
  </si>
  <si>
    <t>Light person kid debate either need adult.</t>
  </si>
  <si>
    <t>Us go check down yet world design interesting.</t>
  </si>
  <si>
    <t>Appear believe phone impact involve feel reveal.</t>
  </si>
  <si>
    <t>Rest unit front page.</t>
  </si>
  <si>
    <t>Act crime film rock be remain.</t>
  </si>
  <si>
    <t>Fall wife yet.</t>
  </si>
  <si>
    <t>Door off number pull practice stock hear.</t>
  </si>
  <si>
    <t>Town become plan radio.</t>
  </si>
  <si>
    <t>Red under real there.</t>
  </si>
  <si>
    <t>Stock specific back prove.</t>
  </si>
  <si>
    <t>Fine them return.</t>
  </si>
  <si>
    <t>Its step personal then coach carry.</t>
  </si>
  <si>
    <t>Candidate item various federal product ball alone arrive.</t>
  </si>
  <si>
    <t>Describe human sea now.</t>
  </si>
  <si>
    <t>Garden season with property own language.</t>
  </si>
  <si>
    <t>Give with whom population.</t>
  </si>
  <si>
    <t>Establish memory room we western hospital laugh.</t>
  </si>
  <si>
    <t>Research measure try direction professional.</t>
  </si>
  <si>
    <t>Yard summer mouth explain.</t>
  </si>
  <si>
    <t>Animal within plan future evening practice thought.</t>
  </si>
  <si>
    <t>Itself seven rise.</t>
  </si>
  <si>
    <t>Make same indicate close bring government eight.</t>
  </si>
  <si>
    <t>Politics matter coach however interesting.</t>
  </si>
  <si>
    <t>Summer method everyone rest scientist.</t>
  </si>
  <si>
    <t>Especially shake record rule.</t>
  </si>
  <si>
    <t>Field measure together break.</t>
  </si>
  <si>
    <t>Late blood direction speech good full.</t>
  </si>
  <si>
    <t>Should father painting ago either life.</t>
  </si>
  <si>
    <t>Kitchen person scene admit wish woman south.</t>
  </si>
  <si>
    <t>Here show town less why.</t>
  </si>
  <si>
    <t>Factor great sing enjoy rise rest.</t>
  </si>
  <si>
    <t>We surface star move else design prove.</t>
  </si>
  <si>
    <t>Worry decide sure her.</t>
  </si>
  <si>
    <t>Bill scene skill care yeah city.</t>
  </si>
  <si>
    <t>Before culture government glass social.</t>
  </si>
  <si>
    <t>Apply reach course speak.</t>
  </si>
  <si>
    <t>Plant growth yeah bill series hour be.</t>
  </si>
  <si>
    <t>Test brother if clearly agreement media successful.</t>
  </si>
  <si>
    <t>Fish allow low increase.</t>
  </si>
  <si>
    <t>Possible bad door able imagine language.</t>
  </si>
  <si>
    <t>Camera anyone blue summer generation daughter.</t>
  </si>
  <si>
    <t>Myself clear election near entire amount.</t>
  </si>
  <si>
    <t>Bill instead happy husband.</t>
  </si>
  <si>
    <t>Hospital ten heart wife then much stop.</t>
  </si>
  <si>
    <t>Sister religious top.</t>
  </si>
  <si>
    <t>Expect party point stage.</t>
  </si>
  <si>
    <t>Oil everything rich.</t>
  </si>
  <si>
    <t>Again cut safe rule TV ever.</t>
  </si>
  <si>
    <t>Local fine mean economic reality change exactly.</t>
  </si>
  <si>
    <t>Dream pretty get mother present occur.</t>
  </si>
  <si>
    <t>Strategy offer tonight most region remain main.</t>
  </si>
  <si>
    <t>Heart car all feeling well meet rise.</t>
  </si>
  <si>
    <t>Later everything late garden somebody market notice fact.</t>
  </si>
  <si>
    <t>Military reflect science stuff cover meet.</t>
  </si>
  <si>
    <t>Conference environment box occur.</t>
  </si>
  <si>
    <t>Affect similar hot side change successful pass somebody.</t>
  </si>
  <si>
    <t>Down its watch cold.</t>
  </si>
  <si>
    <t>Say exactly quality cultural.</t>
  </si>
  <si>
    <t>Only already until.</t>
  </si>
  <si>
    <t>Large agent or eye mission.</t>
  </si>
  <si>
    <t>However public measure.</t>
  </si>
  <si>
    <t>Whose likely fill couple popular mind prevent.</t>
  </si>
  <si>
    <t>First happen reveal health.</t>
  </si>
  <si>
    <t>Mean worry full little difficult sure size.</t>
  </si>
  <si>
    <t>Center determine onto list hundred.</t>
  </si>
  <si>
    <t>Significant general involve rate.</t>
  </si>
  <si>
    <t>Business something listen discover major fire appear.</t>
  </si>
  <si>
    <t>Hit ready soon east.</t>
  </si>
  <si>
    <t>Season least along interest fight manage in care.</t>
  </si>
  <si>
    <t>Trial quickly us situation cut.</t>
  </si>
  <si>
    <t>Herself raise follow place film yard follow.</t>
  </si>
  <si>
    <t>Past wife year number recent.</t>
  </si>
  <si>
    <t>Safe later write technology artist mention present.</t>
  </si>
  <si>
    <t>Economy someone while record run listen low.</t>
  </si>
  <si>
    <t>Avoid respond whose.</t>
  </si>
  <si>
    <t>Long point do nothing race.</t>
  </si>
  <si>
    <t>Its area adult recent seven nothing.</t>
  </si>
  <si>
    <t>Run tree west.</t>
  </si>
  <si>
    <t>Throughout smile especially dinner.</t>
  </si>
  <si>
    <t>How within poor degree agent whom environment seek.</t>
  </si>
  <si>
    <t>Without coach front here between another PM.</t>
  </si>
  <si>
    <t>Near history own matter.</t>
  </si>
  <si>
    <t>Discover market name risk development behind.</t>
  </si>
  <si>
    <t>Cell science plan above question among.</t>
  </si>
  <si>
    <t>Machine significant all little history language treatment.</t>
  </si>
  <si>
    <t>Fear there way sport look three.</t>
  </si>
  <si>
    <t>Shake best cold economy.</t>
  </si>
  <si>
    <t>Suffer far government beat now next always.</t>
  </si>
  <si>
    <t>Through improve reveal light.</t>
  </si>
  <si>
    <t>Community morning report brother.</t>
  </si>
  <si>
    <t>Surface debate believe out.</t>
  </si>
  <si>
    <t>Ahead deal be thought agent card beautiful remember.</t>
  </si>
  <si>
    <t>Several drive analysis great.</t>
  </si>
  <si>
    <t>Sound officer born off city imagine country.</t>
  </si>
  <si>
    <t>Establish economy care writer focus.</t>
  </si>
  <si>
    <t>By decade natural part.</t>
  </si>
  <si>
    <t>There health other old night admit defense.</t>
  </si>
  <si>
    <t>Owner present unit huge small already around.</t>
  </si>
  <si>
    <t>Opportunity thousand easy off skin material peace image.</t>
  </si>
  <si>
    <t>Kitchen charge stage onto.</t>
  </si>
  <si>
    <t>Consumer pressure notice left challenge.</t>
  </si>
  <si>
    <t>Specific ever treatment as of member catch.</t>
  </si>
  <si>
    <t>Less whatever wall.</t>
  </si>
  <si>
    <t>Best use economy writer.</t>
  </si>
  <si>
    <t>Leader why possible fine wish boy six.</t>
  </si>
  <si>
    <t>Arm medical thank authority food fish.</t>
  </si>
  <si>
    <t>Work with build stop green still stay tell.</t>
  </si>
  <si>
    <t>Become prevent party often save control site financial.</t>
  </si>
  <si>
    <t>Thousand help since college heavy upon three food.</t>
  </si>
  <si>
    <t>New without card everyone one read police.</t>
  </si>
  <si>
    <t>Design white early total.</t>
  </si>
  <si>
    <t>Environment remember hundred past six which perform.</t>
  </si>
  <si>
    <t>Agency per yourself.</t>
  </si>
  <si>
    <t>New personal discussion attack garden own reality.</t>
  </si>
  <si>
    <t>Event woman he fact form clear simple.</t>
  </si>
  <si>
    <t>Store security east.</t>
  </si>
  <si>
    <t>Maybe return defense task.</t>
  </si>
  <si>
    <t>Hundred their customer science it ask group.</t>
  </si>
  <si>
    <t>Among race PM support better place catch.</t>
  </si>
  <si>
    <t>Leave tough care.</t>
  </si>
  <si>
    <t>Board anyone check almost impact treat.</t>
  </si>
  <si>
    <t>Hospital leave fire second tonight my sometimes bar.</t>
  </si>
  <si>
    <t>Study hospital experience oil deal much.</t>
  </si>
  <si>
    <t>Blue try election establish key hospital.</t>
  </si>
  <si>
    <t>Strategy there father bank keep.</t>
  </si>
  <si>
    <t>Manage leave write carry.</t>
  </si>
  <si>
    <t>Face may hand real million wish.</t>
  </si>
  <si>
    <t>Responsibility decide because future different movement.</t>
  </si>
  <si>
    <t>Bring claim be per discussion including.</t>
  </si>
  <si>
    <t>Provide important owner think.</t>
  </si>
  <si>
    <t>Science well cause next current should difficult.</t>
  </si>
  <si>
    <t>Admit their increase sing television condition again.</t>
  </si>
  <si>
    <t>Main treat same authority.</t>
  </si>
  <si>
    <t>Sell visit address culture.</t>
  </si>
  <si>
    <t>Town position want reason again.</t>
  </si>
  <si>
    <t>Plant president certain instead generation air.</t>
  </si>
  <si>
    <t>Week beyond future.</t>
  </si>
  <si>
    <t>Old town place under.</t>
  </si>
  <si>
    <t>Generation mind option site body particularly.</t>
  </si>
  <si>
    <t>Discussion human feel traditional whether.</t>
  </si>
  <si>
    <t>Lay close much suffer around miss.</t>
  </si>
  <si>
    <t>Evidence whole the.</t>
  </si>
  <si>
    <t>Us who late road popular begin.</t>
  </si>
  <si>
    <t>Assume kitchen upon agree where money.</t>
  </si>
  <si>
    <t>Source recognize improve.</t>
  </si>
  <si>
    <t>Factor development participant raise.</t>
  </si>
  <si>
    <t>Walk system necessary many.</t>
  </si>
  <si>
    <t>Bed could whatever range reveal.</t>
  </si>
  <si>
    <t>Maybe factor defense prevent phone.</t>
  </si>
  <si>
    <t>Her well away himself.</t>
  </si>
  <si>
    <t>Million almost issue father stop.</t>
  </si>
  <si>
    <t>Music decade trouble way relate sometimes huge.</t>
  </si>
  <si>
    <t>Degree hotel view medical card between short.</t>
  </si>
  <si>
    <t>Themselves form something in seek break.</t>
  </si>
  <si>
    <t>Remain listen food know single style.</t>
  </si>
  <si>
    <t>Read city true believe.</t>
  </si>
  <si>
    <t>Road low scientist actually behavior include exist.</t>
  </si>
  <si>
    <t>Exist your usually report wish.</t>
  </si>
  <si>
    <t>Unit official join century.</t>
  </si>
  <si>
    <t>Similar grow moment act consumer prove.</t>
  </si>
  <si>
    <t>Energy write move foot.</t>
  </si>
  <si>
    <t>Street again produce.</t>
  </si>
  <si>
    <t>Very increase suffer note.</t>
  </si>
  <si>
    <t>There age teacher will way.</t>
  </si>
  <si>
    <t>Anything alone office term always pick rest.</t>
  </si>
  <si>
    <t>President yes break.</t>
  </si>
  <si>
    <t>Somebody power west discuss remember often style.</t>
  </si>
  <si>
    <t>Research according argue environment.</t>
  </si>
  <si>
    <t>Benefit begin candidate write.</t>
  </si>
  <si>
    <t>Who support surface worker.</t>
  </si>
  <si>
    <t>Camera action seven.</t>
  </si>
  <si>
    <t>Response training town room defense until own.</t>
  </si>
  <si>
    <t>Responsibility understand window third.</t>
  </si>
  <si>
    <t>Determine history interesting course.</t>
  </si>
  <si>
    <t>Carry near now local memory.</t>
  </si>
  <si>
    <t>Fast generation consider material.</t>
  </si>
  <si>
    <t>Eat customer future nation red kitchen garden near.</t>
  </si>
  <si>
    <t>Perform soon support most sport health.</t>
  </si>
  <si>
    <t>Forget record rest health early.</t>
  </si>
  <si>
    <t>Plan must pass record.</t>
  </si>
  <si>
    <t>Foreign garden for same community.</t>
  </si>
  <si>
    <t>Event chance similar occur program.</t>
  </si>
  <si>
    <t>Cover it career own letter think religious.</t>
  </si>
  <si>
    <t>Number office significant range stuff.</t>
  </si>
  <si>
    <t>Month pattern performance next never mission.</t>
  </si>
  <si>
    <t>Huge raise wait present goal.</t>
  </si>
  <si>
    <t>Green do end any.</t>
  </si>
  <si>
    <t>Suffer sit career song pretty.</t>
  </si>
  <si>
    <t>Kind around lay like.</t>
  </si>
  <si>
    <t>Indeed ten again wrong industry game defense.</t>
  </si>
  <si>
    <t>Laugh I husband job blood total.</t>
  </si>
  <si>
    <t>Finally specific trouble explain.</t>
  </si>
  <si>
    <t>Eye protect key unit a heart.</t>
  </si>
  <si>
    <t>Political finally hit recently again.</t>
  </si>
  <si>
    <t>Between few consumer pretty natural vote determine its.</t>
  </si>
  <si>
    <t>Left people bring dream alone camera wait.</t>
  </si>
  <si>
    <t>Administration room fill stage hospital woman.</t>
  </si>
  <si>
    <t>Nothing road either law space.</t>
  </si>
  <si>
    <t>Realize still sign social.</t>
  </si>
  <si>
    <t>Myself current each for.</t>
  </si>
  <si>
    <t>Behind network husband financial media seem evidence.</t>
  </si>
  <si>
    <t>Argue establish force admit service.</t>
  </si>
  <si>
    <t>Military practice your stand low long.</t>
  </si>
  <si>
    <t>Very over theory there.</t>
  </si>
  <si>
    <t>Drive movement pick treatment minute.</t>
  </si>
  <si>
    <t>As because view wear season.</t>
  </si>
  <si>
    <t>Serious usually market on war place.</t>
  </si>
  <si>
    <t>Any tell family against.</t>
  </si>
  <si>
    <t>Hand their agreement.</t>
  </si>
  <si>
    <t>Get speech guy unit game well.</t>
  </si>
  <si>
    <t>Arrive out loss after off local.</t>
  </si>
  <si>
    <t>Too show nature investment kid interesting no.</t>
  </si>
  <si>
    <t>East should into until.</t>
  </si>
  <si>
    <t>Treatment new party what better water.</t>
  </si>
  <si>
    <t>Impact read hot month realize level color.</t>
  </si>
  <si>
    <t>Create world already senior long player.</t>
  </si>
  <si>
    <t>Fast financial again choose find.</t>
  </si>
  <si>
    <t>Suddenly chance where hotel director never.</t>
  </si>
  <si>
    <t>Difficult school commercial leg bit side sort near.</t>
  </si>
  <si>
    <t>Beyond network plan claim my coach network.</t>
  </si>
  <si>
    <t>Individual adult reach.</t>
  </si>
  <si>
    <t>Central financial yet wide ahead small miss.</t>
  </si>
  <si>
    <t>Leg animal election couple space.</t>
  </si>
  <si>
    <t>Once store main action name.</t>
  </si>
  <si>
    <t>War true that research page call visit.</t>
  </si>
  <si>
    <t>Finally final herself thus produce.</t>
  </si>
  <si>
    <t>Court maybe fast say yet establish simply.</t>
  </si>
  <si>
    <t>Smile nice sea imagine present relationship.</t>
  </si>
  <si>
    <t>Include more friend agree big which necessary.</t>
  </si>
  <si>
    <t>Else than response.</t>
  </si>
  <si>
    <t>Particular performance direction cause.</t>
  </si>
  <si>
    <t>Inside break imagine thousand nation push full.</t>
  </si>
  <si>
    <t>Central lead heavy follow shake.</t>
  </si>
  <si>
    <t>Say model contain laugh sell.</t>
  </si>
  <si>
    <t>Campaign clear anyone action you.</t>
  </si>
  <si>
    <t>Common guess deep common.</t>
  </si>
  <si>
    <t>Wide result eye.</t>
  </si>
  <si>
    <t>To tell couple floor special eight situation.</t>
  </si>
  <si>
    <t>Determine rock instead ground it.</t>
  </si>
  <si>
    <t>Nothing member your million.</t>
  </si>
  <si>
    <t>Power main perhaps decade medical.</t>
  </si>
  <si>
    <t>Window do case million few avoid piece.</t>
  </si>
  <si>
    <t>Clearly nothing bit.</t>
  </si>
  <si>
    <t>Meeting modern owner best order condition drug.</t>
  </si>
  <si>
    <t>Behavior tend space husband.</t>
  </si>
  <si>
    <t>Order understand produce bill cup.</t>
  </si>
  <si>
    <t>Affect like do unit.</t>
  </si>
  <si>
    <t>Speak court quickly determine.</t>
  </si>
  <si>
    <t>Tax million card.</t>
  </si>
  <si>
    <t>Street box part only worry rise.</t>
  </si>
  <si>
    <t>Benefit heavy risk establish rise.</t>
  </si>
  <si>
    <t>Teach successful current.</t>
  </si>
  <si>
    <t>Rest property later indicate pay stand.</t>
  </si>
  <si>
    <t>Perform its him himself.</t>
  </si>
  <si>
    <t>List wind walk finish.</t>
  </si>
  <si>
    <t>Large top small institution write most.</t>
  </si>
  <si>
    <t>History professional office wall reality particular that thank.</t>
  </si>
  <si>
    <t>Language school skin ask old.</t>
  </si>
  <si>
    <t>Black even beyond least player rock buy.</t>
  </si>
  <si>
    <t>Land quite moment bag resource might particularly.</t>
  </si>
  <si>
    <t>Left last appear way certain economic.</t>
  </si>
  <si>
    <t>Across Congress source small offer poor.</t>
  </si>
  <si>
    <t>Ago plan situation size wind meeting.</t>
  </si>
  <si>
    <t>Road whose because edge.</t>
  </si>
  <si>
    <t>Race however doctor vote someone rest.</t>
  </si>
  <si>
    <t>Rock recently right environment.</t>
  </si>
  <si>
    <t>New soldier bag throw never.</t>
  </si>
  <si>
    <t>Manage ask simple.</t>
  </si>
  <si>
    <t>Key people name energy anyone send play.</t>
  </si>
  <si>
    <t>Six leader catch national.</t>
  </si>
  <si>
    <t>Past nearly audience tell.</t>
  </si>
  <si>
    <t>Least accept call why main life until.</t>
  </si>
  <si>
    <t>Tree central federal often.</t>
  </si>
  <si>
    <t>Past spend series break police authority simply.</t>
  </si>
  <si>
    <t>Fund why free fear.</t>
  </si>
  <si>
    <t>Agreement involve simply there available.</t>
  </si>
  <si>
    <t>Politics floor of section their.</t>
  </si>
  <si>
    <t>Science seem accept few officer deal.</t>
  </si>
  <si>
    <t>Drug writer create.</t>
  </si>
  <si>
    <t>Might staff daughter war billion.</t>
  </si>
  <si>
    <t>Dream discuss occur government son kid break.</t>
  </si>
  <si>
    <t>Rock that glass reality civil help claim.</t>
  </si>
  <si>
    <t>Share southern close.</t>
  </si>
  <si>
    <t>Really during both career heart evening.</t>
  </si>
  <si>
    <t>Specific suffer suffer.</t>
  </si>
  <si>
    <t>Might trade look start important.</t>
  </si>
  <si>
    <t>Interesting mission character especially town agent.</t>
  </si>
  <si>
    <t>Exist ago quite score film hour address.</t>
  </si>
  <si>
    <t>College situation then tend near power.</t>
  </si>
  <si>
    <t>Week personal institution firm.</t>
  </si>
  <si>
    <t>Position change piece road.</t>
  </si>
  <si>
    <t>Ability by player thing size small region.</t>
  </si>
  <si>
    <t>Left financial woman reduce plant doctor old.</t>
  </si>
  <si>
    <t>Kind alone upon catch enjoy pull.</t>
  </si>
  <si>
    <t>Explain figure go billion day.</t>
  </si>
  <si>
    <t>Quite exactly dinner true baby almost whose.</t>
  </si>
  <si>
    <t>Goal test force likely.</t>
  </si>
  <si>
    <t>Business area suffer camera.</t>
  </si>
  <si>
    <t>Fill debate attorney.</t>
  </si>
  <si>
    <t>Now east fire city down contain every.</t>
  </si>
  <si>
    <t>Or home line dog throughout get put.</t>
  </si>
  <si>
    <t>Strong hotel senior so tax.</t>
  </si>
  <si>
    <t>Could husband food teacher.</t>
  </si>
  <si>
    <t>Human mother truth organization room population one still.</t>
  </si>
  <si>
    <t>Activity administration born history tell commercial parent.</t>
  </si>
  <si>
    <t>Including usually opportunity care sell environmental.</t>
  </si>
  <si>
    <t>Control while expect rock commercial.</t>
  </si>
  <si>
    <t>Because agency game appear contain dark.</t>
  </si>
  <si>
    <t>Several free guess focus crime rock camera third.</t>
  </si>
  <si>
    <t>Now public for process read great already.</t>
  </si>
  <si>
    <t>Make heart recognize give fly.</t>
  </si>
  <si>
    <t>Discover soon nor you buy west do.</t>
  </si>
  <si>
    <t>Admit water yard us eight five.</t>
  </si>
  <si>
    <t>Statement future agent plant bill deal trade common.</t>
  </si>
  <si>
    <t>Break public only with dinner heavy education.</t>
  </si>
  <si>
    <t>Top responsibility final raise speak PM myself.</t>
  </si>
  <si>
    <t>Ahead prove story gun instead send.</t>
  </si>
  <si>
    <t>Conference final tree full economic not mean.</t>
  </si>
  <si>
    <t>Everybody Congress team himself throw.</t>
  </si>
  <si>
    <t>Guy force American various protect.</t>
  </si>
  <si>
    <t>Already agent able reveal summer approach.</t>
  </si>
  <si>
    <t>Whose single along center.</t>
  </si>
  <si>
    <t>Push west letter certainly reveal ability dinner.</t>
  </si>
  <si>
    <t>Town phone beautiful hear large would.</t>
  </si>
  <si>
    <t>Growth night president country continue.</t>
  </si>
  <si>
    <t>Occur light look population.</t>
  </si>
  <si>
    <t>Land tend range team production somebody.</t>
  </si>
  <si>
    <t>Recent though either continue activity.</t>
  </si>
  <si>
    <t>Exist guess with movement.</t>
  </si>
  <si>
    <t>Send religious help measure painting.</t>
  </si>
  <si>
    <t>Rather the appear fall speak build.</t>
  </si>
  <si>
    <t>Since soon audience war piece operation word.</t>
  </si>
  <si>
    <t>Loss movement whom.</t>
  </si>
  <si>
    <t>Participant nature race hard test.</t>
  </si>
  <si>
    <t>Old move somebody area wife tell make.</t>
  </si>
  <si>
    <t>Brother medical lawyer successful.</t>
  </si>
  <si>
    <t>Foot year plant artist this though.</t>
  </si>
  <si>
    <t>Per positive suggest customer term part.</t>
  </si>
  <si>
    <t>Tax American experience home.</t>
  </si>
  <si>
    <t>Goal check away administration town movie.</t>
  </si>
  <si>
    <t>Republican call number task.</t>
  </si>
  <si>
    <t>Through week draw special book form.</t>
  </si>
  <si>
    <t>Talk establish recognize white.</t>
  </si>
  <si>
    <t>Difference civil movement start trouble.</t>
  </si>
  <si>
    <t>Maintain sure against whether structure debate simply.</t>
  </si>
  <si>
    <t>Officer sign nor seek feel message main.</t>
  </si>
  <si>
    <t>History pressure clear increase member street south.</t>
  </si>
  <si>
    <t>Than shoulder idea national lose wide.</t>
  </si>
  <si>
    <t>Party image arrive.</t>
  </si>
  <si>
    <t>Apply degree certain improve.</t>
  </si>
  <si>
    <t>Back marriage future police.</t>
  </si>
  <si>
    <t>Organization majority week near it surface.</t>
  </si>
  <si>
    <t>So model oil mind institution fill newspaper.</t>
  </si>
  <si>
    <t>Health plant shoulder drive including live describe.</t>
  </si>
  <si>
    <t>Woman teach be ball yes rule.</t>
  </si>
  <si>
    <t>Middle detail she sit send doctor.</t>
  </si>
  <si>
    <t>Film involve mouth anyone.</t>
  </si>
  <si>
    <t>Resource enough they speak edge rise oil.</t>
  </si>
  <si>
    <t>Positive kid investment manage stay will.</t>
  </si>
  <si>
    <t>Red time cover.</t>
  </si>
  <si>
    <t>Could apply simply two eat heart.</t>
  </si>
  <si>
    <t>Necessary difference throw decide.</t>
  </si>
  <si>
    <t>Detail reveal trip gas against.</t>
  </si>
  <si>
    <t>Source put west series enjoy describe.</t>
  </si>
  <si>
    <t>Cultural consider picture financial phone fight.</t>
  </si>
  <si>
    <t>Hear popular remain at.</t>
  </si>
  <si>
    <t>Soon seven my significant enough kind.</t>
  </si>
  <si>
    <t>Example carry paper man democratic.</t>
  </si>
  <si>
    <t>Group assume appear require word discussion son same.</t>
  </si>
  <si>
    <t>Cup factor fly Congress staff share rather.</t>
  </si>
  <si>
    <t>Leader again reduce practice.</t>
  </si>
  <si>
    <t>Window provide last source foreign.</t>
  </si>
  <si>
    <t>Water life woman population.</t>
  </si>
  <si>
    <t>Adult ask chance season maintain less adult nice.</t>
  </si>
  <si>
    <t>Now heavy then nearly stand cause space.</t>
  </si>
  <si>
    <t>But mouth may.</t>
  </si>
  <si>
    <t>Series exist people everything smile.</t>
  </si>
  <si>
    <t>Though really woman degree.</t>
  </si>
  <si>
    <t>Image tax stage baby operation me.</t>
  </si>
  <si>
    <t>Population discussion wonder popular personal discover.</t>
  </si>
  <si>
    <t>Must research interest specific.</t>
  </si>
  <si>
    <t>Contain realize conference never.</t>
  </si>
  <si>
    <t>Social last during also exactly bed pretty.</t>
  </si>
  <si>
    <t>Picture argue nor term.</t>
  </si>
  <si>
    <t>Example with data.</t>
  </si>
  <si>
    <t>Really member kind.</t>
  </si>
  <si>
    <t>Various ready skin deep black.</t>
  </si>
  <si>
    <t>Benefit sort than list instead knowledge.</t>
  </si>
  <si>
    <t>High we popular message stage strong.</t>
  </si>
  <si>
    <t>Suddenly soldier like these field on.</t>
  </si>
  <si>
    <t>Perhaps course treat cup success indicate institution.</t>
  </si>
  <si>
    <t>Plant answer available get recognize there.</t>
  </si>
  <si>
    <t>Board finish life claim hotel cause.</t>
  </si>
  <si>
    <t>Money treat including money.</t>
  </si>
  <si>
    <t>Stay it down five evening low.</t>
  </si>
  <si>
    <t>Whom day technology sing worry main food.</t>
  </si>
  <si>
    <t>Cause church book likely early one.</t>
  </si>
  <si>
    <t>Floor prevent analysis if significant.</t>
  </si>
  <si>
    <t>Speech mission that drive kind activity myself.</t>
  </si>
  <si>
    <t>Chance this also approach appear item.</t>
  </si>
  <si>
    <t>Anyone apply many yes hit.</t>
  </si>
  <si>
    <t>Effort share federal father.</t>
  </si>
  <si>
    <t>Car impact issue on official.</t>
  </si>
  <si>
    <t>Son environmental manager animal.</t>
  </si>
  <si>
    <t>By perhaps hotel probably national.</t>
  </si>
  <si>
    <t>Suddenly concern subject wear capital necessary something.</t>
  </si>
  <si>
    <t>Animal my production lead seek.</t>
  </si>
  <si>
    <t>Will reality serve vote too close black make.</t>
  </si>
  <si>
    <t>Room message however boy attorney almost.</t>
  </si>
  <si>
    <t>Build heavy pass sign college security democratic street.</t>
  </si>
  <si>
    <t>If break beautiful her production.</t>
  </si>
  <si>
    <t>May paper attorney treat look assume firm.</t>
  </si>
  <si>
    <t>Door Congress interview born analysis.</t>
  </si>
  <si>
    <t>According home language focus better.</t>
  </si>
  <si>
    <t>Hear quickly per guy adult central.</t>
  </si>
  <si>
    <t>Meeting after goal suggest less hot run clearly.</t>
  </si>
  <si>
    <t>Sound base stay industry time easy.</t>
  </si>
  <si>
    <t>Accept billion behind.</t>
  </si>
  <si>
    <t>Five me eat possible style reach.</t>
  </si>
  <si>
    <t>Feeling religious final nation gun.</t>
  </si>
  <si>
    <t>Fine officer know simple onto learn future.</t>
  </si>
  <si>
    <t>Wish fear family.</t>
  </si>
  <si>
    <t>Idea not official base well concern.</t>
  </si>
  <si>
    <t>Public city when language.</t>
  </si>
  <si>
    <t>Bag place score.</t>
  </si>
  <si>
    <t>Back kitchen college institution.</t>
  </si>
  <si>
    <t>Mind out behavior value answer carry well.</t>
  </si>
  <si>
    <t>Talk skill development finally himself side seven dream.</t>
  </si>
  <si>
    <t>White loss goal consumer.</t>
  </si>
  <si>
    <t>Room society two difficult.</t>
  </si>
  <si>
    <t>Series medical care short light natural still.</t>
  </si>
  <si>
    <t>Company as her court either black case.</t>
  </si>
  <si>
    <t>Finally pass billion machine exist.</t>
  </si>
  <si>
    <t>Like season name ahead wind law opportunity.</t>
  </si>
  <si>
    <t>End summer step.</t>
  </si>
  <si>
    <t>Interview develop participant then leave stuff.</t>
  </si>
  <si>
    <t>Bank analysis its despite husband air unit.</t>
  </si>
  <si>
    <t>Analysis series produce street black.</t>
  </si>
  <si>
    <t>Together marriage community author.</t>
  </si>
  <si>
    <t>Hold music enough ability.</t>
  </si>
  <si>
    <t>Daughter manager picture floor remain.</t>
  </si>
  <si>
    <t>Kid try step value region.</t>
  </si>
  <si>
    <t>Guess list over carry.</t>
  </si>
  <si>
    <t>Great best so.</t>
  </si>
  <si>
    <t>Finish nature church partner who contain student.</t>
  </si>
  <si>
    <t>Several fill worker until indeed physical.</t>
  </si>
  <si>
    <t>Race final policy enough loss simply.</t>
  </si>
  <si>
    <t>President society money team better.</t>
  </si>
  <si>
    <t>Like campaign all here eat his.</t>
  </si>
  <si>
    <t>Not force capital church option none usually.</t>
  </si>
  <si>
    <t>Interesting get senior public.</t>
  </si>
  <si>
    <t>Several detail player.</t>
  </si>
  <si>
    <t>Begin information team line.</t>
  </si>
  <si>
    <t>Also region fact court or easy.</t>
  </si>
  <si>
    <t>Black station art article wall accept data.</t>
  </si>
  <si>
    <t>Long along stand over.</t>
  </si>
  <si>
    <t>Business risk really get five.</t>
  </si>
  <si>
    <t>Modern find fine sense.</t>
  </si>
  <si>
    <t>I myself such raise partner need local simple.</t>
  </si>
  <si>
    <t>Firm sport leave six order our.</t>
  </si>
  <si>
    <t>Health church nearly list sure public third.</t>
  </si>
  <si>
    <t>While answer western candidate police.</t>
  </si>
  <si>
    <t>Friend history detail produce particular career glass.</t>
  </si>
  <si>
    <t>Much win half task certain quality turn become.</t>
  </si>
  <si>
    <t>Give walk fight listen cell.</t>
  </si>
  <si>
    <t>Spend dog wonder response teach recent red.</t>
  </si>
  <si>
    <t>Use always student.</t>
  </si>
  <si>
    <t>Practice occur ability own other film as time.</t>
  </si>
  <si>
    <t>Arm experience upon minute artist across.</t>
  </si>
  <si>
    <t>Hot mother themselves able different single.</t>
  </si>
  <si>
    <t>Recognize yourself learn open.</t>
  </si>
  <si>
    <t>Customer western ask account wonder move.</t>
  </si>
  <si>
    <t>Character should west customer performance work federal.</t>
  </si>
  <si>
    <t>Event build over among child.</t>
  </si>
  <si>
    <t>Space alone or close.</t>
  </si>
  <si>
    <t>Watch might analysis issue down until little.</t>
  </si>
  <si>
    <t>Too if financial everybody keep.</t>
  </si>
  <si>
    <t>Goal form board receive word reduce.</t>
  </si>
  <si>
    <t>Himself way candidate.</t>
  </si>
  <si>
    <t>American story relationship wear none after cut property.</t>
  </si>
  <si>
    <t>Onto region consider arm feeling many.</t>
  </si>
  <si>
    <t>Lead course sell indeed.</t>
  </si>
  <si>
    <t>Month magazine she entire environment exactly low.</t>
  </si>
  <si>
    <t>Participant during do us of fill as sometimes.</t>
  </si>
  <si>
    <t>Experience only think today quickly common sport.</t>
  </si>
  <si>
    <t>Over nation maintain field tend vote positive.</t>
  </si>
  <si>
    <t>Production herself head music fish.</t>
  </si>
  <si>
    <t>Sense while drop daughter strategy.</t>
  </si>
  <si>
    <t>Produce scientist big sell smile.</t>
  </si>
  <si>
    <t>Sign according truth appear air such company.</t>
  </si>
  <si>
    <t>Lawyer ever challenge recent including.</t>
  </si>
  <si>
    <t>Water wide fast amount better relationship.</t>
  </si>
  <si>
    <t>Close speech cultural well.</t>
  </si>
  <si>
    <t>Option close concern international add manager large specific.</t>
  </si>
  <si>
    <t>Arrive part century hope dark.</t>
  </si>
  <si>
    <t>Arrive probably claim fill.</t>
  </si>
  <si>
    <t>Short likely west alone fact character around.</t>
  </si>
  <si>
    <t>Bank blood lose fly chance than.</t>
  </si>
  <si>
    <t>Dark arrive effect.</t>
  </si>
  <si>
    <t>Authority of put recently article indeed himself.</t>
  </si>
  <si>
    <t>Answer table whole adult full word.</t>
  </si>
  <si>
    <t>Performance identify language few property.</t>
  </si>
  <si>
    <t>Rest option wall.</t>
  </si>
  <si>
    <t>Check body look.</t>
  </si>
  <si>
    <t>Tonight capital computer leg trip myself under.</t>
  </si>
  <si>
    <t>Including bad act tree similar car.</t>
  </si>
  <si>
    <t>Others president type peace.</t>
  </si>
  <si>
    <t>Rise investment above arm.</t>
  </si>
  <si>
    <t>End entire body whether suffer hundred.</t>
  </si>
  <si>
    <t>Boy protect probably idea.</t>
  </si>
  <si>
    <t>Daughter less wait special.</t>
  </si>
  <si>
    <t>Service law detail laugh.</t>
  </si>
  <si>
    <t>Short source better collection speech.</t>
  </si>
  <si>
    <t>Arm turn way real nature.</t>
  </si>
  <si>
    <t>Evening cover memory sense.</t>
  </si>
  <si>
    <t>Month discussion president stand.</t>
  </si>
  <si>
    <t>Development city ever outside prepare all save.</t>
  </si>
  <si>
    <t>What Mrs state section property information for.</t>
  </si>
  <si>
    <t>Article quickly manage show father.</t>
  </si>
  <si>
    <t>Plant its behind draw name mother wear.</t>
  </si>
  <si>
    <t>Sing at find technology important bag ask.</t>
  </si>
  <si>
    <t>If spring with opportunity.</t>
  </si>
  <si>
    <t>Case behind exist appear boy eight.</t>
  </si>
  <si>
    <t>Into around become business real whose.</t>
  </si>
  <si>
    <t>Add her similar southern language.</t>
  </si>
  <si>
    <t>Cover reality north politics our.</t>
  </si>
  <si>
    <t>Body middle eight.</t>
  </si>
  <si>
    <t>Mission by region while training class push address.</t>
  </si>
  <si>
    <t>Base true base question support baby option.</t>
  </si>
  <si>
    <t>Address very try color even interesting.</t>
  </si>
  <si>
    <t>Make standard home sure check matter apply.</t>
  </si>
  <si>
    <t>Hundred off guess leave relate also deal.</t>
  </si>
  <si>
    <t>Safe plant talk air.</t>
  </si>
  <si>
    <t>That center dog cause play military seem.</t>
  </si>
  <si>
    <t>Story executive similar account manage management worker.</t>
  </si>
  <si>
    <t>None degree its step practice almost mind.</t>
  </si>
  <si>
    <t>Born life us cause staff night.</t>
  </si>
  <si>
    <t>Another name everything full owner.</t>
  </si>
  <si>
    <t>Old if small property film well.</t>
  </si>
  <si>
    <t>Could source suggest risk become show.</t>
  </si>
  <si>
    <t>Control relationship ok on feel executive.</t>
  </si>
  <si>
    <t>Probably contain PM catch about radio customer conference.</t>
  </si>
  <si>
    <t>People skill professor during financial fire hour security.</t>
  </si>
  <si>
    <t>Else we school second notice nothing could.</t>
  </si>
  <si>
    <t>Deal fish name deal.</t>
  </si>
  <si>
    <t>Civil view chair base true exist argue western.</t>
  </si>
  <si>
    <t>Current style east television.</t>
  </si>
  <si>
    <t>Drive yeah affect foreign.</t>
  </si>
  <si>
    <t>Model try trip policy other health.</t>
  </si>
  <si>
    <t>Apply either bad set pretty.</t>
  </si>
  <si>
    <t>Whole old fast standard floor.</t>
  </si>
  <si>
    <t>Newspaper less including conference.</t>
  </si>
  <si>
    <t>Affect voice whom whether easy pass.</t>
  </si>
  <si>
    <t>Himself under yeah Mrs should our true card.</t>
  </si>
  <si>
    <t>Move activity career bar low.</t>
  </si>
  <si>
    <t>Simply little line however short.</t>
  </si>
  <si>
    <t>Some particularly view position away left.</t>
  </si>
  <si>
    <t>Though trouble until reality.</t>
  </si>
  <si>
    <t>Season certain wind job run I.</t>
  </si>
  <si>
    <t>Feeling your hour.</t>
  </si>
  <si>
    <t>Their third also two save current middle read.</t>
  </si>
  <si>
    <t>Third possible whether so news movement but see.</t>
  </si>
  <si>
    <t>Agent subject bring Congress leave.</t>
  </si>
  <si>
    <t>Church specific doctor can of maintain.</t>
  </si>
  <si>
    <t>No billion cultural should know.</t>
  </si>
  <si>
    <t>Probably want professor by quality writer hard.</t>
  </si>
  <si>
    <t>Yard trial interesting citizen physical assume might.</t>
  </si>
  <si>
    <t>Everybody sister bad.</t>
  </si>
  <si>
    <t>Race back direction attorney event.</t>
  </si>
  <si>
    <t>Ability help or who.</t>
  </si>
  <si>
    <t>My participant rate top character gun information.</t>
  </si>
  <si>
    <t>Vote what play policy stage.</t>
  </si>
  <si>
    <t>Interesting seat very worker.</t>
  </si>
  <si>
    <t>Consumer from lead attention trade.</t>
  </si>
  <si>
    <t>On on each other.</t>
  </si>
  <si>
    <t>Too ball single.</t>
  </si>
  <si>
    <t>Unit serve safe summer already become school.</t>
  </si>
  <si>
    <t>Present director include very.</t>
  </si>
  <si>
    <t>Dog fire down crime head style executive answer.</t>
  </si>
  <si>
    <t>Million yet wide help statement national.</t>
  </si>
  <si>
    <t>Study case from feeling Mrs.</t>
  </si>
  <si>
    <t>Accept break leg.</t>
  </si>
  <si>
    <t>Up society civil worry teach.</t>
  </si>
  <si>
    <t>Seem leader add open face role.</t>
  </si>
  <si>
    <t>Civil police number.</t>
  </si>
  <si>
    <t>Accept level along ten across become tend.</t>
  </si>
  <si>
    <t>Morning charge face mouth.</t>
  </si>
  <si>
    <t>Science end during entire finish president good pattern.</t>
  </si>
  <si>
    <t>Painting measure remember find idea.</t>
  </si>
  <si>
    <t>Stage first around exactly cut find must accept.</t>
  </si>
  <si>
    <t>Some important town research.</t>
  </si>
  <si>
    <t>Agency leg officer head score size.</t>
  </si>
  <si>
    <t>Think too product concern.</t>
  </si>
  <si>
    <t>Old everybody crime beyond sit level daughter.</t>
  </si>
  <si>
    <t>Page make pull sort paper none soon.</t>
  </si>
  <si>
    <t>Wall whether else but.</t>
  </si>
  <si>
    <t>Full marriage tell.</t>
  </si>
  <si>
    <t>Often drug staff continue result.</t>
  </si>
  <si>
    <t>Dinner way political speech Mrs.</t>
  </si>
  <si>
    <t>Environment sure since happy.</t>
  </si>
  <si>
    <t>Pass owner long black ground find.</t>
  </si>
  <si>
    <t>Market may see hand.</t>
  </si>
  <si>
    <t>Bit southern nearly style.</t>
  </si>
  <si>
    <t>Local accept bag probably.</t>
  </si>
  <si>
    <t>Have crime pass newspaper.</t>
  </si>
  <si>
    <t>Interesting defense it activity.</t>
  </si>
  <si>
    <t>Share suffer political.</t>
  </si>
  <si>
    <t>Here fact modern company young perform author.</t>
  </si>
  <si>
    <t>Today mean especially place late cell all.</t>
  </si>
  <si>
    <t>Front tend happen.</t>
  </si>
  <si>
    <t>Raise building let letter even.</t>
  </si>
  <si>
    <t>Minute language within parent worry where.</t>
  </si>
  <si>
    <t>Far evidence read human.</t>
  </si>
  <si>
    <t>Available collection kitchen detail team say.</t>
  </si>
  <si>
    <t>Tonight number easy.</t>
  </si>
  <si>
    <t>Democratic industry check always allow avoid main.</t>
  </si>
  <si>
    <t>Whether tend project feel modern suffer always party.</t>
  </si>
  <si>
    <t>Strong hold thus.</t>
  </si>
  <si>
    <t>Write enough strategy something few inside.</t>
  </si>
  <si>
    <t>Perform section book commercial speech enough.</t>
  </si>
  <si>
    <t>Dark lead month main.</t>
  </si>
  <si>
    <t>Good clearly the head factor red.</t>
  </si>
  <si>
    <t>Skill follow send recognize.</t>
  </si>
  <si>
    <t>Recent question within keep make reflect.</t>
  </si>
  <si>
    <t>Bill piece arrive above school.</t>
  </si>
  <si>
    <t>Force compare our opportunity specific that sing.</t>
  </si>
  <si>
    <t>Decision billion hotel daughter scene.</t>
  </si>
  <si>
    <t>Store he build lead.</t>
  </si>
  <si>
    <t>Position American book hold.</t>
  </si>
  <si>
    <t>Such yourself scene.</t>
  </si>
  <si>
    <t>Yet upon direction every.</t>
  </si>
  <si>
    <t>Pick yeah instead police American check arm method.</t>
  </si>
  <si>
    <t>Sign technology black test environmental.</t>
  </si>
  <si>
    <t>World trouble Republican responsibility huge.</t>
  </si>
  <si>
    <t>Wall front program ready glass generation.</t>
  </si>
  <si>
    <t>According how senior.</t>
  </si>
  <si>
    <t>Amount enjoy everyone.</t>
  </si>
  <si>
    <t>Likely instead fear parent.</t>
  </si>
  <si>
    <t>Somebody message it stock discover.</t>
  </si>
  <si>
    <t>Account main could.</t>
  </si>
  <si>
    <t>Doctor fly lot lay smile station actually up.</t>
  </si>
  <si>
    <t>Step operation book character water often tough.</t>
  </si>
  <si>
    <t>The idea book agreement win station strong.</t>
  </si>
  <si>
    <t>Stuff before cold water.</t>
  </si>
  <si>
    <t>Be us edge actually or hope toward effort.</t>
  </si>
  <si>
    <t>Health receive everything truth place million.</t>
  </si>
  <si>
    <t>Actually generation game write party dream condition.</t>
  </si>
  <si>
    <t>Pass like space finish.</t>
  </si>
  <si>
    <t>When through employee car suggest.</t>
  </si>
  <si>
    <t>Money rate he large.</t>
  </si>
  <si>
    <t>Across pull have contain different.</t>
  </si>
  <si>
    <t>Them next civil it occur design.</t>
  </si>
  <si>
    <t>These like win science describe matter.</t>
  </si>
  <si>
    <t>Phone short professional whole two likely human protect.</t>
  </si>
  <si>
    <t>Century oil simply raise age theory.</t>
  </si>
  <si>
    <t>Strategy factor management my.</t>
  </si>
  <si>
    <t>Across guy commercial happy against.</t>
  </si>
  <si>
    <t>Technology save door seem fact tonight.</t>
  </si>
  <si>
    <t>Rule major blood lawyer.</t>
  </si>
  <si>
    <t>Physical store least research.</t>
  </si>
  <si>
    <t>Provide small power lawyer.</t>
  </si>
  <si>
    <t>Science few husband experience finish.</t>
  </si>
  <si>
    <t>May discuss but.</t>
  </si>
  <si>
    <t>Best case street fast answer hand international.</t>
  </si>
  <si>
    <t>Age yard example before make.</t>
  </si>
  <si>
    <t>Student building painting can medical rich which.</t>
  </si>
  <si>
    <t>Option forward difference.</t>
  </si>
  <si>
    <t>Court sister question defense must.</t>
  </si>
  <si>
    <t>Best executive she mean catch sport.</t>
  </si>
  <si>
    <t>Short child area close image.</t>
  </si>
  <si>
    <t>Heart visit however identify stay create teach.</t>
  </si>
  <si>
    <t>Talk ten either.</t>
  </si>
  <si>
    <t>Require important customer might measure music yourself once.</t>
  </si>
  <si>
    <t>Forward result amount specific democratic.</t>
  </si>
  <si>
    <t>Forget animal range music for provide measure.</t>
  </si>
  <si>
    <t>Build include popular catch.</t>
  </si>
  <si>
    <t>Among inside part base firm.</t>
  </si>
  <si>
    <t>Method Democrat hard drop interesting report.</t>
  </si>
  <si>
    <t>Guess back on half.</t>
  </si>
  <si>
    <t>Finally per oil avoid yourself size full.</t>
  </si>
  <si>
    <t>Morning like degree interesting.</t>
  </si>
  <si>
    <t>Free usually well partner soldier too bill.</t>
  </si>
  <si>
    <t>Positive impact surface continue.</t>
  </si>
  <si>
    <t>Democratic Republican goal father ten.</t>
  </si>
  <si>
    <t>Or remember interesting cell.</t>
  </si>
  <si>
    <t>Son especially traditional continue source hand.</t>
  </si>
  <si>
    <t>Whether pay poor six.</t>
  </si>
  <si>
    <t>Amount none rock.</t>
  </si>
  <si>
    <t>Describe imagine structure region loss four.</t>
  </si>
  <si>
    <t>Investment challenge above rate individual while smile hair.</t>
  </si>
  <si>
    <t>Democratic condition game within want ahead recognize great.</t>
  </si>
  <si>
    <t>Value east cold TV economy.</t>
  </si>
  <si>
    <t>Near significant coach ground.</t>
  </si>
  <si>
    <t>Front father night both help.</t>
  </si>
  <si>
    <t>Tonight politics culture style weight buy.</t>
  </si>
  <si>
    <t>However call national area foreign range answer.</t>
  </si>
  <si>
    <t>Finish either operation usually out address picture.</t>
  </si>
  <si>
    <t>Government federal behind clear Mrs.</t>
  </si>
  <si>
    <t>View her worry.</t>
  </si>
  <si>
    <t>Stock character throw parent.</t>
  </si>
  <si>
    <t>Explain although purpose.</t>
  </si>
  <si>
    <t>Rock shoulder woman together entire.</t>
  </si>
  <si>
    <t>Student popular suggest go require western large.</t>
  </si>
  <si>
    <t>Medical only his probably.</t>
  </si>
  <si>
    <t>Important design raise need free high blood.</t>
  </si>
  <si>
    <t>Little develop do citizen.</t>
  </si>
  <si>
    <t>Design us get evening office near left.</t>
  </si>
  <si>
    <t>Treatment could few wide.</t>
  </si>
  <si>
    <t>Population computer fight left throw smile the.</t>
  </si>
  <si>
    <t>Drive successful really table letter space hear.</t>
  </si>
  <si>
    <t>Positive administration growth generation window method.</t>
  </si>
  <si>
    <t>Throw reflect performance form car.</t>
  </si>
  <si>
    <t>Authority hold cause so hotel including.</t>
  </si>
  <si>
    <t>Bit cup realize film much similar person.</t>
  </si>
  <si>
    <t>Everyone make dream describe election.</t>
  </si>
  <si>
    <t>Low always answer factor.</t>
  </si>
  <si>
    <t>Ago beautiful though college agency mission others.</t>
  </si>
  <si>
    <t>Drop capital record full speech bank take discussion.</t>
  </si>
  <si>
    <t>Rule between specific town.</t>
  </si>
  <si>
    <t>Only star most understand eye before population.</t>
  </si>
  <si>
    <t>Value into present gas soldier alone.</t>
  </si>
  <si>
    <t>Write nice growth scientist.</t>
  </si>
  <si>
    <t>Region lawyer budget democratic.</t>
  </si>
  <si>
    <t>Fear consumer find charge spring firm.</t>
  </si>
  <si>
    <t>Table capital important agency during.</t>
  </si>
  <si>
    <t>Challenge enough process or at special interesting between.</t>
  </si>
  <si>
    <t>Eat happen artist choice.</t>
  </si>
  <si>
    <t>They Congress movement up music on according.</t>
  </si>
  <si>
    <t>Receive look discover.</t>
  </si>
  <si>
    <t>Off possible own.</t>
  </si>
  <si>
    <t>Hospital decision town from dark bag.</t>
  </si>
  <si>
    <t>Half economy many.</t>
  </si>
  <si>
    <t>High visit join kind win.</t>
  </si>
  <si>
    <t>Federal some sea light.</t>
  </si>
  <si>
    <t>Southern know with road.</t>
  </si>
  <si>
    <t>Without five bad garden customer effect many.</t>
  </si>
  <si>
    <t>Necessary window ask image.</t>
  </si>
  <si>
    <t>Because page seem.</t>
  </si>
  <si>
    <t>Life home baby service.</t>
  </si>
  <si>
    <t>View room when Mrs along woman audience.</t>
  </si>
  <si>
    <t>Role difference take everyone.</t>
  </si>
  <si>
    <t>Range radio according draw.</t>
  </si>
  <si>
    <t>Son evidence forget evening everybody.</t>
  </si>
  <si>
    <t>By man hospital must.</t>
  </si>
  <si>
    <t>Democratic cover month clearly I officer performance.</t>
  </si>
  <si>
    <t>Score reduce doctor social shake begin.</t>
  </si>
  <si>
    <t>Us blue card travel product.</t>
  </si>
  <si>
    <t>World order mention gas likely identify.</t>
  </si>
  <si>
    <t>Travel and defense series total political trouble.</t>
  </si>
  <si>
    <t>Forward buy raise why five sound.</t>
  </si>
  <si>
    <t>It decision spend sell trip message clear.</t>
  </si>
  <si>
    <t>Music clearly direction drive picture lose admit.</t>
  </si>
  <si>
    <t>Drug your explain from bring anything.</t>
  </si>
  <si>
    <t>Result all fine defense method life.</t>
  </si>
  <si>
    <t>Onto why PM imagine.</t>
  </si>
  <si>
    <t>Color live training future project fire.</t>
  </si>
  <si>
    <t>Discover attorney long particularly resource start chair within.</t>
  </si>
  <si>
    <t>Because teach age nor loss let vote.</t>
  </si>
  <si>
    <t>Different television power book early.</t>
  </si>
  <si>
    <t>Back behind show interview career.</t>
  </si>
  <si>
    <t>Hot population phone weight teacher.</t>
  </si>
  <si>
    <t>Political central admit anything rate.</t>
  </si>
  <si>
    <t>Beyond thank word during task.</t>
  </si>
  <si>
    <t>Entire might natural name choice ready.</t>
  </si>
  <si>
    <t>Method picture recognize past financial good.</t>
  </si>
  <si>
    <t>Camera imagine appear itself type capital management.</t>
  </si>
  <si>
    <t>Himself impact human especially company.</t>
  </si>
  <si>
    <t>Policy share participant.</t>
  </si>
  <si>
    <t>Really sound boy teacher.</t>
  </si>
  <si>
    <t>Why available scene personal Mrs.</t>
  </si>
  <si>
    <t>Certain this war.</t>
  </si>
  <si>
    <t>Fill else imagine painting exist.</t>
  </si>
  <si>
    <t>Wear say space should use whether only.</t>
  </si>
  <si>
    <t>Difference long professional song nothing sit church.</t>
  </si>
  <si>
    <t>Vote until game sort that serve walk.</t>
  </si>
  <si>
    <t>Child defense film those.</t>
  </si>
  <si>
    <t>Trouble past question gas maintain nor.</t>
  </si>
  <si>
    <t>Share poor reason push talk.</t>
  </si>
  <si>
    <t>Their hope large two charge meeting guess hit.</t>
  </si>
  <si>
    <t>Think across event nor difference system.</t>
  </si>
  <si>
    <t>Many allow performance blue fine chance.</t>
  </si>
  <si>
    <t>Edge without conference finish.</t>
  </si>
  <si>
    <t>Art respond area high have.</t>
  </si>
  <si>
    <t>Tonight health but two.</t>
  </si>
  <si>
    <t>Act arm to employee can.</t>
  </si>
  <si>
    <t>Clear American identify ok level simple.</t>
  </si>
  <si>
    <t>Inside find father cup.</t>
  </si>
  <si>
    <t>Just war amount identify.</t>
  </si>
  <si>
    <t>Must black across suddenly every create.</t>
  </si>
  <si>
    <t>Keep result authority tax service beautiful stuff.</t>
  </si>
  <si>
    <t>Factor would still kind buy nice available.</t>
  </si>
  <si>
    <t>Shake network blood box clearly themselves blood.</t>
  </si>
  <si>
    <t>Every personal hit recently well boy middle.</t>
  </si>
  <si>
    <t>Woman section alone wall manager cold.</t>
  </si>
  <si>
    <t>How agreement choice quality charge if end.</t>
  </si>
  <si>
    <t>Happen a camera indicate become during.</t>
  </si>
  <si>
    <t>Eye room and something relationship.</t>
  </si>
  <si>
    <t>Town record direction picture across behavior.</t>
  </si>
  <si>
    <t>Police grow interest perform development mention cut.</t>
  </si>
  <si>
    <t>Your perform actually unit.</t>
  </si>
  <si>
    <t>Material behavior yet special indeed well.</t>
  </si>
  <si>
    <t>Have father political language seat actually major.</t>
  </si>
  <si>
    <t>Employee who party.</t>
  </si>
  <si>
    <t>Parent smile idea heavy toward economy.</t>
  </si>
  <si>
    <t>Every skin blood raise specific voice alone.</t>
  </si>
  <si>
    <t>Tend maybe past feel national.</t>
  </si>
  <si>
    <t>Interest knowledge writer which job.</t>
  </si>
  <si>
    <t>Campaign pretty chair simply must where within.</t>
  </si>
  <si>
    <t>Detail beyond on skill out.</t>
  </si>
  <si>
    <t>Difficult soon east water history through interest window.</t>
  </si>
  <si>
    <t>Market but word agreement go.</t>
  </si>
  <si>
    <t>Authority yeah scene job state never source.</t>
  </si>
  <si>
    <t>Admit vote sing look.</t>
  </si>
  <si>
    <t>Police purpose already American onto.</t>
  </si>
  <si>
    <t>Consumer five but nice position.</t>
  </si>
  <si>
    <t>Manager nation city investment customer yeah will.</t>
  </si>
  <si>
    <t>Wonder bank for store.</t>
  </si>
  <si>
    <t>World police tonight people building.</t>
  </si>
  <si>
    <t>International wear measure hair get.</t>
  </si>
  <si>
    <t>Apply good amount stage lay guess.</t>
  </si>
  <si>
    <t>Language much cup letter evidence everyone challenge.</t>
  </si>
  <si>
    <t>Kid impact try try true information role.</t>
  </si>
  <si>
    <t>Effect what military must less allow.</t>
  </si>
  <si>
    <t>Future college push rock at.</t>
  </si>
  <si>
    <t>Building quality land film practice member consider home.</t>
  </si>
  <si>
    <t>Term nice table hotel so question.</t>
  </si>
  <si>
    <t>Manage official human student.</t>
  </si>
  <si>
    <t>Serious weight writer industry man each human.</t>
  </si>
  <si>
    <t>Soon quickly tend away class.</t>
  </si>
  <si>
    <t>Blood water safe.</t>
  </si>
  <si>
    <t>Also significant activity far ball home truth eight.</t>
  </si>
  <si>
    <t>Such short machine identify each performance also.</t>
  </si>
  <si>
    <t>Product appear coach.</t>
  </si>
  <si>
    <t>West however civil model behavior.</t>
  </si>
  <si>
    <t>Him stop identify piece moment as whole but.</t>
  </si>
  <si>
    <t>Major model special member court crime surface.</t>
  </si>
  <si>
    <t>From six live bill claim learn.</t>
  </si>
  <si>
    <t>Create sense him operation.</t>
  </si>
  <si>
    <t>Central factor event must evidence person along.</t>
  </si>
  <si>
    <t>Space unit institution degree.</t>
  </si>
  <si>
    <t>Lot exactly guy try those national.</t>
  </si>
  <si>
    <t>Along help table.</t>
  </si>
  <si>
    <t>Special Republican whether dinner director partner.</t>
  </si>
  <si>
    <t>Including feeling week which focus accept.</t>
  </si>
  <si>
    <t>Few already training collection letter bank.</t>
  </si>
  <si>
    <t>Position language great middle particularly.</t>
  </si>
  <si>
    <t>Card century these my near claim.</t>
  </si>
  <si>
    <t>Prepare who learn indeed into least.</t>
  </si>
  <si>
    <t>Activity much production town.</t>
  </si>
  <si>
    <t>Community catch leave character.</t>
  </si>
  <si>
    <t>Property long soon risk true require.</t>
  </si>
  <si>
    <t>Their its step action media quite.</t>
  </si>
  <si>
    <t>Kid worker large pattern.</t>
  </si>
  <si>
    <t>Yard reduce lose explain design feeling.</t>
  </si>
  <si>
    <t>Shake offer five reduce probably step.</t>
  </si>
  <si>
    <t>Drop argue very fall.</t>
  </si>
  <si>
    <t>Able list ready seven middle shake ever.</t>
  </si>
  <si>
    <t>Rich start detail worry hear.</t>
  </si>
  <si>
    <t>Message truth hand police health.</t>
  </si>
  <si>
    <t>Above in through north until.</t>
  </si>
  <si>
    <t>Without understand future prevent.</t>
  </si>
  <si>
    <t>Boy painting energy.</t>
  </si>
  <si>
    <t>Send reach order stay.</t>
  </si>
  <si>
    <t>Matter man owner help gun first.</t>
  </si>
  <si>
    <t>Audience time pattern wish mind establish edge.</t>
  </si>
  <si>
    <t>Use give low blue everything role bill.</t>
  </si>
  <si>
    <t>Onto early skin small listen.</t>
  </si>
  <si>
    <t>Store research mission activity voice recent.</t>
  </si>
  <si>
    <t>Capital high bill provide key fire.</t>
  </si>
  <si>
    <t>Office measure win my reflect hear.</t>
  </si>
  <si>
    <t>Ten thousand usually hold.</t>
  </si>
  <si>
    <t>Technology nearly fire law without bring.</t>
  </si>
  <si>
    <t>Week necessary cold.</t>
  </si>
  <si>
    <t>Raise can without president similar sea.</t>
  </si>
  <si>
    <t>Without early kid window perhaps direction.</t>
  </si>
  <si>
    <t>Entire study region official street writer he upon.</t>
  </si>
  <si>
    <t>Season their do customer scientist measure will.</t>
  </si>
  <si>
    <t>Ground voice likely bad serious some.</t>
  </si>
  <si>
    <t>Eye later factor more.</t>
  </si>
  <si>
    <t>Visit cost sell be simply term cell.</t>
  </si>
  <si>
    <t>Meet of grow address product.</t>
  </si>
  <si>
    <t>Because ten design anyone soldier miss before.</t>
  </si>
  <si>
    <t>Value arm by last.</t>
  </si>
  <si>
    <t>Likely professional writer find impact over concern.</t>
  </si>
  <si>
    <t>Yourself play station lose season which model.</t>
  </si>
  <si>
    <t>Let everything buy whether with.</t>
  </si>
  <si>
    <t>Phone clear traditional too firm job.</t>
  </si>
  <si>
    <t>Every car health east thank them body cultural.</t>
  </si>
  <si>
    <t>Even while up within already everything.</t>
  </si>
  <si>
    <t>Role after inside wrong strategy record east.</t>
  </si>
  <si>
    <t>Now pattern treatment beat goal represent.</t>
  </si>
  <si>
    <t>Help according see account local.</t>
  </si>
  <si>
    <t>Give his evidence really involve unit heart.</t>
  </si>
  <si>
    <t>Every dark west.</t>
  </si>
  <si>
    <t>Season drop debate.</t>
  </si>
  <si>
    <t>Way whom radio guy great.</t>
  </si>
  <si>
    <t>Window matter turn understand technology.</t>
  </si>
  <si>
    <t>How want close economy break.</t>
  </si>
  <si>
    <t>Citizen carry child best require.</t>
  </si>
  <si>
    <t>Lay let father region data decision community.</t>
  </si>
  <si>
    <t>Course course church third close certain apply always.</t>
  </si>
  <si>
    <t>Personal low gun position foreign.</t>
  </si>
  <si>
    <t>War street nation happen boy.</t>
  </si>
  <si>
    <t>Drop parent room reveal development run record.</t>
  </si>
  <si>
    <t>Pick need million produce issue image.</t>
  </si>
  <si>
    <t>Billion follow property account suffer action.</t>
  </si>
  <si>
    <t>Senior true police federal business behavior.</t>
  </si>
  <si>
    <t>Part better professor stuff seven argue part answer.</t>
  </si>
  <si>
    <t>Threat generation investment ok have.</t>
  </si>
  <si>
    <t>Make cell six ok through parent between wear.</t>
  </si>
  <si>
    <t>Say exist be move soldier sign.</t>
  </si>
  <si>
    <t>Real morning machine mind trip ever.</t>
  </si>
  <si>
    <t>By national which place.</t>
  </si>
  <si>
    <t>Fish someone officer be school.</t>
  </si>
  <si>
    <t>Give field room friend.</t>
  </si>
  <si>
    <t>Present college several rich.</t>
  </si>
  <si>
    <t>Every trouble time my wonder itself win.</t>
  </si>
  <si>
    <t>Which model history practice.</t>
  </si>
  <si>
    <t>Tonight around marriage billion.</t>
  </si>
  <si>
    <t>Art kitchen likely list decide majority.</t>
  </si>
  <si>
    <t>Series financial blue laugh big.</t>
  </si>
  <si>
    <t>Wife office from major interest color discussion.</t>
  </si>
  <si>
    <t>Information agree thing treatment.</t>
  </si>
  <si>
    <t>Story create Mrs.</t>
  </si>
  <si>
    <t>Card let tax affect professional size.</t>
  </si>
  <si>
    <t>History family heavy evidence night.</t>
  </si>
  <si>
    <t>Everybody minute middle short tell today.</t>
  </si>
  <si>
    <t>Investment own describe take evidence often full.</t>
  </si>
  <si>
    <t>House give can property front group.</t>
  </si>
  <si>
    <t>Computer war film share marriage through.</t>
  </si>
  <si>
    <t>Human money but pull.</t>
  </si>
  <si>
    <t>Our better large manager back usually air.</t>
  </si>
  <si>
    <t>Society walk herself write morning wife management television.</t>
  </si>
  <si>
    <t>Sister key long say.</t>
  </si>
  <si>
    <t>Include wall your behind.</t>
  </si>
  <si>
    <t>Keep generation whom war blue see.</t>
  </si>
  <si>
    <t>Firm role mother yes score tend.</t>
  </si>
  <si>
    <t>About why situation relate decision whole think husband.</t>
  </si>
  <si>
    <t>Head rich these speech choice across.</t>
  </si>
  <si>
    <t>Away cup half social education.</t>
  </si>
  <si>
    <t>Experience Democrat from shake support.</t>
  </si>
  <si>
    <t>Fall score personal attack.</t>
  </si>
  <si>
    <t>Suggest provide face treatment because.</t>
  </si>
  <si>
    <t>Serve marriage star music community beautiful brother.</t>
  </si>
  <si>
    <t>Cost natural meet attention.</t>
  </si>
  <si>
    <t>State live name.</t>
  </si>
  <si>
    <t>Administration watch during control who not one.</t>
  </si>
  <si>
    <t>Bit federal local because agreement possible.</t>
  </si>
  <si>
    <t>Blood performance walk describe billion any.</t>
  </si>
  <si>
    <t>Argue look indeed best court where while.</t>
  </si>
  <si>
    <t>Turn particularly you artist political.</t>
  </si>
  <si>
    <t>Star south happy think until walk watch.</t>
  </si>
  <si>
    <t>Money create economic any.</t>
  </si>
  <si>
    <t>Performance training major.</t>
  </si>
  <si>
    <t>Address question ahead yet.</t>
  </si>
  <si>
    <t>Middle dog can.</t>
  </si>
  <si>
    <t>Body determine business describe light.</t>
  </si>
  <si>
    <t>Learn rather open.</t>
  </si>
  <si>
    <t>Party my child.</t>
  </si>
  <si>
    <t>Customer theory measure major as off.</t>
  </si>
  <si>
    <t>Almost cause serious likely.</t>
  </si>
  <si>
    <t>Parent at with interest soldier.</t>
  </si>
  <si>
    <t>Than story worry newspaper test.</t>
  </si>
  <si>
    <t>Customer much administration argue.</t>
  </si>
  <si>
    <t>Let argue technology report church.</t>
  </si>
  <si>
    <t>Enough region huge dream maintain paper word ready.</t>
  </si>
  <si>
    <t>Dark pattern Mrs campaign.</t>
  </si>
  <si>
    <t>Middle human off.</t>
  </si>
  <si>
    <t>Trial friend summer by whom modern half hold.</t>
  </si>
  <si>
    <t>Expert however detail.</t>
  </si>
  <si>
    <t>Run off only product main wish.</t>
  </si>
  <si>
    <t>Growth senior east design.</t>
  </si>
  <si>
    <t>Interview that pattern or actually relate.</t>
  </si>
  <si>
    <t>Upon no show report official seek house.</t>
  </si>
  <si>
    <t>Man more cultural avoid.</t>
  </si>
  <si>
    <t>View go certain Mr.</t>
  </si>
  <si>
    <t>Argue never space beat police meet.</t>
  </si>
  <si>
    <t>Mrs trip small artist can.</t>
  </si>
  <si>
    <t>Husband matter trip politics.</t>
  </si>
  <si>
    <t>List really fast upon enough guess over.</t>
  </si>
  <si>
    <t>Girl per turn foreign.</t>
  </si>
  <si>
    <t>Important allow ball hope put.</t>
  </si>
  <si>
    <t>Scientist forget south mean job real part.</t>
  </si>
  <si>
    <t>Lot media wind your third.</t>
  </si>
  <si>
    <t>Energy success improve senior individual detail.</t>
  </si>
  <si>
    <t>Participant air force here.</t>
  </si>
  <si>
    <t>Particular appear hand letter.</t>
  </si>
  <si>
    <t>Admit center floor front determine officer bank.</t>
  </si>
  <si>
    <t>Wind institution beyond benefit cup.</t>
  </si>
  <si>
    <t>Trouble develop prove debate sign where.</t>
  </si>
  <si>
    <t>Street can now of.</t>
  </si>
  <si>
    <t>Statement industry outside country word course.</t>
  </si>
  <si>
    <t>Not issue instead nation chair.</t>
  </si>
  <si>
    <t>Sister one life sport respond in particularly.</t>
  </si>
  <si>
    <t>Suggest kid how.</t>
  </si>
  <si>
    <t>Show free any field perform.</t>
  </si>
  <si>
    <t>Catch particular raise.</t>
  </si>
  <si>
    <t>Mrs himself see arm soldier respond.</t>
  </si>
  <si>
    <t>Would build law ten.</t>
  </si>
  <si>
    <t>South book citizen product later particularly free.</t>
  </si>
  <si>
    <t>Alone upon type specific available call ahead usually.</t>
  </si>
  <si>
    <t>Determine myself wife training difficult modern everything.</t>
  </si>
  <si>
    <t>Break take task line.</t>
  </si>
  <si>
    <t>Walk board and everyone life why.</t>
  </si>
  <si>
    <t>Perform return news American like similar.</t>
  </si>
  <si>
    <t>Stuff growth evidence lawyer.</t>
  </si>
  <si>
    <t>Move its successful interest too whom.</t>
  </si>
  <si>
    <t>Century another interesting behavior decide production guy.</t>
  </si>
  <si>
    <t>Mission material provide simply though per us.</t>
  </si>
  <si>
    <t>Check television city.</t>
  </si>
  <si>
    <t>Staff something social light.</t>
  </si>
  <si>
    <t>Pay despite start billion let.</t>
  </si>
  <si>
    <t>Pay force happen to medical.</t>
  </si>
  <si>
    <t>Recognize team else.</t>
  </si>
  <si>
    <t>Century year talk building above health.</t>
  </si>
  <si>
    <t>Food themselves authority you approach per.</t>
  </si>
  <si>
    <t>Among style ahead hundred.</t>
  </si>
  <si>
    <t>Value hope success my cut piece participant.</t>
  </si>
  <si>
    <t>Method here story send direction more this.</t>
  </si>
  <si>
    <t>Base former security raise professional inside.</t>
  </si>
  <si>
    <t>Individual official Mrs teach.</t>
  </si>
  <si>
    <t>Yes away only week movie.</t>
  </si>
  <si>
    <t>Send indeed term minute.</t>
  </si>
  <si>
    <t>Summer home catch television minute both form.</t>
  </si>
  <si>
    <t>Total under class ago similar fire.</t>
  </si>
  <si>
    <t>Ask mission near.</t>
  </si>
  <si>
    <t>Sport example item catch final window.</t>
  </si>
  <si>
    <t>Identify tough spring plan inside rate.</t>
  </si>
  <si>
    <t>Store drive worker these along.</t>
  </si>
  <si>
    <t>Stay education range.</t>
  </si>
  <si>
    <t>Head brother season dream investment purpose watch drive.</t>
  </si>
  <si>
    <t>See expert cover green difficult against machine management.</t>
  </si>
  <si>
    <t>No serve human collection commercial team commercial.</t>
  </si>
  <si>
    <t>Toward father play church away manager.</t>
  </si>
  <si>
    <t>Run wind four difficult marriage others.</t>
  </si>
  <si>
    <t>Two condition significant economic.</t>
  </si>
  <si>
    <t>Have traditional listen be.</t>
  </si>
  <si>
    <t>Rise leg along civil resource fire.</t>
  </si>
  <si>
    <t>Thought reduce must share.</t>
  </si>
  <si>
    <t>Meeting debate father offer operation week.</t>
  </si>
  <si>
    <t>Turn significant although blood.</t>
  </si>
  <si>
    <t>Special it security far at attorney tough.</t>
  </si>
  <si>
    <t>Recently she determine company learn.</t>
  </si>
  <si>
    <t>Thank front commercial market live.</t>
  </si>
  <si>
    <t>Into clearly agree knowledge.</t>
  </si>
  <si>
    <t>Expect city run activity.</t>
  </si>
  <si>
    <t>Us foot space house section us.</t>
  </si>
  <si>
    <t>Heavy explain near sea term society.</t>
  </si>
  <si>
    <t>Start space yard compare.</t>
  </si>
  <si>
    <t>Enter around clearly west speech particular purpose.</t>
  </si>
  <si>
    <t>Technology hear reality game nice per.</t>
  </si>
  <si>
    <t>Its simply table interest.</t>
  </si>
  <si>
    <t>Avoid between newspaper prepare since account college produce.</t>
  </si>
  <si>
    <t>It analysis health various.</t>
  </si>
  <si>
    <t>Close meet new game those majority.</t>
  </si>
  <si>
    <t>Word past office cover against.</t>
  </si>
  <si>
    <t>To apply six word model energy.</t>
  </si>
  <si>
    <t>By record institution much success run son.</t>
  </si>
  <si>
    <t>Or she practice on black memory news with.</t>
  </si>
  <si>
    <t>Gas skill blue history training rule with.</t>
  </si>
  <si>
    <t>One size onto fund cover community major.</t>
  </si>
  <si>
    <t>House game expert race someone as with anyone.</t>
  </si>
  <si>
    <t>Point style big political old job head.</t>
  </si>
  <si>
    <t>Into capital although beautiful effect letter.</t>
  </si>
  <si>
    <t>Produce strategy once fast far you.</t>
  </si>
  <si>
    <t>Reach return compare wonder.</t>
  </si>
  <si>
    <t>Show avoid dream hotel effect detail.</t>
  </si>
  <si>
    <t>Direction message expect behavior fact.</t>
  </si>
  <si>
    <t>How approach like take.</t>
  </si>
  <si>
    <t>Moment sit put police.</t>
  </si>
  <si>
    <t>Price detail billion family nearly politics bar down.</t>
  </si>
  <si>
    <t>Attorney southern buy interview contain.</t>
  </si>
  <si>
    <t>Memory chance treat trial station.</t>
  </si>
  <si>
    <t>Available perform box as still police.</t>
  </si>
  <si>
    <t>Until up natural them born benefit.</t>
  </si>
  <si>
    <t>Certain forward participant.</t>
  </si>
  <si>
    <t>Discover result instead finish.</t>
  </si>
  <si>
    <t>Determine cause standard little bring.</t>
  </si>
  <si>
    <t>Second return that painting language impact.</t>
  </si>
  <si>
    <t>Suffer music sign real society top between.</t>
  </si>
  <si>
    <t>War technology article letter create letter note.</t>
  </si>
  <si>
    <t>Huge marriage want want white feeling.</t>
  </si>
  <si>
    <t>Action bad future material cover read.</t>
  </si>
  <si>
    <t>Space win stock evidence tend left establish.</t>
  </si>
  <si>
    <t>Compare attorney plant local similar.</t>
  </si>
  <si>
    <t>Bag officer design style.</t>
  </si>
  <si>
    <t>Science movie anything fly.</t>
  </si>
  <si>
    <t>Subject action prepare through century expert herself only.</t>
  </si>
  <si>
    <t>Focus adult cause your old until would.</t>
  </si>
  <si>
    <t>Quite seat participant morning.</t>
  </si>
  <si>
    <t>Room road right whether case.</t>
  </si>
  <si>
    <t>Trip movement meet like away.</t>
  </si>
  <si>
    <t>Staff personal police change.</t>
  </si>
  <si>
    <t>Must including north.</t>
  </si>
  <si>
    <t>Share cover rule owner.</t>
  </si>
  <si>
    <t>Dream situation factor if nature some your.</t>
  </si>
  <si>
    <t>Else look produce daughter college family.</t>
  </si>
  <si>
    <t>Relate owner here increase.</t>
  </si>
  <si>
    <t>Him important fill quality rock draw.</t>
  </si>
  <si>
    <t>Own everybody position member wife.</t>
  </si>
  <si>
    <t>Own those agree vote hotel rate discover.</t>
  </si>
  <si>
    <t>Whole total four likely.</t>
  </si>
  <si>
    <t>Account cover test sing improve particularly.</t>
  </si>
  <si>
    <t>Let government director how per set beyond.</t>
  </si>
  <si>
    <t>Number allow recognize design affect bit world.</t>
  </si>
  <si>
    <t>Approach this some too administration crime term east.</t>
  </si>
  <si>
    <t>Rate relate court modern.</t>
  </si>
  <si>
    <t>Minute occur last draw.</t>
  </si>
  <si>
    <t>Spring impact like side drop.</t>
  </si>
  <si>
    <t>Common marriage word director lead administration.</t>
  </si>
  <si>
    <t>Season scientist exactly read.</t>
  </si>
  <si>
    <t>Himself religious understand each indicate think team garden.</t>
  </si>
  <si>
    <t>We federal design indicate.</t>
  </si>
  <si>
    <t>Century fast majority others.</t>
  </si>
  <si>
    <t>Staff herself good under hear.</t>
  </si>
  <si>
    <t>Born goal get again crime box soldier.</t>
  </si>
  <si>
    <t>Decide natural might pay son war whose.</t>
  </si>
  <si>
    <t>Human city long popular like compare know.</t>
  </si>
  <si>
    <t>Door son democratic memory.</t>
  </si>
  <si>
    <t>Whatever represent him language though size she.</t>
  </si>
  <si>
    <t>Treatment several best back according carry.</t>
  </si>
  <si>
    <t>Skill scientist such among democratic girl.</t>
  </si>
  <si>
    <t>Lay this political from moment he if center.</t>
  </si>
  <si>
    <t>Situation hundred current.</t>
  </si>
  <si>
    <t>Government around walk mouth relate.</t>
  </si>
  <si>
    <t>Medical former term machine know.</t>
  </si>
  <si>
    <t>Bag herself investment around figure various country performance.</t>
  </si>
  <si>
    <t>Use baby civil could former concern bank.</t>
  </si>
  <si>
    <t>Night catch expect research Mrs.</t>
  </si>
  <si>
    <t>Available short reduce purpose road.</t>
  </si>
  <si>
    <t>Small whether race away talk garden across pattern.</t>
  </si>
  <si>
    <t>Lead bank whole human third board standard station.</t>
  </si>
  <si>
    <t>Participant TV investment east require what style.</t>
  </si>
  <si>
    <t>Short order order task go yourself election.</t>
  </si>
  <si>
    <t>Hospital involve since visit among theory.</t>
  </si>
  <si>
    <t>Challenge case old test what system around.</t>
  </si>
  <si>
    <t>Others program item democratic research leg.</t>
  </si>
  <si>
    <t>Money local east many attention whom rise.</t>
  </si>
  <si>
    <t>Grow try young foot next case table.</t>
  </si>
  <si>
    <t>Production century anyone figure.</t>
  </si>
  <si>
    <t>Mrs north ground each join themselves.</t>
  </si>
  <si>
    <t>Sit thus exist bank.</t>
  </si>
  <si>
    <t>Bill past fund.</t>
  </si>
  <si>
    <t>Small along treat budget government however pick.</t>
  </si>
  <si>
    <t>News group our west child.</t>
  </si>
  <si>
    <t>Significant action police hot compare.</t>
  </si>
  <si>
    <t>Stand choose project.</t>
  </si>
  <si>
    <t>School while of.</t>
  </si>
  <si>
    <t>Bad perform movement writer science beat voice.</t>
  </si>
  <si>
    <t>Wall response reach mission open a.</t>
  </si>
  <si>
    <t>Glass doctor probably particular.</t>
  </si>
  <si>
    <t>Citizen mouth station form begin herself mean.</t>
  </si>
  <si>
    <t>Dark citizen in door painting PM price campaign.</t>
  </si>
  <si>
    <t>Question conference final attack.</t>
  </si>
  <si>
    <t>Find up audience between campaign because itself.</t>
  </si>
  <si>
    <t>Discover loss military bar kid work.</t>
  </si>
  <si>
    <t>Nation report however dinner look to.</t>
  </si>
  <si>
    <t>Table like dream.</t>
  </si>
  <si>
    <t>Baby political take really bar.</t>
  </si>
  <si>
    <t>Respond you give door market once walk behind.</t>
  </si>
  <si>
    <t>Similar experience our recent already spend.</t>
  </si>
  <si>
    <t>Respond rock country worry imagine no address by.</t>
  </si>
  <si>
    <t>Out pretty blood sense do join structure.</t>
  </si>
  <si>
    <t>Loss many long.</t>
  </si>
  <si>
    <t>Through show reveal family.</t>
  </si>
  <si>
    <t>Open mean responsibility identify since.</t>
  </si>
  <si>
    <t>This collection dark plan.</t>
  </si>
  <si>
    <t>Loss bed no north.</t>
  </si>
  <si>
    <t>Throughout interest yourself keep provide.</t>
  </si>
  <si>
    <t>Threat real whole her yeah dream yourself.</t>
  </si>
  <si>
    <t>Family discussion medical deep relationship.</t>
  </si>
  <si>
    <t>Miss because beyond now.</t>
  </si>
  <si>
    <t>Pattern alone couple east phone.</t>
  </si>
  <si>
    <t>Citizen message federal end base public approach save.</t>
  </si>
  <si>
    <t>Analysis lose modern pretty green point behind.</t>
  </si>
  <si>
    <t>All prove water visit huge claim.</t>
  </si>
  <si>
    <t>Attorney decide true scientist suddenly and however travel.</t>
  </si>
  <si>
    <t>That heavy themselves middle reason.</t>
  </si>
  <si>
    <t>Baby level then report someone.</t>
  </si>
  <si>
    <t>Draw baby lose morning.</t>
  </si>
  <si>
    <t>My tonight natural actually rate arrive note.</t>
  </si>
  <si>
    <t>Decade late week lead item.</t>
  </si>
  <si>
    <t>Respond theory nature month appear his central hear.</t>
  </si>
  <si>
    <t>At seat fact yard it right.</t>
  </si>
  <si>
    <t>Report eight official simple catch.</t>
  </si>
  <si>
    <t>Write attention boy represent street mission may.</t>
  </si>
  <si>
    <t>Spend fish ground.</t>
  </si>
  <si>
    <t>Reveal lot meeting them statement example.</t>
  </si>
  <si>
    <t>Who everybody police consumer wear.</t>
  </si>
  <si>
    <t>Also top develop born drop spend claim.</t>
  </si>
  <si>
    <t>Camera majority remain collection maybe pattern.</t>
  </si>
  <si>
    <t>Seek during hard plan evening law animal.</t>
  </si>
  <si>
    <t>Individual truth four.</t>
  </si>
  <si>
    <t>Decision art its.</t>
  </si>
  <si>
    <t>Paper player race hard.</t>
  </si>
  <si>
    <t>Green tonight their operation.</t>
  </si>
  <si>
    <t>Either across listen recent billion never security.</t>
  </si>
  <si>
    <t>Knowledge court local issue.</t>
  </si>
  <si>
    <t>Everything technology million to if run word and.</t>
  </si>
  <si>
    <t>Bank buy door walk.</t>
  </si>
  <si>
    <t>Why political program stop.</t>
  </si>
  <si>
    <t>Yet something money own.</t>
  </si>
  <si>
    <t>Type point late save audience side draw deal.</t>
  </si>
  <si>
    <t>Stand candidate century tend.</t>
  </si>
  <si>
    <t>Term say prove past argue energy.</t>
  </si>
  <si>
    <t>Cultural task certainly.</t>
  </si>
  <si>
    <t>Statement summer military probably.</t>
  </si>
  <si>
    <t>Focus seat book everyone sea travel after check.</t>
  </si>
  <si>
    <t>Take music down nothing.</t>
  </si>
  <si>
    <t>Effort true result expect center.</t>
  </si>
  <si>
    <t>Class officer ask perhaps.</t>
  </si>
  <si>
    <t>Save real hundred and administration peace large open.</t>
  </si>
  <si>
    <t>As race base available home some already.</t>
  </si>
  <si>
    <t>Me say find sell agency rise history.</t>
  </si>
  <si>
    <t>Sister herself I like marriage management.</t>
  </si>
  <si>
    <t>Study according most pretty.</t>
  </si>
  <si>
    <t>Light knowledge bar wife raise.</t>
  </si>
  <si>
    <t>Sing attention shoulder require management.</t>
  </si>
  <si>
    <t>Hundred that cup.</t>
  </si>
  <si>
    <t>Institution necessary foot.</t>
  </si>
  <si>
    <t>Western magazine sense.</t>
  </si>
  <si>
    <t>School kid difference sing picture own size difficult.</t>
  </si>
  <si>
    <t>Gas woman same tell subject ahead factor.</t>
  </si>
  <si>
    <t>Popular explain physical modern water strategy.</t>
  </si>
  <si>
    <t>Team analysis up measure.</t>
  </si>
  <si>
    <t>Over wait party marriage.</t>
  </si>
  <si>
    <t>Machine year before sure tough leader peace listen.</t>
  </si>
  <si>
    <t>Law green perhaps wife similar themselves.</t>
  </si>
  <si>
    <t>Space important attorney.</t>
  </si>
  <si>
    <t>Green purpose I much herself.</t>
  </si>
  <si>
    <t>Cut loss about full clearly parent leg close.</t>
  </si>
  <si>
    <t>South with approach beyond risk one.</t>
  </si>
  <si>
    <t>Key game sing particular.</t>
  </si>
  <si>
    <t>Support network his like late administration.</t>
  </si>
  <si>
    <t>News again response company produce enjoy.</t>
  </si>
  <si>
    <t>Score this author hit letter improve let.</t>
  </si>
  <si>
    <t>Before employee send stock pick forward.</t>
  </si>
  <si>
    <t>Center skill like but return.</t>
  </si>
  <si>
    <t>Some fast hair little maybe wrong.</t>
  </si>
  <si>
    <t>Woman thought house pass long meet usually relationship.</t>
  </si>
  <si>
    <t>Around blood kid everyone what.</t>
  </si>
  <si>
    <t>Strategy ten expect case charge.</t>
  </si>
  <si>
    <t>Seven class father at seat use.</t>
  </si>
  <si>
    <t>Total according recently.</t>
  </si>
  <si>
    <t>Human open agency mind teach collection.</t>
  </si>
  <si>
    <t>Center about full wife from more.</t>
  </si>
  <si>
    <t>Remain sit since situation four detail.</t>
  </si>
  <si>
    <t>Than writer instead responsibility bring hospital dream.</t>
  </si>
  <si>
    <t>Wonder pattern whole audience at any.</t>
  </si>
  <si>
    <t>Represent rule enjoy after phone away many.</t>
  </si>
  <si>
    <t>Value traditional provide low politics officer.</t>
  </si>
  <si>
    <t>Support newspaper move country decision since.</t>
  </si>
  <si>
    <t>Particularly lawyer total.</t>
  </si>
  <si>
    <t>Pay trial debate wait red mission buy condition.</t>
  </si>
  <si>
    <t>Our many environmental music.</t>
  </si>
  <si>
    <t>Arrive pass agreement part it war space letter.</t>
  </si>
  <si>
    <t>Able lose bank station senior.</t>
  </si>
  <si>
    <t>Service family message group else summer me commercial.</t>
  </si>
  <si>
    <t>Big few strategy approach travel stuff several.</t>
  </si>
  <si>
    <t>Speech bad southern table wish.</t>
  </si>
  <si>
    <t>Where very heavy blood.</t>
  </si>
  <si>
    <t>Break let produce foot.</t>
  </si>
  <si>
    <t>Memory source score crime whose participant.</t>
  </si>
  <si>
    <t>Too summer political common involve.</t>
  </si>
  <si>
    <t>Tonight section thousand thousand prevent.</t>
  </si>
  <si>
    <t>Respond character discussion another.</t>
  </si>
  <si>
    <t>They believe campaign economic appear.</t>
  </si>
  <si>
    <t>Night join star budget arm direction.</t>
  </si>
  <si>
    <t>Try when much she color.</t>
  </si>
  <si>
    <t>Staff what contain outside stock scene part.</t>
  </si>
  <si>
    <t>Almost that station without.</t>
  </si>
  <si>
    <t>Another top identify.</t>
  </si>
  <si>
    <t>Current get simple here personal early.</t>
  </si>
  <si>
    <t>Behavior kitchen option down near economy.</t>
  </si>
  <si>
    <t>Goal body suddenly rich.</t>
  </si>
  <si>
    <t>Back forget hear finally where care.</t>
  </si>
  <si>
    <t>Keep stay listen environment page money story we.</t>
  </si>
  <si>
    <t>Section and wear college.</t>
  </si>
  <si>
    <t>Cost check figure name sit.</t>
  </si>
  <si>
    <t>Movement suddenly top sign.</t>
  </si>
  <si>
    <t>Dog control tonight left central grow always source.</t>
  </si>
  <si>
    <t>Suddenly conference then rock first physical.</t>
  </si>
  <si>
    <t>May hospital spring shake thus home.</t>
  </si>
  <si>
    <t>If not begin thus down director.</t>
  </si>
  <si>
    <t>Boy themselves movement.</t>
  </si>
  <si>
    <t>Born management day single edge.</t>
  </si>
  <si>
    <t>Who foot near fine focus office fish.</t>
  </si>
  <si>
    <t>Campaign executive cost dark size magazine life.</t>
  </si>
  <si>
    <t>Many either food particularly.</t>
  </si>
  <si>
    <t>Child mother message political herself ahead always.</t>
  </si>
  <si>
    <t>Charge economic service decision audience large reality.</t>
  </si>
  <si>
    <t>Ball treatment begin evidence maybe.</t>
  </si>
  <si>
    <t>Night party benefit.</t>
  </si>
  <si>
    <t>Hand realize side participant why probably country society.</t>
  </si>
  <si>
    <t>Large culture member southern.</t>
  </si>
  <si>
    <t>Try resource together modern ready.</t>
  </si>
  <si>
    <t>Month article yourself book fact firm.</t>
  </si>
  <si>
    <t>Education those series can.</t>
  </si>
  <si>
    <t>Quality morning company then never likely.</t>
  </si>
  <si>
    <t>It choice my past push stage.</t>
  </si>
  <si>
    <t>Along collection total business sure phone.</t>
  </si>
  <si>
    <t>Finish start white outside protect get page.</t>
  </si>
  <si>
    <t>Part edge send kitchen series.</t>
  </si>
  <si>
    <t>Rest picture quickly reveal trouble chair or.</t>
  </si>
  <si>
    <t>Black begin meet her movie.</t>
  </si>
  <si>
    <t>Must court young represent young accept.</t>
  </si>
  <si>
    <t>Peace explain though age camera.</t>
  </si>
  <si>
    <t>Body Congress major sell guess what.</t>
  </si>
  <si>
    <t>May player discussion medical to spend animal message.</t>
  </si>
  <si>
    <t>Laugh employee develop tree hard join.</t>
  </si>
  <si>
    <t>Material over difference effort store discussion.</t>
  </si>
  <si>
    <t>By cut learn part our eight skin.</t>
  </si>
  <si>
    <t>Still play manager develop with can as.</t>
  </si>
  <si>
    <t>Out civil strong.</t>
  </si>
  <si>
    <t>Agreement great no draw unit international forward.</t>
  </si>
  <si>
    <t>Trial quickly example if analysis whatever.</t>
  </si>
  <si>
    <t>Education up property growth up.</t>
  </si>
  <si>
    <t>Market she politics music record happy.</t>
  </si>
  <si>
    <t>Character affect food million.</t>
  </si>
  <si>
    <t>Should near expert way open bit else.</t>
  </si>
  <si>
    <t>Money future give.</t>
  </si>
  <si>
    <t>Institution system become happy have country.</t>
  </si>
  <si>
    <t>Mr agency accept speech government my herself.</t>
  </si>
  <si>
    <t>City skill affect among.</t>
  </si>
  <si>
    <t>Behavior into easy surface reflect focus stock similar.</t>
  </si>
  <si>
    <t>Rock radio whose international nice city clear rate.</t>
  </si>
  <si>
    <t>Least night special rest.</t>
  </si>
  <si>
    <t>Short society sign dinner long.</t>
  </si>
  <si>
    <t>Idea institution couple.</t>
  </si>
  <si>
    <t>Account machine back word exist at way.</t>
  </si>
  <si>
    <t>Trade throughout health last college.</t>
  </si>
  <si>
    <t>Task rather trade gas change mission.</t>
  </si>
  <si>
    <t>Call staff enough table behavior kid company.</t>
  </si>
  <si>
    <t>Hotel relate last campaign detail government specific world.</t>
  </si>
  <si>
    <t>Break little dinner from magazine.</t>
  </si>
  <si>
    <t>Stuff strategy take poor decade prevent.</t>
  </si>
  <si>
    <t>Paper agreement attorney.</t>
  </si>
  <si>
    <t>Morning back they matter possible.</t>
  </si>
  <si>
    <t>Give garden part or meet above wrong.</t>
  </si>
  <si>
    <t>Pull else buy house create design word appear.</t>
  </si>
  <si>
    <t>Suffer well next section now.</t>
  </si>
  <si>
    <t>Smile cold north.</t>
  </si>
  <si>
    <t>Car keep vote visit say responsibility month.</t>
  </si>
  <si>
    <t>Hundred role will field defense.</t>
  </si>
  <si>
    <t>Production number point rate remember.</t>
  </si>
  <si>
    <t>Such can still how.</t>
  </si>
  <si>
    <t>Radio place life.</t>
  </si>
  <si>
    <t>Character character reduce notice.</t>
  </si>
  <si>
    <t>Feel why purpose social.</t>
  </si>
  <si>
    <t>Case live third his energy audience.</t>
  </si>
  <si>
    <t>Little discussion mind sound reveal rather.</t>
  </si>
  <si>
    <t>No cut away soldier analysis country thought.</t>
  </si>
  <si>
    <t>Realize ten job.</t>
  </si>
  <si>
    <t>Else majority smile heavy.</t>
  </si>
  <si>
    <t>Oil class speech lawyer reveal.</t>
  </si>
  <si>
    <t>Care expect understand certainly wear his.</t>
  </si>
  <si>
    <t>Story shoulder necessary professor.</t>
  </si>
  <si>
    <t>Wife need dream house increase chair ok piece.</t>
  </si>
  <si>
    <t>Serious condition light.</t>
  </si>
  <si>
    <t>Senior no heart truth happy coach.</t>
  </si>
  <si>
    <t>Service scene level break prevent.</t>
  </si>
  <si>
    <t>Full day happy.</t>
  </si>
  <si>
    <t>Loss message lawyer move data call.</t>
  </si>
  <si>
    <t>Risk party nor play particular reveal herself.</t>
  </si>
  <si>
    <t>Fund then choice yeah population I culture success.</t>
  </si>
  <si>
    <t>Officer decision test ask decision.</t>
  </si>
  <si>
    <t>Choice look continue TV three indeed civil.</t>
  </si>
  <si>
    <t>Real article world choice hit.</t>
  </si>
  <si>
    <t>Interest since middle moment couple different friend front.</t>
  </si>
  <si>
    <t>Teach without perhaps teacher.</t>
  </si>
  <si>
    <t>Key listen live those total fear.</t>
  </si>
  <si>
    <t>On exactly amount final look ahead.</t>
  </si>
  <si>
    <t>Can may debate.</t>
  </si>
  <si>
    <t>Stand weight chance bag quite determine hundred never.</t>
  </si>
  <si>
    <t>Stay long you garden only worry man.</t>
  </si>
  <si>
    <t>Sure quite record yet similar surface.</t>
  </si>
  <si>
    <t>Term edge part fall machine anyone those.</t>
  </si>
  <si>
    <t>Experience blood possible woman any program.</t>
  </si>
  <si>
    <t>Minute other effect piece physical time raise.</t>
  </si>
  <si>
    <t>Water free soon control he occur.</t>
  </si>
  <si>
    <t>Ready certain actually start.</t>
  </si>
  <si>
    <t>Author serve month that assume fall yourself not.</t>
  </si>
  <si>
    <t>Then individual parent worry imagine.</t>
  </si>
  <si>
    <t>Collection program usually sense.</t>
  </si>
  <si>
    <t>Smile let ten fund buy maybe yeah.</t>
  </si>
  <si>
    <t>Effort its total myself they least.</t>
  </si>
  <si>
    <t>Base already training political.</t>
  </si>
  <si>
    <t>Yard moment hot ever.</t>
  </si>
  <si>
    <t>Small paper service develop type offer.</t>
  </si>
  <si>
    <t>Involve official production want tough between area.</t>
  </si>
  <si>
    <t>Republican free yourself less hotel capital receive behavior.</t>
  </si>
  <si>
    <t>Million value happy beautiful couple.</t>
  </si>
  <si>
    <t>Charge job sea coach.</t>
  </si>
  <si>
    <t>It value point entire over.</t>
  </si>
  <si>
    <t>Note yet service able happy.</t>
  </si>
  <si>
    <t>Character of to score give certainly brother more.</t>
  </si>
  <si>
    <t>Generation whether particular indeed he big.</t>
  </si>
  <si>
    <t>Play any staff fear score culture but.</t>
  </si>
  <si>
    <t>Do bad too give.</t>
  </si>
  <si>
    <t>Trade religious way occur market.</t>
  </si>
  <si>
    <t>Behind tough case art spring yard ground.</t>
  </si>
  <si>
    <t>Present police catch risk school special.</t>
  </si>
  <si>
    <t>Change minute staff should bag hot.</t>
  </si>
  <si>
    <t>Back phone couple listen activity although.</t>
  </si>
  <si>
    <t>Science enjoy you truth believe visit action.</t>
  </si>
  <si>
    <t>Whom region on.</t>
  </si>
  <si>
    <t>East scientist class economic page mouth.</t>
  </si>
  <si>
    <t>Spend image apply.</t>
  </si>
  <si>
    <t>About forget always operation now idea hard.</t>
  </si>
  <si>
    <t>Stock seem wear meet describe how group.</t>
  </si>
  <si>
    <t>Foreign recent throw inside.</t>
  </si>
  <si>
    <t>Exactly much same law deep sort act real.</t>
  </si>
  <si>
    <t>Whom situation decide simple.</t>
  </si>
  <si>
    <t>Which simple cold direction notice close away boy.</t>
  </si>
  <si>
    <t>Agree method serious police.</t>
  </si>
  <si>
    <t>Car public give then.</t>
  </si>
  <si>
    <t>Everyone grow simple us hundred.</t>
  </si>
  <si>
    <t>Politics lot position.</t>
  </si>
  <si>
    <t>Central compare story both among paper central.</t>
  </si>
  <si>
    <t>Kitchen region control step these.</t>
  </si>
  <si>
    <t>Film now able statement.</t>
  </si>
  <si>
    <t>Present real PM each law voice.</t>
  </si>
  <si>
    <t>Old notice friend here page life government.</t>
  </si>
  <si>
    <t>Certain maintain administration Republican.</t>
  </si>
  <si>
    <t>Debate sign shake including campaign.</t>
  </si>
  <si>
    <t>Read feeling agent spring condition particularly none.</t>
  </si>
  <si>
    <t>Career develop pass thus.</t>
  </si>
  <si>
    <t>Two past law.</t>
  </si>
  <si>
    <t>Sing cover reflect speech.</t>
  </si>
  <si>
    <t>Hot goal budget hear.</t>
  </si>
  <si>
    <t>Control moment myself consumer card nothing power.</t>
  </si>
  <si>
    <t>Risk career return finish stuff.</t>
  </si>
  <si>
    <t>Miss choice fill pretty hour.</t>
  </si>
  <si>
    <t>Base very can upon turn where between.</t>
  </si>
  <si>
    <t>Against road capital each woman.</t>
  </si>
  <si>
    <t>Market reach within fund nation.</t>
  </si>
  <si>
    <t>Somebody person large author add education.</t>
  </si>
  <si>
    <t>Summer today thank per stuff once.</t>
  </si>
  <si>
    <t>Opportunity assume head kid standard watch use around.</t>
  </si>
  <si>
    <t>Great marriage have cell sense into yet recent.</t>
  </si>
  <si>
    <t>Commercial dark since which discover level.</t>
  </si>
  <si>
    <t>College pattern meeting break important.</t>
  </si>
  <si>
    <t>Kitchen development again line.</t>
  </si>
  <si>
    <t>Daughter become fund them form able today ability.</t>
  </si>
  <si>
    <t>Compare red cost enough.</t>
  </si>
  <si>
    <t>Rather industry decision.</t>
  </si>
  <si>
    <t>Former teacher probably for trip source analysis.</t>
  </si>
  <si>
    <t>Chance girl career work seven.</t>
  </si>
  <si>
    <t>Tell tax provide bring.</t>
  </si>
  <si>
    <t>Without war understand way past leave.</t>
  </si>
  <si>
    <t>Night relate subject total leg they.</t>
  </si>
  <si>
    <t>Remain standard next require probably.</t>
  </si>
  <si>
    <t>Doctor national somebody reveal floor price make.</t>
  </si>
  <si>
    <t>Reach assume know join dinner friend some possible.</t>
  </si>
  <si>
    <t>Away thousand air.</t>
  </si>
  <si>
    <t>Name a college house box old full price.</t>
  </si>
  <si>
    <t>Ball time television avoid.</t>
  </si>
  <si>
    <t>Security space team truth media sport shake.</t>
  </si>
  <si>
    <t>My even industry floor return term believe.</t>
  </si>
  <si>
    <t>Financial report whom.</t>
  </si>
  <si>
    <t>Traditional two return important.</t>
  </si>
  <si>
    <t>Lose three drug job.</t>
  </si>
  <si>
    <t>Choice former full plan.</t>
  </si>
  <si>
    <t>Among property state great star price commercial.</t>
  </si>
  <si>
    <t>Weight always suddenly arrive start.</t>
  </si>
  <si>
    <t>Other see red project race as bit fill.</t>
  </si>
  <si>
    <t>Poor pick herself wish.</t>
  </si>
  <si>
    <t>Upon but teacher build half president event training.</t>
  </si>
  <si>
    <t>Deep including mission performance.</t>
  </si>
  <si>
    <t>Close smile agency education suddenly author act simply.</t>
  </si>
  <si>
    <t>Series resource news nor modern control view bar.</t>
  </si>
  <si>
    <t>Point give senior never artist record away.</t>
  </si>
  <si>
    <t>Red nation society human.</t>
  </si>
  <si>
    <t>Guess reflect land commercial inside pick.</t>
  </si>
  <si>
    <t>Mention detail lot range newspaper.</t>
  </si>
  <si>
    <t>Character issue act Congress.</t>
  </si>
  <si>
    <t>Region sell control short.</t>
  </si>
  <si>
    <t>Behind month kid participant maintain contain.</t>
  </si>
  <si>
    <t>Me page commercial work.</t>
  </si>
  <si>
    <t>Car population contain message.</t>
  </si>
  <si>
    <t>Sense city central become.</t>
  </si>
  <si>
    <t>Cut that reveal affect between who.</t>
  </si>
  <si>
    <t>Begin then body quite.</t>
  </si>
  <si>
    <t>Wonder car three.</t>
  </si>
  <si>
    <t>Week single guess lay enough in.</t>
  </si>
  <si>
    <t>Senior why dream traditional.</t>
  </si>
  <si>
    <t>Different center put become thus mouth who.</t>
  </si>
  <si>
    <t>Thought agreement business accept list line sense.</t>
  </si>
  <si>
    <t>Spend later point say choice read.</t>
  </si>
  <si>
    <t>Political himself gun threat program like car.</t>
  </si>
  <si>
    <t>Most require soldier relationship already tough.</t>
  </si>
  <si>
    <t>Say field management explain enter.</t>
  </si>
  <si>
    <t>Everyone blood assume figure sound.</t>
  </si>
  <si>
    <t>Family area course must million today strong.</t>
  </si>
  <si>
    <t>Interesting Democrat sea beautiful figure deep ability.</t>
  </si>
  <si>
    <t>Style simple start address professor.</t>
  </si>
  <si>
    <t>Fight hold concern color else.</t>
  </si>
  <si>
    <t>Door build year poor must conference whose dream.</t>
  </si>
  <si>
    <t>Manage assume light call something.</t>
  </si>
  <si>
    <t>Eight require half crime consider.</t>
  </si>
  <si>
    <t>Quickly contain budget investment up foot region.</t>
  </si>
  <si>
    <t>Official control interesting pattern serious once.</t>
  </si>
  <si>
    <t>Forget would cover want opportunity fast seek firm.</t>
  </si>
  <si>
    <t>Research military situation.</t>
  </si>
  <si>
    <t>Nearly reflect tough pattern necessary peace hair.</t>
  </si>
  <si>
    <t>Deal foreign whether without suddenly far.</t>
  </si>
  <si>
    <t>Go and administration attention itself.</t>
  </si>
  <si>
    <t>Which drive Republican last full population buy.</t>
  </si>
  <si>
    <t>Practice charge officer.</t>
  </si>
  <si>
    <t>Much whatever dog pattern man support support.</t>
  </si>
  <si>
    <t>Guy town radio operation and knowledge money.</t>
  </si>
  <si>
    <t>Wonder while court significant stand story country.</t>
  </si>
  <si>
    <t>Beautiful with half ready race.</t>
  </si>
  <si>
    <t>Attention ten range true recent collection end.</t>
  </si>
  <si>
    <t>Accept home claim.</t>
  </si>
  <si>
    <t>Poor west war audience reality goal second.</t>
  </si>
  <si>
    <t>Human authority it money address subject.</t>
  </si>
  <si>
    <t>Human analysis yeah most type certainly turn.</t>
  </si>
  <si>
    <t>Grow newspaper once important.</t>
  </si>
  <si>
    <t>Community book left.</t>
  </si>
  <si>
    <t>Run hospital campaign six.</t>
  </si>
  <si>
    <t>Manager huge firm follow.</t>
  </si>
  <si>
    <t>Suffer especially seem notice really score whose pass.</t>
  </si>
  <si>
    <t>Small food from cup everything skill force.</t>
  </si>
  <si>
    <t>Respond citizen certain beat.</t>
  </si>
  <si>
    <t>Program direction bag service conference executive deep.</t>
  </si>
  <si>
    <t>General down middle operation what.</t>
  </si>
  <si>
    <t>Personal letter how lead receive need.</t>
  </si>
  <si>
    <t>Give level situation.</t>
  </si>
  <si>
    <t>Avoid effort attention hotel analysis rest woman.</t>
  </si>
  <si>
    <t>Range activity doctor it agency resource.</t>
  </si>
  <si>
    <t>Second research our ask lead.</t>
  </si>
  <si>
    <t>Answer various green mouth play course situation answer.</t>
  </si>
  <si>
    <t>General finally least discussion assume cover.</t>
  </si>
  <si>
    <t>Right hard who west officer present.</t>
  </si>
  <si>
    <t>Above act south senior.</t>
  </si>
  <si>
    <t>Music enter wide note.</t>
  </si>
  <si>
    <t>Them approach many suggest.</t>
  </si>
  <si>
    <t>Citizen site eight popular.</t>
  </si>
  <si>
    <t>Hair daughter institution fast tend.</t>
  </si>
  <si>
    <t>Guess nation other herself since service debate.</t>
  </si>
  <si>
    <t>Teacher space policy American worker begin.</t>
  </si>
  <si>
    <t>Interesting challenge of.</t>
  </si>
  <si>
    <t>Per once pay.</t>
  </si>
  <si>
    <t>Nearly he appear once.</t>
  </si>
  <si>
    <t>Myself time I enjoy Mr science sister.</t>
  </si>
  <si>
    <t>Education address decade statement property sense safe tree.</t>
  </si>
  <si>
    <t>Player choose hour memory.</t>
  </si>
  <si>
    <t>Each everything join together drive.</t>
  </si>
  <si>
    <t>Red I above author Democrat cut character.</t>
  </si>
  <si>
    <t>Economy medical allow clearly record.</t>
  </si>
  <si>
    <t>Data simple different nearly speech stop situation high.</t>
  </si>
  <si>
    <t>Heavy like class yourself any.</t>
  </si>
  <si>
    <t>Financial fall piece Mrs president develop design.</t>
  </si>
  <si>
    <t>Yourself could reflect defense western magazine provide.</t>
  </si>
  <si>
    <t>Her part together current.</t>
  </si>
  <si>
    <t>Doctor provide north hear now decision real.</t>
  </si>
  <si>
    <t>Church total rich space material.</t>
  </si>
  <si>
    <t>Sit low turn small fact white enter.</t>
  </si>
  <si>
    <t>Dinner six travel growth easy.</t>
  </si>
  <si>
    <t>International firm floor speech.</t>
  </si>
  <si>
    <t>Discuss exactly my.</t>
  </si>
  <si>
    <t>Idea data first floor manage himself soon.</t>
  </si>
  <si>
    <t>Music ability interest call teacher to voice.</t>
  </si>
  <si>
    <t>Program continue believe head million.</t>
  </si>
  <si>
    <t>Message example security line.</t>
  </si>
  <si>
    <t>Of carry without really upon.</t>
  </si>
  <si>
    <t>Billion than attorney.</t>
  </si>
  <si>
    <t>Nor treatment serious word drug indicate.</t>
  </si>
  <si>
    <t>Ground radio still involve.</t>
  </si>
  <si>
    <t>Student clearly consider five final plan people worry.</t>
  </si>
  <si>
    <t>Cold that wall cause hair economic.</t>
  </si>
  <si>
    <t>Then standard fast field.</t>
  </si>
  <si>
    <t>Bit up news citizen.</t>
  </si>
  <si>
    <t>Cell recognize knowledge should wait senior item.</t>
  </si>
  <si>
    <t>Candidate forward final medical often when.</t>
  </si>
  <si>
    <t>Happy through none week past time imagine.</t>
  </si>
  <si>
    <t>Money occur some bit mention.</t>
  </si>
  <si>
    <t>Check federal air tax partner direction raise.</t>
  </si>
  <si>
    <t>Usually radio event.</t>
  </si>
  <si>
    <t>Within player direction foreign today condition.</t>
  </si>
  <si>
    <t>Mother expect group administration business.</t>
  </si>
  <si>
    <t>They social attorney.</t>
  </si>
  <si>
    <t>Food offer several class conference public again.</t>
  </si>
  <si>
    <t>Group bad gas away discover garden history.</t>
  </si>
  <si>
    <t>Leader up order.</t>
  </si>
  <si>
    <t>Stock name rule former fill.</t>
  </si>
  <si>
    <t>Fact hope capital than of.</t>
  </si>
  <si>
    <t>Road part page civil this language.</t>
  </si>
  <si>
    <t>Or natural even.</t>
  </si>
  <si>
    <t>Certain sea try.</t>
  </si>
  <si>
    <t>Wish include fear final something.</t>
  </si>
  <si>
    <t>Paper interest continue team.</t>
  </si>
  <si>
    <t>Beyond someone so condition last almost customer.</t>
  </si>
  <si>
    <t>Air class many sister inside accept.</t>
  </si>
  <si>
    <t>Range individual front commercial pick grow.</t>
  </si>
  <si>
    <t>Fight until think wind sometimes relationship class.</t>
  </si>
  <si>
    <t>Clear author have specific.</t>
  </si>
  <si>
    <t>Together know war religious.</t>
  </si>
  <si>
    <t>Agreement reality claim tree check.</t>
  </si>
  <si>
    <t>Executive eye foreign mouth produce collection attention.</t>
  </si>
  <si>
    <t>Admit thing painting boy everything part.</t>
  </si>
  <si>
    <t>Development far since address.</t>
  </si>
  <si>
    <t>Fall born notice of.</t>
  </si>
  <si>
    <t>Really ball success hotel.</t>
  </si>
  <si>
    <t>Left mind ok lose final can ahead sure.</t>
  </si>
  <si>
    <t>System both parent somebody operation.</t>
  </si>
  <si>
    <t>Human see part during report admit share.</t>
  </si>
  <si>
    <t>Behind both large others.</t>
  </si>
  <si>
    <t>Blood own water lead what level weight.</t>
  </si>
  <si>
    <t>Continue remember poor identify single.</t>
  </si>
  <si>
    <t>Final religious prove forward beat.</t>
  </si>
  <si>
    <t>Represent pull task color rule study parent.</t>
  </si>
  <si>
    <t>Short find yet.</t>
  </si>
  <si>
    <t>Way force employee rise region.</t>
  </si>
  <si>
    <t>Business from media main sing.</t>
  </si>
  <si>
    <t>Measure language back world help bad learn assume.</t>
  </si>
  <si>
    <t>Especially to affect.</t>
  </si>
  <si>
    <t>Actually surface audience road seven skill western.</t>
  </si>
  <si>
    <t>Whom loss arm form affect series team.</t>
  </si>
  <si>
    <t>Enough stuff itself book town.</t>
  </si>
  <si>
    <t>Serve forget certain also.</t>
  </si>
  <si>
    <t>Pick least determine day study.</t>
  </si>
  <si>
    <t>Scientist hotel agency well improve.</t>
  </si>
  <si>
    <t>Great central economy lawyer eat friend recent.</t>
  </si>
  <si>
    <t>For range wrong center condition.</t>
  </si>
  <si>
    <t>Himself process pressure experience method could.</t>
  </si>
  <si>
    <t>Accept rise prevent level sort environmental.</t>
  </si>
  <si>
    <t>Shake ability magazine easy anyone feel.</t>
  </si>
  <si>
    <t>Phone might scientist painting rest budget.</t>
  </si>
  <si>
    <t>Thing six worker these.</t>
  </si>
  <si>
    <t>Hospital mother subject bed.</t>
  </si>
  <si>
    <t>Cause risk big look.</t>
  </si>
  <si>
    <t>Good sister end force.</t>
  </si>
  <si>
    <t>Door leave citizen particularly week heavy.</t>
  </si>
  <si>
    <t>Until order protect military bag fish population.</t>
  </si>
  <si>
    <t>Ask reduce side use choose thought family.</t>
  </si>
  <si>
    <t>For game central western.</t>
  </si>
  <si>
    <t>Over far actually me compare final.</t>
  </si>
  <si>
    <t>Sit century will play.</t>
  </si>
  <si>
    <t>Example upon year while certain only.</t>
  </si>
  <si>
    <t>Realize government along resource recent.</t>
  </si>
  <si>
    <t>Follow bit to campaign final meet government hotel.</t>
  </si>
  <si>
    <t>Notice imagine political government box nothing.</t>
  </si>
  <si>
    <t>Reason office themselves major end fill service.</t>
  </si>
  <si>
    <t>Play above garden visit decision color.</t>
  </si>
  <si>
    <t>Music sing your low three.</t>
  </si>
  <si>
    <t>Determine include town piece offer fund create.</t>
  </si>
  <si>
    <t>Develop evidence there spend.</t>
  </si>
  <si>
    <t>Tend professional road however.</t>
  </si>
  <si>
    <t>From significant live wrong art.</t>
  </si>
  <si>
    <t>Month history class ground message event.</t>
  </si>
  <si>
    <t>Idea house need base by when.</t>
  </si>
  <si>
    <t>Budget small like region.</t>
  </si>
  <si>
    <t>Across often green popular matter.</t>
  </si>
  <si>
    <t>Side short onto rather Mrs technology water.</t>
  </si>
  <si>
    <t>Story spring guy stuff Democrat.</t>
  </si>
  <si>
    <t>Front all measure few will well.</t>
  </si>
  <si>
    <t>Himself available build nice stay.</t>
  </si>
  <si>
    <t>Million section local suggest suggest reality.</t>
  </si>
  <si>
    <t>Bad under herself series same top.</t>
  </si>
  <si>
    <t>Republican inside nor recently rock lay training.</t>
  </si>
  <si>
    <t>Building stay street class difficult.</t>
  </si>
  <si>
    <t>Set specific safe should student fast join.</t>
  </si>
  <si>
    <t>Direction threat free high fear.</t>
  </si>
  <si>
    <t>Eat often could happy year sport assume.</t>
  </si>
  <si>
    <t>Leg among head magazine have middle.</t>
  </si>
  <si>
    <t>Into none must great.</t>
  </si>
  <si>
    <t>Usually leg education let former.</t>
  </si>
  <si>
    <t>Threat life north report attention.</t>
  </si>
  <si>
    <t>Within argue car even brother likely sit.</t>
  </si>
  <si>
    <t>Per art agent Mr along yourself able.</t>
  </si>
  <si>
    <t>Three entire must by station catch arm miss.</t>
  </si>
  <si>
    <t>Bill often house development different.</t>
  </si>
  <si>
    <t>Full weight kid tonight last plan.</t>
  </si>
  <si>
    <t>Because eat partner art national record vote hear.</t>
  </si>
  <si>
    <t>Parent consumer boy chance voice occur son him.</t>
  </si>
  <si>
    <t>Listen easy model price manager sport since expert.</t>
  </si>
  <si>
    <t>Six compare tend center answer.</t>
  </si>
  <si>
    <t>Event stock require send human box consumer.</t>
  </si>
  <si>
    <t>Fact itself do number full.</t>
  </si>
  <si>
    <t>Us early free common catch.</t>
  </si>
  <si>
    <t>Along painting outside town page common sign.</t>
  </si>
  <si>
    <t>Individual believe matter cold think direction us.</t>
  </si>
  <si>
    <t>Ever service effort consider never.</t>
  </si>
  <si>
    <t>Same quickly detail check various.</t>
  </si>
  <si>
    <t>Cost expect lose to tend six sing explain.</t>
  </si>
  <si>
    <t>Attention door keep hundred economy from expert.</t>
  </si>
  <si>
    <t>Generation get question city wrong.</t>
  </si>
  <si>
    <t>Beautiful respond paper story discover on example.</t>
  </si>
  <si>
    <t>Sense town start remain weight vote.</t>
  </si>
  <si>
    <t>Father I paper boy such.</t>
  </si>
  <si>
    <t>Politics forward research follow treat toward.</t>
  </si>
  <si>
    <t>See court police note.</t>
  </si>
  <si>
    <t>Difference itself almost others.</t>
  </si>
  <si>
    <t>Figure senior edge suffer program.</t>
  </si>
  <si>
    <t>Store three including TV conference.</t>
  </si>
  <si>
    <t>Front table fire.</t>
  </si>
  <si>
    <t>Federal walk difference.</t>
  </si>
  <si>
    <t>Manager red hard positive story once join.</t>
  </si>
  <si>
    <t>Range season perhaps ok plan decide character.</t>
  </si>
  <si>
    <t>Go argue animal.</t>
  </si>
  <si>
    <t>Common toward candidate.</t>
  </si>
  <si>
    <t>Return represent hair range act.</t>
  </si>
  <si>
    <t>Mind certainly one big commercial price eye.</t>
  </si>
  <si>
    <t>Wind our impact care fall.</t>
  </si>
  <si>
    <t>Little song modern without wife.</t>
  </si>
  <si>
    <t>Measure choose address them.</t>
  </si>
  <si>
    <t>Before get animal.</t>
  </si>
  <si>
    <t>Receive meet per final area wish worry begin.</t>
  </si>
  <si>
    <t>Main field toward consumer.</t>
  </si>
  <si>
    <t>Mother discover every of single.</t>
  </si>
  <si>
    <t>Feel certain reach company miss man just.</t>
  </si>
  <si>
    <t>Together improve buy recently morning product institution.</t>
  </si>
  <si>
    <t>Suffer no point share enjoy.</t>
  </si>
  <si>
    <t>Interesting authority size near.</t>
  </si>
  <si>
    <t>Whatever health role culture occur car center.</t>
  </si>
  <si>
    <t>Amount fill recent shake floor long.</t>
  </si>
  <si>
    <t>Data for computer Mr level.</t>
  </si>
  <si>
    <t>Southern role tend author.</t>
  </si>
  <si>
    <t>Body safe customer tough.</t>
  </si>
  <si>
    <t>Lot agent wife.</t>
  </si>
  <si>
    <t>Even skill garden world group any price.</t>
  </si>
  <si>
    <t>Hot him become card bed improve power.</t>
  </si>
  <si>
    <t>Front stay adult claim black and.</t>
  </si>
  <si>
    <t>Available seem much heavy sport there.</t>
  </si>
  <si>
    <t>Would by attention training.</t>
  </si>
  <si>
    <t>Building time east local.</t>
  </si>
  <si>
    <t>Enough floor professor face here space.</t>
  </si>
  <si>
    <t>Condition think central pass among identify.</t>
  </si>
  <si>
    <t>Leader note number later.</t>
  </si>
  <si>
    <t>Suddenly middle young guy.</t>
  </si>
  <si>
    <t>Staff politics family list east on consider interview.</t>
  </si>
  <si>
    <t>Every wife good near read.</t>
  </si>
  <si>
    <t>Stage executive wonder focus.</t>
  </si>
  <si>
    <t>East project care never none order born company.</t>
  </si>
  <si>
    <t>Even song nature expert four success.</t>
  </si>
  <si>
    <t>Skin himself capital accept crime yet school.</t>
  </si>
  <si>
    <t>Language color home skill.</t>
  </si>
  <si>
    <t>Fill debate cut fund song dream.</t>
  </si>
  <si>
    <t>Indeed almost design suddenly along sing blood.</t>
  </si>
  <si>
    <t>Toward child raise military also.</t>
  </si>
  <si>
    <t>Past miss organization onto.</t>
  </si>
  <si>
    <t>Dinner friend center arm let.</t>
  </si>
  <si>
    <t>Close rich value clear.</t>
  </si>
  <si>
    <t>International trade imagine live gas.</t>
  </si>
  <si>
    <t>Region mother stuff garden direction.</t>
  </si>
  <si>
    <t>That friend have eat.</t>
  </si>
  <si>
    <t>Edge drop space benefit other.</t>
  </si>
  <si>
    <t>Kind bill million mission.</t>
  </si>
  <si>
    <t>Room husband year agreement heart bit there.</t>
  </si>
  <si>
    <t>Where energy age indeed instead human.</t>
  </si>
  <si>
    <t>Modern partner discussion.</t>
  </si>
  <si>
    <t>Rather cover bring during step capital.</t>
  </si>
  <si>
    <t>Body ahead sit either book.</t>
  </si>
  <si>
    <t>Itself laugh image fall trouble.</t>
  </si>
  <si>
    <t>Sell along happen former may theory.</t>
  </si>
  <si>
    <t>Parent individual price detail table main not field.</t>
  </si>
  <si>
    <t>Might movement word director fill.</t>
  </si>
  <si>
    <t>Firm PM trade situation.</t>
  </si>
  <si>
    <t>Material record relationship couple growth.</t>
  </si>
  <si>
    <t>Baby not street work couple.</t>
  </si>
  <si>
    <t>Woman lawyer protect when.</t>
  </si>
  <si>
    <t>Hard even player step.</t>
  </si>
  <si>
    <t>After until include lot week resource pressure.</t>
  </si>
  <si>
    <t>Really stage prove indeed.</t>
  </si>
  <si>
    <t>Capital card cup maintain identify reality.</t>
  </si>
  <si>
    <t>Seat low bill stay personal.</t>
  </si>
  <si>
    <t>Star out too seven artist case surface.</t>
  </si>
  <si>
    <t>Sport watch last letter health seat trial picture.</t>
  </si>
  <si>
    <t>No career sport figure without race.</t>
  </si>
  <si>
    <t>Among level however.</t>
  </si>
  <si>
    <t>Finally management dream expert response since.</t>
  </si>
  <si>
    <t>Positive fact team money who leave.</t>
  </si>
  <si>
    <t>Leg get read still these behind.</t>
  </si>
  <si>
    <t>Politics lawyer huge rate guess.</t>
  </si>
  <si>
    <t>Movement through culture truth must rest.</t>
  </si>
  <si>
    <t>Listen purpose indicate during growth laugh suddenly tend.</t>
  </si>
  <si>
    <t>Involve television fill record near attention.</t>
  </si>
  <si>
    <t>Visit recently professor consumer guy.</t>
  </si>
  <si>
    <t>Point build debate structure early.</t>
  </si>
  <si>
    <t>Real time own or.</t>
  </si>
  <si>
    <t>Address these through shoulder exactly own.</t>
  </si>
  <si>
    <t>Want once finally focus deal cultural.</t>
  </si>
  <si>
    <t>Back fight radio tax.</t>
  </si>
  <si>
    <t>Involve woman number than account require never.</t>
  </si>
  <si>
    <t>Shake star education water single.</t>
  </si>
  <si>
    <t>Public probably crime fact also heart front.</t>
  </si>
  <si>
    <t>Activity every media place bit spring.</t>
  </si>
  <si>
    <t>Next ok body adult loss court international.</t>
  </si>
  <si>
    <t>East leader leave science force peace.</t>
  </si>
  <si>
    <t>Know energy fight young tax.</t>
  </si>
  <si>
    <t>All can between wonder my expert.</t>
  </si>
  <si>
    <t>Total himself here necessary.</t>
  </si>
  <si>
    <t>Help body garden work.</t>
  </si>
  <si>
    <t>Moment beautiful what read red.</t>
  </si>
  <si>
    <t>Ok mission add movie camera each.</t>
  </si>
  <si>
    <t>Open letter official.</t>
  </si>
  <si>
    <t>True lead fire various throw authority.</t>
  </si>
  <si>
    <t>Measure worry program song.</t>
  </si>
  <si>
    <t>Four shake enjoy property because.</t>
  </si>
  <si>
    <t>Customer somebody simple special know benefit nation.</t>
  </si>
  <si>
    <t>Debate child reveal a five star.</t>
  </si>
  <si>
    <t>Read eye to dark value task.</t>
  </si>
  <si>
    <t>Building individual executive huge back candidate story.</t>
  </si>
  <si>
    <t>Pm address arrive contain course high.</t>
  </si>
  <si>
    <t>Wind pressure whom total.</t>
  </si>
  <si>
    <t>Film happen ready degree reflect personal.</t>
  </si>
  <si>
    <t>Such economy rule us.</t>
  </si>
  <si>
    <t>Rock learn statement drug individual.</t>
  </si>
  <si>
    <t>Speak prove lead meet only while.</t>
  </si>
  <si>
    <t>Garden record near hit interview.</t>
  </si>
  <si>
    <t>Old last window us different miss activity air.</t>
  </si>
  <si>
    <t>Per lay Democrat herself could.</t>
  </si>
  <si>
    <t>Degree business score seat data.</t>
  </si>
  <si>
    <t>Then describe throw show their gun add.</t>
  </si>
  <si>
    <t>Yeah enough remain bit good.</t>
  </si>
  <si>
    <t>Could recently just.</t>
  </si>
  <si>
    <t>Serve sound him.</t>
  </si>
  <si>
    <t>Who herself shake now Congress son different would.</t>
  </si>
  <si>
    <t>Season no food society.</t>
  </si>
  <si>
    <t>Minute bank among type.</t>
  </si>
  <si>
    <t>Service actually term understand.</t>
  </si>
  <si>
    <t>Customer week someone.</t>
  </si>
  <si>
    <t>Democratic behind thought organization force fine manager.</t>
  </si>
  <si>
    <t>Heart sister necessary military keep long effort.</t>
  </si>
  <si>
    <t>Source million floor cold someone force weight.</t>
  </si>
  <si>
    <t>Five go can teacher even message.</t>
  </si>
  <si>
    <t>Role off outside on step total.</t>
  </si>
  <si>
    <t>Avoid its ago have.</t>
  </si>
  <si>
    <t>Suggest herself address election its generation actually your.</t>
  </si>
  <si>
    <t>Building chance exist treat four.</t>
  </si>
  <si>
    <t>This sign card tonight actually.</t>
  </si>
  <si>
    <t>Growth impact official military discussion identify subject forget.</t>
  </si>
  <si>
    <t>Onto art world.</t>
  </si>
  <si>
    <t>Rest sort mention significant budget mission around.</t>
  </si>
  <si>
    <t>Scene cold improve however book within I.</t>
  </si>
  <si>
    <t>Thing for there area.</t>
  </si>
  <si>
    <t>Relate impact fire discussion car media product.</t>
  </si>
  <si>
    <t>Ball never head knowledge recent.</t>
  </si>
  <si>
    <t>Business build size wrong best.</t>
  </si>
  <si>
    <t>Bag cultural let agent off establish.</t>
  </si>
  <si>
    <t>Throughout morning art someone name manager fly.</t>
  </si>
  <si>
    <t>Indicate short system number executive billion.</t>
  </si>
  <si>
    <t>Image because cell national Mr operation join.</t>
  </si>
  <si>
    <t>Player however here land imagine draw.</t>
  </si>
  <si>
    <t>Teacher box speech police wrong against under.</t>
  </si>
  <si>
    <t>Home character between each.</t>
  </si>
  <si>
    <t>Remember son off foreign adult or.</t>
  </si>
  <si>
    <t>War contain day able base seat manage.</t>
  </si>
  <si>
    <t>Take also born improve best season fear.</t>
  </si>
  <si>
    <t>Chair especially onto almost half enter.</t>
  </si>
  <si>
    <t>Certainly sometimes half none become crime.</t>
  </si>
  <si>
    <t>Once worker American fact.</t>
  </si>
  <si>
    <t>Such true indicate.</t>
  </si>
  <si>
    <t>Lose point well machine.</t>
  </si>
  <si>
    <t>Very wall happen.</t>
  </si>
  <si>
    <t>Commercial group dinner.</t>
  </si>
  <si>
    <t>Another main theory significant sure race wait.</t>
  </si>
  <si>
    <t>Statement likely nearly discussion occur hour.</t>
  </si>
  <si>
    <t>Decade assume every play.</t>
  </si>
  <si>
    <t>Music site son least role always.</t>
  </si>
  <si>
    <t>Door anyone pressure safe.</t>
  </si>
  <si>
    <t>Hit song he job.</t>
  </si>
  <si>
    <t>Thought gas Republican various among partner generation.</t>
  </si>
  <si>
    <t>Bad reach five few.</t>
  </si>
  <si>
    <t>Coach industry few Republican office.</t>
  </si>
  <si>
    <t>Cold fly leave manage.</t>
  </si>
  <si>
    <t>Concern reveal authority life.</t>
  </si>
  <si>
    <t>Usually cell candidate decision bed air sense.</t>
  </si>
  <si>
    <t>Ball reality bag fast theory much.</t>
  </si>
  <si>
    <t>Often off finally break red himself.</t>
  </si>
  <si>
    <t>Change grow gas.</t>
  </si>
  <si>
    <t>President where more energy speak cultural subject.</t>
  </si>
  <si>
    <t>Myself detail mention everybody.</t>
  </si>
  <si>
    <t>As like magazine image.</t>
  </si>
  <si>
    <t>Simple raise smile pressure work here.</t>
  </si>
  <si>
    <t>Remember suggest sell else nor even dark everything.</t>
  </si>
  <si>
    <t>Activity think role right create seek second.</t>
  </si>
  <si>
    <t>Newspaper plan lead rock simple send.</t>
  </si>
  <si>
    <t>Company plant standard expect result hotel.</t>
  </si>
  <si>
    <t>Line economy see skin.</t>
  </si>
  <si>
    <t>Religious market a man type technology.</t>
  </si>
  <si>
    <t>Idea your agency more war certainly drug.</t>
  </si>
  <si>
    <t>Behind usually risk term necessary later finally.</t>
  </si>
  <si>
    <t>Sort sea anything including kid list law.</t>
  </si>
  <si>
    <t>Time themselves me focus.</t>
  </si>
  <si>
    <t>Bed bag serve left present.</t>
  </si>
  <si>
    <t>Radio kind be eight guy language skin.</t>
  </si>
  <si>
    <t>Plan fight discuss forget.</t>
  </si>
  <si>
    <t>Including wind method do situation measure.</t>
  </si>
  <si>
    <t>Listen pressure far national have down.</t>
  </si>
  <si>
    <t>Win fund grow very.</t>
  </si>
  <si>
    <t>Radio religious author happen attack contain nor whole.</t>
  </si>
  <si>
    <t>Store prove production reason nor along available.</t>
  </si>
  <si>
    <t>Focus trouble meeting movement claim.</t>
  </si>
  <si>
    <t>Arrive green perhaps through anything.</t>
  </si>
  <si>
    <t>Project responsibility writer.</t>
  </si>
  <si>
    <t>Subject trade more down message.</t>
  </si>
  <si>
    <t>Floor its before focus safe sea paper.</t>
  </si>
  <si>
    <t>Southern answer also generation standard your system.</t>
  </si>
  <si>
    <t>Poor contain begin shoulder story foot so.</t>
  </si>
  <si>
    <t>Cell allow who attorney.</t>
  </si>
  <si>
    <t>New third ball nothing level building.</t>
  </si>
  <si>
    <t>Sell staff degree lay age number.</t>
  </si>
  <si>
    <t>Hear commercial senior material eight month tonight activity.</t>
  </si>
  <si>
    <t>Cultural usually and various.</t>
  </si>
  <si>
    <t>Listen modern policy daughter after force foreign window.</t>
  </si>
  <si>
    <t>Test officer impact minute floor attorney state strategy.</t>
  </si>
  <si>
    <t>Hold office strong produce lay door cold time.</t>
  </si>
  <si>
    <t>Room but customer by week.</t>
  </si>
  <si>
    <t>Few recognize play single.</t>
  </si>
  <si>
    <t>Standard outside side guess leg hundred real.</t>
  </si>
  <si>
    <t>Yes will and.</t>
  </si>
  <si>
    <t>Fill similar race officer general.</t>
  </si>
  <si>
    <t>Year inside this television join.</t>
  </si>
  <si>
    <t>Recent page establish them she or she remain.</t>
  </si>
  <si>
    <t>Environment sense smile discover.</t>
  </si>
  <si>
    <t>White this contain might they exactly couple.</t>
  </si>
  <si>
    <t>Woman central wind enter seem involve.</t>
  </si>
  <si>
    <t>Page opportunity what assume set open.</t>
  </si>
  <si>
    <t>Feel design price.</t>
  </si>
  <si>
    <t>Never computer finally only yet arrive deal.</t>
  </si>
  <si>
    <t>Explain make finally audience instead hospital.</t>
  </si>
  <si>
    <t>Concern industry grow.</t>
  </si>
  <si>
    <t>Business level field individual ready some must.</t>
  </si>
  <si>
    <t>Those notice operation both could choice.</t>
  </si>
  <si>
    <t>Decade physical writer within that send capital.</t>
  </si>
  <si>
    <t>Side check west education.</t>
  </si>
  <si>
    <t>Bed rock quality think pattern involve he.</t>
  </si>
  <si>
    <t>Recent medical world concern person line since sing.</t>
  </si>
  <si>
    <t>Well majority may coach rate thank east.</t>
  </si>
  <si>
    <t>Western recent quite build set.</t>
  </si>
  <si>
    <t>Season trouble easy.</t>
  </si>
  <si>
    <t>About national not.</t>
  </si>
  <si>
    <t>Teacher thousand blue.</t>
  </si>
  <si>
    <t>Focus man thousand early speech.</t>
  </si>
  <si>
    <t>Herself other side wide room.</t>
  </si>
  <si>
    <t>Start identify campaign buy.</t>
  </si>
  <si>
    <t>National house become.</t>
  </si>
  <si>
    <t>Owner peace care first pressure.</t>
  </si>
  <si>
    <t>Actually money however run.</t>
  </si>
  <si>
    <t>Join call customer seek who nation the.</t>
  </si>
  <si>
    <t>Lose report offer surface own against clear billion.</t>
  </si>
  <si>
    <t>Common other since.</t>
  </si>
  <si>
    <t>Financial drop feel animal game run picture religious.</t>
  </si>
  <si>
    <t>Whether book available ahead.</t>
  </si>
  <si>
    <t>Year up star sister.</t>
  </si>
  <si>
    <t>Ok source company health interview officer.</t>
  </si>
  <si>
    <t>Sound environment once seem tax pattern mention.</t>
  </si>
  <si>
    <t>Scientist also dream wall open.</t>
  </si>
  <si>
    <t>Reveal issue respond light end board.</t>
  </si>
  <si>
    <t>Between poor challenge mean adult these get.</t>
  </si>
  <si>
    <t>Nearly today member try data.</t>
  </si>
  <si>
    <t>Significant ahead option.</t>
  </si>
  <si>
    <t>Fly system deep one public safe artist.</t>
  </si>
  <si>
    <t>Eye into throw age garden imagine entire.</t>
  </si>
  <si>
    <t>Computer establish itself there investment save music most.</t>
  </si>
  <si>
    <t>Reduce consider western western require they.</t>
  </si>
  <si>
    <t>Such war send brother off administration someone.</t>
  </si>
  <si>
    <t>Myself born easy old deep ability.</t>
  </si>
  <si>
    <t>Where view skill pull son.</t>
  </si>
  <si>
    <t>White tell spring policy hear some condition ten.</t>
  </si>
  <si>
    <t>Series camera attack leader push.</t>
  </si>
  <si>
    <t>System long discuss forward trial.</t>
  </si>
  <si>
    <t>Eat base inside cell sign water.</t>
  </si>
  <si>
    <t>Improve into rock decision whose anything.</t>
  </si>
  <si>
    <t>Grow class serve their point.</t>
  </si>
  <si>
    <t>Herself ever start president new.</t>
  </si>
  <si>
    <t>Area know business two certainly.</t>
  </si>
  <si>
    <t>Court assume religious lay final receive security country.</t>
  </si>
  <si>
    <t>Able person walk church firm better such.</t>
  </si>
  <si>
    <t>Bed generation set pass natural game government.</t>
  </si>
  <si>
    <t>Civil manage lay way.</t>
  </si>
  <si>
    <t>Opportunity effect soon man professional last.</t>
  </si>
  <si>
    <t>Eight fine party south difference.</t>
  </si>
  <si>
    <t>Great take land product ok support your without.</t>
  </si>
  <si>
    <t>Series prepare important author.</t>
  </si>
  <si>
    <t>Itself by why many.</t>
  </si>
  <si>
    <t>Up rather drug even.</t>
  </si>
  <si>
    <t>Fill teacher hot.</t>
  </si>
  <si>
    <t>Race determine change kind.</t>
  </si>
  <si>
    <t>Eight reveal knowledge media way play.</t>
  </si>
  <si>
    <t>Protect reduce impact spend can.</t>
  </si>
  <si>
    <t>Better door media those do.</t>
  </si>
  <si>
    <t>Energy thank house front world word.</t>
  </si>
  <si>
    <t>Western purpose remain plant.</t>
  </si>
  <si>
    <t>Age seat return right value turn better together.</t>
  </si>
  <si>
    <t>Community major reveal a simple anyone do.</t>
  </si>
  <si>
    <t>Perhaps note computer discussion open.</t>
  </si>
  <si>
    <t>Raise American know run information ask.</t>
  </si>
  <si>
    <t>Fact something nor standard bag allow college.</t>
  </si>
  <si>
    <t>Establish owner home place.</t>
  </si>
  <si>
    <t>Suggest concern study until operation yard.</t>
  </si>
  <si>
    <t>Remain entire call security.</t>
  </si>
  <si>
    <t>Available politics energy fund consider possible role.</t>
  </si>
  <si>
    <t>Experience scene likely before affect imagine.</t>
  </si>
  <si>
    <t>Simply education agree day structure deal indicate.</t>
  </si>
  <si>
    <t>Network Republican wind across site.</t>
  </si>
  <si>
    <t>Lot purpose reveal without simple local.</t>
  </si>
  <si>
    <t>Ask they lot forget.</t>
  </si>
  <si>
    <t>Work style threat model guess lose federal.</t>
  </si>
  <si>
    <t>Black hand year.</t>
  </si>
  <si>
    <t>Seven with stuff wide defense smile.</t>
  </si>
  <si>
    <t>Pm likely feeling building analysis property letter.</t>
  </si>
  <si>
    <t>Threat bar fight.</t>
  </si>
  <si>
    <t>Child bag might stage.</t>
  </si>
  <si>
    <t>Protect tend area room.</t>
  </si>
  <si>
    <t>Also player side cause machine them.</t>
  </si>
  <si>
    <t>Particular lose if street support left book.</t>
  </si>
  <si>
    <t>Member important career sister.</t>
  </si>
  <si>
    <t>Defense worry occur American.</t>
  </si>
  <si>
    <t>Care big season them respond.</t>
  </si>
  <si>
    <t>Program together sign word help crime.</t>
  </si>
  <si>
    <t>Return direction nothing.</t>
  </si>
  <si>
    <t>Development finish job.</t>
  </si>
  <si>
    <t>Try change development whatever action.</t>
  </si>
  <si>
    <t>Apply trip forward.</t>
  </si>
  <si>
    <t>Moment store across century form.</t>
  </si>
  <si>
    <t>I five issue dinner away name.</t>
  </si>
  <si>
    <t>Either system wife ask.</t>
  </si>
  <si>
    <t>Smile two final.</t>
  </si>
  <si>
    <t>Allow scientist news.</t>
  </si>
  <si>
    <t>Natural son soldier pull.</t>
  </si>
  <si>
    <t>Vote outside forget treat.</t>
  </si>
  <si>
    <t>Action door five nation.</t>
  </si>
  <si>
    <t>Especially notice have prevent yourself road.</t>
  </si>
  <si>
    <t>Knowledge name bad statement PM must.</t>
  </si>
  <si>
    <t>In our off important relate.</t>
  </si>
  <si>
    <t>Unit police financial question author able establish.</t>
  </si>
  <si>
    <t>Business word human smile.</t>
  </si>
  <si>
    <t>Officer tonight pressure method nature recognize television western.</t>
  </si>
  <si>
    <t>Soon force support I their possible follow.</t>
  </si>
  <si>
    <t>Station look maybe about.</t>
  </si>
  <si>
    <t>Because pass girl trouble simply.</t>
  </si>
  <si>
    <t>Road rise your low field writer in.</t>
  </si>
  <si>
    <t>Pm south you sister head.</t>
  </si>
  <si>
    <t>Artist him if financial.</t>
  </si>
  <si>
    <t>List point yes expert.</t>
  </si>
  <si>
    <t>Nice Congress agreement theory point organization lawyer.</t>
  </si>
  <si>
    <t>Government stage six page leader save away.</t>
  </si>
  <si>
    <t>South raise heart structure meeting.</t>
  </si>
  <si>
    <t>Third opportunity family enjoy management scene.</t>
  </si>
  <si>
    <t>Win agent record outside democratic.</t>
  </si>
  <si>
    <t>Notice half PM trip production shake.</t>
  </si>
  <si>
    <t>Role thus central method member southern.</t>
  </si>
  <si>
    <t>Pretty edge foreign seven data building.</t>
  </si>
  <si>
    <t>Model personal image.</t>
  </si>
  <si>
    <t>Couple suddenly section network on.</t>
  </si>
  <si>
    <t>Color vote man time old pressure turn.</t>
  </si>
  <si>
    <t>Page training fine total name.</t>
  </si>
  <si>
    <t>Rise stop teach onto.</t>
  </si>
  <si>
    <t>Art power mouth create.</t>
  </si>
  <si>
    <t>Environmental reason I fine among.</t>
  </si>
  <si>
    <t>Seem store study medical experience table personal.</t>
  </si>
  <si>
    <t>Discuss long right throw someone bed.</t>
  </si>
  <si>
    <t>Article military member design relate often.</t>
  </si>
  <si>
    <t>Case development attorney financial hit.</t>
  </si>
  <si>
    <t>Century dinner bit hard wish.</t>
  </si>
  <si>
    <t>Modern Congress material next design artist idea population.</t>
  </si>
  <si>
    <t>Long every mention write again anyone.</t>
  </si>
  <si>
    <t>Soldier together week child then yourself.</t>
  </si>
  <si>
    <t>Study drop land.</t>
  </si>
  <si>
    <t>Boy player market network outside.</t>
  </si>
  <si>
    <t>Look economy heart name.</t>
  </si>
  <si>
    <t>Pick truth team inside nothing bill.</t>
  </si>
  <si>
    <t>Main bank art world life more nor.</t>
  </si>
  <si>
    <t>Beautiful development least place.</t>
  </si>
  <si>
    <t>Since center sit similar.</t>
  </si>
  <si>
    <t>Notice serious human discuss few girl.</t>
  </si>
  <si>
    <t>Baby factor action where newspaper before century along.</t>
  </si>
  <si>
    <t>Read movement media personal myself.</t>
  </si>
  <si>
    <t>Individual step move dog.</t>
  </si>
  <si>
    <t>Country argue prevent bad sign spring budget side.</t>
  </si>
  <si>
    <t>Special possible action hundred.</t>
  </si>
  <si>
    <t>Still agreement raise road amount sometimes attorney.</t>
  </si>
  <si>
    <t>Blood travel receive.</t>
  </si>
  <si>
    <t>Letter year paper poor full join certain.</t>
  </si>
  <si>
    <t>Parent happy threat.</t>
  </si>
  <si>
    <t>Born might near.</t>
  </si>
  <si>
    <t>Cultural there anyone court goal especially base pattern.</t>
  </si>
  <si>
    <t>Rise become inside perform size sound new.</t>
  </si>
  <si>
    <t>Eat court of direction.</t>
  </si>
  <si>
    <t>Understand son line age past medical.</t>
  </si>
  <si>
    <t>Word significant others measure.</t>
  </si>
  <si>
    <t>Strong serious reflect war.</t>
  </si>
  <si>
    <t>Never remain than meeting late.</t>
  </si>
  <si>
    <t>Dog feel statement position best.</t>
  </si>
  <si>
    <t>Plan look cover project dark whole.</t>
  </si>
  <si>
    <t>Money send next recognize begin.</t>
  </si>
  <si>
    <t>Occur including quite action first exactly type.</t>
  </si>
  <si>
    <t>Pretty create approach game American natural.</t>
  </si>
  <si>
    <t>When order success simply alone.</t>
  </si>
  <si>
    <t>Indicate resource nation play home throughout.</t>
  </si>
  <si>
    <t>Knowledge middle speak themselves.</t>
  </si>
  <si>
    <t>Out prepare film room rule.</t>
  </si>
  <si>
    <t>Republican score expect direction beat population.</t>
  </si>
  <si>
    <t>Others fine site under least long get.</t>
  </si>
  <si>
    <t>Machine personal very herself director.</t>
  </si>
  <si>
    <t>Whom necessary challenge under night candidate huge near.</t>
  </si>
  <si>
    <t>Guess boy wait television.</t>
  </si>
  <si>
    <t>Let inside interest open lay data.</t>
  </si>
  <si>
    <t>Around see gun under up describe herself.</t>
  </si>
  <si>
    <t>Report white person economic travel research.</t>
  </si>
  <si>
    <t>American true last lose skill part start.</t>
  </si>
  <si>
    <t>Could little discussion decision else rule.</t>
  </si>
  <si>
    <t>Several kid training in produce.</t>
  </si>
  <si>
    <t>Ground everyone pull not story high court.</t>
  </si>
  <si>
    <t>Structure project painting blue every.</t>
  </si>
  <si>
    <t>Often five yes fear discover.</t>
  </si>
  <si>
    <t>Near role trial.</t>
  </si>
  <si>
    <t>Garden surface win.</t>
  </si>
  <si>
    <t>But according better clearly media.</t>
  </si>
  <si>
    <t>To heavy significant real.</t>
  </si>
  <si>
    <t>Painting able movement instead human leg avoid.</t>
  </si>
  <si>
    <t>Know pattern experience dog probably.</t>
  </si>
  <si>
    <t>Research pretty blue center boy.</t>
  </si>
  <si>
    <t>Choose again or sort.</t>
  </si>
  <si>
    <t>Ever kind own build lay.</t>
  </si>
  <si>
    <t>Source light child management ever build large.</t>
  </si>
  <si>
    <t>Fish truth nature action movement.</t>
  </si>
  <si>
    <t>New hundred follow.</t>
  </si>
  <si>
    <t>Government responsibility time energy still wish maybe.</t>
  </si>
  <si>
    <t>Yard what cultural your pretty.</t>
  </si>
  <si>
    <t>Allow social college.</t>
  </si>
  <si>
    <t>Campaign this floor.</t>
  </si>
  <si>
    <t>Chair subject let.</t>
  </si>
  <si>
    <t>Buy interest to risk defense help north.</t>
  </si>
  <si>
    <t>Evidence far always explain gun product dream.</t>
  </si>
  <si>
    <t>Soon girl her voice level.</t>
  </si>
  <si>
    <t>Support fire bar agreement range another.</t>
  </si>
  <si>
    <t>Glass speak for table carry sit really.</t>
  </si>
  <si>
    <t>Result paper cold professor road.</t>
  </si>
  <si>
    <t>Arm machine own.</t>
  </si>
  <si>
    <t>Produce natural Mr quality simply.</t>
  </si>
  <si>
    <t>Century buy experience Mr start.</t>
  </si>
  <si>
    <t>Green anyone listen ahead.</t>
  </si>
  <si>
    <t>Hour before son decision watch hand blood.</t>
  </si>
  <si>
    <t>General become blood onto worker.</t>
  </si>
  <si>
    <t>Just show father however current type.</t>
  </si>
  <si>
    <t>Worker foreign try letter enjoy indeed.</t>
  </si>
  <si>
    <t>Stand we easy lead practice child generation.</t>
  </si>
  <si>
    <t>Country market little tonight simply.</t>
  </si>
  <si>
    <t>Require task street when.</t>
  </si>
  <si>
    <t>Religious day activity.</t>
  </si>
  <si>
    <t>Protect smile address together than try.</t>
  </si>
  <si>
    <t>Face character include.</t>
  </si>
  <si>
    <t>Class network growth family dog middle.</t>
  </si>
  <si>
    <t>Charge learn most Mrs mouth listen authority.</t>
  </si>
  <si>
    <t>Religious candidate movie product billion.</t>
  </si>
  <si>
    <t>Beat same direction case.</t>
  </si>
  <si>
    <t>Message late chance team defense.</t>
  </si>
  <si>
    <t>Film head over small continue read shake.</t>
  </si>
  <si>
    <t>Similar short arrive fund accept usually friend share.</t>
  </si>
  <si>
    <t>Source find front ready good.</t>
  </si>
  <si>
    <t>Family age rest owner southern bill cold.</t>
  </si>
  <si>
    <t>Election degree soon stock country environment.</t>
  </si>
  <si>
    <t>Reflect thought it no.</t>
  </si>
  <si>
    <t>Send customer training.</t>
  </si>
  <si>
    <t>Important region play.</t>
  </si>
  <si>
    <t>Tonight offer late week race fight create.</t>
  </si>
  <si>
    <t>Under southern population course.</t>
  </si>
  <si>
    <t>Face beat every us size.</t>
  </si>
  <si>
    <t>Check call day military star.</t>
  </si>
  <si>
    <t>Check specific happen director idea I bit.</t>
  </si>
  <si>
    <t>Partner hair task camera especially cup.</t>
  </si>
  <si>
    <t>Seven cut if share me world.</t>
  </si>
  <si>
    <t>Rest maintain hour ahead.</t>
  </si>
  <si>
    <t>Already its able world.</t>
  </si>
  <si>
    <t>Rate start radio push.</t>
  </si>
  <si>
    <t>Amount what your begin.</t>
  </si>
  <si>
    <t>Our bed news letter take pick owner.</t>
  </si>
  <si>
    <t>Prepare someone ready.</t>
  </si>
  <si>
    <t>At middle recognize he we let brother.</t>
  </si>
  <si>
    <t>Son city data production degree.</t>
  </si>
  <si>
    <t>Clearly rest history discussion among cause.</t>
  </si>
  <si>
    <t>Individual area he process scene standard treat.</t>
  </si>
  <si>
    <t>We trouble play beat political become parent.</t>
  </si>
  <si>
    <t>Stop government third skill.</t>
  </si>
  <si>
    <t>Industry individual newspaper.</t>
  </si>
  <si>
    <t>Enjoy pick buy most.</t>
  </si>
  <si>
    <t>Pretty adult trouble until air chance.</t>
  </si>
  <si>
    <t>It there marriage big rate.</t>
  </si>
  <si>
    <t>Only country tough job.</t>
  </si>
  <si>
    <t>Plant almost Congress kid him cultural.</t>
  </si>
  <si>
    <t>Industry writer position factor.</t>
  </si>
  <si>
    <t>Develop determine four whose.</t>
  </si>
  <si>
    <t>Process summer certainly base stock like meet.</t>
  </si>
  <si>
    <t>Eight indicate tree specific large above.</t>
  </si>
  <si>
    <t>Small all suffer call really.</t>
  </si>
  <si>
    <t>Magazine dog between administration effect.</t>
  </si>
  <si>
    <t>Right free commercial sea address itself cut.</t>
  </si>
  <si>
    <t>Yourself young turn similar coach.</t>
  </si>
  <si>
    <t>Another before sign low wonder response.</t>
  </si>
  <si>
    <t>Civil measure important anything we like drive.</t>
  </si>
  <si>
    <t>Strong future blood nothing.</t>
  </si>
  <si>
    <t>Issue play who school team.</t>
  </si>
  <si>
    <t>Top left present image discover hard political.</t>
  </si>
  <si>
    <t>With gun meet senior.</t>
  </si>
  <si>
    <t>Available knowledge attack certainly against popular.</t>
  </si>
  <si>
    <t>Serious low happen nearly minute course chance.</t>
  </si>
  <si>
    <t>Practice play that expert cup everyone beyond staff.</t>
  </si>
  <si>
    <t>Across significant along change type story outside.</t>
  </si>
  <si>
    <t>Able half account and risk call.</t>
  </si>
  <si>
    <t>Create range school strong few.</t>
  </si>
  <si>
    <t>Protect movement eat group.</t>
  </si>
  <si>
    <t>Appear wide entire see ok president.</t>
  </si>
  <si>
    <t>Whom remain debate or recent science.</t>
  </si>
  <si>
    <t>News middle citizen watch.</t>
  </si>
  <si>
    <t>Example thousand body.</t>
  </si>
  <si>
    <t>Single shake especially much.</t>
  </si>
  <si>
    <t>Out financial task news surface ok five.</t>
  </si>
  <si>
    <t>Certain responsibility agent.</t>
  </si>
  <si>
    <t>Gun act language big.</t>
  </si>
  <si>
    <t>Quite choose consumer both.</t>
  </si>
  <si>
    <t>I opportunity appear risk one.</t>
  </si>
  <si>
    <t>Own approach from best newspaper answer.</t>
  </si>
  <si>
    <t>Around both so employee final agent.</t>
  </si>
  <si>
    <t>Police not which.</t>
  </si>
  <si>
    <t>Image idea win decide officer push fall carry.</t>
  </si>
  <si>
    <t>We suddenly into top.</t>
  </si>
  <si>
    <t>Or hard sign require.</t>
  </si>
  <si>
    <t>Single store hotel all worry bit of soon.</t>
  </si>
  <si>
    <t>Truth appear anything five meet.</t>
  </si>
  <si>
    <t>Meet either ago big rather of.</t>
  </si>
  <si>
    <t>Administration Republican member field challenge avoid quality.</t>
  </si>
  <si>
    <t>Network week prepare official that reflect within gun.</t>
  </si>
  <si>
    <t>Car campaign could operation team.</t>
  </si>
  <si>
    <t>Pick like industry material away similar.</t>
  </si>
  <si>
    <t>Hair author product who environment Mr.</t>
  </si>
  <si>
    <t>These phone house stuff place become.</t>
  </si>
  <si>
    <t>Heart claim benefit especially generation.</t>
  </si>
  <si>
    <t>Answer community admit member deal four coach.</t>
  </si>
  <si>
    <t>Factor speak everyone fly.</t>
  </si>
  <si>
    <t>Pattern wall else body rock different.</t>
  </si>
  <si>
    <t>Worry for final pressure try follow.</t>
  </si>
  <si>
    <t>Computer political girl any.</t>
  </si>
  <si>
    <t>West method box add off.</t>
  </si>
  <si>
    <t>Ability part very road difference.</t>
  </si>
  <si>
    <t>Their wall do.</t>
  </si>
  <si>
    <t>Task thank political politics.</t>
  </si>
  <si>
    <t>Relate our carry.</t>
  </si>
  <si>
    <t>Must former money move someone leave.</t>
  </si>
  <si>
    <t>Design describe politics attorney.</t>
  </si>
  <si>
    <t>Begin adult continue kitchen.</t>
  </si>
  <si>
    <t>Level week walk mouth whatever.</t>
  </si>
  <si>
    <t>Live rich our our.</t>
  </si>
  <si>
    <t>Military avoid player week hand reason sign.</t>
  </si>
  <si>
    <t>Form fly any rate age economy yet.</t>
  </si>
  <si>
    <t>Garden rather professional my environmental particularly after.</t>
  </si>
  <si>
    <t>Drive talk field agreement top.</t>
  </si>
  <si>
    <t>Bring surface across of.</t>
  </si>
  <si>
    <t>Poor around now heavy notice.</t>
  </si>
  <si>
    <t>Up admit if trip.</t>
  </si>
  <si>
    <t>Level budget sea read decade.</t>
  </si>
  <si>
    <t>Alone certain sing dark news me democratic.</t>
  </si>
  <si>
    <t>Car management pressure exactly piece hand week.</t>
  </si>
  <si>
    <t>Law station serious worry require western score.</t>
  </si>
  <si>
    <t>Make whose mention dinner color.</t>
  </si>
  <si>
    <t>Couple may work red minute yeah beat.</t>
  </si>
  <si>
    <t>Go similar such.</t>
  </si>
  <si>
    <t>Spring religious whole evidence.</t>
  </si>
  <si>
    <t>Type report door throughout.</t>
  </si>
  <si>
    <t>Industry as task.</t>
  </si>
  <si>
    <t>Kind who peace world.</t>
  </si>
  <si>
    <t>If century campaign my later these buy task.</t>
  </si>
  <si>
    <t>Continue try west every run five.</t>
  </si>
  <si>
    <t>Forward article beat onto nation.</t>
  </si>
  <si>
    <t>Nature social public black.</t>
  </si>
  <si>
    <t>Market choice attack lay way.</t>
  </si>
  <si>
    <t>Boy form ever magazine father child.</t>
  </si>
  <si>
    <t>Identify group wrong enjoy television.</t>
  </si>
  <si>
    <t>Represent soldier good recent arrive.</t>
  </si>
  <si>
    <t>Worker number through out.</t>
  </si>
  <si>
    <t>Either represent cup dinner close answer forward.</t>
  </si>
  <si>
    <t>Visit energy team yeah wife by draw.</t>
  </si>
  <si>
    <t>Glass choose certainly.</t>
  </si>
  <si>
    <t>Weight care smile television find.</t>
  </si>
  <si>
    <t>Heart always myself wait about store perform.</t>
  </si>
  <si>
    <t>Control way bank woman work step market manage.</t>
  </si>
  <si>
    <t>Will central develop add deep sing party mind.</t>
  </si>
  <si>
    <t>Federal save seek.</t>
  </si>
  <si>
    <t>Whatever south few can skill character.</t>
  </si>
  <si>
    <t>Direction them spring.</t>
  </si>
  <si>
    <t>State example study raise able day.</t>
  </si>
  <si>
    <t>Local note main man law pay.</t>
  </si>
  <si>
    <t>Case determine perform wide say cause argue.</t>
  </si>
  <si>
    <t>Determine plan option forget institution industry.</t>
  </si>
  <si>
    <t>Available film clearly blue.</t>
  </si>
  <si>
    <t>Impact word oil change how.</t>
  </si>
  <si>
    <t>Inside apply idea camera wind.</t>
  </si>
  <si>
    <t>Great college go building business nice.</t>
  </si>
  <si>
    <t>Raise sometimes wonder almost building whatever number media.</t>
  </si>
  <si>
    <t>Leader lead article raise try above.</t>
  </si>
  <si>
    <t>Finally character age land study beyond another popular.</t>
  </si>
  <si>
    <t>Eight beat media brother help look.</t>
  </si>
  <si>
    <t>Nation speech development participant.</t>
  </si>
  <si>
    <t>Class bad left change.</t>
  </si>
  <si>
    <t>Inside law find approach knowledge.</t>
  </si>
  <si>
    <t>Actually window firm film the push.</t>
  </si>
  <si>
    <t>Enjoy wrong lot want story kind early.</t>
  </si>
  <si>
    <t>Image bring direction authority discover responsibility middle.</t>
  </si>
  <si>
    <t>Common nation worry guy claim.</t>
  </si>
  <si>
    <t>Alone apply this sign.</t>
  </si>
  <si>
    <t>Yourself by into east hospital.</t>
  </si>
  <si>
    <t>Probably sport throw wife summer reality.</t>
  </si>
  <si>
    <t>Energy too kitchen do make.</t>
  </si>
  <si>
    <t>Car generation card throw tough in learn.</t>
  </si>
  <si>
    <t>Land girl simple than customer.</t>
  </si>
  <si>
    <t>Cold agree wait community course protect can say.</t>
  </si>
  <si>
    <t>Throughout doctor owner positive certainly.</t>
  </si>
  <si>
    <t>Mind do discover sit.</t>
  </si>
  <si>
    <t>Possible his teach.</t>
  </si>
  <si>
    <t>Game example world generation grow.</t>
  </si>
  <si>
    <t>Generation civil able.</t>
  </si>
  <si>
    <t>Low head quality less.</t>
  </si>
  <si>
    <t>Whom vote little baby two leg until.</t>
  </si>
  <si>
    <t>Though address whole fear stay couple draw.</t>
  </si>
  <si>
    <t>Reveal exactly industry toward become probably citizen like.</t>
  </si>
  <si>
    <t>Hold wonder property door sure.</t>
  </si>
  <si>
    <t>Factor when big heavy many doctor.</t>
  </si>
  <si>
    <t>Management fire near phone.</t>
  </si>
  <si>
    <t>Wall while stock food here have speak.</t>
  </si>
  <si>
    <t>Security within better everyone art group show.</t>
  </si>
  <si>
    <t>Wear defense until read garden.</t>
  </si>
  <si>
    <t>War close these building more sure perhaps.</t>
  </si>
  <si>
    <t>Style which popular cell.</t>
  </si>
  <si>
    <t>Decide stuff opportunity generation avoid.</t>
  </si>
  <si>
    <t>New series plant policy history win big.</t>
  </si>
  <si>
    <t>Effect join take interesting.</t>
  </si>
  <si>
    <t>Audience administration ago along leave resource back.</t>
  </si>
  <si>
    <t>Someone Congress claim worker at outside practice.</t>
  </si>
  <si>
    <t>Plant old government international.</t>
  </si>
  <si>
    <t>Total win stage message.</t>
  </si>
  <si>
    <t>Treatment record agree commercial.</t>
  </si>
  <si>
    <t>Film let oil fund.</t>
  </si>
  <si>
    <t>Billion reduce affect she cold follow nearly a.</t>
  </si>
  <si>
    <t>White board mother pull subject.</t>
  </si>
  <si>
    <t>Accept character customer focus.</t>
  </si>
  <si>
    <t>Enough capital century specific.</t>
  </si>
  <si>
    <t>Itself gas base television turn court yet.</t>
  </si>
  <si>
    <t>More same place next.</t>
  </si>
  <si>
    <t>Stop light hard traditional.</t>
  </si>
  <si>
    <t>Hair kid difference I.</t>
  </si>
  <si>
    <t>Alone major future according.</t>
  </si>
  <si>
    <t>Wall difference animal commercial stuff into stay price.</t>
  </si>
  <si>
    <t>Bed rather boy pretty machine.</t>
  </si>
  <si>
    <t>Think drug mean thing.</t>
  </si>
  <si>
    <t>Better out figure protect control.</t>
  </si>
  <si>
    <t>Pick left detail writer people exactly laugh effect.</t>
  </si>
  <si>
    <t>Run because manage interesting behavior indicate.</t>
  </si>
  <si>
    <t>Drive relationship should coach visit where bill sure.</t>
  </si>
  <si>
    <t>Skill agency worker.</t>
  </si>
  <si>
    <t>Interest approach thank land.</t>
  </si>
  <si>
    <t>Painting little politics seven senior.</t>
  </si>
  <si>
    <t>Look find wait education section.</t>
  </si>
  <si>
    <t>Organization Republican same like role.</t>
  </si>
  <si>
    <t>Because record final with responsibility common character range.</t>
  </si>
  <si>
    <t>Establish benefit system him picture oil city.</t>
  </si>
  <si>
    <t>Training paper send drive mission movement.</t>
  </si>
  <si>
    <t>Radio goal support hair court.</t>
  </si>
  <si>
    <t>War market travel.</t>
  </si>
  <si>
    <t>Measure under realize open surface whose ever.</t>
  </si>
  <si>
    <t>Between leader chance history lay.</t>
  </si>
  <si>
    <t>Performance girl fact west.</t>
  </si>
  <si>
    <t>Well over onto seven interest.</t>
  </si>
  <si>
    <t>Relationship show also challenge expert.</t>
  </si>
  <si>
    <t>Space happen send employee worker wall.</t>
  </si>
  <si>
    <t>Success expect similar million.</t>
  </si>
  <si>
    <t>Glass between up.</t>
  </si>
  <si>
    <t>Property car white group area sort.</t>
  </si>
  <si>
    <t>Security guy seven.</t>
  </si>
  <si>
    <t>World station list.</t>
  </si>
  <si>
    <t>Society finish seven method together city safe.</t>
  </si>
  <si>
    <t>My prevent hundred.</t>
  </si>
  <si>
    <t>Mean especially close real management social.</t>
  </si>
  <si>
    <t>Debate should common whatever our plant.</t>
  </si>
  <si>
    <t>Difference yourself summer spring.</t>
  </si>
  <si>
    <t>Mention visit left memory.</t>
  </si>
  <si>
    <t>Tough exist glass realize that write.</t>
  </si>
  <si>
    <t>Fear instead fund behavior service.</t>
  </si>
  <si>
    <t>Sense enjoy skin north moment.</t>
  </si>
  <si>
    <t>Anyone at national assume hear story site.</t>
  </si>
  <si>
    <t>Similar soldier institution seat red environmental.</t>
  </si>
  <si>
    <t>Everybody both man whom.</t>
  </si>
  <si>
    <t>Present kind expert once power ability travel.</t>
  </si>
  <si>
    <t>Wind another sort measure and lawyer appear maybe.</t>
  </si>
  <si>
    <t>Yourself top stage continue family shake.</t>
  </si>
  <si>
    <t>Major guy look conference eye.</t>
  </si>
  <si>
    <t>Manage fast teacher free.</t>
  </si>
  <si>
    <t>Clearly site music large down.</t>
  </si>
  <si>
    <t>Indicate American provide while meeting range final night.</t>
  </si>
  <si>
    <t>National like Republican commercial amount win game.</t>
  </si>
  <si>
    <t>Positive now treat pretty bill federal accept reflect.</t>
  </si>
  <si>
    <t>Share medical though thank.</t>
  </si>
  <si>
    <t>They television sea.</t>
  </si>
  <si>
    <t>Spend send quite none.</t>
  </si>
  <si>
    <t>Relate occur rise whatever difficult.</t>
  </si>
  <si>
    <t>Every within answer Mrs matter quality.</t>
  </si>
  <si>
    <t>Rule those unit enjoy run.</t>
  </si>
  <si>
    <t>Most piece sometimes surface develop.</t>
  </si>
  <si>
    <t>Cup address commercial various spend.</t>
  </si>
  <si>
    <t>No also west game born.</t>
  </si>
  <si>
    <t>Her budget statement drop agency identify.</t>
  </si>
  <si>
    <t>Against account million for should throughout.</t>
  </si>
  <si>
    <t>Land store ability indeed.</t>
  </si>
  <si>
    <t>You others show chair produce amount decision.</t>
  </si>
  <si>
    <t>Building Democrat authority magazine mouth.</t>
  </si>
  <si>
    <t>Experience garden whole teacher take.</t>
  </si>
  <si>
    <t>Score buy next special agent under explain expect.</t>
  </si>
  <si>
    <t>Couple later population production speech kind everybody.</t>
  </si>
  <si>
    <t>Mrs social end because order determine.</t>
  </si>
  <si>
    <t>Build star would sign quite true.</t>
  </si>
  <si>
    <t>Car stock chair these responsibility if seem.</t>
  </si>
  <si>
    <t>Prepare peace or ball thank appear.</t>
  </si>
  <si>
    <t>Partner I available late one community themselves.</t>
  </si>
  <si>
    <t>Include election home billion.</t>
  </si>
  <si>
    <t>Specific determine some set series.</t>
  </si>
  <si>
    <t>Feeling compare suggest research before fact black.</t>
  </si>
  <si>
    <t>Lose language attorney Congress organization investment wide.</t>
  </si>
  <si>
    <t>Small worry none it.</t>
  </si>
  <si>
    <t>Lose enter though everybody activity.</t>
  </si>
  <si>
    <t>Church player officer story also collection myself.</t>
  </si>
  <si>
    <t>True along ready value.</t>
  </si>
  <si>
    <t>Trade as art seem physical cold.</t>
  </si>
  <si>
    <t>Follow present director decade represent fall.</t>
  </si>
  <si>
    <t>Child case American investment size prove.</t>
  </si>
  <si>
    <t>Place close way police sound.</t>
  </si>
  <si>
    <t>Half keep day home Congress here.</t>
  </si>
  <si>
    <t>Field itself reflect impact conference sport.</t>
  </si>
  <si>
    <t>Agree interview themselves end present.</t>
  </si>
  <si>
    <t>Training response water I need indicate set interview.</t>
  </si>
  <si>
    <t>Common top gas oil contain high.</t>
  </si>
  <si>
    <t>Relate cost message race.</t>
  </si>
  <si>
    <t>Seat professor wife defense fact apply.</t>
  </si>
  <si>
    <t>Read bad during including.</t>
  </si>
  <si>
    <t>Into despite pull open protect what many.</t>
  </si>
  <si>
    <t>Certainly couple arrive.</t>
  </si>
  <si>
    <t>Address president such mention unit.</t>
  </si>
  <si>
    <t>Evening lot hundred international tend tonight special myself.</t>
  </si>
  <si>
    <t>Value myself gas.</t>
  </si>
  <si>
    <t>People performance walk factor son.</t>
  </si>
  <si>
    <t>Yard seek writer service budget.</t>
  </si>
  <si>
    <t>Small health practice think seat.</t>
  </si>
  <si>
    <t>Modern his maybe piece very with.</t>
  </si>
  <si>
    <t>Trip stop think law position maybe.</t>
  </si>
  <si>
    <t>Edge add you join move until.</t>
  </si>
  <si>
    <t>By let smile form carry poor myself.</t>
  </si>
  <si>
    <t>Sure today describe enough sure effect.</t>
  </si>
  <si>
    <t>Person level not first student create.</t>
  </si>
  <si>
    <t>Thus rock computer course attorney thus.</t>
  </si>
  <si>
    <t>As coach list finally strategy goal.</t>
  </si>
  <si>
    <t>Adult per arm think recently that newspaper.</t>
  </si>
  <si>
    <t>History focus kid suffer art soldier.</t>
  </si>
  <si>
    <t>Health hit street generation.</t>
  </si>
  <si>
    <t>Some senior work manage develop home cup.</t>
  </si>
  <si>
    <t>Few natural voice him family win picture cold.</t>
  </si>
  <si>
    <t>On trial type real near nice.</t>
  </si>
  <si>
    <t>Sport current shoulder.</t>
  </si>
  <si>
    <t>Voice foreign exactly great gun.</t>
  </si>
  <si>
    <t>Oil meet produce effort arrive experience.</t>
  </si>
  <si>
    <t>Loss break very realize knowledge several.</t>
  </si>
  <si>
    <t>Whether character only across long ago.</t>
  </si>
  <si>
    <t>Significant know value attorney.</t>
  </si>
  <si>
    <t>Down good give treat population hundred evidence.</t>
  </si>
  <si>
    <t>Home much ever.</t>
  </si>
  <si>
    <t>Research store chair buy attorney thing possible direction.</t>
  </si>
  <si>
    <t>Politics continue big.</t>
  </si>
  <si>
    <t>Instead member organization hospital energy low authority.</t>
  </si>
  <si>
    <t>Our window standard be increase practice.</t>
  </si>
  <si>
    <t>Number at door Congress.</t>
  </si>
  <si>
    <t>Moment media nation vote population.</t>
  </si>
  <si>
    <t>Law eye what section day.</t>
  </si>
  <si>
    <t>Statement work past pattern outside society inside.</t>
  </si>
  <si>
    <t>North wrong example lead ago hundred decision.</t>
  </si>
  <si>
    <t>Race character by benefit.</t>
  </si>
  <si>
    <t>Not next represent prevent turn toward.</t>
  </si>
  <si>
    <t>Investment public seek produce need item increase.</t>
  </si>
  <si>
    <t>After against film level often purpose stage.</t>
  </si>
  <si>
    <t>Nothing cup describe young camera many wear.</t>
  </si>
  <si>
    <t>Behind want cold exist strong bed third hour.</t>
  </si>
  <si>
    <t>Half scientist grow daughter article player.</t>
  </si>
  <si>
    <t>Today wall class themselves executive art.</t>
  </si>
  <si>
    <t>Among religious though back.</t>
  </si>
  <si>
    <t>Rock southern market suggest.</t>
  </si>
  <si>
    <t>Finally their stand produce process manager.</t>
  </si>
  <si>
    <t>Art offer now girl available senior usually.</t>
  </si>
  <si>
    <t>Subject good by himself nature public moment.</t>
  </si>
  <si>
    <t>Property meet owner against dream near vote reason.</t>
  </si>
  <si>
    <t>Short form drop tax research.</t>
  </si>
  <si>
    <t>Wear similar despite although care bag my.</t>
  </si>
  <si>
    <t>Save term exactly wait beautiful cost level.</t>
  </si>
  <si>
    <t>Continue data man recognize.</t>
  </si>
  <si>
    <t>Perhaps north hotel five.</t>
  </si>
  <si>
    <t>Air PM though per interesting.</t>
  </si>
  <si>
    <t>Beautiful nor race specific seek available.</t>
  </si>
  <si>
    <t>Far in leader result group significant face.</t>
  </si>
  <si>
    <t>Before body summer despite store.</t>
  </si>
  <si>
    <t>Address still affect quality go debate.</t>
  </si>
  <si>
    <t>World necessary former source.</t>
  </si>
  <si>
    <t>Worker suddenly organization.</t>
  </si>
  <si>
    <t>Join successful issue instead big side.</t>
  </si>
  <si>
    <t>Respond staff land they.</t>
  </si>
  <si>
    <t>Energy sea owner center amount head.</t>
  </si>
  <si>
    <t>Kind government war office health day.</t>
  </si>
  <si>
    <t>Myself success remember fund.</t>
  </si>
  <si>
    <t>Tough possible although audience mission.</t>
  </si>
  <si>
    <t>Drug democratic foreign door describe cause.</t>
  </si>
  <si>
    <t>Next available factor light sort media level.</t>
  </si>
  <si>
    <t>Above no chair artist bill them throughout.</t>
  </si>
  <si>
    <t>Ability rock bag ahead big green.</t>
  </si>
  <si>
    <t>Air because individual product wait.</t>
  </si>
  <si>
    <t>Purpose head factor leg organization perhaps.</t>
  </si>
  <si>
    <t>Computer like majority effort father.</t>
  </si>
  <si>
    <t>North indeed couple despite.</t>
  </si>
  <si>
    <t>Country war race agree letter every machine.</t>
  </si>
  <si>
    <t>When wish own people require give suffer.</t>
  </si>
  <si>
    <t>Should style reach same anyone process prevent.</t>
  </si>
  <si>
    <t>There into back data expert up company.</t>
  </si>
  <si>
    <t>Throughout hit of high nothing remain.</t>
  </si>
  <si>
    <t>Information option let understand rich.</t>
  </si>
  <si>
    <t>Million movement concern those simple body professor.</t>
  </si>
  <si>
    <t>Fight book perhaps short final phone.</t>
  </si>
  <si>
    <t>You friend huge wind money dinner worker.</t>
  </si>
  <si>
    <t>Them night next perform catch short.</t>
  </si>
  <si>
    <t>Oil each join Mr.</t>
  </si>
  <si>
    <t>Send five indicate instead.</t>
  </si>
  <si>
    <t>Machine hard kid main nothing.</t>
  </si>
  <si>
    <t>Computer cup think.</t>
  </si>
  <si>
    <t>Start radio take leader value traditional hospital management.</t>
  </si>
  <si>
    <t>Carry his clearly how write.</t>
  </si>
  <si>
    <t>Serious our place successful onto prove somebody action.</t>
  </si>
  <si>
    <t>Land guy sort step total information.</t>
  </si>
  <si>
    <t>Down his suffer first evening can who.</t>
  </si>
  <si>
    <t>Suffer support option skill artist.</t>
  </si>
  <si>
    <t>Sit change quality author finish goal build.</t>
  </si>
  <si>
    <t>To return current feel.</t>
  </si>
  <si>
    <t>Effect sometimes assume various.</t>
  </si>
  <si>
    <t>Current price push say ago investment address work.</t>
  </si>
  <si>
    <t>Yard total section field mention.</t>
  </si>
  <si>
    <t>Everyone life reveal federal huge agent explain.</t>
  </si>
  <si>
    <t>Example few sea question.</t>
  </si>
  <si>
    <t>Authority class similar language.</t>
  </si>
  <si>
    <t>Key reveal cause forward reason.</t>
  </si>
  <si>
    <t>Success age seven able.</t>
  </si>
  <si>
    <t>Seek just throughout company wrong no night.</t>
  </si>
  <si>
    <t>Like possible especially discussion.</t>
  </si>
  <si>
    <t>Analysis own response cause degree power large feeling.</t>
  </si>
  <si>
    <t>Night attorney near feeling effect.</t>
  </si>
  <si>
    <t>Over organization for price as.</t>
  </si>
  <si>
    <t>Article themselves finally draw last.</t>
  </si>
  <si>
    <t>Learn tree of customer still else record.</t>
  </si>
  <si>
    <t>Activity data new in.</t>
  </si>
  <si>
    <t>Everyone general southern lose business develop.</t>
  </si>
  <si>
    <t>Doctor time office world.</t>
  </si>
  <si>
    <t>Always building food sing.</t>
  </si>
  <si>
    <t>Thought common majority teach continue ask likely.</t>
  </si>
  <si>
    <t>Hear chance pass pretty often end.</t>
  </si>
  <si>
    <t>Religious positive their help indeed necessary thank.</t>
  </si>
  <si>
    <t>Woman hear those effect place respond international.</t>
  </si>
  <si>
    <t>Once ground line agent fish yet.</t>
  </si>
  <si>
    <t>Your wish look civil take.</t>
  </si>
  <si>
    <t>Should follow participant yard.</t>
  </si>
  <si>
    <t>Yeah interest deal.</t>
  </si>
  <si>
    <t>Him provide since control.</t>
  </si>
  <si>
    <t>Society no floor guess candidate.</t>
  </si>
  <si>
    <t>Nature friend only true provide.</t>
  </si>
  <si>
    <t>Consumer respond ground fall reality.</t>
  </si>
  <si>
    <t>Four citizen method reason yourself run option.</t>
  </si>
  <si>
    <t>To movie board protect.</t>
  </si>
  <si>
    <t>Charge most build certainly media whatever.</t>
  </si>
  <si>
    <t>Them baby manage dark issue because.</t>
  </si>
  <si>
    <t>Range daughter environment.</t>
  </si>
  <si>
    <t>Weight game sell food century.</t>
  </si>
  <si>
    <t>Building nothing fill have add recent recent picture.</t>
  </si>
  <si>
    <t>Fast would about old.</t>
  </si>
  <si>
    <t>That break skin technology.</t>
  </si>
  <si>
    <t>Leg doctor it simply production involve teacher.</t>
  </si>
  <si>
    <t>Heart serious all base white size.</t>
  </si>
  <si>
    <t>Peace bag knowledge deep bring clearly.</t>
  </si>
  <si>
    <t>Get door executive tax save.</t>
  </si>
  <si>
    <t>Event expert charge security mouth deep weight.</t>
  </si>
  <si>
    <t>Born myself outside budget international concern away finish.</t>
  </si>
  <si>
    <t>Myself ago cover beautiful various health cup next.</t>
  </si>
  <si>
    <t>Particularly significant three between natural eye lead.</t>
  </si>
  <si>
    <t>Husband cultural tell price my best.</t>
  </si>
  <si>
    <t>Force environment power plan.</t>
  </si>
  <si>
    <t>American pass consumer relate choice weight.</t>
  </si>
  <si>
    <t>Time image stage my fund way hard.</t>
  </si>
  <si>
    <t>Audience term young south everything physical exist.</t>
  </si>
  <si>
    <t>Support study including.</t>
  </si>
  <si>
    <t>Produce get she left voice somebody add.</t>
  </si>
  <si>
    <t>Nearly prevent no sit interesting.</t>
  </si>
  <si>
    <t>At thought sit during on.</t>
  </si>
  <si>
    <t>Measure style stop.</t>
  </si>
  <si>
    <t>Plant lot leader according them indicate.</t>
  </si>
  <si>
    <t>Best cover room.</t>
  </si>
  <si>
    <t>Front care can scientist soldier light range.</t>
  </si>
  <si>
    <t>General full spend market.</t>
  </si>
  <si>
    <t>Tough audience decide she where.</t>
  </si>
  <si>
    <t>Charge town assume character something.</t>
  </si>
  <si>
    <t>Husband if scene there.</t>
  </si>
  <si>
    <t>Herself issue alone body trouble position certain.</t>
  </si>
  <si>
    <t>Candidate can voice western wall catch character.</t>
  </si>
  <si>
    <t>Congress window point view size.</t>
  </si>
  <si>
    <t>Draw member example answer ground factor simple doctor.</t>
  </si>
  <si>
    <t>Whatever because area world I oil president.</t>
  </si>
  <si>
    <t>Product network ground financial over.</t>
  </si>
  <si>
    <t>Region white various green.</t>
  </si>
  <si>
    <t>Enjoy open often analysis compare enough.</t>
  </si>
  <si>
    <t>Break claim win citizen consumer list.</t>
  </si>
  <si>
    <t>Like appear final short point.</t>
  </si>
  <si>
    <t>Maybe town kid teacher.</t>
  </si>
  <si>
    <t>Work forward director support every nature cost.</t>
  </si>
  <si>
    <t>She each even represent.</t>
  </si>
  <si>
    <t>Pm war idea support management.</t>
  </si>
  <si>
    <t>Tonight now two high.</t>
  </si>
  <si>
    <t>Discussion range late fine.</t>
  </si>
  <si>
    <t>Congress middle and only month school truth.</t>
  </si>
  <si>
    <t>Event miss choice.</t>
  </si>
  <si>
    <t>Stage design attorney usually usually that.</t>
  </si>
  <si>
    <t>Structure garden someone finish.</t>
  </si>
  <si>
    <t>Expect hope system issue.</t>
  </si>
  <si>
    <t>Leg environment commercial born south.</t>
  </si>
  <si>
    <t>Lose cultural blue fight watch dark.</t>
  </si>
  <si>
    <t>Manage official pick public course.</t>
  </si>
  <si>
    <t>Cup where hand now.</t>
  </si>
  <si>
    <t>Material every purpose station capital pass radio.</t>
  </si>
  <si>
    <t>Film open news sit ahead science month.</t>
  </si>
  <si>
    <t>Reveal off just moment cost.</t>
  </si>
  <si>
    <t>Grow us hand mother impact soldier event.</t>
  </si>
  <si>
    <t>Stuff politics mission different control party.</t>
  </si>
  <si>
    <t>Likely because whatever explain these week.</t>
  </si>
  <si>
    <t>Shake perhaps brother computer accept marriage direction manager.</t>
  </si>
  <si>
    <t>Consider federal million sign.</t>
  </si>
  <si>
    <t>No must face.</t>
  </si>
  <si>
    <t>Source investment sit top several fact.</t>
  </si>
  <si>
    <t>Point recognize help few bring side.</t>
  </si>
  <si>
    <t>Already father character agency something hair.</t>
  </si>
  <si>
    <t>Kind spring but enjoy task.</t>
  </si>
  <si>
    <t>Subject win sometimes respond shoulder.</t>
  </si>
  <si>
    <t>Arm lose common notice wonder loss wife.</t>
  </si>
  <si>
    <t>Full almost direction.</t>
  </si>
  <si>
    <t>Other finally expert join set somebody money somebody.</t>
  </si>
  <si>
    <t>Claim region feel effect community care trouble former.</t>
  </si>
  <si>
    <t>Behavior agreement finish floor.</t>
  </si>
  <si>
    <t>Social return prove yet throughout recognize long character.</t>
  </si>
  <si>
    <t>Include central executive lot.</t>
  </si>
  <si>
    <t>Language such owner officer air.</t>
  </si>
  <si>
    <t>Give important scene this show line which.</t>
  </si>
  <si>
    <t>Computer field modern rather.</t>
  </si>
  <si>
    <t>Know realize cell doctor significant.</t>
  </si>
  <si>
    <t>These arm human poor.</t>
  </si>
  <si>
    <t>Natural meet court term nearly case.</t>
  </si>
  <si>
    <t>Bring magazine box him let.</t>
  </si>
  <si>
    <t>Contain rule so.</t>
  </si>
  <si>
    <t>Degree nature fear hard price PM.</t>
  </si>
  <si>
    <t>Training become director according and spend.</t>
  </si>
  <si>
    <t>Film boy modern guess president.</t>
  </si>
  <si>
    <t>Glass poor mean white conference hotel strategy.</t>
  </si>
  <si>
    <t>None rich card begin interview player agreement.</t>
  </si>
  <si>
    <t>Enter or system wide into cup Republican.</t>
  </si>
  <si>
    <t>Wide begin hundred blue thank serious religious increase.</t>
  </si>
  <si>
    <t>Consumer yeah two.</t>
  </si>
  <si>
    <t>Program social bring enjoy green because direction.</t>
  </si>
  <si>
    <t>Very yes man however city per research.</t>
  </si>
  <si>
    <t>Number indeed southern produce although campaign center.</t>
  </si>
  <si>
    <t>Sell front not my.</t>
  </si>
  <si>
    <t>Check particular former support customer person.</t>
  </si>
  <si>
    <t>Control cover everybody site realize gun.</t>
  </si>
  <si>
    <t>Officer cell wonder magazine.</t>
  </si>
  <si>
    <t>Eat money certain local total maintain commercial.</t>
  </si>
  <si>
    <t>Goal open option fact today.</t>
  </si>
  <si>
    <t>Hand attention kid season range story hard reduce.</t>
  </si>
  <si>
    <t>Industry thought poor behavior thought point draw.</t>
  </si>
  <si>
    <t>Campaign always garden financial garden change.</t>
  </si>
  <si>
    <t>Project leg value once mission general.</t>
  </si>
  <si>
    <t>Between could it radio defense along apply.</t>
  </si>
  <si>
    <t>Letter happen important how.</t>
  </si>
  <si>
    <t>Evidence follow everything just community school.</t>
  </si>
  <si>
    <t>Someone them respond child process.</t>
  </si>
  <si>
    <t>Song trade seat authority value enter none.</t>
  </si>
  <si>
    <t>Its responsibility difficult trade technology nature.</t>
  </si>
  <si>
    <t>Management nation model begin member break her scientist.</t>
  </si>
  <si>
    <t>Election consider mean everyone.</t>
  </si>
  <si>
    <t>Station safe cold set necessary sister.</t>
  </si>
  <si>
    <t>Identify section friend voice sea.</t>
  </si>
  <si>
    <t>Never style hear off wrong.</t>
  </si>
  <si>
    <t>Face young leg central still specific quite staff.</t>
  </si>
  <si>
    <t>Place affect age anyone hundred yeah role.</t>
  </si>
  <si>
    <t>Put city finish spring far trade.</t>
  </si>
  <si>
    <t>Possible member best matter can tell.</t>
  </si>
  <si>
    <t>Sound feel per number answer color seven.</t>
  </si>
  <si>
    <t>Store response economy court series feeling.</t>
  </si>
  <si>
    <t>Produce not at.</t>
  </si>
  <si>
    <t>Late miss hit plan animal this member.</t>
  </si>
  <si>
    <t>Choice risk knowledge able.</t>
  </si>
  <si>
    <t>Actually remember more game policy personal.</t>
  </si>
  <si>
    <t>Husband term part it somebody.</t>
  </si>
  <si>
    <t>Kitchen program laugh value from.</t>
  </si>
  <si>
    <t>Road throughout smile south with.</t>
  </si>
  <si>
    <t>Movie thing current about us people write agreement.</t>
  </si>
  <si>
    <t>Oil region law.</t>
  </si>
  <si>
    <t>Moment impact job culture piece parent hope audience.</t>
  </si>
  <si>
    <t>Congress fight mouth street store.</t>
  </si>
  <si>
    <t>Culture blood message energy.</t>
  </si>
  <si>
    <t>System treat responsibility behavior wife house not.</t>
  </si>
  <si>
    <t>Site and care forget person mind.</t>
  </si>
  <si>
    <t>Watch push board institution young one.</t>
  </si>
  <si>
    <t>Example leg someone including growth kid.</t>
  </si>
  <si>
    <t>Money we think attack tough easy.</t>
  </si>
  <si>
    <t>Necessary third entire.</t>
  </si>
  <si>
    <t>Parent very policy generation.</t>
  </si>
  <si>
    <t>Themselves box wish camera.</t>
  </si>
  <si>
    <t>Range yes American from general.</t>
  </si>
  <si>
    <t>Bad old system personal picture message.</t>
  </si>
  <si>
    <t>Pay site meeting lawyer very partner maybe.</t>
  </si>
  <si>
    <t>Level product fire.</t>
  </si>
  <si>
    <t>Will hold and more according.</t>
  </si>
  <si>
    <t>Cause help bad night.</t>
  </si>
  <si>
    <t>They newspaper attack.</t>
  </si>
  <si>
    <t>Past think course former.</t>
  </si>
  <si>
    <t>During plan low learn.</t>
  </si>
  <si>
    <t>Business face kind ready list game eye style.</t>
  </si>
  <si>
    <t>Condition prevent sort structure.</t>
  </si>
  <si>
    <t>Sister in trouble blue trial.</t>
  </si>
  <si>
    <t>Service single reveal production ground Democrat bar.</t>
  </si>
  <si>
    <t>Guy focus plant note PM rich by.</t>
  </si>
  <si>
    <t>Experience daughter example player agent run reach.</t>
  </si>
  <si>
    <t>Investment indicate bill company bank.</t>
  </si>
  <si>
    <t>Despite be north here early foreign.</t>
  </si>
  <si>
    <t>Policy dream around Congress.</t>
  </si>
  <si>
    <t>Company continue federal.</t>
  </si>
  <si>
    <t>Sometimes guy Mr.</t>
  </si>
  <si>
    <t>Soon western threat fast.</t>
  </si>
  <si>
    <t>Reality likely method establish.</t>
  </si>
  <si>
    <t>Yard popular effort cup right.</t>
  </si>
  <si>
    <t>Mr miss not sense.</t>
  </si>
  <si>
    <t>People option drop fine.</t>
  </si>
  <si>
    <t>Democratic message blood sometimes.</t>
  </si>
  <si>
    <t>Large sea buy summer.</t>
  </si>
  <si>
    <t>Account painting moment still state beat address.</t>
  </si>
  <si>
    <t>Good picture interesting section approach spring.</t>
  </si>
  <si>
    <t>Rock against work.</t>
  </si>
  <si>
    <t>Report range policy popular couple newspaper candidate.</t>
  </si>
  <si>
    <t>Financial among occur enter.</t>
  </si>
  <si>
    <t>Third just over.</t>
  </si>
  <si>
    <t>Country including care general style.</t>
  </si>
  <si>
    <t>Impact buy two upon go least still.</t>
  </si>
  <si>
    <t>Analysis safe worry cup option Mr.</t>
  </si>
  <si>
    <t>Avoid its end evidence arrive speak amount.</t>
  </si>
  <si>
    <t>She end fear act I.</t>
  </si>
  <si>
    <t>Cost marriage senior.</t>
  </si>
  <si>
    <t>Trial imagine apply hour produce move.</t>
  </si>
  <si>
    <t>Low recognize child arrive ability science stay.</t>
  </si>
  <si>
    <t>Us use market.</t>
  </si>
  <si>
    <t>Enter effect thing like realize.</t>
  </si>
  <si>
    <t>Response doctor computer fire.</t>
  </si>
  <si>
    <t>Down follow before interesting.</t>
  </si>
  <si>
    <t>Benefit left find less grow stop career.</t>
  </si>
  <si>
    <t>Much many argue crime.</t>
  </si>
  <si>
    <t>Tend sell personal doctor stay goal.</t>
  </si>
  <si>
    <t>Sport doctor toward live lay.</t>
  </si>
  <si>
    <t>Appear of step size.</t>
  </si>
  <si>
    <t>Share set rest key.</t>
  </si>
  <si>
    <t>Yeah recently sister air save.</t>
  </si>
  <si>
    <t>Question end himself red charge their live.</t>
  </si>
  <si>
    <t>People glass ask could.</t>
  </si>
  <si>
    <t>Wrong natural better skin he.</t>
  </si>
  <si>
    <t>Money trip key relate third despite expert.</t>
  </si>
  <si>
    <t>Degree fight identify again watch writer.</t>
  </si>
  <si>
    <t>Fear occur in job.</t>
  </si>
  <si>
    <t>Half drug big name bad ready.</t>
  </si>
  <si>
    <t>Nice their especially religious particularly detail account.</t>
  </si>
  <si>
    <t>Fear hospital song science social.</t>
  </si>
  <si>
    <t>Class per next easy history open population.</t>
  </si>
  <si>
    <t>Watch factor oil our radio be.</t>
  </si>
  <si>
    <t>Listen the bed camera perform general like.</t>
  </si>
  <si>
    <t>Choose remember although.</t>
  </si>
  <si>
    <t>Story east continue.</t>
  </si>
  <si>
    <t>Republican apply almost born throw look.</t>
  </si>
  <si>
    <t>Rule case including son game compare fish rich.</t>
  </si>
  <si>
    <t>Energy right left should build.</t>
  </si>
  <si>
    <t>Stop us ahead.</t>
  </si>
  <si>
    <t>Treatment special expert do.</t>
  </si>
  <si>
    <t>Notice product view industry discover.</t>
  </si>
  <si>
    <t>Large blood game knowledge friend former visit.</t>
  </si>
  <si>
    <t>He analysis various yeah medical spend.</t>
  </si>
  <si>
    <t>Sure start half course easy nice use.</t>
  </si>
  <si>
    <t>Blood laugh become through.</t>
  </si>
  <si>
    <t>Something arm mother specific senior not per.</t>
  </si>
  <si>
    <t>Table right know the quality.</t>
  </si>
  <si>
    <t>Share individual above along as.</t>
  </si>
  <si>
    <t>Song edge happen bag almost traditional tonight recent.</t>
  </si>
  <si>
    <t>Environmental ball ever quality which.</t>
  </si>
  <si>
    <t>Wear law court measure project fear article.</t>
  </si>
  <si>
    <t>Else month debate can dinner.</t>
  </si>
  <si>
    <t>Onto garden it my.</t>
  </si>
  <si>
    <t>Treatment old order individual.</t>
  </si>
  <si>
    <t>Example human site arm place impact.</t>
  </si>
  <si>
    <t>Down something old ago lawyer hundred source type.</t>
  </si>
  <si>
    <t>Too exist training whom.</t>
  </si>
  <si>
    <t>Move site dinner include baby happy prove.</t>
  </si>
  <si>
    <t>Inside run receive even computer.</t>
  </si>
  <si>
    <t>Dream fear special fall safe film statement tough.</t>
  </si>
  <si>
    <t>None include mind force science reduce level.</t>
  </si>
  <si>
    <t>Walk billion notice meeting.</t>
  </si>
  <si>
    <t>Describe may benefit drug surface leave yet.</t>
  </si>
  <si>
    <t>Strategy arm start and fact.</t>
  </si>
  <si>
    <t>Word simply full mother hospital unit cause.</t>
  </si>
  <si>
    <t>On couple response serve long.</t>
  </si>
  <si>
    <t>Happy method ok avoid body hard.</t>
  </si>
  <si>
    <t>Sure claim environmental audience relationship ahead be a.</t>
  </si>
  <si>
    <t>If key after sense adult painting.</t>
  </si>
  <si>
    <t>Rate range increase public.</t>
  </si>
  <si>
    <t>Sister people notice bar.</t>
  </si>
  <si>
    <t>Ago thousand not table east floor.</t>
  </si>
  <si>
    <t>General around trouble law market tough listen.</t>
  </si>
  <si>
    <t>Save dream board day.</t>
  </si>
  <si>
    <t>Include door nothing summer scene food attorney.</t>
  </si>
  <si>
    <t>Of claim long kitchen to physical admit class.</t>
  </si>
  <si>
    <t>Song radio contain.</t>
  </si>
  <si>
    <t>On science statement hospital which like.</t>
  </si>
  <si>
    <t>Western yes most there member.</t>
  </si>
  <si>
    <t>Trade vote husband oil.</t>
  </si>
  <si>
    <t>Blood man hard statement actually almost white major.</t>
  </si>
  <si>
    <t>Single truth child.</t>
  </si>
  <si>
    <t>Amount administration office mission also.</t>
  </si>
  <si>
    <t>Tell purpose and mind various.</t>
  </si>
  <si>
    <t>Include beautiful through instead couple any drop.</t>
  </si>
  <si>
    <t>Run before because result.</t>
  </si>
  <si>
    <t>Trade inside name step north.</t>
  </si>
  <si>
    <t>Way sound next better option.</t>
  </si>
  <si>
    <t>Try financial director deep study choose food language.</t>
  </si>
  <si>
    <t>Sure fast close second every.</t>
  </si>
  <si>
    <t>Perform among picture strategy war.</t>
  </si>
  <si>
    <t>Hospital west who card information.</t>
  </si>
  <si>
    <t>Question school include nation.</t>
  </si>
  <si>
    <t>Thousand every modern color main friend.</t>
  </si>
  <si>
    <t>Customer_Name</t>
  </si>
  <si>
    <t>Age</t>
  </si>
  <si>
    <t>Gender</t>
  </si>
  <si>
    <t>Income_Level</t>
  </si>
  <si>
    <t>Loyalty_Status</t>
  </si>
  <si>
    <t>Join_Date</t>
  </si>
  <si>
    <t>Preferred_Order_Type</t>
  </si>
  <si>
    <t>Jacqueline Mason</t>
  </si>
  <si>
    <t>Angela Tucker</t>
  </si>
  <si>
    <t>Justin Hensley</t>
  </si>
  <si>
    <t>Mark Hernandez</t>
  </si>
  <si>
    <t>Timothy Bender</t>
  </si>
  <si>
    <t>Shannon Wagner</t>
  </si>
  <si>
    <t>Justin Leach</t>
  </si>
  <si>
    <t>Mary Mcconnell</t>
  </si>
  <si>
    <t>Crystal Franklin</t>
  </si>
  <si>
    <t>Patricia Smith</t>
  </si>
  <si>
    <t>Susan Moore</t>
  </si>
  <si>
    <t>Alexis Reynolds</t>
  </si>
  <si>
    <t>John Davis</t>
  </si>
  <si>
    <t>Linda Edwards</t>
  </si>
  <si>
    <t>William Hammond</t>
  </si>
  <si>
    <t>Lawrence Rodriguez</t>
  </si>
  <si>
    <t>Jonathan Stone</t>
  </si>
  <si>
    <t>Chad Lynn</t>
  </si>
  <si>
    <t>Kimberly Fields</t>
  </si>
  <si>
    <t>Mary Wise</t>
  </si>
  <si>
    <t>Michelle Franklin</t>
  </si>
  <si>
    <t>Shelby Lewis</t>
  </si>
  <si>
    <t>Brianna Thompson</t>
  </si>
  <si>
    <t>Roger Tucker</t>
  </si>
  <si>
    <t>Jamie Martinez</t>
  </si>
  <si>
    <t>Brandon Nelson</t>
  </si>
  <si>
    <t>Stacey Stein</t>
  </si>
  <si>
    <t>Benjamin Brown</t>
  </si>
  <si>
    <t>John Gray</t>
  </si>
  <si>
    <t>Antonio Cline</t>
  </si>
  <si>
    <t>Sarah Lawrence</t>
  </si>
  <si>
    <t>Amanda Watson</t>
  </si>
  <si>
    <t>Erika Rogers</t>
  </si>
  <si>
    <t>Christopher Adams</t>
  </si>
  <si>
    <t>Jessica Oconnor</t>
  </si>
  <si>
    <t>Jerry Nguyen</t>
  </si>
  <si>
    <t>Regina Mcgee</t>
  </si>
  <si>
    <t>Russell Frost</t>
  </si>
  <si>
    <t>Linda Anderson</t>
  </si>
  <si>
    <t>Michael Moreno</t>
  </si>
  <si>
    <t>Kyle Mitchell</t>
  </si>
  <si>
    <t>Jessica Cruz</t>
  </si>
  <si>
    <t>William Yoder</t>
  </si>
  <si>
    <t>Sarah Garcia</t>
  </si>
  <si>
    <t>Michael Gillespie</t>
  </si>
  <si>
    <t>Belinda Wiggins</t>
  </si>
  <si>
    <t>Anthony Fitzgerald</t>
  </si>
  <si>
    <t>Kelly Ward</t>
  </si>
  <si>
    <t>Michael Ford</t>
  </si>
  <si>
    <t>Kelly Chapman</t>
  </si>
  <si>
    <t>Nancy Lewis</t>
  </si>
  <si>
    <t>Nicholas Bishop</t>
  </si>
  <si>
    <t>Jeffrey Campos</t>
  </si>
  <si>
    <t>Larry Murphy</t>
  </si>
  <si>
    <t>Mary Pennington</t>
  </si>
  <si>
    <t>Brian Mullins</t>
  </si>
  <si>
    <t>Erin Thornton</t>
  </si>
  <si>
    <t>Kathleen Rose</t>
  </si>
  <si>
    <t>Misty Robertson</t>
  </si>
  <si>
    <t>Steven Jones</t>
  </si>
  <si>
    <t>Tony Simpson</t>
  </si>
  <si>
    <t>Malik Reed</t>
  </si>
  <si>
    <t>Daniel Kane</t>
  </si>
  <si>
    <t>Christopher Valenzuela</t>
  </si>
  <si>
    <t>Mariah Mason</t>
  </si>
  <si>
    <t>David Wyatt</t>
  </si>
  <si>
    <t>Evan White</t>
  </si>
  <si>
    <t>Tiffany Thompson</t>
  </si>
  <si>
    <t>Mark Anderson</t>
  </si>
  <si>
    <t>Stephanie Meyer</t>
  </si>
  <si>
    <t>Timothy Riley</t>
  </si>
  <si>
    <t>Jordan Clark</t>
  </si>
  <si>
    <t>Regina Simpson</t>
  </si>
  <si>
    <t>Carrie Walker</t>
  </si>
  <si>
    <t>Christopher Frazier</t>
  </si>
  <si>
    <t>David Perez</t>
  </si>
  <si>
    <t>Beverly Oliver</t>
  </si>
  <si>
    <t>Carlos Sullivan</t>
  </si>
  <si>
    <t>Justin Gonzales</t>
  </si>
  <si>
    <t>Austin Mendez</t>
  </si>
  <si>
    <t>Aaron Black</t>
  </si>
  <si>
    <t>Candice Lucero</t>
  </si>
  <si>
    <t>Russell Kim</t>
  </si>
  <si>
    <t>Nancy Whitehead</t>
  </si>
  <si>
    <t>Michael Jones</t>
  </si>
  <si>
    <t>Larry Cole</t>
  </si>
  <si>
    <t>Allen Hinton</t>
  </si>
  <si>
    <t>Philip Bridges</t>
  </si>
  <si>
    <t>Megan Torres</t>
  </si>
  <si>
    <t>Kristin Norman</t>
  </si>
  <si>
    <t>Taylor Scott</t>
  </si>
  <si>
    <t>Jordan Stephens</t>
  </si>
  <si>
    <t>Nicole Holmes</t>
  </si>
  <si>
    <t>Kyle Jones</t>
  </si>
  <si>
    <t>Rebecca Dean</t>
  </si>
  <si>
    <t>Michelle Lopez</t>
  </si>
  <si>
    <t>Mrs. Kimberly Vaughan</t>
  </si>
  <si>
    <t>Cynthia Johnson</t>
  </si>
  <si>
    <t>Latoya Bolton</t>
  </si>
  <si>
    <t>Rebecca Burgess</t>
  </si>
  <si>
    <t>Daniel Gregory</t>
  </si>
  <si>
    <t>Ryan Cameron</t>
  </si>
  <si>
    <t>Sheryl Green</t>
  </si>
  <si>
    <t>Danielle Mcconnell</t>
  </si>
  <si>
    <t>Natalie Anderson</t>
  </si>
  <si>
    <t>Jesse Bishop</t>
  </si>
  <si>
    <t>Kimberly Jenkins</t>
  </si>
  <si>
    <t>David Campbell</t>
  </si>
  <si>
    <t>William Taylor</t>
  </si>
  <si>
    <t>Cynthia Edwards</t>
  </si>
  <si>
    <t>Crystal Carrillo</t>
  </si>
  <si>
    <t>Dawn Nguyen</t>
  </si>
  <si>
    <t>Renee Wilson</t>
  </si>
  <si>
    <t>Jessica Miller</t>
  </si>
  <si>
    <t>Hannah Jackson</t>
  </si>
  <si>
    <t>Melissa Garrett</t>
  </si>
  <si>
    <t>Mr. Jeffrey Smith</t>
  </si>
  <si>
    <t>Sarah Shepard</t>
  </si>
  <si>
    <t>Kyle Rodgers</t>
  </si>
  <si>
    <t>Kevin Garcia</t>
  </si>
  <si>
    <t>Isabella Phillips</t>
  </si>
  <si>
    <t>Rhonda Larsen</t>
  </si>
  <si>
    <t>Chelsea Brown</t>
  </si>
  <si>
    <t>Rachel Smith</t>
  </si>
  <si>
    <t>Thomas Moreno</t>
  </si>
  <si>
    <t>Regina Baker</t>
  </si>
  <si>
    <t>Christopher Long</t>
  </si>
  <si>
    <t>Kendra Rice</t>
  </si>
  <si>
    <t>Stacy Johnson</t>
  </si>
  <si>
    <t>Gregory Clay</t>
  </si>
  <si>
    <t>Tanya Roman</t>
  </si>
  <si>
    <t>Kathy Gill</t>
  </si>
  <si>
    <t>Jared Gomez</t>
  </si>
  <si>
    <t>Mary Yoder</t>
  </si>
  <si>
    <t>Nicole Smith</t>
  </si>
  <si>
    <t>Julia Jones</t>
  </si>
  <si>
    <t>Joseph Hodge</t>
  </si>
  <si>
    <t>Melinda Fuentes</t>
  </si>
  <si>
    <t>Patty Parker</t>
  </si>
  <si>
    <t>Juan Davis</t>
  </si>
  <si>
    <t>Mary Brooks DVM</t>
  </si>
  <si>
    <t>Joseph Jones PhD</t>
  </si>
  <si>
    <t>Andrew Shepard</t>
  </si>
  <si>
    <t>Brian Brown</t>
  </si>
  <si>
    <t>Jason Lopez</t>
  </si>
  <si>
    <t>John Lewis</t>
  </si>
  <si>
    <t>Joseph Johnson</t>
  </si>
  <si>
    <t>Elizabeth Stone</t>
  </si>
  <si>
    <t>Teresa Mendoza</t>
  </si>
  <si>
    <t>Stephanie Long</t>
  </si>
  <si>
    <t>James Bell</t>
  </si>
  <si>
    <t>Emily Huff</t>
  </si>
  <si>
    <t>Rachel Knox</t>
  </si>
  <si>
    <t>Jenny James</t>
  </si>
  <si>
    <t>Mariah Houston</t>
  </si>
  <si>
    <t>Amber Lopez</t>
  </si>
  <si>
    <t>Matthew Shepard</t>
  </si>
  <si>
    <t>Adrian Gardner</t>
  </si>
  <si>
    <t>Alec Chavez</t>
  </si>
  <si>
    <t>Kyle Smith</t>
  </si>
  <si>
    <t>Lance Hughes</t>
  </si>
  <si>
    <t>Lisa Macias</t>
  </si>
  <si>
    <t>Ebony Murray</t>
  </si>
  <si>
    <t>Mr. Ryan Luna</t>
  </si>
  <si>
    <t>Denise Dunn</t>
  </si>
  <si>
    <t>Ryan Green</t>
  </si>
  <si>
    <t>Allison Decker</t>
  </si>
  <si>
    <t>Christopher Martinez</t>
  </si>
  <si>
    <t>Madeline Johnson</t>
  </si>
  <si>
    <t>Emily Price</t>
  </si>
  <si>
    <t>Jennifer Smith</t>
  </si>
  <si>
    <t>Timothy Pruitt</t>
  </si>
  <si>
    <t>Joe Lane</t>
  </si>
  <si>
    <t>Kirk Miller</t>
  </si>
  <si>
    <t>Colin Baldwin</t>
  </si>
  <si>
    <t>Jamie Rollins</t>
  </si>
  <si>
    <t>Linda Hogan</t>
  </si>
  <si>
    <t>Michael Gray</t>
  </si>
  <si>
    <t>Matthew Burgess</t>
  </si>
  <si>
    <t>Michael Phillips</t>
  </si>
  <si>
    <t>Paula Moore</t>
  </si>
  <si>
    <t>Sarah Adams</t>
  </si>
  <si>
    <t>Emma Beasley</t>
  </si>
  <si>
    <t>Betty Pearson</t>
  </si>
  <si>
    <t>Patrick Preston</t>
  </si>
  <si>
    <t>Michael Garcia</t>
  </si>
  <si>
    <t>Jessica White</t>
  </si>
  <si>
    <t>Meagan Pennington</t>
  </si>
  <si>
    <t>Wayne Silva</t>
  </si>
  <si>
    <t>Jacob Harvey</t>
  </si>
  <si>
    <t>Steven Hays</t>
  </si>
  <si>
    <t>Tara Harris</t>
  </si>
  <si>
    <t>Mr. John Taylor</t>
  </si>
  <si>
    <t>Brittany Hawkins</t>
  </si>
  <si>
    <t>Kevin Washington</t>
  </si>
  <si>
    <t>Sean Sweeney</t>
  </si>
  <si>
    <t>Benjamin Flores</t>
  </si>
  <si>
    <t>Michael Nichols</t>
  </si>
  <si>
    <t>Carolyn Ortega</t>
  </si>
  <si>
    <t>Richard Mercado</t>
  </si>
  <si>
    <t>Howard Williams</t>
  </si>
  <si>
    <t>Carolyn Hicks</t>
  </si>
  <si>
    <t>Jason Bryant</t>
  </si>
  <si>
    <t>Christopher Howe</t>
  </si>
  <si>
    <t>Brandon Maynard</t>
  </si>
  <si>
    <t>John Barrett</t>
  </si>
  <si>
    <t>William Dawson</t>
  </si>
  <si>
    <t>Brian Wright</t>
  </si>
  <si>
    <t>Jason Lam</t>
  </si>
  <si>
    <t>Joshua Ramos</t>
  </si>
  <si>
    <t>Brian Hampton</t>
  </si>
  <si>
    <t>Julie Washington</t>
  </si>
  <si>
    <t>Tiffany Carr</t>
  </si>
  <si>
    <t>Kelsey Santiago</t>
  </si>
  <si>
    <t>Crystal Bryant</t>
  </si>
  <si>
    <t>Jennifer Ingram</t>
  </si>
  <si>
    <t>Rebecca Barajas</t>
  </si>
  <si>
    <t>Charles Murray</t>
  </si>
  <si>
    <t>Megan Davis</t>
  </si>
  <si>
    <t>Robert Booth</t>
  </si>
  <si>
    <t>Katrina Baker</t>
  </si>
  <si>
    <t>Kristi Fernandez</t>
  </si>
  <si>
    <t>Brian Robinson</t>
  </si>
  <si>
    <t>Nathaniel Franco</t>
  </si>
  <si>
    <t>Jeffery Garcia</t>
  </si>
  <si>
    <t>Matthew Hanson</t>
  </si>
  <si>
    <t>Susan Jones</t>
  </si>
  <si>
    <t>Casey Patton</t>
  </si>
  <si>
    <t>Veronica Hamilton</t>
  </si>
  <si>
    <t>Alyssa Aguilar</t>
  </si>
  <si>
    <t>Randy Yates</t>
  </si>
  <si>
    <t>Daniel Turner</t>
  </si>
  <si>
    <t>Regina Everett</t>
  </si>
  <si>
    <t>Joshua Martinez</t>
  </si>
  <si>
    <t>Mrs. Lauren Wallace</t>
  </si>
  <si>
    <t>Alexander Brown</t>
  </si>
  <si>
    <t>Joshua Jackson</t>
  </si>
  <si>
    <t>Brian Jones</t>
  </si>
  <si>
    <t>Jeremy Miles</t>
  </si>
  <si>
    <t>Matthew Gibson</t>
  </si>
  <si>
    <t>Heather Wagner</t>
  </si>
  <si>
    <t>Melinda Kramer</t>
  </si>
  <si>
    <t>Lori Bryant</t>
  </si>
  <si>
    <t>Allison Galloway</t>
  </si>
  <si>
    <t>William Johnson</t>
  </si>
  <si>
    <t>Kendra Hall</t>
  </si>
  <si>
    <t>Michael Perez</t>
  </si>
  <si>
    <t>Adam Marquez</t>
  </si>
  <si>
    <t>Damon Arias</t>
  </si>
  <si>
    <t>Cristina Fisher</t>
  </si>
  <si>
    <t>Dustin Monroe</t>
  </si>
  <si>
    <t>Samantha Briggs DVM</t>
  </si>
  <si>
    <t>Jessica Robertson</t>
  </si>
  <si>
    <t>Brooke Kennedy</t>
  </si>
  <si>
    <t>Nina Shah</t>
  </si>
  <si>
    <t>Benjamin Snyder</t>
  </si>
  <si>
    <t>Mr. Howard Taylor</t>
  </si>
  <si>
    <t>Curtis Brown</t>
  </si>
  <si>
    <t>Cody Johnson</t>
  </si>
  <si>
    <t>Kayla Vasquez</t>
  </si>
  <si>
    <t>Donald Howell</t>
  </si>
  <si>
    <t>Nicole Diaz</t>
  </si>
  <si>
    <t>Eric Harris</t>
  </si>
  <si>
    <t>Bryan Ellis</t>
  </si>
  <si>
    <t>Maria Martinez</t>
  </si>
  <si>
    <t>Edward Schultz</t>
  </si>
  <si>
    <t>Adrian Wood</t>
  </si>
  <si>
    <t>Alec Lee</t>
  </si>
  <si>
    <t>Daniel Foley</t>
  </si>
  <si>
    <t>Jason Stone</t>
  </si>
  <si>
    <t>Thomas Ramirez</t>
  </si>
  <si>
    <t>Ashley Clark</t>
  </si>
  <si>
    <t>Christine Jordan</t>
  </si>
  <si>
    <t>Jason Gonzalez</t>
  </si>
  <si>
    <t>Daniel Hall</t>
  </si>
  <si>
    <t>Duane Rose</t>
  </si>
  <si>
    <t>Brett Morgan II</t>
  </si>
  <si>
    <t>Amanda Horton</t>
  </si>
  <si>
    <t>Elizabeth Green</t>
  </si>
  <si>
    <t>Cheryl Miller</t>
  </si>
  <si>
    <t>Jamie Petersen</t>
  </si>
  <si>
    <t>Jeanne Cooper</t>
  </si>
  <si>
    <t>Michael Lynch</t>
  </si>
  <si>
    <t>Lawrence Randall</t>
  </si>
  <si>
    <t>William Jackson</t>
  </si>
  <si>
    <t>Shelly Parker</t>
  </si>
  <si>
    <t>Tammy Harding</t>
  </si>
  <si>
    <t>Douglas Sullivan</t>
  </si>
  <si>
    <t>Kathryn Gonzalez</t>
  </si>
  <si>
    <t>William Weiss</t>
  </si>
  <si>
    <t>Jason Baker DVM</t>
  </si>
  <si>
    <t>Kendra Wu</t>
  </si>
  <si>
    <t>Wendy Brewer</t>
  </si>
  <si>
    <t>Jennifer Harvey</t>
  </si>
  <si>
    <t>April Guerra</t>
  </si>
  <si>
    <t>Ashley Ward</t>
  </si>
  <si>
    <t>Jody Clark</t>
  </si>
  <si>
    <t>Sophia Vaughn</t>
  </si>
  <si>
    <t>Karen Miller</t>
  </si>
  <si>
    <t>Susan Lynch</t>
  </si>
  <si>
    <t>Jennifer Bishop</t>
  </si>
  <si>
    <t>Troy Hughes</t>
  </si>
  <si>
    <t>Angela Faulkner</t>
  </si>
  <si>
    <t>Andrew Brown</t>
  </si>
  <si>
    <t>Ashley Perez</t>
  </si>
  <si>
    <t>Justin Ramirez</t>
  </si>
  <si>
    <t>Taylor Frost</t>
  </si>
  <si>
    <t>Margaret Irwin</t>
  </si>
  <si>
    <t>Matthew Taylor</t>
  </si>
  <si>
    <t>Tammy Crawford</t>
  </si>
  <si>
    <t>Gina Thomas</t>
  </si>
  <si>
    <t>Alexa Vance</t>
  </si>
  <si>
    <t>Juan Scott</t>
  </si>
  <si>
    <t>Erin Simpson</t>
  </si>
  <si>
    <t>Matthew Moore</t>
  </si>
  <si>
    <t>James Waters</t>
  </si>
  <si>
    <t>Eric Harding</t>
  </si>
  <si>
    <t>Daniel Sanders</t>
  </si>
  <si>
    <t>Susan Reid</t>
  </si>
  <si>
    <t>Dawn Mueller</t>
  </si>
  <si>
    <t>Glenn Mccall</t>
  </si>
  <si>
    <t>Chad Larson</t>
  </si>
  <si>
    <t>Rebecca Hill</t>
  </si>
  <si>
    <t>Julia Mcdaniel</t>
  </si>
  <si>
    <t>Dr. Hunter Hansen</t>
  </si>
  <si>
    <t>Duane Morrow</t>
  </si>
  <si>
    <t>James Robinson</t>
  </si>
  <si>
    <t>Jennifer Lang</t>
  </si>
  <si>
    <t>Patrick Russell</t>
  </si>
  <si>
    <t>Jessica Smith</t>
  </si>
  <si>
    <t>Kelsey Hansen</t>
  </si>
  <si>
    <t>Maxwell Hayes</t>
  </si>
  <si>
    <t>Kevin Herrera</t>
  </si>
  <si>
    <t>Barbara Powers</t>
  </si>
  <si>
    <t>David Clements</t>
  </si>
  <si>
    <t>James Anderson</t>
  </si>
  <si>
    <t>Jennifer Dixon</t>
  </si>
  <si>
    <t>Stephanie Clark</t>
  </si>
  <si>
    <t>Sean Smith</t>
  </si>
  <si>
    <t>Amber Watson</t>
  </si>
  <si>
    <t>Deborah Lloyd</t>
  </si>
  <si>
    <t>Bryan Perry</t>
  </si>
  <si>
    <t>Aaron Anderson</t>
  </si>
  <si>
    <t>Jordan Williams</t>
  </si>
  <si>
    <t>Ronald Jackson</t>
  </si>
  <si>
    <t>Patricia Klein</t>
  </si>
  <si>
    <t>Jordan Lewis</t>
  </si>
  <si>
    <t>Jesse Romero</t>
  </si>
  <si>
    <t>Willie Medina</t>
  </si>
  <si>
    <t>Chloe Arnold</t>
  </si>
  <si>
    <t>Mrs. Katie Le PhD</t>
  </si>
  <si>
    <t>Kurt Morales</t>
  </si>
  <si>
    <t>Mary James</t>
  </si>
  <si>
    <t>Bradley Curry</t>
  </si>
  <si>
    <t>Nicholas Thompson</t>
  </si>
  <si>
    <t>Stephen Jordan</t>
  </si>
  <si>
    <t>Melissa Hodges</t>
  </si>
  <si>
    <t>Jeremy Perez</t>
  </si>
  <si>
    <t>Carrie Gardner</t>
  </si>
  <si>
    <t>Nicholas Rodriguez</t>
  </si>
  <si>
    <t>Mrs. Leah Schneider</t>
  </si>
  <si>
    <t>Micheal Moore</t>
  </si>
  <si>
    <t>Jessica Bennett</t>
  </si>
  <si>
    <t>Danielle Woods</t>
  </si>
  <si>
    <t>Aaron Foster</t>
  </si>
  <si>
    <t>Lisa Mccullough</t>
  </si>
  <si>
    <t>Diana Collins</t>
  </si>
  <si>
    <t>Shelby Harvey</t>
  </si>
  <si>
    <t>Kim Jensen</t>
  </si>
  <si>
    <t>Nicole Durham</t>
  </si>
  <si>
    <t>Amber Buck</t>
  </si>
  <si>
    <t>Drew Duncan</t>
  </si>
  <si>
    <t>Matthew Vasquez</t>
  </si>
  <si>
    <t>Maria Alexander</t>
  </si>
  <si>
    <t>David Sweeney</t>
  </si>
  <si>
    <t>Emily Hurley</t>
  </si>
  <si>
    <t>Chelsea Yang</t>
  </si>
  <si>
    <t>Katherine White</t>
  </si>
  <si>
    <t>Christine Baker</t>
  </si>
  <si>
    <t>Jesus Gilbert</t>
  </si>
  <si>
    <t>Shane Ramsey</t>
  </si>
  <si>
    <t>Henry Moore</t>
  </si>
  <si>
    <t>Amanda Boyd</t>
  </si>
  <si>
    <t>Mrs. Angela Jones</t>
  </si>
  <si>
    <t>Amy Berg</t>
  </si>
  <si>
    <t>Jacqueline Lewis</t>
  </si>
  <si>
    <t>Desiree Hancock</t>
  </si>
  <si>
    <t>Karen Curtis</t>
  </si>
  <si>
    <t>Amanda Morgan</t>
  </si>
  <si>
    <t>Joseph Nixon</t>
  </si>
  <si>
    <t>Melanie Carr</t>
  </si>
  <si>
    <t>Jeffrey Thomas</t>
  </si>
  <si>
    <t>Bethany Velasquez</t>
  </si>
  <si>
    <t>Misty Williams</t>
  </si>
  <si>
    <t>Eric Phillips</t>
  </si>
  <si>
    <t>Amanda Brown</t>
  </si>
  <si>
    <t>Kyle Gordon</t>
  </si>
  <si>
    <t>Monica Huang</t>
  </si>
  <si>
    <t>Jacqueline Ortiz</t>
  </si>
  <si>
    <t>James Coffey</t>
  </si>
  <si>
    <t>Sharon Arellano</t>
  </si>
  <si>
    <t>Joshua Mason</t>
  </si>
  <si>
    <t>Michael Cabrera</t>
  </si>
  <si>
    <t>Gina Fox</t>
  </si>
  <si>
    <t>Shane Medina</t>
  </si>
  <si>
    <t>Taylor Davis</t>
  </si>
  <si>
    <t>Annette Acevedo</t>
  </si>
  <si>
    <t>Randy Ingram</t>
  </si>
  <si>
    <t>Rodney Phillips</t>
  </si>
  <si>
    <t>Peter Cooke</t>
  </si>
  <si>
    <t>Patricia King</t>
  </si>
  <si>
    <t>Mr. Tyler Garza</t>
  </si>
  <si>
    <t>Timothy Wilson</t>
  </si>
  <si>
    <t>Jonathan Miller</t>
  </si>
  <si>
    <t>Mike Santos</t>
  </si>
  <si>
    <t>Justin King</t>
  </si>
  <si>
    <t>James Price</t>
  </si>
  <si>
    <t>Kevin Hodges</t>
  </si>
  <si>
    <t>Stephanie Welch</t>
  </si>
  <si>
    <t>Bradley Beasley</t>
  </si>
  <si>
    <t>Kimberly Baker</t>
  </si>
  <si>
    <t>Andrew Martinez</t>
  </si>
  <si>
    <t>Laura Nelson</t>
  </si>
  <si>
    <t>Zachary Johnson</t>
  </si>
  <si>
    <t>Ricky Nichols</t>
  </si>
  <si>
    <t>Brian Pratt</t>
  </si>
  <si>
    <t>Anthony Carter</t>
  </si>
  <si>
    <t>Calvin Harris</t>
  </si>
  <si>
    <t>Maureen Porter</t>
  </si>
  <si>
    <t>Rebecca Haley</t>
  </si>
  <si>
    <t>Zachary Flores</t>
  </si>
  <si>
    <t>Andrew Miller</t>
  </si>
  <si>
    <t>Cheryl Wheeler</t>
  </si>
  <si>
    <t>Sarah Mcguire</t>
  </si>
  <si>
    <t>Veronica Jackson DVM</t>
  </si>
  <si>
    <t>Erica Hunter</t>
  </si>
  <si>
    <t>Toni Hartman</t>
  </si>
  <si>
    <t>Nicole Garrison</t>
  </si>
  <si>
    <t>Kristin Soto</t>
  </si>
  <si>
    <t>Erica Howard</t>
  </si>
  <si>
    <t>Megan Irwin</t>
  </si>
  <si>
    <t>Anthony Clark</t>
  </si>
  <si>
    <t>Heather Santos</t>
  </si>
  <si>
    <t>Mark Reyes</t>
  </si>
  <si>
    <t>Joshua Harvey</t>
  </si>
  <si>
    <t>Cynthia Vasquez</t>
  </si>
  <si>
    <t>Natasha Munoz</t>
  </si>
  <si>
    <t>Damon Taylor</t>
  </si>
  <si>
    <t>Michelle Williams</t>
  </si>
  <si>
    <t>Patricia Obrien</t>
  </si>
  <si>
    <t>Melissa York</t>
  </si>
  <si>
    <t>Taylor Montgomery</t>
  </si>
  <si>
    <t>David Christensen</t>
  </si>
  <si>
    <t>John White</t>
  </si>
  <si>
    <t>Patrick Smith</t>
  </si>
  <si>
    <t>Cody Miranda</t>
  </si>
  <si>
    <t>Nicholas Caldwell</t>
  </si>
  <si>
    <t>Christopher Cobb</t>
  </si>
  <si>
    <t>Suzanne Mckinney</t>
  </si>
  <si>
    <t>Kim Thomas DVM</t>
  </si>
  <si>
    <t>Jennifer Murray</t>
  </si>
  <si>
    <t>Olivia Mendoza</t>
  </si>
  <si>
    <t>Steven Murphy</t>
  </si>
  <si>
    <t>Shawn Parker</t>
  </si>
  <si>
    <t>Tony Ruiz</t>
  </si>
  <si>
    <t>Jeffrey Patterson</t>
  </si>
  <si>
    <t>Joseph Lopez</t>
  </si>
  <si>
    <t>Allen Young</t>
  </si>
  <si>
    <t>Dr. Michelle Romero</t>
  </si>
  <si>
    <t>Leah Hall</t>
  </si>
  <si>
    <t>Pamela Sullivan</t>
  </si>
  <si>
    <t>Morgan Gonzales</t>
  </si>
  <si>
    <t>Lori Cook</t>
  </si>
  <si>
    <t>Elizabeth Erickson</t>
  </si>
  <si>
    <t>John Krueger</t>
  </si>
  <si>
    <t>David Olson</t>
  </si>
  <si>
    <t>Daniel Brown</t>
  </si>
  <si>
    <t>Jenna Stevenson</t>
  </si>
  <si>
    <t>Patrick Meyers</t>
  </si>
  <si>
    <t>Dawn Davis</t>
  </si>
  <si>
    <t>Chad Silva</t>
  </si>
  <si>
    <t>Dennis Thompson</t>
  </si>
  <si>
    <t>Carl Ray</t>
  </si>
  <si>
    <t>Katelyn Silva</t>
  </si>
  <si>
    <t>Mary Russell</t>
  </si>
  <si>
    <t>Charles Bailey</t>
  </si>
  <si>
    <t>Mathew Monroe</t>
  </si>
  <si>
    <t>William Macdonald</t>
  </si>
  <si>
    <t>Lucas Young</t>
  </si>
  <si>
    <t>Todd Singh</t>
  </si>
  <si>
    <t>Ryan Edwards</t>
  </si>
  <si>
    <t>Kyle Smith Jr.</t>
  </si>
  <si>
    <t>Pamela Cook</t>
  </si>
  <si>
    <t>David Roach</t>
  </si>
  <si>
    <t>Joseph Hopkins</t>
  </si>
  <si>
    <t>Amanda Williams</t>
  </si>
  <si>
    <t>Tammy Klein</t>
  </si>
  <si>
    <t>Amber Hebert</t>
  </si>
  <si>
    <t>Denise Suarez</t>
  </si>
  <si>
    <t>Jamie Thompson</t>
  </si>
  <si>
    <t>Anthony Duke</t>
  </si>
  <si>
    <t>Sandra Daniels</t>
  </si>
  <si>
    <t>David Gill</t>
  </si>
  <si>
    <t>Victoria Arroyo</t>
  </si>
  <si>
    <t>Dana Davis</t>
  </si>
  <si>
    <t>Kevin Bender</t>
  </si>
  <si>
    <t>Joseph Frederick MD</t>
  </si>
  <si>
    <t>Kristin Johnston</t>
  </si>
  <si>
    <t>Robert Colon</t>
  </si>
  <si>
    <t>Gary Suarez</t>
  </si>
  <si>
    <t>Omar Moore</t>
  </si>
  <si>
    <t>Andrea Jones</t>
  </si>
  <si>
    <t>Luis Herrera</t>
  </si>
  <si>
    <t>Wesley Johnson</t>
  </si>
  <si>
    <t>Jeffrey Ramirez</t>
  </si>
  <si>
    <t>Isaac Jones</t>
  </si>
  <si>
    <t>Alexander Reyes</t>
  </si>
  <si>
    <t>Stephanie Vaughn</t>
  </si>
  <si>
    <t>Jacob Delacruz</t>
  </si>
  <si>
    <t>Eric Potter</t>
  </si>
  <si>
    <t>Bruce Rodriguez</t>
  </si>
  <si>
    <t>Brandon Allen</t>
  </si>
  <si>
    <t>Kristin Myers</t>
  </si>
  <si>
    <t>Crystal Melendez</t>
  </si>
  <si>
    <t>Jonathan Allen</t>
  </si>
  <si>
    <t>Chelsea Thomas</t>
  </si>
  <si>
    <t>Dr. Shane Mccullough</t>
  </si>
  <si>
    <t>Christina Berger</t>
  </si>
  <si>
    <t>Erik Bell</t>
  </si>
  <si>
    <t>Lisa Beck</t>
  </si>
  <si>
    <t>Denise Mcdonald</t>
  </si>
  <si>
    <t>Ralph Miller</t>
  </si>
  <si>
    <t>Hannah Kidd</t>
  </si>
  <si>
    <t>Mark Wright</t>
  </si>
  <si>
    <t>April Garcia</t>
  </si>
  <si>
    <t>Marissa Saunders</t>
  </si>
  <si>
    <t>Makayla Bennett</t>
  </si>
  <si>
    <t>Sarah Moses</t>
  </si>
  <si>
    <t>Kari Salinas</t>
  </si>
  <si>
    <t>Pamela Mason</t>
  </si>
  <si>
    <t>Theresa Ramirez</t>
  </si>
  <si>
    <t>Don Lee</t>
  </si>
  <si>
    <t>Wesley Dixon</t>
  </si>
  <si>
    <t>Michael Wright</t>
  </si>
  <si>
    <t>Richard Sparks II</t>
  </si>
  <si>
    <t>Rachel Buchanan</t>
  </si>
  <si>
    <t>Anne Turner</t>
  </si>
  <si>
    <t>Katherine Smith</t>
  </si>
  <si>
    <t>Alexander Silva</t>
  </si>
  <si>
    <t>Bradley Johnson</t>
  </si>
  <si>
    <t>James Taylor</t>
  </si>
  <si>
    <t>David Wilson</t>
  </si>
  <si>
    <t>Cynthia Beard</t>
  </si>
  <si>
    <t>Maria Lang</t>
  </si>
  <si>
    <t>Tina Vasquez</t>
  </si>
  <si>
    <t>Hannah Baldwin</t>
  </si>
  <si>
    <t>William Kelley</t>
  </si>
  <si>
    <t>April Valencia</t>
  </si>
  <si>
    <t>Christina Garza</t>
  </si>
  <si>
    <t>Jessica Montoya</t>
  </si>
  <si>
    <t>Amber Scott</t>
  </si>
  <si>
    <t>Jose Olson</t>
  </si>
  <si>
    <t>Anthony Moody</t>
  </si>
  <si>
    <t>Donald Briggs</t>
  </si>
  <si>
    <t>Nicole Marsh</t>
  </si>
  <si>
    <t>Robert Diaz</t>
  </si>
  <si>
    <t>Michael Davis</t>
  </si>
  <si>
    <t>Colton Faulkner</t>
  </si>
  <si>
    <t>Danielle Lopez</t>
  </si>
  <si>
    <t>Kayla Mcintyre</t>
  </si>
  <si>
    <t>Thomas Patel</t>
  </si>
  <si>
    <t>Anthony Bryan</t>
  </si>
  <si>
    <t>Pamela Jones</t>
  </si>
  <si>
    <t>Darren Boyd</t>
  </si>
  <si>
    <t>Joshua Ramirez</t>
  </si>
  <si>
    <t>John Kerr</t>
  </si>
  <si>
    <t>Donna Hale</t>
  </si>
  <si>
    <t>Luis Gates</t>
  </si>
  <si>
    <t>Mary Adams</t>
  </si>
  <si>
    <t>Brian Reed</t>
  </si>
  <si>
    <t>Debbie Perry</t>
  </si>
  <si>
    <t>Carol Hunter</t>
  </si>
  <si>
    <t>Drew Edwards</t>
  </si>
  <si>
    <t>Brandon Walker</t>
  </si>
  <si>
    <t>Mrs. Stacey Fry</t>
  </si>
  <si>
    <t>Andre Mitchell</t>
  </si>
  <si>
    <t>Joy Santana</t>
  </si>
  <si>
    <t>Andrew Johnson</t>
  </si>
  <si>
    <t>Kimberly Trevino</t>
  </si>
  <si>
    <t>Derek Smith</t>
  </si>
  <si>
    <t>Peter Gutierrez</t>
  </si>
  <si>
    <t>Amy Dawson</t>
  </si>
  <si>
    <t>Daniel Lane</t>
  </si>
  <si>
    <t>Steven Garcia</t>
  </si>
  <si>
    <t>Darren Wang</t>
  </si>
  <si>
    <t>Erika Chapman</t>
  </si>
  <si>
    <t>Mary Evans</t>
  </si>
  <si>
    <t>Bryan Leach</t>
  </si>
  <si>
    <t>Mary Cox</t>
  </si>
  <si>
    <t>Christine Mack</t>
  </si>
  <si>
    <t>Brandy Cole</t>
  </si>
  <si>
    <t>Blake Lopez</t>
  </si>
  <si>
    <t>Jenna Rodriguez</t>
  </si>
  <si>
    <t>Lindsey Smith DDS</t>
  </si>
  <si>
    <t>Candace Barnes</t>
  </si>
  <si>
    <t>Phillip Cross</t>
  </si>
  <si>
    <t>Kim Smith</t>
  </si>
  <si>
    <t>Wayne Williams</t>
  </si>
  <si>
    <t>Michelle Palmer</t>
  </si>
  <si>
    <t>David Phillips</t>
  </si>
  <si>
    <t>Anthony Johnson</t>
  </si>
  <si>
    <t>Amber Faulkner</t>
  </si>
  <si>
    <t>James Morgan</t>
  </si>
  <si>
    <t>Michael Schneider</t>
  </si>
  <si>
    <t>Marcus Robinson MD</t>
  </si>
  <si>
    <t>Joshua Harrell</t>
  </si>
  <si>
    <t>Lisa Rivera</t>
  </si>
  <si>
    <t>Shawn Morales</t>
  </si>
  <si>
    <t>Meghan Decker</t>
  </si>
  <si>
    <t>Eileen Hood</t>
  </si>
  <si>
    <t>Robyn Cordova</t>
  </si>
  <si>
    <t>Kim Jackson</t>
  </si>
  <si>
    <t>Michelle Lynch</t>
  </si>
  <si>
    <t>Donald Martinez</t>
  </si>
  <si>
    <t>Jill Smith</t>
  </si>
  <si>
    <t>Jamie Ramirez</t>
  </si>
  <si>
    <t>Dr. Ethan Williams Jr.</t>
  </si>
  <si>
    <t>Bradley Jordan</t>
  </si>
  <si>
    <t>Angelica Baker</t>
  </si>
  <si>
    <t>Jasmine Lang</t>
  </si>
  <si>
    <t>Mary Chan</t>
  </si>
  <si>
    <t>Charles Francis</t>
  </si>
  <si>
    <t>Cynthia Soto</t>
  </si>
  <si>
    <t>Michael Oliver</t>
  </si>
  <si>
    <t>David Morgan</t>
  </si>
  <si>
    <t>Kelsey Quinn</t>
  </si>
  <si>
    <t>Kendra Perkins</t>
  </si>
  <si>
    <t>Sonya Cole</t>
  </si>
  <si>
    <t>Joseph Hayden</t>
  </si>
  <si>
    <t>Warren Carter</t>
  </si>
  <si>
    <t>Dr. Kevin Silva MD</t>
  </si>
  <si>
    <t>Mr. Christopher Salazar</t>
  </si>
  <si>
    <t>Jeff Martinez</t>
  </si>
  <si>
    <t>Shelby Bailey</t>
  </si>
  <si>
    <t>Jackie Taylor</t>
  </si>
  <si>
    <t>Timothy Campbell</t>
  </si>
  <si>
    <t>Justin Singh</t>
  </si>
  <si>
    <t>Dawn Hoffman</t>
  </si>
  <si>
    <t>Jonathan Johnson</t>
  </si>
  <si>
    <t>Amber Martinez</t>
  </si>
  <si>
    <t>Justin White</t>
  </si>
  <si>
    <t>Andre Miller</t>
  </si>
  <si>
    <t>Melinda Conner</t>
  </si>
  <si>
    <t>Craig Conner</t>
  </si>
  <si>
    <t>Peter Todd</t>
  </si>
  <si>
    <t>Don Garcia</t>
  </si>
  <si>
    <t>Robert Dodson</t>
  </si>
  <si>
    <t>Barbara Martinez</t>
  </si>
  <si>
    <t>Brandi Gould</t>
  </si>
  <si>
    <t>Louis Craig</t>
  </si>
  <si>
    <t>Evan Smith</t>
  </si>
  <si>
    <t>Tyler Herrera</t>
  </si>
  <si>
    <t>Samantha Hahn</t>
  </si>
  <si>
    <t>Robert Beasley</t>
  </si>
  <si>
    <t>Michael Allen</t>
  </si>
  <si>
    <t>Jerry Hurley</t>
  </si>
  <si>
    <t>Casey Miller</t>
  </si>
  <si>
    <t>Nicholas Clark</t>
  </si>
  <si>
    <t>Mrs. Donna Jarvis</t>
  </si>
  <si>
    <t>Robert Rivera</t>
  </si>
  <si>
    <t>Erin Jones</t>
  </si>
  <si>
    <t>Joseph Wiley II</t>
  </si>
  <si>
    <t>Thomas Lambert</t>
  </si>
  <si>
    <t>Candice Flores</t>
  </si>
  <si>
    <t>Travis Williams</t>
  </si>
  <si>
    <t>Tyler Garcia</t>
  </si>
  <si>
    <t>Robert Holt</t>
  </si>
  <si>
    <t>Brian Hines</t>
  </si>
  <si>
    <t>John Preston</t>
  </si>
  <si>
    <t>Jacqueline Dorsey</t>
  </si>
  <si>
    <t>Mary Wright</t>
  </si>
  <si>
    <t>Candice Patton</t>
  </si>
  <si>
    <t>Brian Parker</t>
  </si>
  <si>
    <t>Gloria Jones</t>
  </si>
  <si>
    <t>Alan Reyes</t>
  </si>
  <si>
    <t>Brian Perry</t>
  </si>
  <si>
    <t>Angela Wood</t>
  </si>
  <si>
    <t>Scott Soto</t>
  </si>
  <si>
    <t>Corey Mcclure</t>
  </si>
  <si>
    <t>Eric Diaz</t>
  </si>
  <si>
    <t>David Young</t>
  </si>
  <si>
    <t>Kathryn Boyd</t>
  </si>
  <si>
    <t>Robert Harris</t>
  </si>
  <si>
    <t>Alicia Mendoza</t>
  </si>
  <si>
    <t>Beth Riley</t>
  </si>
  <si>
    <t>Steven Carrillo</t>
  </si>
  <si>
    <t>Jesus Bailey</t>
  </si>
  <si>
    <t>Anthony White</t>
  </si>
  <si>
    <t>Michael Diaz</t>
  </si>
  <si>
    <t>Nancy Drake</t>
  </si>
  <si>
    <t>Timothy Schmidt</t>
  </si>
  <si>
    <t>Scott King</t>
  </si>
  <si>
    <t>Maxwell Morgan</t>
  </si>
  <si>
    <t>Edward Williams</t>
  </si>
  <si>
    <t>James Newton</t>
  </si>
  <si>
    <t>Kelly Hernandez</t>
  </si>
  <si>
    <t>Mary Bruce</t>
  </si>
  <si>
    <t>Paul Howard</t>
  </si>
  <si>
    <t>Amber Clark</t>
  </si>
  <si>
    <t>Theodore Contreras</t>
  </si>
  <si>
    <t>Brent Dickson</t>
  </si>
  <si>
    <t>Briana Santos</t>
  </si>
  <si>
    <t>Tammy Park</t>
  </si>
  <si>
    <t>Nathan Rodgers</t>
  </si>
  <si>
    <t>Andrea Daniels</t>
  </si>
  <si>
    <t>Emma Johns</t>
  </si>
  <si>
    <t>Jessica Eaton</t>
  </si>
  <si>
    <t>Gina Calhoun</t>
  </si>
  <si>
    <t>Jennifer Barton</t>
  </si>
  <si>
    <t>Ann Casey</t>
  </si>
  <si>
    <t>Erin Steele MD</t>
  </si>
  <si>
    <t>Johnathan Owens</t>
  </si>
  <si>
    <t>Nicholas Hanson</t>
  </si>
  <si>
    <t>Martin Schultz</t>
  </si>
  <si>
    <t>Mr. Eric Jackson</t>
  </si>
  <si>
    <t>Mr. David Evans</t>
  </si>
  <si>
    <t>Carol Zuniga</t>
  </si>
  <si>
    <t>Bryan Williams</t>
  </si>
  <si>
    <t>Mark Stephens</t>
  </si>
  <si>
    <t>Christopher Boyd</t>
  </si>
  <si>
    <t>Brittany Richardson</t>
  </si>
  <si>
    <t>Matthew Miller</t>
  </si>
  <si>
    <t>Christopher Hale</t>
  </si>
  <si>
    <t>Emma Ingram</t>
  </si>
  <si>
    <t>Jeffrey Buck</t>
  </si>
  <si>
    <t>John Turner</t>
  </si>
  <si>
    <t>Michael Hicks</t>
  </si>
  <si>
    <t>Holly Becker</t>
  </si>
  <si>
    <t>Austin Ramos</t>
  </si>
  <si>
    <t>Jerome Ford</t>
  </si>
  <si>
    <t>Timothy Christensen</t>
  </si>
  <si>
    <t>Dennis Brown</t>
  </si>
  <si>
    <t>Ashley Medina</t>
  </si>
  <si>
    <t>Margaret Bird</t>
  </si>
  <si>
    <t>Jill Tyler</t>
  </si>
  <si>
    <t>Mikayla Lewis</t>
  </si>
  <si>
    <t>Amber King</t>
  </si>
  <si>
    <t>Angelica Andrews</t>
  </si>
  <si>
    <t>Tammy Hall</t>
  </si>
  <si>
    <t>James Smith</t>
  </si>
  <si>
    <t>Jennifer Davis</t>
  </si>
  <si>
    <t>Kelly Rivera</t>
  </si>
  <si>
    <t>Joshua Ayala</t>
  </si>
  <si>
    <t>Ronald Riddle</t>
  </si>
  <si>
    <t>Tasha Dudley</t>
  </si>
  <si>
    <t>Mark Ward</t>
  </si>
  <si>
    <t>Cheryl Simmons</t>
  </si>
  <si>
    <t>Susan Hayes</t>
  </si>
  <si>
    <t>Donna Brennan</t>
  </si>
  <si>
    <t>William Miller</t>
  </si>
  <si>
    <t>Tyrone Howard</t>
  </si>
  <si>
    <t>Shelley Bell MD</t>
  </si>
  <si>
    <t>Kristin Thomas</t>
  </si>
  <si>
    <t>Michael Morgan</t>
  </si>
  <si>
    <t>Joseph Ward</t>
  </si>
  <si>
    <t>Tamara Maldonado</t>
  </si>
  <si>
    <t>Christopher Thomas</t>
  </si>
  <si>
    <t>David Barnett</t>
  </si>
  <si>
    <t>Chad Hicks</t>
  </si>
  <si>
    <t>Brandon Jones</t>
  </si>
  <si>
    <t>Katherine Crawford MD</t>
  </si>
  <si>
    <t>Rebecca Schultz</t>
  </si>
  <si>
    <t>Gary Allen</t>
  </si>
  <si>
    <t>Chelsea Hill</t>
  </si>
  <si>
    <t>Dwayne Turner</t>
  </si>
  <si>
    <t>Amanda Ballard</t>
  </si>
  <si>
    <t>Jennifer George</t>
  </si>
  <si>
    <t>Kelsey Mendoza</t>
  </si>
  <si>
    <t>Amanda Marquez</t>
  </si>
  <si>
    <t>Jesse Kaiser</t>
  </si>
  <si>
    <t>William Nelson</t>
  </si>
  <si>
    <t>Jessica Good</t>
  </si>
  <si>
    <t>Alvin Brown</t>
  </si>
  <si>
    <t>Jordan Jones</t>
  </si>
  <si>
    <t>Brian Fields</t>
  </si>
  <si>
    <t>Tracey Benjamin</t>
  </si>
  <si>
    <t>Theresa Hooper</t>
  </si>
  <si>
    <t>Erika Wagner</t>
  </si>
  <si>
    <t>Meredith Morgan</t>
  </si>
  <si>
    <t>Stephanie Boyd</t>
  </si>
  <si>
    <t>Emily Scott</t>
  </si>
  <si>
    <t>Timothy Robinson</t>
  </si>
  <si>
    <t>Donald Brennan</t>
  </si>
  <si>
    <t>Mrs. Katie Smith</t>
  </si>
  <si>
    <t>Bonnie Haynes</t>
  </si>
  <si>
    <t>Anita Richards</t>
  </si>
  <si>
    <t>Kristen Gordon</t>
  </si>
  <si>
    <t>Brian Rios</t>
  </si>
  <si>
    <t>Sean Li</t>
  </si>
  <si>
    <t>Daniel Miller</t>
  </si>
  <si>
    <t>Deanna Gibson</t>
  </si>
  <si>
    <t>Jennifer Kirby</t>
  </si>
  <si>
    <t>Nicole Cameron</t>
  </si>
  <si>
    <t>Alan Strong</t>
  </si>
  <si>
    <t>Renee Jenkins</t>
  </si>
  <si>
    <t>Adam Williams</t>
  </si>
  <si>
    <t>Mary Drake</t>
  </si>
  <si>
    <t>Donna Jones</t>
  </si>
  <si>
    <t>Joshua Martin</t>
  </si>
  <si>
    <t>Donald Williams</t>
  </si>
  <si>
    <t>Catherine Brown</t>
  </si>
  <si>
    <t>Richard Keller</t>
  </si>
  <si>
    <t>John Powell</t>
  </si>
  <si>
    <t>Tommy Campos</t>
  </si>
  <si>
    <t>Cheryl Brennan</t>
  </si>
  <si>
    <t>Danny Dawson</t>
  </si>
  <si>
    <t>Kristie Murray</t>
  </si>
  <si>
    <t>John Salazar</t>
  </si>
  <si>
    <t>Carl Williams</t>
  </si>
  <si>
    <t>Mark Greer</t>
  </si>
  <si>
    <t>Ethan Gordon</t>
  </si>
  <si>
    <t>Melanie Carney</t>
  </si>
  <si>
    <t>Barbara Harvey</t>
  </si>
  <si>
    <t>Monica Bryant</t>
  </si>
  <si>
    <t>Peter Gross</t>
  </si>
  <si>
    <t>Mary Carter</t>
  </si>
  <si>
    <t>Michele White</t>
  </si>
  <si>
    <t>Brittany Evans</t>
  </si>
  <si>
    <t>Raymond Mejia</t>
  </si>
  <si>
    <t>Sydney Torres</t>
  </si>
  <si>
    <t>Daniel Mendez</t>
  </si>
  <si>
    <t>Katie Novak</t>
  </si>
  <si>
    <t>John Watson</t>
  </si>
  <si>
    <t>Makayla Martin</t>
  </si>
  <si>
    <t>Melissa Becker</t>
  </si>
  <si>
    <t>Sean Dixon</t>
  </si>
  <si>
    <t>James Murray</t>
  </si>
  <si>
    <t>Ryan Willis</t>
  </si>
  <si>
    <t>Jenny Jackson</t>
  </si>
  <si>
    <t>Frank Salazar</t>
  </si>
  <si>
    <t>Leslie Whitehead</t>
  </si>
  <si>
    <t>Virginia Morton</t>
  </si>
  <si>
    <t>Robert Mendoza</t>
  </si>
  <si>
    <t>Elizabeth Koch</t>
  </si>
  <si>
    <t>Brent Santiago</t>
  </si>
  <si>
    <t>Casey Holmes</t>
  </si>
  <si>
    <t>Patrick Daniels</t>
  </si>
  <si>
    <t>Margaret Patel</t>
  </si>
  <si>
    <t>Sean Luna</t>
  </si>
  <si>
    <t>Deborah Fuentes</t>
  </si>
  <si>
    <t>Robert Burke</t>
  </si>
  <si>
    <t>Stacy Burton</t>
  </si>
  <si>
    <t>Jonathan Simmons</t>
  </si>
  <si>
    <t>Wayne Smith</t>
  </si>
  <si>
    <t>Kimberly Colon</t>
  </si>
  <si>
    <t>Jennifer Miller</t>
  </si>
  <si>
    <t>Sheila Ballard</t>
  </si>
  <si>
    <t>Erin Brown</t>
  </si>
  <si>
    <t>Miss Linda Thomas</t>
  </si>
  <si>
    <t>Loretta Bray</t>
  </si>
  <si>
    <t>Kevin French</t>
  </si>
  <si>
    <t>Patricia Jimenez</t>
  </si>
  <si>
    <t>Seth Wood</t>
  </si>
  <si>
    <t>Joseph Castillo</t>
  </si>
  <si>
    <t>Brian Cardenas</t>
  </si>
  <si>
    <t>Ryan Watson</t>
  </si>
  <si>
    <t>Juan Williams</t>
  </si>
  <si>
    <t>Andrea Moran</t>
  </si>
  <si>
    <t>Carrie Barnes</t>
  </si>
  <si>
    <t>Brian Molina</t>
  </si>
  <si>
    <t>Ashley Kelly</t>
  </si>
  <si>
    <t>Robin Jacobs</t>
  </si>
  <si>
    <t>Teresa Nguyen</t>
  </si>
  <si>
    <t>Elizabeth Rodgers DDS</t>
  </si>
  <si>
    <t>Miranda Thompson</t>
  </si>
  <si>
    <t>Cassidy Watson</t>
  </si>
  <si>
    <t>Jay Rios</t>
  </si>
  <si>
    <t>Elizabeth Johnson</t>
  </si>
  <si>
    <t>Sarah Phillips</t>
  </si>
  <si>
    <t>Henry Rivera</t>
  </si>
  <si>
    <t>Jason Johnson</t>
  </si>
  <si>
    <t>Samuel Wagner</t>
  </si>
  <si>
    <t>Kimberly Grant</t>
  </si>
  <si>
    <t>Jasmine Simmons</t>
  </si>
  <si>
    <t>Mariah Newton</t>
  </si>
  <si>
    <t>Curtis Shah</t>
  </si>
  <si>
    <t>Alan Potter</t>
  </si>
  <si>
    <t>Lisa Wyatt</t>
  </si>
  <si>
    <t>Raymond Harris</t>
  </si>
  <si>
    <t>Dustin Douglas</t>
  </si>
  <si>
    <t>Jasmin Sullivan</t>
  </si>
  <si>
    <t>Curtis Sparks</t>
  </si>
  <si>
    <t>Briana Gibbs</t>
  </si>
  <si>
    <t>Richard Young</t>
  </si>
  <si>
    <t>Kayla Miranda</t>
  </si>
  <si>
    <t>Jonathan Hurst</t>
  </si>
  <si>
    <t>Brooke Frazier</t>
  </si>
  <si>
    <t>Aimee Gomez</t>
  </si>
  <si>
    <t>Daniel Richards</t>
  </si>
  <si>
    <t>Jeffrey Jones</t>
  </si>
  <si>
    <t>Wanda Carter</t>
  </si>
  <si>
    <t>Michael Blankenship</t>
  </si>
  <si>
    <t>Miss Katherine Davis DVM</t>
  </si>
  <si>
    <t>Robert Johnson</t>
  </si>
  <si>
    <t>Katrina Carney</t>
  </si>
  <si>
    <t>Brandon Kelly</t>
  </si>
  <si>
    <t>Lucas Frost</t>
  </si>
  <si>
    <t>Alexander Austin</t>
  </si>
  <si>
    <t>Arthur Rogers</t>
  </si>
  <si>
    <t>Robert House</t>
  </si>
  <si>
    <t>Jasmine Boyle</t>
  </si>
  <si>
    <t>Michelle Holmes</t>
  </si>
  <si>
    <t>James Allen</t>
  </si>
  <si>
    <t>Kevin Brooks</t>
  </si>
  <si>
    <t>Brandon Thomas</t>
  </si>
  <si>
    <t>Erin Bailey</t>
  </si>
  <si>
    <t>Andrew Blair</t>
  </si>
  <si>
    <t>Suzanne Washington</t>
  </si>
  <si>
    <t>Anna Byrd</t>
  </si>
  <si>
    <t>Michelle Mitchell</t>
  </si>
  <si>
    <t>Tyler Walton</t>
  </si>
  <si>
    <t>Cory Lee</t>
  </si>
  <si>
    <t>Dan Moore</t>
  </si>
  <si>
    <t>Nathan Smith</t>
  </si>
  <si>
    <t>John Stewart</t>
  </si>
  <si>
    <t>Timothy Williams</t>
  </si>
  <si>
    <t>Kimberly Gonzales</t>
  </si>
  <si>
    <t>Craig Garcia</t>
  </si>
  <si>
    <t>Susan Thompson</t>
  </si>
  <si>
    <t>Austin Mckinney</t>
  </si>
  <si>
    <t>Ronald Anderson</t>
  </si>
  <si>
    <t>Crystal Riley</t>
  </si>
  <si>
    <t>Chelsea Smith</t>
  </si>
  <si>
    <t>Cameron Thomas</t>
  </si>
  <si>
    <t>Timothy Willis</t>
  </si>
  <si>
    <t>Andrew Bernard</t>
  </si>
  <si>
    <t>Miss Samantha Reyes</t>
  </si>
  <si>
    <t>Paul Cook</t>
  </si>
  <si>
    <t>David Guerra</t>
  </si>
  <si>
    <t>Michael Roman</t>
  </si>
  <si>
    <t>Gordon Novak</t>
  </si>
  <si>
    <t>Cindy Adams</t>
  </si>
  <si>
    <t>John Spears</t>
  </si>
  <si>
    <t>Joseph Diaz</t>
  </si>
  <si>
    <t>Carolyn Graham</t>
  </si>
  <si>
    <t>James Nicholson</t>
  </si>
  <si>
    <t>Dakota Reed</t>
  </si>
  <si>
    <t>Zachary Stark</t>
  </si>
  <si>
    <t>Cynthia Tucker</t>
  </si>
  <si>
    <t>Shawn Hughes</t>
  </si>
  <si>
    <t>Elizabeth Brown</t>
  </si>
  <si>
    <t>Amy Francis</t>
  </si>
  <si>
    <t>Nicole Cross</t>
  </si>
  <si>
    <t>Glenn Wright</t>
  </si>
  <si>
    <t>Mary Vasquez</t>
  </si>
  <si>
    <t>David Ford</t>
  </si>
  <si>
    <t>Connie Russell</t>
  </si>
  <si>
    <t>Nicole Owens</t>
  </si>
  <si>
    <t>Peter Lewis</t>
  </si>
  <si>
    <t>Brooke Barnett</t>
  </si>
  <si>
    <t>Rachel Manning</t>
  </si>
  <si>
    <t>David Scott</t>
  </si>
  <si>
    <t>Peggy Le</t>
  </si>
  <si>
    <t>Beth Miller</t>
  </si>
  <si>
    <t>Robert Dyer</t>
  </si>
  <si>
    <t>Jason Davis</t>
  </si>
  <si>
    <t>Derek Brown</t>
  </si>
  <si>
    <t>Chelsey Herring</t>
  </si>
  <si>
    <t>Kristi Ortiz</t>
  </si>
  <si>
    <t>Nicole Robinson</t>
  </si>
  <si>
    <t>Brian Rodriguez</t>
  </si>
  <si>
    <t>Jasmine Zavala</t>
  </si>
  <si>
    <t>Travis Cross</t>
  </si>
  <si>
    <t>Dr. Christina Lewis DDS</t>
  </si>
  <si>
    <t>William Mendoza</t>
  </si>
  <si>
    <t>Sharon Reynolds</t>
  </si>
  <si>
    <t>Stephanie Knapp</t>
  </si>
  <si>
    <t>Philip Mills</t>
  </si>
  <si>
    <t>Mark Higgins</t>
  </si>
  <si>
    <t>Mary Hernandez</t>
  </si>
  <si>
    <t>Justin Mathews</t>
  </si>
  <si>
    <t>Nancy Parks</t>
  </si>
  <si>
    <t>Rebecca Davis</t>
  </si>
  <si>
    <t>Aaron Long</t>
  </si>
  <si>
    <t>Alexis Proctor</t>
  </si>
  <si>
    <t>Mark Manning</t>
  </si>
  <si>
    <t>Tracie Patterson</t>
  </si>
  <si>
    <t>Theresa Johnson</t>
  </si>
  <si>
    <t>Travis Simpson</t>
  </si>
  <si>
    <t>Male</t>
  </si>
  <si>
    <t>Female</t>
  </si>
  <si>
    <t>Low</t>
  </si>
  <si>
    <t>Medium</t>
  </si>
  <si>
    <t>High</t>
  </si>
  <si>
    <t>Silver</t>
  </si>
  <si>
    <t>Gold</t>
  </si>
  <si>
    <t>Platinum</t>
  </si>
  <si>
    <t>Store_Location</t>
  </si>
  <si>
    <t>City</t>
  </si>
  <si>
    <t>State</t>
  </si>
  <si>
    <t>Manager_Name</t>
  </si>
  <si>
    <t>Opening_Date</t>
  </si>
  <si>
    <t>Store_Type</t>
  </si>
  <si>
    <t>0268 Matthew Place Apt. 766</t>
  </si>
  <si>
    <t>0510 Gomez Station</t>
  </si>
  <si>
    <t>15974 Santiago Flats Suite 292</t>
  </si>
  <si>
    <t>35203 Thompson Summit</t>
  </si>
  <si>
    <t>993 Cameron Road Apt. 260</t>
  </si>
  <si>
    <t>4602 Andrew Tunnel Suite 381</t>
  </si>
  <si>
    <t>6054 Cristian Club Apt. 101</t>
  </si>
  <si>
    <t>1736 Gonzalez Plain Suite 851</t>
  </si>
  <si>
    <t>597 Hahn Pines</t>
  </si>
  <si>
    <t>6945 William Loop Suite 762</t>
  </si>
  <si>
    <t>35387 Hall Lock Suite 945</t>
  </si>
  <si>
    <t>58407 Crawford Branch</t>
  </si>
  <si>
    <t>813 Shawn Green</t>
  </si>
  <si>
    <t>7526 Webster Shoals</t>
  </si>
  <si>
    <t>420 Hughes Mountains Suite 701</t>
  </si>
  <si>
    <t>44277 Adam Brook Apt. 303</t>
  </si>
  <si>
    <t>7834 Jones Trafficway</t>
  </si>
  <si>
    <t>50913 Barrera Point</t>
  </si>
  <si>
    <t>879 Taylor Dale Apt. 459</t>
  </si>
  <si>
    <t>73535 Griffin Islands Apt. 342</t>
  </si>
  <si>
    <t>8395 Mora Rapid</t>
  </si>
  <si>
    <t>4519 Ingram Manor</t>
  </si>
  <si>
    <t>26414 Joshua Courts Apt. 760</t>
  </si>
  <si>
    <t>29469 Pamela Parkway</t>
  </si>
  <si>
    <t>0151 Nathan Summit</t>
  </si>
  <si>
    <t>Lake Nicholasburgh</t>
  </si>
  <si>
    <t>Rebekahside</t>
  </si>
  <si>
    <t>Lake Williammouth</t>
  </si>
  <si>
    <t>New Robertfurt</t>
  </si>
  <si>
    <t>Port Jacob</t>
  </si>
  <si>
    <t>West Matthew</t>
  </si>
  <si>
    <t>Christineton</t>
  </si>
  <si>
    <t>Tracyview</t>
  </si>
  <si>
    <t>Reidberg</t>
  </si>
  <si>
    <t>East William</t>
  </si>
  <si>
    <t>North Robertstad</t>
  </si>
  <si>
    <t>Andrewview</t>
  </si>
  <si>
    <t>Lake Kristashire</t>
  </si>
  <si>
    <t>New Robert</t>
  </si>
  <si>
    <t>Sallyburgh</t>
  </si>
  <si>
    <t>Garciaview</t>
  </si>
  <si>
    <t>West Rebecca</t>
  </si>
  <si>
    <t>East Johnport</t>
  </si>
  <si>
    <t>Lake David</t>
  </si>
  <si>
    <t>Williamborough</t>
  </si>
  <si>
    <t>Port Barbarabury</t>
  </si>
  <si>
    <t>New Steven</t>
  </si>
  <si>
    <t>Chambershaven</t>
  </si>
  <si>
    <t>Valdezton</t>
  </si>
  <si>
    <t>South Peter</t>
  </si>
  <si>
    <t>California</t>
  </si>
  <si>
    <t>Ohio</t>
  </si>
  <si>
    <t>Utah</t>
  </si>
  <si>
    <t>Texas</t>
  </si>
  <si>
    <t>Wyoming</t>
  </si>
  <si>
    <t>New Jersey</t>
  </si>
  <si>
    <t>New Hampshire</t>
  </si>
  <si>
    <t>Rhode Island</t>
  </si>
  <si>
    <t>Oregon</t>
  </si>
  <si>
    <t>Alabama</t>
  </si>
  <si>
    <t>Pennsylvania</t>
  </si>
  <si>
    <t>Nevada</t>
  </si>
  <si>
    <t>Michigan</t>
  </si>
  <si>
    <t>Colorado</t>
  </si>
  <si>
    <t>Iowa</t>
  </si>
  <si>
    <t>Mississippi</t>
  </si>
  <si>
    <t>Maine</t>
  </si>
  <si>
    <t>Minnesota</t>
  </si>
  <si>
    <t>West Virginia</t>
  </si>
  <si>
    <t>Arkansas</t>
  </si>
  <si>
    <t>Delaware</t>
  </si>
  <si>
    <t>Maurice Garcia</t>
  </si>
  <si>
    <t>Mark Ray</t>
  </si>
  <si>
    <t>Stephanie Dominguez</t>
  </si>
  <si>
    <t>Tiffany Gomez</t>
  </si>
  <si>
    <t>David Harris</t>
  </si>
  <si>
    <t>Miguel Kidd</t>
  </si>
  <si>
    <t>Dr. William Hubbard MD</t>
  </si>
  <si>
    <t>Jeremiah Lee</t>
  </si>
  <si>
    <t>Jeffrey Horn</t>
  </si>
  <si>
    <t>Victoria Butler</t>
  </si>
  <si>
    <t>Mary Lewis</t>
  </si>
  <si>
    <t>Alice Sutton</t>
  </si>
  <si>
    <t>Andrea Daugherty</t>
  </si>
  <si>
    <t>Krista Webb</t>
  </si>
  <si>
    <t>Benjamin Mccoy</t>
  </si>
  <si>
    <t>Karina Washington</t>
  </si>
  <si>
    <t>Albert Smith</t>
  </si>
  <si>
    <t>Mr. Matthew Murillo III</t>
  </si>
  <si>
    <t>Joshua Hines</t>
  </si>
  <si>
    <t>Michael Mcbride</t>
  </si>
  <si>
    <t>Edward Nguyen</t>
  </si>
  <si>
    <t>Terri Martinez</t>
  </si>
  <si>
    <t>Virginia Webster</t>
  </si>
  <si>
    <t>John Rodriguez</t>
  </si>
  <si>
    <t>Gregory Lambert</t>
  </si>
  <si>
    <t>Mall</t>
  </si>
  <si>
    <t>Drive-Thru</t>
  </si>
  <si>
    <t>Street</t>
  </si>
  <si>
    <t>Product_Name</t>
  </si>
  <si>
    <t>Category</t>
  </si>
  <si>
    <t>Cost_Price</t>
  </si>
  <si>
    <t>Selling_Price</t>
  </si>
  <si>
    <t>Calories</t>
  </si>
  <si>
    <t>Launch_Date</t>
  </si>
  <si>
    <t>Krushers</t>
  </si>
  <si>
    <t>Chicken Wings</t>
  </si>
  <si>
    <t>Chocolate Lava Cake</t>
  </si>
  <si>
    <t>Veg Burger</t>
  </si>
  <si>
    <t>Zinger Burger</t>
  </si>
  <si>
    <t>Chicken Bucket</t>
  </si>
  <si>
    <t>Pepsi</t>
  </si>
  <si>
    <t>Rice Bowl</t>
  </si>
  <si>
    <t>Wrap</t>
  </si>
  <si>
    <t>Popcorn Chicken</t>
  </si>
  <si>
    <t>Cold Coffee</t>
  </si>
  <si>
    <t>Burger</t>
  </si>
  <si>
    <t>Chicken</t>
  </si>
  <si>
    <t>Dessert</t>
  </si>
  <si>
    <t>Beverage</t>
  </si>
  <si>
    <t>Employee_Name</t>
  </si>
  <si>
    <t>Role</t>
  </si>
  <si>
    <t>Salary</t>
  </si>
  <si>
    <t>Hire_Date</t>
  </si>
  <si>
    <t>Melissa Rogers</t>
  </si>
  <si>
    <t>Zachary Thornton</t>
  </si>
  <si>
    <t>James Howard</t>
  </si>
  <si>
    <t>Cheryl Lewis</t>
  </si>
  <si>
    <t>Alexander Carney</t>
  </si>
  <si>
    <t>Sean Gallagher</t>
  </si>
  <si>
    <t>Mark Mueller</t>
  </si>
  <si>
    <t>Michael Fox</t>
  </si>
  <si>
    <t>Kathy Smith</t>
  </si>
  <si>
    <t>Mr. Steve Rosales</t>
  </si>
  <si>
    <t>Curtis Hall</t>
  </si>
  <si>
    <t>Sandra Davidson</t>
  </si>
  <si>
    <t>James Walker</t>
  </si>
  <si>
    <t>Deborah Gilbert</t>
  </si>
  <si>
    <t>Robert Lee</t>
  </si>
  <si>
    <t>Luke Austin</t>
  </si>
  <si>
    <t>Zachary Brock</t>
  </si>
  <si>
    <t>Brady Thomas</t>
  </si>
  <si>
    <t>John Baxter</t>
  </si>
  <si>
    <t>Tina Vaughn</t>
  </si>
  <si>
    <t>Robert Williamson</t>
  </si>
  <si>
    <t>Joshua Romero</t>
  </si>
  <si>
    <t>Mark Alvarez</t>
  </si>
  <si>
    <t>Timothy Riggs</t>
  </si>
  <si>
    <t>Jessica Brown</t>
  </si>
  <si>
    <t>Christopher Howard</t>
  </si>
  <si>
    <t>Kim Turner</t>
  </si>
  <si>
    <t>Maria Fitzgerald</t>
  </si>
  <si>
    <t>Tiffany Bowman</t>
  </si>
  <si>
    <t>Nathaniel Adams</t>
  </si>
  <si>
    <t>Becky Herrera</t>
  </si>
  <si>
    <t>James Parker</t>
  </si>
  <si>
    <t>Carrie Johnson</t>
  </si>
  <si>
    <t>Jacqueline Scott</t>
  </si>
  <si>
    <t>Jenna Walker</t>
  </si>
  <si>
    <t>Lisa Davis</t>
  </si>
  <si>
    <t>Christopher Miller</t>
  </si>
  <si>
    <t>David Myers</t>
  </si>
  <si>
    <t>Brandon Hughes</t>
  </si>
  <si>
    <t>Sherry Wagner</t>
  </si>
  <si>
    <t>Keith Butler</t>
  </si>
  <si>
    <t>Timothy Warner</t>
  </si>
  <si>
    <t>Erica Kim</t>
  </si>
  <si>
    <t>Lindsay Murphy</t>
  </si>
  <si>
    <t>Theresa Wright</t>
  </si>
  <si>
    <t>Christopher Kim</t>
  </si>
  <si>
    <t>Paula Crawford</t>
  </si>
  <si>
    <t>Suzanne Gay</t>
  </si>
  <si>
    <t>Bryan Rowe</t>
  </si>
  <si>
    <t>James Estrada</t>
  </si>
  <si>
    <t>Alexander Glover</t>
  </si>
  <si>
    <t>Dana Bartlett</t>
  </si>
  <si>
    <t>Stacy Thomas</t>
  </si>
  <si>
    <t>Sabrina Carter</t>
  </si>
  <si>
    <t>Ricardo Kelly</t>
  </si>
  <si>
    <t>Kimberly Reynolds</t>
  </si>
  <si>
    <t>Elizabeth Yang</t>
  </si>
  <si>
    <t>Jamie Moore</t>
  </si>
  <si>
    <t>Kimberly Ferguson</t>
  </si>
  <si>
    <t>Daisy Douglas</t>
  </si>
  <si>
    <t>Dawn White</t>
  </si>
  <si>
    <t>Kimberly Calderon</t>
  </si>
  <si>
    <t>Heather Riley</t>
  </si>
  <si>
    <t>Alejandra Williams</t>
  </si>
  <si>
    <t>Deborah Mason</t>
  </si>
  <si>
    <t>Cindy Moore</t>
  </si>
  <si>
    <t>Ann Jarvis</t>
  </si>
  <si>
    <t>Jordan Montoya</t>
  </si>
  <si>
    <t>William Nguyen</t>
  </si>
  <si>
    <t>Jill Mayo</t>
  </si>
  <si>
    <t>Lauren George</t>
  </si>
  <si>
    <t>Dean Jones</t>
  </si>
  <si>
    <t>Joanna Barajas</t>
  </si>
  <si>
    <t>Cindy Lopez</t>
  </si>
  <si>
    <t>Joanna Gentry</t>
  </si>
  <si>
    <t>David Wilcox</t>
  </si>
  <si>
    <t>Robin Robinson</t>
  </si>
  <si>
    <t>Anthony George</t>
  </si>
  <si>
    <t>Bryan Cooley</t>
  </si>
  <si>
    <t>Melissa Wilson</t>
  </si>
  <si>
    <t>Jesse Allen</t>
  </si>
  <si>
    <t>Laura Ramos</t>
  </si>
  <si>
    <t>Brenda Smith</t>
  </si>
  <si>
    <t>Troy Cole</t>
  </si>
  <si>
    <t>Jessica Robinson</t>
  </si>
  <si>
    <t>Samuel Curtis</t>
  </si>
  <si>
    <t>Jennifer Carter</t>
  </si>
  <si>
    <t>Devon Banks</t>
  </si>
  <si>
    <t>Felicia Roberts</t>
  </si>
  <si>
    <t>Jose Dawson Jr.</t>
  </si>
  <si>
    <t>Dr. Kimberly Gould</t>
  </si>
  <si>
    <t>Kaitlyn Foster</t>
  </si>
  <si>
    <t>Brenda Downs</t>
  </si>
  <si>
    <t>Anna Hamilton</t>
  </si>
  <si>
    <t>Melvin Turner</t>
  </si>
  <si>
    <t>Brian Walker</t>
  </si>
  <si>
    <t>Karen Farmer</t>
  </si>
  <si>
    <t>Daniel Calhoun</t>
  </si>
  <si>
    <t>Cathy Leonard</t>
  </si>
  <si>
    <t>Paul Coleman</t>
  </si>
  <si>
    <t>Ryan Bird</t>
  </si>
  <si>
    <t>Ronald Bell</t>
  </si>
  <si>
    <t>Regina Conrad</t>
  </si>
  <si>
    <t>Jenny Colon</t>
  </si>
  <si>
    <t>Shawn Lewis</t>
  </si>
  <si>
    <t>Brian Wallace</t>
  </si>
  <si>
    <t>Julia Wang</t>
  </si>
  <si>
    <t>Brian Sanchez</t>
  </si>
  <si>
    <t>Kevin Petersen</t>
  </si>
  <si>
    <t>Austin Hughes</t>
  </si>
  <si>
    <t>Dustin Adams</t>
  </si>
  <si>
    <t>Robert Zimmerman</t>
  </si>
  <si>
    <t>Jonathan Sanchez</t>
  </si>
  <si>
    <t>Monica Larson</t>
  </si>
  <si>
    <t>Maria Benson</t>
  </si>
  <si>
    <t>Ryan Lutz</t>
  </si>
  <si>
    <t>David Webb</t>
  </si>
  <si>
    <t>Sabrina Stark</t>
  </si>
  <si>
    <t>Eric Mercer</t>
  </si>
  <si>
    <t>Kevin Nelson</t>
  </si>
  <si>
    <t>Mark Khan</t>
  </si>
  <si>
    <t>Rachel Patton</t>
  </si>
  <si>
    <t>Todd Sanchez</t>
  </si>
  <si>
    <t>Samantha Gonzalez</t>
  </si>
  <si>
    <t>Michael Cooper</t>
  </si>
  <si>
    <t>Allison Jones</t>
  </si>
  <si>
    <t>Patricia Baker</t>
  </si>
  <si>
    <t>Isabel Perez</t>
  </si>
  <si>
    <t>Jason Williams</t>
  </si>
  <si>
    <t>Christopher Perez</t>
  </si>
  <si>
    <t>Kelsey Wright</t>
  </si>
  <si>
    <t>David Tucker</t>
  </si>
  <si>
    <t>Pamela Hardy DVM</t>
  </si>
  <si>
    <t>Walter Hall</t>
  </si>
  <si>
    <t>Anna Blackburn</t>
  </si>
  <si>
    <t>Joshua Fuller</t>
  </si>
  <si>
    <t>Jennifer Crawford</t>
  </si>
  <si>
    <t>Jose Fitzpatrick</t>
  </si>
  <si>
    <t>Andrew Chang</t>
  </si>
  <si>
    <t>Debra Johnson</t>
  </si>
  <si>
    <t>Christine Johnson</t>
  </si>
  <si>
    <t>Zachary Foster</t>
  </si>
  <si>
    <t>Katherine Harris</t>
  </si>
  <si>
    <t>Jeremy Fowler</t>
  </si>
  <si>
    <t>Paul Kaiser</t>
  </si>
  <si>
    <t>Michaela Marquez</t>
  </si>
  <si>
    <t>April Hopkins</t>
  </si>
  <si>
    <t>Michelle Gonzalez</t>
  </si>
  <si>
    <t>Brian Douglas</t>
  </si>
  <si>
    <t>Chef</t>
  </si>
  <si>
    <t>Manager</t>
  </si>
  <si>
    <t>Cashier</t>
  </si>
  <si>
    <t>Promotion_Name</t>
  </si>
  <si>
    <t>Start_Date</t>
  </si>
  <si>
    <t>End_Date</t>
  </si>
  <si>
    <t>Offer 0</t>
  </si>
  <si>
    <t>Offer 1</t>
  </si>
  <si>
    <t>Offer 2</t>
  </si>
  <si>
    <t>Offer 3</t>
  </si>
  <si>
    <t>Offer 4</t>
  </si>
  <si>
    <t>Offer 5</t>
  </si>
  <si>
    <t>Offer 6</t>
  </si>
  <si>
    <t>Offer 7</t>
  </si>
  <si>
    <t>Offer 8</t>
  </si>
  <si>
    <t>Offer 9</t>
  </si>
  <si>
    <t>Discount %</t>
  </si>
  <si>
    <t>Profit</t>
  </si>
  <si>
    <t>Order Month</t>
  </si>
  <si>
    <t>Order Year</t>
  </si>
  <si>
    <t>Delivery Category</t>
  </si>
  <si>
    <t>December</t>
  </si>
  <si>
    <t>Normal</t>
  </si>
  <si>
    <t>January</t>
  </si>
  <si>
    <t>Late</t>
  </si>
  <si>
    <t>October</t>
  </si>
  <si>
    <t>Fast</t>
  </si>
  <si>
    <t>March</t>
  </si>
  <si>
    <t>September</t>
  </si>
  <si>
    <t>November</t>
  </si>
  <si>
    <t>April</t>
  </si>
  <si>
    <t>February</t>
  </si>
  <si>
    <t>May</t>
  </si>
  <si>
    <t>June</t>
  </si>
  <si>
    <t>July</t>
  </si>
  <si>
    <t>August</t>
  </si>
  <si>
    <t>Row Labels</t>
  </si>
  <si>
    <t>Grand Total</t>
  </si>
  <si>
    <t>Total Revenue</t>
  </si>
  <si>
    <t>Total Orders</t>
  </si>
  <si>
    <t>https://chatgpt.com/share/6990cae6-06a0-8011-b085-83aa2eb68a27</t>
  </si>
  <si>
    <t>Product Name</t>
  </si>
  <si>
    <t>Products Category</t>
  </si>
  <si>
    <t>Stores city</t>
  </si>
  <si>
    <t>Customer Loyality</t>
  </si>
  <si>
    <t>Revenue</t>
  </si>
  <si>
    <t>Average Rating</t>
  </si>
  <si>
    <t>Total Profit</t>
  </si>
  <si>
    <t>Profit margin %</t>
  </si>
  <si>
    <t>selling Price</t>
  </si>
  <si>
    <t>Sum of Revenue</t>
  </si>
  <si>
    <t>.</t>
  </si>
  <si>
    <t>Unique Customers</t>
  </si>
  <si>
    <t>Age Group</t>
  </si>
  <si>
    <t>Average Spend per Customer</t>
  </si>
  <si>
    <t>Count of Customer_Name</t>
  </si>
  <si>
    <t>18-24</t>
  </si>
  <si>
    <t>25-34</t>
  </si>
  <si>
    <t>35-44</t>
  </si>
  <si>
    <t>45-54</t>
  </si>
  <si>
    <t>55+</t>
  </si>
  <si>
    <t>Count of Order_ID</t>
  </si>
  <si>
    <t>Total Customers</t>
  </si>
  <si>
    <t>Repeat Customer Flag</t>
  </si>
  <si>
    <t>Repeat Customers</t>
  </si>
  <si>
    <t>Repeat %</t>
  </si>
  <si>
    <t xml:space="preserve">Avg spend per customer </t>
  </si>
  <si>
    <t>AVG Rating</t>
  </si>
  <si>
    <t>Store city</t>
  </si>
  <si>
    <t>Store Manager</t>
  </si>
  <si>
    <t>store type</t>
  </si>
  <si>
    <t>Total Stores</t>
  </si>
  <si>
    <t xml:space="preserve">Avg Delivery time </t>
  </si>
  <si>
    <t>Total Employees</t>
  </si>
  <si>
    <t>Fast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</si>
</sst>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F400]h:mm:ss\ AM/PM"/>
    <numFmt numFmtId="165" formatCode="_ [$₹-4009]\ * #,##0.00_ ;_ [$₹-4009]\ * \-#,##0.00_ ;_ [$₹-4009]\ * &quot;-&quot;??_ ;_ @_ "/>
    <numFmt numFmtId="166" formatCode="0.0"/>
    <numFmt numFmtId="167" formatCode="_ &quot;₹&quot;\ * #,##0_ ;_ &quot;₹&quot;\ * \-#,##0_ ;_ &quot;₹&quot;\ * &quot;-&quot;??_ ;_ @_ "/>
    <numFmt numFmtId="168" formatCode="_ &quot;₹&quot;\ * #,##0.0_ ;_ &quot;₹&quot;\ * \-#,##0.0_ ;_ &quot;₹&quot;\ * &quot;-&quot;??_ ;_ @_ "/>
  </numFmts>
  <fonts count="4"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cellStyleXfs>
  <cellXfs count="15">
    <xf numFmtId="0" fontId="0" fillId="0" borderId="0" xfId="0"/>
    <xf numFmtId="22" fontId="0" fillId="0" borderId="0" xfId="0" applyNumberForma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2" applyNumberFormat="1" applyFont="1"/>
    <xf numFmtId="0" fontId="2" fillId="0" borderId="0" xfId="3"/>
    <xf numFmtId="44" fontId="0" fillId="0" borderId="0" xfId="2" applyFont="1"/>
    <xf numFmtId="2" fontId="0" fillId="0" borderId="0" xfId="0" applyNumberFormat="1"/>
    <xf numFmtId="0" fontId="3" fillId="0" borderId="0" xfId="0" applyFont="1" applyAlignment="1">
      <alignment vertical="center"/>
    </xf>
    <xf numFmtId="0" fontId="0" fillId="0" borderId="0" xfId="0" applyNumberFormat="1"/>
  </cellXfs>
  <cellStyles count="4">
    <cellStyle name="Currency" xfId="2" builtinId="4"/>
    <cellStyle name="Hyperlink" xfId="3" builtinId="8"/>
    <cellStyle name="Normal" xfId="0" builtinId="0"/>
    <cellStyle name="Percent" xfId="1" builtinId="5"/>
  </cellStyles>
  <dxfs count="147">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9" formatCode="0.0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9" formatCode="0.0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9" formatCode="0.0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9" formatCode="0.0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9" formatCode="0.0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27" formatCode="yyyy/mm/dd\ hh:mm"/>
    </dxf>
    <dxf>
      <numFmt numFmtId="27" formatCode="yyyy/mm/dd\ hh:mm"/>
    </dxf>
    <dxf>
      <numFmt numFmtId="0" formatCode="General"/>
    </dxf>
    <dxf>
      <numFmt numFmtId="27" formatCode="yyyy/mm/dd\ hh:mm"/>
    </dxf>
    <dxf>
      <numFmt numFmtId="0" formatCode="General"/>
    </dxf>
    <dxf>
      <numFmt numFmtId="0" formatCode="General"/>
    </dxf>
    <dxf>
      <numFmt numFmtId="27" formatCode="yyyy/mm/dd\ hh:mm"/>
    </dxf>
    <dxf>
      <numFmt numFmtId="0" formatCode="General"/>
    </dxf>
    <dxf>
      <numFmt numFmtId="0" formatCode="General"/>
    </dxf>
    <dxf>
      <numFmt numFmtId="0" formatCode="General"/>
    </dxf>
    <dxf>
      <numFmt numFmtId="27"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h:mm"/>
    </dxf>
    <dxf>
      <numFmt numFmtId="0" formatCode="General"/>
    </dxf>
    <dxf>
      <numFmt numFmtId="0" formatCode="General"/>
    </dxf>
    <dxf>
      <numFmt numFmtId="0" formatCode="General"/>
    </dxf>
    <dxf>
      <numFmt numFmtId="0" formatCode="General"/>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9" formatCode="0.0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0" formatCode="General"/>
    </dxf>
    <dxf>
      <numFmt numFmtId="0" formatCode="General"/>
    </dxf>
    <dxf>
      <numFmt numFmtId="0" formatCode="General"/>
    </dxf>
    <dxf>
      <numFmt numFmtId="0" formatCode="General"/>
    </dxf>
    <dxf>
      <numFmt numFmtId="168" formatCode="_ &quot;₹&quot;\ * #,##0.0_ ;_ &quot;₹&quot;\ * \-#,##0.0_ ;_ &quot;₹&quot;\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4" formatCode="[$-F400]h:mm:ss\ AM/PM"/>
    </dxf>
    <dxf>
      <numFmt numFmtId="27" formatCode="yyyy/mm/dd\ hh:mm"/>
    </dxf>
    <dxf>
      <fill>
        <patternFill>
          <bgColor rgb="FFC41230"/>
        </patternFill>
      </fill>
    </dxf>
  </dxfs>
  <tableStyles count="4" defaultTableStyle="TableStyleMedium2" defaultPivotStyle="PivotStyleLight16">
    <tableStyle name="Invisible" pivot="0" table="0" count="0" xr9:uid="{7D4F9836-A39E-4DDE-9BE6-3382743C2A4B}"/>
    <tableStyle name="Slicer Style 1" pivot="0" table="0" count="1" xr9:uid="{69D623AB-7A45-40DC-9AC8-EBD78FF7342D}">
      <tableStyleElement type="wholeTable" dxfId="146"/>
    </tableStyle>
    <tableStyle name="Slicer Style 2" pivot="0" table="0" count="0" xr9:uid="{5E27695B-3303-4179-800F-99FAEF68E2E7}"/>
    <tableStyle name="Slicer Style 3" pivot="0" table="0" count="1" xr9:uid="{43BDE8A7-C62A-40C4-8A41-99D1D920DDD6}"/>
  </tableStyles>
  <colors>
    <mruColors>
      <color rgb="FFC41230"/>
    </mruColors>
  </colors>
  <extLst>
    <ext xmlns:x14="http://schemas.microsoft.com/office/spreadsheetml/2009/9/main" uri="{46F421CA-312F-682f-3DD2-61675219B42D}">
      <x14:dxfs count="1">
        <dxf>
          <font>
            <color theme="5" tint="0.39994506668294322"/>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connections" Target="connections.xml"/><Relationship Id="rId37" Type="http://schemas.microsoft.com/office/2017/06/relationships/rdRichValue" Target="richData/rdrichvalue.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3.xml"/><Relationship Id="rId35" Type="http://schemas.openxmlformats.org/officeDocument/2006/relationships/sheetMetadata" Target="metadata.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tyles" Target="styles.xml"/><Relationship Id="rId38" Type="http://schemas.microsoft.com/office/2017/06/relationships/rdRichValueStructure" Target="richData/rdrichvaluestructure.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8.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1.xml"/><Relationship Id="rId36" Type="http://schemas.microsoft.com/office/2022/10/relationships/richValueRel" Target="richData/richValueRel.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microsoft.com/office/2017/06/relationships/rdRichValueTypes" Target="richData/rdRichValueTypes.xml"/><Relationship Id="rId34" Type="http://schemas.openxmlformats.org/officeDocument/2006/relationships/sharedStrings" Target="sharedStrings.xml"/><Relationship Id="rId50" Type="http://schemas.openxmlformats.org/officeDocument/2006/relationships/customXml" Target="../customXml/item9.xml"/><Relationship Id="rId55"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38565321240211E-2"/>
          <c:y val="7.4389218913016364E-2"/>
          <c:w val="0.91218351899735162"/>
          <c:h val="0.74069728679724645"/>
        </c:manualLayout>
      </c:layout>
      <c:areaChart>
        <c:grouping val="standard"/>
        <c:varyColors val="0"/>
        <c:ser>
          <c:idx val="0"/>
          <c:order val="0"/>
          <c:tx>
            <c:strRef>
              <c:f>Sheet1!$B$1</c:f>
              <c:strCache>
                <c:ptCount val="1"/>
                <c:pt idx="0">
                  <c:v>Total</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_ "₹"\ * #,##0_ ;_ "₹"\ * \-#,##0_ ;_ "₹"\ * "-"??_ ;_ @_ </c:formatCode>
                <c:ptCount val="12"/>
                <c:pt idx="0">
                  <c:v>303888.14999999991</c:v>
                </c:pt>
                <c:pt idx="1">
                  <c:v>335889.49999999994</c:v>
                </c:pt>
                <c:pt idx="2">
                  <c:v>317392.55000000028</c:v>
                </c:pt>
                <c:pt idx="3">
                  <c:v>291024.50000000006</c:v>
                </c:pt>
                <c:pt idx="4">
                  <c:v>334118.15000000002</c:v>
                </c:pt>
                <c:pt idx="5">
                  <c:v>307056.19999999995</c:v>
                </c:pt>
                <c:pt idx="6">
                  <c:v>339869.10000000003</c:v>
                </c:pt>
                <c:pt idx="7">
                  <c:v>296533.50000000029</c:v>
                </c:pt>
                <c:pt idx="8">
                  <c:v>286043.90000000002</c:v>
                </c:pt>
                <c:pt idx="9">
                  <c:v>326770.95000000007</c:v>
                </c:pt>
                <c:pt idx="10">
                  <c:v>324184.60000000009</c:v>
                </c:pt>
                <c:pt idx="11">
                  <c:v>307137.84999999992</c:v>
                </c:pt>
              </c:numCache>
            </c:numRef>
          </c:val>
          <c:extLst>
            <c:ext xmlns:c16="http://schemas.microsoft.com/office/drawing/2014/chart" uri="{C3380CC4-5D6E-409C-BE32-E72D297353CC}">
              <c16:uniqueId val="{00000000-C9FC-4B0B-8A2D-7042CA085705}"/>
            </c:ext>
          </c:extLst>
        </c:ser>
        <c:dLbls>
          <c:showLegendKey val="0"/>
          <c:showVal val="1"/>
          <c:showCatName val="0"/>
          <c:showSerName val="0"/>
          <c:showPercent val="0"/>
          <c:showBubbleSize val="0"/>
        </c:dLbls>
        <c:axId val="113260655"/>
        <c:axId val="113261135"/>
      </c:areaChart>
      <c:catAx>
        <c:axId val="11326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61135"/>
        <c:crosses val="autoZero"/>
        <c:auto val="1"/>
        <c:lblAlgn val="ctr"/>
        <c:lblOffset val="100"/>
        <c:noMultiLvlLbl val="0"/>
      </c:catAx>
      <c:valAx>
        <c:axId val="113261135"/>
        <c:scaling>
          <c:orientation val="minMax"/>
        </c:scaling>
        <c:delete val="1"/>
        <c:axPos val="l"/>
        <c:numFmt formatCode="_ &quot;₹&quot;\ * #,##0_ ;_ &quot;₹&quot;\ * \-#,##0_ ;_ &quot;₹&quot;\ * &quot;-&quot;??_ ;_ @_ " sourceLinked="1"/>
        <c:majorTickMark val="none"/>
        <c:minorTickMark val="none"/>
        <c:tickLblPos val="nextTo"/>
        <c:crossAx val="1132606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C41230"/>
                </a:solidFill>
              </a:rPr>
              <a:t>Revenue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3953518119472"/>
          <c:y val="0.12078700908310779"/>
          <c:w val="0.83351596675415573"/>
          <c:h val="0.77736111111111106"/>
        </c:manualLayout>
      </c:layout>
      <c:barChart>
        <c:barDir val="bar"/>
        <c:grouping val="clustered"/>
        <c:varyColors val="0"/>
        <c:ser>
          <c:idx val="0"/>
          <c:order val="0"/>
          <c:tx>
            <c:strRef>
              <c:f>Sheet1!$D$1</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Sheet1!$C$2:$C$6</c:f>
              <c:strCache>
                <c:ptCount val="4"/>
                <c:pt idx="0">
                  <c:v>Beverage</c:v>
                </c:pt>
                <c:pt idx="1">
                  <c:v>Burger</c:v>
                </c:pt>
                <c:pt idx="2">
                  <c:v>Chicken</c:v>
                </c:pt>
                <c:pt idx="3">
                  <c:v>Dessert</c:v>
                </c:pt>
              </c:strCache>
            </c:strRef>
          </c:cat>
          <c:val>
            <c:numRef>
              <c:f>Sheet1!$D$2:$D$6</c:f>
              <c:numCache>
                <c:formatCode>_ "₹"\ * #,##0_ ;_ "₹"\ * \-#,##0_ ;_ "₹"\ * "-"??_ ;_ @_ </c:formatCode>
                <c:ptCount val="4"/>
                <c:pt idx="0">
                  <c:v>893924.10000000021</c:v>
                </c:pt>
                <c:pt idx="1">
                  <c:v>1153843.7000000002</c:v>
                </c:pt>
                <c:pt idx="2">
                  <c:v>836043.94999999925</c:v>
                </c:pt>
                <c:pt idx="3">
                  <c:v>886097.20000000019</c:v>
                </c:pt>
              </c:numCache>
            </c:numRef>
          </c:val>
          <c:extLst>
            <c:ext xmlns:c16="http://schemas.microsoft.com/office/drawing/2014/chart" uri="{C3380CC4-5D6E-409C-BE32-E72D297353CC}">
              <c16:uniqueId val="{00000000-763D-4226-94E6-9F9CA8F81EC0}"/>
            </c:ext>
          </c:extLst>
        </c:ser>
        <c:dLbls>
          <c:dLblPos val="outEnd"/>
          <c:showLegendKey val="0"/>
          <c:showVal val="1"/>
          <c:showCatName val="0"/>
          <c:showSerName val="0"/>
          <c:showPercent val="0"/>
          <c:showBubbleSize val="0"/>
        </c:dLbls>
        <c:gapWidth val="326"/>
        <c:overlap val="-58"/>
        <c:axId val="72266240"/>
        <c:axId val="72249920"/>
      </c:barChart>
      <c:catAx>
        <c:axId val="7226624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249920"/>
        <c:crosses val="autoZero"/>
        <c:auto val="1"/>
        <c:lblAlgn val="ctr"/>
        <c:lblOffset val="100"/>
        <c:noMultiLvlLbl val="0"/>
      </c:catAx>
      <c:valAx>
        <c:axId val="72249920"/>
        <c:scaling>
          <c:orientation val="minMax"/>
        </c:scaling>
        <c:delete val="1"/>
        <c:axPos val="b"/>
        <c:numFmt formatCode="_ &quot;₹&quot;\ * #,##0_ ;_ &quot;₹&quot;\ * \-#,##0_ ;_ &quot;₹&quot;\ * &quot;-&quot;??_ ;_ @_ " sourceLinked="1"/>
        <c:majorTickMark val="none"/>
        <c:minorTickMark val="none"/>
        <c:tickLblPos val="nextTo"/>
        <c:crossAx val="7226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[KFC_SALES(RITHIK).xlsx]Sheet1!PivotTable5</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C41230"/>
                </a:solidFill>
              </a:rPr>
              <a:t>TOP 5 PRODUCTS REVENUE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45691163604549"/>
          <c:y val="0.16245370370370371"/>
          <c:w val="0.72009864391951006"/>
          <c:h val="0.77736111111111106"/>
        </c:manualLayout>
      </c:layout>
      <c:barChart>
        <c:barDir val="bar"/>
        <c:grouping val="clustered"/>
        <c:varyColors val="0"/>
        <c:ser>
          <c:idx val="0"/>
          <c:order val="0"/>
          <c:tx>
            <c:strRef>
              <c:f>Sheet1!$M$1</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Sheet1!$L$2:$L$7</c:f>
              <c:strCache>
                <c:ptCount val="5"/>
                <c:pt idx="0">
                  <c:v>Chicken Bucket</c:v>
                </c:pt>
                <c:pt idx="1">
                  <c:v>Chocolate Lava Cake</c:v>
                </c:pt>
                <c:pt idx="2">
                  <c:v>Krushers</c:v>
                </c:pt>
                <c:pt idx="3">
                  <c:v>Veg Burger</c:v>
                </c:pt>
                <c:pt idx="4">
                  <c:v>Rice Bowl</c:v>
                </c:pt>
              </c:strCache>
            </c:strRef>
          </c:cat>
          <c:val>
            <c:numRef>
              <c:f>Sheet1!$M$2:$M$7</c:f>
              <c:numCache>
                <c:formatCode>_ "₹"\ * #,##0_ ;_ "₹"\ * \-#,##0_ ;_ "₹"\ * "-"??_ ;_ @_ </c:formatCode>
                <c:ptCount val="5"/>
                <c:pt idx="0">
                  <c:v>368045.15000000014</c:v>
                </c:pt>
                <c:pt idx="1">
                  <c:v>377285.84999999986</c:v>
                </c:pt>
                <c:pt idx="2">
                  <c:v>484279.69999999978</c:v>
                </c:pt>
                <c:pt idx="3">
                  <c:v>554450.54999999981</c:v>
                </c:pt>
                <c:pt idx="4">
                  <c:v>646917.39999999979</c:v>
                </c:pt>
              </c:numCache>
            </c:numRef>
          </c:val>
          <c:extLst>
            <c:ext xmlns:c16="http://schemas.microsoft.com/office/drawing/2014/chart" uri="{C3380CC4-5D6E-409C-BE32-E72D297353CC}">
              <c16:uniqueId val="{00000000-E7B6-46BE-B05C-53084124A7A2}"/>
            </c:ext>
          </c:extLst>
        </c:ser>
        <c:dLbls>
          <c:dLblPos val="outEnd"/>
          <c:showLegendKey val="0"/>
          <c:showVal val="1"/>
          <c:showCatName val="0"/>
          <c:showSerName val="0"/>
          <c:showPercent val="0"/>
          <c:showBubbleSize val="0"/>
        </c:dLbls>
        <c:gapWidth val="326"/>
        <c:overlap val="-58"/>
        <c:axId val="542196047"/>
        <c:axId val="542197007"/>
      </c:barChart>
      <c:catAx>
        <c:axId val="54219604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97007"/>
        <c:crosses val="autoZero"/>
        <c:auto val="1"/>
        <c:lblAlgn val="ctr"/>
        <c:lblOffset val="100"/>
        <c:noMultiLvlLbl val="0"/>
      </c:catAx>
      <c:valAx>
        <c:axId val="542197007"/>
        <c:scaling>
          <c:orientation val="minMax"/>
        </c:scaling>
        <c:delete val="1"/>
        <c:axPos val="b"/>
        <c:numFmt formatCode="_ &quot;₹&quot;\ * #,##0_ ;_ &quot;₹&quot;\ * \-#,##0_ ;_ &quot;₹&quot;\ * &quot;-&quot;??_ ;_ @_ " sourceLinked="1"/>
        <c:majorTickMark val="none"/>
        <c:minorTickMark val="none"/>
        <c:tickLblPos val="nextTo"/>
        <c:crossAx val="54219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REVENNUE BY PRODUCT</a:t>
            </a:r>
          </a:p>
        </c:rich>
      </c:tx>
      <c:layout>
        <c:manualLayout>
          <c:xMode val="edge"/>
          <c:yMode val="edge"/>
          <c:x val="0.27741655191845377"/>
          <c:y val="3.379311782312008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2716755965770948"/>
              <c:y val="-1.6854428384090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126073066208582E-3"/>
              <c:y val="-0.19145220380354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2.6731454163827016E-2"/>
              <c:y val="-0.12386596815730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5714697314664594"/>
              <c:y val="2.25708757428831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2.093970833503743E-2"/>
              <c:y val="0.1352146018199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0.11562457111435293"/>
              <c:y val="7.3260552477563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5.8269006166864354E-2"/>
              <c:y val="-0.213980949018957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9407145188178929E-2"/>
              <c:y val="0.129582415516096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05163149922223E-2"/>
          <c:y val="0.23705872152918736"/>
          <c:w val="0.97469483685007774"/>
          <c:h val="0.58126557443643767"/>
        </c:manualLayout>
      </c:layout>
      <c:lineChart>
        <c:grouping val="standard"/>
        <c:varyColors val="0"/>
        <c:ser>
          <c:idx val="0"/>
          <c:order val="0"/>
          <c:tx>
            <c:strRef>
              <c:f>Sheet1!$G$1</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A-451C-4424-9D5E-81827D8D0927}"/>
              </c:ext>
            </c:extLst>
          </c:dPt>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B-451C-4424-9D5E-81827D8D0927}"/>
              </c:ext>
            </c:extLst>
          </c:dPt>
          <c:dPt>
            <c:idx val="5"/>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9-451C-4424-9D5E-81827D8D0927}"/>
              </c:ext>
            </c:extLst>
          </c:dPt>
          <c:dPt>
            <c:idx val="6"/>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8-451C-4424-9D5E-81827D8D0927}"/>
              </c:ext>
            </c:extLst>
          </c:dPt>
          <c:dPt>
            <c:idx val="7"/>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7-451C-4424-9D5E-81827D8D0927}"/>
              </c:ext>
            </c:extLst>
          </c:dPt>
          <c:dPt>
            <c:idx val="8"/>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6-451C-4424-9D5E-81827D8D0927}"/>
              </c:ext>
            </c:extLst>
          </c:dPt>
          <c:dPt>
            <c:idx val="9"/>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4-451C-4424-9D5E-81827D8D0927}"/>
              </c:ext>
            </c:extLst>
          </c:dPt>
          <c:dPt>
            <c:idx val="1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5-451C-4424-9D5E-81827D8D0927}"/>
              </c:ext>
            </c:extLst>
          </c:dPt>
          <c:dLbls>
            <c:dLbl>
              <c:idx val="0"/>
              <c:layout>
                <c:manualLayout>
                  <c:x val="-5.8269006166864354E-2"/>
                  <c:y val="-0.213980949018957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1C-4424-9D5E-81827D8D0927}"/>
                </c:ext>
              </c:extLst>
            </c:dLbl>
            <c:dLbl>
              <c:idx val="1"/>
              <c:layout>
                <c:manualLayout>
                  <c:x val="-7.9407145188178929E-2"/>
                  <c:y val="0.129582415516096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1C-4424-9D5E-81827D8D0927}"/>
                </c:ext>
              </c:extLst>
            </c:dLbl>
            <c:dLbl>
              <c:idx val="5"/>
              <c:layout>
                <c:manualLayout>
                  <c:x val="-0.11562457111435293"/>
                  <c:y val="7.3260552477563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1C-4424-9D5E-81827D8D0927}"/>
                </c:ext>
              </c:extLst>
            </c:dLbl>
            <c:dLbl>
              <c:idx val="6"/>
              <c:layout>
                <c:manualLayout>
                  <c:x val="-2.093970833503743E-2"/>
                  <c:y val="0.13521460181995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1C-4424-9D5E-81827D8D0927}"/>
                </c:ext>
              </c:extLst>
            </c:dLbl>
            <c:dLbl>
              <c:idx val="7"/>
              <c:layout>
                <c:manualLayout>
                  <c:x val="-0.15714697314664594"/>
                  <c:y val="2.25708757428831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1C-4424-9D5E-81827D8D0927}"/>
                </c:ext>
              </c:extLst>
            </c:dLbl>
            <c:dLbl>
              <c:idx val="8"/>
              <c:layout>
                <c:manualLayout>
                  <c:x val="-2.6731454163827016E-2"/>
                  <c:y val="-0.123865968157303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1C-4424-9D5E-81827D8D0927}"/>
                </c:ext>
              </c:extLst>
            </c:dLbl>
            <c:dLbl>
              <c:idx val="9"/>
              <c:layout>
                <c:manualLayout>
                  <c:x val="-0.12716755965770948"/>
                  <c:y val="-1.68544283840903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1C-4424-9D5E-81827D8D0927}"/>
                </c:ext>
              </c:extLst>
            </c:dLbl>
            <c:dLbl>
              <c:idx val="10"/>
              <c:layout>
                <c:manualLayout>
                  <c:x val="-1.4126073066208582E-3"/>
                  <c:y val="-0.191452203803544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1C-4424-9D5E-81827D8D09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Sheet1!$F$2:$F$13</c:f>
              <c:strCache>
                <c:ptCount val="11"/>
                <c:pt idx="0">
                  <c:v>Chicken Bucket</c:v>
                </c:pt>
                <c:pt idx="1">
                  <c:v>Chicken Wings</c:v>
                </c:pt>
                <c:pt idx="2">
                  <c:v>Chocolate Lava Cake</c:v>
                </c:pt>
                <c:pt idx="3">
                  <c:v>Cold Coffee</c:v>
                </c:pt>
                <c:pt idx="4">
                  <c:v>Krushers</c:v>
                </c:pt>
                <c:pt idx="5">
                  <c:v>Pepsi</c:v>
                </c:pt>
                <c:pt idx="6">
                  <c:v>Popcorn Chicken</c:v>
                </c:pt>
                <c:pt idx="7">
                  <c:v>Rice Bowl</c:v>
                </c:pt>
                <c:pt idx="8">
                  <c:v>Veg Burger</c:v>
                </c:pt>
                <c:pt idx="9">
                  <c:v>Wrap</c:v>
                </c:pt>
                <c:pt idx="10">
                  <c:v>Zinger Burger</c:v>
                </c:pt>
              </c:strCache>
            </c:strRef>
          </c:cat>
          <c:val>
            <c:numRef>
              <c:f>Sheet1!$G$2:$G$13</c:f>
              <c:numCache>
                <c:formatCode>_ "₹"\ * #,##0_ ;_ "₹"\ * \-#,##0_ ;_ "₹"\ * "-"??_ ;_ @_ </c:formatCode>
                <c:ptCount val="11"/>
                <c:pt idx="0">
                  <c:v>368045.15000000014</c:v>
                </c:pt>
                <c:pt idx="1">
                  <c:v>358966.24999999977</c:v>
                </c:pt>
                <c:pt idx="2">
                  <c:v>377285.84999999986</c:v>
                </c:pt>
                <c:pt idx="3">
                  <c:v>71014.199999999968</c:v>
                </c:pt>
                <c:pt idx="4">
                  <c:v>484279.69999999978</c:v>
                </c:pt>
                <c:pt idx="5">
                  <c:v>193838.09999999998</c:v>
                </c:pt>
                <c:pt idx="6">
                  <c:v>307609.94999999995</c:v>
                </c:pt>
                <c:pt idx="7">
                  <c:v>646917.39999999979</c:v>
                </c:pt>
                <c:pt idx="8">
                  <c:v>554450.54999999981</c:v>
                </c:pt>
                <c:pt idx="9">
                  <c:v>183556.59999999998</c:v>
                </c:pt>
                <c:pt idx="10">
                  <c:v>223945.19999999998</c:v>
                </c:pt>
              </c:numCache>
            </c:numRef>
          </c:val>
          <c:smooth val="0"/>
          <c:extLst>
            <c:ext xmlns:c16="http://schemas.microsoft.com/office/drawing/2014/chart" uri="{C3380CC4-5D6E-409C-BE32-E72D297353CC}">
              <c16:uniqueId val="{00000000-451C-4424-9D5E-81827D8D0927}"/>
            </c:ext>
          </c:extLst>
        </c:ser>
        <c:dLbls>
          <c:dLblPos val="t"/>
          <c:showLegendKey val="0"/>
          <c:showVal val="1"/>
          <c:showCatName val="0"/>
          <c:showSerName val="0"/>
          <c:showPercent val="0"/>
          <c:showBubbleSize val="0"/>
        </c:dLbls>
        <c:marker val="1"/>
        <c:smooth val="0"/>
        <c:axId val="809353711"/>
        <c:axId val="809389631"/>
      </c:lineChart>
      <c:catAx>
        <c:axId val="809353711"/>
        <c:scaling>
          <c:orientation val="minMax"/>
        </c:scaling>
        <c:delete val="0"/>
        <c:axPos val="b"/>
        <c:numFmt formatCode="General" sourceLinked="1"/>
        <c:majorTickMark val="none"/>
        <c:minorTickMark val="none"/>
        <c:tickLblPos val="nextTo"/>
        <c:spPr>
          <a:noFill/>
          <a:ln>
            <a:solidFill>
              <a:schemeClr val="accent1"/>
            </a:solidFill>
            <a:miter lim="800000"/>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09389631"/>
        <c:crosses val="autoZero"/>
        <c:auto val="1"/>
        <c:lblAlgn val="ctr"/>
        <c:lblOffset val="100"/>
        <c:noMultiLvlLbl val="0"/>
      </c:catAx>
      <c:valAx>
        <c:axId val="809389631"/>
        <c:scaling>
          <c:orientation val="minMax"/>
        </c:scaling>
        <c:delete val="1"/>
        <c:axPos val="l"/>
        <c:numFmt formatCode="_ &quot;₹&quot;\ * #,##0_ ;_ &quot;₹&quot;\ * \-#,##0_ ;_ &quot;₹&quot;\ * &quot;-&quot;??_ ;_ @_ " sourceLinked="1"/>
        <c:majorTickMark val="none"/>
        <c:minorTickMark val="none"/>
        <c:tickLblPos val="nextTo"/>
        <c:crossAx val="80935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[KFC_SALES(RITHIK).xlsx]Sheet1!PivotTable6</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C41230"/>
                </a:solidFill>
              </a:rPr>
              <a:t>REVENUE BY PROMOTIONS</a:t>
            </a:r>
          </a:p>
        </c:rich>
      </c:tx>
      <c:layout>
        <c:manualLayout>
          <c:xMode val="edge"/>
          <c:yMode val="edge"/>
          <c:x val="0.1933854598812956"/>
          <c:y val="0"/>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1.1216024608134621E-2"/>
              <c:y val="-0.137657244300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2.2432049216269255E-2"/>
              <c:y val="-0.185538024927224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0"/>
              <c:y val="-7.780626851786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5.6080123040673103E-3"/>
              <c:y val="-8.9776463674463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0"/>
              <c:y val="-7.1821170939570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4.4864098432538482E-2"/>
              <c:y val="-1.7955292734892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3.6452079976437519E-2"/>
              <c:y val="-8.977646367446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1.9628043064235483E-2"/>
              <c:y val="-2.992548789148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dLbl>
          <c:idx val="0"/>
          <c:layout>
            <c:manualLayout>
              <c:x val="8.4120184561009646E-3"/>
              <c:y val="-2.9925487891487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5-2584-4C07-A71B-43DD48D31846}"/>
              </c:ext>
            </c:extLst>
          </c:dPt>
          <c:dPt>
            <c:idx val="1"/>
            <c:invertIfNegative val="0"/>
            <c:bubble3D val="0"/>
            <c:extLst>
              <c:ext xmlns:c16="http://schemas.microsoft.com/office/drawing/2014/chart" uri="{C3380CC4-5D6E-409C-BE32-E72D297353CC}">
                <c16:uniqueId val="{00000002-2584-4C07-A71B-43DD48D31846}"/>
              </c:ext>
            </c:extLst>
          </c:dPt>
          <c:dPt>
            <c:idx val="2"/>
            <c:invertIfNegative val="0"/>
            <c:bubble3D val="0"/>
            <c:extLst>
              <c:ext xmlns:c16="http://schemas.microsoft.com/office/drawing/2014/chart" uri="{C3380CC4-5D6E-409C-BE32-E72D297353CC}">
                <c16:uniqueId val="{00000001-2584-4C07-A71B-43DD48D31846}"/>
              </c:ext>
            </c:extLst>
          </c:dPt>
          <c:dPt>
            <c:idx val="3"/>
            <c:invertIfNegative val="0"/>
            <c:bubble3D val="0"/>
            <c:extLst>
              <c:ext xmlns:c16="http://schemas.microsoft.com/office/drawing/2014/chart" uri="{C3380CC4-5D6E-409C-BE32-E72D297353CC}">
                <c16:uniqueId val="{00000004-2584-4C07-A71B-43DD48D31846}"/>
              </c:ext>
            </c:extLst>
          </c:dPt>
          <c:dPt>
            <c:idx val="5"/>
            <c:invertIfNegative val="0"/>
            <c:bubble3D val="0"/>
            <c:extLst>
              <c:ext xmlns:c16="http://schemas.microsoft.com/office/drawing/2014/chart" uri="{C3380CC4-5D6E-409C-BE32-E72D297353CC}">
                <c16:uniqueId val="{00000003-2584-4C07-A71B-43DD48D31846}"/>
              </c:ext>
            </c:extLst>
          </c:dPt>
          <c:dPt>
            <c:idx val="6"/>
            <c:invertIfNegative val="0"/>
            <c:bubble3D val="0"/>
            <c:extLst>
              <c:ext xmlns:c16="http://schemas.microsoft.com/office/drawing/2014/chart" uri="{C3380CC4-5D6E-409C-BE32-E72D297353CC}">
                <c16:uniqueId val="{00000006-2584-4C07-A71B-43DD48D31846}"/>
              </c:ext>
            </c:extLst>
          </c:dPt>
          <c:dPt>
            <c:idx val="7"/>
            <c:invertIfNegative val="0"/>
            <c:bubble3D val="0"/>
            <c:extLst>
              <c:ext xmlns:c16="http://schemas.microsoft.com/office/drawing/2014/chart" uri="{C3380CC4-5D6E-409C-BE32-E72D297353CC}">
                <c16:uniqueId val="{00000007-2584-4C07-A71B-43DD48D31846}"/>
              </c:ext>
            </c:extLst>
          </c:dPt>
          <c:dPt>
            <c:idx val="8"/>
            <c:invertIfNegative val="0"/>
            <c:bubble3D val="0"/>
            <c:extLst>
              <c:ext xmlns:c16="http://schemas.microsoft.com/office/drawing/2014/chart" uri="{C3380CC4-5D6E-409C-BE32-E72D297353CC}">
                <c16:uniqueId val="{00000008-2584-4C07-A71B-43DD48D31846}"/>
              </c:ext>
            </c:extLst>
          </c:dPt>
          <c:dPt>
            <c:idx val="9"/>
            <c:invertIfNegative val="0"/>
            <c:bubble3D val="0"/>
            <c:extLst>
              <c:ext xmlns:c16="http://schemas.microsoft.com/office/drawing/2014/chart" uri="{C3380CC4-5D6E-409C-BE32-E72D297353CC}">
                <c16:uniqueId val="{00000009-2584-4C07-A71B-43DD48D31846}"/>
              </c:ext>
            </c:extLst>
          </c:dPt>
          <c:dLbls>
            <c:dLbl>
              <c:idx val="0"/>
              <c:layout>
                <c:manualLayout>
                  <c:x val="0"/>
                  <c:y val="-7.1821170939570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84-4C07-A71B-43DD48D31846}"/>
                </c:ext>
              </c:extLst>
            </c:dLbl>
            <c:dLbl>
              <c:idx val="1"/>
              <c:layout>
                <c:manualLayout>
                  <c:x val="-2.2432049216269255E-2"/>
                  <c:y val="-0.185538024927224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84-4C07-A71B-43DD48D31846}"/>
                </c:ext>
              </c:extLst>
            </c:dLbl>
            <c:dLbl>
              <c:idx val="2"/>
              <c:layout>
                <c:manualLayout>
                  <c:x val="-1.1216024608134621E-2"/>
                  <c:y val="-0.137657244300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84-4C07-A71B-43DD48D31846}"/>
                </c:ext>
              </c:extLst>
            </c:dLbl>
            <c:dLbl>
              <c:idx val="3"/>
              <c:layout>
                <c:manualLayout>
                  <c:x val="-5.6080123040673103E-3"/>
                  <c:y val="-8.9776463674463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84-4C07-A71B-43DD48D31846}"/>
                </c:ext>
              </c:extLst>
            </c:dLbl>
            <c:dLbl>
              <c:idx val="5"/>
              <c:layout>
                <c:manualLayout>
                  <c:x val="0"/>
                  <c:y val="-7.7806268517868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84-4C07-A71B-43DD48D31846}"/>
                </c:ext>
              </c:extLst>
            </c:dLbl>
            <c:dLbl>
              <c:idx val="6"/>
              <c:layout>
                <c:manualLayout>
                  <c:x val="-4.4864098432538482E-2"/>
                  <c:y val="-1.7955292734892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84-4C07-A71B-43DD48D31846}"/>
                </c:ext>
              </c:extLst>
            </c:dLbl>
            <c:dLbl>
              <c:idx val="7"/>
              <c:layout>
                <c:manualLayout>
                  <c:x val="3.6452079976437519E-2"/>
                  <c:y val="-8.97764636744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84-4C07-A71B-43DD48D31846}"/>
                </c:ext>
              </c:extLst>
            </c:dLbl>
            <c:dLbl>
              <c:idx val="8"/>
              <c:layout>
                <c:manualLayout>
                  <c:x val="1.9628043064235483E-2"/>
                  <c:y val="-2.9925487891487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84-4C07-A71B-43DD48D31846}"/>
                </c:ext>
              </c:extLst>
            </c:dLbl>
            <c:dLbl>
              <c:idx val="9"/>
              <c:layout>
                <c:manualLayout>
                  <c:x val="8.4120184561009646E-3"/>
                  <c:y val="-2.9925487891487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84-4C07-A71B-43DD48D318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Sheet1!$O$2:$O$12</c:f>
              <c:strCache>
                <c:ptCount val="10"/>
                <c:pt idx="0">
                  <c:v>Offer 0</c:v>
                </c:pt>
                <c:pt idx="1">
                  <c:v>Offer 1</c:v>
                </c:pt>
                <c:pt idx="2">
                  <c:v>Offer 2</c:v>
                </c:pt>
                <c:pt idx="3">
                  <c:v>Offer 3</c:v>
                </c:pt>
                <c:pt idx="4">
                  <c:v>Offer 4</c:v>
                </c:pt>
                <c:pt idx="5">
                  <c:v>Offer 5</c:v>
                </c:pt>
                <c:pt idx="6">
                  <c:v>Offer 6</c:v>
                </c:pt>
                <c:pt idx="7">
                  <c:v>Offer 7</c:v>
                </c:pt>
                <c:pt idx="8">
                  <c:v>Offer 8</c:v>
                </c:pt>
                <c:pt idx="9">
                  <c:v>Offer 9</c:v>
                </c:pt>
              </c:strCache>
            </c:strRef>
          </c:cat>
          <c:val>
            <c:numRef>
              <c:f>Sheet1!$P$2:$P$12</c:f>
              <c:numCache>
                <c:formatCode>_ "₹"\ * #,##0_ ;_ "₹"\ * \-#,##0_ ;_ "₹"\ * "-"??_ ;_ @_ </c:formatCode>
                <c:ptCount val="10"/>
                <c:pt idx="0">
                  <c:v>364772.00000000023</c:v>
                </c:pt>
                <c:pt idx="1">
                  <c:v>359552.25000000012</c:v>
                </c:pt>
                <c:pt idx="2">
                  <c:v>391059.39999999991</c:v>
                </c:pt>
                <c:pt idx="3">
                  <c:v>376396.85000000003</c:v>
                </c:pt>
                <c:pt idx="4">
                  <c:v>350416.05000000005</c:v>
                </c:pt>
                <c:pt idx="5">
                  <c:v>352470.95000000007</c:v>
                </c:pt>
                <c:pt idx="6">
                  <c:v>403590.24999999983</c:v>
                </c:pt>
                <c:pt idx="7">
                  <c:v>402401.64999999991</c:v>
                </c:pt>
                <c:pt idx="8">
                  <c:v>390881.24999999983</c:v>
                </c:pt>
                <c:pt idx="9">
                  <c:v>378368.30000000005</c:v>
                </c:pt>
              </c:numCache>
            </c:numRef>
          </c:val>
          <c:extLst>
            <c:ext xmlns:c16="http://schemas.microsoft.com/office/drawing/2014/chart" uri="{C3380CC4-5D6E-409C-BE32-E72D297353CC}">
              <c16:uniqueId val="{00000000-2584-4C07-A71B-43DD48D31846}"/>
            </c:ext>
          </c:extLst>
        </c:ser>
        <c:dLbls>
          <c:showLegendKey val="0"/>
          <c:showVal val="1"/>
          <c:showCatName val="0"/>
          <c:showSerName val="0"/>
          <c:showPercent val="0"/>
          <c:showBubbleSize val="0"/>
        </c:dLbls>
        <c:gapWidth val="355"/>
        <c:overlap val="-70"/>
        <c:axId val="1722339455"/>
        <c:axId val="1722352415"/>
      </c:barChart>
      <c:catAx>
        <c:axId val="172233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352415"/>
        <c:crosses val="autoZero"/>
        <c:auto val="1"/>
        <c:lblAlgn val="ctr"/>
        <c:lblOffset val="100"/>
        <c:noMultiLvlLbl val="0"/>
      </c:catAx>
      <c:valAx>
        <c:axId val="1722352415"/>
        <c:scaling>
          <c:orientation val="minMax"/>
        </c:scaling>
        <c:delete val="1"/>
        <c:axPos val="l"/>
        <c:numFmt formatCode="_ &quot;₹&quot;\ * #,##0_ ;_ &quot;₹&quot;\ * \-#,##0_ ;_ &quot;₹&quot;\ * &quot;-&quot;??_ ;_ @_ " sourceLinked="1"/>
        <c:majorTickMark val="none"/>
        <c:minorTickMark val="none"/>
        <c:tickLblPos val="nextTo"/>
        <c:crossAx val="172233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CATEGORY PIE</a:t>
            </a:r>
          </a:p>
        </c:rich>
      </c:tx>
      <c:layout>
        <c:manualLayout>
          <c:xMode val="edge"/>
          <c:yMode val="edge"/>
          <c:x val="0.28731008636106603"/>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4.8743387162463347E-2"/>
              <c:y val="5.16594899261168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hade val="86000"/>
            </a:schemeClr>
          </a:solidFill>
          <a:ln>
            <a:noFill/>
          </a:ln>
          <a:effectLst>
            <a:outerShdw blurRad="254000" sx="102000" sy="102000" algn="ctr" rotWithShape="0">
              <a:prstClr val="black">
                <a:alpha val="20000"/>
              </a:prstClr>
            </a:outerShdw>
          </a:effectLst>
        </c:spPr>
        <c:dLbl>
          <c:idx val="0"/>
          <c:layout>
            <c:manualLayout>
              <c:x val="8.562642505379528E-2"/>
              <c:y val="-0.1004185767809802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tint val="86000"/>
            </a:schemeClr>
          </a:solidFill>
          <a:ln>
            <a:noFill/>
          </a:ln>
          <a:effectLst>
            <a:outerShdw blurRad="254000" sx="102000" sy="102000" algn="ctr" rotWithShape="0">
              <a:prstClr val="black">
                <a:alpha val="20000"/>
              </a:prstClr>
            </a:outerShdw>
          </a:effectLst>
        </c:spPr>
        <c:dLbl>
          <c:idx val="0"/>
          <c:layout>
            <c:manualLayout>
              <c:x val="-2.57912689699849E-3"/>
              <c:y val="1.200374161415420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tint val="58000"/>
            </a:schemeClr>
          </a:solidFill>
          <a:ln>
            <a:noFill/>
          </a:ln>
          <a:effectLst>
            <a:outerShdw blurRad="254000" sx="102000" sy="102000" algn="ctr" rotWithShape="0">
              <a:prstClr val="black">
                <a:alpha val="20000"/>
              </a:prstClr>
            </a:outerShdw>
          </a:effectLst>
        </c:spPr>
        <c:dLbl>
          <c:idx val="0"/>
          <c:layout>
            <c:manualLayout>
              <c:x val="-8.7577005016617245E-3"/>
              <c:y val="6.54927388485189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644742707305575"/>
          <c:y val="0.17932178533829221"/>
          <c:w val="0.55786827452108034"/>
          <c:h val="0.75626506626439238"/>
        </c:manualLayout>
      </c:layout>
      <c:pieChart>
        <c:varyColors val="1"/>
        <c:ser>
          <c:idx val="0"/>
          <c:order val="0"/>
          <c:tx>
            <c:strRef>
              <c:f>Sheet1!$J$1</c:f>
              <c:strCache>
                <c:ptCount val="1"/>
                <c:pt idx="0">
                  <c:v>Total</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FF-45A9-94B5-185CF896C52D}"/>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FF-45A9-94B5-185CF896C52D}"/>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DFF-45A9-94B5-185CF896C52D}"/>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DFF-45A9-94B5-185CF896C52D}"/>
              </c:ext>
            </c:extLst>
          </c:dPt>
          <c:dLbls>
            <c:dLbl>
              <c:idx val="0"/>
              <c:layout>
                <c:manualLayout>
                  <c:x val="4.8743387162463347E-2"/>
                  <c:y val="5.165948992611688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FF-45A9-94B5-185CF896C52D}"/>
                </c:ext>
              </c:extLst>
            </c:dLbl>
            <c:dLbl>
              <c:idx val="1"/>
              <c:layout>
                <c:manualLayout>
                  <c:x val="8.562642505379528E-2"/>
                  <c:y val="-0.1004185767809802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FF-45A9-94B5-185CF896C52D}"/>
                </c:ext>
              </c:extLst>
            </c:dLbl>
            <c:dLbl>
              <c:idx val="2"/>
              <c:layout>
                <c:manualLayout>
                  <c:x val="-2.57912689699849E-3"/>
                  <c:y val="1.200374161415420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FF-45A9-94B5-185CF896C52D}"/>
                </c:ext>
              </c:extLst>
            </c:dLbl>
            <c:dLbl>
              <c:idx val="3"/>
              <c:layout>
                <c:manualLayout>
                  <c:x val="-8.7577005016617245E-3"/>
                  <c:y val="6.54927388485189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DFF-45A9-94B5-185CF896C52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Sheet1!$I$2:$I$6</c:f>
              <c:strCache>
                <c:ptCount val="4"/>
                <c:pt idx="0">
                  <c:v>Beverage</c:v>
                </c:pt>
                <c:pt idx="1">
                  <c:v>Burger</c:v>
                </c:pt>
                <c:pt idx="2">
                  <c:v>Chicken</c:v>
                </c:pt>
                <c:pt idx="3">
                  <c:v>Dessert</c:v>
                </c:pt>
              </c:strCache>
            </c:strRef>
          </c:cat>
          <c:val>
            <c:numRef>
              <c:f>Sheet1!$J$2:$J$6</c:f>
              <c:numCache>
                <c:formatCode>_ "₹"\ * #,##0_ ;_ "₹"\ * \-#,##0_ ;_ "₹"\ * "-"??_ ;_ @_ </c:formatCode>
                <c:ptCount val="4"/>
                <c:pt idx="0">
                  <c:v>893924.10000000021</c:v>
                </c:pt>
                <c:pt idx="1">
                  <c:v>1153843.7000000002</c:v>
                </c:pt>
                <c:pt idx="2">
                  <c:v>836043.94999999925</c:v>
                </c:pt>
                <c:pt idx="3">
                  <c:v>886097.20000000019</c:v>
                </c:pt>
              </c:numCache>
            </c:numRef>
          </c:val>
          <c:extLst>
            <c:ext xmlns:c16="http://schemas.microsoft.com/office/drawing/2014/chart" uri="{C3380CC4-5D6E-409C-BE32-E72D297353CC}">
              <c16:uniqueId val="{00000008-1DFF-45A9-94B5-185CF896C5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[KFC_SALES(RITHIK).xlsx]Sheet1!PivotTable7</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LOYALTY STATUS VS REVENUE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Sheet1!$S$1</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Sheet1!$R$2:$R$5</c:f>
              <c:strCache>
                <c:ptCount val="3"/>
                <c:pt idx="0">
                  <c:v>Gold</c:v>
                </c:pt>
                <c:pt idx="1">
                  <c:v>Platinum</c:v>
                </c:pt>
                <c:pt idx="2">
                  <c:v>Silver</c:v>
                </c:pt>
              </c:strCache>
            </c:strRef>
          </c:cat>
          <c:val>
            <c:numRef>
              <c:f>Sheet1!$S$2:$S$5</c:f>
              <c:numCache>
                <c:formatCode>_ "₹"\ * #,##0_ ;_ "₹"\ * \-#,##0_ ;_ "₹"\ * "-"??_ ;_ @_ </c:formatCode>
                <c:ptCount val="3"/>
                <c:pt idx="0">
                  <c:v>1178533.0000000007</c:v>
                </c:pt>
                <c:pt idx="1">
                  <c:v>1261797.5999999996</c:v>
                </c:pt>
                <c:pt idx="2">
                  <c:v>1329578.3499999985</c:v>
                </c:pt>
              </c:numCache>
            </c:numRef>
          </c:val>
          <c:extLst>
            <c:ext xmlns:c16="http://schemas.microsoft.com/office/drawing/2014/chart" uri="{C3380CC4-5D6E-409C-BE32-E72D297353CC}">
              <c16:uniqueId val="{00000000-4766-4673-82B4-097D9BB962FF}"/>
            </c:ext>
          </c:extLst>
        </c:ser>
        <c:dLbls>
          <c:dLblPos val="outEnd"/>
          <c:showLegendKey val="0"/>
          <c:showVal val="1"/>
          <c:showCatName val="0"/>
          <c:showSerName val="0"/>
          <c:showPercent val="0"/>
          <c:showBubbleSize val="0"/>
        </c:dLbls>
        <c:gapWidth val="355"/>
        <c:overlap val="-70"/>
        <c:axId val="267931039"/>
        <c:axId val="267921439"/>
      </c:barChart>
      <c:catAx>
        <c:axId val="26793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21439"/>
        <c:crosses val="autoZero"/>
        <c:auto val="1"/>
        <c:lblAlgn val="ctr"/>
        <c:lblOffset val="100"/>
        <c:noMultiLvlLbl val="0"/>
      </c:catAx>
      <c:valAx>
        <c:axId val="267921439"/>
        <c:scaling>
          <c:orientation val="minMax"/>
        </c:scaling>
        <c:delete val="1"/>
        <c:axPos val="l"/>
        <c:numFmt formatCode="_ &quot;₹&quot;\ * #,##0_ ;_ &quot;₹&quot;\ * \-#,##0_ ;_ &quot;₹&quot;\ * &quot;-&quot;??_ ;_ @_ " sourceLinked="1"/>
        <c:majorTickMark val="none"/>
        <c:minorTickMark val="none"/>
        <c:tickLblPos val="nextTo"/>
        <c:crossAx val="2679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[KFC_SALES(RITHIK).xlsx]Sheet1!PivotTable10</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C41230"/>
                </a:solidFill>
              </a:rPr>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2">
              <a:shade val="76000"/>
            </a:schemeClr>
          </a:solidFill>
          <a:ln>
            <a:noFill/>
          </a:ln>
          <a:effectLst>
            <a:outerShdw blurRad="254000" sx="102000" sy="102000" algn="ctr" rotWithShape="0">
              <a:prstClr val="black">
                <a:alpha val="20000"/>
              </a:prstClr>
            </a:outerShdw>
          </a:effectLst>
        </c:spPr>
      </c:pivotFmt>
      <c:pivotFmt>
        <c:idx val="6"/>
        <c:spPr>
          <a:solidFill>
            <a:schemeClr val="accent2">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Sheet1!$S$8</c:f>
              <c:strCache>
                <c:ptCount val="1"/>
                <c:pt idx="0">
                  <c:v>Total</c:v>
                </c:pt>
              </c:strCache>
            </c:strRef>
          </c:tx>
          <c:dPt>
            <c:idx val="0"/>
            <c:bubble3D val="0"/>
            <c:spPr>
              <a:solidFill>
                <a:schemeClr val="accent2">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F20-4994-9F4D-DDFD21D4C2E5}"/>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F20-4994-9F4D-DDFD21D4C2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Sheet1!$R$9:$R$11</c:f>
              <c:strCache>
                <c:ptCount val="2"/>
                <c:pt idx="0">
                  <c:v>Female</c:v>
                </c:pt>
                <c:pt idx="1">
                  <c:v>Male</c:v>
                </c:pt>
              </c:strCache>
            </c:strRef>
          </c:cat>
          <c:val>
            <c:numRef>
              <c:f>Sheet1!$S$9:$S$11</c:f>
              <c:numCache>
                <c:formatCode>General</c:formatCode>
                <c:ptCount val="2"/>
                <c:pt idx="0">
                  <c:v>483</c:v>
                </c:pt>
                <c:pt idx="1">
                  <c:v>517</c:v>
                </c:pt>
              </c:numCache>
            </c:numRef>
          </c:val>
          <c:extLst>
            <c:ext xmlns:c16="http://schemas.microsoft.com/office/drawing/2014/chart" uri="{C3380CC4-5D6E-409C-BE32-E72D297353CC}">
              <c16:uniqueId val="{00000004-BF20-4994-9F4D-DDFD21D4C2E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[KFC_SALES(RITHIK).xlsx]Sheet1!PivotTable8</c:name>
    <c:fmtId val="10"/>
  </c:pivotSource>
  <c:chart>
    <c:title>
      <c:tx>
        <c:rich>
          <a:bodyPr rot="0" spcFirstLastPara="1" vertOverflow="ellipsis" vert="horz" wrap="square" anchor="ctr" anchorCtr="1"/>
          <a:lstStyle/>
          <a:p>
            <a:pPr algn="ctr" rtl="0">
              <a:defRPr lang="en-US" sz="1800" b="1" i="0" u="none" strike="noStrike" kern="1200" cap="all" spc="50"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defRPr>
            </a:pPr>
            <a:r>
              <a:rPr lang="en-US" sz="1800" b="1" i="0" u="none" strike="noStrike" kern="1200" cap="all" spc="50"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ORDERS BY aGE GROUP </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50"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2288067879067"/>
          <c:y val="0.17996842205266583"/>
          <c:w val="0.83227866173123144"/>
          <c:h val="0.70658847567987593"/>
        </c:manualLayout>
      </c:layout>
      <c:barChart>
        <c:barDir val="bar"/>
        <c:grouping val="clustered"/>
        <c:varyColors val="0"/>
        <c:ser>
          <c:idx val="0"/>
          <c:order val="0"/>
          <c:tx>
            <c:strRef>
              <c:f>Sheet1!$J$15</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Sheet1!$I$16:$I$21</c:f>
              <c:strCache>
                <c:ptCount val="5"/>
                <c:pt idx="0">
                  <c:v>18-24</c:v>
                </c:pt>
                <c:pt idx="1">
                  <c:v>25-34</c:v>
                </c:pt>
                <c:pt idx="2">
                  <c:v>35-44</c:v>
                </c:pt>
                <c:pt idx="3">
                  <c:v>45-54</c:v>
                </c:pt>
                <c:pt idx="4">
                  <c:v>55+</c:v>
                </c:pt>
              </c:strCache>
            </c:strRef>
          </c:cat>
          <c:val>
            <c:numRef>
              <c:f>Sheet1!$J$16:$J$21</c:f>
              <c:numCache>
                <c:formatCode>General</c:formatCode>
                <c:ptCount val="5"/>
                <c:pt idx="0">
                  <c:v>830</c:v>
                </c:pt>
                <c:pt idx="1">
                  <c:v>1167</c:v>
                </c:pt>
                <c:pt idx="2">
                  <c:v>1134</c:v>
                </c:pt>
                <c:pt idx="3">
                  <c:v>1311</c:v>
                </c:pt>
                <c:pt idx="4">
                  <c:v>558</c:v>
                </c:pt>
              </c:numCache>
            </c:numRef>
          </c:val>
          <c:extLst>
            <c:ext xmlns:c16="http://schemas.microsoft.com/office/drawing/2014/chart" uri="{C3380CC4-5D6E-409C-BE32-E72D297353CC}">
              <c16:uniqueId val="{00000000-1D6E-41EF-85E0-9F173C6CAD9B}"/>
            </c:ext>
          </c:extLst>
        </c:ser>
        <c:dLbls>
          <c:dLblPos val="inEnd"/>
          <c:showLegendKey val="0"/>
          <c:showVal val="1"/>
          <c:showCatName val="0"/>
          <c:showSerName val="0"/>
          <c:showPercent val="0"/>
          <c:showBubbleSize val="0"/>
        </c:dLbls>
        <c:gapWidth val="326"/>
        <c:overlap val="-58"/>
        <c:axId val="619821824"/>
        <c:axId val="619830944"/>
      </c:barChart>
      <c:catAx>
        <c:axId val="6198218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30944"/>
        <c:crosses val="autoZero"/>
        <c:auto val="1"/>
        <c:lblAlgn val="ctr"/>
        <c:lblOffset val="100"/>
        <c:noMultiLvlLbl val="0"/>
      </c:catAx>
      <c:valAx>
        <c:axId val="619830944"/>
        <c:scaling>
          <c:orientation val="minMax"/>
        </c:scaling>
        <c:delete val="1"/>
        <c:axPos val="b"/>
        <c:numFmt formatCode="General" sourceLinked="1"/>
        <c:majorTickMark val="none"/>
        <c:minorTickMark val="none"/>
        <c:tickLblPos val="nextTo"/>
        <c:crossAx val="6198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[KFC_SALES(RITHIK).xlsx]Sheet1!PivotTable12</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DELIVERY</a:t>
            </a:r>
            <a:r>
              <a:rPr lang="en-US" baseline="0"/>
              <a:t> AS PER 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Sheet1!$S$22</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Sheet1!$R$23:$R$26</c:f>
              <c:strCache>
                <c:ptCount val="3"/>
                <c:pt idx="0">
                  <c:v>Fast</c:v>
                </c:pt>
                <c:pt idx="1">
                  <c:v>Late</c:v>
                </c:pt>
                <c:pt idx="2">
                  <c:v>Normal</c:v>
                </c:pt>
              </c:strCache>
            </c:strRef>
          </c:cat>
          <c:val>
            <c:numRef>
              <c:f>Sheet1!$S$23:$S$26</c:f>
              <c:numCache>
                <c:formatCode>General</c:formatCode>
                <c:ptCount val="3"/>
                <c:pt idx="0">
                  <c:v>1087</c:v>
                </c:pt>
                <c:pt idx="1">
                  <c:v>1875</c:v>
                </c:pt>
                <c:pt idx="2">
                  <c:v>2038</c:v>
                </c:pt>
              </c:numCache>
            </c:numRef>
          </c:val>
          <c:extLst>
            <c:ext xmlns:c16="http://schemas.microsoft.com/office/drawing/2014/chart" uri="{C3380CC4-5D6E-409C-BE32-E72D297353CC}">
              <c16:uniqueId val="{00000000-91AB-4640-B458-7BA6FD77A0A6}"/>
            </c:ext>
          </c:extLst>
        </c:ser>
        <c:dLbls>
          <c:dLblPos val="outEnd"/>
          <c:showLegendKey val="0"/>
          <c:showVal val="1"/>
          <c:showCatName val="0"/>
          <c:showSerName val="0"/>
          <c:showPercent val="0"/>
          <c:showBubbleSize val="0"/>
        </c:dLbls>
        <c:gapWidth val="355"/>
        <c:overlap val="-70"/>
        <c:axId val="985185135"/>
        <c:axId val="985187535"/>
      </c:barChart>
      <c:catAx>
        <c:axId val="98518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5187535"/>
        <c:crosses val="autoZero"/>
        <c:auto val="1"/>
        <c:lblAlgn val="ctr"/>
        <c:lblOffset val="100"/>
        <c:noMultiLvlLbl val="0"/>
      </c:catAx>
      <c:valAx>
        <c:axId val="985187535"/>
        <c:scaling>
          <c:orientation val="minMax"/>
        </c:scaling>
        <c:delete val="1"/>
        <c:axPos val="l"/>
        <c:numFmt formatCode="General" sourceLinked="1"/>
        <c:majorTickMark val="none"/>
        <c:minorTickMark val="none"/>
        <c:tickLblPos val="nextTo"/>
        <c:crossAx val="98518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[KFC_SALES(RITHIK).xlsx]Sheet1!PivotTable11</c:name>
    <c:fmtId val="4"/>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254000" sx="102000" sy="102000" algn="ctr" rotWithShape="0">
              <a:prstClr val="black">
                <a:alpha val="20000"/>
              </a:prstClr>
            </a:outerShdw>
          </a:effectLst>
        </c:spPr>
        <c:dLbl>
          <c:idx val="0"/>
          <c:layout>
            <c:manualLayout>
              <c:x val="-0.10370630021597406"/>
              <c:y val="-0.1339681186906576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0.22450167625982262"/>
              <c:y val="-1.057723140871410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tint val="65000"/>
            </a:schemeClr>
          </a:solidFill>
          <a:ln>
            <a:noFill/>
          </a:ln>
          <a:effectLst>
            <a:outerShdw blurRad="254000" sx="102000" sy="102000" algn="ctr" rotWithShape="0">
              <a:prstClr val="black">
                <a:alpha val="20000"/>
              </a:prstClr>
            </a:outerShdw>
          </a:effectLst>
        </c:spPr>
        <c:dLbl>
          <c:idx val="0"/>
          <c:layout>
            <c:manualLayout>
              <c:x val="6.6672694402267599E-2"/>
              <c:y val="-0.203031570932998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Sheet1!$P$22</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A11-48C6-91DC-2481898C25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11-48C6-91DC-2481898C25A8}"/>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11-48C6-91DC-2481898C25A8}"/>
              </c:ext>
            </c:extLst>
          </c:dPt>
          <c:dLbls>
            <c:dLbl>
              <c:idx val="0"/>
              <c:layout>
                <c:manualLayout>
                  <c:x val="-0.10370630021597406"/>
                  <c:y val="-0.1339681186906576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A11-48C6-91DC-2481898C25A8}"/>
                </c:ext>
              </c:extLst>
            </c:dLbl>
            <c:dLbl>
              <c:idx val="1"/>
              <c:layout>
                <c:manualLayout>
                  <c:x val="0.22450167625982262"/>
                  <c:y val="-1.057723140871410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A11-48C6-91DC-2481898C25A8}"/>
                </c:ext>
              </c:extLst>
            </c:dLbl>
            <c:dLbl>
              <c:idx val="2"/>
              <c:layout>
                <c:manualLayout>
                  <c:x val="6.6672694402267599E-2"/>
                  <c:y val="-0.203031570932998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0A11-48C6-91DC-2481898C25A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Sheet1!$O$23:$O$26</c:f>
              <c:strCache>
                <c:ptCount val="3"/>
                <c:pt idx="0">
                  <c:v>Drive-Thru</c:v>
                </c:pt>
                <c:pt idx="1">
                  <c:v>Mall</c:v>
                </c:pt>
                <c:pt idx="2">
                  <c:v>Street</c:v>
                </c:pt>
              </c:strCache>
            </c:strRef>
          </c:cat>
          <c:val>
            <c:numRef>
              <c:f>Sheet1!$P$23:$P$26</c:f>
              <c:numCache>
                <c:formatCode>_ "₹"\ * #,##0_ ;_ "₹"\ * \-#,##0_ ;_ "₹"\ * "-"??_ ;_ @_ </c:formatCode>
                <c:ptCount val="3"/>
                <c:pt idx="0">
                  <c:v>1356264.7</c:v>
                </c:pt>
                <c:pt idx="1">
                  <c:v>1031885.0999999997</c:v>
                </c:pt>
                <c:pt idx="2">
                  <c:v>1381759.1499999994</c:v>
                </c:pt>
              </c:numCache>
            </c:numRef>
          </c:val>
          <c:extLst>
            <c:ext xmlns:c16="http://schemas.microsoft.com/office/drawing/2014/chart" uri="{C3380CC4-5D6E-409C-BE32-E72D297353CC}">
              <c16:uniqueId val="{00000006-0A11-48C6-91DC-2481898C25A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878112935441965"/>
          <c:y val="0.21381997008566381"/>
          <c:w val="0.3477088925384188"/>
          <c:h val="0.5432488782123917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[KFC_SALES(RITHIK).xlsx]Sheet1!PivotTable12</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rgbClr val="C00000"/>
                </a:solidFill>
              </a:rPr>
              <a:t>TOTAL DELIVERY</a:t>
            </a:r>
            <a:r>
              <a:rPr lang="en-US" sz="1600" baseline="0">
                <a:solidFill>
                  <a:srgbClr val="C00000"/>
                </a:solidFill>
              </a:rPr>
              <a:t> BY CATEGORY TYPE </a:t>
            </a:r>
            <a:endParaRPr lang="en-US" sz="1600">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Sheet1!$S$22</c:f>
              <c:strCache>
                <c:ptCount val="1"/>
                <c:pt idx="0">
                  <c:v>Total</c:v>
                </c:pt>
              </c:strCache>
            </c:strRef>
          </c:tx>
          <c:explosion val="14"/>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9F-46A5-9F47-4CB1E809F3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9F-46A5-9F47-4CB1E809F306}"/>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C9F-46A5-9F47-4CB1E809F3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Sheet1!$R$23:$R$26</c:f>
              <c:strCache>
                <c:ptCount val="3"/>
                <c:pt idx="0">
                  <c:v>Fast</c:v>
                </c:pt>
                <c:pt idx="1">
                  <c:v>Late</c:v>
                </c:pt>
                <c:pt idx="2">
                  <c:v>Normal</c:v>
                </c:pt>
              </c:strCache>
            </c:strRef>
          </c:cat>
          <c:val>
            <c:numRef>
              <c:f>Sheet1!$S$23:$S$26</c:f>
              <c:numCache>
                <c:formatCode>General</c:formatCode>
                <c:ptCount val="3"/>
                <c:pt idx="0">
                  <c:v>1087</c:v>
                </c:pt>
                <c:pt idx="1">
                  <c:v>1875</c:v>
                </c:pt>
                <c:pt idx="2">
                  <c:v>2038</c:v>
                </c:pt>
              </c:numCache>
            </c:numRef>
          </c:val>
          <c:extLst>
            <c:ext xmlns:c16="http://schemas.microsoft.com/office/drawing/2014/chart" uri="{C3380CC4-5D6E-409C-BE32-E72D297353CC}">
              <c16:uniqueId val="{00000006-0C9F-46A5-9F47-4CB1E809F30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[KFC_SALES(RITHIK).xlsx]Sheet1!PivotTable11</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08190556355574E-2"/>
          <c:y val="0.18637765859899594"/>
          <c:w val="0.89152198077601774"/>
          <c:h val="0.67039054919339081"/>
        </c:manualLayout>
      </c:layout>
      <c:barChart>
        <c:barDir val="col"/>
        <c:grouping val="clustered"/>
        <c:varyColors val="0"/>
        <c:ser>
          <c:idx val="0"/>
          <c:order val="0"/>
          <c:tx>
            <c:strRef>
              <c:f>Sheet1!$P$22</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Sheet1!$O$23:$O$26</c:f>
              <c:strCache>
                <c:ptCount val="3"/>
                <c:pt idx="0">
                  <c:v>Drive-Thru</c:v>
                </c:pt>
                <c:pt idx="1">
                  <c:v>Mall</c:v>
                </c:pt>
                <c:pt idx="2">
                  <c:v>Street</c:v>
                </c:pt>
              </c:strCache>
            </c:strRef>
          </c:cat>
          <c:val>
            <c:numRef>
              <c:f>Sheet1!$P$23:$P$26</c:f>
              <c:numCache>
                <c:formatCode>_ "₹"\ * #,##0_ ;_ "₹"\ * \-#,##0_ ;_ "₹"\ * "-"??_ ;_ @_ </c:formatCode>
                <c:ptCount val="3"/>
                <c:pt idx="0">
                  <c:v>1356264.7</c:v>
                </c:pt>
                <c:pt idx="1">
                  <c:v>1031885.0999999997</c:v>
                </c:pt>
                <c:pt idx="2">
                  <c:v>1381759.1499999994</c:v>
                </c:pt>
              </c:numCache>
            </c:numRef>
          </c:val>
          <c:extLst>
            <c:ext xmlns:c16="http://schemas.microsoft.com/office/drawing/2014/chart" uri="{C3380CC4-5D6E-409C-BE32-E72D297353CC}">
              <c16:uniqueId val="{00000000-E4F2-44F8-A883-1C4C749D1A12}"/>
            </c:ext>
          </c:extLst>
        </c:ser>
        <c:dLbls>
          <c:dLblPos val="outEnd"/>
          <c:showLegendKey val="0"/>
          <c:showVal val="1"/>
          <c:showCatName val="0"/>
          <c:showSerName val="0"/>
          <c:showPercent val="0"/>
          <c:showBubbleSize val="0"/>
        </c:dLbls>
        <c:gapWidth val="355"/>
        <c:overlap val="-70"/>
        <c:axId val="985139535"/>
        <c:axId val="985143375"/>
      </c:barChart>
      <c:catAx>
        <c:axId val="98513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43375"/>
        <c:crosses val="autoZero"/>
        <c:auto val="1"/>
        <c:lblAlgn val="ctr"/>
        <c:lblOffset val="100"/>
        <c:noMultiLvlLbl val="0"/>
      </c:catAx>
      <c:valAx>
        <c:axId val="985143375"/>
        <c:scaling>
          <c:orientation val="minMax"/>
        </c:scaling>
        <c:delete val="1"/>
        <c:axPos val="l"/>
        <c:numFmt formatCode="_ &quot;₹&quot;\ * #,##0_ ;_ &quot;₹&quot;\ * \-#,##0_ ;_ &quot;₹&quot;\ * &quot;-&quot;??_ ;_ @_ " sourceLinked="1"/>
        <c:majorTickMark val="none"/>
        <c:minorTickMark val="none"/>
        <c:tickLblPos val="nextTo"/>
        <c:crossAx val="98513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[KFC_SALES(RITHIK).xlsx]Sheet1!PivotTable9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Sheet1!$M$22</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Sheet1!$L$23:$L$28</c:f>
              <c:strCache>
                <c:ptCount val="5"/>
                <c:pt idx="0">
                  <c:v>Christineton</c:v>
                </c:pt>
                <c:pt idx="1">
                  <c:v>Sallyburgh</c:v>
                </c:pt>
                <c:pt idx="2">
                  <c:v>Valdezton</c:v>
                </c:pt>
                <c:pt idx="3">
                  <c:v>Port Jacob</c:v>
                </c:pt>
                <c:pt idx="4">
                  <c:v>Rebekahside</c:v>
                </c:pt>
              </c:strCache>
            </c:strRef>
          </c:cat>
          <c:val>
            <c:numRef>
              <c:f>Sheet1!$M$23:$M$28</c:f>
              <c:numCache>
                <c:formatCode>_ "₹"\ * #,##0_ ;_ "₹"\ * \-#,##0_ ;_ "₹"\ * "-"??_ ;_ @_ </c:formatCode>
                <c:ptCount val="5"/>
                <c:pt idx="0">
                  <c:v>174422.30000000002</c:v>
                </c:pt>
                <c:pt idx="1">
                  <c:v>169197.30000000002</c:v>
                </c:pt>
                <c:pt idx="2">
                  <c:v>167947.00000000003</c:v>
                </c:pt>
                <c:pt idx="3">
                  <c:v>167262.5</c:v>
                </c:pt>
                <c:pt idx="4">
                  <c:v>165684.25</c:v>
                </c:pt>
              </c:numCache>
            </c:numRef>
          </c:val>
          <c:extLst>
            <c:ext xmlns:c16="http://schemas.microsoft.com/office/drawing/2014/chart" uri="{C3380CC4-5D6E-409C-BE32-E72D297353CC}">
              <c16:uniqueId val="{00000000-DFD1-4233-9FE1-B08B7C5DF516}"/>
            </c:ext>
          </c:extLst>
        </c:ser>
        <c:dLbls>
          <c:dLblPos val="outEnd"/>
          <c:showLegendKey val="0"/>
          <c:showVal val="1"/>
          <c:showCatName val="0"/>
          <c:showSerName val="0"/>
          <c:showPercent val="0"/>
          <c:showBubbleSize val="0"/>
        </c:dLbls>
        <c:gapWidth val="326"/>
        <c:overlap val="-58"/>
        <c:axId val="41230288"/>
        <c:axId val="41214448"/>
      </c:barChart>
      <c:catAx>
        <c:axId val="412302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214448"/>
        <c:crosses val="autoZero"/>
        <c:auto val="1"/>
        <c:lblAlgn val="ctr"/>
        <c:lblOffset val="100"/>
        <c:noMultiLvlLbl val="0"/>
      </c:catAx>
      <c:valAx>
        <c:axId val="41214448"/>
        <c:scaling>
          <c:orientation val="minMax"/>
        </c:scaling>
        <c:delete val="1"/>
        <c:axPos val="b"/>
        <c:numFmt formatCode="_ &quot;₹&quot;\ * #,##0_ ;_ &quot;₹&quot;\ * \-#,##0_ ;_ &quot;₹&quot;\ * &quot;-&quot;??_ ;_ @_ " sourceLinked="1"/>
        <c:majorTickMark val="none"/>
        <c:minorTickMark val="none"/>
        <c:tickLblPos val="nextTo"/>
        <c:crossAx val="4123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chart" Target="../charts/chart2.xml"/><Relationship Id="rId7" Type="http://schemas.openxmlformats.org/officeDocument/2006/relationships/image" Target="../media/image5.png"/><Relationship Id="rId12" Type="http://schemas.openxmlformats.org/officeDocument/2006/relationships/hyperlink" Target="#' STORE &amp; DELIVERY PERFORMANCE'!A1"/><Relationship Id="rId2" Type="http://schemas.openxmlformats.org/officeDocument/2006/relationships/chart" Target="../charts/chart1.xml"/><Relationship Id="rId1" Type="http://schemas.openxmlformats.org/officeDocument/2006/relationships/hyperlink" Target="#'Sales Analyses'!A1"/><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image" Target="../media/image2.png"/><Relationship Id="rId9" Type="http://schemas.openxmlformats.org/officeDocument/2006/relationships/hyperlink" Target="#'CUSTOMER INSIGHTS'!A1"/><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8.sv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4.xml"/><Relationship Id="rId16" Type="http://schemas.openxmlformats.org/officeDocument/2006/relationships/image" Target="../media/image10.svg"/><Relationship Id="rId1" Type="http://schemas.openxmlformats.org/officeDocument/2006/relationships/chart" Target="../charts/chart3.xml"/><Relationship Id="rId6" Type="http://schemas.openxmlformats.org/officeDocument/2006/relationships/hyperlink" Target="#'Executive Dashboard'!A1"/><Relationship Id="rId11" Type="http://schemas.openxmlformats.org/officeDocument/2006/relationships/hyperlink" Target="#'CUSTOMER INSIGHTS'!A1"/><Relationship Id="rId5" Type="http://schemas.openxmlformats.org/officeDocument/2006/relationships/image" Target="../media/image2.png"/><Relationship Id="rId15" Type="http://schemas.openxmlformats.org/officeDocument/2006/relationships/image" Target="../media/image9.png"/><Relationship Id="rId10" Type="http://schemas.openxmlformats.org/officeDocument/2006/relationships/image" Target="../media/image6.svg"/><Relationship Id="rId4" Type="http://schemas.openxmlformats.org/officeDocument/2006/relationships/chart" Target="../charts/chart6.xml"/><Relationship Id="rId9" Type="http://schemas.openxmlformats.org/officeDocument/2006/relationships/image" Target="../media/image5.png"/><Relationship Id="rId14" Type="http://schemas.openxmlformats.org/officeDocument/2006/relationships/hyperlink" Target="#' STORE &amp; DELIVERY PERFORMANCE'!A1"/></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hyperlink" Target="#' STORE &amp; DELIVERY PERFORMANCE'!A1"/><Relationship Id="rId6" Type="http://schemas.openxmlformats.org/officeDocument/2006/relationships/hyperlink" Target="#'Executive Dashboard'!A1"/><Relationship Id="rId11" Type="http://schemas.openxmlformats.org/officeDocument/2006/relationships/image" Target="../media/image6.svg"/><Relationship Id="rId5" Type="http://schemas.openxmlformats.org/officeDocument/2006/relationships/image" Target="../media/image2.png"/><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hyperlink" Target="#'Sales Analyses'!A1"/><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CUSTOMER INSIGHTS'!A1"/><Relationship Id="rId3" Type="http://schemas.openxmlformats.org/officeDocument/2006/relationships/chart" Target="../charts/chart12.xml"/><Relationship Id="rId7" Type="http://schemas.openxmlformats.org/officeDocument/2006/relationships/hyperlink" Target="#'Executive Dashboard'!A1"/><Relationship Id="rId12" Type="http://schemas.openxmlformats.org/officeDocument/2006/relationships/image" Target="../media/image6.svg"/><Relationship Id="rId17" Type="http://schemas.openxmlformats.org/officeDocument/2006/relationships/image" Target="../media/image10.svg"/><Relationship Id="rId2" Type="http://schemas.openxmlformats.org/officeDocument/2006/relationships/chart" Target="../charts/chart11.xml"/><Relationship Id="rId16" Type="http://schemas.openxmlformats.org/officeDocument/2006/relationships/image" Target="../media/image9.png"/><Relationship Id="rId1" Type="http://schemas.openxmlformats.org/officeDocument/2006/relationships/chart" Target="../charts/chart10.xml"/><Relationship Id="rId6" Type="http://schemas.openxmlformats.org/officeDocument/2006/relationships/image" Target="../media/image2.png"/><Relationship Id="rId11" Type="http://schemas.openxmlformats.org/officeDocument/2006/relationships/image" Target="../media/image5.png"/><Relationship Id="rId5" Type="http://schemas.openxmlformats.org/officeDocument/2006/relationships/chart" Target="../charts/chart14.xml"/><Relationship Id="rId15" Type="http://schemas.openxmlformats.org/officeDocument/2006/relationships/image" Target="../media/image8.svg"/><Relationship Id="rId10" Type="http://schemas.openxmlformats.org/officeDocument/2006/relationships/hyperlink" Target="#'Sales Analyses'!A1"/><Relationship Id="rId4" Type="http://schemas.openxmlformats.org/officeDocument/2006/relationships/chart" Target="../charts/chart13.xml"/><Relationship Id="rId9" Type="http://schemas.openxmlformats.org/officeDocument/2006/relationships/image" Target="../media/image4.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xdr:rowOff>
    </xdr:from>
    <xdr:to>
      <xdr:col>21</xdr:col>
      <xdr:colOff>573444</xdr:colOff>
      <xdr:row>38</xdr:row>
      <xdr:rowOff>1</xdr:rowOff>
    </xdr:to>
    <xdr:grpSp>
      <xdr:nvGrpSpPr>
        <xdr:cNvPr id="14" name="Group 13">
          <a:extLst>
            <a:ext uri="{FF2B5EF4-FFF2-40B4-BE49-F238E27FC236}">
              <a16:creationId xmlns:a16="http://schemas.microsoft.com/office/drawing/2014/main" id="{C830AEAA-824B-74D3-B81B-B7EF87264ECB}"/>
            </a:ext>
          </a:extLst>
        </xdr:cNvPr>
        <xdr:cNvGrpSpPr/>
      </xdr:nvGrpSpPr>
      <xdr:grpSpPr>
        <a:xfrm>
          <a:off x="0" y="190501"/>
          <a:ext cx="13463944" cy="7048500"/>
          <a:chOff x="0" y="136072"/>
          <a:chExt cx="13432194" cy="7192347"/>
        </a:xfrm>
      </xdr:grpSpPr>
      <xdr:sp macro="" textlink="">
        <xdr:nvSpPr>
          <xdr:cNvPr id="13" name="Rectangle: Rounded Corners 12">
            <a:extLst>
              <a:ext uri="{FF2B5EF4-FFF2-40B4-BE49-F238E27FC236}">
                <a16:creationId xmlns:a16="http://schemas.microsoft.com/office/drawing/2014/main" id="{3C57CE7D-5BF1-216C-6F99-5D4099DB5CFF}"/>
              </a:ext>
            </a:extLst>
          </xdr:cNvPr>
          <xdr:cNvSpPr/>
        </xdr:nvSpPr>
        <xdr:spPr>
          <a:xfrm>
            <a:off x="64149" y="262424"/>
            <a:ext cx="13368045" cy="7065995"/>
          </a:xfrm>
          <a:prstGeom prst="roundRect">
            <a:avLst>
              <a:gd name="adj" fmla="val 2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8AC414A9-F1FD-908D-8818-074B261B5501}"/>
              </a:ext>
            </a:extLst>
          </xdr:cNvPr>
          <xdr:cNvSpPr/>
        </xdr:nvSpPr>
        <xdr:spPr>
          <a:xfrm>
            <a:off x="0" y="136072"/>
            <a:ext cx="1884589" cy="7154247"/>
          </a:xfrm>
          <a:prstGeom prst="roundRect">
            <a:avLst>
              <a:gd name="adj" fmla="val 5500"/>
            </a:avLst>
          </a:prstGeom>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grpSp>
    <xdr:clientData/>
  </xdr:twoCellAnchor>
  <xdr:twoCellAnchor>
    <xdr:from>
      <xdr:col>3</xdr:col>
      <xdr:colOff>97194</xdr:colOff>
      <xdr:row>0</xdr:row>
      <xdr:rowOff>155510</xdr:rowOff>
    </xdr:from>
    <xdr:to>
      <xdr:col>21</xdr:col>
      <xdr:colOff>583163</xdr:colOff>
      <xdr:row>7</xdr:row>
      <xdr:rowOff>48597</xdr:rowOff>
    </xdr:to>
    <xdr:sp macro="" textlink="">
      <xdr:nvSpPr>
        <xdr:cNvPr id="18" name="Rectangle 17">
          <a:extLst>
            <a:ext uri="{FF2B5EF4-FFF2-40B4-BE49-F238E27FC236}">
              <a16:creationId xmlns:a16="http://schemas.microsoft.com/office/drawing/2014/main" id="{3613F38A-2909-717D-0959-167866294922}"/>
            </a:ext>
          </a:extLst>
        </xdr:cNvPr>
        <xdr:cNvSpPr/>
      </xdr:nvSpPr>
      <xdr:spPr>
        <a:xfrm>
          <a:off x="1934158" y="155510"/>
          <a:ext cx="11507755" cy="1253801"/>
        </a:xfrm>
        <a:prstGeom prst="rect">
          <a:avLst/>
        </a:prstGeom>
        <a:solidFill>
          <a:srgbClr val="C41230"/>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356507</xdr:colOff>
      <xdr:row>15</xdr:row>
      <xdr:rowOff>68035</xdr:rowOff>
    </xdr:from>
    <xdr:to>
      <xdr:col>13</xdr:col>
      <xdr:colOff>515127</xdr:colOff>
      <xdr:row>37</xdr:row>
      <xdr:rowOff>6607</xdr:rowOff>
    </xdr:to>
    <xdr:sp macro="" textlink="">
      <xdr:nvSpPr>
        <xdr:cNvPr id="23" name="Rectangle: Rounded Corners 22">
          <a:extLst>
            <a:ext uri="{FF2B5EF4-FFF2-40B4-BE49-F238E27FC236}">
              <a16:creationId xmlns:a16="http://schemas.microsoft.com/office/drawing/2014/main" id="{89A55B92-D028-4A67-87C3-0D501DDB48F3}"/>
            </a:ext>
          </a:extLst>
        </xdr:cNvPr>
        <xdr:cNvSpPr/>
      </xdr:nvSpPr>
      <xdr:spPr>
        <a:xfrm>
          <a:off x="2193471" y="2983851"/>
          <a:ext cx="6281835" cy="4215103"/>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14</xdr:col>
      <xdr:colOff>3499</xdr:colOff>
      <xdr:row>15</xdr:row>
      <xdr:rowOff>64926</xdr:rowOff>
    </xdr:from>
    <xdr:to>
      <xdr:col>21</xdr:col>
      <xdr:colOff>466530</xdr:colOff>
      <xdr:row>36</xdr:row>
      <xdr:rowOff>174949</xdr:rowOff>
    </xdr:to>
    <xdr:sp macro="" textlink="">
      <xdr:nvSpPr>
        <xdr:cNvPr id="24" name="Rectangle: Rounded Corners 23">
          <a:extLst>
            <a:ext uri="{FF2B5EF4-FFF2-40B4-BE49-F238E27FC236}">
              <a16:creationId xmlns:a16="http://schemas.microsoft.com/office/drawing/2014/main" id="{A2BAB5A0-7D95-4904-8F44-27CB8F8B4C5C}"/>
            </a:ext>
          </a:extLst>
        </xdr:cNvPr>
        <xdr:cNvSpPr/>
      </xdr:nvSpPr>
      <xdr:spPr>
        <a:xfrm>
          <a:off x="8575999" y="2980742"/>
          <a:ext cx="4749281" cy="4192166"/>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505409</xdr:colOff>
      <xdr:row>8</xdr:row>
      <xdr:rowOff>9721</xdr:rowOff>
    </xdr:from>
    <xdr:to>
      <xdr:col>7</xdr:col>
      <xdr:colOff>87475</xdr:colOff>
      <xdr:row>14</xdr:row>
      <xdr:rowOff>68036</xdr:rowOff>
    </xdr:to>
    <xdr:grpSp>
      <xdr:nvGrpSpPr>
        <xdr:cNvPr id="36" name="Group 35">
          <a:extLst>
            <a:ext uri="{FF2B5EF4-FFF2-40B4-BE49-F238E27FC236}">
              <a16:creationId xmlns:a16="http://schemas.microsoft.com/office/drawing/2014/main" id="{B7222F2B-FAED-F84F-30DD-E5D7A9990449}"/>
            </a:ext>
          </a:extLst>
        </xdr:cNvPr>
        <xdr:cNvGrpSpPr/>
      </xdr:nvGrpSpPr>
      <xdr:grpSpPr>
        <a:xfrm>
          <a:off x="2346909" y="1533721"/>
          <a:ext cx="2037399" cy="1201315"/>
          <a:chOff x="2274337" y="1652298"/>
          <a:chExt cx="2031352" cy="1224642"/>
        </a:xfrm>
        <a:solidFill>
          <a:schemeClr val="bg1">
            <a:lumMod val="95000"/>
          </a:schemeClr>
        </a:solidFill>
      </xdr:grpSpPr>
      <xdr:sp macro="" textlink="">
        <xdr:nvSpPr>
          <xdr:cNvPr id="19" name="Rectangle: Rounded Corners 18">
            <a:extLst>
              <a:ext uri="{FF2B5EF4-FFF2-40B4-BE49-F238E27FC236}">
                <a16:creationId xmlns:a16="http://schemas.microsoft.com/office/drawing/2014/main" id="{D6DE50A8-1F29-8E88-D9EB-A2827E8E7D3A}"/>
              </a:ext>
            </a:extLst>
          </xdr:cNvPr>
          <xdr:cNvSpPr/>
        </xdr:nvSpPr>
        <xdr:spPr>
          <a:xfrm>
            <a:off x="2274337" y="1652298"/>
            <a:ext cx="2031352" cy="1224642"/>
          </a:xfrm>
          <a:prstGeom prst="roundRect">
            <a:avLst>
              <a:gd name="adj" fmla="val 6932"/>
            </a:avLst>
          </a:prstGeom>
          <a:grp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grpSp>
        <xdr:nvGrpSpPr>
          <xdr:cNvPr id="35" name="Group 34">
            <a:extLst>
              <a:ext uri="{FF2B5EF4-FFF2-40B4-BE49-F238E27FC236}">
                <a16:creationId xmlns:a16="http://schemas.microsoft.com/office/drawing/2014/main" id="{AA068909-5FB7-60FE-1A02-B62FADB69B15}"/>
              </a:ext>
            </a:extLst>
          </xdr:cNvPr>
          <xdr:cNvGrpSpPr/>
        </xdr:nvGrpSpPr>
        <xdr:grpSpPr>
          <a:xfrm>
            <a:off x="2332652" y="1798087"/>
            <a:ext cx="1953597" cy="1010818"/>
            <a:chOff x="2332652" y="1798087"/>
            <a:chExt cx="1953597" cy="1010818"/>
          </a:xfrm>
          <a:grpFill/>
        </xdr:grpSpPr>
        <xdr:sp macro="" textlink="Sheet1!D35">
          <xdr:nvSpPr>
            <xdr:cNvPr id="25" name="Rectangle 24">
              <a:extLst>
                <a:ext uri="{FF2B5EF4-FFF2-40B4-BE49-F238E27FC236}">
                  <a16:creationId xmlns:a16="http://schemas.microsoft.com/office/drawing/2014/main" id="{446A2E41-8778-D3B1-A6DA-B9652887E8FC}"/>
                </a:ext>
              </a:extLst>
            </xdr:cNvPr>
            <xdr:cNvSpPr/>
          </xdr:nvSpPr>
          <xdr:spPr>
            <a:xfrm>
              <a:off x="2332652" y="1953599"/>
              <a:ext cx="1953597" cy="8553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F4D6D319-F0BD-4369-87D4-C1C372E72893}" type="TxLink">
                <a:rPr lang="en-US" sz="2000" b="0" i="0" u="none" strike="noStrike">
                  <a:solidFill>
                    <a:srgbClr val="000000"/>
                  </a:solidFill>
                  <a:latin typeface="Calibri"/>
                  <a:ea typeface="Calibri"/>
                  <a:cs typeface="Calibri"/>
                </a:rPr>
                <a:pPr algn="ctr"/>
                <a:t> ₹ 37,69,908.95 </a:t>
              </a:fld>
              <a:endParaRPr lang="en-IN" sz="2000"/>
            </a:p>
          </xdr:txBody>
        </xdr:sp>
        <xdr:sp macro="" textlink="">
          <xdr:nvSpPr>
            <xdr:cNvPr id="26" name="TextBox 25">
              <a:extLst>
                <a:ext uri="{FF2B5EF4-FFF2-40B4-BE49-F238E27FC236}">
                  <a16:creationId xmlns:a16="http://schemas.microsoft.com/office/drawing/2014/main" id="{465B0FCB-D7DE-0E54-E906-C338C24A1946}"/>
                </a:ext>
              </a:extLst>
            </xdr:cNvPr>
            <xdr:cNvSpPr txBox="1"/>
          </xdr:nvSpPr>
          <xdr:spPr>
            <a:xfrm>
              <a:off x="2410408" y="1798087"/>
              <a:ext cx="1710612" cy="50540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 REVENUE</a:t>
              </a:r>
            </a:p>
          </xdr:txBody>
        </xdr:sp>
      </xdr:grpSp>
    </xdr:grpSp>
    <xdr:clientData/>
  </xdr:twoCellAnchor>
  <xdr:twoCellAnchor>
    <xdr:from>
      <xdr:col>7</xdr:col>
      <xdr:colOff>337069</xdr:colOff>
      <xdr:row>7</xdr:row>
      <xdr:rowOff>171841</xdr:rowOff>
    </xdr:from>
    <xdr:to>
      <xdr:col>10</xdr:col>
      <xdr:colOff>531457</xdr:colOff>
      <xdr:row>14</xdr:row>
      <xdr:rowOff>35768</xdr:rowOff>
    </xdr:to>
    <xdr:grpSp>
      <xdr:nvGrpSpPr>
        <xdr:cNvPr id="46" name="Group 45">
          <a:extLst>
            <a:ext uri="{FF2B5EF4-FFF2-40B4-BE49-F238E27FC236}">
              <a16:creationId xmlns:a16="http://schemas.microsoft.com/office/drawing/2014/main" id="{CFFFC599-FE0C-8BF1-269F-9EAC42BF7B91}"/>
            </a:ext>
          </a:extLst>
        </xdr:cNvPr>
        <xdr:cNvGrpSpPr/>
      </xdr:nvGrpSpPr>
      <xdr:grpSpPr>
        <a:xfrm>
          <a:off x="4633902" y="1505341"/>
          <a:ext cx="2035888" cy="1197427"/>
          <a:chOff x="4496967" y="1940769"/>
          <a:chExt cx="2031352" cy="1224642"/>
        </a:xfrm>
        <a:solidFill>
          <a:schemeClr val="bg1">
            <a:lumMod val="95000"/>
          </a:schemeClr>
        </a:solidFill>
      </xdr:grpSpPr>
      <xdr:sp macro="" textlink="">
        <xdr:nvSpPr>
          <xdr:cNvPr id="27" name="Rectangle: Rounded Corners 26">
            <a:extLst>
              <a:ext uri="{FF2B5EF4-FFF2-40B4-BE49-F238E27FC236}">
                <a16:creationId xmlns:a16="http://schemas.microsoft.com/office/drawing/2014/main" id="{2789C695-B2F3-4265-9E13-A3656D163BEF}"/>
              </a:ext>
            </a:extLst>
          </xdr:cNvPr>
          <xdr:cNvSpPr/>
        </xdr:nvSpPr>
        <xdr:spPr>
          <a:xfrm>
            <a:off x="4496967" y="1940769"/>
            <a:ext cx="2031352" cy="1224642"/>
          </a:xfrm>
          <a:prstGeom prst="roundRect">
            <a:avLst>
              <a:gd name="adj" fmla="val 6932"/>
            </a:avLst>
          </a:prstGeom>
          <a:grp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grpSp>
        <xdr:nvGrpSpPr>
          <xdr:cNvPr id="30" name="Group 29">
            <a:extLst>
              <a:ext uri="{FF2B5EF4-FFF2-40B4-BE49-F238E27FC236}">
                <a16:creationId xmlns:a16="http://schemas.microsoft.com/office/drawing/2014/main" id="{4B695F7B-4788-87A8-0B30-96812BF87F3A}"/>
              </a:ext>
            </a:extLst>
          </xdr:cNvPr>
          <xdr:cNvGrpSpPr/>
        </xdr:nvGrpSpPr>
        <xdr:grpSpPr>
          <a:xfrm>
            <a:off x="4587552" y="2147984"/>
            <a:ext cx="1768929" cy="923342"/>
            <a:chOff x="4509796" y="1856403"/>
            <a:chExt cx="1768929" cy="923342"/>
          </a:xfrm>
          <a:grpFill/>
        </xdr:grpSpPr>
        <xdr:sp macro="" textlink="Sheet1!D36">
          <xdr:nvSpPr>
            <xdr:cNvPr id="28" name="Rectangle 27">
              <a:extLst>
                <a:ext uri="{FF2B5EF4-FFF2-40B4-BE49-F238E27FC236}">
                  <a16:creationId xmlns:a16="http://schemas.microsoft.com/office/drawing/2014/main" id="{ADCE4D42-2096-D99F-EF82-4A9820E82CA9}"/>
                </a:ext>
              </a:extLst>
            </xdr:cNvPr>
            <xdr:cNvSpPr/>
          </xdr:nvSpPr>
          <xdr:spPr>
            <a:xfrm>
              <a:off x="4597270" y="2216021"/>
              <a:ext cx="1574541" cy="56372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2DD960-7A73-4E68-99B7-473745293ACF}" type="TxLink">
                <a:rPr lang="en-US" sz="2000" b="0" i="0" u="none" strike="noStrike">
                  <a:solidFill>
                    <a:srgbClr val="000000"/>
                  </a:solidFill>
                  <a:latin typeface="Calibri"/>
                  <a:ea typeface="Calibri"/>
                  <a:cs typeface="Calibri"/>
                </a:rPr>
                <a:pPr algn="ctr"/>
                <a:t>5000</a:t>
              </a:fld>
              <a:endParaRPr lang="en-IN" sz="2000"/>
            </a:p>
          </xdr:txBody>
        </xdr:sp>
        <xdr:sp macro="" textlink="">
          <xdr:nvSpPr>
            <xdr:cNvPr id="29" name="TextBox 28">
              <a:extLst>
                <a:ext uri="{FF2B5EF4-FFF2-40B4-BE49-F238E27FC236}">
                  <a16:creationId xmlns:a16="http://schemas.microsoft.com/office/drawing/2014/main" id="{A5C9DB9E-BD9A-0C1A-CEEB-6A083FBDB0B7}"/>
                </a:ext>
              </a:extLst>
            </xdr:cNvPr>
            <xdr:cNvSpPr txBox="1"/>
          </xdr:nvSpPr>
          <xdr:spPr>
            <a:xfrm>
              <a:off x="4509796" y="1856403"/>
              <a:ext cx="1768929" cy="3596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IN" sz="14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ORDERS</a:t>
              </a:r>
              <a:endPar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grpSp>
    <xdr:clientData/>
  </xdr:twoCellAnchor>
  <xdr:twoCellAnchor>
    <xdr:from>
      <xdr:col>11</xdr:col>
      <xdr:colOff>120131</xdr:colOff>
      <xdr:row>7</xdr:row>
      <xdr:rowOff>178450</xdr:rowOff>
    </xdr:from>
    <xdr:to>
      <xdr:col>14</xdr:col>
      <xdr:colOff>314519</xdr:colOff>
      <xdr:row>14</xdr:row>
      <xdr:rowOff>42377</xdr:rowOff>
    </xdr:to>
    <xdr:grpSp>
      <xdr:nvGrpSpPr>
        <xdr:cNvPr id="34" name="Group 33">
          <a:extLst>
            <a:ext uri="{FF2B5EF4-FFF2-40B4-BE49-F238E27FC236}">
              <a16:creationId xmlns:a16="http://schemas.microsoft.com/office/drawing/2014/main" id="{F2FC6223-90C0-A933-C6EB-6733E8E65938}"/>
            </a:ext>
          </a:extLst>
        </xdr:cNvPr>
        <xdr:cNvGrpSpPr/>
      </xdr:nvGrpSpPr>
      <xdr:grpSpPr>
        <a:xfrm>
          <a:off x="6872298" y="1511950"/>
          <a:ext cx="2035888" cy="1197427"/>
          <a:chOff x="6670999" y="1665516"/>
          <a:chExt cx="2031352" cy="1224642"/>
        </a:xfrm>
      </xdr:grpSpPr>
      <xdr:sp macro="" textlink="">
        <xdr:nvSpPr>
          <xdr:cNvPr id="31" name="Rectangle: Rounded Corners 30">
            <a:extLst>
              <a:ext uri="{FF2B5EF4-FFF2-40B4-BE49-F238E27FC236}">
                <a16:creationId xmlns:a16="http://schemas.microsoft.com/office/drawing/2014/main" id="{D9EF2BE4-1045-4EDC-A927-1DE0881C5272}"/>
              </a:ext>
            </a:extLst>
          </xdr:cNvPr>
          <xdr:cNvSpPr/>
        </xdr:nvSpPr>
        <xdr:spPr>
          <a:xfrm>
            <a:off x="6670999" y="166551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D37">
        <xdr:nvSpPr>
          <xdr:cNvPr id="32" name="Rectangle 31">
            <a:extLst>
              <a:ext uri="{FF2B5EF4-FFF2-40B4-BE49-F238E27FC236}">
                <a16:creationId xmlns:a16="http://schemas.microsoft.com/office/drawing/2014/main" id="{03C8A0CA-0249-74A0-A649-C8B9E2616DE2}"/>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AC66AF-73E4-4773-99C4-00C45D00594A}" type="TxLink">
              <a:rPr lang="en-US" sz="2000" b="0" i="0" u="none" strike="noStrike">
                <a:solidFill>
                  <a:srgbClr val="000000"/>
                </a:solidFill>
                <a:latin typeface="Calibri"/>
                <a:ea typeface="Calibri"/>
                <a:cs typeface="Calibri"/>
              </a:rPr>
              <a:pPr algn="ctr"/>
              <a:t>3.0</a:t>
            </a:fld>
            <a:endParaRPr lang="en-IN" sz="2000"/>
          </a:p>
        </xdr:txBody>
      </xdr:sp>
      <xdr:sp macro="" textlink="">
        <xdr:nvSpPr>
          <xdr:cNvPr id="33" name="TextBox 32">
            <a:extLst>
              <a:ext uri="{FF2B5EF4-FFF2-40B4-BE49-F238E27FC236}">
                <a16:creationId xmlns:a16="http://schemas.microsoft.com/office/drawing/2014/main" id="{810359A0-EB75-F495-78CD-CA3C1FF05B1D}"/>
              </a:ext>
            </a:extLst>
          </xdr:cNvPr>
          <xdr:cNvSpPr txBox="1"/>
        </xdr:nvSpPr>
        <xdr:spPr>
          <a:xfrm>
            <a:off x="6861887" y="1778647"/>
            <a:ext cx="1691173" cy="485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AVERAGE</a:t>
            </a:r>
            <a:r>
              <a:rPr lang="en-IN" sz="14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RATING</a:t>
            </a:r>
            <a:endPar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14</xdr:col>
      <xdr:colOff>505797</xdr:colOff>
      <xdr:row>7</xdr:row>
      <xdr:rowOff>155901</xdr:rowOff>
    </xdr:from>
    <xdr:to>
      <xdr:col>18</xdr:col>
      <xdr:colOff>87863</xdr:colOff>
      <xdr:row>14</xdr:row>
      <xdr:rowOff>19828</xdr:rowOff>
    </xdr:to>
    <xdr:grpSp>
      <xdr:nvGrpSpPr>
        <xdr:cNvPr id="38" name="Group 37">
          <a:extLst>
            <a:ext uri="{FF2B5EF4-FFF2-40B4-BE49-F238E27FC236}">
              <a16:creationId xmlns:a16="http://schemas.microsoft.com/office/drawing/2014/main" id="{48F48CDA-4F89-45BE-AAD4-2BD3441EE046}"/>
            </a:ext>
          </a:extLst>
        </xdr:cNvPr>
        <xdr:cNvGrpSpPr/>
      </xdr:nvGrpSpPr>
      <xdr:grpSpPr>
        <a:xfrm>
          <a:off x="9099464" y="1489401"/>
          <a:ext cx="2037399" cy="1197427"/>
          <a:chOff x="6670999" y="1665516"/>
          <a:chExt cx="2031352" cy="1224642"/>
        </a:xfrm>
      </xdr:grpSpPr>
      <xdr:sp macro="" textlink="">
        <xdr:nvSpPr>
          <xdr:cNvPr id="39" name="Rectangle: Rounded Corners 38">
            <a:extLst>
              <a:ext uri="{FF2B5EF4-FFF2-40B4-BE49-F238E27FC236}">
                <a16:creationId xmlns:a16="http://schemas.microsoft.com/office/drawing/2014/main" id="{728138BD-530A-FB55-3CE3-59E168E4B98D}"/>
              </a:ext>
            </a:extLst>
          </xdr:cNvPr>
          <xdr:cNvSpPr/>
        </xdr:nvSpPr>
        <xdr:spPr>
          <a:xfrm>
            <a:off x="6670999" y="166551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D38">
        <xdr:nvSpPr>
          <xdr:cNvPr id="40" name="Rectangle 39">
            <a:extLst>
              <a:ext uri="{FF2B5EF4-FFF2-40B4-BE49-F238E27FC236}">
                <a16:creationId xmlns:a16="http://schemas.microsoft.com/office/drawing/2014/main" id="{6F714FF0-3F05-C76F-38D6-D0E078BC0EC3}"/>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45D03C-5073-4EEB-8A33-460BBEB75B49}" type="TxLink">
              <a:rPr lang="en-US" sz="1800" b="0" i="0" u="none" strike="noStrike">
                <a:solidFill>
                  <a:srgbClr val="000000"/>
                </a:solidFill>
                <a:latin typeface="Calibri"/>
                <a:ea typeface="Calibri"/>
                <a:cs typeface="Calibri"/>
              </a:rPr>
              <a:pPr algn="ctr"/>
              <a:t> ₹ 16,39,710.30 </a:t>
            </a:fld>
            <a:endParaRPr lang="en-IN" sz="1800"/>
          </a:p>
        </xdr:txBody>
      </xdr:sp>
      <xdr:sp macro="" textlink="">
        <xdr:nvSpPr>
          <xdr:cNvPr id="41" name="TextBox 40">
            <a:extLst>
              <a:ext uri="{FF2B5EF4-FFF2-40B4-BE49-F238E27FC236}">
                <a16:creationId xmlns:a16="http://schemas.microsoft.com/office/drawing/2014/main" id="{5222FCB3-11C7-E02B-FD27-ADF5B50997F1}"/>
              </a:ext>
            </a:extLst>
          </xdr:cNvPr>
          <xdr:cNvSpPr txBox="1"/>
        </xdr:nvSpPr>
        <xdr:spPr>
          <a:xfrm>
            <a:off x="6861887" y="1778647"/>
            <a:ext cx="1691173" cy="485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IN" sz="14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PROFIT</a:t>
            </a:r>
            <a:endPar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18</xdr:col>
      <xdr:colOff>184669</xdr:colOff>
      <xdr:row>7</xdr:row>
      <xdr:rowOff>133352</xdr:rowOff>
    </xdr:from>
    <xdr:to>
      <xdr:col>21</xdr:col>
      <xdr:colOff>456813</xdr:colOff>
      <xdr:row>13</xdr:row>
      <xdr:rowOff>191667</xdr:rowOff>
    </xdr:to>
    <xdr:grpSp>
      <xdr:nvGrpSpPr>
        <xdr:cNvPr id="42" name="Group 41">
          <a:extLst>
            <a:ext uri="{FF2B5EF4-FFF2-40B4-BE49-F238E27FC236}">
              <a16:creationId xmlns:a16="http://schemas.microsoft.com/office/drawing/2014/main" id="{01BA984C-EF43-4DB2-B2C6-65F0553E2883}"/>
            </a:ext>
          </a:extLst>
        </xdr:cNvPr>
        <xdr:cNvGrpSpPr/>
      </xdr:nvGrpSpPr>
      <xdr:grpSpPr>
        <a:xfrm>
          <a:off x="11233669" y="1466852"/>
          <a:ext cx="2113644" cy="1201315"/>
          <a:chOff x="6634844" y="1665516"/>
          <a:chExt cx="2109108" cy="1224642"/>
        </a:xfrm>
      </xdr:grpSpPr>
      <xdr:sp macro="" textlink="">
        <xdr:nvSpPr>
          <xdr:cNvPr id="43" name="Rectangle: Rounded Corners 42">
            <a:extLst>
              <a:ext uri="{FF2B5EF4-FFF2-40B4-BE49-F238E27FC236}">
                <a16:creationId xmlns:a16="http://schemas.microsoft.com/office/drawing/2014/main" id="{C8A2A3EC-2457-3B48-4C7D-35364877FB03}"/>
              </a:ext>
            </a:extLst>
          </xdr:cNvPr>
          <xdr:cNvSpPr/>
        </xdr:nvSpPr>
        <xdr:spPr>
          <a:xfrm>
            <a:off x="6670999" y="166551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D39">
        <xdr:nvSpPr>
          <xdr:cNvPr id="44" name="Rectangle 43">
            <a:extLst>
              <a:ext uri="{FF2B5EF4-FFF2-40B4-BE49-F238E27FC236}">
                <a16:creationId xmlns:a16="http://schemas.microsoft.com/office/drawing/2014/main" id="{222CAA17-950B-0588-E82C-82A7E8739C54}"/>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1AA999-5E06-4C30-ADDD-CE8B835E7AE6}" type="TxLink">
              <a:rPr lang="en-US" sz="2000" b="0" i="0" u="none" strike="noStrike">
                <a:solidFill>
                  <a:srgbClr val="000000"/>
                </a:solidFill>
                <a:latin typeface="Calibri"/>
                <a:ea typeface="Calibri"/>
                <a:cs typeface="Calibri"/>
              </a:rPr>
              <a:pPr algn="ctr"/>
              <a:t>43%</a:t>
            </a:fld>
            <a:endParaRPr lang="en-IN" sz="2000"/>
          </a:p>
        </xdr:txBody>
      </xdr:sp>
      <xdr:sp macro="" textlink="">
        <xdr:nvSpPr>
          <xdr:cNvPr id="45" name="TextBox 44">
            <a:extLst>
              <a:ext uri="{FF2B5EF4-FFF2-40B4-BE49-F238E27FC236}">
                <a16:creationId xmlns:a16="http://schemas.microsoft.com/office/drawing/2014/main" id="{1E27E606-DB53-E1A6-6695-0D3E49BD7004}"/>
              </a:ext>
            </a:extLst>
          </xdr:cNvPr>
          <xdr:cNvSpPr txBox="1"/>
        </xdr:nvSpPr>
        <xdr:spPr>
          <a:xfrm>
            <a:off x="6634844" y="1697394"/>
            <a:ext cx="2109108" cy="67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IN" sz="12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PROFIT MARGIN %</a:t>
            </a:r>
            <a:endPar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3</xdr:col>
      <xdr:colOff>447091</xdr:colOff>
      <xdr:row>18</xdr:row>
      <xdr:rowOff>126352</xdr:rowOff>
    </xdr:from>
    <xdr:to>
      <xdr:col>13</xdr:col>
      <xdr:colOff>437371</xdr:colOff>
      <xdr:row>36</xdr:row>
      <xdr:rowOff>126353</xdr:rowOff>
    </xdr:to>
    <xdr:graphicFrame macro="">
      <xdr:nvGraphicFramePr>
        <xdr:cNvPr id="48" name="Chart 47">
          <a:extLst>
            <a:ext uri="{FF2B5EF4-FFF2-40B4-BE49-F238E27FC236}">
              <a16:creationId xmlns:a16="http://schemas.microsoft.com/office/drawing/2014/main" id="{F2D2B1FD-C232-4C56-A0B2-6336B33D7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437958</xdr:colOff>
      <xdr:row>15</xdr:row>
      <xdr:rowOff>182725</xdr:rowOff>
    </xdr:from>
    <xdr:to>
      <xdr:col>8</xdr:col>
      <xdr:colOff>165815</xdr:colOff>
      <xdr:row>19</xdr:row>
      <xdr:rowOff>21383</xdr:rowOff>
    </xdr:to>
    <xdr:sp macro="" textlink="">
      <xdr:nvSpPr>
        <xdr:cNvPr id="49" name="TextBox 48">
          <a:extLst>
            <a:ext uri="{FF2B5EF4-FFF2-40B4-BE49-F238E27FC236}">
              <a16:creationId xmlns:a16="http://schemas.microsoft.com/office/drawing/2014/main" id="{F7B8799B-28B8-CCE4-F3CD-2E4993A4AECE}"/>
            </a:ext>
          </a:extLst>
        </xdr:cNvPr>
        <xdr:cNvSpPr txBox="1"/>
      </xdr:nvSpPr>
      <xdr:spPr>
        <a:xfrm>
          <a:off x="2266758" y="3040225"/>
          <a:ext cx="2775857" cy="60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C41230"/>
              </a:solidFill>
              <a:latin typeface="Satoshi"/>
              <a:ea typeface="Sans Serif Collection" panose="020B0502040504020204" pitchFamily="34" charset="0"/>
              <a:cs typeface="Sans Serif Collection" panose="020B0502040504020204" pitchFamily="34" charset="0"/>
            </a:rPr>
            <a:t>REVENUE BY MONTH</a:t>
          </a:r>
        </a:p>
      </xdr:txBody>
    </xdr:sp>
    <xdr:clientData/>
  </xdr:twoCellAnchor>
  <xdr:twoCellAnchor>
    <xdr:from>
      <xdr:col>14</xdr:col>
      <xdr:colOff>87474</xdr:colOff>
      <xdr:row>15</xdr:row>
      <xdr:rowOff>136072</xdr:rowOff>
    </xdr:from>
    <xdr:to>
      <xdr:col>21</xdr:col>
      <xdr:colOff>476250</xdr:colOff>
      <xdr:row>36</xdr:row>
      <xdr:rowOff>48597</xdr:rowOff>
    </xdr:to>
    <xdr:graphicFrame macro="">
      <xdr:nvGraphicFramePr>
        <xdr:cNvPr id="52" name="Chart 51">
          <a:extLst>
            <a:ext uri="{FF2B5EF4-FFF2-40B4-BE49-F238E27FC236}">
              <a16:creationId xmlns:a16="http://schemas.microsoft.com/office/drawing/2014/main" id="{5D06A3E3-7785-4EE7-A9A4-9C9707E9B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476251</xdr:colOff>
      <xdr:row>1</xdr:row>
      <xdr:rowOff>106913</xdr:rowOff>
    </xdr:from>
    <xdr:to>
      <xdr:col>23</xdr:col>
      <xdr:colOff>213827</xdr:colOff>
      <xdr:row>5</xdr:row>
      <xdr:rowOff>184668</xdr:rowOff>
    </xdr:to>
    <xdr:sp macro="" textlink="">
      <xdr:nvSpPr>
        <xdr:cNvPr id="53" name="TextBox 52">
          <a:extLst>
            <a:ext uri="{FF2B5EF4-FFF2-40B4-BE49-F238E27FC236}">
              <a16:creationId xmlns:a16="http://schemas.microsoft.com/office/drawing/2014/main" id="{B869E9CA-501F-4815-2175-DDBB45B61904}"/>
            </a:ext>
          </a:extLst>
        </xdr:cNvPr>
        <xdr:cNvSpPr txBox="1"/>
      </xdr:nvSpPr>
      <xdr:spPr>
        <a:xfrm>
          <a:off x="9048751" y="301301"/>
          <a:ext cx="5248469" cy="85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Sans Serif Collection" panose="020B0502040504020204" pitchFamily="34" charset="0"/>
              <a:ea typeface="Sans Serif Collection" panose="020B0502040504020204" pitchFamily="34" charset="0"/>
              <a:cs typeface="Sans Serif Collection" panose="020B0502040504020204" pitchFamily="34" charset="0"/>
            </a:rPr>
            <a:t>DASHBOARD</a:t>
          </a:r>
        </a:p>
      </xdr:txBody>
    </xdr:sp>
    <xdr:clientData/>
  </xdr:twoCellAnchor>
  <xdr:twoCellAnchor>
    <xdr:from>
      <xdr:col>0</xdr:col>
      <xdr:colOff>125469</xdr:colOff>
      <xdr:row>1</xdr:row>
      <xdr:rowOff>111557</xdr:rowOff>
    </xdr:from>
    <xdr:to>
      <xdr:col>3</xdr:col>
      <xdr:colOff>17089</xdr:colOff>
      <xdr:row>29</xdr:row>
      <xdr:rowOff>97195</xdr:rowOff>
    </xdr:to>
    <xdr:grpSp>
      <xdr:nvGrpSpPr>
        <xdr:cNvPr id="16" name="Group 15">
          <a:extLst>
            <a:ext uri="{FF2B5EF4-FFF2-40B4-BE49-F238E27FC236}">
              <a16:creationId xmlns:a16="http://schemas.microsoft.com/office/drawing/2014/main" id="{EFD41D9C-7148-7251-68A4-5A1EBBE93C7F}"/>
            </a:ext>
          </a:extLst>
        </xdr:cNvPr>
        <xdr:cNvGrpSpPr/>
      </xdr:nvGrpSpPr>
      <xdr:grpSpPr>
        <a:xfrm>
          <a:off x="125469" y="302057"/>
          <a:ext cx="1733120" cy="5319638"/>
          <a:chOff x="164347" y="403138"/>
          <a:chExt cx="1728584" cy="5428495"/>
        </a:xfrm>
      </xdr:grpSpPr>
      <xdr:pic>
        <xdr:nvPicPr>
          <xdr:cNvPr id="17" name="Picture 16">
            <a:extLst>
              <a:ext uri="{FF2B5EF4-FFF2-40B4-BE49-F238E27FC236}">
                <a16:creationId xmlns:a16="http://schemas.microsoft.com/office/drawing/2014/main" id="{D52207BF-8E46-E7F5-6AC4-AF3D93A6991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4347" y="403138"/>
            <a:ext cx="1728584" cy="986735"/>
          </a:xfrm>
          <a:prstGeom prst="rect">
            <a:avLst/>
          </a:prstGeom>
        </xdr:spPr>
      </xdr:pic>
      <xdr:pic>
        <xdr:nvPicPr>
          <xdr:cNvPr id="3" name="Graphic 2" descr="Home with solid fill">
            <a:extLst>
              <a:ext uri="{FF2B5EF4-FFF2-40B4-BE49-F238E27FC236}">
                <a16:creationId xmlns:a16="http://schemas.microsoft.com/office/drawing/2014/main" id="{ED3E729A-8927-1010-EEF5-C1284978E1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3444" y="1836964"/>
            <a:ext cx="631761" cy="631761"/>
          </a:xfrm>
          <a:prstGeom prst="rect">
            <a:avLst/>
          </a:prstGeom>
        </xdr:spPr>
      </xdr:pic>
      <xdr:pic>
        <xdr:nvPicPr>
          <xdr:cNvPr id="5" name="Graphic 4" descr="Money with solid fill">
            <a:extLst>
              <a:ext uri="{FF2B5EF4-FFF2-40B4-BE49-F238E27FC236}">
                <a16:creationId xmlns:a16="http://schemas.microsoft.com/office/drawing/2014/main" id="{1E8EDFF4-73EF-1B98-B847-C7ACD02ED8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6248" y="2789464"/>
            <a:ext cx="816430" cy="816430"/>
          </a:xfrm>
          <a:prstGeom prst="rect">
            <a:avLst/>
          </a:prstGeom>
        </xdr:spPr>
      </xdr:pic>
      <xdr:pic>
        <xdr:nvPicPr>
          <xdr:cNvPr id="7" name="Graphic 6" descr="Target Audience with solid fill">
            <a:hlinkClick xmlns:r="http://schemas.openxmlformats.org/officeDocument/2006/relationships" r:id="rId9"/>
            <a:extLst>
              <a:ext uri="{FF2B5EF4-FFF2-40B4-BE49-F238E27FC236}">
                <a16:creationId xmlns:a16="http://schemas.microsoft.com/office/drawing/2014/main" id="{3F68C49B-6E9B-133C-F729-0F3F7714832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15128" y="4043266"/>
            <a:ext cx="777551" cy="777551"/>
          </a:xfrm>
          <a:prstGeom prst="rect">
            <a:avLst/>
          </a:prstGeom>
        </xdr:spPr>
      </xdr:pic>
      <xdr:pic>
        <xdr:nvPicPr>
          <xdr:cNvPr id="9" name="Graphic 8" descr="Shopping cart with solid fill">
            <a:hlinkClick xmlns:r="http://schemas.openxmlformats.org/officeDocument/2006/relationships" r:id="rId12"/>
            <a:extLst>
              <a:ext uri="{FF2B5EF4-FFF2-40B4-BE49-F238E27FC236}">
                <a16:creationId xmlns:a16="http://schemas.microsoft.com/office/drawing/2014/main" id="{2449AEFD-4E20-098F-50AF-7574051D634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12321" y="5229031"/>
            <a:ext cx="602602" cy="602602"/>
          </a:xfrm>
          <a:prstGeom prst="rect">
            <a:avLst/>
          </a:prstGeom>
        </xdr:spPr>
      </xdr:pic>
    </xdr:grpSp>
    <xdr:clientData/>
  </xdr:twoCellAnchor>
  <xdr:twoCellAnchor editAs="oneCell">
    <xdr:from>
      <xdr:col>9</xdr:col>
      <xdr:colOff>581024</xdr:colOff>
      <xdr:row>15</xdr:row>
      <xdr:rowOff>114300</xdr:rowOff>
    </xdr:from>
    <xdr:to>
      <xdr:col>13</xdr:col>
      <xdr:colOff>266699</xdr:colOff>
      <xdr:row>17</xdr:row>
      <xdr:rowOff>161925</xdr:rowOff>
    </xdr:to>
    <mc:AlternateContent xmlns:mc="http://schemas.openxmlformats.org/markup-compatibility/2006">
      <mc:Choice xmlns:a14="http://schemas.microsoft.com/office/drawing/2010/main" Requires="a14">
        <xdr:graphicFrame macro="">
          <xdr:nvGraphicFramePr>
            <xdr:cNvPr id="21" name="Order Year 1">
              <a:extLst>
                <a:ext uri="{FF2B5EF4-FFF2-40B4-BE49-F238E27FC236}">
                  <a16:creationId xmlns:a16="http://schemas.microsoft.com/office/drawing/2014/main" id="{D76779E2-4E8A-9D2A-3B81-E6DECEA8ADC7}"/>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6105524" y="2971800"/>
              <a:ext cx="2141008" cy="428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48597</xdr:rowOff>
    </xdr:from>
    <xdr:to>
      <xdr:col>21</xdr:col>
      <xdr:colOff>509295</xdr:colOff>
      <xdr:row>37</xdr:row>
      <xdr:rowOff>116633</xdr:rowOff>
    </xdr:to>
    <xdr:sp macro="" textlink="">
      <xdr:nvSpPr>
        <xdr:cNvPr id="2" name="Rectangle: Rounded Corners 1">
          <a:extLst>
            <a:ext uri="{FF2B5EF4-FFF2-40B4-BE49-F238E27FC236}">
              <a16:creationId xmlns:a16="http://schemas.microsoft.com/office/drawing/2014/main" id="{C9B6467F-5DEA-4B39-B6BA-B2D746C4E36E}"/>
            </a:ext>
          </a:extLst>
        </xdr:cNvPr>
        <xdr:cNvSpPr/>
      </xdr:nvSpPr>
      <xdr:spPr>
        <a:xfrm>
          <a:off x="0" y="242985"/>
          <a:ext cx="13368045" cy="7065995"/>
        </a:xfrm>
        <a:prstGeom prst="roundRect">
          <a:avLst>
            <a:gd name="adj" fmla="val 2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333959</xdr:colOff>
      <xdr:row>20</xdr:row>
      <xdr:rowOff>110412</xdr:rowOff>
    </xdr:from>
    <xdr:to>
      <xdr:col>21</xdr:col>
      <xdr:colOff>414823</xdr:colOff>
      <xdr:row>36</xdr:row>
      <xdr:rowOff>123242</xdr:rowOff>
    </xdr:to>
    <xdr:sp macro="" textlink="">
      <xdr:nvSpPr>
        <xdr:cNvPr id="40" name="Rectangle: Rounded Corners 39">
          <a:extLst>
            <a:ext uri="{FF2B5EF4-FFF2-40B4-BE49-F238E27FC236}">
              <a16:creationId xmlns:a16="http://schemas.microsoft.com/office/drawing/2014/main" id="{CFFFD025-3387-4321-A4D9-91DC9CF7C819}"/>
            </a:ext>
          </a:extLst>
        </xdr:cNvPr>
        <xdr:cNvSpPr/>
      </xdr:nvSpPr>
      <xdr:spPr>
        <a:xfrm>
          <a:off x="9518780" y="3998167"/>
          <a:ext cx="3754793" cy="3123034"/>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346789</xdr:colOff>
      <xdr:row>20</xdr:row>
      <xdr:rowOff>103803</xdr:rowOff>
    </xdr:from>
    <xdr:to>
      <xdr:col>9</xdr:col>
      <xdr:colOff>427653</xdr:colOff>
      <xdr:row>36</xdr:row>
      <xdr:rowOff>116633</xdr:rowOff>
    </xdr:to>
    <xdr:sp macro="" textlink="">
      <xdr:nvSpPr>
        <xdr:cNvPr id="36" name="Rectangle: Rounded Corners 35">
          <a:extLst>
            <a:ext uri="{FF2B5EF4-FFF2-40B4-BE49-F238E27FC236}">
              <a16:creationId xmlns:a16="http://schemas.microsoft.com/office/drawing/2014/main" id="{73683911-9D10-40FC-8D9C-31526D594DE5}"/>
            </a:ext>
          </a:extLst>
        </xdr:cNvPr>
        <xdr:cNvSpPr/>
      </xdr:nvSpPr>
      <xdr:spPr>
        <a:xfrm>
          <a:off x="2183753" y="3991558"/>
          <a:ext cx="3754793" cy="3123034"/>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97194</xdr:colOff>
      <xdr:row>0</xdr:row>
      <xdr:rowOff>116632</xdr:rowOff>
    </xdr:from>
    <xdr:to>
      <xdr:col>21</xdr:col>
      <xdr:colOff>583163</xdr:colOff>
      <xdr:row>7</xdr:row>
      <xdr:rowOff>9719</xdr:rowOff>
    </xdr:to>
    <xdr:sp macro="" textlink="">
      <xdr:nvSpPr>
        <xdr:cNvPr id="3" name="Rectangle 2">
          <a:extLst>
            <a:ext uri="{FF2B5EF4-FFF2-40B4-BE49-F238E27FC236}">
              <a16:creationId xmlns:a16="http://schemas.microsoft.com/office/drawing/2014/main" id="{EDE87409-4E66-453E-91A2-BA1A7AC2AF72}"/>
            </a:ext>
          </a:extLst>
        </xdr:cNvPr>
        <xdr:cNvSpPr/>
      </xdr:nvSpPr>
      <xdr:spPr>
        <a:xfrm>
          <a:off x="1934158" y="116632"/>
          <a:ext cx="11507755" cy="1253801"/>
        </a:xfrm>
        <a:prstGeom prst="rect">
          <a:avLst/>
        </a:prstGeom>
        <a:solidFill>
          <a:srgbClr val="C41230"/>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34796</xdr:colOff>
      <xdr:row>0</xdr:row>
      <xdr:rowOff>0</xdr:rowOff>
    </xdr:from>
    <xdr:to>
      <xdr:col>3</xdr:col>
      <xdr:colOff>82421</xdr:colOff>
      <xdr:row>36</xdr:row>
      <xdr:rowOff>156288</xdr:rowOff>
    </xdr:to>
    <xdr:sp macro="" textlink="">
      <xdr:nvSpPr>
        <xdr:cNvPr id="4" name="Rectangle: Rounded Corners 3">
          <a:extLst>
            <a:ext uri="{FF2B5EF4-FFF2-40B4-BE49-F238E27FC236}">
              <a16:creationId xmlns:a16="http://schemas.microsoft.com/office/drawing/2014/main" id="{8552C403-21DA-412C-8B9F-BD592F804658}"/>
            </a:ext>
          </a:extLst>
        </xdr:cNvPr>
        <xdr:cNvSpPr/>
      </xdr:nvSpPr>
      <xdr:spPr>
        <a:xfrm>
          <a:off x="34796" y="0"/>
          <a:ext cx="1884589" cy="7154247"/>
        </a:xfrm>
        <a:prstGeom prst="roundRect">
          <a:avLst>
            <a:gd name="adj" fmla="val 5500"/>
          </a:avLst>
        </a:prstGeom>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320740</xdr:colOff>
      <xdr:row>7</xdr:row>
      <xdr:rowOff>106914</xdr:rowOff>
    </xdr:from>
    <xdr:to>
      <xdr:col>13</xdr:col>
      <xdr:colOff>485969</xdr:colOff>
      <xdr:row>19</xdr:row>
      <xdr:rowOff>77755</xdr:rowOff>
    </xdr:to>
    <xdr:sp macro="" textlink="">
      <xdr:nvSpPr>
        <xdr:cNvPr id="6" name="Rectangle: Rounded Corners 5">
          <a:extLst>
            <a:ext uri="{FF2B5EF4-FFF2-40B4-BE49-F238E27FC236}">
              <a16:creationId xmlns:a16="http://schemas.microsoft.com/office/drawing/2014/main" id="{50159C3F-ABB6-4C35-AA14-AE7AA050CC93}"/>
            </a:ext>
          </a:extLst>
        </xdr:cNvPr>
        <xdr:cNvSpPr/>
      </xdr:nvSpPr>
      <xdr:spPr>
        <a:xfrm>
          <a:off x="2157704" y="1467628"/>
          <a:ext cx="6288444" cy="2303494"/>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14</xdr:col>
      <xdr:colOff>476251</xdr:colOff>
      <xdr:row>1</xdr:row>
      <xdr:rowOff>106913</xdr:rowOff>
    </xdr:from>
    <xdr:to>
      <xdr:col>23</xdr:col>
      <xdr:colOff>213827</xdr:colOff>
      <xdr:row>5</xdr:row>
      <xdr:rowOff>184668</xdr:rowOff>
    </xdr:to>
    <xdr:sp macro="" textlink="">
      <xdr:nvSpPr>
        <xdr:cNvPr id="33" name="TextBox 32">
          <a:extLst>
            <a:ext uri="{FF2B5EF4-FFF2-40B4-BE49-F238E27FC236}">
              <a16:creationId xmlns:a16="http://schemas.microsoft.com/office/drawing/2014/main" id="{AEC174F6-D5F7-483A-B86B-4E299923C9A9}"/>
            </a:ext>
          </a:extLst>
        </xdr:cNvPr>
        <xdr:cNvSpPr txBox="1"/>
      </xdr:nvSpPr>
      <xdr:spPr>
        <a:xfrm>
          <a:off x="9010651" y="297413"/>
          <a:ext cx="5223976" cy="839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Sans Serif Collection" panose="020B0502040504020204" pitchFamily="34" charset="0"/>
              <a:ea typeface="Sans Serif Collection" panose="020B0502040504020204" pitchFamily="34" charset="0"/>
              <a:cs typeface="Sans Serif Collection" panose="020B0502040504020204" pitchFamily="34" charset="0"/>
            </a:rPr>
            <a:t>DASHBOARD</a:t>
          </a:r>
        </a:p>
      </xdr:txBody>
    </xdr:sp>
    <xdr:clientData/>
  </xdr:twoCellAnchor>
  <xdr:twoCellAnchor>
    <xdr:from>
      <xdr:col>3</xdr:col>
      <xdr:colOff>408215</xdr:colOff>
      <xdr:row>20</xdr:row>
      <xdr:rowOff>145790</xdr:rowOff>
    </xdr:from>
    <xdr:to>
      <xdr:col>9</xdr:col>
      <xdr:colOff>379056</xdr:colOff>
      <xdr:row>36</xdr:row>
      <xdr:rowOff>38877</xdr:rowOff>
    </xdr:to>
    <xdr:graphicFrame macro="">
      <xdr:nvGraphicFramePr>
        <xdr:cNvPr id="34" name="Chart 33">
          <a:extLst>
            <a:ext uri="{FF2B5EF4-FFF2-40B4-BE49-F238E27FC236}">
              <a16:creationId xmlns:a16="http://schemas.microsoft.com/office/drawing/2014/main" id="{A7178A6B-97CD-4BD7-9BB7-03FD03C03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204106</xdr:colOff>
      <xdr:row>7</xdr:row>
      <xdr:rowOff>87476</xdr:rowOff>
    </xdr:from>
    <xdr:to>
      <xdr:col>13</xdr:col>
      <xdr:colOff>301301</xdr:colOff>
      <xdr:row>19</xdr:row>
      <xdr:rowOff>9720</xdr:rowOff>
    </xdr:to>
    <xdr:graphicFrame macro="">
      <xdr:nvGraphicFramePr>
        <xdr:cNvPr id="35" name="Chart 34">
          <a:extLst>
            <a:ext uri="{FF2B5EF4-FFF2-40B4-BE49-F238E27FC236}">
              <a16:creationId xmlns:a16="http://schemas.microsoft.com/office/drawing/2014/main" id="{EAF6CB0B-19B0-4A74-BFB2-D4FC7967D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29159</xdr:colOff>
      <xdr:row>7</xdr:row>
      <xdr:rowOff>132961</xdr:rowOff>
    </xdr:from>
    <xdr:to>
      <xdr:col>21</xdr:col>
      <xdr:colOff>301300</xdr:colOff>
      <xdr:row>19</xdr:row>
      <xdr:rowOff>1</xdr:rowOff>
    </xdr:to>
    <xdr:sp macro="" textlink="">
      <xdr:nvSpPr>
        <xdr:cNvPr id="37" name="Rectangle: Rounded Corners 36">
          <a:extLst>
            <a:ext uri="{FF2B5EF4-FFF2-40B4-BE49-F238E27FC236}">
              <a16:creationId xmlns:a16="http://schemas.microsoft.com/office/drawing/2014/main" id="{93A96A79-E11B-4B17-8452-128ED690DE4D}"/>
            </a:ext>
          </a:extLst>
        </xdr:cNvPr>
        <xdr:cNvSpPr/>
      </xdr:nvSpPr>
      <xdr:spPr>
        <a:xfrm>
          <a:off x="8601659" y="1493675"/>
          <a:ext cx="4558391" cy="2199693"/>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14</xdr:col>
      <xdr:colOff>29159</xdr:colOff>
      <xdr:row>7</xdr:row>
      <xdr:rowOff>132961</xdr:rowOff>
    </xdr:from>
    <xdr:to>
      <xdr:col>21</xdr:col>
      <xdr:colOff>272143</xdr:colOff>
      <xdr:row>18</xdr:row>
      <xdr:rowOff>116632</xdr:rowOff>
    </xdr:to>
    <xdr:graphicFrame macro="">
      <xdr:nvGraphicFramePr>
        <xdr:cNvPr id="38" name="Chart 37">
          <a:extLst>
            <a:ext uri="{FF2B5EF4-FFF2-40B4-BE49-F238E27FC236}">
              <a16:creationId xmlns:a16="http://schemas.microsoft.com/office/drawing/2014/main" id="{D89F9153-4B00-4E71-9115-522E94428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126354</xdr:colOff>
      <xdr:row>21</xdr:row>
      <xdr:rowOff>106914</xdr:rowOff>
    </xdr:from>
    <xdr:to>
      <xdr:col>21</xdr:col>
      <xdr:colOff>194389</xdr:colOff>
      <xdr:row>35</xdr:row>
      <xdr:rowOff>145792</xdr:rowOff>
    </xdr:to>
    <xdr:graphicFrame macro="">
      <xdr:nvGraphicFramePr>
        <xdr:cNvPr id="39" name="Chart 38">
          <a:extLst>
            <a:ext uri="{FF2B5EF4-FFF2-40B4-BE49-F238E27FC236}">
              <a16:creationId xmlns:a16="http://schemas.microsoft.com/office/drawing/2014/main" id="{8D871742-B6F4-4FFA-B206-CFA89E509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540010</xdr:colOff>
      <xdr:row>22</xdr:row>
      <xdr:rowOff>58512</xdr:rowOff>
    </xdr:from>
    <xdr:to>
      <xdr:col>12</xdr:col>
      <xdr:colOff>531846</xdr:colOff>
      <xdr:row>24</xdr:row>
      <xdr:rowOff>68036</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A765FF1B-8327-4385-D01D-D99F5DC4859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50903" y="4335043"/>
              <a:ext cx="1828800" cy="39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544286</xdr:colOff>
      <xdr:row>27</xdr:row>
      <xdr:rowOff>68038</xdr:rowOff>
    </xdr:from>
    <xdr:to>
      <xdr:col>14</xdr:col>
      <xdr:colOff>544286</xdr:colOff>
      <xdr:row>36</xdr:row>
      <xdr:rowOff>106914</xdr:rowOff>
    </xdr:to>
    <mc:AlternateContent xmlns:mc="http://schemas.openxmlformats.org/markup-compatibility/2006" xmlns:a14="http://schemas.microsoft.com/office/drawing/2010/main">
      <mc:Choice Requires="a14">
        <xdr:graphicFrame macro="">
          <xdr:nvGraphicFramePr>
            <xdr:cNvPr id="45" name="Order Month">
              <a:extLst>
                <a:ext uri="{FF2B5EF4-FFF2-40B4-BE49-F238E27FC236}">
                  <a16:creationId xmlns:a16="http://schemas.microsoft.com/office/drawing/2014/main" id="{3F213CD9-CBB0-27BE-055A-002FDCACD4C8}"/>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6055179" y="5316507"/>
              <a:ext cx="3061607" cy="1788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563724</xdr:colOff>
      <xdr:row>20</xdr:row>
      <xdr:rowOff>77755</xdr:rowOff>
    </xdr:from>
    <xdr:to>
      <xdr:col>12</xdr:col>
      <xdr:colOff>301301</xdr:colOff>
      <xdr:row>22</xdr:row>
      <xdr:rowOff>97193</xdr:rowOff>
    </xdr:to>
    <xdr:sp macro="" textlink="">
      <xdr:nvSpPr>
        <xdr:cNvPr id="46" name="TextBox 45">
          <a:extLst>
            <a:ext uri="{FF2B5EF4-FFF2-40B4-BE49-F238E27FC236}">
              <a16:creationId xmlns:a16="http://schemas.microsoft.com/office/drawing/2014/main" id="{165DA1A9-335A-7277-801F-9885E75F5C7E}"/>
            </a:ext>
          </a:extLst>
        </xdr:cNvPr>
        <xdr:cNvSpPr txBox="1"/>
      </xdr:nvSpPr>
      <xdr:spPr>
        <a:xfrm>
          <a:off x="6074617" y="3965510"/>
          <a:ext cx="157454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YEAR</a:t>
          </a:r>
        </a:p>
      </xdr:txBody>
    </xdr:sp>
    <xdr:clientData/>
  </xdr:twoCellAnchor>
  <xdr:twoCellAnchor>
    <xdr:from>
      <xdr:col>9</xdr:col>
      <xdr:colOff>554005</xdr:colOff>
      <xdr:row>24</xdr:row>
      <xdr:rowOff>136072</xdr:rowOff>
    </xdr:from>
    <xdr:to>
      <xdr:col>13</xdr:col>
      <xdr:colOff>340178</xdr:colOff>
      <xdr:row>27</xdr:row>
      <xdr:rowOff>19439</xdr:rowOff>
    </xdr:to>
    <xdr:sp macro="" textlink="">
      <xdr:nvSpPr>
        <xdr:cNvPr id="47" name="TextBox 46">
          <a:extLst>
            <a:ext uri="{FF2B5EF4-FFF2-40B4-BE49-F238E27FC236}">
              <a16:creationId xmlns:a16="http://schemas.microsoft.com/office/drawing/2014/main" id="{526D94A2-B1AD-10F2-F185-DE2452FDD19D}"/>
            </a:ext>
          </a:extLst>
        </xdr:cNvPr>
        <xdr:cNvSpPr txBox="1"/>
      </xdr:nvSpPr>
      <xdr:spPr>
        <a:xfrm>
          <a:off x="6064898" y="4801378"/>
          <a:ext cx="2235459" cy="46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MONTH</a:t>
          </a:r>
          <a:r>
            <a:rPr lang="en-IN" sz="16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a:t>
          </a:r>
          <a:endParaRPr lang="en-IN" sz="16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0</xdr:col>
      <xdr:colOff>126353</xdr:colOff>
      <xdr:row>0</xdr:row>
      <xdr:rowOff>155510</xdr:rowOff>
    </xdr:from>
    <xdr:to>
      <xdr:col>3</xdr:col>
      <xdr:colOff>17973</xdr:colOff>
      <xdr:row>28</xdr:row>
      <xdr:rowOff>141148</xdr:rowOff>
    </xdr:to>
    <xdr:grpSp>
      <xdr:nvGrpSpPr>
        <xdr:cNvPr id="12" name="Group 11">
          <a:extLst>
            <a:ext uri="{FF2B5EF4-FFF2-40B4-BE49-F238E27FC236}">
              <a16:creationId xmlns:a16="http://schemas.microsoft.com/office/drawing/2014/main" id="{5BDE91EF-066C-435C-9AD5-5F64DC123466}"/>
            </a:ext>
          </a:extLst>
        </xdr:cNvPr>
        <xdr:cNvGrpSpPr/>
      </xdr:nvGrpSpPr>
      <xdr:grpSpPr>
        <a:xfrm>
          <a:off x="126353" y="155510"/>
          <a:ext cx="1728584" cy="5428495"/>
          <a:chOff x="164347" y="403138"/>
          <a:chExt cx="1728584" cy="5428495"/>
        </a:xfrm>
      </xdr:grpSpPr>
      <xdr:pic>
        <xdr:nvPicPr>
          <xdr:cNvPr id="13" name="Picture 12">
            <a:extLst>
              <a:ext uri="{FF2B5EF4-FFF2-40B4-BE49-F238E27FC236}">
                <a16:creationId xmlns:a16="http://schemas.microsoft.com/office/drawing/2014/main" id="{483A0A8B-4F03-B0CD-359E-A3DFF02789F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4347" y="403138"/>
            <a:ext cx="1728584" cy="986735"/>
          </a:xfrm>
          <a:prstGeom prst="rect">
            <a:avLst/>
          </a:prstGeom>
        </xdr:spPr>
      </xdr:pic>
      <xdr:pic>
        <xdr:nvPicPr>
          <xdr:cNvPr id="14" name="Graphic 13" descr="Home with solid fill">
            <a:hlinkClick xmlns:r="http://schemas.openxmlformats.org/officeDocument/2006/relationships" r:id="rId6"/>
            <a:extLst>
              <a:ext uri="{FF2B5EF4-FFF2-40B4-BE49-F238E27FC236}">
                <a16:creationId xmlns:a16="http://schemas.microsoft.com/office/drawing/2014/main" id="{E31AF8D9-DC62-8AA1-0971-017D33036F8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3444" y="1836964"/>
            <a:ext cx="631761" cy="631761"/>
          </a:xfrm>
          <a:prstGeom prst="rect">
            <a:avLst/>
          </a:prstGeom>
        </xdr:spPr>
      </xdr:pic>
      <xdr:pic>
        <xdr:nvPicPr>
          <xdr:cNvPr id="15" name="Graphic 14" descr="Money with solid fill">
            <a:extLst>
              <a:ext uri="{FF2B5EF4-FFF2-40B4-BE49-F238E27FC236}">
                <a16:creationId xmlns:a16="http://schemas.microsoft.com/office/drawing/2014/main" id="{63180DDA-C408-90DF-81A2-CD6A164E171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6248" y="2789464"/>
            <a:ext cx="816430" cy="816430"/>
          </a:xfrm>
          <a:prstGeom prst="rect">
            <a:avLst/>
          </a:prstGeom>
        </xdr:spPr>
      </xdr:pic>
      <xdr:pic>
        <xdr:nvPicPr>
          <xdr:cNvPr id="16" name="Graphic 15" descr="Target Audience with solid fill">
            <a:hlinkClick xmlns:r="http://schemas.openxmlformats.org/officeDocument/2006/relationships" r:id="rId11"/>
            <a:extLst>
              <a:ext uri="{FF2B5EF4-FFF2-40B4-BE49-F238E27FC236}">
                <a16:creationId xmlns:a16="http://schemas.microsoft.com/office/drawing/2014/main" id="{3A9B9C8D-9F44-5543-BC2F-A4A55EA9497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15128" y="4043266"/>
            <a:ext cx="777551" cy="777551"/>
          </a:xfrm>
          <a:prstGeom prst="rect">
            <a:avLst/>
          </a:prstGeom>
        </xdr:spPr>
      </xdr:pic>
      <xdr:pic>
        <xdr:nvPicPr>
          <xdr:cNvPr id="17" name="Graphic 16" descr="Shopping cart with solid fill">
            <a:hlinkClick xmlns:r="http://schemas.openxmlformats.org/officeDocument/2006/relationships" r:id="rId14"/>
            <a:extLst>
              <a:ext uri="{FF2B5EF4-FFF2-40B4-BE49-F238E27FC236}">
                <a16:creationId xmlns:a16="http://schemas.microsoft.com/office/drawing/2014/main" id="{1A4BEB30-F4AD-A8ED-BE99-101F8001968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12321" y="5229031"/>
            <a:ext cx="602602" cy="602602"/>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87475</xdr:colOff>
      <xdr:row>0</xdr:row>
      <xdr:rowOff>104581</xdr:rowOff>
    </xdr:from>
    <xdr:to>
      <xdr:col>21</xdr:col>
      <xdr:colOff>596770</xdr:colOff>
      <xdr:row>38</xdr:row>
      <xdr:rowOff>0</xdr:rowOff>
    </xdr:to>
    <xdr:grpSp>
      <xdr:nvGrpSpPr>
        <xdr:cNvPr id="8" name="Group 7">
          <a:hlinkClick xmlns:r="http://schemas.openxmlformats.org/officeDocument/2006/relationships" r:id="rId1"/>
          <a:extLst>
            <a:ext uri="{FF2B5EF4-FFF2-40B4-BE49-F238E27FC236}">
              <a16:creationId xmlns:a16="http://schemas.microsoft.com/office/drawing/2014/main" id="{237660AD-E4EC-5688-99A2-60BC6288B6B1}"/>
            </a:ext>
          </a:extLst>
        </xdr:cNvPr>
        <xdr:cNvGrpSpPr/>
      </xdr:nvGrpSpPr>
      <xdr:grpSpPr>
        <a:xfrm>
          <a:off x="87475" y="104581"/>
          <a:ext cx="13368045" cy="7282154"/>
          <a:chOff x="87474" y="36545"/>
          <a:chExt cx="13368045" cy="7282154"/>
        </a:xfrm>
      </xdr:grpSpPr>
      <xdr:sp macro="" textlink="">
        <xdr:nvSpPr>
          <xdr:cNvPr id="19" name="Rectangle: Rounded Corners 18">
            <a:extLst>
              <a:ext uri="{FF2B5EF4-FFF2-40B4-BE49-F238E27FC236}">
                <a16:creationId xmlns:a16="http://schemas.microsoft.com/office/drawing/2014/main" id="{BF3BE920-0C11-4B90-823C-E60E7300448A}"/>
              </a:ext>
            </a:extLst>
          </xdr:cNvPr>
          <xdr:cNvSpPr/>
        </xdr:nvSpPr>
        <xdr:spPr>
          <a:xfrm>
            <a:off x="87474" y="252704"/>
            <a:ext cx="13368045" cy="7065995"/>
          </a:xfrm>
          <a:prstGeom prst="roundRect">
            <a:avLst>
              <a:gd name="adj" fmla="val 2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426EBE1C-4942-43F7-BF6C-5DCC543D0A5A}"/>
              </a:ext>
            </a:extLst>
          </xdr:cNvPr>
          <xdr:cNvSpPr/>
        </xdr:nvSpPr>
        <xdr:spPr>
          <a:xfrm>
            <a:off x="1934158" y="116632"/>
            <a:ext cx="11507755" cy="1253801"/>
          </a:xfrm>
          <a:prstGeom prst="rect">
            <a:avLst/>
          </a:prstGeom>
          <a:solidFill>
            <a:srgbClr val="C41230"/>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830126DF-A030-4189-AA08-6D07A0C8B0FF}"/>
              </a:ext>
            </a:extLst>
          </xdr:cNvPr>
          <xdr:cNvSpPr/>
        </xdr:nvSpPr>
        <xdr:spPr>
          <a:xfrm>
            <a:off x="112551" y="36545"/>
            <a:ext cx="1884589" cy="7154247"/>
          </a:xfrm>
          <a:prstGeom prst="roundRect">
            <a:avLst>
              <a:gd name="adj" fmla="val 5500"/>
            </a:avLst>
          </a:prstGeom>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grpSp>
    <xdr:clientData/>
  </xdr:twoCellAnchor>
  <xdr:twoCellAnchor>
    <xdr:from>
      <xdr:col>14</xdr:col>
      <xdr:colOff>528349</xdr:colOff>
      <xdr:row>8</xdr:row>
      <xdr:rowOff>2</xdr:rowOff>
    </xdr:from>
    <xdr:to>
      <xdr:col>21</xdr:col>
      <xdr:colOff>437373</xdr:colOff>
      <xdr:row>21</xdr:row>
      <xdr:rowOff>116633</xdr:rowOff>
    </xdr:to>
    <xdr:sp macro="" textlink="">
      <xdr:nvSpPr>
        <xdr:cNvPr id="11" name="Rectangle: Rounded Corners 10">
          <a:extLst>
            <a:ext uri="{FF2B5EF4-FFF2-40B4-BE49-F238E27FC236}">
              <a16:creationId xmlns:a16="http://schemas.microsoft.com/office/drawing/2014/main" id="{FFAD12BB-DB0B-4B3C-8BB7-9478A39CE462}"/>
            </a:ext>
          </a:extLst>
        </xdr:cNvPr>
        <xdr:cNvSpPr/>
      </xdr:nvSpPr>
      <xdr:spPr>
        <a:xfrm>
          <a:off x="9100849" y="1555104"/>
          <a:ext cx="4195274" cy="264367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275645</xdr:colOff>
      <xdr:row>23</xdr:row>
      <xdr:rowOff>16328</xdr:rowOff>
    </xdr:from>
    <xdr:to>
      <xdr:col>9</xdr:col>
      <xdr:colOff>145791</xdr:colOff>
      <xdr:row>36</xdr:row>
      <xdr:rowOff>113522</xdr:rowOff>
    </xdr:to>
    <xdr:sp macro="" textlink="">
      <xdr:nvSpPr>
        <xdr:cNvPr id="22" name="Rectangle: Rounded Corners 21">
          <a:extLst>
            <a:ext uri="{FF2B5EF4-FFF2-40B4-BE49-F238E27FC236}">
              <a16:creationId xmlns:a16="http://schemas.microsoft.com/office/drawing/2014/main" id="{A7A6947E-BECE-4295-B9B6-EA9E01CF3BE2}"/>
            </a:ext>
          </a:extLst>
        </xdr:cNvPr>
        <xdr:cNvSpPr/>
      </xdr:nvSpPr>
      <xdr:spPr>
        <a:xfrm>
          <a:off x="2112609" y="4487246"/>
          <a:ext cx="3544075" cy="2624235"/>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337071</xdr:colOff>
      <xdr:row>8</xdr:row>
      <xdr:rowOff>68035</xdr:rowOff>
    </xdr:from>
    <xdr:to>
      <xdr:col>11</xdr:col>
      <xdr:colOff>262423</xdr:colOff>
      <xdr:row>21</xdr:row>
      <xdr:rowOff>165229</xdr:rowOff>
    </xdr:to>
    <xdr:sp macro="" textlink="">
      <xdr:nvSpPr>
        <xdr:cNvPr id="4" name="Rectangle: Rounded Corners 3">
          <a:extLst>
            <a:ext uri="{FF2B5EF4-FFF2-40B4-BE49-F238E27FC236}">
              <a16:creationId xmlns:a16="http://schemas.microsoft.com/office/drawing/2014/main" id="{93C6C163-018D-4008-B6AC-4832FA89C04C}"/>
            </a:ext>
          </a:extLst>
        </xdr:cNvPr>
        <xdr:cNvSpPr/>
      </xdr:nvSpPr>
      <xdr:spPr>
        <a:xfrm>
          <a:off x="2174035" y="1623137"/>
          <a:ext cx="4823924" cy="2624235"/>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14</xdr:col>
      <xdr:colOff>476251</xdr:colOff>
      <xdr:row>1</xdr:row>
      <xdr:rowOff>106913</xdr:rowOff>
    </xdr:from>
    <xdr:to>
      <xdr:col>23</xdr:col>
      <xdr:colOff>213827</xdr:colOff>
      <xdr:row>5</xdr:row>
      <xdr:rowOff>184668</xdr:rowOff>
    </xdr:to>
    <xdr:sp macro="" textlink="">
      <xdr:nvSpPr>
        <xdr:cNvPr id="9" name="TextBox 8">
          <a:extLst>
            <a:ext uri="{FF2B5EF4-FFF2-40B4-BE49-F238E27FC236}">
              <a16:creationId xmlns:a16="http://schemas.microsoft.com/office/drawing/2014/main" id="{8734A4A4-2B41-4877-93BA-846F306D70CA}"/>
            </a:ext>
          </a:extLst>
        </xdr:cNvPr>
        <xdr:cNvSpPr txBox="1"/>
      </xdr:nvSpPr>
      <xdr:spPr>
        <a:xfrm>
          <a:off x="9010651" y="297413"/>
          <a:ext cx="5223976" cy="839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Sans Serif Collection" panose="020B0502040504020204" pitchFamily="34" charset="0"/>
              <a:ea typeface="Sans Serif Collection" panose="020B0502040504020204" pitchFamily="34" charset="0"/>
              <a:cs typeface="Sans Serif Collection" panose="020B0502040504020204" pitchFamily="34" charset="0"/>
            </a:rPr>
            <a:t>DASHBOARD</a:t>
          </a:r>
        </a:p>
      </xdr:txBody>
    </xdr:sp>
    <xdr:clientData/>
  </xdr:twoCellAnchor>
  <xdr:twoCellAnchor>
    <xdr:from>
      <xdr:col>3</xdr:col>
      <xdr:colOff>515127</xdr:colOff>
      <xdr:row>8</xdr:row>
      <xdr:rowOff>126351</xdr:rowOff>
    </xdr:from>
    <xdr:to>
      <xdr:col>11</xdr:col>
      <xdr:colOff>174949</xdr:colOff>
      <xdr:row>21</xdr:row>
      <xdr:rowOff>80087</xdr:rowOff>
    </xdr:to>
    <xdr:graphicFrame macro="">
      <xdr:nvGraphicFramePr>
        <xdr:cNvPr id="20" name="Chart 19">
          <a:extLst>
            <a:ext uri="{FF2B5EF4-FFF2-40B4-BE49-F238E27FC236}">
              <a16:creationId xmlns:a16="http://schemas.microsoft.com/office/drawing/2014/main" id="{42D58A97-D3FD-4D78-AB8C-854CE717A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363119</xdr:colOff>
      <xdr:row>22</xdr:row>
      <xdr:rowOff>152399</xdr:rowOff>
    </xdr:from>
    <xdr:to>
      <xdr:col>9</xdr:col>
      <xdr:colOff>29158</xdr:colOff>
      <xdr:row>36</xdr:row>
      <xdr:rowOff>87475</xdr:rowOff>
    </xdr:to>
    <xdr:graphicFrame macro="">
      <xdr:nvGraphicFramePr>
        <xdr:cNvPr id="23" name="Chart 22">
          <a:extLst>
            <a:ext uri="{FF2B5EF4-FFF2-40B4-BE49-F238E27FC236}">
              <a16:creationId xmlns:a16="http://schemas.microsoft.com/office/drawing/2014/main" id="{2BB35F88-E77A-4CE5-99AE-80BBD5B27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384499</xdr:colOff>
      <xdr:row>10</xdr:row>
      <xdr:rowOff>76004</xdr:rowOff>
    </xdr:from>
    <xdr:to>
      <xdr:col>14</xdr:col>
      <xdr:colOff>376335</xdr:colOff>
      <xdr:row>14</xdr:row>
      <xdr:rowOff>29156</xdr:rowOff>
    </xdr:to>
    <mc:AlternateContent xmlns:mc="http://schemas.openxmlformats.org/markup-compatibility/2006" xmlns:a14="http://schemas.microsoft.com/office/drawing/2010/main">
      <mc:Choice Requires="a14">
        <xdr:graphicFrame macro="">
          <xdr:nvGraphicFramePr>
            <xdr:cNvPr id="24" name="Order Year">
              <a:extLst>
                <a:ext uri="{FF2B5EF4-FFF2-40B4-BE49-F238E27FC236}">
                  <a16:creationId xmlns:a16="http://schemas.microsoft.com/office/drawing/2014/main" id="{D23BE764-38B3-2100-8CC8-FF4133491B68}"/>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7120035" y="2019882"/>
              <a:ext cx="1828800" cy="730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394218</xdr:colOff>
      <xdr:row>16</xdr:row>
      <xdr:rowOff>77755</xdr:rowOff>
    </xdr:from>
    <xdr:to>
      <xdr:col>14</xdr:col>
      <xdr:colOff>386054</xdr:colOff>
      <xdr:row>21</xdr:row>
      <xdr:rowOff>106913</xdr:rowOff>
    </xdr:to>
    <mc:AlternateContent xmlns:mc="http://schemas.openxmlformats.org/markup-compatibility/2006" xmlns:a14="http://schemas.microsoft.com/office/drawing/2010/main">
      <mc:Choice Requires="a14">
        <xdr:graphicFrame macro="">
          <xdr:nvGraphicFramePr>
            <xdr:cNvPr id="25" name="Order_Type">
              <a:extLst>
                <a:ext uri="{FF2B5EF4-FFF2-40B4-BE49-F238E27FC236}">
                  <a16:creationId xmlns:a16="http://schemas.microsoft.com/office/drawing/2014/main" id="{9E7C9955-FBCD-28FD-3F3F-651928D02BC0}"/>
                </a:ext>
              </a:extLst>
            </xdr:cNvPr>
            <xdr:cNvGraphicFramePr/>
          </xdr:nvGraphicFramePr>
          <xdr:xfrm>
            <a:off x="0" y="0"/>
            <a:ext cx="0" cy="0"/>
          </xdr:xfrm>
          <a:graphic>
            <a:graphicData uri="http://schemas.microsoft.com/office/drawing/2010/slicer">
              <sle:slicer xmlns:sle="http://schemas.microsoft.com/office/drawing/2010/slicer" name="Order_Type"/>
            </a:graphicData>
          </a:graphic>
        </xdr:graphicFrame>
      </mc:Choice>
      <mc:Fallback xmlns="">
        <xdr:sp macro="" textlink="">
          <xdr:nvSpPr>
            <xdr:cNvPr id="0" name=""/>
            <xdr:cNvSpPr>
              <a:spLocks noTextEdit="1"/>
            </xdr:cNvSpPr>
          </xdr:nvSpPr>
          <xdr:spPr>
            <a:xfrm>
              <a:off x="7129754" y="3187959"/>
              <a:ext cx="1828800" cy="1001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417932</xdr:colOff>
      <xdr:row>7</xdr:row>
      <xdr:rowOff>126353</xdr:rowOff>
    </xdr:from>
    <xdr:to>
      <xdr:col>13</xdr:col>
      <xdr:colOff>554004</xdr:colOff>
      <xdr:row>10</xdr:row>
      <xdr:rowOff>184669</xdr:rowOff>
    </xdr:to>
    <xdr:sp macro="" textlink="">
      <xdr:nvSpPr>
        <xdr:cNvPr id="2" name="TextBox 1">
          <a:extLst>
            <a:ext uri="{FF2B5EF4-FFF2-40B4-BE49-F238E27FC236}">
              <a16:creationId xmlns:a16="http://schemas.microsoft.com/office/drawing/2014/main" id="{E3978D06-EA08-2CDF-B987-30AEBDA3540F}"/>
            </a:ext>
          </a:extLst>
        </xdr:cNvPr>
        <xdr:cNvSpPr txBox="1"/>
      </xdr:nvSpPr>
      <xdr:spPr>
        <a:xfrm>
          <a:off x="7153468" y="1487067"/>
          <a:ext cx="1360715" cy="64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kern="1200" cap="all" spc="50"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YEAR</a:t>
          </a:r>
        </a:p>
      </xdr:txBody>
    </xdr:sp>
    <xdr:clientData/>
  </xdr:twoCellAnchor>
  <xdr:twoCellAnchor>
    <xdr:from>
      <xdr:col>11</xdr:col>
      <xdr:colOff>330458</xdr:colOff>
      <xdr:row>13</xdr:row>
      <xdr:rowOff>106911</xdr:rowOff>
    </xdr:from>
    <xdr:to>
      <xdr:col>15</xdr:col>
      <xdr:colOff>58316</xdr:colOff>
      <xdr:row>16</xdr:row>
      <xdr:rowOff>126351</xdr:rowOff>
    </xdr:to>
    <xdr:sp macro="" textlink="">
      <xdr:nvSpPr>
        <xdr:cNvPr id="3" name="TextBox 2">
          <a:extLst>
            <a:ext uri="{FF2B5EF4-FFF2-40B4-BE49-F238E27FC236}">
              <a16:creationId xmlns:a16="http://schemas.microsoft.com/office/drawing/2014/main" id="{8EFD5344-5733-967C-A87A-95F2D2640EC9}"/>
            </a:ext>
          </a:extLst>
        </xdr:cNvPr>
        <xdr:cNvSpPr txBox="1"/>
      </xdr:nvSpPr>
      <xdr:spPr>
        <a:xfrm>
          <a:off x="7065994" y="2633952"/>
          <a:ext cx="2177143" cy="602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kern="1200" cap="all" spc="50"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ORDER</a:t>
          </a:r>
          <a:r>
            <a:rPr lang="en-IN" sz="2000" b="1">
              <a:solidFill>
                <a:srgbClr val="FF0000"/>
              </a:solidFill>
              <a:latin typeface="Sans Serif Collection" panose="020B0502040504020204" pitchFamily="34" charset="0"/>
              <a:ea typeface="Sans Serif Collection" panose="020B0502040504020204" pitchFamily="34" charset="0"/>
              <a:cs typeface="Sans Serif Collection" panose="020B0502040504020204" pitchFamily="34" charset="0"/>
            </a:rPr>
            <a:t> </a:t>
          </a:r>
          <a:r>
            <a:rPr lang="en-IN" sz="1800" b="1" i="0" u="none" strike="noStrike" kern="1200" cap="all" spc="50"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TYPE</a:t>
          </a:r>
        </a:p>
      </xdr:txBody>
    </xdr:sp>
    <xdr:clientData/>
  </xdr:twoCellAnchor>
  <xdr:twoCellAnchor>
    <xdr:from>
      <xdr:col>14</xdr:col>
      <xdr:colOff>602600</xdr:colOff>
      <xdr:row>8</xdr:row>
      <xdr:rowOff>46265</xdr:rowOff>
    </xdr:from>
    <xdr:to>
      <xdr:col>21</xdr:col>
      <xdr:colOff>554004</xdr:colOff>
      <xdr:row>22</xdr:row>
      <xdr:rowOff>48597</xdr:rowOff>
    </xdr:to>
    <xdr:graphicFrame macro="">
      <xdr:nvGraphicFramePr>
        <xdr:cNvPr id="10" name="Chart 9">
          <a:extLst>
            <a:ext uri="{FF2B5EF4-FFF2-40B4-BE49-F238E27FC236}">
              <a16:creationId xmlns:a16="http://schemas.microsoft.com/office/drawing/2014/main" id="{34FE466D-4097-44D9-9C80-A1A2E2D29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269420</xdr:colOff>
      <xdr:row>23</xdr:row>
      <xdr:rowOff>48598</xdr:rowOff>
    </xdr:from>
    <xdr:to>
      <xdr:col>12</xdr:col>
      <xdr:colOff>573445</xdr:colOff>
      <xdr:row>29</xdr:row>
      <xdr:rowOff>106913</xdr:rowOff>
    </xdr:to>
    <xdr:grpSp>
      <xdr:nvGrpSpPr>
        <xdr:cNvPr id="26" name="Group 25">
          <a:extLst>
            <a:ext uri="{FF2B5EF4-FFF2-40B4-BE49-F238E27FC236}">
              <a16:creationId xmlns:a16="http://schemas.microsoft.com/office/drawing/2014/main" id="{3E85547F-AADA-4D68-B8EE-FED9433BA971}"/>
            </a:ext>
          </a:extLst>
        </xdr:cNvPr>
        <xdr:cNvGrpSpPr/>
      </xdr:nvGrpSpPr>
      <xdr:grpSpPr>
        <a:xfrm>
          <a:off x="5780313" y="4519516"/>
          <a:ext cx="2140989" cy="1224642"/>
          <a:chOff x="6602963" y="1675236"/>
          <a:chExt cx="2140989" cy="1224642"/>
        </a:xfrm>
      </xdr:grpSpPr>
      <xdr:sp macro="" textlink="">
        <xdr:nvSpPr>
          <xdr:cNvPr id="27" name="Rectangle: Rounded Corners 26">
            <a:extLst>
              <a:ext uri="{FF2B5EF4-FFF2-40B4-BE49-F238E27FC236}">
                <a16:creationId xmlns:a16="http://schemas.microsoft.com/office/drawing/2014/main" id="{5B1F48BF-7086-89FD-0BE6-84D838D4591E}"/>
              </a:ext>
            </a:extLst>
          </xdr:cNvPr>
          <xdr:cNvSpPr/>
        </xdr:nvSpPr>
        <xdr:spPr>
          <a:xfrm>
            <a:off x="6602963" y="167523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G36">
        <xdr:nvSpPr>
          <xdr:cNvPr id="28" name="Rectangle 27">
            <a:extLst>
              <a:ext uri="{FF2B5EF4-FFF2-40B4-BE49-F238E27FC236}">
                <a16:creationId xmlns:a16="http://schemas.microsoft.com/office/drawing/2014/main" id="{7EBB0219-9F55-1094-514D-FAB231B1105D}"/>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3D6508-55E6-4BF9-970C-1DF47055B591}" type="TxLink">
              <a:rPr lang="en-US" sz="18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pPr algn="ctr"/>
              <a:t>993</a:t>
            </a:fld>
            <a:endParaRPr lang="en-IN" sz="18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sp macro="" textlink="">
        <xdr:nvSpPr>
          <xdr:cNvPr id="29" name="TextBox 28">
            <a:extLst>
              <a:ext uri="{FF2B5EF4-FFF2-40B4-BE49-F238E27FC236}">
                <a16:creationId xmlns:a16="http://schemas.microsoft.com/office/drawing/2014/main" id="{2C51C0D6-AB84-7201-1C8D-75F864BE3B0F}"/>
              </a:ext>
            </a:extLst>
          </xdr:cNvPr>
          <xdr:cNvSpPr txBox="1"/>
        </xdr:nvSpPr>
        <xdr:spPr>
          <a:xfrm>
            <a:off x="6634844" y="1697394"/>
            <a:ext cx="2109108" cy="67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IN" sz="12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CUSTOMERS</a:t>
            </a:r>
            <a:endPar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9</xdr:col>
      <xdr:colOff>269420</xdr:colOff>
      <xdr:row>30</xdr:row>
      <xdr:rowOff>58317</xdr:rowOff>
    </xdr:from>
    <xdr:to>
      <xdr:col>12</xdr:col>
      <xdr:colOff>541564</xdr:colOff>
      <xdr:row>36</xdr:row>
      <xdr:rowOff>116633</xdr:rowOff>
    </xdr:to>
    <xdr:grpSp>
      <xdr:nvGrpSpPr>
        <xdr:cNvPr id="30" name="Group 29">
          <a:extLst>
            <a:ext uri="{FF2B5EF4-FFF2-40B4-BE49-F238E27FC236}">
              <a16:creationId xmlns:a16="http://schemas.microsoft.com/office/drawing/2014/main" id="{82599C51-3B06-436E-A5EE-6666F90F2D78}"/>
            </a:ext>
          </a:extLst>
        </xdr:cNvPr>
        <xdr:cNvGrpSpPr/>
      </xdr:nvGrpSpPr>
      <xdr:grpSpPr>
        <a:xfrm>
          <a:off x="5780313" y="5889950"/>
          <a:ext cx="2109108" cy="1224642"/>
          <a:chOff x="6634844" y="1665516"/>
          <a:chExt cx="2109108" cy="1224642"/>
        </a:xfrm>
      </xdr:grpSpPr>
      <xdr:sp macro="" textlink="">
        <xdr:nvSpPr>
          <xdr:cNvPr id="31" name="Rectangle: Rounded Corners 30">
            <a:extLst>
              <a:ext uri="{FF2B5EF4-FFF2-40B4-BE49-F238E27FC236}">
                <a16:creationId xmlns:a16="http://schemas.microsoft.com/office/drawing/2014/main" id="{F7B74BF0-E835-1BA9-7990-56EEA45C51AB}"/>
              </a:ext>
            </a:extLst>
          </xdr:cNvPr>
          <xdr:cNvSpPr/>
        </xdr:nvSpPr>
        <xdr:spPr>
          <a:xfrm>
            <a:off x="6670999" y="166551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D39">
        <xdr:nvSpPr>
          <xdr:cNvPr id="32" name="Rectangle 31">
            <a:extLst>
              <a:ext uri="{FF2B5EF4-FFF2-40B4-BE49-F238E27FC236}">
                <a16:creationId xmlns:a16="http://schemas.microsoft.com/office/drawing/2014/main" id="{98D89DA1-95CF-56BC-5BDC-5CE6D92EE94C}"/>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1AA999-5E06-4C30-ADDD-CE8B835E7AE6}" type="TxLink">
              <a:rPr lang="en-US" sz="2000" b="0" i="0" u="none" strike="noStrike">
                <a:solidFill>
                  <a:srgbClr val="000000"/>
                </a:solidFill>
                <a:latin typeface="Calibri"/>
                <a:ea typeface="Calibri"/>
                <a:cs typeface="Calibri"/>
              </a:rPr>
              <a:pPr algn="ctr"/>
              <a:t>43%</a:t>
            </a:fld>
            <a:endParaRPr lang="en-IN" sz="2000"/>
          </a:p>
        </xdr:txBody>
      </xdr:sp>
      <xdr:sp macro="" textlink="">
        <xdr:nvSpPr>
          <xdr:cNvPr id="33" name="TextBox 32">
            <a:extLst>
              <a:ext uri="{FF2B5EF4-FFF2-40B4-BE49-F238E27FC236}">
                <a16:creationId xmlns:a16="http://schemas.microsoft.com/office/drawing/2014/main" id="{19E74D8F-249C-6B26-189B-EAC3BB883F94}"/>
              </a:ext>
            </a:extLst>
          </xdr:cNvPr>
          <xdr:cNvSpPr txBox="1"/>
        </xdr:nvSpPr>
        <xdr:spPr>
          <a:xfrm>
            <a:off x="6634844" y="1697394"/>
            <a:ext cx="2109108" cy="67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IN" sz="12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PROFIT MARGIN %</a:t>
            </a:r>
            <a:endPar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12</xdr:col>
      <xdr:colOff>596769</xdr:colOff>
      <xdr:row>22</xdr:row>
      <xdr:rowOff>171840</xdr:rowOff>
    </xdr:from>
    <xdr:to>
      <xdr:col>17</xdr:col>
      <xdr:colOff>311021</xdr:colOff>
      <xdr:row>36</xdr:row>
      <xdr:rowOff>155510</xdr:rowOff>
    </xdr:to>
    <xdr:grpSp>
      <xdr:nvGrpSpPr>
        <xdr:cNvPr id="34" name="Group 33">
          <a:extLst>
            <a:ext uri="{FF2B5EF4-FFF2-40B4-BE49-F238E27FC236}">
              <a16:creationId xmlns:a16="http://schemas.microsoft.com/office/drawing/2014/main" id="{D96A3C3D-5858-4834-A6BB-85798206E3F4}"/>
            </a:ext>
          </a:extLst>
        </xdr:cNvPr>
        <xdr:cNvGrpSpPr/>
      </xdr:nvGrpSpPr>
      <xdr:grpSpPr>
        <a:xfrm>
          <a:off x="7944626" y="4448371"/>
          <a:ext cx="2775859" cy="2705098"/>
          <a:chOff x="6634843" y="1665516"/>
          <a:chExt cx="3640884" cy="1224642"/>
        </a:xfrm>
      </xdr:grpSpPr>
      <xdr:sp macro="" textlink="">
        <xdr:nvSpPr>
          <xdr:cNvPr id="35" name="Rectangle: Rounded Corners 34">
            <a:extLst>
              <a:ext uri="{FF2B5EF4-FFF2-40B4-BE49-F238E27FC236}">
                <a16:creationId xmlns:a16="http://schemas.microsoft.com/office/drawing/2014/main" id="{E445595E-CD92-25E1-40E9-708BE1FE7299}"/>
              </a:ext>
            </a:extLst>
          </xdr:cNvPr>
          <xdr:cNvSpPr/>
        </xdr:nvSpPr>
        <xdr:spPr>
          <a:xfrm>
            <a:off x="6670998" y="1665516"/>
            <a:ext cx="3604729"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G35">
        <xdr:nvSpPr>
          <xdr:cNvPr id="36" name="Rectangle 35">
            <a:extLst>
              <a:ext uri="{FF2B5EF4-FFF2-40B4-BE49-F238E27FC236}">
                <a16:creationId xmlns:a16="http://schemas.microsoft.com/office/drawing/2014/main" id="{DCBD35F3-472A-9B83-3587-5AB8F80D6E42}"/>
              </a:ext>
            </a:extLst>
          </xdr:cNvPr>
          <xdr:cNvSpPr/>
        </xdr:nvSpPr>
        <xdr:spPr>
          <a:xfrm>
            <a:off x="6784132" y="2109107"/>
            <a:ext cx="325833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A499B5-173F-4F3F-B925-D02A62D74DEF}" type="TxLink">
              <a:rPr lang="en-US" sz="1800" b="0" i="0" u="none" strike="noStrike">
                <a:solidFill>
                  <a:srgbClr val="000000"/>
                </a:solidFill>
                <a:latin typeface="Calibri"/>
                <a:ea typeface="Calibri"/>
                <a:cs typeface="Calibri"/>
              </a:rPr>
              <a:pPr algn="ctr"/>
              <a:t> ₹ 149.55 </a:t>
            </a:fld>
            <a:endParaRPr lang="en-IN" sz="1800"/>
          </a:p>
        </xdr:txBody>
      </xdr:sp>
      <xdr:sp macro="" textlink="">
        <xdr:nvSpPr>
          <xdr:cNvPr id="37" name="TextBox 36">
            <a:extLst>
              <a:ext uri="{FF2B5EF4-FFF2-40B4-BE49-F238E27FC236}">
                <a16:creationId xmlns:a16="http://schemas.microsoft.com/office/drawing/2014/main" id="{66A4B14A-64DC-C3AA-C9F9-4810C230B3C8}"/>
              </a:ext>
            </a:extLst>
          </xdr:cNvPr>
          <xdr:cNvSpPr txBox="1"/>
        </xdr:nvSpPr>
        <xdr:spPr>
          <a:xfrm>
            <a:off x="6634843" y="1697394"/>
            <a:ext cx="3592287" cy="67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Average Spend per Customer</a:t>
            </a:r>
          </a:p>
        </xdr:txBody>
      </xdr:sp>
    </xdr:grpSp>
    <xdr:clientData/>
  </xdr:twoCellAnchor>
  <xdr:twoCellAnchor>
    <xdr:from>
      <xdr:col>17</xdr:col>
      <xdr:colOff>557892</xdr:colOff>
      <xdr:row>22</xdr:row>
      <xdr:rowOff>132962</xdr:rowOff>
    </xdr:from>
    <xdr:to>
      <xdr:col>21</xdr:col>
      <xdr:colOff>249595</xdr:colOff>
      <xdr:row>28</xdr:row>
      <xdr:rowOff>191278</xdr:rowOff>
    </xdr:to>
    <xdr:grpSp>
      <xdr:nvGrpSpPr>
        <xdr:cNvPr id="38" name="Group 37">
          <a:extLst>
            <a:ext uri="{FF2B5EF4-FFF2-40B4-BE49-F238E27FC236}">
              <a16:creationId xmlns:a16="http://schemas.microsoft.com/office/drawing/2014/main" id="{CB934528-3AD8-4EA9-808A-F3A2EB341EF3}"/>
            </a:ext>
          </a:extLst>
        </xdr:cNvPr>
        <xdr:cNvGrpSpPr/>
      </xdr:nvGrpSpPr>
      <xdr:grpSpPr>
        <a:xfrm>
          <a:off x="10967356" y="4409493"/>
          <a:ext cx="2140989" cy="1224642"/>
          <a:chOff x="6602963" y="1675236"/>
          <a:chExt cx="2140989" cy="1224642"/>
        </a:xfrm>
      </xdr:grpSpPr>
      <xdr:sp macro="" textlink="">
        <xdr:nvSpPr>
          <xdr:cNvPr id="39" name="Rectangle: Rounded Corners 38">
            <a:extLst>
              <a:ext uri="{FF2B5EF4-FFF2-40B4-BE49-F238E27FC236}">
                <a16:creationId xmlns:a16="http://schemas.microsoft.com/office/drawing/2014/main" id="{AE7DB78D-E3E4-57F7-3D13-2142D42B6896}"/>
              </a:ext>
            </a:extLst>
          </xdr:cNvPr>
          <xdr:cNvSpPr/>
        </xdr:nvSpPr>
        <xdr:spPr>
          <a:xfrm>
            <a:off x="6602963" y="167523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G37">
        <xdr:nvSpPr>
          <xdr:cNvPr id="40" name="Rectangle 39">
            <a:extLst>
              <a:ext uri="{FF2B5EF4-FFF2-40B4-BE49-F238E27FC236}">
                <a16:creationId xmlns:a16="http://schemas.microsoft.com/office/drawing/2014/main" id="{40B94260-2337-63EE-37C7-3844E49E8D65}"/>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12A222-9FF2-415F-B0F8-A575FF134129}" type="TxLink">
              <a:rPr lang="en-US" sz="1800" b="0" i="0" u="none" strike="noStrike">
                <a:solidFill>
                  <a:srgbClr val="000000"/>
                </a:solidFill>
                <a:latin typeface="Calibri"/>
                <a:ea typeface="Calibri"/>
                <a:cs typeface="Calibri"/>
              </a:rPr>
              <a:pPr algn="ctr"/>
              <a:t>4970</a:t>
            </a:fld>
            <a:endParaRPr lang="en-IN" sz="18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sp macro="" textlink="">
        <xdr:nvSpPr>
          <xdr:cNvPr id="41" name="TextBox 40">
            <a:extLst>
              <a:ext uri="{FF2B5EF4-FFF2-40B4-BE49-F238E27FC236}">
                <a16:creationId xmlns:a16="http://schemas.microsoft.com/office/drawing/2014/main" id="{271F2EA2-9773-92CB-3110-E5C4827D7860}"/>
              </a:ext>
            </a:extLst>
          </xdr:cNvPr>
          <xdr:cNvSpPr txBox="1"/>
        </xdr:nvSpPr>
        <xdr:spPr>
          <a:xfrm>
            <a:off x="6634844" y="1697394"/>
            <a:ext cx="2109108" cy="67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REPEAT</a:t>
            </a:r>
            <a:r>
              <a:rPr lang="en-IN" sz="14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CUSTOMERS</a:t>
            </a:r>
            <a:endPar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17</xdr:col>
      <xdr:colOff>525624</xdr:colOff>
      <xdr:row>30</xdr:row>
      <xdr:rowOff>13220</xdr:rowOff>
    </xdr:from>
    <xdr:to>
      <xdr:col>21</xdr:col>
      <xdr:colOff>217327</xdr:colOff>
      <xdr:row>36</xdr:row>
      <xdr:rowOff>71536</xdr:rowOff>
    </xdr:to>
    <xdr:grpSp>
      <xdr:nvGrpSpPr>
        <xdr:cNvPr id="42" name="Group 41">
          <a:extLst>
            <a:ext uri="{FF2B5EF4-FFF2-40B4-BE49-F238E27FC236}">
              <a16:creationId xmlns:a16="http://schemas.microsoft.com/office/drawing/2014/main" id="{2D2EC756-1DD9-413C-B420-996004FD8BCE}"/>
            </a:ext>
          </a:extLst>
        </xdr:cNvPr>
        <xdr:cNvGrpSpPr/>
      </xdr:nvGrpSpPr>
      <xdr:grpSpPr>
        <a:xfrm>
          <a:off x="10935088" y="5844853"/>
          <a:ext cx="2140989" cy="1224642"/>
          <a:chOff x="6602963" y="1675236"/>
          <a:chExt cx="2140989" cy="1224642"/>
        </a:xfrm>
      </xdr:grpSpPr>
      <xdr:sp macro="" textlink="">
        <xdr:nvSpPr>
          <xdr:cNvPr id="43" name="Rectangle: Rounded Corners 42">
            <a:extLst>
              <a:ext uri="{FF2B5EF4-FFF2-40B4-BE49-F238E27FC236}">
                <a16:creationId xmlns:a16="http://schemas.microsoft.com/office/drawing/2014/main" id="{CFBC8855-9165-9CEC-C94E-A70EA5B661EC}"/>
              </a:ext>
            </a:extLst>
          </xdr:cNvPr>
          <xdr:cNvSpPr/>
        </xdr:nvSpPr>
        <xdr:spPr>
          <a:xfrm>
            <a:off x="6602963" y="167523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G40">
        <xdr:nvSpPr>
          <xdr:cNvPr id="44" name="Rectangle 43">
            <a:extLst>
              <a:ext uri="{FF2B5EF4-FFF2-40B4-BE49-F238E27FC236}">
                <a16:creationId xmlns:a16="http://schemas.microsoft.com/office/drawing/2014/main" id="{BF81C0C5-CBF1-CF38-7371-47DD45B8EE9D}"/>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4E7934-F4ED-4A3E-AF3A-2FC2E08FDE02}" type="TxLink">
              <a:rPr lang="en-US" sz="1800" b="0" i="0" u="none" strike="noStrike">
                <a:solidFill>
                  <a:srgbClr val="000000"/>
                </a:solidFill>
                <a:latin typeface="Calibri"/>
                <a:ea typeface="Calibri"/>
                <a:cs typeface="Calibri"/>
              </a:rPr>
              <a:pPr algn="ctr"/>
              <a:t>3.0</a:t>
            </a:fld>
            <a:endParaRPr lang="en-IN" sz="18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sp macro="" textlink="">
        <xdr:nvSpPr>
          <xdr:cNvPr id="45" name="TextBox 44">
            <a:extLst>
              <a:ext uri="{FF2B5EF4-FFF2-40B4-BE49-F238E27FC236}">
                <a16:creationId xmlns:a16="http://schemas.microsoft.com/office/drawing/2014/main" id="{FF855EB9-B1D2-6F56-AFD4-3FC3E21F6A76}"/>
              </a:ext>
            </a:extLst>
          </xdr:cNvPr>
          <xdr:cNvSpPr txBox="1"/>
        </xdr:nvSpPr>
        <xdr:spPr>
          <a:xfrm>
            <a:off x="6634844" y="1697394"/>
            <a:ext cx="2109108" cy="67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AVG  RATING</a:t>
            </a:r>
          </a:p>
          <a:p>
            <a:pPr algn="ctr"/>
            <a:endPar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0</xdr:col>
      <xdr:colOff>155510</xdr:colOff>
      <xdr:row>0</xdr:row>
      <xdr:rowOff>182335</xdr:rowOff>
    </xdr:from>
    <xdr:to>
      <xdr:col>3</xdr:col>
      <xdr:colOff>47130</xdr:colOff>
      <xdr:row>28</xdr:row>
      <xdr:rowOff>167973</xdr:rowOff>
    </xdr:to>
    <xdr:grpSp>
      <xdr:nvGrpSpPr>
        <xdr:cNvPr id="46" name="Group 45">
          <a:extLst>
            <a:ext uri="{FF2B5EF4-FFF2-40B4-BE49-F238E27FC236}">
              <a16:creationId xmlns:a16="http://schemas.microsoft.com/office/drawing/2014/main" id="{E24208D9-33DA-4EF4-9D67-B52875AEA67A}"/>
            </a:ext>
          </a:extLst>
        </xdr:cNvPr>
        <xdr:cNvGrpSpPr/>
      </xdr:nvGrpSpPr>
      <xdr:grpSpPr>
        <a:xfrm>
          <a:off x="155510" y="182335"/>
          <a:ext cx="1728584" cy="5428495"/>
          <a:chOff x="164347" y="403138"/>
          <a:chExt cx="1728584" cy="5428495"/>
        </a:xfrm>
      </xdr:grpSpPr>
      <xdr:pic>
        <xdr:nvPicPr>
          <xdr:cNvPr id="47" name="Picture 46">
            <a:extLst>
              <a:ext uri="{FF2B5EF4-FFF2-40B4-BE49-F238E27FC236}">
                <a16:creationId xmlns:a16="http://schemas.microsoft.com/office/drawing/2014/main" id="{BD77B650-047A-1649-65E1-784B004BABC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4347" y="403138"/>
            <a:ext cx="1728584" cy="986735"/>
          </a:xfrm>
          <a:prstGeom prst="rect">
            <a:avLst/>
          </a:prstGeom>
        </xdr:spPr>
      </xdr:pic>
      <xdr:pic>
        <xdr:nvPicPr>
          <xdr:cNvPr id="48" name="Graphic 47" descr="Home with solid fill">
            <a:hlinkClick xmlns:r="http://schemas.openxmlformats.org/officeDocument/2006/relationships" r:id="rId6"/>
            <a:extLst>
              <a:ext uri="{FF2B5EF4-FFF2-40B4-BE49-F238E27FC236}">
                <a16:creationId xmlns:a16="http://schemas.microsoft.com/office/drawing/2014/main" id="{E8D1BB65-7BE9-6490-DABD-34ABF2D0CB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3444" y="1836964"/>
            <a:ext cx="631761" cy="631761"/>
          </a:xfrm>
          <a:prstGeom prst="rect">
            <a:avLst/>
          </a:prstGeom>
        </xdr:spPr>
      </xdr:pic>
      <xdr:pic>
        <xdr:nvPicPr>
          <xdr:cNvPr id="49" name="Graphic 48" descr="Money with solid fill">
            <a:hlinkClick xmlns:r="http://schemas.openxmlformats.org/officeDocument/2006/relationships" r:id="rId9"/>
            <a:extLst>
              <a:ext uri="{FF2B5EF4-FFF2-40B4-BE49-F238E27FC236}">
                <a16:creationId xmlns:a16="http://schemas.microsoft.com/office/drawing/2014/main" id="{3014892C-EF52-AD5D-1034-341455C58EC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6248" y="2789464"/>
            <a:ext cx="816430" cy="816430"/>
          </a:xfrm>
          <a:prstGeom prst="rect">
            <a:avLst/>
          </a:prstGeom>
        </xdr:spPr>
      </xdr:pic>
      <xdr:pic>
        <xdr:nvPicPr>
          <xdr:cNvPr id="50" name="Graphic 49" descr="Target Audience with solid fill">
            <a:extLst>
              <a:ext uri="{FF2B5EF4-FFF2-40B4-BE49-F238E27FC236}">
                <a16:creationId xmlns:a16="http://schemas.microsoft.com/office/drawing/2014/main" id="{E213F67F-287B-3853-0146-C42915880AE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15128" y="4043266"/>
            <a:ext cx="777551" cy="777551"/>
          </a:xfrm>
          <a:prstGeom prst="rect">
            <a:avLst/>
          </a:prstGeom>
        </xdr:spPr>
      </xdr:pic>
      <xdr:pic>
        <xdr:nvPicPr>
          <xdr:cNvPr id="51" name="Graphic 50" descr="Shopping cart with solid fill">
            <a:extLst>
              <a:ext uri="{FF2B5EF4-FFF2-40B4-BE49-F238E27FC236}">
                <a16:creationId xmlns:a16="http://schemas.microsoft.com/office/drawing/2014/main" id="{4B64150C-01A9-AB8E-F6A1-A22A47A61EB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2321" y="5229031"/>
            <a:ext cx="602602" cy="60260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165229</xdr:rowOff>
    </xdr:from>
    <xdr:to>
      <xdr:col>21</xdr:col>
      <xdr:colOff>509295</xdr:colOff>
      <xdr:row>37</xdr:row>
      <xdr:rowOff>38877</xdr:rowOff>
    </xdr:to>
    <xdr:sp macro="" textlink="">
      <xdr:nvSpPr>
        <xdr:cNvPr id="2" name="Rectangle: Rounded Corners 1">
          <a:extLst>
            <a:ext uri="{FF2B5EF4-FFF2-40B4-BE49-F238E27FC236}">
              <a16:creationId xmlns:a16="http://schemas.microsoft.com/office/drawing/2014/main" id="{4906026C-8A82-4113-B2B8-B234512C8A80}"/>
            </a:ext>
          </a:extLst>
        </xdr:cNvPr>
        <xdr:cNvSpPr/>
      </xdr:nvSpPr>
      <xdr:spPr>
        <a:xfrm>
          <a:off x="0" y="165229"/>
          <a:ext cx="13368045" cy="7065995"/>
        </a:xfrm>
        <a:prstGeom prst="roundRect">
          <a:avLst>
            <a:gd name="adj" fmla="val 270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428045</xdr:colOff>
      <xdr:row>8</xdr:row>
      <xdr:rowOff>58316</xdr:rowOff>
    </xdr:from>
    <xdr:to>
      <xdr:col>15</xdr:col>
      <xdr:colOff>563725</xdr:colOff>
      <xdr:row>22</xdr:row>
      <xdr:rowOff>9719</xdr:rowOff>
    </xdr:to>
    <xdr:sp macro="" textlink="">
      <xdr:nvSpPr>
        <xdr:cNvPr id="39" name="Rectangle: Rounded Corners 38">
          <a:extLst>
            <a:ext uri="{FF2B5EF4-FFF2-40B4-BE49-F238E27FC236}">
              <a16:creationId xmlns:a16="http://schemas.microsoft.com/office/drawing/2014/main" id="{60F0C1FF-60B1-4F6F-ACD2-9D0A0E475496}"/>
            </a:ext>
          </a:extLst>
        </xdr:cNvPr>
        <xdr:cNvSpPr/>
      </xdr:nvSpPr>
      <xdr:spPr>
        <a:xfrm>
          <a:off x="7163581" y="1613418"/>
          <a:ext cx="2584965" cy="267283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11</xdr:col>
      <xdr:colOff>544283</xdr:colOff>
      <xdr:row>8</xdr:row>
      <xdr:rowOff>174951</xdr:rowOff>
    </xdr:from>
    <xdr:to>
      <xdr:col>15</xdr:col>
      <xdr:colOff>563724</xdr:colOff>
      <xdr:row>21</xdr:row>
      <xdr:rowOff>126352</xdr:rowOff>
    </xdr:to>
    <xdr:graphicFrame macro="">
      <xdr:nvGraphicFramePr>
        <xdr:cNvPr id="36" name="Chart 35">
          <a:extLst>
            <a:ext uri="{FF2B5EF4-FFF2-40B4-BE49-F238E27FC236}">
              <a16:creationId xmlns:a16="http://schemas.microsoft.com/office/drawing/2014/main" id="{B4A88829-1644-44B2-8B16-CDE6D3B1E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379448</xdr:colOff>
      <xdr:row>22</xdr:row>
      <xdr:rowOff>129851</xdr:rowOff>
    </xdr:from>
    <xdr:to>
      <xdr:col>15</xdr:col>
      <xdr:colOff>485970</xdr:colOff>
      <xdr:row>35</xdr:row>
      <xdr:rowOff>152399</xdr:rowOff>
    </xdr:to>
    <xdr:sp macro="" textlink="">
      <xdr:nvSpPr>
        <xdr:cNvPr id="43" name="Rectangle: Rounded Corners 42">
          <a:extLst>
            <a:ext uri="{FF2B5EF4-FFF2-40B4-BE49-F238E27FC236}">
              <a16:creationId xmlns:a16="http://schemas.microsoft.com/office/drawing/2014/main" id="{9E10DD94-0A91-4D47-9F0F-5BF3921A83CE}"/>
            </a:ext>
          </a:extLst>
        </xdr:cNvPr>
        <xdr:cNvSpPr/>
      </xdr:nvSpPr>
      <xdr:spPr>
        <a:xfrm>
          <a:off x="7114984" y="4406382"/>
          <a:ext cx="2555807" cy="2549588"/>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97194</xdr:colOff>
      <xdr:row>0</xdr:row>
      <xdr:rowOff>116632</xdr:rowOff>
    </xdr:from>
    <xdr:to>
      <xdr:col>21</xdr:col>
      <xdr:colOff>583163</xdr:colOff>
      <xdr:row>7</xdr:row>
      <xdr:rowOff>9719</xdr:rowOff>
    </xdr:to>
    <xdr:sp macro="" textlink="">
      <xdr:nvSpPr>
        <xdr:cNvPr id="3" name="Rectangle 2">
          <a:extLst>
            <a:ext uri="{FF2B5EF4-FFF2-40B4-BE49-F238E27FC236}">
              <a16:creationId xmlns:a16="http://schemas.microsoft.com/office/drawing/2014/main" id="{4D1399A8-DD21-445D-BDC8-371671F35686}"/>
            </a:ext>
          </a:extLst>
        </xdr:cNvPr>
        <xdr:cNvSpPr/>
      </xdr:nvSpPr>
      <xdr:spPr>
        <a:xfrm>
          <a:off x="1925994" y="116632"/>
          <a:ext cx="11458769" cy="1226587"/>
        </a:xfrm>
        <a:prstGeom prst="rect">
          <a:avLst/>
        </a:prstGeom>
        <a:solidFill>
          <a:srgbClr val="C41230"/>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47625</xdr:colOff>
      <xdr:row>36</xdr:row>
      <xdr:rowOff>156288</xdr:rowOff>
    </xdr:to>
    <xdr:sp macro="" textlink="">
      <xdr:nvSpPr>
        <xdr:cNvPr id="4" name="Rectangle: Rounded Corners 3">
          <a:extLst>
            <a:ext uri="{FF2B5EF4-FFF2-40B4-BE49-F238E27FC236}">
              <a16:creationId xmlns:a16="http://schemas.microsoft.com/office/drawing/2014/main" id="{93D43D24-3E73-47FD-B25B-EF309ACD6E3C}"/>
            </a:ext>
          </a:extLst>
        </xdr:cNvPr>
        <xdr:cNvSpPr/>
      </xdr:nvSpPr>
      <xdr:spPr>
        <a:xfrm>
          <a:off x="0" y="0"/>
          <a:ext cx="1884589" cy="7154247"/>
        </a:xfrm>
        <a:prstGeom prst="roundRect">
          <a:avLst>
            <a:gd name="adj" fmla="val 5500"/>
          </a:avLst>
        </a:prstGeom>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16</xdr:col>
      <xdr:colOff>45486</xdr:colOff>
      <xdr:row>14</xdr:row>
      <xdr:rowOff>87474</xdr:rowOff>
    </xdr:from>
    <xdr:to>
      <xdr:col>21</xdr:col>
      <xdr:colOff>311021</xdr:colOff>
      <xdr:row>35</xdr:row>
      <xdr:rowOff>174951</xdr:rowOff>
    </xdr:to>
    <xdr:sp macro="" textlink="">
      <xdr:nvSpPr>
        <xdr:cNvPr id="6" name="Rectangle: Rounded Corners 5">
          <a:extLst>
            <a:ext uri="{FF2B5EF4-FFF2-40B4-BE49-F238E27FC236}">
              <a16:creationId xmlns:a16="http://schemas.microsoft.com/office/drawing/2014/main" id="{8B22CEA2-6465-4BEB-AC60-E33455135BB2}"/>
            </a:ext>
          </a:extLst>
        </xdr:cNvPr>
        <xdr:cNvSpPr/>
      </xdr:nvSpPr>
      <xdr:spPr>
        <a:xfrm>
          <a:off x="9842629" y="2808903"/>
          <a:ext cx="3327142" cy="4169619"/>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7</xdr:col>
      <xdr:colOff>343680</xdr:colOff>
      <xdr:row>8</xdr:row>
      <xdr:rowOff>26050</xdr:rowOff>
    </xdr:from>
    <xdr:to>
      <xdr:col>11</xdr:col>
      <xdr:colOff>301302</xdr:colOff>
      <xdr:row>22</xdr:row>
      <xdr:rowOff>48597</xdr:rowOff>
    </xdr:to>
    <xdr:sp macro="" textlink="">
      <xdr:nvSpPr>
        <xdr:cNvPr id="7" name="Rectangle: Rounded Corners 6">
          <a:extLst>
            <a:ext uri="{FF2B5EF4-FFF2-40B4-BE49-F238E27FC236}">
              <a16:creationId xmlns:a16="http://schemas.microsoft.com/office/drawing/2014/main" id="{886B2580-79E6-4EAA-8493-999CCBEDA826}"/>
            </a:ext>
          </a:extLst>
        </xdr:cNvPr>
        <xdr:cNvSpPr/>
      </xdr:nvSpPr>
      <xdr:spPr>
        <a:xfrm>
          <a:off x="4629930" y="1581152"/>
          <a:ext cx="2406908" cy="2743976"/>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3</xdr:col>
      <xdr:colOff>505409</xdr:colOff>
      <xdr:row>8</xdr:row>
      <xdr:rowOff>9721</xdr:rowOff>
    </xdr:from>
    <xdr:to>
      <xdr:col>7</xdr:col>
      <xdr:colOff>87475</xdr:colOff>
      <xdr:row>14</xdr:row>
      <xdr:rowOff>68036</xdr:rowOff>
    </xdr:to>
    <xdr:grpSp>
      <xdr:nvGrpSpPr>
        <xdr:cNvPr id="8" name="Group 7">
          <a:extLst>
            <a:ext uri="{FF2B5EF4-FFF2-40B4-BE49-F238E27FC236}">
              <a16:creationId xmlns:a16="http://schemas.microsoft.com/office/drawing/2014/main" id="{641C1A5E-540D-4D78-9728-972DD2B28779}"/>
            </a:ext>
          </a:extLst>
        </xdr:cNvPr>
        <xdr:cNvGrpSpPr/>
      </xdr:nvGrpSpPr>
      <xdr:grpSpPr>
        <a:xfrm>
          <a:off x="2342373" y="1564823"/>
          <a:ext cx="2031352" cy="1224642"/>
          <a:chOff x="2274337" y="1652298"/>
          <a:chExt cx="2031352" cy="1224642"/>
        </a:xfrm>
        <a:solidFill>
          <a:schemeClr val="bg1">
            <a:lumMod val="95000"/>
          </a:schemeClr>
        </a:solidFill>
      </xdr:grpSpPr>
      <xdr:sp macro="" textlink="">
        <xdr:nvSpPr>
          <xdr:cNvPr id="9" name="Rectangle: Rounded Corners 8">
            <a:extLst>
              <a:ext uri="{FF2B5EF4-FFF2-40B4-BE49-F238E27FC236}">
                <a16:creationId xmlns:a16="http://schemas.microsoft.com/office/drawing/2014/main" id="{3B79F8BB-81B4-C3CD-E3A4-B1993388C4C2}"/>
              </a:ext>
            </a:extLst>
          </xdr:cNvPr>
          <xdr:cNvSpPr/>
        </xdr:nvSpPr>
        <xdr:spPr>
          <a:xfrm>
            <a:off x="2274337" y="1652298"/>
            <a:ext cx="2031352" cy="1224642"/>
          </a:xfrm>
          <a:prstGeom prst="roundRect">
            <a:avLst>
              <a:gd name="adj" fmla="val 6932"/>
            </a:avLst>
          </a:prstGeom>
          <a:grp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grpSp>
        <xdr:nvGrpSpPr>
          <xdr:cNvPr id="10" name="Group 9">
            <a:extLst>
              <a:ext uri="{FF2B5EF4-FFF2-40B4-BE49-F238E27FC236}">
                <a16:creationId xmlns:a16="http://schemas.microsoft.com/office/drawing/2014/main" id="{BC13CE60-C26C-B3CB-55A9-67361142826D}"/>
              </a:ext>
            </a:extLst>
          </xdr:cNvPr>
          <xdr:cNvGrpSpPr/>
        </xdr:nvGrpSpPr>
        <xdr:grpSpPr>
          <a:xfrm>
            <a:off x="2332652" y="1798087"/>
            <a:ext cx="1953597" cy="1010818"/>
            <a:chOff x="2332652" y="1798087"/>
            <a:chExt cx="1953597" cy="1010818"/>
          </a:xfrm>
          <a:grpFill/>
        </xdr:grpSpPr>
        <xdr:sp macro="" textlink="Sheet1!J35">
          <xdr:nvSpPr>
            <xdr:cNvPr id="11" name="Rectangle 10">
              <a:extLst>
                <a:ext uri="{FF2B5EF4-FFF2-40B4-BE49-F238E27FC236}">
                  <a16:creationId xmlns:a16="http://schemas.microsoft.com/office/drawing/2014/main" id="{6EA08F28-EE7C-FAE7-24B1-EA39B7B1D9B7}"/>
                </a:ext>
              </a:extLst>
            </xdr:cNvPr>
            <xdr:cNvSpPr/>
          </xdr:nvSpPr>
          <xdr:spPr>
            <a:xfrm>
              <a:off x="2332652" y="1953599"/>
              <a:ext cx="1953597" cy="8553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7D9B4BAE-7615-434B-96BF-6B85E4F82F2A}" type="TxLink">
                <a:rPr lang="en-US" sz="2000" b="0" i="0" u="none" strike="noStrike">
                  <a:solidFill>
                    <a:srgbClr val="000000"/>
                  </a:solidFill>
                  <a:latin typeface="Calibri"/>
                  <a:ea typeface="Calibri"/>
                  <a:cs typeface="Calibri"/>
                </a:rPr>
                <a:pPr algn="ctr"/>
                <a:t>25</a:t>
              </a:fld>
              <a:endParaRPr lang="en-IN" sz="2000"/>
            </a:p>
          </xdr:txBody>
        </xdr:sp>
        <xdr:sp macro="" textlink="">
          <xdr:nvSpPr>
            <xdr:cNvPr id="12" name="TextBox 11">
              <a:extLst>
                <a:ext uri="{FF2B5EF4-FFF2-40B4-BE49-F238E27FC236}">
                  <a16:creationId xmlns:a16="http://schemas.microsoft.com/office/drawing/2014/main" id="{C3D764DD-98F9-2D4D-57AA-92A63F124E2C}"/>
                </a:ext>
              </a:extLst>
            </xdr:cNvPr>
            <xdr:cNvSpPr txBox="1"/>
          </xdr:nvSpPr>
          <xdr:spPr>
            <a:xfrm>
              <a:off x="2410408" y="1798087"/>
              <a:ext cx="1710612" cy="50540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 STORES</a:t>
              </a:r>
            </a:p>
          </xdr:txBody>
        </xdr:sp>
      </xdr:grpSp>
    </xdr:grpSp>
    <xdr:clientData/>
  </xdr:twoCellAnchor>
  <xdr:twoCellAnchor>
    <xdr:from>
      <xdr:col>3</xdr:col>
      <xdr:colOff>502299</xdr:colOff>
      <xdr:row>15</xdr:row>
      <xdr:rowOff>64928</xdr:rowOff>
    </xdr:from>
    <xdr:to>
      <xdr:col>7</xdr:col>
      <xdr:colOff>84365</xdr:colOff>
      <xdr:row>21</xdr:row>
      <xdr:rowOff>123243</xdr:rowOff>
    </xdr:to>
    <xdr:grpSp>
      <xdr:nvGrpSpPr>
        <xdr:cNvPr id="13" name="Group 12">
          <a:extLst>
            <a:ext uri="{FF2B5EF4-FFF2-40B4-BE49-F238E27FC236}">
              <a16:creationId xmlns:a16="http://schemas.microsoft.com/office/drawing/2014/main" id="{967D5647-8A10-4450-BE00-C3C50E408E17}"/>
            </a:ext>
          </a:extLst>
        </xdr:cNvPr>
        <xdr:cNvGrpSpPr/>
      </xdr:nvGrpSpPr>
      <xdr:grpSpPr>
        <a:xfrm>
          <a:off x="2339263" y="2980744"/>
          <a:ext cx="2031352" cy="1224642"/>
          <a:chOff x="4496967" y="1940769"/>
          <a:chExt cx="2031352" cy="1224642"/>
        </a:xfrm>
        <a:solidFill>
          <a:schemeClr val="bg1">
            <a:lumMod val="95000"/>
          </a:schemeClr>
        </a:solidFill>
      </xdr:grpSpPr>
      <xdr:sp macro="" textlink="">
        <xdr:nvSpPr>
          <xdr:cNvPr id="14" name="Rectangle: Rounded Corners 13">
            <a:extLst>
              <a:ext uri="{FF2B5EF4-FFF2-40B4-BE49-F238E27FC236}">
                <a16:creationId xmlns:a16="http://schemas.microsoft.com/office/drawing/2014/main" id="{D0675E5F-6D19-A9F0-6ED4-6DFB620F67EE}"/>
              </a:ext>
            </a:extLst>
          </xdr:cNvPr>
          <xdr:cNvSpPr/>
        </xdr:nvSpPr>
        <xdr:spPr>
          <a:xfrm>
            <a:off x="4496967" y="1940769"/>
            <a:ext cx="2031352" cy="1224642"/>
          </a:xfrm>
          <a:prstGeom prst="roundRect">
            <a:avLst>
              <a:gd name="adj" fmla="val 6932"/>
            </a:avLst>
          </a:prstGeom>
          <a:grp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grpSp>
        <xdr:nvGrpSpPr>
          <xdr:cNvPr id="15" name="Group 14">
            <a:extLst>
              <a:ext uri="{FF2B5EF4-FFF2-40B4-BE49-F238E27FC236}">
                <a16:creationId xmlns:a16="http://schemas.microsoft.com/office/drawing/2014/main" id="{2DEC33AF-1FB8-F474-B2E3-FB45E1990372}"/>
              </a:ext>
            </a:extLst>
          </xdr:cNvPr>
          <xdr:cNvGrpSpPr/>
        </xdr:nvGrpSpPr>
        <xdr:grpSpPr>
          <a:xfrm>
            <a:off x="4587552" y="2147984"/>
            <a:ext cx="1768929" cy="923342"/>
            <a:chOff x="4509796" y="1856403"/>
            <a:chExt cx="1768929" cy="923342"/>
          </a:xfrm>
          <a:grpFill/>
        </xdr:grpSpPr>
        <xdr:sp macro="" textlink="Sheet1!J36">
          <xdr:nvSpPr>
            <xdr:cNvPr id="16" name="Rectangle 15">
              <a:extLst>
                <a:ext uri="{FF2B5EF4-FFF2-40B4-BE49-F238E27FC236}">
                  <a16:creationId xmlns:a16="http://schemas.microsoft.com/office/drawing/2014/main" id="{1163B6B8-24AE-65E8-E16C-BB43E23098CF}"/>
                </a:ext>
              </a:extLst>
            </xdr:cNvPr>
            <xdr:cNvSpPr/>
          </xdr:nvSpPr>
          <xdr:spPr>
            <a:xfrm>
              <a:off x="4597270" y="2216021"/>
              <a:ext cx="1574541" cy="56372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74A5B1-7323-49DF-9301-CC9E9CE3CE46}" type="TxLink">
                <a:rPr lang="en-US" sz="2000" b="0" i="0" u="none" strike="noStrike">
                  <a:solidFill>
                    <a:srgbClr val="000000"/>
                  </a:solidFill>
                  <a:latin typeface="Calibri"/>
                  <a:ea typeface="Calibri"/>
                  <a:cs typeface="Calibri"/>
                </a:rPr>
                <a:pPr algn="ctr"/>
                <a:t>34.40</a:t>
              </a:fld>
              <a:endParaRPr lang="en-IN" sz="2000"/>
            </a:p>
          </xdr:txBody>
        </xdr:sp>
        <xdr:sp macro="" textlink="">
          <xdr:nvSpPr>
            <xdr:cNvPr id="17" name="TextBox 16">
              <a:extLst>
                <a:ext uri="{FF2B5EF4-FFF2-40B4-BE49-F238E27FC236}">
                  <a16:creationId xmlns:a16="http://schemas.microsoft.com/office/drawing/2014/main" id="{D9D84215-D025-4C32-48E9-3E239AB757C7}"/>
                </a:ext>
              </a:extLst>
            </xdr:cNvPr>
            <xdr:cNvSpPr txBox="1"/>
          </xdr:nvSpPr>
          <xdr:spPr>
            <a:xfrm>
              <a:off x="4509796" y="1856403"/>
              <a:ext cx="1768929" cy="3596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AVG</a:t>
              </a:r>
              <a:r>
                <a:rPr lang="en-IN" sz="12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DELIVERY TIME</a:t>
              </a:r>
              <a:endPar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grpSp>
    <xdr:clientData/>
  </xdr:twoCellAnchor>
  <xdr:twoCellAnchor>
    <xdr:from>
      <xdr:col>3</xdr:col>
      <xdr:colOff>518627</xdr:colOff>
      <xdr:row>22</xdr:row>
      <xdr:rowOff>71536</xdr:rowOff>
    </xdr:from>
    <xdr:to>
      <xdr:col>7</xdr:col>
      <xdr:colOff>100693</xdr:colOff>
      <xdr:row>28</xdr:row>
      <xdr:rowOff>129852</xdr:rowOff>
    </xdr:to>
    <xdr:grpSp>
      <xdr:nvGrpSpPr>
        <xdr:cNvPr id="18" name="Group 17">
          <a:extLst>
            <a:ext uri="{FF2B5EF4-FFF2-40B4-BE49-F238E27FC236}">
              <a16:creationId xmlns:a16="http://schemas.microsoft.com/office/drawing/2014/main" id="{8F66B858-9B23-4930-AC0D-0A7A614A2FEA}"/>
            </a:ext>
          </a:extLst>
        </xdr:cNvPr>
        <xdr:cNvGrpSpPr/>
      </xdr:nvGrpSpPr>
      <xdr:grpSpPr>
        <a:xfrm>
          <a:off x="2355591" y="4348067"/>
          <a:ext cx="2031352" cy="1224642"/>
          <a:chOff x="6670999" y="1665516"/>
          <a:chExt cx="2031352" cy="1224642"/>
        </a:xfrm>
      </xdr:grpSpPr>
      <xdr:sp macro="" textlink="">
        <xdr:nvSpPr>
          <xdr:cNvPr id="19" name="Rectangle: Rounded Corners 18">
            <a:extLst>
              <a:ext uri="{FF2B5EF4-FFF2-40B4-BE49-F238E27FC236}">
                <a16:creationId xmlns:a16="http://schemas.microsoft.com/office/drawing/2014/main" id="{BE545CB9-0CE3-19FB-7E86-7593E2DE86EC}"/>
              </a:ext>
            </a:extLst>
          </xdr:cNvPr>
          <xdr:cNvSpPr/>
        </xdr:nvSpPr>
        <xdr:spPr>
          <a:xfrm>
            <a:off x="6670999" y="166551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J37">
        <xdr:nvSpPr>
          <xdr:cNvPr id="20" name="Rectangle 19">
            <a:extLst>
              <a:ext uri="{FF2B5EF4-FFF2-40B4-BE49-F238E27FC236}">
                <a16:creationId xmlns:a16="http://schemas.microsoft.com/office/drawing/2014/main" id="{2C9868F1-E36D-B813-3460-9D6B311A9F40}"/>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343A86-FC31-45E4-BB4E-1DE6682B5C9A}" type="TxLink">
              <a:rPr lang="en-US" sz="2000" b="0" i="0" u="none" strike="noStrike">
                <a:solidFill>
                  <a:srgbClr val="000000"/>
                </a:solidFill>
                <a:latin typeface="Calibri"/>
                <a:ea typeface="Calibri"/>
                <a:cs typeface="Calibri"/>
              </a:rPr>
              <a:pPr algn="ctr"/>
              <a:t>150</a:t>
            </a:fld>
            <a:endParaRPr lang="en-IN" sz="2000"/>
          </a:p>
        </xdr:txBody>
      </xdr:sp>
      <xdr:sp macro="" textlink="">
        <xdr:nvSpPr>
          <xdr:cNvPr id="21" name="TextBox 20">
            <a:extLst>
              <a:ext uri="{FF2B5EF4-FFF2-40B4-BE49-F238E27FC236}">
                <a16:creationId xmlns:a16="http://schemas.microsoft.com/office/drawing/2014/main" id="{0C0C0A44-CE8C-1DA1-FA87-9444EB4C6D29}"/>
              </a:ext>
            </a:extLst>
          </xdr:cNvPr>
          <xdr:cNvSpPr txBox="1"/>
        </xdr:nvSpPr>
        <xdr:spPr>
          <a:xfrm>
            <a:off x="6861887" y="1778647"/>
            <a:ext cx="1691173" cy="485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IN" sz="12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EMPLOYEES</a:t>
            </a:r>
            <a:endPar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3</xdr:col>
      <xdr:colOff>525237</xdr:colOff>
      <xdr:row>29</xdr:row>
      <xdr:rowOff>126743</xdr:rowOff>
    </xdr:from>
    <xdr:to>
      <xdr:col>7</xdr:col>
      <xdr:colOff>107303</xdr:colOff>
      <xdr:row>35</xdr:row>
      <xdr:rowOff>185059</xdr:rowOff>
    </xdr:to>
    <xdr:grpSp>
      <xdr:nvGrpSpPr>
        <xdr:cNvPr id="22" name="Group 21">
          <a:extLst>
            <a:ext uri="{FF2B5EF4-FFF2-40B4-BE49-F238E27FC236}">
              <a16:creationId xmlns:a16="http://schemas.microsoft.com/office/drawing/2014/main" id="{C2466D38-2065-44EC-B7D3-F38FA3E48CA6}"/>
            </a:ext>
          </a:extLst>
        </xdr:cNvPr>
        <xdr:cNvGrpSpPr/>
      </xdr:nvGrpSpPr>
      <xdr:grpSpPr>
        <a:xfrm>
          <a:off x="2362201" y="5763988"/>
          <a:ext cx="2031352" cy="1224642"/>
          <a:chOff x="6670999" y="1665516"/>
          <a:chExt cx="2031352" cy="1224642"/>
        </a:xfrm>
      </xdr:grpSpPr>
      <xdr:sp macro="" textlink="">
        <xdr:nvSpPr>
          <xdr:cNvPr id="23" name="Rectangle: Rounded Corners 22">
            <a:extLst>
              <a:ext uri="{FF2B5EF4-FFF2-40B4-BE49-F238E27FC236}">
                <a16:creationId xmlns:a16="http://schemas.microsoft.com/office/drawing/2014/main" id="{5DA1D1F8-66AC-08AB-D80B-443213C1605F}"/>
              </a:ext>
            </a:extLst>
          </xdr:cNvPr>
          <xdr:cNvSpPr/>
        </xdr:nvSpPr>
        <xdr:spPr>
          <a:xfrm>
            <a:off x="6670999" y="1665516"/>
            <a:ext cx="2031352" cy="1224642"/>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sp macro="" textlink="Sheet1!J38">
        <xdr:nvSpPr>
          <xdr:cNvPr id="24" name="Rectangle 23">
            <a:extLst>
              <a:ext uri="{FF2B5EF4-FFF2-40B4-BE49-F238E27FC236}">
                <a16:creationId xmlns:a16="http://schemas.microsoft.com/office/drawing/2014/main" id="{B230B3AE-3064-772A-6B1A-3FECD2E46F8C}"/>
              </a:ext>
            </a:extLst>
          </xdr:cNvPr>
          <xdr:cNvSpPr/>
        </xdr:nvSpPr>
        <xdr:spPr>
          <a:xfrm>
            <a:off x="6784132" y="2109107"/>
            <a:ext cx="1749490" cy="651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1B52DF-3FB1-4BE2-AC7E-808FD9F65B16}" type="TxLink">
              <a:rPr lang="en-US" sz="2000" b="0" i="0" u="none" strike="noStrike">
                <a:solidFill>
                  <a:srgbClr val="000000"/>
                </a:solidFill>
                <a:latin typeface="Calibri"/>
                <a:ea typeface="Calibri"/>
                <a:cs typeface="Calibri"/>
              </a:rPr>
              <a:pPr algn="ctr"/>
              <a:t>22%</a:t>
            </a:fld>
            <a:endParaRPr lang="en-IN" sz="2000"/>
          </a:p>
        </xdr:txBody>
      </xdr:sp>
      <xdr:sp macro="" textlink="">
        <xdr:nvSpPr>
          <xdr:cNvPr id="25" name="TextBox 24">
            <a:extLst>
              <a:ext uri="{FF2B5EF4-FFF2-40B4-BE49-F238E27FC236}">
                <a16:creationId xmlns:a16="http://schemas.microsoft.com/office/drawing/2014/main" id="{7D65DC25-FB70-9319-3DCA-7789FE1CE07B}"/>
              </a:ext>
            </a:extLst>
          </xdr:cNvPr>
          <xdr:cNvSpPr txBox="1"/>
        </xdr:nvSpPr>
        <xdr:spPr>
          <a:xfrm>
            <a:off x="6861887" y="1778647"/>
            <a:ext cx="1691173" cy="485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AVG</a:t>
            </a:r>
            <a:r>
              <a:rPr lang="en-IN" sz="1200" b="1" baseline="0">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rPr>
              <a:t> FAST DELIVERY</a:t>
            </a:r>
            <a:endParaRPr lang="en-IN" sz="1200" b="1">
              <a:solidFill>
                <a:srgbClr val="C4123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grpSp>
    <xdr:clientData/>
  </xdr:twoCellAnchor>
  <xdr:twoCellAnchor>
    <xdr:from>
      <xdr:col>14</xdr:col>
      <xdr:colOff>476251</xdr:colOff>
      <xdr:row>1</xdr:row>
      <xdr:rowOff>106913</xdr:rowOff>
    </xdr:from>
    <xdr:to>
      <xdr:col>23</xdr:col>
      <xdr:colOff>213827</xdr:colOff>
      <xdr:row>5</xdr:row>
      <xdr:rowOff>184668</xdr:rowOff>
    </xdr:to>
    <xdr:sp macro="" textlink="">
      <xdr:nvSpPr>
        <xdr:cNvPr id="33" name="TextBox 32">
          <a:extLst>
            <a:ext uri="{FF2B5EF4-FFF2-40B4-BE49-F238E27FC236}">
              <a16:creationId xmlns:a16="http://schemas.microsoft.com/office/drawing/2014/main" id="{AED55D89-6772-472E-A65D-CF8D886B918E}"/>
            </a:ext>
          </a:extLst>
        </xdr:cNvPr>
        <xdr:cNvSpPr txBox="1"/>
      </xdr:nvSpPr>
      <xdr:spPr>
        <a:xfrm>
          <a:off x="9010651" y="297413"/>
          <a:ext cx="5223976" cy="839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Sans Serif Collection" panose="020B0502040504020204" pitchFamily="34" charset="0"/>
              <a:ea typeface="Sans Serif Collection" panose="020B0502040504020204" pitchFamily="34" charset="0"/>
              <a:cs typeface="Sans Serif Collection" panose="020B0502040504020204" pitchFamily="34" charset="0"/>
            </a:rPr>
            <a:t>DASHBOARD</a:t>
          </a:r>
        </a:p>
      </xdr:txBody>
    </xdr:sp>
    <xdr:clientData/>
  </xdr:twoCellAnchor>
  <xdr:twoCellAnchor>
    <xdr:from>
      <xdr:col>7</xdr:col>
      <xdr:colOff>398496</xdr:colOff>
      <xdr:row>10</xdr:row>
      <xdr:rowOff>136071</xdr:rowOff>
    </xdr:from>
    <xdr:to>
      <xdr:col>11</xdr:col>
      <xdr:colOff>252703</xdr:colOff>
      <xdr:row>22</xdr:row>
      <xdr:rowOff>9718</xdr:rowOff>
    </xdr:to>
    <xdr:graphicFrame macro="">
      <xdr:nvGraphicFramePr>
        <xdr:cNvPr id="34" name="Chart 33">
          <a:extLst>
            <a:ext uri="{FF2B5EF4-FFF2-40B4-BE49-F238E27FC236}">
              <a16:creationId xmlns:a16="http://schemas.microsoft.com/office/drawing/2014/main" id="{DCA1C936-1912-4CCC-A0C9-C7CE0CA7B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291972</xdr:colOff>
      <xdr:row>22</xdr:row>
      <xdr:rowOff>159010</xdr:rowOff>
    </xdr:from>
    <xdr:to>
      <xdr:col>11</xdr:col>
      <xdr:colOff>281862</xdr:colOff>
      <xdr:row>35</xdr:row>
      <xdr:rowOff>181558</xdr:rowOff>
    </xdr:to>
    <xdr:sp macro="" textlink="">
      <xdr:nvSpPr>
        <xdr:cNvPr id="35" name="Rectangle: Rounded Corners 34">
          <a:extLst>
            <a:ext uri="{FF2B5EF4-FFF2-40B4-BE49-F238E27FC236}">
              <a16:creationId xmlns:a16="http://schemas.microsoft.com/office/drawing/2014/main" id="{E704A14E-2FB0-455B-ABBE-4995EA729017}"/>
            </a:ext>
          </a:extLst>
        </xdr:cNvPr>
        <xdr:cNvSpPr/>
      </xdr:nvSpPr>
      <xdr:spPr>
        <a:xfrm>
          <a:off x="4578222" y="4435541"/>
          <a:ext cx="2439176" cy="2549588"/>
        </a:xfrm>
        <a:prstGeom prst="roundRect">
          <a:avLst>
            <a:gd name="adj" fmla="val 6932"/>
          </a:avLst>
        </a:prstGeom>
        <a:solidFill>
          <a:schemeClr val="bg1">
            <a:lumMod val="95000"/>
          </a:schemeClr>
        </a:solidFill>
        <a:ln>
          <a:noFill/>
        </a:ln>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a:solidFill>
              <a:srgbClr val="000000"/>
            </a:solidFill>
            <a:latin typeface="Calibri"/>
            <a:ea typeface="Calibri"/>
            <a:cs typeface="Calibri"/>
          </a:endParaRPr>
        </a:p>
      </xdr:txBody>
    </xdr:sp>
    <xdr:clientData/>
  </xdr:twoCellAnchor>
  <xdr:twoCellAnchor>
    <xdr:from>
      <xdr:col>11</xdr:col>
      <xdr:colOff>505406</xdr:colOff>
      <xdr:row>23</xdr:row>
      <xdr:rowOff>68037</xdr:rowOff>
    </xdr:from>
    <xdr:to>
      <xdr:col>15</xdr:col>
      <xdr:colOff>398495</xdr:colOff>
      <xdr:row>35</xdr:row>
      <xdr:rowOff>155511</xdr:rowOff>
    </xdr:to>
    <xdr:graphicFrame macro="">
      <xdr:nvGraphicFramePr>
        <xdr:cNvPr id="41" name="Chart 40">
          <a:extLst>
            <a:ext uri="{FF2B5EF4-FFF2-40B4-BE49-F238E27FC236}">
              <a16:creationId xmlns:a16="http://schemas.microsoft.com/office/drawing/2014/main" id="{382E5DCF-00C0-40D1-ADD8-C4FD4400C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340178</xdr:colOff>
      <xdr:row>25</xdr:row>
      <xdr:rowOff>68036</xdr:rowOff>
    </xdr:from>
    <xdr:to>
      <xdr:col>11</xdr:col>
      <xdr:colOff>184669</xdr:colOff>
      <xdr:row>35</xdr:row>
      <xdr:rowOff>106915</xdr:rowOff>
    </xdr:to>
    <xdr:graphicFrame macro="">
      <xdr:nvGraphicFramePr>
        <xdr:cNvPr id="42" name="Chart 41">
          <a:extLst>
            <a:ext uri="{FF2B5EF4-FFF2-40B4-BE49-F238E27FC236}">
              <a16:creationId xmlns:a16="http://schemas.microsoft.com/office/drawing/2014/main" id="{8018EFD0-632C-4E77-87AB-5921AEF01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165230</xdr:colOff>
      <xdr:row>17</xdr:row>
      <xdr:rowOff>174949</xdr:rowOff>
    </xdr:from>
    <xdr:to>
      <xdr:col>21</xdr:col>
      <xdr:colOff>145791</xdr:colOff>
      <xdr:row>35</xdr:row>
      <xdr:rowOff>58316</xdr:rowOff>
    </xdr:to>
    <xdr:graphicFrame macro="">
      <xdr:nvGraphicFramePr>
        <xdr:cNvPr id="45" name="Chart 44">
          <a:extLst>
            <a:ext uri="{FF2B5EF4-FFF2-40B4-BE49-F238E27FC236}">
              <a16:creationId xmlns:a16="http://schemas.microsoft.com/office/drawing/2014/main" id="{9A8F2821-EE4F-4563-93F7-A405F901C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53068</xdr:colOff>
      <xdr:row>11</xdr:row>
      <xdr:rowOff>136071</xdr:rowOff>
    </xdr:from>
    <xdr:to>
      <xdr:col>21</xdr:col>
      <xdr:colOff>301301</xdr:colOff>
      <xdr:row>13</xdr:row>
      <xdr:rowOff>136072</xdr:rowOff>
    </xdr:to>
    <mc:AlternateContent xmlns:mc="http://schemas.openxmlformats.org/markup-compatibility/2006" xmlns:a14="http://schemas.microsoft.com/office/drawing/2010/main">
      <mc:Choice Requires="a14">
        <xdr:graphicFrame macro="">
          <xdr:nvGraphicFramePr>
            <xdr:cNvPr id="46" name="Order_Type 1">
              <a:extLst>
                <a:ext uri="{FF2B5EF4-FFF2-40B4-BE49-F238E27FC236}">
                  <a16:creationId xmlns:a16="http://schemas.microsoft.com/office/drawing/2014/main" id="{75C14A9A-2F52-B1CE-1D75-021F1E7E0199}"/>
                </a:ext>
              </a:extLst>
            </xdr:cNvPr>
            <xdr:cNvGraphicFramePr/>
          </xdr:nvGraphicFramePr>
          <xdr:xfrm>
            <a:off x="0" y="0"/>
            <a:ext cx="0" cy="0"/>
          </xdr:xfrm>
          <a:graphic>
            <a:graphicData uri="http://schemas.microsoft.com/office/drawing/2010/slicer">
              <sle:slicer xmlns:sle="http://schemas.microsoft.com/office/drawing/2010/slicer" name="Order_Type 1"/>
            </a:graphicData>
          </a:graphic>
        </xdr:graphicFrame>
      </mc:Choice>
      <mc:Fallback xmlns="">
        <xdr:sp macro="" textlink="">
          <xdr:nvSpPr>
            <xdr:cNvPr id="0" name=""/>
            <xdr:cNvSpPr>
              <a:spLocks noTextEdit="1"/>
            </xdr:cNvSpPr>
          </xdr:nvSpPr>
          <xdr:spPr>
            <a:xfrm>
              <a:off x="9850211" y="2274336"/>
              <a:ext cx="3309840" cy="388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106913</xdr:colOff>
      <xdr:row>8</xdr:row>
      <xdr:rowOff>38878</xdr:rowOff>
    </xdr:from>
    <xdr:to>
      <xdr:col>21</xdr:col>
      <xdr:colOff>281862</xdr:colOff>
      <xdr:row>11</xdr:row>
      <xdr:rowOff>38878</xdr:rowOff>
    </xdr:to>
    <xdr:sp macro="" textlink="">
      <xdr:nvSpPr>
        <xdr:cNvPr id="47" name="TextBox 46">
          <a:extLst>
            <a:ext uri="{FF2B5EF4-FFF2-40B4-BE49-F238E27FC236}">
              <a16:creationId xmlns:a16="http://schemas.microsoft.com/office/drawing/2014/main" id="{DFC1B43E-F8FB-861D-346C-CF50E25AE7F9}"/>
            </a:ext>
          </a:extLst>
        </xdr:cNvPr>
        <xdr:cNvSpPr txBox="1"/>
      </xdr:nvSpPr>
      <xdr:spPr>
        <a:xfrm>
          <a:off x="9904056" y="1593980"/>
          <a:ext cx="3236556"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latin typeface="Sans Serif Collection" panose="020B0502040504020204" pitchFamily="34" charset="0"/>
              <a:ea typeface="Sans Serif Collection" panose="020B0502040504020204" pitchFamily="34" charset="0"/>
              <a:cs typeface="Sans Serif Collection" panose="020B0502040504020204" pitchFamily="34" charset="0"/>
            </a:rPr>
            <a:t>ORDER TYPE</a:t>
          </a:r>
        </a:p>
      </xdr:txBody>
    </xdr:sp>
    <xdr:clientData/>
  </xdr:twoCellAnchor>
  <xdr:twoCellAnchor>
    <xdr:from>
      <xdr:col>16</xdr:col>
      <xdr:colOff>165229</xdr:colOff>
      <xdr:row>14</xdr:row>
      <xdr:rowOff>184668</xdr:rowOff>
    </xdr:from>
    <xdr:to>
      <xdr:col>21</xdr:col>
      <xdr:colOff>58316</xdr:colOff>
      <xdr:row>19</xdr:row>
      <xdr:rowOff>48597</xdr:rowOff>
    </xdr:to>
    <xdr:sp macro="" textlink="">
      <xdr:nvSpPr>
        <xdr:cNvPr id="48" name="TextBox 47">
          <a:extLst>
            <a:ext uri="{FF2B5EF4-FFF2-40B4-BE49-F238E27FC236}">
              <a16:creationId xmlns:a16="http://schemas.microsoft.com/office/drawing/2014/main" id="{3D155AEB-3D13-A4C2-8BE8-75D8C846D5FB}"/>
            </a:ext>
          </a:extLst>
        </xdr:cNvPr>
        <xdr:cNvSpPr txBox="1"/>
      </xdr:nvSpPr>
      <xdr:spPr>
        <a:xfrm>
          <a:off x="9962372" y="2906097"/>
          <a:ext cx="2954694" cy="835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r>
            <a:rPr kumimoji="0" lang="en-US" sz="1400" b="1" i="0" u="none" strike="noStrike" kern="1200" cap="all" spc="50" normalizeH="0" baseline="0" noProof="0">
              <a:ln>
                <a:noFill/>
              </a:ln>
              <a:solidFill>
                <a:srgbClr val="C00000"/>
              </a:solidFill>
              <a:effectLst/>
              <a:uLnTx/>
              <a:uFillTx/>
              <a:latin typeface="Sans Serif Collection" panose="020B0502040504020204" pitchFamily="34" charset="0"/>
              <a:ea typeface="Sans Serif Collection" panose="020B0502040504020204" pitchFamily="34" charset="0"/>
              <a:cs typeface="Sans Serif Collection" panose="020B0502040504020204" pitchFamily="34" charset="0"/>
            </a:rPr>
            <a:t>TOP 5 REVENUE STORE BY CITY</a:t>
          </a: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50" baseline="0">
              <a:solidFill>
                <a:sysClr val="windowText" lastClr="000000">
                  <a:lumMod val="65000"/>
                  <a:lumOff val="35000"/>
                </a:sysClr>
              </a:solidFill>
              <a:latin typeface="+mn-lt"/>
              <a:ea typeface="+mn-ea"/>
              <a:cs typeface="+mn-cs"/>
            </a:defRPr>
          </a:pPr>
          <a:endParaRPr kumimoji="0" lang="en-US" sz="1400" b="1" i="0" u="none" strike="noStrike" kern="1200" cap="all" spc="50" normalizeH="0" baseline="0" noProof="0">
            <a:ln>
              <a:noFill/>
            </a:ln>
            <a:solidFill>
              <a:srgbClr val="C00000"/>
            </a:solidFill>
            <a:effectLst/>
            <a:uLnTx/>
            <a:uFillTx/>
            <a:latin typeface="Sans Serif Collection" panose="020B0502040504020204" pitchFamily="34" charset="0"/>
            <a:ea typeface="Sans Serif Collection" panose="020B0502040504020204" pitchFamily="34" charset="0"/>
            <a:cs typeface="Sans Serif Collection" panose="020B0502040504020204" pitchFamily="34" charset="0"/>
          </a:endParaRPr>
        </a:p>
        <a:p>
          <a:endParaRPr lang="en-IN" sz="1100">
            <a:solidFill>
              <a:srgbClr val="C00000"/>
            </a:solidFill>
          </a:endParaRPr>
        </a:p>
      </xdr:txBody>
    </xdr:sp>
    <xdr:clientData/>
  </xdr:twoCellAnchor>
  <xdr:twoCellAnchor>
    <xdr:from>
      <xdr:col>7</xdr:col>
      <xdr:colOff>388776</xdr:colOff>
      <xdr:row>23</xdr:row>
      <xdr:rowOff>136072</xdr:rowOff>
    </xdr:from>
    <xdr:to>
      <xdr:col>11</xdr:col>
      <xdr:colOff>184668</xdr:colOff>
      <xdr:row>25</xdr:row>
      <xdr:rowOff>174949</xdr:rowOff>
    </xdr:to>
    <xdr:sp macro="" textlink="">
      <xdr:nvSpPr>
        <xdr:cNvPr id="49" name="TextBox 48">
          <a:extLst>
            <a:ext uri="{FF2B5EF4-FFF2-40B4-BE49-F238E27FC236}">
              <a16:creationId xmlns:a16="http://schemas.microsoft.com/office/drawing/2014/main" id="{EA953FE9-6C6F-76EF-E8B3-8321FC765369}"/>
            </a:ext>
          </a:extLst>
        </xdr:cNvPr>
        <xdr:cNvSpPr txBox="1"/>
      </xdr:nvSpPr>
      <xdr:spPr>
        <a:xfrm>
          <a:off x="4675026" y="4606990"/>
          <a:ext cx="2245178" cy="42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rgbClr val="C00000"/>
              </a:solidFill>
              <a:latin typeface="Sans Serif Collection" panose="020B0502040504020204" pitchFamily="34" charset="0"/>
              <a:ea typeface="Sans Serif Collection" panose="020B0502040504020204" pitchFamily="34" charset="0"/>
              <a:cs typeface="Sans Serif Collection" panose="020B0502040504020204" pitchFamily="34" charset="0"/>
            </a:rPr>
            <a:t>REVENUE BY DELIVERY TYPE</a:t>
          </a:r>
        </a:p>
      </xdr:txBody>
    </xdr:sp>
    <xdr:clientData/>
  </xdr:twoCellAnchor>
  <xdr:twoCellAnchor>
    <xdr:from>
      <xdr:col>7</xdr:col>
      <xdr:colOff>466531</xdr:colOff>
      <xdr:row>8</xdr:row>
      <xdr:rowOff>136071</xdr:rowOff>
    </xdr:from>
    <xdr:to>
      <xdr:col>11</xdr:col>
      <xdr:colOff>262422</xdr:colOff>
      <xdr:row>11</xdr:row>
      <xdr:rowOff>97194</xdr:rowOff>
    </xdr:to>
    <xdr:sp macro="" textlink="">
      <xdr:nvSpPr>
        <xdr:cNvPr id="50" name="TextBox 49">
          <a:extLst>
            <a:ext uri="{FF2B5EF4-FFF2-40B4-BE49-F238E27FC236}">
              <a16:creationId xmlns:a16="http://schemas.microsoft.com/office/drawing/2014/main" id="{5FF3D921-75AB-426E-804B-3A9F999F2CBA}"/>
            </a:ext>
          </a:extLst>
        </xdr:cNvPr>
        <xdr:cNvSpPr txBox="1"/>
      </xdr:nvSpPr>
      <xdr:spPr>
        <a:xfrm>
          <a:off x="4752781" y="1691173"/>
          <a:ext cx="2245177"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00000"/>
              </a:solidFill>
            </a:rPr>
            <a:t>REVENUE BY </a:t>
          </a:r>
        </a:p>
        <a:p>
          <a:r>
            <a:rPr lang="en-IN" sz="1400">
              <a:solidFill>
                <a:srgbClr val="C00000"/>
              </a:solidFill>
            </a:rPr>
            <a:t>DELIVERY CATEGORY</a:t>
          </a:r>
          <a:r>
            <a:rPr lang="en-IN" sz="1400" baseline="0">
              <a:solidFill>
                <a:srgbClr val="C00000"/>
              </a:solidFill>
            </a:rPr>
            <a:t> </a:t>
          </a:r>
          <a:endParaRPr lang="en-IN" sz="1400">
            <a:solidFill>
              <a:srgbClr val="C00000"/>
            </a:solidFill>
          </a:endParaRPr>
        </a:p>
      </xdr:txBody>
    </xdr:sp>
    <xdr:clientData/>
  </xdr:twoCellAnchor>
  <xdr:twoCellAnchor>
    <xdr:from>
      <xdr:col>0</xdr:col>
      <xdr:colOff>0</xdr:colOff>
      <xdr:row>0</xdr:row>
      <xdr:rowOff>145791</xdr:rowOff>
    </xdr:from>
    <xdr:to>
      <xdr:col>2</xdr:col>
      <xdr:colOff>503941</xdr:colOff>
      <xdr:row>28</xdr:row>
      <xdr:rowOff>131429</xdr:rowOff>
    </xdr:to>
    <xdr:grpSp>
      <xdr:nvGrpSpPr>
        <xdr:cNvPr id="30" name="Group 29">
          <a:extLst>
            <a:ext uri="{FF2B5EF4-FFF2-40B4-BE49-F238E27FC236}">
              <a16:creationId xmlns:a16="http://schemas.microsoft.com/office/drawing/2014/main" id="{6ACCB7E4-649A-4B3F-8E70-5F16E9309A57}"/>
            </a:ext>
          </a:extLst>
        </xdr:cNvPr>
        <xdr:cNvGrpSpPr/>
      </xdr:nvGrpSpPr>
      <xdr:grpSpPr>
        <a:xfrm>
          <a:off x="0" y="145791"/>
          <a:ext cx="1728584" cy="5428495"/>
          <a:chOff x="164347" y="403138"/>
          <a:chExt cx="1728584" cy="5428495"/>
        </a:xfrm>
      </xdr:grpSpPr>
      <xdr:pic>
        <xdr:nvPicPr>
          <xdr:cNvPr id="31" name="Picture 30">
            <a:extLst>
              <a:ext uri="{FF2B5EF4-FFF2-40B4-BE49-F238E27FC236}">
                <a16:creationId xmlns:a16="http://schemas.microsoft.com/office/drawing/2014/main" id="{DD0DFB89-7689-D7F2-2DC6-680F7477596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4347" y="403138"/>
            <a:ext cx="1728584" cy="986735"/>
          </a:xfrm>
          <a:prstGeom prst="rect">
            <a:avLst/>
          </a:prstGeom>
        </xdr:spPr>
      </xdr:pic>
      <xdr:pic>
        <xdr:nvPicPr>
          <xdr:cNvPr id="32" name="Graphic 31" descr="Home with solid fill">
            <a:hlinkClick xmlns:r="http://schemas.openxmlformats.org/officeDocument/2006/relationships" r:id="rId7"/>
            <a:extLst>
              <a:ext uri="{FF2B5EF4-FFF2-40B4-BE49-F238E27FC236}">
                <a16:creationId xmlns:a16="http://schemas.microsoft.com/office/drawing/2014/main" id="{F2864082-A416-B681-26D4-052F5BFE6F8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3444" y="1836964"/>
            <a:ext cx="631761" cy="631761"/>
          </a:xfrm>
          <a:prstGeom prst="rect">
            <a:avLst/>
          </a:prstGeom>
        </xdr:spPr>
      </xdr:pic>
      <xdr:pic>
        <xdr:nvPicPr>
          <xdr:cNvPr id="37" name="Graphic 36" descr="Money with solid fill">
            <a:hlinkClick xmlns:r="http://schemas.openxmlformats.org/officeDocument/2006/relationships" r:id="rId10"/>
            <a:extLst>
              <a:ext uri="{FF2B5EF4-FFF2-40B4-BE49-F238E27FC236}">
                <a16:creationId xmlns:a16="http://schemas.microsoft.com/office/drawing/2014/main" id="{07919BC4-46DD-2115-2C33-8B2EDD5B30A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6248" y="2789464"/>
            <a:ext cx="816430" cy="816430"/>
          </a:xfrm>
          <a:prstGeom prst="rect">
            <a:avLst/>
          </a:prstGeom>
        </xdr:spPr>
      </xdr:pic>
      <xdr:pic>
        <xdr:nvPicPr>
          <xdr:cNvPr id="38" name="Graphic 37" descr="Target Audience with solid fill">
            <a:hlinkClick xmlns:r="http://schemas.openxmlformats.org/officeDocument/2006/relationships" r:id="rId13"/>
            <a:extLst>
              <a:ext uri="{FF2B5EF4-FFF2-40B4-BE49-F238E27FC236}">
                <a16:creationId xmlns:a16="http://schemas.microsoft.com/office/drawing/2014/main" id="{61C089B3-7DFA-EA14-48C5-DDE9323EB4D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15128" y="4043266"/>
            <a:ext cx="777551" cy="777551"/>
          </a:xfrm>
          <a:prstGeom prst="rect">
            <a:avLst/>
          </a:prstGeom>
        </xdr:spPr>
      </xdr:pic>
      <xdr:pic>
        <xdr:nvPicPr>
          <xdr:cNvPr id="40" name="Graphic 39" descr="Shopping cart with solid fill">
            <a:extLst>
              <a:ext uri="{FF2B5EF4-FFF2-40B4-BE49-F238E27FC236}">
                <a16:creationId xmlns:a16="http://schemas.microsoft.com/office/drawing/2014/main" id="{2B1839A5-FC93-7433-88E8-73D3BDC3F29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2321" y="5229031"/>
            <a:ext cx="602602" cy="602602"/>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6504632" backgroundQuery="1" createdVersion="8" refreshedVersion="8" minRefreshableVersion="3" recordCount="0" supportSubquery="1" supportAdvancedDrill="1" xr:uid="{7FC2F181-3B50-437B-82C3-E29F9AD8289F}">
  <cacheSource type="external" connectionId="7"/>
  <cacheFields count="3">
    <cacheField name="[Customers_c].[Age Group].[Age Group]" caption="Age Group" numFmtId="0" hierarchy="8" level="1">
      <sharedItems count="5">
        <s v="18-24"/>
        <s v="25-34"/>
        <s v="35-44"/>
        <s v="45-54"/>
        <s v="55+"/>
      </sharedItems>
    </cacheField>
    <cacheField name="[Measures].[Total Orders]" caption="Total Orders" numFmtId="0" hierarchy="69"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2" memberValueDatatype="130" unbalanced="0">
      <fieldsUsage count="2">
        <fieldUsage x="-1"/>
        <fieldUsage x="0"/>
      </fieldsUsage>
    </cacheHierarchy>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0"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oneField="1">
      <fieldsUsage count="1">
        <fieldUsage x="1"/>
      </fieldsUsage>
    </cacheHierarchy>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hidden="1">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6967594" backgroundQuery="1" createdVersion="8" refreshedVersion="8" minRefreshableVersion="3" recordCount="0" supportSubquery="1" supportAdvancedDrill="1" xr:uid="{2651F27D-4D96-4DBD-A586-BE5A4CA5B23D}">
  <cacheSource type="external" connectionId="7"/>
  <cacheFields count="3">
    <cacheField name="[Customers_c].[Loyalty_Status].[Loyalty_Status]" caption="Loyalty_Status" numFmtId="0" hierarchy="5" level="1">
      <sharedItems count="3">
        <s v="Gold"/>
        <s v="Platinum"/>
        <s v="Silver"/>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2" memberValueDatatype="130" unbalanced="0">
      <fieldsUsage count="2">
        <fieldUsage x="-1"/>
        <fieldUsage x="0"/>
      </fieldsUsage>
    </cacheHierarchy>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0"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7430556" backgroundQuery="1" createdVersion="8" refreshedVersion="8" minRefreshableVersion="3" recordCount="0" supportSubquery="1" supportAdvancedDrill="1" xr:uid="{A82053B4-A970-48FD-A770-FB5C2FE090F8}">
  <cacheSource type="external" connectionId="7"/>
  <cacheFields count="3">
    <cacheField name="[Customers_c].[Gender].[Gender]" caption="Gender" numFmtId="0" hierarchy="3" level="1">
      <sharedItems count="2">
        <s v="Female"/>
        <s v="Male"/>
      </sharedItems>
    </cacheField>
    <cacheField name="[Measures].[Count of Customer_Name]" caption="Count of Customer_Name" numFmtId="0" hierarchy="88"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2" memberValueDatatype="130" unbalanced="0">
      <fieldsUsage count="2">
        <fieldUsage x="-1"/>
        <fieldUsage x="0"/>
      </fieldsUsage>
    </cacheHierarchy>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0"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hidden="1">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7777779" backgroundQuery="1" createdVersion="8" refreshedVersion="8" minRefreshableVersion="3" recordCount="0" supportSubquery="1" supportAdvancedDrill="1" xr:uid="{FC9B92B1-BB1D-4CF8-9E95-65C9252E0431}">
  <cacheSource type="external" connectionId="7"/>
  <cacheFields count="3">
    <cacheField name="[Orders_C].[Order Month].[Order Month]" caption="Order Month" numFmtId="0" hierarchy="35" level="1">
      <sharedItems count="12">
        <s v="April"/>
        <s v="August"/>
        <s v="December"/>
        <s v="February"/>
        <s v="January"/>
        <s v="July"/>
        <s v="June"/>
        <s v="March"/>
        <s v="May"/>
        <s v="November"/>
        <s v="October"/>
        <s v="September"/>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2" memberValueDatatype="130" unbalanced="0">
      <fieldsUsage count="2">
        <fieldUsage x="-1"/>
        <fieldUsage x="0"/>
      </fieldsUsage>
    </cacheHierarchy>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8240741" backgroundQuery="1" createdVersion="8" refreshedVersion="8" minRefreshableVersion="3" recordCount="0" supportSubquery="1" supportAdvancedDrill="1" xr:uid="{597F1A9E-CDFF-42E1-8970-3A41861A2A4A}">
  <cacheSource type="external" connectionId="7"/>
  <cacheFields count="3">
    <cacheField name="[Products_C].[Product_Name].[Product_Name]" caption="Product_Name" numFmtId="0" hierarchy="50" level="1">
      <sharedItems count="11">
        <s v="Chicken Bucket"/>
        <s v="Chicken Wings"/>
        <s v="Chocolate Lava Cake"/>
        <s v="Cold Coffee"/>
        <s v="Krushers"/>
        <s v="Pepsi"/>
        <s v="Popcorn Chicken"/>
        <s v="Rice Bowl"/>
        <s v="Veg Burger"/>
        <s v="Wrap"/>
        <s v="Zinger Burger"/>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2"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2" memberValueDatatype="130" unbalanced="0">
      <fieldsUsage count="2">
        <fieldUsage x="-1"/>
        <fieldUsage x="0"/>
      </fieldsUsage>
    </cacheHierarchy>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8703703" backgroundQuery="1" createdVersion="8" refreshedVersion="8" minRefreshableVersion="3" recordCount="0" supportSubquery="1" supportAdvancedDrill="1" xr:uid="{608EF7EF-92C5-4177-B752-6577B989975D}">
  <cacheSource type="external" connectionId="7"/>
  <cacheFields count="3">
    <cacheField name="[Products_C].[Category].[Category]" caption="Category" numFmtId="0" hierarchy="51" level="1">
      <sharedItems count="4">
        <s v="Beverage"/>
        <s v="Burger"/>
        <s v="Chicken"/>
        <s v="Dessert"/>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2"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2" memberValueDatatype="130" unbalanced="0">
      <fieldsUsage count="2">
        <fieldUsage x="-1"/>
        <fieldUsage x="0"/>
      </fieldsUsage>
    </cacheHierarchy>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9050926" backgroundQuery="1" createdVersion="8" refreshedVersion="8" minRefreshableVersion="3" recordCount="0" supportSubquery="1" supportAdvancedDrill="1" xr:uid="{AB6E41DE-CC39-426A-8B55-8807CF06B2AA}">
  <cacheSource type="external" connectionId="7"/>
  <cacheFields count="3">
    <cacheField name="[Products_C].[Category].[Category]" caption="Category" numFmtId="0" hierarchy="51" level="1">
      <sharedItems count="4">
        <s v="Beverage"/>
        <s v="Burger"/>
        <s v="Chicken"/>
        <s v="Dessert"/>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2"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2" memberValueDatatype="130" unbalanced="0">
      <fieldsUsage count="2">
        <fieldUsage x="-1"/>
        <fieldUsage x="0"/>
      </fieldsUsage>
    </cacheHierarchy>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939815" backgroundQuery="1" createdVersion="8" refreshedVersion="8" minRefreshableVersion="3" recordCount="0" supportSubquery="1" supportAdvancedDrill="1" xr:uid="{E4B194B5-1300-422E-AE4E-E445A219572C}">
  <cacheSource type="external" connectionId="7"/>
  <cacheFields count="3">
    <cacheField name="[Products_C].[Product_Name].[Product_Name]" caption="Product_Name" numFmtId="0" hierarchy="50" level="1">
      <sharedItems count="5">
        <s v="Chicken Bucket"/>
        <s v="Chocolate Lava Cake"/>
        <s v="Krushers"/>
        <s v="Rice Bowl"/>
        <s v="Veg Burger"/>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2"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2" memberValueDatatype="130" unbalanced="0">
      <fieldsUsage count="2">
        <fieldUsage x="-1"/>
        <fieldUsage x="0"/>
      </fieldsUsage>
    </cacheHierarchy>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29745373" backgroundQuery="1" createdVersion="8" refreshedVersion="8" minRefreshableVersion="3" recordCount="0" supportSubquery="1" supportAdvancedDrill="1" xr:uid="{C59E93D2-59E4-4810-98EC-913F9DE1151E}">
  <cacheSource type="external" connectionId="7"/>
  <cacheFields count="3">
    <cacheField name="[Promotions_C].[Promotion_Name].[Promotion_Name]" caption="Promotion_Name" numFmtId="0" hierarchy="57" level="1">
      <sharedItems count="10">
        <s v="Offer 0"/>
        <s v="Offer 1"/>
        <s v="Offer 2"/>
        <s v="Offer 3"/>
        <s v="Offer 4"/>
        <s v="Offer 5"/>
        <s v="Offer 6"/>
        <s v="Offer 7"/>
        <s v="Offer 8"/>
        <s v="Offer 9"/>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2"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2" memberValueDatatype="130" unbalanced="0">
      <fieldsUsage count="2">
        <fieldUsage x="-1"/>
        <fieldUsage x="0"/>
      </fieldsUsage>
    </cacheHierarchy>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30092596" backgroundQuery="1" createdVersion="8" refreshedVersion="8" minRefreshableVersion="3" recordCount="0" supportSubquery="1" supportAdvancedDrill="1" xr:uid="{AB8F6CD6-FEFE-4CC3-A433-2B902BA29B77}">
  <cacheSource type="external" connectionId="7"/>
  <cacheFields count="3">
    <cacheField name="[Stores_c].[Store_Type].[Store_Type]" caption="Store_Type" numFmtId="0" hierarchy="67" level="1">
      <sharedItems count="3">
        <s v="Drive-Thru"/>
        <s v="Mall"/>
        <s v="Street"/>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0"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2" memberValueDatatype="130" unbalanced="0">
      <fieldsUsage count="2">
        <fieldUsage x="-1"/>
        <fieldUsage x="0"/>
      </fieldsUsage>
    </cacheHierarchy>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30555558" backgroundQuery="1" createdVersion="8" refreshedVersion="8" minRefreshableVersion="3" recordCount="0" supportSubquery="1" supportAdvancedDrill="1" xr:uid="{C82331BD-332D-4C18-B741-9CBE07196C80}">
  <cacheSource type="external" connectionId="7"/>
  <cacheFields count="3">
    <cacheField name="[Orders_C].[Delivery Category].[Delivery Category]" caption="Delivery Category" numFmtId="0" hierarchy="37" level="1">
      <sharedItems count="3">
        <s v="Fast"/>
        <s v="Late"/>
        <s v="Normal"/>
      </sharedItems>
    </cacheField>
    <cacheField name="[Measures].[Count of Order_ID]" caption="Count of Order_ID" numFmtId="0" hierarchy="91"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0"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2" memberValueDatatype="130" unbalanced="0">
      <fieldsUsage count="2">
        <fieldUsage x="-1"/>
        <fieldUsage x="0"/>
      </fieldsUsage>
    </cacheHierarchy>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hidden="1">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30902781" backgroundQuery="1" createdVersion="8" refreshedVersion="8" minRefreshableVersion="3" recordCount="0" supportSubquery="1" supportAdvancedDrill="1" xr:uid="{481D15CC-5750-4DC4-92B2-448CCE06DB0E}">
  <cacheSource type="external" connectionId="7"/>
  <cacheFields count="3">
    <cacheField name="[Employees__C].[Employee_Name].[Employee_Name]" caption="Employee_Name" numFmtId="0" hierarchy="10" level="1">
      <sharedItems count="10">
        <s v="April Hopkins"/>
        <s v="Brandon Hughes"/>
        <s v="Carrie Johnson"/>
        <s v="Cheryl Lewis"/>
        <s v="Christopher Miller"/>
        <s v="Cindy Moore"/>
        <s v="Curtis Hall"/>
        <s v="Jennifer Crawford"/>
        <s v="Ryan Bird"/>
        <s v="Samuel Curtis"/>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2" memberValueDatatype="130" unbalanced="0">
      <fieldsUsage count="2">
        <fieldUsage x="-1"/>
        <fieldUsage x="0"/>
      </fieldsUsage>
    </cacheHierarchy>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0"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1.377931249997" backgroundQuery="1" createdVersion="8" refreshedVersion="8" minRefreshableVersion="3" recordCount="0" supportSubquery="1" supportAdvancedDrill="1" xr:uid="{E1F27C4D-9B97-4D09-895E-85FFB245453A}">
  <cacheSource type="external" connectionId="7"/>
  <cacheFields count="3">
    <cacheField name="[Orders_C].[Stores city].[Stores city]" caption="Stores city" numFmtId="0" hierarchy="40" level="1">
      <sharedItems count="5">
        <s v="Christineton"/>
        <s v="Port Jacob"/>
        <s v="Rebekahside"/>
        <s v="Sallyburgh"/>
        <s v="Valdezton"/>
      </sharedItems>
    </cacheField>
    <cacheField name="[Measures].[Sum of Revenue]" caption="Sum of Revenue" numFmtId="0" hierarchy="85" level="32767"/>
    <cacheField name="[Orders_C].[Order Year].[Order Year]" caption="Order Year" numFmtId="0" hierarchy="36" level="1">
      <sharedItems containsSemiMixedTypes="0" containsNonDate="0" containsString="0"/>
    </cacheField>
  </cacheFields>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0" memberValueDatatype="130" unbalanced="0"/>
    <cacheHierarchy uniqueName="[Orders_C].[Order Year]" caption="Order Year" attribute="1" defaultMemberUniqueName="[Orders_C].[Order Year].[All]" allUniqueName="[Orders_C].[Order Year].[All]" dimensionUniqueName="[Orders_C]" displayFolder="" count="2" memberValueDatatype="20" unbalanced="0">
      <fieldsUsage count="2">
        <fieldUsage x="-1"/>
        <fieldUsage x="2"/>
      </fieldsUsage>
    </cacheHierarchy>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2" memberValueDatatype="130" unbalanced="0">
      <fieldsUsage count="2">
        <fieldUsage x="-1"/>
        <fieldUsage x="0"/>
      </fieldsUsage>
    </cacheHierarchy>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0.470980787039" backgroundQuery="1" createdVersion="3" refreshedVersion="8" minRefreshableVersion="3" recordCount="0" supportSubquery="1" supportAdvancedDrill="1" xr:uid="{DCCA3306-4107-4A57-A0AD-B418DEF3D5B6}">
  <cacheSource type="external" connectionId="7">
    <extLst>
      <ext xmlns:x14="http://schemas.microsoft.com/office/spreadsheetml/2009/9/main" uri="{F057638F-6D5F-4e77-A914-E7F072B9BCA8}">
        <x14:sourceConnection name="ThisWorkbookDataModel"/>
      </ext>
    </extLst>
  </cacheSource>
  <cacheFields count="0"/>
  <cacheHierarchies count="94">
    <cacheHierarchy uniqueName="[Customers_c].[Customer_ID]" caption="Customer_ID" attribute="1" defaultMemberUniqueName="[Customers_c].[Customer_ID].[All]" allUniqueName="[Customers_c].[Customer_ID].[All]" dimensionUniqueName="[Customers_c]" displayFolder="" count="0" memberValueDatatype="20" unbalanced="0"/>
    <cacheHierarchy uniqueName="[Customers_c].[Customer_Name]" caption="Customer_Name" attribute="1" defaultMemberUniqueName="[Customers_c].[Customer_Name].[All]" allUniqueName="[Customers_c].[Customer_Name].[All]" dimensionUniqueName="[Customers_c]" displayFolder="" count="0" memberValueDatatype="130" unbalanced="0"/>
    <cacheHierarchy uniqueName="[Customers_c].[Age]" caption="Age" attribute="1" defaultMemberUniqueName="[Customers_c].[Age].[All]" allUniqueName="[Customers_c].[Age].[All]" dimensionUniqueName="[Customers_c]" displayFolder="" count="0" memberValueDatatype="20" unbalanced="0"/>
    <cacheHierarchy uniqueName="[Customers_c].[Gender]" caption="Gender" attribute="1" defaultMemberUniqueName="[Customers_c].[Gender].[All]" allUniqueName="[Customers_c].[Gender].[All]" dimensionUniqueName="[Customers_c]" displayFolder="" count="0" memberValueDatatype="130" unbalanced="0"/>
    <cacheHierarchy uniqueName="[Customers_c].[Income_Level]" caption="Income_Level" attribute="1" defaultMemberUniqueName="[Customers_c].[Income_Level].[All]" allUniqueName="[Customers_c].[Income_Level].[All]" dimensionUniqueName="[Customers_c]" displayFolder="" count="0" memberValueDatatype="130" unbalanced="0"/>
    <cacheHierarchy uniqueName="[Customers_c].[Loyalty_Status]" caption="Loyalty_Status" attribute="1" defaultMemberUniqueName="[Customers_c].[Loyalty_Status].[All]" allUniqueName="[Customers_c].[Loyalty_Status].[All]" dimensionUniqueName="[Customers_c]" displayFolder="" count="0" memberValueDatatype="130" unbalanced="0"/>
    <cacheHierarchy uniqueName="[Customers_c].[Join_Date]" caption="Join_Date" attribute="1" time="1" defaultMemberUniqueName="[Customers_c].[Join_Date].[All]" allUniqueName="[Customers_c].[Join_Date].[All]" dimensionUniqueName="[Customers_c]" displayFolder="" count="0"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0" memberValueDatatype="130" unbalanced="0"/>
    <cacheHierarchy uniqueName="[Customers_c].[Age Group]" caption="Age Group" attribute="1" defaultMemberUniqueName="[Customers_c].[Age Group].[All]" allUniqueName="[Customers_c].[Age Group].[All]" dimensionUniqueName="[Customers_c]" displayFolder="" count="0" memberValueDatatype="130" unbalanced="0"/>
    <cacheHierarchy uniqueName="[Employees__C].[Employee_ID]" caption="Employee_ID" attribute="1" defaultMemberUniqueName="[Employees__C].[Employee_ID].[All]" allUniqueName="[Employees__C].[Employee_ID].[All]" dimensionUniqueName="[Employees__C]" displayFolder="" count="0" memberValueDatatype="20" unbalanced="0"/>
    <cacheHierarchy uniqueName="[Employees__C].[Employee_Name]" caption="Employee_Name" attribute="1" defaultMemberUniqueName="[Employees__C].[Employee_Name].[All]" allUniqueName="[Employees__C].[Employee_Name].[All]" dimensionUniqueName="[Employees__C]" displayFolder="" count="0" memberValueDatatype="130" unbalanced="0"/>
    <cacheHierarchy uniqueName="[Employees__C].[Role]" caption="Role" attribute="1" defaultMemberUniqueName="[Employees__C].[Role].[All]" allUniqueName="[Employees__C].[Role].[All]" dimensionUniqueName="[Employees__C]" displayFolder="" count="0" memberValueDatatype="130" unbalanced="0"/>
    <cacheHierarchy uniqueName="[Employees__C].[Salary]" caption="Salary" attribute="1" defaultMemberUniqueName="[Employees__C].[Salary].[All]" allUniqueName="[Employees__C].[Salary].[All]" dimensionUniqueName="[Employees__C]" displayFolder="" count="0" memberValueDatatype="20" unbalanced="0"/>
    <cacheHierarchy uniqueName="[Employees__C].[Hire_Date]" caption="Hire_Date" attribute="1" time="1" defaultMemberUniqueName="[Employees__C].[Hire_Date].[All]" allUniqueName="[Employees__C].[Hire_Date].[All]" dimensionUniqueName="[Employees__C]" displayFolder="" count="0" memberValueDatatype="7" unbalanced="0"/>
    <cacheHierarchy uniqueName="[Employees__C].[Store_ID]" caption="Store_ID" attribute="1" defaultMemberUniqueName="[Employees__C].[Store_ID].[All]" allUniqueName="[Employees__C].[Store_ID].[All]" dimensionUniqueName="[Employees__C]" displayFolder="" count="0" memberValueDatatype="20" unbalanced="0"/>
    <cacheHierarchy uniqueName="[Orders_C].[Order_ID]" caption="Order_ID" attribute="1" defaultMemberUniqueName="[Orders_C].[Order_ID].[All]" allUniqueName="[Orders_C].[Order_ID].[All]" dimensionUniqueName="[Orders_C]" displayFolder="" count="0" memberValueDatatype="20" unbalanced="0"/>
    <cacheHierarchy uniqueName="[Orders_C].[Order_Date]" caption="Order_Date" attribute="1" time="1" defaultMemberUniqueName="[Orders_C].[Order_Date].[All]" allUniqueName="[Orders_C].[Order_Date].[All]" dimensionUniqueName="[Orders_C]" displayFolder="" count="0" memberValueDatatype="7" unbalanced="0"/>
    <cacheHierarchy uniqueName="[Orders_C].[Order_Time]" caption="Order_Time" attribute="1" time="1" defaultMemberUniqueName="[Orders_C].[Order_Time].[All]" allUniqueName="[Orders_C].[Order_Time].[All]" dimensionUniqueName="[Orders_C]" displayFolder="" count="0" memberValueDatatype="7" unbalanced="0"/>
    <cacheHierarchy uniqueName="[Orders_C].[Customer_ID]" caption="Customer_ID" attribute="1" defaultMemberUniqueName="[Orders_C].[Customer_ID].[All]" allUniqueName="[Orders_C].[Customer_ID].[All]" dimensionUniqueName="[Orders_C]" displayFolder="" count="0" memberValueDatatype="20" unbalanced="0"/>
    <cacheHierarchy uniqueName="[Orders_C].[Store_ID]" caption="Store_ID" attribute="1" defaultMemberUniqueName="[Orders_C].[Store_ID].[All]" allUniqueName="[Orders_C].[Store_ID].[All]" dimensionUniqueName="[Orders_C]" displayFolder="" count="0" memberValueDatatype="20" unbalanced="0"/>
    <cacheHierarchy uniqueName="[Orders_C].[Employee_ID]" caption="Employee_ID" attribute="1" defaultMemberUniqueName="[Orders_C].[Employee_ID].[All]" allUniqueName="[Orders_C].[Employee_ID].[All]" dimensionUniqueName="[Orders_C]" displayFolder="" count="0" memberValueDatatype="20" unbalanced="0"/>
    <cacheHierarchy uniqueName="[Orders_C].[Product_ID]" caption="Product_ID" attribute="1" defaultMemberUniqueName="[Orders_C].[Product_ID].[All]" allUniqueName="[Orders_C].[Product_ID].[All]" dimensionUniqueName="[Orders_C]" displayFolder="" count="0" memberValueDatatype="20" unbalanced="0"/>
    <cacheHierarchy uniqueName="[Orders_C].[Quantity]" caption="Quantity" attribute="1" defaultMemberUniqueName="[Orders_C].[Quantity].[All]" allUniqueName="[Orders_C].[Quantity].[All]" dimensionUniqueName="[Orders_C]" displayFolder="" count="0" memberValueDatatype="20" unbalanced="0"/>
    <cacheHierarchy uniqueName="[Orders_C].[Unit_Price]" caption="Unit_Price" attribute="1" defaultMemberUniqueName="[Orders_C].[Unit_Price].[All]" allUniqueName="[Orders_C].[Unit_Price].[All]" dimensionUniqueName="[Orders_C]" displayFolder="" count="0" memberValueDatatype="20" unbalanced="0"/>
    <cacheHierarchy uniqueName="[Orders_C].[Discount]" caption="Discount" attribute="1" defaultMemberUniqueName="[Orders_C].[Discount].[All]" allUniqueName="[Orders_C].[Discount].[All]" dimensionUniqueName="[Orders_C]" displayFolder="" count="0" memberValueDatatype="20" unbalanced="0"/>
    <cacheHierarchy uniqueName="[Orders_C].[Tax]" caption="Tax" attribute="1" defaultMemberUniqueName="[Orders_C].[Tax].[All]" allUniqueName="[Orders_C].[Tax].[All]" dimensionUniqueName="[Orders_C]" displayFolder="" count="0" memberValueDatatype="5" unbalanced="0"/>
    <cacheHierarchy uniqueName="[Orders_C].[Total_Amount]" caption="Total_Amount" attribute="1" defaultMemberUniqueName="[Orders_C].[Total_Amount].[All]" allUniqueName="[Orders_C].[Total_Amount].[All]" dimensionUniqueName="[Orders_C]" displayFolder="" count="0" memberValueDatatype="5" unbalanced="0"/>
    <cacheHierarchy uniqueName="[Orders_C].[Payment_Method]" caption="Payment_Method" attribute="1" defaultMemberUniqueName="[Orders_C].[Payment_Method].[All]" allUniqueName="[Orders_C].[Payment_Method].[All]" dimensionUniqueName="[Orders_C]" displayFolder="" count="0"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0" memberValueDatatype="20" unbalanced="0"/>
    <cacheHierarchy uniqueName="[Orders_C].[Rating]" caption="Rating" attribute="1" defaultMemberUniqueName="[Orders_C].[Rating].[All]" allUniqueName="[Orders_C].[Rating].[All]" dimensionUniqueName="[Orders_C]" displayFolder="" count="0" memberValueDatatype="20" unbalanced="0"/>
    <cacheHierarchy uniqueName="[Orders_C].[Feedback]" caption="Feedback" attribute="1" defaultMemberUniqueName="[Orders_C].[Feedback].[All]" allUniqueName="[Orders_C].[Feedback].[All]" dimensionUniqueName="[Orders_C]" displayFolder="" count="0" memberValueDatatype="130" unbalanced="0"/>
    <cacheHierarchy uniqueName="[Orders_C].[Promotion_ID]" caption="Promotion_ID" attribute="1" defaultMemberUniqueName="[Orders_C].[Promotion_ID].[All]" allUniqueName="[Orders_C].[Promotion_ID].[All]" dimensionUniqueName="[Orders_C]" displayFolder="" count="0" memberValueDatatype="20" unbalanced="0"/>
    <cacheHierarchy uniqueName="[Orders_C].[Discount %]" caption="Discount %" attribute="1" defaultMemberUniqueName="[Orders_C].[Discount %].[All]" allUniqueName="[Orders_C].[Discount %].[All]" dimensionUniqueName="[Orders_C]" displayFolder="" count="0" memberValueDatatype="5" unbalanced="0"/>
    <cacheHierarchy uniqueName="[Orders_C].[Profit]" caption="Profit" attribute="1" defaultMemberUniqueName="[Orders_C].[Profit].[All]" allUniqueName="[Orders_C].[Profit].[All]" dimensionUniqueName="[Orders_C]" displayFolder="" count="0" memberValueDatatype="5" unbalanced="0"/>
    <cacheHierarchy uniqueName="[Orders_C].[Order Month]" caption="Order Month" attribute="1" defaultMemberUniqueName="[Orders_C].[Order Month].[All]" allUniqueName="[Orders_C].[Order Month].[All]" dimensionUniqueName="[Orders_C]" displayFolder="" count="2" memberValueDatatype="130" unbalanced="0"/>
    <cacheHierarchy uniqueName="[Orders_C].[Order Year]" caption="Order Year" attribute="1" defaultMemberUniqueName="[Orders_C].[Order Year].[All]" allUniqueName="[Orders_C].[Order Year].[All]" dimensionUniqueName="[Orders_C]" displayFolder="" count="2" memberValueDatatype="20" unbalanced="0"/>
    <cacheHierarchy uniqueName="[Orders_C].[Delivery Category]" caption="Delivery Category" attribute="1" defaultMemberUniqueName="[Orders_C].[Delivery Category].[All]" allUniqueName="[Orders_C].[Delivery Category].[All]" dimensionUniqueName="[Orders_C]" displayFolder="" count="0" memberValueDatatype="130" unbalanced="0"/>
    <cacheHierarchy uniqueName="[Orders_C].[Product Name]" caption="Product Name" attribute="1" defaultMemberUniqueName="[Orders_C].[Product Name].[All]" allUniqueName="[Orders_C].[Product Name].[All]" dimensionUniqueName="[Orders_C]" displayFolder="" count="0" memberValueDatatype="130" unbalanced="0"/>
    <cacheHierarchy uniqueName="[Orders_C].[Products Category]" caption="Products Category" attribute="1" defaultMemberUniqueName="[Orders_C].[Products Category].[All]" allUniqueName="[Orders_C].[Products Category].[All]" dimensionUniqueName="[Orders_C]" displayFolder="" count="0" memberValueDatatype="130" unbalanced="0"/>
    <cacheHierarchy uniqueName="[Orders_C].[Stores city]" caption="Stores city" attribute="1" defaultMemberUniqueName="[Orders_C].[Stores city].[All]" allUniqueName="[Orders_C].[Stores city].[All]" dimensionUniqueName="[Orders_C]" displayFolder="" count="0" memberValueDatatype="130" unbalanced="0"/>
    <cacheHierarchy uniqueName="[Orders_C].[Customer Loyality]" caption="Customer Loyality" attribute="1" defaultMemberUniqueName="[Orders_C].[Customer Loyality].[All]" allUniqueName="[Orders_C].[Customer Loyality].[All]" dimensionUniqueName="[Orders_C]" displayFolder="" count="0" memberValueDatatype="130" unbalanced="0"/>
    <cacheHierarchy uniqueName="[Orders_C].[Revenue]" caption="Revenue" attribute="1" defaultMemberUniqueName="[Orders_C].[Revenue].[All]" allUniqueName="[Orders_C].[Revenue].[All]" dimensionUniqueName="[Orders_C]" displayFolder="" count="0" memberValueDatatype="5" unbalanced="0"/>
    <cacheHierarchy uniqueName="[Orders_C].[selling Price]" caption="selling Price" attribute="1" defaultMemberUniqueName="[Orders_C].[selling Price].[All]" allUniqueName="[Orders_C].[selling Price].[All]" dimensionUniqueName="[Orders_C]" displayFolder="" count="0" memberValueDatatype="5" unbalanced="0"/>
    <cacheHierarchy uniqueName="[Orders_C].[Repeat Customer Flag]" caption="Repeat Customer Flag" attribute="1" defaultMemberUniqueName="[Orders_C].[Repeat Customer Flag].[All]" allUniqueName="[Orders_C].[Repeat Customer Flag].[All]" dimensionUniqueName="[Orders_C]" displayFolder="" count="0" memberValueDatatype="130" unbalanced="0"/>
    <cacheHierarchy uniqueName="[Orders_C].[Store city]" caption="Store city" attribute="1" defaultMemberUniqueName="[Orders_C].[Store city].[All]" allUniqueName="[Orders_C].[Store city].[All]" dimensionUniqueName="[Orders_C]" displayFolder="" count="0" memberValueDatatype="130" unbalanced="0"/>
    <cacheHierarchy uniqueName="[Orders_C].[Store Manager]" caption="Store Manager" attribute="1" defaultMemberUniqueName="[Orders_C].[Store Manager].[All]" allUniqueName="[Orders_C].[Store Manager].[All]" dimensionUniqueName="[Orders_C]" displayFolder="" count="0" memberValueDatatype="130" unbalanced="0"/>
    <cacheHierarchy uniqueName="[Orders_C].[store type]" caption="store type" attribute="1" defaultMemberUniqueName="[Orders_C].[store type].[All]" allUniqueName="[Orders_C].[store type].[All]" dimensionUniqueName="[Orders_C]" displayFolder="" count="0" memberValueDatatype="130" unbalanced="0"/>
    <cacheHierarchy uniqueName="[Orders_C].[Delivery Time]" caption="Delivery Time" attribute="1" defaultMemberUniqueName="[Orders_C].[Delivery Time].[All]" allUniqueName="[Orders_C].[Delivery Time].[All]" dimensionUniqueName="[Orders_C]" displayFolder="" count="0" memberValueDatatype="130" unbalanced="0"/>
    <cacheHierarchy uniqueName="[Products_C].[Product_ID]" caption="Product_ID" attribute="1" defaultMemberUniqueName="[Products_C].[Product_ID].[All]" allUniqueName="[Products_C].[Product_ID].[All]" dimensionUniqueName="[Products_C]" displayFolder="" count="0" memberValueDatatype="20" unbalanced="0"/>
    <cacheHierarchy uniqueName="[Products_C].[Product_Name]" caption="Product_Name" attribute="1" defaultMemberUniqueName="[Products_C].[Product_Name].[All]" allUniqueName="[Products_C].[Product_Name].[All]" dimensionUniqueName="[Products_C]" displayFolder="" count="0" memberValueDatatype="130" unbalanced="0"/>
    <cacheHierarchy uniqueName="[Products_C].[Category]" caption="Category" attribute="1" defaultMemberUniqueName="[Products_C].[Category].[All]" allUniqueName="[Products_C].[Category].[All]" dimensionUniqueName="[Products_C]" displayFolder="" count="0" memberValueDatatype="130" unbalanced="0"/>
    <cacheHierarchy uniqueName="[Products_C].[Cost_Price]" caption="Cost_Price" attribute="1" defaultMemberUniqueName="[Products_C].[Cost_Price].[All]" allUniqueName="[Products_C].[Cost_Price].[All]" dimensionUniqueName="[Products_C]" displayFolder="" count="0" memberValueDatatype="20" unbalanced="0"/>
    <cacheHierarchy uniqueName="[Products_C].[Selling_Price]" caption="Selling_Price" attribute="1" defaultMemberUniqueName="[Products_C].[Selling_Price].[All]" allUniqueName="[Products_C].[Selling_Price].[All]" dimensionUniqueName="[Products_C]" displayFolder="" count="0" memberValueDatatype="20" unbalanced="0"/>
    <cacheHierarchy uniqueName="[Products_C].[Calories]" caption="Calories" attribute="1" defaultMemberUniqueName="[Products_C].[Calories].[All]" allUniqueName="[Products_C].[Calories].[All]" dimensionUniqueName="[Products_C]" displayFolder="" count="0" memberValueDatatype="20" unbalanced="0"/>
    <cacheHierarchy uniqueName="[Products_C].[Launch_Date]" caption="Launch_Date" attribute="1" time="1" defaultMemberUniqueName="[Products_C].[Launch_Date].[All]" allUniqueName="[Products_C].[Launch_Date].[All]" dimensionUniqueName="[Products_C]" displayFolder="" count="0" memberValueDatatype="7" unbalanced="0"/>
    <cacheHierarchy uniqueName="[Promotions_C].[Promotion_ID]" caption="Promotion_ID" attribute="1" defaultMemberUniqueName="[Promotions_C].[Promotion_ID].[All]" allUniqueName="[Promotions_C].[Promotion_ID].[All]" dimensionUniqueName="[Promotions_C]" displayFolder="" count="0" memberValueDatatype="20" unbalanced="0"/>
    <cacheHierarchy uniqueName="[Promotions_C].[Promotion_Name]" caption="Promotion_Name" attribute="1" defaultMemberUniqueName="[Promotions_C].[Promotion_Name].[All]" allUniqueName="[Promotions_C].[Promotion_Name].[All]" dimensionUniqueName="[Promotions_C]" displayFolder="" count="0" memberValueDatatype="130" unbalanced="0"/>
    <cacheHierarchy uniqueName="[Promotions_C].[Start_Date]" caption="Start_Date" attribute="1" time="1" defaultMemberUniqueName="[Promotions_C].[Start_Date].[All]" allUniqueName="[Promotions_C].[Start_Date].[All]" dimensionUniqueName="[Promotions_C]" displayFolder="" count="0" memberValueDatatype="7" unbalanced="0"/>
    <cacheHierarchy uniqueName="[Promotions_C].[End_Date]" caption="End_Date" attribute="1" time="1" defaultMemberUniqueName="[Promotions_C].[End_Date].[All]" allUniqueName="[Promotions_C].[End_Date].[All]" dimensionUniqueName="[Promotions_C]" displayFolder="" count="0" memberValueDatatype="7" unbalanced="0"/>
    <cacheHierarchy uniqueName="[Promotions_C].[Discount %]" caption="Discount %" attribute="1" defaultMemberUniqueName="[Promotions_C].[Discount %].[All]" allUniqueName="[Promotions_C].[Discount %].[All]" dimensionUniqueName="[Promotions_C]" displayFolder="" count="0" memberValueDatatype="5" unbalanced="0"/>
    <cacheHierarchy uniqueName="[Stores_c].[Store_ID]" caption="Store_ID" attribute="1" defaultMemberUniqueName="[Stores_c].[Store_ID].[All]" allUniqueName="[Stores_c].[Store_ID].[All]" dimensionUniqueName="[Stores_c]" displayFolder="" count="0" memberValueDatatype="20" unbalanced="0"/>
    <cacheHierarchy uniqueName="[Stores_c].[Store_Location]" caption="Store_Location" attribute="1" defaultMemberUniqueName="[Stores_c].[Store_Location].[All]" allUniqueName="[Stores_c].[Store_Location].[All]" dimensionUniqueName="[Stores_c]" displayFolder="" count="0" memberValueDatatype="130" unbalanced="0"/>
    <cacheHierarchy uniqueName="[Stores_c].[City]" caption="City" attribute="1" defaultMemberUniqueName="[Stores_c].[City].[All]" allUniqueName="[Stores_c].[City].[All]" dimensionUniqueName="[Stores_c]" displayFolder="" count="0" memberValueDatatype="130" unbalanced="0"/>
    <cacheHierarchy uniqueName="[Stores_c].[State]" caption="State" attribute="1" defaultMemberUniqueName="[Stores_c].[State].[All]" allUniqueName="[Stores_c].[State].[All]" dimensionUniqueName="[Stores_c]" displayFolder="" count="0" memberValueDatatype="130" unbalanced="0"/>
    <cacheHierarchy uniqueName="[Stores_c].[Manager_Name]" caption="Manager_Name" attribute="1" defaultMemberUniqueName="[Stores_c].[Manager_Name].[All]" allUniqueName="[Stores_c].[Manager_Name].[All]" dimensionUniqueName="[Stores_c]" displayFolder="" count="0" memberValueDatatype="130" unbalanced="0"/>
    <cacheHierarchy uniqueName="[Stores_c].[Opening_Date]" caption="Opening_Date" attribute="1" time="1" defaultMemberUniqueName="[Stores_c].[Opening_Date].[All]" allUniqueName="[Stores_c].[Opening_Date].[All]" dimensionUniqueName="[Stores_c]" displayFolder="" count="0" memberValueDatatype="7" unbalanced="0"/>
    <cacheHierarchy uniqueName="[Stores_c].[Store_Type]" caption="Store_Type" attribute="1" defaultMemberUniqueName="[Stores_c].[Store_Type].[All]" allUniqueName="[Stores_c].[Store_Type].[All]" dimensionUniqueName="[Stores_c]" displayFolder="" count="0"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3"/>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4"/>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_C" count="0" hidden="1">
      <extLst>
        <ext xmlns:x15="http://schemas.microsoft.com/office/spreadsheetml/2010/11/main" uri="{B97F6D7D-B522-45F9-BDA1-12C45D357490}">
          <x15:cacheHierarchy aggregatedColumn="42"/>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5"/>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4253841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 refreshedDate="46070.472451388887" backgroundQuery="1" createdVersion="3" refreshedVersion="8" minRefreshableVersion="3" recordCount="0" supportSubquery="1" supportAdvancedDrill="1" xr:uid="{A637F144-E7A7-4F37-BC3B-331CEAF24378}">
  <cacheSource type="external" connectionId="7">
    <extLst>
      <ext xmlns:x14="http://schemas.microsoft.com/office/spreadsheetml/2009/9/main" uri="{F057638F-6D5F-4e77-A914-E7F072B9BCA8}">
        <x14:sourceConnection name="ThisWorkbookDataModel"/>
      </ext>
    </extLst>
  </cacheSource>
  <cacheFields count="0"/>
  <cacheHierarchies count="95">
    <cacheHierarchy uniqueName="[Customers_c].[Customer_ID]" caption="Customer_ID" attribute="1" defaultMemberUniqueName="[Customers_c].[Customer_ID].[All]" allUniqueName="[Customers_c].[Customer_ID].[All]" dimensionUniqueName="[Customers_c]" displayFolder="" count="2" memberValueDatatype="20" unbalanced="0"/>
    <cacheHierarchy uniqueName="[Customers_c].[Customer_Name]" caption="Customer_Name" attribute="1" defaultMemberUniqueName="[Customers_c].[Customer_Name].[All]" allUniqueName="[Customers_c].[Customer_Name].[All]" dimensionUniqueName="[Customers_c]" displayFolder="" count="2" memberValueDatatype="130" unbalanced="0"/>
    <cacheHierarchy uniqueName="[Customers_c].[Age]" caption="Age" attribute="1" defaultMemberUniqueName="[Customers_c].[Age].[All]" allUniqueName="[Customers_c].[Age].[All]" dimensionUniqueName="[Customers_c]" displayFolder="" count="2" memberValueDatatype="20" unbalanced="0"/>
    <cacheHierarchy uniqueName="[Customers_c].[Gender]" caption="Gender" attribute="1" defaultMemberUniqueName="[Customers_c].[Gender].[All]" allUniqueName="[Customers_c].[Gender].[All]" dimensionUniqueName="[Customers_c]" displayFolder="" count="2" memberValueDatatype="130" unbalanced="0"/>
    <cacheHierarchy uniqueName="[Customers_c].[Income_Level]" caption="Income_Level" attribute="1" defaultMemberUniqueName="[Customers_c].[Income_Level].[All]" allUniqueName="[Customers_c].[Income_Level].[All]" dimensionUniqueName="[Customers_c]" displayFolder="" count="2" memberValueDatatype="130" unbalanced="0"/>
    <cacheHierarchy uniqueName="[Customers_c].[Loyalty_Status]" caption="Loyalty_Status" attribute="1" defaultMemberUniqueName="[Customers_c].[Loyalty_Status].[All]" allUniqueName="[Customers_c].[Loyalty_Status].[All]" dimensionUniqueName="[Customers_c]" displayFolder="" count="2" memberValueDatatype="130" unbalanced="0"/>
    <cacheHierarchy uniqueName="[Customers_c].[Join_Date]" caption="Join_Date" attribute="1" time="1" defaultMemberUniqueName="[Customers_c].[Join_Date].[All]" allUniqueName="[Customers_c].[Join_Date].[All]" dimensionUniqueName="[Customers_c]" displayFolder="" count="2" memberValueDatatype="7" unbalanced="0"/>
    <cacheHierarchy uniqueName="[Customers_c].[Preferred_Order_Type]" caption="Preferred_Order_Type" attribute="1" defaultMemberUniqueName="[Customers_c].[Preferred_Order_Type].[All]" allUniqueName="[Customers_c].[Preferred_Order_Type].[All]" dimensionUniqueName="[Customers_c]" displayFolder="" count="2" memberValueDatatype="130" unbalanced="0"/>
    <cacheHierarchy uniqueName="[Customers_c].[Age Group]" caption="Age Group" attribute="1" defaultMemberUniqueName="[Customers_c].[Age Group].[All]" allUniqueName="[Customers_c].[Age Group].[All]" dimensionUniqueName="[Customers_c]" displayFolder="" count="2" memberValueDatatype="130" unbalanced="0"/>
    <cacheHierarchy uniqueName="[Employees__C].[Employee_ID]" caption="Employee_ID" attribute="1" defaultMemberUniqueName="[Employees__C].[Employee_ID].[All]" allUniqueName="[Employees__C].[Employee_ID].[All]" dimensionUniqueName="[Employees__C]" displayFolder="" count="2" memberValueDatatype="20" unbalanced="0"/>
    <cacheHierarchy uniqueName="[Employees__C].[Employee_Name]" caption="Employee_Name" attribute="1" defaultMemberUniqueName="[Employees__C].[Employee_Name].[All]" allUniqueName="[Employees__C].[Employee_Name].[All]" dimensionUniqueName="[Employees__C]" displayFolder="" count="2" memberValueDatatype="130" unbalanced="0"/>
    <cacheHierarchy uniqueName="[Employees__C].[Role]" caption="Role" attribute="1" defaultMemberUniqueName="[Employees__C].[Role].[All]" allUniqueName="[Employees__C].[Role].[All]" dimensionUniqueName="[Employees__C]" displayFolder="" count="2" memberValueDatatype="130" unbalanced="0"/>
    <cacheHierarchy uniqueName="[Employees__C].[Salary]" caption="Salary" attribute="1" defaultMemberUniqueName="[Employees__C].[Salary].[All]" allUniqueName="[Employees__C].[Salary].[All]" dimensionUniqueName="[Employees__C]" displayFolder="" count="2" memberValueDatatype="20" unbalanced="0"/>
    <cacheHierarchy uniqueName="[Employees__C].[Hire_Date]" caption="Hire_Date" attribute="1" time="1" defaultMemberUniqueName="[Employees__C].[Hire_Date].[All]" allUniqueName="[Employees__C].[Hire_Date].[All]" dimensionUniqueName="[Employees__C]" displayFolder="" count="2" memberValueDatatype="7" unbalanced="0"/>
    <cacheHierarchy uniqueName="[Employees__C].[Store_ID]" caption="Store_ID" attribute="1" defaultMemberUniqueName="[Employees__C].[Store_ID].[All]" allUniqueName="[Employees__C].[Store_ID].[All]" dimensionUniqueName="[Employees__C]"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s_C].[Order_ID]" caption="Order_ID" attribute="1" defaultMemberUniqueName="[Orders_C].[Order_ID].[All]" allUniqueName="[Orders_C].[Order_ID].[All]" dimensionUniqueName="[Orders_C]" displayFolder="" count="2" memberValueDatatype="20" unbalanced="0"/>
    <cacheHierarchy uniqueName="[Orders_C].[Order_Date]" caption="Order_Date" attribute="1" time="1" defaultMemberUniqueName="[Orders_C].[Order_Date].[All]" allUniqueName="[Orders_C].[Order_Date].[All]" dimensionUniqueName="[Orders_C]" displayFolder="" count="2" memberValueDatatype="7" unbalanced="0"/>
    <cacheHierarchy uniqueName="[Orders_C].[Order_Time]" caption="Order_Time" attribute="1" time="1" defaultMemberUniqueName="[Orders_C].[Order_Time].[All]" allUniqueName="[Orders_C].[Order_Time].[All]" dimensionUniqueName="[Orders_C]" displayFolder="" count="2" memberValueDatatype="7" unbalanced="0"/>
    <cacheHierarchy uniqueName="[Orders_C].[Customer_ID]" caption="Customer_ID" attribute="1" defaultMemberUniqueName="[Orders_C].[Customer_ID].[All]" allUniqueName="[Orders_C].[Customer_ID].[All]" dimensionUniqueName="[Orders_C]" displayFolder="" count="2" memberValueDatatype="20" unbalanced="0"/>
    <cacheHierarchy uniqueName="[Orders_C].[Store_ID]" caption="Store_ID" attribute="1" defaultMemberUniqueName="[Orders_C].[Store_ID].[All]" allUniqueName="[Orders_C].[Store_ID].[All]" dimensionUniqueName="[Orders_C]" displayFolder="" count="2" memberValueDatatype="20" unbalanced="0"/>
    <cacheHierarchy uniqueName="[Orders_C].[Employee_ID]" caption="Employee_ID" attribute="1" defaultMemberUniqueName="[Orders_C].[Employee_ID].[All]" allUniqueName="[Orders_C].[Employee_ID].[All]" dimensionUniqueName="[Orders_C]" displayFolder="" count="2" memberValueDatatype="20" unbalanced="0"/>
    <cacheHierarchy uniqueName="[Orders_C].[Product_ID]" caption="Product_ID" attribute="1" defaultMemberUniqueName="[Orders_C].[Product_ID].[All]" allUniqueName="[Orders_C].[Product_ID].[All]" dimensionUniqueName="[Orders_C]" displayFolder="" count="2" memberValueDatatype="20" unbalanced="0"/>
    <cacheHierarchy uniqueName="[Orders_C].[Quantity]" caption="Quantity" attribute="1" defaultMemberUniqueName="[Orders_C].[Quantity].[All]" allUniqueName="[Orders_C].[Quantity].[All]" dimensionUniqueName="[Orders_C]" displayFolder="" count="2" memberValueDatatype="20" unbalanced="0"/>
    <cacheHierarchy uniqueName="[Orders_C].[Unit_Price]" caption="Unit_Price" attribute="1" defaultMemberUniqueName="[Orders_C].[Unit_Price].[All]" allUniqueName="[Orders_C].[Unit_Price].[All]" dimensionUniqueName="[Orders_C]" displayFolder="" count="2" memberValueDatatype="20" unbalanced="0"/>
    <cacheHierarchy uniqueName="[Orders_C].[Discount]" caption="Discount" attribute="1" defaultMemberUniqueName="[Orders_C].[Discount].[All]" allUniqueName="[Orders_C].[Discount].[All]" dimensionUniqueName="[Orders_C]" displayFolder="" count="2" memberValueDatatype="20" unbalanced="0"/>
    <cacheHierarchy uniqueName="[Orders_C].[Tax]" caption="Tax" attribute="1" defaultMemberUniqueName="[Orders_C].[Tax].[All]" allUniqueName="[Orders_C].[Tax].[All]" dimensionUniqueName="[Orders_C]" displayFolder="" count="2" memberValueDatatype="5" unbalanced="0"/>
    <cacheHierarchy uniqueName="[Orders_C].[Total_Amount]" caption="Total_Amount" attribute="1" defaultMemberUniqueName="[Orders_C].[Total_Amount].[All]" allUniqueName="[Orders_C].[Total_Amount].[All]" dimensionUniqueName="[Orders_C]" displayFolder="" count="2" memberValueDatatype="5" unbalanced="0"/>
    <cacheHierarchy uniqueName="[Orders_C].[Payment_Method]" caption="Payment_Method" attribute="1" defaultMemberUniqueName="[Orders_C].[Payment_Method].[All]" allUniqueName="[Orders_C].[Payment_Method].[All]" dimensionUniqueName="[Orders_C]" displayFolder="" count="2" memberValueDatatype="130" unbalanced="0"/>
    <cacheHierarchy uniqueName="[Orders_C].[Order_Type]" caption="Order_Type" attribute="1" defaultMemberUniqueName="[Orders_C].[Order_Type].[All]" allUniqueName="[Orders_C].[Order_Type].[All]" dimensionUniqueName="[Orders_C]" displayFolder="" count="2" memberValueDatatype="130" unbalanced="0"/>
    <cacheHierarchy uniqueName="[Orders_C].[Delivery_Time_Minutes]" caption="Delivery_Time_Minutes" attribute="1" defaultMemberUniqueName="[Orders_C].[Delivery_Time_Minutes].[All]" allUniqueName="[Orders_C].[Delivery_Time_Minutes].[All]" dimensionUniqueName="[Orders_C]" displayFolder="" count="2" memberValueDatatype="20" unbalanced="0"/>
    <cacheHierarchy uniqueName="[Orders_C].[Rating]" caption="Rating" attribute="1" defaultMemberUniqueName="[Orders_C].[Rating].[All]" allUniqueName="[Orders_C].[Rating].[All]" dimensionUniqueName="[Orders_C]" displayFolder="" count="2" memberValueDatatype="20" unbalanced="0"/>
    <cacheHierarchy uniqueName="[Orders_C].[Feedback]" caption="Feedback" attribute="1" defaultMemberUniqueName="[Orders_C].[Feedback].[All]" allUniqueName="[Orders_C].[Feedback].[All]" dimensionUniqueName="[Orders_C]" displayFolder="" count="2" memberValueDatatype="130" unbalanced="0"/>
    <cacheHierarchy uniqueName="[Orders_C].[Promotion_ID]" caption="Promotion_ID" attribute="1" defaultMemberUniqueName="[Orders_C].[Promotion_ID].[All]" allUniqueName="[Orders_C].[Promotion_ID].[All]" dimensionUniqueName="[Orders_C]" displayFolder="" count="2" memberValueDatatype="20" unbalanced="0"/>
    <cacheHierarchy uniqueName="[Orders_C].[Discount %]" caption="Discount %" attribute="1" defaultMemberUniqueName="[Orders_C].[Discount %].[All]" allUniqueName="[Orders_C].[Discount %].[All]" dimensionUniqueName="[Orders_C]" displayFolder="" count="2" memberValueDatatype="5" unbalanced="0"/>
    <cacheHierarchy uniqueName="[Orders_C].[Profit]" caption="Profit" attribute="1" defaultMemberUniqueName="[Orders_C].[Profit].[All]" allUniqueName="[Orders_C].[Profit].[All]" dimensionUniqueName="[Orders_C]" displayFolder="" count="2" memberValueDatatype="5" unbalanced="0"/>
    <cacheHierarchy uniqueName="[Orders_C].[Order Month]" caption="Order Month" attribute="1" defaultMemberUniqueName="[Orders_C].[Order Month].[All]" allUniqueName="[Orders_C].[Order Month].[All]" dimensionUniqueName="[Orders_C]" displayFolder="" count="2" memberValueDatatype="130" unbalanced="0"/>
    <cacheHierarchy uniqueName="[Orders_C].[Order Year]" caption="Order Year" attribute="1" defaultMemberUniqueName="[Orders_C].[Order Year].[All]" allUniqueName="[Orders_C].[Order Year].[All]" dimensionUniqueName="[Orders_C]" displayFolder="" count="2" memberValueDatatype="20" unbalanced="0"/>
    <cacheHierarchy uniqueName="[Orders_C].[Delivery Category]" caption="Delivery Category" attribute="1" defaultMemberUniqueName="[Orders_C].[Delivery Category].[All]" allUniqueName="[Orders_C].[Delivery Category].[All]" dimensionUniqueName="[Orders_C]" displayFolder="" count="2" memberValueDatatype="130" unbalanced="0"/>
    <cacheHierarchy uniqueName="[Orders_C].[Product Name]" caption="Product Name" attribute="1" defaultMemberUniqueName="[Orders_C].[Product Name].[All]" allUniqueName="[Orders_C].[Product Name].[All]" dimensionUniqueName="[Orders_C]" displayFolder="" count="2" memberValueDatatype="130" unbalanced="0"/>
    <cacheHierarchy uniqueName="[Orders_C].[Products Category]" caption="Products Category" attribute="1" defaultMemberUniqueName="[Orders_C].[Products Category].[All]" allUniqueName="[Orders_C].[Products Category].[All]" dimensionUniqueName="[Orders_C]" displayFolder="" count="2" memberValueDatatype="130" unbalanced="0"/>
    <cacheHierarchy uniqueName="[Orders_C].[Stores city]" caption="Stores city" attribute="1" defaultMemberUniqueName="[Orders_C].[Stores city].[All]" allUniqueName="[Orders_C].[Stores city].[All]" dimensionUniqueName="[Orders_C]" displayFolder="" count="2" memberValueDatatype="130" unbalanced="0"/>
    <cacheHierarchy uniqueName="[Orders_C].[Customer Loyality]" caption="Customer Loyality" attribute="1" defaultMemberUniqueName="[Orders_C].[Customer Loyality].[All]" allUniqueName="[Orders_C].[Customer Loyality].[All]" dimensionUniqueName="[Orders_C]" displayFolder="" count="2" memberValueDatatype="130" unbalanced="0"/>
    <cacheHierarchy uniqueName="[Orders_C].[Revenue]" caption="Revenue" attribute="1" defaultMemberUniqueName="[Orders_C].[Revenue].[All]" allUniqueName="[Orders_C].[Revenue].[All]" dimensionUniqueName="[Orders_C]" displayFolder="" count="2" memberValueDatatype="5" unbalanced="0"/>
    <cacheHierarchy uniqueName="[Orders_C].[selling Price]" caption="selling Price" attribute="1" defaultMemberUniqueName="[Orders_C].[selling Price].[All]" allUniqueName="[Orders_C].[selling Price].[All]" dimensionUniqueName="[Orders_C]" displayFolder="" count="2" memberValueDatatype="5" unbalanced="0"/>
    <cacheHierarchy uniqueName="[Orders_C].[Repeat Customer Flag]" caption="Repeat Customer Flag" attribute="1" defaultMemberUniqueName="[Orders_C].[Repeat Customer Flag].[All]" allUniqueName="[Orders_C].[Repeat Customer Flag].[All]" dimensionUniqueName="[Orders_C]" displayFolder="" count="2" memberValueDatatype="130" unbalanced="0"/>
    <cacheHierarchy uniqueName="[Orders_C].[Store city]" caption="Store city" attribute="1" defaultMemberUniqueName="[Orders_C].[Store city].[All]" allUniqueName="[Orders_C].[Store city].[All]" dimensionUniqueName="[Orders_C]" displayFolder="" count="2" memberValueDatatype="130" unbalanced="0"/>
    <cacheHierarchy uniqueName="[Orders_C].[Store Manager]" caption="Store Manager" attribute="1" defaultMemberUniqueName="[Orders_C].[Store Manager].[All]" allUniqueName="[Orders_C].[Store Manager].[All]" dimensionUniqueName="[Orders_C]" displayFolder="" count="2" memberValueDatatype="130" unbalanced="0"/>
    <cacheHierarchy uniqueName="[Orders_C].[store type]" caption="store type" attribute="1" defaultMemberUniqueName="[Orders_C].[store type].[All]" allUniqueName="[Orders_C].[store type].[All]" dimensionUniqueName="[Orders_C]" displayFolder="" count="2" memberValueDatatype="130" unbalanced="0"/>
    <cacheHierarchy uniqueName="[Orders_C].[Delivery Time]" caption="Delivery Time" attribute="1" defaultMemberUniqueName="[Orders_C].[Delivery Time].[All]" allUniqueName="[Orders_C].[Delivery Time].[All]" dimensionUniqueName="[Orders_C]" displayFolder="" count="2" memberValueDatatype="130" unbalanced="0"/>
    <cacheHierarchy uniqueName="[Products_C].[Product_ID]" caption="Product_ID" attribute="1" defaultMemberUniqueName="[Products_C].[Product_ID].[All]" allUniqueName="[Products_C].[Product_ID].[All]" dimensionUniqueName="[Products_C]" displayFolder="" count="2" memberValueDatatype="20" unbalanced="0"/>
    <cacheHierarchy uniqueName="[Products_C].[Product_Name]" caption="Product_Name" attribute="1" defaultMemberUniqueName="[Products_C].[Product_Name].[All]" allUniqueName="[Products_C].[Product_Name].[All]" dimensionUniqueName="[Products_C]" displayFolder="" count="2" memberValueDatatype="130" unbalanced="0"/>
    <cacheHierarchy uniqueName="[Products_C].[Category]" caption="Category" attribute="1" defaultMemberUniqueName="[Products_C].[Category].[All]" allUniqueName="[Products_C].[Category].[All]" dimensionUniqueName="[Products_C]" displayFolder="" count="2" memberValueDatatype="130" unbalanced="0"/>
    <cacheHierarchy uniqueName="[Products_C].[Cost_Price]" caption="Cost_Price" attribute="1" defaultMemberUniqueName="[Products_C].[Cost_Price].[All]" allUniqueName="[Products_C].[Cost_Price].[All]" dimensionUniqueName="[Products_C]" displayFolder="" count="2" memberValueDatatype="20" unbalanced="0"/>
    <cacheHierarchy uniqueName="[Products_C].[Selling_Price]" caption="Selling_Price" attribute="1" defaultMemberUniqueName="[Products_C].[Selling_Price].[All]" allUniqueName="[Products_C].[Selling_Price].[All]" dimensionUniqueName="[Products_C]" displayFolder="" count="2" memberValueDatatype="20" unbalanced="0"/>
    <cacheHierarchy uniqueName="[Products_C].[Calories]" caption="Calories" attribute="1" defaultMemberUniqueName="[Products_C].[Calories].[All]" allUniqueName="[Products_C].[Calories].[All]" dimensionUniqueName="[Products_C]" displayFolder="" count="2" memberValueDatatype="20" unbalanced="0"/>
    <cacheHierarchy uniqueName="[Products_C].[Launch_Date]" caption="Launch_Date" attribute="1" time="1" defaultMemberUniqueName="[Products_C].[Launch_Date].[All]" allUniqueName="[Products_C].[Launch_Date].[All]" dimensionUniqueName="[Products_C]" displayFolder="" count="2" memberValueDatatype="7" unbalanced="0"/>
    <cacheHierarchy uniqueName="[Promotions_C].[Promotion_ID]" caption="Promotion_ID" attribute="1" defaultMemberUniqueName="[Promotions_C].[Promotion_ID].[All]" allUniqueName="[Promotions_C].[Promotion_ID].[All]" dimensionUniqueName="[Promotions_C]" displayFolder="" count="2" memberValueDatatype="20" unbalanced="0"/>
    <cacheHierarchy uniqueName="[Promotions_C].[Promotion_Name]" caption="Promotion_Name" attribute="1" defaultMemberUniqueName="[Promotions_C].[Promotion_Name].[All]" allUniqueName="[Promotions_C].[Promotion_Name].[All]" dimensionUniqueName="[Promotions_C]" displayFolder="" count="2" memberValueDatatype="130" unbalanced="0"/>
    <cacheHierarchy uniqueName="[Promotions_C].[Start_Date]" caption="Start_Date" attribute="1" time="1" defaultMemberUniqueName="[Promotions_C].[Start_Date].[All]" allUniqueName="[Promotions_C].[Start_Date].[All]" dimensionUniqueName="[Promotions_C]" displayFolder="" count="2" memberValueDatatype="7" unbalanced="0"/>
    <cacheHierarchy uniqueName="[Promotions_C].[End_Date]" caption="End_Date" attribute="1" time="1" defaultMemberUniqueName="[Promotions_C].[End_Date].[All]" allUniqueName="[Promotions_C].[End_Date].[All]" dimensionUniqueName="[Promotions_C]" displayFolder="" count="2" memberValueDatatype="7" unbalanced="0"/>
    <cacheHierarchy uniqueName="[Promotions_C].[Discount %]" caption="Discount %" attribute="1" defaultMemberUniqueName="[Promotions_C].[Discount %].[All]" allUniqueName="[Promotions_C].[Discount %].[All]" dimensionUniqueName="[Promotions_C]" displayFolder="" count="2" memberValueDatatype="5" unbalanced="0"/>
    <cacheHierarchy uniqueName="[Stores_c].[Store_ID]" caption="Store_ID" attribute="1" defaultMemberUniqueName="[Stores_c].[Store_ID].[All]" allUniqueName="[Stores_c].[Store_ID].[All]" dimensionUniqueName="[Stores_c]" displayFolder="" count="2" memberValueDatatype="20" unbalanced="0"/>
    <cacheHierarchy uniqueName="[Stores_c].[Store_Location]" caption="Store_Location" attribute="1" defaultMemberUniqueName="[Stores_c].[Store_Location].[All]" allUniqueName="[Stores_c].[Store_Location].[All]" dimensionUniqueName="[Stores_c]" displayFolder="" count="2" memberValueDatatype="130" unbalanced="0"/>
    <cacheHierarchy uniqueName="[Stores_c].[City]" caption="City" attribute="1" defaultMemberUniqueName="[Stores_c].[City].[All]" allUniqueName="[Stores_c].[City].[All]" dimensionUniqueName="[Stores_c]" displayFolder="" count="2" memberValueDatatype="130" unbalanced="0"/>
    <cacheHierarchy uniqueName="[Stores_c].[State]" caption="State" attribute="1" defaultMemberUniqueName="[Stores_c].[State].[All]" allUniqueName="[Stores_c].[State].[All]" dimensionUniqueName="[Stores_c]" displayFolder="" count="2" memberValueDatatype="130" unbalanced="0"/>
    <cacheHierarchy uniqueName="[Stores_c].[Manager_Name]" caption="Manager_Name" attribute="1" defaultMemberUniqueName="[Stores_c].[Manager_Name].[All]" allUniqueName="[Stores_c].[Manager_Name].[All]" dimensionUniqueName="[Stores_c]" displayFolder="" count="2" memberValueDatatype="130" unbalanced="0"/>
    <cacheHierarchy uniqueName="[Stores_c].[Opening_Date]" caption="Opening_Date" attribute="1" time="1" defaultMemberUniqueName="[Stores_c].[Opening_Date].[All]" allUniqueName="[Stores_c].[Opening_Date].[All]" dimensionUniqueName="[Stores_c]" displayFolder="" count="2" memberValueDatatype="7" unbalanced="0"/>
    <cacheHierarchy uniqueName="[Stores_c].[Store_Type]" caption="Store_Type" attribute="1" defaultMemberUniqueName="[Stores_c].[Store_Type].[All]" allUniqueName="[Stores_c].[Store_Type].[All]" dimensionUniqueName="[Stores_c]" displayFolder="" count="2" memberValueDatatype="130" unbalanced="0"/>
    <cacheHierarchy uniqueName="[Measures].[Total Revenue]" caption="Total Revenue" measure="1" displayFolder="" measureGroup="Orders_C" count="0"/>
    <cacheHierarchy uniqueName="[Measures].[Total Orders]" caption="Total Orders" measure="1" displayFolder="" measureGroup="Orders_C" count="0"/>
    <cacheHierarchy uniqueName="[Measures].[Total Profit]" caption="Total Profit" measure="1" displayFolder="" measureGroup="Orders_C" count="0"/>
    <cacheHierarchy uniqueName="[Measures].[AVO]" caption="AVO" measure="1" displayFolder="" measureGroup="Orders_C" count="0"/>
    <cacheHierarchy uniqueName="[Measures].[Avg Rating]" caption="Avg Rating" measure="1" displayFolder="" measureGroup="Orders_C" count="0"/>
    <cacheHierarchy uniqueName="[Measures].[Profit Margin]" caption="Profit Margin" measure="1" displayFolder="" measureGroup="Orders_C" count="0"/>
    <cacheHierarchy uniqueName="[Measures].[Total Customers]" caption="Total Customers" measure="1" displayFolder="" measureGroup="Orders_C" count="0"/>
    <cacheHierarchy uniqueName="[Measures].[__XL_Count Orders_C]" caption="__XL_Count Orders_C" measure="1" displayFolder="" measureGroup="Orders_C" count="0" hidden="1"/>
    <cacheHierarchy uniqueName="[Measures].[__XL_Count Customers_c]" caption="__XL_Count Customers_c" measure="1" displayFolder="" measureGroup="Customers_c" count="0" hidden="1"/>
    <cacheHierarchy uniqueName="[Measures].[__XL_Count Stores_c]" caption="__XL_Count Stores_c" measure="1" displayFolder="" measureGroup="Stores_c" count="0" hidden="1"/>
    <cacheHierarchy uniqueName="[Measures].[__XL_Count Products_C]" caption="__XL_Count Products_C" measure="1" displayFolder="" measureGroup="Products_C" count="0" hidden="1"/>
    <cacheHierarchy uniqueName="[Measures].[__XL_Count Employees__C]" caption="__XL_Count Employees__C" measure="1" displayFolder="" measureGroup="Employees__C" count="0" hidden="1"/>
    <cacheHierarchy uniqueName="[Measures].[__XL_Count Promotions_C]" caption="__XL_Count Promotions_C" measure="1" displayFolder="" measureGroup="Promotions_C" count="0" hidden="1"/>
    <cacheHierarchy uniqueName="[Measures].[__No measures defined]" caption="__No measures defined" measure="1" displayFolder="" count="0" hidden="1"/>
    <cacheHierarchy uniqueName="[Measures].[Count of City]" caption="Count of City" measure="1" displayFolder="" measureGroup="Stores_c" count="0" hidden="1">
      <extLst>
        <ext xmlns:x15="http://schemas.microsoft.com/office/spreadsheetml/2010/11/main" uri="{B97F6D7D-B522-45F9-BDA1-12C45D357490}">
          <x15:cacheHierarchy aggregatedColumn="64"/>
        </ext>
      </extLst>
    </cacheHierarchy>
    <cacheHierarchy uniqueName="[Measures].[Sum of Profit]" caption="Sum of Profit" measure="1" displayFolder="" measureGroup="Orders_C" count="0" hidden="1">
      <extLst>
        <ext xmlns:x15="http://schemas.microsoft.com/office/spreadsheetml/2010/11/main" uri="{B97F6D7D-B522-45F9-BDA1-12C45D357490}">
          <x15:cacheHierarchy aggregatedColumn="35"/>
        </ext>
      </extLst>
    </cacheHierarchy>
    <cacheHierarchy uniqueName="[Measures].[Sum of Order Year]" caption="Sum of Order Year" measure="1" displayFolder="" measureGroup="Orders_C"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_C" count="0" hidden="1">
      <extLst>
        <ext xmlns:x15="http://schemas.microsoft.com/office/spreadsheetml/2010/11/main" uri="{B97F6D7D-B522-45F9-BDA1-12C45D357490}">
          <x15:cacheHierarchy aggregatedColumn="43"/>
        </ext>
      </extLst>
    </cacheHierarchy>
    <cacheHierarchy uniqueName="[Measures].[Sum of Age]" caption="Sum of Age" measure="1" displayFolder="" measureGroup="Customers_c"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Customers_c" count="0" hidden="1">
      <extLst>
        <ext xmlns:x15="http://schemas.microsoft.com/office/spreadsheetml/2010/11/main" uri="{B97F6D7D-B522-45F9-BDA1-12C45D357490}">
          <x15:cacheHierarchy aggregatedColumn="3"/>
        </ext>
      </extLst>
    </cacheHierarchy>
    <cacheHierarchy uniqueName="[Measures].[Count of Customer_Name]" caption="Count of Customer_Name" measure="1" displayFolder="" measureGroup="Customers_c" count="0" hidden="1">
      <extLst>
        <ext xmlns:x15="http://schemas.microsoft.com/office/spreadsheetml/2010/11/main" uri="{B97F6D7D-B522-45F9-BDA1-12C45D357490}">
          <x15:cacheHierarchy aggregatedColumn="1"/>
        </ext>
      </extLst>
    </cacheHierarchy>
    <cacheHierarchy uniqueName="[Measures].[Sum of Customer_ID]" caption="Sum of Customer_ID" measure="1" displayFolder="" measureGroup="Customers_c"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_C"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_C" count="0" hidden="1">
      <extLst>
        <ext xmlns:x15="http://schemas.microsoft.com/office/spreadsheetml/2010/11/main" uri="{B97F6D7D-B522-45F9-BDA1-12C45D357490}">
          <x15:cacheHierarchy aggregatedColumn="16"/>
        </ext>
      </extLst>
    </cacheHierarchy>
    <cacheHierarchy uniqueName="[Measures].[Sum of Customer_ID 2]" caption="Sum of Customer_ID 2" measure="1" displayFolder="" measureGroup="Orders_C" count="0" hidden="1">
      <extLst>
        <ext xmlns:x15="http://schemas.microsoft.com/office/spreadsheetml/2010/11/main" uri="{B97F6D7D-B522-45F9-BDA1-12C45D357490}">
          <x15:cacheHierarchy aggregatedColumn="19"/>
        </ext>
      </extLst>
    </cacheHierarchy>
    <cacheHierarchy uniqueName="[Measures].[Distinct Count of Customer_ID]" caption="Distinct Count of Customer_ID" measure="1" displayFolder="" measureGroup="Orders_C" count="0" hidden="1">
      <extLst>
        <ext xmlns:x15="http://schemas.microsoft.com/office/spreadsheetml/2010/11/main" uri="{B97F6D7D-B522-45F9-BDA1-12C45D357490}">
          <x15:cacheHierarchy aggregatedColumn="19"/>
        </ext>
      </extLst>
    </cacheHierarchy>
  </cacheHierarchies>
  <kpis count="0"/>
  <dimensions count="7">
    <dimension name="Customers_c" uniqueName="[Customers_c]" caption="Customers_c"/>
    <dimension name="Employees__C" uniqueName="[Employees__C]" caption="Employees__C"/>
    <dimension measure="1" name="Measures" uniqueName="[Measures]" caption="Measures"/>
    <dimension name="Orders_C" uniqueName="[Orders_C]" caption="Orders_C"/>
    <dimension name="Products_C" uniqueName="[Products_C]" caption="Products_C"/>
    <dimension name="Promotions_C" uniqueName="[Promotions_C]" caption="Promotions_C"/>
    <dimension name="Stores_c" uniqueName="[Stores_c]" caption="Stores_c"/>
  </dimensions>
  <measureGroups count="6">
    <measureGroup name="Customers_c" caption="Customers_c"/>
    <measureGroup name="Employees__C" caption="Employees__C"/>
    <measureGroup name="Orders_C" caption="Orders_C"/>
    <measureGroup name="Products_C" caption="Products_C"/>
    <measureGroup name="Promotions_C" caption="Promotions_C"/>
    <measureGroup name="Stores_c" caption="Stores_c"/>
  </measureGroups>
  <maps count="11">
    <map measureGroup="0" dimension="0"/>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licerData="1" pivotCacheId="16645138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FD442-4372-43CD-80A5-D92ED4D32131}" name="PivotTable5" cacheId="1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L1:M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4"/>
    </i>
    <i>
      <x v="3"/>
    </i>
    <i t="grand">
      <x/>
    </i>
  </rowItems>
  <colItems count="1">
    <i/>
  </colItems>
  <dataFields count="1">
    <dataField name="Sum of Revenue" fld="1" baseField="0" baseItem="0"/>
  </dataFields>
  <formats count="2">
    <format dxfId="113">
      <pivotArea grandRow="1" outline="0" collapsedLevelsAreSubtotals="1" fieldPosition="0"/>
    </format>
    <format dxfId="112">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5">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FB6F0-7150-4824-901D-7275B1A4E1A3}" name="PivotTable2" cacheId="1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1:G13" firstHeaderRow="1" firstDataRow="1" firstDataCol="1"/>
  <pivotFields count="3">
    <pivotField axis="axisRow" allDrilled="1" subtotalTop="0" showAll="0" sortType="ascending"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Revenue" fld="1" baseField="0" baseItem="0" numFmtId="167"/>
  </dataFields>
  <formats count="2">
    <format dxfId="115">
      <pivotArea collapsedLevelsAreSubtotals="1" fieldPosition="0">
        <references count="1">
          <reference field="0" count="1">
            <x v="0"/>
          </reference>
        </references>
      </pivotArea>
    </format>
    <format dxfId="114">
      <pivotArea outline="0" collapsedLevelsAreSubtotals="1" fieldPosition="0"/>
    </format>
  </formats>
  <chartFormats count="9">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9"/>
          </reference>
        </references>
      </pivotArea>
    </chartFormat>
    <chartFormat chart="7" format="4">
      <pivotArea type="data" outline="0" fieldPosition="0">
        <references count="2">
          <reference field="4294967294" count="1" selected="0">
            <x v="0"/>
          </reference>
          <reference field="0" count="1" selected="0">
            <x v="10"/>
          </reference>
        </references>
      </pivotArea>
    </chartFormat>
    <chartFormat chart="7" format="5">
      <pivotArea type="data" outline="0" fieldPosition="0">
        <references count="2">
          <reference field="4294967294" count="1" selected="0">
            <x v="0"/>
          </reference>
          <reference field="0" count="1" selected="0">
            <x v="8"/>
          </reference>
        </references>
      </pivotArea>
    </chartFormat>
    <chartFormat chart="7" format="6">
      <pivotArea type="data" outline="0" fieldPosition="0">
        <references count="2">
          <reference field="4294967294" count="1" selected="0">
            <x v="0"/>
          </reference>
          <reference field="0" count="1" selected="0">
            <x v="7"/>
          </reference>
        </references>
      </pivotArea>
    </chartFormat>
    <chartFormat chart="7" format="7">
      <pivotArea type="data" outline="0" fieldPosition="0">
        <references count="2">
          <reference field="4294967294" count="1" selected="0">
            <x v="0"/>
          </reference>
          <reference field="0" count="1" selected="0">
            <x v="6"/>
          </reference>
        </references>
      </pivotArea>
    </chartFormat>
    <chartFormat chart="7" format="8">
      <pivotArea type="data" outline="0" fieldPosition="0">
        <references count="2">
          <reference field="4294967294" count="1" selected="0">
            <x v="0"/>
          </reference>
          <reference field="0" count="1" selected="0">
            <x v="5"/>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28146B-A4FA-47AD-9E24-79DABC50DE5E}" name="PivotTable4" cacheId="1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I1:J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formats count="2">
    <format dxfId="117">
      <pivotArea collapsedLevelsAreSubtotals="1" fieldPosition="0">
        <references count="1">
          <reference field="0" count="0"/>
        </references>
      </pivotArea>
    </format>
    <format dxfId="116">
      <pivotArea grandRow="1"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BCBB64-7F77-4D04-A0EE-13A36CC0FC5A}" name="PivotTable9" cacheId="2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L22:M2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4"/>
    </i>
    <i>
      <x v="1"/>
    </i>
    <i>
      <x v="2"/>
    </i>
    <i t="grand">
      <x/>
    </i>
  </rowItems>
  <colItems count="1">
    <i/>
  </colItems>
  <dataFields count="1">
    <dataField name="Sum of Revenue" fld="1" baseField="0" baseItem="0" numFmtId="167"/>
  </dataFields>
  <chartFormats count="1">
    <chartFormat chart="12"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5">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0CC84D-6BCF-482C-94A8-B7D75B860053}" name="PivotTable6" cacheId="2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O1:P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formats count="2">
    <format dxfId="119">
      <pivotArea collapsedLevelsAreSubtotals="1" fieldPosition="0">
        <references count="1">
          <reference field="0" count="0"/>
        </references>
      </pivotArea>
    </format>
    <format dxfId="118">
      <pivotArea grandRow="1" outline="0" collapsedLevelsAreSubtotals="1"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5"/>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6"/>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 chart="3" format="11">
      <pivotArea type="data" outline="0" fieldPosition="0">
        <references count="2">
          <reference field="4294967294" count="1" selected="0">
            <x v="0"/>
          </reference>
          <reference field="0" count="1" selected="0">
            <x v="9"/>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motion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D96646-FA06-4408-A680-5CF1FFFB4461}" name="PivotTable3" cacheId="192" applyNumberFormats="0" applyBorderFormats="0" applyFontFormats="0" applyPatternFormats="0" applyAlignmentFormats="0" applyWidthHeightFormats="1" dataCaption="Values" tag="12fd0ca8-2677-4b3d-8c7a-38d865aa98f1" updatedVersion="8" minRefreshableVersion="3" useAutoFormatting="1" subtotalHiddenItems="1" itemPrintTitles="1" createdVersion="8" indent="0" outline="1" outlineData="1" multipleFieldFilters="0" chartFormat="17">
  <location ref="C1:D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formats count="2">
    <format dxfId="121">
      <pivotArea outline="0" collapsedLevelsAreSubtotals="1" fieldPosition="0"/>
    </format>
    <format dxfId="120">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
        <x15:activeTabTopLevelEntity name="[Product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D7826B-D614-4A32-B200-FB47F9083C72}" name="PivotTable1" cacheId="186" applyNumberFormats="0" applyBorderFormats="0" applyFontFormats="0" applyPatternFormats="0" applyAlignmentFormats="0" applyWidthHeightFormats="1" dataCaption="Values" tag="1068819b-4784-4a5c-bbe0-4d1d32420907" updatedVersion="8" minRefreshableVersion="3" useAutoFormatting="1" subtotalHiddenItems="1" itemPrintTitles="1" createdVersion="8" indent="0" outline="1" outlineData="1" multipleFieldFilters="0" chartFormat="23">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2">
    <format dxfId="123">
      <pivotArea outline="0" collapsedLevelsAreSubtotals="1" fieldPosition="0"/>
    </format>
    <format dxfId="122">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024BCC-AE6F-4FF1-82A3-CFFC76813B67}" name="PivotTable10"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R8:S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_Name" fld="1" subtotal="count" baseField="0" baseItem="0"/>
  </dataFields>
  <chartFormats count="14">
    <chartFormat chart="7"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0"/>
          </reference>
        </references>
      </pivotArea>
    </chartFormat>
    <chartFormat chart="15" format="8">
      <pivotArea type="data" outline="0" fieldPosition="0">
        <references count="2">
          <reference field="4294967294" count="1" selected="0">
            <x v="0"/>
          </reference>
          <reference field="0" count="1" selected="0">
            <x v="1"/>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0" count="1" selected="0">
            <x v="0"/>
          </reference>
        </references>
      </pivotArea>
    </chartFormat>
    <chartFormat chart="24" format="3">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0" count="1" selected="0">
            <x v="0"/>
          </reference>
        </references>
      </pivotArea>
    </chartFormat>
    <chartFormat chart="25" format="6">
      <pivotArea type="data" outline="0" fieldPosition="0">
        <references count="2">
          <reference field="4294967294" count="1" selected="0">
            <x v="0"/>
          </reference>
          <reference field="0"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0" count="1" selected="0">
            <x v="0"/>
          </reference>
        </references>
      </pivotArea>
    </chartFormat>
    <chartFormat chart="26" format="6">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30A1DF-143F-401D-8F82-5D1E98F8F495}" name="PivotTable13" cacheId="2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2:V3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7"/>
    </i>
    <i>
      <x v="1"/>
    </i>
    <i>
      <x v="9"/>
    </i>
    <i>
      <x v="6"/>
    </i>
    <i>
      <x v="4"/>
    </i>
    <i>
      <x v="8"/>
    </i>
    <i>
      <x/>
    </i>
    <i>
      <x v="3"/>
    </i>
    <i>
      <x v="2"/>
    </i>
    <i t="grand">
      <x/>
    </i>
  </rowItems>
  <colItems count="1">
    <i/>
  </colItems>
  <dataFields count="1">
    <dataField name="Sum of Revenue" fld="1" baseField="0" baseItem="0" numFmtId="167"/>
  </dataFields>
  <formats count="2">
    <format dxfId="125">
      <pivotArea outline="0" collapsedLevelsAreSubtotals="1" fieldPosition="0"/>
    </format>
    <format dxfId="124">
      <pivotArea dataOnly="0" labelOnly="1" outline="0" axis="axisValues" fieldPosition="0"/>
    </format>
  </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2BFF20-CE3B-48B1-A612-7DAB908552F8}" name="PivotTable12"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R22:S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5">
    <chartFormat chart="11" format="2"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0" count="1" selected="0">
            <x v="0"/>
          </reference>
        </references>
      </pivotArea>
    </chartFormat>
    <chartFormat chart="25" format="7">
      <pivotArea type="data" outline="0" fieldPosition="0">
        <references count="2">
          <reference field="4294967294" count="1" selected="0">
            <x v="0"/>
          </reference>
          <reference field="0" count="1" selected="0">
            <x v="1"/>
          </reference>
        </references>
      </pivotArea>
    </chartFormat>
    <chartFormat chart="25" format="8">
      <pivotArea type="data" outline="0" fieldPosition="0">
        <references count="2">
          <reference field="4294967294" count="1" selected="0">
            <x v="0"/>
          </reference>
          <reference field="0" count="1" selected="0">
            <x v="2"/>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F1402E-69B1-4B0A-BFAD-0C3C269CDFC0}" name="PivotTable8" cacheId="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5:J2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10" format="4"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952EA4-1BF6-4906-823B-6FEF28A3AC02}" name="PivotTable7"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1:S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numFmtId="167"/>
  </dataFields>
  <formats count="2">
    <format dxfId="127">
      <pivotArea outline="0" collapsedLevelsAreSubtotals="1" fieldPosition="0"/>
    </format>
    <format dxfId="12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7311E9-4619-470D-AAD6-849B1D980806}" name="PivotTable11"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O22:P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numFmtId="167"/>
  </dataFields>
  <formats count="2">
    <format dxfId="129">
      <pivotArea outline="0" collapsedLevelsAreSubtotals="1" fieldPosition="0"/>
    </format>
    <format dxfId="128">
      <pivotArea dataOnly="0" labelOnly="1" outline="0" axis="axisValues" fieldPosition="0"/>
    </format>
  </formats>
  <chartFormats count="5">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10"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_c]"/>
        <x15:activeTabTopLevelEntity name="[Orders_C]"/>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6AC6E47-9B48-469F-AC66-7CEECD55C8C7}" autoFormatId="16" applyNumberFormats="0" applyBorderFormats="0" applyFontFormats="0" applyPatternFormats="0" applyAlignmentFormats="0" applyWidthHeightFormats="0">
  <queryTableRefresh nextId="37" unboundColumnsRight="10">
    <queryTableFields count="33">
      <queryTableField id="1" name="Order_ID" tableColumnId="1"/>
      <queryTableField id="2" name="Order_Date" tableColumnId="2"/>
      <queryTableField id="3" name="Order_Time" tableColumnId="3"/>
      <queryTableField id="4" name="Customer_ID" tableColumnId="4"/>
      <queryTableField id="5" name="Store_ID" tableColumnId="5"/>
      <queryTableField id="6" name="Employee_ID" tableColumnId="6"/>
      <queryTableField id="7" name="Product_ID" tableColumnId="7"/>
      <queryTableField id="8" name="Quantity" tableColumnId="8"/>
      <queryTableField id="9" name="Unit_Price" tableColumnId="9"/>
      <queryTableField id="10" name="Discount" tableColumnId="10"/>
      <queryTableField id="11" name="Tax" tableColumnId="11"/>
      <queryTableField id="12" name="Total_Amount" tableColumnId="12"/>
      <queryTableField id="13" name="Payment_Method" tableColumnId="13"/>
      <queryTableField id="14" name="Order_Type" tableColumnId="14"/>
      <queryTableField id="15" name="Delivery_Time_Minutes" tableColumnId="15"/>
      <queryTableField id="16" name="Rating" tableColumnId="16"/>
      <queryTableField id="17" name="Feedback" tableColumnId="17"/>
      <queryTableField id="18" name="Promotion_ID" tableColumnId="18"/>
      <queryTableField id="19" name="Discount %" tableColumnId="19"/>
      <queryTableField id="20" name="Profit" tableColumnId="20"/>
      <queryTableField id="21" name="Order Month" tableColumnId="21"/>
      <queryTableField id="22" name="Order Year" tableColumnId="22"/>
      <queryTableField id="23" name="Delivery Category" tableColumnId="23"/>
      <queryTableField id="24" dataBound="0" tableColumnId="24"/>
      <queryTableField id="25" dataBound="0" tableColumnId="25"/>
      <queryTableField id="26" dataBound="0" tableColumnId="26"/>
      <queryTableField id="27" dataBound="0" tableColumnId="27"/>
      <queryTableField id="29" dataBound="0" tableColumnId="29"/>
      <queryTableField id="30" dataBound="0" tableColumnId="28"/>
      <queryTableField id="32" dataBound="0" tableColumnId="30"/>
      <queryTableField id="33" dataBound="0" tableColumnId="31"/>
      <queryTableField id="34" dataBound="0" tableColumnId="32"/>
      <queryTableField id="35" dataBound="0"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D0C3AF6-93FA-4E9C-8CD2-065FDB10A000}" autoFormatId="16" applyNumberFormats="0" applyBorderFormats="0" applyFontFormats="0" applyPatternFormats="0" applyAlignmentFormats="0" applyWidthHeightFormats="0">
  <queryTableRefresh nextId="11" unboundColumnsRight="1">
    <queryTableFields count="9">
      <queryTableField id="1" name="Customer_ID" tableColumnId="1"/>
      <queryTableField id="2" name="Customer_Name" tableColumnId="2"/>
      <queryTableField id="3" name="Age" tableColumnId="3"/>
      <queryTableField id="4" name="Gender" tableColumnId="4"/>
      <queryTableField id="5" name="Income_Level" tableColumnId="5"/>
      <queryTableField id="6" name="Loyalty_Status" tableColumnId="6"/>
      <queryTableField id="7" name="Join_Date" tableColumnId="7"/>
      <queryTableField id="8" name="Preferred_Order_Type" tableColumnId="8"/>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16C55C35-9B4F-4A54-994D-FED7FD326060}" autoFormatId="16" applyNumberFormats="0" applyBorderFormats="0" applyFontFormats="0" applyPatternFormats="0" applyAlignmentFormats="0" applyWidthHeightFormats="0">
  <queryTableRefresh nextId="8">
    <queryTableFields count="7">
      <queryTableField id="1" name="Store_ID" tableColumnId="1"/>
      <queryTableField id="2" name="Store_Location" tableColumnId="2"/>
      <queryTableField id="3" name="City" tableColumnId="3"/>
      <queryTableField id="4" name="State" tableColumnId="4"/>
      <queryTableField id="5" name="Manager_Name" tableColumnId="5"/>
      <queryTableField id="6" name="Opening_Date" tableColumnId="6"/>
      <queryTableField id="7" name="Store_Typ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3547244B-BED9-470C-B441-BA5EC74669F7}"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Cost_Price" tableColumnId="4"/>
      <queryTableField id="5" name="Selling_Price" tableColumnId="5"/>
      <queryTableField id="6" name="Calories" tableColumnId="6"/>
      <queryTableField id="7" name="Launch_Date"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785240E-2ED4-4142-81F4-8991B8DCFA81}" autoFormatId="16" applyNumberFormats="0" applyBorderFormats="0" applyFontFormats="0" applyPatternFormats="0" applyAlignmentFormats="0" applyWidthHeightFormats="0">
  <queryTableRefresh nextId="7">
    <queryTableFields count="6">
      <queryTableField id="1" name="Employee_ID" tableColumnId="1"/>
      <queryTableField id="2" name="Employee_Name" tableColumnId="2"/>
      <queryTableField id="3" name="Role" tableColumnId="3"/>
      <queryTableField id="4" name="Salary" tableColumnId="4"/>
      <queryTableField id="5" name="Hire_Date" tableColumnId="5"/>
      <queryTableField id="6" name="Store_ID"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9BF1B2EB-1F45-48E3-89AA-D01283CAE691}" autoFormatId="16" applyNumberFormats="0" applyBorderFormats="0" applyFontFormats="0" applyPatternFormats="0" applyAlignmentFormats="0" applyWidthHeightFormats="0">
  <queryTableRefresh nextId="7">
    <queryTableFields count="5">
      <queryTableField id="1" name="Promotion_ID" tableColumnId="1"/>
      <queryTableField id="2" name="Promotion_Name" tableColumnId="2"/>
      <queryTableField id="4" name="Start_Date" tableColumnId="4"/>
      <queryTableField id="5" name="End_Date" tableColumnId="5"/>
      <queryTableField id="6" name="Discount %" tableColumnId="6"/>
    </queryTableFields>
    <queryTableDeletedFields count="1">
      <deletedField name="Discount_Percentage"/>
    </queryTableDeleted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87A0E8A5-724A-49E6-95F6-1D2DB6037E26}" sourceName="[Orders_C].[Order Month]">
  <pivotTables>
    <pivotTable tabId="13" name="PivotTable1"/>
    <pivotTable tabId="13" name="PivotTable2"/>
    <pivotTable tabId="13" name="PivotTable3"/>
    <pivotTable tabId="13" name="PivotTable4"/>
    <pivotTable tabId="13" name="PivotTable5"/>
    <pivotTable tabId="13" name="PivotTable6"/>
  </pivotTables>
  <data>
    <olap pivotCacheId="42538414">
      <levels count="2">
        <level uniqueName="[Orders_C].[Order Month].[(All)]" sourceCaption="(All)" count="0"/>
        <level uniqueName="[Orders_C].[Order Month].[Order Month]" sourceCaption="Order Month" count="12" sortOrder="ascending">
          <ranges>
            <range startItem="0">
              <i n="[Orders_C].[Order Month].&amp;[April]" c="April"/>
              <i n="[Orders_C].[Order Month].&amp;[August]" c="August"/>
              <i n="[Orders_C].[Order Month].&amp;[December]" c="December"/>
              <i n="[Orders_C].[Order Month].&amp;[February]" c="February"/>
              <i n="[Orders_C].[Order Month].&amp;[January]" c="January"/>
              <i n="[Orders_C].[Order Month].&amp;[July]" c="July"/>
              <i n="[Orders_C].[Order Month].&amp;[June]" c="June"/>
              <i n="[Orders_C].[Order Month].&amp;[March]" c="March"/>
              <i n="[Orders_C].[Order Month].&amp;[May]" c="May"/>
              <i n="[Orders_C].[Order Month].&amp;[November]" c="November"/>
              <i n="[Orders_C].[Order Month].&amp;[October]" c="October"/>
              <i n="[Orders_C].[Order Month].&amp;[September]" c="September"/>
            </range>
          </ranges>
        </level>
      </levels>
      <selections count="1">
        <selection n="[Orders_C].[Order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1" xr10:uid="{528540D9-99B7-49E5-A621-C2DCEB536529}" sourceName="[Orders_C].[Order_Type]">
  <pivotTables>
    <pivotTable tabId="13" name="PivotTable8"/>
    <pivotTable tabId="13" name="PivotTable7"/>
    <pivotTable tabId="13" name="PivotTable6"/>
    <pivotTable tabId="13" name="PivotTable5"/>
    <pivotTable tabId="13" name="PivotTable4"/>
    <pivotTable tabId="13" name="PivotTable3"/>
    <pivotTable tabId="13" name="PivotTable2"/>
    <pivotTable tabId="13" name="PivotTable10"/>
    <pivotTable tabId="13" name="PivotTable1"/>
    <pivotTable tabId="13" name="PivotTable11"/>
    <pivotTable tabId="13" name="PivotTable12"/>
    <pivotTable tabId="13" name="PivotTable13"/>
    <pivotTable tabId="13" name="PivotTable9"/>
  </pivotTables>
  <data>
    <olap pivotCacheId="1664513813">
      <levels count="2">
        <level uniqueName="[Orders_C].[Order_Type].[(All)]" sourceCaption="(All)" count="0"/>
        <level uniqueName="[Orders_C].[Order_Type].[Order_Type]" sourceCaption="Order_Type" count="3">
          <ranges>
            <range startItem="0">
              <i n="[Orders_C].[Order_Type].&amp;[Delivery]" c="Delivery"/>
              <i n="[Orders_C].[Order_Type].&amp;[Dine-In]" c="Dine-In"/>
              <i n="[Orders_C].[Order_Type].&amp;[Takeaway]" c="Takeaway"/>
            </range>
          </ranges>
        </level>
      </levels>
      <selections count="1">
        <selection n="[Orders_C].[Order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F79509B2-FD85-4E4F-9673-1A2D3DC77A21}" sourceName="[Orders_C].[Order Year]">
  <pivotTables>
    <pivotTable tabId="13" name="PivotTable8"/>
    <pivotTable tabId="13" name="PivotTable7"/>
    <pivotTable tabId="13" name="PivotTable10"/>
    <pivotTable tabId="13" name="PivotTable1"/>
    <pivotTable tabId="13" name="PivotTable2"/>
    <pivotTable tabId="13" name="PivotTable3"/>
    <pivotTable tabId="13" name="PivotTable4"/>
    <pivotTable tabId="13" name="PivotTable5"/>
    <pivotTable tabId="13" name="PivotTable6"/>
    <pivotTable tabId="13" name="PivotTable11"/>
    <pivotTable tabId="13" name="PivotTable12"/>
    <pivotTable tabId="13" name="PivotTable13"/>
    <pivotTable tabId="13" name="PivotTable9"/>
  </pivotTables>
  <data>
    <olap pivotCacheId="42538414">
      <levels count="2">
        <level uniqueName="[Orders_C].[Order Year].[(All)]" sourceCaption="(All)" count="0"/>
        <level uniqueName="[Orders_C].[Order Year].[Order Year]" sourceCaption="Order Year" count="2">
          <ranges>
            <range startItem="0">
              <i n="[Orders_C].[Order Year].&amp;[2025]" c="2025"/>
              <i n="[Orders_C].[Order Year].&amp;[2026]" c="2026"/>
            </range>
          </ranges>
        </level>
      </levels>
      <selections count="1">
        <selection n="[Orders_C].[Order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CC3449D4-A9CD-410D-A67E-9E38800D0ECD}" cache="Slicer_Order_Year" caption="Order Year" columnCount="2" showCaption="0"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32085198-4D38-4242-AD82-592B9F016668}" cache="Slicer_Order_Month" caption="Order Month" columnCount="2" showCaption="0" level="1" style="SlicerStyleDark2" rowHeight="241300"/>
  <slicer name="Year" xr10:uid="{EB0CF34E-6068-485F-B425-D08505153130}" cache="Slicer_Order_Year" caption="Order Year" columnCount="2" showCaption="0" level="1"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ype" xr10:uid="{2775911B-9E89-45AC-8F49-8F215E7C22AB}" cache="Slicer_Order_Type1" caption="Order_Type" showCaption="0" level="1" style="SlicerStyleDark2" rowHeight="241300"/>
  <slicer name="Order Year" xr10:uid="{1F8342D9-1DDA-4E8D-A23E-EBFDED341C0F}" cache="Slicer_Order_Year" caption="Order Year" showCaption="0" level="1" style="SlicerStyleDark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ype 1" xr10:uid="{4004886A-C87A-4811-A879-E39B9A48CEBE}" cache="Slicer_Order_Type1" caption="Order_Type" columnCount="3" showCaption="0"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1F60E4-DE04-4F9B-A686-054B30F9B780}" name="Orders_C" displayName="Orders_C" ref="A1:AG5001" tableType="queryTable" totalsRowShown="0">
  <autoFilter ref="A1:AG5001" xr:uid="{751F60E4-DE04-4F9B-A686-054B30F9B780}"/>
  <sortState xmlns:xlrd2="http://schemas.microsoft.com/office/spreadsheetml/2017/richdata2" ref="A2:AB5001">
    <sortCondition ref="T1:T5001"/>
  </sortState>
  <tableColumns count="33">
    <tableColumn id="1" xr3:uid="{E0BADF26-0DB9-4397-92F6-D5F9F1621EC8}" uniqueName="1" name="Order_ID" queryTableFieldId="1"/>
    <tableColumn id="2" xr3:uid="{083A55F6-36DE-427D-A862-EA23E70FC1A5}" uniqueName="2" name="Order_Date" queryTableFieldId="2" dataDxfId="145"/>
    <tableColumn id="3" xr3:uid="{AC7EA72D-CCE0-4749-8AD3-7D5DEA4EF950}" uniqueName="3" name="Order_Time" queryTableFieldId="3" dataDxfId="144"/>
    <tableColumn id="4" xr3:uid="{D914A27F-22F0-4517-B1E4-7B5519CA55BB}" uniqueName="4" name="Customer_ID" queryTableFieldId="4"/>
    <tableColumn id="5" xr3:uid="{C98B60C5-B1E7-47A9-9D90-168E90D1208C}" uniqueName="5" name="Store_ID" queryTableFieldId="5"/>
    <tableColumn id="6" xr3:uid="{3D2BCE11-0412-470D-9696-8D3478D3E4D1}" uniqueName="6" name="Employee_ID" queryTableFieldId="6"/>
    <tableColumn id="7" xr3:uid="{5491D49F-A728-41B0-BCC6-7E9F214CE13A}" uniqueName="7" name="Product_ID" queryTableFieldId="7"/>
    <tableColumn id="8" xr3:uid="{8430DAC4-B3AF-4211-885C-D92DB646F7BA}" uniqueName="8" name="Quantity" queryTableFieldId="8"/>
    <tableColumn id="9" xr3:uid="{81842A3C-3ED0-4BB3-AFA4-DAB1E0494886}" uniqueName="9" name="Unit_Price" queryTableFieldId="9"/>
    <tableColumn id="10" xr3:uid="{1FE6FE74-878E-496C-8495-C40F64F5746D}" uniqueName="10" name="Discount" queryTableFieldId="10"/>
    <tableColumn id="11" xr3:uid="{3D2835DF-4F89-4982-95E4-427FD20219EE}" uniqueName="11" name="Tax" queryTableFieldId="11"/>
    <tableColumn id="12" xr3:uid="{FF946CC3-6FF1-470D-9CA5-D552FA9E9B1E}" uniqueName="12" name="Total_Amount" queryTableFieldId="12"/>
    <tableColumn id="13" xr3:uid="{3DA4C28B-52DB-4A9C-B8DE-52795AA8D20A}" uniqueName="13" name="Payment_Method" queryTableFieldId="13" dataDxfId="143"/>
    <tableColumn id="14" xr3:uid="{97ACA26D-8194-4168-B7FD-C0241B587800}" uniqueName="14" name="Order_Type" queryTableFieldId="14" dataDxfId="142"/>
    <tableColumn id="15" xr3:uid="{2EF653CA-1F22-4217-8603-E1F518291997}" uniqueName="15" name="Delivery_Time_Minutes" queryTableFieldId="15"/>
    <tableColumn id="16" xr3:uid="{918D71E9-50B1-4980-A42D-751124B28A1B}" uniqueName="16" name="Rating" queryTableFieldId="16"/>
    <tableColumn id="17" xr3:uid="{70EF5988-1CAB-4E55-AA82-D7B9A36948EB}" uniqueName="17" name="Feedback" queryTableFieldId="17" dataDxfId="141"/>
    <tableColumn id="18" xr3:uid="{998C9D02-F949-47F4-A87A-CB249974E1DF}" uniqueName="18" name="Promotion_ID" queryTableFieldId="18"/>
    <tableColumn id="19" xr3:uid="{0B7A5021-61E2-45C9-8703-682073380F72}" uniqueName="19" name="Discount %" queryTableFieldId="19" dataCellStyle="Percent"/>
    <tableColumn id="20" xr3:uid="{0BBD3F2E-F6CA-4A1D-8F18-B3A706F83520}" uniqueName="20" name="Profit" queryTableFieldId="20" dataDxfId="140"/>
    <tableColumn id="21" xr3:uid="{905497D2-1E93-4FA2-932E-35189BBA638F}" uniqueName="21" name="Order Month" queryTableFieldId="21"/>
    <tableColumn id="22" xr3:uid="{3530D2A8-597C-4E18-BEE3-696035B93B09}" uniqueName="22" name="Order Year" queryTableFieldId="22"/>
    <tableColumn id="23" xr3:uid="{AB68F6AC-6A55-438C-9A26-742B9A964652}" uniqueName="23" name="Delivery Category" queryTableFieldId="23"/>
    <tableColumn id="24" xr3:uid="{9358DD37-CC3F-40BB-A143-222E1D111C64}" uniqueName="24" name="Product Name" queryTableFieldId="24" dataDxfId="139">
      <calculatedColumnFormula>_xlfn.XLOOKUP(Orders_C[[#This Row],[Product_ID]],Products_C[Product_ID],Products_C[Product_Name])</calculatedColumnFormula>
    </tableColumn>
    <tableColumn id="25" xr3:uid="{CCF61CED-4222-4A1B-9153-EB196DE9DCD3}" uniqueName="25" name="Products Category" queryTableFieldId="25" dataDxfId="138">
      <calculatedColumnFormula>_xlfn.XLOOKUP(Orders_C[[#This Row],[Product_ID]],Products_C[Product_ID],Products_C[Category])</calculatedColumnFormula>
    </tableColumn>
    <tableColumn id="26" xr3:uid="{247529EB-3CCE-4483-8254-A97A194EE406}" uniqueName="26" name="Stores city" queryTableFieldId="26" dataDxfId="137">
      <calculatedColumnFormula>_xlfn.XLOOKUP(Orders_C[[#This Row],[Store_ID]],Stores_c[Store_ID],Stores_c[City])</calculatedColumnFormula>
    </tableColumn>
    <tableColumn id="27" xr3:uid="{86CEB051-DE5E-45AF-885B-B8400F8B0542}" uniqueName="27" name="Customer Loyality" queryTableFieldId="27" dataDxfId="136">
      <calculatedColumnFormula>_xlfn.XLOOKUP(Orders_C[[#This Row],[Customer_ID]],Customers_c[Customer_ID],Customers_c[Customer_Name])</calculatedColumnFormula>
    </tableColumn>
    <tableColumn id="29" xr3:uid="{D4934D5F-A477-48C1-8B04-E54EF4BB367A}" uniqueName="29" name="Revenue" queryTableFieldId="29" dataDxfId="135">
      <calculatedColumnFormula>Orders_C[[#This Row],[Quantity]]*Orders_C[[#This Row],[Unit_Price]]*(1-Orders_C[[#This Row],[Discount %]])+Orders_C[[#This Row],[Tax]]</calculatedColumnFormula>
    </tableColumn>
    <tableColumn id="28" xr3:uid="{042A484E-B607-43A4-92A1-9B9493065742}" uniqueName="28" name="selling Price" queryTableFieldId="30" dataDxfId="134" dataCellStyle="Currency">
      <calculatedColumnFormula>(Orders_C[[#This Row],[Unit_Price]]*Orders_C[[#This Row],[Quantity]])-Orders_C[[#This Row],[Discount]]+Orders_C[[#This Row],[Tax]]</calculatedColumnFormula>
    </tableColumn>
    <tableColumn id="30" xr3:uid="{24A13841-0E89-4A4A-BCF5-51256FB5D2B9}" uniqueName="30" name="Repeat Customer Flag" queryTableFieldId="32" dataDxfId="133">
      <calculatedColumnFormula>IF(COUNTIF(Orders_C[[#All],[Customer_ID]],Orders_C[[#This Row],[Customer_ID]])&gt;1,"Repeat","New")</calculatedColumnFormula>
    </tableColumn>
    <tableColumn id="31" xr3:uid="{F64CB385-7B53-426B-9C8B-E7B085B0566A}" uniqueName="31" name="Store city" queryTableFieldId="33" dataDxfId="132">
      <calculatedColumnFormula array="1">_xlfn.XLOOKUP(Orders_C[[#This Row],[Store_ID]],Stores_c[[#All],[Store_ID]],Stores_c[[#All],[City]])</calculatedColumnFormula>
    </tableColumn>
    <tableColumn id="32" xr3:uid="{ED8DAD85-E512-45BA-B27E-C87B97225845}" uniqueName="32" name="Store Manager" queryTableFieldId="34" dataDxfId="131">
      <calculatedColumnFormula array="1">_xlfn.XLOOKUP(Orders_C[[#This Row],[Store_ID]],Stores_c[[#All],[Store_ID]],Stores_c[[#All],[Manager_Name]])</calculatedColumnFormula>
    </tableColumn>
    <tableColumn id="33" xr3:uid="{3D2EA176-2E29-4669-9FAB-8310FA230456}" uniqueName="33" name="store type" queryTableFieldId="35" dataDxfId="130">
      <calculatedColumnFormula array="1">_xlfn.XLOOKUP(Orders_C[[#This Row],[Store_ID]],Stores_c[[#All],[Store_ID]],Stores_c[[#All],[Store_Type]])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071FEB-B746-45F0-9F71-7854FDC06C32}" name="Customers_c" displayName="Customers_c" ref="A1:I1001" tableType="queryTable" totalsRowShown="0">
  <autoFilter ref="A1:I1001" xr:uid="{B5071FEB-B746-45F0-9F71-7854FDC06C32}"/>
  <tableColumns count="9">
    <tableColumn id="1" xr3:uid="{F2932C35-8C71-460C-90D3-1B77BFDAE5DA}" uniqueName="1" name="Customer_ID" queryTableFieldId="1"/>
    <tableColumn id="2" xr3:uid="{EDBC76DD-E992-455A-BC5F-C60AAD31A692}" uniqueName="2" name="Customer_Name" queryTableFieldId="2" dataDxfId="111"/>
    <tableColumn id="3" xr3:uid="{FD5D21F3-6BFE-4B57-AF0F-69591422B009}" uniqueName="3" name="Age" queryTableFieldId="3"/>
    <tableColumn id="4" xr3:uid="{450666B8-B0FC-4F12-A6FD-385105884339}" uniqueName="4" name="Gender" queryTableFieldId="4" dataDxfId="110"/>
    <tableColumn id="5" xr3:uid="{661503D5-AE60-403E-B122-22C4544E5DCC}" uniqueName="5" name="Income_Level" queryTableFieldId="5" dataDxfId="109"/>
    <tableColumn id="6" xr3:uid="{0E027AFE-5D16-4EC7-BFB4-63F120DC7593}" uniqueName="6" name="Loyalty_Status" queryTableFieldId="6" dataDxfId="108"/>
    <tableColumn id="7" xr3:uid="{3BAE8598-8360-42FC-90DF-06459156BDDA}" uniqueName="7" name="Join_Date" queryTableFieldId="7" dataDxfId="107"/>
    <tableColumn id="8" xr3:uid="{4BF7A9DD-10DB-4A0F-A159-95D08CDFA774}" uniqueName="8" name="Preferred_Order_Type" queryTableFieldId="8" dataDxfId="106"/>
    <tableColumn id="9" xr3:uid="{0001313F-D90E-4AF6-8481-8434E52F67F3}" uniqueName="9" name="Age Group" queryTableFieldId="9" dataDxfId="105">
      <calculatedColumnFormula array="1">_xlfn.IFS(Customers_c[[#This Row],[Age]]&lt;=24,"18-24",Customers_c[[#This Row],[Age]]&lt;=34,"25-34",Customers_c[[#This Row],[Age]]&lt;=44,"35-44",Customers_c[[#This Row],[Age]]&lt;=54,"45-54",Customers_c[[#This Row],[Age]]&gt;=55,"55+")</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687E4F-28F7-42DE-A2C3-03502E852CBA}" name="Stores_c" displayName="Stores_c" ref="A1:G26" tableType="queryTable" totalsRowShown="0">
  <autoFilter ref="A1:G26" xr:uid="{E2687E4F-28F7-42DE-A2C3-03502E852CBA}"/>
  <tableColumns count="7">
    <tableColumn id="1" xr3:uid="{398BE8D0-3537-4897-AE6C-3BA421BACF00}" uniqueName="1" name="Store_ID" queryTableFieldId="1"/>
    <tableColumn id="2" xr3:uid="{50FC4370-CD85-476F-8820-758BD4E9B458}" uniqueName="2" name="Store_Location" queryTableFieldId="2" dataDxfId="104"/>
    <tableColumn id="3" xr3:uid="{41C20414-B57D-4962-B60E-E66831E23AD9}" uniqueName="3" name="City" queryTableFieldId="3" dataDxfId="103"/>
    <tableColumn id="4" xr3:uid="{62EBE79A-C109-404F-8FB8-54C433B66C00}" uniqueName="4" name="State" queryTableFieldId="4" dataDxfId="102"/>
    <tableColumn id="5" xr3:uid="{6D099075-EAFB-4F44-8800-8F08B6A1CAA3}" uniqueName="5" name="Manager_Name" queryTableFieldId="5" dataDxfId="101"/>
    <tableColumn id="6" xr3:uid="{45765D38-8371-4C87-92A9-E8CF0676E740}" uniqueName="6" name="Opening_Date" queryTableFieldId="6" dataDxfId="100"/>
    <tableColumn id="7" xr3:uid="{DF87B387-1A51-4F9B-A8F5-307D18324AA8}" uniqueName="7" name="Store_Type" queryTableFieldId="7" dataDxfId="9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9217A8D-630C-45B4-B756-D554F22C91CD}" name="Products_C" displayName="Products_C" ref="A1:G41" tableType="queryTable" totalsRowShown="0">
  <autoFilter ref="A1:G41" xr:uid="{79217A8D-630C-45B4-B756-D554F22C91CD}"/>
  <tableColumns count="7">
    <tableColumn id="1" xr3:uid="{C0BE85FE-C32B-492A-9AEB-30AD2A96E542}" uniqueName="1" name="Product_ID" queryTableFieldId="1"/>
    <tableColumn id="2" xr3:uid="{31021C7E-7216-47BD-9679-1C1FDE0FE39A}" uniqueName="2" name="Product_Name" queryTableFieldId="2" dataDxfId="98"/>
    <tableColumn id="3" xr3:uid="{0E44F7A8-0182-43E6-8367-0BE4699F2288}" uniqueName="3" name="Category" queryTableFieldId="3" dataDxfId="97"/>
    <tableColumn id="4" xr3:uid="{197870E7-6FE4-4288-8875-B5FA0DF8CD10}" uniqueName="4" name="Cost_Price" queryTableFieldId="4"/>
    <tableColumn id="5" xr3:uid="{FEE2D354-EBE3-44C6-BD2A-A7BD84BD16F4}" uniqueName="5" name="Selling_Price" queryTableFieldId="5"/>
    <tableColumn id="6" xr3:uid="{A678CD3F-C75E-44A6-953B-F81190C31971}" uniqueName="6" name="Calories" queryTableFieldId="6"/>
    <tableColumn id="7" xr3:uid="{74B69E93-3652-48EB-B883-DC9A2A0DE7AC}" uniqueName="7" name="Launch_Date" queryTableFieldId="7" dataDxfId="9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569E3E-2E6C-4985-BE79-D39EB16312BF}" name="Employees__C" displayName="Employees__C" ref="A1:F151" tableType="queryTable" totalsRowShown="0">
  <autoFilter ref="A1:F151" xr:uid="{A3569E3E-2E6C-4985-BE79-D39EB16312BF}"/>
  <tableColumns count="6">
    <tableColumn id="1" xr3:uid="{34C4A236-1403-4BEC-9233-439AC1E5AC5B}" uniqueName="1" name="Employee_ID" queryTableFieldId="1"/>
    <tableColumn id="2" xr3:uid="{CFAFB83A-4C5B-4443-B258-24A564DCAC08}" uniqueName="2" name="Employee_Name" queryTableFieldId="2" dataDxfId="95"/>
    <tableColumn id="3" xr3:uid="{9F315820-0441-4314-BA54-65892C544CDE}" uniqueName="3" name="Role" queryTableFieldId="3" dataDxfId="94"/>
    <tableColumn id="4" xr3:uid="{7CE267A5-6907-454B-B6D4-13A3352EE2D7}" uniqueName="4" name="Salary" queryTableFieldId="4"/>
    <tableColumn id="5" xr3:uid="{3094EF1B-6E00-4FCA-B783-42AFB6816CD8}" uniqueName="5" name="Hire_Date" queryTableFieldId="5" dataDxfId="93"/>
    <tableColumn id="6" xr3:uid="{BA49527D-B28B-468A-806C-EE3151527005}" uniqueName="6" name="Store_ID"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85F300-E92F-459A-A36A-B8C20CD99940}" name="Promotions_C" displayName="Promotions_C" ref="A1:E11" tableType="queryTable" totalsRowShown="0">
  <autoFilter ref="A1:E11" xr:uid="{2D85F300-E92F-459A-A36A-B8C20CD99940}"/>
  <tableColumns count="5">
    <tableColumn id="1" xr3:uid="{E06F6610-615E-452B-98F1-F4DCAE4BAD18}" uniqueName="1" name="Promotion_ID" queryTableFieldId="1"/>
    <tableColumn id="2" xr3:uid="{ABAE3743-7AB8-4BED-960F-35EF1E923DB6}" uniqueName="2" name="Promotion_Name" queryTableFieldId="2" dataDxfId="92"/>
    <tableColumn id="4" xr3:uid="{296A63A8-B1D0-472F-AEC9-EDD74418B038}" uniqueName="4" name="Start_Date" queryTableFieldId="4" dataDxfId="91"/>
    <tableColumn id="5" xr3:uid="{B4D82ABB-C4D1-4AAB-B89F-B692ABE4572A}" uniqueName="5" name="End_Date" queryTableFieldId="5" dataDxfId="90"/>
    <tableColumn id="6" xr3:uid="{075D5714-DEFA-42E9-8F3A-1053ED633967}" uniqueName="6" name="Discount %" queryTableFieldId="6" dataCellStyle="Percent"/>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hyperlink" Target="https://chatgpt.com/share/6990cae6-06a0-8011-b085-83aa2eb68a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2CCCA-D1D9-4FA2-BAD2-591BD7470698}">
  <sheetPr codeName="Sheet1"/>
  <dimension ref="A1:AG5001"/>
  <sheetViews>
    <sheetView topLeftCell="S1" workbookViewId="0">
      <selection activeCell="AI5" sqref="AI5"/>
    </sheetView>
  </sheetViews>
  <sheetFormatPr defaultRowHeight="15" x14ac:dyDescent="0.25"/>
  <cols>
    <col min="1" max="1" width="11.28515625" bestFit="1" customWidth="1"/>
    <col min="2" max="2" width="15.5703125" bestFit="1" customWidth="1"/>
    <col min="3" max="3" width="13.85546875" bestFit="1" customWidth="1"/>
    <col min="4" max="4" width="14.7109375" bestFit="1" customWidth="1"/>
    <col min="5" max="5" width="10.85546875" bestFit="1" customWidth="1"/>
    <col min="6" max="6" width="15" bestFit="1" customWidth="1"/>
    <col min="7" max="7" width="13" bestFit="1" customWidth="1"/>
    <col min="8" max="8" width="11" bestFit="1" customWidth="1"/>
    <col min="9" max="9" width="12.5703125" bestFit="1" customWidth="1"/>
    <col min="10" max="10" width="11" bestFit="1" customWidth="1"/>
    <col min="11" max="11" width="6.28515625" bestFit="1" customWidth="1"/>
    <col min="12" max="12" width="16" bestFit="1" customWidth="1"/>
    <col min="13" max="13" width="19.5703125" bestFit="1" customWidth="1"/>
    <col min="14" max="14" width="13.7109375" bestFit="1" customWidth="1"/>
    <col min="15" max="15" width="25" bestFit="1" customWidth="1"/>
    <col min="16" max="16" width="8.85546875" bestFit="1" customWidth="1"/>
    <col min="17" max="17" width="68" bestFit="1" customWidth="1"/>
    <col min="18" max="18" width="15.7109375" bestFit="1" customWidth="1"/>
    <col min="19" max="19" width="13" style="3" bestFit="1" customWidth="1"/>
    <col min="20" max="20" width="9.140625" style="6" bestFit="1" customWidth="1"/>
    <col min="21" max="21" width="14.85546875" bestFit="1" customWidth="1"/>
    <col min="22" max="22" width="12.85546875" bestFit="1" customWidth="1"/>
    <col min="23" max="24" width="19.140625" bestFit="1" customWidth="1"/>
    <col min="25" max="25" width="19.5703125" bestFit="1" customWidth="1"/>
    <col min="26" max="26" width="18.42578125" bestFit="1" customWidth="1"/>
    <col min="27" max="27" width="24.42578125" bestFit="1" customWidth="1"/>
    <col min="28" max="28" width="12" style="6" bestFit="1" customWidth="1"/>
    <col min="29" max="29" width="14.85546875" style="9" bestFit="1" customWidth="1"/>
    <col min="30" max="30" width="19" bestFit="1" customWidth="1"/>
    <col min="31" max="31" width="18.42578125" bestFit="1" customWidth="1"/>
    <col min="32" max="32" width="22.7109375" bestFit="1" customWidth="1"/>
    <col min="33" max="33" width="12.28515625"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3" t="s">
        <v>6323</v>
      </c>
      <c r="T1" s="6" t="s">
        <v>6324</v>
      </c>
      <c r="U1" t="s">
        <v>6325</v>
      </c>
      <c r="V1" t="s">
        <v>6326</v>
      </c>
      <c r="W1" t="s">
        <v>6327</v>
      </c>
      <c r="X1" t="s">
        <v>6348</v>
      </c>
      <c r="Y1" t="s">
        <v>6349</v>
      </c>
      <c r="Z1" t="s">
        <v>6350</v>
      </c>
      <c r="AA1" t="s">
        <v>6351</v>
      </c>
      <c r="AB1" s="6" t="s">
        <v>6352</v>
      </c>
      <c r="AC1" s="9" t="s">
        <v>6356</v>
      </c>
      <c r="AD1" s="13" t="s">
        <v>6370</v>
      </c>
      <c r="AE1" t="s">
        <v>6375</v>
      </c>
      <c r="AF1" t="s">
        <v>6376</v>
      </c>
      <c r="AG1" t="s">
        <v>6377</v>
      </c>
    </row>
    <row r="2" spans="1:33" x14ac:dyDescent="0.25">
      <c r="A2">
        <v>6443</v>
      </c>
      <c r="B2" s="1">
        <v>45793</v>
      </c>
      <c r="C2" s="2">
        <v>0.31537037037037036</v>
      </c>
      <c r="D2">
        <v>1365</v>
      </c>
      <c r="E2">
        <v>214</v>
      </c>
      <c r="F2">
        <v>411</v>
      </c>
      <c r="G2">
        <v>305</v>
      </c>
      <c r="H2">
        <v>1</v>
      </c>
      <c r="I2">
        <v>150</v>
      </c>
      <c r="J2">
        <v>15</v>
      </c>
      <c r="K2">
        <v>7.5</v>
      </c>
      <c r="L2">
        <v>142.5</v>
      </c>
      <c r="M2" t="s">
        <v>18</v>
      </c>
      <c r="N2" t="s">
        <v>22</v>
      </c>
      <c r="O2">
        <v>45</v>
      </c>
      <c r="P2">
        <v>1</v>
      </c>
      <c r="Q2" t="s">
        <v>466</v>
      </c>
      <c r="R2">
        <v>507</v>
      </c>
      <c r="S2" s="3">
        <v>0.15</v>
      </c>
      <c r="T2" s="6">
        <v>52.5</v>
      </c>
      <c r="U2" t="s">
        <v>6339</v>
      </c>
      <c r="V2">
        <v>2025</v>
      </c>
      <c r="W2" t="s">
        <v>6331</v>
      </c>
      <c r="X2" t="str">
        <f>_xlfn.XLOOKUP(Orders_C[[#This Row],[Product_ID]],Products_C[Product_ID],Products_C[Product_Name])</f>
        <v>Krushers</v>
      </c>
      <c r="Y2" t="str">
        <f>_xlfn.XLOOKUP(Orders_C[[#This Row],[Product_ID]],Products_C[Product_ID],Products_C[Category])</f>
        <v>Dessert</v>
      </c>
      <c r="Z2" t="str">
        <f>_xlfn.XLOOKUP(Orders_C[[#This Row],[Store_ID]],Stores_c[Store_ID],Stores_c[City])</f>
        <v>New Robert</v>
      </c>
      <c r="AA2" t="str">
        <f>_xlfn.XLOOKUP(Orders_C[[#This Row],[Customer_ID]],Customers_c[Customer_ID],Customers_c[Customer_Name])</f>
        <v>Danielle Woods</v>
      </c>
      <c r="AB2" s="6">
        <f>Orders_C[[#This Row],[Quantity]]*Orders_C[[#This Row],[Unit_Price]]*(1-Orders_C[[#This Row],[Discount %]])+Orders_C[[#This Row],[Tax]]</f>
        <v>135</v>
      </c>
      <c r="AC2" s="9">
        <f>(Orders_C[[#This Row],[Unit_Price]]*Orders_C[[#This Row],[Quantity]])-Orders_C[[#This Row],[Discount]]+Orders_C[[#This Row],[Tax]]</f>
        <v>142.5</v>
      </c>
      <c r="AD2" t="str">
        <f>IF(COUNTIF(Orders_C[[#All],[Customer_ID]],Orders_C[[#This Row],[Customer_ID]])&gt;1,"Repeat","New")</f>
        <v>Repeat</v>
      </c>
      <c r="AE2" t="str" cm="1">
        <f t="array" ref="AE2">_xlfn.XLOOKUP(Orders_C[[#This Row],[Store_ID]],Stores_c[[#All],[Store_ID]],Stores_c[[#All],[City]])</f>
        <v>New Robert</v>
      </c>
      <c r="AF2" t="str" cm="1">
        <f t="array" ref="AF2">_xlfn.XLOOKUP(Orders_C[[#This Row],[Store_ID]],Stores_c[[#All],[Store_ID]],Stores_c[[#All],[Manager_Name]])</f>
        <v>Krista Webb</v>
      </c>
      <c r="AG2" t="str" cm="1">
        <f t="array" ref="AG2">_xlfn.XLOOKUP(Orders_C[[#This Row],[Store_ID]],Stores_c[[#All],[Store_ID]],Stores_c[[#All],[Store_Type]])</f>
        <v>Drive-Thru</v>
      </c>
    </row>
    <row r="3" spans="1:33" x14ac:dyDescent="0.25">
      <c r="A3">
        <v>10096</v>
      </c>
      <c r="B3" s="1">
        <v>45900</v>
      </c>
      <c r="C3" s="2">
        <v>0.76824074074074078</v>
      </c>
      <c r="D3">
        <v>1214</v>
      </c>
      <c r="E3">
        <v>201</v>
      </c>
      <c r="F3">
        <v>417</v>
      </c>
      <c r="G3">
        <v>339</v>
      </c>
      <c r="H3">
        <v>1</v>
      </c>
      <c r="I3">
        <v>150</v>
      </c>
      <c r="J3">
        <v>15</v>
      </c>
      <c r="K3">
        <v>7.5</v>
      </c>
      <c r="L3">
        <v>142.5</v>
      </c>
      <c r="M3" t="s">
        <v>20</v>
      </c>
      <c r="N3" t="s">
        <v>22</v>
      </c>
      <c r="O3">
        <v>19</v>
      </c>
      <c r="P3">
        <v>2</v>
      </c>
      <c r="Q3" t="s">
        <v>4119</v>
      </c>
      <c r="R3">
        <v>507</v>
      </c>
      <c r="S3" s="3">
        <v>0.15</v>
      </c>
      <c r="T3" s="6">
        <v>52.5</v>
      </c>
      <c r="U3" t="s">
        <v>6342</v>
      </c>
      <c r="V3">
        <v>2025</v>
      </c>
      <c r="W3" t="s">
        <v>6333</v>
      </c>
      <c r="X3" t="str">
        <f>_xlfn.XLOOKUP(Orders_C[[#This Row],[Product_ID]],Products_C[Product_ID],Products_C[Product_Name])</f>
        <v>Veg Burger</v>
      </c>
      <c r="Y3" t="str">
        <f>_xlfn.XLOOKUP(Orders_C[[#This Row],[Product_ID]],Products_C[Product_ID],Products_C[Category])</f>
        <v>Burger</v>
      </c>
      <c r="Z3" t="str">
        <f>_xlfn.XLOOKUP(Orders_C[[#This Row],[Store_ID]],Stores_c[Store_ID],Stores_c[City])</f>
        <v>Lake Nicholasburgh</v>
      </c>
      <c r="AA3" t="str">
        <f>_xlfn.XLOOKUP(Orders_C[[#This Row],[Customer_ID]],Customers_c[Customer_ID],Customers_c[Customer_Name])</f>
        <v>Kelsey Santiago</v>
      </c>
      <c r="AB3" s="6">
        <f>Orders_C[[#This Row],[Quantity]]*Orders_C[[#This Row],[Unit_Price]]*(1-Orders_C[[#This Row],[Discount %]])+Orders_C[[#This Row],[Tax]]</f>
        <v>135</v>
      </c>
      <c r="AC3" s="9">
        <f>(Orders_C[[#This Row],[Unit_Price]]*Orders_C[[#This Row],[Quantity]])-Orders_C[[#This Row],[Discount]]+Orders_C[[#This Row],[Tax]]</f>
        <v>142.5</v>
      </c>
      <c r="AD3" t="str">
        <f>IF(COUNTIF(Orders_C[[#All],[Customer_ID]],Orders_C[[#This Row],[Customer_ID]])&gt;1,"Repeat","New")</f>
        <v>Repeat</v>
      </c>
      <c r="AE3" t="str" cm="1">
        <f t="array" ref="AE3">_xlfn.XLOOKUP(Orders_C[[#This Row],[Store_ID]],Stores_c[[#All],[Store_ID]],Stores_c[[#All],[City]])</f>
        <v>Lake Nicholasburgh</v>
      </c>
      <c r="AF3" t="str" cm="1">
        <f t="array" ref="AF3">_xlfn.XLOOKUP(Orders_C[[#This Row],[Store_ID]],Stores_c[[#All],[Store_ID]],Stores_c[[#All],[Manager_Name]])</f>
        <v>Maurice Garcia</v>
      </c>
      <c r="AG3" t="str" cm="1">
        <f t="array" ref="AG3">_xlfn.XLOOKUP(Orders_C[[#This Row],[Store_ID]],Stores_c[[#All],[Store_ID]],Stores_c[[#All],[Store_Type]])</f>
        <v>Mall</v>
      </c>
    </row>
    <row r="4" spans="1:33" x14ac:dyDescent="0.25">
      <c r="A4">
        <v>6449</v>
      </c>
      <c r="B4" s="1">
        <v>45858</v>
      </c>
      <c r="C4" s="2">
        <v>0.71748842592592588</v>
      </c>
      <c r="D4">
        <v>1931</v>
      </c>
      <c r="E4">
        <v>219</v>
      </c>
      <c r="F4">
        <v>488</v>
      </c>
      <c r="G4">
        <v>305</v>
      </c>
      <c r="H4">
        <v>1</v>
      </c>
      <c r="I4">
        <v>151</v>
      </c>
      <c r="J4">
        <v>15</v>
      </c>
      <c r="K4">
        <v>7.5500000000000007</v>
      </c>
      <c r="L4">
        <v>143.55000000000001</v>
      </c>
      <c r="M4" t="s">
        <v>19</v>
      </c>
      <c r="N4" t="s">
        <v>22</v>
      </c>
      <c r="O4">
        <v>42</v>
      </c>
      <c r="P4">
        <v>3</v>
      </c>
      <c r="Q4" t="s">
        <v>472</v>
      </c>
      <c r="R4">
        <v>501</v>
      </c>
      <c r="S4" s="3">
        <v>0.15</v>
      </c>
      <c r="T4" s="6">
        <v>52.950000000000017</v>
      </c>
      <c r="U4" t="s">
        <v>6341</v>
      </c>
      <c r="V4">
        <v>2025</v>
      </c>
      <c r="W4" t="s">
        <v>6331</v>
      </c>
      <c r="X4" t="str">
        <f>_xlfn.XLOOKUP(Orders_C[[#This Row],[Product_ID]],Products_C[Product_ID],Products_C[Product_Name])</f>
        <v>Krushers</v>
      </c>
      <c r="Y4" t="str">
        <f>_xlfn.XLOOKUP(Orders_C[[#This Row],[Product_ID]],Products_C[Product_ID],Products_C[Category])</f>
        <v>Dessert</v>
      </c>
      <c r="Z4" t="str">
        <f>_xlfn.XLOOKUP(Orders_C[[#This Row],[Store_ID]],Stores_c[Store_ID],Stores_c[City])</f>
        <v>Lake David</v>
      </c>
      <c r="AA4" t="str">
        <f>_xlfn.XLOOKUP(Orders_C[[#This Row],[Customer_ID]],Customers_c[Customer_ID],Customers_c[Customer_Name])</f>
        <v>Cory Lee</v>
      </c>
      <c r="AB4" s="6">
        <f>Orders_C[[#This Row],[Quantity]]*Orders_C[[#This Row],[Unit_Price]]*(1-Orders_C[[#This Row],[Discount %]])+Orders_C[[#This Row],[Tax]]</f>
        <v>135.9</v>
      </c>
      <c r="AC4" s="9">
        <f>(Orders_C[[#This Row],[Unit_Price]]*Orders_C[[#This Row],[Quantity]])-Orders_C[[#This Row],[Discount]]+Orders_C[[#This Row],[Tax]]</f>
        <v>143.55000000000001</v>
      </c>
      <c r="AD4" t="str">
        <f>IF(COUNTIF(Orders_C[[#All],[Customer_ID]],Orders_C[[#This Row],[Customer_ID]])&gt;1,"Repeat","New")</f>
        <v>Repeat</v>
      </c>
      <c r="AE4" t="str" cm="1">
        <f t="array" ref="AE4">_xlfn.XLOOKUP(Orders_C[[#This Row],[Store_ID]],Stores_c[[#All],[Store_ID]],Stores_c[[#All],[City]])</f>
        <v>Lake David</v>
      </c>
      <c r="AF4" t="str" cm="1">
        <f t="array" ref="AF4">_xlfn.XLOOKUP(Orders_C[[#This Row],[Store_ID]],Stores_c[[#All],[Store_ID]],Stores_c[[#All],[Manager_Name]])</f>
        <v>Joshua Hines</v>
      </c>
      <c r="AG4" t="str" cm="1">
        <f t="array" ref="AG4">_xlfn.XLOOKUP(Orders_C[[#This Row],[Store_ID]],Stores_c[[#All],[Store_ID]],Stores_c[[#All],[Store_Type]])</f>
        <v>Street</v>
      </c>
    </row>
    <row r="5" spans="1:33" x14ac:dyDescent="0.25">
      <c r="A5">
        <v>6781</v>
      </c>
      <c r="B5" s="1">
        <v>45827</v>
      </c>
      <c r="C5" s="2">
        <v>0.3037037037037037</v>
      </c>
      <c r="D5">
        <v>1358</v>
      </c>
      <c r="E5">
        <v>216</v>
      </c>
      <c r="F5">
        <v>403</v>
      </c>
      <c r="G5">
        <v>315</v>
      </c>
      <c r="H5">
        <v>1</v>
      </c>
      <c r="I5">
        <v>151</v>
      </c>
      <c r="J5">
        <v>15</v>
      </c>
      <c r="K5">
        <v>7.5500000000000007</v>
      </c>
      <c r="L5">
        <v>143.55000000000001</v>
      </c>
      <c r="M5" t="s">
        <v>19</v>
      </c>
      <c r="N5" t="s">
        <v>21</v>
      </c>
      <c r="O5">
        <v>45</v>
      </c>
      <c r="P5">
        <v>2</v>
      </c>
      <c r="Q5" t="s">
        <v>804</v>
      </c>
      <c r="R5">
        <v>503</v>
      </c>
      <c r="S5" s="3">
        <v>0.15</v>
      </c>
      <c r="T5" s="6">
        <v>52.950000000000017</v>
      </c>
      <c r="U5" t="s">
        <v>6340</v>
      </c>
      <c r="V5">
        <v>2025</v>
      </c>
      <c r="W5" t="s">
        <v>6331</v>
      </c>
      <c r="X5" t="str">
        <f>_xlfn.XLOOKUP(Orders_C[[#This Row],[Product_ID]],Products_C[Product_ID],Products_C[Product_Name])</f>
        <v>Popcorn Chicken</v>
      </c>
      <c r="Y5" t="str">
        <f>_xlfn.XLOOKUP(Orders_C[[#This Row],[Product_ID]],Products_C[Product_ID],Products_C[Category])</f>
        <v>Beverage</v>
      </c>
      <c r="Z5" t="str">
        <f>_xlfn.XLOOKUP(Orders_C[[#This Row],[Store_ID]],Stores_c[Store_ID],Stores_c[City])</f>
        <v>Garciaview</v>
      </c>
      <c r="AA5" t="str">
        <f>_xlfn.XLOOKUP(Orders_C[[#This Row],[Customer_ID]],Customers_c[Customer_ID],Customers_c[Customer_Name])</f>
        <v>Jeremy Perez</v>
      </c>
      <c r="AB5" s="6">
        <f>Orders_C[[#This Row],[Quantity]]*Orders_C[[#This Row],[Unit_Price]]*(1-Orders_C[[#This Row],[Discount %]])+Orders_C[[#This Row],[Tax]]</f>
        <v>135.9</v>
      </c>
      <c r="AC5" s="9">
        <f>(Orders_C[[#This Row],[Unit_Price]]*Orders_C[[#This Row],[Quantity]])-Orders_C[[#This Row],[Discount]]+Orders_C[[#This Row],[Tax]]</f>
        <v>143.55000000000001</v>
      </c>
      <c r="AD5" t="str">
        <f>IF(COUNTIF(Orders_C[[#All],[Customer_ID]],Orders_C[[#This Row],[Customer_ID]])&gt;1,"Repeat","New")</f>
        <v>Repeat</v>
      </c>
      <c r="AE5" t="str" cm="1">
        <f t="array" ref="AE5">_xlfn.XLOOKUP(Orders_C[[#This Row],[Store_ID]],Stores_c[[#All],[Store_ID]],Stores_c[[#All],[City]])</f>
        <v>Garciaview</v>
      </c>
      <c r="AF5" t="str" cm="1">
        <f t="array" ref="AF5">_xlfn.XLOOKUP(Orders_C[[#This Row],[Store_ID]],Stores_c[[#All],[Store_ID]],Stores_c[[#All],[Manager_Name]])</f>
        <v>Karina Washington</v>
      </c>
      <c r="AG5" t="str" cm="1">
        <f t="array" ref="AG5">_xlfn.XLOOKUP(Orders_C[[#This Row],[Store_ID]],Stores_c[[#All],[Store_ID]],Stores_c[[#All],[Store_Type]])</f>
        <v>Drive-Thru</v>
      </c>
    </row>
    <row r="6" spans="1:33" x14ac:dyDescent="0.25">
      <c r="A6">
        <v>6713</v>
      </c>
      <c r="B6" s="1">
        <v>45944</v>
      </c>
      <c r="C6" s="2">
        <v>0.89454861111111106</v>
      </c>
      <c r="D6">
        <v>1073</v>
      </c>
      <c r="E6">
        <v>208</v>
      </c>
      <c r="F6">
        <v>420</v>
      </c>
      <c r="G6">
        <v>318</v>
      </c>
      <c r="H6">
        <v>1</v>
      </c>
      <c r="I6">
        <v>153</v>
      </c>
      <c r="J6">
        <v>15</v>
      </c>
      <c r="K6">
        <v>7.65</v>
      </c>
      <c r="L6">
        <v>145.65</v>
      </c>
      <c r="M6" t="s">
        <v>20</v>
      </c>
      <c r="N6" t="s">
        <v>23</v>
      </c>
      <c r="O6">
        <v>57</v>
      </c>
      <c r="P6">
        <v>2</v>
      </c>
      <c r="Q6" t="s">
        <v>736</v>
      </c>
      <c r="R6">
        <v>509</v>
      </c>
      <c r="S6" s="3">
        <v>0.15</v>
      </c>
      <c r="T6" s="6">
        <v>53.850000000000009</v>
      </c>
      <c r="U6" t="s">
        <v>6332</v>
      </c>
      <c r="V6">
        <v>2025</v>
      </c>
      <c r="W6" t="s">
        <v>6331</v>
      </c>
      <c r="X6" t="str">
        <f>_xlfn.XLOOKUP(Orders_C[[#This Row],[Product_ID]],Products_C[Product_ID],Products_C[Product_Name])</f>
        <v>Pepsi</v>
      </c>
      <c r="Y6" t="str">
        <f>_xlfn.XLOOKUP(Orders_C[[#This Row],[Product_ID]],Products_C[Product_ID],Products_C[Category])</f>
        <v>Burger</v>
      </c>
      <c r="Z6" t="str">
        <f>_xlfn.XLOOKUP(Orders_C[[#This Row],[Store_ID]],Stores_c[Store_ID],Stores_c[City])</f>
        <v>Tracyview</v>
      </c>
      <c r="AA6" t="str">
        <f>_xlfn.XLOOKUP(Orders_C[[#This Row],[Customer_ID]],Customers_c[Customer_ID],Customers_c[Customer_Name])</f>
        <v>Regina Simpson</v>
      </c>
      <c r="AB6" s="6">
        <f>Orders_C[[#This Row],[Quantity]]*Orders_C[[#This Row],[Unit_Price]]*(1-Orders_C[[#This Row],[Discount %]])+Orders_C[[#This Row],[Tax]]</f>
        <v>137.69999999999999</v>
      </c>
      <c r="AC6" s="9">
        <f>(Orders_C[[#This Row],[Unit_Price]]*Orders_C[[#This Row],[Quantity]])-Orders_C[[#This Row],[Discount]]+Orders_C[[#This Row],[Tax]]</f>
        <v>145.65</v>
      </c>
      <c r="AD6" t="str">
        <f>IF(COUNTIF(Orders_C[[#All],[Customer_ID]],Orders_C[[#This Row],[Customer_ID]])&gt;1,"Repeat","New")</f>
        <v>Repeat</v>
      </c>
      <c r="AE6" t="str" cm="1">
        <f t="array" ref="AE6">_xlfn.XLOOKUP(Orders_C[[#This Row],[Store_ID]],Stores_c[[#All],[Store_ID]],Stores_c[[#All],[City]])</f>
        <v>Tracyview</v>
      </c>
      <c r="AF6" t="str" cm="1">
        <f t="array" ref="AF6">_xlfn.XLOOKUP(Orders_C[[#This Row],[Store_ID]],Stores_c[[#All],[Store_ID]],Stores_c[[#All],[Manager_Name]])</f>
        <v>Jeremiah Lee</v>
      </c>
      <c r="AG6" t="str" cm="1">
        <f t="array" ref="AG6">_xlfn.XLOOKUP(Orders_C[[#This Row],[Store_ID]],Stores_c[[#All],[Store_ID]],Stores_c[[#All],[Store_Type]])</f>
        <v>Mall</v>
      </c>
    </row>
    <row r="7" spans="1:33" x14ac:dyDescent="0.25">
      <c r="A7">
        <v>10595</v>
      </c>
      <c r="B7" s="1">
        <v>45823</v>
      </c>
      <c r="C7" s="2">
        <v>0.26113425925925926</v>
      </c>
      <c r="D7">
        <v>1316</v>
      </c>
      <c r="E7">
        <v>222</v>
      </c>
      <c r="F7">
        <v>456</v>
      </c>
      <c r="G7">
        <v>303</v>
      </c>
      <c r="H7">
        <v>1</v>
      </c>
      <c r="I7">
        <v>155</v>
      </c>
      <c r="J7">
        <v>15</v>
      </c>
      <c r="K7">
        <v>7.75</v>
      </c>
      <c r="L7">
        <v>147.75</v>
      </c>
      <c r="M7" t="s">
        <v>19</v>
      </c>
      <c r="N7" t="s">
        <v>23</v>
      </c>
      <c r="O7">
        <v>24</v>
      </c>
      <c r="P7">
        <v>5</v>
      </c>
      <c r="Q7" t="s">
        <v>4618</v>
      </c>
      <c r="R7">
        <v>508</v>
      </c>
      <c r="S7" s="3">
        <v>0.15</v>
      </c>
      <c r="T7" s="6">
        <v>54.75</v>
      </c>
      <c r="U7" t="s">
        <v>6340</v>
      </c>
      <c r="V7">
        <v>2025</v>
      </c>
      <c r="W7" t="s">
        <v>6329</v>
      </c>
      <c r="X7" t="str">
        <f>_xlfn.XLOOKUP(Orders_C[[#This Row],[Product_ID]],Products_C[Product_ID],Products_C[Product_Name])</f>
        <v>Chocolate Lava Cake</v>
      </c>
      <c r="Y7" t="str">
        <f>_xlfn.XLOOKUP(Orders_C[[#This Row],[Product_ID]],Products_C[Product_ID],Products_C[Category])</f>
        <v>Chicken</v>
      </c>
      <c r="Z7" t="str">
        <f>_xlfn.XLOOKUP(Orders_C[[#This Row],[Store_ID]],Stores_c[Store_ID],Stores_c[City])</f>
        <v>New Steven</v>
      </c>
      <c r="AA7" t="str">
        <f>_xlfn.XLOOKUP(Orders_C[[#This Row],[Customer_ID]],Customers_c[Customer_ID],Customers_c[Customer_Name])</f>
        <v>James Waters</v>
      </c>
      <c r="AB7" s="6">
        <f>Orders_C[[#This Row],[Quantity]]*Orders_C[[#This Row],[Unit_Price]]*(1-Orders_C[[#This Row],[Discount %]])+Orders_C[[#This Row],[Tax]]</f>
        <v>139.5</v>
      </c>
      <c r="AC7" s="9">
        <f>(Orders_C[[#This Row],[Unit_Price]]*Orders_C[[#This Row],[Quantity]])-Orders_C[[#This Row],[Discount]]+Orders_C[[#This Row],[Tax]]</f>
        <v>147.75</v>
      </c>
      <c r="AD7" t="str">
        <f>IF(COUNTIF(Orders_C[[#All],[Customer_ID]],Orders_C[[#This Row],[Customer_ID]])&gt;1,"Repeat","New")</f>
        <v>Repeat</v>
      </c>
      <c r="AE7" t="str" cm="1">
        <f t="array" ref="AE7">_xlfn.XLOOKUP(Orders_C[[#This Row],[Store_ID]],Stores_c[[#All],[Store_ID]],Stores_c[[#All],[City]])</f>
        <v>New Steven</v>
      </c>
      <c r="AF7" t="str" cm="1">
        <f t="array" ref="AF7">_xlfn.XLOOKUP(Orders_C[[#This Row],[Store_ID]],Stores_c[[#All],[Store_ID]],Stores_c[[#All],[Manager_Name]])</f>
        <v>Terri Martinez</v>
      </c>
      <c r="AG7" t="str" cm="1">
        <f t="array" ref="AG7">_xlfn.XLOOKUP(Orders_C[[#This Row],[Store_ID]],Stores_c[[#All],[Store_ID]],Stores_c[[#All],[Store_Type]])</f>
        <v>Drive-Thru</v>
      </c>
    </row>
    <row r="8" spans="1:33" x14ac:dyDescent="0.25">
      <c r="A8">
        <v>7138</v>
      </c>
      <c r="B8" s="1">
        <v>45866</v>
      </c>
      <c r="C8" s="2">
        <v>0.10305555555555555</v>
      </c>
      <c r="D8">
        <v>1361</v>
      </c>
      <c r="E8">
        <v>203</v>
      </c>
      <c r="F8">
        <v>541</v>
      </c>
      <c r="G8">
        <v>316</v>
      </c>
      <c r="H8">
        <v>1</v>
      </c>
      <c r="I8">
        <v>156</v>
      </c>
      <c r="J8">
        <v>15</v>
      </c>
      <c r="K8">
        <v>7.8000000000000007</v>
      </c>
      <c r="L8">
        <v>148.80000000000001</v>
      </c>
      <c r="M8" t="s">
        <v>18</v>
      </c>
      <c r="N8" t="s">
        <v>21</v>
      </c>
      <c r="O8">
        <v>38</v>
      </c>
      <c r="P8">
        <v>2</v>
      </c>
      <c r="Q8" t="s">
        <v>1161</v>
      </c>
      <c r="R8">
        <v>503</v>
      </c>
      <c r="S8" s="3">
        <v>0.15</v>
      </c>
      <c r="T8" s="6">
        <v>55.200000000000017</v>
      </c>
      <c r="U8" t="s">
        <v>6341</v>
      </c>
      <c r="V8">
        <v>2025</v>
      </c>
      <c r="W8" t="s">
        <v>6329</v>
      </c>
      <c r="X8" t="str">
        <f>_xlfn.XLOOKUP(Orders_C[[#This Row],[Product_ID]],Products_C[Product_ID],Products_C[Product_Name])</f>
        <v>Popcorn Chicken</v>
      </c>
      <c r="Y8" t="str">
        <f>_xlfn.XLOOKUP(Orders_C[[#This Row],[Product_ID]],Products_C[Product_ID],Products_C[Category])</f>
        <v>Dessert</v>
      </c>
      <c r="Z8" t="str">
        <f>_xlfn.XLOOKUP(Orders_C[[#This Row],[Store_ID]],Stores_c[Store_ID],Stores_c[City])</f>
        <v>Lake Williammouth</v>
      </c>
      <c r="AA8" t="str">
        <f>_xlfn.XLOOKUP(Orders_C[[#This Row],[Customer_ID]],Customers_c[Customer_ID],Customers_c[Customer_Name])</f>
        <v>Mrs. Leah Schneider</v>
      </c>
      <c r="AB8" s="6">
        <f>Orders_C[[#This Row],[Quantity]]*Orders_C[[#This Row],[Unit_Price]]*(1-Orders_C[[#This Row],[Discount %]])+Orders_C[[#This Row],[Tax]]</f>
        <v>140.4</v>
      </c>
      <c r="AC8" s="9">
        <f>(Orders_C[[#This Row],[Unit_Price]]*Orders_C[[#This Row],[Quantity]])-Orders_C[[#This Row],[Discount]]+Orders_C[[#This Row],[Tax]]</f>
        <v>148.80000000000001</v>
      </c>
      <c r="AD8" t="str">
        <f>IF(COUNTIF(Orders_C[[#All],[Customer_ID]],Orders_C[[#This Row],[Customer_ID]])&gt;1,"Repeat","New")</f>
        <v>Repeat</v>
      </c>
      <c r="AE8" t="str" cm="1">
        <f t="array" ref="AE8">_xlfn.XLOOKUP(Orders_C[[#This Row],[Store_ID]],Stores_c[[#All],[Store_ID]],Stores_c[[#All],[City]])</f>
        <v>Lake Williammouth</v>
      </c>
      <c r="AF8" t="str" cm="1">
        <f t="array" ref="AF8">_xlfn.XLOOKUP(Orders_C[[#This Row],[Store_ID]],Stores_c[[#All],[Store_ID]],Stores_c[[#All],[Manager_Name]])</f>
        <v>Stephanie Dominguez</v>
      </c>
      <c r="AG8" t="str" cm="1">
        <f t="array" ref="AG8">_xlfn.XLOOKUP(Orders_C[[#This Row],[Store_ID]],Stores_c[[#All],[Store_ID]],Stores_c[[#All],[Store_Type]])</f>
        <v>Drive-Thru</v>
      </c>
    </row>
    <row r="9" spans="1:33" x14ac:dyDescent="0.25">
      <c r="A9">
        <v>10950</v>
      </c>
      <c r="B9" s="1">
        <v>46014</v>
      </c>
      <c r="C9" s="2">
        <v>0.34679398148148149</v>
      </c>
      <c r="D9">
        <v>1479</v>
      </c>
      <c r="E9">
        <v>212</v>
      </c>
      <c r="F9">
        <v>404</v>
      </c>
      <c r="G9">
        <v>312</v>
      </c>
      <c r="H9">
        <v>1</v>
      </c>
      <c r="I9">
        <v>157</v>
      </c>
      <c r="J9">
        <v>15</v>
      </c>
      <c r="K9">
        <v>7.8500000000000014</v>
      </c>
      <c r="L9">
        <v>149.85</v>
      </c>
      <c r="M9" t="s">
        <v>18</v>
      </c>
      <c r="N9" t="s">
        <v>21</v>
      </c>
      <c r="O9">
        <v>41</v>
      </c>
      <c r="P9">
        <v>4</v>
      </c>
      <c r="Q9" t="s">
        <v>4973</v>
      </c>
      <c r="R9">
        <v>505</v>
      </c>
      <c r="S9" s="3">
        <v>0.15</v>
      </c>
      <c r="T9" s="6">
        <v>55.649999999999991</v>
      </c>
      <c r="U9" t="s">
        <v>6328</v>
      </c>
      <c r="V9">
        <v>2025</v>
      </c>
      <c r="W9" t="s">
        <v>6331</v>
      </c>
      <c r="X9" t="str">
        <f>_xlfn.XLOOKUP(Orders_C[[#This Row],[Product_ID]],Products_C[Product_ID],Products_C[Product_Name])</f>
        <v>Veg Burger</v>
      </c>
      <c r="Y9" t="str">
        <f>_xlfn.XLOOKUP(Orders_C[[#This Row],[Product_ID]],Products_C[Product_ID],Products_C[Category])</f>
        <v>Burger</v>
      </c>
      <c r="Z9" t="str">
        <f>_xlfn.XLOOKUP(Orders_C[[#This Row],[Store_ID]],Stores_c[Store_ID],Stores_c[City])</f>
        <v>Andrewview</v>
      </c>
      <c r="AA9" t="str">
        <f>_xlfn.XLOOKUP(Orders_C[[#This Row],[Customer_ID]],Customers_c[Customer_ID],Customers_c[Customer_Name])</f>
        <v>Jenna Stevenson</v>
      </c>
      <c r="AB9" s="6">
        <f>Orders_C[[#This Row],[Quantity]]*Orders_C[[#This Row],[Unit_Price]]*(1-Orders_C[[#This Row],[Discount %]])+Orders_C[[#This Row],[Tax]]</f>
        <v>141.29999999999998</v>
      </c>
      <c r="AC9" s="9">
        <f>(Orders_C[[#This Row],[Unit_Price]]*Orders_C[[#This Row],[Quantity]])-Orders_C[[#This Row],[Discount]]+Orders_C[[#This Row],[Tax]]</f>
        <v>149.85</v>
      </c>
      <c r="AD9" t="str">
        <f>IF(COUNTIF(Orders_C[[#All],[Customer_ID]],Orders_C[[#This Row],[Customer_ID]])&gt;1,"Repeat","New")</f>
        <v>Repeat</v>
      </c>
      <c r="AE9" t="str" cm="1">
        <f t="array" ref="AE9">_xlfn.XLOOKUP(Orders_C[[#This Row],[Store_ID]],Stores_c[[#All],[Store_ID]],Stores_c[[#All],[City]])</f>
        <v>Andrewview</v>
      </c>
      <c r="AF9" t="str" cm="1">
        <f t="array" ref="AF9">_xlfn.XLOOKUP(Orders_C[[#This Row],[Store_ID]],Stores_c[[#All],[Store_ID]],Stores_c[[#All],[Manager_Name]])</f>
        <v>Alice Sutton</v>
      </c>
      <c r="AG9" t="str" cm="1">
        <f t="array" ref="AG9">_xlfn.XLOOKUP(Orders_C[[#This Row],[Store_ID]],Stores_c[[#All],[Store_ID]],Stores_c[[#All],[Store_Type]])</f>
        <v>Mall</v>
      </c>
    </row>
    <row r="10" spans="1:33" x14ac:dyDescent="0.25">
      <c r="A10">
        <v>10818</v>
      </c>
      <c r="B10" s="1">
        <v>45758</v>
      </c>
      <c r="C10" s="2">
        <v>0.35013888888888889</v>
      </c>
      <c r="D10">
        <v>1604</v>
      </c>
      <c r="E10">
        <v>217</v>
      </c>
      <c r="F10">
        <v>444</v>
      </c>
      <c r="G10">
        <v>333</v>
      </c>
      <c r="H10">
        <v>1</v>
      </c>
      <c r="I10">
        <v>160</v>
      </c>
      <c r="J10">
        <v>15</v>
      </c>
      <c r="K10">
        <v>8</v>
      </c>
      <c r="L10">
        <v>153</v>
      </c>
      <c r="M10" t="s">
        <v>20</v>
      </c>
      <c r="N10" t="s">
        <v>23</v>
      </c>
      <c r="O10">
        <v>27</v>
      </c>
      <c r="P10">
        <v>5</v>
      </c>
      <c r="Q10" t="s">
        <v>4841</v>
      </c>
      <c r="R10">
        <v>501</v>
      </c>
      <c r="S10" s="3">
        <v>0.15</v>
      </c>
      <c r="T10" s="6">
        <v>57</v>
      </c>
      <c r="U10" t="s">
        <v>6337</v>
      </c>
      <c r="V10">
        <v>2025</v>
      </c>
      <c r="W10" t="s">
        <v>6329</v>
      </c>
      <c r="X10" t="str">
        <f>_xlfn.XLOOKUP(Orders_C[[#This Row],[Product_ID]],Products_C[Product_ID],Products_C[Product_Name])</f>
        <v>Chicken Wings</v>
      </c>
      <c r="Y10" t="str">
        <f>_xlfn.XLOOKUP(Orders_C[[#This Row],[Product_ID]],Products_C[Product_ID],Products_C[Category])</f>
        <v>Burger</v>
      </c>
      <c r="Z10" t="str">
        <f>_xlfn.XLOOKUP(Orders_C[[#This Row],[Store_ID]],Stores_c[Store_ID],Stores_c[City])</f>
        <v>West Rebecca</v>
      </c>
      <c r="AA10" t="str">
        <f>_xlfn.XLOOKUP(Orders_C[[#This Row],[Customer_ID]],Customers_c[Customer_ID],Customers_c[Customer_Name])</f>
        <v>Jenna Rodriguez</v>
      </c>
      <c r="AB10" s="6">
        <f>Orders_C[[#This Row],[Quantity]]*Orders_C[[#This Row],[Unit_Price]]*(1-Orders_C[[#This Row],[Discount %]])+Orders_C[[#This Row],[Tax]]</f>
        <v>144</v>
      </c>
      <c r="AC10" s="9">
        <f>(Orders_C[[#This Row],[Unit_Price]]*Orders_C[[#This Row],[Quantity]])-Orders_C[[#This Row],[Discount]]+Orders_C[[#This Row],[Tax]]</f>
        <v>153</v>
      </c>
      <c r="AD10" t="str">
        <f>IF(COUNTIF(Orders_C[[#All],[Customer_ID]],Orders_C[[#This Row],[Customer_ID]])&gt;1,"Repeat","New")</f>
        <v>Repeat</v>
      </c>
      <c r="AE10" t="str" cm="1">
        <f t="array" ref="AE10">_xlfn.XLOOKUP(Orders_C[[#This Row],[Store_ID]],Stores_c[[#All],[Store_ID]],Stores_c[[#All],[City]])</f>
        <v>West Rebecca</v>
      </c>
      <c r="AF10" t="str" cm="1">
        <f t="array" ref="AF10">_xlfn.XLOOKUP(Orders_C[[#This Row],[Store_ID]],Stores_c[[#All],[Store_ID]],Stores_c[[#All],[Manager_Name]])</f>
        <v>Albert Smith</v>
      </c>
      <c r="AG10" t="str" cm="1">
        <f t="array" ref="AG10">_xlfn.XLOOKUP(Orders_C[[#This Row],[Store_ID]],Stores_c[[#All],[Store_ID]],Stores_c[[#All],[Store_Type]])</f>
        <v>Mall</v>
      </c>
    </row>
    <row r="11" spans="1:33" x14ac:dyDescent="0.25">
      <c r="A11">
        <v>9888</v>
      </c>
      <c r="B11" s="1">
        <v>45903</v>
      </c>
      <c r="C11" s="2">
        <v>0.36160879629629628</v>
      </c>
      <c r="D11">
        <v>1333</v>
      </c>
      <c r="E11">
        <v>209</v>
      </c>
      <c r="F11">
        <v>410</v>
      </c>
      <c r="G11">
        <v>337</v>
      </c>
      <c r="H11">
        <v>1</v>
      </c>
      <c r="I11">
        <v>161</v>
      </c>
      <c r="J11">
        <v>15</v>
      </c>
      <c r="K11">
        <v>8.0500000000000007</v>
      </c>
      <c r="L11">
        <v>154.05000000000001</v>
      </c>
      <c r="M11" t="s">
        <v>18</v>
      </c>
      <c r="N11" t="s">
        <v>21</v>
      </c>
      <c r="O11">
        <v>58</v>
      </c>
      <c r="P11">
        <v>3</v>
      </c>
      <c r="Q11" t="s">
        <v>3911</v>
      </c>
      <c r="R11">
        <v>508</v>
      </c>
      <c r="S11" s="3">
        <v>0.15</v>
      </c>
      <c r="T11" s="6">
        <v>57.450000000000017</v>
      </c>
      <c r="U11" t="s">
        <v>6335</v>
      </c>
      <c r="V11">
        <v>2025</v>
      </c>
      <c r="W11" t="s">
        <v>6331</v>
      </c>
      <c r="X11" t="str">
        <f>_xlfn.XLOOKUP(Orders_C[[#This Row],[Product_ID]],Products_C[Product_ID],Products_C[Product_Name])</f>
        <v>Chocolate Lava Cake</v>
      </c>
      <c r="Y11" t="str">
        <f>_xlfn.XLOOKUP(Orders_C[[#This Row],[Product_ID]],Products_C[Product_ID],Products_C[Category])</f>
        <v>Chicken</v>
      </c>
      <c r="Z11" t="str">
        <f>_xlfn.XLOOKUP(Orders_C[[#This Row],[Store_ID]],Stores_c[Store_ID],Stores_c[City])</f>
        <v>Reidberg</v>
      </c>
      <c r="AA11" t="str">
        <f>_xlfn.XLOOKUP(Orders_C[[#This Row],[Customer_ID]],Customers_c[Customer_ID],Customers_c[Customer_Name])</f>
        <v>Kevin Herrera</v>
      </c>
      <c r="AB11" s="6">
        <f>Orders_C[[#This Row],[Quantity]]*Orders_C[[#This Row],[Unit_Price]]*(1-Orders_C[[#This Row],[Discount %]])+Orders_C[[#This Row],[Tax]]</f>
        <v>144.9</v>
      </c>
      <c r="AC11" s="9">
        <f>(Orders_C[[#This Row],[Unit_Price]]*Orders_C[[#This Row],[Quantity]])-Orders_C[[#This Row],[Discount]]+Orders_C[[#This Row],[Tax]]</f>
        <v>154.05000000000001</v>
      </c>
      <c r="AD11" t="str">
        <f>IF(COUNTIF(Orders_C[[#All],[Customer_ID]],Orders_C[[#This Row],[Customer_ID]])&gt;1,"Repeat","New")</f>
        <v>Repeat</v>
      </c>
      <c r="AE11" t="str" cm="1">
        <f t="array" ref="AE11">_xlfn.XLOOKUP(Orders_C[[#This Row],[Store_ID]],Stores_c[[#All],[Store_ID]],Stores_c[[#All],[City]])</f>
        <v>Reidberg</v>
      </c>
      <c r="AF11" t="str" cm="1">
        <f t="array" ref="AF11">_xlfn.XLOOKUP(Orders_C[[#This Row],[Store_ID]],Stores_c[[#All],[Store_ID]],Stores_c[[#All],[Manager_Name]])</f>
        <v>Jeffrey Horn</v>
      </c>
      <c r="AG11" t="str" cm="1">
        <f t="array" ref="AG11">_xlfn.XLOOKUP(Orders_C[[#This Row],[Store_ID]],Stores_c[[#All],[Store_ID]],Stores_c[[#All],[Store_Type]])</f>
        <v>Drive-Thru</v>
      </c>
    </row>
    <row r="12" spans="1:33" x14ac:dyDescent="0.25">
      <c r="A12">
        <v>9540</v>
      </c>
      <c r="B12" s="1">
        <v>46032</v>
      </c>
      <c r="C12" s="2">
        <v>6.3645833333333332E-2</v>
      </c>
      <c r="D12">
        <v>1126</v>
      </c>
      <c r="E12">
        <v>215</v>
      </c>
      <c r="F12">
        <v>472</v>
      </c>
      <c r="G12">
        <v>318</v>
      </c>
      <c r="H12">
        <v>1</v>
      </c>
      <c r="I12">
        <v>150</v>
      </c>
      <c r="J12">
        <v>10</v>
      </c>
      <c r="K12">
        <v>7.5</v>
      </c>
      <c r="L12">
        <v>147.5</v>
      </c>
      <c r="M12" t="s">
        <v>20</v>
      </c>
      <c r="N12" t="s">
        <v>22</v>
      </c>
      <c r="O12">
        <v>27</v>
      </c>
      <c r="P12">
        <v>4</v>
      </c>
      <c r="Q12" t="s">
        <v>3563</v>
      </c>
      <c r="R12">
        <v>505</v>
      </c>
      <c r="S12" s="3">
        <v>0.1</v>
      </c>
      <c r="T12" s="6">
        <v>57.5</v>
      </c>
      <c r="U12" t="s">
        <v>6330</v>
      </c>
      <c r="V12">
        <v>2026</v>
      </c>
      <c r="W12" t="s">
        <v>6329</v>
      </c>
      <c r="X12" t="str">
        <f>_xlfn.XLOOKUP(Orders_C[[#This Row],[Product_ID]],Products_C[Product_ID],Products_C[Product_Name])</f>
        <v>Pepsi</v>
      </c>
      <c r="Y12" t="str">
        <f>_xlfn.XLOOKUP(Orders_C[[#This Row],[Product_ID]],Products_C[Product_ID],Products_C[Category])</f>
        <v>Burger</v>
      </c>
      <c r="Z12" t="str">
        <f>_xlfn.XLOOKUP(Orders_C[[#This Row],[Store_ID]],Stores_c[Store_ID],Stores_c[City])</f>
        <v>Sallyburgh</v>
      </c>
      <c r="AA12" t="str">
        <f>_xlfn.XLOOKUP(Orders_C[[#This Row],[Customer_ID]],Customers_c[Customer_ID],Customers_c[Customer_Name])</f>
        <v>Regina Baker</v>
      </c>
      <c r="AB12" s="6">
        <f>Orders_C[[#This Row],[Quantity]]*Orders_C[[#This Row],[Unit_Price]]*(1-Orders_C[[#This Row],[Discount %]])+Orders_C[[#This Row],[Tax]]</f>
        <v>142.5</v>
      </c>
      <c r="AC12" s="9">
        <f>(Orders_C[[#This Row],[Unit_Price]]*Orders_C[[#This Row],[Quantity]])-Orders_C[[#This Row],[Discount]]+Orders_C[[#This Row],[Tax]]</f>
        <v>147.5</v>
      </c>
      <c r="AD12" t="str">
        <f>IF(COUNTIF(Orders_C[[#All],[Customer_ID]],Orders_C[[#This Row],[Customer_ID]])&gt;1,"Repeat","New")</f>
        <v>Repeat</v>
      </c>
      <c r="AE12" t="str" cm="1">
        <f t="array" ref="AE12">_xlfn.XLOOKUP(Orders_C[[#This Row],[Store_ID]],Stores_c[[#All],[Store_ID]],Stores_c[[#All],[City]])</f>
        <v>Sallyburgh</v>
      </c>
      <c r="AF12" t="str" cm="1">
        <f t="array" ref="AF12">_xlfn.XLOOKUP(Orders_C[[#This Row],[Store_ID]],Stores_c[[#All],[Store_ID]],Stores_c[[#All],[Manager_Name]])</f>
        <v>Benjamin Mccoy</v>
      </c>
      <c r="AG12" t="str" cm="1">
        <f t="array" ref="AG12">_xlfn.XLOOKUP(Orders_C[[#This Row],[Store_ID]],Stores_c[[#All],[Store_ID]],Stores_c[[#All],[Store_Type]])</f>
        <v>Drive-Thru</v>
      </c>
    </row>
    <row r="13" spans="1:33" x14ac:dyDescent="0.25">
      <c r="A13">
        <v>10762</v>
      </c>
      <c r="B13" s="1">
        <v>45752</v>
      </c>
      <c r="C13" s="2">
        <v>0.91726851851851854</v>
      </c>
      <c r="D13">
        <v>1755</v>
      </c>
      <c r="E13">
        <v>203</v>
      </c>
      <c r="F13">
        <v>533</v>
      </c>
      <c r="G13">
        <v>314</v>
      </c>
      <c r="H13">
        <v>1</v>
      </c>
      <c r="I13">
        <v>150</v>
      </c>
      <c r="J13">
        <v>10</v>
      </c>
      <c r="K13">
        <v>7.5</v>
      </c>
      <c r="L13">
        <v>147.5</v>
      </c>
      <c r="M13" t="s">
        <v>20</v>
      </c>
      <c r="N13" t="s">
        <v>21</v>
      </c>
      <c r="O13">
        <v>47</v>
      </c>
      <c r="P13">
        <v>1</v>
      </c>
      <c r="Q13" t="s">
        <v>4785</v>
      </c>
      <c r="R13">
        <v>502</v>
      </c>
      <c r="S13" s="3">
        <v>0.1</v>
      </c>
      <c r="T13" s="6">
        <v>57.5</v>
      </c>
      <c r="U13" t="s">
        <v>6337</v>
      </c>
      <c r="V13">
        <v>2025</v>
      </c>
      <c r="W13" t="s">
        <v>6331</v>
      </c>
      <c r="X13" t="str">
        <f>_xlfn.XLOOKUP(Orders_C[[#This Row],[Product_ID]],Products_C[Product_ID],Products_C[Product_Name])</f>
        <v>Wrap</v>
      </c>
      <c r="Y13" t="str">
        <f>_xlfn.XLOOKUP(Orders_C[[#This Row],[Product_ID]],Products_C[Product_ID],Products_C[Category])</f>
        <v>Burger</v>
      </c>
      <c r="Z13" t="str">
        <f>_xlfn.XLOOKUP(Orders_C[[#This Row],[Store_ID]],Stores_c[Store_ID],Stores_c[City])</f>
        <v>Lake Williammouth</v>
      </c>
      <c r="AA13" t="str">
        <f>_xlfn.XLOOKUP(Orders_C[[#This Row],[Customer_ID]],Customers_c[Customer_ID],Customers_c[Customer_Name])</f>
        <v>Kelly Rivera</v>
      </c>
      <c r="AB13" s="6">
        <f>Orders_C[[#This Row],[Quantity]]*Orders_C[[#This Row],[Unit_Price]]*(1-Orders_C[[#This Row],[Discount %]])+Orders_C[[#This Row],[Tax]]</f>
        <v>142.5</v>
      </c>
      <c r="AC13" s="9">
        <f>(Orders_C[[#This Row],[Unit_Price]]*Orders_C[[#This Row],[Quantity]])-Orders_C[[#This Row],[Discount]]+Orders_C[[#This Row],[Tax]]</f>
        <v>147.5</v>
      </c>
      <c r="AD13" t="str">
        <f>IF(COUNTIF(Orders_C[[#All],[Customer_ID]],Orders_C[[#This Row],[Customer_ID]])&gt;1,"Repeat","New")</f>
        <v>Repeat</v>
      </c>
      <c r="AE13" t="str" cm="1">
        <f t="array" ref="AE13">_xlfn.XLOOKUP(Orders_C[[#This Row],[Store_ID]],Stores_c[[#All],[Store_ID]],Stores_c[[#All],[City]])</f>
        <v>Lake Williammouth</v>
      </c>
      <c r="AF13" t="str" cm="1">
        <f t="array" ref="AF13">_xlfn.XLOOKUP(Orders_C[[#This Row],[Store_ID]],Stores_c[[#All],[Store_ID]],Stores_c[[#All],[Manager_Name]])</f>
        <v>Stephanie Dominguez</v>
      </c>
      <c r="AG13" t="str" cm="1">
        <f t="array" ref="AG13">_xlfn.XLOOKUP(Orders_C[[#This Row],[Store_ID]],Stores_c[[#All],[Store_ID]],Stores_c[[#All],[Store_Type]])</f>
        <v>Drive-Thru</v>
      </c>
    </row>
    <row r="14" spans="1:33" x14ac:dyDescent="0.25">
      <c r="A14">
        <v>6631</v>
      </c>
      <c r="B14" s="1">
        <v>46040</v>
      </c>
      <c r="C14" s="2">
        <v>0.16002314814814814</v>
      </c>
      <c r="D14">
        <v>1711</v>
      </c>
      <c r="E14">
        <v>204</v>
      </c>
      <c r="F14">
        <v>543</v>
      </c>
      <c r="G14">
        <v>311</v>
      </c>
      <c r="H14">
        <v>1</v>
      </c>
      <c r="I14">
        <v>151</v>
      </c>
      <c r="J14">
        <v>10</v>
      </c>
      <c r="K14">
        <v>7.5500000000000007</v>
      </c>
      <c r="L14">
        <v>148.55000000000001</v>
      </c>
      <c r="M14" t="s">
        <v>19</v>
      </c>
      <c r="N14" t="s">
        <v>23</v>
      </c>
      <c r="O14">
        <v>13</v>
      </c>
      <c r="P14">
        <v>4</v>
      </c>
      <c r="Q14" t="s">
        <v>654</v>
      </c>
      <c r="R14">
        <v>502</v>
      </c>
      <c r="S14" s="3">
        <v>0.1</v>
      </c>
      <c r="T14" s="6">
        <v>57.950000000000017</v>
      </c>
      <c r="U14" t="s">
        <v>6330</v>
      </c>
      <c r="V14">
        <v>2026</v>
      </c>
      <c r="W14" t="s">
        <v>6333</v>
      </c>
      <c r="X14" t="str">
        <f>_xlfn.XLOOKUP(Orders_C[[#This Row],[Product_ID]],Products_C[Product_ID],Products_C[Product_Name])</f>
        <v>Pepsi</v>
      </c>
      <c r="Y14" t="str">
        <f>_xlfn.XLOOKUP(Orders_C[[#This Row],[Product_ID]],Products_C[Product_ID],Products_C[Category])</f>
        <v>Dessert</v>
      </c>
      <c r="Z14" t="str">
        <f>_xlfn.XLOOKUP(Orders_C[[#This Row],[Store_ID]],Stores_c[Store_ID],Stores_c[City])</f>
        <v>New Robertfurt</v>
      </c>
      <c r="AA14" t="str">
        <f>_xlfn.XLOOKUP(Orders_C[[#This Row],[Customer_ID]],Customers_c[Customer_ID],Customers_c[Customer_Name])</f>
        <v>Amber Clark</v>
      </c>
      <c r="AB14" s="6">
        <f>Orders_C[[#This Row],[Quantity]]*Orders_C[[#This Row],[Unit_Price]]*(1-Orders_C[[#This Row],[Discount %]])+Orders_C[[#This Row],[Tax]]</f>
        <v>143.45000000000002</v>
      </c>
      <c r="AC14" s="9">
        <f>(Orders_C[[#This Row],[Unit_Price]]*Orders_C[[#This Row],[Quantity]])-Orders_C[[#This Row],[Discount]]+Orders_C[[#This Row],[Tax]]</f>
        <v>148.55000000000001</v>
      </c>
      <c r="AD14" t="str">
        <f>IF(COUNTIF(Orders_C[[#All],[Customer_ID]],Orders_C[[#This Row],[Customer_ID]])&gt;1,"Repeat","New")</f>
        <v>Repeat</v>
      </c>
      <c r="AE14" t="str" cm="1">
        <f t="array" ref="AE14">_xlfn.XLOOKUP(Orders_C[[#This Row],[Store_ID]],Stores_c[[#All],[Store_ID]],Stores_c[[#All],[City]])</f>
        <v>New Robertfurt</v>
      </c>
      <c r="AF14" t="str" cm="1">
        <f t="array" ref="AF14">_xlfn.XLOOKUP(Orders_C[[#This Row],[Store_ID]],Stores_c[[#All],[Store_ID]],Stores_c[[#All],[Manager_Name]])</f>
        <v>Tiffany Gomez</v>
      </c>
      <c r="AG14" t="str" cm="1">
        <f t="array" ref="AG14">_xlfn.XLOOKUP(Orders_C[[#This Row],[Store_ID]],Stores_c[[#All],[Store_ID]],Stores_c[[#All],[Store_Type]])</f>
        <v>Street</v>
      </c>
    </row>
    <row r="15" spans="1:33" x14ac:dyDescent="0.25">
      <c r="A15">
        <v>7396</v>
      </c>
      <c r="B15" s="1">
        <v>45936</v>
      </c>
      <c r="C15" s="2">
        <v>0.26483796296296297</v>
      </c>
      <c r="D15">
        <v>1537</v>
      </c>
      <c r="E15">
        <v>203</v>
      </c>
      <c r="F15">
        <v>504</v>
      </c>
      <c r="G15">
        <v>329</v>
      </c>
      <c r="H15">
        <v>1</v>
      </c>
      <c r="I15">
        <v>163</v>
      </c>
      <c r="J15">
        <v>15</v>
      </c>
      <c r="K15">
        <v>8.15</v>
      </c>
      <c r="L15">
        <v>156.15</v>
      </c>
      <c r="M15" t="s">
        <v>20</v>
      </c>
      <c r="N15" t="s">
        <v>22</v>
      </c>
      <c r="O15">
        <v>46</v>
      </c>
      <c r="P15">
        <v>5</v>
      </c>
      <c r="Q15" t="s">
        <v>1419</v>
      </c>
      <c r="R15">
        <v>505</v>
      </c>
      <c r="S15" s="3">
        <v>0.15</v>
      </c>
      <c r="T15" s="6">
        <v>58.350000000000009</v>
      </c>
      <c r="U15" t="s">
        <v>6332</v>
      </c>
      <c r="V15">
        <v>2025</v>
      </c>
      <c r="W15" t="s">
        <v>6331</v>
      </c>
      <c r="X15" t="str">
        <f>_xlfn.XLOOKUP(Orders_C[[#This Row],[Product_ID]],Products_C[Product_ID],Products_C[Product_Name])</f>
        <v>Rice Bowl</v>
      </c>
      <c r="Y15" t="str">
        <f>_xlfn.XLOOKUP(Orders_C[[#This Row],[Product_ID]],Products_C[Product_ID],Products_C[Category])</f>
        <v>Dessert</v>
      </c>
      <c r="Z15" t="str">
        <f>_xlfn.XLOOKUP(Orders_C[[#This Row],[Store_ID]],Stores_c[Store_ID],Stores_c[City])</f>
        <v>Lake Williammouth</v>
      </c>
      <c r="AA15" t="str">
        <f>_xlfn.XLOOKUP(Orders_C[[#This Row],[Customer_ID]],Customers_c[Customer_ID],Customers_c[Customer_Name])</f>
        <v>Marissa Saunders</v>
      </c>
      <c r="AB15" s="6">
        <f>Orders_C[[#This Row],[Quantity]]*Orders_C[[#This Row],[Unit_Price]]*(1-Orders_C[[#This Row],[Discount %]])+Orders_C[[#This Row],[Tax]]</f>
        <v>146.69999999999999</v>
      </c>
      <c r="AC15" s="9">
        <f>(Orders_C[[#This Row],[Unit_Price]]*Orders_C[[#This Row],[Quantity]])-Orders_C[[#This Row],[Discount]]+Orders_C[[#This Row],[Tax]]</f>
        <v>156.15</v>
      </c>
      <c r="AD15" t="str">
        <f>IF(COUNTIF(Orders_C[[#All],[Customer_ID]],Orders_C[[#This Row],[Customer_ID]])&gt;1,"Repeat","New")</f>
        <v>Repeat</v>
      </c>
      <c r="AE15" t="str" cm="1">
        <f t="array" ref="AE15">_xlfn.XLOOKUP(Orders_C[[#This Row],[Store_ID]],Stores_c[[#All],[Store_ID]],Stores_c[[#All],[City]])</f>
        <v>Lake Williammouth</v>
      </c>
      <c r="AF15" t="str" cm="1">
        <f t="array" ref="AF15">_xlfn.XLOOKUP(Orders_C[[#This Row],[Store_ID]],Stores_c[[#All],[Store_ID]],Stores_c[[#All],[Manager_Name]])</f>
        <v>Stephanie Dominguez</v>
      </c>
      <c r="AG15" t="str" cm="1">
        <f t="array" ref="AG15">_xlfn.XLOOKUP(Orders_C[[#This Row],[Store_ID]],Stores_c[[#All],[Store_ID]],Stores_c[[#All],[Store_Type]])</f>
        <v>Drive-Thru</v>
      </c>
    </row>
    <row r="16" spans="1:33" x14ac:dyDescent="0.25">
      <c r="A16">
        <v>10475</v>
      </c>
      <c r="B16" s="1">
        <v>45880</v>
      </c>
      <c r="C16" s="2">
        <v>0.86611111111111116</v>
      </c>
      <c r="D16">
        <v>1029</v>
      </c>
      <c r="E16">
        <v>213</v>
      </c>
      <c r="F16">
        <v>420</v>
      </c>
      <c r="G16">
        <v>312</v>
      </c>
      <c r="H16">
        <v>1</v>
      </c>
      <c r="I16">
        <v>163</v>
      </c>
      <c r="J16">
        <v>15</v>
      </c>
      <c r="K16">
        <v>8.15</v>
      </c>
      <c r="L16">
        <v>156.15</v>
      </c>
      <c r="M16" t="s">
        <v>20</v>
      </c>
      <c r="N16" t="s">
        <v>21</v>
      </c>
      <c r="O16">
        <v>47</v>
      </c>
      <c r="P16">
        <v>5</v>
      </c>
      <c r="Q16" t="s">
        <v>4498</v>
      </c>
      <c r="R16">
        <v>502</v>
      </c>
      <c r="S16" s="3">
        <v>0.15</v>
      </c>
      <c r="T16" s="6">
        <v>58.350000000000009</v>
      </c>
      <c r="U16" t="s">
        <v>6342</v>
      </c>
      <c r="V16">
        <v>2025</v>
      </c>
      <c r="W16" t="s">
        <v>6331</v>
      </c>
      <c r="X16" t="str">
        <f>_xlfn.XLOOKUP(Orders_C[[#This Row],[Product_ID]],Products_C[Product_ID],Products_C[Product_Name])</f>
        <v>Veg Burger</v>
      </c>
      <c r="Y16" t="str">
        <f>_xlfn.XLOOKUP(Orders_C[[#This Row],[Product_ID]],Products_C[Product_ID],Products_C[Category])</f>
        <v>Burger</v>
      </c>
      <c r="Z16" t="str">
        <f>_xlfn.XLOOKUP(Orders_C[[#This Row],[Store_ID]],Stores_c[Store_ID],Stores_c[City])</f>
        <v>Lake Kristashire</v>
      </c>
      <c r="AA16" t="str">
        <f>_xlfn.XLOOKUP(Orders_C[[#This Row],[Customer_ID]],Customers_c[Customer_ID],Customers_c[Customer_Name])</f>
        <v>John Gray</v>
      </c>
      <c r="AB16" s="6">
        <f>Orders_C[[#This Row],[Quantity]]*Orders_C[[#This Row],[Unit_Price]]*(1-Orders_C[[#This Row],[Discount %]])+Orders_C[[#This Row],[Tax]]</f>
        <v>146.69999999999999</v>
      </c>
      <c r="AC16" s="9">
        <f>(Orders_C[[#This Row],[Unit_Price]]*Orders_C[[#This Row],[Quantity]])-Orders_C[[#This Row],[Discount]]+Orders_C[[#This Row],[Tax]]</f>
        <v>156.15</v>
      </c>
      <c r="AD16" t="str">
        <f>IF(COUNTIF(Orders_C[[#All],[Customer_ID]],Orders_C[[#This Row],[Customer_ID]])&gt;1,"Repeat","New")</f>
        <v>Repeat</v>
      </c>
      <c r="AE16" t="str" cm="1">
        <f t="array" ref="AE16">_xlfn.XLOOKUP(Orders_C[[#This Row],[Store_ID]],Stores_c[[#All],[Store_ID]],Stores_c[[#All],[City]])</f>
        <v>Lake Kristashire</v>
      </c>
      <c r="AF16" t="str" cm="1">
        <f t="array" ref="AF16">_xlfn.XLOOKUP(Orders_C[[#This Row],[Store_ID]],Stores_c[[#All],[Store_ID]],Stores_c[[#All],[Manager_Name]])</f>
        <v>Andrea Daugherty</v>
      </c>
      <c r="AG16" t="str" cm="1">
        <f t="array" ref="AG16">_xlfn.XLOOKUP(Orders_C[[#This Row],[Store_ID]],Stores_c[[#All],[Store_ID]],Stores_c[[#All],[Store_Type]])</f>
        <v>Mall</v>
      </c>
    </row>
    <row r="17" spans="1:33" x14ac:dyDescent="0.25">
      <c r="A17">
        <v>8863</v>
      </c>
      <c r="B17" s="1">
        <v>45703</v>
      </c>
      <c r="C17" s="2">
        <v>0.37442129629629628</v>
      </c>
      <c r="D17">
        <v>1529</v>
      </c>
      <c r="E17">
        <v>225</v>
      </c>
      <c r="F17">
        <v>437</v>
      </c>
      <c r="G17">
        <v>333</v>
      </c>
      <c r="H17">
        <v>1</v>
      </c>
      <c r="I17">
        <v>153</v>
      </c>
      <c r="J17">
        <v>10</v>
      </c>
      <c r="K17">
        <v>7.65</v>
      </c>
      <c r="L17">
        <v>150.65</v>
      </c>
      <c r="M17" t="s">
        <v>19</v>
      </c>
      <c r="N17" t="s">
        <v>21</v>
      </c>
      <c r="O17">
        <v>36</v>
      </c>
      <c r="P17">
        <v>1</v>
      </c>
      <c r="Q17" t="s">
        <v>2886</v>
      </c>
      <c r="R17">
        <v>502</v>
      </c>
      <c r="S17" s="3">
        <v>0.1</v>
      </c>
      <c r="T17" s="6">
        <v>58.850000000000009</v>
      </c>
      <c r="U17" t="s">
        <v>6338</v>
      </c>
      <c r="V17">
        <v>2025</v>
      </c>
      <c r="W17" t="s">
        <v>6329</v>
      </c>
      <c r="X17" t="str">
        <f>_xlfn.XLOOKUP(Orders_C[[#This Row],[Product_ID]],Products_C[Product_ID],Products_C[Product_Name])</f>
        <v>Chicken Wings</v>
      </c>
      <c r="Y17" t="str">
        <f>_xlfn.XLOOKUP(Orders_C[[#This Row],[Product_ID]],Products_C[Product_ID],Products_C[Category])</f>
        <v>Burger</v>
      </c>
      <c r="Z17" t="str">
        <f>_xlfn.XLOOKUP(Orders_C[[#This Row],[Store_ID]],Stores_c[Store_ID],Stores_c[City])</f>
        <v>South Peter</v>
      </c>
      <c r="AA17" t="str">
        <f>_xlfn.XLOOKUP(Orders_C[[#This Row],[Customer_ID]],Customers_c[Customer_ID],Customers_c[Customer_Name])</f>
        <v>Christina Berger</v>
      </c>
      <c r="AB17" s="6">
        <f>Orders_C[[#This Row],[Quantity]]*Orders_C[[#This Row],[Unit_Price]]*(1-Orders_C[[#This Row],[Discount %]])+Orders_C[[#This Row],[Tax]]</f>
        <v>145.35000000000002</v>
      </c>
      <c r="AC17" s="9">
        <f>(Orders_C[[#This Row],[Unit_Price]]*Orders_C[[#This Row],[Quantity]])-Orders_C[[#This Row],[Discount]]+Orders_C[[#This Row],[Tax]]</f>
        <v>150.65</v>
      </c>
      <c r="AD17" t="str">
        <f>IF(COUNTIF(Orders_C[[#All],[Customer_ID]],Orders_C[[#This Row],[Customer_ID]])&gt;1,"Repeat","New")</f>
        <v>Repeat</v>
      </c>
      <c r="AE17" t="str" cm="1">
        <f t="array" ref="AE17">_xlfn.XLOOKUP(Orders_C[[#This Row],[Store_ID]],Stores_c[[#All],[Store_ID]],Stores_c[[#All],[City]])</f>
        <v>South Peter</v>
      </c>
      <c r="AF17" t="str" cm="1">
        <f t="array" ref="AF17">_xlfn.XLOOKUP(Orders_C[[#This Row],[Store_ID]],Stores_c[[#All],[Store_ID]],Stores_c[[#All],[Manager_Name]])</f>
        <v>Gregory Lambert</v>
      </c>
      <c r="AG17" t="str" cm="1">
        <f t="array" ref="AG17">_xlfn.XLOOKUP(Orders_C[[#This Row],[Store_ID]],Stores_c[[#All],[Store_ID]],Stores_c[[#All],[Store_Type]])</f>
        <v>Street</v>
      </c>
    </row>
    <row r="18" spans="1:33" x14ac:dyDescent="0.25">
      <c r="A18">
        <v>10593</v>
      </c>
      <c r="B18" s="1">
        <v>45984</v>
      </c>
      <c r="C18" s="2">
        <v>0.49437500000000001</v>
      </c>
      <c r="D18">
        <v>1313</v>
      </c>
      <c r="E18">
        <v>209</v>
      </c>
      <c r="F18">
        <v>415</v>
      </c>
      <c r="G18">
        <v>327</v>
      </c>
      <c r="H18">
        <v>1</v>
      </c>
      <c r="I18">
        <v>153</v>
      </c>
      <c r="J18">
        <v>10</v>
      </c>
      <c r="K18">
        <v>7.65</v>
      </c>
      <c r="L18">
        <v>150.65</v>
      </c>
      <c r="M18" t="s">
        <v>18</v>
      </c>
      <c r="N18" t="s">
        <v>22</v>
      </c>
      <c r="O18">
        <v>15</v>
      </c>
      <c r="P18">
        <v>5</v>
      </c>
      <c r="Q18" t="s">
        <v>4616</v>
      </c>
      <c r="R18">
        <v>501</v>
      </c>
      <c r="S18" s="3">
        <v>0.1</v>
      </c>
      <c r="T18" s="6">
        <v>58.850000000000009</v>
      </c>
      <c r="U18" t="s">
        <v>6336</v>
      </c>
      <c r="V18">
        <v>2025</v>
      </c>
      <c r="W18" t="s">
        <v>6333</v>
      </c>
      <c r="X18" t="str">
        <f>_xlfn.XLOOKUP(Orders_C[[#This Row],[Product_ID]],Products_C[Product_ID],Products_C[Product_Name])</f>
        <v>Wrap</v>
      </c>
      <c r="Y18" t="str">
        <f>_xlfn.XLOOKUP(Orders_C[[#This Row],[Product_ID]],Products_C[Product_ID],Products_C[Category])</f>
        <v>Chicken</v>
      </c>
      <c r="Z18" t="str">
        <f>_xlfn.XLOOKUP(Orders_C[[#This Row],[Store_ID]],Stores_c[Store_ID],Stores_c[City])</f>
        <v>Reidberg</v>
      </c>
      <c r="AA18" t="str">
        <f>_xlfn.XLOOKUP(Orders_C[[#This Row],[Customer_ID]],Customers_c[Customer_ID],Customers_c[Customer_Name])</f>
        <v>Juan Scott</v>
      </c>
      <c r="AB18" s="6">
        <f>Orders_C[[#This Row],[Quantity]]*Orders_C[[#This Row],[Unit_Price]]*(1-Orders_C[[#This Row],[Discount %]])+Orders_C[[#This Row],[Tax]]</f>
        <v>145.35000000000002</v>
      </c>
      <c r="AC18" s="9">
        <f>(Orders_C[[#This Row],[Unit_Price]]*Orders_C[[#This Row],[Quantity]])-Orders_C[[#This Row],[Discount]]+Orders_C[[#This Row],[Tax]]</f>
        <v>150.65</v>
      </c>
      <c r="AD18" t="str">
        <f>IF(COUNTIF(Orders_C[[#All],[Customer_ID]],Orders_C[[#This Row],[Customer_ID]])&gt;1,"Repeat","New")</f>
        <v>Repeat</v>
      </c>
      <c r="AE18" t="str" cm="1">
        <f t="array" ref="AE18">_xlfn.XLOOKUP(Orders_C[[#This Row],[Store_ID]],Stores_c[[#All],[Store_ID]],Stores_c[[#All],[City]])</f>
        <v>Reidberg</v>
      </c>
      <c r="AF18" t="str" cm="1">
        <f t="array" ref="AF18">_xlfn.XLOOKUP(Orders_C[[#This Row],[Store_ID]],Stores_c[[#All],[Store_ID]],Stores_c[[#All],[Manager_Name]])</f>
        <v>Jeffrey Horn</v>
      </c>
      <c r="AG18" t="str" cm="1">
        <f t="array" ref="AG18">_xlfn.XLOOKUP(Orders_C[[#This Row],[Store_ID]],Stores_c[[#All],[Store_ID]],Stores_c[[#All],[Store_Type]])</f>
        <v>Drive-Thru</v>
      </c>
    </row>
    <row r="19" spans="1:33" x14ac:dyDescent="0.25">
      <c r="A19">
        <v>6319</v>
      </c>
      <c r="B19" s="1">
        <v>45711</v>
      </c>
      <c r="C19" s="2">
        <v>0.62548611111111108</v>
      </c>
      <c r="D19">
        <v>1476</v>
      </c>
      <c r="E19">
        <v>210</v>
      </c>
      <c r="F19">
        <v>461</v>
      </c>
      <c r="G19">
        <v>302</v>
      </c>
      <c r="H19">
        <v>1</v>
      </c>
      <c r="I19">
        <v>154</v>
      </c>
      <c r="J19">
        <v>10</v>
      </c>
      <c r="K19">
        <v>7.7</v>
      </c>
      <c r="L19">
        <v>151.69999999999999</v>
      </c>
      <c r="M19" t="s">
        <v>19</v>
      </c>
      <c r="N19" t="s">
        <v>23</v>
      </c>
      <c r="O19">
        <v>50</v>
      </c>
      <c r="P19">
        <v>5</v>
      </c>
      <c r="Q19" t="s">
        <v>342</v>
      </c>
      <c r="R19">
        <v>502</v>
      </c>
      <c r="S19" s="3">
        <v>0.1</v>
      </c>
      <c r="T19" s="6">
        <v>59.3</v>
      </c>
      <c r="U19" t="s">
        <v>6338</v>
      </c>
      <c r="V19">
        <v>2025</v>
      </c>
      <c r="W19" t="s">
        <v>6331</v>
      </c>
      <c r="X19" t="str">
        <f>_xlfn.XLOOKUP(Orders_C[[#This Row],[Product_ID]],Products_C[Product_ID],Products_C[Product_Name])</f>
        <v>Chicken Wings</v>
      </c>
      <c r="Y19" t="str">
        <f>_xlfn.XLOOKUP(Orders_C[[#This Row],[Product_ID]],Products_C[Product_ID],Products_C[Category])</f>
        <v>Chicken</v>
      </c>
      <c r="Z19" t="str">
        <f>_xlfn.XLOOKUP(Orders_C[[#This Row],[Store_ID]],Stores_c[Store_ID],Stores_c[City])</f>
        <v>East William</v>
      </c>
      <c r="AA19" t="str">
        <f>_xlfn.XLOOKUP(Orders_C[[#This Row],[Customer_ID]],Customers_c[Customer_ID],Customers_c[Customer_Name])</f>
        <v>John Krueger</v>
      </c>
      <c r="AB19" s="6">
        <f>Orders_C[[#This Row],[Quantity]]*Orders_C[[#This Row],[Unit_Price]]*(1-Orders_C[[#This Row],[Discount %]])+Orders_C[[#This Row],[Tax]]</f>
        <v>146.29999999999998</v>
      </c>
      <c r="AC19" s="9">
        <f>(Orders_C[[#This Row],[Unit_Price]]*Orders_C[[#This Row],[Quantity]])-Orders_C[[#This Row],[Discount]]+Orders_C[[#This Row],[Tax]]</f>
        <v>151.69999999999999</v>
      </c>
      <c r="AD19" t="str">
        <f>IF(COUNTIF(Orders_C[[#All],[Customer_ID]],Orders_C[[#This Row],[Customer_ID]])&gt;1,"Repeat","New")</f>
        <v>Repeat</v>
      </c>
      <c r="AE19" t="str" cm="1">
        <f t="array" ref="AE19">_xlfn.XLOOKUP(Orders_C[[#This Row],[Store_ID]],Stores_c[[#All],[Store_ID]],Stores_c[[#All],[City]])</f>
        <v>East William</v>
      </c>
      <c r="AF19" t="str" cm="1">
        <f t="array" ref="AF19">_xlfn.XLOOKUP(Orders_C[[#This Row],[Store_ID]],Stores_c[[#All],[Store_ID]],Stores_c[[#All],[Manager_Name]])</f>
        <v>Victoria Butler</v>
      </c>
      <c r="AG19" t="str" cm="1">
        <f t="array" ref="AG19">_xlfn.XLOOKUP(Orders_C[[#This Row],[Store_ID]],Stores_c[[#All],[Store_ID]],Stores_c[[#All],[Store_Type]])</f>
        <v>Drive-Thru</v>
      </c>
    </row>
    <row r="20" spans="1:33" x14ac:dyDescent="0.25">
      <c r="A20">
        <v>8817</v>
      </c>
      <c r="B20" s="1">
        <v>45968</v>
      </c>
      <c r="C20" s="2">
        <v>0.11090277777777778</v>
      </c>
      <c r="D20">
        <v>1594</v>
      </c>
      <c r="E20">
        <v>214</v>
      </c>
      <c r="F20">
        <v>519</v>
      </c>
      <c r="G20">
        <v>334</v>
      </c>
      <c r="H20">
        <v>1</v>
      </c>
      <c r="I20">
        <v>154</v>
      </c>
      <c r="J20">
        <v>10</v>
      </c>
      <c r="K20">
        <v>7.7</v>
      </c>
      <c r="L20">
        <v>151.69999999999999</v>
      </c>
      <c r="M20" t="s">
        <v>19</v>
      </c>
      <c r="N20" t="s">
        <v>23</v>
      </c>
      <c r="O20">
        <v>54</v>
      </c>
      <c r="P20">
        <v>4</v>
      </c>
      <c r="Q20" t="s">
        <v>2840</v>
      </c>
      <c r="R20">
        <v>506</v>
      </c>
      <c r="S20" s="3">
        <v>0.1</v>
      </c>
      <c r="T20" s="6">
        <v>59.3</v>
      </c>
      <c r="U20" t="s">
        <v>6336</v>
      </c>
      <c r="V20">
        <v>2025</v>
      </c>
      <c r="W20" t="s">
        <v>6331</v>
      </c>
      <c r="X20" t="str">
        <f>_xlfn.XLOOKUP(Orders_C[[#This Row],[Product_ID]],Products_C[Product_ID],Products_C[Product_Name])</f>
        <v>Krushers</v>
      </c>
      <c r="Y20" t="str">
        <f>_xlfn.XLOOKUP(Orders_C[[#This Row],[Product_ID]],Products_C[Product_ID],Products_C[Category])</f>
        <v>Dessert</v>
      </c>
      <c r="Z20" t="str">
        <f>_xlfn.XLOOKUP(Orders_C[[#This Row],[Store_ID]],Stores_c[Store_ID],Stores_c[City])</f>
        <v>New Robert</v>
      </c>
      <c r="AA20" t="str">
        <f>_xlfn.XLOOKUP(Orders_C[[#This Row],[Customer_ID]],Customers_c[Customer_ID],Customers_c[Customer_Name])</f>
        <v>Daniel Lane</v>
      </c>
      <c r="AB20" s="6">
        <f>Orders_C[[#This Row],[Quantity]]*Orders_C[[#This Row],[Unit_Price]]*(1-Orders_C[[#This Row],[Discount %]])+Orders_C[[#This Row],[Tax]]</f>
        <v>146.29999999999998</v>
      </c>
      <c r="AC20" s="9">
        <f>(Orders_C[[#This Row],[Unit_Price]]*Orders_C[[#This Row],[Quantity]])-Orders_C[[#This Row],[Discount]]+Orders_C[[#This Row],[Tax]]</f>
        <v>151.69999999999999</v>
      </c>
      <c r="AD20" t="str">
        <f>IF(COUNTIF(Orders_C[[#All],[Customer_ID]],Orders_C[[#This Row],[Customer_ID]])&gt;1,"Repeat","New")</f>
        <v>Repeat</v>
      </c>
      <c r="AE20" t="str" cm="1">
        <f t="array" ref="AE20">_xlfn.XLOOKUP(Orders_C[[#This Row],[Store_ID]],Stores_c[[#All],[Store_ID]],Stores_c[[#All],[City]])</f>
        <v>New Robert</v>
      </c>
      <c r="AF20" t="str" cm="1">
        <f t="array" ref="AF20">_xlfn.XLOOKUP(Orders_C[[#This Row],[Store_ID]],Stores_c[[#All],[Store_ID]],Stores_c[[#All],[Manager_Name]])</f>
        <v>Krista Webb</v>
      </c>
      <c r="AG20" t="str" cm="1">
        <f t="array" ref="AG20">_xlfn.XLOOKUP(Orders_C[[#This Row],[Store_ID]],Stores_c[[#All],[Store_ID]],Stores_c[[#All],[Store_Type]])</f>
        <v>Drive-Thru</v>
      </c>
    </row>
    <row r="21" spans="1:33" x14ac:dyDescent="0.25">
      <c r="A21">
        <v>10031</v>
      </c>
      <c r="B21" s="1">
        <v>46057</v>
      </c>
      <c r="C21" s="2">
        <v>6.3182870370370375E-2</v>
      </c>
      <c r="D21">
        <v>1290</v>
      </c>
      <c r="E21">
        <v>223</v>
      </c>
      <c r="F21">
        <v>532</v>
      </c>
      <c r="G21">
        <v>303</v>
      </c>
      <c r="H21">
        <v>1</v>
      </c>
      <c r="I21">
        <v>154</v>
      </c>
      <c r="J21">
        <v>10</v>
      </c>
      <c r="K21">
        <v>7.7</v>
      </c>
      <c r="L21">
        <v>151.69999999999999</v>
      </c>
      <c r="M21" t="s">
        <v>20</v>
      </c>
      <c r="N21" t="s">
        <v>22</v>
      </c>
      <c r="O21">
        <v>14</v>
      </c>
      <c r="P21">
        <v>5</v>
      </c>
      <c r="Q21" t="s">
        <v>4054</v>
      </c>
      <c r="R21">
        <v>503</v>
      </c>
      <c r="S21" s="3">
        <v>0.1</v>
      </c>
      <c r="T21" s="6">
        <v>59.3</v>
      </c>
      <c r="U21" t="s">
        <v>6338</v>
      </c>
      <c r="V21">
        <v>2026</v>
      </c>
      <c r="W21" t="s">
        <v>6333</v>
      </c>
      <c r="X21" t="str">
        <f>_xlfn.XLOOKUP(Orders_C[[#This Row],[Product_ID]],Products_C[Product_ID],Products_C[Product_Name])</f>
        <v>Chocolate Lava Cake</v>
      </c>
      <c r="Y21" t="str">
        <f>_xlfn.XLOOKUP(Orders_C[[#This Row],[Product_ID]],Products_C[Product_ID],Products_C[Category])</f>
        <v>Chicken</v>
      </c>
      <c r="Z21" t="str">
        <f>_xlfn.XLOOKUP(Orders_C[[#This Row],[Store_ID]],Stores_c[Store_ID],Stores_c[City])</f>
        <v>Chambershaven</v>
      </c>
      <c r="AA21" t="str">
        <f>_xlfn.XLOOKUP(Orders_C[[#This Row],[Customer_ID]],Customers_c[Customer_ID],Customers_c[Customer_Name])</f>
        <v>William Weiss</v>
      </c>
      <c r="AB21" s="6">
        <f>Orders_C[[#This Row],[Quantity]]*Orders_C[[#This Row],[Unit_Price]]*(1-Orders_C[[#This Row],[Discount %]])+Orders_C[[#This Row],[Tax]]</f>
        <v>146.29999999999998</v>
      </c>
      <c r="AC21" s="9">
        <f>(Orders_C[[#This Row],[Unit_Price]]*Orders_C[[#This Row],[Quantity]])-Orders_C[[#This Row],[Discount]]+Orders_C[[#This Row],[Tax]]</f>
        <v>151.69999999999999</v>
      </c>
      <c r="AD21" t="str">
        <f>IF(COUNTIF(Orders_C[[#All],[Customer_ID]],Orders_C[[#This Row],[Customer_ID]])&gt;1,"Repeat","New")</f>
        <v>Repeat</v>
      </c>
      <c r="AE21" t="str" cm="1">
        <f t="array" ref="AE21">_xlfn.XLOOKUP(Orders_C[[#This Row],[Store_ID]],Stores_c[[#All],[Store_ID]],Stores_c[[#All],[City]])</f>
        <v>Chambershaven</v>
      </c>
      <c r="AF21" t="str" cm="1">
        <f t="array" ref="AF21">_xlfn.XLOOKUP(Orders_C[[#This Row],[Store_ID]],Stores_c[[#All],[Store_ID]],Stores_c[[#All],[Manager_Name]])</f>
        <v>Virginia Webster</v>
      </c>
      <c r="AG21" t="str" cm="1">
        <f t="array" ref="AG21">_xlfn.XLOOKUP(Orders_C[[#This Row],[Store_ID]],Stores_c[[#All],[Store_ID]],Stores_c[[#All],[Store_Type]])</f>
        <v>Street</v>
      </c>
    </row>
    <row r="22" spans="1:33" x14ac:dyDescent="0.25">
      <c r="A22">
        <v>6870</v>
      </c>
      <c r="B22" s="1">
        <v>45974</v>
      </c>
      <c r="C22" s="2">
        <v>0.55025462962962968</v>
      </c>
      <c r="D22">
        <v>1141</v>
      </c>
      <c r="E22">
        <v>213</v>
      </c>
      <c r="F22">
        <v>469</v>
      </c>
      <c r="G22">
        <v>310</v>
      </c>
      <c r="H22">
        <v>1</v>
      </c>
      <c r="I22">
        <v>166</v>
      </c>
      <c r="J22">
        <v>15</v>
      </c>
      <c r="K22">
        <v>8.3000000000000007</v>
      </c>
      <c r="L22">
        <v>159.30000000000001</v>
      </c>
      <c r="M22" t="s">
        <v>19</v>
      </c>
      <c r="N22" t="s">
        <v>22</v>
      </c>
      <c r="O22">
        <v>12</v>
      </c>
      <c r="P22">
        <v>5</v>
      </c>
      <c r="Q22" t="s">
        <v>893</v>
      </c>
      <c r="R22">
        <v>501</v>
      </c>
      <c r="S22" s="3">
        <v>0.15</v>
      </c>
      <c r="T22" s="6">
        <v>59.700000000000017</v>
      </c>
      <c r="U22" t="s">
        <v>6336</v>
      </c>
      <c r="V22">
        <v>2025</v>
      </c>
      <c r="W22" t="s">
        <v>6333</v>
      </c>
      <c r="X22" t="str">
        <f>_xlfn.XLOOKUP(Orders_C[[#This Row],[Product_ID]],Products_C[Product_ID],Products_C[Product_Name])</f>
        <v>Chicken Bucket</v>
      </c>
      <c r="Y22" t="str">
        <f>_xlfn.XLOOKUP(Orders_C[[#This Row],[Product_ID]],Products_C[Product_ID],Products_C[Category])</f>
        <v>Chicken</v>
      </c>
      <c r="Z22" t="str">
        <f>_xlfn.XLOOKUP(Orders_C[[#This Row],[Store_ID]],Stores_c[Store_ID],Stores_c[City])</f>
        <v>Lake Kristashire</v>
      </c>
      <c r="AA22" t="str">
        <f>_xlfn.XLOOKUP(Orders_C[[#This Row],[Customer_ID]],Customers_c[Customer_ID],Customers_c[Customer_Name])</f>
        <v>Mary Brooks DVM</v>
      </c>
      <c r="AB22" s="6">
        <f>Orders_C[[#This Row],[Quantity]]*Orders_C[[#This Row],[Unit_Price]]*(1-Orders_C[[#This Row],[Discount %]])+Orders_C[[#This Row],[Tax]]</f>
        <v>149.4</v>
      </c>
      <c r="AC22" s="9">
        <f>(Orders_C[[#This Row],[Unit_Price]]*Orders_C[[#This Row],[Quantity]])-Orders_C[[#This Row],[Discount]]+Orders_C[[#This Row],[Tax]]</f>
        <v>159.30000000000001</v>
      </c>
      <c r="AD22" t="str">
        <f>IF(COUNTIF(Orders_C[[#All],[Customer_ID]],Orders_C[[#This Row],[Customer_ID]])&gt;1,"Repeat","New")</f>
        <v>Repeat</v>
      </c>
      <c r="AE22" t="str" cm="1">
        <f t="array" ref="AE22">_xlfn.XLOOKUP(Orders_C[[#This Row],[Store_ID]],Stores_c[[#All],[Store_ID]],Stores_c[[#All],[City]])</f>
        <v>Lake Kristashire</v>
      </c>
      <c r="AF22" t="str" cm="1">
        <f t="array" ref="AF22">_xlfn.XLOOKUP(Orders_C[[#This Row],[Store_ID]],Stores_c[[#All],[Store_ID]],Stores_c[[#All],[Manager_Name]])</f>
        <v>Andrea Daugherty</v>
      </c>
      <c r="AG22" t="str" cm="1">
        <f t="array" ref="AG22">_xlfn.XLOOKUP(Orders_C[[#This Row],[Store_ID]],Stores_c[[#All],[Store_ID]],Stores_c[[#All],[Store_Type]])</f>
        <v>Mall</v>
      </c>
    </row>
    <row r="23" spans="1:33" x14ac:dyDescent="0.25">
      <c r="A23">
        <v>9743</v>
      </c>
      <c r="B23" s="1">
        <v>45954</v>
      </c>
      <c r="C23" s="2">
        <v>0.80072916666666671</v>
      </c>
      <c r="D23">
        <v>1137</v>
      </c>
      <c r="E23">
        <v>222</v>
      </c>
      <c r="F23">
        <v>518</v>
      </c>
      <c r="G23">
        <v>331</v>
      </c>
      <c r="H23">
        <v>1</v>
      </c>
      <c r="I23">
        <v>166</v>
      </c>
      <c r="J23">
        <v>15</v>
      </c>
      <c r="K23">
        <v>8.3000000000000007</v>
      </c>
      <c r="L23">
        <v>159.30000000000001</v>
      </c>
      <c r="M23" t="s">
        <v>18</v>
      </c>
      <c r="N23" t="s">
        <v>21</v>
      </c>
      <c r="O23">
        <v>20</v>
      </c>
      <c r="P23">
        <v>4</v>
      </c>
      <c r="Q23" t="s">
        <v>3766</v>
      </c>
      <c r="R23">
        <v>510</v>
      </c>
      <c r="S23" s="3">
        <v>0.15</v>
      </c>
      <c r="T23" s="6">
        <v>59.700000000000017</v>
      </c>
      <c r="U23" t="s">
        <v>6332</v>
      </c>
      <c r="V23">
        <v>2025</v>
      </c>
      <c r="W23" t="s">
        <v>6333</v>
      </c>
      <c r="X23" t="str">
        <f>_xlfn.XLOOKUP(Orders_C[[#This Row],[Product_ID]],Products_C[Product_ID],Products_C[Product_Name])</f>
        <v>Chicken Bucket</v>
      </c>
      <c r="Y23" t="str">
        <f>_xlfn.XLOOKUP(Orders_C[[#This Row],[Product_ID]],Products_C[Product_ID],Products_C[Category])</f>
        <v>Beverage</v>
      </c>
      <c r="Z23" t="str">
        <f>_xlfn.XLOOKUP(Orders_C[[#This Row],[Store_ID]],Stores_c[Store_ID],Stores_c[City])</f>
        <v>New Steven</v>
      </c>
      <c r="AA23" t="str">
        <f>_xlfn.XLOOKUP(Orders_C[[#This Row],[Customer_ID]],Customers_c[Customer_ID],Customers_c[Customer_Name])</f>
        <v>Joseph Hodge</v>
      </c>
      <c r="AB23" s="6">
        <f>Orders_C[[#This Row],[Quantity]]*Orders_C[[#This Row],[Unit_Price]]*(1-Orders_C[[#This Row],[Discount %]])+Orders_C[[#This Row],[Tax]]</f>
        <v>149.4</v>
      </c>
      <c r="AC23" s="9">
        <f>(Orders_C[[#This Row],[Unit_Price]]*Orders_C[[#This Row],[Quantity]])-Orders_C[[#This Row],[Discount]]+Orders_C[[#This Row],[Tax]]</f>
        <v>159.30000000000001</v>
      </c>
      <c r="AD23" t="str">
        <f>IF(COUNTIF(Orders_C[[#All],[Customer_ID]],Orders_C[[#This Row],[Customer_ID]])&gt;1,"Repeat","New")</f>
        <v>Repeat</v>
      </c>
      <c r="AE23" t="str" cm="1">
        <f t="array" ref="AE23">_xlfn.XLOOKUP(Orders_C[[#This Row],[Store_ID]],Stores_c[[#All],[Store_ID]],Stores_c[[#All],[City]])</f>
        <v>New Steven</v>
      </c>
      <c r="AF23" t="str" cm="1">
        <f t="array" ref="AF23">_xlfn.XLOOKUP(Orders_C[[#This Row],[Store_ID]],Stores_c[[#All],[Store_ID]],Stores_c[[#All],[Manager_Name]])</f>
        <v>Terri Martinez</v>
      </c>
      <c r="AG23" t="str" cm="1">
        <f t="array" ref="AG23">_xlfn.XLOOKUP(Orders_C[[#This Row],[Store_ID]],Stores_c[[#All],[Store_ID]],Stores_c[[#All],[Store_Type]])</f>
        <v>Drive-Thru</v>
      </c>
    </row>
    <row r="24" spans="1:33" x14ac:dyDescent="0.25">
      <c r="A24">
        <v>9582</v>
      </c>
      <c r="B24" s="1">
        <v>45804</v>
      </c>
      <c r="C24" s="2">
        <v>0.53429398148148144</v>
      </c>
      <c r="D24">
        <v>1634</v>
      </c>
      <c r="E24">
        <v>224</v>
      </c>
      <c r="F24">
        <v>489</v>
      </c>
      <c r="G24">
        <v>303</v>
      </c>
      <c r="H24">
        <v>1</v>
      </c>
      <c r="I24">
        <v>155</v>
      </c>
      <c r="J24">
        <v>10</v>
      </c>
      <c r="K24">
        <v>7.75</v>
      </c>
      <c r="L24">
        <v>152.75</v>
      </c>
      <c r="M24" t="s">
        <v>20</v>
      </c>
      <c r="N24" t="s">
        <v>21</v>
      </c>
      <c r="O24">
        <v>25</v>
      </c>
      <c r="P24">
        <v>2</v>
      </c>
      <c r="Q24" t="s">
        <v>3605</v>
      </c>
      <c r="R24">
        <v>506</v>
      </c>
      <c r="S24" s="3">
        <v>0.1</v>
      </c>
      <c r="T24" s="6">
        <v>59.75</v>
      </c>
      <c r="U24" t="s">
        <v>6339</v>
      </c>
      <c r="V24">
        <v>2025</v>
      </c>
      <c r="W24" t="s">
        <v>6329</v>
      </c>
      <c r="X24" t="str">
        <f>_xlfn.XLOOKUP(Orders_C[[#This Row],[Product_ID]],Products_C[Product_ID],Products_C[Product_Name])</f>
        <v>Chocolate Lava Cake</v>
      </c>
      <c r="Y24" t="str">
        <f>_xlfn.XLOOKUP(Orders_C[[#This Row],[Product_ID]],Products_C[Product_ID],Products_C[Category])</f>
        <v>Chicken</v>
      </c>
      <c r="Z24" t="str">
        <f>_xlfn.XLOOKUP(Orders_C[[#This Row],[Store_ID]],Stores_c[Store_ID],Stores_c[City])</f>
        <v>Valdezton</v>
      </c>
      <c r="AA24" t="str">
        <f>_xlfn.XLOOKUP(Orders_C[[#This Row],[Customer_ID]],Customers_c[Customer_ID],Customers_c[Customer_Name])</f>
        <v>Cynthia Soto</v>
      </c>
      <c r="AB24" s="6">
        <f>Orders_C[[#This Row],[Quantity]]*Orders_C[[#This Row],[Unit_Price]]*(1-Orders_C[[#This Row],[Discount %]])+Orders_C[[#This Row],[Tax]]</f>
        <v>147.25</v>
      </c>
      <c r="AC24" s="9">
        <f>(Orders_C[[#This Row],[Unit_Price]]*Orders_C[[#This Row],[Quantity]])-Orders_C[[#This Row],[Discount]]+Orders_C[[#This Row],[Tax]]</f>
        <v>152.75</v>
      </c>
      <c r="AD24" t="str">
        <f>IF(COUNTIF(Orders_C[[#All],[Customer_ID]],Orders_C[[#This Row],[Customer_ID]])&gt;1,"Repeat","New")</f>
        <v>Repeat</v>
      </c>
      <c r="AE24" t="str" cm="1">
        <f t="array" ref="AE24">_xlfn.XLOOKUP(Orders_C[[#This Row],[Store_ID]],Stores_c[[#All],[Store_ID]],Stores_c[[#All],[City]])</f>
        <v>Valdezton</v>
      </c>
      <c r="AF24" t="str" cm="1">
        <f t="array" ref="AF24">_xlfn.XLOOKUP(Orders_C[[#This Row],[Store_ID]],Stores_c[[#All],[Store_ID]],Stores_c[[#All],[Manager_Name]])</f>
        <v>John Rodriguez</v>
      </c>
      <c r="AG24" t="str" cm="1">
        <f t="array" ref="AG24">_xlfn.XLOOKUP(Orders_C[[#This Row],[Store_ID]],Stores_c[[#All],[Store_ID]],Stores_c[[#All],[Store_Type]])</f>
        <v>Street</v>
      </c>
    </row>
    <row r="25" spans="1:33" x14ac:dyDescent="0.25">
      <c r="A25">
        <v>6357</v>
      </c>
      <c r="B25" s="1">
        <v>45804</v>
      </c>
      <c r="C25" s="2">
        <v>0.69450231481481484</v>
      </c>
      <c r="D25">
        <v>1421</v>
      </c>
      <c r="E25">
        <v>206</v>
      </c>
      <c r="F25">
        <v>460</v>
      </c>
      <c r="G25">
        <v>309</v>
      </c>
      <c r="H25">
        <v>1</v>
      </c>
      <c r="I25">
        <v>168</v>
      </c>
      <c r="J25">
        <v>15</v>
      </c>
      <c r="K25">
        <v>8.4</v>
      </c>
      <c r="L25">
        <v>161.4</v>
      </c>
      <c r="M25" t="s">
        <v>20</v>
      </c>
      <c r="N25" t="s">
        <v>23</v>
      </c>
      <c r="O25">
        <v>54</v>
      </c>
      <c r="P25">
        <v>3</v>
      </c>
      <c r="Q25" t="s">
        <v>380</v>
      </c>
      <c r="R25">
        <v>503</v>
      </c>
      <c r="S25" s="3">
        <v>0.15</v>
      </c>
      <c r="T25" s="6">
        <v>60.600000000000009</v>
      </c>
      <c r="U25" t="s">
        <v>6339</v>
      </c>
      <c r="V25">
        <v>2025</v>
      </c>
      <c r="W25" t="s">
        <v>6331</v>
      </c>
      <c r="X25" t="str">
        <f>_xlfn.XLOOKUP(Orders_C[[#This Row],[Product_ID]],Products_C[Product_ID],Products_C[Product_Name])</f>
        <v>Chicken Bucket</v>
      </c>
      <c r="Y25" t="str">
        <f>_xlfn.XLOOKUP(Orders_C[[#This Row],[Product_ID]],Products_C[Product_ID],Products_C[Category])</f>
        <v>Dessert</v>
      </c>
      <c r="Z25" t="str">
        <f>_xlfn.XLOOKUP(Orders_C[[#This Row],[Store_ID]],Stores_c[Store_ID],Stores_c[City])</f>
        <v>West Matthew</v>
      </c>
      <c r="AA25" t="str">
        <f>_xlfn.XLOOKUP(Orders_C[[#This Row],[Customer_ID]],Customers_c[Customer_ID],Customers_c[Customer_Name])</f>
        <v>Bradley Beasley</v>
      </c>
      <c r="AB25" s="6">
        <f>Orders_C[[#This Row],[Quantity]]*Orders_C[[#This Row],[Unit_Price]]*(1-Orders_C[[#This Row],[Discount %]])+Orders_C[[#This Row],[Tax]]</f>
        <v>151.19999999999999</v>
      </c>
      <c r="AC25" s="9">
        <f>(Orders_C[[#This Row],[Unit_Price]]*Orders_C[[#This Row],[Quantity]])-Orders_C[[#This Row],[Discount]]+Orders_C[[#This Row],[Tax]]</f>
        <v>161.4</v>
      </c>
      <c r="AD25" t="str">
        <f>IF(COUNTIF(Orders_C[[#All],[Customer_ID]],Orders_C[[#This Row],[Customer_ID]])&gt;1,"Repeat","New")</f>
        <v>Repeat</v>
      </c>
      <c r="AE25" t="str" cm="1">
        <f t="array" ref="AE25">_xlfn.XLOOKUP(Orders_C[[#This Row],[Store_ID]],Stores_c[[#All],[Store_ID]],Stores_c[[#All],[City]])</f>
        <v>West Matthew</v>
      </c>
      <c r="AF25" t="str" cm="1">
        <f t="array" ref="AF25">_xlfn.XLOOKUP(Orders_C[[#This Row],[Store_ID]],Stores_c[[#All],[Store_ID]],Stores_c[[#All],[Manager_Name]])</f>
        <v>Miguel Kidd</v>
      </c>
      <c r="AG25" t="str" cm="1">
        <f t="array" ref="AG25">_xlfn.XLOOKUP(Orders_C[[#This Row],[Store_ID]],Stores_c[[#All],[Store_ID]],Stores_c[[#All],[Store_Type]])</f>
        <v>Drive-Thru</v>
      </c>
    </row>
    <row r="26" spans="1:33" x14ac:dyDescent="0.25">
      <c r="A26">
        <v>10400</v>
      </c>
      <c r="B26" s="1">
        <v>45780</v>
      </c>
      <c r="C26" s="2">
        <v>0.89656250000000004</v>
      </c>
      <c r="D26">
        <v>1569</v>
      </c>
      <c r="E26">
        <v>222</v>
      </c>
      <c r="F26">
        <v>464</v>
      </c>
      <c r="G26">
        <v>325</v>
      </c>
      <c r="H26">
        <v>1</v>
      </c>
      <c r="I26">
        <v>157</v>
      </c>
      <c r="J26">
        <v>10</v>
      </c>
      <c r="K26">
        <v>7.8500000000000014</v>
      </c>
      <c r="L26">
        <v>154.85</v>
      </c>
      <c r="M26" t="s">
        <v>19</v>
      </c>
      <c r="N26" t="s">
        <v>22</v>
      </c>
      <c r="O26">
        <v>42</v>
      </c>
      <c r="P26">
        <v>1</v>
      </c>
      <c r="Q26" t="s">
        <v>4423</v>
      </c>
      <c r="R26">
        <v>502</v>
      </c>
      <c r="S26" s="3">
        <v>0.1</v>
      </c>
      <c r="T26" s="6">
        <v>60.649999999999991</v>
      </c>
      <c r="U26" t="s">
        <v>6339</v>
      </c>
      <c r="V26">
        <v>2025</v>
      </c>
      <c r="W26" t="s">
        <v>6331</v>
      </c>
      <c r="X26" t="str">
        <f>_xlfn.XLOOKUP(Orders_C[[#This Row],[Product_ID]],Products_C[Product_ID],Products_C[Product_Name])</f>
        <v>Veg Burger</v>
      </c>
      <c r="Y26" t="str">
        <f>_xlfn.XLOOKUP(Orders_C[[#This Row],[Product_ID]],Products_C[Product_ID],Products_C[Category])</f>
        <v>Chicken</v>
      </c>
      <c r="Z26" t="str">
        <f>_xlfn.XLOOKUP(Orders_C[[#This Row],[Store_ID]],Stores_c[Store_ID],Stores_c[City])</f>
        <v>New Steven</v>
      </c>
      <c r="AA26" t="str">
        <f>_xlfn.XLOOKUP(Orders_C[[#This Row],[Customer_ID]],Customers_c[Customer_ID],Customers_c[Customer_Name])</f>
        <v>Colton Faulkner</v>
      </c>
      <c r="AB26" s="6">
        <f>Orders_C[[#This Row],[Quantity]]*Orders_C[[#This Row],[Unit_Price]]*(1-Orders_C[[#This Row],[Discount %]])+Orders_C[[#This Row],[Tax]]</f>
        <v>149.15</v>
      </c>
      <c r="AC26" s="9">
        <f>(Orders_C[[#This Row],[Unit_Price]]*Orders_C[[#This Row],[Quantity]])-Orders_C[[#This Row],[Discount]]+Orders_C[[#This Row],[Tax]]</f>
        <v>154.85</v>
      </c>
      <c r="AD26" t="str">
        <f>IF(COUNTIF(Orders_C[[#All],[Customer_ID]],Orders_C[[#This Row],[Customer_ID]])&gt;1,"Repeat","New")</f>
        <v>Repeat</v>
      </c>
      <c r="AE26" t="str" cm="1">
        <f t="array" ref="AE26">_xlfn.XLOOKUP(Orders_C[[#This Row],[Store_ID]],Stores_c[[#All],[Store_ID]],Stores_c[[#All],[City]])</f>
        <v>New Steven</v>
      </c>
      <c r="AF26" t="str" cm="1">
        <f t="array" ref="AF26">_xlfn.XLOOKUP(Orders_C[[#This Row],[Store_ID]],Stores_c[[#All],[Store_ID]],Stores_c[[#All],[Manager_Name]])</f>
        <v>Terri Martinez</v>
      </c>
      <c r="AG26" t="str" cm="1">
        <f t="array" ref="AG26">_xlfn.XLOOKUP(Orders_C[[#This Row],[Store_ID]],Stores_c[[#All],[Store_ID]],Stores_c[[#All],[Store_Type]])</f>
        <v>Drive-Thru</v>
      </c>
    </row>
    <row r="27" spans="1:33" x14ac:dyDescent="0.25">
      <c r="A27">
        <v>6288</v>
      </c>
      <c r="B27" s="1">
        <v>45954</v>
      </c>
      <c r="C27" s="2">
        <v>8.3993055555555557E-2</v>
      </c>
      <c r="D27">
        <v>1349</v>
      </c>
      <c r="E27">
        <v>211</v>
      </c>
      <c r="F27">
        <v>501</v>
      </c>
      <c r="G27">
        <v>333</v>
      </c>
      <c r="H27">
        <v>1</v>
      </c>
      <c r="I27">
        <v>158</v>
      </c>
      <c r="J27">
        <v>10</v>
      </c>
      <c r="K27">
        <v>7.9</v>
      </c>
      <c r="L27">
        <v>155.9</v>
      </c>
      <c r="M27" t="s">
        <v>18</v>
      </c>
      <c r="N27" t="s">
        <v>23</v>
      </c>
      <c r="O27">
        <v>15</v>
      </c>
      <c r="P27">
        <v>1</v>
      </c>
      <c r="Q27" t="s">
        <v>311</v>
      </c>
      <c r="R27">
        <v>509</v>
      </c>
      <c r="S27" s="3">
        <v>0.1</v>
      </c>
      <c r="T27" s="6">
        <v>61.100000000000009</v>
      </c>
      <c r="U27" t="s">
        <v>6332</v>
      </c>
      <c r="V27">
        <v>2025</v>
      </c>
      <c r="W27" t="s">
        <v>6333</v>
      </c>
      <c r="X27" t="str">
        <f>_xlfn.XLOOKUP(Orders_C[[#This Row],[Product_ID]],Products_C[Product_ID],Products_C[Product_Name])</f>
        <v>Chicken Wings</v>
      </c>
      <c r="Y27" t="str">
        <f>_xlfn.XLOOKUP(Orders_C[[#This Row],[Product_ID]],Products_C[Product_ID],Products_C[Category])</f>
        <v>Burger</v>
      </c>
      <c r="Z27" t="str">
        <f>_xlfn.XLOOKUP(Orders_C[[#This Row],[Store_ID]],Stores_c[Store_ID],Stores_c[City])</f>
        <v>North Robertstad</v>
      </c>
      <c r="AA27" t="str">
        <f>_xlfn.XLOOKUP(Orders_C[[#This Row],[Customer_ID]],Customers_c[Customer_ID],Customers_c[Customer_Name])</f>
        <v>Willie Medina</v>
      </c>
      <c r="AB27" s="6">
        <f>Orders_C[[#This Row],[Quantity]]*Orders_C[[#This Row],[Unit_Price]]*(1-Orders_C[[#This Row],[Discount %]])+Orders_C[[#This Row],[Tax]]</f>
        <v>150.10000000000002</v>
      </c>
      <c r="AC27" s="9">
        <f>(Orders_C[[#This Row],[Unit_Price]]*Orders_C[[#This Row],[Quantity]])-Orders_C[[#This Row],[Discount]]+Orders_C[[#This Row],[Tax]]</f>
        <v>155.9</v>
      </c>
      <c r="AD27" t="str">
        <f>IF(COUNTIF(Orders_C[[#All],[Customer_ID]],Orders_C[[#This Row],[Customer_ID]])&gt;1,"Repeat","New")</f>
        <v>Repeat</v>
      </c>
      <c r="AE27" t="str" cm="1">
        <f t="array" ref="AE27">_xlfn.XLOOKUP(Orders_C[[#This Row],[Store_ID]],Stores_c[[#All],[Store_ID]],Stores_c[[#All],[City]])</f>
        <v>North Robertstad</v>
      </c>
      <c r="AF27" t="str" cm="1">
        <f t="array" ref="AF27">_xlfn.XLOOKUP(Orders_C[[#This Row],[Store_ID]],Stores_c[[#All],[Store_ID]],Stores_c[[#All],[Manager_Name]])</f>
        <v>Mary Lewis</v>
      </c>
      <c r="AG27" t="str" cm="1">
        <f t="array" ref="AG27">_xlfn.XLOOKUP(Orders_C[[#This Row],[Store_ID]],Stores_c[[#All],[Store_ID]],Stores_c[[#All],[Store_Type]])</f>
        <v>Street</v>
      </c>
    </row>
    <row r="28" spans="1:33" x14ac:dyDescent="0.25">
      <c r="A28">
        <v>6821</v>
      </c>
      <c r="B28" s="1">
        <v>46048</v>
      </c>
      <c r="C28" s="2">
        <v>0.6041319444444444</v>
      </c>
      <c r="D28">
        <v>1187</v>
      </c>
      <c r="E28">
        <v>213</v>
      </c>
      <c r="F28">
        <v>533</v>
      </c>
      <c r="G28">
        <v>310</v>
      </c>
      <c r="H28">
        <v>1</v>
      </c>
      <c r="I28">
        <v>170</v>
      </c>
      <c r="J28">
        <v>15</v>
      </c>
      <c r="K28">
        <v>8.5</v>
      </c>
      <c r="L28">
        <v>163.5</v>
      </c>
      <c r="M28" t="s">
        <v>19</v>
      </c>
      <c r="N28" t="s">
        <v>21</v>
      </c>
      <c r="O28">
        <v>12</v>
      </c>
      <c r="P28">
        <v>5</v>
      </c>
      <c r="Q28" t="s">
        <v>844</v>
      </c>
      <c r="R28">
        <v>505</v>
      </c>
      <c r="S28" s="3">
        <v>0.15</v>
      </c>
      <c r="T28" s="6">
        <v>61.5</v>
      </c>
      <c r="U28" t="s">
        <v>6330</v>
      </c>
      <c r="V28">
        <v>2026</v>
      </c>
      <c r="W28" t="s">
        <v>6333</v>
      </c>
      <c r="X28" t="str">
        <f>_xlfn.XLOOKUP(Orders_C[[#This Row],[Product_ID]],Products_C[Product_ID],Products_C[Product_Name])</f>
        <v>Chicken Bucket</v>
      </c>
      <c r="Y28" t="str">
        <f>_xlfn.XLOOKUP(Orders_C[[#This Row],[Product_ID]],Products_C[Product_ID],Products_C[Category])</f>
        <v>Chicken</v>
      </c>
      <c r="Z28" t="str">
        <f>_xlfn.XLOOKUP(Orders_C[[#This Row],[Store_ID]],Stores_c[Store_ID],Stores_c[City])</f>
        <v>Lake Kristashire</v>
      </c>
      <c r="AA28" t="str">
        <f>_xlfn.XLOOKUP(Orders_C[[#This Row],[Customer_ID]],Customers_c[Customer_ID],Customers_c[Customer_Name])</f>
        <v>Jessica White</v>
      </c>
      <c r="AB28" s="6">
        <f>Orders_C[[#This Row],[Quantity]]*Orders_C[[#This Row],[Unit_Price]]*(1-Orders_C[[#This Row],[Discount %]])+Orders_C[[#This Row],[Tax]]</f>
        <v>153</v>
      </c>
      <c r="AC28" s="9">
        <f>(Orders_C[[#This Row],[Unit_Price]]*Orders_C[[#This Row],[Quantity]])-Orders_C[[#This Row],[Discount]]+Orders_C[[#This Row],[Tax]]</f>
        <v>163.5</v>
      </c>
      <c r="AD28" t="str">
        <f>IF(COUNTIF(Orders_C[[#All],[Customer_ID]],Orders_C[[#This Row],[Customer_ID]])&gt;1,"Repeat","New")</f>
        <v>Repeat</v>
      </c>
      <c r="AE28" t="str" cm="1">
        <f t="array" ref="AE28">_xlfn.XLOOKUP(Orders_C[[#This Row],[Store_ID]],Stores_c[[#All],[Store_ID]],Stores_c[[#All],[City]])</f>
        <v>Lake Kristashire</v>
      </c>
      <c r="AF28" t="str" cm="1">
        <f t="array" ref="AF28">_xlfn.XLOOKUP(Orders_C[[#This Row],[Store_ID]],Stores_c[[#All],[Store_ID]],Stores_c[[#All],[Manager_Name]])</f>
        <v>Andrea Daugherty</v>
      </c>
      <c r="AG28" t="str" cm="1">
        <f t="array" ref="AG28">_xlfn.XLOOKUP(Orders_C[[#This Row],[Store_ID]],Stores_c[[#All],[Store_ID]],Stores_c[[#All],[Store_Type]])</f>
        <v>Mall</v>
      </c>
    </row>
    <row r="29" spans="1:33" x14ac:dyDescent="0.25">
      <c r="A29">
        <v>9548</v>
      </c>
      <c r="B29" s="1">
        <v>46039</v>
      </c>
      <c r="C29" s="2">
        <v>0.39829861111111109</v>
      </c>
      <c r="D29">
        <v>1368</v>
      </c>
      <c r="E29">
        <v>210</v>
      </c>
      <c r="F29">
        <v>508</v>
      </c>
      <c r="G29">
        <v>330</v>
      </c>
      <c r="H29">
        <v>1</v>
      </c>
      <c r="I29">
        <v>170</v>
      </c>
      <c r="J29">
        <v>15</v>
      </c>
      <c r="K29">
        <v>8.5</v>
      </c>
      <c r="L29">
        <v>163.5</v>
      </c>
      <c r="M29" t="s">
        <v>19</v>
      </c>
      <c r="N29" t="s">
        <v>21</v>
      </c>
      <c r="O29">
        <v>56</v>
      </c>
      <c r="P29">
        <v>5</v>
      </c>
      <c r="Q29" t="s">
        <v>3571</v>
      </c>
      <c r="R29">
        <v>505</v>
      </c>
      <c r="S29" s="3">
        <v>0.15</v>
      </c>
      <c r="T29" s="6">
        <v>61.5</v>
      </c>
      <c r="U29" t="s">
        <v>6330</v>
      </c>
      <c r="V29">
        <v>2026</v>
      </c>
      <c r="W29" t="s">
        <v>6331</v>
      </c>
      <c r="X29" t="str">
        <f>_xlfn.XLOOKUP(Orders_C[[#This Row],[Product_ID]],Products_C[Product_ID],Products_C[Product_Name])</f>
        <v>Rice Bowl</v>
      </c>
      <c r="Y29" t="str">
        <f>_xlfn.XLOOKUP(Orders_C[[#This Row],[Product_ID]],Products_C[Product_ID],Products_C[Category])</f>
        <v>Beverage</v>
      </c>
      <c r="Z29" t="str">
        <f>_xlfn.XLOOKUP(Orders_C[[#This Row],[Store_ID]],Stores_c[Store_ID],Stores_c[City])</f>
        <v>East William</v>
      </c>
      <c r="AA29" t="str">
        <f>_xlfn.XLOOKUP(Orders_C[[#This Row],[Customer_ID]],Customers_c[Customer_ID],Customers_c[Customer_Name])</f>
        <v>Diana Collins</v>
      </c>
      <c r="AB29" s="6">
        <f>Orders_C[[#This Row],[Quantity]]*Orders_C[[#This Row],[Unit_Price]]*(1-Orders_C[[#This Row],[Discount %]])+Orders_C[[#This Row],[Tax]]</f>
        <v>153</v>
      </c>
      <c r="AC29" s="9">
        <f>(Orders_C[[#This Row],[Unit_Price]]*Orders_C[[#This Row],[Quantity]])-Orders_C[[#This Row],[Discount]]+Orders_C[[#This Row],[Tax]]</f>
        <v>163.5</v>
      </c>
      <c r="AD29" t="str">
        <f>IF(COUNTIF(Orders_C[[#All],[Customer_ID]],Orders_C[[#This Row],[Customer_ID]])&gt;1,"Repeat","New")</f>
        <v>Repeat</v>
      </c>
      <c r="AE29" t="str" cm="1">
        <f t="array" ref="AE29">_xlfn.XLOOKUP(Orders_C[[#This Row],[Store_ID]],Stores_c[[#All],[Store_ID]],Stores_c[[#All],[City]])</f>
        <v>East William</v>
      </c>
      <c r="AF29" t="str" cm="1">
        <f t="array" ref="AF29">_xlfn.XLOOKUP(Orders_C[[#This Row],[Store_ID]],Stores_c[[#All],[Store_ID]],Stores_c[[#All],[Manager_Name]])</f>
        <v>Victoria Butler</v>
      </c>
      <c r="AG29" t="str" cm="1">
        <f t="array" ref="AG29">_xlfn.XLOOKUP(Orders_C[[#This Row],[Store_ID]],Stores_c[[#All],[Store_ID]],Stores_c[[#All],[Store_Type]])</f>
        <v>Drive-Thru</v>
      </c>
    </row>
    <row r="30" spans="1:33" x14ac:dyDescent="0.25">
      <c r="A30">
        <v>10222</v>
      </c>
      <c r="B30" s="1">
        <v>45812</v>
      </c>
      <c r="C30" s="2">
        <v>0.12</v>
      </c>
      <c r="D30">
        <v>1295</v>
      </c>
      <c r="E30">
        <v>201</v>
      </c>
      <c r="F30">
        <v>455</v>
      </c>
      <c r="G30">
        <v>308</v>
      </c>
      <c r="H30">
        <v>1</v>
      </c>
      <c r="I30">
        <v>170</v>
      </c>
      <c r="J30">
        <v>15</v>
      </c>
      <c r="K30">
        <v>8.5</v>
      </c>
      <c r="L30">
        <v>163.5</v>
      </c>
      <c r="M30" t="s">
        <v>18</v>
      </c>
      <c r="N30" t="s">
        <v>22</v>
      </c>
      <c r="O30">
        <v>41</v>
      </c>
      <c r="P30">
        <v>3</v>
      </c>
      <c r="Q30" t="s">
        <v>4245</v>
      </c>
      <c r="R30">
        <v>503</v>
      </c>
      <c r="S30" s="3">
        <v>0.15</v>
      </c>
      <c r="T30" s="6">
        <v>61.5</v>
      </c>
      <c r="U30" t="s">
        <v>6340</v>
      </c>
      <c r="V30">
        <v>2025</v>
      </c>
      <c r="W30" t="s">
        <v>6331</v>
      </c>
      <c r="X30" t="str">
        <f>_xlfn.XLOOKUP(Orders_C[[#This Row],[Product_ID]],Products_C[Product_ID],Products_C[Product_Name])</f>
        <v>Zinger Burger</v>
      </c>
      <c r="Y30" t="str">
        <f>_xlfn.XLOOKUP(Orders_C[[#This Row],[Product_ID]],Products_C[Product_ID],Products_C[Category])</f>
        <v>Beverage</v>
      </c>
      <c r="Z30" t="str">
        <f>_xlfn.XLOOKUP(Orders_C[[#This Row],[Store_ID]],Stores_c[Store_ID],Stores_c[City])</f>
        <v>Lake Nicholasburgh</v>
      </c>
      <c r="AA30" t="str">
        <f>_xlfn.XLOOKUP(Orders_C[[#This Row],[Customer_ID]],Customers_c[Customer_ID],Customers_c[Customer_Name])</f>
        <v>April Guerra</v>
      </c>
      <c r="AB30" s="6">
        <f>Orders_C[[#This Row],[Quantity]]*Orders_C[[#This Row],[Unit_Price]]*(1-Orders_C[[#This Row],[Discount %]])+Orders_C[[#This Row],[Tax]]</f>
        <v>153</v>
      </c>
      <c r="AC30" s="9">
        <f>(Orders_C[[#This Row],[Unit_Price]]*Orders_C[[#This Row],[Quantity]])-Orders_C[[#This Row],[Discount]]+Orders_C[[#This Row],[Tax]]</f>
        <v>163.5</v>
      </c>
      <c r="AD30" t="str">
        <f>IF(COUNTIF(Orders_C[[#All],[Customer_ID]],Orders_C[[#This Row],[Customer_ID]])&gt;1,"Repeat","New")</f>
        <v>Repeat</v>
      </c>
      <c r="AE30" t="str" cm="1">
        <f t="array" ref="AE30">_xlfn.XLOOKUP(Orders_C[[#This Row],[Store_ID]],Stores_c[[#All],[Store_ID]],Stores_c[[#All],[City]])</f>
        <v>Lake Nicholasburgh</v>
      </c>
      <c r="AF30" t="str" cm="1">
        <f t="array" ref="AF30">_xlfn.XLOOKUP(Orders_C[[#This Row],[Store_ID]],Stores_c[[#All],[Store_ID]],Stores_c[[#All],[Manager_Name]])</f>
        <v>Maurice Garcia</v>
      </c>
      <c r="AG30" t="str" cm="1">
        <f t="array" ref="AG30">_xlfn.XLOOKUP(Orders_C[[#This Row],[Store_ID]],Stores_c[[#All],[Store_ID]],Stores_c[[#All],[Store_Type]])</f>
        <v>Mall</v>
      </c>
    </row>
    <row r="31" spans="1:33" x14ac:dyDescent="0.25">
      <c r="A31">
        <v>8648</v>
      </c>
      <c r="B31" s="1">
        <v>46058</v>
      </c>
      <c r="C31" s="2">
        <v>0.43187500000000001</v>
      </c>
      <c r="D31">
        <v>1327</v>
      </c>
      <c r="E31">
        <v>214</v>
      </c>
      <c r="F31">
        <v>423</v>
      </c>
      <c r="G31">
        <v>316</v>
      </c>
      <c r="H31">
        <v>1</v>
      </c>
      <c r="I31">
        <v>159</v>
      </c>
      <c r="J31">
        <v>10</v>
      </c>
      <c r="K31">
        <v>7.95</v>
      </c>
      <c r="L31">
        <v>156.94999999999999</v>
      </c>
      <c r="M31" t="s">
        <v>18</v>
      </c>
      <c r="N31" t="s">
        <v>22</v>
      </c>
      <c r="O31">
        <v>18</v>
      </c>
      <c r="P31">
        <v>1</v>
      </c>
      <c r="Q31" t="s">
        <v>2671</v>
      </c>
      <c r="R31">
        <v>502</v>
      </c>
      <c r="S31" s="3">
        <v>0.1</v>
      </c>
      <c r="T31" s="6">
        <v>61.55</v>
      </c>
      <c r="U31" t="s">
        <v>6338</v>
      </c>
      <c r="V31">
        <v>2026</v>
      </c>
      <c r="W31" t="s">
        <v>6333</v>
      </c>
      <c r="X31" t="str">
        <f>_xlfn.XLOOKUP(Orders_C[[#This Row],[Product_ID]],Products_C[Product_ID],Products_C[Product_Name])</f>
        <v>Popcorn Chicken</v>
      </c>
      <c r="Y31" t="str">
        <f>_xlfn.XLOOKUP(Orders_C[[#This Row],[Product_ID]],Products_C[Product_ID],Products_C[Category])</f>
        <v>Dessert</v>
      </c>
      <c r="Z31" t="str">
        <f>_xlfn.XLOOKUP(Orders_C[[#This Row],[Store_ID]],Stores_c[Store_ID],Stores_c[City])</f>
        <v>New Robert</v>
      </c>
      <c r="AA31" t="str">
        <f>_xlfn.XLOOKUP(Orders_C[[#This Row],[Customer_ID]],Customers_c[Customer_ID],Customers_c[Customer_Name])</f>
        <v>James Robinson</v>
      </c>
      <c r="AB31" s="6">
        <f>Orders_C[[#This Row],[Quantity]]*Orders_C[[#This Row],[Unit_Price]]*(1-Orders_C[[#This Row],[Discount %]])+Orders_C[[#This Row],[Tax]]</f>
        <v>151.04999999999998</v>
      </c>
      <c r="AC31" s="9">
        <f>(Orders_C[[#This Row],[Unit_Price]]*Orders_C[[#This Row],[Quantity]])-Orders_C[[#This Row],[Discount]]+Orders_C[[#This Row],[Tax]]</f>
        <v>156.94999999999999</v>
      </c>
      <c r="AD31" t="str">
        <f>IF(COUNTIF(Orders_C[[#All],[Customer_ID]],Orders_C[[#This Row],[Customer_ID]])&gt;1,"Repeat","New")</f>
        <v>Repeat</v>
      </c>
      <c r="AE31" t="str" cm="1">
        <f t="array" ref="AE31">_xlfn.XLOOKUP(Orders_C[[#This Row],[Store_ID]],Stores_c[[#All],[Store_ID]],Stores_c[[#All],[City]])</f>
        <v>New Robert</v>
      </c>
      <c r="AF31" t="str" cm="1">
        <f t="array" ref="AF31">_xlfn.XLOOKUP(Orders_C[[#This Row],[Store_ID]],Stores_c[[#All],[Store_ID]],Stores_c[[#All],[Manager_Name]])</f>
        <v>Krista Webb</v>
      </c>
      <c r="AG31" t="str" cm="1">
        <f t="array" ref="AG31">_xlfn.XLOOKUP(Orders_C[[#This Row],[Store_ID]],Stores_c[[#All],[Store_ID]],Stores_c[[#All],[Store_Type]])</f>
        <v>Drive-Thru</v>
      </c>
    </row>
    <row r="32" spans="1:33" x14ac:dyDescent="0.25">
      <c r="A32">
        <v>9292</v>
      </c>
      <c r="B32" s="1">
        <v>45873</v>
      </c>
      <c r="C32" s="2">
        <v>0.19218750000000001</v>
      </c>
      <c r="D32">
        <v>1646</v>
      </c>
      <c r="E32">
        <v>212</v>
      </c>
      <c r="F32">
        <v>478</v>
      </c>
      <c r="G32">
        <v>316</v>
      </c>
      <c r="H32">
        <v>1</v>
      </c>
      <c r="I32">
        <v>159</v>
      </c>
      <c r="J32">
        <v>10</v>
      </c>
      <c r="K32">
        <v>7.95</v>
      </c>
      <c r="L32">
        <v>156.94999999999999</v>
      </c>
      <c r="M32" t="s">
        <v>19</v>
      </c>
      <c r="N32" t="s">
        <v>22</v>
      </c>
      <c r="O32">
        <v>31</v>
      </c>
      <c r="P32">
        <v>3</v>
      </c>
      <c r="Q32" t="s">
        <v>3315</v>
      </c>
      <c r="R32">
        <v>504</v>
      </c>
      <c r="S32" s="3">
        <v>0.1</v>
      </c>
      <c r="T32" s="6">
        <v>61.55</v>
      </c>
      <c r="U32" t="s">
        <v>6342</v>
      </c>
      <c r="V32">
        <v>2025</v>
      </c>
      <c r="W32" t="s">
        <v>6329</v>
      </c>
      <c r="X32" t="str">
        <f>_xlfn.XLOOKUP(Orders_C[[#This Row],[Product_ID]],Products_C[Product_ID],Products_C[Product_Name])</f>
        <v>Popcorn Chicken</v>
      </c>
      <c r="Y32" t="str">
        <f>_xlfn.XLOOKUP(Orders_C[[#This Row],[Product_ID]],Products_C[Product_ID],Products_C[Category])</f>
        <v>Dessert</v>
      </c>
      <c r="Z32" t="str">
        <f>_xlfn.XLOOKUP(Orders_C[[#This Row],[Store_ID]],Stores_c[Store_ID],Stores_c[City])</f>
        <v>Andrewview</v>
      </c>
      <c r="AA32" t="str">
        <f>_xlfn.XLOOKUP(Orders_C[[#This Row],[Customer_ID]],Customers_c[Customer_ID],Customers_c[Customer_Name])</f>
        <v>Shelby Bailey</v>
      </c>
      <c r="AB32" s="6">
        <f>Orders_C[[#This Row],[Quantity]]*Orders_C[[#This Row],[Unit_Price]]*(1-Orders_C[[#This Row],[Discount %]])+Orders_C[[#This Row],[Tax]]</f>
        <v>151.04999999999998</v>
      </c>
      <c r="AC32" s="9">
        <f>(Orders_C[[#This Row],[Unit_Price]]*Orders_C[[#This Row],[Quantity]])-Orders_C[[#This Row],[Discount]]+Orders_C[[#This Row],[Tax]]</f>
        <v>156.94999999999999</v>
      </c>
      <c r="AD32" t="str">
        <f>IF(COUNTIF(Orders_C[[#All],[Customer_ID]],Orders_C[[#This Row],[Customer_ID]])&gt;1,"Repeat","New")</f>
        <v>Repeat</v>
      </c>
      <c r="AE32" t="str" cm="1">
        <f t="array" ref="AE32">_xlfn.XLOOKUP(Orders_C[[#This Row],[Store_ID]],Stores_c[[#All],[Store_ID]],Stores_c[[#All],[City]])</f>
        <v>Andrewview</v>
      </c>
      <c r="AF32" t="str" cm="1">
        <f t="array" ref="AF32">_xlfn.XLOOKUP(Orders_C[[#This Row],[Store_ID]],Stores_c[[#All],[Store_ID]],Stores_c[[#All],[Manager_Name]])</f>
        <v>Alice Sutton</v>
      </c>
      <c r="AG32" t="str" cm="1">
        <f t="array" ref="AG32">_xlfn.XLOOKUP(Orders_C[[#This Row],[Store_ID]],Stores_c[[#All],[Store_ID]],Stores_c[[#All],[Store_Type]])</f>
        <v>Mall</v>
      </c>
    </row>
    <row r="33" spans="1:33" x14ac:dyDescent="0.25">
      <c r="A33">
        <v>9562</v>
      </c>
      <c r="B33" s="1">
        <v>45801</v>
      </c>
      <c r="C33" s="2">
        <v>5.8923611111111114E-2</v>
      </c>
      <c r="D33">
        <v>1112</v>
      </c>
      <c r="E33">
        <v>203</v>
      </c>
      <c r="F33">
        <v>513</v>
      </c>
      <c r="G33">
        <v>334</v>
      </c>
      <c r="H33">
        <v>1</v>
      </c>
      <c r="I33">
        <v>171</v>
      </c>
      <c r="J33">
        <v>15</v>
      </c>
      <c r="K33">
        <v>8.5500000000000007</v>
      </c>
      <c r="L33">
        <v>164.55</v>
      </c>
      <c r="M33" t="s">
        <v>19</v>
      </c>
      <c r="N33" t="s">
        <v>23</v>
      </c>
      <c r="O33">
        <v>25</v>
      </c>
      <c r="P33">
        <v>4</v>
      </c>
      <c r="Q33" t="s">
        <v>3585</v>
      </c>
      <c r="R33">
        <v>502</v>
      </c>
      <c r="S33" s="3">
        <v>0.15</v>
      </c>
      <c r="T33" s="6">
        <v>61.950000000000017</v>
      </c>
      <c r="U33" t="s">
        <v>6339</v>
      </c>
      <c r="V33">
        <v>2025</v>
      </c>
      <c r="W33" t="s">
        <v>6329</v>
      </c>
      <c r="X33" t="str">
        <f>_xlfn.XLOOKUP(Orders_C[[#This Row],[Product_ID]],Products_C[Product_ID],Products_C[Product_Name])</f>
        <v>Krushers</v>
      </c>
      <c r="Y33" t="str">
        <f>_xlfn.XLOOKUP(Orders_C[[#This Row],[Product_ID]],Products_C[Product_ID],Products_C[Category])</f>
        <v>Dessert</v>
      </c>
      <c r="Z33" t="str">
        <f>_xlfn.XLOOKUP(Orders_C[[#This Row],[Store_ID]],Stores_c[Store_ID],Stores_c[City])</f>
        <v>Lake Williammouth</v>
      </c>
      <c r="AA33" t="str">
        <f>_xlfn.XLOOKUP(Orders_C[[#This Row],[Customer_ID]],Customers_c[Customer_ID],Customers_c[Customer_Name])</f>
        <v>Dawn Nguyen</v>
      </c>
      <c r="AB33" s="6">
        <f>Orders_C[[#This Row],[Quantity]]*Orders_C[[#This Row],[Unit_Price]]*(1-Orders_C[[#This Row],[Discount %]])+Orders_C[[#This Row],[Tax]]</f>
        <v>153.9</v>
      </c>
      <c r="AC33" s="9">
        <f>(Orders_C[[#This Row],[Unit_Price]]*Orders_C[[#This Row],[Quantity]])-Orders_C[[#This Row],[Discount]]+Orders_C[[#This Row],[Tax]]</f>
        <v>164.55</v>
      </c>
      <c r="AD33" t="str">
        <f>IF(COUNTIF(Orders_C[[#All],[Customer_ID]],Orders_C[[#This Row],[Customer_ID]])&gt;1,"Repeat","New")</f>
        <v>Repeat</v>
      </c>
      <c r="AE33" t="str" cm="1">
        <f t="array" ref="AE33">_xlfn.XLOOKUP(Orders_C[[#This Row],[Store_ID]],Stores_c[[#All],[Store_ID]],Stores_c[[#All],[City]])</f>
        <v>Lake Williammouth</v>
      </c>
      <c r="AF33" t="str" cm="1">
        <f t="array" ref="AF33">_xlfn.XLOOKUP(Orders_C[[#This Row],[Store_ID]],Stores_c[[#All],[Store_ID]],Stores_c[[#All],[Manager_Name]])</f>
        <v>Stephanie Dominguez</v>
      </c>
      <c r="AG33" t="str" cm="1">
        <f t="array" ref="AG33">_xlfn.XLOOKUP(Orders_C[[#This Row],[Store_ID]],Stores_c[[#All],[Store_ID]],Stores_c[[#All],[Store_Type]])</f>
        <v>Drive-Thru</v>
      </c>
    </row>
    <row r="34" spans="1:33" x14ac:dyDescent="0.25">
      <c r="A34">
        <v>10939</v>
      </c>
      <c r="B34" s="1">
        <v>45795</v>
      </c>
      <c r="C34" s="2">
        <v>0.19594907407407408</v>
      </c>
      <c r="D34">
        <v>1535</v>
      </c>
      <c r="E34">
        <v>219</v>
      </c>
      <c r="F34">
        <v>430</v>
      </c>
      <c r="G34">
        <v>337</v>
      </c>
      <c r="H34">
        <v>1</v>
      </c>
      <c r="I34">
        <v>171</v>
      </c>
      <c r="J34">
        <v>15</v>
      </c>
      <c r="K34">
        <v>8.5500000000000007</v>
      </c>
      <c r="L34">
        <v>164.55</v>
      </c>
      <c r="M34" t="s">
        <v>18</v>
      </c>
      <c r="N34" t="s">
        <v>23</v>
      </c>
      <c r="O34">
        <v>34</v>
      </c>
      <c r="P34">
        <v>2</v>
      </c>
      <c r="Q34" t="s">
        <v>4962</v>
      </c>
      <c r="R34">
        <v>508</v>
      </c>
      <c r="S34" s="3">
        <v>0.15</v>
      </c>
      <c r="T34" s="6">
        <v>61.950000000000017</v>
      </c>
      <c r="U34" t="s">
        <v>6339</v>
      </c>
      <c r="V34">
        <v>2025</v>
      </c>
      <c r="W34" t="s">
        <v>6329</v>
      </c>
      <c r="X34" t="str">
        <f>_xlfn.XLOOKUP(Orders_C[[#This Row],[Product_ID]],Products_C[Product_ID],Products_C[Product_Name])</f>
        <v>Chocolate Lava Cake</v>
      </c>
      <c r="Y34" t="str">
        <f>_xlfn.XLOOKUP(Orders_C[[#This Row],[Product_ID]],Products_C[Product_ID],Products_C[Category])</f>
        <v>Chicken</v>
      </c>
      <c r="Z34" t="str">
        <f>_xlfn.XLOOKUP(Orders_C[[#This Row],[Store_ID]],Stores_c[Store_ID],Stores_c[City])</f>
        <v>Lake David</v>
      </c>
      <c r="AA34" t="str">
        <f>_xlfn.XLOOKUP(Orders_C[[#This Row],[Customer_ID]],Customers_c[Customer_ID],Customers_c[Customer_Name])</f>
        <v>Mark Wright</v>
      </c>
      <c r="AB34" s="6">
        <f>Orders_C[[#This Row],[Quantity]]*Orders_C[[#This Row],[Unit_Price]]*(1-Orders_C[[#This Row],[Discount %]])+Orders_C[[#This Row],[Tax]]</f>
        <v>153.9</v>
      </c>
      <c r="AC34" s="9">
        <f>(Orders_C[[#This Row],[Unit_Price]]*Orders_C[[#This Row],[Quantity]])-Orders_C[[#This Row],[Discount]]+Orders_C[[#This Row],[Tax]]</f>
        <v>164.55</v>
      </c>
      <c r="AD34" t="str">
        <f>IF(COUNTIF(Orders_C[[#All],[Customer_ID]],Orders_C[[#This Row],[Customer_ID]])&gt;1,"Repeat","New")</f>
        <v>Repeat</v>
      </c>
      <c r="AE34" t="str" cm="1">
        <f t="array" ref="AE34">_xlfn.XLOOKUP(Orders_C[[#This Row],[Store_ID]],Stores_c[[#All],[Store_ID]],Stores_c[[#All],[City]])</f>
        <v>Lake David</v>
      </c>
      <c r="AF34" t="str" cm="1">
        <f t="array" ref="AF34">_xlfn.XLOOKUP(Orders_C[[#This Row],[Store_ID]],Stores_c[[#All],[Store_ID]],Stores_c[[#All],[Manager_Name]])</f>
        <v>Joshua Hines</v>
      </c>
      <c r="AG34" t="str" cm="1">
        <f t="array" ref="AG34">_xlfn.XLOOKUP(Orders_C[[#This Row],[Store_ID]],Stores_c[[#All],[Store_ID]],Stores_c[[#All],[Store_Type]])</f>
        <v>Street</v>
      </c>
    </row>
    <row r="35" spans="1:33" x14ac:dyDescent="0.25">
      <c r="A35">
        <v>7810</v>
      </c>
      <c r="B35" s="1">
        <v>45816</v>
      </c>
      <c r="C35" s="2">
        <v>0.37076388888888889</v>
      </c>
      <c r="D35">
        <v>1815</v>
      </c>
      <c r="E35">
        <v>216</v>
      </c>
      <c r="F35">
        <v>425</v>
      </c>
      <c r="G35">
        <v>306</v>
      </c>
      <c r="H35">
        <v>1</v>
      </c>
      <c r="I35">
        <v>173</v>
      </c>
      <c r="J35">
        <v>15</v>
      </c>
      <c r="K35">
        <v>8.65</v>
      </c>
      <c r="L35">
        <v>166.65</v>
      </c>
      <c r="M35" t="s">
        <v>19</v>
      </c>
      <c r="N35" t="s">
        <v>21</v>
      </c>
      <c r="O35">
        <v>15</v>
      </c>
      <c r="P35">
        <v>1</v>
      </c>
      <c r="Q35" t="s">
        <v>1833</v>
      </c>
      <c r="R35">
        <v>507</v>
      </c>
      <c r="S35" s="3">
        <v>0.15</v>
      </c>
      <c r="T35" s="6">
        <v>62.850000000000009</v>
      </c>
      <c r="U35" t="s">
        <v>6340</v>
      </c>
      <c r="V35">
        <v>2025</v>
      </c>
      <c r="W35" t="s">
        <v>6333</v>
      </c>
      <c r="X35" t="str">
        <f>_xlfn.XLOOKUP(Orders_C[[#This Row],[Product_ID]],Products_C[Product_ID],Products_C[Product_Name])</f>
        <v>Veg Burger</v>
      </c>
      <c r="Y35" t="str">
        <f>_xlfn.XLOOKUP(Orders_C[[#This Row],[Product_ID]],Products_C[Product_ID],Products_C[Category])</f>
        <v>Burger</v>
      </c>
      <c r="Z35" t="str">
        <f>_xlfn.XLOOKUP(Orders_C[[#This Row],[Store_ID]],Stores_c[Store_ID],Stores_c[City])</f>
        <v>Garciaview</v>
      </c>
      <c r="AA35" t="str">
        <f>_xlfn.XLOOKUP(Orders_C[[#This Row],[Customer_ID]],Customers_c[Customer_ID],Customers_c[Customer_Name])</f>
        <v>Catherine Brown</v>
      </c>
      <c r="AB35" s="6">
        <f>Orders_C[[#This Row],[Quantity]]*Orders_C[[#This Row],[Unit_Price]]*(1-Orders_C[[#This Row],[Discount %]])+Orders_C[[#This Row],[Tax]]</f>
        <v>155.69999999999999</v>
      </c>
      <c r="AC35" s="9">
        <f>(Orders_C[[#This Row],[Unit_Price]]*Orders_C[[#This Row],[Quantity]])-Orders_C[[#This Row],[Discount]]+Orders_C[[#This Row],[Tax]]</f>
        <v>166.65</v>
      </c>
      <c r="AD35" t="str">
        <f>IF(COUNTIF(Orders_C[[#All],[Customer_ID]],Orders_C[[#This Row],[Customer_ID]])&gt;1,"Repeat","New")</f>
        <v>Repeat</v>
      </c>
      <c r="AE35" t="str" cm="1">
        <f t="array" ref="AE35">_xlfn.XLOOKUP(Orders_C[[#This Row],[Store_ID]],Stores_c[[#All],[Store_ID]],Stores_c[[#All],[City]])</f>
        <v>Garciaview</v>
      </c>
      <c r="AF35" t="str" cm="1">
        <f t="array" ref="AF35">_xlfn.XLOOKUP(Orders_C[[#This Row],[Store_ID]],Stores_c[[#All],[Store_ID]],Stores_c[[#All],[Manager_Name]])</f>
        <v>Karina Washington</v>
      </c>
      <c r="AG35" t="str" cm="1">
        <f t="array" ref="AG35">_xlfn.XLOOKUP(Orders_C[[#This Row],[Store_ID]],Stores_c[[#All],[Store_ID]],Stores_c[[#All],[Store_Type]])</f>
        <v>Drive-Thru</v>
      </c>
    </row>
    <row r="36" spans="1:33" x14ac:dyDescent="0.25">
      <c r="A36">
        <v>10292</v>
      </c>
      <c r="B36" s="1">
        <v>45825</v>
      </c>
      <c r="C36" s="2">
        <v>0.58633101851851854</v>
      </c>
      <c r="D36">
        <v>1337</v>
      </c>
      <c r="E36">
        <v>209</v>
      </c>
      <c r="F36">
        <v>494</v>
      </c>
      <c r="G36">
        <v>318</v>
      </c>
      <c r="H36">
        <v>1</v>
      </c>
      <c r="I36">
        <v>173</v>
      </c>
      <c r="J36">
        <v>15</v>
      </c>
      <c r="K36">
        <v>8.65</v>
      </c>
      <c r="L36">
        <v>166.65</v>
      </c>
      <c r="M36" t="s">
        <v>20</v>
      </c>
      <c r="N36" t="s">
        <v>22</v>
      </c>
      <c r="O36">
        <v>13</v>
      </c>
      <c r="P36">
        <v>5</v>
      </c>
      <c r="Q36" t="s">
        <v>4315</v>
      </c>
      <c r="R36">
        <v>502</v>
      </c>
      <c r="S36" s="3">
        <v>0.15</v>
      </c>
      <c r="T36" s="6">
        <v>62.850000000000009</v>
      </c>
      <c r="U36" t="s">
        <v>6340</v>
      </c>
      <c r="V36">
        <v>2025</v>
      </c>
      <c r="W36" t="s">
        <v>6333</v>
      </c>
      <c r="X36" t="str">
        <f>_xlfn.XLOOKUP(Orders_C[[#This Row],[Product_ID]],Products_C[Product_ID],Products_C[Product_Name])</f>
        <v>Pepsi</v>
      </c>
      <c r="Y36" t="str">
        <f>_xlfn.XLOOKUP(Orders_C[[#This Row],[Product_ID]],Products_C[Product_ID],Products_C[Category])</f>
        <v>Burger</v>
      </c>
      <c r="Z36" t="str">
        <f>_xlfn.XLOOKUP(Orders_C[[#This Row],[Store_ID]],Stores_c[Store_ID],Stores_c[City])</f>
        <v>Reidberg</v>
      </c>
      <c r="AA36" t="str">
        <f>_xlfn.XLOOKUP(Orders_C[[#This Row],[Customer_ID]],Customers_c[Customer_ID],Customers_c[Customer_Name])</f>
        <v>Jennifer Dixon</v>
      </c>
      <c r="AB36" s="6">
        <f>Orders_C[[#This Row],[Quantity]]*Orders_C[[#This Row],[Unit_Price]]*(1-Orders_C[[#This Row],[Discount %]])+Orders_C[[#This Row],[Tax]]</f>
        <v>155.69999999999999</v>
      </c>
      <c r="AC36" s="9">
        <f>(Orders_C[[#This Row],[Unit_Price]]*Orders_C[[#This Row],[Quantity]])-Orders_C[[#This Row],[Discount]]+Orders_C[[#This Row],[Tax]]</f>
        <v>166.65</v>
      </c>
      <c r="AD36" t="str">
        <f>IF(COUNTIF(Orders_C[[#All],[Customer_ID]],Orders_C[[#This Row],[Customer_ID]])&gt;1,"Repeat","New")</f>
        <v>Repeat</v>
      </c>
      <c r="AE36" t="str" cm="1">
        <f t="array" ref="AE36">_xlfn.XLOOKUP(Orders_C[[#This Row],[Store_ID]],Stores_c[[#All],[Store_ID]],Stores_c[[#All],[City]])</f>
        <v>Reidberg</v>
      </c>
      <c r="AF36" t="str" cm="1">
        <f t="array" ref="AF36">_xlfn.XLOOKUP(Orders_C[[#This Row],[Store_ID]],Stores_c[[#All],[Store_ID]],Stores_c[[#All],[Manager_Name]])</f>
        <v>Jeffrey Horn</v>
      </c>
      <c r="AG36" t="str" cm="1">
        <f t="array" ref="AG36">_xlfn.XLOOKUP(Orders_C[[#This Row],[Store_ID]],Stores_c[[#All],[Store_ID]],Stores_c[[#All],[Store_Type]])</f>
        <v>Drive-Thru</v>
      </c>
    </row>
    <row r="37" spans="1:33" x14ac:dyDescent="0.25">
      <c r="A37">
        <v>9552</v>
      </c>
      <c r="B37" s="1">
        <v>45757</v>
      </c>
      <c r="C37" s="2">
        <v>0.73659722222222224</v>
      </c>
      <c r="D37">
        <v>1766</v>
      </c>
      <c r="E37">
        <v>205</v>
      </c>
      <c r="F37">
        <v>477</v>
      </c>
      <c r="G37">
        <v>317</v>
      </c>
      <c r="H37">
        <v>1</v>
      </c>
      <c r="I37">
        <v>162</v>
      </c>
      <c r="J37">
        <v>10</v>
      </c>
      <c r="K37">
        <v>8.1</v>
      </c>
      <c r="L37">
        <v>160.1</v>
      </c>
      <c r="M37" t="s">
        <v>20</v>
      </c>
      <c r="N37" t="s">
        <v>21</v>
      </c>
      <c r="O37">
        <v>17</v>
      </c>
      <c r="P37">
        <v>4</v>
      </c>
      <c r="Q37" t="s">
        <v>3575</v>
      </c>
      <c r="R37">
        <v>506</v>
      </c>
      <c r="S37" s="3">
        <v>0.1</v>
      </c>
      <c r="T37" s="6">
        <v>62.899999999999991</v>
      </c>
      <c r="U37" t="s">
        <v>6337</v>
      </c>
      <c r="V37">
        <v>2025</v>
      </c>
      <c r="W37" t="s">
        <v>6333</v>
      </c>
      <c r="X37" t="str">
        <f>_xlfn.XLOOKUP(Orders_C[[#This Row],[Product_ID]],Products_C[Product_ID],Products_C[Product_Name])</f>
        <v>Popcorn Chicken</v>
      </c>
      <c r="Y37" t="str">
        <f>_xlfn.XLOOKUP(Orders_C[[#This Row],[Product_ID]],Products_C[Product_ID],Products_C[Category])</f>
        <v>Dessert</v>
      </c>
      <c r="Z37" t="str">
        <f>_xlfn.XLOOKUP(Orders_C[[#This Row],[Store_ID]],Stores_c[Store_ID],Stores_c[City])</f>
        <v>Port Jacob</v>
      </c>
      <c r="AA37" t="str">
        <f>_xlfn.XLOOKUP(Orders_C[[#This Row],[Customer_ID]],Customers_c[Customer_ID],Customers_c[Customer_Name])</f>
        <v>Kristin Thomas</v>
      </c>
      <c r="AB37" s="6">
        <f>Orders_C[[#This Row],[Quantity]]*Orders_C[[#This Row],[Unit_Price]]*(1-Orders_C[[#This Row],[Discount %]])+Orders_C[[#This Row],[Tax]]</f>
        <v>153.9</v>
      </c>
      <c r="AC37" s="9">
        <f>(Orders_C[[#This Row],[Unit_Price]]*Orders_C[[#This Row],[Quantity]])-Orders_C[[#This Row],[Discount]]+Orders_C[[#This Row],[Tax]]</f>
        <v>160.1</v>
      </c>
      <c r="AD37" t="str">
        <f>IF(COUNTIF(Orders_C[[#All],[Customer_ID]],Orders_C[[#This Row],[Customer_ID]])&gt;1,"Repeat","New")</f>
        <v>Repeat</v>
      </c>
      <c r="AE37" t="str" cm="1">
        <f t="array" ref="AE37">_xlfn.XLOOKUP(Orders_C[[#This Row],[Store_ID]],Stores_c[[#All],[Store_ID]],Stores_c[[#All],[City]])</f>
        <v>Port Jacob</v>
      </c>
      <c r="AF37" t="str" cm="1">
        <f t="array" ref="AF37">_xlfn.XLOOKUP(Orders_C[[#This Row],[Store_ID]],Stores_c[[#All],[Store_ID]],Stores_c[[#All],[Manager_Name]])</f>
        <v>David Harris</v>
      </c>
      <c r="AG37" t="str" cm="1">
        <f t="array" ref="AG37">_xlfn.XLOOKUP(Orders_C[[#This Row],[Store_ID]],Stores_c[[#All],[Store_ID]],Stores_c[[#All],[Store_Type]])</f>
        <v>Mall</v>
      </c>
    </row>
    <row r="38" spans="1:33" x14ac:dyDescent="0.25">
      <c r="A38">
        <v>6156</v>
      </c>
      <c r="B38" s="1">
        <v>45896</v>
      </c>
      <c r="C38" s="2">
        <v>0.36230324074074072</v>
      </c>
      <c r="D38">
        <v>1737</v>
      </c>
      <c r="E38">
        <v>221</v>
      </c>
      <c r="F38">
        <v>445</v>
      </c>
      <c r="G38">
        <v>312</v>
      </c>
      <c r="H38">
        <v>1</v>
      </c>
      <c r="I38">
        <v>174</v>
      </c>
      <c r="J38">
        <v>15</v>
      </c>
      <c r="K38">
        <v>8.7000000000000011</v>
      </c>
      <c r="L38">
        <v>167.7</v>
      </c>
      <c r="M38" t="s">
        <v>19</v>
      </c>
      <c r="N38" t="s">
        <v>22</v>
      </c>
      <c r="O38">
        <v>56</v>
      </c>
      <c r="P38">
        <v>2</v>
      </c>
      <c r="Q38" t="s">
        <v>179</v>
      </c>
      <c r="R38">
        <v>507</v>
      </c>
      <c r="S38" s="3">
        <v>0.15</v>
      </c>
      <c r="T38" s="6">
        <v>63.3</v>
      </c>
      <c r="U38" t="s">
        <v>6342</v>
      </c>
      <c r="V38">
        <v>2025</v>
      </c>
      <c r="W38" t="s">
        <v>6331</v>
      </c>
      <c r="X38" t="str">
        <f>_xlfn.XLOOKUP(Orders_C[[#This Row],[Product_ID]],Products_C[Product_ID],Products_C[Product_Name])</f>
        <v>Veg Burger</v>
      </c>
      <c r="Y38" t="str">
        <f>_xlfn.XLOOKUP(Orders_C[[#This Row],[Product_ID]],Products_C[Product_ID],Products_C[Category])</f>
        <v>Burger</v>
      </c>
      <c r="Z38" t="str">
        <f>_xlfn.XLOOKUP(Orders_C[[#This Row],[Store_ID]],Stores_c[Store_ID],Stores_c[City])</f>
        <v>Port Barbarabury</v>
      </c>
      <c r="AA38" t="str">
        <f>_xlfn.XLOOKUP(Orders_C[[#This Row],[Customer_ID]],Customers_c[Customer_ID],Customers_c[Customer_Name])</f>
        <v>Emma Ingram</v>
      </c>
      <c r="AB38" s="6">
        <f>Orders_C[[#This Row],[Quantity]]*Orders_C[[#This Row],[Unit_Price]]*(1-Orders_C[[#This Row],[Discount %]])+Orders_C[[#This Row],[Tax]]</f>
        <v>156.6</v>
      </c>
      <c r="AC38" s="9">
        <f>(Orders_C[[#This Row],[Unit_Price]]*Orders_C[[#This Row],[Quantity]])-Orders_C[[#This Row],[Discount]]+Orders_C[[#This Row],[Tax]]</f>
        <v>167.7</v>
      </c>
      <c r="AD38" t="str">
        <f>IF(COUNTIF(Orders_C[[#All],[Customer_ID]],Orders_C[[#This Row],[Customer_ID]])&gt;1,"Repeat","New")</f>
        <v>Repeat</v>
      </c>
      <c r="AE38" t="str" cm="1">
        <f t="array" ref="AE38">_xlfn.XLOOKUP(Orders_C[[#This Row],[Store_ID]],Stores_c[[#All],[Store_ID]],Stores_c[[#All],[City]])</f>
        <v>Port Barbarabury</v>
      </c>
      <c r="AF38" t="str" cm="1">
        <f t="array" ref="AF38">_xlfn.XLOOKUP(Orders_C[[#This Row],[Store_ID]],Stores_c[[#All],[Store_ID]],Stores_c[[#All],[Manager_Name]])</f>
        <v>Edward Nguyen</v>
      </c>
      <c r="AG38" t="str" cm="1">
        <f t="array" ref="AG38">_xlfn.XLOOKUP(Orders_C[[#This Row],[Store_ID]],Stores_c[[#All],[Store_ID]],Stores_c[[#All],[Store_Type]])</f>
        <v>Street</v>
      </c>
    </row>
    <row r="39" spans="1:33" x14ac:dyDescent="0.25">
      <c r="A39">
        <v>7044</v>
      </c>
      <c r="B39" s="1">
        <v>45950</v>
      </c>
      <c r="C39" s="2">
        <v>0.24954861111111112</v>
      </c>
      <c r="D39">
        <v>1790</v>
      </c>
      <c r="E39">
        <v>217</v>
      </c>
      <c r="F39">
        <v>507</v>
      </c>
      <c r="G39">
        <v>317</v>
      </c>
      <c r="H39">
        <v>1</v>
      </c>
      <c r="I39">
        <v>163</v>
      </c>
      <c r="J39">
        <v>10</v>
      </c>
      <c r="K39">
        <v>8.15</v>
      </c>
      <c r="L39">
        <v>161.15</v>
      </c>
      <c r="M39" t="s">
        <v>20</v>
      </c>
      <c r="N39" t="s">
        <v>22</v>
      </c>
      <c r="O39">
        <v>16</v>
      </c>
      <c r="P39">
        <v>5</v>
      </c>
      <c r="Q39" t="s">
        <v>1067</v>
      </c>
      <c r="R39">
        <v>502</v>
      </c>
      <c r="S39" s="3">
        <v>0.1</v>
      </c>
      <c r="T39" s="6">
        <v>63.350000000000009</v>
      </c>
      <c r="U39" t="s">
        <v>6332</v>
      </c>
      <c r="V39">
        <v>2025</v>
      </c>
      <c r="W39" t="s">
        <v>6333</v>
      </c>
      <c r="X39" t="str">
        <f>_xlfn.XLOOKUP(Orders_C[[#This Row],[Product_ID]],Products_C[Product_ID],Products_C[Product_Name])</f>
        <v>Popcorn Chicken</v>
      </c>
      <c r="Y39" t="str">
        <f>_xlfn.XLOOKUP(Orders_C[[#This Row],[Product_ID]],Products_C[Product_ID],Products_C[Category])</f>
        <v>Dessert</v>
      </c>
      <c r="Z39" t="str">
        <f>_xlfn.XLOOKUP(Orders_C[[#This Row],[Store_ID]],Stores_c[Store_ID],Stores_c[City])</f>
        <v>West Rebecca</v>
      </c>
      <c r="AA39" t="str">
        <f>_xlfn.XLOOKUP(Orders_C[[#This Row],[Customer_ID]],Customers_c[Customer_ID],Customers_c[Customer_Name])</f>
        <v>Tracey Benjamin</v>
      </c>
      <c r="AB39" s="6">
        <f>Orders_C[[#This Row],[Quantity]]*Orders_C[[#This Row],[Unit_Price]]*(1-Orders_C[[#This Row],[Discount %]])+Orders_C[[#This Row],[Tax]]</f>
        <v>154.85000000000002</v>
      </c>
      <c r="AC39" s="9">
        <f>(Orders_C[[#This Row],[Unit_Price]]*Orders_C[[#This Row],[Quantity]])-Orders_C[[#This Row],[Discount]]+Orders_C[[#This Row],[Tax]]</f>
        <v>161.15</v>
      </c>
      <c r="AD39" t="str">
        <f>IF(COUNTIF(Orders_C[[#All],[Customer_ID]],Orders_C[[#This Row],[Customer_ID]])&gt;1,"Repeat","New")</f>
        <v>New</v>
      </c>
      <c r="AE39" t="str" cm="1">
        <f t="array" ref="AE39">_xlfn.XLOOKUP(Orders_C[[#This Row],[Store_ID]],Stores_c[[#All],[Store_ID]],Stores_c[[#All],[City]])</f>
        <v>West Rebecca</v>
      </c>
      <c r="AF39" t="str" cm="1">
        <f t="array" ref="AF39">_xlfn.XLOOKUP(Orders_C[[#This Row],[Store_ID]],Stores_c[[#All],[Store_ID]],Stores_c[[#All],[Manager_Name]])</f>
        <v>Albert Smith</v>
      </c>
      <c r="AG39" t="str" cm="1">
        <f t="array" ref="AG39">_xlfn.XLOOKUP(Orders_C[[#This Row],[Store_ID]],Stores_c[[#All],[Store_ID]],Stores_c[[#All],[Store_Type]])</f>
        <v>Mall</v>
      </c>
    </row>
    <row r="40" spans="1:33" x14ac:dyDescent="0.25">
      <c r="A40">
        <v>7796</v>
      </c>
      <c r="B40" s="1">
        <v>45809</v>
      </c>
      <c r="C40" s="2">
        <v>0.10001157407407407</v>
      </c>
      <c r="D40">
        <v>1330</v>
      </c>
      <c r="E40">
        <v>224</v>
      </c>
      <c r="F40">
        <v>431</v>
      </c>
      <c r="G40">
        <v>311</v>
      </c>
      <c r="H40">
        <v>1</v>
      </c>
      <c r="I40">
        <v>163</v>
      </c>
      <c r="J40">
        <v>10</v>
      </c>
      <c r="K40">
        <v>8.15</v>
      </c>
      <c r="L40">
        <v>161.15</v>
      </c>
      <c r="M40" t="s">
        <v>18</v>
      </c>
      <c r="N40" t="s">
        <v>21</v>
      </c>
      <c r="O40">
        <v>12</v>
      </c>
      <c r="P40">
        <v>1</v>
      </c>
      <c r="Q40" t="s">
        <v>1819</v>
      </c>
      <c r="R40">
        <v>510</v>
      </c>
      <c r="S40" s="3">
        <v>0.1</v>
      </c>
      <c r="T40" s="6">
        <v>63.350000000000009</v>
      </c>
      <c r="U40" t="s">
        <v>6340</v>
      </c>
      <c r="V40">
        <v>2025</v>
      </c>
      <c r="W40" t="s">
        <v>6333</v>
      </c>
      <c r="X40" t="str">
        <f>_xlfn.XLOOKUP(Orders_C[[#This Row],[Product_ID]],Products_C[Product_ID],Products_C[Product_Name])</f>
        <v>Pepsi</v>
      </c>
      <c r="Y40" t="str">
        <f>_xlfn.XLOOKUP(Orders_C[[#This Row],[Product_ID]],Products_C[Product_ID],Products_C[Category])</f>
        <v>Dessert</v>
      </c>
      <c r="Z40" t="str">
        <f>_xlfn.XLOOKUP(Orders_C[[#This Row],[Store_ID]],Stores_c[Store_ID],Stores_c[City])</f>
        <v>Valdezton</v>
      </c>
      <c r="AA40" t="str">
        <f>_xlfn.XLOOKUP(Orders_C[[#This Row],[Customer_ID]],Customers_c[Customer_ID],Customers_c[Customer_Name])</f>
        <v>Jessica Smith</v>
      </c>
      <c r="AB40" s="6">
        <f>Orders_C[[#This Row],[Quantity]]*Orders_C[[#This Row],[Unit_Price]]*(1-Orders_C[[#This Row],[Discount %]])+Orders_C[[#This Row],[Tax]]</f>
        <v>154.85000000000002</v>
      </c>
      <c r="AC40" s="9">
        <f>(Orders_C[[#This Row],[Unit_Price]]*Orders_C[[#This Row],[Quantity]])-Orders_C[[#This Row],[Discount]]+Orders_C[[#This Row],[Tax]]</f>
        <v>161.15</v>
      </c>
      <c r="AD40" t="str">
        <f>IF(COUNTIF(Orders_C[[#All],[Customer_ID]],Orders_C[[#This Row],[Customer_ID]])&gt;1,"Repeat","New")</f>
        <v>Repeat</v>
      </c>
      <c r="AE40" t="str" cm="1">
        <f t="array" ref="AE40">_xlfn.XLOOKUP(Orders_C[[#This Row],[Store_ID]],Stores_c[[#All],[Store_ID]],Stores_c[[#All],[City]])</f>
        <v>Valdezton</v>
      </c>
      <c r="AF40" t="str" cm="1">
        <f t="array" ref="AF40">_xlfn.XLOOKUP(Orders_C[[#This Row],[Store_ID]],Stores_c[[#All],[Store_ID]],Stores_c[[#All],[Manager_Name]])</f>
        <v>John Rodriguez</v>
      </c>
      <c r="AG40" t="str" cm="1">
        <f t="array" ref="AG40">_xlfn.XLOOKUP(Orders_C[[#This Row],[Store_ID]],Stores_c[[#All],[Store_ID]],Stores_c[[#All],[Store_Type]])</f>
        <v>Street</v>
      </c>
    </row>
    <row r="41" spans="1:33" x14ac:dyDescent="0.25">
      <c r="A41">
        <v>6383</v>
      </c>
      <c r="B41" s="1">
        <v>46005</v>
      </c>
      <c r="C41" s="2">
        <v>0.63376157407407407</v>
      </c>
      <c r="D41">
        <v>1658</v>
      </c>
      <c r="E41">
        <v>203</v>
      </c>
      <c r="F41">
        <v>485</v>
      </c>
      <c r="G41">
        <v>339</v>
      </c>
      <c r="H41">
        <v>1</v>
      </c>
      <c r="I41">
        <v>152</v>
      </c>
      <c r="J41">
        <v>5</v>
      </c>
      <c r="K41">
        <v>7.6000000000000014</v>
      </c>
      <c r="L41">
        <v>154.6</v>
      </c>
      <c r="M41" t="s">
        <v>19</v>
      </c>
      <c r="N41" t="s">
        <v>22</v>
      </c>
      <c r="O41">
        <v>12</v>
      </c>
      <c r="P41">
        <v>5</v>
      </c>
      <c r="Q41" t="s">
        <v>406</v>
      </c>
      <c r="R41">
        <v>501</v>
      </c>
      <c r="S41" s="3">
        <v>0.05</v>
      </c>
      <c r="T41" s="6">
        <v>63.399999999999991</v>
      </c>
      <c r="U41" t="s">
        <v>6328</v>
      </c>
      <c r="V41">
        <v>2025</v>
      </c>
      <c r="W41" t="s">
        <v>6333</v>
      </c>
      <c r="X41" t="str">
        <f>_xlfn.XLOOKUP(Orders_C[[#This Row],[Product_ID]],Products_C[Product_ID],Products_C[Product_Name])</f>
        <v>Veg Burger</v>
      </c>
      <c r="Y41" t="str">
        <f>_xlfn.XLOOKUP(Orders_C[[#This Row],[Product_ID]],Products_C[Product_ID],Products_C[Category])</f>
        <v>Burger</v>
      </c>
      <c r="Z41" t="str">
        <f>_xlfn.XLOOKUP(Orders_C[[#This Row],[Store_ID]],Stores_c[Store_ID],Stores_c[City])</f>
        <v>Lake Williammouth</v>
      </c>
      <c r="AA41" t="str">
        <f>_xlfn.XLOOKUP(Orders_C[[#This Row],[Customer_ID]],Customers_c[Customer_ID],Customers_c[Customer_Name])</f>
        <v>Don Garcia</v>
      </c>
      <c r="AB41" s="6">
        <f>Orders_C[[#This Row],[Quantity]]*Orders_C[[#This Row],[Unit_Price]]*(1-Orders_C[[#This Row],[Discount %]])+Orders_C[[#This Row],[Tax]]</f>
        <v>152</v>
      </c>
      <c r="AC41" s="9">
        <f>(Orders_C[[#This Row],[Unit_Price]]*Orders_C[[#This Row],[Quantity]])-Orders_C[[#This Row],[Discount]]+Orders_C[[#This Row],[Tax]]</f>
        <v>154.6</v>
      </c>
      <c r="AD41" t="str">
        <f>IF(COUNTIF(Orders_C[[#All],[Customer_ID]],Orders_C[[#This Row],[Customer_ID]])&gt;1,"Repeat","New")</f>
        <v>Repeat</v>
      </c>
      <c r="AE41" t="str" cm="1">
        <f t="array" ref="AE41">_xlfn.XLOOKUP(Orders_C[[#This Row],[Store_ID]],Stores_c[[#All],[Store_ID]],Stores_c[[#All],[City]])</f>
        <v>Lake Williammouth</v>
      </c>
      <c r="AF41" t="str" cm="1">
        <f t="array" ref="AF41">_xlfn.XLOOKUP(Orders_C[[#This Row],[Store_ID]],Stores_c[[#All],[Store_ID]],Stores_c[[#All],[Manager_Name]])</f>
        <v>Stephanie Dominguez</v>
      </c>
      <c r="AG41" t="str" cm="1">
        <f t="array" ref="AG41">_xlfn.XLOOKUP(Orders_C[[#This Row],[Store_ID]],Stores_c[[#All],[Store_ID]],Stores_c[[#All],[Store_Type]])</f>
        <v>Drive-Thru</v>
      </c>
    </row>
    <row r="42" spans="1:33" x14ac:dyDescent="0.25">
      <c r="A42">
        <v>7482</v>
      </c>
      <c r="B42" s="1">
        <v>45849</v>
      </c>
      <c r="C42" s="2">
        <v>0.37234953703703705</v>
      </c>
      <c r="D42">
        <v>1214</v>
      </c>
      <c r="E42">
        <v>218</v>
      </c>
      <c r="F42">
        <v>546</v>
      </c>
      <c r="G42">
        <v>306</v>
      </c>
      <c r="H42">
        <v>1</v>
      </c>
      <c r="I42">
        <v>164</v>
      </c>
      <c r="J42">
        <v>10</v>
      </c>
      <c r="K42">
        <v>8.2000000000000011</v>
      </c>
      <c r="L42">
        <v>162.19999999999999</v>
      </c>
      <c r="M42" t="s">
        <v>19</v>
      </c>
      <c r="N42" t="s">
        <v>23</v>
      </c>
      <c r="O42">
        <v>30</v>
      </c>
      <c r="P42">
        <v>5</v>
      </c>
      <c r="Q42" t="s">
        <v>1505</v>
      </c>
      <c r="R42">
        <v>503</v>
      </c>
      <c r="S42" s="3">
        <v>0.1</v>
      </c>
      <c r="T42" s="6">
        <v>63.8</v>
      </c>
      <c r="U42" t="s">
        <v>6341</v>
      </c>
      <c r="V42">
        <v>2025</v>
      </c>
      <c r="W42" t="s">
        <v>6329</v>
      </c>
      <c r="X42" t="str">
        <f>_xlfn.XLOOKUP(Orders_C[[#This Row],[Product_ID]],Products_C[Product_ID],Products_C[Product_Name])</f>
        <v>Veg Burger</v>
      </c>
      <c r="Y42" t="str">
        <f>_xlfn.XLOOKUP(Orders_C[[#This Row],[Product_ID]],Products_C[Product_ID],Products_C[Category])</f>
        <v>Burger</v>
      </c>
      <c r="Z42" t="str">
        <f>_xlfn.XLOOKUP(Orders_C[[#This Row],[Store_ID]],Stores_c[Store_ID],Stores_c[City])</f>
        <v>East Johnport</v>
      </c>
      <c r="AA42" t="str">
        <f>_xlfn.XLOOKUP(Orders_C[[#This Row],[Customer_ID]],Customers_c[Customer_ID],Customers_c[Customer_Name])</f>
        <v>Kelsey Santiago</v>
      </c>
      <c r="AB42" s="6">
        <f>Orders_C[[#This Row],[Quantity]]*Orders_C[[#This Row],[Unit_Price]]*(1-Orders_C[[#This Row],[Discount %]])+Orders_C[[#This Row],[Tax]]</f>
        <v>155.79999999999998</v>
      </c>
      <c r="AC42" s="9">
        <f>(Orders_C[[#This Row],[Unit_Price]]*Orders_C[[#This Row],[Quantity]])-Orders_C[[#This Row],[Discount]]+Orders_C[[#This Row],[Tax]]</f>
        <v>162.19999999999999</v>
      </c>
      <c r="AD42" t="str">
        <f>IF(COUNTIF(Orders_C[[#All],[Customer_ID]],Orders_C[[#This Row],[Customer_ID]])&gt;1,"Repeat","New")</f>
        <v>Repeat</v>
      </c>
      <c r="AE42" t="str" cm="1">
        <f t="array" ref="AE42">_xlfn.XLOOKUP(Orders_C[[#This Row],[Store_ID]],Stores_c[[#All],[Store_ID]],Stores_c[[#All],[City]])</f>
        <v>East Johnport</v>
      </c>
      <c r="AF42" t="str" cm="1">
        <f t="array" ref="AF42">_xlfn.XLOOKUP(Orders_C[[#This Row],[Store_ID]],Stores_c[[#All],[Store_ID]],Stores_c[[#All],[Manager_Name]])</f>
        <v>Mr. Matthew Murillo III</v>
      </c>
      <c r="AG42" t="str" cm="1">
        <f t="array" ref="AG42">_xlfn.XLOOKUP(Orders_C[[#This Row],[Store_ID]],Stores_c[[#All],[Store_ID]],Stores_c[[#All],[Store_Type]])</f>
        <v>Street</v>
      </c>
    </row>
    <row r="43" spans="1:33" x14ac:dyDescent="0.25">
      <c r="A43">
        <v>8037</v>
      </c>
      <c r="B43" s="1">
        <v>45824</v>
      </c>
      <c r="C43" s="2">
        <v>0.60912037037037037</v>
      </c>
      <c r="D43">
        <v>1228</v>
      </c>
      <c r="E43">
        <v>208</v>
      </c>
      <c r="F43">
        <v>528</v>
      </c>
      <c r="G43">
        <v>331</v>
      </c>
      <c r="H43">
        <v>1</v>
      </c>
      <c r="I43">
        <v>164</v>
      </c>
      <c r="J43">
        <v>10</v>
      </c>
      <c r="K43">
        <v>8.2000000000000011</v>
      </c>
      <c r="L43">
        <v>162.19999999999999</v>
      </c>
      <c r="M43" t="s">
        <v>19</v>
      </c>
      <c r="N43" t="s">
        <v>21</v>
      </c>
      <c r="O43">
        <v>19</v>
      </c>
      <c r="P43">
        <v>1</v>
      </c>
      <c r="Q43" t="s">
        <v>2060</v>
      </c>
      <c r="R43">
        <v>508</v>
      </c>
      <c r="S43" s="3">
        <v>0.1</v>
      </c>
      <c r="T43" s="6">
        <v>63.8</v>
      </c>
      <c r="U43" t="s">
        <v>6340</v>
      </c>
      <c r="V43">
        <v>2025</v>
      </c>
      <c r="W43" t="s">
        <v>6333</v>
      </c>
      <c r="X43" t="str">
        <f>_xlfn.XLOOKUP(Orders_C[[#This Row],[Product_ID]],Products_C[Product_ID],Products_C[Product_Name])</f>
        <v>Chicken Bucket</v>
      </c>
      <c r="Y43" t="str">
        <f>_xlfn.XLOOKUP(Orders_C[[#This Row],[Product_ID]],Products_C[Product_ID],Products_C[Category])</f>
        <v>Beverage</v>
      </c>
      <c r="Z43" t="str">
        <f>_xlfn.XLOOKUP(Orders_C[[#This Row],[Store_ID]],Stores_c[Store_ID],Stores_c[City])</f>
        <v>Tracyview</v>
      </c>
      <c r="AA43" t="str">
        <f>_xlfn.XLOOKUP(Orders_C[[#This Row],[Customer_ID]],Customers_c[Customer_ID],Customers_c[Customer_Name])</f>
        <v>Casey Patton</v>
      </c>
      <c r="AB43" s="6">
        <f>Orders_C[[#This Row],[Quantity]]*Orders_C[[#This Row],[Unit_Price]]*(1-Orders_C[[#This Row],[Discount %]])+Orders_C[[#This Row],[Tax]]</f>
        <v>155.79999999999998</v>
      </c>
      <c r="AC43" s="9">
        <f>(Orders_C[[#This Row],[Unit_Price]]*Orders_C[[#This Row],[Quantity]])-Orders_C[[#This Row],[Discount]]+Orders_C[[#This Row],[Tax]]</f>
        <v>162.19999999999999</v>
      </c>
      <c r="AD43" t="str">
        <f>IF(COUNTIF(Orders_C[[#All],[Customer_ID]],Orders_C[[#This Row],[Customer_ID]])&gt;1,"Repeat","New")</f>
        <v>Repeat</v>
      </c>
      <c r="AE43" t="str" cm="1">
        <f t="array" ref="AE43">_xlfn.XLOOKUP(Orders_C[[#This Row],[Store_ID]],Stores_c[[#All],[Store_ID]],Stores_c[[#All],[City]])</f>
        <v>Tracyview</v>
      </c>
      <c r="AF43" t="str" cm="1">
        <f t="array" ref="AF43">_xlfn.XLOOKUP(Orders_C[[#This Row],[Store_ID]],Stores_c[[#All],[Store_ID]],Stores_c[[#All],[Manager_Name]])</f>
        <v>Jeremiah Lee</v>
      </c>
      <c r="AG43" t="str" cm="1">
        <f t="array" ref="AG43">_xlfn.XLOOKUP(Orders_C[[#This Row],[Store_ID]],Stores_c[[#All],[Store_ID]],Stores_c[[#All],[Store_Type]])</f>
        <v>Mall</v>
      </c>
    </row>
    <row r="44" spans="1:33" x14ac:dyDescent="0.25">
      <c r="A44">
        <v>9567</v>
      </c>
      <c r="B44" s="1">
        <v>46014</v>
      </c>
      <c r="C44" s="2">
        <v>0.25297453703703704</v>
      </c>
      <c r="D44">
        <v>1043</v>
      </c>
      <c r="E44">
        <v>213</v>
      </c>
      <c r="F44">
        <v>498</v>
      </c>
      <c r="G44">
        <v>333</v>
      </c>
      <c r="H44">
        <v>1</v>
      </c>
      <c r="I44">
        <v>153</v>
      </c>
      <c r="J44">
        <v>5</v>
      </c>
      <c r="K44">
        <v>7.65</v>
      </c>
      <c r="L44">
        <v>155.65</v>
      </c>
      <c r="M44" t="s">
        <v>20</v>
      </c>
      <c r="N44" t="s">
        <v>22</v>
      </c>
      <c r="O44">
        <v>40</v>
      </c>
      <c r="P44">
        <v>1</v>
      </c>
      <c r="Q44" t="s">
        <v>3590</v>
      </c>
      <c r="R44">
        <v>504</v>
      </c>
      <c r="S44" s="3">
        <v>0.05</v>
      </c>
      <c r="T44" s="6">
        <v>63.850000000000009</v>
      </c>
      <c r="U44" t="s">
        <v>6328</v>
      </c>
      <c r="V44">
        <v>2025</v>
      </c>
      <c r="W44" t="s">
        <v>6329</v>
      </c>
      <c r="X44" t="str">
        <f>_xlfn.XLOOKUP(Orders_C[[#This Row],[Product_ID]],Products_C[Product_ID],Products_C[Product_Name])</f>
        <v>Chicken Wings</v>
      </c>
      <c r="Y44" t="str">
        <f>_xlfn.XLOOKUP(Orders_C[[#This Row],[Product_ID]],Products_C[Product_ID],Products_C[Category])</f>
        <v>Burger</v>
      </c>
      <c r="Z44" t="str">
        <f>_xlfn.XLOOKUP(Orders_C[[#This Row],[Store_ID]],Stores_c[Store_ID],Stores_c[City])</f>
        <v>Lake Kristashire</v>
      </c>
      <c r="AA44" t="str">
        <f>_xlfn.XLOOKUP(Orders_C[[#This Row],[Customer_ID]],Customers_c[Customer_ID],Customers_c[Customer_Name])</f>
        <v>William Yoder</v>
      </c>
      <c r="AB44" s="6">
        <f>Orders_C[[#This Row],[Quantity]]*Orders_C[[#This Row],[Unit_Price]]*(1-Orders_C[[#This Row],[Discount %]])+Orders_C[[#This Row],[Tax]]</f>
        <v>153</v>
      </c>
      <c r="AC44" s="9">
        <f>(Orders_C[[#This Row],[Unit_Price]]*Orders_C[[#This Row],[Quantity]])-Orders_C[[#This Row],[Discount]]+Orders_C[[#This Row],[Tax]]</f>
        <v>155.65</v>
      </c>
      <c r="AD44" t="str">
        <f>IF(COUNTIF(Orders_C[[#All],[Customer_ID]],Orders_C[[#This Row],[Customer_ID]])&gt;1,"Repeat","New")</f>
        <v>Repeat</v>
      </c>
      <c r="AE44" t="str" cm="1">
        <f t="array" ref="AE44">_xlfn.XLOOKUP(Orders_C[[#This Row],[Store_ID]],Stores_c[[#All],[Store_ID]],Stores_c[[#All],[City]])</f>
        <v>Lake Kristashire</v>
      </c>
      <c r="AF44" t="str" cm="1">
        <f t="array" ref="AF44">_xlfn.XLOOKUP(Orders_C[[#This Row],[Store_ID]],Stores_c[[#All],[Store_ID]],Stores_c[[#All],[Manager_Name]])</f>
        <v>Andrea Daugherty</v>
      </c>
      <c r="AG44" t="str" cm="1">
        <f t="array" ref="AG44">_xlfn.XLOOKUP(Orders_C[[#This Row],[Store_ID]],Stores_c[[#All],[Store_ID]],Stores_c[[#All],[Store_Type]])</f>
        <v>Mall</v>
      </c>
    </row>
    <row r="45" spans="1:33" x14ac:dyDescent="0.25">
      <c r="A45">
        <v>10498</v>
      </c>
      <c r="B45" s="1">
        <v>46013</v>
      </c>
      <c r="C45" s="2">
        <v>0.6887268518518519</v>
      </c>
      <c r="D45">
        <v>1218</v>
      </c>
      <c r="E45">
        <v>207</v>
      </c>
      <c r="F45">
        <v>489</v>
      </c>
      <c r="G45">
        <v>327</v>
      </c>
      <c r="H45">
        <v>1</v>
      </c>
      <c r="I45">
        <v>153</v>
      </c>
      <c r="J45">
        <v>5</v>
      </c>
      <c r="K45">
        <v>7.65</v>
      </c>
      <c r="L45">
        <v>155.65</v>
      </c>
      <c r="M45" t="s">
        <v>20</v>
      </c>
      <c r="N45" t="s">
        <v>22</v>
      </c>
      <c r="O45">
        <v>11</v>
      </c>
      <c r="P45">
        <v>2</v>
      </c>
      <c r="Q45" t="s">
        <v>4521</v>
      </c>
      <c r="R45">
        <v>507</v>
      </c>
      <c r="S45" s="3">
        <v>0.05</v>
      </c>
      <c r="T45" s="6">
        <v>63.850000000000009</v>
      </c>
      <c r="U45" t="s">
        <v>6328</v>
      </c>
      <c r="V45">
        <v>2025</v>
      </c>
      <c r="W45" t="s">
        <v>6333</v>
      </c>
      <c r="X45" t="str">
        <f>_xlfn.XLOOKUP(Orders_C[[#This Row],[Product_ID]],Products_C[Product_ID],Products_C[Product_Name])</f>
        <v>Wrap</v>
      </c>
      <c r="Y45" t="str">
        <f>_xlfn.XLOOKUP(Orders_C[[#This Row],[Product_ID]],Products_C[Product_ID],Products_C[Category])</f>
        <v>Chicken</v>
      </c>
      <c r="Z45" t="str">
        <f>_xlfn.XLOOKUP(Orders_C[[#This Row],[Store_ID]],Stores_c[Store_ID],Stores_c[City])</f>
        <v>Christineton</v>
      </c>
      <c r="AA45" t="str">
        <f>_xlfn.XLOOKUP(Orders_C[[#This Row],[Customer_ID]],Customers_c[Customer_ID],Customers_c[Customer_Name])</f>
        <v>Charles Murray</v>
      </c>
      <c r="AB45" s="6">
        <f>Orders_C[[#This Row],[Quantity]]*Orders_C[[#This Row],[Unit_Price]]*(1-Orders_C[[#This Row],[Discount %]])+Orders_C[[#This Row],[Tax]]</f>
        <v>153</v>
      </c>
      <c r="AC45" s="9">
        <f>(Orders_C[[#This Row],[Unit_Price]]*Orders_C[[#This Row],[Quantity]])-Orders_C[[#This Row],[Discount]]+Orders_C[[#This Row],[Tax]]</f>
        <v>155.65</v>
      </c>
      <c r="AD45" t="str">
        <f>IF(COUNTIF(Orders_C[[#All],[Customer_ID]],Orders_C[[#This Row],[Customer_ID]])&gt;1,"Repeat","New")</f>
        <v>Repeat</v>
      </c>
      <c r="AE45" t="str" cm="1">
        <f t="array" ref="AE45">_xlfn.XLOOKUP(Orders_C[[#This Row],[Store_ID]],Stores_c[[#All],[Store_ID]],Stores_c[[#All],[City]])</f>
        <v>Christineton</v>
      </c>
      <c r="AF45" t="str" cm="1">
        <f t="array" ref="AF45">_xlfn.XLOOKUP(Orders_C[[#This Row],[Store_ID]],Stores_c[[#All],[Store_ID]],Stores_c[[#All],[Manager_Name]])</f>
        <v>Dr. William Hubbard MD</v>
      </c>
      <c r="AG45" t="str" cm="1">
        <f t="array" ref="AG45">_xlfn.XLOOKUP(Orders_C[[#This Row],[Store_ID]],Stores_c[[#All],[Store_ID]],Stores_c[[#All],[Store_Type]])</f>
        <v>Street</v>
      </c>
    </row>
    <row r="46" spans="1:33" x14ac:dyDescent="0.25">
      <c r="A46">
        <v>10676</v>
      </c>
      <c r="B46" s="1">
        <v>45918</v>
      </c>
      <c r="C46" s="2">
        <v>0.80974537037037042</v>
      </c>
      <c r="D46">
        <v>1439</v>
      </c>
      <c r="E46">
        <v>223</v>
      </c>
      <c r="F46">
        <v>462</v>
      </c>
      <c r="G46">
        <v>314</v>
      </c>
      <c r="H46">
        <v>1</v>
      </c>
      <c r="I46">
        <v>153</v>
      </c>
      <c r="J46">
        <v>5</v>
      </c>
      <c r="K46">
        <v>7.65</v>
      </c>
      <c r="L46">
        <v>155.65</v>
      </c>
      <c r="M46" t="s">
        <v>19</v>
      </c>
      <c r="N46" t="s">
        <v>23</v>
      </c>
      <c r="O46">
        <v>14</v>
      </c>
      <c r="P46">
        <v>5</v>
      </c>
      <c r="Q46" t="s">
        <v>4699</v>
      </c>
      <c r="R46">
        <v>505</v>
      </c>
      <c r="S46" s="3">
        <v>0.05</v>
      </c>
      <c r="T46" s="6">
        <v>63.850000000000009</v>
      </c>
      <c r="U46" t="s">
        <v>6335</v>
      </c>
      <c r="V46">
        <v>2025</v>
      </c>
      <c r="W46" t="s">
        <v>6333</v>
      </c>
      <c r="X46" t="str">
        <f>_xlfn.XLOOKUP(Orders_C[[#This Row],[Product_ID]],Products_C[Product_ID],Products_C[Product_Name])</f>
        <v>Wrap</v>
      </c>
      <c r="Y46" t="str">
        <f>_xlfn.XLOOKUP(Orders_C[[#This Row],[Product_ID]],Products_C[Product_ID],Products_C[Category])</f>
        <v>Burger</v>
      </c>
      <c r="Z46" t="str">
        <f>_xlfn.XLOOKUP(Orders_C[[#This Row],[Store_ID]],Stores_c[Store_ID],Stores_c[City])</f>
        <v>Chambershaven</v>
      </c>
      <c r="AA46" t="str">
        <f>_xlfn.XLOOKUP(Orders_C[[#This Row],[Customer_ID]],Customers_c[Customer_ID],Customers_c[Customer_Name])</f>
        <v>Nicole Garrison</v>
      </c>
      <c r="AB46" s="6">
        <f>Orders_C[[#This Row],[Quantity]]*Orders_C[[#This Row],[Unit_Price]]*(1-Orders_C[[#This Row],[Discount %]])+Orders_C[[#This Row],[Tax]]</f>
        <v>153</v>
      </c>
      <c r="AC46" s="9">
        <f>(Orders_C[[#This Row],[Unit_Price]]*Orders_C[[#This Row],[Quantity]])-Orders_C[[#This Row],[Discount]]+Orders_C[[#This Row],[Tax]]</f>
        <v>155.65</v>
      </c>
      <c r="AD46" t="str">
        <f>IF(COUNTIF(Orders_C[[#All],[Customer_ID]],Orders_C[[#This Row],[Customer_ID]])&gt;1,"Repeat","New")</f>
        <v>Repeat</v>
      </c>
      <c r="AE46" t="str" cm="1">
        <f t="array" ref="AE46">_xlfn.XLOOKUP(Orders_C[[#This Row],[Store_ID]],Stores_c[[#All],[Store_ID]],Stores_c[[#All],[City]])</f>
        <v>Chambershaven</v>
      </c>
      <c r="AF46" t="str" cm="1">
        <f t="array" ref="AF46">_xlfn.XLOOKUP(Orders_C[[#This Row],[Store_ID]],Stores_c[[#All],[Store_ID]],Stores_c[[#All],[Manager_Name]])</f>
        <v>Virginia Webster</v>
      </c>
      <c r="AG46" t="str" cm="1">
        <f t="array" ref="AG46">_xlfn.XLOOKUP(Orders_C[[#This Row],[Store_ID]],Stores_c[[#All],[Store_ID]],Stores_c[[#All],[Store_Type]])</f>
        <v>Street</v>
      </c>
    </row>
    <row r="47" spans="1:33" x14ac:dyDescent="0.25">
      <c r="A47">
        <v>7247</v>
      </c>
      <c r="B47" s="1">
        <v>45958</v>
      </c>
      <c r="C47" s="2">
        <v>9.1921296296296293E-2</v>
      </c>
      <c r="D47">
        <v>1134</v>
      </c>
      <c r="E47">
        <v>223</v>
      </c>
      <c r="F47">
        <v>421</v>
      </c>
      <c r="G47">
        <v>321</v>
      </c>
      <c r="H47">
        <v>1</v>
      </c>
      <c r="I47">
        <v>176</v>
      </c>
      <c r="J47">
        <v>15</v>
      </c>
      <c r="K47">
        <v>8.8000000000000007</v>
      </c>
      <c r="L47">
        <v>169.8</v>
      </c>
      <c r="M47" t="s">
        <v>19</v>
      </c>
      <c r="N47" t="s">
        <v>21</v>
      </c>
      <c r="O47">
        <v>31</v>
      </c>
      <c r="P47">
        <v>2</v>
      </c>
      <c r="Q47" t="s">
        <v>1270</v>
      </c>
      <c r="R47">
        <v>501</v>
      </c>
      <c r="S47" s="3">
        <v>0.15</v>
      </c>
      <c r="T47" s="6">
        <v>64.200000000000017</v>
      </c>
      <c r="U47" t="s">
        <v>6332</v>
      </c>
      <c r="V47">
        <v>2025</v>
      </c>
      <c r="W47" t="s">
        <v>6329</v>
      </c>
      <c r="X47" t="str">
        <f>_xlfn.XLOOKUP(Orders_C[[#This Row],[Product_ID]],Products_C[Product_ID],Products_C[Product_Name])</f>
        <v>Cold Coffee</v>
      </c>
      <c r="Y47" t="str">
        <f>_xlfn.XLOOKUP(Orders_C[[#This Row],[Product_ID]],Products_C[Product_ID],Products_C[Category])</f>
        <v>Dessert</v>
      </c>
      <c r="Z47" t="str">
        <f>_xlfn.XLOOKUP(Orders_C[[#This Row],[Store_ID]],Stores_c[Store_ID],Stores_c[City])</f>
        <v>Chambershaven</v>
      </c>
      <c r="AA47" t="str">
        <f>_xlfn.XLOOKUP(Orders_C[[#This Row],[Customer_ID]],Customers_c[Customer_ID],Customers_c[Customer_Name])</f>
        <v>Mary Yoder</v>
      </c>
      <c r="AB47" s="6">
        <f>Orders_C[[#This Row],[Quantity]]*Orders_C[[#This Row],[Unit_Price]]*(1-Orders_C[[#This Row],[Discount %]])+Orders_C[[#This Row],[Tax]]</f>
        <v>158.4</v>
      </c>
      <c r="AC47" s="9">
        <f>(Orders_C[[#This Row],[Unit_Price]]*Orders_C[[#This Row],[Quantity]])-Orders_C[[#This Row],[Discount]]+Orders_C[[#This Row],[Tax]]</f>
        <v>169.8</v>
      </c>
      <c r="AD47" t="str">
        <f>IF(COUNTIF(Orders_C[[#All],[Customer_ID]],Orders_C[[#This Row],[Customer_ID]])&gt;1,"Repeat","New")</f>
        <v>Repeat</v>
      </c>
      <c r="AE47" t="str" cm="1">
        <f t="array" ref="AE47">_xlfn.XLOOKUP(Orders_C[[#This Row],[Store_ID]],Stores_c[[#All],[Store_ID]],Stores_c[[#All],[City]])</f>
        <v>Chambershaven</v>
      </c>
      <c r="AF47" t="str" cm="1">
        <f t="array" ref="AF47">_xlfn.XLOOKUP(Orders_C[[#This Row],[Store_ID]],Stores_c[[#All],[Store_ID]],Stores_c[[#All],[Manager_Name]])</f>
        <v>Virginia Webster</v>
      </c>
      <c r="AG47" t="str" cm="1">
        <f t="array" ref="AG47">_xlfn.XLOOKUP(Orders_C[[#This Row],[Store_ID]],Stores_c[[#All],[Store_ID]],Stores_c[[#All],[Store_Type]])</f>
        <v>Street</v>
      </c>
    </row>
    <row r="48" spans="1:33" x14ac:dyDescent="0.25">
      <c r="A48">
        <v>9209</v>
      </c>
      <c r="B48" s="1">
        <v>46035</v>
      </c>
      <c r="C48" s="2">
        <v>0.17086805555555556</v>
      </c>
      <c r="D48">
        <v>1725</v>
      </c>
      <c r="E48">
        <v>202</v>
      </c>
      <c r="F48">
        <v>487</v>
      </c>
      <c r="G48">
        <v>330</v>
      </c>
      <c r="H48">
        <v>1</v>
      </c>
      <c r="I48">
        <v>165</v>
      </c>
      <c r="J48">
        <v>10</v>
      </c>
      <c r="K48">
        <v>8.25</v>
      </c>
      <c r="L48">
        <v>163.25</v>
      </c>
      <c r="M48" t="s">
        <v>19</v>
      </c>
      <c r="N48" t="s">
        <v>21</v>
      </c>
      <c r="O48">
        <v>47</v>
      </c>
      <c r="P48">
        <v>1</v>
      </c>
      <c r="Q48" t="s">
        <v>3232</v>
      </c>
      <c r="R48">
        <v>503</v>
      </c>
      <c r="S48" s="3">
        <v>0.1</v>
      </c>
      <c r="T48" s="6">
        <v>64.25</v>
      </c>
      <c r="U48" t="s">
        <v>6330</v>
      </c>
      <c r="V48">
        <v>2026</v>
      </c>
      <c r="W48" t="s">
        <v>6331</v>
      </c>
      <c r="X48" t="str">
        <f>_xlfn.XLOOKUP(Orders_C[[#This Row],[Product_ID]],Products_C[Product_ID],Products_C[Product_Name])</f>
        <v>Rice Bowl</v>
      </c>
      <c r="Y48" t="str">
        <f>_xlfn.XLOOKUP(Orders_C[[#This Row],[Product_ID]],Products_C[Product_ID],Products_C[Category])</f>
        <v>Beverage</v>
      </c>
      <c r="Z48" t="str">
        <f>_xlfn.XLOOKUP(Orders_C[[#This Row],[Store_ID]],Stores_c[Store_ID],Stores_c[City])</f>
        <v>Rebekahside</v>
      </c>
      <c r="AA48" t="str">
        <f>_xlfn.XLOOKUP(Orders_C[[#This Row],[Customer_ID]],Customers_c[Customer_ID],Customers_c[Customer_Name])</f>
        <v>Johnathan Owens</v>
      </c>
      <c r="AB48" s="6">
        <f>Orders_C[[#This Row],[Quantity]]*Orders_C[[#This Row],[Unit_Price]]*(1-Orders_C[[#This Row],[Discount %]])+Orders_C[[#This Row],[Tax]]</f>
        <v>156.75</v>
      </c>
      <c r="AC48" s="9">
        <f>(Orders_C[[#This Row],[Unit_Price]]*Orders_C[[#This Row],[Quantity]])-Orders_C[[#This Row],[Discount]]+Orders_C[[#This Row],[Tax]]</f>
        <v>163.25</v>
      </c>
      <c r="AD48" t="str">
        <f>IF(COUNTIF(Orders_C[[#All],[Customer_ID]],Orders_C[[#This Row],[Customer_ID]])&gt;1,"Repeat","New")</f>
        <v>Repeat</v>
      </c>
      <c r="AE48" t="str" cm="1">
        <f t="array" ref="AE48">_xlfn.XLOOKUP(Orders_C[[#This Row],[Store_ID]],Stores_c[[#All],[Store_ID]],Stores_c[[#All],[City]])</f>
        <v>Rebekahside</v>
      </c>
      <c r="AF48" t="str" cm="1">
        <f t="array" ref="AF48">_xlfn.XLOOKUP(Orders_C[[#This Row],[Store_ID]],Stores_c[[#All],[Store_ID]],Stores_c[[#All],[Manager_Name]])</f>
        <v>Mark Ray</v>
      </c>
      <c r="AG48" t="str" cm="1">
        <f t="array" ref="AG48">_xlfn.XLOOKUP(Orders_C[[#This Row],[Store_ID]],Stores_c[[#All],[Store_ID]],Stores_c[[#All],[Store_Type]])</f>
        <v>Drive-Thru</v>
      </c>
    </row>
    <row r="49" spans="1:33" x14ac:dyDescent="0.25">
      <c r="A49">
        <v>10433</v>
      </c>
      <c r="B49" s="1">
        <v>45782</v>
      </c>
      <c r="C49" s="2">
        <v>0.2552314814814815</v>
      </c>
      <c r="D49">
        <v>1618</v>
      </c>
      <c r="E49">
        <v>202</v>
      </c>
      <c r="F49">
        <v>445</v>
      </c>
      <c r="G49">
        <v>313</v>
      </c>
      <c r="H49">
        <v>1</v>
      </c>
      <c r="I49">
        <v>154</v>
      </c>
      <c r="J49">
        <v>5</v>
      </c>
      <c r="K49">
        <v>7.7</v>
      </c>
      <c r="L49">
        <v>156.69999999999999</v>
      </c>
      <c r="M49" t="s">
        <v>19</v>
      </c>
      <c r="N49" t="s">
        <v>23</v>
      </c>
      <c r="O49">
        <v>19</v>
      </c>
      <c r="P49">
        <v>4</v>
      </c>
      <c r="Q49" t="s">
        <v>4456</v>
      </c>
      <c r="R49">
        <v>509</v>
      </c>
      <c r="S49" s="3">
        <v>0.05</v>
      </c>
      <c r="T49" s="6">
        <v>64.3</v>
      </c>
      <c r="U49" t="s">
        <v>6339</v>
      </c>
      <c r="V49">
        <v>2025</v>
      </c>
      <c r="W49" t="s">
        <v>6333</v>
      </c>
      <c r="X49" t="str">
        <f>_xlfn.XLOOKUP(Orders_C[[#This Row],[Product_ID]],Products_C[Product_ID],Products_C[Product_Name])</f>
        <v>Rice Bowl</v>
      </c>
      <c r="Y49" t="str">
        <f>_xlfn.XLOOKUP(Orders_C[[#This Row],[Product_ID]],Products_C[Product_ID],Products_C[Category])</f>
        <v>Beverage</v>
      </c>
      <c r="Z49" t="str">
        <f>_xlfn.XLOOKUP(Orders_C[[#This Row],[Store_ID]],Stores_c[Store_ID],Stores_c[City])</f>
        <v>Rebekahside</v>
      </c>
      <c r="AA49" t="str">
        <f>_xlfn.XLOOKUP(Orders_C[[#This Row],[Customer_ID]],Customers_c[Customer_ID],Customers_c[Customer_Name])</f>
        <v>Lisa Rivera</v>
      </c>
      <c r="AB49" s="6">
        <f>Orders_C[[#This Row],[Quantity]]*Orders_C[[#This Row],[Unit_Price]]*(1-Orders_C[[#This Row],[Discount %]])+Orders_C[[#This Row],[Tax]]</f>
        <v>153.99999999999997</v>
      </c>
      <c r="AC49" s="9">
        <f>(Orders_C[[#This Row],[Unit_Price]]*Orders_C[[#This Row],[Quantity]])-Orders_C[[#This Row],[Discount]]+Orders_C[[#This Row],[Tax]]</f>
        <v>156.69999999999999</v>
      </c>
      <c r="AD49" t="str">
        <f>IF(COUNTIF(Orders_C[[#All],[Customer_ID]],Orders_C[[#This Row],[Customer_ID]])&gt;1,"Repeat","New")</f>
        <v>Repeat</v>
      </c>
      <c r="AE49" t="str" cm="1">
        <f t="array" ref="AE49">_xlfn.XLOOKUP(Orders_C[[#This Row],[Store_ID]],Stores_c[[#All],[Store_ID]],Stores_c[[#All],[City]])</f>
        <v>Rebekahside</v>
      </c>
      <c r="AF49" t="str" cm="1">
        <f t="array" ref="AF49">_xlfn.XLOOKUP(Orders_C[[#This Row],[Store_ID]],Stores_c[[#All],[Store_ID]],Stores_c[[#All],[Manager_Name]])</f>
        <v>Mark Ray</v>
      </c>
      <c r="AG49" t="str" cm="1">
        <f t="array" ref="AG49">_xlfn.XLOOKUP(Orders_C[[#This Row],[Store_ID]],Stores_c[[#All],[Store_ID]],Stores_c[[#All],[Store_Type]])</f>
        <v>Drive-Thru</v>
      </c>
    </row>
    <row r="50" spans="1:33" x14ac:dyDescent="0.25">
      <c r="A50">
        <v>7463</v>
      </c>
      <c r="B50" s="1">
        <v>46022</v>
      </c>
      <c r="C50" s="2">
        <v>0.54577546296296298</v>
      </c>
      <c r="D50">
        <v>1203</v>
      </c>
      <c r="E50">
        <v>205</v>
      </c>
      <c r="F50">
        <v>475</v>
      </c>
      <c r="G50">
        <v>333</v>
      </c>
      <c r="H50">
        <v>1</v>
      </c>
      <c r="I50">
        <v>177</v>
      </c>
      <c r="J50">
        <v>15</v>
      </c>
      <c r="K50">
        <v>8.85</v>
      </c>
      <c r="L50">
        <v>170.85</v>
      </c>
      <c r="M50" t="s">
        <v>19</v>
      </c>
      <c r="N50" t="s">
        <v>22</v>
      </c>
      <c r="O50">
        <v>16</v>
      </c>
      <c r="P50">
        <v>3</v>
      </c>
      <c r="Q50" t="s">
        <v>1486</v>
      </c>
      <c r="R50">
        <v>502</v>
      </c>
      <c r="S50" s="3">
        <v>0.15</v>
      </c>
      <c r="T50" s="6">
        <v>64.649999999999991</v>
      </c>
      <c r="U50" t="s">
        <v>6328</v>
      </c>
      <c r="V50">
        <v>2025</v>
      </c>
      <c r="W50" t="s">
        <v>6333</v>
      </c>
      <c r="X50" t="str">
        <f>_xlfn.XLOOKUP(Orders_C[[#This Row],[Product_ID]],Products_C[Product_ID],Products_C[Product_Name])</f>
        <v>Chicken Wings</v>
      </c>
      <c r="Y50" t="str">
        <f>_xlfn.XLOOKUP(Orders_C[[#This Row],[Product_ID]],Products_C[Product_ID],Products_C[Category])</f>
        <v>Burger</v>
      </c>
      <c r="Z50" t="str">
        <f>_xlfn.XLOOKUP(Orders_C[[#This Row],[Store_ID]],Stores_c[Store_ID],Stores_c[City])</f>
        <v>Port Jacob</v>
      </c>
      <c r="AA50" t="str">
        <f>_xlfn.XLOOKUP(Orders_C[[#This Row],[Customer_ID]],Customers_c[Customer_ID],Customers_c[Customer_Name])</f>
        <v>Jason Bryant</v>
      </c>
      <c r="AB50" s="6">
        <f>Orders_C[[#This Row],[Quantity]]*Orders_C[[#This Row],[Unit_Price]]*(1-Orders_C[[#This Row],[Discount %]])+Orders_C[[#This Row],[Tax]]</f>
        <v>159.29999999999998</v>
      </c>
      <c r="AC50" s="9">
        <f>(Orders_C[[#This Row],[Unit_Price]]*Orders_C[[#This Row],[Quantity]])-Orders_C[[#This Row],[Discount]]+Orders_C[[#This Row],[Tax]]</f>
        <v>170.85</v>
      </c>
      <c r="AD50" t="str">
        <f>IF(COUNTIF(Orders_C[[#All],[Customer_ID]],Orders_C[[#This Row],[Customer_ID]])&gt;1,"Repeat","New")</f>
        <v>Repeat</v>
      </c>
      <c r="AE50" t="str" cm="1">
        <f t="array" ref="AE50">_xlfn.XLOOKUP(Orders_C[[#This Row],[Store_ID]],Stores_c[[#All],[Store_ID]],Stores_c[[#All],[City]])</f>
        <v>Port Jacob</v>
      </c>
      <c r="AF50" t="str" cm="1">
        <f t="array" ref="AF50">_xlfn.XLOOKUP(Orders_C[[#This Row],[Store_ID]],Stores_c[[#All],[Store_ID]],Stores_c[[#All],[Manager_Name]])</f>
        <v>David Harris</v>
      </c>
      <c r="AG50" t="str" cm="1">
        <f t="array" ref="AG50">_xlfn.XLOOKUP(Orders_C[[#This Row],[Store_ID]],Stores_c[[#All],[Store_ID]],Stores_c[[#All],[Store_Type]])</f>
        <v>Mall</v>
      </c>
    </row>
    <row r="51" spans="1:33" x14ac:dyDescent="0.25">
      <c r="A51">
        <v>6126</v>
      </c>
      <c r="B51" s="1">
        <v>45972</v>
      </c>
      <c r="C51" s="2">
        <v>0.21166666666666667</v>
      </c>
      <c r="D51">
        <v>1829</v>
      </c>
      <c r="E51">
        <v>201</v>
      </c>
      <c r="F51">
        <v>462</v>
      </c>
      <c r="G51">
        <v>339</v>
      </c>
      <c r="H51">
        <v>1</v>
      </c>
      <c r="I51">
        <v>166</v>
      </c>
      <c r="J51">
        <v>10</v>
      </c>
      <c r="K51">
        <v>8.3000000000000007</v>
      </c>
      <c r="L51">
        <v>164.3</v>
      </c>
      <c r="M51" t="s">
        <v>19</v>
      </c>
      <c r="N51" t="s">
        <v>22</v>
      </c>
      <c r="O51">
        <v>57</v>
      </c>
      <c r="P51">
        <v>1</v>
      </c>
      <c r="Q51" t="s">
        <v>149</v>
      </c>
      <c r="R51">
        <v>507</v>
      </c>
      <c r="S51" s="3">
        <v>0.1</v>
      </c>
      <c r="T51" s="6">
        <v>64.700000000000017</v>
      </c>
      <c r="U51" t="s">
        <v>6336</v>
      </c>
      <c r="V51">
        <v>2025</v>
      </c>
      <c r="W51" t="s">
        <v>6331</v>
      </c>
      <c r="X51" t="str">
        <f>_xlfn.XLOOKUP(Orders_C[[#This Row],[Product_ID]],Products_C[Product_ID],Products_C[Product_Name])</f>
        <v>Veg Burger</v>
      </c>
      <c r="Y51" t="str">
        <f>_xlfn.XLOOKUP(Orders_C[[#This Row],[Product_ID]],Products_C[Product_ID],Products_C[Category])</f>
        <v>Burger</v>
      </c>
      <c r="Z51" t="str">
        <f>_xlfn.XLOOKUP(Orders_C[[#This Row],[Store_ID]],Stores_c[Store_ID],Stores_c[City])</f>
        <v>Lake Nicholasburgh</v>
      </c>
      <c r="AA51" t="str">
        <f>_xlfn.XLOOKUP(Orders_C[[#This Row],[Customer_ID]],Customers_c[Customer_ID],Customers_c[Customer_Name])</f>
        <v>Peter Gross</v>
      </c>
      <c r="AB51" s="6">
        <f>Orders_C[[#This Row],[Quantity]]*Orders_C[[#This Row],[Unit_Price]]*(1-Orders_C[[#This Row],[Discount %]])+Orders_C[[#This Row],[Tax]]</f>
        <v>157.70000000000002</v>
      </c>
      <c r="AC51" s="9">
        <f>(Orders_C[[#This Row],[Unit_Price]]*Orders_C[[#This Row],[Quantity]])-Orders_C[[#This Row],[Discount]]+Orders_C[[#This Row],[Tax]]</f>
        <v>164.3</v>
      </c>
      <c r="AD51" t="str">
        <f>IF(COUNTIF(Orders_C[[#All],[Customer_ID]],Orders_C[[#This Row],[Customer_ID]])&gt;1,"Repeat","New")</f>
        <v>New</v>
      </c>
      <c r="AE51" t="str" cm="1">
        <f t="array" ref="AE51">_xlfn.XLOOKUP(Orders_C[[#This Row],[Store_ID]],Stores_c[[#All],[Store_ID]],Stores_c[[#All],[City]])</f>
        <v>Lake Nicholasburgh</v>
      </c>
      <c r="AF51" t="str" cm="1">
        <f t="array" ref="AF51">_xlfn.XLOOKUP(Orders_C[[#This Row],[Store_ID]],Stores_c[[#All],[Store_ID]],Stores_c[[#All],[Manager_Name]])</f>
        <v>Maurice Garcia</v>
      </c>
      <c r="AG51" t="str" cm="1">
        <f t="array" ref="AG51">_xlfn.XLOOKUP(Orders_C[[#This Row],[Store_ID]],Stores_c[[#All],[Store_ID]],Stores_c[[#All],[Store_Type]])</f>
        <v>Mall</v>
      </c>
    </row>
    <row r="52" spans="1:33" x14ac:dyDescent="0.25">
      <c r="A52">
        <v>9283</v>
      </c>
      <c r="B52" s="1">
        <v>45883</v>
      </c>
      <c r="C52" s="2">
        <v>0.32651620370370371</v>
      </c>
      <c r="D52">
        <v>1515</v>
      </c>
      <c r="E52">
        <v>217</v>
      </c>
      <c r="F52">
        <v>500</v>
      </c>
      <c r="G52">
        <v>330</v>
      </c>
      <c r="H52">
        <v>1</v>
      </c>
      <c r="I52">
        <v>166</v>
      </c>
      <c r="J52">
        <v>10</v>
      </c>
      <c r="K52">
        <v>8.3000000000000007</v>
      </c>
      <c r="L52">
        <v>164.3</v>
      </c>
      <c r="M52" t="s">
        <v>19</v>
      </c>
      <c r="N52" t="s">
        <v>22</v>
      </c>
      <c r="O52">
        <v>52</v>
      </c>
      <c r="P52">
        <v>4</v>
      </c>
      <c r="Q52" t="s">
        <v>3306</v>
      </c>
      <c r="R52">
        <v>505</v>
      </c>
      <c r="S52" s="3">
        <v>0.1</v>
      </c>
      <c r="T52" s="6">
        <v>64.700000000000017</v>
      </c>
      <c r="U52" t="s">
        <v>6342</v>
      </c>
      <c r="V52">
        <v>2025</v>
      </c>
      <c r="W52" t="s">
        <v>6331</v>
      </c>
      <c r="X52" t="str">
        <f>_xlfn.XLOOKUP(Orders_C[[#This Row],[Product_ID]],Products_C[Product_ID],Products_C[Product_Name])</f>
        <v>Rice Bowl</v>
      </c>
      <c r="Y52" t="str">
        <f>_xlfn.XLOOKUP(Orders_C[[#This Row],[Product_ID]],Products_C[Product_ID],Products_C[Category])</f>
        <v>Beverage</v>
      </c>
      <c r="Z52" t="str">
        <f>_xlfn.XLOOKUP(Orders_C[[#This Row],[Store_ID]],Stores_c[Store_ID],Stores_c[City])</f>
        <v>West Rebecca</v>
      </c>
      <c r="AA52" t="str">
        <f>_xlfn.XLOOKUP(Orders_C[[#This Row],[Customer_ID]],Customers_c[Customer_ID],Customers_c[Customer_Name])</f>
        <v>Wesley Johnson</v>
      </c>
      <c r="AB52" s="6">
        <f>Orders_C[[#This Row],[Quantity]]*Orders_C[[#This Row],[Unit_Price]]*(1-Orders_C[[#This Row],[Discount %]])+Orders_C[[#This Row],[Tax]]</f>
        <v>157.70000000000002</v>
      </c>
      <c r="AC52" s="9">
        <f>(Orders_C[[#This Row],[Unit_Price]]*Orders_C[[#This Row],[Quantity]])-Orders_C[[#This Row],[Discount]]+Orders_C[[#This Row],[Tax]]</f>
        <v>164.3</v>
      </c>
      <c r="AD52" t="str">
        <f>IF(COUNTIF(Orders_C[[#All],[Customer_ID]],Orders_C[[#This Row],[Customer_ID]])&gt;1,"Repeat","New")</f>
        <v>Repeat</v>
      </c>
      <c r="AE52" t="str" cm="1">
        <f t="array" ref="AE52">_xlfn.XLOOKUP(Orders_C[[#This Row],[Store_ID]],Stores_c[[#All],[Store_ID]],Stores_c[[#All],[City]])</f>
        <v>West Rebecca</v>
      </c>
      <c r="AF52" t="str" cm="1">
        <f t="array" ref="AF52">_xlfn.XLOOKUP(Orders_C[[#This Row],[Store_ID]],Stores_c[[#All],[Store_ID]],Stores_c[[#All],[Manager_Name]])</f>
        <v>Albert Smith</v>
      </c>
      <c r="AG52" t="str" cm="1">
        <f t="array" ref="AG52">_xlfn.XLOOKUP(Orders_C[[#This Row],[Store_ID]],Stores_c[[#All],[Store_ID]],Stores_c[[#All],[Store_Type]])</f>
        <v>Mall</v>
      </c>
    </row>
    <row r="53" spans="1:33" x14ac:dyDescent="0.25">
      <c r="A53">
        <v>8242</v>
      </c>
      <c r="B53" s="1">
        <v>45794</v>
      </c>
      <c r="C53" s="2">
        <v>7.3715277777777782E-2</v>
      </c>
      <c r="D53">
        <v>1843</v>
      </c>
      <c r="E53">
        <v>221</v>
      </c>
      <c r="F53">
        <v>477</v>
      </c>
      <c r="G53">
        <v>303</v>
      </c>
      <c r="H53">
        <v>1</v>
      </c>
      <c r="I53">
        <v>178</v>
      </c>
      <c r="J53">
        <v>15</v>
      </c>
      <c r="K53">
        <v>8.9</v>
      </c>
      <c r="L53">
        <v>171.9</v>
      </c>
      <c r="M53" t="s">
        <v>20</v>
      </c>
      <c r="N53" t="s">
        <v>21</v>
      </c>
      <c r="O53">
        <v>11</v>
      </c>
      <c r="P53">
        <v>4</v>
      </c>
      <c r="Q53" t="s">
        <v>2265</v>
      </c>
      <c r="R53">
        <v>501</v>
      </c>
      <c r="S53" s="3">
        <v>0.15</v>
      </c>
      <c r="T53" s="6">
        <v>65.100000000000009</v>
      </c>
      <c r="U53" t="s">
        <v>6339</v>
      </c>
      <c r="V53">
        <v>2025</v>
      </c>
      <c r="W53" t="s">
        <v>6333</v>
      </c>
      <c r="X53" t="str">
        <f>_xlfn.XLOOKUP(Orders_C[[#This Row],[Product_ID]],Products_C[Product_ID],Products_C[Product_Name])</f>
        <v>Chocolate Lava Cake</v>
      </c>
      <c r="Y53" t="str">
        <f>_xlfn.XLOOKUP(Orders_C[[#This Row],[Product_ID]],Products_C[Product_ID],Products_C[Category])</f>
        <v>Chicken</v>
      </c>
      <c r="Z53" t="str">
        <f>_xlfn.XLOOKUP(Orders_C[[#This Row],[Store_ID]],Stores_c[Store_ID],Stores_c[City])</f>
        <v>Port Barbarabury</v>
      </c>
      <c r="AA53" t="str">
        <f>_xlfn.XLOOKUP(Orders_C[[#This Row],[Customer_ID]],Customers_c[Customer_ID],Customers_c[Customer_Name])</f>
        <v>Jenny Jackson</v>
      </c>
      <c r="AB53" s="6">
        <f>Orders_C[[#This Row],[Quantity]]*Orders_C[[#This Row],[Unit_Price]]*(1-Orders_C[[#This Row],[Discount %]])+Orders_C[[#This Row],[Tax]]</f>
        <v>160.19999999999999</v>
      </c>
      <c r="AC53" s="9">
        <f>(Orders_C[[#This Row],[Unit_Price]]*Orders_C[[#This Row],[Quantity]])-Orders_C[[#This Row],[Discount]]+Orders_C[[#This Row],[Tax]]</f>
        <v>171.9</v>
      </c>
      <c r="AD53" t="str">
        <f>IF(COUNTIF(Orders_C[[#All],[Customer_ID]],Orders_C[[#This Row],[Customer_ID]])&gt;1,"Repeat","New")</f>
        <v>Repeat</v>
      </c>
      <c r="AE53" t="str" cm="1">
        <f t="array" ref="AE53">_xlfn.XLOOKUP(Orders_C[[#This Row],[Store_ID]],Stores_c[[#All],[Store_ID]],Stores_c[[#All],[City]])</f>
        <v>Port Barbarabury</v>
      </c>
      <c r="AF53" t="str" cm="1">
        <f t="array" ref="AF53">_xlfn.XLOOKUP(Orders_C[[#This Row],[Store_ID]],Stores_c[[#All],[Store_ID]],Stores_c[[#All],[Manager_Name]])</f>
        <v>Edward Nguyen</v>
      </c>
      <c r="AG53" t="str" cm="1">
        <f t="array" ref="AG53">_xlfn.XLOOKUP(Orders_C[[#This Row],[Store_ID]],Stores_c[[#All],[Store_ID]],Stores_c[[#All],[Store_Type]])</f>
        <v>Street</v>
      </c>
    </row>
    <row r="54" spans="1:33" x14ac:dyDescent="0.25">
      <c r="A54">
        <v>7045</v>
      </c>
      <c r="B54" s="1">
        <v>46020</v>
      </c>
      <c r="C54" s="2">
        <v>0.22739583333333332</v>
      </c>
      <c r="D54">
        <v>1854</v>
      </c>
      <c r="E54">
        <v>221</v>
      </c>
      <c r="F54">
        <v>507</v>
      </c>
      <c r="G54">
        <v>322</v>
      </c>
      <c r="H54">
        <v>1</v>
      </c>
      <c r="I54">
        <v>167</v>
      </c>
      <c r="J54">
        <v>10</v>
      </c>
      <c r="K54">
        <v>8.35</v>
      </c>
      <c r="L54">
        <v>165.35</v>
      </c>
      <c r="M54" t="s">
        <v>19</v>
      </c>
      <c r="N54" t="s">
        <v>21</v>
      </c>
      <c r="O54">
        <v>10</v>
      </c>
      <c r="P54">
        <v>4</v>
      </c>
      <c r="Q54" t="s">
        <v>1068</v>
      </c>
      <c r="R54">
        <v>504</v>
      </c>
      <c r="S54" s="3">
        <v>0.1</v>
      </c>
      <c r="T54" s="6">
        <v>65.149999999999991</v>
      </c>
      <c r="U54" t="s">
        <v>6328</v>
      </c>
      <c r="V54">
        <v>2025</v>
      </c>
      <c r="W54" t="s">
        <v>6333</v>
      </c>
      <c r="X54" t="str">
        <f>_xlfn.XLOOKUP(Orders_C[[#This Row],[Product_ID]],Products_C[Product_ID],Products_C[Product_Name])</f>
        <v>Veg Burger</v>
      </c>
      <c r="Y54" t="str">
        <f>_xlfn.XLOOKUP(Orders_C[[#This Row],[Product_ID]],Products_C[Product_ID],Products_C[Category])</f>
        <v>Burger</v>
      </c>
      <c r="Z54" t="str">
        <f>_xlfn.XLOOKUP(Orders_C[[#This Row],[Store_ID]],Stores_c[Store_ID],Stores_c[City])</f>
        <v>Port Barbarabury</v>
      </c>
      <c r="AA54" t="str">
        <f>_xlfn.XLOOKUP(Orders_C[[#This Row],[Customer_ID]],Customers_c[Customer_ID],Customers_c[Customer_Name])</f>
        <v>Deborah Fuentes</v>
      </c>
      <c r="AB54" s="6">
        <f>Orders_C[[#This Row],[Quantity]]*Orders_C[[#This Row],[Unit_Price]]*(1-Orders_C[[#This Row],[Discount %]])+Orders_C[[#This Row],[Tax]]</f>
        <v>158.65</v>
      </c>
      <c r="AC54" s="9">
        <f>(Orders_C[[#This Row],[Unit_Price]]*Orders_C[[#This Row],[Quantity]])-Orders_C[[#This Row],[Discount]]+Orders_C[[#This Row],[Tax]]</f>
        <v>165.35</v>
      </c>
      <c r="AD54" t="str">
        <f>IF(COUNTIF(Orders_C[[#All],[Customer_ID]],Orders_C[[#This Row],[Customer_ID]])&gt;1,"Repeat","New")</f>
        <v>Repeat</v>
      </c>
      <c r="AE54" t="str" cm="1">
        <f t="array" ref="AE54">_xlfn.XLOOKUP(Orders_C[[#This Row],[Store_ID]],Stores_c[[#All],[Store_ID]],Stores_c[[#All],[City]])</f>
        <v>Port Barbarabury</v>
      </c>
      <c r="AF54" t="str" cm="1">
        <f t="array" ref="AF54">_xlfn.XLOOKUP(Orders_C[[#This Row],[Store_ID]],Stores_c[[#All],[Store_ID]],Stores_c[[#All],[Manager_Name]])</f>
        <v>Edward Nguyen</v>
      </c>
      <c r="AG54" t="str" cm="1">
        <f t="array" ref="AG54">_xlfn.XLOOKUP(Orders_C[[#This Row],[Store_ID]],Stores_c[[#All],[Store_ID]],Stores_c[[#All],[Store_Type]])</f>
        <v>Street</v>
      </c>
    </row>
    <row r="55" spans="1:33" x14ac:dyDescent="0.25">
      <c r="A55">
        <v>10946</v>
      </c>
      <c r="B55" s="1">
        <v>45743</v>
      </c>
      <c r="C55" s="2">
        <v>0.20451388888888888</v>
      </c>
      <c r="D55">
        <v>1880</v>
      </c>
      <c r="E55">
        <v>224</v>
      </c>
      <c r="F55">
        <v>521</v>
      </c>
      <c r="G55">
        <v>307</v>
      </c>
      <c r="H55">
        <v>1</v>
      </c>
      <c r="I55">
        <v>167</v>
      </c>
      <c r="J55">
        <v>10</v>
      </c>
      <c r="K55">
        <v>8.35</v>
      </c>
      <c r="L55">
        <v>165.35</v>
      </c>
      <c r="M55" t="s">
        <v>19</v>
      </c>
      <c r="N55" t="s">
        <v>23</v>
      </c>
      <c r="O55">
        <v>56</v>
      </c>
      <c r="P55">
        <v>4</v>
      </c>
      <c r="Q55" t="s">
        <v>4969</v>
      </c>
      <c r="R55">
        <v>505</v>
      </c>
      <c r="S55" s="3">
        <v>0.1</v>
      </c>
      <c r="T55" s="6">
        <v>65.149999999999991</v>
      </c>
      <c r="U55" t="s">
        <v>6334</v>
      </c>
      <c r="V55">
        <v>2025</v>
      </c>
      <c r="W55" t="s">
        <v>6331</v>
      </c>
      <c r="X55" t="str">
        <f>_xlfn.XLOOKUP(Orders_C[[#This Row],[Product_ID]],Products_C[Product_ID],Products_C[Product_Name])</f>
        <v>Chicken Wings</v>
      </c>
      <c r="Y55" t="str">
        <f>_xlfn.XLOOKUP(Orders_C[[#This Row],[Product_ID]],Products_C[Product_ID],Products_C[Category])</f>
        <v>Chicken</v>
      </c>
      <c r="Z55" t="str">
        <f>_xlfn.XLOOKUP(Orders_C[[#This Row],[Store_ID]],Stores_c[Store_ID],Stores_c[City])</f>
        <v>Valdezton</v>
      </c>
      <c r="AA55" t="str">
        <f>_xlfn.XLOOKUP(Orders_C[[#This Row],[Customer_ID]],Customers_c[Customer_ID],Customers_c[Customer_Name])</f>
        <v>Teresa Nguyen</v>
      </c>
      <c r="AB55" s="6">
        <f>Orders_C[[#This Row],[Quantity]]*Orders_C[[#This Row],[Unit_Price]]*(1-Orders_C[[#This Row],[Discount %]])+Orders_C[[#This Row],[Tax]]</f>
        <v>158.65</v>
      </c>
      <c r="AC55" s="9">
        <f>(Orders_C[[#This Row],[Unit_Price]]*Orders_C[[#This Row],[Quantity]])-Orders_C[[#This Row],[Discount]]+Orders_C[[#This Row],[Tax]]</f>
        <v>165.35</v>
      </c>
      <c r="AD55" t="str">
        <f>IF(COUNTIF(Orders_C[[#All],[Customer_ID]],Orders_C[[#This Row],[Customer_ID]])&gt;1,"Repeat","New")</f>
        <v>Repeat</v>
      </c>
      <c r="AE55" t="str" cm="1">
        <f t="array" ref="AE55">_xlfn.XLOOKUP(Orders_C[[#This Row],[Store_ID]],Stores_c[[#All],[Store_ID]],Stores_c[[#All],[City]])</f>
        <v>Valdezton</v>
      </c>
      <c r="AF55" t="str" cm="1">
        <f t="array" ref="AF55">_xlfn.XLOOKUP(Orders_C[[#This Row],[Store_ID]],Stores_c[[#All],[Store_ID]],Stores_c[[#All],[Manager_Name]])</f>
        <v>John Rodriguez</v>
      </c>
      <c r="AG55" t="str" cm="1">
        <f t="array" ref="AG55">_xlfn.XLOOKUP(Orders_C[[#This Row],[Store_ID]],Stores_c[[#All],[Store_ID]],Stores_c[[#All],[Store_Type]])</f>
        <v>Street</v>
      </c>
    </row>
    <row r="56" spans="1:33" x14ac:dyDescent="0.25">
      <c r="A56">
        <v>8423</v>
      </c>
      <c r="B56" s="1">
        <v>45789</v>
      </c>
      <c r="C56" s="2">
        <v>0.42150462962962965</v>
      </c>
      <c r="D56">
        <v>1209</v>
      </c>
      <c r="E56">
        <v>219</v>
      </c>
      <c r="F56">
        <v>476</v>
      </c>
      <c r="G56">
        <v>309</v>
      </c>
      <c r="H56">
        <v>1</v>
      </c>
      <c r="I56">
        <v>156</v>
      </c>
      <c r="J56">
        <v>5</v>
      </c>
      <c r="K56">
        <v>7.8000000000000007</v>
      </c>
      <c r="L56">
        <v>158.80000000000001</v>
      </c>
      <c r="M56" t="s">
        <v>20</v>
      </c>
      <c r="N56" t="s">
        <v>22</v>
      </c>
      <c r="O56">
        <v>40</v>
      </c>
      <c r="P56">
        <v>5</v>
      </c>
      <c r="Q56" t="s">
        <v>2446</v>
      </c>
      <c r="R56">
        <v>502</v>
      </c>
      <c r="S56" s="3">
        <v>0.05</v>
      </c>
      <c r="T56" s="6">
        <v>65.200000000000017</v>
      </c>
      <c r="U56" t="s">
        <v>6339</v>
      </c>
      <c r="V56">
        <v>2025</v>
      </c>
      <c r="W56" t="s">
        <v>6329</v>
      </c>
      <c r="X56" t="str">
        <f>_xlfn.XLOOKUP(Orders_C[[#This Row],[Product_ID]],Products_C[Product_ID],Products_C[Product_Name])</f>
        <v>Chicken Bucket</v>
      </c>
      <c r="Y56" t="str">
        <f>_xlfn.XLOOKUP(Orders_C[[#This Row],[Product_ID]],Products_C[Product_ID],Products_C[Category])</f>
        <v>Dessert</v>
      </c>
      <c r="Z56" t="str">
        <f>_xlfn.XLOOKUP(Orders_C[[#This Row],[Store_ID]],Stores_c[Store_ID],Stores_c[City])</f>
        <v>Lake David</v>
      </c>
      <c r="AA56" t="str">
        <f>_xlfn.XLOOKUP(Orders_C[[#This Row],[Customer_ID]],Customers_c[Customer_ID],Customers_c[Customer_Name])</f>
        <v>Jason Lam</v>
      </c>
      <c r="AB56" s="6">
        <f>Orders_C[[#This Row],[Quantity]]*Orders_C[[#This Row],[Unit_Price]]*(1-Orders_C[[#This Row],[Discount %]])+Orders_C[[#This Row],[Tax]]</f>
        <v>156</v>
      </c>
      <c r="AC56" s="9">
        <f>(Orders_C[[#This Row],[Unit_Price]]*Orders_C[[#This Row],[Quantity]])-Orders_C[[#This Row],[Discount]]+Orders_C[[#This Row],[Tax]]</f>
        <v>158.80000000000001</v>
      </c>
      <c r="AD56" t="str">
        <f>IF(COUNTIF(Orders_C[[#All],[Customer_ID]],Orders_C[[#This Row],[Customer_ID]])&gt;1,"Repeat","New")</f>
        <v>Repeat</v>
      </c>
      <c r="AE56" t="str" cm="1">
        <f t="array" ref="AE56">_xlfn.XLOOKUP(Orders_C[[#This Row],[Store_ID]],Stores_c[[#All],[Store_ID]],Stores_c[[#All],[City]])</f>
        <v>Lake David</v>
      </c>
      <c r="AF56" t="str" cm="1">
        <f t="array" ref="AF56">_xlfn.XLOOKUP(Orders_C[[#This Row],[Store_ID]],Stores_c[[#All],[Store_ID]],Stores_c[[#All],[Manager_Name]])</f>
        <v>Joshua Hines</v>
      </c>
      <c r="AG56" t="str" cm="1">
        <f t="array" ref="AG56">_xlfn.XLOOKUP(Orders_C[[#This Row],[Store_ID]],Stores_c[[#All],[Store_ID]],Stores_c[[#All],[Store_Type]])</f>
        <v>Street</v>
      </c>
    </row>
    <row r="57" spans="1:33" x14ac:dyDescent="0.25">
      <c r="A57">
        <v>9198</v>
      </c>
      <c r="B57" s="1">
        <v>45896</v>
      </c>
      <c r="C57" s="2">
        <v>0.97278935185185189</v>
      </c>
      <c r="D57">
        <v>1998</v>
      </c>
      <c r="E57">
        <v>221</v>
      </c>
      <c r="F57">
        <v>523</v>
      </c>
      <c r="G57">
        <v>305</v>
      </c>
      <c r="H57">
        <v>1</v>
      </c>
      <c r="I57">
        <v>156</v>
      </c>
      <c r="J57">
        <v>5</v>
      </c>
      <c r="K57">
        <v>7.8000000000000007</v>
      </c>
      <c r="L57">
        <v>158.80000000000001</v>
      </c>
      <c r="M57" t="s">
        <v>20</v>
      </c>
      <c r="N57" t="s">
        <v>23</v>
      </c>
      <c r="O57">
        <v>27</v>
      </c>
      <c r="P57">
        <v>2</v>
      </c>
      <c r="Q57" t="s">
        <v>3221</v>
      </c>
      <c r="R57">
        <v>501</v>
      </c>
      <c r="S57" s="3">
        <v>0.05</v>
      </c>
      <c r="T57" s="6">
        <v>65.200000000000017</v>
      </c>
      <c r="U57" t="s">
        <v>6342</v>
      </c>
      <c r="V57">
        <v>2025</v>
      </c>
      <c r="W57" t="s">
        <v>6329</v>
      </c>
      <c r="X57" t="str">
        <f>_xlfn.XLOOKUP(Orders_C[[#This Row],[Product_ID]],Products_C[Product_ID],Products_C[Product_Name])</f>
        <v>Krushers</v>
      </c>
      <c r="Y57" t="str">
        <f>_xlfn.XLOOKUP(Orders_C[[#This Row],[Product_ID]],Products_C[Product_ID],Products_C[Category])</f>
        <v>Dessert</v>
      </c>
      <c r="Z57" t="str">
        <f>_xlfn.XLOOKUP(Orders_C[[#This Row],[Store_ID]],Stores_c[Store_ID],Stores_c[City])</f>
        <v>Port Barbarabury</v>
      </c>
      <c r="AA57" t="str">
        <f>_xlfn.XLOOKUP(Orders_C[[#This Row],[Customer_ID]],Customers_c[Customer_ID],Customers_c[Customer_Name])</f>
        <v>Tracie Patterson</v>
      </c>
      <c r="AB57" s="6">
        <f>Orders_C[[#This Row],[Quantity]]*Orders_C[[#This Row],[Unit_Price]]*(1-Orders_C[[#This Row],[Discount %]])+Orders_C[[#This Row],[Tax]]</f>
        <v>156</v>
      </c>
      <c r="AC57" s="9">
        <f>(Orders_C[[#This Row],[Unit_Price]]*Orders_C[[#This Row],[Quantity]])-Orders_C[[#This Row],[Discount]]+Orders_C[[#This Row],[Tax]]</f>
        <v>158.80000000000001</v>
      </c>
      <c r="AD57" t="str">
        <f>IF(COUNTIF(Orders_C[[#All],[Customer_ID]],Orders_C[[#This Row],[Customer_ID]])&gt;1,"Repeat","New")</f>
        <v>Repeat</v>
      </c>
      <c r="AE57" t="str" cm="1">
        <f t="array" ref="AE57">_xlfn.XLOOKUP(Orders_C[[#This Row],[Store_ID]],Stores_c[[#All],[Store_ID]],Stores_c[[#All],[City]])</f>
        <v>Port Barbarabury</v>
      </c>
      <c r="AF57" t="str" cm="1">
        <f t="array" ref="AF57">_xlfn.XLOOKUP(Orders_C[[#This Row],[Store_ID]],Stores_c[[#All],[Store_ID]],Stores_c[[#All],[Manager_Name]])</f>
        <v>Edward Nguyen</v>
      </c>
      <c r="AG57" t="str" cm="1">
        <f t="array" ref="AG57">_xlfn.XLOOKUP(Orders_C[[#This Row],[Store_ID]],Stores_c[[#All],[Store_ID]],Stores_c[[#All],[Store_Type]])</f>
        <v>Street</v>
      </c>
    </row>
    <row r="58" spans="1:33" x14ac:dyDescent="0.25">
      <c r="A58">
        <v>7354</v>
      </c>
      <c r="B58" s="1">
        <v>46012</v>
      </c>
      <c r="C58" s="2">
        <v>0.13041666666666665</v>
      </c>
      <c r="D58">
        <v>1387</v>
      </c>
      <c r="E58">
        <v>213</v>
      </c>
      <c r="F58">
        <v>450</v>
      </c>
      <c r="G58">
        <v>339</v>
      </c>
      <c r="H58">
        <v>1</v>
      </c>
      <c r="I58">
        <v>179</v>
      </c>
      <c r="J58">
        <v>15</v>
      </c>
      <c r="K58">
        <v>8.9500000000000011</v>
      </c>
      <c r="L58">
        <v>172.95</v>
      </c>
      <c r="M58" t="s">
        <v>19</v>
      </c>
      <c r="N58" t="s">
        <v>23</v>
      </c>
      <c r="O58">
        <v>14</v>
      </c>
      <c r="P58">
        <v>3</v>
      </c>
      <c r="Q58" t="s">
        <v>1377</v>
      </c>
      <c r="R58">
        <v>506</v>
      </c>
      <c r="S58" s="3">
        <v>0.15</v>
      </c>
      <c r="T58" s="6">
        <v>65.55</v>
      </c>
      <c r="U58" t="s">
        <v>6328</v>
      </c>
      <c r="V58">
        <v>2025</v>
      </c>
      <c r="W58" t="s">
        <v>6333</v>
      </c>
      <c r="X58" t="str">
        <f>_xlfn.XLOOKUP(Orders_C[[#This Row],[Product_ID]],Products_C[Product_ID],Products_C[Product_Name])</f>
        <v>Veg Burger</v>
      </c>
      <c r="Y58" t="str">
        <f>_xlfn.XLOOKUP(Orders_C[[#This Row],[Product_ID]],Products_C[Product_ID],Products_C[Category])</f>
        <v>Burger</v>
      </c>
      <c r="Z58" t="str">
        <f>_xlfn.XLOOKUP(Orders_C[[#This Row],[Store_ID]],Stores_c[Store_ID],Stores_c[City])</f>
        <v>Lake Kristashire</v>
      </c>
      <c r="AA58" t="str">
        <f>_xlfn.XLOOKUP(Orders_C[[#This Row],[Customer_ID]],Customers_c[Customer_ID],Customers_c[Customer_Name])</f>
        <v>Jacqueline Lewis</v>
      </c>
      <c r="AB58" s="6">
        <f>Orders_C[[#This Row],[Quantity]]*Orders_C[[#This Row],[Unit_Price]]*(1-Orders_C[[#This Row],[Discount %]])+Orders_C[[#This Row],[Tax]]</f>
        <v>161.1</v>
      </c>
      <c r="AC58" s="9">
        <f>(Orders_C[[#This Row],[Unit_Price]]*Orders_C[[#This Row],[Quantity]])-Orders_C[[#This Row],[Discount]]+Orders_C[[#This Row],[Tax]]</f>
        <v>172.95</v>
      </c>
      <c r="AD58" t="str">
        <f>IF(COUNTIF(Orders_C[[#All],[Customer_ID]],Orders_C[[#This Row],[Customer_ID]])&gt;1,"Repeat","New")</f>
        <v>Repeat</v>
      </c>
      <c r="AE58" t="str" cm="1">
        <f t="array" ref="AE58">_xlfn.XLOOKUP(Orders_C[[#This Row],[Store_ID]],Stores_c[[#All],[Store_ID]],Stores_c[[#All],[City]])</f>
        <v>Lake Kristashire</v>
      </c>
      <c r="AF58" t="str" cm="1">
        <f t="array" ref="AF58">_xlfn.XLOOKUP(Orders_C[[#This Row],[Store_ID]],Stores_c[[#All],[Store_ID]],Stores_c[[#All],[Manager_Name]])</f>
        <v>Andrea Daugherty</v>
      </c>
      <c r="AG58" t="str" cm="1">
        <f t="array" ref="AG58">_xlfn.XLOOKUP(Orders_C[[#This Row],[Store_ID]],Stores_c[[#All],[Store_ID]],Stores_c[[#All],[Store_Type]])</f>
        <v>Mall</v>
      </c>
    </row>
    <row r="59" spans="1:33" x14ac:dyDescent="0.25">
      <c r="A59">
        <v>7650</v>
      </c>
      <c r="B59" s="1">
        <v>46034</v>
      </c>
      <c r="C59" s="2">
        <v>0.53314814814814815</v>
      </c>
      <c r="D59">
        <v>1691</v>
      </c>
      <c r="E59">
        <v>205</v>
      </c>
      <c r="F59">
        <v>417</v>
      </c>
      <c r="G59">
        <v>303</v>
      </c>
      <c r="H59">
        <v>1</v>
      </c>
      <c r="I59">
        <v>179</v>
      </c>
      <c r="J59">
        <v>15</v>
      </c>
      <c r="K59">
        <v>8.9500000000000011</v>
      </c>
      <c r="L59">
        <v>172.95</v>
      </c>
      <c r="M59" t="s">
        <v>19</v>
      </c>
      <c r="N59" t="s">
        <v>23</v>
      </c>
      <c r="O59">
        <v>41</v>
      </c>
      <c r="P59">
        <v>1</v>
      </c>
      <c r="Q59" t="s">
        <v>1673</v>
      </c>
      <c r="R59">
        <v>501</v>
      </c>
      <c r="S59" s="3">
        <v>0.15</v>
      </c>
      <c r="T59" s="6">
        <v>65.55</v>
      </c>
      <c r="U59" t="s">
        <v>6330</v>
      </c>
      <c r="V59">
        <v>2026</v>
      </c>
      <c r="W59" t="s">
        <v>6331</v>
      </c>
      <c r="X59" t="str">
        <f>_xlfn.XLOOKUP(Orders_C[[#This Row],[Product_ID]],Products_C[Product_ID],Products_C[Product_Name])</f>
        <v>Chocolate Lava Cake</v>
      </c>
      <c r="Y59" t="str">
        <f>_xlfn.XLOOKUP(Orders_C[[#This Row],[Product_ID]],Products_C[Product_ID],Products_C[Category])</f>
        <v>Chicken</v>
      </c>
      <c r="Z59" t="str">
        <f>_xlfn.XLOOKUP(Orders_C[[#This Row],[Store_ID]],Stores_c[Store_ID],Stores_c[City])</f>
        <v>Port Jacob</v>
      </c>
      <c r="AA59" t="str">
        <f>_xlfn.XLOOKUP(Orders_C[[#This Row],[Customer_ID]],Customers_c[Customer_ID],Customers_c[Customer_Name])</f>
        <v>Corey Mcclure</v>
      </c>
      <c r="AB59" s="6">
        <f>Orders_C[[#This Row],[Quantity]]*Orders_C[[#This Row],[Unit_Price]]*(1-Orders_C[[#This Row],[Discount %]])+Orders_C[[#This Row],[Tax]]</f>
        <v>161.1</v>
      </c>
      <c r="AC59" s="9">
        <f>(Orders_C[[#This Row],[Unit_Price]]*Orders_C[[#This Row],[Quantity]])-Orders_C[[#This Row],[Discount]]+Orders_C[[#This Row],[Tax]]</f>
        <v>172.95</v>
      </c>
      <c r="AD59" t="str">
        <f>IF(COUNTIF(Orders_C[[#All],[Customer_ID]],Orders_C[[#This Row],[Customer_ID]])&gt;1,"Repeat","New")</f>
        <v>Repeat</v>
      </c>
      <c r="AE59" t="str" cm="1">
        <f t="array" ref="AE59">_xlfn.XLOOKUP(Orders_C[[#This Row],[Store_ID]],Stores_c[[#All],[Store_ID]],Stores_c[[#All],[City]])</f>
        <v>Port Jacob</v>
      </c>
      <c r="AF59" t="str" cm="1">
        <f t="array" ref="AF59">_xlfn.XLOOKUP(Orders_C[[#This Row],[Store_ID]],Stores_c[[#All],[Store_ID]],Stores_c[[#All],[Manager_Name]])</f>
        <v>David Harris</v>
      </c>
      <c r="AG59" t="str" cm="1">
        <f t="array" ref="AG59">_xlfn.XLOOKUP(Orders_C[[#This Row],[Store_ID]],Stores_c[[#All],[Store_ID]],Stores_c[[#All],[Store_Type]])</f>
        <v>Mall</v>
      </c>
    </row>
    <row r="60" spans="1:33" x14ac:dyDescent="0.25">
      <c r="A60">
        <v>8935</v>
      </c>
      <c r="B60" s="1">
        <v>45791</v>
      </c>
      <c r="C60" s="2">
        <v>0.77077546296296295</v>
      </c>
      <c r="D60">
        <v>1486</v>
      </c>
      <c r="E60">
        <v>213</v>
      </c>
      <c r="F60">
        <v>513</v>
      </c>
      <c r="G60">
        <v>335</v>
      </c>
      <c r="H60">
        <v>1</v>
      </c>
      <c r="I60">
        <v>179</v>
      </c>
      <c r="J60">
        <v>15</v>
      </c>
      <c r="K60">
        <v>8.9500000000000011</v>
      </c>
      <c r="L60">
        <v>172.95</v>
      </c>
      <c r="M60" t="s">
        <v>18</v>
      </c>
      <c r="N60" t="s">
        <v>21</v>
      </c>
      <c r="O60">
        <v>48</v>
      </c>
      <c r="P60">
        <v>3</v>
      </c>
      <c r="Q60" t="s">
        <v>2958</v>
      </c>
      <c r="R60">
        <v>503</v>
      </c>
      <c r="S60" s="3">
        <v>0.15</v>
      </c>
      <c r="T60" s="6">
        <v>65.55</v>
      </c>
      <c r="U60" t="s">
        <v>6339</v>
      </c>
      <c r="V60">
        <v>2025</v>
      </c>
      <c r="W60" t="s">
        <v>6331</v>
      </c>
      <c r="X60" t="str">
        <f>_xlfn.XLOOKUP(Orders_C[[#This Row],[Product_ID]],Products_C[Product_ID],Products_C[Product_Name])</f>
        <v>Krushers</v>
      </c>
      <c r="Y60" t="str">
        <f>_xlfn.XLOOKUP(Orders_C[[#This Row],[Product_ID]],Products_C[Product_ID],Products_C[Category])</f>
        <v>Chicken</v>
      </c>
      <c r="Z60" t="str">
        <f>_xlfn.XLOOKUP(Orders_C[[#This Row],[Store_ID]],Stores_c[Store_ID],Stores_c[City])</f>
        <v>Lake Kristashire</v>
      </c>
      <c r="AA60" t="str">
        <f>_xlfn.XLOOKUP(Orders_C[[#This Row],[Customer_ID]],Customers_c[Customer_ID],Customers_c[Customer_Name])</f>
        <v>Mary Russell</v>
      </c>
      <c r="AB60" s="6">
        <f>Orders_C[[#This Row],[Quantity]]*Orders_C[[#This Row],[Unit_Price]]*(1-Orders_C[[#This Row],[Discount %]])+Orders_C[[#This Row],[Tax]]</f>
        <v>161.1</v>
      </c>
      <c r="AC60" s="9">
        <f>(Orders_C[[#This Row],[Unit_Price]]*Orders_C[[#This Row],[Quantity]])-Orders_C[[#This Row],[Discount]]+Orders_C[[#This Row],[Tax]]</f>
        <v>172.95</v>
      </c>
      <c r="AD60" t="str">
        <f>IF(COUNTIF(Orders_C[[#All],[Customer_ID]],Orders_C[[#This Row],[Customer_ID]])&gt;1,"Repeat","New")</f>
        <v>Repeat</v>
      </c>
      <c r="AE60" t="str" cm="1">
        <f t="array" ref="AE60">_xlfn.XLOOKUP(Orders_C[[#This Row],[Store_ID]],Stores_c[[#All],[Store_ID]],Stores_c[[#All],[City]])</f>
        <v>Lake Kristashire</v>
      </c>
      <c r="AF60" t="str" cm="1">
        <f t="array" ref="AF60">_xlfn.XLOOKUP(Orders_C[[#This Row],[Store_ID]],Stores_c[[#All],[Store_ID]],Stores_c[[#All],[Manager_Name]])</f>
        <v>Andrea Daugherty</v>
      </c>
      <c r="AG60" t="str" cm="1">
        <f t="array" ref="AG60">_xlfn.XLOOKUP(Orders_C[[#This Row],[Store_ID]],Stores_c[[#All],[Store_ID]],Stores_c[[#All],[Store_Type]])</f>
        <v>Mall</v>
      </c>
    </row>
    <row r="61" spans="1:33" x14ac:dyDescent="0.25">
      <c r="A61">
        <v>10347</v>
      </c>
      <c r="B61" s="1">
        <v>45732</v>
      </c>
      <c r="C61" s="2">
        <v>0.34613425925925928</v>
      </c>
      <c r="D61">
        <v>1919</v>
      </c>
      <c r="E61">
        <v>224</v>
      </c>
      <c r="F61">
        <v>544</v>
      </c>
      <c r="G61">
        <v>302</v>
      </c>
      <c r="H61">
        <v>1</v>
      </c>
      <c r="I61">
        <v>168</v>
      </c>
      <c r="J61">
        <v>10</v>
      </c>
      <c r="K61">
        <v>8.4</v>
      </c>
      <c r="L61">
        <v>166.4</v>
      </c>
      <c r="M61" t="s">
        <v>18</v>
      </c>
      <c r="N61" t="s">
        <v>22</v>
      </c>
      <c r="O61">
        <v>55</v>
      </c>
      <c r="P61">
        <v>3</v>
      </c>
      <c r="Q61" t="s">
        <v>4370</v>
      </c>
      <c r="R61">
        <v>510</v>
      </c>
      <c r="S61" s="3">
        <v>0.1</v>
      </c>
      <c r="T61" s="6">
        <v>65.600000000000009</v>
      </c>
      <c r="U61" t="s">
        <v>6334</v>
      </c>
      <c r="V61">
        <v>2025</v>
      </c>
      <c r="W61" t="s">
        <v>6331</v>
      </c>
      <c r="X61" t="str">
        <f>_xlfn.XLOOKUP(Orders_C[[#This Row],[Product_ID]],Products_C[Product_ID],Products_C[Product_Name])</f>
        <v>Chicken Wings</v>
      </c>
      <c r="Y61" t="str">
        <f>_xlfn.XLOOKUP(Orders_C[[#This Row],[Product_ID]],Products_C[Product_ID],Products_C[Category])</f>
        <v>Chicken</v>
      </c>
      <c r="Z61" t="str">
        <f>_xlfn.XLOOKUP(Orders_C[[#This Row],[Store_ID]],Stores_c[Store_ID],Stores_c[City])</f>
        <v>Valdezton</v>
      </c>
      <c r="AA61" t="str">
        <f>_xlfn.XLOOKUP(Orders_C[[#This Row],[Customer_ID]],Customers_c[Customer_ID],Customers_c[Customer_Name])</f>
        <v>Robert House</v>
      </c>
      <c r="AB61" s="6">
        <f>Orders_C[[#This Row],[Quantity]]*Orders_C[[#This Row],[Unit_Price]]*(1-Orders_C[[#This Row],[Discount %]])+Orders_C[[#This Row],[Tax]]</f>
        <v>159.60000000000002</v>
      </c>
      <c r="AC61" s="9">
        <f>(Orders_C[[#This Row],[Unit_Price]]*Orders_C[[#This Row],[Quantity]])-Orders_C[[#This Row],[Discount]]+Orders_C[[#This Row],[Tax]]</f>
        <v>166.4</v>
      </c>
      <c r="AD61" t="str">
        <f>IF(COUNTIF(Orders_C[[#All],[Customer_ID]],Orders_C[[#This Row],[Customer_ID]])&gt;1,"Repeat","New")</f>
        <v>Repeat</v>
      </c>
      <c r="AE61" t="str" cm="1">
        <f t="array" ref="AE61">_xlfn.XLOOKUP(Orders_C[[#This Row],[Store_ID]],Stores_c[[#All],[Store_ID]],Stores_c[[#All],[City]])</f>
        <v>Valdezton</v>
      </c>
      <c r="AF61" t="str" cm="1">
        <f t="array" ref="AF61">_xlfn.XLOOKUP(Orders_C[[#This Row],[Store_ID]],Stores_c[[#All],[Store_ID]],Stores_c[[#All],[Manager_Name]])</f>
        <v>John Rodriguez</v>
      </c>
      <c r="AG61" t="str" cm="1">
        <f t="array" ref="AG61">_xlfn.XLOOKUP(Orders_C[[#This Row],[Store_ID]],Stores_c[[#All],[Store_ID]],Stores_c[[#All],[Store_Type]])</f>
        <v>Street</v>
      </c>
    </row>
    <row r="62" spans="1:33" x14ac:dyDescent="0.25">
      <c r="A62">
        <v>8442</v>
      </c>
      <c r="B62" s="1">
        <v>45705</v>
      </c>
      <c r="C62" s="2">
        <v>0.23739583333333333</v>
      </c>
      <c r="D62">
        <v>1081</v>
      </c>
      <c r="E62">
        <v>216</v>
      </c>
      <c r="F62">
        <v>411</v>
      </c>
      <c r="G62">
        <v>315</v>
      </c>
      <c r="H62">
        <v>1</v>
      </c>
      <c r="I62">
        <v>158</v>
      </c>
      <c r="J62">
        <v>5</v>
      </c>
      <c r="K62">
        <v>7.9</v>
      </c>
      <c r="L62">
        <v>160.9</v>
      </c>
      <c r="M62" t="s">
        <v>20</v>
      </c>
      <c r="N62" t="s">
        <v>21</v>
      </c>
      <c r="O62">
        <v>16</v>
      </c>
      <c r="P62">
        <v>5</v>
      </c>
      <c r="Q62" t="s">
        <v>2465</v>
      </c>
      <c r="R62">
        <v>504</v>
      </c>
      <c r="S62" s="3">
        <v>0.05</v>
      </c>
      <c r="T62" s="6">
        <v>66.100000000000009</v>
      </c>
      <c r="U62" t="s">
        <v>6338</v>
      </c>
      <c r="V62">
        <v>2025</v>
      </c>
      <c r="W62" t="s">
        <v>6333</v>
      </c>
      <c r="X62" t="str">
        <f>_xlfn.XLOOKUP(Orders_C[[#This Row],[Product_ID]],Products_C[Product_ID],Products_C[Product_Name])</f>
        <v>Popcorn Chicken</v>
      </c>
      <c r="Y62" t="str">
        <f>_xlfn.XLOOKUP(Orders_C[[#This Row],[Product_ID]],Products_C[Product_ID],Products_C[Category])</f>
        <v>Beverage</v>
      </c>
      <c r="Z62" t="str">
        <f>_xlfn.XLOOKUP(Orders_C[[#This Row],[Store_ID]],Stores_c[Store_ID],Stores_c[City])</f>
        <v>Garciaview</v>
      </c>
      <c r="AA62" t="str">
        <f>_xlfn.XLOOKUP(Orders_C[[#This Row],[Customer_ID]],Customers_c[Customer_ID],Customers_c[Customer_Name])</f>
        <v>Aaron Black</v>
      </c>
      <c r="AB62" s="6">
        <f>Orders_C[[#This Row],[Quantity]]*Orders_C[[#This Row],[Unit_Price]]*(1-Orders_C[[#This Row],[Discount %]])+Orders_C[[#This Row],[Tax]]</f>
        <v>158</v>
      </c>
      <c r="AC62" s="9">
        <f>(Orders_C[[#This Row],[Unit_Price]]*Orders_C[[#This Row],[Quantity]])-Orders_C[[#This Row],[Discount]]+Orders_C[[#This Row],[Tax]]</f>
        <v>160.9</v>
      </c>
      <c r="AD62" t="str">
        <f>IF(COUNTIF(Orders_C[[#All],[Customer_ID]],Orders_C[[#This Row],[Customer_ID]])&gt;1,"Repeat","New")</f>
        <v>Repeat</v>
      </c>
      <c r="AE62" t="str" cm="1">
        <f t="array" ref="AE62">_xlfn.XLOOKUP(Orders_C[[#This Row],[Store_ID]],Stores_c[[#All],[Store_ID]],Stores_c[[#All],[City]])</f>
        <v>Garciaview</v>
      </c>
      <c r="AF62" t="str" cm="1">
        <f t="array" ref="AF62">_xlfn.XLOOKUP(Orders_C[[#This Row],[Store_ID]],Stores_c[[#All],[Store_ID]],Stores_c[[#All],[Manager_Name]])</f>
        <v>Karina Washington</v>
      </c>
      <c r="AG62" t="str" cm="1">
        <f t="array" ref="AG62">_xlfn.XLOOKUP(Orders_C[[#This Row],[Store_ID]],Stores_c[[#All],[Store_ID]],Stores_c[[#All],[Store_Type]])</f>
        <v>Drive-Thru</v>
      </c>
    </row>
    <row r="63" spans="1:33" x14ac:dyDescent="0.25">
      <c r="A63">
        <v>7812</v>
      </c>
      <c r="B63" s="1">
        <v>45979</v>
      </c>
      <c r="C63" s="2">
        <v>0.77174768518518522</v>
      </c>
      <c r="D63">
        <v>1100</v>
      </c>
      <c r="E63">
        <v>212</v>
      </c>
      <c r="F63">
        <v>407</v>
      </c>
      <c r="G63">
        <v>323</v>
      </c>
      <c r="H63">
        <v>1</v>
      </c>
      <c r="I63">
        <v>181</v>
      </c>
      <c r="J63">
        <v>15</v>
      </c>
      <c r="K63">
        <v>9.0500000000000007</v>
      </c>
      <c r="L63">
        <v>175.05</v>
      </c>
      <c r="M63" t="s">
        <v>18</v>
      </c>
      <c r="N63" t="s">
        <v>21</v>
      </c>
      <c r="O63">
        <v>38</v>
      </c>
      <c r="P63">
        <v>2</v>
      </c>
      <c r="Q63" t="s">
        <v>1835</v>
      </c>
      <c r="R63">
        <v>503</v>
      </c>
      <c r="S63" s="3">
        <v>0.15</v>
      </c>
      <c r="T63" s="6">
        <v>66.450000000000017</v>
      </c>
      <c r="U63" t="s">
        <v>6336</v>
      </c>
      <c r="V63">
        <v>2025</v>
      </c>
      <c r="W63" t="s">
        <v>6329</v>
      </c>
      <c r="X63" t="str">
        <f>_xlfn.XLOOKUP(Orders_C[[#This Row],[Product_ID]],Products_C[Product_ID],Products_C[Product_Name])</f>
        <v>Rice Bowl</v>
      </c>
      <c r="Y63" t="str">
        <f>_xlfn.XLOOKUP(Orders_C[[#This Row],[Product_ID]],Products_C[Product_ID],Products_C[Category])</f>
        <v>Beverage</v>
      </c>
      <c r="Z63" t="str">
        <f>_xlfn.XLOOKUP(Orders_C[[#This Row],[Store_ID]],Stores_c[Store_ID],Stores_c[City])</f>
        <v>Andrewview</v>
      </c>
      <c r="AA63" t="str">
        <f>_xlfn.XLOOKUP(Orders_C[[#This Row],[Customer_ID]],Customers_c[Customer_ID],Customers_c[Customer_Name])</f>
        <v>Rebecca Burgess</v>
      </c>
      <c r="AB63" s="6">
        <f>Orders_C[[#This Row],[Quantity]]*Orders_C[[#This Row],[Unit_Price]]*(1-Orders_C[[#This Row],[Discount %]])+Orders_C[[#This Row],[Tax]]</f>
        <v>162.9</v>
      </c>
      <c r="AC63" s="9">
        <f>(Orders_C[[#This Row],[Unit_Price]]*Orders_C[[#This Row],[Quantity]])-Orders_C[[#This Row],[Discount]]+Orders_C[[#This Row],[Tax]]</f>
        <v>175.05</v>
      </c>
      <c r="AD63" t="str">
        <f>IF(COUNTIF(Orders_C[[#All],[Customer_ID]],Orders_C[[#This Row],[Customer_ID]])&gt;1,"Repeat","New")</f>
        <v>Repeat</v>
      </c>
      <c r="AE63" t="str" cm="1">
        <f t="array" ref="AE63">_xlfn.XLOOKUP(Orders_C[[#This Row],[Store_ID]],Stores_c[[#All],[Store_ID]],Stores_c[[#All],[City]])</f>
        <v>Andrewview</v>
      </c>
      <c r="AF63" t="str" cm="1">
        <f t="array" ref="AF63">_xlfn.XLOOKUP(Orders_C[[#This Row],[Store_ID]],Stores_c[[#All],[Store_ID]],Stores_c[[#All],[Manager_Name]])</f>
        <v>Alice Sutton</v>
      </c>
      <c r="AG63" t="str" cm="1">
        <f t="array" ref="AG63">_xlfn.XLOOKUP(Orders_C[[#This Row],[Store_ID]],Stores_c[[#All],[Store_ID]],Stores_c[[#All],[Store_Type]])</f>
        <v>Mall</v>
      </c>
    </row>
    <row r="64" spans="1:33" x14ac:dyDescent="0.25">
      <c r="A64">
        <v>7873</v>
      </c>
      <c r="B64" s="1">
        <v>45709</v>
      </c>
      <c r="C64" s="2">
        <v>0.62082175925925931</v>
      </c>
      <c r="D64">
        <v>1656</v>
      </c>
      <c r="E64">
        <v>209</v>
      </c>
      <c r="F64">
        <v>524</v>
      </c>
      <c r="G64">
        <v>308</v>
      </c>
      <c r="H64">
        <v>1</v>
      </c>
      <c r="I64">
        <v>159</v>
      </c>
      <c r="J64">
        <v>5</v>
      </c>
      <c r="K64">
        <v>7.95</v>
      </c>
      <c r="L64">
        <v>161.94999999999999</v>
      </c>
      <c r="M64" t="s">
        <v>20</v>
      </c>
      <c r="N64" t="s">
        <v>21</v>
      </c>
      <c r="O64">
        <v>47</v>
      </c>
      <c r="P64">
        <v>3</v>
      </c>
      <c r="Q64" t="s">
        <v>1896</v>
      </c>
      <c r="R64">
        <v>507</v>
      </c>
      <c r="S64" s="3">
        <v>0.05</v>
      </c>
      <c r="T64" s="6">
        <v>66.55</v>
      </c>
      <c r="U64" t="s">
        <v>6338</v>
      </c>
      <c r="V64">
        <v>2025</v>
      </c>
      <c r="W64" t="s">
        <v>6331</v>
      </c>
      <c r="X64" t="str">
        <f>_xlfn.XLOOKUP(Orders_C[[#This Row],[Product_ID]],Products_C[Product_ID],Products_C[Product_Name])</f>
        <v>Zinger Burger</v>
      </c>
      <c r="Y64" t="str">
        <f>_xlfn.XLOOKUP(Orders_C[[#This Row],[Product_ID]],Products_C[Product_ID],Products_C[Category])</f>
        <v>Beverage</v>
      </c>
      <c r="Z64" t="str">
        <f>_xlfn.XLOOKUP(Orders_C[[#This Row],[Store_ID]],Stores_c[Store_ID],Stores_c[City])</f>
        <v>Reidberg</v>
      </c>
      <c r="AA64" t="str">
        <f>_xlfn.XLOOKUP(Orders_C[[#This Row],[Customer_ID]],Customers_c[Customer_ID],Customers_c[Customer_Name])</f>
        <v>Craig Conner</v>
      </c>
      <c r="AB64" s="6">
        <f>Orders_C[[#This Row],[Quantity]]*Orders_C[[#This Row],[Unit_Price]]*(1-Orders_C[[#This Row],[Discount %]])+Orders_C[[#This Row],[Tax]]</f>
        <v>158.99999999999997</v>
      </c>
      <c r="AC64" s="9">
        <f>(Orders_C[[#This Row],[Unit_Price]]*Orders_C[[#This Row],[Quantity]])-Orders_C[[#This Row],[Discount]]+Orders_C[[#This Row],[Tax]]</f>
        <v>161.94999999999999</v>
      </c>
      <c r="AD64" t="str">
        <f>IF(COUNTIF(Orders_C[[#All],[Customer_ID]],Orders_C[[#This Row],[Customer_ID]])&gt;1,"Repeat","New")</f>
        <v>Repeat</v>
      </c>
      <c r="AE64" t="str" cm="1">
        <f t="array" ref="AE64">_xlfn.XLOOKUP(Orders_C[[#This Row],[Store_ID]],Stores_c[[#All],[Store_ID]],Stores_c[[#All],[City]])</f>
        <v>Reidberg</v>
      </c>
      <c r="AF64" t="str" cm="1">
        <f t="array" ref="AF64">_xlfn.XLOOKUP(Orders_C[[#This Row],[Store_ID]],Stores_c[[#All],[Store_ID]],Stores_c[[#All],[Manager_Name]])</f>
        <v>Jeffrey Horn</v>
      </c>
      <c r="AG64" t="str" cm="1">
        <f t="array" ref="AG64">_xlfn.XLOOKUP(Orders_C[[#This Row],[Store_ID]],Stores_c[[#All],[Store_ID]],Stores_c[[#All],[Store_Type]])</f>
        <v>Drive-Thru</v>
      </c>
    </row>
    <row r="65" spans="1:33" x14ac:dyDescent="0.25">
      <c r="A65">
        <v>8470</v>
      </c>
      <c r="B65" s="1">
        <v>45749</v>
      </c>
      <c r="C65" s="2">
        <v>0.45584490740740741</v>
      </c>
      <c r="D65">
        <v>1640</v>
      </c>
      <c r="E65">
        <v>215</v>
      </c>
      <c r="F65">
        <v>441</v>
      </c>
      <c r="G65">
        <v>301</v>
      </c>
      <c r="H65">
        <v>1</v>
      </c>
      <c r="I65">
        <v>159</v>
      </c>
      <c r="J65">
        <v>5</v>
      </c>
      <c r="K65">
        <v>7.95</v>
      </c>
      <c r="L65">
        <v>161.94999999999999</v>
      </c>
      <c r="M65" t="s">
        <v>18</v>
      </c>
      <c r="N65" t="s">
        <v>22</v>
      </c>
      <c r="O65">
        <v>58</v>
      </c>
      <c r="P65">
        <v>3</v>
      </c>
      <c r="Q65" t="s">
        <v>2493</v>
      </c>
      <c r="R65">
        <v>502</v>
      </c>
      <c r="S65" s="3">
        <v>0.05</v>
      </c>
      <c r="T65" s="6">
        <v>66.55</v>
      </c>
      <c r="U65" t="s">
        <v>6337</v>
      </c>
      <c r="V65">
        <v>2025</v>
      </c>
      <c r="W65" t="s">
        <v>6331</v>
      </c>
      <c r="X65" t="str">
        <f>_xlfn.XLOOKUP(Orders_C[[#This Row],[Product_ID]],Products_C[Product_ID],Products_C[Product_Name])</f>
        <v>Krushers</v>
      </c>
      <c r="Y65" t="str">
        <f>_xlfn.XLOOKUP(Orders_C[[#This Row],[Product_ID]],Products_C[Product_ID],Products_C[Category])</f>
        <v>Burger</v>
      </c>
      <c r="Z65" t="str">
        <f>_xlfn.XLOOKUP(Orders_C[[#This Row],[Store_ID]],Stores_c[Store_ID],Stores_c[City])</f>
        <v>Sallyburgh</v>
      </c>
      <c r="AA65" t="str">
        <f>_xlfn.XLOOKUP(Orders_C[[#This Row],[Customer_ID]],Customers_c[Customer_ID],Customers_c[Customer_Name])</f>
        <v>Joseph Hayden</v>
      </c>
      <c r="AB65" s="6">
        <f>Orders_C[[#This Row],[Quantity]]*Orders_C[[#This Row],[Unit_Price]]*(1-Orders_C[[#This Row],[Discount %]])+Orders_C[[#This Row],[Tax]]</f>
        <v>158.99999999999997</v>
      </c>
      <c r="AC65" s="9">
        <f>(Orders_C[[#This Row],[Unit_Price]]*Orders_C[[#This Row],[Quantity]])-Orders_C[[#This Row],[Discount]]+Orders_C[[#This Row],[Tax]]</f>
        <v>161.94999999999999</v>
      </c>
      <c r="AD65" t="str">
        <f>IF(COUNTIF(Orders_C[[#All],[Customer_ID]],Orders_C[[#This Row],[Customer_ID]])&gt;1,"Repeat","New")</f>
        <v>Repeat</v>
      </c>
      <c r="AE65" t="str" cm="1">
        <f t="array" ref="AE65">_xlfn.XLOOKUP(Orders_C[[#This Row],[Store_ID]],Stores_c[[#All],[Store_ID]],Stores_c[[#All],[City]])</f>
        <v>Sallyburgh</v>
      </c>
      <c r="AF65" t="str" cm="1">
        <f t="array" ref="AF65">_xlfn.XLOOKUP(Orders_C[[#This Row],[Store_ID]],Stores_c[[#All],[Store_ID]],Stores_c[[#All],[Manager_Name]])</f>
        <v>Benjamin Mccoy</v>
      </c>
      <c r="AG65" t="str" cm="1">
        <f t="array" ref="AG65">_xlfn.XLOOKUP(Orders_C[[#This Row],[Store_ID]],Stores_c[[#All],[Store_ID]],Stores_c[[#All],[Store_Type]])</f>
        <v>Drive-Thru</v>
      </c>
    </row>
    <row r="66" spans="1:33" x14ac:dyDescent="0.25">
      <c r="A66">
        <v>8855</v>
      </c>
      <c r="B66" s="1">
        <v>45765</v>
      </c>
      <c r="C66" s="2">
        <v>0.13186342592592593</v>
      </c>
      <c r="D66">
        <v>1177</v>
      </c>
      <c r="E66">
        <v>203</v>
      </c>
      <c r="F66">
        <v>479</v>
      </c>
      <c r="G66">
        <v>312</v>
      </c>
      <c r="H66">
        <v>1</v>
      </c>
      <c r="I66">
        <v>172</v>
      </c>
      <c r="J66">
        <v>10</v>
      </c>
      <c r="K66">
        <v>8.6</v>
      </c>
      <c r="L66">
        <v>170.6</v>
      </c>
      <c r="M66" t="s">
        <v>18</v>
      </c>
      <c r="N66" t="s">
        <v>22</v>
      </c>
      <c r="O66">
        <v>41</v>
      </c>
      <c r="P66">
        <v>3</v>
      </c>
      <c r="Q66" t="s">
        <v>2878</v>
      </c>
      <c r="R66">
        <v>508</v>
      </c>
      <c r="S66" s="3">
        <v>0.1</v>
      </c>
      <c r="T66" s="6">
        <v>67.399999999999991</v>
      </c>
      <c r="U66" t="s">
        <v>6337</v>
      </c>
      <c r="V66">
        <v>2025</v>
      </c>
      <c r="W66" t="s">
        <v>6331</v>
      </c>
      <c r="X66" t="str">
        <f>_xlfn.XLOOKUP(Orders_C[[#This Row],[Product_ID]],Products_C[Product_ID],Products_C[Product_Name])</f>
        <v>Veg Burger</v>
      </c>
      <c r="Y66" t="str">
        <f>_xlfn.XLOOKUP(Orders_C[[#This Row],[Product_ID]],Products_C[Product_ID],Products_C[Category])</f>
        <v>Burger</v>
      </c>
      <c r="Z66" t="str">
        <f>_xlfn.XLOOKUP(Orders_C[[#This Row],[Store_ID]],Stores_c[Store_ID],Stores_c[City])</f>
        <v>Lake Williammouth</v>
      </c>
      <c r="AA66" t="str">
        <f>_xlfn.XLOOKUP(Orders_C[[#This Row],[Customer_ID]],Customers_c[Customer_ID],Customers_c[Customer_Name])</f>
        <v>Linda Hogan</v>
      </c>
      <c r="AB66" s="6">
        <f>Orders_C[[#This Row],[Quantity]]*Orders_C[[#This Row],[Unit_Price]]*(1-Orders_C[[#This Row],[Discount %]])+Orders_C[[#This Row],[Tax]]</f>
        <v>163.4</v>
      </c>
      <c r="AC66" s="9">
        <f>(Orders_C[[#This Row],[Unit_Price]]*Orders_C[[#This Row],[Quantity]])-Orders_C[[#This Row],[Discount]]+Orders_C[[#This Row],[Tax]]</f>
        <v>170.6</v>
      </c>
      <c r="AD66" t="str">
        <f>IF(COUNTIF(Orders_C[[#All],[Customer_ID]],Orders_C[[#This Row],[Customer_ID]])&gt;1,"Repeat","New")</f>
        <v>Repeat</v>
      </c>
      <c r="AE66" t="str" cm="1">
        <f t="array" ref="AE66">_xlfn.XLOOKUP(Orders_C[[#This Row],[Store_ID]],Stores_c[[#All],[Store_ID]],Stores_c[[#All],[City]])</f>
        <v>Lake Williammouth</v>
      </c>
      <c r="AF66" t="str" cm="1">
        <f t="array" ref="AF66">_xlfn.XLOOKUP(Orders_C[[#This Row],[Store_ID]],Stores_c[[#All],[Store_ID]],Stores_c[[#All],[Manager_Name]])</f>
        <v>Stephanie Dominguez</v>
      </c>
      <c r="AG66" t="str" cm="1">
        <f t="array" ref="AG66">_xlfn.XLOOKUP(Orders_C[[#This Row],[Store_ID]],Stores_c[[#All],[Store_ID]],Stores_c[[#All],[Store_Type]])</f>
        <v>Drive-Thru</v>
      </c>
    </row>
    <row r="67" spans="1:33" x14ac:dyDescent="0.25">
      <c r="A67">
        <v>10687</v>
      </c>
      <c r="B67" s="1">
        <v>45834</v>
      </c>
      <c r="C67" s="2">
        <v>0.64303240740740741</v>
      </c>
      <c r="D67">
        <v>1792</v>
      </c>
      <c r="E67">
        <v>218</v>
      </c>
      <c r="F67">
        <v>470</v>
      </c>
      <c r="G67">
        <v>313</v>
      </c>
      <c r="H67">
        <v>1</v>
      </c>
      <c r="I67">
        <v>161</v>
      </c>
      <c r="J67">
        <v>5</v>
      </c>
      <c r="K67">
        <v>8.0500000000000007</v>
      </c>
      <c r="L67">
        <v>164.05</v>
      </c>
      <c r="M67" t="s">
        <v>19</v>
      </c>
      <c r="N67" t="s">
        <v>21</v>
      </c>
      <c r="O67">
        <v>12</v>
      </c>
      <c r="P67">
        <v>1</v>
      </c>
      <c r="Q67" t="s">
        <v>4710</v>
      </c>
      <c r="R67">
        <v>505</v>
      </c>
      <c r="S67" s="3">
        <v>0.05</v>
      </c>
      <c r="T67" s="6">
        <v>67.450000000000017</v>
      </c>
      <c r="U67" t="s">
        <v>6340</v>
      </c>
      <c r="V67">
        <v>2025</v>
      </c>
      <c r="W67" t="s">
        <v>6333</v>
      </c>
      <c r="X67" t="str">
        <f>_xlfn.XLOOKUP(Orders_C[[#This Row],[Product_ID]],Products_C[Product_ID],Products_C[Product_Name])</f>
        <v>Rice Bowl</v>
      </c>
      <c r="Y67" t="str">
        <f>_xlfn.XLOOKUP(Orders_C[[#This Row],[Product_ID]],Products_C[Product_ID],Products_C[Category])</f>
        <v>Beverage</v>
      </c>
      <c r="Z67" t="str">
        <f>_xlfn.XLOOKUP(Orders_C[[#This Row],[Store_ID]],Stores_c[Store_ID],Stores_c[City])</f>
        <v>East Johnport</v>
      </c>
      <c r="AA67" t="str">
        <f>_xlfn.XLOOKUP(Orders_C[[#This Row],[Customer_ID]],Customers_c[Customer_ID],Customers_c[Customer_Name])</f>
        <v>Erika Wagner</v>
      </c>
      <c r="AB67" s="6">
        <f>Orders_C[[#This Row],[Quantity]]*Orders_C[[#This Row],[Unit_Price]]*(1-Orders_C[[#This Row],[Discount %]])+Orders_C[[#This Row],[Tax]]</f>
        <v>161</v>
      </c>
      <c r="AC67" s="9">
        <f>(Orders_C[[#This Row],[Unit_Price]]*Orders_C[[#This Row],[Quantity]])-Orders_C[[#This Row],[Discount]]+Orders_C[[#This Row],[Tax]]</f>
        <v>164.05</v>
      </c>
      <c r="AD67" t="str">
        <f>IF(COUNTIF(Orders_C[[#All],[Customer_ID]],Orders_C[[#This Row],[Customer_ID]])&gt;1,"Repeat","New")</f>
        <v>Repeat</v>
      </c>
      <c r="AE67" t="str" cm="1">
        <f t="array" ref="AE67">_xlfn.XLOOKUP(Orders_C[[#This Row],[Store_ID]],Stores_c[[#All],[Store_ID]],Stores_c[[#All],[City]])</f>
        <v>East Johnport</v>
      </c>
      <c r="AF67" t="str" cm="1">
        <f t="array" ref="AF67">_xlfn.XLOOKUP(Orders_C[[#This Row],[Store_ID]],Stores_c[[#All],[Store_ID]],Stores_c[[#All],[Manager_Name]])</f>
        <v>Mr. Matthew Murillo III</v>
      </c>
      <c r="AG67" t="str" cm="1">
        <f t="array" ref="AG67">_xlfn.XLOOKUP(Orders_C[[#This Row],[Store_ID]],Stores_c[[#All],[Store_ID]],Stores_c[[#All],[Store_Type]])</f>
        <v>Street</v>
      </c>
    </row>
    <row r="68" spans="1:33" x14ac:dyDescent="0.25">
      <c r="A68">
        <v>6683</v>
      </c>
      <c r="B68" s="1">
        <v>45813</v>
      </c>
      <c r="C68" s="2">
        <v>5.7222222222222223E-2</v>
      </c>
      <c r="D68">
        <v>1306</v>
      </c>
      <c r="E68">
        <v>215</v>
      </c>
      <c r="F68">
        <v>528</v>
      </c>
      <c r="G68">
        <v>325</v>
      </c>
      <c r="H68">
        <v>1</v>
      </c>
      <c r="I68">
        <v>150</v>
      </c>
      <c r="J68">
        <v>0</v>
      </c>
      <c r="K68">
        <v>7.5</v>
      </c>
      <c r="L68">
        <v>157.5</v>
      </c>
      <c r="M68" t="s">
        <v>18</v>
      </c>
      <c r="N68" t="s">
        <v>23</v>
      </c>
      <c r="O68">
        <v>37</v>
      </c>
      <c r="P68">
        <v>5</v>
      </c>
      <c r="Q68" t="s">
        <v>706</v>
      </c>
      <c r="R68">
        <v>508</v>
      </c>
      <c r="S68" s="3">
        <v>0</v>
      </c>
      <c r="T68" s="6">
        <v>67.5</v>
      </c>
      <c r="U68" t="s">
        <v>6340</v>
      </c>
      <c r="V68">
        <v>2025</v>
      </c>
      <c r="W68" t="s">
        <v>6329</v>
      </c>
      <c r="X68" t="str">
        <f>_xlfn.XLOOKUP(Orders_C[[#This Row],[Product_ID]],Products_C[Product_ID],Products_C[Product_Name])</f>
        <v>Veg Burger</v>
      </c>
      <c r="Y68" t="str">
        <f>_xlfn.XLOOKUP(Orders_C[[#This Row],[Product_ID]],Products_C[Product_ID],Products_C[Category])</f>
        <v>Chicken</v>
      </c>
      <c r="Z68" t="str">
        <f>_xlfn.XLOOKUP(Orders_C[[#This Row],[Store_ID]],Stores_c[Store_ID],Stores_c[City])</f>
        <v>Sallyburgh</v>
      </c>
      <c r="AA68" t="str">
        <f>_xlfn.XLOOKUP(Orders_C[[#This Row],[Customer_ID]],Customers_c[Customer_ID],Customers_c[Customer_Name])</f>
        <v>Justin Ramirez</v>
      </c>
      <c r="AB68" s="6">
        <f>Orders_C[[#This Row],[Quantity]]*Orders_C[[#This Row],[Unit_Price]]*(1-Orders_C[[#This Row],[Discount %]])+Orders_C[[#This Row],[Tax]]</f>
        <v>157.5</v>
      </c>
      <c r="AC68" s="9">
        <f>(Orders_C[[#This Row],[Unit_Price]]*Orders_C[[#This Row],[Quantity]])-Orders_C[[#This Row],[Discount]]+Orders_C[[#This Row],[Tax]]</f>
        <v>157.5</v>
      </c>
      <c r="AD68" t="str">
        <f>IF(COUNTIF(Orders_C[[#All],[Customer_ID]],Orders_C[[#This Row],[Customer_ID]])&gt;1,"Repeat","New")</f>
        <v>Repeat</v>
      </c>
      <c r="AE68" t="str" cm="1">
        <f t="array" ref="AE68">_xlfn.XLOOKUP(Orders_C[[#This Row],[Store_ID]],Stores_c[[#All],[Store_ID]],Stores_c[[#All],[City]])</f>
        <v>Sallyburgh</v>
      </c>
      <c r="AF68" t="str" cm="1">
        <f t="array" ref="AF68">_xlfn.XLOOKUP(Orders_C[[#This Row],[Store_ID]],Stores_c[[#All],[Store_ID]],Stores_c[[#All],[Manager_Name]])</f>
        <v>Benjamin Mccoy</v>
      </c>
      <c r="AG68" t="str" cm="1">
        <f t="array" ref="AG68">_xlfn.XLOOKUP(Orders_C[[#This Row],[Store_ID]],Stores_c[[#All],[Store_ID]],Stores_c[[#All],[Store_Type]])</f>
        <v>Drive-Thru</v>
      </c>
    </row>
    <row r="69" spans="1:33" x14ac:dyDescent="0.25">
      <c r="A69">
        <v>6436</v>
      </c>
      <c r="B69" s="1">
        <v>46020</v>
      </c>
      <c r="C69" s="2">
        <v>0.17</v>
      </c>
      <c r="D69">
        <v>1985</v>
      </c>
      <c r="E69">
        <v>206</v>
      </c>
      <c r="F69">
        <v>439</v>
      </c>
      <c r="G69">
        <v>318</v>
      </c>
      <c r="H69">
        <v>1</v>
      </c>
      <c r="I69">
        <v>173</v>
      </c>
      <c r="J69">
        <v>10</v>
      </c>
      <c r="K69">
        <v>8.65</v>
      </c>
      <c r="L69">
        <v>171.65</v>
      </c>
      <c r="M69" t="s">
        <v>19</v>
      </c>
      <c r="N69" t="s">
        <v>21</v>
      </c>
      <c r="O69">
        <v>33</v>
      </c>
      <c r="P69">
        <v>4</v>
      </c>
      <c r="Q69" t="s">
        <v>459</v>
      </c>
      <c r="R69">
        <v>504</v>
      </c>
      <c r="S69" s="3">
        <v>0.1</v>
      </c>
      <c r="T69" s="6">
        <v>67.850000000000009</v>
      </c>
      <c r="U69" t="s">
        <v>6328</v>
      </c>
      <c r="V69">
        <v>2025</v>
      </c>
      <c r="W69" t="s">
        <v>6329</v>
      </c>
      <c r="X69" t="str">
        <f>_xlfn.XLOOKUP(Orders_C[[#This Row],[Product_ID]],Products_C[Product_ID],Products_C[Product_Name])</f>
        <v>Pepsi</v>
      </c>
      <c r="Y69" t="str">
        <f>_xlfn.XLOOKUP(Orders_C[[#This Row],[Product_ID]],Products_C[Product_ID],Products_C[Category])</f>
        <v>Burger</v>
      </c>
      <c r="Z69" t="str">
        <f>_xlfn.XLOOKUP(Orders_C[[#This Row],[Store_ID]],Stores_c[Store_ID],Stores_c[City])</f>
        <v>West Matthew</v>
      </c>
      <c r="AA69" t="str">
        <f>_xlfn.XLOOKUP(Orders_C[[#This Row],[Customer_ID]],Customers_c[Customer_ID],Customers_c[Customer_Name])</f>
        <v>Dr. Christina Lewis DDS</v>
      </c>
      <c r="AB69" s="6">
        <f>Orders_C[[#This Row],[Quantity]]*Orders_C[[#This Row],[Unit_Price]]*(1-Orders_C[[#This Row],[Discount %]])+Orders_C[[#This Row],[Tax]]</f>
        <v>164.35000000000002</v>
      </c>
      <c r="AC69" s="9">
        <f>(Orders_C[[#This Row],[Unit_Price]]*Orders_C[[#This Row],[Quantity]])-Orders_C[[#This Row],[Discount]]+Orders_C[[#This Row],[Tax]]</f>
        <v>171.65</v>
      </c>
      <c r="AD69" t="str">
        <f>IF(COUNTIF(Orders_C[[#All],[Customer_ID]],Orders_C[[#This Row],[Customer_ID]])&gt;1,"Repeat","New")</f>
        <v>Repeat</v>
      </c>
      <c r="AE69" t="str" cm="1">
        <f t="array" ref="AE69">_xlfn.XLOOKUP(Orders_C[[#This Row],[Store_ID]],Stores_c[[#All],[Store_ID]],Stores_c[[#All],[City]])</f>
        <v>West Matthew</v>
      </c>
      <c r="AF69" t="str" cm="1">
        <f t="array" ref="AF69">_xlfn.XLOOKUP(Orders_C[[#This Row],[Store_ID]],Stores_c[[#All],[Store_ID]],Stores_c[[#All],[Manager_Name]])</f>
        <v>Miguel Kidd</v>
      </c>
      <c r="AG69" t="str" cm="1">
        <f t="array" ref="AG69">_xlfn.XLOOKUP(Orders_C[[#This Row],[Store_ID]],Stores_c[[#All],[Store_ID]],Stores_c[[#All],[Store_Type]])</f>
        <v>Drive-Thru</v>
      </c>
    </row>
    <row r="70" spans="1:33" x14ac:dyDescent="0.25">
      <c r="A70">
        <v>7062</v>
      </c>
      <c r="B70" s="1">
        <v>45766</v>
      </c>
      <c r="C70" s="2">
        <v>0.99094907407407407</v>
      </c>
      <c r="D70">
        <v>1119</v>
      </c>
      <c r="E70">
        <v>220</v>
      </c>
      <c r="F70">
        <v>514</v>
      </c>
      <c r="G70">
        <v>325</v>
      </c>
      <c r="H70">
        <v>1</v>
      </c>
      <c r="I70">
        <v>173</v>
      </c>
      <c r="J70">
        <v>10</v>
      </c>
      <c r="K70">
        <v>8.65</v>
      </c>
      <c r="L70">
        <v>171.65</v>
      </c>
      <c r="M70" t="s">
        <v>20</v>
      </c>
      <c r="N70" t="s">
        <v>21</v>
      </c>
      <c r="O70">
        <v>53</v>
      </c>
      <c r="P70">
        <v>5</v>
      </c>
      <c r="Q70" t="s">
        <v>1085</v>
      </c>
      <c r="R70">
        <v>509</v>
      </c>
      <c r="S70" s="3">
        <v>0.1</v>
      </c>
      <c r="T70" s="6">
        <v>67.850000000000009</v>
      </c>
      <c r="U70" t="s">
        <v>6337</v>
      </c>
      <c r="V70">
        <v>2025</v>
      </c>
      <c r="W70" t="s">
        <v>6331</v>
      </c>
      <c r="X70" t="str">
        <f>_xlfn.XLOOKUP(Orders_C[[#This Row],[Product_ID]],Products_C[Product_ID],Products_C[Product_Name])</f>
        <v>Veg Burger</v>
      </c>
      <c r="Y70" t="str">
        <f>_xlfn.XLOOKUP(Orders_C[[#This Row],[Product_ID]],Products_C[Product_ID],Products_C[Category])</f>
        <v>Chicken</v>
      </c>
      <c r="Z70" t="str">
        <f>_xlfn.XLOOKUP(Orders_C[[#This Row],[Store_ID]],Stores_c[Store_ID],Stores_c[City])</f>
        <v>Williamborough</v>
      </c>
      <c r="AA70" t="str">
        <f>_xlfn.XLOOKUP(Orders_C[[#This Row],[Customer_ID]],Customers_c[Customer_ID],Customers_c[Customer_Name])</f>
        <v>Kyle Rodgers</v>
      </c>
      <c r="AB70" s="6">
        <f>Orders_C[[#This Row],[Quantity]]*Orders_C[[#This Row],[Unit_Price]]*(1-Orders_C[[#This Row],[Discount %]])+Orders_C[[#This Row],[Tax]]</f>
        <v>164.35000000000002</v>
      </c>
      <c r="AC70" s="9">
        <f>(Orders_C[[#This Row],[Unit_Price]]*Orders_C[[#This Row],[Quantity]])-Orders_C[[#This Row],[Discount]]+Orders_C[[#This Row],[Tax]]</f>
        <v>171.65</v>
      </c>
      <c r="AD70" t="str">
        <f>IF(COUNTIF(Orders_C[[#All],[Customer_ID]],Orders_C[[#This Row],[Customer_ID]])&gt;1,"Repeat","New")</f>
        <v>Repeat</v>
      </c>
      <c r="AE70" t="str" cm="1">
        <f t="array" ref="AE70">_xlfn.XLOOKUP(Orders_C[[#This Row],[Store_ID]],Stores_c[[#All],[Store_ID]],Stores_c[[#All],[City]])</f>
        <v>Williamborough</v>
      </c>
      <c r="AF70" t="str" cm="1">
        <f t="array" ref="AF70">_xlfn.XLOOKUP(Orders_C[[#This Row],[Store_ID]],Stores_c[[#All],[Store_ID]],Stores_c[[#All],[Manager_Name]])</f>
        <v>Michael Mcbride</v>
      </c>
      <c r="AG70" t="str" cm="1">
        <f t="array" ref="AG70">_xlfn.XLOOKUP(Orders_C[[#This Row],[Store_ID]],Stores_c[[#All],[Store_ID]],Stores_c[[#All],[Store_Type]])</f>
        <v>Mall</v>
      </c>
    </row>
    <row r="71" spans="1:33" x14ac:dyDescent="0.25">
      <c r="A71">
        <v>6193</v>
      </c>
      <c r="B71" s="1">
        <v>45926</v>
      </c>
      <c r="C71" s="2">
        <v>0.37278935185185186</v>
      </c>
      <c r="D71">
        <v>1924</v>
      </c>
      <c r="E71">
        <v>209</v>
      </c>
      <c r="F71">
        <v>518</v>
      </c>
      <c r="G71">
        <v>310</v>
      </c>
      <c r="H71">
        <v>1</v>
      </c>
      <c r="I71">
        <v>162</v>
      </c>
      <c r="J71">
        <v>5</v>
      </c>
      <c r="K71">
        <v>8.1</v>
      </c>
      <c r="L71">
        <v>165.1</v>
      </c>
      <c r="M71" t="s">
        <v>18</v>
      </c>
      <c r="N71" t="s">
        <v>22</v>
      </c>
      <c r="O71">
        <v>15</v>
      </c>
      <c r="P71">
        <v>3</v>
      </c>
      <c r="Q71" t="s">
        <v>216</v>
      </c>
      <c r="R71">
        <v>509</v>
      </c>
      <c r="S71" s="3">
        <v>0.05</v>
      </c>
      <c r="T71" s="6">
        <v>67.899999999999991</v>
      </c>
      <c r="U71" t="s">
        <v>6335</v>
      </c>
      <c r="V71">
        <v>2025</v>
      </c>
      <c r="W71" t="s">
        <v>6333</v>
      </c>
      <c r="X71" t="str">
        <f>_xlfn.XLOOKUP(Orders_C[[#This Row],[Product_ID]],Products_C[Product_ID],Products_C[Product_Name])</f>
        <v>Chicken Bucket</v>
      </c>
      <c r="Y71" t="str">
        <f>_xlfn.XLOOKUP(Orders_C[[#This Row],[Product_ID]],Products_C[Product_ID],Products_C[Category])</f>
        <v>Chicken</v>
      </c>
      <c r="Z71" t="str">
        <f>_xlfn.XLOOKUP(Orders_C[[#This Row],[Store_ID]],Stores_c[Store_ID],Stores_c[City])</f>
        <v>Reidberg</v>
      </c>
      <c r="AA71" t="str">
        <f>_xlfn.XLOOKUP(Orders_C[[#This Row],[Customer_ID]],Customers_c[Customer_ID],Customers_c[Customer_Name])</f>
        <v>Brandon Thomas</v>
      </c>
      <c r="AB71" s="6">
        <f>Orders_C[[#This Row],[Quantity]]*Orders_C[[#This Row],[Unit_Price]]*(1-Orders_C[[#This Row],[Discount %]])+Orders_C[[#This Row],[Tax]]</f>
        <v>162</v>
      </c>
      <c r="AC71" s="9">
        <f>(Orders_C[[#This Row],[Unit_Price]]*Orders_C[[#This Row],[Quantity]])-Orders_C[[#This Row],[Discount]]+Orders_C[[#This Row],[Tax]]</f>
        <v>165.1</v>
      </c>
      <c r="AD71" t="str">
        <f>IF(COUNTIF(Orders_C[[#All],[Customer_ID]],Orders_C[[#This Row],[Customer_ID]])&gt;1,"Repeat","New")</f>
        <v>Repeat</v>
      </c>
      <c r="AE71" t="str" cm="1">
        <f t="array" ref="AE71">_xlfn.XLOOKUP(Orders_C[[#This Row],[Store_ID]],Stores_c[[#All],[Store_ID]],Stores_c[[#All],[City]])</f>
        <v>Reidberg</v>
      </c>
      <c r="AF71" t="str" cm="1">
        <f t="array" ref="AF71">_xlfn.XLOOKUP(Orders_C[[#This Row],[Store_ID]],Stores_c[[#All],[Store_ID]],Stores_c[[#All],[Manager_Name]])</f>
        <v>Jeffrey Horn</v>
      </c>
      <c r="AG71" t="str" cm="1">
        <f t="array" ref="AG71">_xlfn.XLOOKUP(Orders_C[[#This Row],[Store_ID]],Stores_c[[#All],[Store_ID]],Stores_c[[#All],[Store_Type]])</f>
        <v>Drive-Thru</v>
      </c>
    </row>
    <row r="72" spans="1:33" x14ac:dyDescent="0.25">
      <c r="A72">
        <v>9934</v>
      </c>
      <c r="B72" s="1">
        <v>45880</v>
      </c>
      <c r="C72" s="2">
        <v>0.51603009259259258</v>
      </c>
      <c r="D72">
        <v>1117</v>
      </c>
      <c r="E72">
        <v>218</v>
      </c>
      <c r="F72">
        <v>511</v>
      </c>
      <c r="G72">
        <v>319</v>
      </c>
      <c r="H72">
        <v>1</v>
      </c>
      <c r="I72">
        <v>185</v>
      </c>
      <c r="J72">
        <v>15</v>
      </c>
      <c r="K72">
        <v>9.25</v>
      </c>
      <c r="L72">
        <v>179.25</v>
      </c>
      <c r="M72" t="s">
        <v>18</v>
      </c>
      <c r="N72" t="s">
        <v>23</v>
      </c>
      <c r="O72">
        <v>39</v>
      </c>
      <c r="P72">
        <v>2</v>
      </c>
      <c r="Q72" t="s">
        <v>3957</v>
      </c>
      <c r="R72">
        <v>510</v>
      </c>
      <c r="S72" s="3">
        <v>0.15</v>
      </c>
      <c r="T72" s="6">
        <v>68.25</v>
      </c>
      <c r="U72" t="s">
        <v>6342</v>
      </c>
      <c r="V72">
        <v>2025</v>
      </c>
      <c r="W72" t="s">
        <v>6329</v>
      </c>
      <c r="X72" t="str">
        <f>_xlfn.XLOOKUP(Orders_C[[#This Row],[Product_ID]],Products_C[Product_ID],Products_C[Product_Name])</f>
        <v>Chocolate Lava Cake</v>
      </c>
      <c r="Y72" t="str">
        <f>_xlfn.XLOOKUP(Orders_C[[#This Row],[Product_ID]],Products_C[Product_ID],Products_C[Category])</f>
        <v>Beverage</v>
      </c>
      <c r="Z72" t="str">
        <f>_xlfn.XLOOKUP(Orders_C[[#This Row],[Store_ID]],Stores_c[Store_ID],Stores_c[City])</f>
        <v>East Johnport</v>
      </c>
      <c r="AA72" t="str">
        <f>_xlfn.XLOOKUP(Orders_C[[#This Row],[Customer_ID]],Customers_c[Customer_ID],Customers_c[Customer_Name])</f>
        <v>Mr. Jeffrey Smith</v>
      </c>
      <c r="AB72" s="6">
        <f>Orders_C[[#This Row],[Quantity]]*Orders_C[[#This Row],[Unit_Price]]*(1-Orders_C[[#This Row],[Discount %]])+Orders_C[[#This Row],[Tax]]</f>
        <v>166.5</v>
      </c>
      <c r="AC72" s="9">
        <f>(Orders_C[[#This Row],[Unit_Price]]*Orders_C[[#This Row],[Quantity]])-Orders_C[[#This Row],[Discount]]+Orders_C[[#This Row],[Tax]]</f>
        <v>179.25</v>
      </c>
      <c r="AD72" t="str">
        <f>IF(COUNTIF(Orders_C[[#All],[Customer_ID]],Orders_C[[#This Row],[Customer_ID]])&gt;1,"Repeat","New")</f>
        <v>Repeat</v>
      </c>
      <c r="AE72" t="str" cm="1">
        <f t="array" ref="AE72">_xlfn.XLOOKUP(Orders_C[[#This Row],[Store_ID]],Stores_c[[#All],[Store_ID]],Stores_c[[#All],[City]])</f>
        <v>East Johnport</v>
      </c>
      <c r="AF72" t="str" cm="1">
        <f t="array" ref="AF72">_xlfn.XLOOKUP(Orders_C[[#This Row],[Store_ID]],Stores_c[[#All],[Store_ID]],Stores_c[[#All],[Manager_Name]])</f>
        <v>Mr. Matthew Murillo III</v>
      </c>
      <c r="AG72" t="str" cm="1">
        <f t="array" ref="AG72">_xlfn.XLOOKUP(Orders_C[[#This Row],[Store_ID]],Stores_c[[#All],[Store_ID]],Stores_c[[#All],[Store_Type]])</f>
        <v>Street</v>
      </c>
    </row>
    <row r="73" spans="1:33" x14ac:dyDescent="0.25">
      <c r="A73">
        <v>6027</v>
      </c>
      <c r="B73" s="1">
        <v>45929</v>
      </c>
      <c r="C73" s="2">
        <v>0.27581018518518519</v>
      </c>
      <c r="D73">
        <v>1249</v>
      </c>
      <c r="E73">
        <v>205</v>
      </c>
      <c r="F73">
        <v>455</v>
      </c>
      <c r="G73">
        <v>306</v>
      </c>
      <c r="H73">
        <v>1</v>
      </c>
      <c r="I73">
        <v>163</v>
      </c>
      <c r="J73">
        <v>5</v>
      </c>
      <c r="K73">
        <v>8.15</v>
      </c>
      <c r="L73">
        <v>166.15</v>
      </c>
      <c r="M73" t="s">
        <v>20</v>
      </c>
      <c r="N73" t="s">
        <v>21</v>
      </c>
      <c r="O73">
        <v>53</v>
      </c>
      <c r="P73">
        <v>3</v>
      </c>
      <c r="Q73" t="s">
        <v>50</v>
      </c>
      <c r="R73">
        <v>504</v>
      </c>
      <c r="S73" s="3">
        <v>0.05</v>
      </c>
      <c r="T73" s="6">
        <v>68.350000000000009</v>
      </c>
      <c r="U73" t="s">
        <v>6335</v>
      </c>
      <c r="V73">
        <v>2025</v>
      </c>
      <c r="W73" t="s">
        <v>6331</v>
      </c>
      <c r="X73" t="str">
        <f>_xlfn.XLOOKUP(Orders_C[[#This Row],[Product_ID]],Products_C[Product_ID],Products_C[Product_Name])</f>
        <v>Veg Burger</v>
      </c>
      <c r="Y73" t="str">
        <f>_xlfn.XLOOKUP(Orders_C[[#This Row],[Product_ID]],Products_C[Product_ID],Products_C[Category])</f>
        <v>Burger</v>
      </c>
      <c r="Z73" t="str">
        <f>_xlfn.XLOOKUP(Orders_C[[#This Row],[Store_ID]],Stores_c[Store_ID],Stores_c[City])</f>
        <v>Port Jacob</v>
      </c>
      <c r="AA73" t="str">
        <f>_xlfn.XLOOKUP(Orders_C[[#This Row],[Customer_ID]],Customers_c[Customer_ID],Customers_c[Customer_Name])</f>
        <v>Damon Arias</v>
      </c>
      <c r="AB73" s="6">
        <f>Orders_C[[#This Row],[Quantity]]*Orders_C[[#This Row],[Unit_Price]]*(1-Orders_C[[#This Row],[Discount %]])+Orders_C[[#This Row],[Tax]]</f>
        <v>163</v>
      </c>
      <c r="AC73" s="9">
        <f>(Orders_C[[#This Row],[Unit_Price]]*Orders_C[[#This Row],[Quantity]])-Orders_C[[#This Row],[Discount]]+Orders_C[[#This Row],[Tax]]</f>
        <v>166.15</v>
      </c>
      <c r="AD73" t="str">
        <f>IF(COUNTIF(Orders_C[[#All],[Customer_ID]],Orders_C[[#This Row],[Customer_ID]])&gt;1,"Repeat","New")</f>
        <v>Repeat</v>
      </c>
      <c r="AE73" t="str" cm="1">
        <f t="array" ref="AE73">_xlfn.XLOOKUP(Orders_C[[#This Row],[Store_ID]],Stores_c[[#All],[Store_ID]],Stores_c[[#All],[City]])</f>
        <v>Port Jacob</v>
      </c>
      <c r="AF73" t="str" cm="1">
        <f t="array" ref="AF73">_xlfn.XLOOKUP(Orders_C[[#This Row],[Store_ID]],Stores_c[[#All],[Store_ID]],Stores_c[[#All],[Manager_Name]])</f>
        <v>David Harris</v>
      </c>
      <c r="AG73" t="str" cm="1">
        <f t="array" ref="AG73">_xlfn.XLOOKUP(Orders_C[[#This Row],[Store_ID]],Stores_c[[#All],[Store_ID]],Stores_c[[#All],[Store_Type]])</f>
        <v>Mall</v>
      </c>
    </row>
    <row r="74" spans="1:33" x14ac:dyDescent="0.25">
      <c r="A74">
        <v>7773</v>
      </c>
      <c r="B74" s="1">
        <v>45762</v>
      </c>
      <c r="C74" s="2">
        <v>0.57831018518518518</v>
      </c>
      <c r="D74">
        <v>1422</v>
      </c>
      <c r="E74">
        <v>222</v>
      </c>
      <c r="F74">
        <v>506</v>
      </c>
      <c r="G74">
        <v>327</v>
      </c>
      <c r="H74">
        <v>1</v>
      </c>
      <c r="I74">
        <v>186</v>
      </c>
      <c r="J74">
        <v>15</v>
      </c>
      <c r="K74">
        <v>9.3000000000000007</v>
      </c>
      <c r="L74">
        <v>180.3</v>
      </c>
      <c r="M74" t="s">
        <v>20</v>
      </c>
      <c r="N74" t="s">
        <v>22</v>
      </c>
      <c r="O74">
        <v>29</v>
      </c>
      <c r="P74">
        <v>1</v>
      </c>
      <c r="Q74" t="s">
        <v>1796</v>
      </c>
      <c r="R74">
        <v>509</v>
      </c>
      <c r="S74" s="3">
        <v>0.15</v>
      </c>
      <c r="T74" s="6">
        <v>68.700000000000017</v>
      </c>
      <c r="U74" t="s">
        <v>6337</v>
      </c>
      <c r="V74">
        <v>2025</v>
      </c>
      <c r="W74" t="s">
        <v>6329</v>
      </c>
      <c r="X74" t="str">
        <f>_xlfn.XLOOKUP(Orders_C[[#This Row],[Product_ID]],Products_C[Product_ID],Products_C[Product_Name])</f>
        <v>Wrap</v>
      </c>
      <c r="Y74" t="str">
        <f>_xlfn.XLOOKUP(Orders_C[[#This Row],[Product_ID]],Products_C[Product_ID],Products_C[Category])</f>
        <v>Chicken</v>
      </c>
      <c r="Z74" t="str">
        <f>_xlfn.XLOOKUP(Orders_C[[#This Row],[Store_ID]],Stores_c[Store_ID],Stores_c[City])</f>
        <v>New Steven</v>
      </c>
      <c r="AA74" t="str">
        <f>_xlfn.XLOOKUP(Orders_C[[#This Row],[Customer_ID]],Customers_c[Customer_ID],Customers_c[Customer_Name])</f>
        <v>Kimberly Baker</v>
      </c>
      <c r="AB74" s="6">
        <f>Orders_C[[#This Row],[Quantity]]*Orders_C[[#This Row],[Unit_Price]]*(1-Orders_C[[#This Row],[Discount %]])+Orders_C[[#This Row],[Tax]]</f>
        <v>167.4</v>
      </c>
      <c r="AC74" s="9">
        <f>(Orders_C[[#This Row],[Unit_Price]]*Orders_C[[#This Row],[Quantity]])-Orders_C[[#This Row],[Discount]]+Orders_C[[#This Row],[Tax]]</f>
        <v>180.3</v>
      </c>
      <c r="AD74" t="str">
        <f>IF(COUNTIF(Orders_C[[#All],[Customer_ID]],Orders_C[[#This Row],[Customer_ID]])&gt;1,"Repeat","New")</f>
        <v>Repeat</v>
      </c>
      <c r="AE74" t="str" cm="1">
        <f t="array" ref="AE74">_xlfn.XLOOKUP(Orders_C[[#This Row],[Store_ID]],Stores_c[[#All],[Store_ID]],Stores_c[[#All],[City]])</f>
        <v>New Steven</v>
      </c>
      <c r="AF74" t="str" cm="1">
        <f t="array" ref="AF74">_xlfn.XLOOKUP(Orders_C[[#This Row],[Store_ID]],Stores_c[[#All],[Store_ID]],Stores_c[[#All],[Manager_Name]])</f>
        <v>Terri Martinez</v>
      </c>
      <c r="AG74" t="str" cm="1">
        <f t="array" ref="AG74">_xlfn.XLOOKUP(Orders_C[[#This Row],[Store_ID]],Stores_c[[#All],[Store_ID]],Stores_c[[#All],[Store_Type]])</f>
        <v>Drive-Thru</v>
      </c>
    </row>
    <row r="75" spans="1:33" x14ac:dyDescent="0.25">
      <c r="A75">
        <v>10186</v>
      </c>
      <c r="B75" s="1">
        <v>45887</v>
      </c>
      <c r="C75" s="2">
        <v>0.2457175925925926</v>
      </c>
      <c r="D75">
        <v>1721</v>
      </c>
      <c r="E75">
        <v>209</v>
      </c>
      <c r="F75">
        <v>406</v>
      </c>
      <c r="G75">
        <v>315</v>
      </c>
      <c r="H75">
        <v>1</v>
      </c>
      <c r="I75">
        <v>186</v>
      </c>
      <c r="J75">
        <v>15</v>
      </c>
      <c r="K75">
        <v>9.3000000000000007</v>
      </c>
      <c r="L75">
        <v>180.3</v>
      </c>
      <c r="M75" t="s">
        <v>20</v>
      </c>
      <c r="N75" t="s">
        <v>23</v>
      </c>
      <c r="O75">
        <v>48</v>
      </c>
      <c r="P75">
        <v>3</v>
      </c>
      <c r="Q75" t="s">
        <v>4209</v>
      </c>
      <c r="R75">
        <v>505</v>
      </c>
      <c r="S75" s="3">
        <v>0.15</v>
      </c>
      <c r="T75" s="6">
        <v>68.700000000000017</v>
      </c>
      <c r="U75" t="s">
        <v>6342</v>
      </c>
      <c r="V75">
        <v>2025</v>
      </c>
      <c r="W75" t="s">
        <v>6331</v>
      </c>
      <c r="X75" t="str">
        <f>_xlfn.XLOOKUP(Orders_C[[#This Row],[Product_ID]],Products_C[Product_ID],Products_C[Product_Name])</f>
        <v>Popcorn Chicken</v>
      </c>
      <c r="Y75" t="str">
        <f>_xlfn.XLOOKUP(Orders_C[[#This Row],[Product_ID]],Products_C[Product_ID],Products_C[Category])</f>
        <v>Beverage</v>
      </c>
      <c r="Z75" t="str">
        <f>_xlfn.XLOOKUP(Orders_C[[#This Row],[Store_ID]],Stores_c[Store_ID],Stores_c[City])</f>
        <v>Reidberg</v>
      </c>
      <c r="AA75" t="str">
        <f>_xlfn.XLOOKUP(Orders_C[[#This Row],[Customer_ID]],Customers_c[Customer_ID],Customers_c[Customer_Name])</f>
        <v>Jennifer Barton</v>
      </c>
      <c r="AB75" s="6">
        <f>Orders_C[[#This Row],[Quantity]]*Orders_C[[#This Row],[Unit_Price]]*(1-Orders_C[[#This Row],[Discount %]])+Orders_C[[#This Row],[Tax]]</f>
        <v>167.4</v>
      </c>
      <c r="AC75" s="9">
        <f>(Orders_C[[#This Row],[Unit_Price]]*Orders_C[[#This Row],[Quantity]])-Orders_C[[#This Row],[Discount]]+Orders_C[[#This Row],[Tax]]</f>
        <v>180.3</v>
      </c>
      <c r="AD75" t="str">
        <f>IF(COUNTIF(Orders_C[[#All],[Customer_ID]],Orders_C[[#This Row],[Customer_ID]])&gt;1,"Repeat","New")</f>
        <v>Repeat</v>
      </c>
      <c r="AE75" t="str" cm="1">
        <f t="array" ref="AE75">_xlfn.XLOOKUP(Orders_C[[#This Row],[Store_ID]],Stores_c[[#All],[Store_ID]],Stores_c[[#All],[City]])</f>
        <v>Reidberg</v>
      </c>
      <c r="AF75" t="str" cm="1">
        <f t="array" ref="AF75">_xlfn.XLOOKUP(Orders_C[[#This Row],[Store_ID]],Stores_c[[#All],[Store_ID]],Stores_c[[#All],[Manager_Name]])</f>
        <v>Jeffrey Horn</v>
      </c>
      <c r="AG75" t="str" cm="1">
        <f t="array" ref="AG75">_xlfn.XLOOKUP(Orders_C[[#This Row],[Store_ID]],Stores_c[[#All],[Store_ID]],Stores_c[[#All],[Store_Type]])</f>
        <v>Drive-Thru</v>
      </c>
    </row>
    <row r="76" spans="1:33" x14ac:dyDescent="0.25">
      <c r="A76">
        <v>10582</v>
      </c>
      <c r="B76" s="1">
        <v>45776</v>
      </c>
      <c r="C76" s="2">
        <v>0.6181712962962963</v>
      </c>
      <c r="D76">
        <v>1836</v>
      </c>
      <c r="E76">
        <v>210</v>
      </c>
      <c r="F76">
        <v>505</v>
      </c>
      <c r="G76">
        <v>335</v>
      </c>
      <c r="H76">
        <v>1</v>
      </c>
      <c r="I76">
        <v>175</v>
      </c>
      <c r="J76">
        <v>10</v>
      </c>
      <c r="K76">
        <v>8.75</v>
      </c>
      <c r="L76">
        <v>173.75</v>
      </c>
      <c r="M76" t="s">
        <v>18</v>
      </c>
      <c r="N76" t="s">
        <v>21</v>
      </c>
      <c r="O76">
        <v>57</v>
      </c>
      <c r="P76">
        <v>3</v>
      </c>
      <c r="Q76" t="s">
        <v>4605</v>
      </c>
      <c r="R76">
        <v>501</v>
      </c>
      <c r="S76" s="3">
        <v>0.1</v>
      </c>
      <c r="T76" s="6">
        <v>68.75</v>
      </c>
      <c r="U76" t="s">
        <v>6337</v>
      </c>
      <c r="V76">
        <v>2025</v>
      </c>
      <c r="W76" t="s">
        <v>6331</v>
      </c>
      <c r="X76" t="str">
        <f>_xlfn.XLOOKUP(Orders_C[[#This Row],[Product_ID]],Products_C[Product_ID],Products_C[Product_Name])</f>
        <v>Krushers</v>
      </c>
      <c r="Y76" t="str">
        <f>_xlfn.XLOOKUP(Orders_C[[#This Row],[Product_ID]],Products_C[Product_ID],Products_C[Category])</f>
        <v>Chicken</v>
      </c>
      <c r="Z76" t="str">
        <f>_xlfn.XLOOKUP(Orders_C[[#This Row],[Store_ID]],Stores_c[Store_ID],Stores_c[City])</f>
        <v>East William</v>
      </c>
      <c r="AA76" t="str">
        <f>_xlfn.XLOOKUP(Orders_C[[#This Row],[Customer_ID]],Customers_c[Customer_ID],Customers_c[Customer_Name])</f>
        <v>Katie Novak</v>
      </c>
      <c r="AB76" s="6">
        <f>Orders_C[[#This Row],[Quantity]]*Orders_C[[#This Row],[Unit_Price]]*(1-Orders_C[[#This Row],[Discount %]])+Orders_C[[#This Row],[Tax]]</f>
        <v>166.25</v>
      </c>
      <c r="AC76" s="9">
        <f>(Orders_C[[#This Row],[Unit_Price]]*Orders_C[[#This Row],[Quantity]])-Orders_C[[#This Row],[Discount]]+Orders_C[[#This Row],[Tax]]</f>
        <v>173.75</v>
      </c>
      <c r="AD76" t="str">
        <f>IF(COUNTIF(Orders_C[[#All],[Customer_ID]],Orders_C[[#This Row],[Customer_ID]])&gt;1,"Repeat","New")</f>
        <v>Repeat</v>
      </c>
      <c r="AE76" t="str" cm="1">
        <f t="array" ref="AE76">_xlfn.XLOOKUP(Orders_C[[#This Row],[Store_ID]],Stores_c[[#All],[Store_ID]],Stores_c[[#All],[City]])</f>
        <v>East William</v>
      </c>
      <c r="AF76" t="str" cm="1">
        <f t="array" ref="AF76">_xlfn.XLOOKUP(Orders_C[[#This Row],[Store_ID]],Stores_c[[#All],[Store_ID]],Stores_c[[#All],[Manager_Name]])</f>
        <v>Victoria Butler</v>
      </c>
      <c r="AG76" t="str" cm="1">
        <f t="array" ref="AG76">_xlfn.XLOOKUP(Orders_C[[#This Row],[Store_ID]],Stores_c[[#All],[Store_ID]],Stores_c[[#All],[Store_Type]])</f>
        <v>Drive-Thru</v>
      </c>
    </row>
    <row r="77" spans="1:33" x14ac:dyDescent="0.25">
      <c r="A77">
        <v>6783</v>
      </c>
      <c r="B77" s="1">
        <v>45774</v>
      </c>
      <c r="C77" s="2">
        <v>0.1903125</v>
      </c>
      <c r="D77">
        <v>1611</v>
      </c>
      <c r="E77">
        <v>221</v>
      </c>
      <c r="F77">
        <v>406</v>
      </c>
      <c r="G77">
        <v>331</v>
      </c>
      <c r="H77">
        <v>1</v>
      </c>
      <c r="I77">
        <v>153</v>
      </c>
      <c r="J77">
        <v>0</v>
      </c>
      <c r="K77">
        <v>7.65</v>
      </c>
      <c r="L77">
        <v>160.65</v>
      </c>
      <c r="M77" t="s">
        <v>20</v>
      </c>
      <c r="N77" t="s">
        <v>23</v>
      </c>
      <c r="O77">
        <v>52</v>
      </c>
      <c r="P77">
        <v>2</v>
      </c>
      <c r="Q77" t="s">
        <v>806</v>
      </c>
      <c r="R77">
        <v>510</v>
      </c>
      <c r="S77" s="3">
        <v>0</v>
      </c>
      <c r="T77" s="6">
        <v>68.850000000000009</v>
      </c>
      <c r="U77" t="s">
        <v>6337</v>
      </c>
      <c r="V77">
        <v>2025</v>
      </c>
      <c r="W77" t="s">
        <v>6331</v>
      </c>
      <c r="X77" t="str">
        <f>_xlfn.XLOOKUP(Orders_C[[#This Row],[Product_ID]],Products_C[Product_ID],Products_C[Product_Name])</f>
        <v>Chicken Bucket</v>
      </c>
      <c r="Y77" t="str">
        <f>_xlfn.XLOOKUP(Orders_C[[#This Row],[Product_ID]],Products_C[Product_ID],Products_C[Category])</f>
        <v>Beverage</v>
      </c>
      <c r="Z77" t="str">
        <f>_xlfn.XLOOKUP(Orders_C[[#This Row],[Store_ID]],Stores_c[Store_ID],Stores_c[City])</f>
        <v>Port Barbarabury</v>
      </c>
      <c r="AA77" t="str">
        <f>_xlfn.XLOOKUP(Orders_C[[#This Row],[Customer_ID]],Customers_c[Customer_ID],Customers_c[Customer_Name])</f>
        <v>David Phillips</v>
      </c>
      <c r="AB77" s="6">
        <f>Orders_C[[#This Row],[Quantity]]*Orders_C[[#This Row],[Unit_Price]]*(1-Orders_C[[#This Row],[Discount %]])+Orders_C[[#This Row],[Tax]]</f>
        <v>160.65</v>
      </c>
      <c r="AC77" s="9">
        <f>(Orders_C[[#This Row],[Unit_Price]]*Orders_C[[#This Row],[Quantity]])-Orders_C[[#This Row],[Discount]]+Orders_C[[#This Row],[Tax]]</f>
        <v>160.65</v>
      </c>
      <c r="AD77" t="str">
        <f>IF(COUNTIF(Orders_C[[#All],[Customer_ID]],Orders_C[[#This Row],[Customer_ID]])&gt;1,"Repeat","New")</f>
        <v>Repeat</v>
      </c>
      <c r="AE77" t="str" cm="1">
        <f t="array" ref="AE77">_xlfn.XLOOKUP(Orders_C[[#This Row],[Store_ID]],Stores_c[[#All],[Store_ID]],Stores_c[[#All],[City]])</f>
        <v>Port Barbarabury</v>
      </c>
      <c r="AF77" t="str" cm="1">
        <f t="array" ref="AF77">_xlfn.XLOOKUP(Orders_C[[#This Row],[Store_ID]],Stores_c[[#All],[Store_ID]],Stores_c[[#All],[Manager_Name]])</f>
        <v>Edward Nguyen</v>
      </c>
      <c r="AG77" t="str" cm="1">
        <f t="array" ref="AG77">_xlfn.XLOOKUP(Orders_C[[#This Row],[Store_ID]],Stores_c[[#All],[Store_ID]],Stores_c[[#All],[Store_Type]])</f>
        <v>Street</v>
      </c>
    </row>
    <row r="78" spans="1:33" x14ac:dyDescent="0.25">
      <c r="A78">
        <v>7280</v>
      </c>
      <c r="B78" s="1">
        <v>46044</v>
      </c>
      <c r="C78" s="2">
        <v>0.55377314814814815</v>
      </c>
      <c r="D78">
        <v>1661</v>
      </c>
      <c r="E78">
        <v>214</v>
      </c>
      <c r="F78">
        <v>549</v>
      </c>
      <c r="G78">
        <v>333</v>
      </c>
      <c r="H78">
        <v>1</v>
      </c>
      <c r="I78">
        <v>153</v>
      </c>
      <c r="J78">
        <v>0</v>
      </c>
      <c r="K78">
        <v>7.65</v>
      </c>
      <c r="L78">
        <v>160.65</v>
      </c>
      <c r="M78" t="s">
        <v>20</v>
      </c>
      <c r="N78" t="s">
        <v>23</v>
      </c>
      <c r="O78">
        <v>32</v>
      </c>
      <c r="P78">
        <v>5</v>
      </c>
      <c r="Q78" t="s">
        <v>1303</v>
      </c>
      <c r="R78">
        <v>507</v>
      </c>
      <c r="S78" s="3">
        <v>0</v>
      </c>
      <c r="T78" s="6">
        <v>68.850000000000009</v>
      </c>
      <c r="U78" t="s">
        <v>6330</v>
      </c>
      <c r="V78">
        <v>2026</v>
      </c>
      <c r="W78" t="s">
        <v>6329</v>
      </c>
      <c r="X78" t="str">
        <f>_xlfn.XLOOKUP(Orders_C[[#This Row],[Product_ID]],Products_C[Product_ID],Products_C[Product_Name])</f>
        <v>Chicken Wings</v>
      </c>
      <c r="Y78" t="str">
        <f>_xlfn.XLOOKUP(Orders_C[[#This Row],[Product_ID]],Products_C[Product_ID],Products_C[Category])</f>
        <v>Burger</v>
      </c>
      <c r="Z78" t="str">
        <f>_xlfn.XLOOKUP(Orders_C[[#This Row],[Store_ID]],Stores_c[Store_ID],Stores_c[City])</f>
        <v>New Robert</v>
      </c>
      <c r="AA78" t="str">
        <f>_xlfn.XLOOKUP(Orders_C[[#This Row],[Customer_ID]],Customers_c[Customer_ID],Customers_c[Customer_Name])</f>
        <v>Brandi Gould</v>
      </c>
      <c r="AB78" s="6">
        <f>Orders_C[[#This Row],[Quantity]]*Orders_C[[#This Row],[Unit_Price]]*(1-Orders_C[[#This Row],[Discount %]])+Orders_C[[#This Row],[Tax]]</f>
        <v>160.65</v>
      </c>
      <c r="AC78" s="9">
        <f>(Orders_C[[#This Row],[Unit_Price]]*Orders_C[[#This Row],[Quantity]])-Orders_C[[#This Row],[Discount]]+Orders_C[[#This Row],[Tax]]</f>
        <v>160.65</v>
      </c>
      <c r="AD78" t="str">
        <f>IF(COUNTIF(Orders_C[[#All],[Customer_ID]],Orders_C[[#This Row],[Customer_ID]])&gt;1,"Repeat","New")</f>
        <v>Repeat</v>
      </c>
      <c r="AE78" t="str" cm="1">
        <f t="array" ref="AE78">_xlfn.XLOOKUP(Orders_C[[#This Row],[Store_ID]],Stores_c[[#All],[Store_ID]],Stores_c[[#All],[City]])</f>
        <v>New Robert</v>
      </c>
      <c r="AF78" t="str" cm="1">
        <f t="array" ref="AF78">_xlfn.XLOOKUP(Orders_C[[#This Row],[Store_ID]],Stores_c[[#All],[Store_ID]],Stores_c[[#All],[Manager_Name]])</f>
        <v>Krista Webb</v>
      </c>
      <c r="AG78" t="str" cm="1">
        <f t="array" ref="AG78">_xlfn.XLOOKUP(Orders_C[[#This Row],[Store_ID]],Stores_c[[#All],[Store_ID]],Stores_c[[#All],[Store_Type]])</f>
        <v>Drive-Thru</v>
      </c>
    </row>
    <row r="79" spans="1:33" x14ac:dyDescent="0.25">
      <c r="A79">
        <v>7897</v>
      </c>
      <c r="B79" s="1">
        <v>45923</v>
      </c>
      <c r="C79" s="2">
        <v>0.68983796296296296</v>
      </c>
      <c r="D79">
        <v>1673</v>
      </c>
      <c r="E79">
        <v>224</v>
      </c>
      <c r="F79">
        <v>546</v>
      </c>
      <c r="G79">
        <v>316</v>
      </c>
      <c r="H79">
        <v>1</v>
      </c>
      <c r="I79">
        <v>153</v>
      </c>
      <c r="J79">
        <v>0</v>
      </c>
      <c r="K79">
        <v>7.65</v>
      </c>
      <c r="L79">
        <v>160.65</v>
      </c>
      <c r="M79" t="s">
        <v>18</v>
      </c>
      <c r="N79" t="s">
        <v>22</v>
      </c>
      <c r="O79">
        <v>10</v>
      </c>
      <c r="P79">
        <v>1</v>
      </c>
      <c r="Q79" t="s">
        <v>1920</v>
      </c>
      <c r="R79">
        <v>504</v>
      </c>
      <c r="S79" s="3">
        <v>0</v>
      </c>
      <c r="T79" s="6">
        <v>68.850000000000009</v>
      </c>
      <c r="U79" t="s">
        <v>6335</v>
      </c>
      <c r="V79">
        <v>2025</v>
      </c>
      <c r="W79" t="s">
        <v>6333</v>
      </c>
      <c r="X79" t="str">
        <f>_xlfn.XLOOKUP(Orders_C[[#This Row],[Product_ID]],Products_C[Product_ID],Products_C[Product_Name])</f>
        <v>Popcorn Chicken</v>
      </c>
      <c r="Y79" t="str">
        <f>_xlfn.XLOOKUP(Orders_C[[#This Row],[Product_ID]],Products_C[Product_ID],Products_C[Category])</f>
        <v>Dessert</v>
      </c>
      <c r="Z79" t="str">
        <f>_xlfn.XLOOKUP(Orders_C[[#This Row],[Store_ID]],Stores_c[Store_ID],Stores_c[City])</f>
        <v>Valdezton</v>
      </c>
      <c r="AA79" t="str">
        <f>_xlfn.XLOOKUP(Orders_C[[#This Row],[Customer_ID]],Customers_c[Customer_ID],Customers_c[Customer_Name])</f>
        <v>Erin Jones</v>
      </c>
      <c r="AB79" s="6">
        <f>Orders_C[[#This Row],[Quantity]]*Orders_C[[#This Row],[Unit_Price]]*(1-Orders_C[[#This Row],[Discount %]])+Orders_C[[#This Row],[Tax]]</f>
        <v>160.65</v>
      </c>
      <c r="AC79" s="9">
        <f>(Orders_C[[#This Row],[Unit_Price]]*Orders_C[[#This Row],[Quantity]])-Orders_C[[#This Row],[Discount]]+Orders_C[[#This Row],[Tax]]</f>
        <v>160.65</v>
      </c>
      <c r="AD79" t="str">
        <f>IF(COUNTIF(Orders_C[[#All],[Customer_ID]],Orders_C[[#This Row],[Customer_ID]])&gt;1,"Repeat","New")</f>
        <v>Repeat</v>
      </c>
      <c r="AE79" t="str" cm="1">
        <f t="array" ref="AE79">_xlfn.XLOOKUP(Orders_C[[#This Row],[Store_ID]],Stores_c[[#All],[Store_ID]],Stores_c[[#All],[City]])</f>
        <v>Valdezton</v>
      </c>
      <c r="AF79" t="str" cm="1">
        <f t="array" ref="AF79">_xlfn.XLOOKUP(Orders_C[[#This Row],[Store_ID]],Stores_c[[#All],[Store_ID]],Stores_c[[#All],[Manager_Name]])</f>
        <v>John Rodriguez</v>
      </c>
      <c r="AG79" t="str" cm="1">
        <f t="array" ref="AG79">_xlfn.XLOOKUP(Orders_C[[#This Row],[Store_ID]],Stores_c[[#All],[Store_ID]],Stores_c[[#All],[Store_Type]])</f>
        <v>Street</v>
      </c>
    </row>
    <row r="80" spans="1:33" x14ac:dyDescent="0.25">
      <c r="A80">
        <v>7581</v>
      </c>
      <c r="B80" s="1">
        <v>46035</v>
      </c>
      <c r="C80" s="2">
        <v>0.52568287037037043</v>
      </c>
      <c r="D80">
        <v>1773</v>
      </c>
      <c r="E80">
        <v>220</v>
      </c>
      <c r="F80">
        <v>538</v>
      </c>
      <c r="G80">
        <v>311</v>
      </c>
      <c r="H80">
        <v>1</v>
      </c>
      <c r="I80">
        <v>165</v>
      </c>
      <c r="J80">
        <v>5</v>
      </c>
      <c r="K80">
        <v>8.25</v>
      </c>
      <c r="L80">
        <v>168.25</v>
      </c>
      <c r="M80" t="s">
        <v>20</v>
      </c>
      <c r="N80" t="s">
        <v>21</v>
      </c>
      <c r="O80">
        <v>16</v>
      </c>
      <c r="P80">
        <v>5</v>
      </c>
      <c r="Q80" t="s">
        <v>1604</v>
      </c>
      <c r="R80">
        <v>505</v>
      </c>
      <c r="S80" s="3">
        <v>0.05</v>
      </c>
      <c r="T80" s="6">
        <v>69.25</v>
      </c>
      <c r="U80" t="s">
        <v>6330</v>
      </c>
      <c r="V80">
        <v>2026</v>
      </c>
      <c r="W80" t="s">
        <v>6333</v>
      </c>
      <c r="X80" t="str">
        <f>_xlfn.XLOOKUP(Orders_C[[#This Row],[Product_ID]],Products_C[Product_ID],Products_C[Product_Name])</f>
        <v>Pepsi</v>
      </c>
      <c r="Y80" t="str">
        <f>_xlfn.XLOOKUP(Orders_C[[#This Row],[Product_ID]],Products_C[Product_ID],Products_C[Category])</f>
        <v>Dessert</v>
      </c>
      <c r="Z80" t="str">
        <f>_xlfn.XLOOKUP(Orders_C[[#This Row],[Store_ID]],Stores_c[Store_ID],Stores_c[City])</f>
        <v>Williamborough</v>
      </c>
      <c r="AA80" t="str">
        <f>_xlfn.XLOOKUP(Orders_C[[#This Row],[Customer_ID]],Customers_c[Customer_ID],Customers_c[Customer_Name])</f>
        <v>Brandon Jones</v>
      </c>
      <c r="AB80" s="6">
        <f>Orders_C[[#This Row],[Quantity]]*Orders_C[[#This Row],[Unit_Price]]*(1-Orders_C[[#This Row],[Discount %]])+Orders_C[[#This Row],[Tax]]</f>
        <v>165</v>
      </c>
      <c r="AC80" s="9">
        <f>(Orders_C[[#This Row],[Unit_Price]]*Orders_C[[#This Row],[Quantity]])-Orders_C[[#This Row],[Discount]]+Orders_C[[#This Row],[Tax]]</f>
        <v>168.25</v>
      </c>
      <c r="AD80" t="str">
        <f>IF(COUNTIF(Orders_C[[#All],[Customer_ID]],Orders_C[[#This Row],[Customer_ID]])&gt;1,"Repeat","New")</f>
        <v>Repeat</v>
      </c>
      <c r="AE80" t="str" cm="1">
        <f t="array" ref="AE80">_xlfn.XLOOKUP(Orders_C[[#This Row],[Store_ID]],Stores_c[[#All],[Store_ID]],Stores_c[[#All],[City]])</f>
        <v>Williamborough</v>
      </c>
      <c r="AF80" t="str" cm="1">
        <f t="array" ref="AF80">_xlfn.XLOOKUP(Orders_C[[#This Row],[Store_ID]],Stores_c[[#All],[Store_ID]],Stores_c[[#All],[Manager_Name]])</f>
        <v>Michael Mcbride</v>
      </c>
      <c r="AG80" t="str" cm="1">
        <f t="array" ref="AG80">_xlfn.XLOOKUP(Orders_C[[#This Row],[Store_ID]],Stores_c[[#All],[Store_ID]],Stores_c[[#All],[Store_Type]])</f>
        <v>Mall</v>
      </c>
    </row>
    <row r="81" spans="1:33" x14ac:dyDescent="0.25">
      <c r="A81">
        <v>6886</v>
      </c>
      <c r="B81" s="1">
        <v>45977</v>
      </c>
      <c r="C81" s="2">
        <v>0.30151620370370369</v>
      </c>
      <c r="D81">
        <v>1556</v>
      </c>
      <c r="E81">
        <v>219</v>
      </c>
      <c r="F81">
        <v>408</v>
      </c>
      <c r="G81">
        <v>336</v>
      </c>
      <c r="H81">
        <v>1</v>
      </c>
      <c r="I81">
        <v>154</v>
      </c>
      <c r="J81">
        <v>0</v>
      </c>
      <c r="K81">
        <v>7.7</v>
      </c>
      <c r="L81">
        <v>161.69999999999999</v>
      </c>
      <c r="M81" t="s">
        <v>19</v>
      </c>
      <c r="N81" t="s">
        <v>21</v>
      </c>
      <c r="O81">
        <v>32</v>
      </c>
      <c r="P81">
        <v>4</v>
      </c>
      <c r="Q81" t="s">
        <v>909</v>
      </c>
      <c r="R81">
        <v>501</v>
      </c>
      <c r="S81" s="3">
        <v>0</v>
      </c>
      <c r="T81" s="6">
        <v>69.3</v>
      </c>
      <c r="U81" t="s">
        <v>6336</v>
      </c>
      <c r="V81">
        <v>2025</v>
      </c>
      <c r="W81" t="s">
        <v>6329</v>
      </c>
      <c r="X81" t="str">
        <f>_xlfn.XLOOKUP(Orders_C[[#This Row],[Product_ID]],Products_C[Product_ID],Products_C[Product_Name])</f>
        <v>Chicken Bucket</v>
      </c>
      <c r="Y81" t="str">
        <f>_xlfn.XLOOKUP(Orders_C[[#This Row],[Product_ID]],Products_C[Product_ID],Products_C[Category])</f>
        <v>Dessert</v>
      </c>
      <c r="Z81" t="str">
        <f>_xlfn.XLOOKUP(Orders_C[[#This Row],[Store_ID]],Stores_c[Store_ID],Stores_c[City])</f>
        <v>Lake David</v>
      </c>
      <c r="AA81" t="str">
        <f>_xlfn.XLOOKUP(Orders_C[[#This Row],[Customer_ID]],Customers_c[Customer_ID],Customers_c[Customer_Name])</f>
        <v>Tina Vasquez</v>
      </c>
      <c r="AB81" s="6">
        <f>Orders_C[[#This Row],[Quantity]]*Orders_C[[#This Row],[Unit_Price]]*(1-Orders_C[[#This Row],[Discount %]])+Orders_C[[#This Row],[Tax]]</f>
        <v>161.69999999999999</v>
      </c>
      <c r="AC81" s="9">
        <f>(Orders_C[[#This Row],[Unit_Price]]*Orders_C[[#This Row],[Quantity]])-Orders_C[[#This Row],[Discount]]+Orders_C[[#This Row],[Tax]]</f>
        <v>161.69999999999999</v>
      </c>
      <c r="AD81" t="str">
        <f>IF(COUNTIF(Orders_C[[#All],[Customer_ID]],Orders_C[[#This Row],[Customer_ID]])&gt;1,"Repeat","New")</f>
        <v>Repeat</v>
      </c>
      <c r="AE81" t="str" cm="1">
        <f t="array" ref="AE81">_xlfn.XLOOKUP(Orders_C[[#This Row],[Store_ID]],Stores_c[[#All],[Store_ID]],Stores_c[[#All],[City]])</f>
        <v>Lake David</v>
      </c>
      <c r="AF81" t="str" cm="1">
        <f t="array" ref="AF81">_xlfn.XLOOKUP(Orders_C[[#This Row],[Store_ID]],Stores_c[[#All],[Store_ID]],Stores_c[[#All],[Manager_Name]])</f>
        <v>Joshua Hines</v>
      </c>
      <c r="AG81" t="str" cm="1">
        <f t="array" ref="AG81">_xlfn.XLOOKUP(Orders_C[[#This Row],[Store_ID]],Stores_c[[#All],[Store_ID]],Stores_c[[#All],[Store_Type]])</f>
        <v>Street</v>
      </c>
    </row>
    <row r="82" spans="1:33" x14ac:dyDescent="0.25">
      <c r="A82">
        <v>8774</v>
      </c>
      <c r="B82" s="1">
        <v>46011</v>
      </c>
      <c r="C82" s="2">
        <v>0.92666666666666664</v>
      </c>
      <c r="D82">
        <v>1329</v>
      </c>
      <c r="E82">
        <v>216</v>
      </c>
      <c r="F82">
        <v>506</v>
      </c>
      <c r="G82">
        <v>316</v>
      </c>
      <c r="H82">
        <v>1</v>
      </c>
      <c r="I82">
        <v>154</v>
      </c>
      <c r="J82">
        <v>0</v>
      </c>
      <c r="K82">
        <v>7.7</v>
      </c>
      <c r="L82">
        <v>161.69999999999999</v>
      </c>
      <c r="M82" t="s">
        <v>19</v>
      </c>
      <c r="N82" t="s">
        <v>22</v>
      </c>
      <c r="O82">
        <v>31</v>
      </c>
      <c r="P82">
        <v>4</v>
      </c>
      <c r="Q82" t="s">
        <v>2797</v>
      </c>
      <c r="R82">
        <v>508</v>
      </c>
      <c r="S82" s="3">
        <v>0</v>
      </c>
      <c r="T82" s="6">
        <v>69.3</v>
      </c>
      <c r="U82" t="s">
        <v>6328</v>
      </c>
      <c r="V82">
        <v>2025</v>
      </c>
      <c r="W82" t="s">
        <v>6329</v>
      </c>
      <c r="X82" t="str">
        <f>_xlfn.XLOOKUP(Orders_C[[#This Row],[Product_ID]],Products_C[Product_ID],Products_C[Product_Name])</f>
        <v>Popcorn Chicken</v>
      </c>
      <c r="Y82" t="str">
        <f>_xlfn.XLOOKUP(Orders_C[[#This Row],[Product_ID]],Products_C[Product_ID],Products_C[Category])</f>
        <v>Dessert</v>
      </c>
      <c r="Z82" t="str">
        <f>_xlfn.XLOOKUP(Orders_C[[#This Row],[Store_ID]],Stores_c[Store_ID],Stores_c[City])</f>
        <v>Garciaview</v>
      </c>
      <c r="AA82" t="str">
        <f>_xlfn.XLOOKUP(Orders_C[[#This Row],[Customer_ID]],Customers_c[Customer_ID],Customers_c[Customer_Name])</f>
        <v>Patrick Russell</v>
      </c>
      <c r="AB82" s="6">
        <f>Orders_C[[#This Row],[Quantity]]*Orders_C[[#This Row],[Unit_Price]]*(1-Orders_C[[#This Row],[Discount %]])+Orders_C[[#This Row],[Tax]]</f>
        <v>161.69999999999999</v>
      </c>
      <c r="AC82" s="9">
        <f>(Orders_C[[#This Row],[Unit_Price]]*Orders_C[[#This Row],[Quantity]])-Orders_C[[#This Row],[Discount]]+Orders_C[[#This Row],[Tax]]</f>
        <v>161.69999999999999</v>
      </c>
      <c r="AD82" t="str">
        <f>IF(COUNTIF(Orders_C[[#All],[Customer_ID]],Orders_C[[#This Row],[Customer_ID]])&gt;1,"Repeat","New")</f>
        <v>Repeat</v>
      </c>
      <c r="AE82" t="str" cm="1">
        <f t="array" ref="AE82">_xlfn.XLOOKUP(Orders_C[[#This Row],[Store_ID]],Stores_c[[#All],[Store_ID]],Stores_c[[#All],[City]])</f>
        <v>Garciaview</v>
      </c>
      <c r="AF82" t="str" cm="1">
        <f t="array" ref="AF82">_xlfn.XLOOKUP(Orders_C[[#This Row],[Store_ID]],Stores_c[[#All],[Store_ID]],Stores_c[[#All],[Manager_Name]])</f>
        <v>Karina Washington</v>
      </c>
      <c r="AG82" t="str" cm="1">
        <f t="array" ref="AG82">_xlfn.XLOOKUP(Orders_C[[#This Row],[Store_ID]],Stores_c[[#All],[Store_ID]],Stores_c[[#All],[Store_Type]])</f>
        <v>Drive-Thru</v>
      </c>
    </row>
    <row r="83" spans="1:33" x14ac:dyDescent="0.25">
      <c r="A83">
        <v>10478</v>
      </c>
      <c r="B83" s="1">
        <v>45789</v>
      </c>
      <c r="C83" s="2">
        <v>0.31878472222222221</v>
      </c>
      <c r="D83">
        <v>1354</v>
      </c>
      <c r="E83">
        <v>221</v>
      </c>
      <c r="F83">
        <v>548</v>
      </c>
      <c r="G83">
        <v>340</v>
      </c>
      <c r="H83">
        <v>1</v>
      </c>
      <c r="I83">
        <v>177</v>
      </c>
      <c r="J83">
        <v>10</v>
      </c>
      <c r="K83">
        <v>8.85</v>
      </c>
      <c r="L83">
        <v>175.85</v>
      </c>
      <c r="M83" t="s">
        <v>20</v>
      </c>
      <c r="N83" t="s">
        <v>21</v>
      </c>
      <c r="O83">
        <v>51</v>
      </c>
      <c r="P83">
        <v>3</v>
      </c>
      <c r="Q83" t="s">
        <v>4501</v>
      </c>
      <c r="R83">
        <v>503</v>
      </c>
      <c r="S83" s="3">
        <v>0.1</v>
      </c>
      <c r="T83" s="6">
        <v>69.649999999999991</v>
      </c>
      <c r="U83" t="s">
        <v>6339</v>
      </c>
      <c r="V83">
        <v>2025</v>
      </c>
      <c r="W83" t="s">
        <v>6331</v>
      </c>
      <c r="X83" t="str">
        <f>_xlfn.XLOOKUP(Orders_C[[#This Row],[Product_ID]],Products_C[Product_ID],Products_C[Product_Name])</f>
        <v>Chocolate Lava Cake</v>
      </c>
      <c r="Y83" t="str">
        <f>_xlfn.XLOOKUP(Orders_C[[#This Row],[Product_ID]],Products_C[Product_ID],Products_C[Category])</f>
        <v>Chicken</v>
      </c>
      <c r="Z83" t="str">
        <f>_xlfn.XLOOKUP(Orders_C[[#This Row],[Store_ID]],Stores_c[Store_ID],Stores_c[City])</f>
        <v>Port Barbarabury</v>
      </c>
      <c r="AA83" t="str">
        <f>_xlfn.XLOOKUP(Orders_C[[#This Row],[Customer_ID]],Customers_c[Customer_ID],Customers_c[Customer_Name])</f>
        <v>Bradley Curry</v>
      </c>
      <c r="AB83" s="6">
        <f>Orders_C[[#This Row],[Quantity]]*Orders_C[[#This Row],[Unit_Price]]*(1-Orders_C[[#This Row],[Discount %]])+Orders_C[[#This Row],[Tax]]</f>
        <v>168.15</v>
      </c>
      <c r="AC83" s="9">
        <f>(Orders_C[[#This Row],[Unit_Price]]*Orders_C[[#This Row],[Quantity]])-Orders_C[[#This Row],[Discount]]+Orders_C[[#This Row],[Tax]]</f>
        <v>175.85</v>
      </c>
      <c r="AD83" t="str">
        <f>IF(COUNTIF(Orders_C[[#All],[Customer_ID]],Orders_C[[#This Row],[Customer_ID]])&gt;1,"Repeat","New")</f>
        <v>Repeat</v>
      </c>
      <c r="AE83" t="str" cm="1">
        <f t="array" ref="AE83">_xlfn.XLOOKUP(Orders_C[[#This Row],[Store_ID]],Stores_c[[#All],[Store_ID]],Stores_c[[#All],[City]])</f>
        <v>Port Barbarabury</v>
      </c>
      <c r="AF83" t="str" cm="1">
        <f t="array" ref="AF83">_xlfn.XLOOKUP(Orders_C[[#This Row],[Store_ID]],Stores_c[[#All],[Store_ID]],Stores_c[[#All],[Manager_Name]])</f>
        <v>Edward Nguyen</v>
      </c>
      <c r="AG83" t="str" cm="1">
        <f t="array" ref="AG83">_xlfn.XLOOKUP(Orders_C[[#This Row],[Store_ID]],Stores_c[[#All],[Store_ID]],Stores_c[[#All],[Store_Type]])</f>
        <v>Street</v>
      </c>
    </row>
    <row r="84" spans="1:33" x14ac:dyDescent="0.25">
      <c r="A84">
        <v>10953</v>
      </c>
      <c r="B84" s="1">
        <v>46019</v>
      </c>
      <c r="C84" s="2">
        <v>0.59277777777777774</v>
      </c>
      <c r="D84">
        <v>1368</v>
      </c>
      <c r="E84">
        <v>212</v>
      </c>
      <c r="F84">
        <v>434</v>
      </c>
      <c r="G84">
        <v>323</v>
      </c>
      <c r="H84">
        <v>1</v>
      </c>
      <c r="I84">
        <v>177</v>
      </c>
      <c r="J84">
        <v>10</v>
      </c>
      <c r="K84">
        <v>8.85</v>
      </c>
      <c r="L84">
        <v>175.85</v>
      </c>
      <c r="M84" t="s">
        <v>18</v>
      </c>
      <c r="N84" t="s">
        <v>22</v>
      </c>
      <c r="O84">
        <v>59</v>
      </c>
      <c r="P84">
        <v>5</v>
      </c>
      <c r="Q84" t="s">
        <v>4976</v>
      </c>
      <c r="R84">
        <v>508</v>
      </c>
      <c r="S84" s="3">
        <v>0.1</v>
      </c>
      <c r="T84" s="6">
        <v>69.649999999999991</v>
      </c>
      <c r="U84" t="s">
        <v>6328</v>
      </c>
      <c r="V84">
        <v>2025</v>
      </c>
      <c r="W84" t="s">
        <v>6331</v>
      </c>
      <c r="X84" t="str">
        <f>_xlfn.XLOOKUP(Orders_C[[#This Row],[Product_ID]],Products_C[Product_ID],Products_C[Product_Name])</f>
        <v>Rice Bowl</v>
      </c>
      <c r="Y84" t="str">
        <f>_xlfn.XLOOKUP(Orders_C[[#This Row],[Product_ID]],Products_C[Product_ID],Products_C[Category])</f>
        <v>Beverage</v>
      </c>
      <c r="Z84" t="str">
        <f>_xlfn.XLOOKUP(Orders_C[[#This Row],[Store_ID]],Stores_c[Store_ID],Stores_c[City])</f>
        <v>Andrewview</v>
      </c>
      <c r="AA84" t="str">
        <f>_xlfn.XLOOKUP(Orders_C[[#This Row],[Customer_ID]],Customers_c[Customer_ID],Customers_c[Customer_Name])</f>
        <v>Diana Collins</v>
      </c>
      <c r="AB84" s="6">
        <f>Orders_C[[#This Row],[Quantity]]*Orders_C[[#This Row],[Unit_Price]]*(1-Orders_C[[#This Row],[Discount %]])+Orders_C[[#This Row],[Tax]]</f>
        <v>168.15</v>
      </c>
      <c r="AC84" s="9">
        <f>(Orders_C[[#This Row],[Unit_Price]]*Orders_C[[#This Row],[Quantity]])-Orders_C[[#This Row],[Discount]]+Orders_C[[#This Row],[Tax]]</f>
        <v>175.85</v>
      </c>
      <c r="AD84" t="str">
        <f>IF(COUNTIF(Orders_C[[#All],[Customer_ID]],Orders_C[[#This Row],[Customer_ID]])&gt;1,"Repeat","New")</f>
        <v>Repeat</v>
      </c>
      <c r="AE84" t="str" cm="1">
        <f t="array" ref="AE84">_xlfn.XLOOKUP(Orders_C[[#This Row],[Store_ID]],Stores_c[[#All],[Store_ID]],Stores_c[[#All],[City]])</f>
        <v>Andrewview</v>
      </c>
      <c r="AF84" t="str" cm="1">
        <f t="array" ref="AF84">_xlfn.XLOOKUP(Orders_C[[#This Row],[Store_ID]],Stores_c[[#All],[Store_ID]],Stores_c[[#All],[Manager_Name]])</f>
        <v>Alice Sutton</v>
      </c>
      <c r="AG84" t="str" cm="1">
        <f t="array" ref="AG84">_xlfn.XLOOKUP(Orders_C[[#This Row],[Store_ID]],Stores_c[[#All],[Store_ID]],Stores_c[[#All],[Store_Type]])</f>
        <v>Mall</v>
      </c>
    </row>
    <row r="85" spans="1:33" x14ac:dyDescent="0.25">
      <c r="A85">
        <v>8658</v>
      </c>
      <c r="B85" s="1">
        <v>45764</v>
      </c>
      <c r="C85" s="2">
        <v>0.22598379629629631</v>
      </c>
      <c r="D85">
        <v>1260</v>
      </c>
      <c r="E85">
        <v>211</v>
      </c>
      <c r="F85">
        <v>548</v>
      </c>
      <c r="G85">
        <v>331</v>
      </c>
      <c r="H85">
        <v>1</v>
      </c>
      <c r="I85">
        <v>166</v>
      </c>
      <c r="J85">
        <v>5</v>
      </c>
      <c r="K85">
        <v>8.3000000000000007</v>
      </c>
      <c r="L85">
        <v>169.3</v>
      </c>
      <c r="M85" t="s">
        <v>19</v>
      </c>
      <c r="N85" t="s">
        <v>22</v>
      </c>
      <c r="O85">
        <v>52</v>
      </c>
      <c r="P85">
        <v>2</v>
      </c>
      <c r="Q85" t="s">
        <v>2681</v>
      </c>
      <c r="R85">
        <v>510</v>
      </c>
      <c r="S85" s="3">
        <v>0.05</v>
      </c>
      <c r="T85" s="6">
        <v>69.700000000000017</v>
      </c>
      <c r="U85" t="s">
        <v>6337</v>
      </c>
      <c r="V85">
        <v>2025</v>
      </c>
      <c r="W85" t="s">
        <v>6331</v>
      </c>
      <c r="X85" t="str">
        <f>_xlfn.XLOOKUP(Orders_C[[#This Row],[Product_ID]],Products_C[Product_ID],Products_C[Product_Name])</f>
        <v>Chicken Bucket</v>
      </c>
      <c r="Y85" t="str">
        <f>_xlfn.XLOOKUP(Orders_C[[#This Row],[Product_ID]],Products_C[Product_ID],Products_C[Category])</f>
        <v>Beverage</v>
      </c>
      <c r="Z85" t="str">
        <f>_xlfn.XLOOKUP(Orders_C[[#This Row],[Store_ID]],Stores_c[Store_ID],Stores_c[City])</f>
        <v>North Robertstad</v>
      </c>
      <c r="AA85" t="str">
        <f>_xlfn.XLOOKUP(Orders_C[[#This Row],[Customer_ID]],Customers_c[Customer_ID],Customers_c[Customer_Name])</f>
        <v>Kayla Vasquez</v>
      </c>
      <c r="AB85" s="6">
        <f>Orders_C[[#This Row],[Quantity]]*Orders_C[[#This Row],[Unit_Price]]*(1-Orders_C[[#This Row],[Discount %]])+Orders_C[[#This Row],[Tax]]</f>
        <v>166</v>
      </c>
      <c r="AC85" s="9">
        <f>(Orders_C[[#This Row],[Unit_Price]]*Orders_C[[#This Row],[Quantity]])-Orders_C[[#This Row],[Discount]]+Orders_C[[#This Row],[Tax]]</f>
        <v>169.3</v>
      </c>
      <c r="AD85" t="str">
        <f>IF(COUNTIF(Orders_C[[#All],[Customer_ID]],Orders_C[[#This Row],[Customer_ID]])&gt;1,"Repeat","New")</f>
        <v>Repeat</v>
      </c>
      <c r="AE85" t="str" cm="1">
        <f t="array" ref="AE85">_xlfn.XLOOKUP(Orders_C[[#This Row],[Store_ID]],Stores_c[[#All],[Store_ID]],Stores_c[[#All],[City]])</f>
        <v>North Robertstad</v>
      </c>
      <c r="AF85" t="str" cm="1">
        <f t="array" ref="AF85">_xlfn.XLOOKUP(Orders_C[[#This Row],[Store_ID]],Stores_c[[#All],[Store_ID]],Stores_c[[#All],[Manager_Name]])</f>
        <v>Mary Lewis</v>
      </c>
      <c r="AG85" t="str" cm="1">
        <f t="array" ref="AG85">_xlfn.XLOOKUP(Orders_C[[#This Row],[Store_ID]],Stores_c[[#All],[Store_ID]],Stores_c[[#All],[Store_Type]])</f>
        <v>Street</v>
      </c>
    </row>
    <row r="86" spans="1:33" x14ac:dyDescent="0.25">
      <c r="A86">
        <v>6831</v>
      </c>
      <c r="B86" s="1">
        <v>45717</v>
      </c>
      <c r="C86" s="2">
        <v>0.26753472222222224</v>
      </c>
      <c r="D86">
        <v>1612</v>
      </c>
      <c r="E86">
        <v>219</v>
      </c>
      <c r="F86">
        <v>525</v>
      </c>
      <c r="G86">
        <v>310</v>
      </c>
      <c r="H86">
        <v>1</v>
      </c>
      <c r="I86">
        <v>178</v>
      </c>
      <c r="J86">
        <v>10</v>
      </c>
      <c r="K86">
        <v>8.9</v>
      </c>
      <c r="L86">
        <v>176.9</v>
      </c>
      <c r="M86" t="s">
        <v>18</v>
      </c>
      <c r="N86" t="s">
        <v>21</v>
      </c>
      <c r="O86">
        <v>10</v>
      </c>
      <c r="P86">
        <v>4</v>
      </c>
      <c r="Q86" t="s">
        <v>854</v>
      </c>
      <c r="R86">
        <v>501</v>
      </c>
      <c r="S86" s="3">
        <v>0.1</v>
      </c>
      <c r="T86" s="6">
        <v>70.100000000000009</v>
      </c>
      <c r="U86" t="s">
        <v>6334</v>
      </c>
      <c r="V86">
        <v>2025</v>
      </c>
      <c r="W86" t="s">
        <v>6333</v>
      </c>
      <c r="X86" t="str">
        <f>_xlfn.XLOOKUP(Orders_C[[#This Row],[Product_ID]],Products_C[Product_ID],Products_C[Product_Name])</f>
        <v>Chicken Bucket</v>
      </c>
      <c r="Y86" t="str">
        <f>_xlfn.XLOOKUP(Orders_C[[#This Row],[Product_ID]],Products_C[Product_ID],Products_C[Category])</f>
        <v>Chicken</v>
      </c>
      <c r="Z86" t="str">
        <f>_xlfn.XLOOKUP(Orders_C[[#This Row],[Store_ID]],Stores_c[Store_ID],Stores_c[City])</f>
        <v>Lake David</v>
      </c>
      <c r="AA86" t="str">
        <f>_xlfn.XLOOKUP(Orders_C[[#This Row],[Customer_ID]],Customers_c[Customer_ID],Customers_c[Customer_Name])</f>
        <v>Anthony Johnson</v>
      </c>
      <c r="AB86" s="6">
        <f>Orders_C[[#This Row],[Quantity]]*Orders_C[[#This Row],[Unit_Price]]*(1-Orders_C[[#This Row],[Discount %]])+Orders_C[[#This Row],[Tax]]</f>
        <v>169.10000000000002</v>
      </c>
      <c r="AC86" s="9">
        <f>(Orders_C[[#This Row],[Unit_Price]]*Orders_C[[#This Row],[Quantity]])-Orders_C[[#This Row],[Discount]]+Orders_C[[#This Row],[Tax]]</f>
        <v>176.9</v>
      </c>
      <c r="AD86" t="str">
        <f>IF(COUNTIF(Orders_C[[#All],[Customer_ID]],Orders_C[[#This Row],[Customer_ID]])&gt;1,"Repeat","New")</f>
        <v>Repeat</v>
      </c>
      <c r="AE86" t="str" cm="1">
        <f t="array" ref="AE86">_xlfn.XLOOKUP(Orders_C[[#This Row],[Store_ID]],Stores_c[[#All],[Store_ID]],Stores_c[[#All],[City]])</f>
        <v>Lake David</v>
      </c>
      <c r="AF86" t="str" cm="1">
        <f t="array" ref="AF86">_xlfn.XLOOKUP(Orders_C[[#This Row],[Store_ID]],Stores_c[[#All],[Store_ID]],Stores_c[[#All],[Manager_Name]])</f>
        <v>Joshua Hines</v>
      </c>
      <c r="AG86" t="str" cm="1">
        <f t="array" ref="AG86">_xlfn.XLOOKUP(Orders_C[[#This Row],[Store_ID]],Stores_c[[#All],[Store_ID]],Stores_c[[#All],[Store_Type]])</f>
        <v>Street</v>
      </c>
    </row>
    <row r="87" spans="1:33" x14ac:dyDescent="0.25">
      <c r="A87">
        <v>6151</v>
      </c>
      <c r="B87" s="1">
        <v>45943</v>
      </c>
      <c r="C87" s="2">
        <v>0.43550925925925926</v>
      </c>
      <c r="D87">
        <v>1422</v>
      </c>
      <c r="E87">
        <v>204</v>
      </c>
      <c r="F87">
        <v>542</v>
      </c>
      <c r="G87">
        <v>330</v>
      </c>
      <c r="H87">
        <v>1</v>
      </c>
      <c r="I87">
        <v>167</v>
      </c>
      <c r="J87">
        <v>5</v>
      </c>
      <c r="K87">
        <v>8.35</v>
      </c>
      <c r="L87">
        <v>170.35</v>
      </c>
      <c r="M87" t="s">
        <v>20</v>
      </c>
      <c r="N87" t="s">
        <v>21</v>
      </c>
      <c r="O87">
        <v>23</v>
      </c>
      <c r="P87">
        <v>4</v>
      </c>
      <c r="Q87" t="s">
        <v>174</v>
      </c>
      <c r="R87">
        <v>505</v>
      </c>
      <c r="S87" s="3">
        <v>0.05</v>
      </c>
      <c r="T87" s="6">
        <v>70.149999999999991</v>
      </c>
      <c r="U87" t="s">
        <v>6332</v>
      </c>
      <c r="V87">
        <v>2025</v>
      </c>
      <c r="W87" t="s">
        <v>6329</v>
      </c>
      <c r="X87" t="str">
        <f>_xlfn.XLOOKUP(Orders_C[[#This Row],[Product_ID]],Products_C[Product_ID],Products_C[Product_Name])</f>
        <v>Rice Bowl</v>
      </c>
      <c r="Y87" t="str">
        <f>_xlfn.XLOOKUP(Orders_C[[#This Row],[Product_ID]],Products_C[Product_ID],Products_C[Category])</f>
        <v>Beverage</v>
      </c>
      <c r="Z87" t="str">
        <f>_xlfn.XLOOKUP(Orders_C[[#This Row],[Store_ID]],Stores_c[Store_ID],Stores_c[City])</f>
        <v>New Robertfurt</v>
      </c>
      <c r="AA87" t="str">
        <f>_xlfn.XLOOKUP(Orders_C[[#This Row],[Customer_ID]],Customers_c[Customer_ID],Customers_c[Customer_Name])</f>
        <v>Kimberly Baker</v>
      </c>
      <c r="AB87" s="6">
        <f>Orders_C[[#This Row],[Quantity]]*Orders_C[[#This Row],[Unit_Price]]*(1-Orders_C[[#This Row],[Discount %]])+Orders_C[[#This Row],[Tax]]</f>
        <v>167</v>
      </c>
      <c r="AC87" s="9">
        <f>(Orders_C[[#This Row],[Unit_Price]]*Orders_C[[#This Row],[Quantity]])-Orders_C[[#This Row],[Discount]]+Orders_C[[#This Row],[Tax]]</f>
        <v>170.35</v>
      </c>
      <c r="AD87" t="str">
        <f>IF(COUNTIF(Orders_C[[#All],[Customer_ID]],Orders_C[[#This Row],[Customer_ID]])&gt;1,"Repeat","New")</f>
        <v>Repeat</v>
      </c>
      <c r="AE87" t="str" cm="1">
        <f t="array" ref="AE87">_xlfn.XLOOKUP(Orders_C[[#This Row],[Store_ID]],Stores_c[[#All],[Store_ID]],Stores_c[[#All],[City]])</f>
        <v>New Robertfurt</v>
      </c>
      <c r="AF87" t="str" cm="1">
        <f t="array" ref="AF87">_xlfn.XLOOKUP(Orders_C[[#This Row],[Store_ID]],Stores_c[[#All],[Store_ID]],Stores_c[[#All],[Manager_Name]])</f>
        <v>Tiffany Gomez</v>
      </c>
      <c r="AG87" t="str" cm="1">
        <f t="array" ref="AG87">_xlfn.XLOOKUP(Orders_C[[#This Row],[Store_ID]],Stores_c[[#All],[Store_ID]],Stores_c[[#All],[Store_Type]])</f>
        <v>Street</v>
      </c>
    </row>
    <row r="88" spans="1:33" x14ac:dyDescent="0.25">
      <c r="A88">
        <v>9080</v>
      </c>
      <c r="B88" s="1">
        <v>45810</v>
      </c>
      <c r="C88" s="2">
        <v>0.27106481481481481</v>
      </c>
      <c r="D88">
        <v>1364</v>
      </c>
      <c r="E88">
        <v>209</v>
      </c>
      <c r="F88">
        <v>475</v>
      </c>
      <c r="G88">
        <v>338</v>
      </c>
      <c r="H88">
        <v>1</v>
      </c>
      <c r="I88">
        <v>167</v>
      </c>
      <c r="J88">
        <v>5</v>
      </c>
      <c r="K88">
        <v>8.35</v>
      </c>
      <c r="L88">
        <v>170.35</v>
      </c>
      <c r="M88" t="s">
        <v>19</v>
      </c>
      <c r="N88" t="s">
        <v>23</v>
      </c>
      <c r="O88">
        <v>21</v>
      </c>
      <c r="P88">
        <v>1</v>
      </c>
      <c r="Q88" t="s">
        <v>3103</v>
      </c>
      <c r="R88">
        <v>510</v>
      </c>
      <c r="S88" s="3">
        <v>0.05</v>
      </c>
      <c r="T88" s="6">
        <v>70.149999999999991</v>
      </c>
      <c r="U88" t="s">
        <v>6340</v>
      </c>
      <c r="V88">
        <v>2025</v>
      </c>
      <c r="W88" t="s">
        <v>6329</v>
      </c>
      <c r="X88" t="str">
        <f>_xlfn.XLOOKUP(Orders_C[[#This Row],[Product_ID]],Products_C[Product_ID],Products_C[Product_Name])</f>
        <v>Chicken Wings</v>
      </c>
      <c r="Y88" t="str">
        <f>_xlfn.XLOOKUP(Orders_C[[#This Row],[Product_ID]],Products_C[Product_ID],Products_C[Category])</f>
        <v>Burger</v>
      </c>
      <c r="Z88" t="str">
        <f>_xlfn.XLOOKUP(Orders_C[[#This Row],[Store_ID]],Stores_c[Store_ID],Stores_c[City])</f>
        <v>Reidberg</v>
      </c>
      <c r="AA88" t="str">
        <f>_xlfn.XLOOKUP(Orders_C[[#This Row],[Customer_ID]],Customers_c[Customer_ID],Customers_c[Customer_Name])</f>
        <v>Madeline Johnson</v>
      </c>
      <c r="AB88" s="6">
        <f>Orders_C[[#This Row],[Quantity]]*Orders_C[[#This Row],[Unit_Price]]*(1-Orders_C[[#This Row],[Discount %]])+Orders_C[[#This Row],[Tax]]</f>
        <v>167</v>
      </c>
      <c r="AC88" s="9">
        <f>(Orders_C[[#This Row],[Unit_Price]]*Orders_C[[#This Row],[Quantity]])-Orders_C[[#This Row],[Discount]]+Orders_C[[#This Row],[Tax]]</f>
        <v>170.35</v>
      </c>
      <c r="AD88" t="str">
        <f>IF(COUNTIF(Orders_C[[#All],[Customer_ID]],Orders_C[[#This Row],[Customer_ID]])&gt;1,"Repeat","New")</f>
        <v>Repeat</v>
      </c>
      <c r="AE88" t="str" cm="1">
        <f t="array" ref="AE88">_xlfn.XLOOKUP(Orders_C[[#This Row],[Store_ID]],Stores_c[[#All],[Store_ID]],Stores_c[[#All],[City]])</f>
        <v>Reidberg</v>
      </c>
      <c r="AF88" t="str" cm="1">
        <f t="array" ref="AF88">_xlfn.XLOOKUP(Orders_C[[#This Row],[Store_ID]],Stores_c[[#All],[Store_ID]],Stores_c[[#All],[Manager_Name]])</f>
        <v>Jeffrey Horn</v>
      </c>
      <c r="AG88" t="str" cm="1">
        <f t="array" ref="AG88">_xlfn.XLOOKUP(Orders_C[[#This Row],[Store_ID]],Stores_c[[#All],[Store_ID]],Stores_c[[#All],[Store_Type]])</f>
        <v>Drive-Thru</v>
      </c>
    </row>
    <row r="89" spans="1:33" x14ac:dyDescent="0.25">
      <c r="A89">
        <v>8569</v>
      </c>
      <c r="B89" s="1">
        <v>45817</v>
      </c>
      <c r="C89" s="2">
        <v>0.74804398148148143</v>
      </c>
      <c r="D89">
        <v>1215</v>
      </c>
      <c r="E89">
        <v>213</v>
      </c>
      <c r="F89">
        <v>429</v>
      </c>
      <c r="G89">
        <v>316</v>
      </c>
      <c r="H89">
        <v>1</v>
      </c>
      <c r="I89">
        <v>156</v>
      </c>
      <c r="J89">
        <v>0</v>
      </c>
      <c r="K89">
        <v>7.8000000000000007</v>
      </c>
      <c r="L89">
        <v>163.80000000000001</v>
      </c>
      <c r="M89" t="s">
        <v>19</v>
      </c>
      <c r="N89" t="s">
        <v>23</v>
      </c>
      <c r="O89">
        <v>45</v>
      </c>
      <c r="P89">
        <v>3</v>
      </c>
      <c r="Q89" t="s">
        <v>2592</v>
      </c>
      <c r="R89">
        <v>508</v>
      </c>
      <c r="S89" s="3">
        <v>0</v>
      </c>
      <c r="T89" s="6">
        <v>70.200000000000017</v>
      </c>
      <c r="U89" t="s">
        <v>6340</v>
      </c>
      <c r="V89">
        <v>2025</v>
      </c>
      <c r="W89" t="s">
        <v>6331</v>
      </c>
      <c r="X89" t="str">
        <f>_xlfn.XLOOKUP(Orders_C[[#This Row],[Product_ID]],Products_C[Product_ID],Products_C[Product_Name])</f>
        <v>Popcorn Chicken</v>
      </c>
      <c r="Y89" t="str">
        <f>_xlfn.XLOOKUP(Orders_C[[#This Row],[Product_ID]],Products_C[Product_ID],Products_C[Category])</f>
        <v>Dessert</v>
      </c>
      <c r="Z89" t="str">
        <f>_xlfn.XLOOKUP(Orders_C[[#This Row],[Store_ID]],Stores_c[Store_ID],Stores_c[City])</f>
        <v>Lake Kristashire</v>
      </c>
      <c r="AA89" t="str">
        <f>_xlfn.XLOOKUP(Orders_C[[#This Row],[Customer_ID]],Customers_c[Customer_ID],Customers_c[Customer_Name])</f>
        <v>Crystal Bryant</v>
      </c>
      <c r="AB89" s="6">
        <f>Orders_C[[#This Row],[Quantity]]*Orders_C[[#This Row],[Unit_Price]]*(1-Orders_C[[#This Row],[Discount %]])+Orders_C[[#This Row],[Tax]]</f>
        <v>163.80000000000001</v>
      </c>
      <c r="AC89" s="9">
        <f>(Orders_C[[#This Row],[Unit_Price]]*Orders_C[[#This Row],[Quantity]])-Orders_C[[#This Row],[Discount]]+Orders_C[[#This Row],[Tax]]</f>
        <v>163.80000000000001</v>
      </c>
      <c r="AD89" t="str">
        <f>IF(COUNTIF(Orders_C[[#All],[Customer_ID]],Orders_C[[#This Row],[Customer_ID]])&gt;1,"Repeat","New")</f>
        <v>Repeat</v>
      </c>
      <c r="AE89" t="str" cm="1">
        <f t="array" ref="AE89">_xlfn.XLOOKUP(Orders_C[[#This Row],[Store_ID]],Stores_c[[#All],[Store_ID]],Stores_c[[#All],[City]])</f>
        <v>Lake Kristashire</v>
      </c>
      <c r="AF89" t="str" cm="1">
        <f t="array" ref="AF89">_xlfn.XLOOKUP(Orders_C[[#This Row],[Store_ID]],Stores_c[[#All],[Store_ID]],Stores_c[[#All],[Manager_Name]])</f>
        <v>Andrea Daugherty</v>
      </c>
      <c r="AG89" t="str" cm="1">
        <f t="array" ref="AG89">_xlfn.XLOOKUP(Orders_C[[#This Row],[Store_ID]],Stores_c[[#All],[Store_ID]],Stores_c[[#All],[Store_Type]])</f>
        <v>Mall</v>
      </c>
    </row>
    <row r="90" spans="1:33" x14ac:dyDescent="0.25">
      <c r="A90">
        <v>7233</v>
      </c>
      <c r="B90" s="1">
        <v>45774</v>
      </c>
      <c r="C90" s="2">
        <v>0.97315972222222225</v>
      </c>
      <c r="D90">
        <v>1649</v>
      </c>
      <c r="E90">
        <v>207</v>
      </c>
      <c r="F90">
        <v>422</v>
      </c>
      <c r="G90">
        <v>334</v>
      </c>
      <c r="H90">
        <v>1</v>
      </c>
      <c r="I90">
        <v>179</v>
      </c>
      <c r="J90">
        <v>10</v>
      </c>
      <c r="K90">
        <v>8.9500000000000011</v>
      </c>
      <c r="L90">
        <v>177.95</v>
      </c>
      <c r="M90" t="s">
        <v>19</v>
      </c>
      <c r="N90" t="s">
        <v>22</v>
      </c>
      <c r="O90">
        <v>28</v>
      </c>
      <c r="P90">
        <v>3</v>
      </c>
      <c r="Q90" t="s">
        <v>1256</v>
      </c>
      <c r="R90">
        <v>501</v>
      </c>
      <c r="S90" s="3">
        <v>0.1</v>
      </c>
      <c r="T90" s="6">
        <v>70.55</v>
      </c>
      <c r="U90" t="s">
        <v>6337</v>
      </c>
      <c r="V90">
        <v>2025</v>
      </c>
      <c r="W90" t="s">
        <v>6329</v>
      </c>
      <c r="X90" t="str">
        <f>_xlfn.XLOOKUP(Orders_C[[#This Row],[Product_ID]],Products_C[Product_ID],Products_C[Product_Name])</f>
        <v>Krushers</v>
      </c>
      <c r="Y90" t="str">
        <f>_xlfn.XLOOKUP(Orders_C[[#This Row],[Product_ID]],Products_C[Product_ID],Products_C[Category])</f>
        <v>Dessert</v>
      </c>
      <c r="Z90" t="str">
        <f>_xlfn.XLOOKUP(Orders_C[[#This Row],[Store_ID]],Stores_c[Store_ID],Stores_c[City])</f>
        <v>Christineton</v>
      </c>
      <c r="AA90" t="str">
        <f>_xlfn.XLOOKUP(Orders_C[[#This Row],[Customer_ID]],Customers_c[Customer_ID],Customers_c[Customer_Name])</f>
        <v>Justin Singh</v>
      </c>
      <c r="AB90" s="6">
        <f>Orders_C[[#This Row],[Quantity]]*Orders_C[[#This Row],[Unit_Price]]*(1-Orders_C[[#This Row],[Discount %]])+Orders_C[[#This Row],[Tax]]</f>
        <v>170.04999999999998</v>
      </c>
      <c r="AC90" s="9">
        <f>(Orders_C[[#This Row],[Unit_Price]]*Orders_C[[#This Row],[Quantity]])-Orders_C[[#This Row],[Discount]]+Orders_C[[#This Row],[Tax]]</f>
        <v>177.95</v>
      </c>
      <c r="AD90" t="str">
        <f>IF(COUNTIF(Orders_C[[#All],[Customer_ID]],Orders_C[[#This Row],[Customer_ID]])&gt;1,"Repeat","New")</f>
        <v>Repeat</v>
      </c>
      <c r="AE90" t="str" cm="1">
        <f t="array" ref="AE90">_xlfn.XLOOKUP(Orders_C[[#This Row],[Store_ID]],Stores_c[[#All],[Store_ID]],Stores_c[[#All],[City]])</f>
        <v>Christineton</v>
      </c>
      <c r="AF90" t="str" cm="1">
        <f t="array" ref="AF90">_xlfn.XLOOKUP(Orders_C[[#This Row],[Store_ID]],Stores_c[[#All],[Store_ID]],Stores_c[[#All],[Manager_Name]])</f>
        <v>Dr. William Hubbard MD</v>
      </c>
      <c r="AG90" t="str" cm="1">
        <f t="array" ref="AG90">_xlfn.XLOOKUP(Orders_C[[#This Row],[Store_ID]],Stores_c[[#All],[Store_ID]],Stores_c[[#All],[Store_Type]])</f>
        <v>Street</v>
      </c>
    </row>
    <row r="91" spans="1:33" x14ac:dyDescent="0.25">
      <c r="A91">
        <v>10390</v>
      </c>
      <c r="B91" s="1">
        <v>45777</v>
      </c>
      <c r="C91" s="2">
        <v>0.62547453703703704</v>
      </c>
      <c r="D91">
        <v>1075</v>
      </c>
      <c r="E91">
        <v>225</v>
      </c>
      <c r="F91">
        <v>453</v>
      </c>
      <c r="G91">
        <v>318</v>
      </c>
      <c r="H91">
        <v>1</v>
      </c>
      <c r="I91">
        <v>179</v>
      </c>
      <c r="J91">
        <v>10</v>
      </c>
      <c r="K91">
        <v>8.9500000000000011</v>
      </c>
      <c r="L91">
        <v>177.95</v>
      </c>
      <c r="M91" t="s">
        <v>19</v>
      </c>
      <c r="N91" t="s">
        <v>22</v>
      </c>
      <c r="O91">
        <v>45</v>
      </c>
      <c r="P91">
        <v>5</v>
      </c>
      <c r="Q91" t="s">
        <v>4413</v>
      </c>
      <c r="R91">
        <v>510</v>
      </c>
      <c r="S91" s="3">
        <v>0.1</v>
      </c>
      <c r="T91" s="6">
        <v>70.55</v>
      </c>
      <c r="U91" t="s">
        <v>6337</v>
      </c>
      <c r="V91">
        <v>2025</v>
      </c>
      <c r="W91" t="s">
        <v>6331</v>
      </c>
      <c r="X91" t="str">
        <f>_xlfn.XLOOKUP(Orders_C[[#This Row],[Product_ID]],Products_C[Product_ID],Products_C[Product_Name])</f>
        <v>Pepsi</v>
      </c>
      <c r="Y91" t="str">
        <f>_xlfn.XLOOKUP(Orders_C[[#This Row],[Product_ID]],Products_C[Product_ID],Products_C[Category])</f>
        <v>Burger</v>
      </c>
      <c r="Z91" t="str">
        <f>_xlfn.XLOOKUP(Orders_C[[#This Row],[Store_ID]],Stores_c[Store_ID],Stores_c[City])</f>
        <v>South Peter</v>
      </c>
      <c r="AA91" t="str">
        <f>_xlfn.XLOOKUP(Orders_C[[#This Row],[Customer_ID]],Customers_c[Customer_ID],Customers_c[Customer_Name])</f>
        <v>Christopher Frazier</v>
      </c>
      <c r="AB91" s="6">
        <f>Orders_C[[#This Row],[Quantity]]*Orders_C[[#This Row],[Unit_Price]]*(1-Orders_C[[#This Row],[Discount %]])+Orders_C[[#This Row],[Tax]]</f>
        <v>170.04999999999998</v>
      </c>
      <c r="AC91" s="9">
        <f>(Orders_C[[#This Row],[Unit_Price]]*Orders_C[[#This Row],[Quantity]])-Orders_C[[#This Row],[Discount]]+Orders_C[[#This Row],[Tax]]</f>
        <v>177.95</v>
      </c>
      <c r="AD91" t="str">
        <f>IF(COUNTIF(Orders_C[[#All],[Customer_ID]],Orders_C[[#This Row],[Customer_ID]])&gt;1,"Repeat","New")</f>
        <v>Repeat</v>
      </c>
      <c r="AE91" t="str" cm="1">
        <f t="array" ref="AE91">_xlfn.XLOOKUP(Orders_C[[#This Row],[Store_ID]],Stores_c[[#All],[Store_ID]],Stores_c[[#All],[City]])</f>
        <v>South Peter</v>
      </c>
      <c r="AF91" t="str" cm="1">
        <f t="array" ref="AF91">_xlfn.XLOOKUP(Orders_C[[#This Row],[Store_ID]],Stores_c[[#All],[Store_ID]],Stores_c[[#All],[Manager_Name]])</f>
        <v>Gregory Lambert</v>
      </c>
      <c r="AG91" t="str" cm="1">
        <f t="array" ref="AG91">_xlfn.XLOOKUP(Orders_C[[#This Row],[Store_ID]],Stores_c[[#All],[Store_ID]],Stores_c[[#All],[Store_Type]])</f>
        <v>Street</v>
      </c>
    </row>
    <row r="92" spans="1:33" x14ac:dyDescent="0.25">
      <c r="A92">
        <v>6990</v>
      </c>
      <c r="B92" s="1">
        <v>46034</v>
      </c>
      <c r="C92" s="2">
        <v>0.15508101851851852</v>
      </c>
      <c r="D92">
        <v>1852</v>
      </c>
      <c r="E92">
        <v>210</v>
      </c>
      <c r="F92">
        <v>508</v>
      </c>
      <c r="G92">
        <v>339</v>
      </c>
      <c r="H92">
        <v>1</v>
      </c>
      <c r="I92">
        <v>168</v>
      </c>
      <c r="J92">
        <v>5</v>
      </c>
      <c r="K92">
        <v>8.4</v>
      </c>
      <c r="L92">
        <v>171.4</v>
      </c>
      <c r="M92" t="s">
        <v>20</v>
      </c>
      <c r="N92" t="s">
        <v>21</v>
      </c>
      <c r="O92">
        <v>58</v>
      </c>
      <c r="P92">
        <v>1</v>
      </c>
      <c r="Q92" t="s">
        <v>1013</v>
      </c>
      <c r="R92">
        <v>505</v>
      </c>
      <c r="S92" s="3">
        <v>0.05</v>
      </c>
      <c r="T92" s="6">
        <v>70.600000000000009</v>
      </c>
      <c r="U92" t="s">
        <v>6330</v>
      </c>
      <c r="V92">
        <v>2026</v>
      </c>
      <c r="W92" t="s">
        <v>6331</v>
      </c>
      <c r="X92" t="str">
        <f>_xlfn.XLOOKUP(Orders_C[[#This Row],[Product_ID]],Products_C[Product_ID],Products_C[Product_Name])</f>
        <v>Veg Burger</v>
      </c>
      <c r="Y92" t="str">
        <f>_xlfn.XLOOKUP(Orders_C[[#This Row],[Product_ID]],Products_C[Product_ID],Products_C[Category])</f>
        <v>Burger</v>
      </c>
      <c r="Z92" t="str">
        <f>_xlfn.XLOOKUP(Orders_C[[#This Row],[Store_ID]],Stores_c[Store_ID],Stores_c[City])</f>
        <v>East William</v>
      </c>
      <c r="AA92" t="str">
        <f>_xlfn.XLOOKUP(Orders_C[[#This Row],[Customer_ID]],Customers_c[Customer_ID],Customers_c[Customer_Name])</f>
        <v>Margaret Patel</v>
      </c>
      <c r="AB92" s="6">
        <f>Orders_C[[#This Row],[Quantity]]*Orders_C[[#This Row],[Unit_Price]]*(1-Orders_C[[#This Row],[Discount %]])+Orders_C[[#This Row],[Tax]]</f>
        <v>168</v>
      </c>
      <c r="AC92" s="9">
        <f>(Orders_C[[#This Row],[Unit_Price]]*Orders_C[[#This Row],[Quantity]])-Orders_C[[#This Row],[Discount]]+Orders_C[[#This Row],[Tax]]</f>
        <v>171.4</v>
      </c>
      <c r="AD92" t="str">
        <f>IF(COUNTIF(Orders_C[[#All],[Customer_ID]],Orders_C[[#This Row],[Customer_ID]])&gt;1,"Repeat","New")</f>
        <v>Repeat</v>
      </c>
      <c r="AE92" t="str" cm="1">
        <f t="array" ref="AE92">_xlfn.XLOOKUP(Orders_C[[#This Row],[Store_ID]],Stores_c[[#All],[Store_ID]],Stores_c[[#All],[City]])</f>
        <v>East William</v>
      </c>
      <c r="AF92" t="str" cm="1">
        <f t="array" ref="AF92">_xlfn.XLOOKUP(Orders_C[[#This Row],[Store_ID]],Stores_c[[#All],[Store_ID]],Stores_c[[#All],[Manager_Name]])</f>
        <v>Victoria Butler</v>
      </c>
      <c r="AG92" t="str" cm="1">
        <f t="array" ref="AG92">_xlfn.XLOOKUP(Orders_C[[#This Row],[Store_ID]],Stores_c[[#All],[Store_ID]],Stores_c[[#All],[Store_Type]])</f>
        <v>Drive-Thru</v>
      </c>
    </row>
    <row r="93" spans="1:33" x14ac:dyDescent="0.25">
      <c r="A93">
        <v>10029</v>
      </c>
      <c r="B93" s="1">
        <v>46017</v>
      </c>
      <c r="C93" s="2">
        <v>0.51005787037037043</v>
      </c>
      <c r="D93">
        <v>1318</v>
      </c>
      <c r="E93">
        <v>210</v>
      </c>
      <c r="F93">
        <v>510</v>
      </c>
      <c r="G93">
        <v>335</v>
      </c>
      <c r="H93">
        <v>1</v>
      </c>
      <c r="I93">
        <v>168</v>
      </c>
      <c r="J93">
        <v>5</v>
      </c>
      <c r="K93">
        <v>8.4</v>
      </c>
      <c r="L93">
        <v>171.4</v>
      </c>
      <c r="M93" t="s">
        <v>19</v>
      </c>
      <c r="N93" t="s">
        <v>22</v>
      </c>
      <c r="O93">
        <v>12</v>
      </c>
      <c r="P93">
        <v>1</v>
      </c>
      <c r="Q93" t="s">
        <v>4052</v>
      </c>
      <c r="R93">
        <v>503</v>
      </c>
      <c r="S93" s="3">
        <v>0.05</v>
      </c>
      <c r="T93" s="6">
        <v>70.600000000000009</v>
      </c>
      <c r="U93" t="s">
        <v>6328</v>
      </c>
      <c r="V93">
        <v>2025</v>
      </c>
      <c r="W93" t="s">
        <v>6333</v>
      </c>
      <c r="X93" t="str">
        <f>_xlfn.XLOOKUP(Orders_C[[#This Row],[Product_ID]],Products_C[Product_ID],Products_C[Product_Name])</f>
        <v>Krushers</v>
      </c>
      <c r="Y93" t="str">
        <f>_xlfn.XLOOKUP(Orders_C[[#This Row],[Product_ID]],Products_C[Product_ID],Products_C[Category])</f>
        <v>Chicken</v>
      </c>
      <c r="Z93" t="str">
        <f>_xlfn.XLOOKUP(Orders_C[[#This Row],[Store_ID]],Stores_c[Store_ID],Stores_c[City])</f>
        <v>East William</v>
      </c>
      <c r="AA93" t="str">
        <f>_xlfn.XLOOKUP(Orders_C[[#This Row],[Customer_ID]],Customers_c[Customer_ID],Customers_c[Customer_Name])</f>
        <v>Daniel Sanders</v>
      </c>
      <c r="AB93" s="6">
        <f>Orders_C[[#This Row],[Quantity]]*Orders_C[[#This Row],[Unit_Price]]*(1-Orders_C[[#This Row],[Discount %]])+Orders_C[[#This Row],[Tax]]</f>
        <v>168</v>
      </c>
      <c r="AC93" s="9">
        <f>(Orders_C[[#This Row],[Unit_Price]]*Orders_C[[#This Row],[Quantity]])-Orders_C[[#This Row],[Discount]]+Orders_C[[#This Row],[Tax]]</f>
        <v>171.4</v>
      </c>
      <c r="AD93" t="str">
        <f>IF(COUNTIF(Orders_C[[#All],[Customer_ID]],Orders_C[[#This Row],[Customer_ID]])&gt;1,"Repeat","New")</f>
        <v>Repeat</v>
      </c>
      <c r="AE93" t="str" cm="1">
        <f t="array" ref="AE93">_xlfn.XLOOKUP(Orders_C[[#This Row],[Store_ID]],Stores_c[[#All],[Store_ID]],Stores_c[[#All],[City]])</f>
        <v>East William</v>
      </c>
      <c r="AF93" t="str" cm="1">
        <f t="array" ref="AF93">_xlfn.XLOOKUP(Orders_C[[#This Row],[Store_ID]],Stores_c[[#All],[Store_ID]],Stores_c[[#All],[Manager_Name]])</f>
        <v>Victoria Butler</v>
      </c>
      <c r="AG93" t="str" cm="1">
        <f t="array" ref="AG93">_xlfn.XLOOKUP(Orders_C[[#This Row],[Store_ID]],Stores_c[[#All],[Store_ID]],Stores_c[[#All],[Store_Type]])</f>
        <v>Drive-Thru</v>
      </c>
    </row>
    <row r="94" spans="1:33" x14ac:dyDescent="0.25">
      <c r="A94">
        <v>6057</v>
      </c>
      <c r="B94" s="1">
        <v>45723</v>
      </c>
      <c r="C94" s="2">
        <v>0.17440972222222223</v>
      </c>
      <c r="D94">
        <v>1961</v>
      </c>
      <c r="E94">
        <v>224</v>
      </c>
      <c r="F94">
        <v>404</v>
      </c>
      <c r="G94">
        <v>310</v>
      </c>
      <c r="H94">
        <v>1</v>
      </c>
      <c r="I94">
        <v>157</v>
      </c>
      <c r="J94">
        <v>0</v>
      </c>
      <c r="K94">
        <v>7.8500000000000014</v>
      </c>
      <c r="L94">
        <v>164.85</v>
      </c>
      <c r="M94" t="s">
        <v>19</v>
      </c>
      <c r="N94" t="s">
        <v>22</v>
      </c>
      <c r="O94">
        <v>38</v>
      </c>
      <c r="P94">
        <v>4</v>
      </c>
      <c r="Q94" t="s">
        <v>80</v>
      </c>
      <c r="R94">
        <v>506</v>
      </c>
      <c r="S94" s="3">
        <v>0</v>
      </c>
      <c r="T94" s="6">
        <v>70.649999999999991</v>
      </c>
      <c r="U94" t="s">
        <v>6334</v>
      </c>
      <c r="V94">
        <v>2025</v>
      </c>
      <c r="W94" t="s">
        <v>6329</v>
      </c>
      <c r="X94" t="str">
        <f>_xlfn.XLOOKUP(Orders_C[[#This Row],[Product_ID]],Products_C[Product_ID],Products_C[Product_Name])</f>
        <v>Chicken Bucket</v>
      </c>
      <c r="Y94" t="str">
        <f>_xlfn.XLOOKUP(Orders_C[[#This Row],[Product_ID]],Products_C[Product_ID],Products_C[Category])</f>
        <v>Chicken</v>
      </c>
      <c r="Z94" t="str">
        <f>_xlfn.XLOOKUP(Orders_C[[#This Row],[Store_ID]],Stores_c[Store_ID],Stores_c[City])</f>
        <v>Valdezton</v>
      </c>
      <c r="AA94" t="str">
        <f>_xlfn.XLOOKUP(Orders_C[[#This Row],[Customer_ID]],Customers_c[Customer_ID],Customers_c[Customer_Name])</f>
        <v>Amy Francis</v>
      </c>
      <c r="AB94" s="6">
        <f>Orders_C[[#This Row],[Quantity]]*Orders_C[[#This Row],[Unit_Price]]*(1-Orders_C[[#This Row],[Discount %]])+Orders_C[[#This Row],[Tax]]</f>
        <v>164.85</v>
      </c>
      <c r="AC94" s="9">
        <f>(Orders_C[[#This Row],[Unit_Price]]*Orders_C[[#This Row],[Quantity]])-Orders_C[[#This Row],[Discount]]+Orders_C[[#This Row],[Tax]]</f>
        <v>164.85</v>
      </c>
      <c r="AD94" t="str">
        <f>IF(COUNTIF(Orders_C[[#All],[Customer_ID]],Orders_C[[#This Row],[Customer_ID]])&gt;1,"Repeat","New")</f>
        <v>Repeat</v>
      </c>
      <c r="AE94" t="str" cm="1">
        <f t="array" ref="AE94">_xlfn.XLOOKUP(Orders_C[[#This Row],[Store_ID]],Stores_c[[#All],[Store_ID]],Stores_c[[#All],[City]])</f>
        <v>Valdezton</v>
      </c>
      <c r="AF94" t="str" cm="1">
        <f t="array" ref="AF94">_xlfn.XLOOKUP(Orders_C[[#This Row],[Store_ID]],Stores_c[[#All],[Store_ID]],Stores_c[[#All],[Manager_Name]])</f>
        <v>John Rodriguez</v>
      </c>
      <c r="AG94" t="str" cm="1">
        <f t="array" ref="AG94">_xlfn.XLOOKUP(Orders_C[[#This Row],[Store_ID]],Stores_c[[#All],[Store_ID]],Stores_c[[#All],[Store_Type]])</f>
        <v>Street</v>
      </c>
    </row>
    <row r="95" spans="1:33" x14ac:dyDescent="0.25">
      <c r="A95">
        <v>8206</v>
      </c>
      <c r="B95" s="1">
        <v>45841</v>
      </c>
      <c r="C95" s="2">
        <v>0.12280092592592592</v>
      </c>
      <c r="D95">
        <v>1569</v>
      </c>
      <c r="E95">
        <v>223</v>
      </c>
      <c r="F95">
        <v>443</v>
      </c>
      <c r="G95">
        <v>304</v>
      </c>
      <c r="H95">
        <v>1</v>
      </c>
      <c r="I95">
        <v>157</v>
      </c>
      <c r="J95">
        <v>0</v>
      </c>
      <c r="K95">
        <v>7.8500000000000014</v>
      </c>
      <c r="L95">
        <v>164.85</v>
      </c>
      <c r="M95" t="s">
        <v>19</v>
      </c>
      <c r="N95" t="s">
        <v>21</v>
      </c>
      <c r="O95">
        <v>16</v>
      </c>
      <c r="P95">
        <v>1</v>
      </c>
      <c r="Q95" t="s">
        <v>2229</v>
      </c>
      <c r="R95">
        <v>510</v>
      </c>
      <c r="S95" s="3">
        <v>0</v>
      </c>
      <c r="T95" s="6">
        <v>70.649999999999991</v>
      </c>
      <c r="U95" t="s">
        <v>6341</v>
      </c>
      <c r="V95">
        <v>2025</v>
      </c>
      <c r="W95" t="s">
        <v>6333</v>
      </c>
      <c r="X95" t="str">
        <f>_xlfn.XLOOKUP(Orders_C[[#This Row],[Product_ID]],Products_C[Product_ID],Products_C[Product_Name])</f>
        <v>Veg Burger</v>
      </c>
      <c r="Y95" t="str">
        <f>_xlfn.XLOOKUP(Orders_C[[#This Row],[Product_ID]],Products_C[Product_ID],Products_C[Category])</f>
        <v>Burger</v>
      </c>
      <c r="Z95" t="str">
        <f>_xlfn.XLOOKUP(Orders_C[[#This Row],[Store_ID]],Stores_c[Store_ID],Stores_c[City])</f>
        <v>Chambershaven</v>
      </c>
      <c r="AA95" t="str">
        <f>_xlfn.XLOOKUP(Orders_C[[#This Row],[Customer_ID]],Customers_c[Customer_ID],Customers_c[Customer_Name])</f>
        <v>Colton Faulkner</v>
      </c>
      <c r="AB95" s="6">
        <f>Orders_C[[#This Row],[Quantity]]*Orders_C[[#This Row],[Unit_Price]]*(1-Orders_C[[#This Row],[Discount %]])+Orders_C[[#This Row],[Tax]]</f>
        <v>164.85</v>
      </c>
      <c r="AC95" s="9">
        <f>(Orders_C[[#This Row],[Unit_Price]]*Orders_C[[#This Row],[Quantity]])-Orders_C[[#This Row],[Discount]]+Orders_C[[#This Row],[Tax]]</f>
        <v>164.85</v>
      </c>
      <c r="AD95" t="str">
        <f>IF(COUNTIF(Orders_C[[#All],[Customer_ID]],Orders_C[[#This Row],[Customer_ID]])&gt;1,"Repeat","New")</f>
        <v>Repeat</v>
      </c>
      <c r="AE95" t="str" cm="1">
        <f t="array" ref="AE95">_xlfn.XLOOKUP(Orders_C[[#This Row],[Store_ID]],Stores_c[[#All],[Store_ID]],Stores_c[[#All],[City]])</f>
        <v>Chambershaven</v>
      </c>
      <c r="AF95" t="str" cm="1">
        <f t="array" ref="AF95">_xlfn.XLOOKUP(Orders_C[[#This Row],[Store_ID]],Stores_c[[#All],[Store_ID]],Stores_c[[#All],[Manager_Name]])</f>
        <v>Virginia Webster</v>
      </c>
      <c r="AG95" t="str" cm="1">
        <f t="array" ref="AG95">_xlfn.XLOOKUP(Orders_C[[#This Row],[Store_ID]],Stores_c[[#All],[Store_ID]],Stores_c[[#All],[Store_Type]])</f>
        <v>Street</v>
      </c>
    </row>
    <row r="96" spans="1:33" x14ac:dyDescent="0.25">
      <c r="A96">
        <v>6552</v>
      </c>
      <c r="B96" s="1">
        <v>45817</v>
      </c>
      <c r="C96" s="2">
        <v>0.47068287037037038</v>
      </c>
      <c r="D96">
        <v>1316</v>
      </c>
      <c r="E96">
        <v>225</v>
      </c>
      <c r="F96">
        <v>529</v>
      </c>
      <c r="G96">
        <v>325</v>
      </c>
      <c r="H96">
        <v>1</v>
      </c>
      <c r="I96">
        <v>191</v>
      </c>
      <c r="J96">
        <v>15</v>
      </c>
      <c r="K96">
        <v>9.5500000000000007</v>
      </c>
      <c r="L96">
        <v>185.55</v>
      </c>
      <c r="M96" t="s">
        <v>18</v>
      </c>
      <c r="N96" t="s">
        <v>22</v>
      </c>
      <c r="O96">
        <v>23</v>
      </c>
      <c r="P96">
        <v>2</v>
      </c>
      <c r="Q96" t="s">
        <v>575</v>
      </c>
      <c r="R96">
        <v>502</v>
      </c>
      <c r="S96" s="3">
        <v>0.15</v>
      </c>
      <c r="T96" s="6">
        <v>70.950000000000017</v>
      </c>
      <c r="U96" t="s">
        <v>6340</v>
      </c>
      <c r="V96">
        <v>2025</v>
      </c>
      <c r="W96" t="s">
        <v>6329</v>
      </c>
      <c r="X96" t="str">
        <f>_xlfn.XLOOKUP(Orders_C[[#This Row],[Product_ID]],Products_C[Product_ID],Products_C[Product_Name])</f>
        <v>Veg Burger</v>
      </c>
      <c r="Y96" t="str">
        <f>_xlfn.XLOOKUP(Orders_C[[#This Row],[Product_ID]],Products_C[Product_ID],Products_C[Category])</f>
        <v>Chicken</v>
      </c>
      <c r="Z96" t="str">
        <f>_xlfn.XLOOKUP(Orders_C[[#This Row],[Store_ID]],Stores_c[Store_ID],Stores_c[City])</f>
        <v>South Peter</v>
      </c>
      <c r="AA96" t="str">
        <f>_xlfn.XLOOKUP(Orders_C[[#This Row],[Customer_ID]],Customers_c[Customer_ID],Customers_c[Customer_Name])</f>
        <v>James Waters</v>
      </c>
      <c r="AB96" s="6">
        <f>Orders_C[[#This Row],[Quantity]]*Orders_C[[#This Row],[Unit_Price]]*(1-Orders_C[[#This Row],[Discount %]])+Orders_C[[#This Row],[Tax]]</f>
        <v>171.9</v>
      </c>
      <c r="AC96" s="9">
        <f>(Orders_C[[#This Row],[Unit_Price]]*Orders_C[[#This Row],[Quantity]])-Orders_C[[#This Row],[Discount]]+Orders_C[[#This Row],[Tax]]</f>
        <v>185.55</v>
      </c>
      <c r="AD96" t="str">
        <f>IF(COUNTIF(Orders_C[[#All],[Customer_ID]],Orders_C[[#This Row],[Customer_ID]])&gt;1,"Repeat","New")</f>
        <v>Repeat</v>
      </c>
      <c r="AE96" t="str" cm="1">
        <f t="array" ref="AE96">_xlfn.XLOOKUP(Orders_C[[#This Row],[Store_ID]],Stores_c[[#All],[Store_ID]],Stores_c[[#All],[City]])</f>
        <v>South Peter</v>
      </c>
      <c r="AF96" t="str" cm="1">
        <f t="array" ref="AF96">_xlfn.XLOOKUP(Orders_C[[#This Row],[Store_ID]],Stores_c[[#All],[Store_ID]],Stores_c[[#All],[Manager_Name]])</f>
        <v>Gregory Lambert</v>
      </c>
      <c r="AG96" t="str" cm="1">
        <f t="array" ref="AG96">_xlfn.XLOOKUP(Orders_C[[#This Row],[Store_ID]],Stores_c[[#All],[Store_ID]],Stores_c[[#All],[Store_Type]])</f>
        <v>Street</v>
      </c>
    </row>
    <row r="97" spans="1:33" x14ac:dyDescent="0.25">
      <c r="A97">
        <v>9768</v>
      </c>
      <c r="B97" s="1">
        <v>45744</v>
      </c>
      <c r="C97" s="2">
        <v>0.5092592592592593</v>
      </c>
      <c r="D97">
        <v>1274</v>
      </c>
      <c r="E97">
        <v>209</v>
      </c>
      <c r="F97">
        <v>402</v>
      </c>
      <c r="G97">
        <v>330</v>
      </c>
      <c r="H97">
        <v>1</v>
      </c>
      <c r="I97">
        <v>180</v>
      </c>
      <c r="J97">
        <v>10</v>
      </c>
      <c r="K97">
        <v>9</v>
      </c>
      <c r="L97">
        <v>179</v>
      </c>
      <c r="M97" t="s">
        <v>19</v>
      </c>
      <c r="N97" t="s">
        <v>22</v>
      </c>
      <c r="O97">
        <v>31</v>
      </c>
      <c r="P97">
        <v>5</v>
      </c>
      <c r="Q97" t="s">
        <v>3791</v>
      </c>
      <c r="R97">
        <v>503</v>
      </c>
      <c r="S97" s="3">
        <v>0.1</v>
      </c>
      <c r="T97" s="6">
        <v>71</v>
      </c>
      <c r="U97" t="s">
        <v>6334</v>
      </c>
      <c r="V97">
        <v>2025</v>
      </c>
      <c r="W97" t="s">
        <v>6329</v>
      </c>
      <c r="X97" t="str">
        <f>_xlfn.XLOOKUP(Orders_C[[#This Row],[Product_ID]],Products_C[Product_ID],Products_C[Product_Name])</f>
        <v>Rice Bowl</v>
      </c>
      <c r="Y97" t="str">
        <f>_xlfn.XLOOKUP(Orders_C[[#This Row],[Product_ID]],Products_C[Product_ID],Products_C[Category])</f>
        <v>Beverage</v>
      </c>
      <c r="Z97" t="str">
        <f>_xlfn.XLOOKUP(Orders_C[[#This Row],[Store_ID]],Stores_c[Store_ID],Stores_c[City])</f>
        <v>Reidberg</v>
      </c>
      <c r="AA97" t="str">
        <f>_xlfn.XLOOKUP(Orders_C[[#This Row],[Customer_ID]],Customers_c[Customer_ID],Customers_c[Customer_Name])</f>
        <v>Jason Gonzalez</v>
      </c>
      <c r="AB97" s="6">
        <f>Orders_C[[#This Row],[Quantity]]*Orders_C[[#This Row],[Unit_Price]]*(1-Orders_C[[#This Row],[Discount %]])+Orders_C[[#This Row],[Tax]]</f>
        <v>171</v>
      </c>
      <c r="AC97" s="9">
        <f>(Orders_C[[#This Row],[Unit_Price]]*Orders_C[[#This Row],[Quantity]])-Orders_C[[#This Row],[Discount]]+Orders_C[[#This Row],[Tax]]</f>
        <v>179</v>
      </c>
      <c r="AD97" t="str">
        <f>IF(COUNTIF(Orders_C[[#All],[Customer_ID]],Orders_C[[#This Row],[Customer_ID]])&gt;1,"Repeat","New")</f>
        <v>Repeat</v>
      </c>
      <c r="AE97" t="str" cm="1">
        <f t="array" ref="AE97">_xlfn.XLOOKUP(Orders_C[[#This Row],[Store_ID]],Stores_c[[#All],[Store_ID]],Stores_c[[#All],[City]])</f>
        <v>Reidberg</v>
      </c>
      <c r="AF97" t="str" cm="1">
        <f t="array" ref="AF97">_xlfn.XLOOKUP(Orders_C[[#This Row],[Store_ID]],Stores_c[[#All],[Store_ID]],Stores_c[[#All],[Manager_Name]])</f>
        <v>Jeffrey Horn</v>
      </c>
      <c r="AG97" t="str" cm="1">
        <f t="array" ref="AG97">_xlfn.XLOOKUP(Orders_C[[#This Row],[Store_ID]],Stores_c[[#All],[Store_ID]],Stores_c[[#All],[Store_Type]])</f>
        <v>Drive-Thru</v>
      </c>
    </row>
    <row r="98" spans="1:33" x14ac:dyDescent="0.25">
      <c r="A98">
        <v>7185</v>
      </c>
      <c r="B98" s="1">
        <v>45780</v>
      </c>
      <c r="C98" s="2">
        <v>0.39825231481481482</v>
      </c>
      <c r="D98">
        <v>1573</v>
      </c>
      <c r="E98">
        <v>221</v>
      </c>
      <c r="F98">
        <v>544</v>
      </c>
      <c r="G98">
        <v>328</v>
      </c>
      <c r="H98">
        <v>1</v>
      </c>
      <c r="I98">
        <v>169</v>
      </c>
      <c r="J98">
        <v>5</v>
      </c>
      <c r="K98">
        <v>8.4500000000000011</v>
      </c>
      <c r="L98">
        <v>172.45</v>
      </c>
      <c r="M98" t="s">
        <v>20</v>
      </c>
      <c r="N98" t="s">
        <v>22</v>
      </c>
      <c r="O98">
        <v>25</v>
      </c>
      <c r="P98">
        <v>1</v>
      </c>
      <c r="Q98" t="s">
        <v>1208</v>
      </c>
      <c r="R98">
        <v>510</v>
      </c>
      <c r="S98" s="3">
        <v>0.05</v>
      </c>
      <c r="T98" s="6">
        <v>71.05</v>
      </c>
      <c r="U98" t="s">
        <v>6339</v>
      </c>
      <c r="V98">
        <v>2025</v>
      </c>
      <c r="W98" t="s">
        <v>6329</v>
      </c>
      <c r="X98" t="str">
        <f>_xlfn.XLOOKUP(Orders_C[[#This Row],[Product_ID]],Products_C[Product_ID],Products_C[Product_Name])</f>
        <v>Rice Bowl</v>
      </c>
      <c r="Y98" t="str">
        <f>_xlfn.XLOOKUP(Orders_C[[#This Row],[Product_ID]],Products_C[Product_ID],Products_C[Category])</f>
        <v>Burger</v>
      </c>
      <c r="Z98" t="str">
        <f>_xlfn.XLOOKUP(Orders_C[[#This Row],[Store_ID]],Stores_c[Store_ID],Stores_c[City])</f>
        <v>Port Barbarabury</v>
      </c>
      <c r="AA98" t="str">
        <f>_xlfn.XLOOKUP(Orders_C[[#This Row],[Customer_ID]],Customers_c[Customer_ID],Customers_c[Customer_Name])</f>
        <v>Anthony Bryan</v>
      </c>
      <c r="AB98" s="6">
        <f>Orders_C[[#This Row],[Quantity]]*Orders_C[[#This Row],[Unit_Price]]*(1-Orders_C[[#This Row],[Discount %]])+Orders_C[[#This Row],[Tax]]</f>
        <v>168.99999999999997</v>
      </c>
      <c r="AC98" s="9">
        <f>(Orders_C[[#This Row],[Unit_Price]]*Orders_C[[#This Row],[Quantity]])-Orders_C[[#This Row],[Discount]]+Orders_C[[#This Row],[Tax]]</f>
        <v>172.45</v>
      </c>
      <c r="AD98" t="str">
        <f>IF(COUNTIF(Orders_C[[#All],[Customer_ID]],Orders_C[[#This Row],[Customer_ID]])&gt;1,"Repeat","New")</f>
        <v>Repeat</v>
      </c>
      <c r="AE98" t="str" cm="1">
        <f t="array" ref="AE98">_xlfn.XLOOKUP(Orders_C[[#This Row],[Store_ID]],Stores_c[[#All],[Store_ID]],Stores_c[[#All],[City]])</f>
        <v>Port Barbarabury</v>
      </c>
      <c r="AF98" t="str" cm="1">
        <f t="array" ref="AF98">_xlfn.XLOOKUP(Orders_C[[#This Row],[Store_ID]],Stores_c[[#All],[Store_ID]],Stores_c[[#All],[Manager_Name]])</f>
        <v>Edward Nguyen</v>
      </c>
      <c r="AG98" t="str" cm="1">
        <f t="array" ref="AG98">_xlfn.XLOOKUP(Orders_C[[#This Row],[Store_ID]],Stores_c[[#All],[Store_ID]],Stores_c[[#All],[Store_Type]])</f>
        <v>Street</v>
      </c>
    </row>
    <row r="99" spans="1:33" x14ac:dyDescent="0.25">
      <c r="A99">
        <v>10599</v>
      </c>
      <c r="B99" s="1">
        <v>45797</v>
      </c>
      <c r="C99" s="2">
        <v>0.7906481481481481</v>
      </c>
      <c r="D99">
        <v>1070</v>
      </c>
      <c r="E99">
        <v>215</v>
      </c>
      <c r="F99">
        <v>495</v>
      </c>
      <c r="G99">
        <v>327</v>
      </c>
      <c r="H99">
        <v>1</v>
      </c>
      <c r="I99">
        <v>169</v>
      </c>
      <c r="J99">
        <v>5</v>
      </c>
      <c r="K99">
        <v>8.4500000000000011</v>
      </c>
      <c r="L99">
        <v>172.45</v>
      </c>
      <c r="M99" t="s">
        <v>19</v>
      </c>
      <c r="N99" t="s">
        <v>21</v>
      </c>
      <c r="O99">
        <v>26</v>
      </c>
      <c r="P99">
        <v>2</v>
      </c>
      <c r="Q99" t="s">
        <v>4622</v>
      </c>
      <c r="R99">
        <v>507</v>
      </c>
      <c r="S99" s="3">
        <v>0.05</v>
      </c>
      <c r="T99" s="6">
        <v>71.05</v>
      </c>
      <c r="U99" t="s">
        <v>6339</v>
      </c>
      <c r="V99">
        <v>2025</v>
      </c>
      <c r="W99" t="s">
        <v>6329</v>
      </c>
      <c r="X99" t="str">
        <f>_xlfn.XLOOKUP(Orders_C[[#This Row],[Product_ID]],Products_C[Product_ID],Products_C[Product_Name])</f>
        <v>Wrap</v>
      </c>
      <c r="Y99" t="str">
        <f>_xlfn.XLOOKUP(Orders_C[[#This Row],[Product_ID]],Products_C[Product_ID],Products_C[Category])</f>
        <v>Chicken</v>
      </c>
      <c r="Z99" t="str">
        <f>_xlfn.XLOOKUP(Orders_C[[#This Row],[Store_ID]],Stores_c[Store_ID],Stores_c[City])</f>
        <v>Sallyburgh</v>
      </c>
      <c r="AA99" t="str">
        <f>_xlfn.XLOOKUP(Orders_C[[#This Row],[Customer_ID]],Customers_c[Customer_ID],Customers_c[Customer_Name])</f>
        <v>Stephanie Meyer</v>
      </c>
      <c r="AB99" s="6">
        <f>Orders_C[[#This Row],[Quantity]]*Orders_C[[#This Row],[Unit_Price]]*(1-Orders_C[[#This Row],[Discount %]])+Orders_C[[#This Row],[Tax]]</f>
        <v>168.99999999999997</v>
      </c>
      <c r="AC99" s="9">
        <f>(Orders_C[[#This Row],[Unit_Price]]*Orders_C[[#This Row],[Quantity]])-Orders_C[[#This Row],[Discount]]+Orders_C[[#This Row],[Tax]]</f>
        <v>172.45</v>
      </c>
      <c r="AD99" t="str">
        <f>IF(COUNTIF(Orders_C[[#All],[Customer_ID]],Orders_C[[#This Row],[Customer_ID]])&gt;1,"Repeat","New")</f>
        <v>New</v>
      </c>
      <c r="AE99" t="str" cm="1">
        <f t="array" ref="AE99">_xlfn.XLOOKUP(Orders_C[[#This Row],[Store_ID]],Stores_c[[#All],[Store_ID]],Stores_c[[#All],[City]])</f>
        <v>Sallyburgh</v>
      </c>
      <c r="AF99" t="str" cm="1">
        <f t="array" ref="AF99">_xlfn.XLOOKUP(Orders_C[[#This Row],[Store_ID]],Stores_c[[#All],[Store_ID]],Stores_c[[#All],[Manager_Name]])</f>
        <v>Benjamin Mccoy</v>
      </c>
      <c r="AG99" t="str" cm="1">
        <f t="array" ref="AG99">_xlfn.XLOOKUP(Orders_C[[#This Row],[Store_ID]],Stores_c[[#All],[Store_ID]],Stores_c[[#All],[Store_Type]])</f>
        <v>Drive-Thru</v>
      </c>
    </row>
    <row r="100" spans="1:33" x14ac:dyDescent="0.25">
      <c r="A100">
        <v>8649</v>
      </c>
      <c r="B100" s="1">
        <v>45745</v>
      </c>
      <c r="C100" s="2">
        <v>0.79787037037037034</v>
      </c>
      <c r="D100">
        <v>1503</v>
      </c>
      <c r="E100">
        <v>201</v>
      </c>
      <c r="F100">
        <v>497</v>
      </c>
      <c r="G100">
        <v>336</v>
      </c>
      <c r="H100">
        <v>1</v>
      </c>
      <c r="I100">
        <v>158</v>
      </c>
      <c r="J100">
        <v>0</v>
      </c>
      <c r="K100">
        <v>7.9</v>
      </c>
      <c r="L100">
        <v>165.9</v>
      </c>
      <c r="M100" t="s">
        <v>18</v>
      </c>
      <c r="N100" t="s">
        <v>21</v>
      </c>
      <c r="O100">
        <v>17</v>
      </c>
      <c r="P100">
        <v>1</v>
      </c>
      <c r="Q100" t="s">
        <v>2672</v>
      </c>
      <c r="R100">
        <v>508</v>
      </c>
      <c r="S100" s="3">
        <v>0</v>
      </c>
      <c r="T100" s="6">
        <v>71.100000000000009</v>
      </c>
      <c r="U100" t="s">
        <v>6334</v>
      </c>
      <c r="V100">
        <v>2025</v>
      </c>
      <c r="W100" t="s">
        <v>6333</v>
      </c>
      <c r="X100" t="str">
        <f>_xlfn.XLOOKUP(Orders_C[[#This Row],[Product_ID]],Products_C[Product_ID],Products_C[Product_Name])</f>
        <v>Chicken Bucket</v>
      </c>
      <c r="Y100" t="str">
        <f>_xlfn.XLOOKUP(Orders_C[[#This Row],[Product_ID]],Products_C[Product_ID],Products_C[Category])</f>
        <v>Dessert</v>
      </c>
      <c r="Z100" t="str">
        <f>_xlfn.XLOOKUP(Orders_C[[#This Row],[Store_ID]],Stores_c[Store_ID],Stores_c[City])</f>
        <v>Lake Nicholasburgh</v>
      </c>
      <c r="AA100" t="str">
        <f>_xlfn.XLOOKUP(Orders_C[[#This Row],[Customer_ID]],Customers_c[Customer_ID],Customers_c[Customer_Name])</f>
        <v>Sandra Daniels</v>
      </c>
      <c r="AB100" s="6">
        <f>Orders_C[[#This Row],[Quantity]]*Orders_C[[#This Row],[Unit_Price]]*(1-Orders_C[[#This Row],[Discount %]])+Orders_C[[#This Row],[Tax]]</f>
        <v>165.9</v>
      </c>
      <c r="AC100" s="9">
        <f>(Orders_C[[#This Row],[Unit_Price]]*Orders_C[[#This Row],[Quantity]])-Orders_C[[#This Row],[Discount]]+Orders_C[[#This Row],[Tax]]</f>
        <v>165.9</v>
      </c>
      <c r="AD100" t="str">
        <f>IF(COUNTIF(Orders_C[[#All],[Customer_ID]],Orders_C[[#This Row],[Customer_ID]])&gt;1,"Repeat","New")</f>
        <v>Repeat</v>
      </c>
      <c r="AE100" t="str" cm="1">
        <f t="array" ref="AE100">_xlfn.XLOOKUP(Orders_C[[#This Row],[Store_ID]],Stores_c[[#All],[Store_ID]],Stores_c[[#All],[City]])</f>
        <v>Lake Nicholasburgh</v>
      </c>
      <c r="AF100" t="str" cm="1">
        <f t="array" ref="AF100">_xlfn.XLOOKUP(Orders_C[[#This Row],[Store_ID]],Stores_c[[#All],[Store_ID]],Stores_c[[#All],[Manager_Name]])</f>
        <v>Maurice Garcia</v>
      </c>
      <c r="AG100" t="str" cm="1">
        <f t="array" ref="AG100">_xlfn.XLOOKUP(Orders_C[[#This Row],[Store_ID]],Stores_c[[#All],[Store_ID]],Stores_c[[#All],[Store_Type]])</f>
        <v>Mall</v>
      </c>
    </row>
    <row r="101" spans="1:33" x14ac:dyDescent="0.25">
      <c r="A101">
        <v>8786</v>
      </c>
      <c r="B101" s="1">
        <v>45817</v>
      </c>
      <c r="C101" s="2">
        <v>7.3229166666666665E-2</v>
      </c>
      <c r="D101">
        <v>1100</v>
      </c>
      <c r="E101">
        <v>206</v>
      </c>
      <c r="F101">
        <v>410</v>
      </c>
      <c r="G101">
        <v>321</v>
      </c>
      <c r="H101">
        <v>1</v>
      </c>
      <c r="I101">
        <v>192</v>
      </c>
      <c r="J101">
        <v>15</v>
      </c>
      <c r="K101">
        <v>9.6000000000000014</v>
      </c>
      <c r="L101">
        <v>186.6</v>
      </c>
      <c r="M101" t="s">
        <v>18</v>
      </c>
      <c r="N101" t="s">
        <v>23</v>
      </c>
      <c r="O101">
        <v>43</v>
      </c>
      <c r="P101">
        <v>3</v>
      </c>
      <c r="Q101" t="s">
        <v>2809</v>
      </c>
      <c r="R101">
        <v>506</v>
      </c>
      <c r="S101" s="3">
        <v>0.15</v>
      </c>
      <c r="T101" s="6">
        <v>71.400000000000006</v>
      </c>
      <c r="U101" t="s">
        <v>6340</v>
      </c>
      <c r="V101">
        <v>2025</v>
      </c>
      <c r="W101" t="s">
        <v>6331</v>
      </c>
      <c r="X101" t="str">
        <f>_xlfn.XLOOKUP(Orders_C[[#This Row],[Product_ID]],Products_C[Product_ID],Products_C[Product_Name])</f>
        <v>Cold Coffee</v>
      </c>
      <c r="Y101" t="str">
        <f>_xlfn.XLOOKUP(Orders_C[[#This Row],[Product_ID]],Products_C[Product_ID],Products_C[Category])</f>
        <v>Dessert</v>
      </c>
      <c r="Z101" t="str">
        <f>_xlfn.XLOOKUP(Orders_C[[#This Row],[Store_ID]],Stores_c[Store_ID],Stores_c[City])</f>
        <v>West Matthew</v>
      </c>
      <c r="AA101" t="str">
        <f>_xlfn.XLOOKUP(Orders_C[[#This Row],[Customer_ID]],Customers_c[Customer_ID],Customers_c[Customer_Name])</f>
        <v>Rebecca Burgess</v>
      </c>
      <c r="AB101" s="6">
        <f>Orders_C[[#This Row],[Quantity]]*Orders_C[[#This Row],[Unit_Price]]*(1-Orders_C[[#This Row],[Discount %]])+Orders_C[[#This Row],[Tax]]</f>
        <v>172.79999999999998</v>
      </c>
      <c r="AC101" s="9">
        <f>(Orders_C[[#This Row],[Unit_Price]]*Orders_C[[#This Row],[Quantity]])-Orders_C[[#This Row],[Discount]]+Orders_C[[#This Row],[Tax]]</f>
        <v>186.6</v>
      </c>
      <c r="AD101" t="str">
        <f>IF(COUNTIF(Orders_C[[#All],[Customer_ID]],Orders_C[[#This Row],[Customer_ID]])&gt;1,"Repeat","New")</f>
        <v>Repeat</v>
      </c>
      <c r="AE101" t="str" cm="1">
        <f t="array" ref="AE101">_xlfn.XLOOKUP(Orders_C[[#This Row],[Store_ID]],Stores_c[[#All],[Store_ID]],Stores_c[[#All],[City]])</f>
        <v>West Matthew</v>
      </c>
      <c r="AF101" t="str" cm="1">
        <f t="array" ref="AF101">_xlfn.XLOOKUP(Orders_C[[#This Row],[Store_ID]],Stores_c[[#All],[Store_ID]],Stores_c[[#All],[Manager_Name]])</f>
        <v>Miguel Kidd</v>
      </c>
      <c r="AG101" t="str" cm="1">
        <f t="array" ref="AG101">_xlfn.XLOOKUP(Orders_C[[#This Row],[Store_ID]],Stores_c[[#All],[Store_ID]],Stores_c[[#All],[Store_Type]])</f>
        <v>Drive-Thru</v>
      </c>
    </row>
    <row r="102" spans="1:33" x14ac:dyDescent="0.25">
      <c r="A102">
        <v>6964</v>
      </c>
      <c r="B102" s="1">
        <v>45903</v>
      </c>
      <c r="C102" s="2">
        <v>0.55112268518518515</v>
      </c>
      <c r="D102">
        <v>1017</v>
      </c>
      <c r="E102">
        <v>206</v>
      </c>
      <c r="F102">
        <v>431</v>
      </c>
      <c r="G102">
        <v>320</v>
      </c>
      <c r="H102">
        <v>1</v>
      </c>
      <c r="I102">
        <v>181</v>
      </c>
      <c r="J102">
        <v>10</v>
      </c>
      <c r="K102">
        <v>9.0500000000000007</v>
      </c>
      <c r="L102">
        <v>180.05</v>
      </c>
      <c r="M102" t="s">
        <v>18</v>
      </c>
      <c r="N102" t="s">
        <v>23</v>
      </c>
      <c r="O102">
        <v>37</v>
      </c>
      <c r="P102">
        <v>1</v>
      </c>
      <c r="Q102" t="s">
        <v>987</v>
      </c>
      <c r="R102">
        <v>501</v>
      </c>
      <c r="S102" s="3">
        <v>0.1</v>
      </c>
      <c r="T102" s="6">
        <v>71.450000000000017</v>
      </c>
      <c r="U102" t="s">
        <v>6335</v>
      </c>
      <c r="V102">
        <v>2025</v>
      </c>
      <c r="W102" t="s">
        <v>6329</v>
      </c>
      <c r="X102" t="str">
        <f>_xlfn.XLOOKUP(Orders_C[[#This Row],[Product_ID]],Products_C[Product_ID],Products_C[Product_Name])</f>
        <v>Rice Bowl</v>
      </c>
      <c r="Y102" t="str">
        <f>_xlfn.XLOOKUP(Orders_C[[#This Row],[Product_ID]],Products_C[Product_ID],Products_C[Category])</f>
        <v>Beverage</v>
      </c>
      <c r="Z102" t="str">
        <f>_xlfn.XLOOKUP(Orders_C[[#This Row],[Store_ID]],Stores_c[Store_ID],Stores_c[City])</f>
        <v>West Matthew</v>
      </c>
      <c r="AA102" t="str">
        <f>_xlfn.XLOOKUP(Orders_C[[#This Row],[Customer_ID]],Customers_c[Customer_ID],Customers_c[Customer_Name])</f>
        <v>Jonathan Stone</v>
      </c>
      <c r="AB102" s="6">
        <f>Orders_C[[#This Row],[Quantity]]*Orders_C[[#This Row],[Unit_Price]]*(1-Orders_C[[#This Row],[Discount %]])+Orders_C[[#This Row],[Tax]]</f>
        <v>171.95000000000002</v>
      </c>
      <c r="AC102" s="9">
        <f>(Orders_C[[#This Row],[Unit_Price]]*Orders_C[[#This Row],[Quantity]])-Orders_C[[#This Row],[Discount]]+Orders_C[[#This Row],[Tax]]</f>
        <v>180.05</v>
      </c>
      <c r="AD102" t="str">
        <f>IF(COUNTIF(Orders_C[[#All],[Customer_ID]],Orders_C[[#This Row],[Customer_ID]])&gt;1,"Repeat","New")</f>
        <v>Repeat</v>
      </c>
      <c r="AE102" t="str" cm="1">
        <f t="array" ref="AE102">_xlfn.XLOOKUP(Orders_C[[#This Row],[Store_ID]],Stores_c[[#All],[Store_ID]],Stores_c[[#All],[City]])</f>
        <v>West Matthew</v>
      </c>
      <c r="AF102" t="str" cm="1">
        <f t="array" ref="AF102">_xlfn.XLOOKUP(Orders_C[[#This Row],[Store_ID]],Stores_c[[#All],[Store_ID]],Stores_c[[#All],[Manager_Name]])</f>
        <v>Miguel Kidd</v>
      </c>
      <c r="AG102" t="str" cm="1">
        <f t="array" ref="AG102">_xlfn.XLOOKUP(Orders_C[[#This Row],[Store_ID]],Stores_c[[#All],[Store_ID]],Stores_c[[#All],[Store_Type]])</f>
        <v>Drive-Thru</v>
      </c>
    </row>
    <row r="103" spans="1:33" x14ac:dyDescent="0.25">
      <c r="A103">
        <v>9931</v>
      </c>
      <c r="B103" s="1">
        <v>45711</v>
      </c>
      <c r="C103" s="2">
        <v>0.8222800925925926</v>
      </c>
      <c r="D103">
        <v>1925</v>
      </c>
      <c r="E103">
        <v>206</v>
      </c>
      <c r="F103">
        <v>547</v>
      </c>
      <c r="G103">
        <v>316</v>
      </c>
      <c r="H103">
        <v>1</v>
      </c>
      <c r="I103">
        <v>170</v>
      </c>
      <c r="J103">
        <v>5</v>
      </c>
      <c r="K103">
        <v>8.5</v>
      </c>
      <c r="L103">
        <v>173.5</v>
      </c>
      <c r="M103" t="s">
        <v>18</v>
      </c>
      <c r="N103" t="s">
        <v>23</v>
      </c>
      <c r="O103">
        <v>52</v>
      </c>
      <c r="P103">
        <v>5</v>
      </c>
      <c r="Q103" t="s">
        <v>3954</v>
      </c>
      <c r="R103">
        <v>502</v>
      </c>
      <c r="S103" s="3">
        <v>0.05</v>
      </c>
      <c r="T103" s="6">
        <v>71.5</v>
      </c>
      <c r="U103" t="s">
        <v>6338</v>
      </c>
      <c r="V103">
        <v>2025</v>
      </c>
      <c r="W103" t="s">
        <v>6331</v>
      </c>
      <c r="X103" t="str">
        <f>_xlfn.XLOOKUP(Orders_C[[#This Row],[Product_ID]],Products_C[Product_ID],Products_C[Product_Name])</f>
        <v>Popcorn Chicken</v>
      </c>
      <c r="Y103" t="str">
        <f>_xlfn.XLOOKUP(Orders_C[[#This Row],[Product_ID]],Products_C[Product_ID],Products_C[Category])</f>
        <v>Dessert</v>
      </c>
      <c r="Z103" t="str">
        <f>_xlfn.XLOOKUP(Orders_C[[#This Row],[Store_ID]],Stores_c[Store_ID],Stores_c[City])</f>
        <v>West Matthew</v>
      </c>
      <c r="AA103" t="str">
        <f>_xlfn.XLOOKUP(Orders_C[[#This Row],[Customer_ID]],Customers_c[Customer_ID],Customers_c[Customer_Name])</f>
        <v>Erin Bailey</v>
      </c>
      <c r="AB103" s="6">
        <f>Orders_C[[#This Row],[Quantity]]*Orders_C[[#This Row],[Unit_Price]]*(1-Orders_C[[#This Row],[Discount %]])+Orders_C[[#This Row],[Tax]]</f>
        <v>170</v>
      </c>
      <c r="AC103" s="9">
        <f>(Orders_C[[#This Row],[Unit_Price]]*Orders_C[[#This Row],[Quantity]])-Orders_C[[#This Row],[Discount]]+Orders_C[[#This Row],[Tax]]</f>
        <v>173.5</v>
      </c>
      <c r="AD103" t="str">
        <f>IF(COUNTIF(Orders_C[[#All],[Customer_ID]],Orders_C[[#This Row],[Customer_ID]])&gt;1,"Repeat","New")</f>
        <v>Repeat</v>
      </c>
      <c r="AE103" t="str" cm="1">
        <f t="array" ref="AE103">_xlfn.XLOOKUP(Orders_C[[#This Row],[Store_ID]],Stores_c[[#All],[Store_ID]],Stores_c[[#All],[City]])</f>
        <v>West Matthew</v>
      </c>
      <c r="AF103" t="str" cm="1">
        <f t="array" ref="AF103">_xlfn.XLOOKUP(Orders_C[[#This Row],[Store_ID]],Stores_c[[#All],[Store_ID]],Stores_c[[#All],[Manager_Name]])</f>
        <v>Miguel Kidd</v>
      </c>
      <c r="AG103" t="str" cm="1">
        <f t="array" ref="AG103">_xlfn.XLOOKUP(Orders_C[[#This Row],[Store_ID]],Stores_c[[#All],[Store_ID]],Stores_c[[#All],[Store_Type]])</f>
        <v>Drive-Thru</v>
      </c>
    </row>
    <row r="104" spans="1:33" x14ac:dyDescent="0.25">
      <c r="A104">
        <v>6088</v>
      </c>
      <c r="B104" s="1">
        <v>45969</v>
      </c>
      <c r="C104" s="2">
        <v>0.39809027777777778</v>
      </c>
      <c r="D104">
        <v>1878</v>
      </c>
      <c r="E104">
        <v>223</v>
      </c>
      <c r="F104">
        <v>532</v>
      </c>
      <c r="G104">
        <v>331</v>
      </c>
      <c r="H104">
        <v>1</v>
      </c>
      <c r="I104">
        <v>171</v>
      </c>
      <c r="J104">
        <v>5</v>
      </c>
      <c r="K104">
        <v>8.5500000000000007</v>
      </c>
      <c r="L104">
        <v>174.55</v>
      </c>
      <c r="M104" t="s">
        <v>18</v>
      </c>
      <c r="N104" t="s">
        <v>23</v>
      </c>
      <c r="O104">
        <v>45</v>
      </c>
      <c r="P104">
        <v>1</v>
      </c>
      <c r="Q104" t="s">
        <v>111</v>
      </c>
      <c r="R104">
        <v>504</v>
      </c>
      <c r="S104" s="3">
        <v>0.05</v>
      </c>
      <c r="T104" s="6">
        <v>71.950000000000017</v>
      </c>
      <c r="U104" t="s">
        <v>6336</v>
      </c>
      <c r="V104">
        <v>2025</v>
      </c>
      <c r="W104" t="s">
        <v>6331</v>
      </c>
      <c r="X104" t="str">
        <f>_xlfn.XLOOKUP(Orders_C[[#This Row],[Product_ID]],Products_C[Product_ID],Products_C[Product_Name])</f>
        <v>Chicken Bucket</v>
      </c>
      <c r="Y104" t="str">
        <f>_xlfn.XLOOKUP(Orders_C[[#This Row],[Product_ID]],Products_C[Product_ID],Products_C[Category])</f>
        <v>Beverage</v>
      </c>
      <c r="Z104" t="str">
        <f>_xlfn.XLOOKUP(Orders_C[[#This Row],[Store_ID]],Stores_c[Store_ID],Stores_c[City])</f>
        <v>Chambershaven</v>
      </c>
      <c r="AA104" t="str">
        <f>_xlfn.XLOOKUP(Orders_C[[#This Row],[Customer_ID]],Customers_c[Customer_ID],Customers_c[Customer_Name])</f>
        <v>Robin Jacobs</v>
      </c>
      <c r="AB104" s="6">
        <f>Orders_C[[#This Row],[Quantity]]*Orders_C[[#This Row],[Unit_Price]]*(1-Orders_C[[#This Row],[Discount %]])+Orders_C[[#This Row],[Tax]]</f>
        <v>171</v>
      </c>
      <c r="AC104" s="9">
        <f>(Orders_C[[#This Row],[Unit_Price]]*Orders_C[[#This Row],[Quantity]])-Orders_C[[#This Row],[Discount]]+Orders_C[[#This Row],[Tax]]</f>
        <v>174.55</v>
      </c>
      <c r="AD104" t="str">
        <f>IF(COUNTIF(Orders_C[[#All],[Customer_ID]],Orders_C[[#This Row],[Customer_ID]])&gt;1,"Repeat","New")</f>
        <v>Repeat</v>
      </c>
      <c r="AE104" t="str" cm="1">
        <f t="array" ref="AE104">_xlfn.XLOOKUP(Orders_C[[#This Row],[Store_ID]],Stores_c[[#All],[Store_ID]],Stores_c[[#All],[City]])</f>
        <v>Chambershaven</v>
      </c>
      <c r="AF104" t="str" cm="1">
        <f t="array" ref="AF104">_xlfn.XLOOKUP(Orders_C[[#This Row],[Store_ID]],Stores_c[[#All],[Store_ID]],Stores_c[[#All],[Manager_Name]])</f>
        <v>Virginia Webster</v>
      </c>
      <c r="AG104" t="str" cm="1">
        <f t="array" ref="AG104">_xlfn.XLOOKUP(Orders_C[[#This Row],[Store_ID]],Stores_c[[#All],[Store_ID]],Stores_c[[#All],[Store_Type]])</f>
        <v>Street</v>
      </c>
    </row>
    <row r="105" spans="1:33" x14ac:dyDescent="0.25">
      <c r="A105">
        <v>9203</v>
      </c>
      <c r="B105" s="1">
        <v>45723</v>
      </c>
      <c r="C105" s="2">
        <v>0.90347222222222223</v>
      </c>
      <c r="D105">
        <v>1142</v>
      </c>
      <c r="E105">
        <v>209</v>
      </c>
      <c r="F105">
        <v>525</v>
      </c>
      <c r="G105">
        <v>320</v>
      </c>
      <c r="H105">
        <v>1</v>
      </c>
      <c r="I105">
        <v>172</v>
      </c>
      <c r="J105">
        <v>5</v>
      </c>
      <c r="K105">
        <v>8.6</v>
      </c>
      <c r="L105">
        <v>175.6</v>
      </c>
      <c r="M105" t="s">
        <v>19</v>
      </c>
      <c r="N105" t="s">
        <v>21</v>
      </c>
      <c r="O105">
        <v>26</v>
      </c>
      <c r="P105">
        <v>1</v>
      </c>
      <c r="Q105" t="s">
        <v>3226</v>
      </c>
      <c r="R105">
        <v>504</v>
      </c>
      <c r="S105" s="3">
        <v>0.05</v>
      </c>
      <c r="T105" s="6">
        <v>72.399999999999991</v>
      </c>
      <c r="U105" t="s">
        <v>6334</v>
      </c>
      <c r="V105">
        <v>2025</v>
      </c>
      <c r="W105" t="s">
        <v>6329</v>
      </c>
      <c r="X105" t="str">
        <f>_xlfn.XLOOKUP(Orders_C[[#This Row],[Product_ID]],Products_C[Product_ID],Products_C[Product_Name])</f>
        <v>Rice Bowl</v>
      </c>
      <c r="Y105" t="str">
        <f>_xlfn.XLOOKUP(Orders_C[[#This Row],[Product_ID]],Products_C[Product_ID],Products_C[Category])</f>
        <v>Beverage</v>
      </c>
      <c r="Z105" t="str">
        <f>_xlfn.XLOOKUP(Orders_C[[#This Row],[Store_ID]],Stores_c[Store_ID],Stores_c[City])</f>
        <v>Reidberg</v>
      </c>
      <c r="AA105" t="str">
        <f>_xlfn.XLOOKUP(Orders_C[[#This Row],[Customer_ID]],Customers_c[Customer_ID],Customers_c[Customer_Name])</f>
        <v>Joseph Jones PhD</v>
      </c>
      <c r="AB105" s="6">
        <f>Orders_C[[#This Row],[Quantity]]*Orders_C[[#This Row],[Unit_Price]]*(1-Orders_C[[#This Row],[Discount %]])+Orders_C[[#This Row],[Tax]]</f>
        <v>172</v>
      </c>
      <c r="AC105" s="9">
        <f>(Orders_C[[#This Row],[Unit_Price]]*Orders_C[[#This Row],[Quantity]])-Orders_C[[#This Row],[Discount]]+Orders_C[[#This Row],[Tax]]</f>
        <v>175.6</v>
      </c>
      <c r="AD105" t="str">
        <f>IF(COUNTIF(Orders_C[[#All],[Customer_ID]],Orders_C[[#This Row],[Customer_ID]])&gt;1,"Repeat","New")</f>
        <v>Repeat</v>
      </c>
      <c r="AE105" t="str" cm="1">
        <f t="array" ref="AE105">_xlfn.XLOOKUP(Orders_C[[#This Row],[Store_ID]],Stores_c[[#All],[Store_ID]],Stores_c[[#All],[City]])</f>
        <v>Reidberg</v>
      </c>
      <c r="AF105" t="str" cm="1">
        <f t="array" ref="AF105">_xlfn.XLOOKUP(Orders_C[[#This Row],[Store_ID]],Stores_c[[#All],[Store_ID]],Stores_c[[#All],[Manager_Name]])</f>
        <v>Jeffrey Horn</v>
      </c>
      <c r="AG105" t="str" cm="1">
        <f t="array" ref="AG105">_xlfn.XLOOKUP(Orders_C[[#This Row],[Store_ID]],Stores_c[[#All],[Store_ID]],Stores_c[[#All],[Store_Type]])</f>
        <v>Drive-Thru</v>
      </c>
    </row>
    <row r="106" spans="1:33" x14ac:dyDescent="0.25">
      <c r="A106">
        <v>6634</v>
      </c>
      <c r="B106" s="1">
        <v>45838</v>
      </c>
      <c r="C106" s="2">
        <v>0.92136574074074074</v>
      </c>
      <c r="D106">
        <v>1888</v>
      </c>
      <c r="E106">
        <v>207</v>
      </c>
      <c r="F106">
        <v>545</v>
      </c>
      <c r="G106">
        <v>335</v>
      </c>
      <c r="H106">
        <v>1</v>
      </c>
      <c r="I106">
        <v>195</v>
      </c>
      <c r="J106">
        <v>15</v>
      </c>
      <c r="K106">
        <v>9.75</v>
      </c>
      <c r="L106">
        <v>189.75</v>
      </c>
      <c r="M106" t="s">
        <v>19</v>
      </c>
      <c r="N106" t="s">
        <v>23</v>
      </c>
      <c r="O106">
        <v>37</v>
      </c>
      <c r="P106">
        <v>3</v>
      </c>
      <c r="Q106" t="s">
        <v>657</v>
      </c>
      <c r="R106">
        <v>504</v>
      </c>
      <c r="S106" s="3">
        <v>0.15</v>
      </c>
      <c r="T106" s="6">
        <v>72.75</v>
      </c>
      <c r="U106" t="s">
        <v>6340</v>
      </c>
      <c r="V106">
        <v>2025</v>
      </c>
      <c r="W106" t="s">
        <v>6329</v>
      </c>
      <c r="X106" t="str">
        <f>_xlfn.XLOOKUP(Orders_C[[#This Row],[Product_ID]],Products_C[Product_ID],Products_C[Product_Name])</f>
        <v>Krushers</v>
      </c>
      <c r="Y106" t="str">
        <f>_xlfn.XLOOKUP(Orders_C[[#This Row],[Product_ID]],Products_C[Product_ID],Products_C[Category])</f>
        <v>Chicken</v>
      </c>
      <c r="Z106" t="str">
        <f>_xlfn.XLOOKUP(Orders_C[[#This Row],[Store_ID]],Stores_c[Store_ID],Stores_c[City])</f>
        <v>Christineton</v>
      </c>
      <c r="AA106" t="str">
        <f>_xlfn.XLOOKUP(Orders_C[[#This Row],[Customer_ID]],Customers_c[Customer_ID],Customers_c[Customer_Name])</f>
        <v>Jason Johnson</v>
      </c>
      <c r="AB106" s="6">
        <f>Orders_C[[#This Row],[Quantity]]*Orders_C[[#This Row],[Unit_Price]]*(1-Orders_C[[#This Row],[Discount %]])+Orders_C[[#This Row],[Tax]]</f>
        <v>175.5</v>
      </c>
      <c r="AC106" s="9">
        <f>(Orders_C[[#This Row],[Unit_Price]]*Orders_C[[#This Row],[Quantity]])-Orders_C[[#This Row],[Discount]]+Orders_C[[#This Row],[Tax]]</f>
        <v>189.75</v>
      </c>
      <c r="AD106" t="str">
        <f>IF(COUNTIF(Orders_C[[#All],[Customer_ID]],Orders_C[[#This Row],[Customer_ID]])&gt;1,"Repeat","New")</f>
        <v>Repeat</v>
      </c>
      <c r="AE106" t="str" cm="1">
        <f t="array" ref="AE106">_xlfn.XLOOKUP(Orders_C[[#This Row],[Store_ID]],Stores_c[[#All],[Store_ID]],Stores_c[[#All],[City]])</f>
        <v>Christineton</v>
      </c>
      <c r="AF106" t="str" cm="1">
        <f t="array" ref="AF106">_xlfn.XLOOKUP(Orders_C[[#This Row],[Store_ID]],Stores_c[[#All],[Store_ID]],Stores_c[[#All],[Manager_Name]])</f>
        <v>Dr. William Hubbard MD</v>
      </c>
      <c r="AG106" t="str" cm="1">
        <f t="array" ref="AG106">_xlfn.XLOOKUP(Orders_C[[#This Row],[Store_ID]],Stores_c[[#All],[Store_ID]],Stores_c[[#All],[Store_Type]])</f>
        <v>Street</v>
      </c>
    </row>
    <row r="107" spans="1:33" x14ac:dyDescent="0.25">
      <c r="A107">
        <v>8788</v>
      </c>
      <c r="B107" s="1">
        <v>45995</v>
      </c>
      <c r="C107" s="2">
        <v>0.26680555555555557</v>
      </c>
      <c r="D107">
        <v>1354</v>
      </c>
      <c r="E107">
        <v>206</v>
      </c>
      <c r="F107">
        <v>541</v>
      </c>
      <c r="G107">
        <v>322</v>
      </c>
      <c r="H107">
        <v>1</v>
      </c>
      <c r="I107">
        <v>184</v>
      </c>
      <c r="J107">
        <v>10</v>
      </c>
      <c r="K107">
        <v>9.2000000000000011</v>
      </c>
      <c r="L107">
        <v>183.2</v>
      </c>
      <c r="M107" t="s">
        <v>19</v>
      </c>
      <c r="N107" t="s">
        <v>22</v>
      </c>
      <c r="O107">
        <v>57</v>
      </c>
      <c r="P107">
        <v>2</v>
      </c>
      <c r="Q107" t="s">
        <v>2811</v>
      </c>
      <c r="R107">
        <v>505</v>
      </c>
      <c r="S107" s="3">
        <v>0.1</v>
      </c>
      <c r="T107" s="6">
        <v>72.8</v>
      </c>
      <c r="U107" t="s">
        <v>6328</v>
      </c>
      <c r="V107">
        <v>2025</v>
      </c>
      <c r="W107" t="s">
        <v>6331</v>
      </c>
      <c r="X107" t="str">
        <f>_xlfn.XLOOKUP(Orders_C[[#This Row],[Product_ID]],Products_C[Product_ID],Products_C[Product_Name])</f>
        <v>Veg Burger</v>
      </c>
      <c r="Y107" t="str">
        <f>_xlfn.XLOOKUP(Orders_C[[#This Row],[Product_ID]],Products_C[Product_ID],Products_C[Category])</f>
        <v>Burger</v>
      </c>
      <c r="Z107" t="str">
        <f>_xlfn.XLOOKUP(Orders_C[[#This Row],[Store_ID]],Stores_c[Store_ID],Stores_c[City])</f>
        <v>West Matthew</v>
      </c>
      <c r="AA107" t="str">
        <f>_xlfn.XLOOKUP(Orders_C[[#This Row],[Customer_ID]],Customers_c[Customer_ID],Customers_c[Customer_Name])</f>
        <v>Bradley Curry</v>
      </c>
      <c r="AB107" s="6">
        <f>Orders_C[[#This Row],[Quantity]]*Orders_C[[#This Row],[Unit_Price]]*(1-Orders_C[[#This Row],[Discount %]])+Orders_C[[#This Row],[Tax]]</f>
        <v>174.79999999999998</v>
      </c>
      <c r="AC107" s="9">
        <f>(Orders_C[[#This Row],[Unit_Price]]*Orders_C[[#This Row],[Quantity]])-Orders_C[[#This Row],[Discount]]+Orders_C[[#This Row],[Tax]]</f>
        <v>183.2</v>
      </c>
      <c r="AD107" t="str">
        <f>IF(COUNTIF(Orders_C[[#All],[Customer_ID]],Orders_C[[#This Row],[Customer_ID]])&gt;1,"Repeat","New")</f>
        <v>Repeat</v>
      </c>
      <c r="AE107" t="str" cm="1">
        <f t="array" ref="AE107">_xlfn.XLOOKUP(Orders_C[[#This Row],[Store_ID]],Stores_c[[#All],[Store_ID]],Stores_c[[#All],[City]])</f>
        <v>West Matthew</v>
      </c>
      <c r="AF107" t="str" cm="1">
        <f t="array" ref="AF107">_xlfn.XLOOKUP(Orders_C[[#This Row],[Store_ID]],Stores_c[[#All],[Store_ID]],Stores_c[[#All],[Manager_Name]])</f>
        <v>Miguel Kidd</v>
      </c>
      <c r="AG107" t="str" cm="1">
        <f t="array" ref="AG107">_xlfn.XLOOKUP(Orders_C[[#This Row],[Store_ID]],Stores_c[[#All],[Store_ID]],Stores_c[[#All],[Store_Type]])</f>
        <v>Drive-Thru</v>
      </c>
    </row>
    <row r="108" spans="1:33" x14ac:dyDescent="0.25">
      <c r="A108">
        <v>10633</v>
      </c>
      <c r="B108" s="1">
        <v>45713</v>
      </c>
      <c r="C108" s="2">
        <v>2.4953703703703704E-2</v>
      </c>
      <c r="D108">
        <v>1705</v>
      </c>
      <c r="E108">
        <v>215</v>
      </c>
      <c r="F108">
        <v>515</v>
      </c>
      <c r="G108">
        <v>339</v>
      </c>
      <c r="H108">
        <v>1</v>
      </c>
      <c r="I108">
        <v>184</v>
      </c>
      <c r="J108">
        <v>10</v>
      </c>
      <c r="K108">
        <v>9.2000000000000011</v>
      </c>
      <c r="L108">
        <v>183.2</v>
      </c>
      <c r="M108" t="s">
        <v>20</v>
      </c>
      <c r="N108" t="s">
        <v>23</v>
      </c>
      <c r="O108">
        <v>23</v>
      </c>
      <c r="P108">
        <v>5</v>
      </c>
      <c r="Q108" t="s">
        <v>4656</v>
      </c>
      <c r="R108">
        <v>501</v>
      </c>
      <c r="S108" s="3">
        <v>0.1</v>
      </c>
      <c r="T108" s="6">
        <v>72.8</v>
      </c>
      <c r="U108" t="s">
        <v>6338</v>
      </c>
      <c r="V108">
        <v>2025</v>
      </c>
      <c r="W108" t="s">
        <v>6329</v>
      </c>
      <c r="X108" t="str">
        <f>_xlfn.XLOOKUP(Orders_C[[#This Row],[Product_ID]],Products_C[Product_ID],Products_C[Product_Name])</f>
        <v>Veg Burger</v>
      </c>
      <c r="Y108" t="str">
        <f>_xlfn.XLOOKUP(Orders_C[[#This Row],[Product_ID]],Products_C[Product_ID],Products_C[Category])</f>
        <v>Burger</v>
      </c>
      <c r="Z108" t="str">
        <f>_xlfn.XLOOKUP(Orders_C[[#This Row],[Store_ID]],Stores_c[Store_ID],Stores_c[City])</f>
        <v>Sallyburgh</v>
      </c>
      <c r="AA108" t="str">
        <f>_xlfn.XLOOKUP(Orders_C[[#This Row],[Customer_ID]],Customers_c[Customer_ID],Customers_c[Customer_Name])</f>
        <v>Maxwell Morgan</v>
      </c>
      <c r="AB108" s="6">
        <f>Orders_C[[#This Row],[Quantity]]*Orders_C[[#This Row],[Unit_Price]]*(1-Orders_C[[#This Row],[Discount %]])+Orders_C[[#This Row],[Tax]]</f>
        <v>174.79999999999998</v>
      </c>
      <c r="AC108" s="9">
        <f>(Orders_C[[#This Row],[Unit_Price]]*Orders_C[[#This Row],[Quantity]])-Orders_C[[#This Row],[Discount]]+Orders_C[[#This Row],[Tax]]</f>
        <v>183.2</v>
      </c>
      <c r="AD108" t="str">
        <f>IF(COUNTIF(Orders_C[[#All],[Customer_ID]],Orders_C[[#This Row],[Customer_ID]])&gt;1,"Repeat","New")</f>
        <v>Repeat</v>
      </c>
      <c r="AE108" t="str" cm="1">
        <f t="array" ref="AE108">_xlfn.XLOOKUP(Orders_C[[#This Row],[Store_ID]],Stores_c[[#All],[Store_ID]],Stores_c[[#All],[City]])</f>
        <v>Sallyburgh</v>
      </c>
      <c r="AF108" t="str" cm="1">
        <f t="array" ref="AF108">_xlfn.XLOOKUP(Orders_C[[#This Row],[Store_ID]],Stores_c[[#All],[Store_ID]],Stores_c[[#All],[Manager_Name]])</f>
        <v>Benjamin Mccoy</v>
      </c>
      <c r="AG108" t="str" cm="1">
        <f t="array" ref="AG108">_xlfn.XLOOKUP(Orders_C[[#This Row],[Store_ID]],Stores_c[[#All],[Store_ID]],Stores_c[[#All],[Store_Type]])</f>
        <v>Drive-Thru</v>
      </c>
    </row>
    <row r="109" spans="1:33" x14ac:dyDescent="0.25">
      <c r="A109">
        <v>10089</v>
      </c>
      <c r="B109" s="1">
        <v>46060</v>
      </c>
      <c r="C109" s="2">
        <v>0.3059027777777778</v>
      </c>
      <c r="D109">
        <v>1335</v>
      </c>
      <c r="E109">
        <v>212</v>
      </c>
      <c r="F109">
        <v>546</v>
      </c>
      <c r="G109">
        <v>312</v>
      </c>
      <c r="H109">
        <v>1</v>
      </c>
      <c r="I109">
        <v>173</v>
      </c>
      <c r="J109">
        <v>5</v>
      </c>
      <c r="K109">
        <v>8.65</v>
      </c>
      <c r="L109">
        <v>176.65</v>
      </c>
      <c r="M109" t="s">
        <v>19</v>
      </c>
      <c r="N109" t="s">
        <v>22</v>
      </c>
      <c r="O109">
        <v>18</v>
      </c>
      <c r="P109">
        <v>5</v>
      </c>
      <c r="Q109" t="s">
        <v>4112</v>
      </c>
      <c r="R109">
        <v>504</v>
      </c>
      <c r="S109" s="3">
        <v>0.05</v>
      </c>
      <c r="T109" s="6">
        <v>72.850000000000009</v>
      </c>
      <c r="U109" t="s">
        <v>6338</v>
      </c>
      <c r="V109">
        <v>2026</v>
      </c>
      <c r="W109" t="s">
        <v>6333</v>
      </c>
      <c r="X109" t="str">
        <f>_xlfn.XLOOKUP(Orders_C[[#This Row],[Product_ID]],Products_C[Product_ID],Products_C[Product_Name])</f>
        <v>Veg Burger</v>
      </c>
      <c r="Y109" t="str">
        <f>_xlfn.XLOOKUP(Orders_C[[#This Row],[Product_ID]],Products_C[Product_ID],Products_C[Category])</f>
        <v>Burger</v>
      </c>
      <c r="Z109" t="str">
        <f>_xlfn.XLOOKUP(Orders_C[[#This Row],[Store_ID]],Stores_c[Store_ID],Stores_c[City])</f>
        <v>Andrewview</v>
      </c>
      <c r="AA109" t="str">
        <f>_xlfn.XLOOKUP(Orders_C[[#This Row],[Customer_ID]],Customers_c[Customer_ID],Customers_c[Customer_Name])</f>
        <v>David Clements</v>
      </c>
      <c r="AB109" s="6">
        <f>Orders_C[[#This Row],[Quantity]]*Orders_C[[#This Row],[Unit_Price]]*(1-Orders_C[[#This Row],[Discount %]])+Orders_C[[#This Row],[Tax]]</f>
        <v>173</v>
      </c>
      <c r="AC109" s="9">
        <f>(Orders_C[[#This Row],[Unit_Price]]*Orders_C[[#This Row],[Quantity]])-Orders_C[[#This Row],[Discount]]+Orders_C[[#This Row],[Tax]]</f>
        <v>176.65</v>
      </c>
      <c r="AD109" t="str">
        <f>IF(COUNTIF(Orders_C[[#All],[Customer_ID]],Orders_C[[#This Row],[Customer_ID]])&gt;1,"Repeat","New")</f>
        <v>Repeat</v>
      </c>
      <c r="AE109" t="str" cm="1">
        <f t="array" ref="AE109">_xlfn.XLOOKUP(Orders_C[[#This Row],[Store_ID]],Stores_c[[#All],[Store_ID]],Stores_c[[#All],[City]])</f>
        <v>Andrewview</v>
      </c>
      <c r="AF109" t="str" cm="1">
        <f t="array" ref="AF109">_xlfn.XLOOKUP(Orders_C[[#This Row],[Store_ID]],Stores_c[[#All],[Store_ID]],Stores_c[[#All],[Manager_Name]])</f>
        <v>Alice Sutton</v>
      </c>
      <c r="AG109" t="str" cm="1">
        <f t="array" ref="AG109">_xlfn.XLOOKUP(Orders_C[[#This Row],[Store_ID]],Stores_c[[#All],[Store_ID]],Stores_c[[#All],[Store_Type]])</f>
        <v>Mall</v>
      </c>
    </row>
    <row r="110" spans="1:33" x14ac:dyDescent="0.25">
      <c r="A110">
        <v>10264</v>
      </c>
      <c r="B110" s="1">
        <v>46042</v>
      </c>
      <c r="C110" s="2">
        <v>0.38289351851851849</v>
      </c>
      <c r="D110">
        <v>1750</v>
      </c>
      <c r="E110">
        <v>221</v>
      </c>
      <c r="F110">
        <v>409</v>
      </c>
      <c r="G110">
        <v>312</v>
      </c>
      <c r="H110">
        <v>1</v>
      </c>
      <c r="I110">
        <v>162</v>
      </c>
      <c r="J110">
        <v>0</v>
      </c>
      <c r="K110">
        <v>8.1</v>
      </c>
      <c r="L110">
        <v>170.1</v>
      </c>
      <c r="M110" t="s">
        <v>19</v>
      </c>
      <c r="N110" t="s">
        <v>23</v>
      </c>
      <c r="O110">
        <v>14</v>
      </c>
      <c r="P110">
        <v>2</v>
      </c>
      <c r="Q110" t="s">
        <v>4287</v>
      </c>
      <c r="R110">
        <v>508</v>
      </c>
      <c r="S110" s="3">
        <v>0</v>
      </c>
      <c r="T110" s="6">
        <v>72.899999999999991</v>
      </c>
      <c r="U110" t="s">
        <v>6330</v>
      </c>
      <c r="V110">
        <v>2026</v>
      </c>
      <c r="W110" t="s">
        <v>6333</v>
      </c>
      <c r="X110" t="str">
        <f>_xlfn.XLOOKUP(Orders_C[[#This Row],[Product_ID]],Products_C[Product_ID],Products_C[Product_Name])</f>
        <v>Veg Burger</v>
      </c>
      <c r="Y110" t="str">
        <f>_xlfn.XLOOKUP(Orders_C[[#This Row],[Product_ID]],Products_C[Product_ID],Products_C[Category])</f>
        <v>Burger</v>
      </c>
      <c r="Z110" t="str">
        <f>_xlfn.XLOOKUP(Orders_C[[#This Row],[Store_ID]],Stores_c[Store_ID],Stores_c[City])</f>
        <v>Port Barbarabury</v>
      </c>
      <c r="AA110" t="str">
        <f>_xlfn.XLOOKUP(Orders_C[[#This Row],[Customer_ID]],Customers_c[Customer_ID],Customers_c[Customer_Name])</f>
        <v>Amber King</v>
      </c>
      <c r="AB110" s="6">
        <f>Orders_C[[#This Row],[Quantity]]*Orders_C[[#This Row],[Unit_Price]]*(1-Orders_C[[#This Row],[Discount %]])+Orders_C[[#This Row],[Tax]]</f>
        <v>170.1</v>
      </c>
      <c r="AC110" s="9">
        <f>(Orders_C[[#This Row],[Unit_Price]]*Orders_C[[#This Row],[Quantity]])-Orders_C[[#This Row],[Discount]]+Orders_C[[#This Row],[Tax]]</f>
        <v>170.1</v>
      </c>
      <c r="AD110" t="str">
        <f>IF(COUNTIF(Orders_C[[#All],[Customer_ID]],Orders_C[[#This Row],[Customer_ID]])&gt;1,"Repeat","New")</f>
        <v>Repeat</v>
      </c>
      <c r="AE110" t="str" cm="1">
        <f t="array" ref="AE110">_xlfn.XLOOKUP(Orders_C[[#This Row],[Store_ID]],Stores_c[[#All],[Store_ID]],Stores_c[[#All],[City]])</f>
        <v>Port Barbarabury</v>
      </c>
      <c r="AF110" t="str" cm="1">
        <f t="array" ref="AF110">_xlfn.XLOOKUP(Orders_C[[#This Row],[Store_ID]],Stores_c[[#All],[Store_ID]],Stores_c[[#All],[Manager_Name]])</f>
        <v>Edward Nguyen</v>
      </c>
      <c r="AG110" t="str" cm="1">
        <f t="array" ref="AG110">_xlfn.XLOOKUP(Orders_C[[#This Row],[Store_ID]],Stores_c[[#All],[Store_ID]],Stores_c[[#All],[Store_Type]])</f>
        <v>Street</v>
      </c>
    </row>
    <row r="111" spans="1:33" x14ac:dyDescent="0.25">
      <c r="A111">
        <v>10621</v>
      </c>
      <c r="B111" s="1">
        <v>45892</v>
      </c>
      <c r="C111" s="2">
        <v>6.7129629629629631E-3</v>
      </c>
      <c r="D111">
        <v>1812</v>
      </c>
      <c r="E111">
        <v>209</v>
      </c>
      <c r="F111">
        <v>434</v>
      </c>
      <c r="G111">
        <v>322</v>
      </c>
      <c r="H111">
        <v>1</v>
      </c>
      <c r="I111">
        <v>196</v>
      </c>
      <c r="J111">
        <v>15</v>
      </c>
      <c r="K111">
        <v>9.8000000000000007</v>
      </c>
      <c r="L111">
        <v>190.8</v>
      </c>
      <c r="M111" t="s">
        <v>19</v>
      </c>
      <c r="N111" t="s">
        <v>23</v>
      </c>
      <c r="O111">
        <v>28</v>
      </c>
      <c r="P111">
        <v>4</v>
      </c>
      <c r="Q111" t="s">
        <v>4644</v>
      </c>
      <c r="R111">
        <v>507</v>
      </c>
      <c r="S111" s="3">
        <v>0.15</v>
      </c>
      <c r="T111" s="6">
        <v>73.200000000000017</v>
      </c>
      <c r="U111" t="s">
        <v>6342</v>
      </c>
      <c r="V111">
        <v>2025</v>
      </c>
      <c r="W111" t="s">
        <v>6329</v>
      </c>
      <c r="X111" t="str">
        <f>_xlfn.XLOOKUP(Orders_C[[#This Row],[Product_ID]],Products_C[Product_ID],Products_C[Product_Name])</f>
        <v>Veg Burger</v>
      </c>
      <c r="Y111" t="str">
        <f>_xlfn.XLOOKUP(Orders_C[[#This Row],[Product_ID]],Products_C[Product_ID],Products_C[Category])</f>
        <v>Burger</v>
      </c>
      <c r="Z111" t="str">
        <f>_xlfn.XLOOKUP(Orders_C[[#This Row],[Store_ID]],Stores_c[Store_ID],Stores_c[City])</f>
        <v>Reidberg</v>
      </c>
      <c r="AA111" t="str">
        <f>_xlfn.XLOOKUP(Orders_C[[#This Row],[Customer_ID]],Customers_c[Customer_ID],Customers_c[Customer_Name])</f>
        <v>Donna Jones</v>
      </c>
      <c r="AB111" s="6">
        <f>Orders_C[[#This Row],[Quantity]]*Orders_C[[#This Row],[Unit_Price]]*(1-Orders_C[[#This Row],[Discount %]])+Orders_C[[#This Row],[Tax]]</f>
        <v>176.4</v>
      </c>
      <c r="AC111" s="9">
        <f>(Orders_C[[#This Row],[Unit_Price]]*Orders_C[[#This Row],[Quantity]])-Orders_C[[#This Row],[Discount]]+Orders_C[[#This Row],[Tax]]</f>
        <v>190.8</v>
      </c>
      <c r="AD111" t="str">
        <f>IF(COUNTIF(Orders_C[[#All],[Customer_ID]],Orders_C[[#This Row],[Customer_ID]])&gt;1,"Repeat","New")</f>
        <v>Repeat</v>
      </c>
      <c r="AE111" t="str" cm="1">
        <f t="array" ref="AE111">_xlfn.XLOOKUP(Orders_C[[#This Row],[Store_ID]],Stores_c[[#All],[Store_ID]],Stores_c[[#All],[City]])</f>
        <v>Reidberg</v>
      </c>
      <c r="AF111" t="str" cm="1">
        <f t="array" ref="AF111">_xlfn.XLOOKUP(Orders_C[[#This Row],[Store_ID]],Stores_c[[#All],[Store_ID]],Stores_c[[#All],[Manager_Name]])</f>
        <v>Jeffrey Horn</v>
      </c>
      <c r="AG111" t="str" cm="1">
        <f t="array" ref="AG111">_xlfn.XLOOKUP(Orders_C[[#This Row],[Store_ID]],Stores_c[[#All],[Store_ID]],Stores_c[[#All],[Store_Type]])</f>
        <v>Drive-Thru</v>
      </c>
    </row>
    <row r="112" spans="1:33" x14ac:dyDescent="0.25">
      <c r="A112">
        <v>6266</v>
      </c>
      <c r="B112" s="1">
        <v>46034</v>
      </c>
      <c r="C112" s="2">
        <v>0.23612268518518517</v>
      </c>
      <c r="D112">
        <v>1907</v>
      </c>
      <c r="E112">
        <v>222</v>
      </c>
      <c r="F112">
        <v>425</v>
      </c>
      <c r="G112">
        <v>340</v>
      </c>
      <c r="H112">
        <v>1</v>
      </c>
      <c r="I112">
        <v>163</v>
      </c>
      <c r="J112">
        <v>0</v>
      </c>
      <c r="K112">
        <v>8.15</v>
      </c>
      <c r="L112">
        <v>171.15</v>
      </c>
      <c r="M112" t="s">
        <v>20</v>
      </c>
      <c r="N112" t="s">
        <v>21</v>
      </c>
      <c r="O112">
        <v>13</v>
      </c>
      <c r="P112">
        <v>2</v>
      </c>
      <c r="Q112" t="s">
        <v>289</v>
      </c>
      <c r="R112">
        <v>501</v>
      </c>
      <c r="S112" s="3">
        <v>0</v>
      </c>
      <c r="T112" s="6">
        <v>73.350000000000009</v>
      </c>
      <c r="U112" t="s">
        <v>6330</v>
      </c>
      <c r="V112">
        <v>2026</v>
      </c>
      <c r="W112" t="s">
        <v>6333</v>
      </c>
      <c r="X112" t="str">
        <f>_xlfn.XLOOKUP(Orders_C[[#This Row],[Product_ID]],Products_C[Product_ID],Products_C[Product_Name])</f>
        <v>Chocolate Lava Cake</v>
      </c>
      <c r="Y112" t="str">
        <f>_xlfn.XLOOKUP(Orders_C[[#This Row],[Product_ID]],Products_C[Product_ID],Products_C[Category])</f>
        <v>Chicken</v>
      </c>
      <c r="Z112" t="str">
        <f>_xlfn.XLOOKUP(Orders_C[[#This Row],[Store_ID]],Stores_c[Store_ID],Stores_c[City])</f>
        <v>New Steven</v>
      </c>
      <c r="AA112" t="str">
        <f>_xlfn.XLOOKUP(Orders_C[[#This Row],[Customer_ID]],Customers_c[Customer_ID],Customers_c[Customer_Name])</f>
        <v>Aimee Gomez</v>
      </c>
      <c r="AB112" s="6">
        <f>Orders_C[[#This Row],[Quantity]]*Orders_C[[#This Row],[Unit_Price]]*(1-Orders_C[[#This Row],[Discount %]])+Orders_C[[#This Row],[Tax]]</f>
        <v>171.15</v>
      </c>
      <c r="AC112" s="9">
        <f>(Orders_C[[#This Row],[Unit_Price]]*Orders_C[[#This Row],[Quantity]])-Orders_C[[#This Row],[Discount]]+Orders_C[[#This Row],[Tax]]</f>
        <v>171.15</v>
      </c>
      <c r="AD112" t="str">
        <f>IF(COUNTIF(Orders_C[[#All],[Customer_ID]],Orders_C[[#This Row],[Customer_ID]])&gt;1,"Repeat","New")</f>
        <v>Repeat</v>
      </c>
      <c r="AE112" t="str" cm="1">
        <f t="array" ref="AE112">_xlfn.XLOOKUP(Orders_C[[#This Row],[Store_ID]],Stores_c[[#All],[Store_ID]],Stores_c[[#All],[City]])</f>
        <v>New Steven</v>
      </c>
      <c r="AF112" t="str" cm="1">
        <f t="array" ref="AF112">_xlfn.XLOOKUP(Orders_C[[#This Row],[Store_ID]],Stores_c[[#All],[Store_ID]],Stores_c[[#All],[Manager_Name]])</f>
        <v>Terri Martinez</v>
      </c>
      <c r="AG112" t="str" cm="1">
        <f t="array" ref="AG112">_xlfn.XLOOKUP(Orders_C[[#This Row],[Store_ID]],Stores_c[[#All],[Store_ID]],Stores_c[[#All],[Store_Type]])</f>
        <v>Drive-Thru</v>
      </c>
    </row>
    <row r="113" spans="1:33" x14ac:dyDescent="0.25">
      <c r="A113">
        <v>9587</v>
      </c>
      <c r="B113" s="1">
        <v>45913</v>
      </c>
      <c r="C113" s="2">
        <v>0.60842592592592593</v>
      </c>
      <c r="D113">
        <v>1094</v>
      </c>
      <c r="E113">
        <v>207</v>
      </c>
      <c r="F113">
        <v>448</v>
      </c>
      <c r="G113">
        <v>315</v>
      </c>
      <c r="H113">
        <v>1</v>
      </c>
      <c r="I113">
        <v>163</v>
      </c>
      <c r="J113">
        <v>0</v>
      </c>
      <c r="K113">
        <v>8.15</v>
      </c>
      <c r="L113">
        <v>171.15</v>
      </c>
      <c r="M113" t="s">
        <v>20</v>
      </c>
      <c r="N113" t="s">
        <v>21</v>
      </c>
      <c r="O113">
        <v>21</v>
      </c>
      <c r="P113">
        <v>5</v>
      </c>
      <c r="Q113" t="s">
        <v>3610</v>
      </c>
      <c r="R113">
        <v>509</v>
      </c>
      <c r="S113" s="3">
        <v>0</v>
      </c>
      <c r="T113" s="6">
        <v>73.350000000000009</v>
      </c>
      <c r="U113" t="s">
        <v>6335</v>
      </c>
      <c r="V113">
        <v>2025</v>
      </c>
      <c r="W113" t="s">
        <v>6329</v>
      </c>
      <c r="X113" t="str">
        <f>_xlfn.XLOOKUP(Orders_C[[#This Row],[Product_ID]],Products_C[Product_ID],Products_C[Product_Name])</f>
        <v>Popcorn Chicken</v>
      </c>
      <c r="Y113" t="str">
        <f>_xlfn.XLOOKUP(Orders_C[[#This Row],[Product_ID]],Products_C[Product_ID],Products_C[Category])</f>
        <v>Beverage</v>
      </c>
      <c r="Z113" t="str">
        <f>_xlfn.XLOOKUP(Orders_C[[#This Row],[Store_ID]],Stores_c[Store_ID],Stores_c[City])</f>
        <v>Christineton</v>
      </c>
      <c r="AA113" t="str">
        <f>_xlfn.XLOOKUP(Orders_C[[#This Row],[Customer_ID]],Customers_c[Customer_ID],Customers_c[Customer_Name])</f>
        <v>Kyle Jones</v>
      </c>
      <c r="AB113" s="6">
        <f>Orders_C[[#This Row],[Quantity]]*Orders_C[[#This Row],[Unit_Price]]*(1-Orders_C[[#This Row],[Discount %]])+Orders_C[[#This Row],[Tax]]</f>
        <v>171.15</v>
      </c>
      <c r="AC113" s="9">
        <f>(Orders_C[[#This Row],[Unit_Price]]*Orders_C[[#This Row],[Quantity]])-Orders_C[[#This Row],[Discount]]+Orders_C[[#This Row],[Tax]]</f>
        <v>171.15</v>
      </c>
      <c r="AD113" t="str">
        <f>IF(COUNTIF(Orders_C[[#All],[Customer_ID]],Orders_C[[#This Row],[Customer_ID]])&gt;1,"Repeat","New")</f>
        <v>Repeat</v>
      </c>
      <c r="AE113" t="str" cm="1">
        <f t="array" ref="AE113">_xlfn.XLOOKUP(Orders_C[[#This Row],[Store_ID]],Stores_c[[#All],[Store_ID]],Stores_c[[#All],[City]])</f>
        <v>Christineton</v>
      </c>
      <c r="AF113" t="str" cm="1">
        <f t="array" ref="AF113">_xlfn.XLOOKUP(Orders_C[[#This Row],[Store_ID]],Stores_c[[#All],[Store_ID]],Stores_c[[#All],[Manager_Name]])</f>
        <v>Dr. William Hubbard MD</v>
      </c>
      <c r="AG113" t="str" cm="1">
        <f t="array" ref="AG113">_xlfn.XLOOKUP(Orders_C[[#This Row],[Store_ID]],Stores_c[[#All],[Store_ID]],Stores_c[[#All],[Store_Type]])</f>
        <v>Street</v>
      </c>
    </row>
    <row r="114" spans="1:33" x14ac:dyDescent="0.25">
      <c r="A114">
        <v>9496</v>
      </c>
      <c r="B114" s="1">
        <v>45713</v>
      </c>
      <c r="C114" s="2">
        <v>0.23068287037037036</v>
      </c>
      <c r="D114">
        <v>1291</v>
      </c>
      <c r="E114">
        <v>217</v>
      </c>
      <c r="F114">
        <v>467</v>
      </c>
      <c r="G114">
        <v>338</v>
      </c>
      <c r="H114">
        <v>1</v>
      </c>
      <c r="I114">
        <v>186</v>
      </c>
      <c r="J114">
        <v>10</v>
      </c>
      <c r="K114">
        <v>9.3000000000000007</v>
      </c>
      <c r="L114">
        <v>185.3</v>
      </c>
      <c r="M114" t="s">
        <v>20</v>
      </c>
      <c r="N114" t="s">
        <v>22</v>
      </c>
      <c r="O114">
        <v>52</v>
      </c>
      <c r="P114">
        <v>4</v>
      </c>
      <c r="Q114" t="s">
        <v>3519</v>
      </c>
      <c r="R114">
        <v>502</v>
      </c>
      <c r="S114" s="3">
        <v>0.1</v>
      </c>
      <c r="T114" s="6">
        <v>73.700000000000017</v>
      </c>
      <c r="U114" t="s">
        <v>6338</v>
      </c>
      <c r="V114">
        <v>2025</v>
      </c>
      <c r="W114" t="s">
        <v>6331</v>
      </c>
      <c r="X114" t="str">
        <f>_xlfn.XLOOKUP(Orders_C[[#This Row],[Product_ID]],Products_C[Product_ID],Products_C[Product_Name])</f>
        <v>Chicken Wings</v>
      </c>
      <c r="Y114" t="str">
        <f>_xlfn.XLOOKUP(Orders_C[[#This Row],[Product_ID]],Products_C[Product_ID],Products_C[Category])</f>
        <v>Burger</v>
      </c>
      <c r="Z114" t="str">
        <f>_xlfn.XLOOKUP(Orders_C[[#This Row],[Store_ID]],Stores_c[Store_ID],Stores_c[City])</f>
        <v>West Rebecca</v>
      </c>
      <c r="AA114" t="str">
        <f>_xlfn.XLOOKUP(Orders_C[[#This Row],[Customer_ID]],Customers_c[Customer_ID],Customers_c[Customer_Name])</f>
        <v>Jason Baker DVM</v>
      </c>
      <c r="AB114" s="6">
        <f>Orders_C[[#This Row],[Quantity]]*Orders_C[[#This Row],[Unit_Price]]*(1-Orders_C[[#This Row],[Discount %]])+Orders_C[[#This Row],[Tax]]</f>
        <v>176.70000000000002</v>
      </c>
      <c r="AC114" s="9">
        <f>(Orders_C[[#This Row],[Unit_Price]]*Orders_C[[#This Row],[Quantity]])-Orders_C[[#This Row],[Discount]]+Orders_C[[#This Row],[Tax]]</f>
        <v>185.3</v>
      </c>
      <c r="AD114" t="str">
        <f>IF(COUNTIF(Orders_C[[#All],[Customer_ID]],Orders_C[[#This Row],[Customer_ID]])&gt;1,"Repeat","New")</f>
        <v>Repeat</v>
      </c>
      <c r="AE114" t="str" cm="1">
        <f t="array" ref="AE114">_xlfn.XLOOKUP(Orders_C[[#This Row],[Store_ID]],Stores_c[[#All],[Store_ID]],Stores_c[[#All],[City]])</f>
        <v>West Rebecca</v>
      </c>
      <c r="AF114" t="str" cm="1">
        <f t="array" ref="AF114">_xlfn.XLOOKUP(Orders_C[[#This Row],[Store_ID]],Stores_c[[#All],[Store_ID]],Stores_c[[#All],[Manager_Name]])</f>
        <v>Albert Smith</v>
      </c>
      <c r="AG114" t="str" cm="1">
        <f t="array" ref="AG114">_xlfn.XLOOKUP(Orders_C[[#This Row],[Store_ID]],Stores_c[[#All],[Store_ID]],Stores_c[[#All],[Store_Type]])</f>
        <v>Mall</v>
      </c>
    </row>
    <row r="115" spans="1:33" x14ac:dyDescent="0.25">
      <c r="A115">
        <v>6763</v>
      </c>
      <c r="B115" s="1">
        <v>45754</v>
      </c>
      <c r="C115" s="2">
        <v>0.92984953703703699</v>
      </c>
      <c r="D115">
        <v>1927</v>
      </c>
      <c r="E115">
        <v>209</v>
      </c>
      <c r="F115">
        <v>405</v>
      </c>
      <c r="G115">
        <v>328</v>
      </c>
      <c r="H115">
        <v>1</v>
      </c>
      <c r="I115">
        <v>175</v>
      </c>
      <c r="J115">
        <v>5</v>
      </c>
      <c r="K115">
        <v>8.75</v>
      </c>
      <c r="L115">
        <v>178.75</v>
      </c>
      <c r="M115" t="s">
        <v>20</v>
      </c>
      <c r="N115" t="s">
        <v>21</v>
      </c>
      <c r="O115">
        <v>18</v>
      </c>
      <c r="P115">
        <v>3</v>
      </c>
      <c r="Q115" t="s">
        <v>786</v>
      </c>
      <c r="R115">
        <v>510</v>
      </c>
      <c r="S115" s="3">
        <v>0.05</v>
      </c>
      <c r="T115" s="6">
        <v>73.75</v>
      </c>
      <c r="U115" t="s">
        <v>6337</v>
      </c>
      <c r="V115">
        <v>2025</v>
      </c>
      <c r="W115" t="s">
        <v>6333</v>
      </c>
      <c r="X115" t="str">
        <f>_xlfn.XLOOKUP(Orders_C[[#This Row],[Product_ID]],Products_C[Product_ID],Products_C[Product_Name])</f>
        <v>Rice Bowl</v>
      </c>
      <c r="Y115" t="str">
        <f>_xlfn.XLOOKUP(Orders_C[[#This Row],[Product_ID]],Products_C[Product_ID],Products_C[Category])</f>
        <v>Burger</v>
      </c>
      <c r="Z115" t="str">
        <f>_xlfn.XLOOKUP(Orders_C[[#This Row],[Store_ID]],Stores_c[Store_ID],Stores_c[City])</f>
        <v>Reidberg</v>
      </c>
      <c r="AA115" t="str">
        <f>_xlfn.XLOOKUP(Orders_C[[#This Row],[Customer_ID]],Customers_c[Customer_ID],Customers_c[Customer_Name])</f>
        <v>Suzanne Washington</v>
      </c>
      <c r="AB115" s="6">
        <f>Orders_C[[#This Row],[Quantity]]*Orders_C[[#This Row],[Unit_Price]]*(1-Orders_C[[#This Row],[Discount %]])+Orders_C[[#This Row],[Tax]]</f>
        <v>175</v>
      </c>
      <c r="AC115" s="9">
        <f>(Orders_C[[#This Row],[Unit_Price]]*Orders_C[[#This Row],[Quantity]])-Orders_C[[#This Row],[Discount]]+Orders_C[[#This Row],[Tax]]</f>
        <v>178.75</v>
      </c>
      <c r="AD115" t="str">
        <f>IF(COUNTIF(Orders_C[[#All],[Customer_ID]],Orders_C[[#This Row],[Customer_ID]])&gt;1,"Repeat","New")</f>
        <v>Repeat</v>
      </c>
      <c r="AE115" t="str" cm="1">
        <f t="array" ref="AE115">_xlfn.XLOOKUP(Orders_C[[#This Row],[Store_ID]],Stores_c[[#All],[Store_ID]],Stores_c[[#All],[City]])</f>
        <v>Reidberg</v>
      </c>
      <c r="AF115" t="str" cm="1">
        <f t="array" ref="AF115">_xlfn.XLOOKUP(Orders_C[[#This Row],[Store_ID]],Stores_c[[#All],[Store_ID]],Stores_c[[#All],[Manager_Name]])</f>
        <v>Jeffrey Horn</v>
      </c>
      <c r="AG115" t="str" cm="1">
        <f t="array" ref="AG115">_xlfn.XLOOKUP(Orders_C[[#This Row],[Store_ID]],Stores_c[[#All],[Store_ID]],Stores_c[[#All],[Store_Type]])</f>
        <v>Drive-Thru</v>
      </c>
    </row>
    <row r="116" spans="1:33" x14ac:dyDescent="0.25">
      <c r="A116">
        <v>6692</v>
      </c>
      <c r="B116" s="1">
        <v>45749</v>
      </c>
      <c r="C116" s="2">
        <v>0.73824074074074075</v>
      </c>
      <c r="D116">
        <v>1017</v>
      </c>
      <c r="E116">
        <v>223</v>
      </c>
      <c r="F116">
        <v>503</v>
      </c>
      <c r="G116">
        <v>315</v>
      </c>
      <c r="H116">
        <v>1</v>
      </c>
      <c r="I116">
        <v>164</v>
      </c>
      <c r="J116">
        <v>0</v>
      </c>
      <c r="K116">
        <v>8.2000000000000011</v>
      </c>
      <c r="L116">
        <v>172.2</v>
      </c>
      <c r="M116" t="s">
        <v>19</v>
      </c>
      <c r="N116" t="s">
        <v>22</v>
      </c>
      <c r="O116">
        <v>14</v>
      </c>
      <c r="P116">
        <v>2</v>
      </c>
      <c r="Q116" t="s">
        <v>715</v>
      </c>
      <c r="R116">
        <v>502</v>
      </c>
      <c r="S116" s="3">
        <v>0</v>
      </c>
      <c r="T116" s="6">
        <v>73.8</v>
      </c>
      <c r="U116" t="s">
        <v>6337</v>
      </c>
      <c r="V116">
        <v>2025</v>
      </c>
      <c r="W116" t="s">
        <v>6333</v>
      </c>
      <c r="X116" t="str">
        <f>_xlfn.XLOOKUP(Orders_C[[#This Row],[Product_ID]],Products_C[Product_ID],Products_C[Product_Name])</f>
        <v>Popcorn Chicken</v>
      </c>
      <c r="Y116" t="str">
        <f>_xlfn.XLOOKUP(Orders_C[[#This Row],[Product_ID]],Products_C[Product_ID],Products_C[Category])</f>
        <v>Beverage</v>
      </c>
      <c r="Z116" t="str">
        <f>_xlfn.XLOOKUP(Orders_C[[#This Row],[Store_ID]],Stores_c[Store_ID],Stores_c[City])</f>
        <v>Chambershaven</v>
      </c>
      <c r="AA116" t="str">
        <f>_xlfn.XLOOKUP(Orders_C[[#This Row],[Customer_ID]],Customers_c[Customer_ID],Customers_c[Customer_Name])</f>
        <v>Jonathan Stone</v>
      </c>
      <c r="AB116" s="6">
        <f>Orders_C[[#This Row],[Quantity]]*Orders_C[[#This Row],[Unit_Price]]*(1-Orders_C[[#This Row],[Discount %]])+Orders_C[[#This Row],[Tax]]</f>
        <v>172.2</v>
      </c>
      <c r="AC116" s="9">
        <f>(Orders_C[[#This Row],[Unit_Price]]*Orders_C[[#This Row],[Quantity]])-Orders_C[[#This Row],[Discount]]+Orders_C[[#This Row],[Tax]]</f>
        <v>172.2</v>
      </c>
      <c r="AD116" t="str">
        <f>IF(COUNTIF(Orders_C[[#All],[Customer_ID]],Orders_C[[#This Row],[Customer_ID]])&gt;1,"Repeat","New")</f>
        <v>Repeat</v>
      </c>
      <c r="AE116" t="str" cm="1">
        <f t="array" ref="AE116">_xlfn.XLOOKUP(Orders_C[[#This Row],[Store_ID]],Stores_c[[#All],[Store_ID]],Stores_c[[#All],[City]])</f>
        <v>Chambershaven</v>
      </c>
      <c r="AF116" t="str" cm="1">
        <f t="array" ref="AF116">_xlfn.XLOOKUP(Orders_C[[#This Row],[Store_ID]],Stores_c[[#All],[Store_ID]],Stores_c[[#All],[Manager_Name]])</f>
        <v>Virginia Webster</v>
      </c>
      <c r="AG116" t="str" cm="1">
        <f t="array" ref="AG116">_xlfn.XLOOKUP(Orders_C[[#This Row],[Store_ID]],Stores_c[[#All],[Store_ID]],Stores_c[[#All],[Store_Type]])</f>
        <v>Street</v>
      </c>
    </row>
    <row r="117" spans="1:33" x14ac:dyDescent="0.25">
      <c r="A117">
        <v>8374</v>
      </c>
      <c r="B117" s="1">
        <v>45919</v>
      </c>
      <c r="C117" s="2">
        <v>0.22366898148148148</v>
      </c>
      <c r="D117">
        <v>1119</v>
      </c>
      <c r="E117">
        <v>220</v>
      </c>
      <c r="F117">
        <v>441</v>
      </c>
      <c r="G117">
        <v>340</v>
      </c>
      <c r="H117">
        <v>1</v>
      </c>
      <c r="I117">
        <v>164</v>
      </c>
      <c r="J117">
        <v>0</v>
      </c>
      <c r="K117">
        <v>8.2000000000000011</v>
      </c>
      <c r="L117">
        <v>172.2</v>
      </c>
      <c r="M117" t="s">
        <v>19</v>
      </c>
      <c r="N117" t="s">
        <v>22</v>
      </c>
      <c r="O117">
        <v>35</v>
      </c>
      <c r="P117">
        <v>5</v>
      </c>
      <c r="Q117" t="s">
        <v>2397</v>
      </c>
      <c r="R117">
        <v>510</v>
      </c>
      <c r="S117" s="3">
        <v>0</v>
      </c>
      <c r="T117" s="6">
        <v>73.8</v>
      </c>
      <c r="U117" t="s">
        <v>6335</v>
      </c>
      <c r="V117">
        <v>2025</v>
      </c>
      <c r="W117" t="s">
        <v>6329</v>
      </c>
      <c r="X117" t="str">
        <f>_xlfn.XLOOKUP(Orders_C[[#This Row],[Product_ID]],Products_C[Product_ID],Products_C[Product_Name])</f>
        <v>Chocolate Lava Cake</v>
      </c>
      <c r="Y117" t="str">
        <f>_xlfn.XLOOKUP(Orders_C[[#This Row],[Product_ID]],Products_C[Product_ID],Products_C[Category])</f>
        <v>Chicken</v>
      </c>
      <c r="Z117" t="str">
        <f>_xlfn.XLOOKUP(Orders_C[[#This Row],[Store_ID]],Stores_c[Store_ID],Stores_c[City])</f>
        <v>Williamborough</v>
      </c>
      <c r="AA117" t="str">
        <f>_xlfn.XLOOKUP(Orders_C[[#This Row],[Customer_ID]],Customers_c[Customer_ID],Customers_c[Customer_Name])</f>
        <v>Kyle Rodgers</v>
      </c>
      <c r="AB117" s="6">
        <f>Orders_C[[#This Row],[Quantity]]*Orders_C[[#This Row],[Unit_Price]]*(1-Orders_C[[#This Row],[Discount %]])+Orders_C[[#This Row],[Tax]]</f>
        <v>172.2</v>
      </c>
      <c r="AC117" s="9">
        <f>(Orders_C[[#This Row],[Unit_Price]]*Orders_C[[#This Row],[Quantity]])-Orders_C[[#This Row],[Discount]]+Orders_C[[#This Row],[Tax]]</f>
        <v>172.2</v>
      </c>
      <c r="AD117" t="str">
        <f>IF(COUNTIF(Orders_C[[#All],[Customer_ID]],Orders_C[[#This Row],[Customer_ID]])&gt;1,"Repeat","New")</f>
        <v>Repeat</v>
      </c>
      <c r="AE117" t="str" cm="1">
        <f t="array" ref="AE117">_xlfn.XLOOKUP(Orders_C[[#This Row],[Store_ID]],Stores_c[[#All],[Store_ID]],Stores_c[[#All],[City]])</f>
        <v>Williamborough</v>
      </c>
      <c r="AF117" t="str" cm="1">
        <f t="array" ref="AF117">_xlfn.XLOOKUP(Orders_C[[#This Row],[Store_ID]],Stores_c[[#All],[Store_ID]],Stores_c[[#All],[Manager_Name]])</f>
        <v>Michael Mcbride</v>
      </c>
      <c r="AG117" t="str" cm="1">
        <f t="array" ref="AG117">_xlfn.XLOOKUP(Orders_C[[#This Row],[Store_ID]],Stores_c[[#All],[Store_ID]],Stores_c[[#All],[Store_Type]])</f>
        <v>Mall</v>
      </c>
    </row>
    <row r="118" spans="1:33" x14ac:dyDescent="0.25">
      <c r="A118">
        <v>9709</v>
      </c>
      <c r="B118" s="1">
        <v>45770</v>
      </c>
      <c r="C118" s="2">
        <v>0.36069444444444443</v>
      </c>
      <c r="D118">
        <v>1965</v>
      </c>
      <c r="E118">
        <v>207</v>
      </c>
      <c r="F118">
        <v>543</v>
      </c>
      <c r="G118">
        <v>302</v>
      </c>
      <c r="H118">
        <v>1</v>
      </c>
      <c r="I118">
        <v>198</v>
      </c>
      <c r="J118">
        <v>15</v>
      </c>
      <c r="K118">
        <v>9.9</v>
      </c>
      <c r="L118">
        <v>192.9</v>
      </c>
      <c r="M118" t="s">
        <v>19</v>
      </c>
      <c r="N118" t="s">
        <v>22</v>
      </c>
      <c r="O118">
        <v>46</v>
      </c>
      <c r="P118">
        <v>1</v>
      </c>
      <c r="Q118" t="s">
        <v>3732</v>
      </c>
      <c r="R118">
        <v>509</v>
      </c>
      <c r="S118" s="3">
        <v>0.15</v>
      </c>
      <c r="T118" s="6">
        <v>74.100000000000009</v>
      </c>
      <c r="U118" t="s">
        <v>6337</v>
      </c>
      <c r="V118">
        <v>2025</v>
      </c>
      <c r="W118" t="s">
        <v>6331</v>
      </c>
      <c r="X118" t="str">
        <f>_xlfn.XLOOKUP(Orders_C[[#This Row],[Product_ID]],Products_C[Product_ID],Products_C[Product_Name])</f>
        <v>Chicken Wings</v>
      </c>
      <c r="Y118" t="str">
        <f>_xlfn.XLOOKUP(Orders_C[[#This Row],[Product_ID]],Products_C[Product_ID],Products_C[Category])</f>
        <v>Chicken</v>
      </c>
      <c r="Z118" t="str">
        <f>_xlfn.XLOOKUP(Orders_C[[#This Row],[Store_ID]],Stores_c[Store_ID],Stores_c[City])</f>
        <v>Christineton</v>
      </c>
      <c r="AA118" t="str">
        <f>_xlfn.XLOOKUP(Orders_C[[#This Row],[Customer_ID]],Customers_c[Customer_ID],Customers_c[Customer_Name])</f>
        <v>David Ford</v>
      </c>
      <c r="AB118" s="6">
        <f>Orders_C[[#This Row],[Quantity]]*Orders_C[[#This Row],[Unit_Price]]*(1-Orders_C[[#This Row],[Discount %]])+Orders_C[[#This Row],[Tax]]</f>
        <v>178.2</v>
      </c>
      <c r="AC118" s="9">
        <f>(Orders_C[[#This Row],[Unit_Price]]*Orders_C[[#This Row],[Quantity]])-Orders_C[[#This Row],[Discount]]+Orders_C[[#This Row],[Tax]]</f>
        <v>192.9</v>
      </c>
      <c r="AD118" t="str">
        <f>IF(COUNTIF(Orders_C[[#All],[Customer_ID]],Orders_C[[#This Row],[Customer_ID]])&gt;1,"Repeat","New")</f>
        <v>Repeat</v>
      </c>
      <c r="AE118" t="str" cm="1">
        <f t="array" ref="AE118">_xlfn.XLOOKUP(Orders_C[[#This Row],[Store_ID]],Stores_c[[#All],[Store_ID]],Stores_c[[#All],[City]])</f>
        <v>Christineton</v>
      </c>
      <c r="AF118" t="str" cm="1">
        <f t="array" ref="AF118">_xlfn.XLOOKUP(Orders_C[[#This Row],[Store_ID]],Stores_c[[#All],[Store_ID]],Stores_c[[#All],[Manager_Name]])</f>
        <v>Dr. William Hubbard MD</v>
      </c>
      <c r="AG118" t="str" cm="1">
        <f t="array" ref="AG118">_xlfn.XLOOKUP(Orders_C[[#This Row],[Store_ID]],Stores_c[[#All],[Store_ID]],Stores_c[[#All],[Store_Type]])</f>
        <v>Street</v>
      </c>
    </row>
    <row r="119" spans="1:33" x14ac:dyDescent="0.25">
      <c r="A119">
        <v>9164</v>
      </c>
      <c r="B119" s="1">
        <v>45992</v>
      </c>
      <c r="C119" s="2">
        <v>0.58295138888888887</v>
      </c>
      <c r="D119">
        <v>1292</v>
      </c>
      <c r="E119">
        <v>202</v>
      </c>
      <c r="F119">
        <v>528</v>
      </c>
      <c r="G119">
        <v>325</v>
      </c>
      <c r="H119">
        <v>1</v>
      </c>
      <c r="I119">
        <v>199</v>
      </c>
      <c r="J119">
        <v>15</v>
      </c>
      <c r="K119">
        <v>9.9500000000000011</v>
      </c>
      <c r="L119">
        <v>193.95</v>
      </c>
      <c r="M119" t="s">
        <v>19</v>
      </c>
      <c r="N119" t="s">
        <v>21</v>
      </c>
      <c r="O119">
        <v>48</v>
      </c>
      <c r="P119">
        <v>5</v>
      </c>
      <c r="Q119" t="s">
        <v>3187</v>
      </c>
      <c r="R119">
        <v>502</v>
      </c>
      <c r="S119" s="3">
        <v>0.15</v>
      </c>
      <c r="T119" s="6">
        <v>74.55</v>
      </c>
      <c r="U119" t="s">
        <v>6328</v>
      </c>
      <c r="V119">
        <v>2025</v>
      </c>
      <c r="W119" t="s">
        <v>6331</v>
      </c>
      <c r="X119" t="str">
        <f>_xlfn.XLOOKUP(Orders_C[[#This Row],[Product_ID]],Products_C[Product_ID],Products_C[Product_Name])</f>
        <v>Veg Burger</v>
      </c>
      <c r="Y119" t="str">
        <f>_xlfn.XLOOKUP(Orders_C[[#This Row],[Product_ID]],Products_C[Product_ID],Products_C[Category])</f>
        <v>Chicken</v>
      </c>
      <c r="Z119" t="str">
        <f>_xlfn.XLOOKUP(Orders_C[[#This Row],[Store_ID]],Stores_c[Store_ID],Stores_c[City])</f>
        <v>Rebekahside</v>
      </c>
      <c r="AA119" t="str">
        <f>_xlfn.XLOOKUP(Orders_C[[#This Row],[Customer_ID]],Customers_c[Customer_ID],Customers_c[Customer_Name])</f>
        <v>Kendra Wu</v>
      </c>
      <c r="AB119" s="6">
        <f>Orders_C[[#This Row],[Quantity]]*Orders_C[[#This Row],[Unit_Price]]*(1-Orders_C[[#This Row],[Discount %]])+Orders_C[[#This Row],[Tax]]</f>
        <v>179.1</v>
      </c>
      <c r="AC119" s="9">
        <f>(Orders_C[[#This Row],[Unit_Price]]*Orders_C[[#This Row],[Quantity]])-Orders_C[[#This Row],[Discount]]+Orders_C[[#This Row],[Tax]]</f>
        <v>193.95</v>
      </c>
      <c r="AD119" t="str">
        <f>IF(COUNTIF(Orders_C[[#All],[Customer_ID]],Orders_C[[#This Row],[Customer_ID]])&gt;1,"Repeat","New")</f>
        <v>Repeat</v>
      </c>
      <c r="AE119" t="str" cm="1">
        <f t="array" ref="AE119">_xlfn.XLOOKUP(Orders_C[[#This Row],[Store_ID]],Stores_c[[#All],[Store_ID]],Stores_c[[#All],[City]])</f>
        <v>Rebekahside</v>
      </c>
      <c r="AF119" t="str" cm="1">
        <f t="array" ref="AF119">_xlfn.XLOOKUP(Orders_C[[#This Row],[Store_ID]],Stores_c[[#All],[Store_ID]],Stores_c[[#All],[Manager_Name]])</f>
        <v>Mark Ray</v>
      </c>
      <c r="AG119" t="str" cm="1">
        <f t="array" ref="AG119">_xlfn.XLOOKUP(Orders_C[[#This Row],[Store_ID]],Stores_c[[#All],[Store_ID]],Stores_c[[#All],[Store_Type]])</f>
        <v>Drive-Thru</v>
      </c>
    </row>
    <row r="120" spans="1:33" x14ac:dyDescent="0.25">
      <c r="A120">
        <v>7478</v>
      </c>
      <c r="B120" s="1">
        <v>46029</v>
      </c>
      <c r="C120" s="2">
        <v>0.35761574074074076</v>
      </c>
      <c r="D120">
        <v>1866</v>
      </c>
      <c r="E120">
        <v>213</v>
      </c>
      <c r="F120">
        <v>431</v>
      </c>
      <c r="G120">
        <v>301</v>
      </c>
      <c r="H120">
        <v>1</v>
      </c>
      <c r="I120">
        <v>177</v>
      </c>
      <c r="J120">
        <v>5</v>
      </c>
      <c r="K120">
        <v>8.85</v>
      </c>
      <c r="L120">
        <v>180.85</v>
      </c>
      <c r="M120" t="s">
        <v>19</v>
      </c>
      <c r="N120" t="s">
        <v>23</v>
      </c>
      <c r="O120">
        <v>37</v>
      </c>
      <c r="P120">
        <v>1</v>
      </c>
      <c r="Q120" t="s">
        <v>1501</v>
      </c>
      <c r="R120">
        <v>505</v>
      </c>
      <c r="S120" s="3">
        <v>0.05</v>
      </c>
      <c r="T120" s="6">
        <v>74.649999999999991</v>
      </c>
      <c r="U120" t="s">
        <v>6330</v>
      </c>
      <c r="V120">
        <v>2026</v>
      </c>
      <c r="W120" t="s">
        <v>6329</v>
      </c>
      <c r="X120" t="str">
        <f>_xlfn.XLOOKUP(Orders_C[[#This Row],[Product_ID]],Products_C[Product_ID],Products_C[Product_Name])</f>
        <v>Krushers</v>
      </c>
      <c r="Y120" t="str">
        <f>_xlfn.XLOOKUP(Orders_C[[#This Row],[Product_ID]],Products_C[Product_ID],Products_C[Category])</f>
        <v>Burger</v>
      </c>
      <c r="Z120" t="str">
        <f>_xlfn.XLOOKUP(Orders_C[[#This Row],[Store_ID]],Stores_c[Store_ID],Stores_c[City])</f>
        <v>Lake Kristashire</v>
      </c>
      <c r="AA120" t="str">
        <f>_xlfn.XLOOKUP(Orders_C[[#This Row],[Customer_ID]],Customers_c[Customer_ID],Customers_c[Customer_Name])</f>
        <v>Kevin French</v>
      </c>
      <c r="AB120" s="6">
        <f>Orders_C[[#This Row],[Quantity]]*Orders_C[[#This Row],[Unit_Price]]*(1-Orders_C[[#This Row],[Discount %]])+Orders_C[[#This Row],[Tax]]</f>
        <v>177</v>
      </c>
      <c r="AC120" s="9">
        <f>(Orders_C[[#This Row],[Unit_Price]]*Orders_C[[#This Row],[Quantity]])-Orders_C[[#This Row],[Discount]]+Orders_C[[#This Row],[Tax]]</f>
        <v>180.85</v>
      </c>
      <c r="AD120" t="str">
        <f>IF(COUNTIF(Orders_C[[#All],[Customer_ID]],Orders_C[[#This Row],[Customer_ID]])&gt;1,"Repeat","New")</f>
        <v>Repeat</v>
      </c>
      <c r="AE120" t="str" cm="1">
        <f t="array" ref="AE120">_xlfn.XLOOKUP(Orders_C[[#This Row],[Store_ID]],Stores_c[[#All],[Store_ID]],Stores_c[[#All],[City]])</f>
        <v>Lake Kristashire</v>
      </c>
      <c r="AF120" t="str" cm="1">
        <f t="array" ref="AF120">_xlfn.XLOOKUP(Orders_C[[#This Row],[Store_ID]],Stores_c[[#All],[Store_ID]],Stores_c[[#All],[Manager_Name]])</f>
        <v>Andrea Daugherty</v>
      </c>
      <c r="AG120" t="str" cm="1">
        <f t="array" ref="AG120">_xlfn.XLOOKUP(Orders_C[[#This Row],[Store_ID]],Stores_c[[#All],[Store_ID]],Stores_c[[#All],[Store_Type]])</f>
        <v>Mall</v>
      </c>
    </row>
    <row r="121" spans="1:33" x14ac:dyDescent="0.25">
      <c r="A121">
        <v>7656</v>
      </c>
      <c r="B121" s="1">
        <v>45756</v>
      </c>
      <c r="C121" s="2">
        <v>0.10775462962962963</v>
      </c>
      <c r="D121">
        <v>1974</v>
      </c>
      <c r="E121">
        <v>214</v>
      </c>
      <c r="F121">
        <v>488</v>
      </c>
      <c r="G121">
        <v>301</v>
      </c>
      <c r="H121">
        <v>1</v>
      </c>
      <c r="I121">
        <v>200</v>
      </c>
      <c r="J121">
        <v>15</v>
      </c>
      <c r="K121">
        <v>10</v>
      </c>
      <c r="L121">
        <v>195</v>
      </c>
      <c r="M121" t="s">
        <v>18</v>
      </c>
      <c r="N121" t="s">
        <v>22</v>
      </c>
      <c r="O121">
        <v>24</v>
      </c>
      <c r="P121">
        <v>1</v>
      </c>
      <c r="Q121" t="s">
        <v>1679</v>
      </c>
      <c r="R121">
        <v>505</v>
      </c>
      <c r="S121" s="3">
        <v>0.15</v>
      </c>
      <c r="T121" s="6">
        <v>75</v>
      </c>
      <c r="U121" t="s">
        <v>6337</v>
      </c>
      <c r="V121">
        <v>2025</v>
      </c>
      <c r="W121" t="s">
        <v>6329</v>
      </c>
      <c r="X121" t="str">
        <f>_xlfn.XLOOKUP(Orders_C[[#This Row],[Product_ID]],Products_C[Product_ID],Products_C[Product_Name])</f>
        <v>Krushers</v>
      </c>
      <c r="Y121" t="str">
        <f>_xlfn.XLOOKUP(Orders_C[[#This Row],[Product_ID]],Products_C[Product_ID],Products_C[Category])</f>
        <v>Burger</v>
      </c>
      <c r="Z121" t="str">
        <f>_xlfn.XLOOKUP(Orders_C[[#This Row],[Store_ID]],Stores_c[Store_ID],Stores_c[City])</f>
        <v>New Robert</v>
      </c>
      <c r="AA121" t="str">
        <f>_xlfn.XLOOKUP(Orders_C[[#This Row],[Customer_ID]],Customers_c[Customer_ID],Customers_c[Customer_Name])</f>
        <v>Peggy Le</v>
      </c>
      <c r="AB121" s="6">
        <f>Orders_C[[#This Row],[Quantity]]*Orders_C[[#This Row],[Unit_Price]]*(1-Orders_C[[#This Row],[Discount %]])+Orders_C[[#This Row],[Tax]]</f>
        <v>180</v>
      </c>
      <c r="AC121" s="9">
        <f>(Orders_C[[#This Row],[Unit_Price]]*Orders_C[[#This Row],[Quantity]])-Orders_C[[#This Row],[Discount]]+Orders_C[[#This Row],[Tax]]</f>
        <v>195</v>
      </c>
      <c r="AD121" t="str">
        <f>IF(COUNTIF(Orders_C[[#All],[Customer_ID]],Orders_C[[#This Row],[Customer_ID]])&gt;1,"Repeat","New")</f>
        <v>Repeat</v>
      </c>
      <c r="AE121" t="str" cm="1">
        <f t="array" ref="AE121">_xlfn.XLOOKUP(Orders_C[[#This Row],[Store_ID]],Stores_c[[#All],[Store_ID]],Stores_c[[#All],[City]])</f>
        <v>New Robert</v>
      </c>
      <c r="AF121" t="str" cm="1">
        <f t="array" ref="AF121">_xlfn.XLOOKUP(Orders_C[[#This Row],[Store_ID]],Stores_c[[#All],[Store_ID]],Stores_c[[#All],[Manager_Name]])</f>
        <v>Krista Webb</v>
      </c>
      <c r="AG121" t="str" cm="1">
        <f t="array" ref="AG121">_xlfn.XLOOKUP(Orders_C[[#This Row],[Store_ID]],Stores_c[[#All],[Store_ID]],Stores_c[[#All],[Store_Type]])</f>
        <v>Drive-Thru</v>
      </c>
    </row>
    <row r="122" spans="1:33" x14ac:dyDescent="0.25">
      <c r="A122">
        <v>6613</v>
      </c>
      <c r="B122" s="1">
        <v>45847</v>
      </c>
      <c r="C122" s="2">
        <v>0.4060185185185185</v>
      </c>
      <c r="D122">
        <v>1859</v>
      </c>
      <c r="E122">
        <v>202</v>
      </c>
      <c r="F122">
        <v>420</v>
      </c>
      <c r="G122">
        <v>307</v>
      </c>
      <c r="H122">
        <v>1</v>
      </c>
      <c r="I122">
        <v>189</v>
      </c>
      <c r="J122">
        <v>10</v>
      </c>
      <c r="K122">
        <v>9.4500000000000011</v>
      </c>
      <c r="L122">
        <v>188.45</v>
      </c>
      <c r="M122" t="s">
        <v>18</v>
      </c>
      <c r="N122" t="s">
        <v>22</v>
      </c>
      <c r="O122">
        <v>28</v>
      </c>
      <c r="P122">
        <v>2</v>
      </c>
      <c r="Q122" t="s">
        <v>636</v>
      </c>
      <c r="R122">
        <v>504</v>
      </c>
      <c r="S122" s="3">
        <v>0.1</v>
      </c>
      <c r="T122" s="6">
        <v>75.05</v>
      </c>
      <c r="U122" t="s">
        <v>6341</v>
      </c>
      <c r="V122">
        <v>2025</v>
      </c>
      <c r="W122" t="s">
        <v>6329</v>
      </c>
      <c r="X122" t="str">
        <f>_xlfn.XLOOKUP(Orders_C[[#This Row],[Product_ID]],Products_C[Product_ID],Products_C[Product_Name])</f>
        <v>Chicken Wings</v>
      </c>
      <c r="Y122" t="str">
        <f>_xlfn.XLOOKUP(Orders_C[[#This Row],[Product_ID]],Products_C[Product_ID],Products_C[Category])</f>
        <v>Chicken</v>
      </c>
      <c r="Z122" t="str">
        <f>_xlfn.XLOOKUP(Orders_C[[#This Row],[Store_ID]],Stores_c[Store_ID],Stores_c[City])</f>
        <v>Rebekahside</v>
      </c>
      <c r="AA122" t="str">
        <f>_xlfn.XLOOKUP(Orders_C[[#This Row],[Customer_ID]],Customers_c[Customer_ID],Customers_c[Customer_Name])</f>
        <v>Kimberly Colon</v>
      </c>
      <c r="AB122" s="6">
        <f>Orders_C[[#This Row],[Quantity]]*Orders_C[[#This Row],[Unit_Price]]*(1-Orders_C[[#This Row],[Discount %]])+Orders_C[[#This Row],[Tax]]</f>
        <v>179.54999999999998</v>
      </c>
      <c r="AC122" s="9">
        <f>(Orders_C[[#This Row],[Unit_Price]]*Orders_C[[#This Row],[Quantity]])-Orders_C[[#This Row],[Discount]]+Orders_C[[#This Row],[Tax]]</f>
        <v>188.45</v>
      </c>
      <c r="AD122" t="str">
        <f>IF(COUNTIF(Orders_C[[#All],[Customer_ID]],Orders_C[[#This Row],[Customer_ID]])&gt;1,"Repeat","New")</f>
        <v>Repeat</v>
      </c>
      <c r="AE122" t="str" cm="1">
        <f t="array" ref="AE122">_xlfn.XLOOKUP(Orders_C[[#This Row],[Store_ID]],Stores_c[[#All],[Store_ID]],Stores_c[[#All],[City]])</f>
        <v>Rebekahside</v>
      </c>
      <c r="AF122" t="str" cm="1">
        <f t="array" ref="AF122">_xlfn.XLOOKUP(Orders_C[[#This Row],[Store_ID]],Stores_c[[#All],[Store_ID]],Stores_c[[#All],[Manager_Name]])</f>
        <v>Mark Ray</v>
      </c>
      <c r="AG122" t="str" cm="1">
        <f t="array" ref="AG122">_xlfn.XLOOKUP(Orders_C[[#This Row],[Store_ID]],Stores_c[[#All],[Store_ID]],Stores_c[[#All],[Store_Type]])</f>
        <v>Drive-Thru</v>
      </c>
    </row>
    <row r="123" spans="1:33" x14ac:dyDescent="0.25">
      <c r="A123">
        <v>7467</v>
      </c>
      <c r="B123" s="1">
        <v>46029</v>
      </c>
      <c r="C123" s="2">
        <v>0.79502314814814812</v>
      </c>
      <c r="D123">
        <v>1452</v>
      </c>
      <c r="E123">
        <v>201</v>
      </c>
      <c r="F123">
        <v>457</v>
      </c>
      <c r="G123">
        <v>333</v>
      </c>
      <c r="H123">
        <v>1</v>
      </c>
      <c r="I123">
        <v>189</v>
      </c>
      <c r="J123">
        <v>10</v>
      </c>
      <c r="K123">
        <v>9.4500000000000011</v>
      </c>
      <c r="L123">
        <v>188.45</v>
      </c>
      <c r="M123" t="s">
        <v>19</v>
      </c>
      <c r="N123" t="s">
        <v>23</v>
      </c>
      <c r="O123">
        <v>42</v>
      </c>
      <c r="P123">
        <v>5</v>
      </c>
      <c r="Q123" t="s">
        <v>1490</v>
      </c>
      <c r="R123">
        <v>505</v>
      </c>
      <c r="S123" s="3">
        <v>0.1</v>
      </c>
      <c r="T123" s="6">
        <v>75.05</v>
      </c>
      <c r="U123" t="s">
        <v>6330</v>
      </c>
      <c r="V123">
        <v>2026</v>
      </c>
      <c r="W123" t="s">
        <v>6331</v>
      </c>
      <c r="X123" t="str">
        <f>_xlfn.XLOOKUP(Orders_C[[#This Row],[Product_ID]],Products_C[Product_ID],Products_C[Product_Name])</f>
        <v>Chicken Wings</v>
      </c>
      <c r="Y123" t="str">
        <f>_xlfn.XLOOKUP(Orders_C[[#This Row],[Product_ID]],Products_C[Product_ID],Products_C[Category])</f>
        <v>Burger</v>
      </c>
      <c r="Z123" t="str">
        <f>_xlfn.XLOOKUP(Orders_C[[#This Row],[Store_ID]],Stores_c[Store_ID],Stores_c[City])</f>
        <v>Lake Nicholasburgh</v>
      </c>
      <c r="AA123" t="str">
        <f>_xlfn.XLOOKUP(Orders_C[[#This Row],[Customer_ID]],Customers_c[Customer_ID],Customers_c[Customer_Name])</f>
        <v>Melissa York</v>
      </c>
      <c r="AB123" s="6">
        <f>Orders_C[[#This Row],[Quantity]]*Orders_C[[#This Row],[Unit_Price]]*(1-Orders_C[[#This Row],[Discount %]])+Orders_C[[#This Row],[Tax]]</f>
        <v>179.54999999999998</v>
      </c>
      <c r="AC123" s="9">
        <f>(Orders_C[[#This Row],[Unit_Price]]*Orders_C[[#This Row],[Quantity]])-Orders_C[[#This Row],[Discount]]+Orders_C[[#This Row],[Tax]]</f>
        <v>188.45</v>
      </c>
      <c r="AD123" t="str">
        <f>IF(COUNTIF(Orders_C[[#All],[Customer_ID]],Orders_C[[#This Row],[Customer_ID]])&gt;1,"Repeat","New")</f>
        <v>Repeat</v>
      </c>
      <c r="AE123" t="str" cm="1">
        <f t="array" ref="AE123">_xlfn.XLOOKUP(Orders_C[[#This Row],[Store_ID]],Stores_c[[#All],[Store_ID]],Stores_c[[#All],[City]])</f>
        <v>Lake Nicholasburgh</v>
      </c>
      <c r="AF123" t="str" cm="1">
        <f t="array" ref="AF123">_xlfn.XLOOKUP(Orders_C[[#This Row],[Store_ID]],Stores_c[[#All],[Store_ID]],Stores_c[[#All],[Manager_Name]])</f>
        <v>Maurice Garcia</v>
      </c>
      <c r="AG123" t="str" cm="1">
        <f t="array" ref="AG123">_xlfn.XLOOKUP(Orders_C[[#This Row],[Store_ID]],Stores_c[[#All],[Store_ID]],Stores_c[[#All],[Store_Type]])</f>
        <v>Mall</v>
      </c>
    </row>
    <row r="124" spans="1:33" x14ac:dyDescent="0.25">
      <c r="A124">
        <v>6314</v>
      </c>
      <c r="B124" s="1">
        <v>45931</v>
      </c>
      <c r="C124" s="2">
        <v>0.65201388888888889</v>
      </c>
      <c r="D124">
        <v>1023</v>
      </c>
      <c r="E124">
        <v>202</v>
      </c>
      <c r="F124">
        <v>533</v>
      </c>
      <c r="G124">
        <v>330</v>
      </c>
      <c r="H124">
        <v>1</v>
      </c>
      <c r="I124">
        <v>167</v>
      </c>
      <c r="J124">
        <v>0</v>
      </c>
      <c r="K124">
        <v>8.35</v>
      </c>
      <c r="L124">
        <v>175.35</v>
      </c>
      <c r="M124" t="s">
        <v>20</v>
      </c>
      <c r="N124" t="s">
        <v>22</v>
      </c>
      <c r="O124">
        <v>39</v>
      </c>
      <c r="P124">
        <v>5</v>
      </c>
      <c r="Q124" t="s">
        <v>337</v>
      </c>
      <c r="R124">
        <v>501</v>
      </c>
      <c r="S124" s="3">
        <v>0</v>
      </c>
      <c r="T124" s="6">
        <v>75.149999999999991</v>
      </c>
      <c r="U124" t="s">
        <v>6332</v>
      </c>
      <c r="V124">
        <v>2025</v>
      </c>
      <c r="W124" t="s">
        <v>6329</v>
      </c>
      <c r="X124" t="str">
        <f>_xlfn.XLOOKUP(Orders_C[[#This Row],[Product_ID]],Products_C[Product_ID],Products_C[Product_Name])</f>
        <v>Rice Bowl</v>
      </c>
      <c r="Y124" t="str">
        <f>_xlfn.XLOOKUP(Orders_C[[#This Row],[Product_ID]],Products_C[Product_ID],Products_C[Category])</f>
        <v>Beverage</v>
      </c>
      <c r="Z124" t="str">
        <f>_xlfn.XLOOKUP(Orders_C[[#This Row],[Store_ID]],Stores_c[Store_ID],Stores_c[City])</f>
        <v>Rebekahside</v>
      </c>
      <c r="AA124" t="str">
        <f>_xlfn.XLOOKUP(Orders_C[[#This Row],[Customer_ID]],Customers_c[Customer_ID],Customers_c[Customer_Name])</f>
        <v>Brianna Thompson</v>
      </c>
      <c r="AB124" s="6">
        <f>Orders_C[[#This Row],[Quantity]]*Orders_C[[#This Row],[Unit_Price]]*(1-Orders_C[[#This Row],[Discount %]])+Orders_C[[#This Row],[Tax]]</f>
        <v>175.35</v>
      </c>
      <c r="AC124" s="9">
        <f>(Orders_C[[#This Row],[Unit_Price]]*Orders_C[[#This Row],[Quantity]])-Orders_C[[#This Row],[Discount]]+Orders_C[[#This Row],[Tax]]</f>
        <v>175.35</v>
      </c>
      <c r="AD124" t="str">
        <f>IF(COUNTIF(Orders_C[[#All],[Customer_ID]],Orders_C[[#This Row],[Customer_ID]])&gt;1,"Repeat","New")</f>
        <v>Repeat</v>
      </c>
      <c r="AE124" t="str" cm="1">
        <f t="array" ref="AE124">_xlfn.XLOOKUP(Orders_C[[#This Row],[Store_ID]],Stores_c[[#All],[Store_ID]],Stores_c[[#All],[City]])</f>
        <v>Rebekahside</v>
      </c>
      <c r="AF124" t="str" cm="1">
        <f t="array" ref="AF124">_xlfn.XLOOKUP(Orders_C[[#This Row],[Store_ID]],Stores_c[[#All],[Store_ID]],Stores_c[[#All],[Manager_Name]])</f>
        <v>Mark Ray</v>
      </c>
      <c r="AG124" t="str" cm="1">
        <f t="array" ref="AG124">_xlfn.XLOOKUP(Orders_C[[#This Row],[Store_ID]],Stores_c[[#All],[Store_ID]],Stores_c[[#All],[Store_Type]])</f>
        <v>Drive-Thru</v>
      </c>
    </row>
    <row r="125" spans="1:33" x14ac:dyDescent="0.25">
      <c r="A125">
        <v>7591</v>
      </c>
      <c r="B125" s="1">
        <v>46015</v>
      </c>
      <c r="C125" s="2">
        <v>0.20773148148148149</v>
      </c>
      <c r="D125">
        <v>1617</v>
      </c>
      <c r="E125">
        <v>206</v>
      </c>
      <c r="F125">
        <v>516</v>
      </c>
      <c r="G125">
        <v>319</v>
      </c>
      <c r="H125">
        <v>1</v>
      </c>
      <c r="I125">
        <v>167</v>
      </c>
      <c r="J125">
        <v>0</v>
      </c>
      <c r="K125">
        <v>8.35</v>
      </c>
      <c r="L125">
        <v>175.35</v>
      </c>
      <c r="M125" t="s">
        <v>18</v>
      </c>
      <c r="N125" t="s">
        <v>22</v>
      </c>
      <c r="O125">
        <v>25</v>
      </c>
      <c r="P125">
        <v>4</v>
      </c>
      <c r="Q125" t="s">
        <v>1614</v>
      </c>
      <c r="R125">
        <v>508</v>
      </c>
      <c r="S125" s="3">
        <v>0</v>
      </c>
      <c r="T125" s="6">
        <v>75.149999999999991</v>
      </c>
      <c r="U125" t="s">
        <v>6328</v>
      </c>
      <c r="V125">
        <v>2025</v>
      </c>
      <c r="W125" t="s">
        <v>6329</v>
      </c>
      <c r="X125" t="str">
        <f>_xlfn.XLOOKUP(Orders_C[[#This Row],[Product_ID]],Products_C[Product_ID],Products_C[Product_Name])</f>
        <v>Chocolate Lava Cake</v>
      </c>
      <c r="Y125" t="str">
        <f>_xlfn.XLOOKUP(Orders_C[[#This Row],[Product_ID]],Products_C[Product_ID],Products_C[Category])</f>
        <v>Beverage</v>
      </c>
      <c r="Z125" t="str">
        <f>_xlfn.XLOOKUP(Orders_C[[#This Row],[Store_ID]],Stores_c[Store_ID],Stores_c[City])</f>
        <v>West Matthew</v>
      </c>
      <c r="AA125" t="str">
        <f>_xlfn.XLOOKUP(Orders_C[[#This Row],[Customer_ID]],Customers_c[Customer_ID],Customers_c[Customer_Name])</f>
        <v>Joshua Harrell</v>
      </c>
      <c r="AB125" s="6">
        <f>Orders_C[[#This Row],[Quantity]]*Orders_C[[#This Row],[Unit_Price]]*(1-Orders_C[[#This Row],[Discount %]])+Orders_C[[#This Row],[Tax]]</f>
        <v>175.35</v>
      </c>
      <c r="AC125" s="9">
        <f>(Orders_C[[#This Row],[Unit_Price]]*Orders_C[[#This Row],[Quantity]])-Orders_C[[#This Row],[Discount]]+Orders_C[[#This Row],[Tax]]</f>
        <v>175.35</v>
      </c>
      <c r="AD125" t="str">
        <f>IF(COUNTIF(Orders_C[[#All],[Customer_ID]],Orders_C[[#This Row],[Customer_ID]])&gt;1,"Repeat","New")</f>
        <v>Repeat</v>
      </c>
      <c r="AE125" t="str" cm="1">
        <f t="array" ref="AE125">_xlfn.XLOOKUP(Orders_C[[#This Row],[Store_ID]],Stores_c[[#All],[Store_ID]],Stores_c[[#All],[City]])</f>
        <v>West Matthew</v>
      </c>
      <c r="AF125" t="str" cm="1">
        <f t="array" ref="AF125">_xlfn.XLOOKUP(Orders_C[[#This Row],[Store_ID]],Stores_c[[#All],[Store_ID]],Stores_c[[#All],[Manager_Name]])</f>
        <v>Miguel Kidd</v>
      </c>
      <c r="AG125" t="str" cm="1">
        <f t="array" ref="AG125">_xlfn.XLOOKUP(Orders_C[[#This Row],[Store_ID]],Stores_c[[#All],[Store_ID]],Stores_c[[#All],[Store_Type]])</f>
        <v>Drive-Thru</v>
      </c>
    </row>
    <row r="126" spans="1:33" x14ac:dyDescent="0.25">
      <c r="A126">
        <v>9623</v>
      </c>
      <c r="B126" s="1">
        <v>45985</v>
      </c>
      <c r="C126" s="2">
        <v>0.10052083333333334</v>
      </c>
      <c r="D126">
        <v>1768</v>
      </c>
      <c r="E126">
        <v>202</v>
      </c>
      <c r="F126">
        <v>504</v>
      </c>
      <c r="G126">
        <v>314</v>
      </c>
      <c r="H126">
        <v>1</v>
      </c>
      <c r="I126">
        <v>201</v>
      </c>
      <c r="J126">
        <v>15</v>
      </c>
      <c r="K126">
        <v>10.050000000000001</v>
      </c>
      <c r="L126">
        <v>196.05</v>
      </c>
      <c r="M126" t="s">
        <v>18</v>
      </c>
      <c r="N126" t="s">
        <v>23</v>
      </c>
      <c r="O126">
        <v>25</v>
      </c>
      <c r="P126">
        <v>3</v>
      </c>
      <c r="Q126" t="s">
        <v>3646</v>
      </c>
      <c r="R126">
        <v>509</v>
      </c>
      <c r="S126" s="3">
        <v>0.15</v>
      </c>
      <c r="T126" s="6">
        <v>75.450000000000017</v>
      </c>
      <c r="U126" t="s">
        <v>6336</v>
      </c>
      <c r="V126">
        <v>2025</v>
      </c>
      <c r="W126" t="s">
        <v>6329</v>
      </c>
      <c r="X126" t="str">
        <f>_xlfn.XLOOKUP(Orders_C[[#This Row],[Product_ID]],Products_C[Product_ID],Products_C[Product_Name])</f>
        <v>Wrap</v>
      </c>
      <c r="Y126" t="str">
        <f>_xlfn.XLOOKUP(Orders_C[[#This Row],[Product_ID]],Products_C[Product_ID],Products_C[Category])</f>
        <v>Burger</v>
      </c>
      <c r="Z126" t="str">
        <f>_xlfn.XLOOKUP(Orders_C[[#This Row],[Store_ID]],Stores_c[Store_ID],Stores_c[City])</f>
        <v>Rebekahside</v>
      </c>
      <c r="AA126" t="str">
        <f>_xlfn.XLOOKUP(Orders_C[[#This Row],[Customer_ID]],Customers_c[Customer_ID],Customers_c[Customer_Name])</f>
        <v>Joseph Ward</v>
      </c>
      <c r="AB126" s="6">
        <f>Orders_C[[#This Row],[Quantity]]*Orders_C[[#This Row],[Unit_Price]]*(1-Orders_C[[#This Row],[Discount %]])+Orders_C[[#This Row],[Tax]]</f>
        <v>180.9</v>
      </c>
      <c r="AC126" s="9">
        <f>(Orders_C[[#This Row],[Unit_Price]]*Orders_C[[#This Row],[Quantity]])-Orders_C[[#This Row],[Discount]]+Orders_C[[#This Row],[Tax]]</f>
        <v>196.05</v>
      </c>
      <c r="AD126" t="str">
        <f>IF(COUNTIF(Orders_C[[#All],[Customer_ID]],Orders_C[[#This Row],[Customer_ID]])&gt;1,"Repeat","New")</f>
        <v>Repeat</v>
      </c>
      <c r="AE126" t="str" cm="1">
        <f t="array" ref="AE126">_xlfn.XLOOKUP(Orders_C[[#This Row],[Store_ID]],Stores_c[[#All],[Store_ID]],Stores_c[[#All],[City]])</f>
        <v>Rebekahside</v>
      </c>
      <c r="AF126" t="str" cm="1">
        <f t="array" ref="AF126">_xlfn.XLOOKUP(Orders_C[[#This Row],[Store_ID]],Stores_c[[#All],[Store_ID]],Stores_c[[#All],[Manager_Name]])</f>
        <v>Mark Ray</v>
      </c>
      <c r="AG126" t="str" cm="1">
        <f t="array" ref="AG126">_xlfn.XLOOKUP(Orders_C[[#This Row],[Store_ID]],Stores_c[[#All],[Store_ID]],Stores_c[[#All],[Store_Type]])</f>
        <v>Drive-Thru</v>
      </c>
    </row>
    <row r="127" spans="1:33" x14ac:dyDescent="0.25">
      <c r="A127">
        <v>7813</v>
      </c>
      <c r="B127" s="1">
        <v>46030</v>
      </c>
      <c r="C127" s="2">
        <v>0.35866898148148146</v>
      </c>
      <c r="D127">
        <v>1287</v>
      </c>
      <c r="E127">
        <v>203</v>
      </c>
      <c r="F127">
        <v>494</v>
      </c>
      <c r="G127">
        <v>310</v>
      </c>
      <c r="H127">
        <v>1</v>
      </c>
      <c r="I127">
        <v>179</v>
      </c>
      <c r="J127">
        <v>5</v>
      </c>
      <c r="K127">
        <v>8.9500000000000011</v>
      </c>
      <c r="L127">
        <v>182.95</v>
      </c>
      <c r="M127" t="s">
        <v>18</v>
      </c>
      <c r="N127" t="s">
        <v>23</v>
      </c>
      <c r="O127">
        <v>46</v>
      </c>
      <c r="P127">
        <v>2</v>
      </c>
      <c r="Q127" t="s">
        <v>1836</v>
      </c>
      <c r="R127">
        <v>502</v>
      </c>
      <c r="S127" s="3">
        <v>0.05</v>
      </c>
      <c r="T127" s="6">
        <v>75.55</v>
      </c>
      <c r="U127" t="s">
        <v>6330</v>
      </c>
      <c r="V127">
        <v>2026</v>
      </c>
      <c r="W127" t="s">
        <v>6331</v>
      </c>
      <c r="X127" t="str">
        <f>_xlfn.XLOOKUP(Orders_C[[#This Row],[Product_ID]],Products_C[Product_ID],Products_C[Product_Name])</f>
        <v>Chicken Bucket</v>
      </c>
      <c r="Y127" t="str">
        <f>_xlfn.XLOOKUP(Orders_C[[#This Row],[Product_ID]],Products_C[Product_ID],Products_C[Category])</f>
        <v>Chicken</v>
      </c>
      <c r="Z127" t="str">
        <f>_xlfn.XLOOKUP(Orders_C[[#This Row],[Store_ID]],Stores_c[Store_ID],Stores_c[City])</f>
        <v>Lake Williammouth</v>
      </c>
      <c r="AA127" t="str">
        <f>_xlfn.XLOOKUP(Orders_C[[#This Row],[Customer_ID]],Customers_c[Customer_ID],Customers_c[Customer_Name])</f>
        <v>Tammy Harding</v>
      </c>
      <c r="AB127" s="6">
        <f>Orders_C[[#This Row],[Quantity]]*Orders_C[[#This Row],[Unit_Price]]*(1-Orders_C[[#This Row],[Discount %]])+Orders_C[[#This Row],[Tax]]</f>
        <v>178.99999999999997</v>
      </c>
      <c r="AC127" s="9">
        <f>(Orders_C[[#This Row],[Unit_Price]]*Orders_C[[#This Row],[Quantity]])-Orders_C[[#This Row],[Discount]]+Orders_C[[#This Row],[Tax]]</f>
        <v>182.95</v>
      </c>
      <c r="AD127" t="str">
        <f>IF(COUNTIF(Orders_C[[#All],[Customer_ID]],Orders_C[[#This Row],[Customer_ID]])&gt;1,"Repeat","New")</f>
        <v>Repeat</v>
      </c>
      <c r="AE127" t="str" cm="1">
        <f t="array" ref="AE127">_xlfn.XLOOKUP(Orders_C[[#This Row],[Store_ID]],Stores_c[[#All],[Store_ID]],Stores_c[[#All],[City]])</f>
        <v>Lake Williammouth</v>
      </c>
      <c r="AF127" t="str" cm="1">
        <f t="array" ref="AF127">_xlfn.XLOOKUP(Orders_C[[#This Row],[Store_ID]],Stores_c[[#All],[Store_ID]],Stores_c[[#All],[Manager_Name]])</f>
        <v>Stephanie Dominguez</v>
      </c>
      <c r="AG127" t="str" cm="1">
        <f t="array" ref="AG127">_xlfn.XLOOKUP(Orders_C[[#This Row],[Store_ID]],Stores_c[[#All],[Store_ID]],Stores_c[[#All],[Store_Type]])</f>
        <v>Drive-Thru</v>
      </c>
    </row>
    <row r="128" spans="1:33" x14ac:dyDescent="0.25">
      <c r="A128">
        <v>8695</v>
      </c>
      <c r="B128" s="1">
        <v>45763</v>
      </c>
      <c r="C128" s="2">
        <v>0.60775462962962967</v>
      </c>
      <c r="D128">
        <v>1096</v>
      </c>
      <c r="E128">
        <v>201</v>
      </c>
      <c r="F128">
        <v>450</v>
      </c>
      <c r="G128">
        <v>320</v>
      </c>
      <c r="H128">
        <v>1</v>
      </c>
      <c r="I128">
        <v>202</v>
      </c>
      <c r="J128">
        <v>15</v>
      </c>
      <c r="K128">
        <v>10.1</v>
      </c>
      <c r="L128">
        <v>197.1</v>
      </c>
      <c r="M128" t="s">
        <v>19</v>
      </c>
      <c r="N128" t="s">
        <v>22</v>
      </c>
      <c r="O128">
        <v>40</v>
      </c>
      <c r="P128">
        <v>4</v>
      </c>
      <c r="Q128" t="s">
        <v>2718</v>
      </c>
      <c r="R128">
        <v>501</v>
      </c>
      <c r="S128" s="3">
        <v>0.15</v>
      </c>
      <c r="T128" s="6">
        <v>75.900000000000006</v>
      </c>
      <c r="U128" t="s">
        <v>6337</v>
      </c>
      <c r="V128">
        <v>2025</v>
      </c>
      <c r="W128" t="s">
        <v>6329</v>
      </c>
      <c r="X128" t="str">
        <f>_xlfn.XLOOKUP(Orders_C[[#This Row],[Product_ID]],Products_C[Product_ID],Products_C[Product_Name])</f>
        <v>Rice Bowl</v>
      </c>
      <c r="Y128" t="str">
        <f>_xlfn.XLOOKUP(Orders_C[[#This Row],[Product_ID]],Products_C[Product_ID],Products_C[Category])</f>
        <v>Beverage</v>
      </c>
      <c r="Z128" t="str">
        <f>_xlfn.XLOOKUP(Orders_C[[#This Row],[Store_ID]],Stores_c[Store_ID],Stores_c[City])</f>
        <v>Lake Nicholasburgh</v>
      </c>
      <c r="AA128" t="str">
        <f>_xlfn.XLOOKUP(Orders_C[[#This Row],[Customer_ID]],Customers_c[Customer_ID],Customers_c[Customer_Name])</f>
        <v>Michelle Lopez</v>
      </c>
      <c r="AB128" s="6">
        <f>Orders_C[[#This Row],[Quantity]]*Orders_C[[#This Row],[Unit_Price]]*(1-Orders_C[[#This Row],[Discount %]])+Orders_C[[#This Row],[Tax]]</f>
        <v>181.79999999999998</v>
      </c>
      <c r="AC128" s="9">
        <f>(Orders_C[[#This Row],[Unit_Price]]*Orders_C[[#This Row],[Quantity]])-Orders_C[[#This Row],[Discount]]+Orders_C[[#This Row],[Tax]]</f>
        <v>197.1</v>
      </c>
      <c r="AD128" t="str">
        <f>IF(COUNTIF(Orders_C[[#All],[Customer_ID]],Orders_C[[#This Row],[Customer_ID]])&gt;1,"Repeat","New")</f>
        <v>Repeat</v>
      </c>
      <c r="AE128" t="str" cm="1">
        <f t="array" ref="AE128">_xlfn.XLOOKUP(Orders_C[[#This Row],[Store_ID]],Stores_c[[#All],[Store_ID]],Stores_c[[#All],[City]])</f>
        <v>Lake Nicholasburgh</v>
      </c>
      <c r="AF128" t="str" cm="1">
        <f t="array" ref="AF128">_xlfn.XLOOKUP(Orders_C[[#This Row],[Store_ID]],Stores_c[[#All],[Store_ID]],Stores_c[[#All],[Manager_Name]])</f>
        <v>Maurice Garcia</v>
      </c>
      <c r="AG128" t="str" cm="1">
        <f t="array" ref="AG128">_xlfn.XLOOKUP(Orders_C[[#This Row],[Store_ID]],Stores_c[[#All],[Store_ID]],Stores_c[[#All],[Store_Type]])</f>
        <v>Mall</v>
      </c>
    </row>
    <row r="129" spans="1:33" x14ac:dyDescent="0.25">
      <c r="A129">
        <v>9172</v>
      </c>
      <c r="B129" s="1">
        <v>45816</v>
      </c>
      <c r="C129" s="2">
        <v>0.36628472222222225</v>
      </c>
      <c r="D129">
        <v>1283</v>
      </c>
      <c r="E129">
        <v>215</v>
      </c>
      <c r="F129">
        <v>404</v>
      </c>
      <c r="G129">
        <v>330</v>
      </c>
      <c r="H129">
        <v>1</v>
      </c>
      <c r="I129">
        <v>202</v>
      </c>
      <c r="J129">
        <v>15</v>
      </c>
      <c r="K129">
        <v>10.1</v>
      </c>
      <c r="L129">
        <v>197.1</v>
      </c>
      <c r="M129" t="s">
        <v>19</v>
      </c>
      <c r="N129" t="s">
        <v>23</v>
      </c>
      <c r="O129">
        <v>46</v>
      </c>
      <c r="P129">
        <v>2</v>
      </c>
      <c r="Q129" t="s">
        <v>3195</v>
      </c>
      <c r="R129">
        <v>503</v>
      </c>
      <c r="S129" s="3">
        <v>0.15</v>
      </c>
      <c r="T129" s="6">
        <v>75.900000000000006</v>
      </c>
      <c r="U129" t="s">
        <v>6340</v>
      </c>
      <c r="V129">
        <v>2025</v>
      </c>
      <c r="W129" t="s">
        <v>6331</v>
      </c>
      <c r="X129" t="str">
        <f>_xlfn.XLOOKUP(Orders_C[[#This Row],[Product_ID]],Products_C[Product_ID],Products_C[Product_Name])</f>
        <v>Rice Bowl</v>
      </c>
      <c r="Y129" t="str">
        <f>_xlfn.XLOOKUP(Orders_C[[#This Row],[Product_ID]],Products_C[Product_ID],Products_C[Category])</f>
        <v>Beverage</v>
      </c>
      <c r="Z129" t="str">
        <f>_xlfn.XLOOKUP(Orders_C[[#This Row],[Store_ID]],Stores_c[Store_ID],Stores_c[City])</f>
        <v>Sallyburgh</v>
      </c>
      <c r="AA129" t="str">
        <f>_xlfn.XLOOKUP(Orders_C[[#This Row],[Customer_ID]],Customers_c[Customer_ID],Customers_c[Customer_Name])</f>
        <v>Michael Lynch</v>
      </c>
      <c r="AB129" s="6">
        <f>Orders_C[[#This Row],[Quantity]]*Orders_C[[#This Row],[Unit_Price]]*(1-Orders_C[[#This Row],[Discount %]])+Orders_C[[#This Row],[Tax]]</f>
        <v>181.79999999999998</v>
      </c>
      <c r="AC129" s="9">
        <f>(Orders_C[[#This Row],[Unit_Price]]*Orders_C[[#This Row],[Quantity]])-Orders_C[[#This Row],[Discount]]+Orders_C[[#This Row],[Tax]]</f>
        <v>197.1</v>
      </c>
      <c r="AD129" t="str">
        <f>IF(COUNTIF(Orders_C[[#All],[Customer_ID]],Orders_C[[#This Row],[Customer_ID]])&gt;1,"Repeat","New")</f>
        <v>Repeat</v>
      </c>
      <c r="AE129" t="str" cm="1">
        <f t="array" ref="AE129">_xlfn.XLOOKUP(Orders_C[[#This Row],[Store_ID]],Stores_c[[#All],[Store_ID]],Stores_c[[#All],[City]])</f>
        <v>Sallyburgh</v>
      </c>
      <c r="AF129" t="str" cm="1">
        <f t="array" ref="AF129">_xlfn.XLOOKUP(Orders_C[[#This Row],[Store_ID]],Stores_c[[#All],[Store_ID]],Stores_c[[#All],[Manager_Name]])</f>
        <v>Benjamin Mccoy</v>
      </c>
      <c r="AG129" t="str" cm="1">
        <f t="array" ref="AG129">_xlfn.XLOOKUP(Orders_C[[#This Row],[Store_ID]],Stores_c[[#All],[Store_ID]],Stores_c[[#All],[Store_Type]])</f>
        <v>Drive-Thru</v>
      </c>
    </row>
    <row r="130" spans="1:33" x14ac:dyDescent="0.25">
      <c r="A130">
        <v>9571</v>
      </c>
      <c r="B130" s="1">
        <v>45763</v>
      </c>
      <c r="C130" s="2">
        <v>0.27756944444444442</v>
      </c>
      <c r="D130">
        <v>1551</v>
      </c>
      <c r="E130">
        <v>215</v>
      </c>
      <c r="F130">
        <v>446</v>
      </c>
      <c r="G130">
        <v>324</v>
      </c>
      <c r="H130">
        <v>1</v>
      </c>
      <c r="I130">
        <v>202</v>
      </c>
      <c r="J130">
        <v>15</v>
      </c>
      <c r="K130">
        <v>10.1</v>
      </c>
      <c r="L130">
        <v>197.1</v>
      </c>
      <c r="M130" t="s">
        <v>19</v>
      </c>
      <c r="N130" t="s">
        <v>22</v>
      </c>
      <c r="O130">
        <v>20</v>
      </c>
      <c r="P130">
        <v>2</v>
      </c>
      <c r="Q130" t="s">
        <v>3594</v>
      </c>
      <c r="R130">
        <v>501</v>
      </c>
      <c r="S130" s="3">
        <v>0.15</v>
      </c>
      <c r="T130" s="6">
        <v>75.900000000000006</v>
      </c>
      <c r="U130" t="s">
        <v>6337</v>
      </c>
      <c r="V130">
        <v>2025</v>
      </c>
      <c r="W130" t="s">
        <v>6333</v>
      </c>
      <c r="X130" t="str">
        <f>_xlfn.XLOOKUP(Orders_C[[#This Row],[Product_ID]],Products_C[Product_ID],Products_C[Product_Name])</f>
        <v>Krushers</v>
      </c>
      <c r="Y130" t="str">
        <f>_xlfn.XLOOKUP(Orders_C[[#This Row],[Product_ID]],Products_C[Product_ID],Products_C[Category])</f>
        <v>Dessert</v>
      </c>
      <c r="Z130" t="str">
        <f>_xlfn.XLOOKUP(Orders_C[[#This Row],[Store_ID]],Stores_c[Store_ID],Stores_c[City])</f>
        <v>Sallyburgh</v>
      </c>
      <c r="AA130" t="str">
        <f>_xlfn.XLOOKUP(Orders_C[[#This Row],[Customer_ID]],Customers_c[Customer_ID],Customers_c[Customer_Name])</f>
        <v>Bradley Johnson</v>
      </c>
      <c r="AB130" s="6">
        <f>Orders_C[[#This Row],[Quantity]]*Orders_C[[#This Row],[Unit_Price]]*(1-Orders_C[[#This Row],[Discount %]])+Orders_C[[#This Row],[Tax]]</f>
        <v>181.79999999999998</v>
      </c>
      <c r="AC130" s="9">
        <f>(Orders_C[[#This Row],[Unit_Price]]*Orders_C[[#This Row],[Quantity]])-Orders_C[[#This Row],[Discount]]+Orders_C[[#This Row],[Tax]]</f>
        <v>197.1</v>
      </c>
      <c r="AD130" t="str">
        <f>IF(COUNTIF(Orders_C[[#All],[Customer_ID]],Orders_C[[#This Row],[Customer_ID]])&gt;1,"Repeat","New")</f>
        <v>Repeat</v>
      </c>
      <c r="AE130" t="str" cm="1">
        <f t="array" ref="AE130">_xlfn.XLOOKUP(Orders_C[[#This Row],[Store_ID]],Stores_c[[#All],[Store_ID]],Stores_c[[#All],[City]])</f>
        <v>Sallyburgh</v>
      </c>
      <c r="AF130" t="str" cm="1">
        <f t="array" ref="AF130">_xlfn.XLOOKUP(Orders_C[[#This Row],[Store_ID]],Stores_c[[#All],[Store_ID]],Stores_c[[#All],[Manager_Name]])</f>
        <v>Benjamin Mccoy</v>
      </c>
      <c r="AG130" t="str" cm="1">
        <f t="array" ref="AG130">_xlfn.XLOOKUP(Orders_C[[#This Row],[Store_ID]],Stores_c[[#All],[Store_ID]],Stores_c[[#All],[Store_Type]])</f>
        <v>Drive-Thru</v>
      </c>
    </row>
    <row r="131" spans="1:33" x14ac:dyDescent="0.25">
      <c r="A131">
        <v>10887</v>
      </c>
      <c r="B131" s="1">
        <v>45771</v>
      </c>
      <c r="C131" s="2">
        <v>0.92719907407407409</v>
      </c>
      <c r="D131">
        <v>1618</v>
      </c>
      <c r="E131">
        <v>206</v>
      </c>
      <c r="F131">
        <v>529</v>
      </c>
      <c r="G131">
        <v>337</v>
      </c>
      <c r="H131">
        <v>1</v>
      </c>
      <c r="I131">
        <v>202</v>
      </c>
      <c r="J131">
        <v>15</v>
      </c>
      <c r="K131">
        <v>10.1</v>
      </c>
      <c r="L131">
        <v>197.1</v>
      </c>
      <c r="M131" t="s">
        <v>20</v>
      </c>
      <c r="N131" t="s">
        <v>23</v>
      </c>
      <c r="O131">
        <v>51</v>
      </c>
      <c r="P131">
        <v>5</v>
      </c>
      <c r="Q131" t="s">
        <v>4910</v>
      </c>
      <c r="R131">
        <v>508</v>
      </c>
      <c r="S131" s="3">
        <v>0.15</v>
      </c>
      <c r="T131" s="6">
        <v>75.900000000000006</v>
      </c>
      <c r="U131" t="s">
        <v>6337</v>
      </c>
      <c r="V131">
        <v>2025</v>
      </c>
      <c r="W131" t="s">
        <v>6331</v>
      </c>
      <c r="X131" t="str">
        <f>_xlfn.XLOOKUP(Orders_C[[#This Row],[Product_ID]],Products_C[Product_ID],Products_C[Product_Name])</f>
        <v>Chocolate Lava Cake</v>
      </c>
      <c r="Y131" t="str">
        <f>_xlfn.XLOOKUP(Orders_C[[#This Row],[Product_ID]],Products_C[Product_ID],Products_C[Category])</f>
        <v>Chicken</v>
      </c>
      <c r="Z131" t="str">
        <f>_xlfn.XLOOKUP(Orders_C[[#This Row],[Store_ID]],Stores_c[Store_ID],Stores_c[City])</f>
        <v>West Matthew</v>
      </c>
      <c r="AA131" t="str">
        <f>_xlfn.XLOOKUP(Orders_C[[#This Row],[Customer_ID]],Customers_c[Customer_ID],Customers_c[Customer_Name])</f>
        <v>Lisa Rivera</v>
      </c>
      <c r="AB131" s="6">
        <f>Orders_C[[#This Row],[Quantity]]*Orders_C[[#This Row],[Unit_Price]]*(1-Orders_C[[#This Row],[Discount %]])+Orders_C[[#This Row],[Tax]]</f>
        <v>181.79999999999998</v>
      </c>
      <c r="AC131" s="9">
        <f>(Orders_C[[#This Row],[Unit_Price]]*Orders_C[[#This Row],[Quantity]])-Orders_C[[#This Row],[Discount]]+Orders_C[[#This Row],[Tax]]</f>
        <v>197.1</v>
      </c>
      <c r="AD131" t="str">
        <f>IF(COUNTIF(Orders_C[[#All],[Customer_ID]],Orders_C[[#This Row],[Customer_ID]])&gt;1,"Repeat","New")</f>
        <v>Repeat</v>
      </c>
      <c r="AE131" t="str" cm="1">
        <f t="array" ref="AE131">_xlfn.XLOOKUP(Orders_C[[#This Row],[Store_ID]],Stores_c[[#All],[Store_ID]],Stores_c[[#All],[City]])</f>
        <v>West Matthew</v>
      </c>
      <c r="AF131" t="str" cm="1">
        <f t="array" ref="AF131">_xlfn.XLOOKUP(Orders_C[[#This Row],[Store_ID]],Stores_c[[#All],[Store_ID]],Stores_c[[#All],[Manager_Name]])</f>
        <v>Miguel Kidd</v>
      </c>
      <c r="AG131" t="str" cm="1">
        <f t="array" ref="AG131">_xlfn.XLOOKUP(Orders_C[[#This Row],[Store_ID]],Stores_c[[#All],[Store_ID]],Stores_c[[#All],[Store_Type]])</f>
        <v>Drive-Thru</v>
      </c>
    </row>
    <row r="132" spans="1:33" x14ac:dyDescent="0.25">
      <c r="A132">
        <v>6079</v>
      </c>
      <c r="B132" s="1">
        <v>45922</v>
      </c>
      <c r="C132" s="2">
        <v>0.2341550925925926</v>
      </c>
      <c r="D132">
        <v>1896</v>
      </c>
      <c r="E132">
        <v>206</v>
      </c>
      <c r="F132">
        <v>529</v>
      </c>
      <c r="G132">
        <v>332</v>
      </c>
      <c r="H132">
        <v>1</v>
      </c>
      <c r="I132">
        <v>191</v>
      </c>
      <c r="J132">
        <v>10</v>
      </c>
      <c r="K132">
        <v>9.5500000000000007</v>
      </c>
      <c r="L132">
        <v>190.55</v>
      </c>
      <c r="M132" t="s">
        <v>20</v>
      </c>
      <c r="N132" t="s">
        <v>22</v>
      </c>
      <c r="O132">
        <v>25</v>
      </c>
      <c r="P132">
        <v>5</v>
      </c>
      <c r="Q132" t="s">
        <v>102</v>
      </c>
      <c r="R132">
        <v>503</v>
      </c>
      <c r="S132" s="3">
        <v>0.1</v>
      </c>
      <c r="T132" s="6">
        <v>75.950000000000017</v>
      </c>
      <c r="U132" t="s">
        <v>6335</v>
      </c>
      <c r="V132">
        <v>2025</v>
      </c>
      <c r="W132" t="s">
        <v>6329</v>
      </c>
      <c r="X132" t="str">
        <f>_xlfn.XLOOKUP(Orders_C[[#This Row],[Product_ID]],Products_C[Product_ID],Products_C[Product_Name])</f>
        <v>Zinger Burger</v>
      </c>
      <c r="Y132" t="str">
        <f>_xlfn.XLOOKUP(Orders_C[[#This Row],[Product_ID]],Products_C[Product_ID],Products_C[Category])</f>
        <v>Beverage</v>
      </c>
      <c r="Z132" t="str">
        <f>_xlfn.XLOOKUP(Orders_C[[#This Row],[Store_ID]],Stores_c[Store_ID],Stores_c[City])</f>
        <v>West Matthew</v>
      </c>
      <c r="AA132" t="str">
        <f>_xlfn.XLOOKUP(Orders_C[[#This Row],[Customer_ID]],Customers_c[Customer_ID],Customers_c[Customer_Name])</f>
        <v>Lisa Wyatt</v>
      </c>
      <c r="AB132" s="6">
        <f>Orders_C[[#This Row],[Quantity]]*Orders_C[[#This Row],[Unit_Price]]*(1-Orders_C[[#This Row],[Discount %]])+Orders_C[[#This Row],[Tax]]</f>
        <v>181.45000000000002</v>
      </c>
      <c r="AC132" s="9">
        <f>(Orders_C[[#This Row],[Unit_Price]]*Orders_C[[#This Row],[Quantity]])-Orders_C[[#This Row],[Discount]]+Orders_C[[#This Row],[Tax]]</f>
        <v>190.55</v>
      </c>
      <c r="AD132" t="str">
        <f>IF(COUNTIF(Orders_C[[#All],[Customer_ID]],Orders_C[[#This Row],[Customer_ID]])&gt;1,"Repeat","New")</f>
        <v>Repeat</v>
      </c>
      <c r="AE132" t="str" cm="1">
        <f t="array" ref="AE132">_xlfn.XLOOKUP(Orders_C[[#This Row],[Store_ID]],Stores_c[[#All],[Store_ID]],Stores_c[[#All],[City]])</f>
        <v>West Matthew</v>
      </c>
      <c r="AF132" t="str" cm="1">
        <f t="array" ref="AF132">_xlfn.XLOOKUP(Orders_C[[#This Row],[Store_ID]],Stores_c[[#All],[Store_ID]],Stores_c[[#All],[Manager_Name]])</f>
        <v>Miguel Kidd</v>
      </c>
      <c r="AG132" t="str" cm="1">
        <f t="array" ref="AG132">_xlfn.XLOOKUP(Orders_C[[#This Row],[Store_ID]],Stores_c[[#All],[Store_ID]],Stores_c[[#All],[Store_Type]])</f>
        <v>Drive-Thru</v>
      </c>
    </row>
    <row r="133" spans="1:33" x14ac:dyDescent="0.25">
      <c r="A133">
        <v>7746</v>
      </c>
      <c r="B133" s="1">
        <v>45764</v>
      </c>
      <c r="C133" s="2">
        <v>0.89637731481481486</v>
      </c>
      <c r="D133">
        <v>1360</v>
      </c>
      <c r="E133">
        <v>215</v>
      </c>
      <c r="F133">
        <v>411</v>
      </c>
      <c r="G133">
        <v>316</v>
      </c>
      <c r="H133">
        <v>1</v>
      </c>
      <c r="I133">
        <v>191</v>
      </c>
      <c r="J133">
        <v>10</v>
      </c>
      <c r="K133">
        <v>9.5500000000000007</v>
      </c>
      <c r="L133">
        <v>190.55</v>
      </c>
      <c r="M133" t="s">
        <v>20</v>
      </c>
      <c r="N133" t="s">
        <v>21</v>
      </c>
      <c r="O133">
        <v>24</v>
      </c>
      <c r="P133">
        <v>5</v>
      </c>
      <c r="Q133" t="s">
        <v>1769</v>
      </c>
      <c r="R133">
        <v>504</v>
      </c>
      <c r="S133" s="3">
        <v>0.1</v>
      </c>
      <c r="T133" s="6">
        <v>75.950000000000017</v>
      </c>
      <c r="U133" t="s">
        <v>6337</v>
      </c>
      <c r="V133">
        <v>2025</v>
      </c>
      <c r="W133" t="s">
        <v>6329</v>
      </c>
      <c r="X133" t="str">
        <f>_xlfn.XLOOKUP(Orders_C[[#This Row],[Product_ID]],Products_C[Product_ID],Products_C[Product_Name])</f>
        <v>Popcorn Chicken</v>
      </c>
      <c r="Y133" t="str">
        <f>_xlfn.XLOOKUP(Orders_C[[#This Row],[Product_ID]],Products_C[Product_ID],Products_C[Category])</f>
        <v>Dessert</v>
      </c>
      <c r="Z133" t="str">
        <f>_xlfn.XLOOKUP(Orders_C[[#This Row],[Store_ID]],Stores_c[Store_ID],Stores_c[City])</f>
        <v>Sallyburgh</v>
      </c>
      <c r="AA133" t="str">
        <f>_xlfn.XLOOKUP(Orders_C[[#This Row],[Customer_ID]],Customers_c[Customer_ID],Customers_c[Customer_Name])</f>
        <v>Nicholas Rodriguez</v>
      </c>
      <c r="AB133" s="6">
        <f>Orders_C[[#This Row],[Quantity]]*Orders_C[[#This Row],[Unit_Price]]*(1-Orders_C[[#This Row],[Discount %]])+Orders_C[[#This Row],[Tax]]</f>
        <v>181.45000000000002</v>
      </c>
      <c r="AC133" s="9">
        <f>(Orders_C[[#This Row],[Unit_Price]]*Orders_C[[#This Row],[Quantity]])-Orders_C[[#This Row],[Discount]]+Orders_C[[#This Row],[Tax]]</f>
        <v>190.55</v>
      </c>
      <c r="AD133" t="str">
        <f>IF(COUNTIF(Orders_C[[#All],[Customer_ID]],Orders_C[[#This Row],[Customer_ID]])&gt;1,"Repeat","New")</f>
        <v>Repeat</v>
      </c>
      <c r="AE133" t="str" cm="1">
        <f t="array" ref="AE133">_xlfn.XLOOKUP(Orders_C[[#This Row],[Store_ID]],Stores_c[[#All],[Store_ID]],Stores_c[[#All],[City]])</f>
        <v>Sallyburgh</v>
      </c>
      <c r="AF133" t="str" cm="1">
        <f t="array" ref="AF133">_xlfn.XLOOKUP(Orders_C[[#This Row],[Store_ID]],Stores_c[[#All],[Store_ID]],Stores_c[[#All],[Manager_Name]])</f>
        <v>Benjamin Mccoy</v>
      </c>
      <c r="AG133" t="str" cm="1">
        <f t="array" ref="AG133">_xlfn.XLOOKUP(Orders_C[[#This Row],[Store_ID]],Stores_c[[#All],[Store_ID]],Stores_c[[#All],[Store_Type]])</f>
        <v>Drive-Thru</v>
      </c>
    </row>
    <row r="134" spans="1:33" x14ac:dyDescent="0.25">
      <c r="A134">
        <v>6237</v>
      </c>
      <c r="B134" s="1">
        <v>46004</v>
      </c>
      <c r="C134" s="2">
        <v>8.0798611111111113E-2</v>
      </c>
      <c r="D134">
        <v>1057</v>
      </c>
      <c r="E134">
        <v>218</v>
      </c>
      <c r="F134">
        <v>421</v>
      </c>
      <c r="G134">
        <v>323</v>
      </c>
      <c r="H134">
        <v>1</v>
      </c>
      <c r="I134">
        <v>180</v>
      </c>
      <c r="J134">
        <v>5</v>
      </c>
      <c r="K134">
        <v>9</v>
      </c>
      <c r="L134">
        <v>184</v>
      </c>
      <c r="M134" t="s">
        <v>19</v>
      </c>
      <c r="N134" t="s">
        <v>21</v>
      </c>
      <c r="O134">
        <v>26</v>
      </c>
      <c r="P134">
        <v>1</v>
      </c>
      <c r="Q134" t="s">
        <v>260</v>
      </c>
      <c r="R134">
        <v>510</v>
      </c>
      <c r="S134" s="3">
        <v>0.05</v>
      </c>
      <c r="T134" s="6">
        <v>76</v>
      </c>
      <c r="U134" t="s">
        <v>6328</v>
      </c>
      <c r="V134">
        <v>2025</v>
      </c>
      <c r="W134" t="s">
        <v>6329</v>
      </c>
      <c r="X134" t="str">
        <f>_xlfn.XLOOKUP(Orders_C[[#This Row],[Product_ID]],Products_C[Product_ID],Products_C[Product_Name])</f>
        <v>Rice Bowl</v>
      </c>
      <c r="Y134" t="str">
        <f>_xlfn.XLOOKUP(Orders_C[[#This Row],[Product_ID]],Products_C[Product_ID],Products_C[Category])</f>
        <v>Beverage</v>
      </c>
      <c r="Z134" t="str">
        <f>_xlfn.XLOOKUP(Orders_C[[#This Row],[Store_ID]],Stores_c[Store_ID],Stores_c[City])</f>
        <v>East Johnport</v>
      </c>
      <c r="AA134" t="str">
        <f>_xlfn.XLOOKUP(Orders_C[[#This Row],[Customer_ID]],Customers_c[Customer_ID],Customers_c[Customer_Name])</f>
        <v>Erin Thornton</v>
      </c>
      <c r="AB134" s="6">
        <f>Orders_C[[#This Row],[Quantity]]*Orders_C[[#This Row],[Unit_Price]]*(1-Orders_C[[#This Row],[Discount %]])+Orders_C[[#This Row],[Tax]]</f>
        <v>180</v>
      </c>
      <c r="AC134" s="9">
        <f>(Orders_C[[#This Row],[Unit_Price]]*Orders_C[[#This Row],[Quantity]])-Orders_C[[#This Row],[Discount]]+Orders_C[[#This Row],[Tax]]</f>
        <v>184</v>
      </c>
      <c r="AD134" t="str">
        <f>IF(COUNTIF(Orders_C[[#All],[Customer_ID]],Orders_C[[#This Row],[Customer_ID]])&gt;1,"Repeat","New")</f>
        <v>Repeat</v>
      </c>
      <c r="AE134" t="str" cm="1">
        <f t="array" ref="AE134">_xlfn.XLOOKUP(Orders_C[[#This Row],[Store_ID]],Stores_c[[#All],[Store_ID]],Stores_c[[#All],[City]])</f>
        <v>East Johnport</v>
      </c>
      <c r="AF134" t="str" cm="1">
        <f t="array" ref="AF134">_xlfn.XLOOKUP(Orders_C[[#This Row],[Store_ID]],Stores_c[[#All],[Store_ID]],Stores_c[[#All],[Manager_Name]])</f>
        <v>Mr. Matthew Murillo III</v>
      </c>
      <c r="AG134" t="str" cm="1">
        <f t="array" ref="AG134">_xlfn.XLOOKUP(Orders_C[[#This Row],[Store_ID]],Stores_c[[#All],[Store_ID]],Stores_c[[#All],[Store_Type]])</f>
        <v>Street</v>
      </c>
    </row>
    <row r="135" spans="1:33" x14ac:dyDescent="0.25">
      <c r="A135">
        <v>8116</v>
      </c>
      <c r="B135" s="1">
        <v>46051</v>
      </c>
      <c r="C135" s="2">
        <v>0.13731481481481481</v>
      </c>
      <c r="D135">
        <v>1290</v>
      </c>
      <c r="E135">
        <v>217</v>
      </c>
      <c r="F135">
        <v>548</v>
      </c>
      <c r="G135">
        <v>332</v>
      </c>
      <c r="H135">
        <v>1</v>
      </c>
      <c r="I135">
        <v>180</v>
      </c>
      <c r="J135">
        <v>5</v>
      </c>
      <c r="K135">
        <v>9</v>
      </c>
      <c r="L135">
        <v>184</v>
      </c>
      <c r="M135" t="s">
        <v>18</v>
      </c>
      <c r="N135" t="s">
        <v>21</v>
      </c>
      <c r="O135">
        <v>28</v>
      </c>
      <c r="P135">
        <v>3</v>
      </c>
      <c r="Q135" t="s">
        <v>2139</v>
      </c>
      <c r="R135">
        <v>510</v>
      </c>
      <c r="S135" s="3">
        <v>0.05</v>
      </c>
      <c r="T135" s="6">
        <v>76</v>
      </c>
      <c r="U135" t="s">
        <v>6330</v>
      </c>
      <c r="V135">
        <v>2026</v>
      </c>
      <c r="W135" t="s">
        <v>6329</v>
      </c>
      <c r="X135" t="str">
        <f>_xlfn.XLOOKUP(Orders_C[[#This Row],[Product_ID]],Products_C[Product_ID],Products_C[Product_Name])</f>
        <v>Zinger Burger</v>
      </c>
      <c r="Y135" t="str">
        <f>_xlfn.XLOOKUP(Orders_C[[#This Row],[Product_ID]],Products_C[Product_ID],Products_C[Category])</f>
        <v>Beverage</v>
      </c>
      <c r="Z135" t="str">
        <f>_xlfn.XLOOKUP(Orders_C[[#This Row],[Store_ID]],Stores_c[Store_ID],Stores_c[City])</f>
        <v>West Rebecca</v>
      </c>
      <c r="AA135" t="str">
        <f>_xlfn.XLOOKUP(Orders_C[[#This Row],[Customer_ID]],Customers_c[Customer_ID],Customers_c[Customer_Name])</f>
        <v>William Weiss</v>
      </c>
      <c r="AB135" s="6">
        <f>Orders_C[[#This Row],[Quantity]]*Orders_C[[#This Row],[Unit_Price]]*(1-Orders_C[[#This Row],[Discount %]])+Orders_C[[#This Row],[Tax]]</f>
        <v>180</v>
      </c>
      <c r="AC135" s="9">
        <f>(Orders_C[[#This Row],[Unit_Price]]*Orders_C[[#This Row],[Quantity]])-Orders_C[[#This Row],[Discount]]+Orders_C[[#This Row],[Tax]]</f>
        <v>184</v>
      </c>
      <c r="AD135" t="str">
        <f>IF(COUNTIF(Orders_C[[#All],[Customer_ID]],Orders_C[[#This Row],[Customer_ID]])&gt;1,"Repeat","New")</f>
        <v>Repeat</v>
      </c>
      <c r="AE135" t="str" cm="1">
        <f t="array" ref="AE135">_xlfn.XLOOKUP(Orders_C[[#This Row],[Store_ID]],Stores_c[[#All],[Store_ID]],Stores_c[[#All],[City]])</f>
        <v>West Rebecca</v>
      </c>
      <c r="AF135" t="str" cm="1">
        <f t="array" ref="AF135">_xlfn.XLOOKUP(Orders_C[[#This Row],[Store_ID]],Stores_c[[#All],[Store_ID]],Stores_c[[#All],[Manager_Name]])</f>
        <v>Albert Smith</v>
      </c>
      <c r="AG135" t="str" cm="1">
        <f t="array" ref="AG135">_xlfn.XLOOKUP(Orders_C[[#This Row],[Store_ID]],Stores_c[[#All],[Store_ID]],Stores_c[[#All],[Store_Type]])</f>
        <v>Mall</v>
      </c>
    </row>
    <row r="136" spans="1:33" x14ac:dyDescent="0.25">
      <c r="A136">
        <v>9648</v>
      </c>
      <c r="B136" s="1">
        <v>46023</v>
      </c>
      <c r="C136" s="2">
        <v>0.33903935185185186</v>
      </c>
      <c r="D136">
        <v>1533</v>
      </c>
      <c r="E136">
        <v>223</v>
      </c>
      <c r="F136">
        <v>510</v>
      </c>
      <c r="G136">
        <v>317</v>
      </c>
      <c r="H136">
        <v>1</v>
      </c>
      <c r="I136">
        <v>180</v>
      </c>
      <c r="J136">
        <v>5</v>
      </c>
      <c r="K136">
        <v>9</v>
      </c>
      <c r="L136">
        <v>184</v>
      </c>
      <c r="M136" t="s">
        <v>19</v>
      </c>
      <c r="N136" t="s">
        <v>22</v>
      </c>
      <c r="O136">
        <v>20</v>
      </c>
      <c r="P136">
        <v>3</v>
      </c>
      <c r="Q136" t="s">
        <v>3671</v>
      </c>
      <c r="R136">
        <v>504</v>
      </c>
      <c r="S136" s="3">
        <v>0.05</v>
      </c>
      <c r="T136" s="6">
        <v>76</v>
      </c>
      <c r="U136" t="s">
        <v>6330</v>
      </c>
      <c r="V136">
        <v>2026</v>
      </c>
      <c r="W136" t="s">
        <v>6333</v>
      </c>
      <c r="X136" t="str">
        <f>_xlfn.XLOOKUP(Orders_C[[#This Row],[Product_ID]],Products_C[Product_ID],Products_C[Product_Name])</f>
        <v>Popcorn Chicken</v>
      </c>
      <c r="Y136" t="str">
        <f>_xlfn.XLOOKUP(Orders_C[[#This Row],[Product_ID]],Products_C[Product_ID],Products_C[Category])</f>
        <v>Dessert</v>
      </c>
      <c r="Z136" t="str">
        <f>_xlfn.XLOOKUP(Orders_C[[#This Row],[Store_ID]],Stores_c[Store_ID],Stores_c[City])</f>
        <v>Chambershaven</v>
      </c>
      <c r="AA136" t="str">
        <f>_xlfn.XLOOKUP(Orders_C[[#This Row],[Customer_ID]],Customers_c[Customer_ID],Customers_c[Customer_Name])</f>
        <v>Ralph Miller</v>
      </c>
      <c r="AB136" s="6">
        <f>Orders_C[[#This Row],[Quantity]]*Orders_C[[#This Row],[Unit_Price]]*(1-Orders_C[[#This Row],[Discount %]])+Orders_C[[#This Row],[Tax]]</f>
        <v>180</v>
      </c>
      <c r="AC136" s="9">
        <f>(Orders_C[[#This Row],[Unit_Price]]*Orders_C[[#This Row],[Quantity]])-Orders_C[[#This Row],[Discount]]+Orders_C[[#This Row],[Tax]]</f>
        <v>184</v>
      </c>
      <c r="AD136" t="str">
        <f>IF(COUNTIF(Orders_C[[#All],[Customer_ID]],Orders_C[[#This Row],[Customer_ID]])&gt;1,"Repeat","New")</f>
        <v>Repeat</v>
      </c>
      <c r="AE136" t="str" cm="1">
        <f t="array" ref="AE136">_xlfn.XLOOKUP(Orders_C[[#This Row],[Store_ID]],Stores_c[[#All],[Store_ID]],Stores_c[[#All],[City]])</f>
        <v>Chambershaven</v>
      </c>
      <c r="AF136" t="str" cm="1">
        <f t="array" ref="AF136">_xlfn.XLOOKUP(Orders_C[[#This Row],[Store_ID]],Stores_c[[#All],[Store_ID]],Stores_c[[#All],[Manager_Name]])</f>
        <v>Virginia Webster</v>
      </c>
      <c r="AG136" t="str" cm="1">
        <f t="array" ref="AG136">_xlfn.XLOOKUP(Orders_C[[#This Row],[Store_ID]],Stores_c[[#All],[Store_ID]],Stores_c[[#All],[Store_Type]])</f>
        <v>Street</v>
      </c>
    </row>
    <row r="137" spans="1:33" x14ac:dyDescent="0.25">
      <c r="A137">
        <v>9666</v>
      </c>
      <c r="B137" s="1">
        <v>46023</v>
      </c>
      <c r="C137" s="2">
        <v>0.57267361111111115</v>
      </c>
      <c r="D137">
        <v>1084</v>
      </c>
      <c r="E137">
        <v>209</v>
      </c>
      <c r="F137">
        <v>466</v>
      </c>
      <c r="G137">
        <v>306</v>
      </c>
      <c r="H137">
        <v>1</v>
      </c>
      <c r="I137">
        <v>180</v>
      </c>
      <c r="J137">
        <v>5</v>
      </c>
      <c r="K137">
        <v>9</v>
      </c>
      <c r="L137">
        <v>184</v>
      </c>
      <c r="M137" t="s">
        <v>19</v>
      </c>
      <c r="N137" t="s">
        <v>22</v>
      </c>
      <c r="O137">
        <v>15</v>
      </c>
      <c r="P137">
        <v>1</v>
      </c>
      <c r="Q137" t="s">
        <v>3689</v>
      </c>
      <c r="R137">
        <v>507</v>
      </c>
      <c r="S137" s="3">
        <v>0.05</v>
      </c>
      <c r="T137" s="6">
        <v>76</v>
      </c>
      <c r="U137" t="s">
        <v>6330</v>
      </c>
      <c r="V137">
        <v>2026</v>
      </c>
      <c r="W137" t="s">
        <v>6333</v>
      </c>
      <c r="X137" t="str">
        <f>_xlfn.XLOOKUP(Orders_C[[#This Row],[Product_ID]],Products_C[Product_ID],Products_C[Product_Name])</f>
        <v>Veg Burger</v>
      </c>
      <c r="Y137" t="str">
        <f>_xlfn.XLOOKUP(Orders_C[[#This Row],[Product_ID]],Products_C[Product_ID],Products_C[Category])</f>
        <v>Burger</v>
      </c>
      <c r="Z137" t="str">
        <f>_xlfn.XLOOKUP(Orders_C[[#This Row],[Store_ID]],Stores_c[Store_ID],Stores_c[City])</f>
        <v>Reidberg</v>
      </c>
      <c r="AA137" t="str">
        <f>_xlfn.XLOOKUP(Orders_C[[#This Row],[Customer_ID]],Customers_c[Customer_ID],Customers_c[Customer_Name])</f>
        <v>Nancy Whitehead</v>
      </c>
      <c r="AB137" s="6">
        <f>Orders_C[[#This Row],[Quantity]]*Orders_C[[#This Row],[Unit_Price]]*(1-Orders_C[[#This Row],[Discount %]])+Orders_C[[#This Row],[Tax]]</f>
        <v>180</v>
      </c>
      <c r="AC137" s="9">
        <f>(Orders_C[[#This Row],[Unit_Price]]*Orders_C[[#This Row],[Quantity]])-Orders_C[[#This Row],[Discount]]+Orders_C[[#This Row],[Tax]]</f>
        <v>184</v>
      </c>
      <c r="AD137" t="str">
        <f>IF(COUNTIF(Orders_C[[#All],[Customer_ID]],Orders_C[[#This Row],[Customer_ID]])&gt;1,"Repeat","New")</f>
        <v>Repeat</v>
      </c>
      <c r="AE137" t="str" cm="1">
        <f t="array" ref="AE137">_xlfn.XLOOKUP(Orders_C[[#This Row],[Store_ID]],Stores_c[[#All],[Store_ID]],Stores_c[[#All],[City]])</f>
        <v>Reidberg</v>
      </c>
      <c r="AF137" t="str" cm="1">
        <f t="array" ref="AF137">_xlfn.XLOOKUP(Orders_C[[#This Row],[Store_ID]],Stores_c[[#All],[Store_ID]],Stores_c[[#All],[Manager_Name]])</f>
        <v>Jeffrey Horn</v>
      </c>
      <c r="AG137" t="str" cm="1">
        <f t="array" ref="AG137">_xlfn.XLOOKUP(Orders_C[[#This Row],[Store_ID]],Stores_c[[#All],[Store_ID]],Stores_c[[#All],[Store_Type]])</f>
        <v>Drive-Thru</v>
      </c>
    </row>
    <row r="138" spans="1:33" x14ac:dyDescent="0.25">
      <c r="A138">
        <v>10836</v>
      </c>
      <c r="B138" s="1">
        <v>45863</v>
      </c>
      <c r="C138" s="2">
        <v>0.21781249999999999</v>
      </c>
      <c r="D138">
        <v>1890</v>
      </c>
      <c r="E138">
        <v>207</v>
      </c>
      <c r="F138">
        <v>460</v>
      </c>
      <c r="G138">
        <v>323</v>
      </c>
      <c r="H138">
        <v>1</v>
      </c>
      <c r="I138">
        <v>180</v>
      </c>
      <c r="J138">
        <v>5</v>
      </c>
      <c r="K138">
        <v>9</v>
      </c>
      <c r="L138">
        <v>184</v>
      </c>
      <c r="M138" t="s">
        <v>20</v>
      </c>
      <c r="N138" t="s">
        <v>23</v>
      </c>
      <c r="O138">
        <v>35</v>
      </c>
      <c r="P138">
        <v>1</v>
      </c>
      <c r="Q138" t="s">
        <v>4859</v>
      </c>
      <c r="R138">
        <v>504</v>
      </c>
      <c r="S138" s="3">
        <v>0.05</v>
      </c>
      <c r="T138" s="6">
        <v>76</v>
      </c>
      <c r="U138" t="s">
        <v>6341</v>
      </c>
      <c r="V138">
        <v>2025</v>
      </c>
      <c r="W138" t="s">
        <v>6329</v>
      </c>
      <c r="X138" t="str">
        <f>_xlfn.XLOOKUP(Orders_C[[#This Row],[Product_ID]],Products_C[Product_ID],Products_C[Product_Name])</f>
        <v>Rice Bowl</v>
      </c>
      <c r="Y138" t="str">
        <f>_xlfn.XLOOKUP(Orders_C[[#This Row],[Product_ID]],Products_C[Product_ID],Products_C[Category])</f>
        <v>Beverage</v>
      </c>
      <c r="Z138" t="str">
        <f>_xlfn.XLOOKUP(Orders_C[[#This Row],[Store_ID]],Stores_c[Store_ID],Stores_c[City])</f>
        <v>Christineton</v>
      </c>
      <c r="AA138" t="str">
        <f>_xlfn.XLOOKUP(Orders_C[[#This Row],[Customer_ID]],Customers_c[Customer_ID],Customers_c[Customer_Name])</f>
        <v>Samuel Wagner</v>
      </c>
      <c r="AB138" s="6">
        <f>Orders_C[[#This Row],[Quantity]]*Orders_C[[#This Row],[Unit_Price]]*(1-Orders_C[[#This Row],[Discount %]])+Orders_C[[#This Row],[Tax]]</f>
        <v>180</v>
      </c>
      <c r="AC138" s="9">
        <f>(Orders_C[[#This Row],[Unit_Price]]*Orders_C[[#This Row],[Quantity]])-Orders_C[[#This Row],[Discount]]+Orders_C[[#This Row],[Tax]]</f>
        <v>184</v>
      </c>
      <c r="AD138" t="str">
        <f>IF(COUNTIF(Orders_C[[#All],[Customer_ID]],Orders_C[[#This Row],[Customer_ID]])&gt;1,"Repeat","New")</f>
        <v>Repeat</v>
      </c>
      <c r="AE138" t="str" cm="1">
        <f t="array" ref="AE138">_xlfn.XLOOKUP(Orders_C[[#This Row],[Store_ID]],Stores_c[[#All],[Store_ID]],Stores_c[[#All],[City]])</f>
        <v>Christineton</v>
      </c>
      <c r="AF138" t="str" cm="1">
        <f t="array" ref="AF138">_xlfn.XLOOKUP(Orders_C[[#This Row],[Store_ID]],Stores_c[[#All],[Store_ID]],Stores_c[[#All],[Manager_Name]])</f>
        <v>Dr. William Hubbard MD</v>
      </c>
      <c r="AG138" t="str" cm="1">
        <f t="array" ref="AG138">_xlfn.XLOOKUP(Orders_C[[#This Row],[Store_ID]],Stores_c[[#All],[Store_ID]],Stores_c[[#All],[Store_Type]])</f>
        <v>Street</v>
      </c>
    </row>
    <row r="139" spans="1:33" x14ac:dyDescent="0.25">
      <c r="A139">
        <v>10968</v>
      </c>
      <c r="B139" s="1">
        <v>45922</v>
      </c>
      <c r="C139" s="2">
        <v>0.47563657407407406</v>
      </c>
      <c r="D139">
        <v>1726</v>
      </c>
      <c r="E139">
        <v>209</v>
      </c>
      <c r="F139">
        <v>411</v>
      </c>
      <c r="G139">
        <v>337</v>
      </c>
      <c r="H139">
        <v>1</v>
      </c>
      <c r="I139">
        <v>180</v>
      </c>
      <c r="J139">
        <v>5</v>
      </c>
      <c r="K139">
        <v>9</v>
      </c>
      <c r="L139">
        <v>184</v>
      </c>
      <c r="M139" t="s">
        <v>18</v>
      </c>
      <c r="N139" t="s">
        <v>22</v>
      </c>
      <c r="O139">
        <v>47</v>
      </c>
      <c r="P139">
        <v>5</v>
      </c>
      <c r="Q139" t="s">
        <v>4991</v>
      </c>
      <c r="R139">
        <v>510</v>
      </c>
      <c r="S139" s="3">
        <v>0.05</v>
      </c>
      <c r="T139" s="6">
        <v>76</v>
      </c>
      <c r="U139" t="s">
        <v>6335</v>
      </c>
      <c r="V139">
        <v>2025</v>
      </c>
      <c r="W139" t="s">
        <v>6331</v>
      </c>
      <c r="X139" t="str">
        <f>_xlfn.XLOOKUP(Orders_C[[#This Row],[Product_ID]],Products_C[Product_ID],Products_C[Product_Name])</f>
        <v>Chocolate Lava Cake</v>
      </c>
      <c r="Y139" t="str">
        <f>_xlfn.XLOOKUP(Orders_C[[#This Row],[Product_ID]],Products_C[Product_ID],Products_C[Category])</f>
        <v>Chicken</v>
      </c>
      <c r="Z139" t="str">
        <f>_xlfn.XLOOKUP(Orders_C[[#This Row],[Store_ID]],Stores_c[Store_ID],Stores_c[City])</f>
        <v>Reidberg</v>
      </c>
      <c r="AA139" t="str">
        <f>_xlfn.XLOOKUP(Orders_C[[#This Row],[Customer_ID]],Customers_c[Customer_ID],Customers_c[Customer_Name])</f>
        <v>Nicholas Hanson</v>
      </c>
      <c r="AB139" s="6">
        <f>Orders_C[[#This Row],[Quantity]]*Orders_C[[#This Row],[Unit_Price]]*(1-Orders_C[[#This Row],[Discount %]])+Orders_C[[#This Row],[Tax]]</f>
        <v>180</v>
      </c>
      <c r="AC139" s="9">
        <f>(Orders_C[[#This Row],[Unit_Price]]*Orders_C[[#This Row],[Quantity]])-Orders_C[[#This Row],[Discount]]+Orders_C[[#This Row],[Tax]]</f>
        <v>184</v>
      </c>
      <c r="AD139" t="str">
        <f>IF(COUNTIF(Orders_C[[#All],[Customer_ID]],Orders_C[[#This Row],[Customer_ID]])&gt;1,"Repeat","New")</f>
        <v>Repeat</v>
      </c>
      <c r="AE139" t="str" cm="1">
        <f t="array" ref="AE139">_xlfn.XLOOKUP(Orders_C[[#This Row],[Store_ID]],Stores_c[[#All],[Store_ID]],Stores_c[[#All],[City]])</f>
        <v>Reidberg</v>
      </c>
      <c r="AF139" t="str" cm="1">
        <f t="array" ref="AF139">_xlfn.XLOOKUP(Orders_C[[#This Row],[Store_ID]],Stores_c[[#All],[Store_ID]],Stores_c[[#All],[Manager_Name]])</f>
        <v>Jeffrey Horn</v>
      </c>
      <c r="AG139" t="str" cm="1">
        <f t="array" ref="AG139">_xlfn.XLOOKUP(Orders_C[[#This Row],[Store_ID]],Stores_c[[#All],[Store_ID]],Stores_c[[#All],[Store_Type]])</f>
        <v>Drive-Thru</v>
      </c>
    </row>
    <row r="140" spans="1:33" x14ac:dyDescent="0.25">
      <c r="A140">
        <v>9561</v>
      </c>
      <c r="B140" s="1">
        <v>45903</v>
      </c>
      <c r="C140" s="2">
        <v>0.19511574074074073</v>
      </c>
      <c r="D140">
        <v>1723</v>
      </c>
      <c r="E140">
        <v>215</v>
      </c>
      <c r="F140">
        <v>484</v>
      </c>
      <c r="G140">
        <v>326</v>
      </c>
      <c r="H140">
        <v>1</v>
      </c>
      <c r="I140">
        <v>181</v>
      </c>
      <c r="J140">
        <v>5</v>
      </c>
      <c r="K140">
        <v>9.0500000000000007</v>
      </c>
      <c r="L140">
        <v>185.05</v>
      </c>
      <c r="M140" t="s">
        <v>18</v>
      </c>
      <c r="N140" t="s">
        <v>22</v>
      </c>
      <c r="O140">
        <v>23</v>
      </c>
      <c r="P140">
        <v>3</v>
      </c>
      <c r="Q140" t="s">
        <v>3584</v>
      </c>
      <c r="R140">
        <v>501</v>
      </c>
      <c r="S140" s="3">
        <v>0.05</v>
      </c>
      <c r="T140" s="6">
        <v>76.450000000000017</v>
      </c>
      <c r="U140" t="s">
        <v>6335</v>
      </c>
      <c r="V140">
        <v>2025</v>
      </c>
      <c r="W140" t="s">
        <v>6329</v>
      </c>
      <c r="X140" t="str">
        <f>_xlfn.XLOOKUP(Orders_C[[#This Row],[Product_ID]],Products_C[Product_ID],Products_C[Product_Name])</f>
        <v>Rice Bowl</v>
      </c>
      <c r="Y140" t="str">
        <f>_xlfn.XLOOKUP(Orders_C[[#This Row],[Product_ID]],Products_C[Product_ID],Products_C[Category])</f>
        <v>Burger</v>
      </c>
      <c r="Z140" t="str">
        <f>_xlfn.XLOOKUP(Orders_C[[#This Row],[Store_ID]],Stores_c[Store_ID],Stores_c[City])</f>
        <v>Sallyburgh</v>
      </c>
      <c r="AA140" t="str">
        <f>_xlfn.XLOOKUP(Orders_C[[#This Row],[Customer_ID]],Customers_c[Customer_ID],Customers_c[Customer_Name])</f>
        <v>Ann Casey</v>
      </c>
      <c r="AB140" s="6">
        <f>Orders_C[[#This Row],[Quantity]]*Orders_C[[#This Row],[Unit_Price]]*(1-Orders_C[[#This Row],[Discount %]])+Orders_C[[#This Row],[Tax]]</f>
        <v>181</v>
      </c>
      <c r="AC140" s="9">
        <f>(Orders_C[[#This Row],[Unit_Price]]*Orders_C[[#This Row],[Quantity]])-Orders_C[[#This Row],[Discount]]+Orders_C[[#This Row],[Tax]]</f>
        <v>185.05</v>
      </c>
      <c r="AD140" t="str">
        <f>IF(COUNTIF(Orders_C[[#All],[Customer_ID]],Orders_C[[#This Row],[Customer_ID]])&gt;1,"Repeat","New")</f>
        <v>Repeat</v>
      </c>
      <c r="AE140" t="str" cm="1">
        <f t="array" ref="AE140">_xlfn.XLOOKUP(Orders_C[[#This Row],[Store_ID]],Stores_c[[#All],[Store_ID]],Stores_c[[#All],[City]])</f>
        <v>Sallyburgh</v>
      </c>
      <c r="AF140" t="str" cm="1">
        <f t="array" ref="AF140">_xlfn.XLOOKUP(Orders_C[[#This Row],[Store_ID]],Stores_c[[#All],[Store_ID]],Stores_c[[#All],[Manager_Name]])</f>
        <v>Benjamin Mccoy</v>
      </c>
      <c r="AG140" t="str" cm="1">
        <f t="array" ref="AG140">_xlfn.XLOOKUP(Orders_C[[#This Row],[Store_ID]],Stores_c[[#All],[Store_ID]],Stores_c[[#All],[Store_Type]])</f>
        <v>Drive-Thru</v>
      </c>
    </row>
    <row r="141" spans="1:33" x14ac:dyDescent="0.25">
      <c r="A141">
        <v>8010</v>
      </c>
      <c r="B141" s="1">
        <v>46060</v>
      </c>
      <c r="C141" s="2">
        <v>0.48657407407407405</v>
      </c>
      <c r="D141">
        <v>1223</v>
      </c>
      <c r="E141">
        <v>217</v>
      </c>
      <c r="F141">
        <v>519</v>
      </c>
      <c r="G141">
        <v>314</v>
      </c>
      <c r="H141">
        <v>1</v>
      </c>
      <c r="I141">
        <v>170</v>
      </c>
      <c r="J141">
        <v>0</v>
      </c>
      <c r="K141">
        <v>8.5</v>
      </c>
      <c r="L141">
        <v>178.5</v>
      </c>
      <c r="M141" t="s">
        <v>18</v>
      </c>
      <c r="N141" t="s">
        <v>23</v>
      </c>
      <c r="O141">
        <v>23</v>
      </c>
      <c r="P141">
        <v>3</v>
      </c>
      <c r="Q141" t="s">
        <v>2033</v>
      </c>
      <c r="R141">
        <v>510</v>
      </c>
      <c r="S141" s="3">
        <v>0</v>
      </c>
      <c r="T141" s="6">
        <v>76.5</v>
      </c>
      <c r="U141" t="s">
        <v>6338</v>
      </c>
      <c r="V141">
        <v>2026</v>
      </c>
      <c r="W141" t="s">
        <v>6329</v>
      </c>
      <c r="X141" t="str">
        <f>_xlfn.XLOOKUP(Orders_C[[#This Row],[Product_ID]],Products_C[Product_ID],Products_C[Product_Name])</f>
        <v>Wrap</v>
      </c>
      <c r="Y141" t="str">
        <f>_xlfn.XLOOKUP(Orders_C[[#This Row],[Product_ID]],Products_C[Product_ID],Products_C[Category])</f>
        <v>Burger</v>
      </c>
      <c r="Z141" t="str">
        <f>_xlfn.XLOOKUP(Orders_C[[#This Row],[Store_ID]],Stores_c[Store_ID],Stores_c[City])</f>
        <v>West Rebecca</v>
      </c>
      <c r="AA141" t="str">
        <f>_xlfn.XLOOKUP(Orders_C[[#This Row],[Customer_ID]],Customers_c[Customer_ID],Customers_c[Customer_Name])</f>
        <v>Brian Robinson</v>
      </c>
      <c r="AB141" s="6">
        <f>Orders_C[[#This Row],[Quantity]]*Orders_C[[#This Row],[Unit_Price]]*(1-Orders_C[[#This Row],[Discount %]])+Orders_C[[#This Row],[Tax]]</f>
        <v>178.5</v>
      </c>
      <c r="AC141" s="9">
        <f>(Orders_C[[#This Row],[Unit_Price]]*Orders_C[[#This Row],[Quantity]])-Orders_C[[#This Row],[Discount]]+Orders_C[[#This Row],[Tax]]</f>
        <v>178.5</v>
      </c>
      <c r="AD141" t="str">
        <f>IF(COUNTIF(Orders_C[[#All],[Customer_ID]],Orders_C[[#This Row],[Customer_ID]])&gt;1,"Repeat","New")</f>
        <v>Repeat</v>
      </c>
      <c r="AE141" t="str" cm="1">
        <f t="array" ref="AE141">_xlfn.XLOOKUP(Orders_C[[#This Row],[Store_ID]],Stores_c[[#All],[Store_ID]],Stores_c[[#All],[City]])</f>
        <v>West Rebecca</v>
      </c>
      <c r="AF141" t="str" cm="1">
        <f t="array" ref="AF141">_xlfn.XLOOKUP(Orders_C[[#This Row],[Store_ID]],Stores_c[[#All],[Store_ID]],Stores_c[[#All],[Manager_Name]])</f>
        <v>Albert Smith</v>
      </c>
      <c r="AG141" t="str" cm="1">
        <f t="array" ref="AG141">_xlfn.XLOOKUP(Orders_C[[#This Row],[Store_ID]],Stores_c[[#All],[Store_ID]],Stores_c[[#All],[Store_Type]])</f>
        <v>Mall</v>
      </c>
    </row>
    <row r="142" spans="1:33" x14ac:dyDescent="0.25">
      <c r="A142">
        <v>8974</v>
      </c>
      <c r="B142" s="1">
        <v>45943</v>
      </c>
      <c r="C142" s="2">
        <v>0.27988425925925925</v>
      </c>
      <c r="D142">
        <v>1035</v>
      </c>
      <c r="E142">
        <v>215</v>
      </c>
      <c r="F142">
        <v>455</v>
      </c>
      <c r="G142">
        <v>329</v>
      </c>
      <c r="H142">
        <v>1</v>
      </c>
      <c r="I142">
        <v>170</v>
      </c>
      <c r="J142">
        <v>0</v>
      </c>
      <c r="K142">
        <v>8.5</v>
      </c>
      <c r="L142">
        <v>178.5</v>
      </c>
      <c r="M142" t="s">
        <v>19</v>
      </c>
      <c r="N142" t="s">
        <v>21</v>
      </c>
      <c r="O142">
        <v>47</v>
      </c>
      <c r="P142">
        <v>3</v>
      </c>
      <c r="Q142" t="s">
        <v>2997</v>
      </c>
      <c r="R142">
        <v>502</v>
      </c>
      <c r="S142" s="3">
        <v>0</v>
      </c>
      <c r="T142" s="6">
        <v>76.5</v>
      </c>
      <c r="U142" t="s">
        <v>6332</v>
      </c>
      <c r="V142">
        <v>2025</v>
      </c>
      <c r="W142" t="s">
        <v>6331</v>
      </c>
      <c r="X142" t="str">
        <f>_xlfn.XLOOKUP(Orders_C[[#This Row],[Product_ID]],Products_C[Product_ID],Products_C[Product_Name])</f>
        <v>Rice Bowl</v>
      </c>
      <c r="Y142" t="str">
        <f>_xlfn.XLOOKUP(Orders_C[[#This Row],[Product_ID]],Products_C[Product_ID],Products_C[Category])</f>
        <v>Dessert</v>
      </c>
      <c r="Z142" t="str">
        <f>_xlfn.XLOOKUP(Orders_C[[#This Row],[Store_ID]],Stores_c[Store_ID],Stores_c[City])</f>
        <v>Sallyburgh</v>
      </c>
      <c r="AA142" t="str">
        <f>_xlfn.XLOOKUP(Orders_C[[#This Row],[Customer_ID]],Customers_c[Customer_ID],Customers_c[Customer_Name])</f>
        <v>Jessica Oconnor</v>
      </c>
      <c r="AB142" s="6">
        <f>Orders_C[[#This Row],[Quantity]]*Orders_C[[#This Row],[Unit_Price]]*(1-Orders_C[[#This Row],[Discount %]])+Orders_C[[#This Row],[Tax]]</f>
        <v>178.5</v>
      </c>
      <c r="AC142" s="9">
        <f>(Orders_C[[#This Row],[Unit_Price]]*Orders_C[[#This Row],[Quantity]])-Orders_C[[#This Row],[Discount]]+Orders_C[[#This Row],[Tax]]</f>
        <v>178.5</v>
      </c>
      <c r="AD142" t="str">
        <f>IF(COUNTIF(Orders_C[[#All],[Customer_ID]],Orders_C[[#This Row],[Customer_ID]])&gt;1,"Repeat","New")</f>
        <v>Repeat</v>
      </c>
      <c r="AE142" t="str" cm="1">
        <f t="array" ref="AE142">_xlfn.XLOOKUP(Orders_C[[#This Row],[Store_ID]],Stores_c[[#All],[Store_ID]],Stores_c[[#All],[City]])</f>
        <v>Sallyburgh</v>
      </c>
      <c r="AF142" t="str" cm="1">
        <f t="array" ref="AF142">_xlfn.XLOOKUP(Orders_C[[#This Row],[Store_ID]],Stores_c[[#All],[Store_ID]],Stores_c[[#All],[Manager_Name]])</f>
        <v>Benjamin Mccoy</v>
      </c>
      <c r="AG142" t="str" cm="1">
        <f t="array" ref="AG142">_xlfn.XLOOKUP(Orders_C[[#This Row],[Store_ID]],Stores_c[[#All],[Store_ID]],Stores_c[[#All],[Store_Type]])</f>
        <v>Drive-Thru</v>
      </c>
    </row>
    <row r="143" spans="1:33" x14ac:dyDescent="0.25">
      <c r="A143">
        <v>10620</v>
      </c>
      <c r="B143" s="1">
        <v>46050</v>
      </c>
      <c r="C143" s="2">
        <v>0.7951273148148148</v>
      </c>
      <c r="D143">
        <v>1300</v>
      </c>
      <c r="E143">
        <v>216</v>
      </c>
      <c r="F143">
        <v>448</v>
      </c>
      <c r="G143">
        <v>318</v>
      </c>
      <c r="H143">
        <v>1</v>
      </c>
      <c r="I143">
        <v>170</v>
      </c>
      <c r="J143">
        <v>0</v>
      </c>
      <c r="K143">
        <v>8.5</v>
      </c>
      <c r="L143">
        <v>178.5</v>
      </c>
      <c r="M143" t="s">
        <v>20</v>
      </c>
      <c r="N143" t="s">
        <v>23</v>
      </c>
      <c r="O143">
        <v>59</v>
      </c>
      <c r="P143">
        <v>3</v>
      </c>
      <c r="Q143" t="s">
        <v>4643</v>
      </c>
      <c r="R143">
        <v>501</v>
      </c>
      <c r="S143" s="3">
        <v>0</v>
      </c>
      <c r="T143" s="6">
        <v>76.5</v>
      </c>
      <c r="U143" t="s">
        <v>6330</v>
      </c>
      <c r="V143">
        <v>2026</v>
      </c>
      <c r="W143" t="s">
        <v>6331</v>
      </c>
      <c r="X143" t="str">
        <f>_xlfn.XLOOKUP(Orders_C[[#This Row],[Product_ID]],Products_C[Product_ID],Products_C[Product_Name])</f>
        <v>Pepsi</v>
      </c>
      <c r="Y143" t="str">
        <f>_xlfn.XLOOKUP(Orders_C[[#This Row],[Product_ID]],Products_C[Product_ID],Products_C[Category])</f>
        <v>Burger</v>
      </c>
      <c r="Z143" t="str">
        <f>_xlfn.XLOOKUP(Orders_C[[#This Row],[Store_ID]],Stores_c[Store_ID],Stores_c[City])</f>
        <v>Garciaview</v>
      </c>
      <c r="AA143" t="str">
        <f>_xlfn.XLOOKUP(Orders_C[[#This Row],[Customer_ID]],Customers_c[Customer_ID],Customers_c[Customer_Name])</f>
        <v>Susan Lynch</v>
      </c>
      <c r="AB143" s="6">
        <f>Orders_C[[#This Row],[Quantity]]*Orders_C[[#This Row],[Unit_Price]]*(1-Orders_C[[#This Row],[Discount %]])+Orders_C[[#This Row],[Tax]]</f>
        <v>178.5</v>
      </c>
      <c r="AC143" s="9">
        <f>(Orders_C[[#This Row],[Unit_Price]]*Orders_C[[#This Row],[Quantity]])-Orders_C[[#This Row],[Discount]]+Orders_C[[#This Row],[Tax]]</f>
        <v>178.5</v>
      </c>
      <c r="AD143" t="str">
        <f>IF(COUNTIF(Orders_C[[#All],[Customer_ID]],Orders_C[[#This Row],[Customer_ID]])&gt;1,"Repeat","New")</f>
        <v>Repeat</v>
      </c>
      <c r="AE143" t="str" cm="1">
        <f t="array" ref="AE143">_xlfn.XLOOKUP(Orders_C[[#This Row],[Store_ID]],Stores_c[[#All],[Store_ID]],Stores_c[[#All],[City]])</f>
        <v>Garciaview</v>
      </c>
      <c r="AF143" t="str" cm="1">
        <f t="array" ref="AF143">_xlfn.XLOOKUP(Orders_C[[#This Row],[Store_ID]],Stores_c[[#All],[Store_ID]],Stores_c[[#All],[Manager_Name]])</f>
        <v>Karina Washington</v>
      </c>
      <c r="AG143" t="str" cm="1">
        <f t="array" ref="AG143">_xlfn.XLOOKUP(Orders_C[[#This Row],[Store_ID]],Stores_c[[#All],[Store_ID]],Stores_c[[#All],[Store_Type]])</f>
        <v>Drive-Thru</v>
      </c>
    </row>
    <row r="144" spans="1:33" x14ac:dyDescent="0.25">
      <c r="A144">
        <v>6249</v>
      </c>
      <c r="B144" s="1">
        <v>46044</v>
      </c>
      <c r="C144" s="2">
        <v>0.82253472222222224</v>
      </c>
      <c r="D144">
        <v>1532</v>
      </c>
      <c r="E144">
        <v>224</v>
      </c>
      <c r="F144">
        <v>529</v>
      </c>
      <c r="G144">
        <v>307</v>
      </c>
      <c r="H144">
        <v>1</v>
      </c>
      <c r="I144">
        <v>204</v>
      </c>
      <c r="J144">
        <v>15</v>
      </c>
      <c r="K144">
        <v>10.199999999999999</v>
      </c>
      <c r="L144">
        <v>199.2</v>
      </c>
      <c r="M144" t="s">
        <v>18</v>
      </c>
      <c r="N144" t="s">
        <v>23</v>
      </c>
      <c r="O144">
        <v>14</v>
      </c>
      <c r="P144">
        <v>5</v>
      </c>
      <c r="Q144" t="s">
        <v>272</v>
      </c>
      <c r="R144">
        <v>507</v>
      </c>
      <c r="S144" s="3">
        <v>0.15</v>
      </c>
      <c r="T144" s="6">
        <v>76.8</v>
      </c>
      <c r="U144" t="s">
        <v>6330</v>
      </c>
      <c r="V144">
        <v>2026</v>
      </c>
      <c r="W144" t="s">
        <v>6333</v>
      </c>
      <c r="X144" t="str">
        <f>_xlfn.XLOOKUP(Orders_C[[#This Row],[Product_ID]],Products_C[Product_ID],Products_C[Product_Name])</f>
        <v>Chicken Wings</v>
      </c>
      <c r="Y144" t="str">
        <f>_xlfn.XLOOKUP(Orders_C[[#This Row],[Product_ID]],Products_C[Product_ID],Products_C[Category])</f>
        <v>Chicken</v>
      </c>
      <c r="Z144" t="str">
        <f>_xlfn.XLOOKUP(Orders_C[[#This Row],[Store_ID]],Stores_c[Store_ID],Stores_c[City])</f>
        <v>Valdezton</v>
      </c>
      <c r="AA144" t="str">
        <f>_xlfn.XLOOKUP(Orders_C[[#This Row],[Customer_ID]],Customers_c[Customer_ID],Customers_c[Customer_Name])</f>
        <v>Denise Mcdonald</v>
      </c>
      <c r="AB144" s="6">
        <f>Orders_C[[#This Row],[Quantity]]*Orders_C[[#This Row],[Unit_Price]]*(1-Orders_C[[#This Row],[Discount %]])+Orders_C[[#This Row],[Tax]]</f>
        <v>183.6</v>
      </c>
      <c r="AC144" s="9">
        <f>(Orders_C[[#This Row],[Unit_Price]]*Orders_C[[#This Row],[Quantity]])-Orders_C[[#This Row],[Discount]]+Orders_C[[#This Row],[Tax]]</f>
        <v>199.2</v>
      </c>
      <c r="AD144" t="str">
        <f>IF(COUNTIF(Orders_C[[#All],[Customer_ID]],Orders_C[[#This Row],[Customer_ID]])&gt;1,"Repeat","New")</f>
        <v>Repeat</v>
      </c>
      <c r="AE144" t="str" cm="1">
        <f t="array" ref="AE144">_xlfn.XLOOKUP(Orders_C[[#This Row],[Store_ID]],Stores_c[[#All],[Store_ID]],Stores_c[[#All],[City]])</f>
        <v>Valdezton</v>
      </c>
      <c r="AF144" t="str" cm="1">
        <f t="array" ref="AF144">_xlfn.XLOOKUP(Orders_C[[#This Row],[Store_ID]],Stores_c[[#All],[Store_ID]],Stores_c[[#All],[Manager_Name]])</f>
        <v>John Rodriguez</v>
      </c>
      <c r="AG144" t="str" cm="1">
        <f t="array" ref="AG144">_xlfn.XLOOKUP(Orders_C[[#This Row],[Store_ID]],Stores_c[[#All],[Store_ID]],Stores_c[[#All],[Store_Type]])</f>
        <v>Street</v>
      </c>
    </row>
    <row r="145" spans="1:33" x14ac:dyDescent="0.25">
      <c r="A145">
        <v>7326</v>
      </c>
      <c r="B145" s="1">
        <v>45833</v>
      </c>
      <c r="C145" s="2">
        <v>9.6203703703703708E-2</v>
      </c>
      <c r="D145">
        <v>1702</v>
      </c>
      <c r="E145">
        <v>207</v>
      </c>
      <c r="F145">
        <v>438</v>
      </c>
      <c r="G145">
        <v>329</v>
      </c>
      <c r="H145">
        <v>1</v>
      </c>
      <c r="I145">
        <v>193</v>
      </c>
      <c r="J145">
        <v>10</v>
      </c>
      <c r="K145">
        <v>9.65</v>
      </c>
      <c r="L145">
        <v>192.65</v>
      </c>
      <c r="M145" t="s">
        <v>20</v>
      </c>
      <c r="N145" t="s">
        <v>22</v>
      </c>
      <c r="O145">
        <v>38</v>
      </c>
      <c r="P145">
        <v>3</v>
      </c>
      <c r="Q145" t="s">
        <v>1349</v>
      </c>
      <c r="R145">
        <v>508</v>
      </c>
      <c r="S145" s="3">
        <v>0.1</v>
      </c>
      <c r="T145" s="6">
        <v>76.850000000000009</v>
      </c>
      <c r="U145" t="s">
        <v>6340</v>
      </c>
      <c r="V145">
        <v>2025</v>
      </c>
      <c r="W145" t="s">
        <v>6329</v>
      </c>
      <c r="X145" t="str">
        <f>_xlfn.XLOOKUP(Orders_C[[#This Row],[Product_ID]],Products_C[Product_ID],Products_C[Product_Name])</f>
        <v>Rice Bowl</v>
      </c>
      <c r="Y145" t="str">
        <f>_xlfn.XLOOKUP(Orders_C[[#This Row],[Product_ID]],Products_C[Product_ID],Products_C[Category])</f>
        <v>Dessert</v>
      </c>
      <c r="Z145" t="str">
        <f>_xlfn.XLOOKUP(Orders_C[[#This Row],[Store_ID]],Stores_c[Store_ID],Stores_c[City])</f>
        <v>Christineton</v>
      </c>
      <c r="AA145" t="str">
        <f>_xlfn.XLOOKUP(Orders_C[[#This Row],[Customer_ID]],Customers_c[Customer_ID],Customers_c[Customer_Name])</f>
        <v>Nancy Drake</v>
      </c>
      <c r="AB145" s="6">
        <f>Orders_C[[#This Row],[Quantity]]*Orders_C[[#This Row],[Unit_Price]]*(1-Orders_C[[#This Row],[Discount %]])+Orders_C[[#This Row],[Tax]]</f>
        <v>183.35000000000002</v>
      </c>
      <c r="AC145" s="9">
        <f>(Orders_C[[#This Row],[Unit_Price]]*Orders_C[[#This Row],[Quantity]])-Orders_C[[#This Row],[Discount]]+Orders_C[[#This Row],[Tax]]</f>
        <v>192.65</v>
      </c>
      <c r="AD145" t="str">
        <f>IF(COUNTIF(Orders_C[[#All],[Customer_ID]],Orders_C[[#This Row],[Customer_ID]])&gt;1,"Repeat","New")</f>
        <v>Repeat</v>
      </c>
      <c r="AE145" t="str" cm="1">
        <f t="array" ref="AE145">_xlfn.XLOOKUP(Orders_C[[#This Row],[Store_ID]],Stores_c[[#All],[Store_ID]],Stores_c[[#All],[City]])</f>
        <v>Christineton</v>
      </c>
      <c r="AF145" t="str" cm="1">
        <f t="array" ref="AF145">_xlfn.XLOOKUP(Orders_C[[#This Row],[Store_ID]],Stores_c[[#All],[Store_ID]],Stores_c[[#All],[Manager_Name]])</f>
        <v>Dr. William Hubbard MD</v>
      </c>
      <c r="AG145" t="str" cm="1">
        <f t="array" ref="AG145">_xlfn.XLOOKUP(Orders_C[[#This Row],[Store_ID]],Stores_c[[#All],[Store_ID]],Stores_c[[#All],[Store_Type]])</f>
        <v>Street</v>
      </c>
    </row>
    <row r="146" spans="1:33" x14ac:dyDescent="0.25">
      <c r="A146">
        <v>10548</v>
      </c>
      <c r="B146" s="1">
        <v>45793</v>
      </c>
      <c r="C146" s="2">
        <v>0.37618055555555557</v>
      </c>
      <c r="D146">
        <v>1922</v>
      </c>
      <c r="E146">
        <v>215</v>
      </c>
      <c r="F146">
        <v>450</v>
      </c>
      <c r="G146">
        <v>310</v>
      </c>
      <c r="H146">
        <v>1</v>
      </c>
      <c r="I146">
        <v>193</v>
      </c>
      <c r="J146">
        <v>10</v>
      </c>
      <c r="K146">
        <v>9.65</v>
      </c>
      <c r="L146">
        <v>192.65</v>
      </c>
      <c r="M146" t="s">
        <v>18</v>
      </c>
      <c r="N146" t="s">
        <v>23</v>
      </c>
      <c r="O146">
        <v>43</v>
      </c>
      <c r="P146">
        <v>3</v>
      </c>
      <c r="Q146" t="s">
        <v>4571</v>
      </c>
      <c r="R146">
        <v>508</v>
      </c>
      <c r="S146" s="3">
        <v>0.1</v>
      </c>
      <c r="T146" s="6">
        <v>76.850000000000009</v>
      </c>
      <c r="U146" t="s">
        <v>6339</v>
      </c>
      <c r="V146">
        <v>2025</v>
      </c>
      <c r="W146" t="s">
        <v>6331</v>
      </c>
      <c r="X146" t="str">
        <f>_xlfn.XLOOKUP(Orders_C[[#This Row],[Product_ID]],Products_C[Product_ID],Products_C[Product_Name])</f>
        <v>Chicken Bucket</v>
      </c>
      <c r="Y146" t="str">
        <f>_xlfn.XLOOKUP(Orders_C[[#This Row],[Product_ID]],Products_C[Product_ID],Products_C[Category])</f>
        <v>Chicken</v>
      </c>
      <c r="Z146" t="str">
        <f>_xlfn.XLOOKUP(Orders_C[[#This Row],[Store_ID]],Stores_c[Store_ID],Stores_c[City])</f>
        <v>Sallyburgh</v>
      </c>
      <c r="AA146" t="str">
        <f>_xlfn.XLOOKUP(Orders_C[[#This Row],[Customer_ID]],Customers_c[Customer_ID],Customers_c[Customer_Name])</f>
        <v>James Allen</v>
      </c>
      <c r="AB146" s="6">
        <f>Orders_C[[#This Row],[Quantity]]*Orders_C[[#This Row],[Unit_Price]]*(1-Orders_C[[#This Row],[Discount %]])+Orders_C[[#This Row],[Tax]]</f>
        <v>183.35000000000002</v>
      </c>
      <c r="AC146" s="9">
        <f>(Orders_C[[#This Row],[Unit_Price]]*Orders_C[[#This Row],[Quantity]])-Orders_C[[#This Row],[Discount]]+Orders_C[[#This Row],[Tax]]</f>
        <v>192.65</v>
      </c>
      <c r="AD146" t="str">
        <f>IF(COUNTIF(Orders_C[[#All],[Customer_ID]],Orders_C[[#This Row],[Customer_ID]])&gt;1,"Repeat","New")</f>
        <v>Repeat</v>
      </c>
      <c r="AE146" t="str" cm="1">
        <f t="array" ref="AE146">_xlfn.XLOOKUP(Orders_C[[#This Row],[Store_ID]],Stores_c[[#All],[Store_ID]],Stores_c[[#All],[City]])</f>
        <v>Sallyburgh</v>
      </c>
      <c r="AF146" t="str" cm="1">
        <f t="array" ref="AF146">_xlfn.XLOOKUP(Orders_C[[#This Row],[Store_ID]],Stores_c[[#All],[Store_ID]],Stores_c[[#All],[Manager_Name]])</f>
        <v>Benjamin Mccoy</v>
      </c>
      <c r="AG146" t="str" cm="1">
        <f t="array" ref="AG146">_xlfn.XLOOKUP(Orders_C[[#This Row],[Store_ID]],Stores_c[[#All],[Store_ID]],Stores_c[[#All],[Store_Type]])</f>
        <v>Drive-Thru</v>
      </c>
    </row>
    <row r="147" spans="1:33" x14ac:dyDescent="0.25">
      <c r="A147">
        <v>9447</v>
      </c>
      <c r="B147" s="1">
        <v>45807</v>
      </c>
      <c r="C147" s="2">
        <v>0.36803240740740739</v>
      </c>
      <c r="D147">
        <v>1468</v>
      </c>
      <c r="E147">
        <v>224</v>
      </c>
      <c r="F147">
        <v>403</v>
      </c>
      <c r="G147">
        <v>305</v>
      </c>
      <c r="H147">
        <v>1</v>
      </c>
      <c r="I147">
        <v>172</v>
      </c>
      <c r="J147">
        <v>0</v>
      </c>
      <c r="K147">
        <v>8.6</v>
      </c>
      <c r="L147">
        <v>180.6</v>
      </c>
      <c r="M147" t="s">
        <v>20</v>
      </c>
      <c r="N147" t="s">
        <v>21</v>
      </c>
      <c r="O147">
        <v>39</v>
      </c>
      <c r="P147">
        <v>1</v>
      </c>
      <c r="Q147" t="s">
        <v>3470</v>
      </c>
      <c r="R147">
        <v>504</v>
      </c>
      <c r="S147" s="3">
        <v>0</v>
      </c>
      <c r="T147" s="6">
        <v>77.399999999999991</v>
      </c>
      <c r="U147" t="s">
        <v>6339</v>
      </c>
      <c r="V147">
        <v>2025</v>
      </c>
      <c r="W147" t="s">
        <v>6329</v>
      </c>
      <c r="X147" t="str">
        <f>_xlfn.XLOOKUP(Orders_C[[#This Row],[Product_ID]],Products_C[Product_ID],Products_C[Product_Name])</f>
        <v>Krushers</v>
      </c>
      <c r="Y147" t="str">
        <f>_xlfn.XLOOKUP(Orders_C[[#This Row],[Product_ID]],Products_C[Product_ID],Products_C[Category])</f>
        <v>Dessert</v>
      </c>
      <c r="Z147" t="str">
        <f>_xlfn.XLOOKUP(Orders_C[[#This Row],[Store_ID]],Stores_c[Store_ID],Stores_c[City])</f>
        <v>Valdezton</v>
      </c>
      <c r="AA147" t="str">
        <f>_xlfn.XLOOKUP(Orders_C[[#This Row],[Customer_ID]],Customers_c[Customer_ID],Customers_c[Customer_Name])</f>
        <v>Joseph Lopez</v>
      </c>
      <c r="AB147" s="6">
        <f>Orders_C[[#This Row],[Quantity]]*Orders_C[[#This Row],[Unit_Price]]*(1-Orders_C[[#This Row],[Discount %]])+Orders_C[[#This Row],[Tax]]</f>
        <v>180.6</v>
      </c>
      <c r="AC147" s="9">
        <f>(Orders_C[[#This Row],[Unit_Price]]*Orders_C[[#This Row],[Quantity]])-Orders_C[[#This Row],[Discount]]+Orders_C[[#This Row],[Tax]]</f>
        <v>180.6</v>
      </c>
      <c r="AD147" t="str">
        <f>IF(COUNTIF(Orders_C[[#All],[Customer_ID]],Orders_C[[#This Row],[Customer_ID]])&gt;1,"Repeat","New")</f>
        <v>Repeat</v>
      </c>
      <c r="AE147" t="str" cm="1">
        <f t="array" ref="AE147">_xlfn.XLOOKUP(Orders_C[[#This Row],[Store_ID]],Stores_c[[#All],[Store_ID]],Stores_c[[#All],[City]])</f>
        <v>Valdezton</v>
      </c>
      <c r="AF147" t="str" cm="1">
        <f t="array" ref="AF147">_xlfn.XLOOKUP(Orders_C[[#This Row],[Store_ID]],Stores_c[[#All],[Store_ID]],Stores_c[[#All],[Manager_Name]])</f>
        <v>John Rodriguez</v>
      </c>
      <c r="AG147" t="str" cm="1">
        <f t="array" ref="AG147">_xlfn.XLOOKUP(Orders_C[[#This Row],[Store_ID]],Stores_c[[#All],[Store_ID]],Stores_c[[#All],[Store_Type]])</f>
        <v>Street</v>
      </c>
    </row>
    <row r="148" spans="1:33" x14ac:dyDescent="0.25">
      <c r="A148">
        <v>8522</v>
      </c>
      <c r="B148" s="1">
        <v>45937</v>
      </c>
      <c r="C148" s="2">
        <v>0.93137731481481478</v>
      </c>
      <c r="D148">
        <v>1594</v>
      </c>
      <c r="E148">
        <v>219</v>
      </c>
      <c r="F148">
        <v>417</v>
      </c>
      <c r="G148">
        <v>314</v>
      </c>
      <c r="H148">
        <v>1</v>
      </c>
      <c r="I148">
        <v>184</v>
      </c>
      <c r="J148">
        <v>5</v>
      </c>
      <c r="K148">
        <v>9.2000000000000011</v>
      </c>
      <c r="L148">
        <v>188.2</v>
      </c>
      <c r="M148" t="s">
        <v>18</v>
      </c>
      <c r="N148" t="s">
        <v>23</v>
      </c>
      <c r="O148">
        <v>35</v>
      </c>
      <c r="P148">
        <v>3</v>
      </c>
      <c r="Q148" t="s">
        <v>2545</v>
      </c>
      <c r="R148">
        <v>503</v>
      </c>
      <c r="S148" s="3">
        <v>0.05</v>
      </c>
      <c r="T148" s="6">
        <v>77.8</v>
      </c>
      <c r="U148" t="s">
        <v>6332</v>
      </c>
      <c r="V148">
        <v>2025</v>
      </c>
      <c r="W148" t="s">
        <v>6329</v>
      </c>
      <c r="X148" t="str">
        <f>_xlfn.XLOOKUP(Orders_C[[#This Row],[Product_ID]],Products_C[Product_ID],Products_C[Product_Name])</f>
        <v>Wrap</v>
      </c>
      <c r="Y148" t="str">
        <f>_xlfn.XLOOKUP(Orders_C[[#This Row],[Product_ID]],Products_C[Product_ID],Products_C[Category])</f>
        <v>Burger</v>
      </c>
      <c r="Z148" t="str">
        <f>_xlfn.XLOOKUP(Orders_C[[#This Row],[Store_ID]],Stores_c[Store_ID],Stores_c[City])</f>
        <v>Lake David</v>
      </c>
      <c r="AA148" t="str">
        <f>_xlfn.XLOOKUP(Orders_C[[#This Row],[Customer_ID]],Customers_c[Customer_ID],Customers_c[Customer_Name])</f>
        <v>Daniel Lane</v>
      </c>
      <c r="AB148" s="6">
        <f>Orders_C[[#This Row],[Quantity]]*Orders_C[[#This Row],[Unit_Price]]*(1-Orders_C[[#This Row],[Discount %]])+Orders_C[[#This Row],[Tax]]</f>
        <v>183.99999999999997</v>
      </c>
      <c r="AC148" s="9">
        <f>(Orders_C[[#This Row],[Unit_Price]]*Orders_C[[#This Row],[Quantity]])-Orders_C[[#This Row],[Discount]]+Orders_C[[#This Row],[Tax]]</f>
        <v>188.2</v>
      </c>
      <c r="AD148" t="str">
        <f>IF(COUNTIF(Orders_C[[#All],[Customer_ID]],Orders_C[[#This Row],[Customer_ID]])&gt;1,"Repeat","New")</f>
        <v>Repeat</v>
      </c>
      <c r="AE148" t="str" cm="1">
        <f t="array" ref="AE148">_xlfn.XLOOKUP(Orders_C[[#This Row],[Store_ID]],Stores_c[[#All],[Store_ID]],Stores_c[[#All],[City]])</f>
        <v>Lake David</v>
      </c>
      <c r="AF148" t="str" cm="1">
        <f t="array" ref="AF148">_xlfn.XLOOKUP(Orders_C[[#This Row],[Store_ID]],Stores_c[[#All],[Store_ID]],Stores_c[[#All],[Manager_Name]])</f>
        <v>Joshua Hines</v>
      </c>
      <c r="AG148" t="str" cm="1">
        <f t="array" ref="AG148">_xlfn.XLOOKUP(Orders_C[[#This Row],[Store_ID]],Stores_c[[#All],[Store_ID]],Stores_c[[#All],[Store_Type]])</f>
        <v>Street</v>
      </c>
    </row>
    <row r="149" spans="1:33" x14ac:dyDescent="0.25">
      <c r="A149">
        <v>7934</v>
      </c>
      <c r="B149" s="1">
        <v>45729</v>
      </c>
      <c r="C149" s="2">
        <v>0.52840277777777778</v>
      </c>
      <c r="D149">
        <v>1926</v>
      </c>
      <c r="E149">
        <v>224</v>
      </c>
      <c r="F149">
        <v>477</v>
      </c>
      <c r="G149">
        <v>326</v>
      </c>
      <c r="H149">
        <v>1</v>
      </c>
      <c r="I149">
        <v>173</v>
      </c>
      <c r="J149">
        <v>0</v>
      </c>
      <c r="K149">
        <v>8.65</v>
      </c>
      <c r="L149">
        <v>181.65</v>
      </c>
      <c r="M149" t="s">
        <v>18</v>
      </c>
      <c r="N149" t="s">
        <v>22</v>
      </c>
      <c r="O149">
        <v>42</v>
      </c>
      <c r="P149">
        <v>2</v>
      </c>
      <c r="Q149" t="s">
        <v>1957</v>
      </c>
      <c r="R149">
        <v>506</v>
      </c>
      <c r="S149" s="3">
        <v>0</v>
      </c>
      <c r="T149" s="6">
        <v>77.850000000000009</v>
      </c>
      <c r="U149" t="s">
        <v>6334</v>
      </c>
      <c r="V149">
        <v>2025</v>
      </c>
      <c r="W149" t="s">
        <v>6331</v>
      </c>
      <c r="X149" t="str">
        <f>_xlfn.XLOOKUP(Orders_C[[#This Row],[Product_ID]],Products_C[Product_ID],Products_C[Product_Name])</f>
        <v>Rice Bowl</v>
      </c>
      <c r="Y149" t="str">
        <f>_xlfn.XLOOKUP(Orders_C[[#This Row],[Product_ID]],Products_C[Product_ID],Products_C[Category])</f>
        <v>Burger</v>
      </c>
      <c r="Z149" t="str">
        <f>_xlfn.XLOOKUP(Orders_C[[#This Row],[Store_ID]],Stores_c[Store_ID],Stores_c[City])</f>
        <v>Valdezton</v>
      </c>
      <c r="AA149" t="str">
        <f>_xlfn.XLOOKUP(Orders_C[[#This Row],[Customer_ID]],Customers_c[Customer_ID],Customers_c[Customer_Name])</f>
        <v>Andrew Blair</v>
      </c>
      <c r="AB149" s="6">
        <f>Orders_C[[#This Row],[Quantity]]*Orders_C[[#This Row],[Unit_Price]]*(1-Orders_C[[#This Row],[Discount %]])+Orders_C[[#This Row],[Tax]]</f>
        <v>181.65</v>
      </c>
      <c r="AC149" s="9">
        <f>(Orders_C[[#This Row],[Unit_Price]]*Orders_C[[#This Row],[Quantity]])-Orders_C[[#This Row],[Discount]]+Orders_C[[#This Row],[Tax]]</f>
        <v>181.65</v>
      </c>
      <c r="AD149" t="str">
        <f>IF(COUNTIF(Orders_C[[#All],[Customer_ID]],Orders_C[[#This Row],[Customer_ID]])&gt;1,"Repeat","New")</f>
        <v>Repeat</v>
      </c>
      <c r="AE149" t="str" cm="1">
        <f t="array" ref="AE149">_xlfn.XLOOKUP(Orders_C[[#This Row],[Store_ID]],Stores_c[[#All],[Store_ID]],Stores_c[[#All],[City]])</f>
        <v>Valdezton</v>
      </c>
      <c r="AF149" t="str" cm="1">
        <f t="array" ref="AF149">_xlfn.XLOOKUP(Orders_C[[#This Row],[Store_ID]],Stores_c[[#All],[Store_ID]],Stores_c[[#All],[Manager_Name]])</f>
        <v>John Rodriguez</v>
      </c>
      <c r="AG149" t="str" cm="1">
        <f t="array" ref="AG149">_xlfn.XLOOKUP(Orders_C[[#This Row],[Store_ID]],Stores_c[[#All],[Store_ID]],Stores_c[[#All],[Store_Type]])</f>
        <v>Street</v>
      </c>
    </row>
    <row r="150" spans="1:33" x14ac:dyDescent="0.25">
      <c r="A150">
        <v>8818</v>
      </c>
      <c r="B150" s="1">
        <v>46015</v>
      </c>
      <c r="C150" s="2">
        <v>0.1542361111111111</v>
      </c>
      <c r="D150">
        <v>1059</v>
      </c>
      <c r="E150">
        <v>221</v>
      </c>
      <c r="F150">
        <v>493</v>
      </c>
      <c r="G150">
        <v>336</v>
      </c>
      <c r="H150">
        <v>1</v>
      </c>
      <c r="I150">
        <v>173</v>
      </c>
      <c r="J150">
        <v>0</v>
      </c>
      <c r="K150">
        <v>8.65</v>
      </c>
      <c r="L150">
        <v>181.65</v>
      </c>
      <c r="M150" t="s">
        <v>18</v>
      </c>
      <c r="N150" t="s">
        <v>22</v>
      </c>
      <c r="O150">
        <v>51</v>
      </c>
      <c r="P150">
        <v>4</v>
      </c>
      <c r="Q150" t="s">
        <v>2841</v>
      </c>
      <c r="R150">
        <v>501</v>
      </c>
      <c r="S150" s="3">
        <v>0</v>
      </c>
      <c r="T150" s="6">
        <v>77.850000000000009</v>
      </c>
      <c r="U150" t="s">
        <v>6328</v>
      </c>
      <c r="V150">
        <v>2025</v>
      </c>
      <c r="W150" t="s">
        <v>6331</v>
      </c>
      <c r="X150" t="str">
        <f>_xlfn.XLOOKUP(Orders_C[[#This Row],[Product_ID]],Products_C[Product_ID],Products_C[Product_Name])</f>
        <v>Chicken Bucket</v>
      </c>
      <c r="Y150" t="str">
        <f>_xlfn.XLOOKUP(Orders_C[[#This Row],[Product_ID]],Products_C[Product_ID],Products_C[Category])</f>
        <v>Dessert</v>
      </c>
      <c r="Z150" t="str">
        <f>_xlfn.XLOOKUP(Orders_C[[#This Row],[Store_ID]],Stores_c[Store_ID],Stores_c[City])</f>
        <v>Port Barbarabury</v>
      </c>
      <c r="AA150" t="str">
        <f>_xlfn.XLOOKUP(Orders_C[[#This Row],[Customer_ID]],Customers_c[Customer_ID],Customers_c[Customer_Name])</f>
        <v>Misty Robertson</v>
      </c>
      <c r="AB150" s="6">
        <f>Orders_C[[#This Row],[Quantity]]*Orders_C[[#This Row],[Unit_Price]]*(1-Orders_C[[#This Row],[Discount %]])+Orders_C[[#This Row],[Tax]]</f>
        <v>181.65</v>
      </c>
      <c r="AC150" s="9">
        <f>(Orders_C[[#This Row],[Unit_Price]]*Orders_C[[#This Row],[Quantity]])-Orders_C[[#This Row],[Discount]]+Orders_C[[#This Row],[Tax]]</f>
        <v>181.65</v>
      </c>
      <c r="AD150" t="str">
        <f>IF(COUNTIF(Orders_C[[#All],[Customer_ID]],Orders_C[[#This Row],[Customer_ID]])&gt;1,"Repeat","New")</f>
        <v>Repeat</v>
      </c>
      <c r="AE150" t="str" cm="1">
        <f t="array" ref="AE150">_xlfn.XLOOKUP(Orders_C[[#This Row],[Store_ID]],Stores_c[[#All],[Store_ID]],Stores_c[[#All],[City]])</f>
        <v>Port Barbarabury</v>
      </c>
      <c r="AF150" t="str" cm="1">
        <f t="array" ref="AF150">_xlfn.XLOOKUP(Orders_C[[#This Row],[Store_ID]],Stores_c[[#All],[Store_ID]],Stores_c[[#All],[Manager_Name]])</f>
        <v>Edward Nguyen</v>
      </c>
      <c r="AG150" t="str" cm="1">
        <f t="array" ref="AG150">_xlfn.XLOOKUP(Orders_C[[#This Row],[Store_ID]],Stores_c[[#All],[Store_ID]],Stores_c[[#All],[Store_Type]])</f>
        <v>Street</v>
      </c>
    </row>
    <row r="151" spans="1:33" x14ac:dyDescent="0.25">
      <c r="A151">
        <v>7623</v>
      </c>
      <c r="B151" s="1">
        <v>45791</v>
      </c>
      <c r="C151" s="2">
        <v>0.73265046296296299</v>
      </c>
      <c r="D151">
        <v>1194</v>
      </c>
      <c r="E151">
        <v>221</v>
      </c>
      <c r="F151">
        <v>506</v>
      </c>
      <c r="G151">
        <v>308</v>
      </c>
      <c r="H151">
        <v>1</v>
      </c>
      <c r="I151">
        <v>196</v>
      </c>
      <c r="J151">
        <v>10</v>
      </c>
      <c r="K151">
        <v>9.8000000000000007</v>
      </c>
      <c r="L151">
        <v>195.8</v>
      </c>
      <c r="M151" t="s">
        <v>19</v>
      </c>
      <c r="N151" t="s">
        <v>21</v>
      </c>
      <c r="O151">
        <v>40</v>
      </c>
      <c r="P151">
        <v>4</v>
      </c>
      <c r="Q151" t="s">
        <v>1646</v>
      </c>
      <c r="R151">
        <v>509</v>
      </c>
      <c r="S151" s="3">
        <v>0.1</v>
      </c>
      <c r="T151" s="6">
        <v>78.200000000000017</v>
      </c>
      <c r="U151" t="s">
        <v>6339</v>
      </c>
      <c r="V151">
        <v>2025</v>
      </c>
      <c r="W151" t="s">
        <v>6329</v>
      </c>
      <c r="X151" t="str">
        <f>_xlfn.XLOOKUP(Orders_C[[#This Row],[Product_ID]],Products_C[Product_ID],Products_C[Product_Name])</f>
        <v>Zinger Burger</v>
      </c>
      <c r="Y151" t="str">
        <f>_xlfn.XLOOKUP(Orders_C[[#This Row],[Product_ID]],Products_C[Product_ID],Products_C[Category])</f>
        <v>Beverage</v>
      </c>
      <c r="Z151" t="str">
        <f>_xlfn.XLOOKUP(Orders_C[[#This Row],[Store_ID]],Stores_c[Store_ID],Stores_c[City])</f>
        <v>Port Barbarabury</v>
      </c>
      <c r="AA151" t="str">
        <f>_xlfn.XLOOKUP(Orders_C[[#This Row],[Customer_ID]],Customers_c[Customer_ID],Customers_c[Customer_Name])</f>
        <v>Brittany Hawkins</v>
      </c>
      <c r="AB151" s="6">
        <f>Orders_C[[#This Row],[Quantity]]*Orders_C[[#This Row],[Unit_Price]]*(1-Orders_C[[#This Row],[Discount %]])+Orders_C[[#This Row],[Tax]]</f>
        <v>186.20000000000002</v>
      </c>
      <c r="AC151" s="9">
        <f>(Orders_C[[#This Row],[Unit_Price]]*Orders_C[[#This Row],[Quantity]])-Orders_C[[#This Row],[Discount]]+Orders_C[[#This Row],[Tax]]</f>
        <v>195.8</v>
      </c>
      <c r="AD151" t="str">
        <f>IF(COUNTIF(Orders_C[[#All],[Customer_ID]],Orders_C[[#This Row],[Customer_ID]])&gt;1,"Repeat","New")</f>
        <v>Repeat</v>
      </c>
      <c r="AE151" t="str" cm="1">
        <f t="array" ref="AE151">_xlfn.XLOOKUP(Orders_C[[#This Row],[Store_ID]],Stores_c[[#All],[Store_ID]],Stores_c[[#All],[City]])</f>
        <v>Port Barbarabury</v>
      </c>
      <c r="AF151" t="str" cm="1">
        <f t="array" ref="AF151">_xlfn.XLOOKUP(Orders_C[[#This Row],[Store_ID]],Stores_c[[#All],[Store_ID]],Stores_c[[#All],[Manager_Name]])</f>
        <v>Edward Nguyen</v>
      </c>
      <c r="AG151" t="str" cm="1">
        <f t="array" ref="AG151">_xlfn.XLOOKUP(Orders_C[[#This Row],[Store_ID]],Stores_c[[#All],[Store_ID]],Stores_c[[#All],[Store_Type]])</f>
        <v>Street</v>
      </c>
    </row>
    <row r="152" spans="1:33" x14ac:dyDescent="0.25">
      <c r="A152">
        <v>10980</v>
      </c>
      <c r="B152" s="1">
        <v>46043</v>
      </c>
      <c r="C152" s="2">
        <v>0.28107638888888886</v>
      </c>
      <c r="D152">
        <v>1136</v>
      </c>
      <c r="E152">
        <v>205</v>
      </c>
      <c r="F152">
        <v>541</v>
      </c>
      <c r="G152">
        <v>329</v>
      </c>
      <c r="H152">
        <v>1</v>
      </c>
      <c r="I152">
        <v>185</v>
      </c>
      <c r="J152">
        <v>5</v>
      </c>
      <c r="K152">
        <v>9.25</v>
      </c>
      <c r="L152">
        <v>189.25</v>
      </c>
      <c r="M152" t="s">
        <v>18</v>
      </c>
      <c r="N152" t="s">
        <v>23</v>
      </c>
      <c r="O152">
        <v>45</v>
      </c>
      <c r="P152">
        <v>5</v>
      </c>
      <c r="Q152" t="s">
        <v>5003</v>
      </c>
      <c r="R152">
        <v>510</v>
      </c>
      <c r="S152" s="3">
        <v>0.05</v>
      </c>
      <c r="T152" s="6">
        <v>78.25</v>
      </c>
      <c r="U152" t="s">
        <v>6330</v>
      </c>
      <c r="V152">
        <v>2026</v>
      </c>
      <c r="W152" t="s">
        <v>6331</v>
      </c>
      <c r="X152" t="str">
        <f>_xlfn.XLOOKUP(Orders_C[[#This Row],[Product_ID]],Products_C[Product_ID],Products_C[Product_Name])</f>
        <v>Rice Bowl</v>
      </c>
      <c r="Y152" t="str">
        <f>_xlfn.XLOOKUP(Orders_C[[#This Row],[Product_ID]],Products_C[Product_ID],Products_C[Category])</f>
        <v>Dessert</v>
      </c>
      <c r="Z152" t="str">
        <f>_xlfn.XLOOKUP(Orders_C[[#This Row],[Store_ID]],Stores_c[Store_ID],Stores_c[City])</f>
        <v>Port Jacob</v>
      </c>
      <c r="AA152" t="str">
        <f>_xlfn.XLOOKUP(Orders_C[[#This Row],[Customer_ID]],Customers_c[Customer_ID],Customers_c[Customer_Name])</f>
        <v>Julia Jones</v>
      </c>
      <c r="AB152" s="6">
        <f>Orders_C[[#This Row],[Quantity]]*Orders_C[[#This Row],[Unit_Price]]*(1-Orders_C[[#This Row],[Discount %]])+Orders_C[[#This Row],[Tax]]</f>
        <v>185</v>
      </c>
      <c r="AC152" s="9">
        <f>(Orders_C[[#This Row],[Unit_Price]]*Orders_C[[#This Row],[Quantity]])-Orders_C[[#This Row],[Discount]]+Orders_C[[#This Row],[Tax]]</f>
        <v>189.25</v>
      </c>
      <c r="AD152" t="str">
        <f>IF(COUNTIF(Orders_C[[#All],[Customer_ID]],Orders_C[[#This Row],[Customer_ID]])&gt;1,"Repeat","New")</f>
        <v>Repeat</v>
      </c>
      <c r="AE152" t="str" cm="1">
        <f t="array" ref="AE152">_xlfn.XLOOKUP(Orders_C[[#This Row],[Store_ID]],Stores_c[[#All],[Store_ID]],Stores_c[[#All],[City]])</f>
        <v>Port Jacob</v>
      </c>
      <c r="AF152" t="str" cm="1">
        <f t="array" ref="AF152">_xlfn.XLOOKUP(Orders_C[[#This Row],[Store_ID]],Stores_c[[#All],[Store_ID]],Stores_c[[#All],[Manager_Name]])</f>
        <v>David Harris</v>
      </c>
      <c r="AG152" t="str" cm="1">
        <f t="array" ref="AG152">_xlfn.XLOOKUP(Orders_C[[#This Row],[Store_ID]],Stores_c[[#All],[Store_ID]],Stores_c[[#All],[Store_Type]])</f>
        <v>Mall</v>
      </c>
    </row>
    <row r="153" spans="1:33" x14ac:dyDescent="0.25">
      <c r="A153">
        <v>9913</v>
      </c>
      <c r="B153" s="1">
        <v>45807</v>
      </c>
      <c r="C153" s="2">
        <v>0.90583333333333338</v>
      </c>
      <c r="D153">
        <v>1956</v>
      </c>
      <c r="E153">
        <v>217</v>
      </c>
      <c r="F153">
        <v>444</v>
      </c>
      <c r="G153">
        <v>322</v>
      </c>
      <c r="H153">
        <v>1</v>
      </c>
      <c r="I153">
        <v>208</v>
      </c>
      <c r="J153">
        <v>15</v>
      </c>
      <c r="K153">
        <v>10.4</v>
      </c>
      <c r="L153">
        <v>203.4</v>
      </c>
      <c r="M153" t="s">
        <v>20</v>
      </c>
      <c r="N153" t="s">
        <v>23</v>
      </c>
      <c r="O153">
        <v>30</v>
      </c>
      <c r="P153">
        <v>1</v>
      </c>
      <c r="Q153" t="s">
        <v>3936</v>
      </c>
      <c r="R153">
        <v>501</v>
      </c>
      <c r="S153" s="3">
        <v>0.15</v>
      </c>
      <c r="T153" s="6">
        <v>78.600000000000009</v>
      </c>
      <c r="U153" t="s">
        <v>6339</v>
      </c>
      <c r="V153">
        <v>2025</v>
      </c>
      <c r="W153" t="s">
        <v>6329</v>
      </c>
      <c r="X153" t="str">
        <f>_xlfn.XLOOKUP(Orders_C[[#This Row],[Product_ID]],Products_C[Product_ID],Products_C[Product_Name])</f>
        <v>Veg Burger</v>
      </c>
      <c r="Y153" t="str">
        <f>_xlfn.XLOOKUP(Orders_C[[#This Row],[Product_ID]],Products_C[Product_ID],Products_C[Category])</f>
        <v>Burger</v>
      </c>
      <c r="Z153" t="str">
        <f>_xlfn.XLOOKUP(Orders_C[[#This Row],[Store_ID]],Stores_c[Store_ID],Stores_c[City])</f>
        <v>West Rebecca</v>
      </c>
      <c r="AA153" t="str">
        <f>_xlfn.XLOOKUP(Orders_C[[#This Row],[Customer_ID]],Customers_c[Customer_ID],Customers_c[Customer_Name])</f>
        <v>Dakota Reed</v>
      </c>
      <c r="AB153" s="6">
        <f>Orders_C[[#This Row],[Quantity]]*Orders_C[[#This Row],[Unit_Price]]*(1-Orders_C[[#This Row],[Discount %]])+Orders_C[[#This Row],[Tax]]</f>
        <v>187.2</v>
      </c>
      <c r="AC153" s="9">
        <f>(Orders_C[[#This Row],[Unit_Price]]*Orders_C[[#This Row],[Quantity]])-Orders_C[[#This Row],[Discount]]+Orders_C[[#This Row],[Tax]]</f>
        <v>203.4</v>
      </c>
      <c r="AD153" t="str">
        <f>IF(COUNTIF(Orders_C[[#All],[Customer_ID]],Orders_C[[#This Row],[Customer_ID]])&gt;1,"Repeat","New")</f>
        <v>Repeat</v>
      </c>
      <c r="AE153" t="str" cm="1">
        <f t="array" ref="AE153">_xlfn.XLOOKUP(Orders_C[[#This Row],[Store_ID]],Stores_c[[#All],[Store_ID]],Stores_c[[#All],[City]])</f>
        <v>West Rebecca</v>
      </c>
      <c r="AF153" t="str" cm="1">
        <f t="array" ref="AF153">_xlfn.XLOOKUP(Orders_C[[#This Row],[Store_ID]],Stores_c[[#All],[Store_ID]],Stores_c[[#All],[Manager_Name]])</f>
        <v>Albert Smith</v>
      </c>
      <c r="AG153" t="str" cm="1">
        <f t="array" ref="AG153">_xlfn.XLOOKUP(Orders_C[[#This Row],[Store_ID]],Stores_c[[#All],[Store_ID]],Stores_c[[#All],[Store_Type]])</f>
        <v>Mall</v>
      </c>
    </row>
    <row r="154" spans="1:33" x14ac:dyDescent="0.25">
      <c r="A154">
        <v>8598</v>
      </c>
      <c r="B154" s="1">
        <v>46044</v>
      </c>
      <c r="C154" s="2">
        <v>0.48005787037037034</v>
      </c>
      <c r="D154">
        <v>1907</v>
      </c>
      <c r="E154">
        <v>210</v>
      </c>
      <c r="F154">
        <v>524</v>
      </c>
      <c r="G154">
        <v>307</v>
      </c>
      <c r="H154">
        <v>1</v>
      </c>
      <c r="I154">
        <v>197</v>
      </c>
      <c r="J154">
        <v>10</v>
      </c>
      <c r="K154">
        <v>9.8500000000000014</v>
      </c>
      <c r="L154">
        <v>196.85</v>
      </c>
      <c r="M154" t="s">
        <v>20</v>
      </c>
      <c r="N154" t="s">
        <v>22</v>
      </c>
      <c r="O154">
        <v>38</v>
      </c>
      <c r="P154">
        <v>3</v>
      </c>
      <c r="Q154" t="s">
        <v>2621</v>
      </c>
      <c r="R154">
        <v>507</v>
      </c>
      <c r="S154" s="3">
        <v>0.1</v>
      </c>
      <c r="T154" s="6">
        <v>78.650000000000006</v>
      </c>
      <c r="U154" t="s">
        <v>6330</v>
      </c>
      <c r="V154">
        <v>2026</v>
      </c>
      <c r="W154" t="s">
        <v>6329</v>
      </c>
      <c r="X154" t="str">
        <f>_xlfn.XLOOKUP(Orders_C[[#This Row],[Product_ID]],Products_C[Product_ID],Products_C[Product_Name])</f>
        <v>Chicken Wings</v>
      </c>
      <c r="Y154" t="str">
        <f>_xlfn.XLOOKUP(Orders_C[[#This Row],[Product_ID]],Products_C[Product_ID],Products_C[Category])</f>
        <v>Chicken</v>
      </c>
      <c r="Z154" t="str">
        <f>_xlfn.XLOOKUP(Orders_C[[#This Row],[Store_ID]],Stores_c[Store_ID],Stores_c[City])</f>
        <v>East William</v>
      </c>
      <c r="AA154" t="str">
        <f>_xlfn.XLOOKUP(Orders_C[[#This Row],[Customer_ID]],Customers_c[Customer_ID],Customers_c[Customer_Name])</f>
        <v>Aimee Gomez</v>
      </c>
      <c r="AB154" s="6">
        <f>Orders_C[[#This Row],[Quantity]]*Orders_C[[#This Row],[Unit_Price]]*(1-Orders_C[[#This Row],[Discount %]])+Orders_C[[#This Row],[Tax]]</f>
        <v>187.15</v>
      </c>
      <c r="AC154" s="9">
        <f>(Orders_C[[#This Row],[Unit_Price]]*Orders_C[[#This Row],[Quantity]])-Orders_C[[#This Row],[Discount]]+Orders_C[[#This Row],[Tax]]</f>
        <v>196.85</v>
      </c>
      <c r="AD154" t="str">
        <f>IF(COUNTIF(Orders_C[[#All],[Customer_ID]],Orders_C[[#This Row],[Customer_ID]])&gt;1,"Repeat","New")</f>
        <v>Repeat</v>
      </c>
      <c r="AE154" t="str" cm="1">
        <f t="array" ref="AE154">_xlfn.XLOOKUP(Orders_C[[#This Row],[Store_ID]],Stores_c[[#All],[Store_ID]],Stores_c[[#All],[City]])</f>
        <v>East William</v>
      </c>
      <c r="AF154" t="str" cm="1">
        <f t="array" ref="AF154">_xlfn.XLOOKUP(Orders_C[[#This Row],[Store_ID]],Stores_c[[#All],[Store_ID]],Stores_c[[#All],[Manager_Name]])</f>
        <v>Victoria Butler</v>
      </c>
      <c r="AG154" t="str" cm="1">
        <f t="array" ref="AG154">_xlfn.XLOOKUP(Orders_C[[#This Row],[Store_ID]],Stores_c[[#All],[Store_ID]],Stores_c[[#All],[Store_Type]])</f>
        <v>Drive-Thru</v>
      </c>
    </row>
    <row r="155" spans="1:33" x14ac:dyDescent="0.25">
      <c r="A155">
        <v>9354</v>
      </c>
      <c r="B155" s="1">
        <v>45998</v>
      </c>
      <c r="C155" s="2">
        <v>0.66515046296296299</v>
      </c>
      <c r="D155">
        <v>1522</v>
      </c>
      <c r="E155">
        <v>223</v>
      </c>
      <c r="F155">
        <v>502</v>
      </c>
      <c r="G155">
        <v>340</v>
      </c>
      <c r="H155">
        <v>1</v>
      </c>
      <c r="I155">
        <v>175</v>
      </c>
      <c r="J155">
        <v>0</v>
      </c>
      <c r="K155">
        <v>8.75</v>
      </c>
      <c r="L155">
        <v>183.75</v>
      </c>
      <c r="M155" t="s">
        <v>18</v>
      </c>
      <c r="N155" t="s">
        <v>22</v>
      </c>
      <c r="O155">
        <v>26</v>
      </c>
      <c r="P155">
        <v>1</v>
      </c>
      <c r="Q155" t="s">
        <v>3377</v>
      </c>
      <c r="R155">
        <v>506</v>
      </c>
      <c r="S155" s="3">
        <v>0</v>
      </c>
      <c r="T155" s="6">
        <v>78.75</v>
      </c>
      <c r="U155" t="s">
        <v>6328</v>
      </c>
      <c r="V155">
        <v>2025</v>
      </c>
      <c r="W155" t="s">
        <v>6329</v>
      </c>
      <c r="X155" t="str">
        <f>_xlfn.XLOOKUP(Orders_C[[#This Row],[Product_ID]],Products_C[Product_ID],Products_C[Product_Name])</f>
        <v>Chocolate Lava Cake</v>
      </c>
      <c r="Y155" t="str">
        <f>_xlfn.XLOOKUP(Orders_C[[#This Row],[Product_ID]],Products_C[Product_ID],Products_C[Category])</f>
        <v>Chicken</v>
      </c>
      <c r="Z155" t="str">
        <f>_xlfn.XLOOKUP(Orders_C[[#This Row],[Store_ID]],Stores_c[Store_ID],Stores_c[City])</f>
        <v>Chambershaven</v>
      </c>
      <c r="AA155" t="str">
        <f>_xlfn.XLOOKUP(Orders_C[[#This Row],[Customer_ID]],Customers_c[Customer_ID],Customers_c[Customer_Name])</f>
        <v>Bruce Rodriguez</v>
      </c>
      <c r="AB155" s="6">
        <f>Orders_C[[#This Row],[Quantity]]*Orders_C[[#This Row],[Unit_Price]]*(1-Orders_C[[#This Row],[Discount %]])+Orders_C[[#This Row],[Tax]]</f>
        <v>183.75</v>
      </c>
      <c r="AC155" s="9">
        <f>(Orders_C[[#This Row],[Unit_Price]]*Orders_C[[#This Row],[Quantity]])-Orders_C[[#This Row],[Discount]]+Orders_C[[#This Row],[Tax]]</f>
        <v>183.75</v>
      </c>
      <c r="AD155" t="str">
        <f>IF(COUNTIF(Orders_C[[#All],[Customer_ID]],Orders_C[[#This Row],[Customer_ID]])&gt;1,"Repeat","New")</f>
        <v>Repeat</v>
      </c>
      <c r="AE155" t="str" cm="1">
        <f t="array" ref="AE155">_xlfn.XLOOKUP(Orders_C[[#This Row],[Store_ID]],Stores_c[[#All],[Store_ID]],Stores_c[[#All],[City]])</f>
        <v>Chambershaven</v>
      </c>
      <c r="AF155" t="str" cm="1">
        <f t="array" ref="AF155">_xlfn.XLOOKUP(Orders_C[[#This Row],[Store_ID]],Stores_c[[#All],[Store_ID]],Stores_c[[#All],[Manager_Name]])</f>
        <v>Virginia Webster</v>
      </c>
      <c r="AG155" t="str" cm="1">
        <f t="array" ref="AG155">_xlfn.XLOOKUP(Orders_C[[#This Row],[Store_ID]],Stores_c[[#All],[Store_ID]],Stores_c[[#All],[Store_Type]])</f>
        <v>Street</v>
      </c>
    </row>
    <row r="156" spans="1:33" x14ac:dyDescent="0.25">
      <c r="A156">
        <v>8365</v>
      </c>
      <c r="B156" s="1">
        <v>45731</v>
      </c>
      <c r="C156" s="2">
        <v>0.81552083333333336</v>
      </c>
      <c r="D156">
        <v>1181</v>
      </c>
      <c r="E156">
        <v>224</v>
      </c>
      <c r="F156">
        <v>424</v>
      </c>
      <c r="G156">
        <v>333</v>
      </c>
      <c r="H156">
        <v>1</v>
      </c>
      <c r="I156">
        <v>198</v>
      </c>
      <c r="J156">
        <v>10</v>
      </c>
      <c r="K156">
        <v>9.9</v>
      </c>
      <c r="L156">
        <v>197.9</v>
      </c>
      <c r="M156" t="s">
        <v>18</v>
      </c>
      <c r="N156" t="s">
        <v>21</v>
      </c>
      <c r="O156">
        <v>14</v>
      </c>
      <c r="P156">
        <v>2</v>
      </c>
      <c r="Q156" t="s">
        <v>2388</v>
      </c>
      <c r="R156">
        <v>505</v>
      </c>
      <c r="S156" s="3">
        <v>0.1</v>
      </c>
      <c r="T156" s="6">
        <v>79.100000000000009</v>
      </c>
      <c r="U156" t="s">
        <v>6334</v>
      </c>
      <c r="V156">
        <v>2025</v>
      </c>
      <c r="W156" t="s">
        <v>6333</v>
      </c>
      <c r="X156" t="str">
        <f>_xlfn.XLOOKUP(Orders_C[[#This Row],[Product_ID]],Products_C[Product_ID],Products_C[Product_Name])</f>
        <v>Chicken Wings</v>
      </c>
      <c r="Y156" t="str">
        <f>_xlfn.XLOOKUP(Orders_C[[#This Row],[Product_ID]],Products_C[Product_ID],Products_C[Category])</f>
        <v>Burger</v>
      </c>
      <c r="Z156" t="str">
        <f>_xlfn.XLOOKUP(Orders_C[[#This Row],[Store_ID]],Stores_c[Store_ID],Stores_c[City])</f>
        <v>Valdezton</v>
      </c>
      <c r="AA156" t="str">
        <f>_xlfn.XLOOKUP(Orders_C[[#This Row],[Customer_ID]],Customers_c[Customer_ID],Customers_c[Customer_Name])</f>
        <v>Paula Moore</v>
      </c>
      <c r="AB156" s="6">
        <f>Orders_C[[#This Row],[Quantity]]*Orders_C[[#This Row],[Unit_Price]]*(1-Orders_C[[#This Row],[Discount %]])+Orders_C[[#This Row],[Tax]]</f>
        <v>188.10000000000002</v>
      </c>
      <c r="AC156" s="9">
        <f>(Orders_C[[#This Row],[Unit_Price]]*Orders_C[[#This Row],[Quantity]])-Orders_C[[#This Row],[Discount]]+Orders_C[[#This Row],[Tax]]</f>
        <v>197.9</v>
      </c>
      <c r="AD156" t="str">
        <f>IF(COUNTIF(Orders_C[[#All],[Customer_ID]],Orders_C[[#This Row],[Customer_ID]])&gt;1,"Repeat","New")</f>
        <v>Repeat</v>
      </c>
      <c r="AE156" t="str" cm="1">
        <f t="array" ref="AE156">_xlfn.XLOOKUP(Orders_C[[#This Row],[Store_ID]],Stores_c[[#All],[Store_ID]],Stores_c[[#All],[City]])</f>
        <v>Valdezton</v>
      </c>
      <c r="AF156" t="str" cm="1">
        <f t="array" ref="AF156">_xlfn.XLOOKUP(Orders_C[[#This Row],[Store_ID]],Stores_c[[#All],[Store_ID]],Stores_c[[#All],[Manager_Name]])</f>
        <v>John Rodriguez</v>
      </c>
      <c r="AG156" t="str" cm="1">
        <f t="array" ref="AG156">_xlfn.XLOOKUP(Orders_C[[#This Row],[Store_ID]],Stores_c[[#All],[Store_ID]],Stores_c[[#All],[Store_Type]])</f>
        <v>Street</v>
      </c>
    </row>
    <row r="157" spans="1:33" x14ac:dyDescent="0.25">
      <c r="A157">
        <v>8918</v>
      </c>
      <c r="B157" s="1">
        <v>45918</v>
      </c>
      <c r="C157" s="2">
        <v>0.39612268518518517</v>
      </c>
      <c r="D157">
        <v>1179</v>
      </c>
      <c r="E157">
        <v>208</v>
      </c>
      <c r="F157">
        <v>488</v>
      </c>
      <c r="G157">
        <v>316</v>
      </c>
      <c r="H157">
        <v>1</v>
      </c>
      <c r="I157">
        <v>198</v>
      </c>
      <c r="J157">
        <v>10</v>
      </c>
      <c r="K157">
        <v>9.9</v>
      </c>
      <c r="L157">
        <v>197.9</v>
      </c>
      <c r="M157" t="s">
        <v>20</v>
      </c>
      <c r="N157" t="s">
        <v>22</v>
      </c>
      <c r="O157">
        <v>32</v>
      </c>
      <c r="P157">
        <v>2</v>
      </c>
      <c r="Q157" t="s">
        <v>2941</v>
      </c>
      <c r="R157">
        <v>507</v>
      </c>
      <c r="S157" s="3">
        <v>0.1</v>
      </c>
      <c r="T157" s="6">
        <v>79.100000000000009</v>
      </c>
      <c r="U157" t="s">
        <v>6335</v>
      </c>
      <c r="V157">
        <v>2025</v>
      </c>
      <c r="W157" t="s">
        <v>6329</v>
      </c>
      <c r="X157" t="str">
        <f>_xlfn.XLOOKUP(Orders_C[[#This Row],[Product_ID]],Products_C[Product_ID],Products_C[Product_Name])</f>
        <v>Popcorn Chicken</v>
      </c>
      <c r="Y157" t="str">
        <f>_xlfn.XLOOKUP(Orders_C[[#This Row],[Product_ID]],Products_C[Product_ID],Products_C[Category])</f>
        <v>Dessert</v>
      </c>
      <c r="Z157" t="str">
        <f>_xlfn.XLOOKUP(Orders_C[[#This Row],[Store_ID]],Stores_c[Store_ID],Stores_c[City])</f>
        <v>Tracyview</v>
      </c>
      <c r="AA157" t="str">
        <f>_xlfn.XLOOKUP(Orders_C[[#This Row],[Customer_ID]],Customers_c[Customer_ID],Customers_c[Customer_Name])</f>
        <v>Matthew Burgess</v>
      </c>
      <c r="AB157" s="6">
        <f>Orders_C[[#This Row],[Quantity]]*Orders_C[[#This Row],[Unit_Price]]*(1-Orders_C[[#This Row],[Discount %]])+Orders_C[[#This Row],[Tax]]</f>
        <v>188.10000000000002</v>
      </c>
      <c r="AC157" s="9">
        <f>(Orders_C[[#This Row],[Unit_Price]]*Orders_C[[#This Row],[Quantity]])-Orders_C[[#This Row],[Discount]]+Orders_C[[#This Row],[Tax]]</f>
        <v>197.9</v>
      </c>
      <c r="AD157" t="str">
        <f>IF(COUNTIF(Orders_C[[#All],[Customer_ID]],Orders_C[[#This Row],[Customer_ID]])&gt;1,"Repeat","New")</f>
        <v>Repeat</v>
      </c>
      <c r="AE157" t="str" cm="1">
        <f t="array" ref="AE157">_xlfn.XLOOKUP(Orders_C[[#This Row],[Store_ID]],Stores_c[[#All],[Store_ID]],Stores_c[[#All],[City]])</f>
        <v>Tracyview</v>
      </c>
      <c r="AF157" t="str" cm="1">
        <f t="array" ref="AF157">_xlfn.XLOOKUP(Orders_C[[#This Row],[Store_ID]],Stores_c[[#All],[Store_ID]],Stores_c[[#All],[Manager_Name]])</f>
        <v>Jeremiah Lee</v>
      </c>
      <c r="AG157" t="str" cm="1">
        <f t="array" ref="AG157">_xlfn.XLOOKUP(Orders_C[[#This Row],[Store_ID]],Stores_c[[#All],[Store_ID]],Stores_c[[#All],[Store_Type]])</f>
        <v>Mall</v>
      </c>
    </row>
    <row r="158" spans="1:33" x14ac:dyDescent="0.25">
      <c r="A158">
        <v>10189</v>
      </c>
      <c r="B158" s="1">
        <v>46030</v>
      </c>
      <c r="C158" s="2">
        <v>0.92983796296296295</v>
      </c>
      <c r="D158">
        <v>1311</v>
      </c>
      <c r="E158">
        <v>217</v>
      </c>
      <c r="F158">
        <v>457</v>
      </c>
      <c r="G158">
        <v>333</v>
      </c>
      <c r="H158">
        <v>1</v>
      </c>
      <c r="I158">
        <v>198</v>
      </c>
      <c r="J158">
        <v>10</v>
      </c>
      <c r="K158">
        <v>9.9</v>
      </c>
      <c r="L158">
        <v>197.9</v>
      </c>
      <c r="M158" t="s">
        <v>18</v>
      </c>
      <c r="N158" t="s">
        <v>21</v>
      </c>
      <c r="O158">
        <v>22</v>
      </c>
      <c r="P158">
        <v>5</v>
      </c>
      <c r="Q158" t="s">
        <v>4212</v>
      </c>
      <c r="R158">
        <v>508</v>
      </c>
      <c r="S158" s="3">
        <v>0.1</v>
      </c>
      <c r="T158" s="6">
        <v>79.100000000000009</v>
      </c>
      <c r="U158" t="s">
        <v>6330</v>
      </c>
      <c r="V158">
        <v>2026</v>
      </c>
      <c r="W158" t="s">
        <v>6329</v>
      </c>
      <c r="X158" t="str">
        <f>_xlfn.XLOOKUP(Orders_C[[#This Row],[Product_ID]],Products_C[Product_ID],Products_C[Product_Name])</f>
        <v>Chicken Wings</v>
      </c>
      <c r="Y158" t="str">
        <f>_xlfn.XLOOKUP(Orders_C[[#This Row],[Product_ID]],Products_C[Product_ID],Products_C[Category])</f>
        <v>Burger</v>
      </c>
      <c r="Z158" t="str">
        <f>_xlfn.XLOOKUP(Orders_C[[#This Row],[Store_ID]],Stores_c[Store_ID],Stores_c[City])</f>
        <v>West Rebecca</v>
      </c>
      <c r="AA158" t="str">
        <f>_xlfn.XLOOKUP(Orders_C[[#This Row],[Customer_ID]],Customers_c[Customer_ID],Customers_c[Customer_Name])</f>
        <v>Gina Thomas</v>
      </c>
      <c r="AB158" s="6">
        <f>Orders_C[[#This Row],[Quantity]]*Orders_C[[#This Row],[Unit_Price]]*(1-Orders_C[[#This Row],[Discount %]])+Orders_C[[#This Row],[Tax]]</f>
        <v>188.10000000000002</v>
      </c>
      <c r="AC158" s="9">
        <f>(Orders_C[[#This Row],[Unit_Price]]*Orders_C[[#This Row],[Quantity]])-Orders_C[[#This Row],[Discount]]+Orders_C[[#This Row],[Tax]]</f>
        <v>197.9</v>
      </c>
      <c r="AD158" t="str">
        <f>IF(COUNTIF(Orders_C[[#All],[Customer_ID]],Orders_C[[#This Row],[Customer_ID]])&gt;1,"Repeat","New")</f>
        <v>Repeat</v>
      </c>
      <c r="AE158" t="str" cm="1">
        <f t="array" ref="AE158">_xlfn.XLOOKUP(Orders_C[[#This Row],[Store_ID]],Stores_c[[#All],[Store_ID]],Stores_c[[#All],[City]])</f>
        <v>West Rebecca</v>
      </c>
      <c r="AF158" t="str" cm="1">
        <f t="array" ref="AF158">_xlfn.XLOOKUP(Orders_C[[#This Row],[Store_ID]],Stores_c[[#All],[Store_ID]],Stores_c[[#All],[Manager_Name]])</f>
        <v>Albert Smith</v>
      </c>
      <c r="AG158" t="str" cm="1">
        <f t="array" ref="AG158">_xlfn.XLOOKUP(Orders_C[[#This Row],[Store_ID]],Stores_c[[#All],[Store_ID]],Stores_c[[#All],[Store_Type]])</f>
        <v>Mall</v>
      </c>
    </row>
    <row r="159" spans="1:33" x14ac:dyDescent="0.25">
      <c r="A159">
        <v>6174</v>
      </c>
      <c r="B159" s="1">
        <v>45957</v>
      </c>
      <c r="C159" s="2">
        <v>6.070601851851852E-2</v>
      </c>
      <c r="D159">
        <v>1356</v>
      </c>
      <c r="E159">
        <v>223</v>
      </c>
      <c r="F159">
        <v>492</v>
      </c>
      <c r="G159">
        <v>330</v>
      </c>
      <c r="H159">
        <v>1</v>
      </c>
      <c r="I159">
        <v>187</v>
      </c>
      <c r="J159">
        <v>5</v>
      </c>
      <c r="K159">
        <v>9.35</v>
      </c>
      <c r="L159">
        <v>191.35</v>
      </c>
      <c r="M159" t="s">
        <v>20</v>
      </c>
      <c r="N159" t="s">
        <v>21</v>
      </c>
      <c r="O159">
        <v>23</v>
      </c>
      <c r="P159">
        <v>2</v>
      </c>
      <c r="Q159" t="s">
        <v>197</v>
      </c>
      <c r="R159">
        <v>507</v>
      </c>
      <c r="S159" s="3">
        <v>0.05</v>
      </c>
      <c r="T159" s="6">
        <v>79.149999999999991</v>
      </c>
      <c r="U159" t="s">
        <v>6332</v>
      </c>
      <c r="V159">
        <v>2025</v>
      </c>
      <c r="W159" t="s">
        <v>6329</v>
      </c>
      <c r="X159" t="str">
        <f>_xlfn.XLOOKUP(Orders_C[[#This Row],[Product_ID]],Products_C[Product_ID],Products_C[Product_Name])</f>
        <v>Rice Bowl</v>
      </c>
      <c r="Y159" t="str">
        <f>_xlfn.XLOOKUP(Orders_C[[#This Row],[Product_ID]],Products_C[Product_ID],Products_C[Category])</f>
        <v>Beverage</v>
      </c>
      <c r="Z159" t="str">
        <f>_xlfn.XLOOKUP(Orders_C[[#This Row],[Store_ID]],Stores_c[Store_ID],Stores_c[City])</f>
        <v>Chambershaven</v>
      </c>
      <c r="AA159" t="str">
        <f>_xlfn.XLOOKUP(Orders_C[[#This Row],[Customer_ID]],Customers_c[Customer_ID],Customers_c[Customer_Name])</f>
        <v>Stephen Jordan</v>
      </c>
      <c r="AB159" s="6">
        <f>Orders_C[[#This Row],[Quantity]]*Orders_C[[#This Row],[Unit_Price]]*(1-Orders_C[[#This Row],[Discount %]])+Orders_C[[#This Row],[Tax]]</f>
        <v>187</v>
      </c>
      <c r="AC159" s="9">
        <f>(Orders_C[[#This Row],[Unit_Price]]*Orders_C[[#This Row],[Quantity]])-Orders_C[[#This Row],[Discount]]+Orders_C[[#This Row],[Tax]]</f>
        <v>191.35</v>
      </c>
      <c r="AD159" t="str">
        <f>IF(COUNTIF(Orders_C[[#All],[Customer_ID]],Orders_C[[#This Row],[Customer_ID]])&gt;1,"Repeat","New")</f>
        <v>Repeat</v>
      </c>
      <c r="AE159" t="str" cm="1">
        <f t="array" ref="AE159">_xlfn.XLOOKUP(Orders_C[[#This Row],[Store_ID]],Stores_c[[#All],[Store_ID]],Stores_c[[#All],[City]])</f>
        <v>Chambershaven</v>
      </c>
      <c r="AF159" t="str" cm="1">
        <f t="array" ref="AF159">_xlfn.XLOOKUP(Orders_C[[#This Row],[Store_ID]],Stores_c[[#All],[Store_ID]],Stores_c[[#All],[Manager_Name]])</f>
        <v>Virginia Webster</v>
      </c>
      <c r="AG159" t="str" cm="1">
        <f t="array" ref="AG159">_xlfn.XLOOKUP(Orders_C[[#This Row],[Store_ID]],Stores_c[[#All],[Store_ID]],Stores_c[[#All],[Store_Type]])</f>
        <v>Street</v>
      </c>
    </row>
    <row r="160" spans="1:33" x14ac:dyDescent="0.25">
      <c r="A160">
        <v>10811</v>
      </c>
      <c r="B160" s="1">
        <v>45709</v>
      </c>
      <c r="C160" s="2">
        <v>0.4362037037037037</v>
      </c>
      <c r="D160">
        <v>1209</v>
      </c>
      <c r="E160">
        <v>217</v>
      </c>
      <c r="F160">
        <v>407</v>
      </c>
      <c r="G160">
        <v>304</v>
      </c>
      <c r="H160">
        <v>1</v>
      </c>
      <c r="I160">
        <v>187</v>
      </c>
      <c r="J160">
        <v>5</v>
      </c>
      <c r="K160">
        <v>9.35</v>
      </c>
      <c r="L160">
        <v>191.35</v>
      </c>
      <c r="M160" t="s">
        <v>19</v>
      </c>
      <c r="N160" t="s">
        <v>23</v>
      </c>
      <c r="O160">
        <v>26</v>
      </c>
      <c r="P160">
        <v>2</v>
      </c>
      <c r="Q160" t="s">
        <v>4834</v>
      </c>
      <c r="R160">
        <v>501</v>
      </c>
      <c r="S160" s="3">
        <v>0.05</v>
      </c>
      <c r="T160" s="6">
        <v>79.149999999999991</v>
      </c>
      <c r="U160" t="s">
        <v>6338</v>
      </c>
      <c r="V160">
        <v>2025</v>
      </c>
      <c r="W160" t="s">
        <v>6329</v>
      </c>
      <c r="X160" t="str">
        <f>_xlfn.XLOOKUP(Orders_C[[#This Row],[Product_ID]],Products_C[Product_ID],Products_C[Product_Name])</f>
        <v>Veg Burger</v>
      </c>
      <c r="Y160" t="str">
        <f>_xlfn.XLOOKUP(Orders_C[[#This Row],[Product_ID]],Products_C[Product_ID],Products_C[Category])</f>
        <v>Burger</v>
      </c>
      <c r="Z160" t="str">
        <f>_xlfn.XLOOKUP(Orders_C[[#This Row],[Store_ID]],Stores_c[Store_ID],Stores_c[City])</f>
        <v>West Rebecca</v>
      </c>
      <c r="AA160" t="str">
        <f>_xlfn.XLOOKUP(Orders_C[[#This Row],[Customer_ID]],Customers_c[Customer_ID],Customers_c[Customer_Name])</f>
        <v>Jason Lam</v>
      </c>
      <c r="AB160" s="6">
        <f>Orders_C[[#This Row],[Quantity]]*Orders_C[[#This Row],[Unit_Price]]*(1-Orders_C[[#This Row],[Discount %]])+Orders_C[[#This Row],[Tax]]</f>
        <v>187</v>
      </c>
      <c r="AC160" s="9">
        <f>(Orders_C[[#This Row],[Unit_Price]]*Orders_C[[#This Row],[Quantity]])-Orders_C[[#This Row],[Discount]]+Orders_C[[#This Row],[Tax]]</f>
        <v>191.35</v>
      </c>
      <c r="AD160" t="str">
        <f>IF(COUNTIF(Orders_C[[#All],[Customer_ID]],Orders_C[[#This Row],[Customer_ID]])&gt;1,"Repeat","New")</f>
        <v>Repeat</v>
      </c>
      <c r="AE160" t="str" cm="1">
        <f t="array" ref="AE160">_xlfn.XLOOKUP(Orders_C[[#This Row],[Store_ID]],Stores_c[[#All],[Store_ID]],Stores_c[[#All],[City]])</f>
        <v>West Rebecca</v>
      </c>
      <c r="AF160" t="str" cm="1">
        <f t="array" ref="AF160">_xlfn.XLOOKUP(Orders_C[[#This Row],[Store_ID]],Stores_c[[#All],[Store_ID]],Stores_c[[#All],[Manager_Name]])</f>
        <v>Albert Smith</v>
      </c>
      <c r="AG160" t="str" cm="1">
        <f t="array" ref="AG160">_xlfn.XLOOKUP(Orders_C[[#This Row],[Store_ID]],Stores_c[[#All],[Store_ID]],Stores_c[[#All],[Store_Type]])</f>
        <v>Mall</v>
      </c>
    </row>
    <row r="161" spans="1:33" x14ac:dyDescent="0.25">
      <c r="A161">
        <v>9745</v>
      </c>
      <c r="B161" s="1">
        <v>45869</v>
      </c>
      <c r="C161" s="2">
        <v>0.3658912037037037</v>
      </c>
      <c r="D161">
        <v>1890</v>
      </c>
      <c r="E161">
        <v>207</v>
      </c>
      <c r="F161">
        <v>474</v>
      </c>
      <c r="G161">
        <v>305</v>
      </c>
      <c r="H161">
        <v>1</v>
      </c>
      <c r="I161">
        <v>176</v>
      </c>
      <c r="J161">
        <v>0</v>
      </c>
      <c r="K161">
        <v>8.8000000000000007</v>
      </c>
      <c r="L161">
        <v>184.8</v>
      </c>
      <c r="M161" t="s">
        <v>20</v>
      </c>
      <c r="N161" t="s">
        <v>23</v>
      </c>
      <c r="O161">
        <v>51</v>
      </c>
      <c r="P161">
        <v>4</v>
      </c>
      <c r="Q161" t="s">
        <v>3768</v>
      </c>
      <c r="R161">
        <v>505</v>
      </c>
      <c r="S161" s="3">
        <v>0</v>
      </c>
      <c r="T161" s="6">
        <v>79.200000000000017</v>
      </c>
      <c r="U161" t="s">
        <v>6341</v>
      </c>
      <c r="V161">
        <v>2025</v>
      </c>
      <c r="W161" t="s">
        <v>6331</v>
      </c>
      <c r="X161" t="str">
        <f>_xlfn.XLOOKUP(Orders_C[[#This Row],[Product_ID]],Products_C[Product_ID],Products_C[Product_Name])</f>
        <v>Krushers</v>
      </c>
      <c r="Y161" t="str">
        <f>_xlfn.XLOOKUP(Orders_C[[#This Row],[Product_ID]],Products_C[Product_ID],Products_C[Category])</f>
        <v>Dessert</v>
      </c>
      <c r="Z161" t="str">
        <f>_xlfn.XLOOKUP(Orders_C[[#This Row],[Store_ID]],Stores_c[Store_ID],Stores_c[City])</f>
        <v>Christineton</v>
      </c>
      <c r="AA161" t="str">
        <f>_xlfn.XLOOKUP(Orders_C[[#This Row],[Customer_ID]],Customers_c[Customer_ID],Customers_c[Customer_Name])</f>
        <v>Samuel Wagner</v>
      </c>
      <c r="AB161" s="6">
        <f>Orders_C[[#This Row],[Quantity]]*Orders_C[[#This Row],[Unit_Price]]*(1-Orders_C[[#This Row],[Discount %]])+Orders_C[[#This Row],[Tax]]</f>
        <v>184.8</v>
      </c>
      <c r="AC161" s="9">
        <f>(Orders_C[[#This Row],[Unit_Price]]*Orders_C[[#This Row],[Quantity]])-Orders_C[[#This Row],[Discount]]+Orders_C[[#This Row],[Tax]]</f>
        <v>184.8</v>
      </c>
      <c r="AD161" t="str">
        <f>IF(COUNTIF(Orders_C[[#All],[Customer_ID]],Orders_C[[#This Row],[Customer_ID]])&gt;1,"Repeat","New")</f>
        <v>Repeat</v>
      </c>
      <c r="AE161" t="str" cm="1">
        <f t="array" ref="AE161">_xlfn.XLOOKUP(Orders_C[[#This Row],[Store_ID]],Stores_c[[#All],[Store_ID]],Stores_c[[#All],[City]])</f>
        <v>Christineton</v>
      </c>
      <c r="AF161" t="str" cm="1">
        <f t="array" ref="AF161">_xlfn.XLOOKUP(Orders_C[[#This Row],[Store_ID]],Stores_c[[#All],[Store_ID]],Stores_c[[#All],[Manager_Name]])</f>
        <v>Dr. William Hubbard MD</v>
      </c>
      <c r="AG161" t="str" cm="1">
        <f t="array" ref="AG161">_xlfn.XLOOKUP(Orders_C[[#This Row],[Store_ID]],Stores_c[[#All],[Store_ID]],Stores_c[[#All],[Store_Type]])</f>
        <v>Street</v>
      </c>
    </row>
    <row r="162" spans="1:33" x14ac:dyDescent="0.25">
      <c r="A162">
        <v>7159</v>
      </c>
      <c r="B162" s="1">
        <v>45776</v>
      </c>
      <c r="C162" s="2">
        <v>4.2534722222222224E-2</v>
      </c>
      <c r="D162">
        <v>1047</v>
      </c>
      <c r="E162">
        <v>214</v>
      </c>
      <c r="F162">
        <v>404</v>
      </c>
      <c r="G162">
        <v>326</v>
      </c>
      <c r="H162">
        <v>1</v>
      </c>
      <c r="I162">
        <v>210</v>
      </c>
      <c r="J162">
        <v>15</v>
      </c>
      <c r="K162">
        <v>10.5</v>
      </c>
      <c r="L162">
        <v>205.5</v>
      </c>
      <c r="M162" t="s">
        <v>20</v>
      </c>
      <c r="N162" t="s">
        <v>23</v>
      </c>
      <c r="O162">
        <v>28</v>
      </c>
      <c r="P162">
        <v>4</v>
      </c>
      <c r="Q162" t="s">
        <v>1182</v>
      </c>
      <c r="R162">
        <v>505</v>
      </c>
      <c r="S162" s="3">
        <v>0.15</v>
      </c>
      <c r="T162" s="6">
        <v>79.5</v>
      </c>
      <c r="U162" t="s">
        <v>6337</v>
      </c>
      <c r="V162">
        <v>2025</v>
      </c>
      <c r="W162" t="s">
        <v>6329</v>
      </c>
      <c r="X162" t="str">
        <f>_xlfn.XLOOKUP(Orders_C[[#This Row],[Product_ID]],Products_C[Product_ID],Products_C[Product_Name])</f>
        <v>Rice Bowl</v>
      </c>
      <c r="Y162" t="str">
        <f>_xlfn.XLOOKUP(Orders_C[[#This Row],[Product_ID]],Products_C[Product_ID],Products_C[Category])</f>
        <v>Burger</v>
      </c>
      <c r="Z162" t="str">
        <f>_xlfn.XLOOKUP(Orders_C[[#This Row],[Store_ID]],Stores_c[Store_ID],Stores_c[City])</f>
        <v>New Robert</v>
      </c>
      <c r="AA162" t="str">
        <f>_xlfn.XLOOKUP(Orders_C[[#This Row],[Customer_ID]],Customers_c[Customer_ID],Customers_c[Customer_Name])</f>
        <v>Anthony Fitzgerald</v>
      </c>
      <c r="AB162" s="6">
        <f>Orders_C[[#This Row],[Quantity]]*Orders_C[[#This Row],[Unit_Price]]*(1-Orders_C[[#This Row],[Discount %]])+Orders_C[[#This Row],[Tax]]</f>
        <v>189</v>
      </c>
      <c r="AC162" s="9">
        <f>(Orders_C[[#This Row],[Unit_Price]]*Orders_C[[#This Row],[Quantity]])-Orders_C[[#This Row],[Discount]]+Orders_C[[#This Row],[Tax]]</f>
        <v>205.5</v>
      </c>
      <c r="AD162" t="str">
        <f>IF(COUNTIF(Orders_C[[#All],[Customer_ID]],Orders_C[[#This Row],[Customer_ID]])&gt;1,"Repeat","New")</f>
        <v>Repeat</v>
      </c>
      <c r="AE162" t="str" cm="1">
        <f t="array" ref="AE162">_xlfn.XLOOKUP(Orders_C[[#This Row],[Store_ID]],Stores_c[[#All],[Store_ID]],Stores_c[[#All],[City]])</f>
        <v>New Robert</v>
      </c>
      <c r="AF162" t="str" cm="1">
        <f t="array" ref="AF162">_xlfn.XLOOKUP(Orders_C[[#This Row],[Store_ID]],Stores_c[[#All],[Store_ID]],Stores_c[[#All],[Manager_Name]])</f>
        <v>Krista Webb</v>
      </c>
      <c r="AG162" t="str" cm="1">
        <f t="array" ref="AG162">_xlfn.XLOOKUP(Orders_C[[#This Row],[Store_ID]],Stores_c[[#All],[Store_ID]],Stores_c[[#All],[Store_Type]])</f>
        <v>Drive-Thru</v>
      </c>
    </row>
    <row r="163" spans="1:33" x14ac:dyDescent="0.25">
      <c r="A163">
        <v>10147</v>
      </c>
      <c r="B163" s="1">
        <v>45810</v>
      </c>
      <c r="C163" s="2">
        <v>0.43672453703703706</v>
      </c>
      <c r="D163">
        <v>1915</v>
      </c>
      <c r="E163">
        <v>203</v>
      </c>
      <c r="F163">
        <v>498</v>
      </c>
      <c r="G163">
        <v>338</v>
      </c>
      <c r="H163">
        <v>1</v>
      </c>
      <c r="I163">
        <v>210</v>
      </c>
      <c r="J163">
        <v>15</v>
      </c>
      <c r="K163">
        <v>10.5</v>
      </c>
      <c r="L163">
        <v>205.5</v>
      </c>
      <c r="M163" t="s">
        <v>19</v>
      </c>
      <c r="N163" t="s">
        <v>21</v>
      </c>
      <c r="O163">
        <v>44</v>
      </c>
      <c r="P163">
        <v>4</v>
      </c>
      <c r="Q163" t="s">
        <v>4170</v>
      </c>
      <c r="R163">
        <v>509</v>
      </c>
      <c r="S163" s="3">
        <v>0.15</v>
      </c>
      <c r="T163" s="6">
        <v>79.5</v>
      </c>
      <c r="U163" t="s">
        <v>6340</v>
      </c>
      <c r="V163">
        <v>2025</v>
      </c>
      <c r="W163" t="s">
        <v>6331</v>
      </c>
      <c r="X163" t="str">
        <f>_xlfn.XLOOKUP(Orders_C[[#This Row],[Product_ID]],Products_C[Product_ID],Products_C[Product_Name])</f>
        <v>Chicken Wings</v>
      </c>
      <c r="Y163" t="str">
        <f>_xlfn.XLOOKUP(Orders_C[[#This Row],[Product_ID]],Products_C[Product_ID],Products_C[Category])</f>
        <v>Burger</v>
      </c>
      <c r="Z163" t="str">
        <f>_xlfn.XLOOKUP(Orders_C[[#This Row],[Store_ID]],Stores_c[Store_ID],Stores_c[City])</f>
        <v>Lake Williammouth</v>
      </c>
      <c r="AA163" t="str">
        <f>_xlfn.XLOOKUP(Orders_C[[#This Row],[Customer_ID]],Customers_c[Customer_ID],Customers_c[Customer_Name])</f>
        <v>Brandon Kelly</v>
      </c>
      <c r="AB163" s="6">
        <f>Orders_C[[#This Row],[Quantity]]*Orders_C[[#This Row],[Unit_Price]]*(1-Orders_C[[#This Row],[Discount %]])+Orders_C[[#This Row],[Tax]]</f>
        <v>189</v>
      </c>
      <c r="AC163" s="9">
        <f>(Orders_C[[#This Row],[Unit_Price]]*Orders_C[[#This Row],[Quantity]])-Orders_C[[#This Row],[Discount]]+Orders_C[[#This Row],[Tax]]</f>
        <v>205.5</v>
      </c>
      <c r="AD163" t="str">
        <f>IF(COUNTIF(Orders_C[[#All],[Customer_ID]],Orders_C[[#This Row],[Customer_ID]])&gt;1,"Repeat","New")</f>
        <v>Repeat</v>
      </c>
      <c r="AE163" t="str" cm="1">
        <f t="array" ref="AE163">_xlfn.XLOOKUP(Orders_C[[#This Row],[Store_ID]],Stores_c[[#All],[Store_ID]],Stores_c[[#All],[City]])</f>
        <v>Lake Williammouth</v>
      </c>
      <c r="AF163" t="str" cm="1">
        <f t="array" ref="AF163">_xlfn.XLOOKUP(Orders_C[[#This Row],[Store_ID]],Stores_c[[#All],[Store_ID]],Stores_c[[#All],[Manager_Name]])</f>
        <v>Stephanie Dominguez</v>
      </c>
      <c r="AG163" t="str" cm="1">
        <f t="array" ref="AG163">_xlfn.XLOOKUP(Orders_C[[#This Row],[Store_ID]],Stores_c[[#All],[Store_ID]],Stores_c[[#All],[Store_Type]])</f>
        <v>Drive-Thru</v>
      </c>
    </row>
    <row r="164" spans="1:33" x14ac:dyDescent="0.25">
      <c r="A164">
        <v>10856</v>
      </c>
      <c r="B164" s="1">
        <v>45704</v>
      </c>
      <c r="C164" s="2">
        <v>0.67486111111111113</v>
      </c>
      <c r="D164">
        <v>1622</v>
      </c>
      <c r="E164">
        <v>208</v>
      </c>
      <c r="F164">
        <v>454</v>
      </c>
      <c r="G164">
        <v>309</v>
      </c>
      <c r="H164">
        <v>1</v>
      </c>
      <c r="I164">
        <v>210</v>
      </c>
      <c r="J164">
        <v>15</v>
      </c>
      <c r="K164">
        <v>10.5</v>
      </c>
      <c r="L164">
        <v>205.5</v>
      </c>
      <c r="M164" t="s">
        <v>20</v>
      </c>
      <c r="N164" t="s">
        <v>21</v>
      </c>
      <c r="O164">
        <v>28</v>
      </c>
      <c r="P164">
        <v>4</v>
      </c>
      <c r="Q164" t="s">
        <v>4879</v>
      </c>
      <c r="R164">
        <v>502</v>
      </c>
      <c r="S164" s="3">
        <v>0.15</v>
      </c>
      <c r="T164" s="6">
        <v>79.5</v>
      </c>
      <c r="U164" t="s">
        <v>6338</v>
      </c>
      <c r="V164">
        <v>2025</v>
      </c>
      <c r="W164" t="s">
        <v>6329</v>
      </c>
      <c r="X164" t="str">
        <f>_xlfn.XLOOKUP(Orders_C[[#This Row],[Product_ID]],Products_C[Product_ID],Products_C[Product_Name])</f>
        <v>Chicken Bucket</v>
      </c>
      <c r="Y164" t="str">
        <f>_xlfn.XLOOKUP(Orders_C[[#This Row],[Product_ID]],Products_C[Product_ID],Products_C[Category])</f>
        <v>Dessert</v>
      </c>
      <c r="Z164" t="str">
        <f>_xlfn.XLOOKUP(Orders_C[[#This Row],[Store_ID]],Stores_c[Store_ID],Stores_c[City])</f>
        <v>Tracyview</v>
      </c>
      <c r="AA164" t="str">
        <f>_xlfn.XLOOKUP(Orders_C[[#This Row],[Customer_ID]],Customers_c[Customer_ID],Customers_c[Customer_Name])</f>
        <v>Robyn Cordova</v>
      </c>
      <c r="AB164" s="6">
        <f>Orders_C[[#This Row],[Quantity]]*Orders_C[[#This Row],[Unit_Price]]*(1-Orders_C[[#This Row],[Discount %]])+Orders_C[[#This Row],[Tax]]</f>
        <v>189</v>
      </c>
      <c r="AC164" s="9">
        <f>(Orders_C[[#This Row],[Unit_Price]]*Orders_C[[#This Row],[Quantity]])-Orders_C[[#This Row],[Discount]]+Orders_C[[#This Row],[Tax]]</f>
        <v>205.5</v>
      </c>
      <c r="AD164" t="str">
        <f>IF(COUNTIF(Orders_C[[#All],[Customer_ID]],Orders_C[[#This Row],[Customer_ID]])&gt;1,"Repeat","New")</f>
        <v>Repeat</v>
      </c>
      <c r="AE164" t="str" cm="1">
        <f t="array" ref="AE164">_xlfn.XLOOKUP(Orders_C[[#This Row],[Store_ID]],Stores_c[[#All],[Store_ID]],Stores_c[[#All],[City]])</f>
        <v>Tracyview</v>
      </c>
      <c r="AF164" t="str" cm="1">
        <f t="array" ref="AF164">_xlfn.XLOOKUP(Orders_C[[#This Row],[Store_ID]],Stores_c[[#All],[Store_ID]],Stores_c[[#All],[Manager_Name]])</f>
        <v>Jeremiah Lee</v>
      </c>
      <c r="AG164" t="str" cm="1">
        <f t="array" ref="AG164">_xlfn.XLOOKUP(Orders_C[[#This Row],[Store_ID]],Stores_c[[#All],[Store_ID]],Stores_c[[#All],[Store_Type]])</f>
        <v>Mall</v>
      </c>
    </row>
    <row r="165" spans="1:33" x14ac:dyDescent="0.25">
      <c r="A165">
        <v>8791</v>
      </c>
      <c r="B165" s="1">
        <v>46024</v>
      </c>
      <c r="C165" s="2">
        <v>0.77143518518518517</v>
      </c>
      <c r="D165">
        <v>1529</v>
      </c>
      <c r="E165">
        <v>213</v>
      </c>
      <c r="F165">
        <v>533</v>
      </c>
      <c r="G165">
        <v>323</v>
      </c>
      <c r="H165">
        <v>1</v>
      </c>
      <c r="I165">
        <v>199</v>
      </c>
      <c r="J165">
        <v>10</v>
      </c>
      <c r="K165">
        <v>9.9500000000000011</v>
      </c>
      <c r="L165">
        <v>198.95</v>
      </c>
      <c r="M165" t="s">
        <v>18</v>
      </c>
      <c r="N165" t="s">
        <v>22</v>
      </c>
      <c r="O165">
        <v>42</v>
      </c>
      <c r="P165">
        <v>3</v>
      </c>
      <c r="Q165" t="s">
        <v>2814</v>
      </c>
      <c r="R165">
        <v>508</v>
      </c>
      <c r="S165" s="3">
        <v>0.1</v>
      </c>
      <c r="T165" s="6">
        <v>79.55</v>
      </c>
      <c r="U165" t="s">
        <v>6330</v>
      </c>
      <c r="V165">
        <v>2026</v>
      </c>
      <c r="W165" t="s">
        <v>6331</v>
      </c>
      <c r="X165" t="str">
        <f>_xlfn.XLOOKUP(Orders_C[[#This Row],[Product_ID]],Products_C[Product_ID],Products_C[Product_Name])</f>
        <v>Rice Bowl</v>
      </c>
      <c r="Y165" t="str">
        <f>_xlfn.XLOOKUP(Orders_C[[#This Row],[Product_ID]],Products_C[Product_ID],Products_C[Category])</f>
        <v>Beverage</v>
      </c>
      <c r="Z165" t="str">
        <f>_xlfn.XLOOKUP(Orders_C[[#This Row],[Store_ID]],Stores_c[Store_ID],Stores_c[City])</f>
        <v>Lake Kristashire</v>
      </c>
      <c r="AA165" t="str">
        <f>_xlfn.XLOOKUP(Orders_C[[#This Row],[Customer_ID]],Customers_c[Customer_ID],Customers_c[Customer_Name])</f>
        <v>Christina Berger</v>
      </c>
      <c r="AB165" s="6">
        <f>Orders_C[[#This Row],[Quantity]]*Orders_C[[#This Row],[Unit_Price]]*(1-Orders_C[[#This Row],[Discount %]])+Orders_C[[#This Row],[Tax]]</f>
        <v>189.04999999999998</v>
      </c>
      <c r="AC165" s="9">
        <f>(Orders_C[[#This Row],[Unit_Price]]*Orders_C[[#This Row],[Quantity]])-Orders_C[[#This Row],[Discount]]+Orders_C[[#This Row],[Tax]]</f>
        <v>198.95</v>
      </c>
      <c r="AD165" t="str">
        <f>IF(COUNTIF(Orders_C[[#All],[Customer_ID]],Orders_C[[#This Row],[Customer_ID]])&gt;1,"Repeat","New")</f>
        <v>Repeat</v>
      </c>
      <c r="AE165" t="str" cm="1">
        <f t="array" ref="AE165">_xlfn.XLOOKUP(Orders_C[[#This Row],[Store_ID]],Stores_c[[#All],[Store_ID]],Stores_c[[#All],[City]])</f>
        <v>Lake Kristashire</v>
      </c>
      <c r="AF165" t="str" cm="1">
        <f t="array" ref="AF165">_xlfn.XLOOKUP(Orders_C[[#This Row],[Store_ID]],Stores_c[[#All],[Store_ID]],Stores_c[[#All],[Manager_Name]])</f>
        <v>Andrea Daugherty</v>
      </c>
      <c r="AG165" t="str" cm="1">
        <f t="array" ref="AG165">_xlfn.XLOOKUP(Orders_C[[#This Row],[Store_ID]],Stores_c[[#All],[Store_ID]],Stores_c[[#All],[Store_Type]])</f>
        <v>Mall</v>
      </c>
    </row>
    <row r="166" spans="1:33" x14ac:dyDescent="0.25">
      <c r="A166">
        <v>9224</v>
      </c>
      <c r="B166" s="1">
        <v>45800</v>
      </c>
      <c r="C166" s="2">
        <v>0.20403935185185185</v>
      </c>
      <c r="D166">
        <v>1277</v>
      </c>
      <c r="E166">
        <v>214</v>
      </c>
      <c r="F166">
        <v>470</v>
      </c>
      <c r="G166">
        <v>315</v>
      </c>
      <c r="H166">
        <v>1</v>
      </c>
      <c r="I166">
        <v>199</v>
      </c>
      <c r="J166">
        <v>10</v>
      </c>
      <c r="K166">
        <v>9.9500000000000011</v>
      </c>
      <c r="L166">
        <v>198.95</v>
      </c>
      <c r="M166" t="s">
        <v>19</v>
      </c>
      <c r="N166" t="s">
        <v>21</v>
      </c>
      <c r="O166">
        <v>17</v>
      </c>
      <c r="P166">
        <v>4</v>
      </c>
      <c r="Q166" t="s">
        <v>3247</v>
      </c>
      <c r="R166">
        <v>502</v>
      </c>
      <c r="S166" s="3">
        <v>0.1</v>
      </c>
      <c r="T166" s="6">
        <v>79.55</v>
      </c>
      <c r="U166" t="s">
        <v>6339</v>
      </c>
      <c r="V166">
        <v>2025</v>
      </c>
      <c r="W166" t="s">
        <v>6333</v>
      </c>
      <c r="X166" t="str">
        <f>_xlfn.XLOOKUP(Orders_C[[#This Row],[Product_ID]],Products_C[Product_ID],Products_C[Product_Name])</f>
        <v>Popcorn Chicken</v>
      </c>
      <c r="Y166" t="str">
        <f>_xlfn.XLOOKUP(Orders_C[[#This Row],[Product_ID]],Products_C[Product_ID],Products_C[Category])</f>
        <v>Beverage</v>
      </c>
      <c r="Z166" t="str">
        <f>_xlfn.XLOOKUP(Orders_C[[#This Row],[Store_ID]],Stores_c[Store_ID],Stores_c[City])</f>
        <v>New Robert</v>
      </c>
      <c r="AA166" t="str">
        <f>_xlfn.XLOOKUP(Orders_C[[#This Row],[Customer_ID]],Customers_c[Customer_ID],Customers_c[Customer_Name])</f>
        <v>Brett Morgan II</v>
      </c>
      <c r="AB166" s="6">
        <f>Orders_C[[#This Row],[Quantity]]*Orders_C[[#This Row],[Unit_Price]]*(1-Orders_C[[#This Row],[Discount %]])+Orders_C[[#This Row],[Tax]]</f>
        <v>189.04999999999998</v>
      </c>
      <c r="AC166" s="9">
        <f>(Orders_C[[#This Row],[Unit_Price]]*Orders_C[[#This Row],[Quantity]])-Orders_C[[#This Row],[Discount]]+Orders_C[[#This Row],[Tax]]</f>
        <v>198.95</v>
      </c>
      <c r="AD166" t="str">
        <f>IF(COUNTIF(Orders_C[[#All],[Customer_ID]],Orders_C[[#This Row],[Customer_ID]])&gt;1,"Repeat","New")</f>
        <v>Repeat</v>
      </c>
      <c r="AE166" t="str" cm="1">
        <f t="array" ref="AE166">_xlfn.XLOOKUP(Orders_C[[#This Row],[Store_ID]],Stores_c[[#All],[Store_ID]],Stores_c[[#All],[City]])</f>
        <v>New Robert</v>
      </c>
      <c r="AF166" t="str" cm="1">
        <f t="array" ref="AF166">_xlfn.XLOOKUP(Orders_C[[#This Row],[Store_ID]],Stores_c[[#All],[Store_ID]],Stores_c[[#All],[Manager_Name]])</f>
        <v>Krista Webb</v>
      </c>
      <c r="AG166" t="str" cm="1">
        <f t="array" ref="AG166">_xlfn.XLOOKUP(Orders_C[[#This Row],[Store_ID]],Stores_c[[#All],[Store_ID]],Stores_c[[#All],[Store_Type]])</f>
        <v>Drive-Thru</v>
      </c>
    </row>
    <row r="167" spans="1:33" x14ac:dyDescent="0.25">
      <c r="A167">
        <v>10863</v>
      </c>
      <c r="B167" s="1">
        <v>45895</v>
      </c>
      <c r="C167" s="2">
        <v>0.10967592592592593</v>
      </c>
      <c r="D167">
        <v>1509</v>
      </c>
      <c r="E167">
        <v>211</v>
      </c>
      <c r="F167">
        <v>418</v>
      </c>
      <c r="G167">
        <v>314</v>
      </c>
      <c r="H167">
        <v>1</v>
      </c>
      <c r="I167">
        <v>199</v>
      </c>
      <c r="J167">
        <v>10</v>
      </c>
      <c r="K167">
        <v>9.9500000000000011</v>
      </c>
      <c r="L167">
        <v>198.95</v>
      </c>
      <c r="M167" t="s">
        <v>18</v>
      </c>
      <c r="N167" t="s">
        <v>22</v>
      </c>
      <c r="O167">
        <v>25</v>
      </c>
      <c r="P167">
        <v>4</v>
      </c>
      <c r="Q167" t="s">
        <v>4886</v>
      </c>
      <c r="R167">
        <v>505</v>
      </c>
      <c r="S167" s="3">
        <v>0.1</v>
      </c>
      <c r="T167" s="6">
        <v>79.55</v>
      </c>
      <c r="U167" t="s">
        <v>6342</v>
      </c>
      <c r="V167">
        <v>2025</v>
      </c>
      <c r="W167" t="s">
        <v>6329</v>
      </c>
      <c r="X167" t="str">
        <f>_xlfn.XLOOKUP(Orders_C[[#This Row],[Product_ID]],Products_C[Product_ID],Products_C[Product_Name])</f>
        <v>Wrap</v>
      </c>
      <c r="Y167" t="str">
        <f>_xlfn.XLOOKUP(Orders_C[[#This Row],[Product_ID]],Products_C[Product_ID],Products_C[Category])</f>
        <v>Burger</v>
      </c>
      <c r="Z167" t="str">
        <f>_xlfn.XLOOKUP(Orders_C[[#This Row],[Store_ID]],Stores_c[Store_ID],Stores_c[City])</f>
        <v>North Robertstad</v>
      </c>
      <c r="AA167" t="str">
        <f>_xlfn.XLOOKUP(Orders_C[[#This Row],[Customer_ID]],Customers_c[Customer_ID],Customers_c[Customer_Name])</f>
        <v>Kristin Johnston</v>
      </c>
      <c r="AB167" s="6">
        <f>Orders_C[[#This Row],[Quantity]]*Orders_C[[#This Row],[Unit_Price]]*(1-Orders_C[[#This Row],[Discount %]])+Orders_C[[#This Row],[Tax]]</f>
        <v>189.04999999999998</v>
      </c>
      <c r="AC167" s="9">
        <f>(Orders_C[[#This Row],[Unit_Price]]*Orders_C[[#This Row],[Quantity]])-Orders_C[[#This Row],[Discount]]+Orders_C[[#This Row],[Tax]]</f>
        <v>198.95</v>
      </c>
      <c r="AD167" t="str">
        <f>IF(COUNTIF(Orders_C[[#All],[Customer_ID]],Orders_C[[#This Row],[Customer_ID]])&gt;1,"Repeat","New")</f>
        <v>Repeat</v>
      </c>
      <c r="AE167" t="str" cm="1">
        <f t="array" ref="AE167">_xlfn.XLOOKUP(Orders_C[[#This Row],[Store_ID]],Stores_c[[#All],[Store_ID]],Stores_c[[#All],[City]])</f>
        <v>North Robertstad</v>
      </c>
      <c r="AF167" t="str" cm="1">
        <f t="array" ref="AF167">_xlfn.XLOOKUP(Orders_C[[#This Row],[Store_ID]],Stores_c[[#All],[Store_ID]],Stores_c[[#All],[Manager_Name]])</f>
        <v>Mary Lewis</v>
      </c>
      <c r="AG167" t="str" cm="1">
        <f t="array" ref="AG167">_xlfn.XLOOKUP(Orders_C[[#This Row],[Store_ID]],Stores_c[[#All],[Store_ID]],Stores_c[[#All],[Store_Type]])</f>
        <v>Street</v>
      </c>
    </row>
    <row r="168" spans="1:33" x14ac:dyDescent="0.25">
      <c r="A168">
        <v>8680</v>
      </c>
      <c r="B168" s="1">
        <v>45817</v>
      </c>
      <c r="C168" s="2">
        <v>0.32568287037037036</v>
      </c>
      <c r="D168">
        <v>1396</v>
      </c>
      <c r="E168">
        <v>203</v>
      </c>
      <c r="F168">
        <v>532</v>
      </c>
      <c r="G168">
        <v>310</v>
      </c>
      <c r="H168">
        <v>1</v>
      </c>
      <c r="I168">
        <v>188</v>
      </c>
      <c r="J168">
        <v>5</v>
      </c>
      <c r="K168">
        <v>9.4</v>
      </c>
      <c r="L168">
        <v>192.4</v>
      </c>
      <c r="M168" t="s">
        <v>20</v>
      </c>
      <c r="N168" t="s">
        <v>23</v>
      </c>
      <c r="O168">
        <v>13</v>
      </c>
      <c r="P168">
        <v>2</v>
      </c>
      <c r="Q168" t="s">
        <v>2703</v>
      </c>
      <c r="R168">
        <v>507</v>
      </c>
      <c r="S168" s="3">
        <v>0.05</v>
      </c>
      <c r="T168" s="6">
        <v>79.600000000000009</v>
      </c>
      <c r="U168" t="s">
        <v>6340</v>
      </c>
      <c r="V168">
        <v>2025</v>
      </c>
      <c r="W168" t="s">
        <v>6333</v>
      </c>
      <c r="X168" t="str">
        <f>_xlfn.XLOOKUP(Orders_C[[#This Row],[Product_ID]],Products_C[Product_ID],Products_C[Product_Name])</f>
        <v>Chicken Bucket</v>
      </c>
      <c r="Y168" t="str">
        <f>_xlfn.XLOOKUP(Orders_C[[#This Row],[Product_ID]],Products_C[Product_ID],Products_C[Category])</f>
        <v>Chicken</v>
      </c>
      <c r="Z168" t="str">
        <f>_xlfn.XLOOKUP(Orders_C[[#This Row],[Store_ID]],Stores_c[Store_ID],Stores_c[City])</f>
        <v>Lake Williammouth</v>
      </c>
      <c r="AA168" t="str">
        <f>_xlfn.XLOOKUP(Orders_C[[#This Row],[Customer_ID]],Customers_c[Customer_ID],Customers_c[Customer_Name])</f>
        <v>Eric Phillips</v>
      </c>
      <c r="AB168" s="6">
        <f>Orders_C[[#This Row],[Quantity]]*Orders_C[[#This Row],[Unit_Price]]*(1-Orders_C[[#This Row],[Discount %]])+Orders_C[[#This Row],[Tax]]</f>
        <v>188</v>
      </c>
      <c r="AC168" s="9">
        <f>(Orders_C[[#This Row],[Unit_Price]]*Orders_C[[#This Row],[Quantity]])-Orders_C[[#This Row],[Discount]]+Orders_C[[#This Row],[Tax]]</f>
        <v>192.4</v>
      </c>
      <c r="AD168" t="str">
        <f>IF(COUNTIF(Orders_C[[#All],[Customer_ID]],Orders_C[[#This Row],[Customer_ID]])&gt;1,"Repeat","New")</f>
        <v>Repeat</v>
      </c>
      <c r="AE168" t="str" cm="1">
        <f t="array" ref="AE168">_xlfn.XLOOKUP(Orders_C[[#This Row],[Store_ID]],Stores_c[[#All],[Store_ID]],Stores_c[[#All],[City]])</f>
        <v>Lake Williammouth</v>
      </c>
      <c r="AF168" t="str" cm="1">
        <f t="array" ref="AF168">_xlfn.XLOOKUP(Orders_C[[#This Row],[Store_ID]],Stores_c[[#All],[Store_ID]],Stores_c[[#All],[Manager_Name]])</f>
        <v>Stephanie Dominguez</v>
      </c>
      <c r="AG168" t="str" cm="1">
        <f t="array" ref="AG168">_xlfn.XLOOKUP(Orders_C[[#This Row],[Store_ID]],Stores_c[[#All],[Store_ID]],Stores_c[[#All],[Store_Type]])</f>
        <v>Drive-Thru</v>
      </c>
    </row>
    <row r="169" spans="1:33" x14ac:dyDescent="0.25">
      <c r="A169">
        <v>9608</v>
      </c>
      <c r="B169" s="1">
        <v>45805</v>
      </c>
      <c r="C169" s="2">
        <v>0.51260416666666664</v>
      </c>
      <c r="D169">
        <v>1736</v>
      </c>
      <c r="E169">
        <v>201</v>
      </c>
      <c r="F169">
        <v>402</v>
      </c>
      <c r="G169">
        <v>327</v>
      </c>
      <c r="H169">
        <v>1</v>
      </c>
      <c r="I169">
        <v>200</v>
      </c>
      <c r="J169">
        <v>10</v>
      </c>
      <c r="K169">
        <v>10</v>
      </c>
      <c r="L169">
        <v>200</v>
      </c>
      <c r="M169" t="s">
        <v>18</v>
      </c>
      <c r="N169" t="s">
        <v>23</v>
      </c>
      <c r="O169">
        <v>30</v>
      </c>
      <c r="P169">
        <v>1</v>
      </c>
      <c r="Q169" t="s">
        <v>3631</v>
      </c>
      <c r="R169">
        <v>505</v>
      </c>
      <c r="S169" s="3">
        <v>0.1</v>
      </c>
      <c r="T169" s="6">
        <v>80</v>
      </c>
      <c r="U169" t="s">
        <v>6339</v>
      </c>
      <c r="V169">
        <v>2025</v>
      </c>
      <c r="W169" t="s">
        <v>6329</v>
      </c>
      <c r="X169" t="str">
        <f>_xlfn.XLOOKUP(Orders_C[[#This Row],[Product_ID]],Products_C[Product_ID],Products_C[Product_Name])</f>
        <v>Wrap</v>
      </c>
      <c r="Y169" t="str">
        <f>_xlfn.XLOOKUP(Orders_C[[#This Row],[Product_ID]],Products_C[Product_ID],Products_C[Category])</f>
        <v>Chicken</v>
      </c>
      <c r="Z169" t="str">
        <f>_xlfn.XLOOKUP(Orders_C[[#This Row],[Store_ID]],Stores_c[Store_ID],Stores_c[City])</f>
        <v>Lake Nicholasburgh</v>
      </c>
      <c r="AA169" t="str">
        <f>_xlfn.XLOOKUP(Orders_C[[#This Row],[Customer_ID]],Customers_c[Customer_ID],Customers_c[Customer_Name])</f>
        <v>Christopher Hale</v>
      </c>
      <c r="AB169" s="6">
        <f>Orders_C[[#This Row],[Quantity]]*Orders_C[[#This Row],[Unit_Price]]*(1-Orders_C[[#This Row],[Discount %]])+Orders_C[[#This Row],[Tax]]</f>
        <v>190</v>
      </c>
      <c r="AC169" s="9">
        <f>(Orders_C[[#This Row],[Unit_Price]]*Orders_C[[#This Row],[Quantity]])-Orders_C[[#This Row],[Discount]]+Orders_C[[#This Row],[Tax]]</f>
        <v>200</v>
      </c>
      <c r="AD169" t="str">
        <f>IF(COUNTIF(Orders_C[[#All],[Customer_ID]],Orders_C[[#This Row],[Customer_ID]])&gt;1,"Repeat","New")</f>
        <v>Repeat</v>
      </c>
      <c r="AE169" t="str" cm="1">
        <f t="array" ref="AE169">_xlfn.XLOOKUP(Orders_C[[#This Row],[Store_ID]],Stores_c[[#All],[Store_ID]],Stores_c[[#All],[City]])</f>
        <v>Lake Nicholasburgh</v>
      </c>
      <c r="AF169" t="str" cm="1">
        <f t="array" ref="AF169">_xlfn.XLOOKUP(Orders_C[[#This Row],[Store_ID]],Stores_c[[#All],[Store_ID]],Stores_c[[#All],[Manager_Name]])</f>
        <v>Maurice Garcia</v>
      </c>
      <c r="AG169" t="str" cm="1">
        <f t="array" ref="AG169">_xlfn.XLOOKUP(Orders_C[[#This Row],[Store_ID]],Stores_c[[#All],[Store_ID]],Stores_c[[#All],[Store_Type]])</f>
        <v>Mall</v>
      </c>
    </row>
    <row r="170" spans="1:33" x14ac:dyDescent="0.25">
      <c r="A170">
        <v>10190</v>
      </c>
      <c r="B170" s="1">
        <v>45951</v>
      </c>
      <c r="C170" s="2">
        <v>0.40937499999999999</v>
      </c>
      <c r="D170">
        <v>1301</v>
      </c>
      <c r="E170">
        <v>213</v>
      </c>
      <c r="F170">
        <v>488</v>
      </c>
      <c r="G170">
        <v>307</v>
      </c>
      <c r="H170">
        <v>1</v>
      </c>
      <c r="I170">
        <v>200</v>
      </c>
      <c r="J170">
        <v>10</v>
      </c>
      <c r="K170">
        <v>10</v>
      </c>
      <c r="L170">
        <v>200</v>
      </c>
      <c r="M170" t="s">
        <v>20</v>
      </c>
      <c r="N170" t="s">
        <v>23</v>
      </c>
      <c r="O170">
        <v>41</v>
      </c>
      <c r="P170">
        <v>5</v>
      </c>
      <c r="Q170" t="s">
        <v>4213</v>
      </c>
      <c r="R170">
        <v>504</v>
      </c>
      <c r="S170" s="3">
        <v>0.1</v>
      </c>
      <c r="T170" s="6">
        <v>80</v>
      </c>
      <c r="U170" t="s">
        <v>6332</v>
      </c>
      <c r="V170">
        <v>2025</v>
      </c>
      <c r="W170" t="s">
        <v>6331</v>
      </c>
      <c r="X170" t="str">
        <f>_xlfn.XLOOKUP(Orders_C[[#This Row],[Product_ID]],Products_C[Product_ID],Products_C[Product_Name])</f>
        <v>Chicken Wings</v>
      </c>
      <c r="Y170" t="str">
        <f>_xlfn.XLOOKUP(Orders_C[[#This Row],[Product_ID]],Products_C[Product_ID],Products_C[Category])</f>
        <v>Chicken</v>
      </c>
      <c r="Z170" t="str">
        <f>_xlfn.XLOOKUP(Orders_C[[#This Row],[Store_ID]],Stores_c[Store_ID],Stores_c[City])</f>
        <v>Lake Kristashire</v>
      </c>
      <c r="AA170" t="str">
        <f>_xlfn.XLOOKUP(Orders_C[[#This Row],[Customer_ID]],Customers_c[Customer_ID],Customers_c[Customer_Name])</f>
        <v>Jennifer Bishop</v>
      </c>
      <c r="AB170" s="6">
        <f>Orders_C[[#This Row],[Quantity]]*Orders_C[[#This Row],[Unit_Price]]*(1-Orders_C[[#This Row],[Discount %]])+Orders_C[[#This Row],[Tax]]</f>
        <v>190</v>
      </c>
      <c r="AC170" s="9">
        <f>(Orders_C[[#This Row],[Unit_Price]]*Orders_C[[#This Row],[Quantity]])-Orders_C[[#This Row],[Discount]]+Orders_C[[#This Row],[Tax]]</f>
        <v>200</v>
      </c>
      <c r="AD170" t="str">
        <f>IF(COUNTIF(Orders_C[[#All],[Customer_ID]],Orders_C[[#This Row],[Customer_ID]])&gt;1,"Repeat","New")</f>
        <v>Repeat</v>
      </c>
      <c r="AE170" t="str" cm="1">
        <f t="array" ref="AE170">_xlfn.XLOOKUP(Orders_C[[#This Row],[Store_ID]],Stores_c[[#All],[Store_ID]],Stores_c[[#All],[City]])</f>
        <v>Lake Kristashire</v>
      </c>
      <c r="AF170" t="str" cm="1">
        <f t="array" ref="AF170">_xlfn.XLOOKUP(Orders_C[[#This Row],[Store_ID]],Stores_c[[#All],[Store_ID]],Stores_c[[#All],[Manager_Name]])</f>
        <v>Andrea Daugherty</v>
      </c>
      <c r="AG170" t="str" cm="1">
        <f t="array" ref="AG170">_xlfn.XLOOKUP(Orders_C[[#This Row],[Store_ID]],Stores_c[[#All],[Store_ID]],Stores_c[[#All],[Store_Type]])</f>
        <v>Mall</v>
      </c>
    </row>
    <row r="171" spans="1:33" x14ac:dyDescent="0.25">
      <c r="A171">
        <v>6393</v>
      </c>
      <c r="B171" s="1">
        <v>45895</v>
      </c>
      <c r="C171" s="2">
        <v>0.89008101851851851</v>
      </c>
      <c r="D171">
        <v>1003</v>
      </c>
      <c r="E171">
        <v>211</v>
      </c>
      <c r="F171">
        <v>544</v>
      </c>
      <c r="G171">
        <v>302</v>
      </c>
      <c r="H171">
        <v>1</v>
      </c>
      <c r="I171">
        <v>189</v>
      </c>
      <c r="J171">
        <v>5</v>
      </c>
      <c r="K171">
        <v>9.4500000000000011</v>
      </c>
      <c r="L171">
        <v>193.45</v>
      </c>
      <c r="M171" t="s">
        <v>20</v>
      </c>
      <c r="N171" t="s">
        <v>21</v>
      </c>
      <c r="O171">
        <v>12</v>
      </c>
      <c r="P171">
        <v>5</v>
      </c>
      <c r="Q171" t="s">
        <v>416</v>
      </c>
      <c r="R171">
        <v>508</v>
      </c>
      <c r="S171" s="3">
        <v>0.05</v>
      </c>
      <c r="T171" s="6">
        <v>80.05</v>
      </c>
      <c r="U171" t="s">
        <v>6342</v>
      </c>
      <c r="V171">
        <v>2025</v>
      </c>
      <c r="W171" t="s">
        <v>6333</v>
      </c>
      <c r="X171" t="str">
        <f>_xlfn.XLOOKUP(Orders_C[[#This Row],[Product_ID]],Products_C[Product_ID],Products_C[Product_Name])</f>
        <v>Chicken Wings</v>
      </c>
      <c r="Y171" t="str">
        <f>_xlfn.XLOOKUP(Orders_C[[#This Row],[Product_ID]],Products_C[Product_ID],Products_C[Category])</f>
        <v>Chicken</v>
      </c>
      <c r="Z171" t="str">
        <f>_xlfn.XLOOKUP(Orders_C[[#This Row],[Store_ID]],Stores_c[Store_ID],Stores_c[City])</f>
        <v>North Robertstad</v>
      </c>
      <c r="AA171" t="str">
        <f>_xlfn.XLOOKUP(Orders_C[[#This Row],[Customer_ID]],Customers_c[Customer_ID],Customers_c[Customer_Name])</f>
        <v>Justin Hensley</v>
      </c>
      <c r="AB171" s="6">
        <f>Orders_C[[#This Row],[Quantity]]*Orders_C[[#This Row],[Unit_Price]]*(1-Orders_C[[#This Row],[Discount %]])+Orders_C[[#This Row],[Tax]]</f>
        <v>188.99999999999997</v>
      </c>
      <c r="AC171" s="9">
        <f>(Orders_C[[#This Row],[Unit_Price]]*Orders_C[[#This Row],[Quantity]])-Orders_C[[#This Row],[Discount]]+Orders_C[[#This Row],[Tax]]</f>
        <v>193.45</v>
      </c>
      <c r="AD171" t="str">
        <f>IF(COUNTIF(Orders_C[[#All],[Customer_ID]],Orders_C[[#This Row],[Customer_ID]])&gt;1,"Repeat","New")</f>
        <v>Repeat</v>
      </c>
      <c r="AE171" t="str" cm="1">
        <f t="array" ref="AE171">_xlfn.XLOOKUP(Orders_C[[#This Row],[Store_ID]],Stores_c[[#All],[Store_ID]],Stores_c[[#All],[City]])</f>
        <v>North Robertstad</v>
      </c>
      <c r="AF171" t="str" cm="1">
        <f t="array" ref="AF171">_xlfn.XLOOKUP(Orders_C[[#This Row],[Store_ID]],Stores_c[[#All],[Store_ID]],Stores_c[[#All],[Manager_Name]])</f>
        <v>Mary Lewis</v>
      </c>
      <c r="AG171" t="str" cm="1">
        <f t="array" ref="AG171">_xlfn.XLOOKUP(Orders_C[[#This Row],[Store_ID]],Stores_c[[#All],[Store_ID]],Stores_c[[#All],[Store_Type]])</f>
        <v>Street</v>
      </c>
    </row>
    <row r="172" spans="1:33" x14ac:dyDescent="0.25">
      <c r="A172">
        <v>7860</v>
      </c>
      <c r="B172" s="1">
        <v>45763</v>
      </c>
      <c r="C172" s="2">
        <v>0.72737268518518516</v>
      </c>
      <c r="D172">
        <v>1423</v>
      </c>
      <c r="E172">
        <v>206</v>
      </c>
      <c r="F172">
        <v>449</v>
      </c>
      <c r="G172">
        <v>320</v>
      </c>
      <c r="H172">
        <v>1</v>
      </c>
      <c r="I172">
        <v>189</v>
      </c>
      <c r="J172">
        <v>5</v>
      </c>
      <c r="K172">
        <v>9.4500000000000011</v>
      </c>
      <c r="L172">
        <v>193.45</v>
      </c>
      <c r="M172" t="s">
        <v>19</v>
      </c>
      <c r="N172" t="s">
        <v>23</v>
      </c>
      <c r="O172">
        <v>16</v>
      </c>
      <c r="P172">
        <v>1</v>
      </c>
      <c r="Q172" t="s">
        <v>1883</v>
      </c>
      <c r="R172">
        <v>501</v>
      </c>
      <c r="S172" s="3">
        <v>0.05</v>
      </c>
      <c r="T172" s="6">
        <v>80.05</v>
      </c>
      <c r="U172" t="s">
        <v>6337</v>
      </c>
      <c r="V172">
        <v>2025</v>
      </c>
      <c r="W172" t="s">
        <v>6333</v>
      </c>
      <c r="X172" t="str">
        <f>_xlfn.XLOOKUP(Orders_C[[#This Row],[Product_ID]],Products_C[Product_ID],Products_C[Product_Name])</f>
        <v>Rice Bowl</v>
      </c>
      <c r="Y172" t="str">
        <f>_xlfn.XLOOKUP(Orders_C[[#This Row],[Product_ID]],Products_C[Product_ID],Products_C[Category])</f>
        <v>Beverage</v>
      </c>
      <c r="Z172" t="str">
        <f>_xlfn.XLOOKUP(Orders_C[[#This Row],[Store_ID]],Stores_c[Store_ID],Stores_c[City])</f>
        <v>West Matthew</v>
      </c>
      <c r="AA172" t="str">
        <f>_xlfn.XLOOKUP(Orders_C[[#This Row],[Customer_ID]],Customers_c[Customer_ID],Customers_c[Customer_Name])</f>
        <v>Andrew Martinez</v>
      </c>
      <c r="AB172" s="6">
        <f>Orders_C[[#This Row],[Quantity]]*Orders_C[[#This Row],[Unit_Price]]*(1-Orders_C[[#This Row],[Discount %]])+Orders_C[[#This Row],[Tax]]</f>
        <v>188.99999999999997</v>
      </c>
      <c r="AC172" s="9">
        <f>(Orders_C[[#This Row],[Unit_Price]]*Orders_C[[#This Row],[Quantity]])-Orders_C[[#This Row],[Discount]]+Orders_C[[#This Row],[Tax]]</f>
        <v>193.45</v>
      </c>
      <c r="AD172" t="str">
        <f>IF(COUNTIF(Orders_C[[#All],[Customer_ID]],Orders_C[[#This Row],[Customer_ID]])&gt;1,"Repeat","New")</f>
        <v>Repeat</v>
      </c>
      <c r="AE172" t="str" cm="1">
        <f t="array" ref="AE172">_xlfn.XLOOKUP(Orders_C[[#This Row],[Store_ID]],Stores_c[[#All],[Store_ID]],Stores_c[[#All],[City]])</f>
        <v>West Matthew</v>
      </c>
      <c r="AF172" t="str" cm="1">
        <f t="array" ref="AF172">_xlfn.XLOOKUP(Orders_C[[#This Row],[Store_ID]],Stores_c[[#All],[Store_ID]],Stores_c[[#All],[Manager_Name]])</f>
        <v>Miguel Kidd</v>
      </c>
      <c r="AG172" t="str" cm="1">
        <f t="array" ref="AG172">_xlfn.XLOOKUP(Orders_C[[#This Row],[Store_ID]],Stores_c[[#All],[Store_ID]],Stores_c[[#All],[Store_Type]])</f>
        <v>Drive-Thru</v>
      </c>
    </row>
    <row r="173" spans="1:33" x14ac:dyDescent="0.25">
      <c r="A173">
        <v>10185</v>
      </c>
      <c r="B173" s="1">
        <v>45794</v>
      </c>
      <c r="C173" s="2">
        <v>0.99333333333333329</v>
      </c>
      <c r="D173">
        <v>1054</v>
      </c>
      <c r="E173">
        <v>222</v>
      </c>
      <c r="F173">
        <v>473</v>
      </c>
      <c r="G173">
        <v>309</v>
      </c>
      <c r="H173">
        <v>1</v>
      </c>
      <c r="I173">
        <v>189</v>
      </c>
      <c r="J173">
        <v>5</v>
      </c>
      <c r="K173">
        <v>9.4500000000000011</v>
      </c>
      <c r="L173">
        <v>193.45</v>
      </c>
      <c r="M173" t="s">
        <v>19</v>
      </c>
      <c r="N173" t="s">
        <v>21</v>
      </c>
      <c r="O173">
        <v>44</v>
      </c>
      <c r="P173">
        <v>5</v>
      </c>
      <c r="Q173" t="s">
        <v>4208</v>
      </c>
      <c r="R173">
        <v>503</v>
      </c>
      <c r="S173" s="3">
        <v>0.05</v>
      </c>
      <c r="T173" s="6">
        <v>80.05</v>
      </c>
      <c r="U173" t="s">
        <v>6339</v>
      </c>
      <c r="V173">
        <v>2025</v>
      </c>
      <c r="W173" t="s">
        <v>6331</v>
      </c>
      <c r="X173" t="str">
        <f>_xlfn.XLOOKUP(Orders_C[[#This Row],[Product_ID]],Products_C[Product_ID],Products_C[Product_Name])</f>
        <v>Chicken Bucket</v>
      </c>
      <c r="Y173" t="str">
        <f>_xlfn.XLOOKUP(Orders_C[[#This Row],[Product_ID]],Products_C[Product_ID],Products_C[Category])</f>
        <v>Dessert</v>
      </c>
      <c r="Z173" t="str">
        <f>_xlfn.XLOOKUP(Orders_C[[#This Row],[Store_ID]],Stores_c[Store_ID],Stores_c[City])</f>
        <v>New Steven</v>
      </c>
      <c r="AA173" t="str">
        <f>_xlfn.XLOOKUP(Orders_C[[#This Row],[Customer_ID]],Customers_c[Customer_ID],Customers_c[Customer_Name])</f>
        <v>Larry Murphy</v>
      </c>
      <c r="AB173" s="6">
        <f>Orders_C[[#This Row],[Quantity]]*Orders_C[[#This Row],[Unit_Price]]*(1-Orders_C[[#This Row],[Discount %]])+Orders_C[[#This Row],[Tax]]</f>
        <v>188.99999999999997</v>
      </c>
      <c r="AC173" s="9">
        <f>(Orders_C[[#This Row],[Unit_Price]]*Orders_C[[#This Row],[Quantity]])-Orders_C[[#This Row],[Discount]]+Orders_C[[#This Row],[Tax]]</f>
        <v>193.45</v>
      </c>
      <c r="AD173" t="str">
        <f>IF(COUNTIF(Orders_C[[#All],[Customer_ID]],Orders_C[[#This Row],[Customer_ID]])&gt;1,"Repeat","New")</f>
        <v>Repeat</v>
      </c>
      <c r="AE173" t="str" cm="1">
        <f t="array" ref="AE173">_xlfn.XLOOKUP(Orders_C[[#This Row],[Store_ID]],Stores_c[[#All],[Store_ID]],Stores_c[[#All],[City]])</f>
        <v>New Steven</v>
      </c>
      <c r="AF173" t="str" cm="1">
        <f t="array" ref="AF173">_xlfn.XLOOKUP(Orders_C[[#This Row],[Store_ID]],Stores_c[[#All],[Store_ID]],Stores_c[[#All],[Manager_Name]])</f>
        <v>Terri Martinez</v>
      </c>
      <c r="AG173" t="str" cm="1">
        <f t="array" ref="AG173">_xlfn.XLOOKUP(Orders_C[[#This Row],[Store_ID]],Stores_c[[#All],[Store_ID]],Stores_c[[#All],[Store_Type]])</f>
        <v>Drive-Thru</v>
      </c>
    </row>
    <row r="174" spans="1:33" x14ac:dyDescent="0.25">
      <c r="A174">
        <v>8743</v>
      </c>
      <c r="B174" s="1">
        <v>45753</v>
      </c>
      <c r="C174" s="2">
        <v>0.33386574074074077</v>
      </c>
      <c r="D174">
        <v>1542</v>
      </c>
      <c r="E174">
        <v>218</v>
      </c>
      <c r="F174">
        <v>515</v>
      </c>
      <c r="G174">
        <v>329</v>
      </c>
      <c r="H174">
        <v>1</v>
      </c>
      <c r="I174">
        <v>178</v>
      </c>
      <c r="J174">
        <v>0</v>
      </c>
      <c r="K174">
        <v>8.9</v>
      </c>
      <c r="L174">
        <v>186.9</v>
      </c>
      <c r="M174" t="s">
        <v>18</v>
      </c>
      <c r="N174" t="s">
        <v>22</v>
      </c>
      <c r="O174">
        <v>49</v>
      </c>
      <c r="P174">
        <v>2</v>
      </c>
      <c r="Q174" t="s">
        <v>2766</v>
      </c>
      <c r="R174">
        <v>505</v>
      </c>
      <c r="S174" s="3">
        <v>0</v>
      </c>
      <c r="T174" s="6">
        <v>80.100000000000009</v>
      </c>
      <c r="U174" t="s">
        <v>6337</v>
      </c>
      <c r="V174">
        <v>2025</v>
      </c>
      <c r="W174" t="s">
        <v>6331</v>
      </c>
      <c r="X174" t="str">
        <f>_xlfn.XLOOKUP(Orders_C[[#This Row],[Product_ID]],Products_C[Product_ID],Products_C[Product_Name])</f>
        <v>Rice Bowl</v>
      </c>
      <c r="Y174" t="str">
        <f>_xlfn.XLOOKUP(Orders_C[[#This Row],[Product_ID]],Products_C[Product_ID],Products_C[Category])</f>
        <v>Dessert</v>
      </c>
      <c r="Z174" t="str">
        <f>_xlfn.XLOOKUP(Orders_C[[#This Row],[Store_ID]],Stores_c[Store_ID],Stores_c[City])</f>
        <v>East Johnport</v>
      </c>
      <c r="AA174" t="str">
        <f>_xlfn.XLOOKUP(Orders_C[[#This Row],[Customer_ID]],Customers_c[Customer_ID],Customers_c[Customer_Name])</f>
        <v>Theresa Ramirez</v>
      </c>
      <c r="AB174" s="6">
        <f>Orders_C[[#This Row],[Quantity]]*Orders_C[[#This Row],[Unit_Price]]*(1-Orders_C[[#This Row],[Discount %]])+Orders_C[[#This Row],[Tax]]</f>
        <v>186.9</v>
      </c>
      <c r="AC174" s="9">
        <f>(Orders_C[[#This Row],[Unit_Price]]*Orders_C[[#This Row],[Quantity]])-Orders_C[[#This Row],[Discount]]+Orders_C[[#This Row],[Tax]]</f>
        <v>186.9</v>
      </c>
      <c r="AD174" t="str">
        <f>IF(COUNTIF(Orders_C[[#All],[Customer_ID]],Orders_C[[#This Row],[Customer_ID]])&gt;1,"Repeat","New")</f>
        <v>Repeat</v>
      </c>
      <c r="AE174" t="str" cm="1">
        <f t="array" ref="AE174">_xlfn.XLOOKUP(Orders_C[[#This Row],[Store_ID]],Stores_c[[#All],[Store_ID]],Stores_c[[#All],[City]])</f>
        <v>East Johnport</v>
      </c>
      <c r="AF174" t="str" cm="1">
        <f t="array" ref="AF174">_xlfn.XLOOKUP(Orders_C[[#This Row],[Store_ID]],Stores_c[[#All],[Store_ID]],Stores_c[[#All],[Manager_Name]])</f>
        <v>Mr. Matthew Murillo III</v>
      </c>
      <c r="AG174" t="str" cm="1">
        <f t="array" ref="AG174">_xlfn.XLOOKUP(Orders_C[[#This Row],[Store_ID]],Stores_c[[#All],[Store_ID]],Stores_c[[#All],[Store_Type]])</f>
        <v>Street</v>
      </c>
    </row>
    <row r="175" spans="1:33" x14ac:dyDescent="0.25">
      <c r="A175">
        <v>7889</v>
      </c>
      <c r="B175" s="1">
        <v>45979</v>
      </c>
      <c r="C175" s="2">
        <v>0.43403935185185183</v>
      </c>
      <c r="D175">
        <v>1153</v>
      </c>
      <c r="E175">
        <v>206</v>
      </c>
      <c r="F175">
        <v>543</v>
      </c>
      <c r="G175">
        <v>310</v>
      </c>
      <c r="H175">
        <v>1</v>
      </c>
      <c r="I175">
        <v>212</v>
      </c>
      <c r="J175">
        <v>15</v>
      </c>
      <c r="K175">
        <v>10.6</v>
      </c>
      <c r="L175">
        <v>207.6</v>
      </c>
      <c r="M175" t="s">
        <v>18</v>
      </c>
      <c r="N175" t="s">
        <v>23</v>
      </c>
      <c r="O175">
        <v>40</v>
      </c>
      <c r="P175">
        <v>2</v>
      </c>
      <c r="Q175" t="s">
        <v>1912</v>
      </c>
      <c r="R175">
        <v>501</v>
      </c>
      <c r="S175" s="3">
        <v>0.15</v>
      </c>
      <c r="T175" s="6">
        <v>80.400000000000006</v>
      </c>
      <c r="U175" t="s">
        <v>6336</v>
      </c>
      <c r="V175">
        <v>2025</v>
      </c>
      <c r="W175" t="s">
        <v>6329</v>
      </c>
      <c r="X175" t="str">
        <f>_xlfn.XLOOKUP(Orders_C[[#This Row],[Product_ID]],Products_C[Product_ID],Products_C[Product_Name])</f>
        <v>Chicken Bucket</v>
      </c>
      <c r="Y175" t="str">
        <f>_xlfn.XLOOKUP(Orders_C[[#This Row],[Product_ID]],Products_C[Product_ID],Products_C[Category])</f>
        <v>Chicken</v>
      </c>
      <c r="Z175" t="str">
        <f>_xlfn.XLOOKUP(Orders_C[[#This Row],[Store_ID]],Stores_c[Store_ID],Stores_c[City])</f>
        <v>West Matthew</v>
      </c>
      <c r="AA175" t="str">
        <f>_xlfn.XLOOKUP(Orders_C[[#This Row],[Customer_ID]],Customers_c[Customer_ID],Customers_c[Customer_Name])</f>
        <v>Rachel Knox</v>
      </c>
      <c r="AB175" s="6">
        <f>Orders_C[[#This Row],[Quantity]]*Orders_C[[#This Row],[Unit_Price]]*(1-Orders_C[[#This Row],[Discount %]])+Orders_C[[#This Row],[Tax]]</f>
        <v>190.79999999999998</v>
      </c>
      <c r="AC175" s="9">
        <f>(Orders_C[[#This Row],[Unit_Price]]*Orders_C[[#This Row],[Quantity]])-Orders_C[[#This Row],[Discount]]+Orders_C[[#This Row],[Tax]]</f>
        <v>207.6</v>
      </c>
      <c r="AD175" t="str">
        <f>IF(COUNTIF(Orders_C[[#All],[Customer_ID]],Orders_C[[#This Row],[Customer_ID]])&gt;1,"Repeat","New")</f>
        <v>Repeat</v>
      </c>
      <c r="AE175" t="str" cm="1">
        <f t="array" ref="AE175">_xlfn.XLOOKUP(Orders_C[[#This Row],[Store_ID]],Stores_c[[#All],[Store_ID]],Stores_c[[#All],[City]])</f>
        <v>West Matthew</v>
      </c>
      <c r="AF175" t="str" cm="1">
        <f t="array" ref="AF175">_xlfn.XLOOKUP(Orders_C[[#This Row],[Store_ID]],Stores_c[[#All],[Store_ID]],Stores_c[[#All],[Manager_Name]])</f>
        <v>Miguel Kidd</v>
      </c>
      <c r="AG175" t="str" cm="1">
        <f t="array" ref="AG175">_xlfn.XLOOKUP(Orders_C[[#This Row],[Store_ID]],Stores_c[[#All],[Store_ID]],Stores_c[[#All],[Store_Type]])</f>
        <v>Drive-Thru</v>
      </c>
    </row>
    <row r="176" spans="1:33" x14ac:dyDescent="0.25">
      <c r="A176">
        <v>10402</v>
      </c>
      <c r="B176" s="1">
        <v>45980</v>
      </c>
      <c r="C176" s="2">
        <v>0.83604166666666668</v>
      </c>
      <c r="D176">
        <v>1737</v>
      </c>
      <c r="E176">
        <v>215</v>
      </c>
      <c r="F176">
        <v>498</v>
      </c>
      <c r="G176">
        <v>319</v>
      </c>
      <c r="H176">
        <v>1</v>
      </c>
      <c r="I176">
        <v>212</v>
      </c>
      <c r="J176">
        <v>15</v>
      </c>
      <c r="K176">
        <v>10.6</v>
      </c>
      <c r="L176">
        <v>207.6</v>
      </c>
      <c r="M176" t="s">
        <v>18</v>
      </c>
      <c r="N176" t="s">
        <v>21</v>
      </c>
      <c r="O176">
        <v>24</v>
      </c>
      <c r="P176">
        <v>3</v>
      </c>
      <c r="Q176" t="s">
        <v>4425</v>
      </c>
      <c r="R176">
        <v>502</v>
      </c>
      <c r="S176" s="3">
        <v>0.15</v>
      </c>
      <c r="T176" s="6">
        <v>80.400000000000006</v>
      </c>
      <c r="U176" t="s">
        <v>6336</v>
      </c>
      <c r="V176">
        <v>2025</v>
      </c>
      <c r="W176" t="s">
        <v>6329</v>
      </c>
      <c r="X176" t="str">
        <f>_xlfn.XLOOKUP(Orders_C[[#This Row],[Product_ID]],Products_C[Product_ID],Products_C[Product_Name])</f>
        <v>Chocolate Lava Cake</v>
      </c>
      <c r="Y176" t="str">
        <f>_xlfn.XLOOKUP(Orders_C[[#This Row],[Product_ID]],Products_C[Product_ID],Products_C[Category])</f>
        <v>Beverage</v>
      </c>
      <c r="Z176" t="str">
        <f>_xlfn.XLOOKUP(Orders_C[[#This Row],[Store_ID]],Stores_c[Store_ID],Stores_c[City])</f>
        <v>Sallyburgh</v>
      </c>
      <c r="AA176" t="str">
        <f>_xlfn.XLOOKUP(Orders_C[[#This Row],[Customer_ID]],Customers_c[Customer_ID],Customers_c[Customer_Name])</f>
        <v>Emma Ingram</v>
      </c>
      <c r="AB176" s="6">
        <f>Orders_C[[#This Row],[Quantity]]*Orders_C[[#This Row],[Unit_Price]]*(1-Orders_C[[#This Row],[Discount %]])+Orders_C[[#This Row],[Tax]]</f>
        <v>190.79999999999998</v>
      </c>
      <c r="AC176" s="9">
        <f>(Orders_C[[#This Row],[Unit_Price]]*Orders_C[[#This Row],[Quantity]])-Orders_C[[#This Row],[Discount]]+Orders_C[[#This Row],[Tax]]</f>
        <v>207.6</v>
      </c>
      <c r="AD176" t="str">
        <f>IF(COUNTIF(Orders_C[[#All],[Customer_ID]],Orders_C[[#This Row],[Customer_ID]])&gt;1,"Repeat","New")</f>
        <v>Repeat</v>
      </c>
      <c r="AE176" t="str" cm="1">
        <f t="array" ref="AE176">_xlfn.XLOOKUP(Orders_C[[#This Row],[Store_ID]],Stores_c[[#All],[Store_ID]],Stores_c[[#All],[City]])</f>
        <v>Sallyburgh</v>
      </c>
      <c r="AF176" t="str" cm="1">
        <f t="array" ref="AF176">_xlfn.XLOOKUP(Orders_C[[#This Row],[Store_ID]],Stores_c[[#All],[Store_ID]],Stores_c[[#All],[Manager_Name]])</f>
        <v>Benjamin Mccoy</v>
      </c>
      <c r="AG176" t="str" cm="1">
        <f t="array" ref="AG176">_xlfn.XLOOKUP(Orders_C[[#This Row],[Store_ID]],Stores_c[[#All],[Store_ID]],Stores_c[[#All],[Store_Type]])</f>
        <v>Drive-Thru</v>
      </c>
    </row>
    <row r="177" spans="1:33" x14ac:dyDescent="0.25">
      <c r="A177">
        <v>10874</v>
      </c>
      <c r="B177" s="1">
        <v>45873</v>
      </c>
      <c r="C177" s="2">
        <v>0.36319444444444443</v>
      </c>
      <c r="D177">
        <v>1052</v>
      </c>
      <c r="E177">
        <v>209</v>
      </c>
      <c r="F177">
        <v>437</v>
      </c>
      <c r="G177">
        <v>338</v>
      </c>
      <c r="H177">
        <v>1</v>
      </c>
      <c r="I177">
        <v>212</v>
      </c>
      <c r="J177">
        <v>15</v>
      </c>
      <c r="K177">
        <v>10.6</v>
      </c>
      <c r="L177">
        <v>207.6</v>
      </c>
      <c r="M177" t="s">
        <v>18</v>
      </c>
      <c r="N177" t="s">
        <v>22</v>
      </c>
      <c r="O177">
        <v>57</v>
      </c>
      <c r="P177">
        <v>5</v>
      </c>
      <c r="Q177" t="s">
        <v>4897</v>
      </c>
      <c r="R177">
        <v>508</v>
      </c>
      <c r="S177" s="3">
        <v>0.15</v>
      </c>
      <c r="T177" s="6">
        <v>80.400000000000006</v>
      </c>
      <c r="U177" t="s">
        <v>6342</v>
      </c>
      <c r="V177">
        <v>2025</v>
      </c>
      <c r="W177" t="s">
        <v>6331</v>
      </c>
      <c r="X177" t="str">
        <f>_xlfn.XLOOKUP(Orders_C[[#This Row],[Product_ID]],Products_C[Product_ID],Products_C[Product_Name])</f>
        <v>Chicken Wings</v>
      </c>
      <c r="Y177" t="str">
        <f>_xlfn.XLOOKUP(Orders_C[[#This Row],[Product_ID]],Products_C[Product_ID],Products_C[Category])</f>
        <v>Burger</v>
      </c>
      <c r="Z177" t="str">
        <f>_xlfn.XLOOKUP(Orders_C[[#This Row],[Store_ID]],Stores_c[Store_ID],Stores_c[City])</f>
        <v>Reidberg</v>
      </c>
      <c r="AA177" t="str">
        <f>_xlfn.XLOOKUP(Orders_C[[#This Row],[Customer_ID]],Customers_c[Customer_ID],Customers_c[Customer_Name])</f>
        <v>Nicholas Bishop</v>
      </c>
      <c r="AB177" s="6">
        <f>Orders_C[[#This Row],[Quantity]]*Orders_C[[#This Row],[Unit_Price]]*(1-Orders_C[[#This Row],[Discount %]])+Orders_C[[#This Row],[Tax]]</f>
        <v>190.79999999999998</v>
      </c>
      <c r="AC177" s="9">
        <f>(Orders_C[[#This Row],[Unit_Price]]*Orders_C[[#This Row],[Quantity]])-Orders_C[[#This Row],[Discount]]+Orders_C[[#This Row],[Tax]]</f>
        <v>207.6</v>
      </c>
      <c r="AD177" t="str">
        <f>IF(COUNTIF(Orders_C[[#All],[Customer_ID]],Orders_C[[#This Row],[Customer_ID]])&gt;1,"Repeat","New")</f>
        <v>Repeat</v>
      </c>
      <c r="AE177" t="str" cm="1">
        <f t="array" ref="AE177">_xlfn.XLOOKUP(Orders_C[[#This Row],[Store_ID]],Stores_c[[#All],[Store_ID]],Stores_c[[#All],[City]])</f>
        <v>Reidberg</v>
      </c>
      <c r="AF177" t="str" cm="1">
        <f t="array" ref="AF177">_xlfn.XLOOKUP(Orders_C[[#This Row],[Store_ID]],Stores_c[[#All],[Store_ID]],Stores_c[[#All],[Manager_Name]])</f>
        <v>Jeffrey Horn</v>
      </c>
      <c r="AG177" t="str" cm="1">
        <f t="array" ref="AG177">_xlfn.XLOOKUP(Orders_C[[#This Row],[Store_ID]],Stores_c[[#All],[Store_ID]],Stores_c[[#All],[Store_Type]])</f>
        <v>Drive-Thru</v>
      </c>
    </row>
    <row r="178" spans="1:33" x14ac:dyDescent="0.25">
      <c r="A178">
        <v>6878</v>
      </c>
      <c r="B178" s="1">
        <v>45936</v>
      </c>
      <c r="C178" s="2">
        <v>0.97925925925925927</v>
      </c>
      <c r="D178">
        <v>1055</v>
      </c>
      <c r="E178">
        <v>205</v>
      </c>
      <c r="F178">
        <v>468</v>
      </c>
      <c r="G178">
        <v>339</v>
      </c>
      <c r="H178">
        <v>1</v>
      </c>
      <c r="I178">
        <v>179</v>
      </c>
      <c r="J178">
        <v>0</v>
      </c>
      <c r="K178">
        <v>8.9500000000000011</v>
      </c>
      <c r="L178">
        <v>187.95</v>
      </c>
      <c r="M178" t="s">
        <v>19</v>
      </c>
      <c r="N178" t="s">
        <v>23</v>
      </c>
      <c r="O178">
        <v>28</v>
      </c>
      <c r="P178">
        <v>5</v>
      </c>
      <c r="Q178" t="s">
        <v>901</v>
      </c>
      <c r="R178">
        <v>502</v>
      </c>
      <c r="S178" s="3">
        <v>0</v>
      </c>
      <c r="T178" s="6">
        <v>80.55</v>
      </c>
      <c r="U178" t="s">
        <v>6332</v>
      </c>
      <c r="V178">
        <v>2025</v>
      </c>
      <c r="W178" t="s">
        <v>6329</v>
      </c>
      <c r="X178" t="str">
        <f>_xlfn.XLOOKUP(Orders_C[[#This Row],[Product_ID]],Products_C[Product_ID],Products_C[Product_Name])</f>
        <v>Veg Burger</v>
      </c>
      <c r="Y178" t="str">
        <f>_xlfn.XLOOKUP(Orders_C[[#This Row],[Product_ID]],Products_C[Product_ID],Products_C[Category])</f>
        <v>Burger</v>
      </c>
      <c r="Z178" t="str">
        <f>_xlfn.XLOOKUP(Orders_C[[#This Row],[Store_ID]],Stores_c[Store_ID],Stores_c[City])</f>
        <v>Port Jacob</v>
      </c>
      <c r="AA178" t="str">
        <f>_xlfn.XLOOKUP(Orders_C[[#This Row],[Customer_ID]],Customers_c[Customer_ID],Customers_c[Customer_Name])</f>
        <v>Mary Pennington</v>
      </c>
      <c r="AB178" s="6">
        <f>Orders_C[[#This Row],[Quantity]]*Orders_C[[#This Row],[Unit_Price]]*(1-Orders_C[[#This Row],[Discount %]])+Orders_C[[#This Row],[Tax]]</f>
        <v>187.95</v>
      </c>
      <c r="AC178" s="9">
        <f>(Orders_C[[#This Row],[Unit_Price]]*Orders_C[[#This Row],[Quantity]])-Orders_C[[#This Row],[Discount]]+Orders_C[[#This Row],[Tax]]</f>
        <v>187.95</v>
      </c>
      <c r="AD178" t="str">
        <f>IF(COUNTIF(Orders_C[[#All],[Customer_ID]],Orders_C[[#This Row],[Customer_ID]])&gt;1,"Repeat","New")</f>
        <v>Repeat</v>
      </c>
      <c r="AE178" t="str" cm="1">
        <f t="array" ref="AE178">_xlfn.XLOOKUP(Orders_C[[#This Row],[Store_ID]],Stores_c[[#All],[Store_ID]],Stores_c[[#All],[City]])</f>
        <v>Port Jacob</v>
      </c>
      <c r="AF178" t="str" cm="1">
        <f t="array" ref="AF178">_xlfn.XLOOKUP(Orders_C[[#This Row],[Store_ID]],Stores_c[[#All],[Store_ID]],Stores_c[[#All],[Manager_Name]])</f>
        <v>David Harris</v>
      </c>
      <c r="AG178" t="str" cm="1">
        <f t="array" ref="AG178">_xlfn.XLOOKUP(Orders_C[[#This Row],[Store_ID]],Stores_c[[#All],[Store_ID]],Stores_c[[#All],[Store_Type]])</f>
        <v>Mall</v>
      </c>
    </row>
    <row r="179" spans="1:33" x14ac:dyDescent="0.25">
      <c r="A179">
        <v>10947</v>
      </c>
      <c r="B179" s="1">
        <v>45914</v>
      </c>
      <c r="C179" s="2">
        <v>4.0150462962962964E-2</v>
      </c>
      <c r="D179">
        <v>1474</v>
      </c>
      <c r="E179">
        <v>201</v>
      </c>
      <c r="F179">
        <v>454</v>
      </c>
      <c r="G179">
        <v>339</v>
      </c>
      <c r="H179">
        <v>1</v>
      </c>
      <c r="I179">
        <v>179</v>
      </c>
      <c r="J179">
        <v>0</v>
      </c>
      <c r="K179">
        <v>8.9500000000000011</v>
      </c>
      <c r="L179">
        <v>187.95</v>
      </c>
      <c r="M179" t="s">
        <v>20</v>
      </c>
      <c r="N179" t="s">
        <v>23</v>
      </c>
      <c r="O179">
        <v>47</v>
      </c>
      <c r="P179">
        <v>5</v>
      </c>
      <c r="Q179" t="s">
        <v>4970</v>
      </c>
      <c r="R179">
        <v>509</v>
      </c>
      <c r="S179" s="3">
        <v>0</v>
      </c>
      <c r="T179" s="6">
        <v>80.55</v>
      </c>
      <c r="U179" t="s">
        <v>6335</v>
      </c>
      <c r="V179">
        <v>2025</v>
      </c>
      <c r="W179" t="s">
        <v>6331</v>
      </c>
      <c r="X179" t="str">
        <f>_xlfn.XLOOKUP(Orders_C[[#This Row],[Product_ID]],Products_C[Product_ID],Products_C[Product_Name])</f>
        <v>Veg Burger</v>
      </c>
      <c r="Y179" t="str">
        <f>_xlfn.XLOOKUP(Orders_C[[#This Row],[Product_ID]],Products_C[Product_ID],Products_C[Category])</f>
        <v>Burger</v>
      </c>
      <c r="Z179" t="str">
        <f>_xlfn.XLOOKUP(Orders_C[[#This Row],[Store_ID]],Stores_c[Store_ID],Stores_c[City])</f>
        <v>Lake Nicholasburgh</v>
      </c>
      <c r="AA179" t="str">
        <f>_xlfn.XLOOKUP(Orders_C[[#This Row],[Customer_ID]],Customers_c[Customer_ID],Customers_c[Customer_Name])</f>
        <v>Lori Cook</v>
      </c>
      <c r="AB179" s="6">
        <f>Orders_C[[#This Row],[Quantity]]*Orders_C[[#This Row],[Unit_Price]]*(1-Orders_C[[#This Row],[Discount %]])+Orders_C[[#This Row],[Tax]]</f>
        <v>187.95</v>
      </c>
      <c r="AC179" s="9">
        <f>(Orders_C[[#This Row],[Unit_Price]]*Orders_C[[#This Row],[Quantity]])-Orders_C[[#This Row],[Discount]]+Orders_C[[#This Row],[Tax]]</f>
        <v>187.95</v>
      </c>
      <c r="AD179" t="str">
        <f>IF(COUNTIF(Orders_C[[#All],[Customer_ID]],Orders_C[[#This Row],[Customer_ID]])&gt;1,"Repeat","New")</f>
        <v>Repeat</v>
      </c>
      <c r="AE179" t="str" cm="1">
        <f t="array" ref="AE179">_xlfn.XLOOKUP(Orders_C[[#This Row],[Store_ID]],Stores_c[[#All],[Store_ID]],Stores_c[[#All],[City]])</f>
        <v>Lake Nicholasburgh</v>
      </c>
      <c r="AF179" t="str" cm="1">
        <f t="array" ref="AF179">_xlfn.XLOOKUP(Orders_C[[#This Row],[Store_ID]],Stores_c[[#All],[Store_ID]],Stores_c[[#All],[Manager_Name]])</f>
        <v>Maurice Garcia</v>
      </c>
      <c r="AG179" t="str" cm="1">
        <f t="array" ref="AG179">_xlfn.XLOOKUP(Orders_C[[#This Row],[Store_ID]],Stores_c[[#All],[Store_ID]],Stores_c[[#All],[Store_Type]])</f>
        <v>Mall</v>
      </c>
    </row>
    <row r="180" spans="1:33" x14ac:dyDescent="0.25">
      <c r="A180">
        <v>10197</v>
      </c>
      <c r="B180" s="1">
        <v>45946</v>
      </c>
      <c r="C180" s="2">
        <v>0.42</v>
      </c>
      <c r="D180">
        <v>1262</v>
      </c>
      <c r="E180">
        <v>221</v>
      </c>
      <c r="F180">
        <v>476</v>
      </c>
      <c r="G180">
        <v>319</v>
      </c>
      <c r="H180">
        <v>1</v>
      </c>
      <c r="I180">
        <v>213</v>
      </c>
      <c r="J180">
        <v>15</v>
      </c>
      <c r="K180">
        <v>10.65</v>
      </c>
      <c r="L180">
        <v>208.65</v>
      </c>
      <c r="M180" t="s">
        <v>20</v>
      </c>
      <c r="N180" t="s">
        <v>21</v>
      </c>
      <c r="O180">
        <v>30</v>
      </c>
      <c r="P180">
        <v>5</v>
      </c>
      <c r="Q180" t="s">
        <v>4220</v>
      </c>
      <c r="R180">
        <v>505</v>
      </c>
      <c r="S180" s="3">
        <v>0.15</v>
      </c>
      <c r="T180" s="6">
        <v>80.850000000000009</v>
      </c>
      <c r="U180" t="s">
        <v>6332</v>
      </c>
      <c r="V180">
        <v>2025</v>
      </c>
      <c r="W180" t="s">
        <v>6329</v>
      </c>
      <c r="X180" t="str">
        <f>_xlfn.XLOOKUP(Orders_C[[#This Row],[Product_ID]],Products_C[Product_ID],Products_C[Product_Name])</f>
        <v>Chocolate Lava Cake</v>
      </c>
      <c r="Y180" t="str">
        <f>_xlfn.XLOOKUP(Orders_C[[#This Row],[Product_ID]],Products_C[Product_ID],Products_C[Category])</f>
        <v>Beverage</v>
      </c>
      <c r="Z180" t="str">
        <f>_xlfn.XLOOKUP(Orders_C[[#This Row],[Store_ID]],Stores_c[Store_ID],Stores_c[City])</f>
        <v>Port Barbarabury</v>
      </c>
      <c r="AA180" t="str">
        <f>_xlfn.XLOOKUP(Orders_C[[#This Row],[Customer_ID]],Customers_c[Customer_ID],Customers_c[Customer_Name])</f>
        <v>Nicole Diaz</v>
      </c>
      <c r="AB180" s="6">
        <f>Orders_C[[#This Row],[Quantity]]*Orders_C[[#This Row],[Unit_Price]]*(1-Orders_C[[#This Row],[Discount %]])+Orders_C[[#This Row],[Tax]]</f>
        <v>191.7</v>
      </c>
      <c r="AC180" s="9">
        <f>(Orders_C[[#This Row],[Unit_Price]]*Orders_C[[#This Row],[Quantity]])-Orders_C[[#This Row],[Discount]]+Orders_C[[#This Row],[Tax]]</f>
        <v>208.65</v>
      </c>
      <c r="AD180" t="str">
        <f>IF(COUNTIF(Orders_C[[#All],[Customer_ID]],Orders_C[[#This Row],[Customer_ID]])&gt;1,"Repeat","New")</f>
        <v>Repeat</v>
      </c>
      <c r="AE180" t="str" cm="1">
        <f t="array" ref="AE180">_xlfn.XLOOKUP(Orders_C[[#This Row],[Store_ID]],Stores_c[[#All],[Store_ID]],Stores_c[[#All],[City]])</f>
        <v>Port Barbarabury</v>
      </c>
      <c r="AF180" t="str" cm="1">
        <f t="array" ref="AF180">_xlfn.XLOOKUP(Orders_C[[#This Row],[Store_ID]],Stores_c[[#All],[Store_ID]],Stores_c[[#All],[Manager_Name]])</f>
        <v>Edward Nguyen</v>
      </c>
      <c r="AG180" t="str" cm="1">
        <f t="array" ref="AG180">_xlfn.XLOOKUP(Orders_C[[#This Row],[Store_ID]],Stores_c[[#All],[Store_ID]],Stores_c[[#All],[Store_Type]])</f>
        <v>Street</v>
      </c>
    </row>
    <row r="181" spans="1:33" x14ac:dyDescent="0.25">
      <c r="A181">
        <v>10554</v>
      </c>
      <c r="B181" s="1">
        <v>45864</v>
      </c>
      <c r="C181" s="2">
        <v>0.245</v>
      </c>
      <c r="D181">
        <v>1553</v>
      </c>
      <c r="E181">
        <v>202</v>
      </c>
      <c r="F181">
        <v>498</v>
      </c>
      <c r="G181">
        <v>323</v>
      </c>
      <c r="H181">
        <v>1</v>
      </c>
      <c r="I181">
        <v>213</v>
      </c>
      <c r="J181">
        <v>15</v>
      </c>
      <c r="K181">
        <v>10.65</v>
      </c>
      <c r="L181">
        <v>208.65</v>
      </c>
      <c r="M181" t="s">
        <v>18</v>
      </c>
      <c r="N181" t="s">
        <v>22</v>
      </c>
      <c r="O181">
        <v>51</v>
      </c>
      <c r="P181">
        <v>1</v>
      </c>
      <c r="Q181" t="s">
        <v>4577</v>
      </c>
      <c r="R181">
        <v>510</v>
      </c>
      <c r="S181" s="3">
        <v>0.15</v>
      </c>
      <c r="T181" s="6">
        <v>80.850000000000009</v>
      </c>
      <c r="U181" t="s">
        <v>6341</v>
      </c>
      <c r="V181">
        <v>2025</v>
      </c>
      <c r="W181" t="s">
        <v>6331</v>
      </c>
      <c r="X181" t="str">
        <f>_xlfn.XLOOKUP(Orders_C[[#This Row],[Product_ID]],Products_C[Product_ID],Products_C[Product_Name])</f>
        <v>Rice Bowl</v>
      </c>
      <c r="Y181" t="str">
        <f>_xlfn.XLOOKUP(Orders_C[[#This Row],[Product_ID]],Products_C[Product_ID],Products_C[Category])</f>
        <v>Beverage</v>
      </c>
      <c r="Z181" t="str">
        <f>_xlfn.XLOOKUP(Orders_C[[#This Row],[Store_ID]],Stores_c[Store_ID],Stores_c[City])</f>
        <v>Rebekahside</v>
      </c>
      <c r="AA181" t="str">
        <f>_xlfn.XLOOKUP(Orders_C[[#This Row],[Customer_ID]],Customers_c[Customer_ID],Customers_c[Customer_Name])</f>
        <v>David Wilson</v>
      </c>
      <c r="AB181" s="6">
        <f>Orders_C[[#This Row],[Quantity]]*Orders_C[[#This Row],[Unit_Price]]*(1-Orders_C[[#This Row],[Discount %]])+Orders_C[[#This Row],[Tax]]</f>
        <v>191.7</v>
      </c>
      <c r="AC181" s="9">
        <f>(Orders_C[[#This Row],[Unit_Price]]*Orders_C[[#This Row],[Quantity]])-Orders_C[[#This Row],[Discount]]+Orders_C[[#This Row],[Tax]]</f>
        <v>208.65</v>
      </c>
      <c r="AD181" t="str">
        <f>IF(COUNTIF(Orders_C[[#All],[Customer_ID]],Orders_C[[#This Row],[Customer_ID]])&gt;1,"Repeat","New")</f>
        <v>Repeat</v>
      </c>
      <c r="AE181" t="str" cm="1">
        <f t="array" ref="AE181">_xlfn.XLOOKUP(Orders_C[[#This Row],[Store_ID]],Stores_c[[#All],[Store_ID]],Stores_c[[#All],[City]])</f>
        <v>Rebekahside</v>
      </c>
      <c r="AF181" t="str" cm="1">
        <f t="array" ref="AF181">_xlfn.XLOOKUP(Orders_C[[#This Row],[Store_ID]],Stores_c[[#All],[Store_ID]],Stores_c[[#All],[Manager_Name]])</f>
        <v>Mark Ray</v>
      </c>
      <c r="AG181" t="str" cm="1">
        <f t="array" ref="AG181">_xlfn.XLOOKUP(Orders_C[[#This Row],[Store_ID]],Stores_c[[#All],[Store_ID]],Stores_c[[#All],[Store_Type]])</f>
        <v>Drive-Thru</v>
      </c>
    </row>
    <row r="182" spans="1:33" x14ac:dyDescent="0.25">
      <c r="A182">
        <v>9715</v>
      </c>
      <c r="B182" s="1">
        <v>46015</v>
      </c>
      <c r="C182" s="2">
        <v>0.54186342592592596</v>
      </c>
      <c r="D182">
        <v>1099</v>
      </c>
      <c r="E182">
        <v>213</v>
      </c>
      <c r="F182">
        <v>508</v>
      </c>
      <c r="G182">
        <v>301</v>
      </c>
      <c r="H182">
        <v>1</v>
      </c>
      <c r="I182">
        <v>203</v>
      </c>
      <c r="J182">
        <v>10</v>
      </c>
      <c r="K182">
        <v>10.15</v>
      </c>
      <c r="L182">
        <v>203.15</v>
      </c>
      <c r="M182" t="s">
        <v>20</v>
      </c>
      <c r="N182" t="s">
        <v>23</v>
      </c>
      <c r="O182">
        <v>26</v>
      </c>
      <c r="P182">
        <v>1</v>
      </c>
      <c r="Q182" t="s">
        <v>3738</v>
      </c>
      <c r="R182">
        <v>502</v>
      </c>
      <c r="S182" s="3">
        <v>0.1</v>
      </c>
      <c r="T182" s="6">
        <v>81.350000000000009</v>
      </c>
      <c r="U182" t="s">
        <v>6328</v>
      </c>
      <c r="V182">
        <v>2025</v>
      </c>
      <c r="W182" t="s">
        <v>6329</v>
      </c>
      <c r="X182" t="str">
        <f>_xlfn.XLOOKUP(Orders_C[[#This Row],[Product_ID]],Products_C[Product_ID],Products_C[Product_Name])</f>
        <v>Krushers</v>
      </c>
      <c r="Y182" t="str">
        <f>_xlfn.XLOOKUP(Orders_C[[#This Row],[Product_ID]],Products_C[Product_ID],Products_C[Category])</f>
        <v>Burger</v>
      </c>
      <c r="Z182" t="str">
        <f>_xlfn.XLOOKUP(Orders_C[[#This Row],[Store_ID]],Stores_c[Store_ID],Stores_c[City])</f>
        <v>Lake Kristashire</v>
      </c>
      <c r="AA182" t="str">
        <f>_xlfn.XLOOKUP(Orders_C[[#This Row],[Customer_ID]],Customers_c[Customer_ID],Customers_c[Customer_Name])</f>
        <v>Latoya Bolton</v>
      </c>
      <c r="AB182" s="6">
        <f>Orders_C[[#This Row],[Quantity]]*Orders_C[[#This Row],[Unit_Price]]*(1-Orders_C[[#This Row],[Discount %]])+Orders_C[[#This Row],[Tax]]</f>
        <v>192.85000000000002</v>
      </c>
      <c r="AC182" s="9">
        <f>(Orders_C[[#This Row],[Unit_Price]]*Orders_C[[#This Row],[Quantity]])-Orders_C[[#This Row],[Discount]]+Orders_C[[#This Row],[Tax]]</f>
        <v>203.15</v>
      </c>
      <c r="AD182" t="str">
        <f>IF(COUNTIF(Orders_C[[#All],[Customer_ID]],Orders_C[[#This Row],[Customer_ID]])&gt;1,"Repeat","New")</f>
        <v>Repeat</v>
      </c>
      <c r="AE182" t="str" cm="1">
        <f t="array" ref="AE182">_xlfn.XLOOKUP(Orders_C[[#This Row],[Store_ID]],Stores_c[[#All],[Store_ID]],Stores_c[[#All],[City]])</f>
        <v>Lake Kristashire</v>
      </c>
      <c r="AF182" t="str" cm="1">
        <f t="array" ref="AF182">_xlfn.XLOOKUP(Orders_C[[#This Row],[Store_ID]],Stores_c[[#All],[Store_ID]],Stores_c[[#All],[Manager_Name]])</f>
        <v>Andrea Daugherty</v>
      </c>
      <c r="AG182" t="str" cm="1">
        <f t="array" ref="AG182">_xlfn.XLOOKUP(Orders_C[[#This Row],[Store_ID]],Stores_c[[#All],[Store_ID]],Stores_c[[#All],[Store_Type]])</f>
        <v>Mall</v>
      </c>
    </row>
    <row r="183" spans="1:33" x14ac:dyDescent="0.25">
      <c r="A183">
        <v>8733</v>
      </c>
      <c r="B183" s="1">
        <v>45917</v>
      </c>
      <c r="C183" s="2">
        <v>1.5405092592592592E-2</v>
      </c>
      <c r="D183">
        <v>1560</v>
      </c>
      <c r="E183">
        <v>212</v>
      </c>
      <c r="F183">
        <v>488</v>
      </c>
      <c r="G183">
        <v>334</v>
      </c>
      <c r="H183">
        <v>1</v>
      </c>
      <c r="I183">
        <v>181</v>
      </c>
      <c r="J183">
        <v>0</v>
      </c>
      <c r="K183">
        <v>9.0500000000000007</v>
      </c>
      <c r="L183">
        <v>190.05</v>
      </c>
      <c r="M183" t="s">
        <v>19</v>
      </c>
      <c r="N183" t="s">
        <v>22</v>
      </c>
      <c r="O183">
        <v>51</v>
      </c>
      <c r="P183">
        <v>2</v>
      </c>
      <c r="Q183" t="s">
        <v>2756</v>
      </c>
      <c r="R183">
        <v>508</v>
      </c>
      <c r="S183" s="3">
        <v>0</v>
      </c>
      <c r="T183" s="6">
        <v>81.450000000000017</v>
      </c>
      <c r="U183" t="s">
        <v>6335</v>
      </c>
      <c r="V183">
        <v>2025</v>
      </c>
      <c r="W183" t="s">
        <v>6331</v>
      </c>
      <c r="X183" t="str">
        <f>_xlfn.XLOOKUP(Orders_C[[#This Row],[Product_ID]],Products_C[Product_ID],Products_C[Product_Name])</f>
        <v>Krushers</v>
      </c>
      <c r="Y183" t="str">
        <f>_xlfn.XLOOKUP(Orders_C[[#This Row],[Product_ID]],Products_C[Product_ID],Products_C[Category])</f>
        <v>Dessert</v>
      </c>
      <c r="Z183" t="str">
        <f>_xlfn.XLOOKUP(Orders_C[[#This Row],[Store_ID]],Stores_c[Store_ID],Stores_c[City])</f>
        <v>Andrewview</v>
      </c>
      <c r="AA183" t="str">
        <f>_xlfn.XLOOKUP(Orders_C[[#This Row],[Customer_ID]],Customers_c[Customer_ID],Customers_c[Customer_Name])</f>
        <v>Christina Garza</v>
      </c>
      <c r="AB183" s="6">
        <f>Orders_C[[#This Row],[Quantity]]*Orders_C[[#This Row],[Unit_Price]]*(1-Orders_C[[#This Row],[Discount %]])+Orders_C[[#This Row],[Tax]]</f>
        <v>190.05</v>
      </c>
      <c r="AC183" s="9">
        <f>(Orders_C[[#This Row],[Unit_Price]]*Orders_C[[#This Row],[Quantity]])-Orders_C[[#This Row],[Discount]]+Orders_C[[#This Row],[Tax]]</f>
        <v>190.05</v>
      </c>
      <c r="AD183" t="str">
        <f>IF(COUNTIF(Orders_C[[#All],[Customer_ID]],Orders_C[[#This Row],[Customer_ID]])&gt;1,"Repeat","New")</f>
        <v>Repeat</v>
      </c>
      <c r="AE183" t="str" cm="1">
        <f t="array" ref="AE183">_xlfn.XLOOKUP(Orders_C[[#This Row],[Store_ID]],Stores_c[[#All],[Store_ID]],Stores_c[[#All],[City]])</f>
        <v>Andrewview</v>
      </c>
      <c r="AF183" t="str" cm="1">
        <f t="array" ref="AF183">_xlfn.XLOOKUP(Orders_C[[#This Row],[Store_ID]],Stores_c[[#All],[Store_ID]],Stores_c[[#All],[Manager_Name]])</f>
        <v>Alice Sutton</v>
      </c>
      <c r="AG183" t="str" cm="1">
        <f t="array" ref="AG183">_xlfn.XLOOKUP(Orders_C[[#This Row],[Store_ID]],Stores_c[[#All],[Store_ID]],Stores_c[[#All],[Store_Type]])</f>
        <v>Mall</v>
      </c>
    </row>
    <row r="184" spans="1:33" x14ac:dyDescent="0.25">
      <c r="A184">
        <v>7683</v>
      </c>
      <c r="B184" s="1">
        <v>45825</v>
      </c>
      <c r="C184" s="2">
        <v>0.96530092592592598</v>
      </c>
      <c r="D184">
        <v>1050</v>
      </c>
      <c r="E184">
        <v>209</v>
      </c>
      <c r="F184">
        <v>486</v>
      </c>
      <c r="G184">
        <v>301</v>
      </c>
      <c r="H184">
        <v>1</v>
      </c>
      <c r="I184">
        <v>215</v>
      </c>
      <c r="J184">
        <v>15</v>
      </c>
      <c r="K184">
        <v>10.75</v>
      </c>
      <c r="L184">
        <v>210.75</v>
      </c>
      <c r="M184" t="s">
        <v>20</v>
      </c>
      <c r="N184" t="s">
        <v>21</v>
      </c>
      <c r="O184">
        <v>27</v>
      </c>
      <c r="P184">
        <v>5</v>
      </c>
      <c r="Q184" t="s">
        <v>1706</v>
      </c>
      <c r="R184">
        <v>501</v>
      </c>
      <c r="S184" s="3">
        <v>0.15</v>
      </c>
      <c r="T184" s="6">
        <v>81.75</v>
      </c>
      <c r="U184" t="s">
        <v>6340</v>
      </c>
      <c r="V184">
        <v>2025</v>
      </c>
      <c r="W184" t="s">
        <v>6329</v>
      </c>
      <c r="X184" t="str">
        <f>_xlfn.XLOOKUP(Orders_C[[#This Row],[Product_ID]],Products_C[Product_ID],Products_C[Product_Name])</f>
        <v>Krushers</v>
      </c>
      <c r="Y184" t="str">
        <f>_xlfn.XLOOKUP(Orders_C[[#This Row],[Product_ID]],Products_C[Product_ID],Products_C[Category])</f>
        <v>Burger</v>
      </c>
      <c r="Z184" t="str">
        <f>_xlfn.XLOOKUP(Orders_C[[#This Row],[Store_ID]],Stores_c[Store_ID],Stores_c[City])</f>
        <v>Reidberg</v>
      </c>
      <c r="AA184" t="str">
        <f>_xlfn.XLOOKUP(Orders_C[[#This Row],[Customer_ID]],Customers_c[Customer_ID],Customers_c[Customer_Name])</f>
        <v>Kelly Chapman</v>
      </c>
      <c r="AB184" s="6">
        <f>Orders_C[[#This Row],[Quantity]]*Orders_C[[#This Row],[Unit_Price]]*(1-Orders_C[[#This Row],[Discount %]])+Orders_C[[#This Row],[Tax]]</f>
        <v>193.5</v>
      </c>
      <c r="AC184" s="9">
        <f>(Orders_C[[#This Row],[Unit_Price]]*Orders_C[[#This Row],[Quantity]])-Orders_C[[#This Row],[Discount]]+Orders_C[[#This Row],[Tax]]</f>
        <v>210.75</v>
      </c>
      <c r="AD184" t="str">
        <f>IF(COUNTIF(Orders_C[[#All],[Customer_ID]],Orders_C[[#This Row],[Customer_ID]])&gt;1,"Repeat","New")</f>
        <v>Repeat</v>
      </c>
      <c r="AE184" t="str" cm="1">
        <f t="array" ref="AE184">_xlfn.XLOOKUP(Orders_C[[#This Row],[Store_ID]],Stores_c[[#All],[Store_ID]],Stores_c[[#All],[City]])</f>
        <v>Reidberg</v>
      </c>
      <c r="AF184" t="str" cm="1">
        <f t="array" ref="AF184">_xlfn.XLOOKUP(Orders_C[[#This Row],[Store_ID]],Stores_c[[#All],[Store_ID]],Stores_c[[#All],[Manager_Name]])</f>
        <v>Jeffrey Horn</v>
      </c>
      <c r="AG184" t="str" cm="1">
        <f t="array" ref="AG184">_xlfn.XLOOKUP(Orders_C[[#This Row],[Store_ID]],Stores_c[[#All],[Store_ID]],Stores_c[[#All],[Store_Type]])</f>
        <v>Drive-Thru</v>
      </c>
    </row>
    <row r="185" spans="1:33" x14ac:dyDescent="0.25">
      <c r="A185">
        <v>8867</v>
      </c>
      <c r="B185" s="1">
        <v>46038</v>
      </c>
      <c r="C185" s="2">
        <v>0.29927083333333332</v>
      </c>
      <c r="D185">
        <v>1316</v>
      </c>
      <c r="E185">
        <v>204</v>
      </c>
      <c r="F185">
        <v>450</v>
      </c>
      <c r="G185">
        <v>338</v>
      </c>
      <c r="H185">
        <v>1</v>
      </c>
      <c r="I185">
        <v>215</v>
      </c>
      <c r="J185">
        <v>15</v>
      </c>
      <c r="K185">
        <v>10.75</v>
      </c>
      <c r="L185">
        <v>210.75</v>
      </c>
      <c r="M185" t="s">
        <v>19</v>
      </c>
      <c r="N185" t="s">
        <v>21</v>
      </c>
      <c r="O185">
        <v>19</v>
      </c>
      <c r="P185">
        <v>1</v>
      </c>
      <c r="Q185" t="s">
        <v>2890</v>
      </c>
      <c r="R185">
        <v>501</v>
      </c>
      <c r="S185" s="3">
        <v>0.15</v>
      </c>
      <c r="T185" s="6">
        <v>81.75</v>
      </c>
      <c r="U185" t="s">
        <v>6330</v>
      </c>
      <c r="V185">
        <v>2026</v>
      </c>
      <c r="W185" t="s">
        <v>6333</v>
      </c>
      <c r="X185" t="str">
        <f>_xlfn.XLOOKUP(Orders_C[[#This Row],[Product_ID]],Products_C[Product_ID],Products_C[Product_Name])</f>
        <v>Chicken Wings</v>
      </c>
      <c r="Y185" t="str">
        <f>_xlfn.XLOOKUP(Orders_C[[#This Row],[Product_ID]],Products_C[Product_ID],Products_C[Category])</f>
        <v>Burger</v>
      </c>
      <c r="Z185" t="str">
        <f>_xlfn.XLOOKUP(Orders_C[[#This Row],[Store_ID]],Stores_c[Store_ID],Stores_c[City])</f>
        <v>New Robertfurt</v>
      </c>
      <c r="AA185" t="str">
        <f>_xlfn.XLOOKUP(Orders_C[[#This Row],[Customer_ID]],Customers_c[Customer_ID],Customers_c[Customer_Name])</f>
        <v>James Waters</v>
      </c>
      <c r="AB185" s="6">
        <f>Orders_C[[#This Row],[Quantity]]*Orders_C[[#This Row],[Unit_Price]]*(1-Orders_C[[#This Row],[Discount %]])+Orders_C[[#This Row],[Tax]]</f>
        <v>193.5</v>
      </c>
      <c r="AC185" s="9">
        <f>(Orders_C[[#This Row],[Unit_Price]]*Orders_C[[#This Row],[Quantity]])-Orders_C[[#This Row],[Discount]]+Orders_C[[#This Row],[Tax]]</f>
        <v>210.75</v>
      </c>
      <c r="AD185" t="str">
        <f>IF(COUNTIF(Orders_C[[#All],[Customer_ID]],Orders_C[[#This Row],[Customer_ID]])&gt;1,"Repeat","New")</f>
        <v>Repeat</v>
      </c>
      <c r="AE185" t="str" cm="1">
        <f t="array" ref="AE185">_xlfn.XLOOKUP(Orders_C[[#This Row],[Store_ID]],Stores_c[[#All],[Store_ID]],Stores_c[[#All],[City]])</f>
        <v>New Robertfurt</v>
      </c>
      <c r="AF185" t="str" cm="1">
        <f t="array" ref="AF185">_xlfn.XLOOKUP(Orders_C[[#This Row],[Store_ID]],Stores_c[[#All],[Store_ID]],Stores_c[[#All],[Manager_Name]])</f>
        <v>Tiffany Gomez</v>
      </c>
      <c r="AG185" t="str" cm="1">
        <f t="array" ref="AG185">_xlfn.XLOOKUP(Orders_C[[#This Row],[Store_ID]],Stores_c[[#All],[Store_ID]],Stores_c[[#All],[Store_Type]])</f>
        <v>Street</v>
      </c>
    </row>
    <row r="186" spans="1:33" x14ac:dyDescent="0.25">
      <c r="A186">
        <v>6181</v>
      </c>
      <c r="B186" s="1">
        <v>45968</v>
      </c>
      <c r="C186" s="2">
        <v>0.14690972222222223</v>
      </c>
      <c r="D186">
        <v>1647</v>
      </c>
      <c r="E186">
        <v>223</v>
      </c>
      <c r="F186">
        <v>539</v>
      </c>
      <c r="G186">
        <v>313</v>
      </c>
      <c r="H186">
        <v>1</v>
      </c>
      <c r="I186">
        <v>194</v>
      </c>
      <c r="J186">
        <v>5</v>
      </c>
      <c r="K186">
        <v>9.7000000000000011</v>
      </c>
      <c r="L186">
        <v>198.7</v>
      </c>
      <c r="M186" t="s">
        <v>20</v>
      </c>
      <c r="N186" t="s">
        <v>22</v>
      </c>
      <c r="O186">
        <v>15</v>
      </c>
      <c r="P186">
        <v>1</v>
      </c>
      <c r="Q186" t="s">
        <v>204</v>
      </c>
      <c r="R186">
        <v>509</v>
      </c>
      <c r="S186" s="3">
        <v>0.05</v>
      </c>
      <c r="T186" s="6">
        <v>82.3</v>
      </c>
      <c r="U186" t="s">
        <v>6336</v>
      </c>
      <c r="V186">
        <v>2025</v>
      </c>
      <c r="W186" t="s">
        <v>6333</v>
      </c>
      <c r="X186" t="str">
        <f>_xlfn.XLOOKUP(Orders_C[[#This Row],[Product_ID]],Products_C[Product_ID],Products_C[Product_Name])</f>
        <v>Rice Bowl</v>
      </c>
      <c r="Y186" t="str">
        <f>_xlfn.XLOOKUP(Orders_C[[#This Row],[Product_ID]],Products_C[Product_ID],Products_C[Category])</f>
        <v>Beverage</v>
      </c>
      <c r="Z186" t="str">
        <f>_xlfn.XLOOKUP(Orders_C[[#This Row],[Store_ID]],Stores_c[Store_ID],Stores_c[City])</f>
        <v>Chambershaven</v>
      </c>
      <c r="AA186" t="str">
        <f>_xlfn.XLOOKUP(Orders_C[[#This Row],[Customer_ID]],Customers_c[Customer_ID],Customers_c[Customer_Name])</f>
        <v>Jackie Taylor</v>
      </c>
      <c r="AB186" s="6">
        <f>Orders_C[[#This Row],[Quantity]]*Orders_C[[#This Row],[Unit_Price]]*(1-Orders_C[[#This Row],[Discount %]])+Orders_C[[#This Row],[Tax]]</f>
        <v>193.99999999999997</v>
      </c>
      <c r="AC186" s="9">
        <f>(Orders_C[[#This Row],[Unit_Price]]*Orders_C[[#This Row],[Quantity]])-Orders_C[[#This Row],[Discount]]+Orders_C[[#This Row],[Tax]]</f>
        <v>198.7</v>
      </c>
      <c r="AD186" t="str">
        <f>IF(COUNTIF(Orders_C[[#All],[Customer_ID]],Orders_C[[#This Row],[Customer_ID]])&gt;1,"Repeat","New")</f>
        <v>Repeat</v>
      </c>
      <c r="AE186" t="str" cm="1">
        <f t="array" ref="AE186">_xlfn.XLOOKUP(Orders_C[[#This Row],[Store_ID]],Stores_c[[#All],[Store_ID]],Stores_c[[#All],[City]])</f>
        <v>Chambershaven</v>
      </c>
      <c r="AF186" t="str" cm="1">
        <f t="array" ref="AF186">_xlfn.XLOOKUP(Orders_C[[#This Row],[Store_ID]],Stores_c[[#All],[Store_ID]],Stores_c[[#All],[Manager_Name]])</f>
        <v>Virginia Webster</v>
      </c>
      <c r="AG186" t="str" cm="1">
        <f t="array" ref="AG186">_xlfn.XLOOKUP(Orders_C[[#This Row],[Store_ID]],Stores_c[[#All],[Store_ID]],Stores_c[[#All],[Store_Type]])</f>
        <v>Street</v>
      </c>
    </row>
    <row r="187" spans="1:33" x14ac:dyDescent="0.25">
      <c r="A187">
        <v>9205</v>
      </c>
      <c r="B187" s="1">
        <v>45714</v>
      </c>
      <c r="C187" s="2">
        <v>0.29353009259259261</v>
      </c>
      <c r="D187">
        <v>1472</v>
      </c>
      <c r="E187">
        <v>221</v>
      </c>
      <c r="F187">
        <v>426</v>
      </c>
      <c r="G187">
        <v>318</v>
      </c>
      <c r="H187">
        <v>1</v>
      </c>
      <c r="I187">
        <v>194</v>
      </c>
      <c r="J187">
        <v>5</v>
      </c>
      <c r="K187">
        <v>9.7000000000000011</v>
      </c>
      <c r="L187">
        <v>198.7</v>
      </c>
      <c r="M187" t="s">
        <v>18</v>
      </c>
      <c r="N187" t="s">
        <v>23</v>
      </c>
      <c r="O187">
        <v>23</v>
      </c>
      <c r="P187">
        <v>2</v>
      </c>
      <c r="Q187" t="s">
        <v>3228</v>
      </c>
      <c r="R187">
        <v>509</v>
      </c>
      <c r="S187" s="3">
        <v>0.05</v>
      </c>
      <c r="T187" s="6">
        <v>82.3</v>
      </c>
      <c r="U187" t="s">
        <v>6338</v>
      </c>
      <c r="V187">
        <v>2025</v>
      </c>
      <c r="W187" t="s">
        <v>6329</v>
      </c>
      <c r="X187" t="str">
        <f>_xlfn.XLOOKUP(Orders_C[[#This Row],[Product_ID]],Products_C[Product_ID],Products_C[Product_Name])</f>
        <v>Pepsi</v>
      </c>
      <c r="Y187" t="str">
        <f>_xlfn.XLOOKUP(Orders_C[[#This Row],[Product_ID]],Products_C[Product_ID],Products_C[Category])</f>
        <v>Burger</v>
      </c>
      <c r="Z187" t="str">
        <f>_xlfn.XLOOKUP(Orders_C[[#This Row],[Store_ID]],Stores_c[Store_ID],Stores_c[City])</f>
        <v>Port Barbarabury</v>
      </c>
      <c r="AA187" t="str">
        <f>_xlfn.XLOOKUP(Orders_C[[#This Row],[Customer_ID]],Customers_c[Customer_ID],Customers_c[Customer_Name])</f>
        <v>Pamela Sullivan</v>
      </c>
      <c r="AB187" s="6">
        <f>Orders_C[[#This Row],[Quantity]]*Orders_C[[#This Row],[Unit_Price]]*(1-Orders_C[[#This Row],[Discount %]])+Orders_C[[#This Row],[Tax]]</f>
        <v>193.99999999999997</v>
      </c>
      <c r="AC187" s="9">
        <f>(Orders_C[[#This Row],[Unit_Price]]*Orders_C[[#This Row],[Quantity]])-Orders_C[[#This Row],[Discount]]+Orders_C[[#This Row],[Tax]]</f>
        <v>198.7</v>
      </c>
      <c r="AD187" t="str">
        <f>IF(COUNTIF(Orders_C[[#All],[Customer_ID]],Orders_C[[#This Row],[Customer_ID]])&gt;1,"Repeat","New")</f>
        <v>Repeat</v>
      </c>
      <c r="AE187" t="str" cm="1">
        <f t="array" ref="AE187">_xlfn.XLOOKUP(Orders_C[[#This Row],[Store_ID]],Stores_c[[#All],[Store_ID]],Stores_c[[#All],[City]])</f>
        <v>Port Barbarabury</v>
      </c>
      <c r="AF187" t="str" cm="1">
        <f t="array" ref="AF187">_xlfn.XLOOKUP(Orders_C[[#This Row],[Store_ID]],Stores_c[[#All],[Store_ID]],Stores_c[[#All],[Manager_Name]])</f>
        <v>Edward Nguyen</v>
      </c>
      <c r="AG187" t="str" cm="1">
        <f t="array" ref="AG187">_xlfn.XLOOKUP(Orders_C[[#This Row],[Store_ID]],Stores_c[[#All],[Store_ID]],Stores_c[[#All],[Store_Type]])</f>
        <v>Street</v>
      </c>
    </row>
    <row r="188" spans="1:33" x14ac:dyDescent="0.25">
      <c r="A188">
        <v>9423</v>
      </c>
      <c r="B188" s="1">
        <v>45746</v>
      </c>
      <c r="C188" s="2">
        <v>0.16175925925925927</v>
      </c>
      <c r="D188">
        <v>1492</v>
      </c>
      <c r="E188">
        <v>212</v>
      </c>
      <c r="F188">
        <v>534</v>
      </c>
      <c r="G188">
        <v>317</v>
      </c>
      <c r="H188">
        <v>1</v>
      </c>
      <c r="I188">
        <v>194</v>
      </c>
      <c r="J188">
        <v>5</v>
      </c>
      <c r="K188">
        <v>9.7000000000000011</v>
      </c>
      <c r="L188">
        <v>198.7</v>
      </c>
      <c r="M188" t="s">
        <v>19</v>
      </c>
      <c r="N188" t="s">
        <v>23</v>
      </c>
      <c r="O188">
        <v>53</v>
      </c>
      <c r="P188">
        <v>3</v>
      </c>
      <c r="Q188" t="s">
        <v>3446</v>
      </c>
      <c r="R188">
        <v>509</v>
      </c>
      <c r="S188" s="3">
        <v>0.05</v>
      </c>
      <c r="T188" s="6">
        <v>82.3</v>
      </c>
      <c r="U188" t="s">
        <v>6334</v>
      </c>
      <c r="V188">
        <v>2025</v>
      </c>
      <c r="W188" t="s">
        <v>6331</v>
      </c>
      <c r="X188" t="str">
        <f>_xlfn.XLOOKUP(Orders_C[[#This Row],[Product_ID]],Products_C[Product_ID],Products_C[Product_Name])</f>
        <v>Popcorn Chicken</v>
      </c>
      <c r="Y188" t="str">
        <f>_xlfn.XLOOKUP(Orders_C[[#This Row],[Product_ID]],Products_C[Product_ID],Products_C[Category])</f>
        <v>Dessert</v>
      </c>
      <c r="Z188" t="str">
        <f>_xlfn.XLOOKUP(Orders_C[[#This Row],[Store_ID]],Stores_c[Store_ID],Stores_c[City])</f>
        <v>Andrewview</v>
      </c>
      <c r="AA188" t="str">
        <f>_xlfn.XLOOKUP(Orders_C[[#This Row],[Customer_ID]],Customers_c[Customer_ID],Customers_c[Customer_Name])</f>
        <v>Ryan Edwards</v>
      </c>
      <c r="AB188" s="6">
        <f>Orders_C[[#This Row],[Quantity]]*Orders_C[[#This Row],[Unit_Price]]*(1-Orders_C[[#This Row],[Discount %]])+Orders_C[[#This Row],[Tax]]</f>
        <v>193.99999999999997</v>
      </c>
      <c r="AC188" s="9">
        <f>(Orders_C[[#This Row],[Unit_Price]]*Orders_C[[#This Row],[Quantity]])-Orders_C[[#This Row],[Discount]]+Orders_C[[#This Row],[Tax]]</f>
        <v>198.7</v>
      </c>
      <c r="AD188" t="str">
        <f>IF(COUNTIF(Orders_C[[#All],[Customer_ID]],Orders_C[[#This Row],[Customer_ID]])&gt;1,"Repeat","New")</f>
        <v>Repeat</v>
      </c>
      <c r="AE188" t="str" cm="1">
        <f t="array" ref="AE188">_xlfn.XLOOKUP(Orders_C[[#This Row],[Store_ID]],Stores_c[[#All],[Store_ID]],Stores_c[[#All],[City]])</f>
        <v>Andrewview</v>
      </c>
      <c r="AF188" t="str" cm="1">
        <f t="array" ref="AF188">_xlfn.XLOOKUP(Orders_C[[#This Row],[Store_ID]],Stores_c[[#All],[Store_ID]],Stores_c[[#All],[Manager_Name]])</f>
        <v>Alice Sutton</v>
      </c>
      <c r="AG188" t="str" cm="1">
        <f t="array" ref="AG188">_xlfn.XLOOKUP(Orders_C[[#This Row],[Store_ID]],Stores_c[[#All],[Store_ID]],Stores_c[[#All],[Store_Type]])</f>
        <v>Mall</v>
      </c>
    </row>
    <row r="189" spans="1:33" x14ac:dyDescent="0.25">
      <c r="A189">
        <v>9827</v>
      </c>
      <c r="B189" s="1">
        <v>46020</v>
      </c>
      <c r="C189" s="2">
        <v>0.13840277777777779</v>
      </c>
      <c r="D189">
        <v>1596</v>
      </c>
      <c r="E189">
        <v>213</v>
      </c>
      <c r="F189">
        <v>504</v>
      </c>
      <c r="G189">
        <v>329</v>
      </c>
      <c r="H189">
        <v>1</v>
      </c>
      <c r="I189">
        <v>194</v>
      </c>
      <c r="J189">
        <v>5</v>
      </c>
      <c r="K189">
        <v>9.7000000000000011</v>
      </c>
      <c r="L189">
        <v>198.7</v>
      </c>
      <c r="M189" t="s">
        <v>20</v>
      </c>
      <c r="N189" t="s">
        <v>23</v>
      </c>
      <c r="O189">
        <v>15</v>
      </c>
      <c r="P189">
        <v>4</v>
      </c>
      <c r="Q189" t="s">
        <v>3850</v>
      </c>
      <c r="R189">
        <v>507</v>
      </c>
      <c r="S189" s="3">
        <v>0.05</v>
      </c>
      <c r="T189" s="6">
        <v>82.3</v>
      </c>
      <c r="U189" t="s">
        <v>6328</v>
      </c>
      <c r="V189">
        <v>2025</v>
      </c>
      <c r="W189" t="s">
        <v>6333</v>
      </c>
      <c r="X189" t="str">
        <f>_xlfn.XLOOKUP(Orders_C[[#This Row],[Product_ID]],Products_C[Product_ID],Products_C[Product_Name])</f>
        <v>Rice Bowl</v>
      </c>
      <c r="Y189" t="str">
        <f>_xlfn.XLOOKUP(Orders_C[[#This Row],[Product_ID]],Products_C[Product_ID],Products_C[Category])</f>
        <v>Dessert</v>
      </c>
      <c r="Z189" t="str">
        <f>_xlfn.XLOOKUP(Orders_C[[#This Row],[Store_ID]],Stores_c[Store_ID],Stores_c[City])</f>
        <v>Lake Kristashire</v>
      </c>
      <c r="AA189" t="str">
        <f>_xlfn.XLOOKUP(Orders_C[[#This Row],[Customer_ID]],Customers_c[Customer_ID],Customers_c[Customer_Name])</f>
        <v>Darren Wang</v>
      </c>
      <c r="AB189" s="6">
        <f>Orders_C[[#This Row],[Quantity]]*Orders_C[[#This Row],[Unit_Price]]*(1-Orders_C[[#This Row],[Discount %]])+Orders_C[[#This Row],[Tax]]</f>
        <v>193.99999999999997</v>
      </c>
      <c r="AC189" s="9">
        <f>(Orders_C[[#This Row],[Unit_Price]]*Orders_C[[#This Row],[Quantity]])-Orders_C[[#This Row],[Discount]]+Orders_C[[#This Row],[Tax]]</f>
        <v>198.7</v>
      </c>
      <c r="AD189" t="str">
        <f>IF(COUNTIF(Orders_C[[#All],[Customer_ID]],Orders_C[[#This Row],[Customer_ID]])&gt;1,"Repeat","New")</f>
        <v>Repeat</v>
      </c>
      <c r="AE189" t="str" cm="1">
        <f t="array" ref="AE189">_xlfn.XLOOKUP(Orders_C[[#This Row],[Store_ID]],Stores_c[[#All],[Store_ID]],Stores_c[[#All],[City]])</f>
        <v>Lake Kristashire</v>
      </c>
      <c r="AF189" t="str" cm="1">
        <f t="array" ref="AF189">_xlfn.XLOOKUP(Orders_C[[#This Row],[Store_ID]],Stores_c[[#All],[Store_ID]],Stores_c[[#All],[Manager_Name]])</f>
        <v>Andrea Daugherty</v>
      </c>
      <c r="AG189" t="str" cm="1">
        <f t="array" ref="AG189">_xlfn.XLOOKUP(Orders_C[[#This Row],[Store_ID]],Stores_c[[#All],[Store_ID]],Stores_c[[#All],[Store_Type]])</f>
        <v>Mall</v>
      </c>
    </row>
    <row r="190" spans="1:33" x14ac:dyDescent="0.25">
      <c r="A190">
        <v>9789</v>
      </c>
      <c r="B190" s="1">
        <v>45712</v>
      </c>
      <c r="C190" s="2">
        <v>0.62061342592592594</v>
      </c>
      <c r="D190">
        <v>1612</v>
      </c>
      <c r="E190">
        <v>207</v>
      </c>
      <c r="F190">
        <v>519</v>
      </c>
      <c r="G190">
        <v>306</v>
      </c>
      <c r="H190">
        <v>1</v>
      </c>
      <c r="I190">
        <v>183</v>
      </c>
      <c r="J190">
        <v>0</v>
      </c>
      <c r="K190">
        <v>9.15</v>
      </c>
      <c r="L190">
        <v>192.15</v>
      </c>
      <c r="M190" t="s">
        <v>19</v>
      </c>
      <c r="N190" t="s">
        <v>22</v>
      </c>
      <c r="O190">
        <v>21</v>
      </c>
      <c r="P190">
        <v>5</v>
      </c>
      <c r="Q190" t="s">
        <v>3812</v>
      </c>
      <c r="R190">
        <v>504</v>
      </c>
      <c r="S190" s="3">
        <v>0</v>
      </c>
      <c r="T190" s="6">
        <v>82.350000000000009</v>
      </c>
      <c r="U190" t="s">
        <v>6338</v>
      </c>
      <c r="V190">
        <v>2025</v>
      </c>
      <c r="W190" t="s">
        <v>6329</v>
      </c>
      <c r="X190" t="str">
        <f>_xlfn.XLOOKUP(Orders_C[[#This Row],[Product_ID]],Products_C[Product_ID],Products_C[Product_Name])</f>
        <v>Veg Burger</v>
      </c>
      <c r="Y190" t="str">
        <f>_xlfn.XLOOKUP(Orders_C[[#This Row],[Product_ID]],Products_C[Product_ID],Products_C[Category])</f>
        <v>Burger</v>
      </c>
      <c r="Z190" t="str">
        <f>_xlfn.XLOOKUP(Orders_C[[#This Row],[Store_ID]],Stores_c[Store_ID],Stores_c[City])</f>
        <v>Christineton</v>
      </c>
      <c r="AA190" t="str">
        <f>_xlfn.XLOOKUP(Orders_C[[#This Row],[Customer_ID]],Customers_c[Customer_ID],Customers_c[Customer_Name])</f>
        <v>Anthony Johnson</v>
      </c>
      <c r="AB190" s="6">
        <f>Orders_C[[#This Row],[Quantity]]*Orders_C[[#This Row],[Unit_Price]]*(1-Orders_C[[#This Row],[Discount %]])+Orders_C[[#This Row],[Tax]]</f>
        <v>192.15</v>
      </c>
      <c r="AC190" s="9">
        <f>(Orders_C[[#This Row],[Unit_Price]]*Orders_C[[#This Row],[Quantity]])-Orders_C[[#This Row],[Discount]]+Orders_C[[#This Row],[Tax]]</f>
        <v>192.15</v>
      </c>
      <c r="AD190" t="str">
        <f>IF(COUNTIF(Orders_C[[#All],[Customer_ID]],Orders_C[[#This Row],[Customer_ID]])&gt;1,"Repeat","New")</f>
        <v>Repeat</v>
      </c>
      <c r="AE190" t="str" cm="1">
        <f t="array" ref="AE190">_xlfn.XLOOKUP(Orders_C[[#This Row],[Store_ID]],Stores_c[[#All],[Store_ID]],Stores_c[[#All],[City]])</f>
        <v>Christineton</v>
      </c>
      <c r="AF190" t="str" cm="1">
        <f t="array" ref="AF190">_xlfn.XLOOKUP(Orders_C[[#This Row],[Store_ID]],Stores_c[[#All],[Store_ID]],Stores_c[[#All],[Manager_Name]])</f>
        <v>Dr. William Hubbard MD</v>
      </c>
      <c r="AG190" t="str" cm="1">
        <f t="array" ref="AG190">_xlfn.XLOOKUP(Orders_C[[#This Row],[Store_ID]],Stores_c[[#All],[Store_ID]],Stores_c[[#All],[Store_Type]])</f>
        <v>Street</v>
      </c>
    </row>
    <row r="191" spans="1:33" x14ac:dyDescent="0.25">
      <c r="A191">
        <v>9881</v>
      </c>
      <c r="B191" s="1">
        <v>45749</v>
      </c>
      <c r="C191" s="2">
        <v>0.62777777777777777</v>
      </c>
      <c r="D191">
        <v>1518</v>
      </c>
      <c r="E191">
        <v>219</v>
      </c>
      <c r="F191">
        <v>447</v>
      </c>
      <c r="G191">
        <v>329</v>
      </c>
      <c r="H191">
        <v>1</v>
      </c>
      <c r="I191">
        <v>183</v>
      </c>
      <c r="J191">
        <v>0</v>
      </c>
      <c r="K191">
        <v>9.15</v>
      </c>
      <c r="L191">
        <v>192.15</v>
      </c>
      <c r="M191" t="s">
        <v>20</v>
      </c>
      <c r="N191" t="s">
        <v>22</v>
      </c>
      <c r="O191">
        <v>13</v>
      </c>
      <c r="P191">
        <v>4</v>
      </c>
      <c r="Q191" t="s">
        <v>3904</v>
      </c>
      <c r="R191">
        <v>505</v>
      </c>
      <c r="S191" s="3">
        <v>0</v>
      </c>
      <c r="T191" s="6">
        <v>82.350000000000009</v>
      </c>
      <c r="U191" t="s">
        <v>6337</v>
      </c>
      <c r="V191">
        <v>2025</v>
      </c>
      <c r="W191" t="s">
        <v>6333</v>
      </c>
      <c r="X191" t="str">
        <f>_xlfn.XLOOKUP(Orders_C[[#This Row],[Product_ID]],Products_C[Product_ID],Products_C[Product_Name])</f>
        <v>Rice Bowl</v>
      </c>
      <c r="Y191" t="str">
        <f>_xlfn.XLOOKUP(Orders_C[[#This Row],[Product_ID]],Products_C[Product_ID],Products_C[Category])</f>
        <v>Dessert</v>
      </c>
      <c r="Z191" t="str">
        <f>_xlfn.XLOOKUP(Orders_C[[#This Row],[Store_ID]],Stores_c[Store_ID],Stores_c[City])</f>
        <v>Lake David</v>
      </c>
      <c r="AA191" t="str">
        <f>_xlfn.XLOOKUP(Orders_C[[#This Row],[Customer_ID]],Customers_c[Customer_ID],Customers_c[Customer_Name])</f>
        <v>Alexander Reyes</v>
      </c>
      <c r="AB191" s="6">
        <f>Orders_C[[#This Row],[Quantity]]*Orders_C[[#This Row],[Unit_Price]]*(1-Orders_C[[#This Row],[Discount %]])+Orders_C[[#This Row],[Tax]]</f>
        <v>192.15</v>
      </c>
      <c r="AC191" s="9">
        <f>(Orders_C[[#This Row],[Unit_Price]]*Orders_C[[#This Row],[Quantity]])-Orders_C[[#This Row],[Discount]]+Orders_C[[#This Row],[Tax]]</f>
        <v>192.15</v>
      </c>
      <c r="AD191" t="str">
        <f>IF(COUNTIF(Orders_C[[#All],[Customer_ID]],Orders_C[[#This Row],[Customer_ID]])&gt;1,"Repeat","New")</f>
        <v>Repeat</v>
      </c>
      <c r="AE191" t="str" cm="1">
        <f t="array" ref="AE191">_xlfn.XLOOKUP(Orders_C[[#This Row],[Store_ID]],Stores_c[[#All],[Store_ID]],Stores_c[[#All],[City]])</f>
        <v>Lake David</v>
      </c>
      <c r="AF191" t="str" cm="1">
        <f t="array" ref="AF191">_xlfn.XLOOKUP(Orders_C[[#This Row],[Store_ID]],Stores_c[[#All],[Store_ID]],Stores_c[[#All],[Manager_Name]])</f>
        <v>Joshua Hines</v>
      </c>
      <c r="AG191" t="str" cm="1">
        <f t="array" ref="AG191">_xlfn.XLOOKUP(Orders_C[[#This Row],[Store_ID]],Stores_c[[#All],[Store_ID]],Stores_c[[#All],[Store_Type]])</f>
        <v>Street</v>
      </c>
    </row>
    <row r="192" spans="1:33" x14ac:dyDescent="0.25">
      <c r="A192">
        <v>6640</v>
      </c>
      <c r="B192" s="1">
        <v>45975</v>
      </c>
      <c r="C192" s="2">
        <v>0.51473379629629634</v>
      </c>
      <c r="D192">
        <v>1540</v>
      </c>
      <c r="E192">
        <v>209</v>
      </c>
      <c r="F192">
        <v>433</v>
      </c>
      <c r="G192">
        <v>305</v>
      </c>
      <c r="H192">
        <v>1</v>
      </c>
      <c r="I192">
        <v>206</v>
      </c>
      <c r="J192">
        <v>10</v>
      </c>
      <c r="K192">
        <v>10.3</v>
      </c>
      <c r="L192">
        <v>206.3</v>
      </c>
      <c r="M192" t="s">
        <v>18</v>
      </c>
      <c r="N192" t="s">
        <v>23</v>
      </c>
      <c r="O192">
        <v>43</v>
      </c>
      <c r="P192">
        <v>2</v>
      </c>
      <c r="Q192" t="s">
        <v>663</v>
      </c>
      <c r="R192">
        <v>507</v>
      </c>
      <c r="S192" s="3">
        <v>0.1</v>
      </c>
      <c r="T192" s="6">
        <v>82.700000000000017</v>
      </c>
      <c r="U192" t="s">
        <v>6336</v>
      </c>
      <c r="V192">
        <v>2025</v>
      </c>
      <c r="W192" t="s">
        <v>6331</v>
      </c>
      <c r="X192" t="str">
        <f>_xlfn.XLOOKUP(Orders_C[[#This Row],[Product_ID]],Products_C[Product_ID],Products_C[Product_Name])</f>
        <v>Krushers</v>
      </c>
      <c r="Y192" t="str">
        <f>_xlfn.XLOOKUP(Orders_C[[#This Row],[Product_ID]],Products_C[Product_ID],Products_C[Category])</f>
        <v>Dessert</v>
      </c>
      <c r="Z192" t="str">
        <f>_xlfn.XLOOKUP(Orders_C[[#This Row],[Store_ID]],Stores_c[Store_ID],Stores_c[City])</f>
        <v>Reidberg</v>
      </c>
      <c r="AA192" t="str">
        <f>_xlfn.XLOOKUP(Orders_C[[#This Row],[Customer_ID]],Customers_c[Customer_ID],Customers_c[Customer_Name])</f>
        <v>Kari Salinas</v>
      </c>
      <c r="AB192" s="6">
        <f>Orders_C[[#This Row],[Quantity]]*Orders_C[[#This Row],[Unit_Price]]*(1-Orders_C[[#This Row],[Discount %]])+Orders_C[[#This Row],[Tax]]</f>
        <v>195.70000000000002</v>
      </c>
      <c r="AC192" s="9">
        <f>(Orders_C[[#This Row],[Unit_Price]]*Orders_C[[#This Row],[Quantity]])-Orders_C[[#This Row],[Discount]]+Orders_C[[#This Row],[Tax]]</f>
        <v>206.3</v>
      </c>
      <c r="AD192" t="str">
        <f>IF(COUNTIF(Orders_C[[#All],[Customer_ID]],Orders_C[[#This Row],[Customer_ID]])&gt;1,"Repeat","New")</f>
        <v>Repeat</v>
      </c>
      <c r="AE192" t="str" cm="1">
        <f t="array" ref="AE192">_xlfn.XLOOKUP(Orders_C[[#This Row],[Store_ID]],Stores_c[[#All],[Store_ID]],Stores_c[[#All],[City]])</f>
        <v>Reidberg</v>
      </c>
      <c r="AF192" t="str" cm="1">
        <f t="array" ref="AF192">_xlfn.XLOOKUP(Orders_C[[#This Row],[Store_ID]],Stores_c[[#All],[Store_ID]],Stores_c[[#All],[Manager_Name]])</f>
        <v>Jeffrey Horn</v>
      </c>
      <c r="AG192" t="str" cm="1">
        <f t="array" ref="AG192">_xlfn.XLOOKUP(Orders_C[[#This Row],[Store_ID]],Stores_c[[#All],[Store_ID]],Stores_c[[#All],[Store_Type]])</f>
        <v>Drive-Thru</v>
      </c>
    </row>
    <row r="193" spans="1:33" x14ac:dyDescent="0.25">
      <c r="A193">
        <v>6899</v>
      </c>
      <c r="B193" s="1">
        <v>45759</v>
      </c>
      <c r="C193" s="2">
        <v>0.31091435185185184</v>
      </c>
      <c r="D193">
        <v>1807</v>
      </c>
      <c r="E193">
        <v>212</v>
      </c>
      <c r="F193">
        <v>420</v>
      </c>
      <c r="G193">
        <v>307</v>
      </c>
      <c r="H193">
        <v>1</v>
      </c>
      <c r="I193">
        <v>206</v>
      </c>
      <c r="J193">
        <v>10</v>
      </c>
      <c r="K193">
        <v>10.3</v>
      </c>
      <c r="L193">
        <v>206.3</v>
      </c>
      <c r="M193" t="s">
        <v>20</v>
      </c>
      <c r="N193" t="s">
        <v>22</v>
      </c>
      <c r="O193">
        <v>41</v>
      </c>
      <c r="P193">
        <v>3</v>
      </c>
      <c r="Q193" t="s">
        <v>922</v>
      </c>
      <c r="R193">
        <v>502</v>
      </c>
      <c r="S193" s="3">
        <v>0.1</v>
      </c>
      <c r="T193" s="6">
        <v>82.700000000000017</v>
      </c>
      <c r="U193" t="s">
        <v>6337</v>
      </c>
      <c r="V193">
        <v>2025</v>
      </c>
      <c r="W193" t="s">
        <v>6331</v>
      </c>
      <c r="X193" t="str">
        <f>_xlfn.XLOOKUP(Orders_C[[#This Row],[Product_ID]],Products_C[Product_ID],Products_C[Product_Name])</f>
        <v>Chicken Wings</v>
      </c>
      <c r="Y193" t="str">
        <f>_xlfn.XLOOKUP(Orders_C[[#This Row],[Product_ID]],Products_C[Product_ID],Products_C[Category])</f>
        <v>Chicken</v>
      </c>
      <c r="Z193" t="str">
        <f>_xlfn.XLOOKUP(Orders_C[[#This Row],[Store_ID]],Stores_c[Store_ID],Stores_c[City])</f>
        <v>Andrewview</v>
      </c>
      <c r="AA193" t="str">
        <f>_xlfn.XLOOKUP(Orders_C[[#This Row],[Customer_ID]],Customers_c[Customer_ID],Customers_c[Customer_Name])</f>
        <v>Nicole Cameron</v>
      </c>
      <c r="AB193" s="6">
        <f>Orders_C[[#This Row],[Quantity]]*Orders_C[[#This Row],[Unit_Price]]*(1-Orders_C[[#This Row],[Discount %]])+Orders_C[[#This Row],[Tax]]</f>
        <v>195.70000000000002</v>
      </c>
      <c r="AC193" s="9">
        <f>(Orders_C[[#This Row],[Unit_Price]]*Orders_C[[#This Row],[Quantity]])-Orders_C[[#This Row],[Discount]]+Orders_C[[#This Row],[Tax]]</f>
        <v>206.3</v>
      </c>
      <c r="AD193" t="str">
        <f>IF(COUNTIF(Orders_C[[#All],[Customer_ID]],Orders_C[[#This Row],[Customer_ID]])&gt;1,"Repeat","New")</f>
        <v>Repeat</v>
      </c>
      <c r="AE193" t="str" cm="1">
        <f t="array" ref="AE193">_xlfn.XLOOKUP(Orders_C[[#This Row],[Store_ID]],Stores_c[[#All],[Store_ID]],Stores_c[[#All],[City]])</f>
        <v>Andrewview</v>
      </c>
      <c r="AF193" t="str" cm="1">
        <f t="array" ref="AF193">_xlfn.XLOOKUP(Orders_C[[#This Row],[Store_ID]],Stores_c[[#All],[Store_ID]],Stores_c[[#All],[Manager_Name]])</f>
        <v>Alice Sutton</v>
      </c>
      <c r="AG193" t="str" cm="1">
        <f t="array" ref="AG193">_xlfn.XLOOKUP(Orders_C[[#This Row],[Store_ID]],Stores_c[[#All],[Store_ID]],Stores_c[[#All],[Store_Type]])</f>
        <v>Mall</v>
      </c>
    </row>
    <row r="194" spans="1:33" x14ac:dyDescent="0.25">
      <c r="A194">
        <v>8789</v>
      </c>
      <c r="B194" s="1">
        <v>45976</v>
      </c>
      <c r="C194" s="2">
        <v>0.35888888888888887</v>
      </c>
      <c r="D194">
        <v>1309</v>
      </c>
      <c r="E194">
        <v>201</v>
      </c>
      <c r="F194">
        <v>537</v>
      </c>
      <c r="G194">
        <v>302</v>
      </c>
      <c r="H194">
        <v>1</v>
      </c>
      <c r="I194">
        <v>206</v>
      </c>
      <c r="J194">
        <v>10</v>
      </c>
      <c r="K194">
        <v>10.3</v>
      </c>
      <c r="L194">
        <v>206.3</v>
      </c>
      <c r="M194" t="s">
        <v>18</v>
      </c>
      <c r="N194" t="s">
        <v>22</v>
      </c>
      <c r="O194">
        <v>28</v>
      </c>
      <c r="P194">
        <v>1</v>
      </c>
      <c r="Q194" t="s">
        <v>2812</v>
      </c>
      <c r="R194">
        <v>507</v>
      </c>
      <c r="S194" s="3">
        <v>0.1</v>
      </c>
      <c r="T194" s="6">
        <v>82.700000000000017</v>
      </c>
      <c r="U194" t="s">
        <v>6336</v>
      </c>
      <c r="V194">
        <v>2025</v>
      </c>
      <c r="W194" t="s">
        <v>6329</v>
      </c>
      <c r="X194" t="str">
        <f>_xlfn.XLOOKUP(Orders_C[[#This Row],[Product_ID]],Products_C[Product_ID],Products_C[Product_Name])</f>
        <v>Chicken Wings</v>
      </c>
      <c r="Y194" t="str">
        <f>_xlfn.XLOOKUP(Orders_C[[#This Row],[Product_ID]],Products_C[Product_ID],Products_C[Category])</f>
        <v>Chicken</v>
      </c>
      <c r="Z194" t="str">
        <f>_xlfn.XLOOKUP(Orders_C[[#This Row],[Store_ID]],Stores_c[Store_ID],Stores_c[City])</f>
        <v>Lake Nicholasburgh</v>
      </c>
      <c r="AA194" t="str">
        <f>_xlfn.XLOOKUP(Orders_C[[#This Row],[Customer_ID]],Customers_c[Customer_ID],Customers_c[Customer_Name])</f>
        <v>Matthew Taylor</v>
      </c>
      <c r="AB194" s="6">
        <f>Orders_C[[#This Row],[Quantity]]*Orders_C[[#This Row],[Unit_Price]]*(1-Orders_C[[#This Row],[Discount %]])+Orders_C[[#This Row],[Tax]]</f>
        <v>195.70000000000002</v>
      </c>
      <c r="AC194" s="9">
        <f>(Orders_C[[#This Row],[Unit_Price]]*Orders_C[[#This Row],[Quantity]])-Orders_C[[#This Row],[Discount]]+Orders_C[[#This Row],[Tax]]</f>
        <v>206.3</v>
      </c>
      <c r="AD194" t="str">
        <f>IF(COUNTIF(Orders_C[[#All],[Customer_ID]],Orders_C[[#This Row],[Customer_ID]])&gt;1,"Repeat","New")</f>
        <v>Repeat</v>
      </c>
      <c r="AE194" t="str" cm="1">
        <f t="array" ref="AE194">_xlfn.XLOOKUP(Orders_C[[#This Row],[Store_ID]],Stores_c[[#All],[Store_ID]],Stores_c[[#All],[City]])</f>
        <v>Lake Nicholasburgh</v>
      </c>
      <c r="AF194" t="str" cm="1">
        <f t="array" ref="AF194">_xlfn.XLOOKUP(Orders_C[[#This Row],[Store_ID]],Stores_c[[#All],[Store_ID]],Stores_c[[#All],[Manager_Name]])</f>
        <v>Maurice Garcia</v>
      </c>
      <c r="AG194" t="str" cm="1">
        <f t="array" ref="AG194">_xlfn.XLOOKUP(Orders_C[[#This Row],[Store_ID]],Stores_c[[#All],[Store_ID]],Stores_c[[#All],[Store_Type]])</f>
        <v>Mall</v>
      </c>
    </row>
    <row r="195" spans="1:33" x14ac:dyDescent="0.25">
      <c r="A195">
        <v>10379</v>
      </c>
      <c r="B195" s="1">
        <v>45991</v>
      </c>
      <c r="C195" s="2">
        <v>0.12841435185185185</v>
      </c>
      <c r="D195">
        <v>1182</v>
      </c>
      <c r="E195">
        <v>212</v>
      </c>
      <c r="F195">
        <v>434</v>
      </c>
      <c r="G195">
        <v>321</v>
      </c>
      <c r="H195">
        <v>1</v>
      </c>
      <c r="I195">
        <v>195</v>
      </c>
      <c r="J195">
        <v>5</v>
      </c>
      <c r="K195">
        <v>9.75</v>
      </c>
      <c r="L195">
        <v>199.75</v>
      </c>
      <c r="M195" t="s">
        <v>20</v>
      </c>
      <c r="N195" t="s">
        <v>23</v>
      </c>
      <c r="O195">
        <v>47</v>
      </c>
      <c r="P195">
        <v>3</v>
      </c>
      <c r="Q195" t="s">
        <v>4402</v>
      </c>
      <c r="R195">
        <v>508</v>
      </c>
      <c r="S195" s="3">
        <v>0.05</v>
      </c>
      <c r="T195" s="6">
        <v>82.75</v>
      </c>
      <c r="U195" t="s">
        <v>6336</v>
      </c>
      <c r="V195">
        <v>2025</v>
      </c>
      <c r="W195" t="s">
        <v>6331</v>
      </c>
      <c r="X195" t="str">
        <f>_xlfn.XLOOKUP(Orders_C[[#This Row],[Product_ID]],Products_C[Product_ID],Products_C[Product_Name])</f>
        <v>Cold Coffee</v>
      </c>
      <c r="Y195" t="str">
        <f>_xlfn.XLOOKUP(Orders_C[[#This Row],[Product_ID]],Products_C[Product_ID],Products_C[Category])</f>
        <v>Dessert</v>
      </c>
      <c r="Z195" t="str">
        <f>_xlfn.XLOOKUP(Orders_C[[#This Row],[Store_ID]],Stores_c[Store_ID],Stores_c[City])</f>
        <v>Andrewview</v>
      </c>
      <c r="AA195" t="str">
        <f>_xlfn.XLOOKUP(Orders_C[[#This Row],[Customer_ID]],Customers_c[Customer_ID],Customers_c[Customer_Name])</f>
        <v>Sarah Adams</v>
      </c>
      <c r="AB195" s="6">
        <f>Orders_C[[#This Row],[Quantity]]*Orders_C[[#This Row],[Unit_Price]]*(1-Orders_C[[#This Row],[Discount %]])+Orders_C[[#This Row],[Tax]]</f>
        <v>195</v>
      </c>
      <c r="AC195" s="9">
        <f>(Orders_C[[#This Row],[Unit_Price]]*Orders_C[[#This Row],[Quantity]])-Orders_C[[#This Row],[Discount]]+Orders_C[[#This Row],[Tax]]</f>
        <v>199.75</v>
      </c>
      <c r="AD195" t="str">
        <f>IF(COUNTIF(Orders_C[[#All],[Customer_ID]],Orders_C[[#This Row],[Customer_ID]])&gt;1,"Repeat","New")</f>
        <v>Repeat</v>
      </c>
      <c r="AE195" t="str" cm="1">
        <f t="array" ref="AE195">_xlfn.XLOOKUP(Orders_C[[#This Row],[Store_ID]],Stores_c[[#All],[Store_ID]],Stores_c[[#All],[City]])</f>
        <v>Andrewview</v>
      </c>
      <c r="AF195" t="str" cm="1">
        <f t="array" ref="AF195">_xlfn.XLOOKUP(Orders_C[[#This Row],[Store_ID]],Stores_c[[#All],[Store_ID]],Stores_c[[#All],[Manager_Name]])</f>
        <v>Alice Sutton</v>
      </c>
      <c r="AG195" t="str" cm="1">
        <f t="array" ref="AG195">_xlfn.XLOOKUP(Orders_C[[#This Row],[Store_ID]],Stores_c[[#All],[Store_ID]],Stores_c[[#All],[Store_Type]])</f>
        <v>Mall</v>
      </c>
    </row>
    <row r="196" spans="1:33" x14ac:dyDescent="0.25">
      <c r="A196">
        <v>7511</v>
      </c>
      <c r="B196" s="1">
        <v>45792</v>
      </c>
      <c r="C196" s="2">
        <v>0.46550925925925923</v>
      </c>
      <c r="D196">
        <v>1850</v>
      </c>
      <c r="E196">
        <v>206</v>
      </c>
      <c r="F196">
        <v>451</v>
      </c>
      <c r="G196">
        <v>335</v>
      </c>
      <c r="H196">
        <v>1</v>
      </c>
      <c r="I196">
        <v>218</v>
      </c>
      <c r="J196">
        <v>15</v>
      </c>
      <c r="K196">
        <v>10.9</v>
      </c>
      <c r="L196">
        <v>213.9</v>
      </c>
      <c r="M196" t="s">
        <v>20</v>
      </c>
      <c r="N196" t="s">
        <v>22</v>
      </c>
      <c r="O196">
        <v>37</v>
      </c>
      <c r="P196">
        <v>5</v>
      </c>
      <c r="Q196" t="s">
        <v>1534</v>
      </c>
      <c r="R196">
        <v>501</v>
      </c>
      <c r="S196" s="3">
        <v>0.15</v>
      </c>
      <c r="T196" s="6">
        <v>83.100000000000023</v>
      </c>
      <c r="U196" t="s">
        <v>6339</v>
      </c>
      <c r="V196">
        <v>2025</v>
      </c>
      <c r="W196" t="s">
        <v>6329</v>
      </c>
      <c r="X196" t="str">
        <f>_xlfn.XLOOKUP(Orders_C[[#This Row],[Product_ID]],Products_C[Product_ID],Products_C[Product_Name])</f>
        <v>Krushers</v>
      </c>
      <c r="Y196" t="str">
        <f>_xlfn.XLOOKUP(Orders_C[[#This Row],[Product_ID]],Products_C[Product_ID],Products_C[Category])</f>
        <v>Chicken</v>
      </c>
      <c r="Z196" t="str">
        <f>_xlfn.XLOOKUP(Orders_C[[#This Row],[Store_ID]],Stores_c[Store_ID],Stores_c[City])</f>
        <v>West Matthew</v>
      </c>
      <c r="AA196" t="str">
        <f>_xlfn.XLOOKUP(Orders_C[[#This Row],[Customer_ID]],Customers_c[Customer_ID],Customers_c[Customer_Name])</f>
        <v>Casey Holmes</v>
      </c>
      <c r="AB196" s="6">
        <f>Orders_C[[#This Row],[Quantity]]*Orders_C[[#This Row],[Unit_Price]]*(1-Orders_C[[#This Row],[Discount %]])+Orders_C[[#This Row],[Tax]]</f>
        <v>196.2</v>
      </c>
      <c r="AC196" s="9">
        <f>(Orders_C[[#This Row],[Unit_Price]]*Orders_C[[#This Row],[Quantity]])-Orders_C[[#This Row],[Discount]]+Orders_C[[#This Row],[Tax]]</f>
        <v>213.9</v>
      </c>
      <c r="AD196" t="str">
        <f>IF(COUNTIF(Orders_C[[#All],[Customer_ID]],Orders_C[[#This Row],[Customer_ID]])&gt;1,"Repeat","New")</f>
        <v>Repeat</v>
      </c>
      <c r="AE196" t="str" cm="1">
        <f t="array" ref="AE196">_xlfn.XLOOKUP(Orders_C[[#This Row],[Store_ID]],Stores_c[[#All],[Store_ID]],Stores_c[[#All],[City]])</f>
        <v>West Matthew</v>
      </c>
      <c r="AF196" t="str" cm="1">
        <f t="array" ref="AF196">_xlfn.XLOOKUP(Orders_C[[#This Row],[Store_ID]],Stores_c[[#All],[Store_ID]],Stores_c[[#All],[Manager_Name]])</f>
        <v>Miguel Kidd</v>
      </c>
      <c r="AG196" t="str" cm="1">
        <f t="array" ref="AG196">_xlfn.XLOOKUP(Orders_C[[#This Row],[Store_ID]],Stores_c[[#All],[Store_ID]],Stores_c[[#All],[Store_Type]])</f>
        <v>Drive-Thru</v>
      </c>
    </row>
    <row r="197" spans="1:33" x14ac:dyDescent="0.25">
      <c r="A197">
        <v>8738</v>
      </c>
      <c r="B197" s="1">
        <v>45810</v>
      </c>
      <c r="C197" s="2">
        <v>0.64020833333333338</v>
      </c>
      <c r="D197">
        <v>1351</v>
      </c>
      <c r="E197">
        <v>206</v>
      </c>
      <c r="F197">
        <v>468</v>
      </c>
      <c r="G197">
        <v>323</v>
      </c>
      <c r="H197">
        <v>1</v>
      </c>
      <c r="I197">
        <v>218</v>
      </c>
      <c r="J197">
        <v>15</v>
      </c>
      <c r="K197">
        <v>10.9</v>
      </c>
      <c r="L197">
        <v>213.9</v>
      </c>
      <c r="M197" t="s">
        <v>18</v>
      </c>
      <c r="N197" t="s">
        <v>23</v>
      </c>
      <c r="O197">
        <v>46</v>
      </c>
      <c r="P197">
        <v>5</v>
      </c>
      <c r="Q197" t="s">
        <v>2761</v>
      </c>
      <c r="R197">
        <v>510</v>
      </c>
      <c r="S197" s="3">
        <v>0.15</v>
      </c>
      <c r="T197" s="6">
        <v>83.100000000000023</v>
      </c>
      <c r="U197" t="s">
        <v>6340</v>
      </c>
      <c r="V197">
        <v>2025</v>
      </c>
      <c r="W197" t="s">
        <v>6331</v>
      </c>
      <c r="X197" t="str">
        <f>_xlfn.XLOOKUP(Orders_C[[#This Row],[Product_ID]],Products_C[Product_ID],Products_C[Product_Name])</f>
        <v>Rice Bowl</v>
      </c>
      <c r="Y197" t="str">
        <f>_xlfn.XLOOKUP(Orders_C[[#This Row],[Product_ID]],Products_C[Product_ID],Products_C[Category])</f>
        <v>Beverage</v>
      </c>
      <c r="Z197" t="str">
        <f>_xlfn.XLOOKUP(Orders_C[[#This Row],[Store_ID]],Stores_c[Store_ID],Stores_c[City])</f>
        <v>West Matthew</v>
      </c>
      <c r="AA197" t="str">
        <f>_xlfn.XLOOKUP(Orders_C[[#This Row],[Customer_ID]],Customers_c[Customer_ID],Customers_c[Customer_Name])</f>
        <v>Mrs. Katie Le PhD</v>
      </c>
      <c r="AB197" s="6">
        <f>Orders_C[[#This Row],[Quantity]]*Orders_C[[#This Row],[Unit_Price]]*(1-Orders_C[[#This Row],[Discount %]])+Orders_C[[#This Row],[Tax]]</f>
        <v>196.2</v>
      </c>
      <c r="AC197" s="9">
        <f>(Orders_C[[#This Row],[Unit_Price]]*Orders_C[[#This Row],[Quantity]])-Orders_C[[#This Row],[Discount]]+Orders_C[[#This Row],[Tax]]</f>
        <v>213.9</v>
      </c>
      <c r="AD197" t="str">
        <f>IF(COUNTIF(Orders_C[[#All],[Customer_ID]],Orders_C[[#This Row],[Customer_ID]])&gt;1,"Repeat","New")</f>
        <v>Repeat</v>
      </c>
      <c r="AE197" t="str" cm="1">
        <f t="array" ref="AE197">_xlfn.XLOOKUP(Orders_C[[#This Row],[Store_ID]],Stores_c[[#All],[Store_ID]],Stores_c[[#All],[City]])</f>
        <v>West Matthew</v>
      </c>
      <c r="AF197" t="str" cm="1">
        <f t="array" ref="AF197">_xlfn.XLOOKUP(Orders_C[[#This Row],[Store_ID]],Stores_c[[#All],[Store_ID]],Stores_c[[#All],[Manager_Name]])</f>
        <v>Miguel Kidd</v>
      </c>
      <c r="AG197" t="str" cm="1">
        <f t="array" ref="AG197">_xlfn.XLOOKUP(Orders_C[[#This Row],[Store_ID]],Stores_c[[#All],[Store_ID]],Stores_c[[#All],[Store_Type]])</f>
        <v>Drive-Thru</v>
      </c>
    </row>
    <row r="198" spans="1:33" x14ac:dyDescent="0.25">
      <c r="A198">
        <v>9652</v>
      </c>
      <c r="B198" s="1">
        <v>46001</v>
      </c>
      <c r="C198" s="2">
        <v>0.36715277777777777</v>
      </c>
      <c r="D198">
        <v>1378</v>
      </c>
      <c r="E198">
        <v>213</v>
      </c>
      <c r="F198">
        <v>407</v>
      </c>
      <c r="G198">
        <v>313</v>
      </c>
      <c r="H198">
        <v>1</v>
      </c>
      <c r="I198">
        <v>196</v>
      </c>
      <c r="J198">
        <v>5</v>
      </c>
      <c r="K198">
        <v>9.8000000000000007</v>
      </c>
      <c r="L198">
        <v>200.8</v>
      </c>
      <c r="M198" t="s">
        <v>20</v>
      </c>
      <c r="N198" t="s">
        <v>21</v>
      </c>
      <c r="O198">
        <v>43</v>
      </c>
      <c r="P198">
        <v>2</v>
      </c>
      <c r="Q198" t="s">
        <v>3675</v>
      </c>
      <c r="R198">
        <v>502</v>
      </c>
      <c r="S198" s="3">
        <v>0.05</v>
      </c>
      <c r="T198" s="6">
        <v>83.200000000000017</v>
      </c>
      <c r="U198" t="s">
        <v>6328</v>
      </c>
      <c r="V198">
        <v>2025</v>
      </c>
      <c r="W198" t="s">
        <v>6331</v>
      </c>
      <c r="X198" t="str">
        <f>_xlfn.XLOOKUP(Orders_C[[#This Row],[Product_ID]],Products_C[Product_ID],Products_C[Product_Name])</f>
        <v>Rice Bowl</v>
      </c>
      <c r="Y198" t="str">
        <f>_xlfn.XLOOKUP(Orders_C[[#This Row],[Product_ID]],Products_C[Product_ID],Products_C[Category])</f>
        <v>Beverage</v>
      </c>
      <c r="Z198" t="str">
        <f>_xlfn.XLOOKUP(Orders_C[[#This Row],[Store_ID]],Stores_c[Store_ID],Stores_c[City])</f>
        <v>Lake Kristashire</v>
      </c>
      <c r="AA198" t="str">
        <f>_xlfn.XLOOKUP(Orders_C[[#This Row],[Customer_ID]],Customers_c[Customer_ID],Customers_c[Customer_Name])</f>
        <v>Chelsea Yang</v>
      </c>
      <c r="AB198" s="6">
        <f>Orders_C[[#This Row],[Quantity]]*Orders_C[[#This Row],[Unit_Price]]*(1-Orders_C[[#This Row],[Discount %]])+Orders_C[[#This Row],[Tax]]</f>
        <v>196</v>
      </c>
      <c r="AC198" s="9">
        <f>(Orders_C[[#This Row],[Unit_Price]]*Orders_C[[#This Row],[Quantity]])-Orders_C[[#This Row],[Discount]]+Orders_C[[#This Row],[Tax]]</f>
        <v>200.8</v>
      </c>
      <c r="AD198" t="str">
        <f>IF(COUNTIF(Orders_C[[#All],[Customer_ID]],Orders_C[[#This Row],[Customer_ID]])&gt;1,"Repeat","New")</f>
        <v>Repeat</v>
      </c>
      <c r="AE198" t="str" cm="1">
        <f t="array" ref="AE198">_xlfn.XLOOKUP(Orders_C[[#This Row],[Store_ID]],Stores_c[[#All],[Store_ID]],Stores_c[[#All],[City]])</f>
        <v>Lake Kristashire</v>
      </c>
      <c r="AF198" t="str" cm="1">
        <f t="array" ref="AF198">_xlfn.XLOOKUP(Orders_C[[#This Row],[Store_ID]],Stores_c[[#All],[Store_ID]],Stores_c[[#All],[Manager_Name]])</f>
        <v>Andrea Daugherty</v>
      </c>
      <c r="AG198" t="str" cm="1">
        <f t="array" ref="AG198">_xlfn.XLOOKUP(Orders_C[[#This Row],[Store_ID]],Stores_c[[#All],[Store_ID]],Stores_c[[#All],[Store_Type]])</f>
        <v>Mall</v>
      </c>
    </row>
    <row r="199" spans="1:33" x14ac:dyDescent="0.25">
      <c r="A199">
        <v>7240</v>
      </c>
      <c r="B199" s="1">
        <v>45823</v>
      </c>
      <c r="C199" s="2">
        <v>0.13314814814814815</v>
      </c>
      <c r="D199">
        <v>1726</v>
      </c>
      <c r="E199">
        <v>208</v>
      </c>
      <c r="F199">
        <v>530</v>
      </c>
      <c r="G199">
        <v>319</v>
      </c>
      <c r="H199">
        <v>1</v>
      </c>
      <c r="I199">
        <v>185</v>
      </c>
      <c r="J199">
        <v>0</v>
      </c>
      <c r="K199">
        <v>9.25</v>
      </c>
      <c r="L199">
        <v>194.25</v>
      </c>
      <c r="M199" t="s">
        <v>19</v>
      </c>
      <c r="N199" t="s">
        <v>22</v>
      </c>
      <c r="O199">
        <v>45</v>
      </c>
      <c r="P199">
        <v>2</v>
      </c>
      <c r="Q199" t="s">
        <v>1263</v>
      </c>
      <c r="R199">
        <v>510</v>
      </c>
      <c r="S199" s="3">
        <v>0</v>
      </c>
      <c r="T199" s="6">
        <v>83.25</v>
      </c>
      <c r="U199" t="s">
        <v>6340</v>
      </c>
      <c r="V199">
        <v>2025</v>
      </c>
      <c r="W199" t="s">
        <v>6331</v>
      </c>
      <c r="X199" t="str">
        <f>_xlfn.XLOOKUP(Orders_C[[#This Row],[Product_ID]],Products_C[Product_ID],Products_C[Product_Name])</f>
        <v>Chocolate Lava Cake</v>
      </c>
      <c r="Y199" t="str">
        <f>_xlfn.XLOOKUP(Orders_C[[#This Row],[Product_ID]],Products_C[Product_ID],Products_C[Category])</f>
        <v>Beverage</v>
      </c>
      <c r="Z199" t="str">
        <f>_xlfn.XLOOKUP(Orders_C[[#This Row],[Store_ID]],Stores_c[Store_ID],Stores_c[City])</f>
        <v>Tracyview</v>
      </c>
      <c r="AA199" t="str">
        <f>_xlfn.XLOOKUP(Orders_C[[#This Row],[Customer_ID]],Customers_c[Customer_ID],Customers_c[Customer_Name])</f>
        <v>Nicholas Hanson</v>
      </c>
      <c r="AB199" s="6">
        <f>Orders_C[[#This Row],[Quantity]]*Orders_C[[#This Row],[Unit_Price]]*(1-Orders_C[[#This Row],[Discount %]])+Orders_C[[#This Row],[Tax]]</f>
        <v>194.25</v>
      </c>
      <c r="AC199" s="9">
        <f>(Orders_C[[#This Row],[Unit_Price]]*Orders_C[[#This Row],[Quantity]])-Orders_C[[#This Row],[Discount]]+Orders_C[[#This Row],[Tax]]</f>
        <v>194.25</v>
      </c>
      <c r="AD199" t="str">
        <f>IF(COUNTIF(Orders_C[[#All],[Customer_ID]],Orders_C[[#This Row],[Customer_ID]])&gt;1,"Repeat","New")</f>
        <v>Repeat</v>
      </c>
      <c r="AE199" t="str" cm="1">
        <f t="array" ref="AE199">_xlfn.XLOOKUP(Orders_C[[#This Row],[Store_ID]],Stores_c[[#All],[Store_ID]],Stores_c[[#All],[City]])</f>
        <v>Tracyview</v>
      </c>
      <c r="AF199" t="str" cm="1">
        <f t="array" ref="AF199">_xlfn.XLOOKUP(Orders_C[[#This Row],[Store_ID]],Stores_c[[#All],[Store_ID]],Stores_c[[#All],[Manager_Name]])</f>
        <v>Jeremiah Lee</v>
      </c>
      <c r="AG199" t="str" cm="1">
        <f t="array" ref="AG199">_xlfn.XLOOKUP(Orders_C[[#This Row],[Store_ID]],Stores_c[[#All],[Store_ID]],Stores_c[[#All],[Store_Type]])</f>
        <v>Mall</v>
      </c>
    </row>
    <row r="200" spans="1:33" x14ac:dyDescent="0.25">
      <c r="A200">
        <v>7279</v>
      </c>
      <c r="B200" s="1">
        <v>45963</v>
      </c>
      <c r="C200" s="2">
        <v>0.31710648148148146</v>
      </c>
      <c r="D200">
        <v>1364</v>
      </c>
      <c r="E200">
        <v>210</v>
      </c>
      <c r="F200">
        <v>410</v>
      </c>
      <c r="G200">
        <v>331</v>
      </c>
      <c r="H200">
        <v>1</v>
      </c>
      <c r="I200">
        <v>185</v>
      </c>
      <c r="J200">
        <v>0</v>
      </c>
      <c r="K200">
        <v>9.25</v>
      </c>
      <c r="L200">
        <v>194.25</v>
      </c>
      <c r="M200" t="s">
        <v>19</v>
      </c>
      <c r="N200" t="s">
        <v>23</v>
      </c>
      <c r="O200">
        <v>18</v>
      </c>
      <c r="P200">
        <v>3</v>
      </c>
      <c r="Q200" t="s">
        <v>1302</v>
      </c>
      <c r="R200">
        <v>510</v>
      </c>
      <c r="S200" s="3">
        <v>0</v>
      </c>
      <c r="T200" s="6">
        <v>83.25</v>
      </c>
      <c r="U200" t="s">
        <v>6336</v>
      </c>
      <c r="V200">
        <v>2025</v>
      </c>
      <c r="W200" t="s">
        <v>6333</v>
      </c>
      <c r="X200" t="str">
        <f>_xlfn.XLOOKUP(Orders_C[[#This Row],[Product_ID]],Products_C[Product_ID],Products_C[Product_Name])</f>
        <v>Chicken Bucket</v>
      </c>
      <c r="Y200" t="str">
        <f>_xlfn.XLOOKUP(Orders_C[[#This Row],[Product_ID]],Products_C[Product_ID],Products_C[Category])</f>
        <v>Beverage</v>
      </c>
      <c r="Z200" t="str">
        <f>_xlfn.XLOOKUP(Orders_C[[#This Row],[Store_ID]],Stores_c[Store_ID],Stores_c[City])</f>
        <v>East William</v>
      </c>
      <c r="AA200" t="str">
        <f>_xlfn.XLOOKUP(Orders_C[[#This Row],[Customer_ID]],Customers_c[Customer_ID],Customers_c[Customer_Name])</f>
        <v>Madeline Johnson</v>
      </c>
      <c r="AB200" s="6">
        <f>Orders_C[[#This Row],[Quantity]]*Orders_C[[#This Row],[Unit_Price]]*(1-Orders_C[[#This Row],[Discount %]])+Orders_C[[#This Row],[Tax]]</f>
        <v>194.25</v>
      </c>
      <c r="AC200" s="9">
        <f>(Orders_C[[#This Row],[Unit_Price]]*Orders_C[[#This Row],[Quantity]])-Orders_C[[#This Row],[Discount]]+Orders_C[[#This Row],[Tax]]</f>
        <v>194.25</v>
      </c>
      <c r="AD200" t="str">
        <f>IF(COUNTIF(Orders_C[[#All],[Customer_ID]],Orders_C[[#This Row],[Customer_ID]])&gt;1,"Repeat","New")</f>
        <v>Repeat</v>
      </c>
      <c r="AE200" t="str" cm="1">
        <f t="array" ref="AE200">_xlfn.XLOOKUP(Orders_C[[#This Row],[Store_ID]],Stores_c[[#All],[Store_ID]],Stores_c[[#All],[City]])</f>
        <v>East William</v>
      </c>
      <c r="AF200" t="str" cm="1">
        <f t="array" ref="AF200">_xlfn.XLOOKUP(Orders_C[[#This Row],[Store_ID]],Stores_c[[#All],[Store_ID]],Stores_c[[#All],[Manager_Name]])</f>
        <v>Victoria Butler</v>
      </c>
      <c r="AG200" t="str" cm="1">
        <f t="array" ref="AG200">_xlfn.XLOOKUP(Orders_C[[#This Row],[Store_ID]],Stores_c[[#All],[Store_ID]],Stores_c[[#All],[Store_Type]])</f>
        <v>Drive-Thru</v>
      </c>
    </row>
    <row r="201" spans="1:33" x14ac:dyDescent="0.25">
      <c r="A201">
        <v>8853</v>
      </c>
      <c r="B201" s="1">
        <v>45859</v>
      </c>
      <c r="C201" s="2">
        <v>0.23291666666666666</v>
      </c>
      <c r="D201">
        <v>1245</v>
      </c>
      <c r="E201">
        <v>201</v>
      </c>
      <c r="F201">
        <v>508</v>
      </c>
      <c r="G201">
        <v>335</v>
      </c>
      <c r="H201">
        <v>1</v>
      </c>
      <c r="I201">
        <v>185</v>
      </c>
      <c r="J201">
        <v>0</v>
      </c>
      <c r="K201">
        <v>9.25</v>
      </c>
      <c r="L201">
        <v>194.25</v>
      </c>
      <c r="M201" t="s">
        <v>18</v>
      </c>
      <c r="N201" t="s">
        <v>23</v>
      </c>
      <c r="O201">
        <v>37</v>
      </c>
      <c r="P201">
        <v>3</v>
      </c>
      <c r="Q201" t="s">
        <v>2876</v>
      </c>
      <c r="R201">
        <v>508</v>
      </c>
      <c r="S201" s="3">
        <v>0</v>
      </c>
      <c r="T201" s="6">
        <v>83.25</v>
      </c>
      <c r="U201" t="s">
        <v>6341</v>
      </c>
      <c r="V201">
        <v>2025</v>
      </c>
      <c r="W201" t="s">
        <v>6329</v>
      </c>
      <c r="X201" t="str">
        <f>_xlfn.XLOOKUP(Orders_C[[#This Row],[Product_ID]],Products_C[Product_ID],Products_C[Product_Name])</f>
        <v>Krushers</v>
      </c>
      <c r="Y201" t="str">
        <f>_xlfn.XLOOKUP(Orders_C[[#This Row],[Product_ID]],Products_C[Product_ID],Products_C[Category])</f>
        <v>Chicken</v>
      </c>
      <c r="Z201" t="str">
        <f>_xlfn.XLOOKUP(Orders_C[[#This Row],[Store_ID]],Stores_c[Store_ID],Stores_c[City])</f>
        <v>Lake Nicholasburgh</v>
      </c>
      <c r="AA201" t="str">
        <f>_xlfn.XLOOKUP(Orders_C[[#This Row],[Customer_ID]],Customers_c[Customer_ID],Customers_c[Customer_Name])</f>
        <v>William Johnson</v>
      </c>
      <c r="AB201" s="6">
        <f>Orders_C[[#This Row],[Quantity]]*Orders_C[[#This Row],[Unit_Price]]*(1-Orders_C[[#This Row],[Discount %]])+Orders_C[[#This Row],[Tax]]</f>
        <v>194.25</v>
      </c>
      <c r="AC201" s="9">
        <f>(Orders_C[[#This Row],[Unit_Price]]*Orders_C[[#This Row],[Quantity]])-Orders_C[[#This Row],[Discount]]+Orders_C[[#This Row],[Tax]]</f>
        <v>194.25</v>
      </c>
      <c r="AD201" t="str">
        <f>IF(COUNTIF(Orders_C[[#All],[Customer_ID]],Orders_C[[#This Row],[Customer_ID]])&gt;1,"Repeat","New")</f>
        <v>Repeat</v>
      </c>
      <c r="AE201" t="str" cm="1">
        <f t="array" ref="AE201">_xlfn.XLOOKUP(Orders_C[[#This Row],[Store_ID]],Stores_c[[#All],[Store_ID]],Stores_c[[#All],[City]])</f>
        <v>Lake Nicholasburgh</v>
      </c>
      <c r="AF201" t="str" cm="1">
        <f t="array" ref="AF201">_xlfn.XLOOKUP(Orders_C[[#This Row],[Store_ID]],Stores_c[[#All],[Store_ID]],Stores_c[[#All],[Manager_Name]])</f>
        <v>Maurice Garcia</v>
      </c>
      <c r="AG201" t="str" cm="1">
        <f t="array" ref="AG201">_xlfn.XLOOKUP(Orders_C[[#This Row],[Store_ID]],Stores_c[[#All],[Store_ID]],Stores_c[[#All],[Store_Type]])</f>
        <v>Mall</v>
      </c>
    </row>
    <row r="202" spans="1:33" x14ac:dyDescent="0.25">
      <c r="A202">
        <v>10684</v>
      </c>
      <c r="B202" s="1">
        <v>45883</v>
      </c>
      <c r="C202" s="2">
        <v>0.10025462962962962</v>
      </c>
      <c r="D202">
        <v>1883</v>
      </c>
      <c r="E202">
        <v>205</v>
      </c>
      <c r="F202">
        <v>439</v>
      </c>
      <c r="G202">
        <v>311</v>
      </c>
      <c r="H202">
        <v>1</v>
      </c>
      <c r="I202">
        <v>185</v>
      </c>
      <c r="J202">
        <v>0</v>
      </c>
      <c r="K202">
        <v>9.25</v>
      </c>
      <c r="L202">
        <v>194.25</v>
      </c>
      <c r="M202" t="s">
        <v>19</v>
      </c>
      <c r="N202" t="s">
        <v>23</v>
      </c>
      <c r="O202">
        <v>48</v>
      </c>
      <c r="P202">
        <v>3</v>
      </c>
      <c r="Q202" t="s">
        <v>4707</v>
      </c>
      <c r="R202">
        <v>505</v>
      </c>
      <c r="S202" s="3">
        <v>0</v>
      </c>
      <c r="T202" s="6">
        <v>83.25</v>
      </c>
      <c r="U202" t="s">
        <v>6342</v>
      </c>
      <c r="V202">
        <v>2025</v>
      </c>
      <c r="W202" t="s">
        <v>6331</v>
      </c>
      <c r="X202" t="str">
        <f>_xlfn.XLOOKUP(Orders_C[[#This Row],[Product_ID]],Products_C[Product_ID],Products_C[Product_Name])</f>
        <v>Pepsi</v>
      </c>
      <c r="Y202" t="str">
        <f>_xlfn.XLOOKUP(Orders_C[[#This Row],[Product_ID]],Products_C[Product_ID],Products_C[Category])</f>
        <v>Dessert</v>
      </c>
      <c r="Z202" t="str">
        <f>_xlfn.XLOOKUP(Orders_C[[#This Row],[Store_ID]],Stores_c[Store_ID],Stores_c[City])</f>
        <v>Port Jacob</v>
      </c>
      <c r="AA202" t="str">
        <f>_xlfn.XLOOKUP(Orders_C[[#This Row],[Customer_ID]],Customers_c[Customer_ID],Customers_c[Customer_Name])</f>
        <v>Cassidy Watson</v>
      </c>
      <c r="AB202" s="6">
        <f>Orders_C[[#This Row],[Quantity]]*Orders_C[[#This Row],[Unit_Price]]*(1-Orders_C[[#This Row],[Discount %]])+Orders_C[[#This Row],[Tax]]</f>
        <v>194.25</v>
      </c>
      <c r="AC202" s="9">
        <f>(Orders_C[[#This Row],[Unit_Price]]*Orders_C[[#This Row],[Quantity]])-Orders_C[[#This Row],[Discount]]+Orders_C[[#This Row],[Tax]]</f>
        <v>194.25</v>
      </c>
      <c r="AD202" t="str">
        <f>IF(COUNTIF(Orders_C[[#All],[Customer_ID]],Orders_C[[#This Row],[Customer_ID]])&gt;1,"Repeat","New")</f>
        <v>Repeat</v>
      </c>
      <c r="AE202" t="str" cm="1">
        <f t="array" ref="AE202">_xlfn.XLOOKUP(Orders_C[[#This Row],[Store_ID]],Stores_c[[#All],[Store_ID]],Stores_c[[#All],[City]])</f>
        <v>Port Jacob</v>
      </c>
      <c r="AF202" t="str" cm="1">
        <f t="array" ref="AF202">_xlfn.XLOOKUP(Orders_C[[#This Row],[Store_ID]],Stores_c[[#All],[Store_ID]],Stores_c[[#All],[Manager_Name]])</f>
        <v>David Harris</v>
      </c>
      <c r="AG202" t="str" cm="1">
        <f t="array" ref="AG202">_xlfn.XLOOKUP(Orders_C[[#This Row],[Store_ID]],Stores_c[[#All],[Store_ID]],Stores_c[[#All],[Store_Type]])</f>
        <v>Mall</v>
      </c>
    </row>
    <row r="203" spans="1:33" x14ac:dyDescent="0.25">
      <c r="A203">
        <v>9278</v>
      </c>
      <c r="B203" s="1">
        <v>46001</v>
      </c>
      <c r="C203" s="2">
        <v>0.80991898148148145</v>
      </c>
      <c r="D203">
        <v>1700</v>
      </c>
      <c r="E203">
        <v>218</v>
      </c>
      <c r="F203">
        <v>496</v>
      </c>
      <c r="G203">
        <v>334</v>
      </c>
      <c r="H203">
        <v>1</v>
      </c>
      <c r="I203">
        <v>186</v>
      </c>
      <c r="J203">
        <v>0</v>
      </c>
      <c r="K203">
        <v>9.3000000000000007</v>
      </c>
      <c r="L203">
        <v>195.3</v>
      </c>
      <c r="M203" t="s">
        <v>20</v>
      </c>
      <c r="N203" t="s">
        <v>22</v>
      </c>
      <c r="O203">
        <v>21</v>
      </c>
      <c r="P203">
        <v>5</v>
      </c>
      <c r="Q203" t="s">
        <v>3301</v>
      </c>
      <c r="R203">
        <v>502</v>
      </c>
      <c r="S203" s="3">
        <v>0</v>
      </c>
      <c r="T203" s="6">
        <v>83.700000000000017</v>
      </c>
      <c r="U203" t="s">
        <v>6328</v>
      </c>
      <c r="V203">
        <v>2025</v>
      </c>
      <c r="W203" t="s">
        <v>6329</v>
      </c>
      <c r="X203" t="str">
        <f>_xlfn.XLOOKUP(Orders_C[[#This Row],[Product_ID]],Products_C[Product_ID],Products_C[Product_Name])</f>
        <v>Krushers</v>
      </c>
      <c r="Y203" t="str">
        <f>_xlfn.XLOOKUP(Orders_C[[#This Row],[Product_ID]],Products_C[Product_ID],Products_C[Category])</f>
        <v>Dessert</v>
      </c>
      <c r="Z203" t="str">
        <f>_xlfn.XLOOKUP(Orders_C[[#This Row],[Store_ID]],Stores_c[Store_ID],Stores_c[City])</f>
        <v>East Johnport</v>
      </c>
      <c r="AA203" t="str">
        <f>_xlfn.XLOOKUP(Orders_C[[#This Row],[Customer_ID]],Customers_c[Customer_ID],Customers_c[Customer_Name])</f>
        <v>Anthony White</v>
      </c>
      <c r="AB203" s="6">
        <f>Orders_C[[#This Row],[Quantity]]*Orders_C[[#This Row],[Unit_Price]]*(1-Orders_C[[#This Row],[Discount %]])+Orders_C[[#This Row],[Tax]]</f>
        <v>195.3</v>
      </c>
      <c r="AC203" s="9">
        <f>(Orders_C[[#This Row],[Unit_Price]]*Orders_C[[#This Row],[Quantity]])-Orders_C[[#This Row],[Discount]]+Orders_C[[#This Row],[Tax]]</f>
        <v>195.3</v>
      </c>
      <c r="AD203" t="str">
        <f>IF(COUNTIF(Orders_C[[#All],[Customer_ID]],Orders_C[[#This Row],[Customer_ID]])&gt;1,"Repeat","New")</f>
        <v>Repeat</v>
      </c>
      <c r="AE203" t="str" cm="1">
        <f t="array" ref="AE203">_xlfn.XLOOKUP(Orders_C[[#This Row],[Store_ID]],Stores_c[[#All],[Store_ID]],Stores_c[[#All],[City]])</f>
        <v>East Johnport</v>
      </c>
      <c r="AF203" t="str" cm="1">
        <f t="array" ref="AF203">_xlfn.XLOOKUP(Orders_C[[#This Row],[Store_ID]],Stores_c[[#All],[Store_ID]],Stores_c[[#All],[Manager_Name]])</f>
        <v>Mr. Matthew Murillo III</v>
      </c>
      <c r="AG203" t="str" cm="1">
        <f t="array" ref="AG203">_xlfn.XLOOKUP(Orders_C[[#This Row],[Store_ID]],Stores_c[[#All],[Store_ID]],Stores_c[[#All],[Store_Type]])</f>
        <v>Street</v>
      </c>
    </row>
    <row r="204" spans="1:33" x14ac:dyDescent="0.25">
      <c r="A204">
        <v>10873</v>
      </c>
      <c r="B204" s="1">
        <v>45941</v>
      </c>
      <c r="C204" s="2">
        <v>0.40745370370370371</v>
      </c>
      <c r="D204">
        <v>1113</v>
      </c>
      <c r="E204">
        <v>216</v>
      </c>
      <c r="F204">
        <v>490</v>
      </c>
      <c r="G204">
        <v>302</v>
      </c>
      <c r="H204">
        <v>1</v>
      </c>
      <c r="I204">
        <v>209</v>
      </c>
      <c r="J204">
        <v>10</v>
      </c>
      <c r="K204">
        <v>10.45</v>
      </c>
      <c r="L204">
        <v>209.45</v>
      </c>
      <c r="M204" t="s">
        <v>19</v>
      </c>
      <c r="N204" t="s">
        <v>21</v>
      </c>
      <c r="O204">
        <v>54</v>
      </c>
      <c r="P204">
        <v>4</v>
      </c>
      <c r="Q204" t="s">
        <v>4896</v>
      </c>
      <c r="R204">
        <v>506</v>
      </c>
      <c r="S204" s="3">
        <v>0.1</v>
      </c>
      <c r="T204" s="6">
        <v>84.05</v>
      </c>
      <c r="U204" t="s">
        <v>6332</v>
      </c>
      <c r="V204">
        <v>2025</v>
      </c>
      <c r="W204" t="s">
        <v>6331</v>
      </c>
      <c r="X204" t="str">
        <f>_xlfn.XLOOKUP(Orders_C[[#This Row],[Product_ID]],Products_C[Product_ID],Products_C[Product_Name])</f>
        <v>Chicken Wings</v>
      </c>
      <c r="Y204" t="str">
        <f>_xlfn.XLOOKUP(Orders_C[[#This Row],[Product_ID]],Products_C[Product_ID],Products_C[Category])</f>
        <v>Chicken</v>
      </c>
      <c r="Z204" t="str">
        <f>_xlfn.XLOOKUP(Orders_C[[#This Row],[Store_ID]],Stores_c[Store_ID],Stores_c[City])</f>
        <v>Garciaview</v>
      </c>
      <c r="AA204" t="str">
        <f>_xlfn.XLOOKUP(Orders_C[[#This Row],[Customer_ID]],Customers_c[Customer_ID],Customers_c[Customer_Name])</f>
        <v>Renee Wilson</v>
      </c>
      <c r="AB204" s="6">
        <f>Orders_C[[#This Row],[Quantity]]*Orders_C[[#This Row],[Unit_Price]]*(1-Orders_C[[#This Row],[Discount %]])+Orders_C[[#This Row],[Tax]]</f>
        <v>198.54999999999998</v>
      </c>
      <c r="AC204" s="9">
        <f>(Orders_C[[#This Row],[Unit_Price]]*Orders_C[[#This Row],[Quantity]])-Orders_C[[#This Row],[Discount]]+Orders_C[[#This Row],[Tax]]</f>
        <v>209.45</v>
      </c>
      <c r="AD204" t="str">
        <f>IF(COUNTIF(Orders_C[[#All],[Customer_ID]],Orders_C[[#This Row],[Customer_ID]])&gt;1,"Repeat","New")</f>
        <v>Repeat</v>
      </c>
      <c r="AE204" t="str" cm="1">
        <f t="array" ref="AE204">_xlfn.XLOOKUP(Orders_C[[#This Row],[Store_ID]],Stores_c[[#All],[Store_ID]],Stores_c[[#All],[City]])</f>
        <v>Garciaview</v>
      </c>
      <c r="AF204" t="str" cm="1">
        <f t="array" ref="AF204">_xlfn.XLOOKUP(Orders_C[[#This Row],[Store_ID]],Stores_c[[#All],[Store_ID]],Stores_c[[#All],[Manager_Name]])</f>
        <v>Karina Washington</v>
      </c>
      <c r="AG204" t="str" cm="1">
        <f t="array" ref="AG204">_xlfn.XLOOKUP(Orders_C[[#This Row],[Store_ID]],Stores_c[[#All],[Store_ID]],Stores_c[[#All],[Store_Type]])</f>
        <v>Drive-Thru</v>
      </c>
    </row>
    <row r="205" spans="1:33" x14ac:dyDescent="0.25">
      <c r="A205">
        <v>7443</v>
      </c>
      <c r="B205" s="1">
        <v>45886</v>
      </c>
      <c r="C205" s="2">
        <v>0.38809027777777777</v>
      </c>
      <c r="D205">
        <v>1723</v>
      </c>
      <c r="E205">
        <v>214</v>
      </c>
      <c r="F205">
        <v>415</v>
      </c>
      <c r="G205">
        <v>329</v>
      </c>
      <c r="H205">
        <v>1</v>
      </c>
      <c r="I205">
        <v>198</v>
      </c>
      <c r="J205">
        <v>5</v>
      </c>
      <c r="K205">
        <v>9.9</v>
      </c>
      <c r="L205">
        <v>202.9</v>
      </c>
      <c r="M205" t="s">
        <v>18</v>
      </c>
      <c r="N205" t="s">
        <v>21</v>
      </c>
      <c r="O205">
        <v>11</v>
      </c>
      <c r="P205">
        <v>5</v>
      </c>
      <c r="Q205" t="s">
        <v>1466</v>
      </c>
      <c r="R205">
        <v>510</v>
      </c>
      <c r="S205" s="3">
        <v>0.05</v>
      </c>
      <c r="T205" s="6">
        <v>84.100000000000009</v>
      </c>
      <c r="U205" t="s">
        <v>6342</v>
      </c>
      <c r="V205">
        <v>2025</v>
      </c>
      <c r="W205" t="s">
        <v>6333</v>
      </c>
      <c r="X205" t="str">
        <f>_xlfn.XLOOKUP(Orders_C[[#This Row],[Product_ID]],Products_C[Product_ID],Products_C[Product_Name])</f>
        <v>Rice Bowl</v>
      </c>
      <c r="Y205" t="str">
        <f>_xlfn.XLOOKUP(Orders_C[[#This Row],[Product_ID]],Products_C[Product_ID],Products_C[Category])</f>
        <v>Dessert</v>
      </c>
      <c r="Z205" t="str">
        <f>_xlfn.XLOOKUP(Orders_C[[#This Row],[Store_ID]],Stores_c[Store_ID],Stores_c[City])</f>
        <v>New Robert</v>
      </c>
      <c r="AA205" t="str">
        <f>_xlfn.XLOOKUP(Orders_C[[#This Row],[Customer_ID]],Customers_c[Customer_ID],Customers_c[Customer_Name])</f>
        <v>Ann Casey</v>
      </c>
      <c r="AB205" s="6">
        <f>Orders_C[[#This Row],[Quantity]]*Orders_C[[#This Row],[Unit_Price]]*(1-Orders_C[[#This Row],[Discount %]])+Orders_C[[#This Row],[Tax]]</f>
        <v>198</v>
      </c>
      <c r="AC205" s="9">
        <f>(Orders_C[[#This Row],[Unit_Price]]*Orders_C[[#This Row],[Quantity]])-Orders_C[[#This Row],[Discount]]+Orders_C[[#This Row],[Tax]]</f>
        <v>202.9</v>
      </c>
      <c r="AD205" t="str">
        <f>IF(COUNTIF(Orders_C[[#All],[Customer_ID]],Orders_C[[#This Row],[Customer_ID]])&gt;1,"Repeat","New")</f>
        <v>Repeat</v>
      </c>
      <c r="AE205" t="str" cm="1">
        <f t="array" ref="AE205">_xlfn.XLOOKUP(Orders_C[[#This Row],[Store_ID]],Stores_c[[#All],[Store_ID]],Stores_c[[#All],[City]])</f>
        <v>New Robert</v>
      </c>
      <c r="AF205" t="str" cm="1">
        <f t="array" ref="AF205">_xlfn.XLOOKUP(Orders_C[[#This Row],[Store_ID]],Stores_c[[#All],[Store_ID]],Stores_c[[#All],[Manager_Name]])</f>
        <v>Krista Webb</v>
      </c>
      <c r="AG205" t="str" cm="1">
        <f t="array" ref="AG205">_xlfn.XLOOKUP(Orders_C[[#This Row],[Store_ID]],Stores_c[[#All],[Store_ID]],Stores_c[[#All],[Store_Type]])</f>
        <v>Drive-Thru</v>
      </c>
    </row>
    <row r="206" spans="1:33" x14ac:dyDescent="0.25">
      <c r="A206">
        <v>9964</v>
      </c>
      <c r="B206" s="1">
        <v>46023</v>
      </c>
      <c r="C206" s="2">
        <v>0.97923611111111108</v>
      </c>
      <c r="D206">
        <v>1084</v>
      </c>
      <c r="E206">
        <v>207</v>
      </c>
      <c r="F206">
        <v>406</v>
      </c>
      <c r="G206">
        <v>306</v>
      </c>
      <c r="H206">
        <v>1</v>
      </c>
      <c r="I206">
        <v>187</v>
      </c>
      <c r="J206">
        <v>0</v>
      </c>
      <c r="K206">
        <v>9.35</v>
      </c>
      <c r="L206">
        <v>196.35</v>
      </c>
      <c r="M206" t="s">
        <v>18</v>
      </c>
      <c r="N206" t="s">
        <v>22</v>
      </c>
      <c r="O206">
        <v>58</v>
      </c>
      <c r="P206">
        <v>4</v>
      </c>
      <c r="Q206" t="s">
        <v>3987</v>
      </c>
      <c r="R206">
        <v>510</v>
      </c>
      <c r="S206" s="3">
        <v>0</v>
      </c>
      <c r="T206" s="6">
        <v>84.149999999999991</v>
      </c>
      <c r="U206" t="s">
        <v>6330</v>
      </c>
      <c r="V206">
        <v>2026</v>
      </c>
      <c r="W206" t="s">
        <v>6331</v>
      </c>
      <c r="X206" t="str">
        <f>_xlfn.XLOOKUP(Orders_C[[#This Row],[Product_ID]],Products_C[Product_ID],Products_C[Product_Name])</f>
        <v>Veg Burger</v>
      </c>
      <c r="Y206" t="str">
        <f>_xlfn.XLOOKUP(Orders_C[[#This Row],[Product_ID]],Products_C[Product_ID],Products_C[Category])</f>
        <v>Burger</v>
      </c>
      <c r="Z206" t="str">
        <f>_xlfn.XLOOKUP(Orders_C[[#This Row],[Store_ID]],Stores_c[Store_ID],Stores_c[City])</f>
        <v>Christineton</v>
      </c>
      <c r="AA206" t="str">
        <f>_xlfn.XLOOKUP(Orders_C[[#This Row],[Customer_ID]],Customers_c[Customer_ID],Customers_c[Customer_Name])</f>
        <v>Nancy Whitehead</v>
      </c>
      <c r="AB206" s="6">
        <f>Orders_C[[#This Row],[Quantity]]*Orders_C[[#This Row],[Unit_Price]]*(1-Orders_C[[#This Row],[Discount %]])+Orders_C[[#This Row],[Tax]]</f>
        <v>196.35</v>
      </c>
      <c r="AC206" s="9">
        <f>(Orders_C[[#This Row],[Unit_Price]]*Orders_C[[#This Row],[Quantity]])-Orders_C[[#This Row],[Discount]]+Orders_C[[#This Row],[Tax]]</f>
        <v>196.35</v>
      </c>
      <c r="AD206" t="str">
        <f>IF(COUNTIF(Orders_C[[#All],[Customer_ID]],Orders_C[[#This Row],[Customer_ID]])&gt;1,"Repeat","New")</f>
        <v>Repeat</v>
      </c>
      <c r="AE206" t="str" cm="1">
        <f t="array" ref="AE206">_xlfn.XLOOKUP(Orders_C[[#This Row],[Store_ID]],Stores_c[[#All],[Store_ID]],Stores_c[[#All],[City]])</f>
        <v>Christineton</v>
      </c>
      <c r="AF206" t="str" cm="1">
        <f t="array" ref="AF206">_xlfn.XLOOKUP(Orders_C[[#This Row],[Store_ID]],Stores_c[[#All],[Store_ID]],Stores_c[[#All],[Manager_Name]])</f>
        <v>Dr. William Hubbard MD</v>
      </c>
      <c r="AG206" t="str" cm="1">
        <f t="array" ref="AG206">_xlfn.XLOOKUP(Orders_C[[#This Row],[Store_ID]],Stores_c[[#All],[Store_ID]],Stores_c[[#All],[Store_Type]])</f>
        <v>Street</v>
      </c>
    </row>
    <row r="207" spans="1:33" x14ac:dyDescent="0.25">
      <c r="A207">
        <v>8347</v>
      </c>
      <c r="B207" s="1">
        <v>45869</v>
      </c>
      <c r="C207" s="2">
        <v>0.71706018518518522</v>
      </c>
      <c r="D207">
        <v>1411</v>
      </c>
      <c r="E207">
        <v>217</v>
      </c>
      <c r="F207">
        <v>493</v>
      </c>
      <c r="G207">
        <v>338</v>
      </c>
      <c r="H207">
        <v>1</v>
      </c>
      <c r="I207">
        <v>199</v>
      </c>
      <c r="J207">
        <v>5</v>
      </c>
      <c r="K207">
        <v>9.9500000000000011</v>
      </c>
      <c r="L207">
        <v>203.95</v>
      </c>
      <c r="M207" t="s">
        <v>20</v>
      </c>
      <c r="N207" t="s">
        <v>21</v>
      </c>
      <c r="O207">
        <v>31</v>
      </c>
      <c r="P207">
        <v>2</v>
      </c>
      <c r="Q207" t="s">
        <v>2370</v>
      </c>
      <c r="R207">
        <v>504</v>
      </c>
      <c r="S207" s="3">
        <v>0.05</v>
      </c>
      <c r="T207" s="6">
        <v>84.55</v>
      </c>
      <c r="U207" t="s">
        <v>6341</v>
      </c>
      <c r="V207">
        <v>2025</v>
      </c>
      <c r="W207" t="s">
        <v>6329</v>
      </c>
      <c r="X207" t="str">
        <f>_xlfn.XLOOKUP(Orders_C[[#This Row],[Product_ID]],Products_C[Product_ID],Products_C[Product_Name])</f>
        <v>Chicken Wings</v>
      </c>
      <c r="Y207" t="str">
        <f>_xlfn.XLOOKUP(Orders_C[[#This Row],[Product_ID]],Products_C[Product_ID],Products_C[Category])</f>
        <v>Burger</v>
      </c>
      <c r="Z207" t="str">
        <f>_xlfn.XLOOKUP(Orders_C[[#This Row],[Store_ID]],Stores_c[Store_ID],Stores_c[City])</f>
        <v>West Rebecca</v>
      </c>
      <c r="AA207" t="str">
        <f>_xlfn.XLOOKUP(Orders_C[[#This Row],[Customer_ID]],Customers_c[Customer_ID],Customers_c[Customer_Name])</f>
        <v>Peter Cooke</v>
      </c>
      <c r="AB207" s="6">
        <f>Orders_C[[#This Row],[Quantity]]*Orders_C[[#This Row],[Unit_Price]]*(1-Orders_C[[#This Row],[Discount %]])+Orders_C[[#This Row],[Tax]]</f>
        <v>198.99999999999997</v>
      </c>
      <c r="AC207" s="9">
        <f>(Orders_C[[#This Row],[Unit_Price]]*Orders_C[[#This Row],[Quantity]])-Orders_C[[#This Row],[Discount]]+Orders_C[[#This Row],[Tax]]</f>
        <v>203.95</v>
      </c>
      <c r="AD207" t="str">
        <f>IF(COUNTIF(Orders_C[[#All],[Customer_ID]],Orders_C[[#This Row],[Customer_ID]])&gt;1,"Repeat","New")</f>
        <v>Repeat</v>
      </c>
      <c r="AE207" t="str" cm="1">
        <f t="array" ref="AE207">_xlfn.XLOOKUP(Orders_C[[#This Row],[Store_ID]],Stores_c[[#All],[Store_ID]],Stores_c[[#All],[City]])</f>
        <v>West Rebecca</v>
      </c>
      <c r="AF207" t="str" cm="1">
        <f t="array" ref="AF207">_xlfn.XLOOKUP(Orders_C[[#This Row],[Store_ID]],Stores_c[[#All],[Store_ID]],Stores_c[[#All],[Manager_Name]])</f>
        <v>Albert Smith</v>
      </c>
      <c r="AG207" t="str" cm="1">
        <f t="array" ref="AG207">_xlfn.XLOOKUP(Orders_C[[#This Row],[Store_ID]],Stores_c[[#All],[Store_ID]],Stores_c[[#All],[Store_Type]])</f>
        <v>Mall</v>
      </c>
    </row>
    <row r="208" spans="1:33" x14ac:dyDescent="0.25">
      <c r="A208">
        <v>9983</v>
      </c>
      <c r="B208" s="1">
        <v>45962</v>
      </c>
      <c r="C208" s="2">
        <v>0.79083333333333339</v>
      </c>
      <c r="D208">
        <v>1819</v>
      </c>
      <c r="E208">
        <v>217</v>
      </c>
      <c r="F208">
        <v>471</v>
      </c>
      <c r="G208">
        <v>323</v>
      </c>
      <c r="H208">
        <v>1</v>
      </c>
      <c r="I208">
        <v>188</v>
      </c>
      <c r="J208">
        <v>0</v>
      </c>
      <c r="K208">
        <v>9.4</v>
      </c>
      <c r="L208">
        <v>197.4</v>
      </c>
      <c r="M208" t="s">
        <v>20</v>
      </c>
      <c r="N208" t="s">
        <v>23</v>
      </c>
      <c r="O208">
        <v>14</v>
      </c>
      <c r="P208">
        <v>4</v>
      </c>
      <c r="Q208" t="s">
        <v>4006</v>
      </c>
      <c r="R208">
        <v>508</v>
      </c>
      <c r="S208" s="3">
        <v>0</v>
      </c>
      <c r="T208" s="6">
        <v>84.600000000000009</v>
      </c>
      <c r="U208" t="s">
        <v>6336</v>
      </c>
      <c r="V208">
        <v>2025</v>
      </c>
      <c r="W208" t="s">
        <v>6333</v>
      </c>
      <c r="X208" t="str">
        <f>_xlfn.XLOOKUP(Orders_C[[#This Row],[Product_ID]],Products_C[Product_ID],Products_C[Product_Name])</f>
        <v>Rice Bowl</v>
      </c>
      <c r="Y208" t="str">
        <f>_xlfn.XLOOKUP(Orders_C[[#This Row],[Product_ID]],Products_C[Product_ID],Products_C[Category])</f>
        <v>Beverage</v>
      </c>
      <c r="Z208" t="str">
        <f>_xlfn.XLOOKUP(Orders_C[[#This Row],[Store_ID]],Stores_c[Store_ID],Stores_c[City])</f>
        <v>West Rebecca</v>
      </c>
      <c r="AA208" t="str">
        <f>_xlfn.XLOOKUP(Orders_C[[#This Row],[Customer_ID]],Customers_c[Customer_ID],Customers_c[Customer_Name])</f>
        <v>Cheryl Brennan</v>
      </c>
      <c r="AB208" s="6">
        <f>Orders_C[[#This Row],[Quantity]]*Orders_C[[#This Row],[Unit_Price]]*(1-Orders_C[[#This Row],[Discount %]])+Orders_C[[#This Row],[Tax]]</f>
        <v>197.4</v>
      </c>
      <c r="AC208" s="9">
        <f>(Orders_C[[#This Row],[Unit_Price]]*Orders_C[[#This Row],[Quantity]])-Orders_C[[#This Row],[Discount]]+Orders_C[[#This Row],[Tax]]</f>
        <v>197.4</v>
      </c>
      <c r="AD208" t="str">
        <f>IF(COUNTIF(Orders_C[[#All],[Customer_ID]],Orders_C[[#This Row],[Customer_ID]])&gt;1,"Repeat","New")</f>
        <v>Repeat</v>
      </c>
      <c r="AE208" t="str" cm="1">
        <f t="array" ref="AE208">_xlfn.XLOOKUP(Orders_C[[#This Row],[Store_ID]],Stores_c[[#All],[Store_ID]],Stores_c[[#All],[City]])</f>
        <v>West Rebecca</v>
      </c>
      <c r="AF208" t="str" cm="1">
        <f t="array" ref="AF208">_xlfn.XLOOKUP(Orders_C[[#This Row],[Store_ID]],Stores_c[[#All],[Store_ID]],Stores_c[[#All],[Manager_Name]])</f>
        <v>Albert Smith</v>
      </c>
      <c r="AG208" t="str" cm="1">
        <f t="array" ref="AG208">_xlfn.XLOOKUP(Orders_C[[#This Row],[Store_ID]],Stores_c[[#All],[Store_ID]],Stores_c[[#All],[Store_Type]])</f>
        <v>Mall</v>
      </c>
    </row>
    <row r="209" spans="1:33" x14ac:dyDescent="0.25">
      <c r="A209">
        <v>6749</v>
      </c>
      <c r="B209" s="1">
        <v>45888</v>
      </c>
      <c r="C209" s="2">
        <v>0.58296296296296302</v>
      </c>
      <c r="D209">
        <v>1060</v>
      </c>
      <c r="E209">
        <v>222</v>
      </c>
      <c r="F209">
        <v>543</v>
      </c>
      <c r="G209">
        <v>315</v>
      </c>
      <c r="H209">
        <v>1</v>
      </c>
      <c r="I209">
        <v>222</v>
      </c>
      <c r="J209">
        <v>15</v>
      </c>
      <c r="K209">
        <v>11.1</v>
      </c>
      <c r="L209">
        <v>218.1</v>
      </c>
      <c r="M209" t="s">
        <v>20</v>
      </c>
      <c r="N209" t="s">
        <v>23</v>
      </c>
      <c r="O209">
        <v>40</v>
      </c>
      <c r="P209">
        <v>4</v>
      </c>
      <c r="Q209" t="s">
        <v>772</v>
      </c>
      <c r="R209">
        <v>510</v>
      </c>
      <c r="S209" s="3">
        <v>0.15</v>
      </c>
      <c r="T209" s="6">
        <v>84.9</v>
      </c>
      <c r="U209" t="s">
        <v>6342</v>
      </c>
      <c r="V209">
        <v>2025</v>
      </c>
      <c r="W209" t="s">
        <v>6329</v>
      </c>
      <c r="X209" t="str">
        <f>_xlfn.XLOOKUP(Orders_C[[#This Row],[Product_ID]],Products_C[Product_ID],Products_C[Product_Name])</f>
        <v>Popcorn Chicken</v>
      </c>
      <c r="Y209" t="str">
        <f>_xlfn.XLOOKUP(Orders_C[[#This Row],[Product_ID]],Products_C[Product_ID],Products_C[Category])</f>
        <v>Beverage</v>
      </c>
      <c r="Z209" t="str">
        <f>_xlfn.XLOOKUP(Orders_C[[#This Row],[Store_ID]],Stores_c[Store_ID],Stores_c[City])</f>
        <v>New Steven</v>
      </c>
      <c r="AA209" t="str">
        <f>_xlfn.XLOOKUP(Orders_C[[#This Row],[Customer_ID]],Customers_c[Customer_ID],Customers_c[Customer_Name])</f>
        <v>Steven Jones</v>
      </c>
      <c r="AB209" s="6">
        <f>Orders_C[[#This Row],[Quantity]]*Orders_C[[#This Row],[Unit_Price]]*(1-Orders_C[[#This Row],[Discount %]])+Orders_C[[#This Row],[Tax]]</f>
        <v>199.79999999999998</v>
      </c>
      <c r="AC209" s="9">
        <f>(Orders_C[[#This Row],[Unit_Price]]*Orders_C[[#This Row],[Quantity]])-Orders_C[[#This Row],[Discount]]+Orders_C[[#This Row],[Tax]]</f>
        <v>218.1</v>
      </c>
      <c r="AD209" t="str">
        <f>IF(COUNTIF(Orders_C[[#All],[Customer_ID]],Orders_C[[#This Row],[Customer_ID]])&gt;1,"Repeat","New")</f>
        <v>Repeat</v>
      </c>
      <c r="AE209" t="str" cm="1">
        <f t="array" ref="AE209">_xlfn.XLOOKUP(Orders_C[[#This Row],[Store_ID]],Stores_c[[#All],[Store_ID]],Stores_c[[#All],[City]])</f>
        <v>New Steven</v>
      </c>
      <c r="AF209" t="str" cm="1">
        <f t="array" ref="AF209">_xlfn.XLOOKUP(Orders_C[[#This Row],[Store_ID]],Stores_c[[#All],[Store_ID]],Stores_c[[#All],[Manager_Name]])</f>
        <v>Terri Martinez</v>
      </c>
      <c r="AG209" t="str" cm="1">
        <f t="array" ref="AG209">_xlfn.XLOOKUP(Orders_C[[#This Row],[Store_ID]],Stores_c[[#All],[Store_ID]],Stores_c[[#All],[Store_Type]])</f>
        <v>Drive-Thru</v>
      </c>
    </row>
    <row r="210" spans="1:33" x14ac:dyDescent="0.25">
      <c r="A210">
        <v>8350</v>
      </c>
      <c r="B210" s="1">
        <v>45994</v>
      </c>
      <c r="C210" s="2">
        <v>0.29996527777777776</v>
      </c>
      <c r="D210">
        <v>1398</v>
      </c>
      <c r="E210">
        <v>201</v>
      </c>
      <c r="F210">
        <v>515</v>
      </c>
      <c r="G210">
        <v>328</v>
      </c>
      <c r="H210">
        <v>1</v>
      </c>
      <c r="I210">
        <v>222</v>
      </c>
      <c r="J210">
        <v>15</v>
      </c>
      <c r="K210">
        <v>11.1</v>
      </c>
      <c r="L210">
        <v>218.1</v>
      </c>
      <c r="M210" t="s">
        <v>19</v>
      </c>
      <c r="N210" t="s">
        <v>22</v>
      </c>
      <c r="O210">
        <v>41</v>
      </c>
      <c r="P210">
        <v>3</v>
      </c>
      <c r="Q210" t="s">
        <v>2373</v>
      </c>
      <c r="R210">
        <v>503</v>
      </c>
      <c r="S210" s="3">
        <v>0.15</v>
      </c>
      <c r="T210" s="6">
        <v>84.9</v>
      </c>
      <c r="U210" t="s">
        <v>6328</v>
      </c>
      <c r="V210">
        <v>2025</v>
      </c>
      <c r="W210" t="s">
        <v>6331</v>
      </c>
      <c r="X210" t="str">
        <f>_xlfn.XLOOKUP(Orders_C[[#This Row],[Product_ID]],Products_C[Product_ID],Products_C[Product_Name])</f>
        <v>Rice Bowl</v>
      </c>
      <c r="Y210" t="str">
        <f>_xlfn.XLOOKUP(Orders_C[[#This Row],[Product_ID]],Products_C[Product_ID],Products_C[Category])</f>
        <v>Burger</v>
      </c>
      <c r="Z210" t="str">
        <f>_xlfn.XLOOKUP(Orders_C[[#This Row],[Store_ID]],Stores_c[Store_ID],Stores_c[City])</f>
        <v>Lake Nicholasburgh</v>
      </c>
      <c r="AA210" t="str">
        <f>_xlfn.XLOOKUP(Orders_C[[#This Row],[Customer_ID]],Customers_c[Customer_ID],Customers_c[Customer_Name])</f>
        <v>Kyle Gordon</v>
      </c>
      <c r="AB210" s="6">
        <f>Orders_C[[#This Row],[Quantity]]*Orders_C[[#This Row],[Unit_Price]]*(1-Orders_C[[#This Row],[Discount %]])+Orders_C[[#This Row],[Tax]]</f>
        <v>199.79999999999998</v>
      </c>
      <c r="AC210" s="9">
        <f>(Orders_C[[#This Row],[Unit_Price]]*Orders_C[[#This Row],[Quantity]])-Orders_C[[#This Row],[Discount]]+Orders_C[[#This Row],[Tax]]</f>
        <v>218.1</v>
      </c>
      <c r="AD210" t="str">
        <f>IF(COUNTIF(Orders_C[[#All],[Customer_ID]],Orders_C[[#This Row],[Customer_ID]])&gt;1,"Repeat","New")</f>
        <v>Repeat</v>
      </c>
      <c r="AE210" t="str" cm="1">
        <f t="array" ref="AE210">_xlfn.XLOOKUP(Orders_C[[#This Row],[Store_ID]],Stores_c[[#All],[Store_ID]],Stores_c[[#All],[City]])</f>
        <v>Lake Nicholasburgh</v>
      </c>
      <c r="AF210" t="str" cm="1">
        <f t="array" ref="AF210">_xlfn.XLOOKUP(Orders_C[[#This Row],[Store_ID]],Stores_c[[#All],[Store_ID]],Stores_c[[#All],[Manager_Name]])</f>
        <v>Maurice Garcia</v>
      </c>
      <c r="AG210" t="str" cm="1">
        <f t="array" ref="AG210">_xlfn.XLOOKUP(Orders_C[[#This Row],[Store_ID]],Stores_c[[#All],[Store_ID]],Stores_c[[#All],[Store_Type]])</f>
        <v>Mall</v>
      </c>
    </row>
    <row r="211" spans="1:33" x14ac:dyDescent="0.25">
      <c r="A211">
        <v>7844</v>
      </c>
      <c r="B211" s="1">
        <v>45860</v>
      </c>
      <c r="C211" s="2">
        <v>0.49596064814814816</v>
      </c>
      <c r="D211">
        <v>1178</v>
      </c>
      <c r="E211">
        <v>218</v>
      </c>
      <c r="F211">
        <v>413</v>
      </c>
      <c r="G211">
        <v>338</v>
      </c>
      <c r="H211">
        <v>1</v>
      </c>
      <c r="I211">
        <v>211</v>
      </c>
      <c r="J211">
        <v>10</v>
      </c>
      <c r="K211">
        <v>10.55</v>
      </c>
      <c r="L211">
        <v>211.55</v>
      </c>
      <c r="M211" t="s">
        <v>19</v>
      </c>
      <c r="N211" t="s">
        <v>22</v>
      </c>
      <c r="O211">
        <v>57</v>
      </c>
      <c r="P211">
        <v>1</v>
      </c>
      <c r="Q211" t="s">
        <v>1867</v>
      </c>
      <c r="R211">
        <v>508</v>
      </c>
      <c r="S211" s="3">
        <v>0.1</v>
      </c>
      <c r="T211" s="6">
        <v>84.950000000000017</v>
      </c>
      <c r="U211" t="s">
        <v>6341</v>
      </c>
      <c r="V211">
        <v>2025</v>
      </c>
      <c r="W211" t="s">
        <v>6331</v>
      </c>
      <c r="X211" t="str">
        <f>_xlfn.XLOOKUP(Orders_C[[#This Row],[Product_ID]],Products_C[Product_ID],Products_C[Product_Name])</f>
        <v>Chicken Wings</v>
      </c>
      <c r="Y211" t="str">
        <f>_xlfn.XLOOKUP(Orders_C[[#This Row],[Product_ID]],Products_C[Product_ID],Products_C[Category])</f>
        <v>Burger</v>
      </c>
      <c r="Z211" t="str">
        <f>_xlfn.XLOOKUP(Orders_C[[#This Row],[Store_ID]],Stores_c[Store_ID],Stores_c[City])</f>
        <v>East Johnport</v>
      </c>
      <c r="AA211" t="str">
        <f>_xlfn.XLOOKUP(Orders_C[[#This Row],[Customer_ID]],Customers_c[Customer_ID],Customers_c[Customer_Name])</f>
        <v>Michael Gray</v>
      </c>
      <c r="AB211" s="6">
        <f>Orders_C[[#This Row],[Quantity]]*Orders_C[[#This Row],[Unit_Price]]*(1-Orders_C[[#This Row],[Discount %]])+Orders_C[[#This Row],[Tax]]</f>
        <v>200.45000000000002</v>
      </c>
      <c r="AC211" s="9">
        <f>(Orders_C[[#This Row],[Unit_Price]]*Orders_C[[#This Row],[Quantity]])-Orders_C[[#This Row],[Discount]]+Orders_C[[#This Row],[Tax]]</f>
        <v>211.55</v>
      </c>
      <c r="AD211" t="str">
        <f>IF(COUNTIF(Orders_C[[#All],[Customer_ID]],Orders_C[[#This Row],[Customer_ID]])&gt;1,"Repeat","New")</f>
        <v>Repeat</v>
      </c>
      <c r="AE211" t="str" cm="1">
        <f t="array" ref="AE211">_xlfn.XLOOKUP(Orders_C[[#This Row],[Store_ID]],Stores_c[[#All],[Store_ID]],Stores_c[[#All],[City]])</f>
        <v>East Johnport</v>
      </c>
      <c r="AF211" t="str" cm="1">
        <f t="array" ref="AF211">_xlfn.XLOOKUP(Orders_C[[#This Row],[Store_ID]],Stores_c[[#All],[Store_ID]],Stores_c[[#All],[Manager_Name]])</f>
        <v>Mr. Matthew Murillo III</v>
      </c>
      <c r="AG211" t="str" cm="1">
        <f t="array" ref="AG211">_xlfn.XLOOKUP(Orders_C[[#This Row],[Store_ID]],Stores_c[[#All],[Store_ID]],Stores_c[[#All],[Store_Type]])</f>
        <v>Street</v>
      </c>
    </row>
    <row r="212" spans="1:33" x14ac:dyDescent="0.25">
      <c r="A212">
        <v>9328</v>
      </c>
      <c r="B212" s="1">
        <v>45720</v>
      </c>
      <c r="C212" s="2">
        <v>0.45043981481481482</v>
      </c>
      <c r="D212">
        <v>1941</v>
      </c>
      <c r="E212">
        <v>221</v>
      </c>
      <c r="F212">
        <v>528</v>
      </c>
      <c r="G212">
        <v>320</v>
      </c>
      <c r="H212">
        <v>1</v>
      </c>
      <c r="I212">
        <v>200</v>
      </c>
      <c r="J212">
        <v>5</v>
      </c>
      <c r="K212">
        <v>10</v>
      </c>
      <c r="L212">
        <v>205</v>
      </c>
      <c r="M212" t="s">
        <v>19</v>
      </c>
      <c r="N212" t="s">
        <v>21</v>
      </c>
      <c r="O212">
        <v>30</v>
      </c>
      <c r="P212">
        <v>5</v>
      </c>
      <c r="Q212" t="s">
        <v>3351</v>
      </c>
      <c r="R212">
        <v>509</v>
      </c>
      <c r="S212" s="3">
        <v>0.05</v>
      </c>
      <c r="T212" s="6">
        <v>85</v>
      </c>
      <c r="U212" t="s">
        <v>6334</v>
      </c>
      <c r="V212">
        <v>2025</v>
      </c>
      <c r="W212" t="s">
        <v>6329</v>
      </c>
      <c r="X212" t="str">
        <f>_xlfn.XLOOKUP(Orders_C[[#This Row],[Product_ID]],Products_C[Product_ID],Products_C[Product_Name])</f>
        <v>Rice Bowl</v>
      </c>
      <c r="Y212" t="str">
        <f>_xlfn.XLOOKUP(Orders_C[[#This Row],[Product_ID]],Products_C[Product_ID],Products_C[Category])</f>
        <v>Beverage</v>
      </c>
      <c r="Z212" t="str">
        <f>_xlfn.XLOOKUP(Orders_C[[#This Row],[Store_ID]],Stores_c[Store_ID],Stores_c[City])</f>
        <v>Port Barbarabury</v>
      </c>
      <c r="AA212" t="str">
        <f>_xlfn.XLOOKUP(Orders_C[[#This Row],[Customer_ID]],Customers_c[Customer_ID],Customers_c[Customer_Name])</f>
        <v>Crystal Riley</v>
      </c>
      <c r="AB212" s="6">
        <f>Orders_C[[#This Row],[Quantity]]*Orders_C[[#This Row],[Unit_Price]]*(1-Orders_C[[#This Row],[Discount %]])+Orders_C[[#This Row],[Tax]]</f>
        <v>200</v>
      </c>
      <c r="AC212" s="9">
        <f>(Orders_C[[#This Row],[Unit_Price]]*Orders_C[[#This Row],[Quantity]])-Orders_C[[#This Row],[Discount]]+Orders_C[[#This Row],[Tax]]</f>
        <v>205</v>
      </c>
      <c r="AD212" t="str">
        <f>IF(COUNTIF(Orders_C[[#All],[Customer_ID]],Orders_C[[#This Row],[Customer_ID]])&gt;1,"Repeat","New")</f>
        <v>Repeat</v>
      </c>
      <c r="AE212" t="str" cm="1">
        <f t="array" ref="AE212">_xlfn.XLOOKUP(Orders_C[[#This Row],[Store_ID]],Stores_c[[#All],[Store_ID]],Stores_c[[#All],[City]])</f>
        <v>Port Barbarabury</v>
      </c>
      <c r="AF212" t="str" cm="1">
        <f t="array" ref="AF212">_xlfn.XLOOKUP(Orders_C[[#This Row],[Store_ID]],Stores_c[[#All],[Store_ID]],Stores_c[[#All],[Manager_Name]])</f>
        <v>Edward Nguyen</v>
      </c>
      <c r="AG212" t="str" cm="1">
        <f t="array" ref="AG212">_xlfn.XLOOKUP(Orders_C[[#This Row],[Store_ID]],Stores_c[[#All],[Store_ID]],Stores_c[[#All],[Store_Type]])</f>
        <v>Street</v>
      </c>
    </row>
    <row r="213" spans="1:33" x14ac:dyDescent="0.25">
      <c r="A213">
        <v>10278</v>
      </c>
      <c r="B213" s="1">
        <v>45767</v>
      </c>
      <c r="C213" s="2">
        <v>0.4440277777777778</v>
      </c>
      <c r="D213">
        <v>1633</v>
      </c>
      <c r="E213">
        <v>223</v>
      </c>
      <c r="F213">
        <v>404</v>
      </c>
      <c r="G213">
        <v>301</v>
      </c>
      <c r="H213">
        <v>1</v>
      </c>
      <c r="I213">
        <v>200</v>
      </c>
      <c r="J213">
        <v>5</v>
      </c>
      <c r="K213">
        <v>10</v>
      </c>
      <c r="L213">
        <v>205</v>
      </c>
      <c r="M213" t="s">
        <v>20</v>
      </c>
      <c r="N213" t="s">
        <v>22</v>
      </c>
      <c r="O213">
        <v>39</v>
      </c>
      <c r="P213">
        <v>2</v>
      </c>
      <c r="Q213" t="s">
        <v>4301</v>
      </c>
      <c r="R213">
        <v>501</v>
      </c>
      <c r="S213" s="3">
        <v>0.05</v>
      </c>
      <c r="T213" s="6">
        <v>85</v>
      </c>
      <c r="U213" t="s">
        <v>6337</v>
      </c>
      <c r="V213">
        <v>2025</v>
      </c>
      <c r="W213" t="s">
        <v>6329</v>
      </c>
      <c r="X213" t="str">
        <f>_xlfn.XLOOKUP(Orders_C[[#This Row],[Product_ID]],Products_C[Product_ID],Products_C[Product_Name])</f>
        <v>Krushers</v>
      </c>
      <c r="Y213" t="str">
        <f>_xlfn.XLOOKUP(Orders_C[[#This Row],[Product_ID]],Products_C[Product_ID],Products_C[Category])</f>
        <v>Burger</v>
      </c>
      <c r="Z213" t="str">
        <f>_xlfn.XLOOKUP(Orders_C[[#This Row],[Store_ID]],Stores_c[Store_ID],Stores_c[City])</f>
        <v>Chambershaven</v>
      </c>
      <c r="AA213" t="str">
        <f>_xlfn.XLOOKUP(Orders_C[[#This Row],[Customer_ID]],Customers_c[Customer_ID],Customers_c[Customer_Name])</f>
        <v>Charles Francis</v>
      </c>
      <c r="AB213" s="6">
        <f>Orders_C[[#This Row],[Quantity]]*Orders_C[[#This Row],[Unit_Price]]*(1-Orders_C[[#This Row],[Discount %]])+Orders_C[[#This Row],[Tax]]</f>
        <v>200</v>
      </c>
      <c r="AC213" s="9">
        <f>(Orders_C[[#This Row],[Unit_Price]]*Orders_C[[#This Row],[Quantity]])-Orders_C[[#This Row],[Discount]]+Orders_C[[#This Row],[Tax]]</f>
        <v>205</v>
      </c>
      <c r="AD213" t="str">
        <f>IF(COUNTIF(Orders_C[[#All],[Customer_ID]],Orders_C[[#This Row],[Customer_ID]])&gt;1,"Repeat","New")</f>
        <v>Repeat</v>
      </c>
      <c r="AE213" t="str" cm="1">
        <f t="array" ref="AE213">_xlfn.XLOOKUP(Orders_C[[#This Row],[Store_ID]],Stores_c[[#All],[Store_ID]],Stores_c[[#All],[City]])</f>
        <v>Chambershaven</v>
      </c>
      <c r="AF213" t="str" cm="1">
        <f t="array" ref="AF213">_xlfn.XLOOKUP(Orders_C[[#This Row],[Store_ID]],Stores_c[[#All],[Store_ID]],Stores_c[[#All],[Manager_Name]])</f>
        <v>Virginia Webster</v>
      </c>
      <c r="AG213" t="str" cm="1">
        <f t="array" ref="AG213">_xlfn.XLOOKUP(Orders_C[[#This Row],[Store_ID]],Stores_c[[#All],[Store_ID]],Stores_c[[#All],[Store_Type]])</f>
        <v>Street</v>
      </c>
    </row>
    <row r="214" spans="1:33" x14ac:dyDescent="0.25">
      <c r="A214">
        <v>7557</v>
      </c>
      <c r="B214" s="1">
        <v>45985</v>
      </c>
      <c r="C214" s="2">
        <v>0.5044791666666667</v>
      </c>
      <c r="D214">
        <v>1466</v>
      </c>
      <c r="E214">
        <v>208</v>
      </c>
      <c r="F214">
        <v>488</v>
      </c>
      <c r="G214">
        <v>314</v>
      </c>
      <c r="H214">
        <v>1</v>
      </c>
      <c r="I214">
        <v>189</v>
      </c>
      <c r="J214">
        <v>0</v>
      </c>
      <c r="K214">
        <v>9.4500000000000011</v>
      </c>
      <c r="L214">
        <v>198.45</v>
      </c>
      <c r="M214" t="s">
        <v>18</v>
      </c>
      <c r="N214" t="s">
        <v>23</v>
      </c>
      <c r="O214">
        <v>13</v>
      </c>
      <c r="P214">
        <v>1</v>
      </c>
      <c r="Q214" t="s">
        <v>1580</v>
      </c>
      <c r="R214">
        <v>507</v>
      </c>
      <c r="S214" s="3">
        <v>0</v>
      </c>
      <c r="T214" s="6">
        <v>85.05</v>
      </c>
      <c r="U214" t="s">
        <v>6336</v>
      </c>
      <c r="V214">
        <v>2025</v>
      </c>
      <c r="W214" t="s">
        <v>6333</v>
      </c>
      <c r="X214" t="str">
        <f>_xlfn.XLOOKUP(Orders_C[[#This Row],[Product_ID]],Products_C[Product_ID],Products_C[Product_Name])</f>
        <v>Wrap</v>
      </c>
      <c r="Y214" t="str">
        <f>_xlfn.XLOOKUP(Orders_C[[#This Row],[Product_ID]],Products_C[Product_ID],Products_C[Category])</f>
        <v>Burger</v>
      </c>
      <c r="Z214" t="str">
        <f>_xlfn.XLOOKUP(Orders_C[[#This Row],[Store_ID]],Stores_c[Store_ID],Stores_c[City])</f>
        <v>Tracyview</v>
      </c>
      <c r="AA214" t="str">
        <f>_xlfn.XLOOKUP(Orders_C[[#This Row],[Customer_ID]],Customers_c[Customer_ID],Customers_c[Customer_Name])</f>
        <v>Tony Ruiz</v>
      </c>
      <c r="AB214" s="6">
        <f>Orders_C[[#This Row],[Quantity]]*Orders_C[[#This Row],[Unit_Price]]*(1-Orders_C[[#This Row],[Discount %]])+Orders_C[[#This Row],[Tax]]</f>
        <v>198.45</v>
      </c>
      <c r="AC214" s="9">
        <f>(Orders_C[[#This Row],[Unit_Price]]*Orders_C[[#This Row],[Quantity]])-Orders_C[[#This Row],[Discount]]+Orders_C[[#This Row],[Tax]]</f>
        <v>198.45</v>
      </c>
      <c r="AD214" t="str">
        <f>IF(COUNTIF(Orders_C[[#All],[Customer_ID]],Orders_C[[#This Row],[Customer_ID]])&gt;1,"Repeat","New")</f>
        <v>Repeat</v>
      </c>
      <c r="AE214" t="str" cm="1">
        <f t="array" ref="AE214">_xlfn.XLOOKUP(Orders_C[[#This Row],[Store_ID]],Stores_c[[#All],[Store_ID]],Stores_c[[#All],[City]])</f>
        <v>Tracyview</v>
      </c>
      <c r="AF214" t="str" cm="1">
        <f t="array" ref="AF214">_xlfn.XLOOKUP(Orders_C[[#This Row],[Store_ID]],Stores_c[[#All],[Store_ID]],Stores_c[[#All],[Manager_Name]])</f>
        <v>Jeremiah Lee</v>
      </c>
      <c r="AG214" t="str" cm="1">
        <f t="array" ref="AG214">_xlfn.XLOOKUP(Orders_C[[#This Row],[Store_ID]],Stores_c[[#All],[Store_ID]],Stores_c[[#All],[Store_Type]])</f>
        <v>Mall</v>
      </c>
    </row>
    <row r="215" spans="1:33" x14ac:dyDescent="0.25">
      <c r="A215">
        <v>7928</v>
      </c>
      <c r="B215" s="1">
        <v>45740</v>
      </c>
      <c r="C215" s="2">
        <v>0.3517824074074074</v>
      </c>
      <c r="D215">
        <v>1326</v>
      </c>
      <c r="E215">
        <v>218</v>
      </c>
      <c r="F215">
        <v>451</v>
      </c>
      <c r="G215">
        <v>315</v>
      </c>
      <c r="H215">
        <v>1</v>
      </c>
      <c r="I215">
        <v>223</v>
      </c>
      <c r="J215">
        <v>15</v>
      </c>
      <c r="K215">
        <v>11.15</v>
      </c>
      <c r="L215">
        <v>219.15</v>
      </c>
      <c r="M215" t="s">
        <v>20</v>
      </c>
      <c r="N215" t="s">
        <v>21</v>
      </c>
      <c r="O215">
        <v>21</v>
      </c>
      <c r="P215">
        <v>1</v>
      </c>
      <c r="Q215" t="s">
        <v>1951</v>
      </c>
      <c r="R215">
        <v>504</v>
      </c>
      <c r="S215" s="3">
        <v>0.15</v>
      </c>
      <c r="T215" s="6">
        <v>85.350000000000023</v>
      </c>
      <c r="U215" t="s">
        <v>6334</v>
      </c>
      <c r="V215">
        <v>2025</v>
      </c>
      <c r="W215" t="s">
        <v>6329</v>
      </c>
      <c r="X215" t="str">
        <f>_xlfn.XLOOKUP(Orders_C[[#This Row],[Product_ID]],Products_C[Product_ID],Products_C[Product_Name])</f>
        <v>Popcorn Chicken</v>
      </c>
      <c r="Y215" t="str">
        <f>_xlfn.XLOOKUP(Orders_C[[#This Row],[Product_ID]],Products_C[Product_ID],Products_C[Category])</f>
        <v>Beverage</v>
      </c>
      <c r="Z215" t="str">
        <f>_xlfn.XLOOKUP(Orders_C[[#This Row],[Store_ID]],Stores_c[Store_ID],Stores_c[City])</f>
        <v>East Johnport</v>
      </c>
      <c r="AA215" t="str">
        <f>_xlfn.XLOOKUP(Orders_C[[#This Row],[Customer_ID]],Customers_c[Customer_ID],Customers_c[Customer_Name])</f>
        <v>Duane Morrow</v>
      </c>
      <c r="AB215" s="6">
        <f>Orders_C[[#This Row],[Quantity]]*Orders_C[[#This Row],[Unit_Price]]*(1-Orders_C[[#This Row],[Discount %]])+Orders_C[[#This Row],[Tax]]</f>
        <v>200.7</v>
      </c>
      <c r="AC215" s="9">
        <f>(Orders_C[[#This Row],[Unit_Price]]*Orders_C[[#This Row],[Quantity]])-Orders_C[[#This Row],[Discount]]+Orders_C[[#This Row],[Tax]]</f>
        <v>219.15</v>
      </c>
      <c r="AD215" t="str">
        <f>IF(COUNTIF(Orders_C[[#All],[Customer_ID]],Orders_C[[#This Row],[Customer_ID]])&gt;1,"Repeat","New")</f>
        <v>Repeat</v>
      </c>
      <c r="AE215" t="str" cm="1">
        <f t="array" ref="AE215">_xlfn.XLOOKUP(Orders_C[[#This Row],[Store_ID]],Stores_c[[#All],[Store_ID]],Stores_c[[#All],[City]])</f>
        <v>East Johnport</v>
      </c>
      <c r="AF215" t="str" cm="1">
        <f t="array" ref="AF215">_xlfn.XLOOKUP(Orders_C[[#This Row],[Store_ID]],Stores_c[[#All],[Store_ID]],Stores_c[[#All],[Manager_Name]])</f>
        <v>Mr. Matthew Murillo III</v>
      </c>
      <c r="AG215" t="str" cm="1">
        <f t="array" ref="AG215">_xlfn.XLOOKUP(Orders_C[[#This Row],[Store_ID]],Stores_c[[#All],[Store_ID]],Stores_c[[#All],[Store_Type]])</f>
        <v>Street</v>
      </c>
    </row>
    <row r="216" spans="1:33" x14ac:dyDescent="0.25">
      <c r="A216">
        <v>8586</v>
      </c>
      <c r="B216" s="1">
        <v>45818</v>
      </c>
      <c r="C216" s="2">
        <v>0.13673611111111111</v>
      </c>
      <c r="D216">
        <v>1787</v>
      </c>
      <c r="E216">
        <v>216</v>
      </c>
      <c r="F216">
        <v>481</v>
      </c>
      <c r="G216">
        <v>332</v>
      </c>
      <c r="H216">
        <v>1</v>
      </c>
      <c r="I216">
        <v>223</v>
      </c>
      <c r="J216">
        <v>15</v>
      </c>
      <c r="K216">
        <v>11.15</v>
      </c>
      <c r="L216">
        <v>219.15</v>
      </c>
      <c r="M216" t="s">
        <v>20</v>
      </c>
      <c r="N216" t="s">
        <v>23</v>
      </c>
      <c r="O216">
        <v>12</v>
      </c>
      <c r="P216">
        <v>3</v>
      </c>
      <c r="Q216" t="s">
        <v>2609</v>
      </c>
      <c r="R216">
        <v>509</v>
      </c>
      <c r="S216" s="3">
        <v>0.15</v>
      </c>
      <c r="T216" s="6">
        <v>85.350000000000023</v>
      </c>
      <c r="U216" t="s">
        <v>6340</v>
      </c>
      <c r="V216">
        <v>2025</v>
      </c>
      <c r="W216" t="s">
        <v>6333</v>
      </c>
      <c r="X216" t="str">
        <f>_xlfn.XLOOKUP(Orders_C[[#This Row],[Product_ID]],Products_C[Product_ID],Products_C[Product_Name])</f>
        <v>Zinger Burger</v>
      </c>
      <c r="Y216" t="str">
        <f>_xlfn.XLOOKUP(Orders_C[[#This Row],[Product_ID]],Products_C[Product_ID],Products_C[Category])</f>
        <v>Beverage</v>
      </c>
      <c r="Z216" t="str">
        <f>_xlfn.XLOOKUP(Orders_C[[#This Row],[Store_ID]],Stores_c[Store_ID],Stores_c[City])</f>
        <v>Garciaview</v>
      </c>
      <c r="AA216" t="str">
        <f>_xlfn.XLOOKUP(Orders_C[[#This Row],[Customer_ID]],Customers_c[Customer_ID],Customers_c[Customer_Name])</f>
        <v>Alvin Brown</v>
      </c>
      <c r="AB216" s="6">
        <f>Orders_C[[#This Row],[Quantity]]*Orders_C[[#This Row],[Unit_Price]]*(1-Orders_C[[#This Row],[Discount %]])+Orders_C[[#This Row],[Tax]]</f>
        <v>200.7</v>
      </c>
      <c r="AC216" s="9">
        <f>(Orders_C[[#This Row],[Unit_Price]]*Orders_C[[#This Row],[Quantity]])-Orders_C[[#This Row],[Discount]]+Orders_C[[#This Row],[Tax]]</f>
        <v>219.15</v>
      </c>
      <c r="AD216" t="str">
        <f>IF(COUNTIF(Orders_C[[#All],[Customer_ID]],Orders_C[[#This Row],[Customer_ID]])&gt;1,"Repeat","New")</f>
        <v>Repeat</v>
      </c>
      <c r="AE216" t="str" cm="1">
        <f t="array" ref="AE216">_xlfn.XLOOKUP(Orders_C[[#This Row],[Store_ID]],Stores_c[[#All],[Store_ID]],Stores_c[[#All],[City]])</f>
        <v>Garciaview</v>
      </c>
      <c r="AF216" t="str" cm="1">
        <f t="array" ref="AF216">_xlfn.XLOOKUP(Orders_C[[#This Row],[Store_ID]],Stores_c[[#All],[Store_ID]],Stores_c[[#All],[Manager_Name]])</f>
        <v>Karina Washington</v>
      </c>
      <c r="AG216" t="str" cm="1">
        <f t="array" ref="AG216">_xlfn.XLOOKUP(Orders_C[[#This Row],[Store_ID]],Stores_c[[#All],[Store_ID]],Stores_c[[#All],[Store_Type]])</f>
        <v>Drive-Thru</v>
      </c>
    </row>
    <row r="217" spans="1:33" x14ac:dyDescent="0.25">
      <c r="A217">
        <v>6836</v>
      </c>
      <c r="B217" s="1">
        <v>45911</v>
      </c>
      <c r="C217" s="2">
        <v>0.24980324074074073</v>
      </c>
      <c r="D217">
        <v>1434</v>
      </c>
      <c r="E217">
        <v>206</v>
      </c>
      <c r="F217">
        <v>525</v>
      </c>
      <c r="G217">
        <v>331</v>
      </c>
      <c r="H217">
        <v>1</v>
      </c>
      <c r="I217">
        <v>201</v>
      </c>
      <c r="J217">
        <v>5</v>
      </c>
      <c r="K217">
        <v>10.050000000000001</v>
      </c>
      <c r="L217">
        <v>206.05</v>
      </c>
      <c r="M217" t="s">
        <v>19</v>
      </c>
      <c r="N217" t="s">
        <v>23</v>
      </c>
      <c r="O217">
        <v>40</v>
      </c>
      <c r="P217">
        <v>5</v>
      </c>
      <c r="Q217" t="s">
        <v>859</v>
      </c>
      <c r="R217">
        <v>501</v>
      </c>
      <c r="S217" s="3">
        <v>0.05</v>
      </c>
      <c r="T217" s="6">
        <v>85.450000000000017</v>
      </c>
      <c r="U217" t="s">
        <v>6335</v>
      </c>
      <c r="V217">
        <v>2025</v>
      </c>
      <c r="W217" t="s">
        <v>6329</v>
      </c>
      <c r="X217" t="str">
        <f>_xlfn.XLOOKUP(Orders_C[[#This Row],[Product_ID]],Products_C[Product_ID],Products_C[Product_Name])</f>
        <v>Chicken Bucket</v>
      </c>
      <c r="Y217" t="str">
        <f>_xlfn.XLOOKUP(Orders_C[[#This Row],[Product_ID]],Products_C[Product_ID],Products_C[Category])</f>
        <v>Beverage</v>
      </c>
      <c r="Z217" t="str">
        <f>_xlfn.XLOOKUP(Orders_C[[#This Row],[Store_ID]],Stores_c[Store_ID],Stores_c[City])</f>
        <v>West Matthew</v>
      </c>
      <c r="AA217" t="str">
        <f>_xlfn.XLOOKUP(Orders_C[[#This Row],[Customer_ID]],Customers_c[Customer_ID],Customers_c[Customer_Name])</f>
        <v>Cheryl Wheeler</v>
      </c>
      <c r="AB217" s="6">
        <f>Orders_C[[#This Row],[Quantity]]*Orders_C[[#This Row],[Unit_Price]]*(1-Orders_C[[#This Row],[Discount %]])+Orders_C[[#This Row],[Tax]]</f>
        <v>201</v>
      </c>
      <c r="AC217" s="9">
        <f>(Orders_C[[#This Row],[Unit_Price]]*Orders_C[[#This Row],[Quantity]])-Orders_C[[#This Row],[Discount]]+Orders_C[[#This Row],[Tax]]</f>
        <v>206.05</v>
      </c>
      <c r="AD217" t="str">
        <f>IF(COUNTIF(Orders_C[[#All],[Customer_ID]],Orders_C[[#This Row],[Customer_ID]])&gt;1,"Repeat","New")</f>
        <v>Repeat</v>
      </c>
      <c r="AE217" t="str" cm="1">
        <f t="array" ref="AE217">_xlfn.XLOOKUP(Orders_C[[#This Row],[Store_ID]],Stores_c[[#All],[Store_ID]],Stores_c[[#All],[City]])</f>
        <v>West Matthew</v>
      </c>
      <c r="AF217" t="str" cm="1">
        <f t="array" ref="AF217">_xlfn.XLOOKUP(Orders_C[[#This Row],[Store_ID]],Stores_c[[#All],[Store_ID]],Stores_c[[#All],[Manager_Name]])</f>
        <v>Miguel Kidd</v>
      </c>
      <c r="AG217" t="str" cm="1">
        <f t="array" ref="AG217">_xlfn.XLOOKUP(Orders_C[[#This Row],[Store_ID]],Stores_c[[#All],[Store_ID]],Stores_c[[#All],[Store_Type]])</f>
        <v>Drive-Thru</v>
      </c>
    </row>
    <row r="218" spans="1:33" x14ac:dyDescent="0.25">
      <c r="A218">
        <v>8734</v>
      </c>
      <c r="B218" s="1">
        <v>45858</v>
      </c>
      <c r="C218" s="2">
        <v>0.2669212962962963</v>
      </c>
      <c r="D218">
        <v>1796</v>
      </c>
      <c r="E218">
        <v>201</v>
      </c>
      <c r="F218">
        <v>517</v>
      </c>
      <c r="G218">
        <v>316</v>
      </c>
      <c r="H218">
        <v>1</v>
      </c>
      <c r="I218">
        <v>190</v>
      </c>
      <c r="J218">
        <v>0</v>
      </c>
      <c r="K218">
        <v>9.5</v>
      </c>
      <c r="L218">
        <v>199.5</v>
      </c>
      <c r="M218" t="s">
        <v>19</v>
      </c>
      <c r="N218" t="s">
        <v>21</v>
      </c>
      <c r="O218">
        <v>43</v>
      </c>
      <c r="P218">
        <v>4</v>
      </c>
      <c r="Q218" t="s">
        <v>2757</v>
      </c>
      <c r="R218">
        <v>507</v>
      </c>
      <c r="S218" s="3">
        <v>0</v>
      </c>
      <c r="T218" s="6">
        <v>85.5</v>
      </c>
      <c r="U218" t="s">
        <v>6341</v>
      </c>
      <c r="V218">
        <v>2025</v>
      </c>
      <c r="W218" t="s">
        <v>6331</v>
      </c>
      <c r="X218" t="str">
        <f>_xlfn.XLOOKUP(Orders_C[[#This Row],[Product_ID]],Products_C[Product_ID],Products_C[Product_Name])</f>
        <v>Popcorn Chicken</v>
      </c>
      <c r="Y218" t="str">
        <f>_xlfn.XLOOKUP(Orders_C[[#This Row],[Product_ID]],Products_C[Product_ID],Products_C[Category])</f>
        <v>Dessert</v>
      </c>
      <c r="Z218" t="str">
        <f>_xlfn.XLOOKUP(Orders_C[[#This Row],[Store_ID]],Stores_c[Store_ID],Stores_c[City])</f>
        <v>Lake Nicholasburgh</v>
      </c>
      <c r="AA218" t="str">
        <f>_xlfn.XLOOKUP(Orders_C[[#This Row],[Customer_ID]],Customers_c[Customer_ID],Customers_c[Customer_Name])</f>
        <v>Timothy Robinson</v>
      </c>
      <c r="AB218" s="6">
        <f>Orders_C[[#This Row],[Quantity]]*Orders_C[[#This Row],[Unit_Price]]*(1-Orders_C[[#This Row],[Discount %]])+Orders_C[[#This Row],[Tax]]</f>
        <v>199.5</v>
      </c>
      <c r="AC218" s="9">
        <f>(Orders_C[[#This Row],[Unit_Price]]*Orders_C[[#This Row],[Quantity]])-Orders_C[[#This Row],[Discount]]+Orders_C[[#This Row],[Tax]]</f>
        <v>199.5</v>
      </c>
      <c r="AD218" t="str">
        <f>IF(COUNTIF(Orders_C[[#All],[Customer_ID]],Orders_C[[#This Row],[Customer_ID]])&gt;1,"Repeat","New")</f>
        <v>Repeat</v>
      </c>
      <c r="AE218" t="str" cm="1">
        <f t="array" ref="AE218">_xlfn.XLOOKUP(Orders_C[[#This Row],[Store_ID]],Stores_c[[#All],[Store_ID]],Stores_c[[#All],[City]])</f>
        <v>Lake Nicholasburgh</v>
      </c>
      <c r="AF218" t="str" cm="1">
        <f t="array" ref="AF218">_xlfn.XLOOKUP(Orders_C[[#This Row],[Store_ID]],Stores_c[[#All],[Store_ID]],Stores_c[[#All],[Manager_Name]])</f>
        <v>Maurice Garcia</v>
      </c>
      <c r="AG218" t="str" cm="1">
        <f t="array" ref="AG218">_xlfn.XLOOKUP(Orders_C[[#This Row],[Store_ID]],Stores_c[[#All],[Store_ID]],Stores_c[[#All],[Store_Type]])</f>
        <v>Mall</v>
      </c>
    </row>
    <row r="219" spans="1:33" x14ac:dyDescent="0.25">
      <c r="A219">
        <v>9905</v>
      </c>
      <c r="B219" s="1">
        <v>45998</v>
      </c>
      <c r="C219" s="2">
        <v>3.246527777777778E-2</v>
      </c>
      <c r="D219">
        <v>1444</v>
      </c>
      <c r="E219">
        <v>212</v>
      </c>
      <c r="F219">
        <v>504</v>
      </c>
      <c r="G219">
        <v>323</v>
      </c>
      <c r="H219">
        <v>1</v>
      </c>
      <c r="I219">
        <v>190</v>
      </c>
      <c r="J219">
        <v>0</v>
      </c>
      <c r="K219">
        <v>9.5</v>
      </c>
      <c r="L219">
        <v>199.5</v>
      </c>
      <c r="M219" t="s">
        <v>18</v>
      </c>
      <c r="N219" t="s">
        <v>21</v>
      </c>
      <c r="O219">
        <v>55</v>
      </c>
      <c r="P219">
        <v>1</v>
      </c>
      <c r="Q219" t="s">
        <v>3928</v>
      </c>
      <c r="R219">
        <v>501</v>
      </c>
      <c r="S219" s="3">
        <v>0</v>
      </c>
      <c r="T219" s="6">
        <v>85.5</v>
      </c>
      <c r="U219" t="s">
        <v>6328</v>
      </c>
      <c r="V219">
        <v>2025</v>
      </c>
      <c r="W219" t="s">
        <v>6331</v>
      </c>
      <c r="X219" t="str">
        <f>_xlfn.XLOOKUP(Orders_C[[#This Row],[Product_ID]],Products_C[Product_ID],Products_C[Product_Name])</f>
        <v>Rice Bowl</v>
      </c>
      <c r="Y219" t="str">
        <f>_xlfn.XLOOKUP(Orders_C[[#This Row],[Product_ID]],Products_C[Product_ID],Products_C[Category])</f>
        <v>Beverage</v>
      </c>
      <c r="Z219" t="str">
        <f>_xlfn.XLOOKUP(Orders_C[[#This Row],[Store_ID]],Stores_c[Store_ID],Stores_c[City])</f>
        <v>Andrewview</v>
      </c>
      <c r="AA219" t="str">
        <f>_xlfn.XLOOKUP(Orders_C[[#This Row],[Customer_ID]],Customers_c[Customer_ID],Customers_c[Customer_Name])</f>
        <v>Heather Santos</v>
      </c>
      <c r="AB219" s="6">
        <f>Orders_C[[#This Row],[Quantity]]*Orders_C[[#This Row],[Unit_Price]]*(1-Orders_C[[#This Row],[Discount %]])+Orders_C[[#This Row],[Tax]]</f>
        <v>199.5</v>
      </c>
      <c r="AC219" s="9">
        <f>(Orders_C[[#This Row],[Unit_Price]]*Orders_C[[#This Row],[Quantity]])-Orders_C[[#This Row],[Discount]]+Orders_C[[#This Row],[Tax]]</f>
        <v>199.5</v>
      </c>
      <c r="AD219" t="str">
        <f>IF(COUNTIF(Orders_C[[#All],[Customer_ID]],Orders_C[[#This Row],[Customer_ID]])&gt;1,"Repeat","New")</f>
        <v>Repeat</v>
      </c>
      <c r="AE219" t="str" cm="1">
        <f t="array" ref="AE219">_xlfn.XLOOKUP(Orders_C[[#This Row],[Store_ID]],Stores_c[[#All],[Store_ID]],Stores_c[[#All],[City]])</f>
        <v>Andrewview</v>
      </c>
      <c r="AF219" t="str" cm="1">
        <f t="array" ref="AF219">_xlfn.XLOOKUP(Orders_C[[#This Row],[Store_ID]],Stores_c[[#All],[Store_ID]],Stores_c[[#All],[Manager_Name]])</f>
        <v>Alice Sutton</v>
      </c>
      <c r="AG219" t="str" cm="1">
        <f t="array" ref="AG219">_xlfn.XLOOKUP(Orders_C[[#This Row],[Store_ID]],Stores_c[[#All],[Store_ID]],Stores_c[[#All],[Store_Type]])</f>
        <v>Mall</v>
      </c>
    </row>
    <row r="220" spans="1:33" x14ac:dyDescent="0.25">
      <c r="A220">
        <v>6596</v>
      </c>
      <c r="B220" s="1">
        <v>45844</v>
      </c>
      <c r="C220" s="2">
        <v>0.3949537037037037</v>
      </c>
      <c r="D220">
        <v>1427</v>
      </c>
      <c r="E220">
        <v>223</v>
      </c>
      <c r="F220">
        <v>492</v>
      </c>
      <c r="G220">
        <v>337</v>
      </c>
      <c r="H220">
        <v>1</v>
      </c>
      <c r="I220">
        <v>213</v>
      </c>
      <c r="J220">
        <v>10</v>
      </c>
      <c r="K220">
        <v>10.65</v>
      </c>
      <c r="L220">
        <v>213.65</v>
      </c>
      <c r="M220" t="s">
        <v>19</v>
      </c>
      <c r="N220" t="s">
        <v>23</v>
      </c>
      <c r="O220">
        <v>59</v>
      </c>
      <c r="P220">
        <v>4</v>
      </c>
      <c r="Q220" t="s">
        <v>619</v>
      </c>
      <c r="R220">
        <v>509</v>
      </c>
      <c r="S220" s="3">
        <v>0.1</v>
      </c>
      <c r="T220" s="6">
        <v>85.850000000000009</v>
      </c>
      <c r="U220" t="s">
        <v>6341</v>
      </c>
      <c r="V220">
        <v>2025</v>
      </c>
      <c r="W220" t="s">
        <v>6331</v>
      </c>
      <c r="X220" t="str">
        <f>_xlfn.XLOOKUP(Orders_C[[#This Row],[Product_ID]],Products_C[Product_ID],Products_C[Product_Name])</f>
        <v>Chocolate Lava Cake</v>
      </c>
      <c r="Y220" t="str">
        <f>_xlfn.XLOOKUP(Orders_C[[#This Row],[Product_ID]],Products_C[Product_ID],Products_C[Category])</f>
        <v>Chicken</v>
      </c>
      <c r="Z220" t="str">
        <f>_xlfn.XLOOKUP(Orders_C[[#This Row],[Store_ID]],Stores_c[Store_ID],Stores_c[City])</f>
        <v>Chambershaven</v>
      </c>
      <c r="AA220" t="str">
        <f>_xlfn.XLOOKUP(Orders_C[[#This Row],[Customer_ID]],Customers_c[Customer_ID],Customers_c[Customer_Name])</f>
        <v>Brian Pratt</v>
      </c>
      <c r="AB220" s="6">
        <f>Orders_C[[#This Row],[Quantity]]*Orders_C[[#This Row],[Unit_Price]]*(1-Orders_C[[#This Row],[Discount %]])+Orders_C[[#This Row],[Tax]]</f>
        <v>202.35000000000002</v>
      </c>
      <c r="AC220" s="9">
        <f>(Orders_C[[#This Row],[Unit_Price]]*Orders_C[[#This Row],[Quantity]])-Orders_C[[#This Row],[Discount]]+Orders_C[[#This Row],[Tax]]</f>
        <v>213.65</v>
      </c>
      <c r="AD220" t="str">
        <f>IF(COUNTIF(Orders_C[[#All],[Customer_ID]],Orders_C[[#This Row],[Customer_ID]])&gt;1,"Repeat","New")</f>
        <v>Repeat</v>
      </c>
      <c r="AE220" t="str" cm="1">
        <f t="array" ref="AE220">_xlfn.XLOOKUP(Orders_C[[#This Row],[Store_ID]],Stores_c[[#All],[Store_ID]],Stores_c[[#All],[City]])</f>
        <v>Chambershaven</v>
      </c>
      <c r="AF220" t="str" cm="1">
        <f t="array" ref="AF220">_xlfn.XLOOKUP(Orders_C[[#This Row],[Store_ID]],Stores_c[[#All],[Store_ID]],Stores_c[[#All],[Manager_Name]])</f>
        <v>Virginia Webster</v>
      </c>
      <c r="AG220" t="str" cm="1">
        <f t="array" ref="AG220">_xlfn.XLOOKUP(Orders_C[[#This Row],[Store_ID]],Stores_c[[#All],[Store_ID]],Stores_c[[#All],[Store_Type]])</f>
        <v>Street</v>
      </c>
    </row>
    <row r="221" spans="1:33" x14ac:dyDescent="0.25">
      <c r="A221">
        <v>8619</v>
      </c>
      <c r="B221" s="1">
        <v>45720</v>
      </c>
      <c r="C221" s="2">
        <v>0.83688657407407407</v>
      </c>
      <c r="D221">
        <v>1966</v>
      </c>
      <c r="E221">
        <v>206</v>
      </c>
      <c r="F221">
        <v>514</v>
      </c>
      <c r="G221">
        <v>337</v>
      </c>
      <c r="H221">
        <v>1</v>
      </c>
      <c r="I221">
        <v>213</v>
      </c>
      <c r="J221">
        <v>10</v>
      </c>
      <c r="K221">
        <v>10.65</v>
      </c>
      <c r="L221">
        <v>213.65</v>
      </c>
      <c r="M221" t="s">
        <v>19</v>
      </c>
      <c r="N221" t="s">
        <v>22</v>
      </c>
      <c r="O221">
        <v>19</v>
      </c>
      <c r="P221">
        <v>5</v>
      </c>
      <c r="Q221" t="s">
        <v>2642</v>
      </c>
      <c r="R221">
        <v>507</v>
      </c>
      <c r="S221" s="3">
        <v>0.1</v>
      </c>
      <c r="T221" s="6">
        <v>85.850000000000009</v>
      </c>
      <c r="U221" t="s">
        <v>6334</v>
      </c>
      <c r="V221">
        <v>2025</v>
      </c>
      <c r="W221" t="s">
        <v>6333</v>
      </c>
      <c r="X221" t="str">
        <f>_xlfn.XLOOKUP(Orders_C[[#This Row],[Product_ID]],Products_C[Product_ID],Products_C[Product_Name])</f>
        <v>Chocolate Lava Cake</v>
      </c>
      <c r="Y221" t="str">
        <f>_xlfn.XLOOKUP(Orders_C[[#This Row],[Product_ID]],Products_C[Product_ID],Products_C[Category])</f>
        <v>Chicken</v>
      </c>
      <c r="Z221" t="str">
        <f>_xlfn.XLOOKUP(Orders_C[[#This Row],[Store_ID]],Stores_c[Store_ID],Stores_c[City])</f>
        <v>West Matthew</v>
      </c>
      <c r="AA221" t="str">
        <f>_xlfn.XLOOKUP(Orders_C[[#This Row],[Customer_ID]],Customers_c[Customer_ID],Customers_c[Customer_Name])</f>
        <v>Connie Russell</v>
      </c>
      <c r="AB221" s="6">
        <f>Orders_C[[#This Row],[Quantity]]*Orders_C[[#This Row],[Unit_Price]]*(1-Orders_C[[#This Row],[Discount %]])+Orders_C[[#This Row],[Tax]]</f>
        <v>202.35000000000002</v>
      </c>
      <c r="AC221" s="9">
        <f>(Orders_C[[#This Row],[Unit_Price]]*Orders_C[[#This Row],[Quantity]])-Orders_C[[#This Row],[Discount]]+Orders_C[[#This Row],[Tax]]</f>
        <v>213.65</v>
      </c>
      <c r="AD221" t="str">
        <f>IF(COUNTIF(Orders_C[[#All],[Customer_ID]],Orders_C[[#This Row],[Customer_ID]])&gt;1,"Repeat","New")</f>
        <v>Repeat</v>
      </c>
      <c r="AE221" t="str" cm="1">
        <f t="array" ref="AE221">_xlfn.XLOOKUP(Orders_C[[#This Row],[Store_ID]],Stores_c[[#All],[Store_ID]],Stores_c[[#All],[City]])</f>
        <v>West Matthew</v>
      </c>
      <c r="AF221" t="str" cm="1">
        <f t="array" ref="AF221">_xlfn.XLOOKUP(Orders_C[[#This Row],[Store_ID]],Stores_c[[#All],[Store_ID]],Stores_c[[#All],[Manager_Name]])</f>
        <v>Miguel Kidd</v>
      </c>
      <c r="AG221" t="str" cm="1">
        <f t="array" ref="AG221">_xlfn.XLOOKUP(Orders_C[[#This Row],[Store_ID]],Stores_c[[#All],[Store_ID]],Stores_c[[#All],[Store_Type]])</f>
        <v>Drive-Thru</v>
      </c>
    </row>
    <row r="222" spans="1:33" x14ac:dyDescent="0.25">
      <c r="A222">
        <v>6099</v>
      </c>
      <c r="B222" s="1">
        <v>45754</v>
      </c>
      <c r="C222" s="2">
        <v>0.8542939814814815</v>
      </c>
      <c r="D222">
        <v>1048</v>
      </c>
      <c r="E222">
        <v>220</v>
      </c>
      <c r="F222">
        <v>526</v>
      </c>
      <c r="G222">
        <v>333</v>
      </c>
      <c r="H222">
        <v>1</v>
      </c>
      <c r="I222">
        <v>203</v>
      </c>
      <c r="J222">
        <v>5</v>
      </c>
      <c r="K222">
        <v>10.15</v>
      </c>
      <c r="L222">
        <v>208.15</v>
      </c>
      <c r="M222" t="s">
        <v>18</v>
      </c>
      <c r="N222" t="s">
        <v>22</v>
      </c>
      <c r="O222">
        <v>12</v>
      </c>
      <c r="P222">
        <v>1</v>
      </c>
      <c r="Q222" t="s">
        <v>122</v>
      </c>
      <c r="R222">
        <v>505</v>
      </c>
      <c r="S222" s="3">
        <v>0.05</v>
      </c>
      <c r="T222" s="6">
        <v>86.350000000000009</v>
      </c>
      <c r="U222" t="s">
        <v>6337</v>
      </c>
      <c r="V222">
        <v>2025</v>
      </c>
      <c r="W222" t="s">
        <v>6333</v>
      </c>
      <c r="X222" t="str">
        <f>_xlfn.XLOOKUP(Orders_C[[#This Row],[Product_ID]],Products_C[Product_ID],Products_C[Product_Name])</f>
        <v>Chicken Wings</v>
      </c>
      <c r="Y222" t="str">
        <f>_xlfn.XLOOKUP(Orders_C[[#This Row],[Product_ID]],Products_C[Product_ID],Products_C[Category])</f>
        <v>Burger</v>
      </c>
      <c r="Z222" t="str">
        <f>_xlfn.XLOOKUP(Orders_C[[#This Row],[Store_ID]],Stores_c[Store_ID],Stores_c[City])</f>
        <v>Williamborough</v>
      </c>
      <c r="AA222" t="str">
        <f>_xlfn.XLOOKUP(Orders_C[[#This Row],[Customer_ID]],Customers_c[Customer_ID],Customers_c[Customer_Name])</f>
        <v>Kelly Ward</v>
      </c>
      <c r="AB222" s="6">
        <f>Orders_C[[#This Row],[Quantity]]*Orders_C[[#This Row],[Unit_Price]]*(1-Orders_C[[#This Row],[Discount %]])+Orders_C[[#This Row],[Tax]]</f>
        <v>203</v>
      </c>
      <c r="AC222" s="9">
        <f>(Orders_C[[#This Row],[Unit_Price]]*Orders_C[[#This Row],[Quantity]])-Orders_C[[#This Row],[Discount]]+Orders_C[[#This Row],[Tax]]</f>
        <v>208.15</v>
      </c>
      <c r="AD222" t="str">
        <f>IF(COUNTIF(Orders_C[[#All],[Customer_ID]],Orders_C[[#This Row],[Customer_ID]])&gt;1,"Repeat","New")</f>
        <v>Repeat</v>
      </c>
      <c r="AE222" t="str" cm="1">
        <f t="array" ref="AE222">_xlfn.XLOOKUP(Orders_C[[#This Row],[Store_ID]],Stores_c[[#All],[Store_ID]],Stores_c[[#All],[City]])</f>
        <v>Williamborough</v>
      </c>
      <c r="AF222" t="str" cm="1">
        <f t="array" ref="AF222">_xlfn.XLOOKUP(Orders_C[[#This Row],[Store_ID]],Stores_c[[#All],[Store_ID]],Stores_c[[#All],[Manager_Name]])</f>
        <v>Michael Mcbride</v>
      </c>
      <c r="AG222" t="str" cm="1">
        <f t="array" ref="AG222">_xlfn.XLOOKUP(Orders_C[[#This Row],[Store_ID]],Stores_c[[#All],[Store_ID]],Stores_c[[#All],[Store_Type]])</f>
        <v>Mall</v>
      </c>
    </row>
    <row r="223" spans="1:33" x14ac:dyDescent="0.25">
      <c r="A223">
        <v>6872</v>
      </c>
      <c r="B223" s="1">
        <v>46058</v>
      </c>
      <c r="C223" s="2">
        <v>5.4745370370370368E-2</v>
      </c>
      <c r="D223">
        <v>1925</v>
      </c>
      <c r="E223">
        <v>219</v>
      </c>
      <c r="F223">
        <v>411</v>
      </c>
      <c r="G223">
        <v>339</v>
      </c>
      <c r="H223">
        <v>1</v>
      </c>
      <c r="I223">
        <v>203</v>
      </c>
      <c r="J223">
        <v>5</v>
      </c>
      <c r="K223">
        <v>10.15</v>
      </c>
      <c r="L223">
        <v>208.15</v>
      </c>
      <c r="M223" t="s">
        <v>20</v>
      </c>
      <c r="N223" t="s">
        <v>23</v>
      </c>
      <c r="O223">
        <v>25</v>
      </c>
      <c r="P223">
        <v>1</v>
      </c>
      <c r="Q223" t="s">
        <v>895</v>
      </c>
      <c r="R223">
        <v>510</v>
      </c>
      <c r="S223" s="3">
        <v>0.05</v>
      </c>
      <c r="T223" s="6">
        <v>86.350000000000009</v>
      </c>
      <c r="U223" t="s">
        <v>6338</v>
      </c>
      <c r="V223">
        <v>2026</v>
      </c>
      <c r="W223" t="s">
        <v>6329</v>
      </c>
      <c r="X223" t="str">
        <f>_xlfn.XLOOKUP(Orders_C[[#This Row],[Product_ID]],Products_C[Product_ID],Products_C[Product_Name])</f>
        <v>Veg Burger</v>
      </c>
      <c r="Y223" t="str">
        <f>_xlfn.XLOOKUP(Orders_C[[#This Row],[Product_ID]],Products_C[Product_ID],Products_C[Category])</f>
        <v>Burger</v>
      </c>
      <c r="Z223" t="str">
        <f>_xlfn.XLOOKUP(Orders_C[[#This Row],[Store_ID]],Stores_c[Store_ID],Stores_c[City])</f>
        <v>Lake David</v>
      </c>
      <c r="AA223" t="str">
        <f>_xlfn.XLOOKUP(Orders_C[[#This Row],[Customer_ID]],Customers_c[Customer_ID],Customers_c[Customer_Name])</f>
        <v>Erin Bailey</v>
      </c>
      <c r="AB223" s="6">
        <f>Orders_C[[#This Row],[Quantity]]*Orders_C[[#This Row],[Unit_Price]]*(1-Orders_C[[#This Row],[Discount %]])+Orders_C[[#This Row],[Tax]]</f>
        <v>203</v>
      </c>
      <c r="AC223" s="9">
        <f>(Orders_C[[#This Row],[Unit_Price]]*Orders_C[[#This Row],[Quantity]])-Orders_C[[#This Row],[Discount]]+Orders_C[[#This Row],[Tax]]</f>
        <v>208.15</v>
      </c>
      <c r="AD223" t="str">
        <f>IF(COUNTIF(Orders_C[[#All],[Customer_ID]],Orders_C[[#This Row],[Customer_ID]])&gt;1,"Repeat","New")</f>
        <v>Repeat</v>
      </c>
      <c r="AE223" t="str" cm="1">
        <f t="array" ref="AE223">_xlfn.XLOOKUP(Orders_C[[#This Row],[Store_ID]],Stores_c[[#All],[Store_ID]],Stores_c[[#All],[City]])</f>
        <v>Lake David</v>
      </c>
      <c r="AF223" t="str" cm="1">
        <f t="array" ref="AF223">_xlfn.XLOOKUP(Orders_C[[#This Row],[Store_ID]],Stores_c[[#All],[Store_ID]],Stores_c[[#All],[Manager_Name]])</f>
        <v>Joshua Hines</v>
      </c>
      <c r="AG223" t="str" cm="1">
        <f t="array" ref="AG223">_xlfn.XLOOKUP(Orders_C[[#This Row],[Store_ID]],Stores_c[[#All],[Store_ID]],Stores_c[[#All],[Store_Type]])</f>
        <v>Street</v>
      </c>
    </row>
    <row r="224" spans="1:33" x14ac:dyDescent="0.25">
      <c r="A224">
        <v>8047</v>
      </c>
      <c r="B224" s="1">
        <v>45973</v>
      </c>
      <c r="C224" s="2">
        <v>0.18929398148148149</v>
      </c>
      <c r="D224">
        <v>1450</v>
      </c>
      <c r="E224">
        <v>209</v>
      </c>
      <c r="F224">
        <v>483</v>
      </c>
      <c r="G224">
        <v>335</v>
      </c>
      <c r="H224">
        <v>1</v>
      </c>
      <c r="I224">
        <v>226</v>
      </c>
      <c r="J224">
        <v>15</v>
      </c>
      <c r="K224">
        <v>11.3</v>
      </c>
      <c r="L224">
        <v>222.3</v>
      </c>
      <c r="M224" t="s">
        <v>18</v>
      </c>
      <c r="N224" t="s">
        <v>23</v>
      </c>
      <c r="O224">
        <v>45</v>
      </c>
      <c r="P224">
        <v>5</v>
      </c>
      <c r="Q224" t="s">
        <v>2070</v>
      </c>
      <c r="R224">
        <v>504</v>
      </c>
      <c r="S224" s="3">
        <v>0.15</v>
      </c>
      <c r="T224" s="6">
        <v>86.700000000000017</v>
      </c>
      <c r="U224" t="s">
        <v>6336</v>
      </c>
      <c r="V224">
        <v>2025</v>
      </c>
      <c r="W224" t="s">
        <v>6331</v>
      </c>
      <c r="X224" t="str">
        <f>_xlfn.XLOOKUP(Orders_C[[#This Row],[Product_ID]],Products_C[Product_ID],Products_C[Product_Name])</f>
        <v>Krushers</v>
      </c>
      <c r="Y224" t="str">
        <f>_xlfn.XLOOKUP(Orders_C[[#This Row],[Product_ID]],Products_C[Product_ID],Products_C[Category])</f>
        <v>Chicken</v>
      </c>
      <c r="Z224" t="str">
        <f>_xlfn.XLOOKUP(Orders_C[[#This Row],[Store_ID]],Stores_c[Store_ID],Stores_c[City])</f>
        <v>Reidberg</v>
      </c>
      <c r="AA224" t="str">
        <f>_xlfn.XLOOKUP(Orders_C[[#This Row],[Customer_ID]],Customers_c[Customer_ID],Customers_c[Customer_Name])</f>
        <v>Michelle Williams</v>
      </c>
      <c r="AB224" s="6">
        <f>Orders_C[[#This Row],[Quantity]]*Orders_C[[#This Row],[Unit_Price]]*(1-Orders_C[[#This Row],[Discount %]])+Orders_C[[#This Row],[Tax]]</f>
        <v>203.4</v>
      </c>
      <c r="AC224" s="9">
        <f>(Orders_C[[#This Row],[Unit_Price]]*Orders_C[[#This Row],[Quantity]])-Orders_C[[#This Row],[Discount]]+Orders_C[[#This Row],[Tax]]</f>
        <v>222.3</v>
      </c>
      <c r="AD224" t="str">
        <f>IF(COUNTIF(Orders_C[[#All],[Customer_ID]],Orders_C[[#This Row],[Customer_ID]])&gt;1,"Repeat","New")</f>
        <v>Repeat</v>
      </c>
      <c r="AE224" t="str" cm="1">
        <f t="array" ref="AE224">_xlfn.XLOOKUP(Orders_C[[#This Row],[Store_ID]],Stores_c[[#All],[Store_ID]],Stores_c[[#All],[City]])</f>
        <v>Reidberg</v>
      </c>
      <c r="AF224" t="str" cm="1">
        <f t="array" ref="AF224">_xlfn.XLOOKUP(Orders_C[[#This Row],[Store_ID]],Stores_c[[#All],[Store_ID]],Stores_c[[#All],[Manager_Name]])</f>
        <v>Jeffrey Horn</v>
      </c>
      <c r="AG224" t="str" cm="1">
        <f t="array" ref="AG224">_xlfn.XLOOKUP(Orders_C[[#This Row],[Store_ID]],Stores_c[[#All],[Store_ID]],Stores_c[[#All],[Store_Type]])</f>
        <v>Drive-Thru</v>
      </c>
    </row>
    <row r="225" spans="1:33" x14ac:dyDescent="0.25">
      <c r="A225">
        <v>6279</v>
      </c>
      <c r="B225" s="1">
        <v>45897</v>
      </c>
      <c r="C225" s="2">
        <v>0.68526620370370372</v>
      </c>
      <c r="D225">
        <v>1314</v>
      </c>
      <c r="E225">
        <v>209</v>
      </c>
      <c r="F225">
        <v>476</v>
      </c>
      <c r="G225">
        <v>310</v>
      </c>
      <c r="H225">
        <v>1</v>
      </c>
      <c r="I225">
        <v>227</v>
      </c>
      <c r="J225">
        <v>15</v>
      </c>
      <c r="K225">
        <v>11.35</v>
      </c>
      <c r="L225">
        <v>223.35</v>
      </c>
      <c r="M225" t="s">
        <v>19</v>
      </c>
      <c r="N225" t="s">
        <v>22</v>
      </c>
      <c r="O225">
        <v>53</v>
      </c>
      <c r="P225">
        <v>2</v>
      </c>
      <c r="Q225" t="s">
        <v>302</v>
      </c>
      <c r="R225">
        <v>508</v>
      </c>
      <c r="S225" s="3">
        <v>0.15</v>
      </c>
      <c r="T225" s="6">
        <v>87.15</v>
      </c>
      <c r="U225" t="s">
        <v>6342</v>
      </c>
      <c r="V225">
        <v>2025</v>
      </c>
      <c r="W225" t="s">
        <v>6331</v>
      </c>
      <c r="X225" t="str">
        <f>_xlfn.XLOOKUP(Orders_C[[#This Row],[Product_ID]],Products_C[Product_ID],Products_C[Product_Name])</f>
        <v>Chicken Bucket</v>
      </c>
      <c r="Y225" t="str">
        <f>_xlfn.XLOOKUP(Orders_C[[#This Row],[Product_ID]],Products_C[Product_ID],Products_C[Category])</f>
        <v>Chicken</v>
      </c>
      <c r="Z225" t="str">
        <f>_xlfn.XLOOKUP(Orders_C[[#This Row],[Store_ID]],Stores_c[Store_ID],Stores_c[City])</f>
        <v>Reidberg</v>
      </c>
      <c r="AA225" t="str">
        <f>_xlfn.XLOOKUP(Orders_C[[#This Row],[Customer_ID]],Customers_c[Customer_ID],Customers_c[Customer_Name])</f>
        <v>Erin Simpson</v>
      </c>
      <c r="AB225" s="6">
        <f>Orders_C[[#This Row],[Quantity]]*Orders_C[[#This Row],[Unit_Price]]*(1-Orders_C[[#This Row],[Discount %]])+Orders_C[[#This Row],[Tax]]</f>
        <v>204.29999999999998</v>
      </c>
      <c r="AC225" s="9">
        <f>(Orders_C[[#This Row],[Unit_Price]]*Orders_C[[#This Row],[Quantity]])-Orders_C[[#This Row],[Discount]]+Orders_C[[#This Row],[Tax]]</f>
        <v>223.35</v>
      </c>
      <c r="AD225" t="str">
        <f>IF(COUNTIF(Orders_C[[#All],[Customer_ID]],Orders_C[[#This Row],[Customer_ID]])&gt;1,"Repeat","New")</f>
        <v>Repeat</v>
      </c>
      <c r="AE225" t="str" cm="1">
        <f t="array" ref="AE225">_xlfn.XLOOKUP(Orders_C[[#This Row],[Store_ID]],Stores_c[[#All],[Store_ID]],Stores_c[[#All],[City]])</f>
        <v>Reidberg</v>
      </c>
      <c r="AF225" t="str" cm="1">
        <f t="array" ref="AF225">_xlfn.XLOOKUP(Orders_C[[#This Row],[Store_ID]],Stores_c[[#All],[Store_ID]],Stores_c[[#All],[Manager_Name]])</f>
        <v>Jeffrey Horn</v>
      </c>
      <c r="AG225" t="str" cm="1">
        <f t="array" ref="AG225">_xlfn.XLOOKUP(Orders_C[[#This Row],[Store_ID]],Stores_c[[#All],[Store_ID]],Stores_c[[#All],[Store_Type]])</f>
        <v>Drive-Thru</v>
      </c>
    </row>
    <row r="226" spans="1:33" x14ac:dyDescent="0.25">
      <c r="A226">
        <v>10214</v>
      </c>
      <c r="B226" s="1">
        <v>45888</v>
      </c>
      <c r="C226" s="2">
        <v>0.88802083333333337</v>
      </c>
      <c r="D226">
        <v>1993</v>
      </c>
      <c r="E226">
        <v>209</v>
      </c>
      <c r="F226">
        <v>496</v>
      </c>
      <c r="G226">
        <v>301</v>
      </c>
      <c r="H226">
        <v>1</v>
      </c>
      <c r="I226">
        <v>228</v>
      </c>
      <c r="J226">
        <v>15</v>
      </c>
      <c r="K226">
        <v>11.4</v>
      </c>
      <c r="L226">
        <v>224.4</v>
      </c>
      <c r="M226" t="s">
        <v>20</v>
      </c>
      <c r="N226" t="s">
        <v>21</v>
      </c>
      <c r="O226">
        <v>32</v>
      </c>
      <c r="P226">
        <v>3</v>
      </c>
      <c r="Q226" t="s">
        <v>4237</v>
      </c>
      <c r="R226">
        <v>503</v>
      </c>
      <c r="S226" s="3">
        <v>0.15</v>
      </c>
      <c r="T226" s="6">
        <v>87.600000000000023</v>
      </c>
      <c r="U226" t="s">
        <v>6342</v>
      </c>
      <c r="V226">
        <v>2025</v>
      </c>
      <c r="W226" t="s">
        <v>6329</v>
      </c>
      <c r="X226" t="str">
        <f>_xlfn.XLOOKUP(Orders_C[[#This Row],[Product_ID]],Products_C[Product_ID],Products_C[Product_Name])</f>
        <v>Krushers</v>
      </c>
      <c r="Y226" t="str">
        <f>_xlfn.XLOOKUP(Orders_C[[#This Row],[Product_ID]],Products_C[Product_ID],Products_C[Category])</f>
        <v>Burger</v>
      </c>
      <c r="Z226" t="str">
        <f>_xlfn.XLOOKUP(Orders_C[[#This Row],[Store_ID]],Stores_c[Store_ID],Stores_c[City])</f>
        <v>Reidberg</v>
      </c>
      <c r="AA226" t="str">
        <f>_xlfn.XLOOKUP(Orders_C[[#This Row],[Customer_ID]],Customers_c[Customer_ID],Customers_c[Customer_Name])</f>
        <v>Nancy Parks</v>
      </c>
      <c r="AB226" s="6">
        <f>Orders_C[[#This Row],[Quantity]]*Orders_C[[#This Row],[Unit_Price]]*(1-Orders_C[[#This Row],[Discount %]])+Orders_C[[#This Row],[Tax]]</f>
        <v>205.2</v>
      </c>
      <c r="AC226" s="9">
        <f>(Orders_C[[#This Row],[Unit_Price]]*Orders_C[[#This Row],[Quantity]])-Orders_C[[#This Row],[Discount]]+Orders_C[[#This Row],[Tax]]</f>
        <v>224.4</v>
      </c>
      <c r="AD226" t="str">
        <f>IF(COUNTIF(Orders_C[[#All],[Customer_ID]],Orders_C[[#This Row],[Customer_ID]])&gt;1,"Repeat","New")</f>
        <v>Repeat</v>
      </c>
      <c r="AE226" t="str" cm="1">
        <f t="array" ref="AE226">_xlfn.XLOOKUP(Orders_C[[#This Row],[Store_ID]],Stores_c[[#All],[Store_ID]],Stores_c[[#All],[City]])</f>
        <v>Reidberg</v>
      </c>
      <c r="AF226" t="str" cm="1">
        <f t="array" ref="AF226">_xlfn.XLOOKUP(Orders_C[[#This Row],[Store_ID]],Stores_c[[#All],[Store_ID]],Stores_c[[#All],[Manager_Name]])</f>
        <v>Jeffrey Horn</v>
      </c>
      <c r="AG226" t="str" cm="1">
        <f t="array" ref="AG226">_xlfn.XLOOKUP(Orders_C[[#This Row],[Store_ID]],Stores_c[[#All],[Store_ID]],Stores_c[[#All],[Store_Type]])</f>
        <v>Drive-Thru</v>
      </c>
    </row>
    <row r="227" spans="1:33" x14ac:dyDescent="0.25">
      <c r="A227">
        <v>8636</v>
      </c>
      <c r="B227" s="1">
        <v>45903</v>
      </c>
      <c r="C227" s="2">
        <v>0.31435185185185183</v>
      </c>
      <c r="D227">
        <v>1553</v>
      </c>
      <c r="E227">
        <v>205</v>
      </c>
      <c r="F227">
        <v>424</v>
      </c>
      <c r="G227">
        <v>334</v>
      </c>
      <c r="H227">
        <v>1</v>
      </c>
      <c r="I227">
        <v>206</v>
      </c>
      <c r="J227">
        <v>5</v>
      </c>
      <c r="K227">
        <v>10.3</v>
      </c>
      <c r="L227">
        <v>211.3</v>
      </c>
      <c r="M227" t="s">
        <v>19</v>
      </c>
      <c r="N227" t="s">
        <v>23</v>
      </c>
      <c r="O227">
        <v>38</v>
      </c>
      <c r="P227">
        <v>2</v>
      </c>
      <c r="Q227" t="s">
        <v>2659</v>
      </c>
      <c r="R227">
        <v>501</v>
      </c>
      <c r="S227" s="3">
        <v>0.05</v>
      </c>
      <c r="T227" s="6">
        <v>87.700000000000017</v>
      </c>
      <c r="U227" t="s">
        <v>6335</v>
      </c>
      <c r="V227">
        <v>2025</v>
      </c>
      <c r="W227" t="s">
        <v>6329</v>
      </c>
      <c r="X227" t="str">
        <f>_xlfn.XLOOKUP(Orders_C[[#This Row],[Product_ID]],Products_C[Product_ID],Products_C[Product_Name])</f>
        <v>Krushers</v>
      </c>
      <c r="Y227" t="str">
        <f>_xlfn.XLOOKUP(Orders_C[[#This Row],[Product_ID]],Products_C[Product_ID],Products_C[Category])</f>
        <v>Dessert</v>
      </c>
      <c r="Z227" t="str">
        <f>_xlfn.XLOOKUP(Orders_C[[#This Row],[Store_ID]],Stores_c[Store_ID],Stores_c[City])</f>
        <v>Port Jacob</v>
      </c>
      <c r="AA227" t="str">
        <f>_xlfn.XLOOKUP(Orders_C[[#This Row],[Customer_ID]],Customers_c[Customer_ID],Customers_c[Customer_Name])</f>
        <v>David Wilson</v>
      </c>
      <c r="AB227" s="6">
        <f>Orders_C[[#This Row],[Quantity]]*Orders_C[[#This Row],[Unit_Price]]*(1-Orders_C[[#This Row],[Discount %]])+Orders_C[[#This Row],[Tax]]</f>
        <v>206</v>
      </c>
      <c r="AC227" s="9">
        <f>(Orders_C[[#This Row],[Unit_Price]]*Orders_C[[#This Row],[Quantity]])-Orders_C[[#This Row],[Discount]]+Orders_C[[#This Row],[Tax]]</f>
        <v>211.3</v>
      </c>
      <c r="AD227" t="str">
        <f>IF(COUNTIF(Orders_C[[#All],[Customer_ID]],Orders_C[[#This Row],[Customer_ID]])&gt;1,"Repeat","New")</f>
        <v>Repeat</v>
      </c>
      <c r="AE227" t="str" cm="1">
        <f t="array" ref="AE227">_xlfn.XLOOKUP(Orders_C[[#This Row],[Store_ID]],Stores_c[[#All],[Store_ID]],Stores_c[[#All],[City]])</f>
        <v>Port Jacob</v>
      </c>
      <c r="AF227" t="str" cm="1">
        <f t="array" ref="AF227">_xlfn.XLOOKUP(Orders_C[[#This Row],[Store_ID]],Stores_c[[#All],[Store_ID]],Stores_c[[#All],[Manager_Name]])</f>
        <v>David Harris</v>
      </c>
      <c r="AG227" t="str" cm="1">
        <f t="array" ref="AG227">_xlfn.XLOOKUP(Orders_C[[#This Row],[Store_ID]],Stores_c[[#All],[Store_ID]],Stores_c[[#All],[Store_Type]])</f>
        <v>Mall</v>
      </c>
    </row>
    <row r="228" spans="1:33" x14ac:dyDescent="0.25">
      <c r="A228">
        <v>10247</v>
      </c>
      <c r="B228" s="1">
        <v>45988</v>
      </c>
      <c r="C228" s="2">
        <v>0.72624999999999995</v>
      </c>
      <c r="D228">
        <v>1437</v>
      </c>
      <c r="E228">
        <v>225</v>
      </c>
      <c r="F228">
        <v>463</v>
      </c>
      <c r="G228">
        <v>306</v>
      </c>
      <c r="H228">
        <v>1</v>
      </c>
      <c r="I228">
        <v>206</v>
      </c>
      <c r="J228">
        <v>5</v>
      </c>
      <c r="K228">
        <v>10.3</v>
      </c>
      <c r="L228">
        <v>211.3</v>
      </c>
      <c r="M228" t="s">
        <v>18</v>
      </c>
      <c r="N228" t="s">
        <v>23</v>
      </c>
      <c r="O228">
        <v>21</v>
      </c>
      <c r="P228">
        <v>5</v>
      </c>
      <c r="Q228" t="s">
        <v>4270</v>
      </c>
      <c r="R228">
        <v>507</v>
      </c>
      <c r="S228" s="3">
        <v>0.05</v>
      </c>
      <c r="T228" s="6">
        <v>87.700000000000017</v>
      </c>
      <c r="U228" t="s">
        <v>6336</v>
      </c>
      <c r="V228">
        <v>2025</v>
      </c>
      <c r="W228" t="s">
        <v>6329</v>
      </c>
      <c r="X228" t="str">
        <f>_xlfn.XLOOKUP(Orders_C[[#This Row],[Product_ID]],Products_C[Product_ID],Products_C[Product_Name])</f>
        <v>Veg Burger</v>
      </c>
      <c r="Y228" t="str">
        <f>_xlfn.XLOOKUP(Orders_C[[#This Row],[Product_ID]],Products_C[Product_ID],Products_C[Category])</f>
        <v>Burger</v>
      </c>
      <c r="Z228" t="str">
        <f>_xlfn.XLOOKUP(Orders_C[[#This Row],[Store_ID]],Stores_c[Store_ID],Stores_c[City])</f>
        <v>South Peter</v>
      </c>
      <c r="AA228" t="str">
        <f>_xlfn.XLOOKUP(Orders_C[[#This Row],[Customer_ID]],Customers_c[Customer_ID],Customers_c[Customer_Name])</f>
        <v>Erica Hunter</v>
      </c>
      <c r="AB228" s="6">
        <f>Orders_C[[#This Row],[Quantity]]*Orders_C[[#This Row],[Unit_Price]]*(1-Orders_C[[#This Row],[Discount %]])+Orders_C[[#This Row],[Tax]]</f>
        <v>206</v>
      </c>
      <c r="AC228" s="9">
        <f>(Orders_C[[#This Row],[Unit_Price]]*Orders_C[[#This Row],[Quantity]])-Orders_C[[#This Row],[Discount]]+Orders_C[[#This Row],[Tax]]</f>
        <v>211.3</v>
      </c>
      <c r="AD228" t="str">
        <f>IF(COUNTIF(Orders_C[[#All],[Customer_ID]],Orders_C[[#This Row],[Customer_ID]])&gt;1,"Repeat","New")</f>
        <v>Repeat</v>
      </c>
      <c r="AE228" t="str" cm="1">
        <f t="array" ref="AE228">_xlfn.XLOOKUP(Orders_C[[#This Row],[Store_ID]],Stores_c[[#All],[Store_ID]],Stores_c[[#All],[City]])</f>
        <v>South Peter</v>
      </c>
      <c r="AF228" t="str" cm="1">
        <f t="array" ref="AF228">_xlfn.XLOOKUP(Orders_C[[#This Row],[Store_ID]],Stores_c[[#All],[Store_ID]],Stores_c[[#All],[Manager_Name]])</f>
        <v>Gregory Lambert</v>
      </c>
      <c r="AG228" t="str" cm="1">
        <f t="array" ref="AG228">_xlfn.XLOOKUP(Orders_C[[#This Row],[Store_ID]],Stores_c[[#All],[Store_ID]],Stores_c[[#All],[Store_Type]])</f>
        <v>Street</v>
      </c>
    </row>
    <row r="229" spans="1:33" x14ac:dyDescent="0.25">
      <c r="A229">
        <v>10097</v>
      </c>
      <c r="B229" s="1">
        <v>45992</v>
      </c>
      <c r="C229" s="2">
        <v>0.11458333333333333</v>
      </c>
      <c r="D229">
        <v>1762</v>
      </c>
      <c r="E229">
        <v>203</v>
      </c>
      <c r="F229">
        <v>451</v>
      </c>
      <c r="G229">
        <v>321</v>
      </c>
      <c r="H229">
        <v>1</v>
      </c>
      <c r="I229">
        <v>207</v>
      </c>
      <c r="J229">
        <v>5</v>
      </c>
      <c r="K229">
        <v>10.35</v>
      </c>
      <c r="L229">
        <v>212.35</v>
      </c>
      <c r="M229" t="s">
        <v>20</v>
      </c>
      <c r="N229" t="s">
        <v>22</v>
      </c>
      <c r="O229">
        <v>39</v>
      </c>
      <c r="P229">
        <v>5</v>
      </c>
      <c r="Q229" t="s">
        <v>4120</v>
      </c>
      <c r="R229">
        <v>505</v>
      </c>
      <c r="S229" s="3">
        <v>0.05</v>
      </c>
      <c r="T229" s="6">
        <v>88.15</v>
      </c>
      <c r="U229" t="s">
        <v>6328</v>
      </c>
      <c r="V229">
        <v>2025</v>
      </c>
      <c r="W229" t="s">
        <v>6329</v>
      </c>
      <c r="X229" t="str">
        <f>_xlfn.XLOOKUP(Orders_C[[#This Row],[Product_ID]],Products_C[Product_ID],Products_C[Product_Name])</f>
        <v>Cold Coffee</v>
      </c>
      <c r="Y229" t="str">
        <f>_xlfn.XLOOKUP(Orders_C[[#This Row],[Product_ID]],Products_C[Product_ID],Products_C[Category])</f>
        <v>Dessert</v>
      </c>
      <c r="Z229" t="str">
        <f>_xlfn.XLOOKUP(Orders_C[[#This Row],[Store_ID]],Stores_c[Store_ID],Stores_c[City])</f>
        <v>Lake Williammouth</v>
      </c>
      <c r="AA229" t="str">
        <f>_xlfn.XLOOKUP(Orders_C[[#This Row],[Customer_ID]],Customers_c[Customer_ID],Customers_c[Customer_Name])</f>
        <v>Donna Brennan</v>
      </c>
      <c r="AB229" s="6">
        <f>Orders_C[[#This Row],[Quantity]]*Orders_C[[#This Row],[Unit_Price]]*(1-Orders_C[[#This Row],[Discount %]])+Orders_C[[#This Row],[Tax]]</f>
        <v>206.99999999999997</v>
      </c>
      <c r="AC229" s="9">
        <f>(Orders_C[[#This Row],[Unit_Price]]*Orders_C[[#This Row],[Quantity]])-Orders_C[[#This Row],[Discount]]+Orders_C[[#This Row],[Tax]]</f>
        <v>212.35</v>
      </c>
      <c r="AD229" t="str">
        <f>IF(COUNTIF(Orders_C[[#All],[Customer_ID]],Orders_C[[#This Row],[Customer_ID]])&gt;1,"Repeat","New")</f>
        <v>Repeat</v>
      </c>
      <c r="AE229" t="str" cm="1">
        <f t="array" ref="AE229">_xlfn.XLOOKUP(Orders_C[[#This Row],[Store_ID]],Stores_c[[#All],[Store_ID]],Stores_c[[#All],[City]])</f>
        <v>Lake Williammouth</v>
      </c>
      <c r="AF229" t="str" cm="1">
        <f t="array" ref="AF229">_xlfn.XLOOKUP(Orders_C[[#This Row],[Store_ID]],Stores_c[[#All],[Store_ID]],Stores_c[[#All],[Manager_Name]])</f>
        <v>Stephanie Dominguez</v>
      </c>
      <c r="AG229" t="str" cm="1">
        <f t="array" ref="AG229">_xlfn.XLOOKUP(Orders_C[[#This Row],[Store_ID]],Stores_c[[#All],[Store_ID]],Stores_c[[#All],[Store_Type]])</f>
        <v>Drive-Thru</v>
      </c>
    </row>
    <row r="230" spans="1:33" x14ac:dyDescent="0.25">
      <c r="A230">
        <v>10642</v>
      </c>
      <c r="B230" s="1">
        <v>45892</v>
      </c>
      <c r="C230" s="2">
        <v>1.5648148148148147E-2</v>
      </c>
      <c r="D230">
        <v>1341</v>
      </c>
      <c r="E230">
        <v>207</v>
      </c>
      <c r="F230">
        <v>511</v>
      </c>
      <c r="G230">
        <v>321</v>
      </c>
      <c r="H230">
        <v>1</v>
      </c>
      <c r="I230">
        <v>207</v>
      </c>
      <c r="J230">
        <v>5</v>
      </c>
      <c r="K230">
        <v>10.35</v>
      </c>
      <c r="L230">
        <v>212.35</v>
      </c>
      <c r="M230" t="s">
        <v>20</v>
      </c>
      <c r="N230" t="s">
        <v>21</v>
      </c>
      <c r="O230">
        <v>48</v>
      </c>
      <c r="P230">
        <v>2</v>
      </c>
      <c r="Q230" t="s">
        <v>4665</v>
      </c>
      <c r="R230">
        <v>510</v>
      </c>
      <c r="S230" s="3">
        <v>0.05</v>
      </c>
      <c r="T230" s="6">
        <v>88.15</v>
      </c>
      <c r="U230" t="s">
        <v>6342</v>
      </c>
      <c r="V230">
        <v>2025</v>
      </c>
      <c r="W230" t="s">
        <v>6331</v>
      </c>
      <c r="X230" t="str">
        <f>_xlfn.XLOOKUP(Orders_C[[#This Row],[Product_ID]],Products_C[Product_ID],Products_C[Product_Name])</f>
        <v>Cold Coffee</v>
      </c>
      <c r="Y230" t="str">
        <f>_xlfn.XLOOKUP(Orders_C[[#This Row],[Product_ID]],Products_C[Product_ID],Products_C[Category])</f>
        <v>Dessert</v>
      </c>
      <c r="Z230" t="str">
        <f>_xlfn.XLOOKUP(Orders_C[[#This Row],[Store_ID]],Stores_c[Store_ID],Stores_c[City])</f>
        <v>Christineton</v>
      </c>
      <c r="AA230" t="str">
        <f>_xlfn.XLOOKUP(Orders_C[[#This Row],[Customer_ID]],Customers_c[Customer_ID],Customers_c[Customer_Name])</f>
        <v>Deborah Lloyd</v>
      </c>
      <c r="AB230" s="6">
        <f>Orders_C[[#This Row],[Quantity]]*Orders_C[[#This Row],[Unit_Price]]*(1-Orders_C[[#This Row],[Discount %]])+Orders_C[[#This Row],[Tax]]</f>
        <v>206.99999999999997</v>
      </c>
      <c r="AC230" s="9">
        <f>(Orders_C[[#This Row],[Unit_Price]]*Orders_C[[#This Row],[Quantity]])-Orders_C[[#This Row],[Discount]]+Orders_C[[#This Row],[Tax]]</f>
        <v>212.35</v>
      </c>
      <c r="AD230" t="str">
        <f>IF(COUNTIF(Orders_C[[#All],[Customer_ID]],Orders_C[[#This Row],[Customer_ID]])&gt;1,"Repeat","New")</f>
        <v>Repeat</v>
      </c>
      <c r="AE230" t="str" cm="1">
        <f t="array" ref="AE230">_xlfn.XLOOKUP(Orders_C[[#This Row],[Store_ID]],Stores_c[[#All],[Store_ID]],Stores_c[[#All],[City]])</f>
        <v>Christineton</v>
      </c>
      <c r="AF230" t="str" cm="1">
        <f t="array" ref="AF230">_xlfn.XLOOKUP(Orders_C[[#This Row],[Store_ID]],Stores_c[[#All],[Store_ID]],Stores_c[[#All],[Manager_Name]])</f>
        <v>Dr. William Hubbard MD</v>
      </c>
      <c r="AG230" t="str" cm="1">
        <f t="array" ref="AG230">_xlfn.XLOOKUP(Orders_C[[#This Row],[Store_ID]],Stores_c[[#All],[Store_ID]],Stores_c[[#All],[Store_Type]])</f>
        <v>Street</v>
      </c>
    </row>
    <row r="231" spans="1:33" x14ac:dyDescent="0.25">
      <c r="A231">
        <v>8551</v>
      </c>
      <c r="B231" s="1">
        <v>46017</v>
      </c>
      <c r="C231" s="2">
        <v>0.66988425925925921</v>
      </c>
      <c r="D231">
        <v>1409</v>
      </c>
      <c r="E231">
        <v>209</v>
      </c>
      <c r="F231">
        <v>452</v>
      </c>
      <c r="G231">
        <v>332</v>
      </c>
      <c r="H231">
        <v>1</v>
      </c>
      <c r="I231">
        <v>219</v>
      </c>
      <c r="J231">
        <v>10</v>
      </c>
      <c r="K231">
        <v>10.95</v>
      </c>
      <c r="L231">
        <v>219.95</v>
      </c>
      <c r="M231" t="s">
        <v>20</v>
      </c>
      <c r="N231" t="s">
        <v>23</v>
      </c>
      <c r="O231">
        <v>54</v>
      </c>
      <c r="P231">
        <v>3</v>
      </c>
      <c r="Q231" t="s">
        <v>2574</v>
      </c>
      <c r="R231">
        <v>506</v>
      </c>
      <c r="S231" s="3">
        <v>0.1</v>
      </c>
      <c r="T231" s="6">
        <v>88.549999999999983</v>
      </c>
      <c r="U231" t="s">
        <v>6328</v>
      </c>
      <c r="V231">
        <v>2025</v>
      </c>
      <c r="W231" t="s">
        <v>6331</v>
      </c>
      <c r="X231" t="str">
        <f>_xlfn.XLOOKUP(Orders_C[[#This Row],[Product_ID]],Products_C[Product_ID],Products_C[Product_Name])</f>
        <v>Zinger Burger</v>
      </c>
      <c r="Y231" t="str">
        <f>_xlfn.XLOOKUP(Orders_C[[#This Row],[Product_ID]],Products_C[Product_ID],Products_C[Category])</f>
        <v>Beverage</v>
      </c>
      <c r="Z231" t="str">
        <f>_xlfn.XLOOKUP(Orders_C[[#This Row],[Store_ID]],Stores_c[Store_ID],Stores_c[City])</f>
        <v>Reidberg</v>
      </c>
      <c r="AA231" t="str">
        <f>_xlfn.XLOOKUP(Orders_C[[#This Row],[Customer_ID]],Customers_c[Customer_ID],Customers_c[Customer_Name])</f>
        <v>Randy Ingram</v>
      </c>
      <c r="AB231" s="6">
        <f>Orders_C[[#This Row],[Quantity]]*Orders_C[[#This Row],[Unit_Price]]*(1-Orders_C[[#This Row],[Discount %]])+Orders_C[[#This Row],[Tax]]</f>
        <v>208.04999999999998</v>
      </c>
      <c r="AC231" s="9">
        <f>(Orders_C[[#This Row],[Unit_Price]]*Orders_C[[#This Row],[Quantity]])-Orders_C[[#This Row],[Discount]]+Orders_C[[#This Row],[Tax]]</f>
        <v>219.95</v>
      </c>
      <c r="AD231" t="str">
        <f>IF(COUNTIF(Orders_C[[#All],[Customer_ID]],Orders_C[[#This Row],[Customer_ID]])&gt;1,"Repeat","New")</f>
        <v>Repeat</v>
      </c>
      <c r="AE231" t="str" cm="1">
        <f t="array" ref="AE231">_xlfn.XLOOKUP(Orders_C[[#This Row],[Store_ID]],Stores_c[[#All],[Store_ID]],Stores_c[[#All],[City]])</f>
        <v>Reidberg</v>
      </c>
      <c r="AF231" t="str" cm="1">
        <f t="array" ref="AF231">_xlfn.XLOOKUP(Orders_C[[#This Row],[Store_ID]],Stores_c[[#All],[Store_ID]],Stores_c[[#All],[Manager_Name]])</f>
        <v>Jeffrey Horn</v>
      </c>
      <c r="AG231" t="str" cm="1">
        <f t="array" ref="AG231">_xlfn.XLOOKUP(Orders_C[[#This Row],[Store_ID]],Stores_c[[#All],[Store_ID]],Stores_c[[#All],[Store_Type]])</f>
        <v>Drive-Thru</v>
      </c>
    </row>
    <row r="232" spans="1:33" x14ac:dyDescent="0.25">
      <c r="A232">
        <v>10815</v>
      </c>
      <c r="B232" s="1">
        <v>45836</v>
      </c>
      <c r="C232" s="2">
        <v>0.64956018518518521</v>
      </c>
      <c r="D232">
        <v>1830</v>
      </c>
      <c r="E232">
        <v>214</v>
      </c>
      <c r="F232">
        <v>411</v>
      </c>
      <c r="G232">
        <v>320</v>
      </c>
      <c r="H232">
        <v>1</v>
      </c>
      <c r="I232">
        <v>219</v>
      </c>
      <c r="J232">
        <v>10</v>
      </c>
      <c r="K232">
        <v>10.95</v>
      </c>
      <c r="L232">
        <v>219.95</v>
      </c>
      <c r="M232" t="s">
        <v>19</v>
      </c>
      <c r="N232" t="s">
        <v>23</v>
      </c>
      <c r="O232">
        <v>44</v>
      </c>
      <c r="P232">
        <v>3</v>
      </c>
      <c r="Q232" t="s">
        <v>4838</v>
      </c>
      <c r="R232">
        <v>503</v>
      </c>
      <c r="S232" s="3">
        <v>0.1</v>
      </c>
      <c r="T232" s="6">
        <v>88.549999999999983</v>
      </c>
      <c r="U232" t="s">
        <v>6340</v>
      </c>
      <c r="V232">
        <v>2025</v>
      </c>
      <c r="W232" t="s">
        <v>6331</v>
      </c>
      <c r="X232" t="str">
        <f>_xlfn.XLOOKUP(Orders_C[[#This Row],[Product_ID]],Products_C[Product_ID],Products_C[Product_Name])</f>
        <v>Rice Bowl</v>
      </c>
      <c r="Y232" t="str">
        <f>_xlfn.XLOOKUP(Orders_C[[#This Row],[Product_ID]],Products_C[Product_ID],Products_C[Category])</f>
        <v>Beverage</v>
      </c>
      <c r="Z232" t="str">
        <f>_xlfn.XLOOKUP(Orders_C[[#This Row],[Store_ID]],Stores_c[Store_ID],Stores_c[City])</f>
        <v>New Robert</v>
      </c>
      <c r="AA232" t="str">
        <f>_xlfn.XLOOKUP(Orders_C[[#This Row],[Customer_ID]],Customers_c[Customer_ID],Customers_c[Customer_Name])</f>
        <v>Mary Carter</v>
      </c>
      <c r="AB232" s="6">
        <f>Orders_C[[#This Row],[Quantity]]*Orders_C[[#This Row],[Unit_Price]]*(1-Orders_C[[#This Row],[Discount %]])+Orders_C[[#This Row],[Tax]]</f>
        <v>208.04999999999998</v>
      </c>
      <c r="AC232" s="9">
        <f>(Orders_C[[#This Row],[Unit_Price]]*Orders_C[[#This Row],[Quantity]])-Orders_C[[#This Row],[Discount]]+Orders_C[[#This Row],[Tax]]</f>
        <v>219.95</v>
      </c>
      <c r="AD232" t="str">
        <f>IF(COUNTIF(Orders_C[[#All],[Customer_ID]],Orders_C[[#This Row],[Customer_ID]])&gt;1,"Repeat","New")</f>
        <v>Repeat</v>
      </c>
      <c r="AE232" t="str" cm="1">
        <f t="array" ref="AE232">_xlfn.XLOOKUP(Orders_C[[#This Row],[Store_ID]],Stores_c[[#All],[Store_ID]],Stores_c[[#All],[City]])</f>
        <v>New Robert</v>
      </c>
      <c r="AF232" t="str" cm="1">
        <f t="array" ref="AF232">_xlfn.XLOOKUP(Orders_C[[#This Row],[Store_ID]],Stores_c[[#All],[Store_ID]],Stores_c[[#All],[Manager_Name]])</f>
        <v>Krista Webb</v>
      </c>
      <c r="AG232" t="str" cm="1">
        <f t="array" ref="AG232">_xlfn.XLOOKUP(Orders_C[[#This Row],[Store_ID]],Stores_c[[#All],[Store_ID]],Stores_c[[#All],[Store_Type]])</f>
        <v>Drive-Thru</v>
      </c>
    </row>
    <row r="233" spans="1:33" x14ac:dyDescent="0.25">
      <c r="A233">
        <v>6901</v>
      </c>
      <c r="B233" s="1">
        <v>45876</v>
      </c>
      <c r="C233" s="2">
        <v>0.66738425925925926</v>
      </c>
      <c r="D233">
        <v>1946</v>
      </c>
      <c r="E233">
        <v>209</v>
      </c>
      <c r="F233">
        <v>512</v>
      </c>
      <c r="G233">
        <v>311</v>
      </c>
      <c r="H233">
        <v>1</v>
      </c>
      <c r="I233">
        <v>197</v>
      </c>
      <c r="J233">
        <v>0</v>
      </c>
      <c r="K233">
        <v>9.8500000000000014</v>
      </c>
      <c r="L233">
        <v>206.85</v>
      </c>
      <c r="M233" t="s">
        <v>19</v>
      </c>
      <c r="N233" t="s">
        <v>21</v>
      </c>
      <c r="O233">
        <v>19</v>
      </c>
      <c r="P233">
        <v>3</v>
      </c>
      <c r="Q233" t="s">
        <v>924</v>
      </c>
      <c r="R233">
        <v>504</v>
      </c>
      <c r="S233" s="3">
        <v>0</v>
      </c>
      <c r="T233" s="6">
        <v>88.65</v>
      </c>
      <c r="U233" t="s">
        <v>6342</v>
      </c>
      <c r="V233">
        <v>2025</v>
      </c>
      <c r="W233" t="s">
        <v>6333</v>
      </c>
      <c r="X233" t="str">
        <f>_xlfn.XLOOKUP(Orders_C[[#This Row],[Product_ID]],Products_C[Product_ID],Products_C[Product_Name])</f>
        <v>Pepsi</v>
      </c>
      <c r="Y233" t="str">
        <f>_xlfn.XLOOKUP(Orders_C[[#This Row],[Product_ID]],Products_C[Product_ID],Products_C[Category])</f>
        <v>Dessert</v>
      </c>
      <c r="Z233" t="str">
        <f>_xlfn.XLOOKUP(Orders_C[[#This Row],[Store_ID]],Stores_c[Store_ID],Stores_c[City])</f>
        <v>Reidberg</v>
      </c>
      <c r="AA233" t="str">
        <f>_xlfn.XLOOKUP(Orders_C[[#This Row],[Customer_ID]],Customers_c[Customer_ID],Customers_c[Customer_Name])</f>
        <v>Miss Samantha Reyes</v>
      </c>
      <c r="AB233" s="6">
        <f>Orders_C[[#This Row],[Quantity]]*Orders_C[[#This Row],[Unit_Price]]*(1-Orders_C[[#This Row],[Discount %]])+Orders_C[[#This Row],[Tax]]</f>
        <v>206.85</v>
      </c>
      <c r="AC233" s="9">
        <f>(Orders_C[[#This Row],[Unit_Price]]*Orders_C[[#This Row],[Quantity]])-Orders_C[[#This Row],[Discount]]+Orders_C[[#This Row],[Tax]]</f>
        <v>206.85</v>
      </c>
      <c r="AD233" t="str">
        <f>IF(COUNTIF(Orders_C[[#All],[Customer_ID]],Orders_C[[#This Row],[Customer_ID]])&gt;1,"Repeat","New")</f>
        <v>Repeat</v>
      </c>
      <c r="AE233" t="str" cm="1">
        <f t="array" ref="AE233">_xlfn.XLOOKUP(Orders_C[[#This Row],[Store_ID]],Stores_c[[#All],[Store_ID]],Stores_c[[#All],[City]])</f>
        <v>Reidberg</v>
      </c>
      <c r="AF233" t="str" cm="1">
        <f t="array" ref="AF233">_xlfn.XLOOKUP(Orders_C[[#This Row],[Store_ID]],Stores_c[[#All],[Store_ID]],Stores_c[[#All],[Manager_Name]])</f>
        <v>Jeffrey Horn</v>
      </c>
      <c r="AG233" t="str" cm="1">
        <f t="array" ref="AG233">_xlfn.XLOOKUP(Orders_C[[#This Row],[Store_ID]],Stores_c[[#All],[Store_ID]],Stores_c[[#All],[Store_Type]])</f>
        <v>Drive-Thru</v>
      </c>
    </row>
    <row r="234" spans="1:33" x14ac:dyDescent="0.25">
      <c r="A234">
        <v>7068</v>
      </c>
      <c r="B234" s="1">
        <v>45948</v>
      </c>
      <c r="C234" s="2">
        <v>0.1401388888888889</v>
      </c>
      <c r="D234">
        <v>1247</v>
      </c>
      <c r="E234">
        <v>212</v>
      </c>
      <c r="F234">
        <v>432</v>
      </c>
      <c r="G234">
        <v>340</v>
      </c>
      <c r="H234">
        <v>1</v>
      </c>
      <c r="I234">
        <v>209</v>
      </c>
      <c r="J234">
        <v>5</v>
      </c>
      <c r="K234">
        <v>10.45</v>
      </c>
      <c r="L234">
        <v>214.45</v>
      </c>
      <c r="M234" t="s">
        <v>20</v>
      </c>
      <c r="N234" t="s">
        <v>23</v>
      </c>
      <c r="O234">
        <v>30</v>
      </c>
      <c r="P234">
        <v>3</v>
      </c>
      <c r="Q234" t="s">
        <v>1091</v>
      </c>
      <c r="R234">
        <v>502</v>
      </c>
      <c r="S234" s="3">
        <v>0.05</v>
      </c>
      <c r="T234" s="6">
        <v>89.05</v>
      </c>
      <c r="U234" t="s">
        <v>6332</v>
      </c>
      <c r="V234">
        <v>2025</v>
      </c>
      <c r="W234" t="s">
        <v>6329</v>
      </c>
      <c r="X234" t="str">
        <f>_xlfn.XLOOKUP(Orders_C[[#This Row],[Product_ID]],Products_C[Product_ID],Products_C[Product_Name])</f>
        <v>Chocolate Lava Cake</v>
      </c>
      <c r="Y234" t="str">
        <f>_xlfn.XLOOKUP(Orders_C[[#This Row],[Product_ID]],Products_C[Product_ID],Products_C[Category])</f>
        <v>Chicken</v>
      </c>
      <c r="Z234" t="str">
        <f>_xlfn.XLOOKUP(Orders_C[[#This Row],[Store_ID]],Stores_c[Store_ID],Stores_c[City])</f>
        <v>Andrewview</v>
      </c>
      <c r="AA234" t="str">
        <f>_xlfn.XLOOKUP(Orders_C[[#This Row],[Customer_ID]],Customers_c[Customer_ID],Customers_c[Customer_Name])</f>
        <v>Michael Perez</v>
      </c>
      <c r="AB234" s="6">
        <f>Orders_C[[#This Row],[Quantity]]*Orders_C[[#This Row],[Unit_Price]]*(1-Orders_C[[#This Row],[Discount %]])+Orders_C[[#This Row],[Tax]]</f>
        <v>208.99999999999997</v>
      </c>
      <c r="AC234" s="9">
        <f>(Orders_C[[#This Row],[Unit_Price]]*Orders_C[[#This Row],[Quantity]])-Orders_C[[#This Row],[Discount]]+Orders_C[[#This Row],[Tax]]</f>
        <v>214.45</v>
      </c>
      <c r="AD234" t="str">
        <f>IF(COUNTIF(Orders_C[[#All],[Customer_ID]],Orders_C[[#This Row],[Customer_ID]])&gt;1,"Repeat","New")</f>
        <v>Repeat</v>
      </c>
      <c r="AE234" t="str" cm="1">
        <f t="array" ref="AE234">_xlfn.XLOOKUP(Orders_C[[#This Row],[Store_ID]],Stores_c[[#All],[Store_ID]],Stores_c[[#All],[City]])</f>
        <v>Andrewview</v>
      </c>
      <c r="AF234" t="str" cm="1">
        <f t="array" ref="AF234">_xlfn.XLOOKUP(Orders_C[[#This Row],[Store_ID]],Stores_c[[#All],[Store_ID]],Stores_c[[#All],[Manager_Name]])</f>
        <v>Alice Sutton</v>
      </c>
      <c r="AG234" t="str" cm="1">
        <f t="array" ref="AG234">_xlfn.XLOOKUP(Orders_C[[#This Row],[Store_ID]],Stores_c[[#All],[Store_ID]],Stores_c[[#All],[Store_Type]])</f>
        <v>Mall</v>
      </c>
    </row>
    <row r="235" spans="1:33" x14ac:dyDescent="0.25">
      <c r="A235">
        <v>10560</v>
      </c>
      <c r="B235" s="1">
        <v>45908</v>
      </c>
      <c r="C235" s="2">
        <v>0.65004629629629629</v>
      </c>
      <c r="D235">
        <v>1130</v>
      </c>
      <c r="E235">
        <v>219</v>
      </c>
      <c r="F235">
        <v>516</v>
      </c>
      <c r="G235">
        <v>319</v>
      </c>
      <c r="H235">
        <v>1</v>
      </c>
      <c r="I235">
        <v>198</v>
      </c>
      <c r="J235">
        <v>0</v>
      </c>
      <c r="K235">
        <v>9.9</v>
      </c>
      <c r="L235">
        <v>207.9</v>
      </c>
      <c r="M235" t="s">
        <v>19</v>
      </c>
      <c r="N235" t="s">
        <v>22</v>
      </c>
      <c r="O235">
        <v>37</v>
      </c>
      <c r="P235">
        <v>4</v>
      </c>
      <c r="Q235" t="s">
        <v>4583</v>
      </c>
      <c r="R235">
        <v>507</v>
      </c>
      <c r="S235" s="3">
        <v>0</v>
      </c>
      <c r="T235" s="6">
        <v>89.100000000000009</v>
      </c>
      <c r="U235" t="s">
        <v>6335</v>
      </c>
      <c r="V235">
        <v>2025</v>
      </c>
      <c r="W235" t="s">
        <v>6329</v>
      </c>
      <c r="X235" t="str">
        <f>_xlfn.XLOOKUP(Orders_C[[#This Row],[Product_ID]],Products_C[Product_ID],Products_C[Product_Name])</f>
        <v>Chocolate Lava Cake</v>
      </c>
      <c r="Y235" t="str">
        <f>_xlfn.XLOOKUP(Orders_C[[#This Row],[Product_ID]],Products_C[Product_ID],Products_C[Category])</f>
        <v>Beverage</v>
      </c>
      <c r="Z235" t="str">
        <f>_xlfn.XLOOKUP(Orders_C[[#This Row],[Store_ID]],Stores_c[Store_ID],Stores_c[City])</f>
        <v>Lake David</v>
      </c>
      <c r="AA235" t="str">
        <f>_xlfn.XLOOKUP(Orders_C[[#This Row],[Customer_ID]],Customers_c[Customer_ID],Customers_c[Customer_Name])</f>
        <v>Gregory Clay</v>
      </c>
      <c r="AB235" s="6">
        <f>Orders_C[[#This Row],[Quantity]]*Orders_C[[#This Row],[Unit_Price]]*(1-Orders_C[[#This Row],[Discount %]])+Orders_C[[#This Row],[Tax]]</f>
        <v>207.9</v>
      </c>
      <c r="AC235" s="9">
        <f>(Orders_C[[#This Row],[Unit_Price]]*Orders_C[[#This Row],[Quantity]])-Orders_C[[#This Row],[Discount]]+Orders_C[[#This Row],[Tax]]</f>
        <v>207.9</v>
      </c>
      <c r="AD235" t="str">
        <f>IF(COUNTIF(Orders_C[[#All],[Customer_ID]],Orders_C[[#This Row],[Customer_ID]])&gt;1,"Repeat","New")</f>
        <v>Repeat</v>
      </c>
      <c r="AE235" t="str" cm="1">
        <f t="array" ref="AE235">_xlfn.XLOOKUP(Orders_C[[#This Row],[Store_ID]],Stores_c[[#All],[Store_ID]],Stores_c[[#All],[City]])</f>
        <v>Lake David</v>
      </c>
      <c r="AF235" t="str" cm="1">
        <f t="array" ref="AF235">_xlfn.XLOOKUP(Orders_C[[#This Row],[Store_ID]],Stores_c[[#All],[Store_ID]],Stores_c[[#All],[Manager_Name]])</f>
        <v>Joshua Hines</v>
      </c>
      <c r="AG235" t="str" cm="1">
        <f t="array" ref="AG235">_xlfn.XLOOKUP(Orders_C[[#This Row],[Store_ID]],Stores_c[[#All],[Store_ID]],Stores_c[[#All],[Store_Type]])</f>
        <v>Street</v>
      </c>
    </row>
    <row r="236" spans="1:33" x14ac:dyDescent="0.25">
      <c r="A236">
        <v>8486</v>
      </c>
      <c r="B236" s="1">
        <v>46045</v>
      </c>
      <c r="C236" s="2">
        <v>0.7170023148148148</v>
      </c>
      <c r="D236">
        <v>1763</v>
      </c>
      <c r="E236">
        <v>203</v>
      </c>
      <c r="F236">
        <v>465</v>
      </c>
      <c r="G236">
        <v>339</v>
      </c>
      <c r="H236">
        <v>1</v>
      </c>
      <c r="I236">
        <v>232</v>
      </c>
      <c r="J236">
        <v>15</v>
      </c>
      <c r="K236">
        <v>11.6</v>
      </c>
      <c r="L236">
        <v>228.6</v>
      </c>
      <c r="M236" t="s">
        <v>18</v>
      </c>
      <c r="N236" t="s">
        <v>21</v>
      </c>
      <c r="O236">
        <v>24</v>
      </c>
      <c r="P236">
        <v>1</v>
      </c>
      <c r="Q236" t="s">
        <v>2509</v>
      </c>
      <c r="R236">
        <v>506</v>
      </c>
      <c r="S236" s="3">
        <v>0.15</v>
      </c>
      <c r="T236" s="6">
        <v>89.4</v>
      </c>
      <c r="U236" t="s">
        <v>6330</v>
      </c>
      <c r="V236">
        <v>2026</v>
      </c>
      <c r="W236" t="s">
        <v>6329</v>
      </c>
      <c r="X236" t="str">
        <f>_xlfn.XLOOKUP(Orders_C[[#This Row],[Product_ID]],Products_C[Product_ID],Products_C[Product_Name])</f>
        <v>Veg Burger</v>
      </c>
      <c r="Y236" t="str">
        <f>_xlfn.XLOOKUP(Orders_C[[#This Row],[Product_ID]],Products_C[Product_ID],Products_C[Category])</f>
        <v>Burger</v>
      </c>
      <c r="Z236" t="str">
        <f>_xlfn.XLOOKUP(Orders_C[[#This Row],[Store_ID]],Stores_c[Store_ID],Stores_c[City])</f>
        <v>Lake Williammouth</v>
      </c>
      <c r="AA236" t="str">
        <f>_xlfn.XLOOKUP(Orders_C[[#This Row],[Customer_ID]],Customers_c[Customer_ID],Customers_c[Customer_Name])</f>
        <v>William Miller</v>
      </c>
      <c r="AB236" s="6">
        <f>Orders_C[[#This Row],[Quantity]]*Orders_C[[#This Row],[Unit_Price]]*(1-Orders_C[[#This Row],[Discount %]])+Orders_C[[#This Row],[Tax]]</f>
        <v>208.79999999999998</v>
      </c>
      <c r="AC236" s="9">
        <f>(Orders_C[[#This Row],[Unit_Price]]*Orders_C[[#This Row],[Quantity]])-Orders_C[[#This Row],[Discount]]+Orders_C[[#This Row],[Tax]]</f>
        <v>228.6</v>
      </c>
      <c r="AD236" t="str">
        <f>IF(COUNTIF(Orders_C[[#All],[Customer_ID]],Orders_C[[#This Row],[Customer_ID]])&gt;1,"Repeat","New")</f>
        <v>Repeat</v>
      </c>
      <c r="AE236" t="str" cm="1">
        <f t="array" ref="AE236">_xlfn.XLOOKUP(Orders_C[[#This Row],[Store_ID]],Stores_c[[#All],[Store_ID]],Stores_c[[#All],[City]])</f>
        <v>Lake Williammouth</v>
      </c>
      <c r="AF236" t="str" cm="1">
        <f t="array" ref="AF236">_xlfn.XLOOKUP(Orders_C[[#This Row],[Store_ID]],Stores_c[[#All],[Store_ID]],Stores_c[[#All],[Manager_Name]])</f>
        <v>Stephanie Dominguez</v>
      </c>
      <c r="AG236" t="str" cm="1">
        <f t="array" ref="AG236">_xlfn.XLOOKUP(Orders_C[[#This Row],[Store_ID]],Stores_c[[#All],[Store_ID]],Stores_c[[#All],[Store_Type]])</f>
        <v>Drive-Thru</v>
      </c>
    </row>
    <row r="237" spans="1:33" x14ac:dyDescent="0.25">
      <c r="A237">
        <v>10137</v>
      </c>
      <c r="B237" s="1">
        <v>45784</v>
      </c>
      <c r="C237" s="2">
        <v>0.34287037037037038</v>
      </c>
      <c r="D237">
        <v>1781</v>
      </c>
      <c r="E237">
        <v>202</v>
      </c>
      <c r="F237">
        <v>516</v>
      </c>
      <c r="G237">
        <v>302</v>
      </c>
      <c r="H237">
        <v>1</v>
      </c>
      <c r="I237">
        <v>233</v>
      </c>
      <c r="J237">
        <v>15</v>
      </c>
      <c r="K237">
        <v>11.65</v>
      </c>
      <c r="L237">
        <v>229.65</v>
      </c>
      <c r="M237" t="s">
        <v>19</v>
      </c>
      <c r="N237" t="s">
        <v>23</v>
      </c>
      <c r="O237">
        <v>16</v>
      </c>
      <c r="P237">
        <v>1</v>
      </c>
      <c r="Q237" t="s">
        <v>4160</v>
      </c>
      <c r="R237">
        <v>503</v>
      </c>
      <c r="S237" s="3">
        <v>0.15</v>
      </c>
      <c r="T237" s="6">
        <v>89.850000000000023</v>
      </c>
      <c r="U237" t="s">
        <v>6339</v>
      </c>
      <c r="V237">
        <v>2025</v>
      </c>
      <c r="W237" t="s">
        <v>6333</v>
      </c>
      <c r="X237" t="str">
        <f>_xlfn.XLOOKUP(Orders_C[[#This Row],[Product_ID]],Products_C[Product_ID],Products_C[Product_Name])</f>
        <v>Chicken Wings</v>
      </c>
      <c r="Y237" t="str">
        <f>_xlfn.XLOOKUP(Orders_C[[#This Row],[Product_ID]],Products_C[Product_ID],Products_C[Category])</f>
        <v>Chicken</v>
      </c>
      <c r="Z237" t="str">
        <f>_xlfn.XLOOKUP(Orders_C[[#This Row],[Store_ID]],Stores_c[Store_ID],Stores_c[City])</f>
        <v>Rebekahside</v>
      </c>
      <c r="AA237" t="str">
        <f>_xlfn.XLOOKUP(Orders_C[[#This Row],[Customer_ID]],Customers_c[Customer_ID],Customers_c[Customer_Name])</f>
        <v>Jennifer George</v>
      </c>
      <c r="AB237" s="6">
        <f>Orders_C[[#This Row],[Quantity]]*Orders_C[[#This Row],[Unit_Price]]*(1-Orders_C[[#This Row],[Discount %]])+Orders_C[[#This Row],[Tax]]</f>
        <v>209.7</v>
      </c>
      <c r="AC237" s="9">
        <f>(Orders_C[[#This Row],[Unit_Price]]*Orders_C[[#This Row],[Quantity]])-Orders_C[[#This Row],[Discount]]+Orders_C[[#This Row],[Tax]]</f>
        <v>229.65</v>
      </c>
      <c r="AD237" t="str">
        <f>IF(COUNTIF(Orders_C[[#All],[Customer_ID]],Orders_C[[#This Row],[Customer_ID]])&gt;1,"Repeat","New")</f>
        <v>Repeat</v>
      </c>
      <c r="AE237" t="str" cm="1">
        <f t="array" ref="AE237">_xlfn.XLOOKUP(Orders_C[[#This Row],[Store_ID]],Stores_c[[#All],[Store_ID]],Stores_c[[#All],[City]])</f>
        <v>Rebekahside</v>
      </c>
      <c r="AF237" t="str" cm="1">
        <f t="array" ref="AF237">_xlfn.XLOOKUP(Orders_C[[#This Row],[Store_ID]],Stores_c[[#All],[Store_ID]],Stores_c[[#All],[Manager_Name]])</f>
        <v>Mark Ray</v>
      </c>
      <c r="AG237" t="str" cm="1">
        <f t="array" ref="AG237">_xlfn.XLOOKUP(Orders_C[[#This Row],[Store_ID]],Stores_c[[#All],[Store_ID]],Stores_c[[#All],[Store_Type]])</f>
        <v>Drive-Thru</v>
      </c>
    </row>
    <row r="238" spans="1:33" x14ac:dyDescent="0.25">
      <c r="A238">
        <v>7217</v>
      </c>
      <c r="B238" s="1">
        <v>45925</v>
      </c>
      <c r="C238" s="2">
        <v>0.82912037037037034</v>
      </c>
      <c r="D238">
        <v>1857</v>
      </c>
      <c r="E238">
        <v>219</v>
      </c>
      <c r="F238">
        <v>472</v>
      </c>
      <c r="G238">
        <v>318</v>
      </c>
      <c r="H238">
        <v>1</v>
      </c>
      <c r="I238">
        <v>222</v>
      </c>
      <c r="J238">
        <v>10</v>
      </c>
      <c r="K238">
        <v>11.1</v>
      </c>
      <c r="L238">
        <v>223.1</v>
      </c>
      <c r="M238" t="s">
        <v>20</v>
      </c>
      <c r="N238" t="s">
        <v>22</v>
      </c>
      <c r="O238">
        <v>35</v>
      </c>
      <c r="P238">
        <v>1</v>
      </c>
      <c r="Q238" t="s">
        <v>1240</v>
      </c>
      <c r="R238">
        <v>507</v>
      </c>
      <c r="S238" s="3">
        <v>0.1</v>
      </c>
      <c r="T238" s="6">
        <v>89.9</v>
      </c>
      <c r="U238" t="s">
        <v>6335</v>
      </c>
      <c r="V238">
        <v>2025</v>
      </c>
      <c r="W238" t="s">
        <v>6329</v>
      </c>
      <c r="X238" t="str">
        <f>_xlfn.XLOOKUP(Orders_C[[#This Row],[Product_ID]],Products_C[Product_ID],Products_C[Product_Name])</f>
        <v>Pepsi</v>
      </c>
      <c r="Y238" t="str">
        <f>_xlfn.XLOOKUP(Orders_C[[#This Row],[Product_ID]],Products_C[Product_ID],Products_C[Category])</f>
        <v>Burger</v>
      </c>
      <c r="Z238" t="str">
        <f>_xlfn.XLOOKUP(Orders_C[[#This Row],[Store_ID]],Stores_c[Store_ID],Stores_c[City])</f>
        <v>Lake David</v>
      </c>
      <c r="AA238" t="str">
        <f>_xlfn.XLOOKUP(Orders_C[[#This Row],[Customer_ID]],Customers_c[Customer_ID],Customers_c[Customer_Name])</f>
        <v>Jonathan Simmons</v>
      </c>
      <c r="AB238" s="6">
        <f>Orders_C[[#This Row],[Quantity]]*Orders_C[[#This Row],[Unit_Price]]*(1-Orders_C[[#This Row],[Discount %]])+Orders_C[[#This Row],[Tax]]</f>
        <v>210.9</v>
      </c>
      <c r="AC238" s="9">
        <f>(Orders_C[[#This Row],[Unit_Price]]*Orders_C[[#This Row],[Quantity]])-Orders_C[[#This Row],[Discount]]+Orders_C[[#This Row],[Tax]]</f>
        <v>223.1</v>
      </c>
      <c r="AD238" t="str">
        <f>IF(COUNTIF(Orders_C[[#All],[Customer_ID]],Orders_C[[#This Row],[Customer_ID]])&gt;1,"Repeat","New")</f>
        <v>Repeat</v>
      </c>
      <c r="AE238" t="str" cm="1">
        <f t="array" ref="AE238">_xlfn.XLOOKUP(Orders_C[[#This Row],[Store_ID]],Stores_c[[#All],[Store_ID]],Stores_c[[#All],[City]])</f>
        <v>Lake David</v>
      </c>
      <c r="AF238" t="str" cm="1">
        <f t="array" ref="AF238">_xlfn.XLOOKUP(Orders_C[[#This Row],[Store_ID]],Stores_c[[#All],[Store_ID]],Stores_c[[#All],[Manager_Name]])</f>
        <v>Joshua Hines</v>
      </c>
      <c r="AG238" t="str" cm="1">
        <f t="array" ref="AG238">_xlfn.XLOOKUP(Orders_C[[#This Row],[Store_ID]],Stores_c[[#All],[Store_ID]],Stores_c[[#All],[Store_Type]])</f>
        <v>Street</v>
      </c>
    </row>
    <row r="239" spans="1:33" x14ac:dyDescent="0.25">
      <c r="A239">
        <v>9126</v>
      </c>
      <c r="B239" s="1">
        <v>45764</v>
      </c>
      <c r="C239" s="2">
        <v>0.68579861111111107</v>
      </c>
      <c r="D239">
        <v>1477</v>
      </c>
      <c r="E239">
        <v>221</v>
      </c>
      <c r="F239">
        <v>457</v>
      </c>
      <c r="G239">
        <v>316</v>
      </c>
      <c r="H239">
        <v>1</v>
      </c>
      <c r="I239">
        <v>211</v>
      </c>
      <c r="J239">
        <v>5</v>
      </c>
      <c r="K239">
        <v>10.55</v>
      </c>
      <c r="L239">
        <v>216.55</v>
      </c>
      <c r="M239" t="s">
        <v>19</v>
      </c>
      <c r="N239" t="s">
        <v>23</v>
      </c>
      <c r="O239">
        <v>33</v>
      </c>
      <c r="P239">
        <v>5</v>
      </c>
      <c r="Q239" t="s">
        <v>3149</v>
      </c>
      <c r="R239">
        <v>509</v>
      </c>
      <c r="S239" s="3">
        <v>0.05</v>
      </c>
      <c r="T239" s="6">
        <v>89.950000000000017</v>
      </c>
      <c r="U239" t="s">
        <v>6337</v>
      </c>
      <c r="V239">
        <v>2025</v>
      </c>
      <c r="W239" t="s">
        <v>6329</v>
      </c>
      <c r="X239" t="str">
        <f>_xlfn.XLOOKUP(Orders_C[[#This Row],[Product_ID]],Products_C[Product_ID],Products_C[Product_Name])</f>
        <v>Popcorn Chicken</v>
      </c>
      <c r="Y239" t="str">
        <f>_xlfn.XLOOKUP(Orders_C[[#This Row],[Product_ID]],Products_C[Product_ID],Products_C[Category])</f>
        <v>Dessert</v>
      </c>
      <c r="Z239" t="str">
        <f>_xlfn.XLOOKUP(Orders_C[[#This Row],[Store_ID]],Stores_c[Store_ID],Stores_c[City])</f>
        <v>Port Barbarabury</v>
      </c>
      <c r="AA239" t="str">
        <f>_xlfn.XLOOKUP(Orders_C[[#This Row],[Customer_ID]],Customers_c[Customer_ID],Customers_c[Customer_Name])</f>
        <v>David Olson</v>
      </c>
      <c r="AB239" s="6">
        <f>Orders_C[[#This Row],[Quantity]]*Orders_C[[#This Row],[Unit_Price]]*(1-Orders_C[[#This Row],[Discount %]])+Orders_C[[#This Row],[Tax]]</f>
        <v>211</v>
      </c>
      <c r="AC239" s="9">
        <f>(Orders_C[[#This Row],[Unit_Price]]*Orders_C[[#This Row],[Quantity]])-Orders_C[[#This Row],[Discount]]+Orders_C[[#This Row],[Tax]]</f>
        <v>216.55</v>
      </c>
      <c r="AD239" t="str">
        <f>IF(COUNTIF(Orders_C[[#All],[Customer_ID]],Orders_C[[#This Row],[Customer_ID]])&gt;1,"Repeat","New")</f>
        <v>Repeat</v>
      </c>
      <c r="AE239" t="str" cm="1">
        <f t="array" ref="AE239">_xlfn.XLOOKUP(Orders_C[[#This Row],[Store_ID]],Stores_c[[#All],[Store_ID]],Stores_c[[#All],[City]])</f>
        <v>Port Barbarabury</v>
      </c>
      <c r="AF239" t="str" cm="1">
        <f t="array" ref="AF239">_xlfn.XLOOKUP(Orders_C[[#This Row],[Store_ID]],Stores_c[[#All],[Store_ID]],Stores_c[[#All],[Manager_Name]])</f>
        <v>Edward Nguyen</v>
      </c>
      <c r="AG239" t="str" cm="1">
        <f t="array" ref="AG239">_xlfn.XLOOKUP(Orders_C[[#This Row],[Store_ID]],Stores_c[[#All],[Store_ID]],Stores_c[[#All],[Store_Type]])</f>
        <v>Street</v>
      </c>
    </row>
    <row r="240" spans="1:33" x14ac:dyDescent="0.25">
      <c r="A240">
        <v>9359</v>
      </c>
      <c r="B240" s="1">
        <v>45993</v>
      </c>
      <c r="C240" s="2">
        <v>6.8530092592592587E-2</v>
      </c>
      <c r="D240">
        <v>1935</v>
      </c>
      <c r="E240">
        <v>202</v>
      </c>
      <c r="F240">
        <v>529</v>
      </c>
      <c r="G240">
        <v>318</v>
      </c>
      <c r="H240">
        <v>1</v>
      </c>
      <c r="I240">
        <v>234</v>
      </c>
      <c r="J240">
        <v>15</v>
      </c>
      <c r="K240">
        <v>11.7</v>
      </c>
      <c r="L240">
        <v>230.7</v>
      </c>
      <c r="M240" t="s">
        <v>18</v>
      </c>
      <c r="N240" t="s">
        <v>21</v>
      </c>
      <c r="O240">
        <v>48</v>
      </c>
      <c r="P240">
        <v>1</v>
      </c>
      <c r="Q240" t="s">
        <v>3382</v>
      </c>
      <c r="R240">
        <v>502</v>
      </c>
      <c r="S240" s="3">
        <v>0.15</v>
      </c>
      <c r="T240" s="6">
        <v>90.299999999999983</v>
      </c>
      <c r="U240" t="s">
        <v>6328</v>
      </c>
      <c r="V240">
        <v>2025</v>
      </c>
      <c r="W240" t="s">
        <v>6331</v>
      </c>
      <c r="X240" t="str">
        <f>_xlfn.XLOOKUP(Orders_C[[#This Row],[Product_ID]],Products_C[Product_ID],Products_C[Product_Name])</f>
        <v>Pepsi</v>
      </c>
      <c r="Y240" t="str">
        <f>_xlfn.XLOOKUP(Orders_C[[#This Row],[Product_ID]],Products_C[Product_ID],Products_C[Category])</f>
        <v>Burger</v>
      </c>
      <c r="Z240" t="str">
        <f>_xlfn.XLOOKUP(Orders_C[[#This Row],[Store_ID]],Stores_c[Store_ID],Stores_c[City])</f>
        <v>Rebekahside</v>
      </c>
      <c r="AA240" t="str">
        <f>_xlfn.XLOOKUP(Orders_C[[#This Row],[Customer_ID]],Customers_c[Customer_ID],Customers_c[Customer_Name])</f>
        <v>Timothy Williams</v>
      </c>
      <c r="AB240" s="6">
        <f>Orders_C[[#This Row],[Quantity]]*Orders_C[[#This Row],[Unit_Price]]*(1-Orders_C[[#This Row],[Discount %]])+Orders_C[[#This Row],[Tax]]</f>
        <v>210.6</v>
      </c>
      <c r="AC240" s="9">
        <f>(Orders_C[[#This Row],[Unit_Price]]*Orders_C[[#This Row],[Quantity]])-Orders_C[[#This Row],[Discount]]+Orders_C[[#This Row],[Tax]]</f>
        <v>230.7</v>
      </c>
      <c r="AD240" t="str">
        <f>IF(COUNTIF(Orders_C[[#All],[Customer_ID]],Orders_C[[#This Row],[Customer_ID]])&gt;1,"Repeat","New")</f>
        <v>Repeat</v>
      </c>
      <c r="AE240" t="str" cm="1">
        <f t="array" ref="AE240">_xlfn.XLOOKUP(Orders_C[[#This Row],[Store_ID]],Stores_c[[#All],[Store_ID]],Stores_c[[#All],[City]])</f>
        <v>Rebekahside</v>
      </c>
      <c r="AF240" t="str" cm="1">
        <f t="array" ref="AF240">_xlfn.XLOOKUP(Orders_C[[#This Row],[Store_ID]],Stores_c[[#All],[Store_ID]],Stores_c[[#All],[Manager_Name]])</f>
        <v>Mark Ray</v>
      </c>
      <c r="AG240" t="str" cm="1">
        <f t="array" ref="AG240">_xlfn.XLOOKUP(Orders_C[[#This Row],[Store_ID]],Stores_c[[#All],[Store_ID]],Stores_c[[#All],[Store_Type]])</f>
        <v>Drive-Thru</v>
      </c>
    </row>
    <row r="241" spans="1:33" x14ac:dyDescent="0.25">
      <c r="A241">
        <v>8936</v>
      </c>
      <c r="B241" s="1">
        <v>45719</v>
      </c>
      <c r="C241" s="2">
        <v>0.25537037037037036</v>
      </c>
      <c r="D241">
        <v>1827</v>
      </c>
      <c r="E241">
        <v>201</v>
      </c>
      <c r="F241">
        <v>443</v>
      </c>
      <c r="G241">
        <v>308</v>
      </c>
      <c r="H241">
        <v>1</v>
      </c>
      <c r="I241">
        <v>223</v>
      </c>
      <c r="J241">
        <v>10</v>
      </c>
      <c r="K241">
        <v>11.15</v>
      </c>
      <c r="L241">
        <v>224.15</v>
      </c>
      <c r="M241" t="s">
        <v>19</v>
      </c>
      <c r="N241" t="s">
        <v>22</v>
      </c>
      <c r="O241">
        <v>53</v>
      </c>
      <c r="P241">
        <v>3</v>
      </c>
      <c r="Q241" t="s">
        <v>2959</v>
      </c>
      <c r="R241">
        <v>502</v>
      </c>
      <c r="S241" s="3">
        <v>0.1</v>
      </c>
      <c r="T241" s="6">
        <v>90.350000000000023</v>
      </c>
      <c r="U241" t="s">
        <v>6334</v>
      </c>
      <c r="V241">
        <v>2025</v>
      </c>
      <c r="W241" t="s">
        <v>6331</v>
      </c>
      <c r="X241" t="str">
        <f>_xlfn.XLOOKUP(Orders_C[[#This Row],[Product_ID]],Products_C[Product_ID],Products_C[Product_Name])</f>
        <v>Zinger Burger</v>
      </c>
      <c r="Y241" t="str">
        <f>_xlfn.XLOOKUP(Orders_C[[#This Row],[Product_ID]],Products_C[Product_ID],Products_C[Category])</f>
        <v>Beverage</v>
      </c>
      <c r="Z241" t="str">
        <f>_xlfn.XLOOKUP(Orders_C[[#This Row],[Store_ID]],Stores_c[Store_ID],Stores_c[City])</f>
        <v>Lake Nicholasburgh</v>
      </c>
      <c r="AA241" t="str">
        <f>_xlfn.XLOOKUP(Orders_C[[#This Row],[Customer_ID]],Customers_c[Customer_ID],Customers_c[Customer_Name])</f>
        <v>Barbara Harvey</v>
      </c>
      <c r="AB241" s="6">
        <f>Orders_C[[#This Row],[Quantity]]*Orders_C[[#This Row],[Unit_Price]]*(1-Orders_C[[#This Row],[Discount %]])+Orders_C[[#This Row],[Tax]]</f>
        <v>211.85000000000002</v>
      </c>
      <c r="AC241" s="9">
        <f>(Orders_C[[#This Row],[Unit_Price]]*Orders_C[[#This Row],[Quantity]])-Orders_C[[#This Row],[Discount]]+Orders_C[[#This Row],[Tax]]</f>
        <v>224.15</v>
      </c>
      <c r="AD241" t="str">
        <f>IF(COUNTIF(Orders_C[[#All],[Customer_ID]],Orders_C[[#This Row],[Customer_ID]])&gt;1,"Repeat","New")</f>
        <v>Repeat</v>
      </c>
      <c r="AE241" t="str" cm="1">
        <f t="array" ref="AE241">_xlfn.XLOOKUP(Orders_C[[#This Row],[Store_ID]],Stores_c[[#All],[Store_ID]],Stores_c[[#All],[City]])</f>
        <v>Lake Nicholasburgh</v>
      </c>
      <c r="AF241" t="str" cm="1">
        <f t="array" ref="AF241">_xlfn.XLOOKUP(Orders_C[[#This Row],[Store_ID]],Stores_c[[#All],[Store_ID]],Stores_c[[#All],[Manager_Name]])</f>
        <v>Maurice Garcia</v>
      </c>
      <c r="AG241" t="str" cm="1">
        <f t="array" ref="AG241">_xlfn.XLOOKUP(Orders_C[[#This Row],[Store_ID]],Stores_c[[#All],[Store_ID]],Stores_c[[#All],[Store_Type]])</f>
        <v>Mall</v>
      </c>
    </row>
    <row r="242" spans="1:33" x14ac:dyDescent="0.25">
      <c r="A242">
        <v>6400</v>
      </c>
      <c r="B242" s="1">
        <v>45791</v>
      </c>
      <c r="C242" s="2">
        <v>0.86710648148148151</v>
      </c>
      <c r="D242">
        <v>1990</v>
      </c>
      <c r="E242">
        <v>219</v>
      </c>
      <c r="F242">
        <v>438</v>
      </c>
      <c r="G242">
        <v>322</v>
      </c>
      <c r="H242">
        <v>1</v>
      </c>
      <c r="I242">
        <v>201</v>
      </c>
      <c r="J242">
        <v>0</v>
      </c>
      <c r="K242">
        <v>10.050000000000001</v>
      </c>
      <c r="L242">
        <v>211.05</v>
      </c>
      <c r="M242" t="s">
        <v>19</v>
      </c>
      <c r="N242" t="s">
        <v>22</v>
      </c>
      <c r="O242">
        <v>56</v>
      </c>
      <c r="P242">
        <v>5</v>
      </c>
      <c r="Q242" t="s">
        <v>423</v>
      </c>
      <c r="R242">
        <v>507</v>
      </c>
      <c r="S242" s="3">
        <v>0</v>
      </c>
      <c r="T242" s="6">
        <v>90.450000000000017</v>
      </c>
      <c r="U242" t="s">
        <v>6339</v>
      </c>
      <c r="V242">
        <v>2025</v>
      </c>
      <c r="W242" t="s">
        <v>6331</v>
      </c>
      <c r="X242" t="str">
        <f>_xlfn.XLOOKUP(Orders_C[[#This Row],[Product_ID]],Products_C[Product_ID],Products_C[Product_Name])</f>
        <v>Veg Burger</v>
      </c>
      <c r="Y242" t="str">
        <f>_xlfn.XLOOKUP(Orders_C[[#This Row],[Product_ID]],Products_C[Product_ID],Products_C[Category])</f>
        <v>Burger</v>
      </c>
      <c r="Z242" t="str">
        <f>_xlfn.XLOOKUP(Orders_C[[#This Row],[Store_ID]],Stores_c[Store_ID],Stores_c[City])</f>
        <v>Lake David</v>
      </c>
      <c r="AA242" t="str">
        <f>_xlfn.XLOOKUP(Orders_C[[#This Row],[Customer_ID]],Customers_c[Customer_ID],Customers_c[Customer_Name])</f>
        <v>Mark Higgins</v>
      </c>
      <c r="AB242" s="6">
        <f>Orders_C[[#This Row],[Quantity]]*Orders_C[[#This Row],[Unit_Price]]*(1-Orders_C[[#This Row],[Discount %]])+Orders_C[[#This Row],[Tax]]</f>
        <v>211.05</v>
      </c>
      <c r="AC242" s="9">
        <f>(Orders_C[[#This Row],[Unit_Price]]*Orders_C[[#This Row],[Quantity]])-Orders_C[[#This Row],[Discount]]+Orders_C[[#This Row],[Tax]]</f>
        <v>211.05</v>
      </c>
      <c r="AD242" t="str">
        <f>IF(COUNTIF(Orders_C[[#All],[Customer_ID]],Orders_C[[#This Row],[Customer_ID]])&gt;1,"Repeat","New")</f>
        <v>Repeat</v>
      </c>
      <c r="AE242" t="str" cm="1">
        <f t="array" ref="AE242">_xlfn.XLOOKUP(Orders_C[[#This Row],[Store_ID]],Stores_c[[#All],[Store_ID]],Stores_c[[#All],[City]])</f>
        <v>Lake David</v>
      </c>
      <c r="AF242" t="str" cm="1">
        <f t="array" ref="AF242">_xlfn.XLOOKUP(Orders_C[[#This Row],[Store_ID]],Stores_c[[#All],[Store_ID]],Stores_c[[#All],[Manager_Name]])</f>
        <v>Joshua Hines</v>
      </c>
      <c r="AG242" t="str" cm="1">
        <f t="array" ref="AG242">_xlfn.XLOOKUP(Orders_C[[#This Row],[Store_ID]],Stores_c[[#All],[Store_ID]],Stores_c[[#All],[Store_Type]])</f>
        <v>Street</v>
      </c>
    </row>
    <row r="243" spans="1:33" x14ac:dyDescent="0.25">
      <c r="A243">
        <v>8761</v>
      </c>
      <c r="B243" s="1">
        <v>45937</v>
      </c>
      <c r="C243" s="2">
        <v>0.10420138888888889</v>
      </c>
      <c r="D243">
        <v>1160</v>
      </c>
      <c r="E243">
        <v>215</v>
      </c>
      <c r="F243">
        <v>548</v>
      </c>
      <c r="G243">
        <v>301</v>
      </c>
      <c r="H243">
        <v>1</v>
      </c>
      <c r="I243">
        <v>201</v>
      </c>
      <c r="J243">
        <v>0</v>
      </c>
      <c r="K243">
        <v>10.050000000000001</v>
      </c>
      <c r="L243">
        <v>211.05</v>
      </c>
      <c r="M243" t="s">
        <v>20</v>
      </c>
      <c r="N243" t="s">
        <v>21</v>
      </c>
      <c r="O243">
        <v>43</v>
      </c>
      <c r="P243">
        <v>2</v>
      </c>
      <c r="Q243" t="s">
        <v>2784</v>
      </c>
      <c r="R243">
        <v>503</v>
      </c>
      <c r="S243" s="3">
        <v>0</v>
      </c>
      <c r="T243" s="6">
        <v>90.450000000000017</v>
      </c>
      <c r="U243" t="s">
        <v>6332</v>
      </c>
      <c r="V243">
        <v>2025</v>
      </c>
      <c r="W243" t="s">
        <v>6331</v>
      </c>
      <c r="X243" t="str">
        <f>_xlfn.XLOOKUP(Orders_C[[#This Row],[Product_ID]],Products_C[Product_ID],Products_C[Product_Name])</f>
        <v>Krushers</v>
      </c>
      <c r="Y243" t="str">
        <f>_xlfn.XLOOKUP(Orders_C[[#This Row],[Product_ID]],Products_C[Product_ID],Products_C[Category])</f>
        <v>Burger</v>
      </c>
      <c r="Z243" t="str">
        <f>_xlfn.XLOOKUP(Orders_C[[#This Row],[Store_ID]],Stores_c[Store_ID],Stores_c[City])</f>
        <v>Sallyburgh</v>
      </c>
      <c r="AA243" t="str">
        <f>_xlfn.XLOOKUP(Orders_C[[#This Row],[Customer_ID]],Customers_c[Customer_ID],Customers_c[Customer_Name])</f>
        <v>Kyle Smith</v>
      </c>
      <c r="AB243" s="6">
        <f>Orders_C[[#This Row],[Quantity]]*Orders_C[[#This Row],[Unit_Price]]*(1-Orders_C[[#This Row],[Discount %]])+Orders_C[[#This Row],[Tax]]</f>
        <v>211.05</v>
      </c>
      <c r="AC243" s="9">
        <f>(Orders_C[[#This Row],[Unit_Price]]*Orders_C[[#This Row],[Quantity]])-Orders_C[[#This Row],[Discount]]+Orders_C[[#This Row],[Tax]]</f>
        <v>211.05</v>
      </c>
      <c r="AD243" t="str">
        <f>IF(COUNTIF(Orders_C[[#All],[Customer_ID]],Orders_C[[#This Row],[Customer_ID]])&gt;1,"Repeat","New")</f>
        <v>Repeat</v>
      </c>
      <c r="AE243" t="str" cm="1">
        <f t="array" ref="AE243">_xlfn.XLOOKUP(Orders_C[[#This Row],[Store_ID]],Stores_c[[#All],[Store_ID]],Stores_c[[#All],[City]])</f>
        <v>Sallyburgh</v>
      </c>
      <c r="AF243" t="str" cm="1">
        <f t="array" ref="AF243">_xlfn.XLOOKUP(Orders_C[[#This Row],[Store_ID]],Stores_c[[#All],[Store_ID]],Stores_c[[#All],[Manager_Name]])</f>
        <v>Benjamin Mccoy</v>
      </c>
      <c r="AG243" t="str" cm="1">
        <f t="array" ref="AG243">_xlfn.XLOOKUP(Orders_C[[#This Row],[Store_ID]],Stores_c[[#All],[Store_ID]],Stores_c[[#All],[Store_Type]])</f>
        <v>Drive-Thru</v>
      </c>
    </row>
    <row r="244" spans="1:33" x14ac:dyDescent="0.25">
      <c r="A244">
        <v>9404</v>
      </c>
      <c r="B244" s="1">
        <v>46047</v>
      </c>
      <c r="C244" s="2">
        <v>0.55766203703703698</v>
      </c>
      <c r="D244">
        <v>1152</v>
      </c>
      <c r="E244">
        <v>207</v>
      </c>
      <c r="F244">
        <v>434</v>
      </c>
      <c r="G244">
        <v>310</v>
      </c>
      <c r="H244">
        <v>1</v>
      </c>
      <c r="I244">
        <v>201</v>
      </c>
      <c r="J244">
        <v>0</v>
      </c>
      <c r="K244">
        <v>10.050000000000001</v>
      </c>
      <c r="L244">
        <v>211.05</v>
      </c>
      <c r="M244" t="s">
        <v>18</v>
      </c>
      <c r="N244" t="s">
        <v>23</v>
      </c>
      <c r="O244">
        <v>26</v>
      </c>
      <c r="P244">
        <v>3</v>
      </c>
      <c r="Q244" t="s">
        <v>3427</v>
      </c>
      <c r="R244">
        <v>502</v>
      </c>
      <c r="S244" s="3">
        <v>0</v>
      </c>
      <c r="T244" s="6">
        <v>90.450000000000017</v>
      </c>
      <c r="U244" t="s">
        <v>6330</v>
      </c>
      <c r="V244">
        <v>2026</v>
      </c>
      <c r="W244" t="s">
        <v>6329</v>
      </c>
      <c r="X244" t="str">
        <f>_xlfn.XLOOKUP(Orders_C[[#This Row],[Product_ID]],Products_C[Product_ID],Products_C[Product_Name])</f>
        <v>Chicken Bucket</v>
      </c>
      <c r="Y244" t="str">
        <f>_xlfn.XLOOKUP(Orders_C[[#This Row],[Product_ID]],Products_C[Product_ID],Products_C[Category])</f>
        <v>Chicken</v>
      </c>
      <c r="Z244" t="str">
        <f>_xlfn.XLOOKUP(Orders_C[[#This Row],[Store_ID]],Stores_c[Store_ID],Stores_c[City])</f>
        <v>Christineton</v>
      </c>
      <c r="AA244" t="str">
        <f>_xlfn.XLOOKUP(Orders_C[[#This Row],[Customer_ID]],Customers_c[Customer_ID],Customers_c[Customer_Name])</f>
        <v>Emily Huff</v>
      </c>
      <c r="AB244" s="6">
        <f>Orders_C[[#This Row],[Quantity]]*Orders_C[[#This Row],[Unit_Price]]*(1-Orders_C[[#This Row],[Discount %]])+Orders_C[[#This Row],[Tax]]</f>
        <v>211.05</v>
      </c>
      <c r="AC244" s="9">
        <f>(Orders_C[[#This Row],[Unit_Price]]*Orders_C[[#This Row],[Quantity]])-Orders_C[[#This Row],[Discount]]+Orders_C[[#This Row],[Tax]]</f>
        <v>211.05</v>
      </c>
      <c r="AD244" t="str">
        <f>IF(COUNTIF(Orders_C[[#All],[Customer_ID]],Orders_C[[#This Row],[Customer_ID]])&gt;1,"Repeat","New")</f>
        <v>Repeat</v>
      </c>
      <c r="AE244" t="str" cm="1">
        <f t="array" ref="AE244">_xlfn.XLOOKUP(Orders_C[[#This Row],[Store_ID]],Stores_c[[#All],[Store_ID]],Stores_c[[#All],[City]])</f>
        <v>Christineton</v>
      </c>
      <c r="AF244" t="str" cm="1">
        <f t="array" ref="AF244">_xlfn.XLOOKUP(Orders_C[[#This Row],[Store_ID]],Stores_c[[#All],[Store_ID]],Stores_c[[#All],[Manager_Name]])</f>
        <v>Dr. William Hubbard MD</v>
      </c>
      <c r="AG244" t="str" cm="1">
        <f t="array" ref="AG244">_xlfn.XLOOKUP(Orders_C[[#This Row],[Store_ID]],Stores_c[[#All],[Store_ID]],Stores_c[[#All],[Store_Type]])</f>
        <v>Street</v>
      </c>
    </row>
    <row r="245" spans="1:33" x14ac:dyDescent="0.25">
      <c r="A245">
        <v>8252</v>
      </c>
      <c r="B245" s="1">
        <v>45996</v>
      </c>
      <c r="C245" s="2">
        <v>0.22674768518518518</v>
      </c>
      <c r="D245">
        <v>1340</v>
      </c>
      <c r="E245">
        <v>223</v>
      </c>
      <c r="F245">
        <v>465</v>
      </c>
      <c r="G245">
        <v>306</v>
      </c>
      <c r="H245">
        <v>1</v>
      </c>
      <c r="I245">
        <v>235</v>
      </c>
      <c r="J245">
        <v>15</v>
      </c>
      <c r="K245">
        <v>11.75</v>
      </c>
      <c r="L245">
        <v>231.75</v>
      </c>
      <c r="M245" t="s">
        <v>18</v>
      </c>
      <c r="N245" t="s">
        <v>23</v>
      </c>
      <c r="O245">
        <v>10</v>
      </c>
      <c r="P245">
        <v>3</v>
      </c>
      <c r="Q245" t="s">
        <v>2275</v>
      </c>
      <c r="R245">
        <v>505</v>
      </c>
      <c r="S245" s="3">
        <v>0.15</v>
      </c>
      <c r="T245" s="6">
        <v>90.75</v>
      </c>
      <c r="U245" t="s">
        <v>6328</v>
      </c>
      <c r="V245">
        <v>2025</v>
      </c>
      <c r="W245" t="s">
        <v>6333</v>
      </c>
      <c r="X245" t="str">
        <f>_xlfn.XLOOKUP(Orders_C[[#This Row],[Product_ID]],Products_C[Product_ID],Products_C[Product_Name])</f>
        <v>Veg Burger</v>
      </c>
      <c r="Y245" t="str">
        <f>_xlfn.XLOOKUP(Orders_C[[#This Row],[Product_ID]],Products_C[Product_ID],Products_C[Category])</f>
        <v>Burger</v>
      </c>
      <c r="Z245" t="str">
        <f>_xlfn.XLOOKUP(Orders_C[[#This Row],[Store_ID]],Stores_c[Store_ID],Stores_c[City])</f>
        <v>Chambershaven</v>
      </c>
      <c r="AA245" t="str">
        <f>_xlfn.XLOOKUP(Orders_C[[#This Row],[Customer_ID]],Customers_c[Customer_ID],Customers_c[Customer_Name])</f>
        <v>Amber Watson</v>
      </c>
      <c r="AB245" s="6">
        <f>Orders_C[[#This Row],[Quantity]]*Orders_C[[#This Row],[Unit_Price]]*(1-Orders_C[[#This Row],[Discount %]])+Orders_C[[#This Row],[Tax]]</f>
        <v>211.5</v>
      </c>
      <c r="AC245" s="9">
        <f>(Orders_C[[#This Row],[Unit_Price]]*Orders_C[[#This Row],[Quantity]])-Orders_C[[#This Row],[Discount]]+Orders_C[[#This Row],[Tax]]</f>
        <v>231.75</v>
      </c>
      <c r="AD245" t="str">
        <f>IF(COUNTIF(Orders_C[[#All],[Customer_ID]],Orders_C[[#This Row],[Customer_ID]])&gt;1,"Repeat","New")</f>
        <v>Repeat</v>
      </c>
      <c r="AE245" t="str" cm="1">
        <f t="array" ref="AE245">_xlfn.XLOOKUP(Orders_C[[#This Row],[Store_ID]],Stores_c[[#All],[Store_ID]],Stores_c[[#All],[City]])</f>
        <v>Chambershaven</v>
      </c>
      <c r="AF245" t="str" cm="1">
        <f t="array" ref="AF245">_xlfn.XLOOKUP(Orders_C[[#This Row],[Store_ID]],Stores_c[[#All],[Store_ID]],Stores_c[[#All],[Manager_Name]])</f>
        <v>Virginia Webster</v>
      </c>
      <c r="AG245" t="str" cm="1">
        <f t="array" ref="AG245">_xlfn.XLOOKUP(Orders_C[[#This Row],[Store_ID]],Stores_c[[#All],[Store_ID]],Stores_c[[#All],[Store_Type]])</f>
        <v>Street</v>
      </c>
    </row>
    <row r="246" spans="1:33" x14ac:dyDescent="0.25">
      <c r="A246">
        <v>8464</v>
      </c>
      <c r="B246" s="1">
        <v>45723</v>
      </c>
      <c r="C246" s="2">
        <v>0.53245370370370371</v>
      </c>
      <c r="D246">
        <v>1251</v>
      </c>
      <c r="E246">
        <v>218</v>
      </c>
      <c r="F246">
        <v>465</v>
      </c>
      <c r="G246">
        <v>327</v>
      </c>
      <c r="H246">
        <v>1</v>
      </c>
      <c r="I246">
        <v>224</v>
      </c>
      <c r="J246">
        <v>10</v>
      </c>
      <c r="K246">
        <v>11.2</v>
      </c>
      <c r="L246">
        <v>225.2</v>
      </c>
      <c r="M246" t="s">
        <v>19</v>
      </c>
      <c r="N246" t="s">
        <v>21</v>
      </c>
      <c r="O246">
        <v>11</v>
      </c>
      <c r="P246">
        <v>3</v>
      </c>
      <c r="Q246" t="s">
        <v>2487</v>
      </c>
      <c r="R246">
        <v>506</v>
      </c>
      <c r="S246" s="3">
        <v>0.1</v>
      </c>
      <c r="T246" s="6">
        <v>90.799999999999983</v>
      </c>
      <c r="U246" t="s">
        <v>6334</v>
      </c>
      <c r="V246">
        <v>2025</v>
      </c>
      <c r="W246" t="s">
        <v>6333</v>
      </c>
      <c r="X246" t="str">
        <f>_xlfn.XLOOKUP(Orders_C[[#This Row],[Product_ID]],Products_C[Product_ID],Products_C[Product_Name])</f>
        <v>Wrap</v>
      </c>
      <c r="Y246" t="str">
        <f>_xlfn.XLOOKUP(Orders_C[[#This Row],[Product_ID]],Products_C[Product_ID],Products_C[Category])</f>
        <v>Chicken</v>
      </c>
      <c r="Z246" t="str">
        <f>_xlfn.XLOOKUP(Orders_C[[#This Row],[Store_ID]],Stores_c[Store_ID],Stores_c[City])</f>
        <v>East Johnport</v>
      </c>
      <c r="AA246" t="str">
        <f>_xlfn.XLOOKUP(Orders_C[[#This Row],[Customer_ID]],Customers_c[Customer_ID],Customers_c[Customer_Name])</f>
        <v>Dustin Monroe</v>
      </c>
      <c r="AB246" s="6">
        <f>Orders_C[[#This Row],[Quantity]]*Orders_C[[#This Row],[Unit_Price]]*(1-Orders_C[[#This Row],[Discount %]])+Orders_C[[#This Row],[Tax]]</f>
        <v>212.79999999999998</v>
      </c>
      <c r="AC246" s="9">
        <f>(Orders_C[[#This Row],[Unit_Price]]*Orders_C[[#This Row],[Quantity]])-Orders_C[[#This Row],[Discount]]+Orders_C[[#This Row],[Tax]]</f>
        <v>225.2</v>
      </c>
      <c r="AD246" t="str">
        <f>IF(COUNTIF(Orders_C[[#All],[Customer_ID]],Orders_C[[#This Row],[Customer_ID]])&gt;1,"Repeat","New")</f>
        <v>Repeat</v>
      </c>
      <c r="AE246" t="str" cm="1">
        <f t="array" ref="AE246">_xlfn.XLOOKUP(Orders_C[[#This Row],[Store_ID]],Stores_c[[#All],[Store_ID]],Stores_c[[#All],[City]])</f>
        <v>East Johnport</v>
      </c>
      <c r="AF246" t="str" cm="1">
        <f t="array" ref="AF246">_xlfn.XLOOKUP(Orders_C[[#This Row],[Store_ID]],Stores_c[[#All],[Store_ID]],Stores_c[[#All],[Manager_Name]])</f>
        <v>Mr. Matthew Murillo III</v>
      </c>
      <c r="AG246" t="str" cm="1">
        <f t="array" ref="AG246">_xlfn.XLOOKUP(Orders_C[[#This Row],[Store_ID]],Stores_c[[#All],[Store_ID]],Stores_c[[#All],[Store_Type]])</f>
        <v>Street</v>
      </c>
    </row>
    <row r="247" spans="1:33" x14ac:dyDescent="0.25">
      <c r="A247">
        <v>8143</v>
      </c>
      <c r="B247" s="1">
        <v>45926</v>
      </c>
      <c r="C247" s="2">
        <v>0.33043981481481483</v>
      </c>
      <c r="D247">
        <v>1774</v>
      </c>
      <c r="E247">
        <v>215</v>
      </c>
      <c r="F247">
        <v>409</v>
      </c>
      <c r="G247">
        <v>317</v>
      </c>
      <c r="H247">
        <v>1</v>
      </c>
      <c r="I247">
        <v>213</v>
      </c>
      <c r="J247">
        <v>5</v>
      </c>
      <c r="K247">
        <v>10.65</v>
      </c>
      <c r="L247">
        <v>218.65</v>
      </c>
      <c r="M247" t="s">
        <v>19</v>
      </c>
      <c r="N247" t="s">
        <v>22</v>
      </c>
      <c r="O247">
        <v>19</v>
      </c>
      <c r="P247">
        <v>3</v>
      </c>
      <c r="Q247" t="s">
        <v>2166</v>
      </c>
      <c r="R247">
        <v>502</v>
      </c>
      <c r="S247" s="3">
        <v>0.05</v>
      </c>
      <c r="T247" s="6">
        <v>90.850000000000009</v>
      </c>
      <c r="U247" t="s">
        <v>6335</v>
      </c>
      <c r="V247">
        <v>2025</v>
      </c>
      <c r="W247" t="s">
        <v>6333</v>
      </c>
      <c r="X247" t="str">
        <f>_xlfn.XLOOKUP(Orders_C[[#This Row],[Product_ID]],Products_C[Product_ID],Products_C[Product_Name])</f>
        <v>Popcorn Chicken</v>
      </c>
      <c r="Y247" t="str">
        <f>_xlfn.XLOOKUP(Orders_C[[#This Row],[Product_ID]],Products_C[Product_ID],Products_C[Category])</f>
        <v>Dessert</v>
      </c>
      <c r="Z247" t="str">
        <f>_xlfn.XLOOKUP(Orders_C[[#This Row],[Store_ID]],Stores_c[Store_ID],Stores_c[City])</f>
        <v>Sallyburgh</v>
      </c>
      <c r="AA247" t="str">
        <f>_xlfn.XLOOKUP(Orders_C[[#This Row],[Customer_ID]],Customers_c[Customer_ID],Customers_c[Customer_Name])</f>
        <v>Katherine Crawford MD</v>
      </c>
      <c r="AB247" s="6">
        <f>Orders_C[[#This Row],[Quantity]]*Orders_C[[#This Row],[Unit_Price]]*(1-Orders_C[[#This Row],[Discount %]])+Orders_C[[#This Row],[Tax]]</f>
        <v>213</v>
      </c>
      <c r="AC247" s="9">
        <f>(Orders_C[[#This Row],[Unit_Price]]*Orders_C[[#This Row],[Quantity]])-Orders_C[[#This Row],[Discount]]+Orders_C[[#This Row],[Tax]]</f>
        <v>218.65</v>
      </c>
      <c r="AD247" t="str">
        <f>IF(COUNTIF(Orders_C[[#All],[Customer_ID]],Orders_C[[#This Row],[Customer_ID]])&gt;1,"Repeat","New")</f>
        <v>Repeat</v>
      </c>
      <c r="AE247" t="str" cm="1">
        <f t="array" ref="AE247">_xlfn.XLOOKUP(Orders_C[[#This Row],[Store_ID]],Stores_c[[#All],[Store_ID]],Stores_c[[#All],[City]])</f>
        <v>Sallyburgh</v>
      </c>
      <c r="AF247" t="str" cm="1">
        <f t="array" ref="AF247">_xlfn.XLOOKUP(Orders_C[[#This Row],[Store_ID]],Stores_c[[#All],[Store_ID]],Stores_c[[#All],[Manager_Name]])</f>
        <v>Benjamin Mccoy</v>
      </c>
      <c r="AG247" t="str" cm="1">
        <f t="array" ref="AG247">_xlfn.XLOOKUP(Orders_C[[#This Row],[Store_ID]],Stores_c[[#All],[Store_ID]],Stores_c[[#All],[Store_Type]])</f>
        <v>Drive-Thru</v>
      </c>
    </row>
    <row r="248" spans="1:33" x14ac:dyDescent="0.25">
      <c r="A248">
        <v>10556</v>
      </c>
      <c r="B248" s="1">
        <v>45945</v>
      </c>
      <c r="C248" s="2">
        <v>0.16728009259259261</v>
      </c>
      <c r="D248">
        <v>1977</v>
      </c>
      <c r="E248">
        <v>210</v>
      </c>
      <c r="F248">
        <v>480</v>
      </c>
      <c r="G248">
        <v>338</v>
      </c>
      <c r="H248">
        <v>1</v>
      </c>
      <c r="I248">
        <v>213</v>
      </c>
      <c r="J248">
        <v>5</v>
      </c>
      <c r="K248">
        <v>10.65</v>
      </c>
      <c r="L248">
        <v>218.65</v>
      </c>
      <c r="M248" t="s">
        <v>18</v>
      </c>
      <c r="N248" t="s">
        <v>22</v>
      </c>
      <c r="O248">
        <v>27</v>
      </c>
      <c r="P248">
        <v>4</v>
      </c>
      <c r="Q248" t="s">
        <v>4579</v>
      </c>
      <c r="R248">
        <v>509</v>
      </c>
      <c r="S248" s="3">
        <v>0.05</v>
      </c>
      <c r="T248" s="6">
        <v>90.850000000000009</v>
      </c>
      <c r="U248" t="s">
        <v>6332</v>
      </c>
      <c r="V248">
        <v>2025</v>
      </c>
      <c r="W248" t="s">
        <v>6329</v>
      </c>
      <c r="X248" t="str">
        <f>_xlfn.XLOOKUP(Orders_C[[#This Row],[Product_ID]],Products_C[Product_ID],Products_C[Product_Name])</f>
        <v>Chicken Wings</v>
      </c>
      <c r="Y248" t="str">
        <f>_xlfn.XLOOKUP(Orders_C[[#This Row],[Product_ID]],Products_C[Product_ID],Products_C[Category])</f>
        <v>Burger</v>
      </c>
      <c r="Z248" t="str">
        <f>_xlfn.XLOOKUP(Orders_C[[#This Row],[Store_ID]],Stores_c[Store_ID],Stores_c[City])</f>
        <v>East William</v>
      </c>
      <c r="AA248" t="str">
        <f>_xlfn.XLOOKUP(Orders_C[[#This Row],[Customer_ID]],Customers_c[Customer_ID],Customers_c[Customer_Name])</f>
        <v>Jason Davis</v>
      </c>
      <c r="AB248" s="6">
        <f>Orders_C[[#This Row],[Quantity]]*Orders_C[[#This Row],[Unit_Price]]*(1-Orders_C[[#This Row],[Discount %]])+Orders_C[[#This Row],[Tax]]</f>
        <v>213</v>
      </c>
      <c r="AC248" s="9">
        <f>(Orders_C[[#This Row],[Unit_Price]]*Orders_C[[#This Row],[Quantity]])-Orders_C[[#This Row],[Discount]]+Orders_C[[#This Row],[Tax]]</f>
        <v>218.65</v>
      </c>
      <c r="AD248" t="str">
        <f>IF(COUNTIF(Orders_C[[#All],[Customer_ID]],Orders_C[[#This Row],[Customer_ID]])&gt;1,"Repeat","New")</f>
        <v>Repeat</v>
      </c>
      <c r="AE248" t="str" cm="1">
        <f t="array" ref="AE248">_xlfn.XLOOKUP(Orders_C[[#This Row],[Store_ID]],Stores_c[[#All],[Store_ID]],Stores_c[[#All],[City]])</f>
        <v>East William</v>
      </c>
      <c r="AF248" t="str" cm="1">
        <f t="array" ref="AF248">_xlfn.XLOOKUP(Orders_C[[#This Row],[Store_ID]],Stores_c[[#All],[Store_ID]],Stores_c[[#All],[Manager_Name]])</f>
        <v>Victoria Butler</v>
      </c>
      <c r="AG248" t="str" cm="1">
        <f t="array" ref="AG248">_xlfn.XLOOKUP(Orders_C[[#This Row],[Store_ID]],Stores_c[[#All],[Store_ID]],Stores_c[[#All],[Store_Type]])</f>
        <v>Drive-Thru</v>
      </c>
    </row>
    <row r="249" spans="1:33" x14ac:dyDescent="0.25">
      <c r="A249">
        <v>10845</v>
      </c>
      <c r="B249" s="1">
        <v>45797</v>
      </c>
      <c r="C249" s="2">
        <v>4.193287037037037E-2</v>
      </c>
      <c r="D249">
        <v>1545</v>
      </c>
      <c r="E249">
        <v>218</v>
      </c>
      <c r="F249">
        <v>451</v>
      </c>
      <c r="G249">
        <v>303</v>
      </c>
      <c r="H249">
        <v>1</v>
      </c>
      <c r="I249">
        <v>202</v>
      </c>
      <c r="J249">
        <v>0</v>
      </c>
      <c r="K249">
        <v>10.1</v>
      </c>
      <c r="L249">
        <v>212.1</v>
      </c>
      <c r="M249" t="s">
        <v>18</v>
      </c>
      <c r="N249" t="s">
        <v>21</v>
      </c>
      <c r="O249">
        <v>57</v>
      </c>
      <c r="P249">
        <v>5</v>
      </c>
      <c r="Q249" t="s">
        <v>4868</v>
      </c>
      <c r="R249">
        <v>506</v>
      </c>
      <c r="S249" s="3">
        <v>0</v>
      </c>
      <c r="T249" s="6">
        <v>90.9</v>
      </c>
      <c r="U249" t="s">
        <v>6339</v>
      </c>
      <c r="V249">
        <v>2025</v>
      </c>
      <c r="W249" t="s">
        <v>6331</v>
      </c>
      <c r="X249" t="str">
        <f>_xlfn.XLOOKUP(Orders_C[[#This Row],[Product_ID]],Products_C[Product_ID],Products_C[Product_Name])</f>
        <v>Chocolate Lava Cake</v>
      </c>
      <c r="Y249" t="str">
        <f>_xlfn.XLOOKUP(Orders_C[[#This Row],[Product_ID]],Products_C[Product_ID],Products_C[Category])</f>
        <v>Chicken</v>
      </c>
      <c r="Z249" t="str">
        <f>_xlfn.XLOOKUP(Orders_C[[#This Row],[Store_ID]],Stores_c[Store_ID],Stores_c[City])</f>
        <v>East Johnport</v>
      </c>
      <c r="AA249" t="str">
        <f>_xlfn.XLOOKUP(Orders_C[[#This Row],[Customer_ID]],Customers_c[Customer_ID],Customers_c[Customer_Name])</f>
        <v>Michael Wright</v>
      </c>
      <c r="AB249" s="6">
        <f>Orders_C[[#This Row],[Quantity]]*Orders_C[[#This Row],[Unit_Price]]*(1-Orders_C[[#This Row],[Discount %]])+Orders_C[[#This Row],[Tax]]</f>
        <v>212.1</v>
      </c>
      <c r="AC249" s="9">
        <f>(Orders_C[[#This Row],[Unit_Price]]*Orders_C[[#This Row],[Quantity]])-Orders_C[[#This Row],[Discount]]+Orders_C[[#This Row],[Tax]]</f>
        <v>212.1</v>
      </c>
      <c r="AD249" t="str">
        <f>IF(COUNTIF(Orders_C[[#All],[Customer_ID]],Orders_C[[#This Row],[Customer_ID]])&gt;1,"Repeat","New")</f>
        <v>Repeat</v>
      </c>
      <c r="AE249" t="str" cm="1">
        <f t="array" ref="AE249">_xlfn.XLOOKUP(Orders_C[[#This Row],[Store_ID]],Stores_c[[#All],[Store_ID]],Stores_c[[#All],[City]])</f>
        <v>East Johnport</v>
      </c>
      <c r="AF249" t="str" cm="1">
        <f t="array" ref="AF249">_xlfn.XLOOKUP(Orders_C[[#This Row],[Store_ID]],Stores_c[[#All],[Store_ID]],Stores_c[[#All],[Manager_Name]])</f>
        <v>Mr. Matthew Murillo III</v>
      </c>
      <c r="AG249" t="str" cm="1">
        <f t="array" ref="AG249">_xlfn.XLOOKUP(Orders_C[[#This Row],[Store_ID]],Stores_c[[#All],[Store_ID]],Stores_c[[#All],[Store_Type]])</f>
        <v>Street</v>
      </c>
    </row>
    <row r="250" spans="1:33" x14ac:dyDescent="0.25">
      <c r="A250">
        <v>7403</v>
      </c>
      <c r="B250" s="1">
        <v>45943</v>
      </c>
      <c r="C250" s="2">
        <v>0.78408564814814818</v>
      </c>
      <c r="D250">
        <v>1794</v>
      </c>
      <c r="E250">
        <v>221</v>
      </c>
      <c r="F250">
        <v>440</v>
      </c>
      <c r="G250">
        <v>320</v>
      </c>
      <c r="H250">
        <v>1</v>
      </c>
      <c r="I250">
        <v>236</v>
      </c>
      <c r="J250">
        <v>15</v>
      </c>
      <c r="K250">
        <v>11.8</v>
      </c>
      <c r="L250">
        <v>232.8</v>
      </c>
      <c r="M250" t="s">
        <v>18</v>
      </c>
      <c r="N250" t="s">
        <v>21</v>
      </c>
      <c r="O250">
        <v>31</v>
      </c>
      <c r="P250">
        <v>1</v>
      </c>
      <c r="Q250" t="s">
        <v>1426</v>
      </c>
      <c r="R250">
        <v>505</v>
      </c>
      <c r="S250" s="3">
        <v>0.15</v>
      </c>
      <c r="T250" s="6">
        <v>91.200000000000017</v>
      </c>
      <c r="U250" t="s">
        <v>6332</v>
      </c>
      <c r="V250">
        <v>2025</v>
      </c>
      <c r="W250" t="s">
        <v>6329</v>
      </c>
      <c r="X250" t="str">
        <f>_xlfn.XLOOKUP(Orders_C[[#This Row],[Product_ID]],Products_C[Product_ID],Products_C[Product_Name])</f>
        <v>Rice Bowl</v>
      </c>
      <c r="Y250" t="str">
        <f>_xlfn.XLOOKUP(Orders_C[[#This Row],[Product_ID]],Products_C[Product_ID],Products_C[Category])</f>
        <v>Beverage</v>
      </c>
      <c r="Z250" t="str">
        <f>_xlfn.XLOOKUP(Orders_C[[#This Row],[Store_ID]],Stores_c[Store_ID],Stores_c[City])</f>
        <v>Port Barbarabury</v>
      </c>
      <c r="AA250" t="str">
        <f>_xlfn.XLOOKUP(Orders_C[[#This Row],[Customer_ID]],Customers_c[Customer_ID],Customers_c[Customer_Name])</f>
        <v>Stephanie Boyd</v>
      </c>
      <c r="AB250" s="6">
        <f>Orders_C[[#This Row],[Quantity]]*Orders_C[[#This Row],[Unit_Price]]*(1-Orders_C[[#This Row],[Discount %]])+Orders_C[[#This Row],[Tax]]</f>
        <v>212.4</v>
      </c>
      <c r="AC250" s="9">
        <f>(Orders_C[[#This Row],[Unit_Price]]*Orders_C[[#This Row],[Quantity]])-Orders_C[[#This Row],[Discount]]+Orders_C[[#This Row],[Tax]]</f>
        <v>232.8</v>
      </c>
      <c r="AD250" t="str">
        <f>IF(COUNTIF(Orders_C[[#All],[Customer_ID]],Orders_C[[#This Row],[Customer_ID]])&gt;1,"Repeat","New")</f>
        <v>Repeat</v>
      </c>
      <c r="AE250" t="str" cm="1">
        <f t="array" ref="AE250">_xlfn.XLOOKUP(Orders_C[[#This Row],[Store_ID]],Stores_c[[#All],[Store_ID]],Stores_c[[#All],[City]])</f>
        <v>Port Barbarabury</v>
      </c>
      <c r="AF250" t="str" cm="1">
        <f t="array" ref="AF250">_xlfn.XLOOKUP(Orders_C[[#This Row],[Store_ID]],Stores_c[[#All],[Store_ID]],Stores_c[[#All],[Manager_Name]])</f>
        <v>Edward Nguyen</v>
      </c>
      <c r="AG250" t="str" cm="1">
        <f t="array" ref="AG250">_xlfn.XLOOKUP(Orders_C[[#This Row],[Store_ID]],Stores_c[[#All],[Store_ID]],Stores_c[[#All],[Store_Type]])</f>
        <v>Street</v>
      </c>
    </row>
    <row r="251" spans="1:33" x14ac:dyDescent="0.25">
      <c r="A251">
        <v>6963</v>
      </c>
      <c r="B251" s="1">
        <v>45903</v>
      </c>
      <c r="C251" s="2">
        <v>0.53142361111111114</v>
      </c>
      <c r="D251">
        <v>1557</v>
      </c>
      <c r="E251">
        <v>209</v>
      </c>
      <c r="F251">
        <v>526</v>
      </c>
      <c r="G251">
        <v>302</v>
      </c>
      <c r="H251">
        <v>1</v>
      </c>
      <c r="I251">
        <v>225</v>
      </c>
      <c r="J251">
        <v>10</v>
      </c>
      <c r="K251">
        <v>11.25</v>
      </c>
      <c r="L251">
        <v>226.25</v>
      </c>
      <c r="M251" t="s">
        <v>19</v>
      </c>
      <c r="N251" t="s">
        <v>23</v>
      </c>
      <c r="O251">
        <v>28</v>
      </c>
      <c r="P251">
        <v>1</v>
      </c>
      <c r="Q251" t="s">
        <v>986</v>
      </c>
      <c r="R251">
        <v>501</v>
      </c>
      <c r="S251" s="3">
        <v>0.1</v>
      </c>
      <c r="T251" s="6">
        <v>91.25</v>
      </c>
      <c r="U251" t="s">
        <v>6335</v>
      </c>
      <c r="V251">
        <v>2025</v>
      </c>
      <c r="W251" t="s">
        <v>6329</v>
      </c>
      <c r="X251" t="str">
        <f>_xlfn.XLOOKUP(Orders_C[[#This Row],[Product_ID]],Products_C[Product_ID],Products_C[Product_Name])</f>
        <v>Chicken Wings</v>
      </c>
      <c r="Y251" t="str">
        <f>_xlfn.XLOOKUP(Orders_C[[#This Row],[Product_ID]],Products_C[Product_ID],Products_C[Category])</f>
        <v>Chicken</v>
      </c>
      <c r="Z251" t="str">
        <f>_xlfn.XLOOKUP(Orders_C[[#This Row],[Store_ID]],Stores_c[Store_ID],Stores_c[City])</f>
        <v>Reidberg</v>
      </c>
      <c r="AA251" t="str">
        <f>_xlfn.XLOOKUP(Orders_C[[#This Row],[Customer_ID]],Customers_c[Customer_ID],Customers_c[Customer_Name])</f>
        <v>Hannah Baldwin</v>
      </c>
      <c r="AB251" s="6">
        <f>Orders_C[[#This Row],[Quantity]]*Orders_C[[#This Row],[Unit_Price]]*(1-Orders_C[[#This Row],[Discount %]])+Orders_C[[#This Row],[Tax]]</f>
        <v>213.75</v>
      </c>
      <c r="AC251" s="9">
        <f>(Orders_C[[#This Row],[Unit_Price]]*Orders_C[[#This Row],[Quantity]])-Orders_C[[#This Row],[Discount]]+Orders_C[[#This Row],[Tax]]</f>
        <v>226.25</v>
      </c>
      <c r="AD251" t="str">
        <f>IF(COUNTIF(Orders_C[[#All],[Customer_ID]],Orders_C[[#This Row],[Customer_ID]])&gt;1,"Repeat","New")</f>
        <v>Repeat</v>
      </c>
      <c r="AE251" t="str" cm="1">
        <f t="array" ref="AE251">_xlfn.XLOOKUP(Orders_C[[#This Row],[Store_ID]],Stores_c[[#All],[Store_ID]],Stores_c[[#All],[City]])</f>
        <v>Reidberg</v>
      </c>
      <c r="AF251" t="str" cm="1">
        <f t="array" ref="AF251">_xlfn.XLOOKUP(Orders_C[[#This Row],[Store_ID]],Stores_c[[#All],[Store_ID]],Stores_c[[#All],[Manager_Name]])</f>
        <v>Jeffrey Horn</v>
      </c>
      <c r="AG251" t="str" cm="1">
        <f t="array" ref="AG251">_xlfn.XLOOKUP(Orders_C[[#This Row],[Store_ID]],Stores_c[[#All],[Store_ID]],Stores_c[[#All],[Store_Type]])</f>
        <v>Drive-Thru</v>
      </c>
    </row>
    <row r="252" spans="1:33" x14ac:dyDescent="0.25">
      <c r="A252">
        <v>8381</v>
      </c>
      <c r="B252" s="1">
        <v>45756</v>
      </c>
      <c r="C252" s="2">
        <v>0.78865740740740742</v>
      </c>
      <c r="D252">
        <v>1441</v>
      </c>
      <c r="E252">
        <v>218</v>
      </c>
      <c r="F252">
        <v>461</v>
      </c>
      <c r="G252">
        <v>326</v>
      </c>
      <c r="H252">
        <v>1</v>
      </c>
      <c r="I252">
        <v>214</v>
      </c>
      <c r="J252">
        <v>5</v>
      </c>
      <c r="K252">
        <v>10.7</v>
      </c>
      <c r="L252">
        <v>219.7</v>
      </c>
      <c r="M252" t="s">
        <v>18</v>
      </c>
      <c r="N252" t="s">
        <v>21</v>
      </c>
      <c r="O252">
        <v>56</v>
      </c>
      <c r="P252">
        <v>4</v>
      </c>
      <c r="Q252" t="s">
        <v>2404</v>
      </c>
      <c r="R252">
        <v>506</v>
      </c>
      <c r="S252" s="3">
        <v>0.05</v>
      </c>
      <c r="T252" s="6">
        <v>91.299999999999983</v>
      </c>
      <c r="U252" t="s">
        <v>6337</v>
      </c>
      <c r="V252">
        <v>2025</v>
      </c>
      <c r="W252" t="s">
        <v>6331</v>
      </c>
      <c r="X252" t="str">
        <f>_xlfn.XLOOKUP(Orders_C[[#This Row],[Product_ID]],Products_C[Product_ID],Products_C[Product_Name])</f>
        <v>Rice Bowl</v>
      </c>
      <c r="Y252" t="str">
        <f>_xlfn.XLOOKUP(Orders_C[[#This Row],[Product_ID]],Products_C[Product_ID],Products_C[Category])</f>
        <v>Burger</v>
      </c>
      <c r="Z252" t="str">
        <f>_xlfn.XLOOKUP(Orders_C[[#This Row],[Store_ID]],Stores_c[Store_ID],Stores_c[City])</f>
        <v>East Johnport</v>
      </c>
      <c r="AA252" t="str">
        <f>_xlfn.XLOOKUP(Orders_C[[#This Row],[Customer_ID]],Customers_c[Customer_ID],Customers_c[Customer_Name])</f>
        <v>Erica Howard</v>
      </c>
      <c r="AB252" s="6">
        <f>Orders_C[[#This Row],[Quantity]]*Orders_C[[#This Row],[Unit_Price]]*(1-Orders_C[[#This Row],[Discount %]])+Orders_C[[#This Row],[Tax]]</f>
        <v>213.99999999999997</v>
      </c>
      <c r="AC252" s="9">
        <f>(Orders_C[[#This Row],[Unit_Price]]*Orders_C[[#This Row],[Quantity]])-Orders_C[[#This Row],[Discount]]+Orders_C[[#This Row],[Tax]]</f>
        <v>219.7</v>
      </c>
      <c r="AD252" t="str">
        <f>IF(COUNTIF(Orders_C[[#All],[Customer_ID]],Orders_C[[#This Row],[Customer_ID]])&gt;1,"Repeat","New")</f>
        <v>Repeat</v>
      </c>
      <c r="AE252" t="str" cm="1">
        <f t="array" ref="AE252">_xlfn.XLOOKUP(Orders_C[[#This Row],[Store_ID]],Stores_c[[#All],[Store_ID]],Stores_c[[#All],[City]])</f>
        <v>East Johnport</v>
      </c>
      <c r="AF252" t="str" cm="1">
        <f t="array" ref="AF252">_xlfn.XLOOKUP(Orders_C[[#This Row],[Store_ID]],Stores_c[[#All],[Store_ID]],Stores_c[[#All],[Manager_Name]])</f>
        <v>Mr. Matthew Murillo III</v>
      </c>
      <c r="AG252" t="str" cm="1">
        <f t="array" ref="AG252">_xlfn.XLOOKUP(Orders_C[[#This Row],[Store_ID]],Stores_c[[#All],[Store_ID]],Stores_c[[#All],[Store_Type]])</f>
        <v>Street</v>
      </c>
    </row>
    <row r="253" spans="1:33" x14ac:dyDescent="0.25">
      <c r="A253">
        <v>6799</v>
      </c>
      <c r="B253" s="1">
        <v>46056</v>
      </c>
      <c r="C253" s="2">
        <v>0.95643518518518522</v>
      </c>
      <c r="D253">
        <v>1122</v>
      </c>
      <c r="E253">
        <v>217</v>
      </c>
      <c r="F253">
        <v>454</v>
      </c>
      <c r="G253">
        <v>322</v>
      </c>
      <c r="H253">
        <v>1</v>
      </c>
      <c r="I253">
        <v>237</v>
      </c>
      <c r="J253">
        <v>15</v>
      </c>
      <c r="K253">
        <v>11.85</v>
      </c>
      <c r="L253">
        <v>233.85</v>
      </c>
      <c r="M253" t="s">
        <v>20</v>
      </c>
      <c r="N253" t="s">
        <v>22</v>
      </c>
      <c r="O253">
        <v>21</v>
      </c>
      <c r="P253">
        <v>1</v>
      </c>
      <c r="Q253" t="s">
        <v>822</v>
      </c>
      <c r="R253">
        <v>505</v>
      </c>
      <c r="S253" s="3">
        <v>0.15</v>
      </c>
      <c r="T253" s="6">
        <v>91.65</v>
      </c>
      <c r="U253" t="s">
        <v>6338</v>
      </c>
      <c r="V253">
        <v>2026</v>
      </c>
      <c r="W253" t="s">
        <v>6329</v>
      </c>
      <c r="X253" t="str">
        <f>_xlfn.XLOOKUP(Orders_C[[#This Row],[Product_ID]],Products_C[Product_ID],Products_C[Product_Name])</f>
        <v>Veg Burger</v>
      </c>
      <c r="Y253" t="str">
        <f>_xlfn.XLOOKUP(Orders_C[[#This Row],[Product_ID]],Products_C[Product_ID],Products_C[Category])</f>
        <v>Burger</v>
      </c>
      <c r="Z253" t="str">
        <f>_xlfn.XLOOKUP(Orders_C[[#This Row],[Store_ID]],Stores_c[Store_ID],Stores_c[City])</f>
        <v>West Rebecca</v>
      </c>
      <c r="AA253" t="str">
        <f>_xlfn.XLOOKUP(Orders_C[[#This Row],[Customer_ID]],Customers_c[Customer_ID],Customers_c[Customer_Name])</f>
        <v>Rhonda Larsen</v>
      </c>
      <c r="AB253" s="6">
        <f>Orders_C[[#This Row],[Quantity]]*Orders_C[[#This Row],[Unit_Price]]*(1-Orders_C[[#This Row],[Discount %]])+Orders_C[[#This Row],[Tax]]</f>
        <v>213.29999999999998</v>
      </c>
      <c r="AC253" s="9">
        <f>(Orders_C[[#This Row],[Unit_Price]]*Orders_C[[#This Row],[Quantity]])-Orders_C[[#This Row],[Discount]]+Orders_C[[#This Row],[Tax]]</f>
        <v>233.85</v>
      </c>
      <c r="AD253" t="str">
        <f>IF(COUNTIF(Orders_C[[#All],[Customer_ID]],Orders_C[[#This Row],[Customer_ID]])&gt;1,"Repeat","New")</f>
        <v>Repeat</v>
      </c>
      <c r="AE253" t="str" cm="1">
        <f t="array" ref="AE253">_xlfn.XLOOKUP(Orders_C[[#This Row],[Store_ID]],Stores_c[[#All],[Store_ID]],Stores_c[[#All],[City]])</f>
        <v>West Rebecca</v>
      </c>
      <c r="AF253" t="str" cm="1">
        <f t="array" ref="AF253">_xlfn.XLOOKUP(Orders_C[[#This Row],[Store_ID]],Stores_c[[#All],[Store_ID]],Stores_c[[#All],[Manager_Name]])</f>
        <v>Albert Smith</v>
      </c>
      <c r="AG253" t="str" cm="1">
        <f t="array" ref="AG253">_xlfn.XLOOKUP(Orders_C[[#This Row],[Store_ID]],Stores_c[[#All],[Store_ID]],Stores_c[[#All],[Store_Type]])</f>
        <v>Mall</v>
      </c>
    </row>
    <row r="254" spans="1:33" x14ac:dyDescent="0.25">
      <c r="A254">
        <v>9298</v>
      </c>
      <c r="B254" s="1">
        <v>45733</v>
      </c>
      <c r="C254" s="2">
        <v>8.5312499999999999E-2</v>
      </c>
      <c r="D254">
        <v>1638</v>
      </c>
      <c r="E254">
        <v>218</v>
      </c>
      <c r="F254">
        <v>407</v>
      </c>
      <c r="G254">
        <v>304</v>
      </c>
      <c r="H254">
        <v>1</v>
      </c>
      <c r="I254">
        <v>226</v>
      </c>
      <c r="J254">
        <v>10</v>
      </c>
      <c r="K254">
        <v>11.3</v>
      </c>
      <c r="L254">
        <v>227.3</v>
      </c>
      <c r="M254" t="s">
        <v>20</v>
      </c>
      <c r="N254" t="s">
        <v>23</v>
      </c>
      <c r="O254">
        <v>27</v>
      </c>
      <c r="P254">
        <v>5</v>
      </c>
      <c r="Q254" t="s">
        <v>3321</v>
      </c>
      <c r="R254">
        <v>504</v>
      </c>
      <c r="S254" s="3">
        <v>0.1</v>
      </c>
      <c r="T254" s="6">
        <v>91.700000000000017</v>
      </c>
      <c r="U254" t="s">
        <v>6334</v>
      </c>
      <c r="V254">
        <v>2025</v>
      </c>
      <c r="W254" t="s">
        <v>6329</v>
      </c>
      <c r="X254" t="str">
        <f>_xlfn.XLOOKUP(Orders_C[[#This Row],[Product_ID]],Products_C[Product_ID],Products_C[Product_Name])</f>
        <v>Veg Burger</v>
      </c>
      <c r="Y254" t="str">
        <f>_xlfn.XLOOKUP(Orders_C[[#This Row],[Product_ID]],Products_C[Product_ID],Products_C[Category])</f>
        <v>Burger</v>
      </c>
      <c r="Z254" t="str">
        <f>_xlfn.XLOOKUP(Orders_C[[#This Row],[Store_ID]],Stores_c[Store_ID],Stores_c[City])</f>
        <v>East Johnport</v>
      </c>
      <c r="AA254" t="str">
        <f>_xlfn.XLOOKUP(Orders_C[[#This Row],[Customer_ID]],Customers_c[Customer_ID],Customers_c[Customer_Name])</f>
        <v>Kendra Perkins</v>
      </c>
      <c r="AB254" s="6">
        <f>Orders_C[[#This Row],[Quantity]]*Orders_C[[#This Row],[Unit_Price]]*(1-Orders_C[[#This Row],[Discount %]])+Orders_C[[#This Row],[Tax]]</f>
        <v>214.70000000000002</v>
      </c>
      <c r="AC254" s="9">
        <f>(Orders_C[[#This Row],[Unit_Price]]*Orders_C[[#This Row],[Quantity]])-Orders_C[[#This Row],[Discount]]+Orders_C[[#This Row],[Tax]]</f>
        <v>227.3</v>
      </c>
      <c r="AD254" t="str">
        <f>IF(COUNTIF(Orders_C[[#All],[Customer_ID]],Orders_C[[#This Row],[Customer_ID]])&gt;1,"Repeat","New")</f>
        <v>Repeat</v>
      </c>
      <c r="AE254" t="str" cm="1">
        <f t="array" ref="AE254">_xlfn.XLOOKUP(Orders_C[[#This Row],[Store_ID]],Stores_c[[#All],[Store_ID]],Stores_c[[#All],[City]])</f>
        <v>East Johnport</v>
      </c>
      <c r="AF254" t="str" cm="1">
        <f t="array" ref="AF254">_xlfn.XLOOKUP(Orders_C[[#This Row],[Store_ID]],Stores_c[[#All],[Store_ID]],Stores_c[[#All],[Manager_Name]])</f>
        <v>Mr. Matthew Murillo III</v>
      </c>
      <c r="AG254" t="str" cm="1">
        <f t="array" ref="AG254">_xlfn.XLOOKUP(Orders_C[[#This Row],[Store_ID]],Stores_c[[#All],[Store_ID]],Stores_c[[#All],[Store_Type]])</f>
        <v>Street</v>
      </c>
    </row>
    <row r="255" spans="1:33" x14ac:dyDescent="0.25">
      <c r="A255">
        <v>10694</v>
      </c>
      <c r="B255" s="1">
        <v>45848</v>
      </c>
      <c r="C255" s="2">
        <v>0.47568287037037038</v>
      </c>
      <c r="D255">
        <v>1943</v>
      </c>
      <c r="E255">
        <v>222</v>
      </c>
      <c r="F255">
        <v>472</v>
      </c>
      <c r="G255">
        <v>333</v>
      </c>
      <c r="H255">
        <v>1</v>
      </c>
      <c r="I255">
        <v>238</v>
      </c>
      <c r="J255">
        <v>15</v>
      </c>
      <c r="K255">
        <v>11.9</v>
      </c>
      <c r="L255">
        <v>234.9</v>
      </c>
      <c r="M255" t="s">
        <v>19</v>
      </c>
      <c r="N255" t="s">
        <v>22</v>
      </c>
      <c r="O255">
        <v>19</v>
      </c>
      <c r="P255">
        <v>2</v>
      </c>
      <c r="Q255" t="s">
        <v>4717</v>
      </c>
      <c r="R255">
        <v>503</v>
      </c>
      <c r="S255" s="3">
        <v>0.15</v>
      </c>
      <c r="T255" s="6">
        <v>92.100000000000023</v>
      </c>
      <c r="U255" t="s">
        <v>6341</v>
      </c>
      <c r="V255">
        <v>2025</v>
      </c>
      <c r="W255" t="s">
        <v>6333</v>
      </c>
      <c r="X255" t="str">
        <f>_xlfn.XLOOKUP(Orders_C[[#This Row],[Product_ID]],Products_C[Product_ID],Products_C[Product_Name])</f>
        <v>Chicken Wings</v>
      </c>
      <c r="Y255" t="str">
        <f>_xlfn.XLOOKUP(Orders_C[[#This Row],[Product_ID]],Products_C[Product_ID],Products_C[Category])</f>
        <v>Burger</v>
      </c>
      <c r="Z255" t="str">
        <f>_xlfn.XLOOKUP(Orders_C[[#This Row],[Store_ID]],Stores_c[Store_ID],Stores_c[City])</f>
        <v>New Steven</v>
      </c>
      <c r="AA255" t="str">
        <f>_xlfn.XLOOKUP(Orders_C[[#This Row],[Customer_ID]],Customers_c[Customer_ID],Customers_c[Customer_Name])</f>
        <v>Cameron Thomas</v>
      </c>
      <c r="AB255" s="6">
        <f>Orders_C[[#This Row],[Quantity]]*Orders_C[[#This Row],[Unit_Price]]*(1-Orders_C[[#This Row],[Discount %]])+Orders_C[[#This Row],[Tax]]</f>
        <v>214.2</v>
      </c>
      <c r="AC255" s="9">
        <f>(Orders_C[[#This Row],[Unit_Price]]*Orders_C[[#This Row],[Quantity]])-Orders_C[[#This Row],[Discount]]+Orders_C[[#This Row],[Tax]]</f>
        <v>234.9</v>
      </c>
      <c r="AD255" t="str">
        <f>IF(COUNTIF(Orders_C[[#All],[Customer_ID]],Orders_C[[#This Row],[Customer_ID]])&gt;1,"Repeat","New")</f>
        <v>Repeat</v>
      </c>
      <c r="AE255" t="str" cm="1">
        <f t="array" ref="AE255">_xlfn.XLOOKUP(Orders_C[[#This Row],[Store_ID]],Stores_c[[#All],[Store_ID]],Stores_c[[#All],[City]])</f>
        <v>New Steven</v>
      </c>
      <c r="AF255" t="str" cm="1">
        <f t="array" ref="AF255">_xlfn.XLOOKUP(Orders_C[[#This Row],[Store_ID]],Stores_c[[#All],[Store_ID]],Stores_c[[#All],[Manager_Name]])</f>
        <v>Terri Martinez</v>
      </c>
      <c r="AG255" t="str" cm="1">
        <f t="array" ref="AG255">_xlfn.XLOOKUP(Orders_C[[#This Row],[Store_ID]],Stores_c[[#All],[Store_ID]],Stores_c[[#All],[Store_Type]])</f>
        <v>Drive-Thru</v>
      </c>
    </row>
    <row r="256" spans="1:33" x14ac:dyDescent="0.25">
      <c r="A256">
        <v>7359</v>
      </c>
      <c r="B256" s="1">
        <v>45830</v>
      </c>
      <c r="C256" s="2">
        <v>0.82494212962962965</v>
      </c>
      <c r="D256">
        <v>1301</v>
      </c>
      <c r="E256">
        <v>218</v>
      </c>
      <c r="F256">
        <v>540</v>
      </c>
      <c r="G256">
        <v>340</v>
      </c>
      <c r="H256">
        <v>1</v>
      </c>
      <c r="I256">
        <v>216</v>
      </c>
      <c r="J256">
        <v>5</v>
      </c>
      <c r="K256">
        <v>10.8</v>
      </c>
      <c r="L256">
        <v>221.8</v>
      </c>
      <c r="M256" t="s">
        <v>19</v>
      </c>
      <c r="N256" t="s">
        <v>21</v>
      </c>
      <c r="O256">
        <v>41</v>
      </c>
      <c r="P256">
        <v>5</v>
      </c>
      <c r="Q256" t="s">
        <v>1382</v>
      </c>
      <c r="R256">
        <v>510</v>
      </c>
      <c r="S256" s="3">
        <v>0.05</v>
      </c>
      <c r="T256" s="6">
        <v>92.200000000000017</v>
      </c>
      <c r="U256" t="s">
        <v>6340</v>
      </c>
      <c r="V256">
        <v>2025</v>
      </c>
      <c r="W256" t="s">
        <v>6331</v>
      </c>
      <c r="X256" t="str">
        <f>_xlfn.XLOOKUP(Orders_C[[#This Row],[Product_ID]],Products_C[Product_ID],Products_C[Product_Name])</f>
        <v>Chocolate Lava Cake</v>
      </c>
      <c r="Y256" t="str">
        <f>_xlfn.XLOOKUP(Orders_C[[#This Row],[Product_ID]],Products_C[Product_ID],Products_C[Category])</f>
        <v>Chicken</v>
      </c>
      <c r="Z256" t="str">
        <f>_xlfn.XLOOKUP(Orders_C[[#This Row],[Store_ID]],Stores_c[Store_ID],Stores_c[City])</f>
        <v>East Johnport</v>
      </c>
      <c r="AA256" t="str">
        <f>_xlfn.XLOOKUP(Orders_C[[#This Row],[Customer_ID]],Customers_c[Customer_ID],Customers_c[Customer_Name])</f>
        <v>Jennifer Bishop</v>
      </c>
      <c r="AB256" s="6">
        <f>Orders_C[[#This Row],[Quantity]]*Orders_C[[#This Row],[Unit_Price]]*(1-Orders_C[[#This Row],[Discount %]])+Orders_C[[#This Row],[Tax]]</f>
        <v>216</v>
      </c>
      <c r="AC256" s="9">
        <f>(Orders_C[[#This Row],[Unit_Price]]*Orders_C[[#This Row],[Quantity]])-Orders_C[[#This Row],[Discount]]+Orders_C[[#This Row],[Tax]]</f>
        <v>221.8</v>
      </c>
      <c r="AD256" t="str">
        <f>IF(COUNTIF(Orders_C[[#All],[Customer_ID]],Orders_C[[#This Row],[Customer_ID]])&gt;1,"Repeat","New")</f>
        <v>Repeat</v>
      </c>
      <c r="AE256" t="str" cm="1">
        <f t="array" ref="AE256">_xlfn.XLOOKUP(Orders_C[[#This Row],[Store_ID]],Stores_c[[#All],[Store_ID]],Stores_c[[#All],[City]])</f>
        <v>East Johnport</v>
      </c>
      <c r="AF256" t="str" cm="1">
        <f t="array" ref="AF256">_xlfn.XLOOKUP(Orders_C[[#This Row],[Store_ID]],Stores_c[[#All],[Store_ID]],Stores_c[[#All],[Manager_Name]])</f>
        <v>Mr. Matthew Murillo III</v>
      </c>
      <c r="AG256" t="str" cm="1">
        <f t="array" ref="AG256">_xlfn.XLOOKUP(Orders_C[[#This Row],[Store_ID]],Stores_c[[#All],[Store_ID]],Stores_c[[#All],[Store_Type]])</f>
        <v>Street</v>
      </c>
    </row>
    <row r="257" spans="1:33" x14ac:dyDescent="0.25">
      <c r="A257">
        <v>6820</v>
      </c>
      <c r="B257" s="1">
        <v>46008</v>
      </c>
      <c r="C257" s="2">
        <v>8.9270833333333327E-2</v>
      </c>
      <c r="D257">
        <v>1056</v>
      </c>
      <c r="E257">
        <v>222</v>
      </c>
      <c r="F257">
        <v>544</v>
      </c>
      <c r="G257">
        <v>331</v>
      </c>
      <c r="H257">
        <v>1</v>
      </c>
      <c r="I257">
        <v>239</v>
      </c>
      <c r="J257">
        <v>15</v>
      </c>
      <c r="K257">
        <v>11.95</v>
      </c>
      <c r="L257">
        <v>235.95</v>
      </c>
      <c r="M257" t="s">
        <v>18</v>
      </c>
      <c r="N257" t="s">
        <v>23</v>
      </c>
      <c r="O257">
        <v>21</v>
      </c>
      <c r="P257">
        <v>1</v>
      </c>
      <c r="Q257" t="s">
        <v>843</v>
      </c>
      <c r="R257">
        <v>509</v>
      </c>
      <c r="S257" s="3">
        <v>0.15</v>
      </c>
      <c r="T257" s="6">
        <v>92.549999999999983</v>
      </c>
      <c r="U257" t="s">
        <v>6328</v>
      </c>
      <c r="V257">
        <v>2025</v>
      </c>
      <c r="W257" t="s">
        <v>6329</v>
      </c>
      <c r="X257" t="str">
        <f>_xlfn.XLOOKUP(Orders_C[[#This Row],[Product_ID]],Products_C[Product_ID],Products_C[Product_Name])</f>
        <v>Chicken Bucket</v>
      </c>
      <c r="Y257" t="str">
        <f>_xlfn.XLOOKUP(Orders_C[[#This Row],[Product_ID]],Products_C[Product_ID],Products_C[Category])</f>
        <v>Beverage</v>
      </c>
      <c r="Z257" t="str">
        <f>_xlfn.XLOOKUP(Orders_C[[#This Row],[Store_ID]],Stores_c[Store_ID],Stores_c[City])</f>
        <v>New Steven</v>
      </c>
      <c r="AA257" t="str">
        <f>_xlfn.XLOOKUP(Orders_C[[#This Row],[Customer_ID]],Customers_c[Customer_ID],Customers_c[Customer_Name])</f>
        <v>Brian Mullins</v>
      </c>
      <c r="AB257" s="6">
        <f>Orders_C[[#This Row],[Quantity]]*Orders_C[[#This Row],[Unit_Price]]*(1-Orders_C[[#This Row],[Discount %]])+Orders_C[[#This Row],[Tax]]</f>
        <v>215.1</v>
      </c>
      <c r="AC257" s="9">
        <f>(Orders_C[[#This Row],[Unit_Price]]*Orders_C[[#This Row],[Quantity]])-Orders_C[[#This Row],[Discount]]+Orders_C[[#This Row],[Tax]]</f>
        <v>235.95</v>
      </c>
      <c r="AD257" t="str">
        <f>IF(COUNTIF(Orders_C[[#All],[Customer_ID]],Orders_C[[#This Row],[Customer_ID]])&gt;1,"Repeat","New")</f>
        <v>Repeat</v>
      </c>
      <c r="AE257" t="str" cm="1">
        <f t="array" ref="AE257">_xlfn.XLOOKUP(Orders_C[[#This Row],[Store_ID]],Stores_c[[#All],[Store_ID]],Stores_c[[#All],[City]])</f>
        <v>New Steven</v>
      </c>
      <c r="AF257" t="str" cm="1">
        <f t="array" ref="AF257">_xlfn.XLOOKUP(Orders_C[[#This Row],[Store_ID]],Stores_c[[#All],[Store_ID]],Stores_c[[#All],[Manager_Name]])</f>
        <v>Terri Martinez</v>
      </c>
      <c r="AG257" t="str" cm="1">
        <f t="array" ref="AG257">_xlfn.XLOOKUP(Orders_C[[#This Row],[Store_ID]],Stores_c[[#All],[Store_ID]],Stores_c[[#All],[Store_Type]])</f>
        <v>Drive-Thru</v>
      </c>
    </row>
    <row r="258" spans="1:33" x14ac:dyDescent="0.25">
      <c r="A258">
        <v>6231</v>
      </c>
      <c r="B258" s="1">
        <v>45806</v>
      </c>
      <c r="C258" s="2">
        <v>0.18738425925925925</v>
      </c>
      <c r="D258">
        <v>1806</v>
      </c>
      <c r="E258">
        <v>216</v>
      </c>
      <c r="F258">
        <v>405</v>
      </c>
      <c r="G258">
        <v>332</v>
      </c>
      <c r="H258">
        <v>1</v>
      </c>
      <c r="I258">
        <v>217</v>
      </c>
      <c r="J258">
        <v>5</v>
      </c>
      <c r="K258">
        <v>10.85</v>
      </c>
      <c r="L258">
        <v>222.85</v>
      </c>
      <c r="M258" t="s">
        <v>20</v>
      </c>
      <c r="N258" t="s">
        <v>22</v>
      </c>
      <c r="O258">
        <v>52</v>
      </c>
      <c r="P258">
        <v>5</v>
      </c>
      <c r="Q258" t="s">
        <v>254</v>
      </c>
      <c r="R258">
        <v>509</v>
      </c>
      <c r="S258" s="3">
        <v>0.05</v>
      </c>
      <c r="T258" s="6">
        <v>92.65</v>
      </c>
      <c r="U258" t="s">
        <v>6339</v>
      </c>
      <c r="V258">
        <v>2025</v>
      </c>
      <c r="W258" t="s">
        <v>6331</v>
      </c>
      <c r="X258" t="str">
        <f>_xlfn.XLOOKUP(Orders_C[[#This Row],[Product_ID]],Products_C[Product_ID],Products_C[Product_Name])</f>
        <v>Zinger Burger</v>
      </c>
      <c r="Y258" t="str">
        <f>_xlfn.XLOOKUP(Orders_C[[#This Row],[Product_ID]],Products_C[Product_ID],Products_C[Category])</f>
        <v>Beverage</v>
      </c>
      <c r="Z258" t="str">
        <f>_xlfn.XLOOKUP(Orders_C[[#This Row],[Store_ID]],Stores_c[Store_ID],Stores_c[City])</f>
        <v>Garciaview</v>
      </c>
      <c r="AA258" t="str">
        <f>_xlfn.XLOOKUP(Orders_C[[#This Row],[Customer_ID]],Customers_c[Customer_ID],Customers_c[Customer_Name])</f>
        <v>Jennifer Kirby</v>
      </c>
      <c r="AB258" s="6">
        <f>Orders_C[[#This Row],[Quantity]]*Orders_C[[#This Row],[Unit_Price]]*(1-Orders_C[[#This Row],[Discount %]])+Orders_C[[#This Row],[Tax]]</f>
        <v>216.99999999999997</v>
      </c>
      <c r="AC258" s="9">
        <f>(Orders_C[[#This Row],[Unit_Price]]*Orders_C[[#This Row],[Quantity]])-Orders_C[[#This Row],[Discount]]+Orders_C[[#This Row],[Tax]]</f>
        <v>222.85</v>
      </c>
      <c r="AD258" t="str">
        <f>IF(COUNTIF(Orders_C[[#All],[Customer_ID]],Orders_C[[#This Row],[Customer_ID]])&gt;1,"Repeat","New")</f>
        <v>Repeat</v>
      </c>
      <c r="AE258" t="str" cm="1">
        <f t="array" ref="AE258">_xlfn.XLOOKUP(Orders_C[[#This Row],[Store_ID]],Stores_c[[#All],[Store_ID]],Stores_c[[#All],[City]])</f>
        <v>Garciaview</v>
      </c>
      <c r="AF258" t="str" cm="1">
        <f t="array" ref="AF258">_xlfn.XLOOKUP(Orders_C[[#This Row],[Store_ID]],Stores_c[[#All],[Store_ID]],Stores_c[[#All],[Manager_Name]])</f>
        <v>Karina Washington</v>
      </c>
      <c r="AG258" t="str" cm="1">
        <f t="array" ref="AG258">_xlfn.XLOOKUP(Orders_C[[#This Row],[Store_ID]],Stores_c[[#All],[Store_ID]],Stores_c[[#All],[Store_Type]])</f>
        <v>Drive-Thru</v>
      </c>
    </row>
    <row r="259" spans="1:33" x14ac:dyDescent="0.25">
      <c r="A259">
        <v>9420</v>
      </c>
      <c r="B259" s="1">
        <v>45761</v>
      </c>
      <c r="C259" s="2">
        <v>0.2827662037037037</v>
      </c>
      <c r="D259">
        <v>1207</v>
      </c>
      <c r="E259">
        <v>206</v>
      </c>
      <c r="F259">
        <v>437</v>
      </c>
      <c r="G259">
        <v>314</v>
      </c>
      <c r="H259">
        <v>1</v>
      </c>
      <c r="I259">
        <v>217</v>
      </c>
      <c r="J259">
        <v>5</v>
      </c>
      <c r="K259">
        <v>10.85</v>
      </c>
      <c r="L259">
        <v>222.85</v>
      </c>
      <c r="M259" t="s">
        <v>18</v>
      </c>
      <c r="N259" t="s">
        <v>21</v>
      </c>
      <c r="O259">
        <v>23</v>
      </c>
      <c r="P259">
        <v>2</v>
      </c>
      <c r="Q259" t="s">
        <v>3443</v>
      </c>
      <c r="R259">
        <v>506</v>
      </c>
      <c r="S259" s="3">
        <v>0.05</v>
      </c>
      <c r="T259" s="6">
        <v>92.65</v>
      </c>
      <c r="U259" t="s">
        <v>6337</v>
      </c>
      <c r="V259">
        <v>2025</v>
      </c>
      <c r="W259" t="s">
        <v>6329</v>
      </c>
      <c r="X259" t="str">
        <f>_xlfn.XLOOKUP(Orders_C[[#This Row],[Product_ID]],Products_C[Product_ID],Products_C[Product_Name])</f>
        <v>Wrap</v>
      </c>
      <c r="Y259" t="str">
        <f>_xlfn.XLOOKUP(Orders_C[[#This Row],[Product_ID]],Products_C[Product_ID],Products_C[Category])</f>
        <v>Burger</v>
      </c>
      <c r="Z259" t="str">
        <f>_xlfn.XLOOKUP(Orders_C[[#This Row],[Store_ID]],Stores_c[Store_ID],Stores_c[City])</f>
        <v>West Matthew</v>
      </c>
      <c r="AA259" t="str">
        <f>_xlfn.XLOOKUP(Orders_C[[#This Row],[Customer_ID]],Customers_c[Customer_ID],Customers_c[Customer_Name])</f>
        <v>William Dawson</v>
      </c>
      <c r="AB259" s="6">
        <f>Orders_C[[#This Row],[Quantity]]*Orders_C[[#This Row],[Unit_Price]]*(1-Orders_C[[#This Row],[Discount %]])+Orders_C[[#This Row],[Tax]]</f>
        <v>216.99999999999997</v>
      </c>
      <c r="AC259" s="9">
        <f>(Orders_C[[#This Row],[Unit_Price]]*Orders_C[[#This Row],[Quantity]])-Orders_C[[#This Row],[Discount]]+Orders_C[[#This Row],[Tax]]</f>
        <v>222.85</v>
      </c>
      <c r="AD259" t="str">
        <f>IF(COUNTIF(Orders_C[[#All],[Customer_ID]],Orders_C[[#This Row],[Customer_ID]])&gt;1,"Repeat","New")</f>
        <v>Repeat</v>
      </c>
      <c r="AE259" t="str" cm="1">
        <f t="array" ref="AE259">_xlfn.XLOOKUP(Orders_C[[#This Row],[Store_ID]],Stores_c[[#All],[Store_ID]],Stores_c[[#All],[City]])</f>
        <v>West Matthew</v>
      </c>
      <c r="AF259" t="str" cm="1">
        <f t="array" ref="AF259">_xlfn.XLOOKUP(Orders_C[[#This Row],[Store_ID]],Stores_c[[#All],[Store_ID]],Stores_c[[#All],[Manager_Name]])</f>
        <v>Miguel Kidd</v>
      </c>
      <c r="AG259" t="str" cm="1">
        <f t="array" ref="AG259">_xlfn.XLOOKUP(Orders_C[[#This Row],[Store_ID]],Stores_c[[#All],[Store_ID]],Stores_c[[#All],[Store_Type]])</f>
        <v>Drive-Thru</v>
      </c>
    </row>
    <row r="260" spans="1:33" x14ac:dyDescent="0.25">
      <c r="A260">
        <v>10497</v>
      </c>
      <c r="B260" s="1">
        <v>45714</v>
      </c>
      <c r="C260" s="2">
        <v>0.82142361111111106</v>
      </c>
      <c r="D260">
        <v>1952</v>
      </c>
      <c r="E260">
        <v>225</v>
      </c>
      <c r="F260">
        <v>538</v>
      </c>
      <c r="G260">
        <v>324</v>
      </c>
      <c r="H260">
        <v>1</v>
      </c>
      <c r="I260">
        <v>217</v>
      </c>
      <c r="J260">
        <v>5</v>
      </c>
      <c r="K260">
        <v>10.85</v>
      </c>
      <c r="L260">
        <v>222.85</v>
      </c>
      <c r="M260" t="s">
        <v>19</v>
      </c>
      <c r="N260" t="s">
        <v>21</v>
      </c>
      <c r="O260">
        <v>53</v>
      </c>
      <c r="P260">
        <v>2</v>
      </c>
      <c r="Q260" t="s">
        <v>4520</v>
      </c>
      <c r="R260">
        <v>502</v>
      </c>
      <c r="S260" s="3">
        <v>0.05</v>
      </c>
      <c r="T260" s="6">
        <v>92.65</v>
      </c>
      <c r="U260" t="s">
        <v>6338</v>
      </c>
      <c r="V260">
        <v>2025</v>
      </c>
      <c r="W260" t="s">
        <v>6331</v>
      </c>
      <c r="X260" t="str">
        <f>_xlfn.XLOOKUP(Orders_C[[#This Row],[Product_ID]],Products_C[Product_ID],Products_C[Product_Name])</f>
        <v>Krushers</v>
      </c>
      <c r="Y260" t="str">
        <f>_xlfn.XLOOKUP(Orders_C[[#This Row],[Product_ID]],Products_C[Product_ID],Products_C[Category])</f>
        <v>Dessert</v>
      </c>
      <c r="Z260" t="str">
        <f>_xlfn.XLOOKUP(Orders_C[[#This Row],[Store_ID]],Stores_c[Store_ID],Stores_c[City])</f>
        <v>South Peter</v>
      </c>
      <c r="AA260" t="str">
        <f>_xlfn.XLOOKUP(Orders_C[[#This Row],[Customer_ID]],Customers_c[Customer_ID],Customers_c[Customer_Name])</f>
        <v>John Spears</v>
      </c>
      <c r="AB260" s="6">
        <f>Orders_C[[#This Row],[Quantity]]*Orders_C[[#This Row],[Unit_Price]]*(1-Orders_C[[#This Row],[Discount %]])+Orders_C[[#This Row],[Tax]]</f>
        <v>216.99999999999997</v>
      </c>
      <c r="AC260" s="9">
        <f>(Orders_C[[#This Row],[Unit_Price]]*Orders_C[[#This Row],[Quantity]])-Orders_C[[#This Row],[Discount]]+Orders_C[[#This Row],[Tax]]</f>
        <v>222.85</v>
      </c>
      <c r="AD260" t="str">
        <f>IF(COUNTIF(Orders_C[[#All],[Customer_ID]],Orders_C[[#This Row],[Customer_ID]])&gt;1,"Repeat","New")</f>
        <v>Repeat</v>
      </c>
      <c r="AE260" t="str" cm="1">
        <f t="array" ref="AE260">_xlfn.XLOOKUP(Orders_C[[#This Row],[Store_ID]],Stores_c[[#All],[Store_ID]],Stores_c[[#All],[City]])</f>
        <v>South Peter</v>
      </c>
      <c r="AF260" t="str" cm="1">
        <f t="array" ref="AF260">_xlfn.XLOOKUP(Orders_C[[#This Row],[Store_ID]],Stores_c[[#All],[Store_ID]],Stores_c[[#All],[Manager_Name]])</f>
        <v>Gregory Lambert</v>
      </c>
      <c r="AG260" t="str" cm="1">
        <f t="array" ref="AG260">_xlfn.XLOOKUP(Orders_C[[#This Row],[Store_ID]],Stores_c[[#All],[Store_ID]],Stores_c[[#All],[Store_Type]])</f>
        <v>Street</v>
      </c>
    </row>
    <row r="261" spans="1:33" x14ac:dyDescent="0.25">
      <c r="A261">
        <v>7114</v>
      </c>
      <c r="B261" s="1">
        <v>45750</v>
      </c>
      <c r="C261" s="2">
        <v>0.81381944444444443</v>
      </c>
      <c r="D261">
        <v>1063</v>
      </c>
      <c r="E261">
        <v>214</v>
      </c>
      <c r="F261">
        <v>519</v>
      </c>
      <c r="G261">
        <v>328</v>
      </c>
      <c r="H261">
        <v>1</v>
      </c>
      <c r="I261">
        <v>240</v>
      </c>
      <c r="J261">
        <v>15</v>
      </c>
      <c r="K261">
        <v>12</v>
      </c>
      <c r="L261">
        <v>237</v>
      </c>
      <c r="M261" t="s">
        <v>18</v>
      </c>
      <c r="N261" t="s">
        <v>22</v>
      </c>
      <c r="O261">
        <v>39</v>
      </c>
      <c r="P261">
        <v>3</v>
      </c>
      <c r="Q261" t="s">
        <v>1137</v>
      </c>
      <c r="R261">
        <v>506</v>
      </c>
      <c r="S261" s="3">
        <v>0.15</v>
      </c>
      <c r="T261" s="6">
        <v>93</v>
      </c>
      <c r="U261" t="s">
        <v>6337</v>
      </c>
      <c r="V261">
        <v>2025</v>
      </c>
      <c r="W261" t="s">
        <v>6329</v>
      </c>
      <c r="X261" t="str">
        <f>_xlfn.XLOOKUP(Orders_C[[#This Row],[Product_ID]],Products_C[Product_ID],Products_C[Product_Name])</f>
        <v>Rice Bowl</v>
      </c>
      <c r="Y261" t="str">
        <f>_xlfn.XLOOKUP(Orders_C[[#This Row],[Product_ID]],Products_C[Product_ID],Products_C[Category])</f>
        <v>Burger</v>
      </c>
      <c r="Z261" t="str">
        <f>_xlfn.XLOOKUP(Orders_C[[#This Row],[Store_ID]],Stores_c[Store_ID],Stores_c[City])</f>
        <v>New Robert</v>
      </c>
      <c r="AA261" t="str">
        <f>_xlfn.XLOOKUP(Orders_C[[#This Row],[Customer_ID]],Customers_c[Customer_ID],Customers_c[Customer_Name])</f>
        <v>Daniel Kane</v>
      </c>
      <c r="AB261" s="6">
        <f>Orders_C[[#This Row],[Quantity]]*Orders_C[[#This Row],[Unit_Price]]*(1-Orders_C[[#This Row],[Discount %]])+Orders_C[[#This Row],[Tax]]</f>
        <v>216</v>
      </c>
      <c r="AC261" s="9">
        <f>(Orders_C[[#This Row],[Unit_Price]]*Orders_C[[#This Row],[Quantity]])-Orders_C[[#This Row],[Discount]]+Orders_C[[#This Row],[Tax]]</f>
        <v>237</v>
      </c>
      <c r="AD261" t="str">
        <f>IF(COUNTIF(Orders_C[[#All],[Customer_ID]],Orders_C[[#This Row],[Customer_ID]])&gt;1,"Repeat","New")</f>
        <v>Repeat</v>
      </c>
      <c r="AE261" t="str" cm="1">
        <f t="array" ref="AE261">_xlfn.XLOOKUP(Orders_C[[#This Row],[Store_ID]],Stores_c[[#All],[Store_ID]],Stores_c[[#All],[City]])</f>
        <v>New Robert</v>
      </c>
      <c r="AF261" t="str" cm="1">
        <f t="array" ref="AF261">_xlfn.XLOOKUP(Orders_C[[#This Row],[Store_ID]],Stores_c[[#All],[Store_ID]],Stores_c[[#All],[Manager_Name]])</f>
        <v>Krista Webb</v>
      </c>
      <c r="AG261" t="str" cm="1">
        <f t="array" ref="AG261">_xlfn.XLOOKUP(Orders_C[[#This Row],[Store_ID]],Stores_c[[#All],[Store_ID]],Stores_c[[#All],[Store_Type]])</f>
        <v>Drive-Thru</v>
      </c>
    </row>
    <row r="262" spans="1:33" x14ac:dyDescent="0.25">
      <c r="A262">
        <v>9163</v>
      </c>
      <c r="B262" s="1">
        <v>45831</v>
      </c>
      <c r="C262" s="2">
        <v>0.82799768518518524</v>
      </c>
      <c r="D262">
        <v>1012</v>
      </c>
      <c r="E262">
        <v>202</v>
      </c>
      <c r="F262">
        <v>494</v>
      </c>
      <c r="G262">
        <v>320</v>
      </c>
      <c r="H262">
        <v>1</v>
      </c>
      <c r="I262">
        <v>229</v>
      </c>
      <c r="J262">
        <v>10</v>
      </c>
      <c r="K262">
        <v>11.45</v>
      </c>
      <c r="L262">
        <v>230.45</v>
      </c>
      <c r="M262" t="s">
        <v>18</v>
      </c>
      <c r="N262" t="s">
        <v>23</v>
      </c>
      <c r="O262">
        <v>42</v>
      </c>
      <c r="P262">
        <v>3</v>
      </c>
      <c r="Q262" t="s">
        <v>3186</v>
      </c>
      <c r="R262">
        <v>510</v>
      </c>
      <c r="S262" s="3">
        <v>0.1</v>
      </c>
      <c r="T262" s="6">
        <v>93.049999999999983</v>
      </c>
      <c r="U262" t="s">
        <v>6340</v>
      </c>
      <c r="V262">
        <v>2025</v>
      </c>
      <c r="W262" t="s">
        <v>6331</v>
      </c>
      <c r="X262" t="str">
        <f>_xlfn.XLOOKUP(Orders_C[[#This Row],[Product_ID]],Products_C[Product_ID],Products_C[Product_Name])</f>
        <v>Rice Bowl</v>
      </c>
      <c r="Y262" t="str">
        <f>_xlfn.XLOOKUP(Orders_C[[#This Row],[Product_ID]],Products_C[Product_ID],Products_C[Category])</f>
        <v>Beverage</v>
      </c>
      <c r="Z262" t="str">
        <f>_xlfn.XLOOKUP(Orders_C[[#This Row],[Store_ID]],Stores_c[Store_ID],Stores_c[City])</f>
        <v>Rebekahside</v>
      </c>
      <c r="AA262" t="str">
        <f>_xlfn.XLOOKUP(Orders_C[[#This Row],[Customer_ID]],Customers_c[Customer_ID],Customers_c[Customer_Name])</f>
        <v>Alexis Reynolds</v>
      </c>
      <c r="AB262" s="6">
        <f>Orders_C[[#This Row],[Quantity]]*Orders_C[[#This Row],[Unit_Price]]*(1-Orders_C[[#This Row],[Discount %]])+Orders_C[[#This Row],[Tax]]</f>
        <v>217.54999999999998</v>
      </c>
      <c r="AC262" s="9">
        <f>(Orders_C[[#This Row],[Unit_Price]]*Orders_C[[#This Row],[Quantity]])-Orders_C[[#This Row],[Discount]]+Orders_C[[#This Row],[Tax]]</f>
        <v>230.45</v>
      </c>
      <c r="AD262" t="str">
        <f>IF(COUNTIF(Orders_C[[#All],[Customer_ID]],Orders_C[[#This Row],[Customer_ID]])&gt;1,"Repeat","New")</f>
        <v>Repeat</v>
      </c>
      <c r="AE262" t="str" cm="1">
        <f t="array" ref="AE262">_xlfn.XLOOKUP(Orders_C[[#This Row],[Store_ID]],Stores_c[[#All],[Store_ID]],Stores_c[[#All],[City]])</f>
        <v>Rebekahside</v>
      </c>
      <c r="AF262" t="str" cm="1">
        <f t="array" ref="AF262">_xlfn.XLOOKUP(Orders_C[[#This Row],[Store_ID]],Stores_c[[#All],[Store_ID]],Stores_c[[#All],[Manager_Name]])</f>
        <v>Mark Ray</v>
      </c>
      <c r="AG262" t="str" cm="1">
        <f t="array" ref="AG262">_xlfn.XLOOKUP(Orders_C[[#This Row],[Store_ID]],Stores_c[[#All],[Store_ID]],Stores_c[[#All],[Store_Type]])</f>
        <v>Drive-Thru</v>
      </c>
    </row>
    <row r="263" spans="1:33" x14ac:dyDescent="0.25">
      <c r="A263">
        <v>9098</v>
      </c>
      <c r="B263" s="1">
        <v>45869</v>
      </c>
      <c r="C263" s="2">
        <v>0.75178240740740743</v>
      </c>
      <c r="D263">
        <v>1079</v>
      </c>
      <c r="E263">
        <v>202</v>
      </c>
      <c r="F263">
        <v>550</v>
      </c>
      <c r="G263">
        <v>333</v>
      </c>
      <c r="H263">
        <v>1</v>
      </c>
      <c r="I263">
        <v>218</v>
      </c>
      <c r="J263">
        <v>5</v>
      </c>
      <c r="K263">
        <v>10.9</v>
      </c>
      <c r="L263">
        <v>223.9</v>
      </c>
      <c r="M263" t="s">
        <v>18</v>
      </c>
      <c r="N263" t="s">
        <v>22</v>
      </c>
      <c r="O263">
        <v>56</v>
      </c>
      <c r="P263">
        <v>4</v>
      </c>
      <c r="Q263" t="s">
        <v>3121</v>
      </c>
      <c r="R263">
        <v>503</v>
      </c>
      <c r="S263" s="3">
        <v>0.05</v>
      </c>
      <c r="T263" s="6">
        <v>93.100000000000023</v>
      </c>
      <c r="U263" t="s">
        <v>6341</v>
      </c>
      <c r="V263">
        <v>2025</v>
      </c>
      <c r="W263" t="s">
        <v>6331</v>
      </c>
      <c r="X263" t="str">
        <f>_xlfn.XLOOKUP(Orders_C[[#This Row],[Product_ID]],Products_C[Product_ID],Products_C[Product_Name])</f>
        <v>Chicken Wings</v>
      </c>
      <c r="Y263" t="str">
        <f>_xlfn.XLOOKUP(Orders_C[[#This Row],[Product_ID]],Products_C[Product_ID],Products_C[Category])</f>
        <v>Burger</v>
      </c>
      <c r="Z263" t="str">
        <f>_xlfn.XLOOKUP(Orders_C[[#This Row],[Store_ID]],Stores_c[Store_ID],Stores_c[City])</f>
        <v>Rebekahside</v>
      </c>
      <c r="AA263" t="str">
        <f>_xlfn.XLOOKUP(Orders_C[[#This Row],[Customer_ID]],Customers_c[Customer_ID],Customers_c[Customer_Name])</f>
        <v>Justin Gonzales</v>
      </c>
      <c r="AB263" s="6">
        <f>Orders_C[[#This Row],[Quantity]]*Orders_C[[#This Row],[Unit_Price]]*(1-Orders_C[[#This Row],[Discount %]])+Orders_C[[#This Row],[Tax]]</f>
        <v>218</v>
      </c>
      <c r="AC263" s="9">
        <f>(Orders_C[[#This Row],[Unit_Price]]*Orders_C[[#This Row],[Quantity]])-Orders_C[[#This Row],[Discount]]+Orders_C[[#This Row],[Tax]]</f>
        <v>223.9</v>
      </c>
      <c r="AD263" t="str">
        <f>IF(COUNTIF(Orders_C[[#All],[Customer_ID]],Orders_C[[#This Row],[Customer_ID]])&gt;1,"Repeat","New")</f>
        <v>Repeat</v>
      </c>
      <c r="AE263" t="str" cm="1">
        <f t="array" ref="AE263">_xlfn.XLOOKUP(Orders_C[[#This Row],[Store_ID]],Stores_c[[#All],[Store_ID]],Stores_c[[#All],[City]])</f>
        <v>Rebekahside</v>
      </c>
      <c r="AF263" t="str" cm="1">
        <f t="array" ref="AF263">_xlfn.XLOOKUP(Orders_C[[#This Row],[Store_ID]],Stores_c[[#All],[Store_ID]],Stores_c[[#All],[Manager_Name]])</f>
        <v>Mark Ray</v>
      </c>
      <c r="AG263" t="str" cm="1">
        <f t="array" ref="AG263">_xlfn.XLOOKUP(Orders_C[[#This Row],[Store_ID]],Stores_c[[#All],[Store_ID]],Stores_c[[#All],[Store_Type]])</f>
        <v>Drive-Thru</v>
      </c>
    </row>
    <row r="264" spans="1:33" x14ac:dyDescent="0.25">
      <c r="A264">
        <v>10464</v>
      </c>
      <c r="B264" s="1">
        <v>45981</v>
      </c>
      <c r="C264" s="2">
        <v>0.73494212962962968</v>
      </c>
      <c r="D264">
        <v>1482</v>
      </c>
      <c r="E264">
        <v>224</v>
      </c>
      <c r="F264">
        <v>455</v>
      </c>
      <c r="G264">
        <v>315</v>
      </c>
      <c r="H264">
        <v>1</v>
      </c>
      <c r="I264">
        <v>218</v>
      </c>
      <c r="J264">
        <v>5</v>
      </c>
      <c r="K264">
        <v>10.9</v>
      </c>
      <c r="L264">
        <v>223.9</v>
      </c>
      <c r="M264" t="s">
        <v>20</v>
      </c>
      <c r="N264" t="s">
        <v>23</v>
      </c>
      <c r="O264">
        <v>12</v>
      </c>
      <c r="P264">
        <v>2</v>
      </c>
      <c r="Q264" t="s">
        <v>4487</v>
      </c>
      <c r="R264">
        <v>505</v>
      </c>
      <c r="S264" s="3">
        <v>0.05</v>
      </c>
      <c r="T264" s="6">
        <v>93.100000000000023</v>
      </c>
      <c r="U264" t="s">
        <v>6336</v>
      </c>
      <c r="V264">
        <v>2025</v>
      </c>
      <c r="W264" t="s">
        <v>6333</v>
      </c>
      <c r="X264" t="str">
        <f>_xlfn.XLOOKUP(Orders_C[[#This Row],[Product_ID]],Products_C[Product_ID],Products_C[Product_Name])</f>
        <v>Popcorn Chicken</v>
      </c>
      <c r="Y264" t="str">
        <f>_xlfn.XLOOKUP(Orders_C[[#This Row],[Product_ID]],Products_C[Product_ID],Products_C[Category])</f>
        <v>Beverage</v>
      </c>
      <c r="Z264" t="str">
        <f>_xlfn.XLOOKUP(Orders_C[[#This Row],[Store_ID]],Stores_c[Store_ID],Stores_c[City])</f>
        <v>Valdezton</v>
      </c>
      <c r="AA264" t="str">
        <f>_xlfn.XLOOKUP(Orders_C[[#This Row],[Customer_ID]],Customers_c[Customer_ID],Customers_c[Customer_Name])</f>
        <v>Chad Silva</v>
      </c>
      <c r="AB264" s="6">
        <f>Orders_C[[#This Row],[Quantity]]*Orders_C[[#This Row],[Unit_Price]]*(1-Orders_C[[#This Row],[Discount %]])+Orders_C[[#This Row],[Tax]]</f>
        <v>218</v>
      </c>
      <c r="AC264" s="9">
        <f>(Orders_C[[#This Row],[Unit_Price]]*Orders_C[[#This Row],[Quantity]])-Orders_C[[#This Row],[Discount]]+Orders_C[[#This Row],[Tax]]</f>
        <v>223.9</v>
      </c>
      <c r="AD264" t="str">
        <f>IF(COUNTIF(Orders_C[[#All],[Customer_ID]],Orders_C[[#This Row],[Customer_ID]])&gt;1,"Repeat","New")</f>
        <v>New</v>
      </c>
      <c r="AE264" t="str" cm="1">
        <f t="array" ref="AE264">_xlfn.XLOOKUP(Orders_C[[#This Row],[Store_ID]],Stores_c[[#All],[Store_ID]],Stores_c[[#All],[City]])</f>
        <v>Valdezton</v>
      </c>
      <c r="AF264" t="str" cm="1">
        <f t="array" ref="AF264">_xlfn.XLOOKUP(Orders_C[[#This Row],[Store_ID]],Stores_c[[#All],[Store_ID]],Stores_c[[#All],[Manager_Name]])</f>
        <v>John Rodriguez</v>
      </c>
      <c r="AG264" t="str" cm="1">
        <f t="array" ref="AG264">_xlfn.XLOOKUP(Orders_C[[#This Row],[Store_ID]],Stores_c[[#All],[Store_ID]],Stores_c[[#All],[Store_Type]])</f>
        <v>Street</v>
      </c>
    </row>
    <row r="265" spans="1:33" x14ac:dyDescent="0.25">
      <c r="A265">
        <v>6505</v>
      </c>
      <c r="B265" s="1">
        <v>45762</v>
      </c>
      <c r="C265" s="2">
        <v>0.59091435185185182</v>
      </c>
      <c r="D265">
        <v>1513</v>
      </c>
      <c r="E265">
        <v>220</v>
      </c>
      <c r="F265">
        <v>472</v>
      </c>
      <c r="G265">
        <v>302</v>
      </c>
      <c r="H265">
        <v>1</v>
      </c>
      <c r="I265">
        <v>207</v>
      </c>
      <c r="J265">
        <v>0</v>
      </c>
      <c r="K265">
        <v>10.35</v>
      </c>
      <c r="L265">
        <v>217.35</v>
      </c>
      <c r="M265" t="s">
        <v>20</v>
      </c>
      <c r="N265" t="s">
        <v>23</v>
      </c>
      <c r="O265">
        <v>38</v>
      </c>
      <c r="P265">
        <v>4</v>
      </c>
      <c r="Q265" t="s">
        <v>528</v>
      </c>
      <c r="R265">
        <v>501</v>
      </c>
      <c r="S265" s="3">
        <v>0</v>
      </c>
      <c r="T265" s="6">
        <v>93.15</v>
      </c>
      <c r="U265" t="s">
        <v>6337</v>
      </c>
      <c r="V265">
        <v>2025</v>
      </c>
      <c r="W265" t="s">
        <v>6329</v>
      </c>
      <c r="X265" t="str">
        <f>_xlfn.XLOOKUP(Orders_C[[#This Row],[Product_ID]],Products_C[Product_ID],Products_C[Product_Name])</f>
        <v>Chicken Wings</v>
      </c>
      <c r="Y265" t="str">
        <f>_xlfn.XLOOKUP(Orders_C[[#This Row],[Product_ID]],Products_C[Product_ID],Products_C[Category])</f>
        <v>Chicken</v>
      </c>
      <c r="Z265" t="str">
        <f>_xlfn.XLOOKUP(Orders_C[[#This Row],[Store_ID]],Stores_c[Store_ID],Stores_c[City])</f>
        <v>Williamborough</v>
      </c>
      <c r="AA265" t="str">
        <f>_xlfn.XLOOKUP(Orders_C[[#This Row],[Customer_ID]],Customers_c[Customer_ID],Customers_c[Customer_Name])</f>
        <v>Andrea Jones</v>
      </c>
      <c r="AB265" s="6">
        <f>Orders_C[[#This Row],[Quantity]]*Orders_C[[#This Row],[Unit_Price]]*(1-Orders_C[[#This Row],[Discount %]])+Orders_C[[#This Row],[Tax]]</f>
        <v>217.35</v>
      </c>
      <c r="AC265" s="9">
        <f>(Orders_C[[#This Row],[Unit_Price]]*Orders_C[[#This Row],[Quantity]])-Orders_C[[#This Row],[Discount]]+Orders_C[[#This Row],[Tax]]</f>
        <v>217.35</v>
      </c>
      <c r="AD265" t="str">
        <f>IF(COUNTIF(Orders_C[[#All],[Customer_ID]],Orders_C[[#This Row],[Customer_ID]])&gt;1,"Repeat","New")</f>
        <v>Repeat</v>
      </c>
      <c r="AE265" t="str" cm="1">
        <f t="array" ref="AE265">_xlfn.XLOOKUP(Orders_C[[#This Row],[Store_ID]],Stores_c[[#All],[Store_ID]],Stores_c[[#All],[City]])</f>
        <v>Williamborough</v>
      </c>
      <c r="AF265" t="str" cm="1">
        <f t="array" ref="AF265">_xlfn.XLOOKUP(Orders_C[[#This Row],[Store_ID]],Stores_c[[#All],[Store_ID]],Stores_c[[#All],[Manager_Name]])</f>
        <v>Michael Mcbride</v>
      </c>
      <c r="AG265" t="str" cm="1">
        <f t="array" ref="AG265">_xlfn.XLOOKUP(Orders_C[[#This Row],[Store_ID]],Stores_c[[#All],[Store_ID]],Stores_c[[#All],[Store_Type]])</f>
        <v>Mall</v>
      </c>
    </row>
    <row r="266" spans="1:33" x14ac:dyDescent="0.25">
      <c r="A266">
        <v>8001</v>
      </c>
      <c r="B266" s="1">
        <v>46032</v>
      </c>
      <c r="C266" s="2">
        <v>0.82818287037037042</v>
      </c>
      <c r="D266">
        <v>1582</v>
      </c>
      <c r="E266">
        <v>206</v>
      </c>
      <c r="F266">
        <v>464</v>
      </c>
      <c r="G266">
        <v>335</v>
      </c>
      <c r="H266">
        <v>1</v>
      </c>
      <c r="I266">
        <v>207</v>
      </c>
      <c r="J266">
        <v>0</v>
      </c>
      <c r="K266">
        <v>10.35</v>
      </c>
      <c r="L266">
        <v>217.35</v>
      </c>
      <c r="M266" t="s">
        <v>20</v>
      </c>
      <c r="N266" t="s">
        <v>22</v>
      </c>
      <c r="O266">
        <v>51</v>
      </c>
      <c r="P266">
        <v>4</v>
      </c>
      <c r="Q266" t="s">
        <v>2024</v>
      </c>
      <c r="R266">
        <v>506</v>
      </c>
      <c r="S266" s="3">
        <v>0</v>
      </c>
      <c r="T266" s="6">
        <v>93.15</v>
      </c>
      <c r="U266" t="s">
        <v>6330</v>
      </c>
      <c r="V266">
        <v>2026</v>
      </c>
      <c r="W266" t="s">
        <v>6331</v>
      </c>
      <c r="X266" t="str">
        <f>_xlfn.XLOOKUP(Orders_C[[#This Row],[Product_ID]],Products_C[Product_ID],Products_C[Product_Name])</f>
        <v>Krushers</v>
      </c>
      <c r="Y266" t="str">
        <f>_xlfn.XLOOKUP(Orders_C[[#This Row],[Product_ID]],Products_C[Product_ID],Products_C[Category])</f>
        <v>Chicken</v>
      </c>
      <c r="Z266" t="str">
        <f>_xlfn.XLOOKUP(Orders_C[[#This Row],[Store_ID]],Stores_c[Store_ID],Stores_c[City])</f>
        <v>West Matthew</v>
      </c>
      <c r="AA266" t="str">
        <f>_xlfn.XLOOKUP(Orders_C[[#This Row],[Customer_ID]],Customers_c[Customer_ID],Customers_c[Customer_Name])</f>
        <v>Debbie Perry</v>
      </c>
      <c r="AB266" s="6">
        <f>Orders_C[[#This Row],[Quantity]]*Orders_C[[#This Row],[Unit_Price]]*(1-Orders_C[[#This Row],[Discount %]])+Orders_C[[#This Row],[Tax]]</f>
        <v>217.35</v>
      </c>
      <c r="AC266" s="9">
        <f>(Orders_C[[#This Row],[Unit_Price]]*Orders_C[[#This Row],[Quantity]])-Orders_C[[#This Row],[Discount]]+Orders_C[[#This Row],[Tax]]</f>
        <v>217.35</v>
      </c>
      <c r="AD266" t="str">
        <f>IF(COUNTIF(Orders_C[[#All],[Customer_ID]],Orders_C[[#This Row],[Customer_ID]])&gt;1,"Repeat","New")</f>
        <v>Repeat</v>
      </c>
      <c r="AE266" t="str" cm="1">
        <f t="array" ref="AE266">_xlfn.XLOOKUP(Orders_C[[#This Row],[Store_ID]],Stores_c[[#All],[Store_ID]],Stores_c[[#All],[City]])</f>
        <v>West Matthew</v>
      </c>
      <c r="AF266" t="str" cm="1">
        <f t="array" ref="AF266">_xlfn.XLOOKUP(Orders_C[[#This Row],[Store_ID]],Stores_c[[#All],[Store_ID]],Stores_c[[#All],[Manager_Name]])</f>
        <v>Miguel Kidd</v>
      </c>
      <c r="AG266" t="str" cm="1">
        <f t="array" ref="AG266">_xlfn.XLOOKUP(Orders_C[[#This Row],[Store_ID]],Stores_c[[#All],[Store_ID]],Stores_c[[#All],[Store_Type]])</f>
        <v>Drive-Thru</v>
      </c>
    </row>
    <row r="267" spans="1:33" x14ac:dyDescent="0.25">
      <c r="A267">
        <v>8301</v>
      </c>
      <c r="B267" s="1">
        <v>45972</v>
      </c>
      <c r="C267" s="2">
        <v>0.69899305555555558</v>
      </c>
      <c r="D267">
        <v>1880</v>
      </c>
      <c r="E267">
        <v>214</v>
      </c>
      <c r="F267">
        <v>532</v>
      </c>
      <c r="G267">
        <v>325</v>
      </c>
      <c r="H267">
        <v>1</v>
      </c>
      <c r="I267">
        <v>241</v>
      </c>
      <c r="J267">
        <v>15</v>
      </c>
      <c r="K267">
        <v>12.05</v>
      </c>
      <c r="L267">
        <v>238.05</v>
      </c>
      <c r="M267" t="s">
        <v>20</v>
      </c>
      <c r="N267" t="s">
        <v>22</v>
      </c>
      <c r="O267">
        <v>48</v>
      </c>
      <c r="P267">
        <v>4</v>
      </c>
      <c r="Q267" t="s">
        <v>2324</v>
      </c>
      <c r="R267">
        <v>507</v>
      </c>
      <c r="S267" s="3">
        <v>0.15</v>
      </c>
      <c r="T267" s="6">
        <v>93.450000000000017</v>
      </c>
      <c r="U267" t="s">
        <v>6336</v>
      </c>
      <c r="V267">
        <v>2025</v>
      </c>
      <c r="W267" t="s">
        <v>6331</v>
      </c>
      <c r="X267" t="str">
        <f>_xlfn.XLOOKUP(Orders_C[[#This Row],[Product_ID]],Products_C[Product_ID],Products_C[Product_Name])</f>
        <v>Veg Burger</v>
      </c>
      <c r="Y267" t="str">
        <f>_xlfn.XLOOKUP(Orders_C[[#This Row],[Product_ID]],Products_C[Product_ID],Products_C[Category])</f>
        <v>Chicken</v>
      </c>
      <c r="Z267" t="str">
        <f>_xlfn.XLOOKUP(Orders_C[[#This Row],[Store_ID]],Stores_c[Store_ID],Stores_c[City])</f>
        <v>New Robert</v>
      </c>
      <c r="AA267" t="str">
        <f>_xlfn.XLOOKUP(Orders_C[[#This Row],[Customer_ID]],Customers_c[Customer_ID],Customers_c[Customer_Name])</f>
        <v>Teresa Nguyen</v>
      </c>
      <c r="AB267" s="6">
        <f>Orders_C[[#This Row],[Quantity]]*Orders_C[[#This Row],[Unit_Price]]*(1-Orders_C[[#This Row],[Discount %]])+Orders_C[[#This Row],[Tax]]</f>
        <v>216.9</v>
      </c>
      <c r="AC267" s="9">
        <f>(Orders_C[[#This Row],[Unit_Price]]*Orders_C[[#This Row],[Quantity]])-Orders_C[[#This Row],[Discount]]+Orders_C[[#This Row],[Tax]]</f>
        <v>238.05</v>
      </c>
      <c r="AD267" t="str">
        <f>IF(COUNTIF(Orders_C[[#All],[Customer_ID]],Orders_C[[#This Row],[Customer_ID]])&gt;1,"Repeat","New")</f>
        <v>Repeat</v>
      </c>
      <c r="AE267" t="str" cm="1">
        <f t="array" ref="AE267">_xlfn.XLOOKUP(Orders_C[[#This Row],[Store_ID]],Stores_c[[#All],[Store_ID]],Stores_c[[#All],[City]])</f>
        <v>New Robert</v>
      </c>
      <c r="AF267" t="str" cm="1">
        <f t="array" ref="AF267">_xlfn.XLOOKUP(Orders_C[[#This Row],[Store_ID]],Stores_c[[#All],[Store_ID]],Stores_c[[#All],[Manager_Name]])</f>
        <v>Krista Webb</v>
      </c>
      <c r="AG267" t="str" cm="1">
        <f t="array" ref="AG267">_xlfn.XLOOKUP(Orders_C[[#This Row],[Store_ID]],Stores_c[[#All],[Store_ID]],Stores_c[[#All],[Store_Type]])</f>
        <v>Drive-Thru</v>
      </c>
    </row>
    <row r="268" spans="1:33" x14ac:dyDescent="0.25">
      <c r="A268">
        <v>6338</v>
      </c>
      <c r="B268" s="1">
        <v>45798</v>
      </c>
      <c r="C268" s="2">
        <v>0.51475694444444442</v>
      </c>
      <c r="D268">
        <v>1367</v>
      </c>
      <c r="E268">
        <v>213</v>
      </c>
      <c r="F268">
        <v>439</v>
      </c>
      <c r="G268">
        <v>324</v>
      </c>
      <c r="H268">
        <v>1</v>
      </c>
      <c r="I268">
        <v>208</v>
      </c>
      <c r="J268">
        <v>0</v>
      </c>
      <c r="K268">
        <v>10.4</v>
      </c>
      <c r="L268">
        <v>218.4</v>
      </c>
      <c r="M268" t="s">
        <v>18</v>
      </c>
      <c r="N268" t="s">
        <v>21</v>
      </c>
      <c r="O268">
        <v>11</v>
      </c>
      <c r="P268">
        <v>1</v>
      </c>
      <c r="Q268" t="s">
        <v>361</v>
      </c>
      <c r="R268">
        <v>507</v>
      </c>
      <c r="S268" s="3">
        <v>0</v>
      </c>
      <c r="T268" s="6">
        <v>93.600000000000009</v>
      </c>
      <c r="U268" t="s">
        <v>6339</v>
      </c>
      <c r="V268">
        <v>2025</v>
      </c>
      <c r="W268" t="s">
        <v>6333</v>
      </c>
      <c r="X268" t="str">
        <f>_xlfn.XLOOKUP(Orders_C[[#This Row],[Product_ID]],Products_C[Product_ID],Products_C[Product_Name])</f>
        <v>Krushers</v>
      </c>
      <c r="Y268" t="str">
        <f>_xlfn.XLOOKUP(Orders_C[[#This Row],[Product_ID]],Products_C[Product_ID],Products_C[Category])</f>
        <v>Dessert</v>
      </c>
      <c r="Z268" t="str">
        <f>_xlfn.XLOOKUP(Orders_C[[#This Row],[Store_ID]],Stores_c[Store_ID],Stores_c[City])</f>
        <v>Lake Kristashire</v>
      </c>
      <c r="AA268" t="str">
        <f>_xlfn.XLOOKUP(Orders_C[[#This Row],[Customer_ID]],Customers_c[Customer_ID],Customers_c[Customer_Name])</f>
        <v>Lisa Mccullough</v>
      </c>
      <c r="AB268" s="6">
        <f>Orders_C[[#This Row],[Quantity]]*Orders_C[[#This Row],[Unit_Price]]*(1-Orders_C[[#This Row],[Discount %]])+Orders_C[[#This Row],[Tax]]</f>
        <v>218.4</v>
      </c>
      <c r="AC268" s="9">
        <f>(Orders_C[[#This Row],[Unit_Price]]*Orders_C[[#This Row],[Quantity]])-Orders_C[[#This Row],[Discount]]+Orders_C[[#This Row],[Tax]]</f>
        <v>218.4</v>
      </c>
      <c r="AD268" t="str">
        <f>IF(COUNTIF(Orders_C[[#All],[Customer_ID]],Orders_C[[#This Row],[Customer_ID]])&gt;1,"Repeat","New")</f>
        <v>Repeat</v>
      </c>
      <c r="AE268" t="str" cm="1">
        <f t="array" ref="AE268">_xlfn.XLOOKUP(Orders_C[[#This Row],[Store_ID]],Stores_c[[#All],[Store_ID]],Stores_c[[#All],[City]])</f>
        <v>Lake Kristashire</v>
      </c>
      <c r="AF268" t="str" cm="1">
        <f t="array" ref="AF268">_xlfn.XLOOKUP(Orders_C[[#This Row],[Store_ID]],Stores_c[[#All],[Store_ID]],Stores_c[[#All],[Manager_Name]])</f>
        <v>Andrea Daugherty</v>
      </c>
      <c r="AG268" t="str" cm="1">
        <f t="array" ref="AG268">_xlfn.XLOOKUP(Orders_C[[#This Row],[Store_ID]],Stores_c[[#All],[Store_ID]],Stores_c[[#All],[Store_Type]])</f>
        <v>Mall</v>
      </c>
    </row>
    <row r="269" spans="1:33" x14ac:dyDescent="0.25">
      <c r="A269">
        <v>7547</v>
      </c>
      <c r="B269" s="1">
        <v>45929</v>
      </c>
      <c r="C269" s="2">
        <v>0.36377314814814815</v>
      </c>
      <c r="D269">
        <v>1267</v>
      </c>
      <c r="E269">
        <v>218</v>
      </c>
      <c r="F269">
        <v>502</v>
      </c>
      <c r="G269">
        <v>307</v>
      </c>
      <c r="H269">
        <v>1</v>
      </c>
      <c r="I269">
        <v>208</v>
      </c>
      <c r="J269">
        <v>0</v>
      </c>
      <c r="K269">
        <v>10.4</v>
      </c>
      <c r="L269">
        <v>218.4</v>
      </c>
      <c r="M269" t="s">
        <v>18</v>
      </c>
      <c r="N269" t="s">
        <v>22</v>
      </c>
      <c r="O269">
        <v>58</v>
      </c>
      <c r="P269">
        <v>1</v>
      </c>
      <c r="Q269" t="s">
        <v>1570</v>
      </c>
      <c r="R269">
        <v>505</v>
      </c>
      <c r="S269" s="3">
        <v>0</v>
      </c>
      <c r="T269" s="6">
        <v>93.600000000000009</v>
      </c>
      <c r="U269" t="s">
        <v>6335</v>
      </c>
      <c r="V269">
        <v>2025</v>
      </c>
      <c r="W269" t="s">
        <v>6331</v>
      </c>
      <c r="X269" t="str">
        <f>_xlfn.XLOOKUP(Orders_C[[#This Row],[Product_ID]],Products_C[Product_ID],Products_C[Product_Name])</f>
        <v>Chicken Wings</v>
      </c>
      <c r="Y269" t="str">
        <f>_xlfn.XLOOKUP(Orders_C[[#This Row],[Product_ID]],Products_C[Product_ID],Products_C[Category])</f>
        <v>Chicken</v>
      </c>
      <c r="Z269" t="str">
        <f>_xlfn.XLOOKUP(Orders_C[[#This Row],[Store_ID]],Stores_c[Store_ID],Stores_c[City])</f>
        <v>East Johnport</v>
      </c>
      <c r="AA269" t="str">
        <f>_xlfn.XLOOKUP(Orders_C[[#This Row],[Customer_ID]],Customers_c[Customer_ID],Customers_c[Customer_Name])</f>
        <v>Adrian Wood</v>
      </c>
      <c r="AB269" s="6">
        <f>Orders_C[[#This Row],[Quantity]]*Orders_C[[#This Row],[Unit_Price]]*(1-Orders_C[[#This Row],[Discount %]])+Orders_C[[#This Row],[Tax]]</f>
        <v>218.4</v>
      </c>
      <c r="AC269" s="9">
        <f>(Orders_C[[#This Row],[Unit_Price]]*Orders_C[[#This Row],[Quantity]])-Orders_C[[#This Row],[Discount]]+Orders_C[[#This Row],[Tax]]</f>
        <v>218.4</v>
      </c>
      <c r="AD269" t="str">
        <f>IF(COUNTIF(Orders_C[[#All],[Customer_ID]],Orders_C[[#This Row],[Customer_ID]])&gt;1,"Repeat","New")</f>
        <v>Repeat</v>
      </c>
      <c r="AE269" t="str" cm="1">
        <f t="array" ref="AE269">_xlfn.XLOOKUP(Orders_C[[#This Row],[Store_ID]],Stores_c[[#All],[Store_ID]],Stores_c[[#All],[City]])</f>
        <v>East Johnport</v>
      </c>
      <c r="AF269" t="str" cm="1">
        <f t="array" ref="AF269">_xlfn.XLOOKUP(Orders_C[[#This Row],[Store_ID]],Stores_c[[#All],[Store_ID]],Stores_c[[#All],[Manager_Name]])</f>
        <v>Mr. Matthew Murillo III</v>
      </c>
      <c r="AG269" t="str" cm="1">
        <f t="array" ref="AG269">_xlfn.XLOOKUP(Orders_C[[#This Row],[Store_ID]],Stores_c[[#All],[Store_ID]],Stores_c[[#All],[Store_Type]])</f>
        <v>Street</v>
      </c>
    </row>
    <row r="270" spans="1:33" x14ac:dyDescent="0.25">
      <c r="A270">
        <v>8455</v>
      </c>
      <c r="B270" s="1">
        <v>45855</v>
      </c>
      <c r="C270" s="2">
        <v>0.7787384259259259</v>
      </c>
      <c r="D270">
        <v>1147</v>
      </c>
      <c r="E270">
        <v>219</v>
      </c>
      <c r="F270">
        <v>478</v>
      </c>
      <c r="G270">
        <v>309</v>
      </c>
      <c r="H270">
        <v>1</v>
      </c>
      <c r="I270">
        <v>208</v>
      </c>
      <c r="J270">
        <v>0</v>
      </c>
      <c r="K270">
        <v>10.4</v>
      </c>
      <c r="L270">
        <v>218.4</v>
      </c>
      <c r="M270" t="s">
        <v>20</v>
      </c>
      <c r="N270" t="s">
        <v>21</v>
      </c>
      <c r="O270">
        <v>32</v>
      </c>
      <c r="P270">
        <v>3</v>
      </c>
      <c r="Q270" t="s">
        <v>2478</v>
      </c>
      <c r="R270">
        <v>508</v>
      </c>
      <c r="S270" s="3">
        <v>0</v>
      </c>
      <c r="T270" s="6">
        <v>93.600000000000009</v>
      </c>
      <c r="U270" t="s">
        <v>6341</v>
      </c>
      <c r="V270">
        <v>2025</v>
      </c>
      <c r="W270" t="s">
        <v>6329</v>
      </c>
      <c r="X270" t="str">
        <f>_xlfn.XLOOKUP(Orders_C[[#This Row],[Product_ID]],Products_C[Product_ID],Products_C[Product_Name])</f>
        <v>Chicken Bucket</v>
      </c>
      <c r="Y270" t="str">
        <f>_xlfn.XLOOKUP(Orders_C[[#This Row],[Product_ID]],Products_C[Product_ID],Products_C[Category])</f>
        <v>Dessert</v>
      </c>
      <c r="Z270" t="str">
        <f>_xlfn.XLOOKUP(Orders_C[[#This Row],[Store_ID]],Stores_c[Store_ID],Stores_c[City])</f>
        <v>Lake David</v>
      </c>
      <c r="AA270" t="str">
        <f>_xlfn.XLOOKUP(Orders_C[[#This Row],[Customer_ID]],Customers_c[Customer_ID],Customers_c[Customer_Name])</f>
        <v>Joseph Johnson</v>
      </c>
      <c r="AB270" s="6">
        <f>Orders_C[[#This Row],[Quantity]]*Orders_C[[#This Row],[Unit_Price]]*(1-Orders_C[[#This Row],[Discount %]])+Orders_C[[#This Row],[Tax]]</f>
        <v>218.4</v>
      </c>
      <c r="AC270" s="9">
        <f>(Orders_C[[#This Row],[Unit_Price]]*Orders_C[[#This Row],[Quantity]])-Orders_C[[#This Row],[Discount]]+Orders_C[[#This Row],[Tax]]</f>
        <v>218.4</v>
      </c>
      <c r="AD270" t="str">
        <f>IF(COUNTIF(Orders_C[[#All],[Customer_ID]],Orders_C[[#This Row],[Customer_ID]])&gt;1,"Repeat","New")</f>
        <v>Repeat</v>
      </c>
      <c r="AE270" t="str" cm="1">
        <f t="array" ref="AE270">_xlfn.XLOOKUP(Orders_C[[#This Row],[Store_ID]],Stores_c[[#All],[Store_ID]],Stores_c[[#All],[City]])</f>
        <v>Lake David</v>
      </c>
      <c r="AF270" t="str" cm="1">
        <f t="array" ref="AF270">_xlfn.XLOOKUP(Orders_C[[#This Row],[Store_ID]],Stores_c[[#All],[Store_ID]],Stores_c[[#All],[Manager_Name]])</f>
        <v>Joshua Hines</v>
      </c>
      <c r="AG270" t="str" cm="1">
        <f t="array" ref="AG270">_xlfn.XLOOKUP(Orders_C[[#This Row],[Store_ID]],Stores_c[[#All],[Store_ID]],Stores_c[[#All],[Store_Type]])</f>
        <v>Street</v>
      </c>
    </row>
    <row r="271" spans="1:33" x14ac:dyDescent="0.25">
      <c r="A271">
        <v>6423</v>
      </c>
      <c r="B271" s="1">
        <v>45994</v>
      </c>
      <c r="C271" s="2">
        <v>4.3460648148148151E-2</v>
      </c>
      <c r="D271">
        <v>1745</v>
      </c>
      <c r="E271">
        <v>207</v>
      </c>
      <c r="F271">
        <v>406</v>
      </c>
      <c r="G271">
        <v>318</v>
      </c>
      <c r="H271">
        <v>1</v>
      </c>
      <c r="I271">
        <v>242</v>
      </c>
      <c r="J271">
        <v>15</v>
      </c>
      <c r="K271">
        <v>12.1</v>
      </c>
      <c r="L271">
        <v>239.1</v>
      </c>
      <c r="M271" t="s">
        <v>20</v>
      </c>
      <c r="N271" t="s">
        <v>21</v>
      </c>
      <c r="O271">
        <v>39</v>
      </c>
      <c r="P271">
        <v>2</v>
      </c>
      <c r="Q271" t="s">
        <v>446</v>
      </c>
      <c r="R271">
        <v>501</v>
      </c>
      <c r="S271" s="3">
        <v>0.15</v>
      </c>
      <c r="T271" s="6">
        <v>93.9</v>
      </c>
      <c r="U271" t="s">
        <v>6328</v>
      </c>
      <c r="V271">
        <v>2025</v>
      </c>
      <c r="W271" t="s">
        <v>6329</v>
      </c>
      <c r="X271" t="str">
        <f>_xlfn.XLOOKUP(Orders_C[[#This Row],[Product_ID]],Products_C[Product_ID],Products_C[Product_Name])</f>
        <v>Pepsi</v>
      </c>
      <c r="Y271" t="str">
        <f>_xlfn.XLOOKUP(Orders_C[[#This Row],[Product_ID]],Products_C[Product_ID],Products_C[Category])</f>
        <v>Burger</v>
      </c>
      <c r="Z271" t="str">
        <f>_xlfn.XLOOKUP(Orders_C[[#This Row],[Store_ID]],Stores_c[Store_ID],Stores_c[City])</f>
        <v>Christineton</v>
      </c>
      <c r="AA271" t="str">
        <f>_xlfn.XLOOKUP(Orders_C[[#This Row],[Customer_ID]],Customers_c[Customer_ID],Customers_c[Customer_Name])</f>
        <v>Dennis Brown</v>
      </c>
      <c r="AB271" s="6">
        <f>Orders_C[[#This Row],[Quantity]]*Orders_C[[#This Row],[Unit_Price]]*(1-Orders_C[[#This Row],[Discount %]])+Orders_C[[#This Row],[Tax]]</f>
        <v>217.79999999999998</v>
      </c>
      <c r="AC271" s="9">
        <f>(Orders_C[[#This Row],[Unit_Price]]*Orders_C[[#This Row],[Quantity]])-Orders_C[[#This Row],[Discount]]+Orders_C[[#This Row],[Tax]]</f>
        <v>239.1</v>
      </c>
      <c r="AD271" t="str">
        <f>IF(COUNTIF(Orders_C[[#All],[Customer_ID]],Orders_C[[#This Row],[Customer_ID]])&gt;1,"Repeat","New")</f>
        <v>Repeat</v>
      </c>
      <c r="AE271" t="str" cm="1">
        <f t="array" ref="AE271">_xlfn.XLOOKUP(Orders_C[[#This Row],[Store_ID]],Stores_c[[#All],[Store_ID]],Stores_c[[#All],[City]])</f>
        <v>Christineton</v>
      </c>
      <c r="AF271" t="str" cm="1">
        <f t="array" ref="AF271">_xlfn.XLOOKUP(Orders_C[[#This Row],[Store_ID]],Stores_c[[#All],[Store_ID]],Stores_c[[#All],[Manager_Name]])</f>
        <v>Dr. William Hubbard MD</v>
      </c>
      <c r="AG271" t="str" cm="1">
        <f t="array" ref="AG271">_xlfn.XLOOKUP(Orders_C[[#This Row],[Store_ID]],Stores_c[[#All],[Store_ID]],Stores_c[[#All],[Store_Type]])</f>
        <v>Street</v>
      </c>
    </row>
    <row r="272" spans="1:33" x14ac:dyDescent="0.25">
      <c r="A272">
        <v>6630</v>
      </c>
      <c r="B272" s="1">
        <v>45959</v>
      </c>
      <c r="C272" s="2">
        <v>6.0810185185185182E-2</v>
      </c>
      <c r="D272">
        <v>1747</v>
      </c>
      <c r="E272">
        <v>202</v>
      </c>
      <c r="F272">
        <v>401</v>
      </c>
      <c r="G272">
        <v>304</v>
      </c>
      <c r="H272">
        <v>1</v>
      </c>
      <c r="I272">
        <v>242</v>
      </c>
      <c r="J272">
        <v>15</v>
      </c>
      <c r="K272">
        <v>12.1</v>
      </c>
      <c r="L272">
        <v>239.1</v>
      </c>
      <c r="M272" t="s">
        <v>20</v>
      </c>
      <c r="N272" t="s">
        <v>22</v>
      </c>
      <c r="O272">
        <v>26</v>
      </c>
      <c r="P272">
        <v>5</v>
      </c>
      <c r="Q272" t="s">
        <v>653</v>
      </c>
      <c r="R272">
        <v>503</v>
      </c>
      <c r="S272" s="3">
        <v>0.15</v>
      </c>
      <c r="T272" s="6">
        <v>93.9</v>
      </c>
      <c r="U272" t="s">
        <v>6332</v>
      </c>
      <c r="V272">
        <v>2025</v>
      </c>
      <c r="W272" t="s">
        <v>6329</v>
      </c>
      <c r="X272" t="str">
        <f>_xlfn.XLOOKUP(Orders_C[[#This Row],[Product_ID]],Products_C[Product_ID],Products_C[Product_Name])</f>
        <v>Veg Burger</v>
      </c>
      <c r="Y272" t="str">
        <f>_xlfn.XLOOKUP(Orders_C[[#This Row],[Product_ID]],Products_C[Product_ID],Products_C[Category])</f>
        <v>Burger</v>
      </c>
      <c r="Z272" t="str">
        <f>_xlfn.XLOOKUP(Orders_C[[#This Row],[Store_ID]],Stores_c[Store_ID],Stores_c[City])</f>
        <v>Rebekahside</v>
      </c>
      <c r="AA272" t="str">
        <f>_xlfn.XLOOKUP(Orders_C[[#This Row],[Customer_ID]],Customers_c[Customer_ID],Customers_c[Customer_Name])</f>
        <v>Margaret Bird</v>
      </c>
      <c r="AB272" s="6">
        <f>Orders_C[[#This Row],[Quantity]]*Orders_C[[#This Row],[Unit_Price]]*(1-Orders_C[[#This Row],[Discount %]])+Orders_C[[#This Row],[Tax]]</f>
        <v>217.79999999999998</v>
      </c>
      <c r="AC272" s="9">
        <f>(Orders_C[[#This Row],[Unit_Price]]*Orders_C[[#This Row],[Quantity]])-Orders_C[[#This Row],[Discount]]+Orders_C[[#This Row],[Tax]]</f>
        <v>239.1</v>
      </c>
      <c r="AD272" t="str">
        <f>IF(COUNTIF(Orders_C[[#All],[Customer_ID]],Orders_C[[#This Row],[Customer_ID]])&gt;1,"Repeat","New")</f>
        <v>Repeat</v>
      </c>
      <c r="AE272" t="str" cm="1">
        <f t="array" ref="AE272">_xlfn.XLOOKUP(Orders_C[[#This Row],[Store_ID]],Stores_c[[#All],[Store_ID]],Stores_c[[#All],[City]])</f>
        <v>Rebekahside</v>
      </c>
      <c r="AF272" t="str" cm="1">
        <f t="array" ref="AF272">_xlfn.XLOOKUP(Orders_C[[#This Row],[Store_ID]],Stores_c[[#All],[Store_ID]],Stores_c[[#All],[Manager_Name]])</f>
        <v>Mark Ray</v>
      </c>
      <c r="AG272" t="str" cm="1">
        <f t="array" ref="AG272">_xlfn.XLOOKUP(Orders_C[[#This Row],[Store_ID]],Stores_c[[#All],[Store_ID]],Stores_c[[#All],[Store_Type]])</f>
        <v>Drive-Thru</v>
      </c>
    </row>
    <row r="273" spans="1:33" x14ac:dyDescent="0.25">
      <c r="A273">
        <v>7248</v>
      </c>
      <c r="B273" s="1">
        <v>45903</v>
      </c>
      <c r="C273" s="2">
        <v>0.26303240740740741</v>
      </c>
      <c r="D273">
        <v>1492</v>
      </c>
      <c r="E273">
        <v>206</v>
      </c>
      <c r="F273">
        <v>494</v>
      </c>
      <c r="G273">
        <v>311</v>
      </c>
      <c r="H273">
        <v>1</v>
      </c>
      <c r="I273">
        <v>231</v>
      </c>
      <c r="J273">
        <v>10</v>
      </c>
      <c r="K273">
        <v>11.55</v>
      </c>
      <c r="L273">
        <v>232.55</v>
      </c>
      <c r="M273" t="s">
        <v>18</v>
      </c>
      <c r="N273" t="s">
        <v>22</v>
      </c>
      <c r="O273">
        <v>26</v>
      </c>
      <c r="P273">
        <v>3</v>
      </c>
      <c r="Q273" t="s">
        <v>1271</v>
      </c>
      <c r="R273">
        <v>507</v>
      </c>
      <c r="S273" s="3">
        <v>0.1</v>
      </c>
      <c r="T273" s="6">
        <v>93.950000000000017</v>
      </c>
      <c r="U273" t="s">
        <v>6335</v>
      </c>
      <c r="V273">
        <v>2025</v>
      </c>
      <c r="W273" t="s">
        <v>6329</v>
      </c>
      <c r="X273" t="str">
        <f>_xlfn.XLOOKUP(Orders_C[[#This Row],[Product_ID]],Products_C[Product_ID],Products_C[Product_Name])</f>
        <v>Pepsi</v>
      </c>
      <c r="Y273" t="str">
        <f>_xlfn.XLOOKUP(Orders_C[[#This Row],[Product_ID]],Products_C[Product_ID],Products_C[Category])</f>
        <v>Dessert</v>
      </c>
      <c r="Z273" t="str">
        <f>_xlfn.XLOOKUP(Orders_C[[#This Row],[Store_ID]],Stores_c[Store_ID],Stores_c[City])</f>
        <v>West Matthew</v>
      </c>
      <c r="AA273" t="str">
        <f>_xlfn.XLOOKUP(Orders_C[[#This Row],[Customer_ID]],Customers_c[Customer_ID],Customers_c[Customer_Name])</f>
        <v>Ryan Edwards</v>
      </c>
      <c r="AB273" s="6">
        <f>Orders_C[[#This Row],[Quantity]]*Orders_C[[#This Row],[Unit_Price]]*(1-Orders_C[[#This Row],[Discount %]])+Orders_C[[#This Row],[Tax]]</f>
        <v>219.45000000000002</v>
      </c>
      <c r="AC273" s="9">
        <f>(Orders_C[[#This Row],[Unit_Price]]*Orders_C[[#This Row],[Quantity]])-Orders_C[[#This Row],[Discount]]+Orders_C[[#This Row],[Tax]]</f>
        <v>232.55</v>
      </c>
      <c r="AD273" t="str">
        <f>IF(COUNTIF(Orders_C[[#All],[Customer_ID]],Orders_C[[#This Row],[Customer_ID]])&gt;1,"Repeat","New")</f>
        <v>Repeat</v>
      </c>
      <c r="AE273" t="str" cm="1">
        <f t="array" ref="AE273">_xlfn.XLOOKUP(Orders_C[[#This Row],[Store_ID]],Stores_c[[#All],[Store_ID]],Stores_c[[#All],[City]])</f>
        <v>West Matthew</v>
      </c>
      <c r="AF273" t="str" cm="1">
        <f t="array" ref="AF273">_xlfn.XLOOKUP(Orders_C[[#This Row],[Store_ID]],Stores_c[[#All],[Store_ID]],Stores_c[[#All],[Manager_Name]])</f>
        <v>Miguel Kidd</v>
      </c>
      <c r="AG273" t="str" cm="1">
        <f t="array" ref="AG273">_xlfn.XLOOKUP(Orders_C[[#This Row],[Store_ID]],Stores_c[[#All],[Store_ID]],Stores_c[[#All],[Store_Type]])</f>
        <v>Drive-Thru</v>
      </c>
    </row>
    <row r="274" spans="1:33" x14ac:dyDescent="0.25">
      <c r="A274">
        <v>6355</v>
      </c>
      <c r="B274" s="1">
        <v>45994</v>
      </c>
      <c r="C274" s="2">
        <v>0.21822916666666667</v>
      </c>
      <c r="D274">
        <v>1371</v>
      </c>
      <c r="E274">
        <v>220</v>
      </c>
      <c r="F274">
        <v>502</v>
      </c>
      <c r="G274">
        <v>325</v>
      </c>
      <c r="H274">
        <v>1</v>
      </c>
      <c r="I274">
        <v>220</v>
      </c>
      <c r="J274">
        <v>5</v>
      </c>
      <c r="K274">
        <v>11</v>
      </c>
      <c r="L274">
        <v>226</v>
      </c>
      <c r="M274" t="s">
        <v>18</v>
      </c>
      <c r="N274" t="s">
        <v>23</v>
      </c>
      <c r="O274">
        <v>37</v>
      </c>
      <c r="P274">
        <v>4</v>
      </c>
      <c r="Q274" t="s">
        <v>378</v>
      </c>
      <c r="R274">
        <v>504</v>
      </c>
      <c r="S274" s="3">
        <v>0.05</v>
      </c>
      <c r="T274" s="6">
        <v>94</v>
      </c>
      <c r="U274" t="s">
        <v>6328</v>
      </c>
      <c r="V274">
        <v>2025</v>
      </c>
      <c r="W274" t="s">
        <v>6329</v>
      </c>
      <c r="X274" t="str">
        <f>_xlfn.XLOOKUP(Orders_C[[#This Row],[Product_ID]],Products_C[Product_ID],Products_C[Product_Name])</f>
        <v>Veg Burger</v>
      </c>
      <c r="Y274" t="str">
        <f>_xlfn.XLOOKUP(Orders_C[[#This Row],[Product_ID]],Products_C[Product_ID],Products_C[Category])</f>
        <v>Chicken</v>
      </c>
      <c r="Z274" t="str">
        <f>_xlfn.XLOOKUP(Orders_C[[#This Row],[Store_ID]],Stores_c[Store_ID],Stores_c[City])</f>
        <v>Williamborough</v>
      </c>
      <c r="AA274" t="str">
        <f>_xlfn.XLOOKUP(Orders_C[[#This Row],[Customer_ID]],Customers_c[Customer_ID],Customers_c[Customer_Name])</f>
        <v>Nicole Durham</v>
      </c>
      <c r="AB274" s="6">
        <f>Orders_C[[#This Row],[Quantity]]*Orders_C[[#This Row],[Unit_Price]]*(1-Orders_C[[#This Row],[Discount %]])+Orders_C[[#This Row],[Tax]]</f>
        <v>220</v>
      </c>
      <c r="AC274" s="9">
        <f>(Orders_C[[#This Row],[Unit_Price]]*Orders_C[[#This Row],[Quantity]])-Orders_C[[#This Row],[Discount]]+Orders_C[[#This Row],[Tax]]</f>
        <v>226</v>
      </c>
      <c r="AD274" t="str">
        <f>IF(COUNTIF(Orders_C[[#All],[Customer_ID]],Orders_C[[#This Row],[Customer_ID]])&gt;1,"Repeat","New")</f>
        <v>Repeat</v>
      </c>
      <c r="AE274" t="str" cm="1">
        <f t="array" ref="AE274">_xlfn.XLOOKUP(Orders_C[[#This Row],[Store_ID]],Stores_c[[#All],[Store_ID]],Stores_c[[#All],[City]])</f>
        <v>Williamborough</v>
      </c>
      <c r="AF274" t="str" cm="1">
        <f t="array" ref="AF274">_xlfn.XLOOKUP(Orders_C[[#This Row],[Store_ID]],Stores_c[[#All],[Store_ID]],Stores_c[[#All],[Manager_Name]])</f>
        <v>Michael Mcbride</v>
      </c>
      <c r="AG274" t="str" cm="1">
        <f t="array" ref="AG274">_xlfn.XLOOKUP(Orders_C[[#This Row],[Store_ID]],Stores_c[[#All],[Store_ID]],Stores_c[[#All],[Store_Type]])</f>
        <v>Mall</v>
      </c>
    </row>
    <row r="275" spans="1:33" x14ac:dyDescent="0.25">
      <c r="A275">
        <v>6902</v>
      </c>
      <c r="B275" s="1">
        <v>45736</v>
      </c>
      <c r="C275" s="2">
        <v>0.32342592592592595</v>
      </c>
      <c r="D275">
        <v>1431</v>
      </c>
      <c r="E275">
        <v>217</v>
      </c>
      <c r="F275">
        <v>431</v>
      </c>
      <c r="G275">
        <v>301</v>
      </c>
      <c r="H275">
        <v>1</v>
      </c>
      <c r="I275">
        <v>220</v>
      </c>
      <c r="J275">
        <v>5</v>
      </c>
      <c r="K275">
        <v>11</v>
      </c>
      <c r="L275">
        <v>226</v>
      </c>
      <c r="M275" t="s">
        <v>18</v>
      </c>
      <c r="N275" t="s">
        <v>23</v>
      </c>
      <c r="O275">
        <v>22</v>
      </c>
      <c r="P275">
        <v>2</v>
      </c>
      <c r="Q275" t="s">
        <v>925</v>
      </c>
      <c r="R275">
        <v>508</v>
      </c>
      <c r="S275" s="3">
        <v>0.05</v>
      </c>
      <c r="T275" s="6">
        <v>94</v>
      </c>
      <c r="U275" t="s">
        <v>6334</v>
      </c>
      <c r="V275">
        <v>2025</v>
      </c>
      <c r="W275" t="s">
        <v>6329</v>
      </c>
      <c r="X275" t="str">
        <f>_xlfn.XLOOKUP(Orders_C[[#This Row],[Product_ID]],Products_C[Product_ID],Products_C[Product_Name])</f>
        <v>Krushers</v>
      </c>
      <c r="Y275" t="str">
        <f>_xlfn.XLOOKUP(Orders_C[[#This Row],[Product_ID]],Products_C[Product_ID],Products_C[Category])</f>
        <v>Burger</v>
      </c>
      <c r="Z275" t="str">
        <f>_xlfn.XLOOKUP(Orders_C[[#This Row],[Store_ID]],Stores_c[Store_ID],Stores_c[City])</f>
        <v>West Rebecca</v>
      </c>
      <c r="AA275" t="str">
        <f>_xlfn.XLOOKUP(Orders_C[[#This Row],[Customer_ID]],Customers_c[Customer_ID],Customers_c[Customer_Name])</f>
        <v>Rebecca Haley</v>
      </c>
      <c r="AB275" s="6">
        <f>Orders_C[[#This Row],[Quantity]]*Orders_C[[#This Row],[Unit_Price]]*(1-Orders_C[[#This Row],[Discount %]])+Orders_C[[#This Row],[Tax]]</f>
        <v>220</v>
      </c>
      <c r="AC275" s="9">
        <f>(Orders_C[[#This Row],[Unit_Price]]*Orders_C[[#This Row],[Quantity]])-Orders_C[[#This Row],[Discount]]+Orders_C[[#This Row],[Tax]]</f>
        <v>226</v>
      </c>
      <c r="AD275" t="str">
        <f>IF(COUNTIF(Orders_C[[#All],[Customer_ID]],Orders_C[[#This Row],[Customer_ID]])&gt;1,"Repeat","New")</f>
        <v>Repeat</v>
      </c>
      <c r="AE275" t="str" cm="1">
        <f t="array" ref="AE275">_xlfn.XLOOKUP(Orders_C[[#This Row],[Store_ID]],Stores_c[[#All],[Store_ID]],Stores_c[[#All],[City]])</f>
        <v>West Rebecca</v>
      </c>
      <c r="AF275" t="str" cm="1">
        <f t="array" ref="AF275">_xlfn.XLOOKUP(Orders_C[[#This Row],[Store_ID]],Stores_c[[#All],[Store_ID]],Stores_c[[#All],[Manager_Name]])</f>
        <v>Albert Smith</v>
      </c>
      <c r="AG275" t="str" cm="1">
        <f t="array" ref="AG275">_xlfn.XLOOKUP(Orders_C[[#This Row],[Store_ID]],Stores_c[[#All],[Store_ID]],Stores_c[[#All],[Store_Type]])</f>
        <v>Mall</v>
      </c>
    </row>
    <row r="276" spans="1:33" x14ac:dyDescent="0.25">
      <c r="A276">
        <v>10262</v>
      </c>
      <c r="B276" s="1">
        <v>46002</v>
      </c>
      <c r="C276" s="2">
        <v>0.60002314814814817</v>
      </c>
      <c r="D276">
        <v>1334</v>
      </c>
      <c r="E276">
        <v>201</v>
      </c>
      <c r="F276">
        <v>435</v>
      </c>
      <c r="G276">
        <v>303</v>
      </c>
      <c r="H276">
        <v>1</v>
      </c>
      <c r="I276">
        <v>220</v>
      </c>
      <c r="J276">
        <v>5</v>
      </c>
      <c r="K276">
        <v>11</v>
      </c>
      <c r="L276">
        <v>226</v>
      </c>
      <c r="M276" t="s">
        <v>20</v>
      </c>
      <c r="N276" t="s">
        <v>21</v>
      </c>
      <c r="O276">
        <v>51</v>
      </c>
      <c r="P276">
        <v>3</v>
      </c>
      <c r="Q276" t="s">
        <v>4285</v>
      </c>
      <c r="R276">
        <v>503</v>
      </c>
      <c r="S276" s="3">
        <v>0.05</v>
      </c>
      <c r="T276" s="6">
        <v>94</v>
      </c>
      <c r="U276" t="s">
        <v>6328</v>
      </c>
      <c r="V276">
        <v>2025</v>
      </c>
      <c r="W276" t="s">
        <v>6331</v>
      </c>
      <c r="X276" t="str">
        <f>_xlfn.XLOOKUP(Orders_C[[#This Row],[Product_ID]],Products_C[Product_ID],Products_C[Product_Name])</f>
        <v>Chocolate Lava Cake</v>
      </c>
      <c r="Y276" t="str">
        <f>_xlfn.XLOOKUP(Orders_C[[#This Row],[Product_ID]],Products_C[Product_ID],Products_C[Category])</f>
        <v>Chicken</v>
      </c>
      <c r="Z276" t="str">
        <f>_xlfn.XLOOKUP(Orders_C[[#This Row],[Store_ID]],Stores_c[Store_ID],Stores_c[City])</f>
        <v>Lake Nicholasburgh</v>
      </c>
      <c r="AA276" t="str">
        <f>_xlfn.XLOOKUP(Orders_C[[#This Row],[Customer_ID]],Customers_c[Customer_ID],Customers_c[Customer_Name])</f>
        <v>Barbara Powers</v>
      </c>
      <c r="AB276" s="6">
        <f>Orders_C[[#This Row],[Quantity]]*Orders_C[[#This Row],[Unit_Price]]*(1-Orders_C[[#This Row],[Discount %]])+Orders_C[[#This Row],[Tax]]</f>
        <v>220</v>
      </c>
      <c r="AC276" s="9">
        <f>(Orders_C[[#This Row],[Unit_Price]]*Orders_C[[#This Row],[Quantity]])-Orders_C[[#This Row],[Discount]]+Orders_C[[#This Row],[Tax]]</f>
        <v>226</v>
      </c>
      <c r="AD276" t="str">
        <f>IF(COUNTIF(Orders_C[[#All],[Customer_ID]],Orders_C[[#This Row],[Customer_ID]])&gt;1,"Repeat","New")</f>
        <v>Repeat</v>
      </c>
      <c r="AE276" t="str" cm="1">
        <f t="array" ref="AE276">_xlfn.XLOOKUP(Orders_C[[#This Row],[Store_ID]],Stores_c[[#All],[Store_ID]],Stores_c[[#All],[City]])</f>
        <v>Lake Nicholasburgh</v>
      </c>
      <c r="AF276" t="str" cm="1">
        <f t="array" ref="AF276">_xlfn.XLOOKUP(Orders_C[[#This Row],[Store_ID]],Stores_c[[#All],[Store_ID]],Stores_c[[#All],[Manager_Name]])</f>
        <v>Maurice Garcia</v>
      </c>
      <c r="AG276" t="str" cm="1">
        <f t="array" ref="AG276">_xlfn.XLOOKUP(Orders_C[[#This Row],[Store_ID]],Stores_c[[#All],[Store_ID]],Stores_c[[#All],[Store_Type]])</f>
        <v>Mall</v>
      </c>
    </row>
    <row r="277" spans="1:33" x14ac:dyDescent="0.25">
      <c r="A277">
        <v>9335</v>
      </c>
      <c r="B277" s="1">
        <v>45806</v>
      </c>
      <c r="C277" s="2">
        <v>0.39475694444444442</v>
      </c>
      <c r="D277">
        <v>1311</v>
      </c>
      <c r="E277">
        <v>214</v>
      </c>
      <c r="F277">
        <v>416</v>
      </c>
      <c r="G277">
        <v>318</v>
      </c>
      <c r="H277">
        <v>1</v>
      </c>
      <c r="I277">
        <v>232</v>
      </c>
      <c r="J277">
        <v>10</v>
      </c>
      <c r="K277">
        <v>11.6</v>
      </c>
      <c r="L277">
        <v>233.6</v>
      </c>
      <c r="M277" t="s">
        <v>18</v>
      </c>
      <c r="N277" t="s">
        <v>22</v>
      </c>
      <c r="O277">
        <v>14</v>
      </c>
      <c r="P277">
        <v>2</v>
      </c>
      <c r="Q277" t="s">
        <v>3358</v>
      </c>
      <c r="R277">
        <v>504</v>
      </c>
      <c r="S277" s="3">
        <v>0.1</v>
      </c>
      <c r="T277" s="6">
        <v>94.4</v>
      </c>
      <c r="U277" t="s">
        <v>6339</v>
      </c>
      <c r="V277">
        <v>2025</v>
      </c>
      <c r="W277" t="s">
        <v>6333</v>
      </c>
      <c r="X277" t="str">
        <f>_xlfn.XLOOKUP(Orders_C[[#This Row],[Product_ID]],Products_C[Product_ID],Products_C[Product_Name])</f>
        <v>Pepsi</v>
      </c>
      <c r="Y277" t="str">
        <f>_xlfn.XLOOKUP(Orders_C[[#This Row],[Product_ID]],Products_C[Product_ID],Products_C[Category])</f>
        <v>Burger</v>
      </c>
      <c r="Z277" t="str">
        <f>_xlfn.XLOOKUP(Orders_C[[#This Row],[Store_ID]],Stores_c[Store_ID],Stores_c[City])</f>
        <v>New Robert</v>
      </c>
      <c r="AA277" t="str">
        <f>_xlfn.XLOOKUP(Orders_C[[#This Row],[Customer_ID]],Customers_c[Customer_ID],Customers_c[Customer_Name])</f>
        <v>Gina Thomas</v>
      </c>
      <c r="AB277" s="6">
        <f>Orders_C[[#This Row],[Quantity]]*Orders_C[[#This Row],[Unit_Price]]*(1-Orders_C[[#This Row],[Discount %]])+Orders_C[[#This Row],[Tax]]</f>
        <v>220.4</v>
      </c>
      <c r="AC277" s="9">
        <f>(Orders_C[[#This Row],[Unit_Price]]*Orders_C[[#This Row],[Quantity]])-Orders_C[[#This Row],[Discount]]+Orders_C[[#This Row],[Tax]]</f>
        <v>233.6</v>
      </c>
      <c r="AD277" t="str">
        <f>IF(COUNTIF(Orders_C[[#All],[Customer_ID]],Orders_C[[#This Row],[Customer_ID]])&gt;1,"Repeat","New")</f>
        <v>Repeat</v>
      </c>
      <c r="AE277" t="str" cm="1">
        <f t="array" ref="AE277">_xlfn.XLOOKUP(Orders_C[[#This Row],[Store_ID]],Stores_c[[#All],[Store_ID]],Stores_c[[#All],[City]])</f>
        <v>New Robert</v>
      </c>
      <c r="AF277" t="str" cm="1">
        <f t="array" ref="AF277">_xlfn.XLOOKUP(Orders_C[[#This Row],[Store_ID]],Stores_c[[#All],[Store_ID]],Stores_c[[#All],[Manager_Name]])</f>
        <v>Krista Webb</v>
      </c>
      <c r="AG277" t="str" cm="1">
        <f t="array" ref="AG277">_xlfn.XLOOKUP(Orders_C[[#This Row],[Store_ID]],Stores_c[[#All],[Store_ID]],Stores_c[[#All],[Store_Type]])</f>
        <v>Drive-Thru</v>
      </c>
    </row>
    <row r="278" spans="1:33" x14ac:dyDescent="0.25">
      <c r="A278">
        <v>9975</v>
      </c>
      <c r="B278" s="1">
        <v>46059</v>
      </c>
      <c r="C278" s="2">
        <v>0.18409722222222222</v>
      </c>
      <c r="D278">
        <v>1193</v>
      </c>
      <c r="E278">
        <v>223</v>
      </c>
      <c r="F278">
        <v>454</v>
      </c>
      <c r="G278">
        <v>312</v>
      </c>
      <c r="H278">
        <v>1</v>
      </c>
      <c r="I278">
        <v>210</v>
      </c>
      <c r="J278">
        <v>0</v>
      </c>
      <c r="K278">
        <v>10.5</v>
      </c>
      <c r="L278">
        <v>220.5</v>
      </c>
      <c r="M278" t="s">
        <v>20</v>
      </c>
      <c r="N278" t="s">
        <v>23</v>
      </c>
      <c r="O278">
        <v>15</v>
      </c>
      <c r="P278">
        <v>4</v>
      </c>
      <c r="Q278" t="s">
        <v>3998</v>
      </c>
      <c r="R278">
        <v>508</v>
      </c>
      <c r="S278" s="3">
        <v>0</v>
      </c>
      <c r="T278" s="6">
        <v>94.5</v>
      </c>
      <c r="U278" t="s">
        <v>6338</v>
      </c>
      <c r="V278">
        <v>2026</v>
      </c>
      <c r="W278" t="s">
        <v>6333</v>
      </c>
      <c r="X278" t="str">
        <f>_xlfn.XLOOKUP(Orders_C[[#This Row],[Product_ID]],Products_C[Product_ID],Products_C[Product_Name])</f>
        <v>Veg Burger</v>
      </c>
      <c r="Y278" t="str">
        <f>_xlfn.XLOOKUP(Orders_C[[#This Row],[Product_ID]],Products_C[Product_ID],Products_C[Category])</f>
        <v>Burger</v>
      </c>
      <c r="Z278" t="str">
        <f>_xlfn.XLOOKUP(Orders_C[[#This Row],[Store_ID]],Stores_c[Store_ID],Stores_c[City])</f>
        <v>Chambershaven</v>
      </c>
      <c r="AA278" t="str">
        <f>_xlfn.XLOOKUP(Orders_C[[#This Row],[Customer_ID]],Customers_c[Customer_ID],Customers_c[Customer_Name])</f>
        <v>Mr. John Taylor</v>
      </c>
      <c r="AB278" s="6">
        <f>Orders_C[[#This Row],[Quantity]]*Orders_C[[#This Row],[Unit_Price]]*(1-Orders_C[[#This Row],[Discount %]])+Orders_C[[#This Row],[Tax]]</f>
        <v>220.5</v>
      </c>
      <c r="AC278" s="9">
        <f>(Orders_C[[#This Row],[Unit_Price]]*Orders_C[[#This Row],[Quantity]])-Orders_C[[#This Row],[Discount]]+Orders_C[[#This Row],[Tax]]</f>
        <v>220.5</v>
      </c>
      <c r="AD278" t="str">
        <f>IF(COUNTIF(Orders_C[[#All],[Customer_ID]],Orders_C[[#This Row],[Customer_ID]])&gt;1,"Repeat","New")</f>
        <v>Repeat</v>
      </c>
      <c r="AE278" t="str" cm="1">
        <f t="array" ref="AE278">_xlfn.XLOOKUP(Orders_C[[#This Row],[Store_ID]],Stores_c[[#All],[Store_ID]],Stores_c[[#All],[City]])</f>
        <v>Chambershaven</v>
      </c>
      <c r="AF278" t="str" cm="1">
        <f t="array" ref="AF278">_xlfn.XLOOKUP(Orders_C[[#This Row],[Store_ID]],Stores_c[[#All],[Store_ID]],Stores_c[[#All],[Manager_Name]])</f>
        <v>Virginia Webster</v>
      </c>
      <c r="AG278" t="str" cm="1">
        <f t="array" ref="AG278">_xlfn.XLOOKUP(Orders_C[[#This Row],[Store_ID]],Stores_c[[#All],[Store_ID]],Stores_c[[#All],[Store_Type]])</f>
        <v>Street</v>
      </c>
    </row>
    <row r="279" spans="1:33" x14ac:dyDescent="0.25">
      <c r="A279">
        <v>7903</v>
      </c>
      <c r="B279" s="1">
        <v>46036</v>
      </c>
      <c r="C279" s="2">
        <v>0.83869212962962958</v>
      </c>
      <c r="D279">
        <v>1662</v>
      </c>
      <c r="E279">
        <v>218</v>
      </c>
      <c r="F279">
        <v>508</v>
      </c>
      <c r="G279">
        <v>314</v>
      </c>
      <c r="H279">
        <v>1</v>
      </c>
      <c r="I279">
        <v>244</v>
      </c>
      <c r="J279">
        <v>15</v>
      </c>
      <c r="K279">
        <v>12.2</v>
      </c>
      <c r="L279">
        <v>241.2</v>
      </c>
      <c r="M279" t="s">
        <v>18</v>
      </c>
      <c r="N279" t="s">
        <v>21</v>
      </c>
      <c r="O279">
        <v>15</v>
      </c>
      <c r="P279">
        <v>1</v>
      </c>
      <c r="Q279" t="s">
        <v>1926</v>
      </c>
      <c r="R279">
        <v>503</v>
      </c>
      <c r="S279" s="3">
        <v>0.15</v>
      </c>
      <c r="T279" s="6">
        <v>94.799999999999983</v>
      </c>
      <c r="U279" t="s">
        <v>6330</v>
      </c>
      <c r="V279">
        <v>2026</v>
      </c>
      <c r="W279" t="s">
        <v>6333</v>
      </c>
      <c r="X279" t="str">
        <f>_xlfn.XLOOKUP(Orders_C[[#This Row],[Product_ID]],Products_C[Product_ID],Products_C[Product_Name])</f>
        <v>Wrap</v>
      </c>
      <c r="Y279" t="str">
        <f>_xlfn.XLOOKUP(Orders_C[[#This Row],[Product_ID]],Products_C[Product_ID],Products_C[Category])</f>
        <v>Burger</v>
      </c>
      <c r="Z279" t="str">
        <f>_xlfn.XLOOKUP(Orders_C[[#This Row],[Store_ID]],Stores_c[Store_ID],Stores_c[City])</f>
        <v>East Johnport</v>
      </c>
      <c r="AA279" t="str">
        <f>_xlfn.XLOOKUP(Orders_C[[#This Row],[Customer_ID]],Customers_c[Customer_ID],Customers_c[Customer_Name])</f>
        <v>Louis Craig</v>
      </c>
      <c r="AB279" s="6">
        <f>Orders_C[[#This Row],[Quantity]]*Orders_C[[#This Row],[Unit_Price]]*(1-Orders_C[[#This Row],[Discount %]])+Orders_C[[#This Row],[Tax]]</f>
        <v>219.6</v>
      </c>
      <c r="AC279" s="9">
        <f>(Orders_C[[#This Row],[Unit_Price]]*Orders_C[[#This Row],[Quantity]])-Orders_C[[#This Row],[Discount]]+Orders_C[[#This Row],[Tax]]</f>
        <v>241.2</v>
      </c>
      <c r="AD279" t="str">
        <f>IF(COUNTIF(Orders_C[[#All],[Customer_ID]],Orders_C[[#This Row],[Customer_ID]])&gt;1,"Repeat","New")</f>
        <v>Repeat</v>
      </c>
      <c r="AE279" t="str" cm="1">
        <f t="array" ref="AE279">_xlfn.XLOOKUP(Orders_C[[#This Row],[Store_ID]],Stores_c[[#All],[Store_ID]],Stores_c[[#All],[City]])</f>
        <v>East Johnport</v>
      </c>
      <c r="AF279" t="str" cm="1">
        <f t="array" ref="AF279">_xlfn.XLOOKUP(Orders_C[[#This Row],[Store_ID]],Stores_c[[#All],[Store_ID]],Stores_c[[#All],[Manager_Name]])</f>
        <v>Mr. Matthew Murillo III</v>
      </c>
      <c r="AG279" t="str" cm="1">
        <f t="array" ref="AG279">_xlfn.XLOOKUP(Orders_C[[#This Row],[Store_ID]],Stores_c[[#All],[Store_ID]],Stores_c[[#All],[Store_Type]])</f>
        <v>Street</v>
      </c>
    </row>
    <row r="280" spans="1:33" x14ac:dyDescent="0.25">
      <c r="A280">
        <v>9802</v>
      </c>
      <c r="B280" s="1">
        <v>45843</v>
      </c>
      <c r="C280" s="2">
        <v>0.81144675925925924</v>
      </c>
      <c r="D280">
        <v>1475</v>
      </c>
      <c r="E280">
        <v>222</v>
      </c>
      <c r="F280">
        <v>421</v>
      </c>
      <c r="G280">
        <v>325</v>
      </c>
      <c r="H280">
        <v>1</v>
      </c>
      <c r="I280">
        <v>244</v>
      </c>
      <c r="J280">
        <v>15</v>
      </c>
      <c r="K280">
        <v>12.2</v>
      </c>
      <c r="L280">
        <v>241.2</v>
      </c>
      <c r="M280" t="s">
        <v>18</v>
      </c>
      <c r="N280" t="s">
        <v>23</v>
      </c>
      <c r="O280">
        <v>23</v>
      </c>
      <c r="P280">
        <v>1</v>
      </c>
      <c r="Q280" t="s">
        <v>3825</v>
      </c>
      <c r="R280">
        <v>508</v>
      </c>
      <c r="S280" s="3">
        <v>0.15</v>
      </c>
      <c r="T280" s="6">
        <v>94.799999999999983</v>
      </c>
      <c r="U280" t="s">
        <v>6341</v>
      </c>
      <c r="V280">
        <v>2025</v>
      </c>
      <c r="W280" t="s">
        <v>6329</v>
      </c>
      <c r="X280" t="str">
        <f>_xlfn.XLOOKUP(Orders_C[[#This Row],[Product_ID]],Products_C[Product_ID],Products_C[Product_Name])</f>
        <v>Veg Burger</v>
      </c>
      <c r="Y280" t="str">
        <f>_xlfn.XLOOKUP(Orders_C[[#This Row],[Product_ID]],Products_C[Product_ID],Products_C[Category])</f>
        <v>Chicken</v>
      </c>
      <c r="Z280" t="str">
        <f>_xlfn.XLOOKUP(Orders_C[[#This Row],[Store_ID]],Stores_c[Store_ID],Stores_c[City])</f>
        <v>New Steven</v>
      </c>
      <c r="AA280" t="str">
        <f>_xlfn.XLOOKUP(Orders_C[[#This Row],[Customer_ID]],Customers_c[Customer_ID],Customers_c[Customer_Name])</f>
        <v>Elizabeth Erickson</v>
      </c>
      <c r="AB280" s="6">
        <f>Orders_C[[#This Row],[Quantity]]*Orders_C[[#This Row],[Unit_Price]]*(1-Orders_C[[#This Row],[Discount %]])+Orders_C[[#This Row],[Tax]]</f>
        <v>219.6</v>
      </c>
      <c r="AC280" s="9">
        <f>(Orders_C[[#This Row],[Unit_Price]]*Orders_C[[#This Row],[Quantity]])-Orders_C[[#This Row],[Discount]]+Orders_C[[#This Row],[Tax]]</f>
        <v>241.2</v>
      </c>
      <c r="AD280" t="str">
        <f>IF(COUNTIF(Orders_C[[#All],[Customer_ID]],Orders_C[[#This Row],[Customer_ID]])&gt;1,"Repeat","New")</f>
        <v>Repeat</v>
      </c>
      <c r="AE280" t="str" cm="1">
        <f t="array" ref="AE280">_xlfn.XLOOKUP(Orders_C[[#This Row],[Store_ID]],Stores_c[[#All],[Store_ID]],Stores_c[[#All],[City]])</f>
        <v>New Steven</v>
      </c>
      <c r="AF280" t="str" cm="1">
        <f t="array" ref="AF280">_xlfn.XLOOKUP(Orders_C[[#This Row],[Store_ID]],Stores_c[[#All],[Store_ID]],Stores_c[[#All],[Manager_Name]])</f>
        <v>Terri Martinez</v>
      </c>
      <c r="AG280" t="str" cm="1">
        <f t="array" ref="AG280">_xlfn.XLOOKUP(Orders_C[[#This Row],[Store_ID]],Stores_c[[#All],[Store_ID]],Stores_c[[#All],[Store_Type]])</f>
        <v>Drive-Thru</v>
      </c>
    </row>
    <row r="281" spans="1:33" x14ac:dyDescent="0.25">
      <c r="A281">
        <v>10961</v>
      </c>
      <c r="B281" s="1">
        <v>45793</v>
      </c>
      <c r="C281" s="2">
        <v>7.5104166666666666E-2</v>
      </c>
      <c r="D281">
        <v>1030</v>
      </c>
      <c r="E281">
        <v>219</v>
      </c>
      <c r="F281">
        <v>437</v>
      </c>
      <c r="G281">
        <v>325</v>
      </c>
      <c r="H281">
        <v>1</v>
      </c>
      <c r="I281">
        <v>233</v>
      </c>
      <c r="J281">
        <v>10</v>
      </c>
      <c r="K281">
        <v>11.65</v>
      </c>
      <c r="L281">
        <v>234.65</v>
      </c>
      <c r="M281" t="s">
        <v>18</v>
      </c>
      <c r="N281" t="s">
        <v>22</v>
      </c>
      <c r="O281">
        <v>36</v>
      </c>
      <c r="P281">
        <v>5</v>
      </c>
      <c r="Q281" t="s">
        <v>4984</v>
      </c>
      <c r="R281">
        <v>510</v>
      </c>
      <c r="S281" s="3">
        <v>0.1</v>
      </c>
      <c r="T281" s="6">
        <v>94.850000000000023</v>
      </c>
      <c r="U281" t="s">
        <v>6339</v>
      </c>
      <c r="V281">
        <v>2025</v>
      </c>
      <c r="W281" t="s">
        <v>6329</v>
      </c>
      <c r="X281" t="str">
        <f>_xlfn.XLOOKUP(Orders_C[[#This Row],[Product_ID]],Products_C[Product_ID],Products_C[Product_Name])</f>
        <v>Veg Burger</v>
      </c>
      <c r="Y281" t="str">
        <f>_xlfn.XLOOKUP(Orders_C[[#This Row],[Product_ID]],Products_C[Product_ID],Products_C[Category])</f>
        <v>Chicken</v>
      </c>
      <c r="Z281" t="str">
        <f>_xlfn.XLOOKUP(Orders_C[[#This Row],[Store_ID]],Stores_c[Store_ID],Stores_c[City])</f>
        <v>Lake David</v>
      </c>
      <c r="AA281" t="str">
        <f>_xlfn.XLOOKUP(Orders_C[[#This Row],[Customer_ID]],Customers_c[Customer_ID],Customers_c[Customer_Name])</f>
        <v>Antonio Cline</v>
      </c>
      <c r="AB281" s="6">
        <f>Orders_C[[#This Row],[Quantity]]*Orders_C[[#This Row],[Unit_Price]]*(1-Orders_C[[#This Row],[Discount %]])+Orders_C[[#This Row],[Tax]]</f>
        <v>221.35000000000002</v>
      </c>
      <c r="AC281" s="9">
        <f>(Orders_C[[#This Row],[Unit_Price]]*Orders_C[[#This Row],[Quantity]])-Orders_C[[#This Row],[Discount]]+Orders_C[[#This Row],[Tax]]</f>
        <v>234.65</v>
      </c>
      <c r="AD281" t="str">
        <f>IF(COUNTIF(Orders_C[[#All],[Customer_ID]],Orders_C[[#This Row],[Customer_ID]])&gt;1,"Repeat","New")</f>
        <v>Repeat</v>
      </c>
      <c r="AE281" t="str" cm="1">
        <f t="array" ref="AE281">_xlfn.XLOOKUP(Orders_C[[#This Row],[Store_ID]],Stores_c[[#All],[Store_ID]],Stores_c[[#All],[City]])</f>
        <v>Lake David</v>
      </c>
      <c r="AF281" t="str" cm="1">
        <f t="array" ref="AF281">_xlfn.XLOOKUP(Orders_C[[#This Row],[Store_ID]],Stores_c[[#All],[Store_ID]],Stores_c[[#All],[Manager_Name]])</f>
        <v>Joshua Hines</v>
      </c>
      <c r="AG281" t="str" cm="1">
        <f t="array" ref="AG281">_xlfn.XLOOKUP(Orders_C[[#This Row],[Store_ID]],Stores_c[[#All],[Store_ID]],Stores_c[[#All],[Store_Type]])</f>
        <v>Street</v>
      </c>
    </row>
    <row r="282" spans="1:33" x14ac:dyDescent="0.25">
      <c r="A282">
        <v>8291</v>
      </c>
      <c r="B282" s="1">
        <v>45779</v>
      </c>
      <c r="C282" s="2">
        <v>0.87207175925925928</v>
      </c>
      <c r="D282">
        <v>1836</v>
      </c>
      <c r="E282">
        <v>215</v>
      </c>
      <c r="F282">
        <v>402</v>
      </c>
      <c r="G282">
        <v>324</v>
      </c>
      <c r="H282">
        <v>1</v>
      </c>
      <c r="I282">
        <v>222</v>
      </c>
      <c r="J282">
        <v>5</v>
      </c>
      <c r="K282">
        <v>11.1</v>
      </c>
      <c r="L282">
        <v>228.1</v>
      </c>
      <c r="M282" t="s">
        <v>18</v>
      </c>
      <c r="N282" t="s">
        <v>21</v>
      </c>
      <c r="O282">
        <v>13</v>
      </c>
      <c r="P282">
        <v>5</v>
      </c>
      <c r="Q282" t="s">
        <v>2314</v>
      </c>
      <c r="R282">
        <v>506</v>
      </c>
      <c r="S282" s="3">
        <v>0.05</v>
      </c>
      <c r="T282" s="6">
        <v>94.9</v>
      </c>
      <c r="U282" t="s">
        <v>6339</v>
      </c>
      <c r="V282">
        <v>2025</v>
      </c>
      <c r="W282" t="s">
        <v>6333</v>
      </c>
      <c r="X282" t="str">
        <f>_xlfn.XLOOKUP(Orders_C[[#This Row],[Product_ID]],Products_C[Product_ID],Products_C[Product_Name])</f>
        <v>Krushers</v>
      </c>
      <c r="Y282" t="str">
        <f>_xlfn.XLOOKUP(Orders_C[[#This Row],[Product_ID]],Products_C[Product_ID],Products_C[Category])</f>
        <v>Dessert</v>
      </c>
      <c r="Z282" t="str">
        <f>_xlfn.XLOOKUP(Orders_C[[#This Row],[Store_ID]],Stores_c[Store_ID],Stores_c[City])</f>
        <v>Sallyburgh</v>
      </c>
      <c r="AA282" t="str">
        <f>_xlfn.XLOOKUP(Orders_C[[#This Row],[Customer_ID]],Customers_c[Customer_ID],Customers_c[Customer_Name])</f>
        <v>Katie Novak</v>
      </c>
      <c r="AB282" s="6">
        <f>Orders_C[[#This Row],[Quantity]]*Orders_C[[#This Row],[Unit_Price]]*(1-Orders_C[[#This Row],[Discount %]])+Orders_C[[#This Row],[Tax]]</f>
        <v>221.99999999999997</v>
      </c>
      <c r="AC282" s="9">
        <f>(Orders_C[[#This Row],[Unit_Price]]*Orders_C[[#This Row],[Quantity]])-Orders_C[[#This Row],[Discount]]+Orders_C[[#This Row],[Tax]]</f>
        <v>228.1</v>
      </c>
      <c r="AD282" t="str">
        <f>IF(COUNTIF(Orders_C[[#All],[Customer_ID]],Orders_C[[#This Row],[Customer_ID]])&gt;1,"Repeat","New")</f>
        <v>Repeat</v>
      </c>
      <c r="AE282" t="str" cm="1">
        <f t="array" ref="AE282">_xlfn.XLOOKUP(Orders_C[[#This Row],[Store_ID]],Stores_c[[#All],[Store_ID]],Stores_c[[#All],[City]])</f>
        <v>Sallyburgh</v>
      </c>
      <c r="AF282" t="str" cm="1">
        <f t="array" ref="AF282">_xlfn.XLOOKUP(Orders_C[[#This Row],[Store_ID]],Stores_c[[#All],[Store_ID]],Stores_c[[#All],[Manager_Name]])</f>
        <v>Benjamin Mccoy</v>
      </c>
      <c r="AG282" t="str" cm="1">
        <f t="array" ref="AG282">_xlfn.XLOOKUP(Orders_C[[#This Row],[Store_ID]],Stores_c[[#All],[Store_ID]],Stores_c[[#All],[Store_Type]])</f>
        <v>Drive-Thru</v>
      </c>
    </row>
    <row r="283" spans="1:33" x14ac:dyDescent="0.25">
      <c r="A283">
        <v>6676</v>
      </c>
      <c r="B283" s="1">
        <v>45913</v>
      </c>
      <c r="C283" s="2">
        <v>0.23831018518518518</v>
      </c>
      <c r="D283">
        <v>1739</v>
      </c>
      <c r="E283">
        <v>204</v>
      </c>
      <c r="F283">
        <v>524</v>
      </c>
      <c r="G283">
        <v>313</v>
      </c>
      <c r="H283">
        <v>1</v>
      </c>
      <c r="I283">
        <v>211</v>
      </c>
      <c r="J283">
        <v>0</v>
      </c>
      <c r="K283">
        <v>10.55</v>
      </c>
      <c r="L283">
        <v>221.55</v>
      </c>
      <c r="M283" t="s">
        <v>19</v>
      </c>
      <c r="N283" t="s">
        <v>22</v>
      </c>
      <c r="O283">
        <v>45</v>
      </c>
      <c r="P283">
        <v>4</v>
      </c>
      <c r="Q283" t="s">
        <v>699</v>
      </c>
      <c r="R283">
        <v>508</v>
      </c>
      <c r="S283" s="3">
        <v>0</v>
      </c>
      <c r="T283" s="6">
        <v>94.950000000000017</v>
      </c>
      <c r="U283" t="s">
        <v>6335</v>
      </c>
      <c r="V283">
        <v>2025</v>
      </c>
      <c r="W283" t="s">
        <v>6331</v>
      </c>
      <c r="X283" t="str">
        <f>_xlfn.XLOOKUP(Orders_C[[#This Row],[Product_ID]],Products_C[Product_ID],Products_C[Product_Name])</f>
        <v>Rice Bowl</v>
      </c>
      <c r="Y283" t="str">
        <f>_xlfn.XLOOKUP(Orders_C[[#This Row],[Product_ID]],Products_C[Product_ID],Products_C[Category])</f>
        <v>Beverage</v>
      </c>
      <c r="Z283" t="str">
        <f>_xlfn.XLOOKUP(Orders_C[[#This Row],[Store_ID]],Stores_c[Store_ID],Stores_c[City])</f>
        <v>New Robertfurt</v>
      </c>
      <c r="AA283" t="str">
        <f>_xlfn.XLOOKUP(Orders_C[[#This Row],[Customer_ID]],Customers_c[Customer_ID],Customers_c[Customer_Name])</f>
        <v>John Turner</v>
      </c>
      <c r="AB283" s="6">
        <f>Orders_C[[#This Row],[Quantity]]*Orders_C[[#This Row],[Unit_Price]]*(1-Orders_C[[#This Row],[Discount %]])+Orders_C[[#This Row],[Tax]]</f>
        <v>221.55</v>
      </c>
      <c r="AC283" s="9">
        <f>(Orders_C[[#This Row],[Unit_Price]]*Orders_C[[#This Row],[Quantity]])-Orders_C[[#This Row],[Discount]]+Orders_C[[#This Row],[Tax]]</f>
        <v>221.55</v>
      </c>
      <c r="AD283" t="str">
        <f>IF(COUNTIF(Orders_C[[#All],[Customer_ID]],Orders_C[[#This Row],[Customer_ID]])&gt;1,"Repeat","New")</f>
        <v>Repeat</v>
      </c>
      <c r="AE283" t="str" cm="1">
        <f t="array" ref="AE283">_xlfn.XLOOKUP(Orders_C[[#This Row],[Store_ID]],Stores_c[[#All],[Store_ID]],Stores_c[[#All],[City]])</f>
        <v>New Robertfurt</v>
      </c>
      <c r="AF283" t="str" cm="1">
        <f t="array" ref="AF283">_xlfn.XLOOKUP(Orders_C[[#This Row],[Store_ID]],Stores_c[[#All],[Store_ID]],Stores_c[[#All],[Manager_Name]])</f>
        <v>Tiffany Gomez</v>
      </c>
      <c r="AG283" t="str" cm="1">
        <f t="array" ref="AG283">_xlfn.XLOOKUP(Orders_C[[#This Row],[Store_ID]],Stores_c[[#All],[Store_ID]],Stores_c[[#All],[Store_Type]])</f>
        <v>Street</v>
      </c>
    </row>
    <row r="284" spans="1:33" x14ac:dyDescent="0.25">
      <c r="A284">
        <v>6501</v>
      </c>
      <c r="B284" s="1">
        <v>45797</v>
      </c>
      <c r="C284" s="2">
        <v>0.39454861111111111</v>
      </c>
      <c r="D284">
        <v>1932</v>
      </c>
      <c r="E284">
        <v>201</v>
      </c>
      <c r="F284">
        <v>407</v>
      </c>
      <c r="G284">
        <v>304</v>
      </c>
      <c r="H284">
        <v>1</v>
      </c>
      <c r="I284">
        <v>234</v>
      </c>
      <c r="J284">
        <v>10</v>
      </c>
      <c r="K284">
        <v>11.7</v>
      </c>
      <c r="L284">
        <v>235.7</v>
      </c>
      <c r="M284" t="s">
        <v>20</v>
      </c>
      <c r="N284" t="s">
        <v>21</v>
      </c>
      <c r="O284">
        <v>36</v>
      </c>
      <c r="P284">
        <v>1</v>
      </c>
      <c r="Q284" t="s">
        <v>524</v>
      </c>
      <c r="R284">
        <v>504</v>
      </c>
      <c r="S284" s="3">
        <v>0.1</v>
      </c>
      <c r="T284" s="6">
        <v>95.299999999999983</v>
      </c>
      <c r="U284" t="s">
        <v>6339</v>
      </c>
      <c r="V284">
        <v>2025</v>
      </c>
      <c r="W284" t="s">
        <v>6329</v>
      </c>
      <c r="X284" t="str">
        <f>_xlfn.XLOOKUP(Orders_C[[#This Row],[Product_ID]],Products_C[Product_ID],Products_C[Product_Name])</f>
        <v>Veg Burger</v>
      </c>
      <c r="Y284" t="str">
        <f>_xlfn.XLOOKUP(Orders_C[[#This Row],[Product_ID]],Products_C[Product_ID],Products_C[Category])</f>
        <v>Burger</v>
      </c>
      <c r="Z284" t="str">
        <f>_xlfn.XLOOKUP(Orders_C[[#This Row],[Store_ID]],Stores_c[Store_ID],Stores_c[City])</f>
        <v>Lake Nicholasburgh</v>
      </c>
      <c r="AA284" t="str">
        <f>_xlfn.XLOOKUP(Orders_C[[#This Row],[Customer_ID]],Customers_c[Customer_ID],Customers_c[Customer_Name])</f>
        <v>Dan Moore</v>
      </c>
      <c r="AB284" s="6">
        <f>Orders_C[[#This Row],[Quantity]]*Orders_C[[#This Row],[Unit_Price]]*(1-Orders_C[[#This Row],[Discount %]])+Orders_C[[#This Row],[Tax]]</f>
        <v>222.29999999999998</v>
      </c>
      <c r="AC284" s="9">
        <f>(Orders_C[[#This Row],[Unit_Price]]*Orders_C[[#This Row],[Quantity]])-Orders_C[[#This Row],[Discount]]+Orders_C[[#This Row],[Tax]]</f>
        <v>235.7</v>
      </c>
      <c r="AD284" t="str">
        <f>IF(COUNTIF(Orders_C[[#All],[Customer_ID]],Orders_C[[#This Row],[Customer_ID]])&gt;1,"Repeat","New")</f>
        <v>Repeat</v>
      </c>
      <c r="AE284" t="str" cm="1">
        <f t="array" ref="AE284">_xlfn.XLOOKUP(Orders_C[[#This Row],[Store_ID]],Stores_c[[#All],[Store_ID]],Stores_c[[#All],[City]])</f>
        <v>Lake Nicholasburgh</v>
      </c>
      <c r="AF284" t="str" cm="1">
        <f t="array" ref="AF284">_xlfn.XLOOKUP(Orders_C[[#This Row],[Store_ID]],Stores_c[[#All],[Store_ID]],Stores_c[[#All],[Manager_Name]])</f>
        <v>Maurice Garcia</v>
      </c>
      <c r="AG284" t="str" cm="1">
        <f t="array" ref="AG284">_xlfn.XLOOKUP(Orders_C[[#This Row],[Store_ID]],Stores_c[[#All],[Store_ID]],Stores_c[[#All],[Store_Type]])</f>
        <v>Mall</v>
      </c>
    </row>
    <row r="285" spans="1:33" x14ac:dyDescent="0.25">
      <c r="A285">
        <v>6849</v>
      </c>
      <c r="B285" s="1">
        <v>45865</v>
      </c>
      <c r="C285" s="2">
        <v>0.79130787037037043</v>
      </c>
      <c r="D285">
        <v>1277</v>
      </c>
      <c r="E285">
        <v>218</v>
      </c>
      <c r="F285">
        <v>434</v>
      </c>
      <c r="G285">
        <v>339</v>
      </c>
      <c r="H285">
        <v>1</v>
      </c>
      <c r="I285">
        <v>234</v>
      </c>
      <c r="J285">
        <v>10</v>
      </c>
      <c r="K285">
        <v>11.7</v>
      </c>
      <c r="L285">
        <v>235.7</v>
      </c>
      <c r="M285" t="s">
        <v>19</v>
      </c>
      <c r="N285" t="s">
        <v>23</v>
      </c>
      <c r="O285">
        <v>18</v>
      </c>
      <c r="P285">
        <v>1</v>
      </c>
      <c r="Q285" t="s">
        <v>872</v>
      </c>
      <c r="R285">
        <v>509</v>
      </c>
      <c r="S285" s="3">
        <v>0.1</v>
      </c>
      <c r="T285" s="6">
        <v>95.299999999999983</v>
      </c>
      <c r="U285" t="s">
        <v>6341</v>
      </c>
      <c r="V285">
        <v>2025</v>
      </c>
      <c r="W285" t="s">
        <v>6333</v>
      </c>
      <c r="X285" t="str">
        <f>_xlfn.XLOOKUP(Orders_C[[#This Row],[Product_ID]],Products_C[Product_ID],Products_C[Product_Name])</f>
        <v>Veg Burger</v>
      </c>
      <c r="Y285" t="str">
        <f>_xlfn.XLOOKUP(Orders_C[[#This Row],[Product_ID]],Products_C[Product_ID],Products_C[Category])</f>
        <v>Burger</v>
      </c>
      <c r="Z285" t="str">
        <f>_xlfn.XLOOKUP(Orders_C[[#This Row],[Store_ID]],Stores_c[Store_ID],Stores_c[City])</f>
        <v>East Johnport</v>
      </c>
      <c r="AA285" t="str">
        <f>_xlfn.XLOOKUP(Orders_C[[#This Row],[Customer_ID]],Customers_c[Customer_ID],Customers_c[Customer_Name])</f>
        <v>Brett Morgan II</v>
      </c>
      <c r="AB285" s="6">
        <f>Orders_C[[#This Row],[Quantity]]*Orders_C[[#This Row],[Unit_Price]]*(1-Orders_C[[#This Row],[Discount %]])+Orders_C[[#This Row],[Tax]]</f>
        <v>222.29999999999998</v>
      </c>
      <c r="AC285" s="9">
        <f>(Orders_C[[#This Row],[Unit_Price]]*Orders_C[[#This Row],[Quantity]])-Orders_C[[#This Row],[Discount]]+Orders_C[[#This Row],[Tax]]</f>
        <v>235.7</v>
      </c>
      <c r="AD285" t="str">
        <f>IF(COUNTIF(Orders_C[[#All],[Customer_ID]],Orders_C[[#This Row],[Customer_ID]])&gt;1,"Repeat","New")</f>
        <v>Repeat</v>
      </c>
      <c r="AE285" t="str" cm="1">
        <f t="array" ref="AE285">_xlfn.XLOOKUP(Orders_C[[#This Row],[Store_ID]],Stores_c[[#All],[Store_ID]],Stores_c[[#All],[City]])</f>
        <v>East Johnport</v>
      </c>
      <c r="AF285" t="str" cm="1">
        <f t="array" ref="AF285">_xlfn.XLOOKUP(Orders_C[[#This Row],[Store_ID]],Stores_c[[#All],[Store_ID]],Stores_c[[#All],[Manager_Name]])</f>
        <v>Mr. Matthew Murillo III</v>
      </c>
      <c r="AG285" t="str" cm="1">
        <f t="array" ref="AG285">_xlfn.XLOOKUP(Orders_C[[#This Row],[Store_ID]],Stores_c[[#All],[Store_ID]],Stores_c[[#All],[Store_Type]])</f>
        <v>Street</v>
      </c>
    </row>
    <row r="286" spans="1:33" x14ac:dyDescent="0.25">
      <c r="A286">
        <v>7440</v>
      </c>
      <c r="B286" s="1">
        <v>45943</v>
      </c>
      <c r="C286" s="2">
        <v>0.17274305555555555</v>
      </c>
      <c r="D286">
        <v>1307</v>
      </c>
      <c r="E286">
        <v>225</v>
      </c>
      <c r="F286">
        <v>420</v>
      </c>
      <c r="G286">
        <v>308</v>
      </c>
      <c r="H286">
        <v>1</v>
      </c>
      <c r="I286">
        <v>234</v>
      </c>
      <c r="J286">
        <v>10</v>
      </c>
      <c r="K286">
        <v>11.7</v>
      </c>
      <c r="L286">
        <v>235.7</v>
      </c>
      <c r="M286" t="s">
        <v>18</v>
      </c>
      <c r="N286" t="s">
        <v>21</v>
      </c>
      <c r="O286">
        <v>59</v>
      </c>
      <c r="P286">
        <v>3</v>
      </c>
      <c r="Q286" t="s">
        <v>1463</v>
      </c>
      <c r="R286">
        <v>510</v>
      </c>
      <c r="S286" s="3">
        <v>0.1</v>
      </c>
      <c r="T286" s="6">
        <v>95.299999999999983</v>
      </c>
      <c r="U286" t="s">
        <v>6332</v>
      </c>
      <c r="V286">
        <v>2025</v>
      </c>
      <c r="W286" t="s">
        <v>6331</v>
      </c>
      <c r="X286" t="str">
        <f>_xlfn.XLOOKUP(Orders_C[[#This Row],[Product_ID]],Products_C[Product_ID],Products_C[Product_Name])</f>
        <v>Zinger Burger</v>
      </c>
      <c r="Y286" t="str">
        <f>_xlfn.XLOOKUP(Orders_C[[#This Row],[Product_ID]],Products_C[Product_ID],Products_C[Category])</f>
        <v>Beverage</v>
      </c>
      <c r="Z286" t="str">
        <f>_xlfn.XLOOKUP(Orders_C[[#This Row],[Store_ID]],Stores_c[Store_ID],Stores_c[City])</f>
        <v>South Peter</v>
      </c>
      <c r="AA286" t="str">
        <f>_xlfn.XLOOKUP(Orders_C[[#This Row],[Customer_ID]],Customers_c[Customer_ID],Customers_c[Customer_Name])</f>
        <v>Taylor Frost</v>
      </c>
      <c r="AB286" s="6">
        <f>Orders_C[[#This Row],[Quantity]]*Orders_C[[#This Row],[Unit_Price]]*(1-Orders_C[[#This Row],[Discount %]])+Orders_C[[#This Row],[Tax]]</f>
        <v>222.29999999999998</v>
      </c>
      <c r="AC286" s="9">
        <f>(Orders_C[[#This Row],[Unit_Price]]*Orders_C[[#This Row],[Quantity]])-Orders_C[[#This Row],[Discount]]+Orders_C[[#This Row],[Tax]]</f>
        <v>235.7</v>
      </c>
      <c r="AD286" t="str">
        <f>IF(COUNTIF(Orders_C[[#All],[Customer_ID]],Orders_C[[#This Row],[Customer_ID]])&gt;1,"Repeat","New")</f>
        <v>Repeat</v>
      </c>
      <c r="AE286" t="str" cm="1">
        <f t="array" ref="AE286">_xlfn.XLOOKUP(Orders_C[[#This Row],[Store_ID]],Stores_c[[#All],[Store_ID]],Stores_c[[#All],[City]])</f>
        <v>South Peter</v>
      </c>
      <c r="AF286" t="str" cm="1">
        <f t="array" ref="AF286">_xlfn.XLOOKUP(Orders_C[[#This Row],[Store_ID]],Stores_c[[#All],[Store_ID]],Stores_c[[#All],[Manager_Name]])</f>
        <v>Gregory Lambert</v>
      </c>
      <c r="AG286" t="str" cm="1">
        <f t="array" ref="AG286">_xlfn.XLOOKUP(Orders_C[[#This Row],[Store_ID]],Stores_c[[#All],[Store_ID]],Stores_c[[#All],[Store_Type]])</f>
        <v>Street</v>
      </c>
    </row>
    <row r="287" spans="1:33" x14ac:dyDescent="0.25">
      <c r="A287">
        <v>9139</v>
      </c>
      <c r="B287" s="1">
        <v>45759</v>
      </c>
      <c r="C287" s="2">
        <v>0.74606481481481479</v>
      </c>
      <c r="D287">
        <v>1874</v>
      </c>
      <c r="E287">
        <v>205</v>
      </c>
      <c r="F287">
        <v>516</v>
      </c>
      <c r="G287">
        <v>327</v>
      </c>
      <c r="H287">
        <v>1</v>
      </c>
      <c r="I287">
        <v>234</v>
      </c>
      <c r="J287">
        <v>10</v>
      </c>
      <c r="K287">
        <v>11.7</v>
      </c>
      <c r="L287">
        <v>235.7</v>
      </c>
      <c r="M287" t="s">
        <v>19</v>
      </c>
      <c r="N287" t="s">
        <v>23</v>
      </c>
      <c r="O287">
        <v>21</v>
      </c>
      <c r="P287">
        <v>5</v>
      </c>
      <c r="Q287" t="s">
        <v>3162</v>
      </c>
      <c r="R287">
        <v>503</v>
      </c>
      <c r="S287" s="3">
        <v>0.1</v>
      </c>
      <c r="T287" s="6">
        <v>95.299999999999983</v>
      </c>
      <c r="U287" t="s">
        <v>6337</v>
      </c>
      <c r="V287">
        <v>2025</v>
      </c>
      <c r="W287" t="s">
        <v>6329</v>
      </c>
      <c r="X287" t="str">
        <f>_xlfn.XLOOKUP(Orders_C[[#This Row],[Product_ID]],Products_C[Product_ID],Products_C[Product_Name])</f>
        <v>Wrap</v>
      </c>
      <c r="Y287" t="str">
        <f>_xlfn.XLOOKUP(Orders_C[[#This Row],[Product_ID]],Products_C[Product_ID],Products_C[Category])</f>
        <v>Chicken</v>
      </c>
      <c r="Z287" t="str">
        <f>_xlfn.XLOOKUP(Orders_C[[#This Row],[Store_ID]],Stores_c[Store_ID],Stores_c[City])</f>
        <v>Port Jacob</v>
      </c>
      <c r="AA287" t="str">
        <f>_xlfn.XLOOKUP(Orders_C[[#This Row],[Customer_ID]],Customers_c[Customer_ID],Customers_c[Customer_Name])</f>
        <v>Andrea Moran</v>
      </c>
      <c r="AB287" s="6">
        <f>Orders_C[[#This Row],[Quantity]]*Orders_C[[#This Row],[Unit_Price]]*(1-Orders_C[[#This Row],[Discount %]])+Orders_C[[#This Row],[Tax]]</f>
        <v>222.29999999999998</v>
      </c>
      <c r="AC287" s="9">
        <f>(Orders_C[[#This Row],[Unit_Price]]*Orders_C[[#This Row],[Quantity]])-Orders_C[[#This Row],[Discount]]+Orders_C[[#This Row],[Tax]]</f>
        <v>235.7</v>
      </c>
      <c r="AD287" t="str">
        <f>IF(COUNTIF(Orders_C[[#All],[Customer_ID]],Orders_C[[#This Row],[Customer_ID]])&gt;1,"Repeat","New")</f>
        <v>Repeat</v>
      </c>
      <c r="AE287" t="str" cm="1">
        <f t="array" ref="AE287">_xlfn.XLOOKUP(Orders_C[[#This Row],[Store_ID]],Stores_c[[#All],[Store_ID]],Stores_c[[#All],[City]])</f>
        <v>Port Jacob</v>
      </c>
      <c r="AF287" t="str" cm="1">
        <f t="array" ref="AF287">_xlfn.XLOOKUP(Orders_C[[#This Row],[Store_ID]],Stores_c[[#All],[Store_ID]],Stores_c[[#All],[Manager_Name]])</f>
        <v>David Harris</v>
      </c>
      <c r="AG287" t="str" cm="1">
        <f t="array" ref="AG287">_xlfn.XLOOKUP(Orders_C[[#This Row],[Store_ID]],Stores_c[[#All],[Store_ID]],Stores_c[[#All],[Store_Type]])</f>
        <v>Mall</v>
      </c>
    </row>
    <row r="288" spans="1:33" x14ac:dyDescent="0.25">
      <c r="A288">
        <v>10819</v>
      </c>
      <c r="B288" s="1">
        <v>45718</v>
      </c>
      <c r="C288" s="2">
        <v>0.33293981481481483</v>
      </c>
      <c r="D288">
        <v>1585</v>
      </c>
      <c r="E288">
        <v>222</v>
      </c>
      <c r="F288">
        <v>414</v>
      </c>
      <c r="G288">
        <v>318</v>
      </c>
      <c r="H288">
        <v>1</v>
      </c>
      <c r="I288">
        <v>246</v>
      </c>
      <c r="J288">
        <v>15</v>
      </c>
      <c r="K288">
        <v>12.3</v>
      </c>
      <c r="L288">
        <v>243.3</v>
      </c>
      <c r="M288" t="s">
        <v>19</v>
      </c>
      <c r="N288" t="s">
        <v>22</v>
      </c>
      <c r="O288">
        <v>39</v>
      </c>
      <c r="P288">
        <v>3</v>
      </c>
      <c r="Q288" t="s">
        <v>4842</v>
      </c>
      <c r="R288">
        <v>507</v>
      </c>
      <c r="S288" s="3">
        <v>0.15</v>
      </c>
      <c r="T288" s="6">
        <v>95.700000000000017</v>
      </c>
      <c r="U288" t="s">
        <v>6334</v>
      </c>
      <c r="V288">
        <v>2025</v>
      </c>
      <c r="W288" t="s">
        <v>6329</v>
      </c>
      <c r="X288" t="str">
        <f>_xlfn.XLOOKUP(Orders_C[[#This Row],[Product_ID]],Products_C[Product_ID],Products_C[Product_Name])</f>
        <v>Pepsi</v>
      </c>
      <c r="Y288" t="str">
        <f>_xlfn.XLOOKUP(Orders_C[[#This Row],[Product_ID]],Products_C[Product_ID],Products_C[Category])</f>
        <v>Burger</v>
      </c>
      <c r="Z288" t="str">
        <f>_xlfn.XLOOKUP(Orders_C[[#This Row],[Store_ID]],Stores_c[Store_ID],Stores_c[City])</f>
        <v>New Steven</v>
      </c>
      <c r="AA288" t="str">
        <f>_xlfn.XLOOKUP(Orders_C[[#This Row],[Customer_ID]],Customers_c[Customer_ID],Customers_c[Customer_Name])</f>
        <v>Brandon Walker</v>
      </c>
      <c r="AB288" s="6">
        <f>Orders_C[[#This Row],[Quantity]]*Orders_C[[#This Row],[Unit_Price]]*(1-Orders_C[[#This Row],[Discount %]])+Orders_C[[#This Row],[Tax]]</f>
        <v>221.4</v>
      </c>
      <c r="AC288" s="9">
        <f>(Orders_C[[#This Row],[Unit_Price]]*Orders_C[[#This Row],[Quantity]])-Orders_C[[#This Row],[Discount]]+Orders_C[[#This Row],[Tax]]</f>
        <v>243.3</v>
      </c>
      <c r="AD288" t="str">
        <f>IF(COUNTIF(Orders_C[[#All],[Customer_ID]],Orders_C[[#This Row],[Customer_ID]])&gt;1,"Repeat","New")</f>
        <v>Repeat</v>
      </c>
      <c r="AE288" t="str" cm="1">
        <f t="array" ref="AE288">_xlfn.XLOOKUP(Orders_C[[#This Row],[Store_ID]],Stores_c[[#All],[Store_ID]],Stores_c[[#All],[City]])</f>
        <v>New Steven</v>
      </c>
      <c r="AF288" t="str" cm="1">
        <f t="array" ref="AF288">_xlfn.XLOOKUP(Orders_C[[#This Row],[Store_ID]],Stores_c[[#All],[Store_ID]],Stores_c[[#All],[Manager_Name]])</f>
        <v>Terri Martinez</v>
      </c>
      <c r="AG288" t="str" cm="1">
        <f t="array" ref="AG288">_xlfn.XLOOKUP(Orders_C[[#This Row],[Store_ID]],Stores_c[[#All],[Store_ID]],Stores_c[[#All],[Store_Type]])</f>
        <v>Drive-Thru</v>
      </c>
    </row>
    <row r="289" spans="1:33" x14ac:dyDescent="0.25">
      <c r="A289">
        <v>8509</v>
      </c>
      <c r="B289" s="1">
        <v>46013</v>
      </c>
      <c r="C289" s="2">
        <v>0.34315972222222224</v>
      </c>
      <c r="D289">
        <v>1594</v>
      </c>
      <c r="E289">
        <v>216</v>
      </c>
      <c r="F289">
        <v>529</v>
      </c>
      <c r="G289">
        <v>325</v>
      </c>
      <c r="H289">
        <v>1</v>
      </c>
      <c r="I289">
        <v>235</v>
      </c>
      <c r="J289">
        <v>10</v>
      </c>
      <c r="K289">
        <v>11.75</v>
      </c>
      <c r="L289">
        <v>236.75</v>
      </c>
      <c r="M289" t="s">
        <v>20</v>
      </c>
      <c r="N289" t="s">
        <v>23</v>
      </c>
      <c r="O289">
        <v>48</v>
      </c>
      <c r="P289">
        <v>2</v>
      </c>
      <c r="Q289" t="s">
        <v>2532</v>
      </c>
      <c r="R289">
        <v>502</v>
      </c>
      <c r="S289" s="3">
        <v>0.1</v>
      </c>
      <c r="T289" s="6">
        <v>95.75</v>
      </c>
      <c r="U289" t="s">
        <v>6328</v>
      </c>
      <c r="V289">
        <v>2025</v>
      </c>
      <c r="W289" t="s">
        <v>6331</v>
      </c>
      <c r="X289" t="str">
        <f>_xlfn.XLOOKUP(Orders_C[[#This Row],[Product_ID]],Products_C[Product_ID],Products_C[Product_Name])</f>
        <v>Veg Burger</v>
      </c>
      <c r="Y289" t="str">
        <f>_xlfn.XLOOKUP(Orders_C[[#This Row],[Product_ID]],Products_C[Product_ID],Products_C[Category])</f>
        <v>Chicken</v>
      </c>
      <c r="Z289" t="str">
        <f>_xlfn.XLOOKUP(Orders_C[[#This Row],[Store_ID]],Stores_c[Store_ID],Stores_c[City])</f>
        <v>Garciaview</v>
      </c>
      <c r="AA289" t="str">
        <f>_xlfn.XLOOKUP(Orders_C[[#This Row],[Customer_ID]],Customers_c[Customer_ID],Customers_c[Customer_Name])</f>
        <v>Daniel Lane</v>
      </c>
      <c r="AB289" s="6">
        <f>Orders_C[[#This Row],[Quantity]]*Orders_C[[#This Row],[Unit_Price]]*(1-Orders_C[[#This Row],[Discount %]])+Orders_C[[#This Row],[Tax]]</f>
        <v>223.25</v>
      </c>
      <c r="AC289" s="9">
        <f>(Orders_C[[#This Row],[Unit_Price]]*Orders_C[[#This Row],[Quantity]])-Orders_C[[#This Row],[Discount]]+Orders_C[[#This Row],[Tax]]</f>
        <v>236.75</v>
      </c>
      <c r="AD289" t="str">
        <f>IF(COUNTIF(Orders_C[[#All],[Customer_ID]],Orders_C[[#This Row],[Customer_ID]])&gt;1,"Repeat","New")</f>
        <v>Repeat</v>
      </c>
      <c r="AE289" t="str" cm="1">
        <f t="array" ref="AE289">_xlfn.XLOOKUP(Orders_C[[#This Row],[Store_ID]],Stores_c[[#All],[Store_ID]],Stores_c[[#All],[City]])</f>
        <v>Garciaview</v>
      </c>
      <c r="AF289" t="str" cm="1">
        <f t="array" ref="AF289">_xlfn.XLOOKUP(Orders_C[[#This Row],[Store_ID]],Stores_c[[#All],[Store_ID]],Stores_c[[#All],[Manager_Name]])</f>
        <v>Karina Washington</v>
      </c>
      <c r="AG289" t="str" cm="1">
        <f t="array" ref="AG289">_xlfn.XLOOKUP(Orders_C[[#This Row],[Store_ID]],Stores_c[[#All],[Store_ID]],Stores_c[[#All],[Store_Type]])</f>
        <v>Drive-Thru</v>
      </c>
    </row>
    <row r="290" spans="1:33" x14ac:dyDescent="0.25">
      <c r="A290">
        <v>8716</v>
      </c>
      <c r="B290" s="1">
        <v>45825</v>
      </c>
      <c r="C290" s="2">
        <v>0.34619212962962964</v>
      </c>
      <c r="D290">
        <v>1532</v>
      </c>
      <c r="E290">
        <v>202</v>
      </c>
      <c r="F290">
        <v>446</v>
      </c>
      <c r="G290">
        <v>311</v>
      </c>
      <c r="H290">
        <v>1</v>
      </c>
      <c r="I290">
        <v>235</v>
      </c>
      <c r="J290">
        <v>10</v>
      </c>
      <c r="K290">
        <v>11.75</v>
      </c>
      <c r="L290">
        <v>236.75</v>
      </c>
      <c r="M290" t="s">
        <v>18</v>
      </c>
      <c r="N290" t="s">
        <v>22</v>
      </c>
      <c r="O290">
        <v>30</v>
      </c>
      <c r="P290">
        <v>5</v>
      </c>
      <c r="Q290" t="s">
        <v>2739</v>
      </c>
      <c r="R290">
        <v>507</v>
      </c>
      <c r="S290" s="3">
        <v>0.1</v>
      </c>
      <c r="T290" s="6">
        <v>95.75</v>
      </c>
      <c r="U290" t="s">
        <v>6340</v>
      </c>
      <c r="V290">
        <v>2025</v>
      </c>
      <c r="W290" t="s">
        <v>6329</v>
      </c>
      <c r="X290" t="str">
        <f>_xlfn.XLOOKUP(Orders_C[[#This Row],[Product_ID]],Products_C[Product_ID],Products_C[Product_Name])</f>
        <v>Pepsi</v>
      </c>
      <c r="Y290" t="str">
        <f>_xlfn.XLOOKUP(Orders_C[[#This Row],[Product_ID]],Products_C[Product_ID],Products_C[Category])</f>
        <v>Dessert</v>
      </c>
      <c r="Z290" t="str">
        <f>_xlfn.XLOOKUP(Orders_C[[#This Row],[Store_ID]],Stores_c[Store_ID],Stores_c[City])</f>
        <v>Rebekahside</v>
      </c>
      <c r="AA290" t="str">
        <f>_xlfn.XLOOKUP(Orders_C[[#This Row],[Customer_ID]],Customers_c[Customer_ID],Customers_c[Customer_Name])</f>
        <v>Denise Mcdonald</v>
      </c>
      <c r="AB290" s="6">
        <f>Orders_C[[#This Row],[Quantity]]*Orders_C[[#This Row],[Unit_Price]]*(1-Orders_C[[#This Row],[Discount %]])+Orders_C[[#This Row],[Tax]]</f>
        <v>223.25</v>
      </c>
      <c r="AC290" s="9">
        <f>(Orders_C[[#This Row],[Unit_Price]]*Orders_C[[#This Row],[Quantity]])-Orders_C[[#This Row],[Discount]]+Orders_C[[#This Row],[Tax]]</f>
        <v>236.75</v>
      </c>
      <c r="AD290" t="str">
        <f>IF(COUNTIF(Orders_C[[#All],[Customer_ID]],Orders_C[[#This Row],[Customer_ID]])&gt;1,"Repeat","New")</f>
        <v>Repeat</v>
      </c>
      <c r="AE290" t="str" cm="1">
        <f t="array" ref="AE290">_xlfn.XLOOKUP(Orders_C[[#This Row],[Store_ID]],Stores_c[[#All],[Store_ID]],Stores_c[[#All],[City]])</f>
        <v>Rebekahside</v>
      </c>
      <c r="AF290" t="str" cm="1">
        <f t="array" ref="AF290">_xlfn.XLOOKUP(Orders_C[[#This Row],[Store_ID]],Stores_c[[#All],[Store_ID]],Stores_c[[#All],[Manager_Name]])</f>
        <v>Mark Ray</v>
      </c>
      <c r="AG290" t="str" cm="1">
        <f t="array" ref="AG290">_xlfn.XLOOKUP(Orders_C[[#This Row],[Store_ID]],Stores_c[[#All],[Store_ID]],Stores_c[[#All],[Store_Type]])</f>
        <v>Drive-Thru</v>
      </c>
    </row>
    <row r="291" spans="1:33" x14ac:dyDescent="0.25">
      <c r="A291">
        <v>8892</v>
      </c>
      <c r="B291" s="1">
        <v>46009</v>
      </c>
      <c r="C291" s="2">
        <v>0.75756944444444441</v>
      </c>
      <c r="D291">
        <v>1387</v>
      </c>
      <c r="E291">
        <v>214</v>
      </c>
      <c r="F291">
        <v>447</v>
      </c>
      <c r="G291">
        <v>311</v>
      </c>
      <c r="H291">
        <v>1</v>
      </c>
      <c r="I291">
        <v>235</v>
      </c>
      <c r="J291">
        <v>10</v>
      </c>
      <c r="K291">
        <v>11.75</v>
      </c>
      <c r="L291">
        <v>236.75</v>
      </c>
      <c r="M291" t="s">
        <v>20</v>
      </c>
      <c r="N291" t="s">
        <v>22</v>
      </c>
      <c r="O291">
        <v>37</v>
      </c>
      <c r="P291">
        <v>5</v>
      </c>
      <c r="Q291" t="s">
        <v>2915</v>
      </c>
      <c r="R291">
        <v>508</v>
      </c>
      <c r="S291" s="3">
        <v>0.1</v>
      </c>
      <c r="T291" s="6">
        <v>95.75</v>
      </c>
      <c r="U291" t="s">
        <v>6328</v>
      </c>
      <c r="V291">
        <v>2025</v>
      </c>
      <c r="W291" t="s">
        <v>6329</v>
      </c>
      <c r="X291" t="str">
        <f>_xlfn.XLOOKUP(Orders_C[[#This Row],[Product_ID]],Products_C[Product_ID],Products_C[Product_Name])</f>
        <v>Pepsi</v>
      </c>
      <c r="Y291" t="str">
        <f>_xlfn.XLOOKUP(Orders_C[[#This Row],[Product_ID]],Products_C[Product_ID],Products_C[Category])</f>
        <v>Dessert</v>
      </c>
      <c r="Z291" t="str">
        <f>_xlfn.XLOOKUP(Orders_C[[#This Row],[Store_ID]],Stores_c[Store_ID],Stores_c[City])</f>
        <v>New Robert</v>
      </c>
      <c r="AA291" t="str">
        <f>_xlfn.XLOOKUP(Orders_C[[#This Row],[Customer_ID]],Customers_c[Customer_ID],Customers_c[Customer_Name])</f>
        <v>Jacqueline Lewis</v>
      </c>
      <c r="AB291" s="6">
        <f>Orders_C[[#This Row],[Quantity]]*Orders_C[[#This Row],[Unit_Price]]*(1-Orders_C[[#This Row],[Discount %]])+Orders_C[[#This Row],[Tax]]</f>
        <v>223.25</v>
      </c>
      <c r="AC291" s="9">
        <f>(Orders_C[[#This Row],[Unit_Price]]*Orders_C[[#This Row],[Quantity]])-Orders_C[[#This Row],[Discount]]+Orders_C[[#This Row],[Tax]]</f>
        <v>236.75</v>
      </c>
      <c r="AD291" t="str">
        <f>IF(COUNTIF(Orders_C[[#All],[Customer_ID]],Orders_C[[#This Row],[Customer_ID]])&gt;1,"Repeat","New")</f>
        <v>Repeat</v>
      </c>
      <c r="AE291" t="str" cm="1">
        <f t="array" ref="AE291">_xlfn.XLOOKUP(Orders_C[[#This Row],[Store_ID]],Stores_c[[#All],[Store_ID]],Stores_c[[#All],[City]])</f>
        <v>New Robert</v>
      </c>
      <c r="AF291" t="str" cm="1">
        <f t="array" ref="AF291">_xlfn.XLOOKUP(Orders_C[[#This Row],[Store_ID]],Stores_c[[#All],[Store_ID]],Stores_c[[#All],[Manager_Name]])</f>
        <v>Krista Webb</v>
      </c>
      <c r="AG291" t="str" cm="1">
        <f t="array" ref="AG291">_xlfn.XLOOKUP(Orders_C[[#This Row],[Store_ID]],Stores_c[[#All],[Store_ID]],Stores_c[[#All],[Store_Type]])</f>
        <v>Drive-Thru</v>
      </c>
    </row>
    <row r="292" spans="1:33" x14ac:dyDescent="0.25">
      <c r="A292">
        <v>9321</v>
      </c>
      <c r="B292" s="1">
        <v>45748</v>
      </c>
      <c r="C292" s="2">
        <v>0.84094907407407404</v>
      </c>
      <c r="D292">
        <v>1514</v>
      </c>
      <c r="E292">
        <v>210</v>
      </c>
      <c r="F292">
        <v>428</v>
      </c>
      <c r="G292">
        <v>316</v>
      </c>
      <c r="H292">
        <v>1</v>
      </c>
      <c r="I292">
        <v>235</v>
      </c>
      <c r="J292">
        <v>10</v>
      </c>
      <c r="K292">
        <v>11.75</v>
      </c>
      <c r="L292">
        <v>236.75</v>
      </c>
      <c r="M292" t="s">
        <v>18</v>
      </c>
      <c r="N292" t="s">
        <v>23</v>
      </c>
      <c r="O292">
        <v>54</v>
      </c>
      <c r="P292">
        <v>5</v>
      </c>
      <c r="Q292" t="s">
        <v>3344</v>
      </c>
      <c r="R292">
        <v>505</v>
      </c>
      <c r="S292" s="3">
        <v>0.1</v>
      </c>
      <c r="T292" s="6">
        <v>95.75</v>
      </c>
      <c r="U292" t="s">
        <v>6337</v>
      </c>
      <c r="V292">
        <v>2025</v>
      </c>
      <c r="W292" t="s">
        <v>6331</v>
      </c>
      <c r="X292" t="str">
        <f>_xlfn.XLOOKUP(Orders_C[[#This Row],[Product_ID]],Products_C[Product_ID],Products_C[Product_Name])</f>
        <v>Popcorn Chicken</v>
      </c>
      <c r="Y292" t="str">
        <f>_xlfn.XLOOKUP(Orders_C[[#This Row],[Product_ID]],Products_C[Product_ID],Products_C[Category])</f>
        <v>Dessert</v>
      </c>
      <c r="Z292" t="str">
        <f>_xlfn.XLOOKUP(Orders_C[[#This Row],[Store_ID]],Stores_c[Store_ID],Stores_c[City])</f>
        <v>East William</v>
      </c>
      <c r="AA292" t="str">
        <f>_xlfn.XLOOKUP(Orders_C[[#This Row],[Customer_ID]],Customers_c[Customer_ID],Customers_c[Customer_Name])</f>
        <v>Luis Herrera</v>
      </c>
      <c r="AB292" s="6">
        <f>Orders_C[[#This Row],[Quantity]]*Orders_C[[#This Row],[Unit_Price]]*(1-Orders_C[[#This Row],[Discount %]])+Orders_C[[#This Row],[Tax]]</f>
        <v>223.25</v>
      </c>
      <c r="AC292" s="9">
        <f>(Orders_C[[#This Row],[Unit_Price]]*Orders_C[[#This Row],[Quantity]])-Orders_C[[#This Row],[Discount]]+Orders_C[[#This Row],[Tax]]</f>
        <v>236.75</v>
      </c>
      <c r="AD292" t="str">
        <f>IF(COUNTIF(Orders_C[[#All],[Customer_ID]],Orders_C[[#This Row],[Customer_ID]])&gt;1,"Repeat","New")</f>
        <v>Repeat</v>
      </c>
      <c r="AE292" t="str" cm="1">
        <f t="array" ref="AE292">_xlfn.XLOOKUP(Orders_C[[#This Row],[Store_ID]],Stores_c[[#All],[Store_ID]],Stores_c[[#All],[City]])</f>
        <v>East William</v>
      </c>
      <c r="AF292" t="str" cm="1">
        <f t="array" ref="AF292">_xlfn.XLOOKUP(Orders_C[[#This Row],[Store_ID]],Stores_c[[#All],[Store_ID]],Stores_c[[#All],[Manager_Name]])</f>
        <v>Victoria Butler</v>
      </c>
      <c r="AG292" t="str" cm="1">
        <f t="array" ref="AG292">_xlfn.XLOOKUP(Orders_C[[#This Row],[Store_ID]],Stores_c[[#All],[Store_ID]],Stores_c[[#All],[Store_Type]])</f>
        <v>Drive-Thru</v>
      </c>
    </row>
    <row r="293" spans="1:33" x14ac:dyDescent="0.25">
      <c r="A293">
        <v>6439</v>
      </c>
      <c r="B293" s="1">
        <v>45721</v>
      </c>
      <c r="C293" s="2">
        <v>0.67180555555555554</v>
      </c>
      <c r="D293">
        <v>1433</v>
      </c>
      <c r="E293">
        <v>204</v>
      </c>
      <c r="F293">
        <v>532</v>
      </c>
      <c r="G293">
        <v>328</v>
      </c>
      <c r="H293">
        <v>1</v>
      </c>
      <c r="I293">
        <v>224</v>
      </c>
      <c r="J293">
        <v>5</v>
      </c>
      <c r="K293">
        <v>11.2</v>
      </c>
      <c r="L293">
        <v>230.2</v>
      </c>
      <c r="M293" t="s">
        <v>19</v>
      </c>
      <c r="N293" t="s">
        <v>21</v>
      </c>
      <c r="O293">
        <v>50</v>
      </c>
      <c r="P293">
        <v>2</v>
      </c>
      <c r="Q293" t="s">
        <v>462</v>
      </c>
      <c r="R293">
        <v>505</v>
      </c>
      <c r="S293" s="3">
        <v>0.05</v>
      </c>
      <c r="T293" s="6">
        <v>95.799999999999983</v>
      </c>
      <c r="U293" t="s">
        <v>6334</v>
      </c>
      <c r="V293">
        <v>2025</v>
      </c>
      <c r="W293" t="s">
        <v>6331</v>
      </c>
      <c r="X293" t="str">
        <f>_xlfn.XLOOKUP(Orders_C[[#This Row],[Product_ID]],Products_C[Product_ID],Products_C[Product_Name])</f>
        <v>Rice Bowl</v>
      </c>
      <c r="Y293" t="str">
        <f>_xlfn.XLOOKUP(Orders_C[[#This Row],[Product_ID]],Products_C[Product_ID],Products_C[Category])</f>
        <v>Burger</v>
      </c>
      <c r="Z293" t="str">
        <f>_xlfn.XLOOKUP(Orders_C[[#This Row],[Store_ID]],Stores_c[Store_ID],Stores_c[City])</f>
        <v>New Robertfurt</v>
      </c>
      <c r="AA293" t="str">
        <f>_xlfn.XLOOKUP(Orders_C[[#This Row],[Customer_ID]],Customers_c[Customer_ID],Customers_c[Customer_Name])</f>
        <v>Andrew Miller</v>
      </c>
      <c r="AB293" s="6">
        <f>Orders_C[[#This Row],[Quantity]]*Orders_C[[#This Row],[Unit_Price]]*(1-Orders_C[[#This Row],[Discount %]])+Orders_C[[#This Row],[Tax]]</f>
        <v>223.99999999999997</v>
      </c>
      <c r="AC293" s="9">
        <f>(Orders_C[[#This Row],[Unit_Price]]*Orders_C[[#This Row],[Quantity]])-Orders_C[[#This Row],[Discount]]+Orders_C[[#This Row],[Tax]]</f>
        <v>230.2</v>
      </c>
      <c r="AD293" t="str">
        <f>IF(COUNTIF(Orders_C[[#All],[Customer_ID]],Orders_C[[#This Row],[Customer_ID]])&gt;1,"Repeat","New")</f>
        <v>Repeat</v>
      </c>
      <c r="AE293" t="str" cm="1">
        <f t="array" ref="AE293">_xlfn.XLOOKUP(Orders_C[[#This Row],[Store_ID]],Stores_c[[#All],[Store_ID]],Stores_c[[#All],[City]])</f>
        <v>New Robertfurt</v>
      </c>
      <c r="AF293" t="str" cm="1">
        <f t="array" ref="AF293">_xlfn.XLOOKUP(Orders_C[[#This Row],[Store_ID]],Stores_c[[#All],[Store_ID]],Stores_c[[#All],[Manager_Name]])</f>
        <v>Tiffany Gomez</v>
      </c>
      <c r="AG293" t="str" cm="1">
        <f t="array" ref="AG293">_xlfn.XLOOKUP(Orders_C[[#This Row],[Store_ID]],Stores_c[[#All],[Store_ID]],Stores_c[[#All],[Store_Type]])</f>
        <v>Street</v>
      </c>
    </row>
    <row r="294" spans="1:33" x14ac:dyDescent="0.25">
      <c r="A294">
        <v>9550</v>
      </c>
      <c r="B294" s="1">
        <v>45747</v>
      </c>
      <c r="C294" s="2">
        <v>0.96549768518518519</v>
      </c>
      <c r="D294">
        <v>1849</v>
      </c>
      <c r="E294">
        <v>218</v>
      </c>
      <c r="F294">
        <v>485</v>
      </c>
      <c r="G294">
        <v>312</v>
      </c>
      <c r="H294">
        <v>1</v>
      </c>
      <c r="I294">
        <v>213</v>
      </c>
      <c r="J294">
        <v>0</v>
      </c>
      <c r="K294">
        <v>10.65</v>
      </c>
      <c r="L294">
        <v>223.65</v>
      </c>
      <c r="M294" t="s">
        <v>19</v>
      </c>
      <c r="N294" t="s">
        <v>21</v>
      </c>
      <c r="O294">
        <v>54</v>
      </c>
      <c r="P294">
        <v>3</v>
      </c>
      <c r="Q294" t="s">
        <v>3573</v>
      </c>
      <c r="R294">
        <v>509</v>
      </c>
      <c r="S294" s="3">
        <v>0</v>
      </c>
      <c r="T294" s="6">
        <v>95.850000000000009</v>
      </c>
      <c r="U294" t="s">
        <v>6334</v>
      </c>
      <c r="V294">
        <v>2025</v>
      </c>
      <c r="W294" t="s">
        <v>6331</v>
      </c>
      <c r="X294" t="str">
        <f>_xlfn.XLOOKUP(Orders_C[[#This Row],[Product_ID]],Products_C[Product_ID],Products_C[Product_Name])</f>
        <v>Veg Burger</v>
      </c>
      <c r="Y294" t="str">
        <f>_xlfn.XLOOKUP(Orders_C[[#This Row],[Product_ID]],Products_C[Product_ID],Products_C[Category])</f>
        <v>Burger</v>
      </c>
      <c r="Z294" t="str">
        <f>_xlfn.XLOOKUP(Orders_C[[#This Row],[Store_ID]],Stores_c[Store_ID],Stores_c[City])</f>
        <v>East Johnport</v>
      </c>
      <c r="AA294" t="str">
        <f>_xlfn.XLOOKUP(Orders_C[[#This Row],[Customer_ID]],Customers_c[Customer_ID],Customers_c[Customer_Name])</f>
        <v>Brent Santiago</v>
      </c>
      <c r="AB294" s="6">
        <f>Orders_C[[#This Row],[Quantity]]*Orders_C[[#This Row],[Unit_Price]]*(1-Orders_C[[#This Row],[Discount %]])+Orders_C[[#This Row],[Tax]]</f>
        <v>223.65</v>
      </c>
      <c r="AC294" s="9">
        <f>(Orders_C[[#This Row],[Unit_Price]]*Orders_C[[#This Row],[Quantity]])-Orders_C[[#This Row],[Discount]]+Orders_C[[#This Row],[Tax]]</f>
        <v>223.65</v>
      </c>
      <c r="AD294" t="str">
        <f>IF(COUNTIF(Orders_C[[#All],[Customer_ID]],Orders_C[[#This Row],[Customer_ID]])&gt;1,"Repeat","New")</f>
        <v>Repeat</v>
      </c>
      <c r="AE294" t="str" cm="1">
        <f t="array" ref="AE294">_xlfn.XLOOKUP(Orders_C[[#This Row],[Store_ID]],Stores_c[[#All],[Store_ID]],Stores_c[[#All],[City]])</f>
        <v>East Johnport</v>
      </c>
      <c r="AF294" t="str" cm="1">
        <f t="array" ref="AF294">_xlfn.XLOOKUP(Orders_C[[#This Row],[Store_ID]],Stores_c[[#All],[Store_ID]],Stores_c[[#All],[Manager_Name]])</f>
        <v>Mr. Matthew Murillo III</v>
      </c>
      <c r="AG294" t="str" cm="1">
        <f t="array" ref="AG294">_xlfn.XLOOKUP(Orders_C[[#This Row],[Store_ID]],Stores_c[[#All],[Store_ID]],Stores_c[[#All],[Store_Type]])</f>
        <v>Street</v>
      </c>
    </row>
    <row r="295" spans="1:33" x14ac:dyDescent="0.25">
      <c r="A295">
        <v>9829</v>
      </c>
      <c r="B295" s="1">
        <v>45915</v>
      </c>
      <c r="C295" s="2">
        <v>0.52104166666666663</v>
      </c>
      <c r="D295">
        <v>1603</v>
      </c>
      <c r="E295">
        <v>210</v>
      </c>
      <c r="F295">
        <v>549</v>
      </c>
      <c r="G295">
        <v>312</v>
      </c>
      <c r="H295">
        <v>1</v>
      </c>
      <c r="I295">
        <v>213</v>
      </c>
      <c r="J295">
        <v>0</v>
      </c>
      <c r="K295">
        <v>10.65</v>
      </c>
      <c r="L295">
        <v>223.65</v>
      </c>
      <c r="M295" t="s">
        <v>18</v>
      </c>
      <c r="N295" t="s">
        <v>22</v>
      </c>
      <c r="O295">
        <v>30</v>
      </c>
      <c r="P295">
        <v>3</v>
      </c>
      <c r="Q295" t="s">
        <v>3852</v>
      </c>
      <c r="R295">
        <v>507</v>
      </c>
      <c r="S295" s="3">
        <v>0</v>
      </c>
      <c r="T295" s="6">
        <v>95.850000000000009</v>
      </c>
      <c r="U295" t="s">
        <v>6335</v>
      </c>
      <c r="V295">
        <v>2025</v>
      </c>
      <c r="W295" t="s">
        <v>6329</v>
      </c>
      <c r="X295" t="str">
        <f>_xlfn.XLOOKUP(Orders_C[[#This Row],[Product_ID]],Products_C[Product_ID],Products_C[Product_Name])</f>
        <v>Veg Burger</v>
      </c>
      <c r="Y295" t="str">
        <f>_xlfn.XLOOKUP(Orders_C[[#This Row],[Product_ID]],Products_C[Product_ID],Products_C[Category])</f>
        <v>Burger</v>
      </c>
      <c r="Z295" t="str">
        <f>_xlfn.XLOOKUP(Orders_C[[#This Row],[Store_ID]],Stores_c[Store_ID],Stores_c[City])</f>
        <v>East William</v>
      </c>
      <c r="AA295" t="str">
        <f>_xlfn.XLOOKUP(Orders_C[[#This Row],[Customer_ID]],Customers_c[Customer_ID],Customers_c[Customer_Name])</f>
        <v>Blake Lopez</v>
      </c>
      <c r="AB295" s="6">
        <f>Orders_C[[#This Row],[Quantity]]*Orders_C[[#This Row],[Unit_Price]]*(1-Orders_C[[#This Row],[Discount %]])+Orders_C[[#This Row],[Tax]]</f>
        <v>223.65</v>
      </c>
      <c r="AC295" s="9">
        <f>(Orders_C[[#This Row],[Unit_Price]]*Orders_C[[#This Row],[Quantity]])-Orders_C[[#This Row],[Discount]]+Orders_C[[#This Row],[Tax]]</f>
        <v>223.65</v>
      </c>
      <c r="AD295" t="str">
        <f>IF(COUNTIF(Orders_C[[#All],[Customer_ID]],Orders_C[[#This Row],[Customer_ID]])&gt;1,"Repeat","New")</f>
        <v>Repeat</v>
      </c>
      <c r="AE295" t="str" cm="1">
        <f t="array" ref="AE295">_xlfn.XLOOKUP(Orders_C[[#This Row],[Store_ID]],Stores_c[[#All],[Store_ID]],Stores_c[[#All],[City]])</f>
        <v>East William</v>
      </c>
      <c r="AF295" t="str" cm="1">
        <f t="array" ref="AF295">_xlfn.XLOOKUP(Orders_C[[#This Row],[Store_ID]],Stores_c[[#All],[Store_ID]],Stores_c[[#All],[Manager_Name]])</f>
        <v>Victoria Butler</v>
      </c>
      <c r="AG295" t="str" cm="1">
        <f t="array" ref="AG295">_xlfn.XLOOKUP(Orders_C[[#This Row],[Store_ID]],Stores_c[[#All],[Store_ID]],Stores_c[[#All],[Store_Type]])</f>
        <v>Drive-Thru</v>
      </c>
    </row>
    <row r="296" spans="1:33" x14ac:dyDescent="0.25">
      <c r="A296">
        <v>9640</v>
      </c>
      <c r="B296" s="1">
        <v>45717</v>
      </c>
      <c r="C296" s="2">
        <v>0.18314814814814814</v>
      </c>
      <c r="D296">
        <v>1710</v>
      </c>
      <c r="E296">
        <v>202</v>
      </c>
      <c r="F296">
        <v>471</v>
      </c>
      <c r="G296">
        <v>329</v>
      </c>
      <c r="H296">
        <v>1</v>
      </c>
      <c r="I296">
        <v>236</v>
      </c>
      <c r="J296">
        <v>10</v>
      </c>
      <c r="K296">
        <v>11.8</v>
      </c>
      <c r="L296">
        <v>237.8</v>
      </c>
      <c r="M296" t="s">
        <v>18</v>
      </c>
      <c r="N296" t="s">
        <v>23</v>
      </c>
      <c r="O296">
        <v>17</v>
      </c>
      <c r="P296">
        <v>1</v>
      </c>
      <c r="Q296" t="s">
        <v>3663</v>
      </c>
      <c r="R296">
        <v>510</v>
      </c>
      <c r="S296" s="3">
        <v>0.1</v>
      </c>
      <c r="T296" s="6">
        <v>96.200000000000017</v>
      </c>
      <c r="U296" t="s">
        <v>6334</v>
      </c>
      <c r="V296">
        <v>2025</v>
      </c>
      <c r="W296" t="s">
        <v>6333</v>
      </c>
      <c r="X296" t="str">
        <f>_xlfn.XLOOKUP(Orders_C[[#This Row],[Product_ID]],Products_C[Product_ID],Products_C[Product_Name])</f>
        <v>Rice Bowl</v>
      </c>
      <c r="Y296" t="str">
        <f>_xlfn.XLOOKUP(Orders_C[[#This Row],[Product_ID]],Products_C[Product_ID],Products_C[Category])</f>
        <v>Dessert</v>
      </c>
      <c r="Z296" t="str">
        <f>_xlfn.XLOOKUP(Orders_C[[#This Row],[Store_ID]],Stores_c[Store_ID],Stores_c[City])</f>
        <v>Rebekahside</v>
      </c>
      <c r="AA296" t="str">
        <f>_xlfn.XLOOKUP(Orders_C[[#This Row],[Customer_ID]],Customers_c[Customer_ID],Customers_c[Customer_Name])</f>
        <v>Paul Howard</v>
      </c>
      <c r="AB296" s="6">
        <f>Orders_C[[#This Row],[Quantity]]*Orders_C[[#This Row],[Unit_Price]]*(1-Orders_C[[#This Row],[Discount %]])+Orders_C[[#This Row],[Tax]]</f>
        <v>224.20000000000002</v>
      </c>
      <c r="AC296" s="9">
        <f>(Orders_C[[#This Row],[Unit_Price]]*Orders_C[[#This Row],[Quantity]])-Orders_C[[#This Row],[Discount]]+Orders_C[[#This Row],[Tax]]</f>
        <v>237.8</v>
      </c>
      <c r="AD296" t="str">
        <f>IF(COUNTIF(Orders_C[[#All],[Customer_ID]],Orders_C[[#This Row],[Customer_ID]])&gt;1,"Repeat","New")</f>
        <v>Repeat</v>
      </c>
      <c r="AE296" t="str" cm="1">
        <f t="array" ref="AE296">_xlfn.XLOOKUP(Orders_C[[#This Row],[Store_ID]],Stores_c[[#All],[Store_ID]],Stores_c[[#All],[City]])</f>
        <v>Rebekahside</v>
      </c>
      <c r="AF296" t="str" cm="1">
        <f t="array" ref="AF296">_xlfn.XLOOKUP(Orders_C[[#This Row],[Store_ID]],Stores_c[[#All],[Store_ID]],Stores_c[[#All],[Manager_Name]])</f>
        <v>Mark Ray</v>
      </c>
      <c r="AG296" t="str" cm="1">
        <f t="array" ref="AG296">_xlfn.XLOOKUP(Orders_C[[#This Row],[Store_ID]],Stores_c[[#All],[Store_ID]],Stores_c[[#All],[Store_Type]])</f>
        <v>Drive-Thru</v>
      </c>
    </row>
    <row r="297" spans="1:33" x14ac:dyDescent="0.25">
      <c r="A297">
        <v>9673</v>
      </c>
      <c r="B297" s="1">
        <v>45904</v>
      </c>
      <c r="C297" s="2">
        <v>0.14954861111111112</v>
      </c>
      <c r="D297">
        <v>1140</v>
      </c>
      <c r="E297">
        <v>222</v>
      </c>
      <c r="F297">
        <v>487</v>
      </c>
      <c r="G297">
        <v>316</v>
      </c>
      <c r="H297">
        <v>1</v>
      </c>
      <c r="I297">
        <v>236</v>
      </c>
      <c r="J297">
        <v>10</v>
      </c>
      <c r="K297">
        <v>11.8</v>
      </c>
      <c r="L297">
        <v>237.8</v>
      </c>
      <c r="M297" t="s">
        <v>19</v>
      </c>
      <c r="N297" t="s">
        <v>21</v>
      </c>
      <c r="O297">
        <v>34</v>
      </c>
      <c r="P297">
        <v>5</v>
      </c>
      <c r="Q297" t="s">
        <v>3696</v>
      </c>
      <c r="R297">
        <v>502</v>
      </c>
      <c r="S297" s="3">
        <v>0.1</v>
      </c>
      <c r="T297" s="6">
        <v>96.200000000000017</v>
      </c>
      <c r="U297" t="s">
        <v>6335</v>
      </c>
      <c r="V297">
        <v>2025</v>
      </c>
      <c r="W297" t="s">
        <v>6329</v>
      </c>
      <c r="X297" t="str">
        <f>_xlfn.XLOOKUP(Orders_C[[#This Row],[Product_ID]],Products_C[Product_ID],Products_C[Product_Name])</f>
        <v>Popcorn Chicken</v>
      </c>
      <c r="Y297" t="str">
        <f>_xlfn.XLOOKUP(Orders_C[[#This Row],[Product_ID]],Products_C[Product_ID],Products_C[Category])</f>
        <v>Dessert</v>
      </c>
      <c r="Z297" t="str">
        <f>_xlfn.XLOOKUP(Orders_C[[#This Row],[Store_ID]],Stores_c[Store_ID],Stores_c[City])</f>
        <v>New Steven</v>
      </c>
      <c r="AA297" t="str">
        <f>_xlfn.XLOOKUP(Orders_C[[#This Row],[Customer_ID]],Customers_c[Customer_ID],Customers_c[Customer_Name])</f>
        <v>Juan Davis</v>
      </c>
      <c r="AB297" s="6">
        <f>Orders_C[[#This Row],[Quantity]]*Orders_C[[#This Row],[Unit_Price]]*(1-Orders_C[[#This Row],[Discount %]])+Orders_C[[#This Row],[Tax]]</f>
        <v>224.20000000000002</v>
      </c>
      <c r="AC297" s="9">
        <f>(Orders_C[[#This Row],[Unit_Price]]*Orders_C[[#This Row],[Quantity]])-Orders_C[[#This Row],[Discount]]+Orders_C[[#This Row],[Tax]]</f>
        <v>237.8</v>
      </c>
      <c r="AD297" t="str">
        <f>IF(COUNTIF(Orders_C[[#All],[Customer_ID]],Orders_C[[#This Row],[Customer_ID]])&gt;1,"Repeat","New")</f>
        <v>Repeat</v>
      </c>
      <c r="AE297" t="str" cm="1">
        <f t="array" ref="AE297">_xlfn.XLOOKUP(Orders_C[[#This Row],[Store_ID]],Stores_c[[#All],[Store_ID]],Stores_c[[#All],[City]])</f>
        <v>New Steven</v>
      </c>
      <c r="AF297" t="str" cm="1">
        <f t="array" ref="AF297">_xlfn.XLOOKUP(Orders_C[[#This Row],[Store_ID]],Stores_c[[#All],[Store_ID]],Stores_c[[#All],[Manager_Name]])</f>
        <v>Terri Martinez</v>
      </c>
      <c r="AG297" t="str" cm="1">
        <f t="array" ref="AG297">_xlfn.XLOOKUP(Orders_C[[#This Row],[Store_ID]],Stores_c[[#All],[Store_ID]],Stores_c[[#All],[Store_Type]])</f>
        <v>Drive-Thru</v>
      </c>
    </row>
    <row r="298" spans="1:33" x14ac:dyDescent="0.25">
      <c r="A298">
        <v>9971</v>
      </c>
      <c r="B298" s="1">
        <v>45790</v>
      </c>
      <c r="C298" s="2">
        <v>0.59157407407407403</v>
      </c>
      <c r="D298">
        <v>1309</v>
      </c>
      <c r="E298">
        <v>221</v>
      </c>
      <c r="F298">
        <v>547</v>
      </c>
      <c r="G298">
        <v>328</v>
      </c>
      <c r="H298">
        <v>1</v>
      </c>
      <c r="I298">
        <v>248</v>
      </c>
      <c r="J298">
        <v>15</v>
      </c>
      <c r="K298">
        <v>12.4</v>
      </c>
      <c r="L298">
        <v>245.4</v>
      </c>
      <c r="M298" t="s">
        <v>19</v>
      </c>
      <c r="N298" t="s">
        <v>21</v>
      </c>
      <c r="O298">
        <v>24</v>
      </c>
      <c r="P298">
        <v>4</v>
      </c>
      <c r="Q298" t="s">
        <v>3994</v>
      </c>
      <c r="R298">
        <v>503</v>
      </c>
      <c r="S298" s="3">
        <v>0.15</v>
      </c>
      <c r="T298" s="6">
        <v>96.600000000000023</v>
      </c>
      <c r="U298" t="s">
        <v>6339</v>
      </c>
      <c r="V298">
        <v>2025</v>
      </c>
      <c r="W298" t="s">
        <v>6329</v>
      </c>
      <c r="X298" t="str">
        <f>_xlfn.XLOOKUP(Orders_C[[#This Row],[Product_ID]],Products_C[Product_ID],Products_C[Product_Name])</f>
        <v>Rice Bowl</v>
      </c>
      <c r="Y298" t="str">
        <f>_xlfn.XLOOKUP(Orders_C[[#This Row],[Product_ID]],Products_C[Product_ID],Products_C[Category])</f>
        <v>Burger</v>
      </c>
      <c r="Z298" t="str">
        <f>_xlfn.XLOOKUP(Orders_C[[#This Row],[Store_ID]],Stores_c[Store_ID],Stores_c[City])</f>
        <v>Port Barbarabury</v>
      </c>
      <c r="AA298" t="str">
        <f>_xlfn.XLOOKUP(Orders_C[[#This Row],[Customer_ID]],Customers_c[Customer_ID],Customers_c[Customer_Name])</f>
        <v>Matthew Taylor</v>
      </c>
      <c r="AB298" s="6">
        <f>Orders_C[[#This Row],[Quantity]]*Orders_C[[#This Row],[Unit_Price]]*(1-Orders_C[[#This Row],[Discount %]])+Orders_C[[#This Row],[Tax]]</f>
        <v>223.2</v>
      </c>
      <c r="AC298" s="9">
        <f>(Orders_C[[#This Row],[Unit_Price]]*Orders_C[[#This Row],[Quantity]])-Orders_C[[#This Row],[Discount]]+Orders_C[[#This Row],[Tax]]</f>
        <v>245.4</v>
      </c>
      <c r="AD298" t="str">
        <f>IF(COUNTIF(Orders_C[[#All],[Customer_ID]],Orders_C[[#This Row],[Customer_ID]])&gt;1,"Repeat","New")</f>
        <v>Repeat</v>
      </c>
      <c r="AE298" t="str" cm="1">
        <f t="array" ref="AE298">_xlfn.XLOOKUP(Orders_C[[#This Row],[Store_ID]],Stores_c[[#All],[Store_ID]],Stores_c[[#All],[City]])</f>
        <v>Port Barbarabury</v>
      </c>
      <c r="AF298" t="str" cm="1">
        <f t="array" ref="AF298">_xlfn.XLOOKUP(Orders_C[[#This Row],[Store_ID]],Stores_c[[#All],[Store_ID]],Stores_c[[#All],[Manager_Name]])</f>
        <v>Edward Nguyen</v>
      </c>
      <c r="AG298" t="str" cm="1">
        <f t="array" ref="AG298">_xlfn.XLOOKUP(Orders_C[[#This Row],[Store_ID]],Stores_c[[#All],[Store_ID]],Stores_c[[#All],[Store_Type]])</f>
        <v>Street</v>
      </c>
    </row>
    <row r="299" spans="1:33" x14ac:dyDescent="0.25">
      <c r="A299">
        <v>8325</v>
      </c>
      <c r="B299" s="1">
        <v>46000</v>
      </c>
      <c r="C299" s="2">
        <v>0.28569444444444442</v>
      </c>
      <c r="D299">
        <v>1858</v>
      </c>
      <c r="E299">
        <v>214</v>
      </c>
      <c r="F299">
        <v>470</v>
      </c>
      <c r="G299">
        <v>328</v>
      </c>
      <c r="H299">
        <v>1</v>
      </c>
      <c r="I299">
        <v>237</v>
      </c>
      <c r="J299">
        <v>10</v>
      </c>
      <c r="K299">
        <v>11.85</v>
      </c>
      <c r="L299">
        <v>238.85</v>
      </c>
      <c r="M299" t="s">
        <v>18</v>
      </c>
      <c r="N299" t="s">
        <v>23</v>
      </c>
      <c r="O299">
        <v>21</v>
      </c>
      <c r="P299">
        <v>2</v>
      </c>
      <c r="Q299" t="s">
        <v>2348</v>
      </c>
      <c r="R299">
        <v>507</v>
      </c>
      <c r="S299" s="3">
        <v>0.1</v>
      </c>
      <c r="T299" s="6">
        <v>96.65</v>
      </c>
      <c r="U299" t="s">
        <v>6328</v>
      </c>
      <c r="V299">
        <v>2025</v>
      </c>
      <c r="W299" t="s">
        <v>6329</v>
      </c>
      <c r="X299" t="str">
        <f>_xlfn.XLOOKUP(Orders_C[[#This Row],[Product_ID]],Products_C[Product_ID],Products_C[Product_Name])</f>
        <v>Rice Bowl</v>
      </c>
      <c r="Y299" t="str">
        <f>_xlfn.XLOOKUP(Orders_C[[#This Row],[Product_ID]],Products_C[Product_ID],Products_C[Category])</f>
        <v>Burger</v>
      </c>
      <c r="Z299" t="str">
        <f>_xlfn.XLOOKUP(Orders_C[[#This Row],[Store_ID]],Stores_c[Store_ID],Stores_c[City])</f>
        <v>New Robert</v>
      </c>
      <c r="AA299" t="str">
        <f>_xlfn.XLOOKUP(Orders_C[[#This Row],[Customer_ID]],Customers_c[Customer_ID],Customers_c[Customer_Name])</f>
        <v>Wayne Smith</v>
      </c>
      <c r="AB299" s="6">
        <f>Orders_C[[#This Row],[Quantity]]*Orders_C[[#This Row],[Unit_Price]]*(1-Orders_C[[#This Row],[Discount %]])+Orders_C[[#This Row],[Tax]]</f>
        <v>225.15</v>
      </c>
      <c r="AC299" s="9">
        <f>(Orders_C[[#This Row],[Unit_Price]]*Orders_C[[#This Row],[Quantity]])-Orders_C[[#This Row],[Discount]]+Orders_C[[#This Row],[Tax]]</f>
        <v>238.85</v>
      </c>
      <c r="AD299" t="str">
        <f>IF(COUNTIF(Orders_C[[#All],[Customer_ID]],Orders_C[[#This Row],[Customer_ID]])&gt;1,"Repeat","New")</f>
        <v>Repeat</v>
      </c>
      <c r="AE299" t="str" cm="1">
        <f t="array" ref="AE299">_xlfn.XLOOKUP(Orders_C[[#This Row],[Store_ID]],Stores_c[[#All],[Store_ID]],Stores_c[[#All],[City]])</f>
        <v>New Robert</v>
      </c>
      <c r="AF299" t="str" cm="1">
        <f t="array" ref="AF299">_xlfn.XLOOKUP(Orders_C[[#This Row],[Store_ID]],Stores_c[[#All],[Store_ID]],Stores_c[[#All],[Manager_Name]])</f>
        <v>Krista Webb</v>
      </c>
      <c r="AG299" t="str" cm="1">
        <f t="array" ref="AG299">_xlfn.XLOOKUP(Orders_C[[#This Row],[Store_ID]],Stores_c[[#All],[Store_ID]],Stores_c[[#All],[Store_Type]])</f>
        <v>Drive-Thru</v>
      </c>
    </row>
    <row r="300" spans="1:33" x14ac:dyDescent="0.25">
      <c r="A300">
        <v>6888</v>
      </c>
      <c r="B300" s="1">
        <v>45706</v>
      </c>
      <c r="C300" s="2">
        <v>0.93938657407407411</v>
      </c>
      <c r="D300">
        <v>1015</v>
      </c>
      <c r="E300">
        <v>215</v>
      </c>
      <c r="F300">
        <v>424</v>
      </c>
      <c r="G300">
        <v>310</v>
      </c>
      <c r="H300">
        <v>1</v>
      </c>
      <c r="I300">
        <v>226</v>
      </c>
      <c r="J300">
        <v>5</v>
      </c>
      <c r="K300">
        <v>11.3</v>
      </c>
      <c r="L300">
        <v>232.3</v>
      </c>
      <c r="M300" t="s">
        <v>18</v>
      </c>
      <c r="N300" t="s">
        <v>22</v>
      </c>
      <c r="O300">
        <v>19</v>
      </c>
      <c r="P300">
        <v>5</v>
      </c>
      <c r="Q300" t="s">
        <v>911</v>
      </c>
      <c r="R300">
        <v>504</v>
      </c>
      <c r="S300" s="3">
        <v>0.05</v>
      </c>
      <c r="T300" s="6">
        <v>96.700000000000017</v>
      </c>
      <c r="U300" t="s">
        <v>6338</v>
      </c>
      <c r="V300">
        <v>2025</v>
      </c>
      <c r="W300" t="s">
        <v>6333</v>
      </c>
      <c r="X300" t="str">
        <f>_xlfn.XLOOKUP(Orders_C[[#This Row],[Product_ID]],Products_C[Product_ID],Products_C[Product_Name])</f>
        <v>Chicken Bucket</v>
      </c>
      <c r="Y300" t="str">
        <f>_xlfn.XLOOKUP(Orders_C[[#This Row],[Product_ID]],Products_C[Product_ID],Products_C[Category])</f>
        <v>Chicken</v>
      </c>
      <c r="Z300" t="str">
        <f>_xlfn.XLOOKUP(Orders_C[[#This Row],[Store_ID]],Stores_c[Store_ID],Stores_c[City])</f>
        <v>Sallyburgh</v>
      </c>
      <c r="AA300" t="str">
        <f>_xlfn.XLOOKUP(Orders_C[[#This Row],[Customer_ID]],Customers_c[Customer_ID],Customers_c[Customer_Name])</f>
        <v>William Hammond</v>
      </c>
      <c r="AB300" s="6">
        <f>Orders_C[[#This Row],[Quantity]]*Orders_C[[#This Row],[Unit_Price]]*(1-Orders_C[[#This Row],[Discount %]])+Orders_C[[#This Row],[Tax]]</f>
        <v>226</v>
      </c>
      <c r="AC300" s="9">
        <f>(Orders_C[[#This Row],[Unit_Price]]*Orders_C[[#This Row],[Quantity]])-Orders_C[[#This Row],[Discount]]+Orders_C[[#This Row],[Tax]]</f>
        <v>232.3</v>
      </c>
      <c r="AD300" t="str">
        <f>IF(COUNTIF(Orders_C[[#All],[Customer_ID]],Orders_C[[#This Row],[Customer_ID]])&gt;1,"Repeat","New")</f>
        <v>Repeat</v>
      </c>
      <c r="AE300" t="str" cm="1">
        <f t="array" ref="AE300">_xlfn.XLOOKUP(Orders_C[[#This Row],[Store_ID]],Stores_c[[#All],[Store_ID]],Stores_c[[#All],[City]])</f>
        <v>Sallyburgh</v>
      </c>
      <c r="AF300" t="str" cm="1">
        <f t="array" ref="AF300">_xlfn.XLOOKUP(Orders_C[[#This Row],[Store_ID]],Stores_c[[#All],[Store_ID]],Stores_c[[#All],[Manager_Name]])</f>
        <v>Benjamin Mccoy</v>
      </c>
      <c r="AG300" t="str" cm="1">
        <f t="array" ref="AG300">_xlfn.XLOOKUP(Orders_C[[#This Row],[Store_ID]],Stores_c[[#All],[Store_ID]],Stores_c[[#All],[Store_Type]])</f>
        <v>Drive-Thru</v>
      </c>
    </row>
    <row r="301" spans="1:33" x14ac:dyDescent="0.25">
      <c r="A301">
        <v>10510</v>
      </c>
      <c r="B301" s="1">
        <v>45925</v>
      </c>
      <c r="C301" s="2">
        <v>0.9428819444444444</v>
      </c>
      <c r="D301">
        <v>1170</v>
      </c>
      <c r="E301">
        <v>222</v>
      </c>
      <c r="F301">
        <v>496</v>
      </c>
      <c r="G301">
        <v>322</v>
      </c>
      <c r="H301">
        <v>1</v>
      </c>
      <c r="I301">
        <v>226</v>
      </c>
      <c r="J301">
        <v>5</v>
      </c>
      <c r="K301">
        <v>11.3</v>
      </c>
      <c r="L301">
        <v>232.3</v>
      </c>
      <c r="M301" t="s">
        <v>18</v>
      </c>
      <c r="N301" t="s">
        <v>22</v>
      </c>
      <c r="O301">
        <v>16</v>
      </c>
      <c r="P301">
        <v>5</v>
      </c>
      <c r="Q301" t="s">
        <v>4533</v>
      </c>
      <c r="R301">
        <v>510</v>
      </c>
      <c r="S301" s="3">
        <v>0.05</v>
      </c>
      <c r="T301" s="6">
        <v>96.700000000000017</v>
      </c>
      <c r="U301" t="s">
        <v>6335</v>
      </c>
      <c r="V301">
        <v>2025</v>
      </c>
      <c r="W301" t="s">
        <v>6333</v>
      </c>
      <c r="X301" t="str">
        <f>_xlfn.XLOOKUP(Orders_C[[#This Row],[Product_ID]],Products_C[Product_ID],Products_C[Product_Name])</f>
        <v>Veg Burger</v>
      </c>
      <c r="Y301" t="str">
        <f>_xlfn.XLOOKUP(Orders_C[[#This Row],[Product_ID]],Products_C[Product_ID],Products_C[Category])</f>
        <v>Burger</v>
      </c>
      <c r="Z301" t="str">
        <f>_xlfn.XLOOKUP(Orders_C[[#This Row],[Store_ID]],Stores_c[Store_ID],Stores_c[City])</f>
        <v>New Steven</v>
      </c>
      <c r="AA301" t="str">
        <f>_xlfn.XLOOKUP(Orders_C[[#This Row],[Customer_ID]],Customers_c[Customer_ID],Customers_c[Customer_Name])</f>
        <v>Emily Price</v>
      </c>
      <c r="AB301" s="6">
        <f>Orders_C[[#This Row],[Quantity]]*Orders_C[[#This Row],[Unit_Price]]*(1-Orders_C[[#This Row],[Discount %]])+Orders_C[[#This Row],[Tax]]</f>
        <v>226</v>
      </c>
      <c r="AC301" s="9">
        <f>(Orders_C[[#This Row],[Unit_Price]]*Orders_C[[#This Row],[Quantity]])-Orders_C[[#This Row],[Discount]]+Orders_C[[#This Row],[Tax]]</f>
        <v>232.3</v>
      </c>
      <c r="AD301" t="str">
        <f>IF(COUNTIF(Orders_C[[#All],[Customer_ID]],Orders_C[[#This Row],[Customer_ID]])&gt;1,"Repeat","New")</f>
        <v>Repeat</v>
      </c>
      <c r="AE301" t="str" cm="1">
        <f t="array" ref="AE301">_xlfn.XLOOKUP(Orders_C[[#This Row],[Store_ID]],Stores_c[[#All],[Store_ID]],Stores_c[[#All],[City]])</f>
        <v>New Steven</v>
      </c>
      <c r="AF301" t="str" cm="1">
        <f t="array" ref="AF301">_xlfn.XLOOKUP(Orders_C[[#This Row],[Store_ID]],Stores_c[[#All],[Store_ID]],Stores_c[[#All],[Manager_Name]])</f>
        <v>Terri Martinez</v>
      </c>
      <c r="AG301" t="str" cm="1">
        <f t="array" ref="AG301">_xlfn.XLOOKUP(Orders_C[[#This Row],[Store_ID]],Stores_c[[#All],[Store_ID]],Stores_c[[#All],[Store_Type]])</f>
        <v>Drive-Thru</v>
      </c>
    </row>
    <row r="302" spans="1:33" x14ac:dyDescent="0.25">
      <c r="A302">
        <v>8382</v>
      </c>
      <c r="B302" s="1">
        <v>45961</v>
      </c>
      <c r="C302" s="2">
        <v>0.51947916666666671</v>
      </c>
      <c r="D302">
        <v>1152</v>
      </c>
      <c r="E302">
        <v>201</v>
      </c>
      <c r="F302">
        <v>508</v>
      </c>
      <c r="G302">
        <v>338</v>
      </c>
      <c r="H302">
        <v>1</v>
      </c>
      <c r="I302">
        <v>215</v>
      </c>
      <c r="J302">
        <v>0</v>
      </c>
      <c r="K302">
        <v>10.75</v>
      </c>
      <c r="L302">
        <v>225.75</v>
      </c>
      <c r="M302" t="s">
        <v>20</v>
      </c>
      <c r="N302" t="s">
        <v>22</v>
      </c>
      <c r="O302">
        <v>27</v>
      </c>
      <c r="P302">
        <v>5</v>
      </c>
      <c r="Q302" t="s">
        <v>2405</v>
      </c>
      <c r="R302">
        <v>505</v>
      </c>
      <c r="S302" s="3">
        <v>0</v>
      </c>
      <c r="T302" s="6">
        <v>96.75</v>
      </c>
      <c r="U302" t="s">
        <v>6332</v>
      </c>
      <c r="V302">
        <v>2025</v>
      </c>
      <c r="W302" t="s">
        <v>6329</v>
      </c>
      <c r="X302" t="str">
        <f>_xlfn.XLOOKUP(Orders_C[[#This Row],[Product_ID]],Products_C[Product_ID],Products_C[Product_Name])</f>
        <v>Chicken Wings</v>
      </c>
      <c r="Y302" t="str">
        <f>_xlfn.XLOOKUP(Orders_C[[#This Row],[Product_ID]],Products_C[Product_ID],Products_C[Category])</f>
        <v>Burger</v>
      </c>
      <c r="Z302" t="str">
        <f>_xlfn.XLOOKUP(Orders_C[[#This Row],[Store_ID]],Stores_c[Store_ID],Stores_c[City])</f>
        <v>Lake Nicholasburgh</v>
      </c>
      <c r="AA302" t="str">
        <f>_xlfn.XLOOKUP(Orders_C[[#This Row],[Customer_ID]],Customers_c[Customer_ID],Customers_c[Customer_Name])</f>
        <v>Emily Huff</v>
      </c>
      <c r="AB302" s="6">
        <f>Orders_C[[#This Row],[Quantity]]*Orders_C[[#This Row],[Unit_Price]]*(1-Orders_C[[#This Row],[Discount %]])+Orders_C[[#This Row],[Tax]]</f>
        <v>225.75</v>
      </c>
      <c r="AC302" s="9">
        <f>(Orders_C[[#This Row],[Unit_Price]]*Orders_C[[#This Row],[Quantity]])-Orders_C[[#This Row],[Discount]]+Orders_C[[#This Row],[Tax]]</f>
        <v>225.75</v>
      </c>
      <c r="AD302" t="str">
        <f>IF(COUNTIF(Orders_C[[#All],[Customer_ID]],Orders_C[[#This Row],[Customer_ID]])&gt;1,"Repeat","New")</f>
        <v>Repeat</v>
      </c>
      <c r="AE302" t="str" cm="1">
        <f t="array" ref="AE302">_xlfn.XLOOKUP(Orders_C[[#This Row],[Store_ID]],Stores_c[[#All],[Store_ID]],Stores_c[[#All],[City]])</f>
        <v>Lake Nicholasburgh</v>
      </c>
      <c r="AF302" t="str" cm="1">
        <f t="array" ref="AF302">_xlfn.XLOOKUP(Orders_C[[#This Row],[Store_ID]],Stores_c[[#All],[Store_ID]],Stores_c[[#All],[Manager_Name]])</f>
        <v>Maurice Garcia</v>
      </c>
      <c r="AG302" t="str" cm="1">
        <f t="array" ref="AG302">_xlfn.XLOOKUP(Orders_C[[#This Row],[Store_ID]],Stores_c[[#All],[Store_ID]],Stores_c[[#All],[Store_Type]])</f>
        <v>Mall</v>
      </c>
    </row>
    <row r="303" spans="1:33" x14ac:dyDescent="0.25">
      <c r="A303">
        <v>7086</v>
      </c>
      <c r="B303" s="1">
        <v>46043</v>
      </c>
      <c r="C303" s="2">
        <v>0.62096064814814811</v>
      </c>
      <c r="D303">
        <v>1992</v>
      </c>
      <c r="E303">
        <v>213</v>
      </c>
      <c r="F303">
        <v>417</v>
      </c>
      <c r="G303">
        <v>308</v>
      </c>
      <c r="H303">
        <v>1</v>
      </c>
      <c r="I303">
        <v>249</v>
      </c>
      <c r="J303">
        <v>15</v>
      </c>
      <c r="K303">
        <v>12.45</v>
      </c>
      <c r="L303">
        <v>246.45</v>
      </c>
      <c r="M303" t="s">
        <v>18</v>
      </c>
      <c r="N303" t="s">
        <v>23</v>
      </c>
      <c r="O303">
        <v>26</v>
      </c>
      <c r="P303">
        <v>2</v>
      </c>
      <c r="Q303" t="s">
        <v>1109</v>
      </c>
      <c r="R303">
        <v>503</v>
      </c>
      <c r="S303" s="3">
        <v>0.15</v>
      </c>
      <c r="T303" s="6">
        <v>97.049999999999983</v>
      </c>
      <c r="U303" t="s">
        <v>6330</v>
      </c>
      <c r="V303">
        <v>2026</v>
      </c>
      <c r="W303" t="s">
        <v>6329</v>
      </c>
      <c r="X303" t="str">
        <f>_xlfn.XLOOKUP(Orders_C[[#This Row],[Product_ID]],Products_C[Product_ID],Products_C[Product_Name])</f>
        <v>Zinger Burger</v>
      </c>
      <c r="Y303" t="str">
        <f>_xlfn.XLOOKUP(Orders_C[[#This Row],[Product_ID]],Products_C[Product_ID],Products_C[Category])</f>
        <v>Beverage</v>
      </c>
      <c r="Z303" t="str">
        <f>_xlfn.XLOOKUP(Orders_C[[#This Row],[Store_ID]],Stores_c[Store_ID],Stores_c[City])</f>
        <v>Lake Kristashire</v>
      </c>
      <c r="AA303" t="str">
        <f>_xlfn.XLOOKUP(Orders_C[[#This Row],[Customer_ID]],Customers_c[Customer_ID],Customers_c[Customer_Name])</f>
        <v>Justin Mathews</v>
      </c>
      <c r="AB303" s="6">
        <f>Orders_C[[#This Row],[Quantity]]*Orders_C[[#This Row],[Unit_Price]]*(1-Orders_C[[#This Row],[Discount %]])+Orders_C[[#This Row],[Tax]]</f>
        <v>224.1</v>
      </c>
      <c r="AC303" s="9">
        <f>(Orders_C[[#This Row],[Unit_Price]]*Orders_C[[#This Row],[Quantity]])-Orders_C[[#This Row],[Discount]]+Orders_C[[#This Row],[Tax]]</f>
        <v>246.45</v>
      </c>
      <c r="AD303" t="str">
        <f>IF(COUNTIF(Orders_C[[#All],[Customer_ID]],Orders_C[[#This Row],[Customer_ID]])&gt;1,"Repeat","New")</f>
        <v>Repeat</v>
      </c>
      <c r="AE303" t="str" cm="1">
        <f t="array" ref="AE303">_xlfn.XLOOKUP(Orders_C[[#This Row],[Store_ID]],Stores_c[[#All],[Store_ID]],Stores_c[[#All],[City]])</f>
        <v>Lake Kristashire</v>
      </c>
      <c r="AF303" t="str" cm="1">
        <f t="array" ref="AF303">_xlfn.XLOOKUP(Orders_C[[#This Row],[Store_ID]],Stores_c[[#All],[Store_ID]],Stores_c[[#All],[Manager_Name]])</f>
        <v>Andrea Daugherty</v>
      </c>
      <c r="AG303" t="str" cm="1">
        <f t="array" ref="AG303">_xlfn.XLOOKUP(Orders_C[[#This Row],[Store_ID]],Stores_c[[#All],[Store_ID]],Stores_c[[#All],[Store_Type]])</f>
        <v>Mall</v>
      </c>
    </row>
    <row r="304" spans="1:33" x14ac:dyDescent="0.25">
      <c r="A304">
        <v>8542</v>
      </c>
      <c r="B304" s="1">
        <v>45810</v>
      </c>
      <c r="C304" s="2">
        <v>0.80500000000000005</v>
      </c>
      <c r="D304">
        <v>1937</v>
      </c>
      <c r="E304">
        <v>218</v>
      </c>
      <c r="F304">
        <v>468</v>
      </c>
      <c r="G304">
        <v>309</v>
      </c>
      <c r="H304">
        <v>1</v>
      </c>
      <c r="I304">
        <v>238</v>
      </c>
      <c r="J304">
        <v>10</v>
      </c>
      <c r="K304">
        <v>11.9</v>
      </c>
      <c r="L304">
        <v>239.9</v>
      </c>
      <c r="M304" t="s">
        <v>19</v>
      </c>
      <c r="N304" t="s">
        <v>23</v>
      </c>
      <c r="O304">
        <v>45</v>
      </c>
      <c r="P304">
        <v>4</v>
      </c>
      <c r="Q304" t="s">
        <v>2565</v>
      </c>
      <c r="R304">
        <v>503</v>
      </c>
      <c r="S304" s="3">
        <v>0.1</v>
      </c>
      <c r="T304" s="6">
        <v>97.100000000000023</v>
      </c>
      <c r="U304" t="s">
        <v>6340</v>
      </c>
      <c r="V304">
        <v>2025</v>
      </c>
      <c r="W304" t="s">
        <v>6331</v>
      </c>
      <c r="X304" t="str">
        <f>_xlfn.XLOOKUP(Orders_C[[#This Row],[Product_ID]],Products_C[Product_ID],Products_C[Product_Name])</f>
        <v>Chicken Bucket</v>
      </c>
      <c r="Y304" t="str">
        <f>_xlfn.XLOOKUP(Orders_C[[#This Row],[Product_ID]],Products_C[Product_ID],Products_C[Category])</f>
        <v>Dessert</v>
      </c>
      <c r="Z304" t="str">
        <f>_xlfn.XLOOKUP(Orders_C[[#This Row],[Store_ID]],Stores_c[Store_ID],Stores_c[City])</f>
        <v>East Johnport</v>
      </c>
      <c r="AA304" t="str">
        <f>_xlfn.XLOOKUP(Orders_C[[#This Row],[Customer_ID]],Customers_c[Customer_ID],Customers_c[Customer_Name])</f>
        <v>Craig Garcia</v>
      </c>
      <c r="AB304" s="6">
        <f>Orders_C[[#This Row],[Quantity]]*Orders_C[[#This Row],[Unit_Price]]*(1-Orders_C[[#This Row],[Discount %]])+Orders_C[[#This Row],[Tax]]</f>
        <v>226.10000000000002</v>
      </c>
      <c r="AC304" s="9">
        <f>(Orders_C[[#This Row],[Unit_Price]]*Orders_C[[#This Row],[Quantity]])-Orders_C[[#This Row],[Discount]]+Orders_C[[#This Row],[Tax]]</f>
        <v>239.9</v>
      </c>
      <c r="AD304" t="str">
        <f>IF(COUNTIF(Orders_C[[#All],[Customer_ID]],Orders_C[[#This Row],[Customer_ID]])&gt;1,"Repeat","New")</f>
        <v>Repeat</v>
      </c>
      <c r="AE304" t="str" cm="1">
        <f t="array" ref="AE304">_xlfn.XLOOKUP(Orders_C[[#This Row],[Store_ID]],Stores_c[[#All],[Store_ID]],Stores_c[[#All],[City]])</f>
        <v>East Johnport</v>
      </c>
      <c r="AF304" t="str" cm="1">
        <f t="array" ref="AF304">_xlfn.XLOOKUP(Orders_C[[#This Row],[Store_ID]],Stores_c[[#All],[Store_ID]],Stores_c[[#All],[Manager_Name]])</f>
        <v>Mr. Matthew Murillo III</v>
      </c>
      <c r="AG304" t="str" cm="1">
        <f t="array" ref="AG304">_xlfn.XLOOKUP(Orders_C[[#This Row],[Store_ID]],Stores_c[[#All],[Store_ID]],Stores_c[[#All],[Store_Type]])</f>
        <v>Street</v>
      </c>
    </row>
    <row r="305" spans="1:33" x14ac:dyDescent="0.25">
      <c r="A305">
        <v>10277</v>
      </c>
      <c r="B305" s="1">
        <v>46002</v>
      </c>
      <c r="C305" s="2">
        <v>0.74437500000000001</v>
      </c>
      <c r="D305">
        <v>1606</v>
      </c>
      <c r="E305">
        <v>224</v>
      </c>
      <c r="F305">
        <v>425</v>
      </c>
      <c r="G305">
        <v>340</v>
      </c>
      <c r="H305">
        <v>1</v>
      </c>
      <c r="I305">
        <v>238</v>
      </c>
      <c r="J305">
        <v>10</v>
      </c>
      <c r="K305">
        <v>11.9</v>
      </c>
      <c r="L305">
        <v>239.9</v>
      </c>
      <c r="M305" t="s">
        <v>18</v>
      </c>
      <c r="N305" t="s">
        <v>22</v>
      </c>
      <c r="O305">
        <v>54</v>
      </c>
      <c r="P305">
        <v>5</v>
      </c>
      <c r="Q305" t="s">
        <v>4300</v>
      </c>
      <c r="R305">
        <v>503</v>
      </c>
      <c r="S305" s="3">
        <v>0.1</v>
      </c>
      <c r="T305" s="6">
        <v>97.100000000000023</v>
      </c>
      <c r="U305" t="s">
        <v>6328</v>
      </c>
      <c r="V305">
        <v>2025</v>
      </c>
      <c r="W305" t="s">
        <v>6331</v>
      </c>
      <c r="X305" t="str">
        <f>_xlfn.XLOOKUP(Orders_C[[#This Row],[Product_ID]],Products_C[Product_ID],Products_C[Product_Name])</f>
        <v>Chocolate Lava Cake</v>
      </c>
      <c r="Y305" t="str">
        <f>_xlfn.XLOOKUP(Orders_C[[#This Row],[Product_ID]],Products_C[Product_ID],Products_C[Category])</f>
        <v>Chicken</v>
      </c>
      <c r="Z305" t="str">
        <f>_xlfn.XLOOKUP(Orders_C[[#This Row],[Store_ID]],Stores_c[Store_ID],Stores_c[City])</f>
        <v>Valdezton</v>
      </c>
      <c r="AA305" t="str">
        <f>_xlfn.XLOOKUP(Orders_C[[#This Row],[Customer_ID]],Customers_c[Customer_ID],Customers_c[Customer_Name])</f>
        <v>Candace Barnes</v>
      </c>
      <c r="AB305" s="6">
        <f>Orders_C[[#This Row],[Quantity]]*Orders_C[[#This Row],[Unit_Price]]*(1-Orders_C[[#This Row],[Discount %]])+Orders_C[[#This Row],[Tax]]</f>
        <v>226.10000000000002</v>
      </c>
      <c r="AC305" s="9">
        <f>(Orders_C[[#This Row],[Unit_Price]]*Orders_C[[#This Row],[Quantity]])-Orders_C[[#This Row],[Discount]]+Orders_C[[#This Row],[Tax]]</f>
        <v>239.9</v>
      </c>
      <c r="AD305" t="str">
        <f>IF(COUNTIF(Orders_C[[#All],[Customer_ID]],Orders_C[[#This Row],[Customer_ID]])&gt;1,"Repeat","New")</f>
        <v>Repeat</v>
      </c>
      <c r="AE305" t="str" cm="1">
        <f t="array" ref="AE305">_xlfn.XLOOKUP(Orders_C[[#This Row],[Store_ID]],Stores_c[[#All],[Store_ID]],Stores_c[[#All],[City]])</f>
        <v>Valdezton</v>
      </c>
      <c r="AF305" t="str" cm="1">
        <f t="array" ref="AF305">_xlfn.XLOOKUP(Orders_C[[#This Row],[Store_ID]],Stores_c[[#All],[Store_ID]],Stores_c[[#All],[Manager_Name]])</f>
        <v>John Rodriguez</v>
      </c>
      <c r="AG305" t="str" cm="1">
        <f t="array" ref="AG305">_xlfn.XLOOKUP(Orders_C[[#This Row],[Store_ID]],Stores_c[[#All],[Store_ID]],Stores_c[[#All],[Store_Type]])</f>
        <v>Street</v>
      </c>
    </row>
    <row r="306" spans="1:33" x14ac:dyDescent="0.25">
      <c r="A306">
        <v>8398</v>
      </c>
      <c r="B306" s="1">
        <v>45942</v>
      </c>
      <c r="C306" s="2">
        <v>0.35788194444444443</v>
      </c>
      <c r="D306">
        <v>1314</v>
      </c>
      <c r="E306">
        <v>215</v>
      </c>
      <c r="F306">
        <v>411</v>
      </c>
      <c r="G306">
        <v>332</v>
      </c>
      <c r="H306">
        <v>1</v>
      </c>
      <c r="I306">
        <v>216</v>
      </c>
      <c r="J306">
        <v>0</v>
      </c>
      <c r="K306">
        <v>10.8</v>
      </c>
      <c r="L306">
        <v>226.8</v>
      </c>
      <c r="M306" t="s">
        <v>19</v>
      </c>
      <c r="N306" t="s">
        <v>21</v>
      </c>
      <c r="O306">
        <v>20</v>
      </c>
      <c r="P306">
        <v>5</v>
      </c>
      <c r="Q306" t="s">
        <v>2421</v>
      </c>
      <c r="R306">
        <v>508</v>
      </c>
      <c r="S306" s="3">
        <v>0</v>
      </c>
      <c r="T306" s="6">
        <v>97.200000000000017</v>
      </c>
      <c r="U306" t="s">
        <v>6332</v>
      </c>
      <c r="V306">
        <v>2025</v>
      </c>
      <c r="W306" t="s">
        <v>6333</v>
      </c>
      <c r="X306" t="str">
        <f>_xlfn.XLOOKUP(Orders_C[[#This Row],[Product_ID]],Products_C[Product_ID],Products_C[Product_Name])</f>
        <v>Zinger Burger</v>
      </c>
      <c r="Y306" t="str">
        <f>_xlfn.XLOOKUP(Orders_C[[#This Row],[Product_ID]],Products_C[Product_ID],Products_C[Category])</f>
        <v>Beverage</v>
      </c>
      <c r="Z306" t="str">
        <f>_xlfn.XLOOKUP(Orders_C[[#This Row],[Store_ID]],Stores_c[Store_ID],Stores_c[City])</f>
        <v>Sallyburgh</v>
      </c>
      <c r="AA306" t="str">
        <f>_xlfn.XLOOKUP(Orders_C[[#This Row],[Customer_ID]],Customers_c[Customer_ID],Customers_c[Customer_Name])</f>
        <v>Erin Simpson</v>
      </c>
      <c r="AB306" s="6">
        <f>Orders_C[[#This Row],[Quantity]]*Orders_C[[#This Row],[Unit_Price]]*(1-Orders_C[[#This Row],[Discount %]])+Orders_C[[#This Row],[Tax]]</f>
        <v>226.8</v>
      </c>
      <c r="AC306" s="9">
        <f>(Orders_C[[#This Row],[Unit_Price]]*Orders_C[[#This Row],[Quantity]])-Orders_C[[#This Row],[Discount]]+Orders_C[[#This Row],[Tax]]</f>
        <v>226.8</v>
      </c>
      <c r="AD306" t="str">
        <f>IF(COUNTIF(Orders_C[[#All],[Customer_ID]],Orders_C[[#This Row],[Customer_ID]])&gt;1,"Repeat","New")</f>
        <v>Repeat</v>
      </c>
      <c r="AE306" t="str" cm="1">
        <f t="array" ref="AE306">_xlfn.XLOOKUP(Orders_C[[#This Row],[Store_ID]],Stores_c[[#All],[Store_ID]],Stores_c[[#All],[City]])</f>
        <v>Sallyburgh</v>
      </c>
      <c r="AF306" t="str" cm="1">
        <f t="array" ref="AF306">_xlfn.XLOOKUP(Orders_C[[#This Row],[Store_ID]],Stores_c[[#All],[Store_ID]],Stores_c[[#All],[Manager_Name]])</f>
        <v>Benjamin Mccoy</v>
      </c>
      <c r="AG306" t="str" cm="1">
        <f t="array" ref="AG306">_xlfn.XLOOKUP(Orders_C[[#This Row],[Store_ID]],Stores_c[[#All],[Store_ID]],Stores_c[[#All],[Store_Type]])</f>
        <v>Drive-Thru</v>
      </c>
    </row>
    <row r="307" spans="1:33" x14ac:dyDescent="0.25">
      <c r="A307">
        <v>10602</v>
      </c>
      <c r="B307" s="1">
        <v>46047</v>
      </c>
      <c r="C307" s="2">
        <v>0.89520833333333338</v>
      </c>
      <c r="D307">
        <v>1828</v>
      </c>
      <c r="E307">
        <v>209</v>
      </c>
      <c r="F307">
        <v>450</v>
      </c>
      <c r="G307">
        <v>320</v>
      </c>
      <c r="H307">
        <v>1</v>
      </c>
      <c r="I307">
        <v>216</v>
      </c>
      <c r="J307">
        <v>0</v>
      </c>
      <c r="K307">
        <v>10.8</v>
      </c>
      <c r="L307">
        <v>226.8</v>
      </c>
      <c r="M307" t="s">
        <v>18</v>
      </c>
      <c r="N307" t="s">
        <v>22</v>
      </c>
      <c r="O307">
        <v>21</v>
      </c>
      <c r="P307">
        <v>5</v>
      </c>
      <c r="Q307" t="s">
        <v>4625</v>
      </c>
      <c r="R307">
        <v>507</v>
      </c>
      <c r="S307" s="3">
        <v>0</v>
      </c>
      <c r="T307" s="6">
        <v>97.200000000000017</v>
      </c>
      <c r="U307" t="s">
        <v>6330</v>
      </c>
      <c r="V307">
        <v>2026</v>
      </c>
      <c r="W307" t="s">
        <v>6329</v>
      </c>
      <c r="X307" t="str">
        <f>_xlfn.XLOOKUP(Orders_C[[#This Row],[Product_ID]],Products_C[Product_ID],Products_C[Product_Name])</f>
        <v>Rice Bowl</v>
      </c>
      <c r="Y307" t="str">
        <f>_xlfn.XLOOKUP(Orders_C[[#This Row],[Product_ID]],Products_C[Product_ID],Products_C[Category])</f>
        <v>Beverage</v>
      </c>
      <c r="Z307" t="str">
        <f>_xlfn.XLOOKUP(Orders_C[[#This Row],[Store_ID]],Stores_c[Store_ID],Stores_c[City])</f>
        <v>Reidberg</v>
      </c>
      <c r="AA307" t="str">
        <f>_xlfn.XLOOKUP(Orders_C[[#This Row],[Customer_ID]],Customers_c[Customer_ID],Customers_c[Customer_Name])</f>
        <v>Monica Bryant</v>
      </c>
      <c r="AB307" s="6">
        <f>Orders_C[[#This Row],[Quantity]]*Orders_C[[#This Row],[Unit_Price]]*(1-Orders_C[[#This Row],[Discount %]])+Orders_C[[#This Row],[Tax]]</f>
        <v>226.8</v>
      </c>
      <c r="AC307" s="9">
        <f>(Orders_C[[#This Row],[Unit_Price]]*Orders_C[[#This Row],[Quantity]])-Orders_C[[#This Row],[Discount]]+Orders_C[[#This Row],[Tax]]</f>
        <v>226.8</v>
      </c>
      <c r="AD307" t="str">
        <f>IF(COUNTIF(Orders_C[[#All],[Customer_ID]],Orders_C[[#This Row],[Customer_ID]])&gt;1,"Repeat","New")</f>
        <v>Repeat</v>
      </c>
      <c r="AE307" t="str" cm="1">
        <f t="array" ref="AE307">_xlfn.XLOOKUP(Orders_C[[#This Row],[Store_ID]],Stores_c[[#All],[Store_ID]],Stores_c[[#All],[City]])</f>
        <v>Reidberg</v>
      </c>
      <c r="AF307" t="str" cm="1">
        <f t="array" ref="AF307">_xlfn.XLOOKUP(Orders_C[[#This Row],[Store_ID]],Stores_c[[#All],[Store_ID]],Stores_c[[#All],[Manager_Name]])</f>
        <v>Jeffrey Horn</v>
      </c>
      <c r="AG307" t="str" cm="1">
        <f t="array" ref="AG307">_xlfn.XLOOKUP(Orders_C[[#This Row],[Store_ID]],Stores_c[[#All],[Store_ID]],Stores_c[[#All],[Store_Type]])</f>
        <v>Drive-Thru</v>
      </c>
    </row>
    <row r="308" spans="1:33" x14ac:dyDescent="0.25">
      <c r="A308">
        <v>6948</v>
      </c>
      <c r="B308" s="1">
        <v>46060</v>
      </c>
      <c r="C308" s="2">
        <v>0.13322916666666668</v>
      </c>
      <c r="D308">
        <v>1607</v>
      </c>
      <c r="E308">
        <v>214</v>
      </c>
      <c r="F308">
        <v>541</v>
      </c>
      <c r="G308">
        <v>334</v>
      </c>
      <c r="H308">
        <v>1</v>
      </c>
      <c r="I308">
        <v>240</v>
      </c>
      <c r="J308">
        <v>10</v>
      </c>
      <c r="K308">
        <v>12</v>
      </c>
      <c r="L308">
        <v>242</v>
      </c>
      <c r="M308" t="s">
        <v>19</v>
      </c>
      <c r="N308" t="s">
        <v>23</v>
      </c>
      <c r="O308">
        <v>38</v>
      </c>
      <c r="P308">
        <v>3</v>
      </c>
      <c r="Q308" t="s">
        <v>971</v>
      </c>
      <c r="R308">
        <v>501</v>
      </c>
      <c r="S308" s="3">
        <v>0.1</v>
      </c>
      <c r="T308" s="6">
        <v>98</v>
      </c>
      <c r="U308" t="s">
        <v>6338</v>
      </c>
      <c r="V308">
        <v>2026</v>
      </c>
      <c r="W308" t="s">
        <v>6329</v>
      </c>
      <c r="X308" t="str">
        <f>_xlfn.XLOOKUP(Orders_C[[#This Row],[Product_ID]],Products_C[Product_ID],Products_C[Product_Name])</f>
        <v>Krushers</v>
      </c>
      <c r="Y308" t="str">
        <f>_xlfn.XLOOKUP(Orders_C[[#This Row],[Product_ID]],Products_C[Product_ID],Products_C[Category])</f>
        <v>Dessert</v>
      </c>
      <c r="Z308" t="str">
        <f>_xlfn.XLOOKUP(Orders_C[[#This Row],[Store_ID]],Stores_c[Store_ID],Stores_c[City])</f>
        <v>New Robert</v>
      </c>
      <c r="AA308" t="str">
        <f>_xlfn.XLOOKUP(Orders_C[[#This Row],[Customer_ID]],Customers_c[Customer_ID],Customers_c[Customer_Name])</f>
        <v>Phillip Cross</v>
      </c>
      <c r="AB308" s="6">
        <f>Orders_C[[#This Row],[Quantity]]*Orders_C[[#This Row],[Unit_Price]]*(1-Orders_C[[#This Row],[Discount %]])+Orders_C[[#This Row],[Tax]]</f>
        <v>228</v>
      </c>
      <c r="AC308" s="9">
        <f>(Orders_C[[#This Row],[Unit_Price]]*Orders_C[[#This Row],[Quantity]])-Orders_C[[#This Row],[Discount]]+Orders_C[[#This Row],[Tax]]</f>
        <v>242</v>
      </c>
      <c r="AD308" t="str">
        <f>IF(COUNTIF(Orders_C[[#All],[Customer_ID]],Orders_C[[#This Row],[Customer_ID]])&gt;1,"Repeat","New")</f>
        <v>Repeat</v>
      </c>
      <c r="AE308" t="str" cm="1">
        <f t="array" ref="AE308">_xlfn.XLOOKUP(Orders_C[[#This Row],[Store_ID]],Stores_c[[#All],[Store_ID]],Stores_c[[#All],[City]])</f>
        <v>New Robert</v>
      </c>
      <c r="AF308" t="str" cm="1">
        <f t="array" ref="AF308">_xlfn.XLOOKUP(Orders_C[[#This Row],[Store_ID]],Stores_c[[#All],[Store_ID]],Stores_c[[#All],[Manager_Name]])</f>
        <v>Krista Webb</v>
      </c>
      <c r="AG308" t="str" cm="1">
        <f t="array" ref="AG308">_xlfn.XLOOKUP(Orders_C[[#This Row],[Store_ID]],Stores_c[[#All],[Store_ID]],Stores_c[[#All],[Store_Type]])</f>
        <v>Drive-Thru</v>
      </c>
    </row>
    <row r="309" spans="1:33" x14ac:dyDescent="0.25">
      <c r="A309">
        <v>9714</v>
      </c>
      <c r="B309" s="1">
        <v>45837</v>
      </c>
      <c r="C309" s="2">
        <v>0.51204861111111111</v>
      </c>
      <c r="D309">
        <v>1974</v>
      </c>
      <c r="E309">
        <v>212</v>
      </c>
      <c r="F309">
        <v>458</v>
      </c>
      <c r="G309">
        <v>319</v>
      </c>
      <c r="H309">
        <v>1</v>
      </c>
      <c r="I309">
        <v>229</v>
      </c>
      <c r="J309">
        <v>5</v>
      </c>
      <c r="K309">
        <v>11.45</v>
      </c>
      <c r="L309">
        <v>235.45</v>
      </c>
      <c r="M309" t="s">
        <v>19</v>
      </c>
      <c r="N309" t="s">
        <v>21</v>
      </c>
      <c r="O309">
        <v>38</v>
      </c>
      <c r="P309">
        <v>3</v>
      </c>
      <c r="Q309" t="s">
        <v>3737</v>
      </c>
      <c r="R309">
        <v>506</v>
      </c>
      <c r="S309" s="3">
        <v>0.05</v>
      </c>
      <c r="T309" s="6">
        <v>98.049999999999983</v>
      </c>
      <c r="U309" t="s">
        <v>6340</v>
      </c>
      <c r="V309">
        <v>2025</v>
      </c>
      <c r="W309" t="s">
        <v>6329</v>
      </c>
      <c r="X309" t="str">
        <f>_xlfn.XLOOKUP(Orders_C[[#This Row],[Product_ID]],Products_C[Product_ID],Products_C[Product_Name])</f>
        <v>Chocolate Lava Cake</v>
      </c>
      <c r="Y309" t="str">
        <f>_xlfn.XLOOKUP(Orders_C[[#This Row],[Product_ID]],Products_C[Product_ID],Products_C[Category])</f>
        <v>Beverage</v>
      </c>
      <c r="Z309" t="str">
        <f>_xlfn.XLOOKUP(Orders_C[[#This Row],[Store_ID]],Stores_c[Store_ID],Stores_c[City])</f>
        <v>Andrewview</v>
      </c>
      <c r="AA309" t="str">
        <f>_xlfn.XLOOKUP(Orders_C[[#This Row],[Customer_ID]],Customers_c[Customer_ID],Customers_c[Customer_Name])</f>
        <v>Peggy Le</v>
      </c>
      <c r="AB309" s="6">
        <f>Orders_C[[#This Row],[Quantity]]*Orders_C[[#This Row],[Unit_Price]]*(1-Orders_C[[#This Row],[Discount %]])+Orders_C[[#This Row],[Tax]]</f>
        <v>228.99999999999997</v>
      </c>
      <c r="AC309" s="9">
        <f>(Orders_C[[#This Row],[Unit_Price]]*Orders_C[[#This Row],[Quantity]])-Orders_C[[#This Row],[Discount]]+Orders_C[[#This Row],[Tax]]</f>
        <v>235.45</v>
      </c>
      <c r="AD309" t="str">
        <f>IF(COUNTIF(Orders_C[[#All],[Customer_ID]],Orders_C[[#This Row],[Customer_ID]])&gt;1,"Repeat","New")</f>
        <v>Repeat</v>
      </c>
      <c r="AE309" t="str" cm="1">
        <f t="array" ref="AE309">_xlfn.XLOOKUP(Orders_C[[#This Row],[Store_ID]],Stores_c[[#All],[Store_ID]],Stores_c[[#All],[City]])</f>
        <v>Andrewview</v>
      </c>
      <c r="AF309" t="str" cm="1">
        <f t="array" ref="AF309">_xlfn.XLOOKUP(Orders_C[[#This Row],[Store_ID]],Stores_c[[#All],[Store_ID]],Stores_c[[#All],[Manager_Name]])</f>
        <v>Alice Sutton</v>
      </c>
      <c r="AG309" t="str" cm="1">
        <f t="array" ref="AG309">_xlfn.XLOOKUP(Orders_C[[#This Row],[Store_ID]],Stores_c[[#All],[Store_ID]],Stores_c[[#All],[Store_Type]])</f>
        <v>Mall</v>
      </c>
    </row>
    <row r="310" spans="1:33" x14ac:dyDescent="0.25">
      <c r="A310">
        <v>6755</v>
      </c>
      <c r="B310" s="1">
        <v>45762</v>
      </c>
      <c r="C310" s="2">
        <v>0.42297453703703702</v>
      </c>
      <c r="D310">
        <v>1259</v>
      </c>
      <c r="E310">
        <v>217</v>
      </c>
      <c r="F310">
        <v>474</v>
      </c>
      <c r="G310">
        <v>338</v>
      </c>
      <c r="H310">
        <v>1</v>
      </c>
      <c r="I310">
        <v>241</v>
      </c>
      <c r="J310">
        <v>10</v>
      </c>
      <c r="K310">
        <v>12.05</v>
      </c>
      <c r="L310">
        <v>243.05</v>
      </c>
      <c r="M310" t="s">
        <v>18</v>
      </c>
      <c r="N310" t="s">
        <v>23</v>
      </c>
      <c r="O310">
        <v>49</v>
      </c>
      <c r="P310">
        <v>4</v>
      </c>
      <c r="Q310" t="s">
        <v>778</v>
      </c>
      <c r="R310">
        <v>505</v>
      </c>
      <c r="S310" s="3">
        <v>0.1</v>
      </c>
      <c r="T310" s="6">
        <v>98.450000000000017</v>
      </c>
      <c r="U310" t="s">
        <v>6337</v>
      </c>
      <c r="V310">
        <v>2025</v>
      </c>
      <c r="W310" t="s">
        <v>6331</v>
      </c>
      <c r="X310" t="str">
        <f>_xlfn.XLOOKUP(Orders_C[[#This Row],[Product_ID]],Products_C[Product_ID],Products_C[Product_Name])</f>
        <v>Chicken Wings</v>
      </c>
      <c r="Y310" t="str">
        <f>_xlfn.XLOOKUP(Orders_C[[#This Row],[Product_ID]],Products_C[Product_ID],Products_C[Category])</f>
        <v>Burger</v>
      </c>
      <c r="Z310" t="str">
        <f>_xlfn.XLOOKUP(Orders_C[[#This Row],[Store_ID]],Stores_c[Store_ID],Stores_c[City])</f>
        <v>West Rebecca</v>
      </c>
      <c r="AA310" t="str">
        <f>_xlfn.XLOOKUP(Orders_C[[#This Row],[Customer_ID]],Customers_c[Customer_ID],Customers_c[Customer_Name])</f>
        <v>Cody Johnson</v>
      </c>
      <c r="AB310" s="6">
        <f>Orders_C[[#This Row],[Quantity]]*Orders_C[[#This Row],[Unit_Price]]*(1-Orders_C[[#This Row],[Discount %]])+Orders_C[[#This Row],[Tax]]</f>
        <v>228.95000000000002</v>
      </c>
      <c r="AC310" s="9">
        <f>(Orders_C[[#This Row],[Unit_Price]]*Orders_C[[#This Row],[Quantity]])-Orders_C[[#This Row],[Discount]]+Orders_C[[#This Row],[Tax]]</f>
        <v>243.05</v>
      </c>
      <c r="AD310" t="str">
        <f>IF(COUNTIF(Orders_C[[#All],[Customer_ID]],Orders_C[[#This Row],[Customer_ID]])&gt;1,"Repeat","New")</f>
        <v>Repeat</v>
      </c>
      <c r="AE310" t="str" cm="1">
        <f t="array" ref="AE310">_xlfn.XLOOKUP(Orders_C[[#This Row],[Store_ID]],Stores_c[[#All],[Store_ID]],Stores_c[[#All],[City]])</f>
        <v>West Rebecca</v>
      </c>
      <c r="AF310" t="str" cm="1">
        <f t="array" ref="AF310">_xlfn.XLOOKUP(Orders_C[[#This Row],[Store_ID]],Stores_c[[#All],[Store_ID]],Stores_c[[#All],[Manager_Name]])</f>
        <v>Albert Smith</v>
      </c>
      <c r="AG310" t="str" cm="1">
        <f t="array" ref="AG310">_xlfn.XLOOKUP(Orders_C[[#This Row],[Store_ID]],Stores_c[[#All],[Store_ID]],Stores_c[[#All],[Store_Type]])</f>
        <v>Mall</v>
      </c>
    </row>
    <row r="311" spans="1:33" x14ac:dyDescent="0.25">
      <c r="A311">
        <v>7564</v>
      </c>
      <c r="B311" s="1">
        <v>45835</v>
      </c>
      <c r="C311" s="2">
        <v>0.20585648148148147</v>
      </c>
      <c r="D311">
        <v>1797</v>
      </c>
      <c r="E311">
        <v>207</v>
      </c>
      <c r="F311">
        <v>539</v>
      </c>
      <c r="G311">
        <v>332</v>
      </c>
      <c r="H311">
        <v>1</v>
      </c>
      <c r="I311">
        <v>253</v>
      </c>
      <c r="J311">
        <v>15</v>
      </c>
      <c r="K311">
        <v>12.65</v>
      </c>
      <c r="L311">
        <v>250.65</v>
      </c>
      <c r="M311" t="s">
        <v>20</v>
      </c>
      <c r="N311" t="s">
        <v>23</v>
      </c>
      <c r="O311">
        <v>28</v>
      </c>
      <c r="P311">
        <v>4</v>
      </c>
      <c r="Q311" t="s">
        <v>1587</v>
      </c>
      <c r="R311">
        <v>506</v>
      </c>
      <c r="S311" s="3">
        <v>0.15</v>
      </c>
      <c r="T311" s="6">
        <v>98.850000000000023</v>
      </c>
      <c r="U311" t="s">
        <v>6340</v>
      </c>
      <c r="V311">
        <v>2025</v>
      </c>
      <c r="W311" t="s">
        <v>6329</v>
      </c>
      <c r="X311" t="str">
        <f>_xlfn.XLOOKUP(Orders_C[[#This Row],[Product_ID]],Products_C[Product_ID],Products_C[Product_Name])</f>
        <v>Zinger Burger</v>
      </c>
      <c r="Y311" t="str">
        <f>_xlfn.XLOOKUP(Orders_C[[#This Row],[Product_ID]],Products_C[Product_ID],Products_C[Category])</f>
        <v>Beverage</v>
      </c>
      <c r="Z311" t="str">
        <f>_xlfn.XLOOKUP(Orders_C[[#This Row],[Store_ID]],Stores_c[Store_ID],Stores_c[City])</f>
        <v>Christineton</v>
      </c>
      <c r="AA311" t="str">
        <f>_xlfn.XLOOKUP(Orders_C[[#This Row],[Customer_ID]],Customers_c[Customer_ID],Customers_c[Customer_Name])</f>
        <v>Donald Brennan</v>
      </c>
      <c r="AB311" s="6">
        <f>Orders_C[[#This Row],[Quantity]]*Orders_C[[#This Row],[Unit_Price]]*(1-Orders_C[[#This Row],[Discount %]])+Orders_C[[#This Row],[Tax]]</f>
        <v>227.7</v>
      </c>
      <c r="AC311" s="9">
        <f>(Orders_C[[#This Row],[Unit_Price]]*Orders_C[[#This Row],[Quantity]])-Orders_C[[#This Row],[Discount]]+Orders_C[[#This Row],[Tax]]</f>
        <v>250.65</v>
      </c>
      <c r="AD311" t="str">
        <f>IF(COUNTIF(Orders_C[[#All],[Customer_ID]],Orders_C[[#This Row],[Customer_ID]])&gt;1,"Repeat","New")</f>
        <v>Repeat</v>
      </c>
      <c r="AE311" t="str" cm="1">
        <f t="array" ref="AE311">_xlfn.XLOOKUP(Orders_C[[#This Row],[Store_ID]],Stores_c[[#All],[Store_ID]],Stores_c[[#All],[City]])</f>
        <v>Christineton</v>
      </c>
      <c r="AF311" t="str" cm="1">
        <f t="array" ref="AF311">_xlfn.XLOOKUP(Orders_C[[#This Row],[Store_ID]],Stores_c[[#All],[Store_ID]],Stores_c[[#All],[Manager_Name]])</f>
        <v>Dr. William Hubbard MD</v>
      </c>
      <c r="AG311" t="str" cm="1">
        <f t="array" ref="AG311">_xlfn.XLOOKUP(Orders_C[[#This Row],[Store_ID]],Stores_c[[#All],[Store_ID]],Stores_c[[#All],[Store_Type]])</f>
        <v>Street</v>
      </c>
    </row>
    <row r="312" spans="1:33" x14ac:dyDescent="0.25">
      <c r="A312">
        <v>10155</v>
      </c>
      <c r="B312" s="1">
        <v>45772</v>
      </c>
      <c r="C312" s="2">
        <v>0.48359953703703706</v>
      </c>
      <c r="D312">
        <v>1931</v>
      </c>
      <c r="E312">
        <v>216</v>
      </c>
      <c r="F312">
        <v>517</v>
      </c>
      <c r="G312">
        <v>327</v>
      </c>
      <c r="H312">
        <v>1</v>
      </c>
      <c r="I312">
        <v>220</v>
      </c>
      <c r="J312">
        <v>0</v>
      </c>
      <c r="K312">
        <v>11</v>
      </c>
      <c r="L312">
        <v>231</v>
      </c>
      <c r="M312" t="s">
        <v>19</v>
      </c>
      <c r="N312" t="s">
        <v>21</v>
      </c>
      <c r="O312">
        <v>17</v>
      </c>
      <c r="P312">
        <v>2</v>
      </c>
      <c r="Q312" t="s">
        <v>4178</v>
      </c>
      <c r="R312">
        <v>506</v>
      </c>
      <c r="S312" s="3">
        <v>0</v>
      </c>
      <c r="T312" s="6">
        <v>99</v>
      </c>
      <c r="U312" t="s">
        <v>6337</v>
      </c>
      <c r="V312">
        <v>2025</v>
      </c>
      <c r="W312" t="s">
        <v>6333</v>
      </c>
      <c r="X312" t="str">
        <f>_xlfn.XLOOKUP(Orders_C[[#This Row],[Product_ID]],Products_C[Product_ID],Products_C[Product_Name])</f>
        <v>Wrap</v>
      </c>
      <c r="Y312" t="str">
        <f>_xlfn.XLOOKUP(Orders_C[[#This Row],[Product_ID]],Products_C[Product_ID],Products_C[Category])</f>
        <v>Chicken</v>
      </c>
      <c r="Z312" t="str">
        <f>_xlfn.XLOOKUP(Orders_C[[#This Row],[Store_ID]],Stores_c[Store_ID],Stores_c[City])</f>
        <v>Garciaview</v>
      </c>
      <c r="AA312" t="str">
        <f>_xlfn.XLOOKUP(Orders_C[[#This Row],[Customer_ID]],Customers_c[Customer_ID],Customers_c[Customer_Name])</f>
        <v>Cory Lee</v>
      </c>
      <c r="AB312" s="6">
        <f>Orders_C[[#This Row],[Quantity]]*Orders_C[[#This Row],[Unit_Price]]*(1-Orders_C[[#This Row],[Discount %]])+Orders_C[[#This Row],[Tax]]</f>
        <v>231</v>
      </c>
      <c r="AC312" s="9">
        <f>(Orders_C[[#This Row],[Unit_Price]]*Orders_C[[#This Row],[Quantity]])-Orders_C[[#This Row],[Discount]]+Orders_C[[#This Row],[Tax]]</f>
        <v>231</v>
      </c>
      <c r="AD312" t="str">
        <f>IF(COUNTIF(Orders_C[[#All],[Customer_ID]],Orders_C[[#This Row],[Customer_ID]])&gt;1,"Repeat","New")</f>
        <v>Repeat</v>
      </c>
      <c r="AE312" t="str" cm="1">
        <f t="array" ref="AE312">_xlfn.XLOOKUP(Orders_C[[#This Row],[Store_ID]],Stores_c[[#All],[Store_ID]],Stores_c[[#All],[City]])</f>
        <v>Garciaview</v>
      </c>
      <c r="AF312" t="str" cm="1">
        <f t="array" ref="AF312">_xlfn.XLOOKUP(Orders_C[[#This Row],[Store_ID]],Stores_c[[#All],[Store_ID]],Stores_c[[#All],[Manager_Name]])</f>
        <v>Karina Washington</v>
      </c>
      <c r="AG312" t="str" cm="1">
        <f t="array" ref="AG312">_xlfn.XLOOKUP(Orders_C[[#This Row],[Store_ID]],Stores_c[[#All],[Store_ID]],Stores_c[[#All],[Store_Type]])</f>
        <v>Drive-Thru</v>
      </c>
    </row>
    <row r="313" spans="1:33" x14ac:dyDescent="0.25">
      <c r="A313">
        <v>6598</v>
      </c>
      <c r="B313" s="1">
        <v>45751</v>
      </c>
      <c r="C313" s="2">
        <v>0.32802083333333332</v>
      </c>
      <c r="D313">
        <v>1325</v>
      </c>
      <c r="E313">
        <v>207</v>
      </c>
      <c r="F313">
        <v>545</v>
      </c>
      <c r="G313">
        <v>322</v>
      </c>
      <c r="H313">
        <v>1</v>
      </c>
      <c r="I313">
        <v>254</v>
      </c>
      <c r="J313">
        <v>15</v>
      </c>
      <c r="K313">
        <v>12.7</v>
      </c>
      <c r="L313">
        <v>251.7</v>
      </c>
      <c r="M313" t="s">
        <v>19</v>
      </c>
      <c r="N313" t="s">
        <v>21</v>
      </c>
      <c r="O313">
        <v>53</v>
      </c>
      <c r="P313">
        <v>4</v>
      </c>
      <c r="Q313" t="s">
        <v>621</v>
      </c>
      <c r="R313">
        <v>506</v>
      </c>
      <c r="S313" s="3">
        <v>0.15</v>
      </c>
      <c r="T313" s="6">
        <v>99.299999999999983</v>
      </c>
      <c r="U313" t="s">
        <v>6337</v>
      </c>
      <c r="V313">
        <v>2025</v>
      </c>
      <c r="W313" t="s">
        <v>6331</v>
      </c>
      <c r="X313" t="str">
        <f>_xlfn.XLOOKUP(Orders_C[[#This Row],[Product_ID]],Products_C[Product_ID],Products_C[Product_Name])</f>
        <v>Veg Burger</v>
      </c>
      <c r="Y313" t="str">
        <f>_xlfn.XLOOKUP(Orders_C[[#This Row],[Product_ID]],Products_C[Product_ID],Products_C[Category])</f>
        <v>Burger</v>
      </c>
      <c r="Z313" t="str">
        <f>_xlfn.XLOOKUP(Orders_C[[#This Row],[Store_ID]],Stores_c[Store_ID],Stores_c[City])</f>
        <v>Christineton</v>
      </c>
      <c r="AA313" t="str">
        <f>_xlfn.XLOOKUP(Orders_C[[#This Row],[Customer_ID]],Customers_c[Customer_ID],Customers_c[Customer_Name])</f>
        <v>Dr. Hunter Hansen</v>
      </c>
      <c r="AB313" s="6">
        <f>Orders_C[[#This Row],[Quantity]]*Orders_C[[#This Row],[Unit_Price]]*(1-Orders_C[[#This Row],[Discount %]])+Orders_C[[#This Row],[Tax]]</f>
        <v>228.6</v>
      </c>
      <c r="AC313" s="9">
        <f>(Orders_C[[#This Row],[Unit_Price]]*Orders_C[[#This Row],[Quantity]])-Orders_C[[#This Row],[Discount]]+Orders_C[[#This Row],[Tax]]</f>
        <v>251.7</v>
      </c>
      <c r="AD313" t="str">
        <f>IF(COUNTIF(Orders_C[[#All],[Customer_ID]],Orders_C[[#This Row],[Customer_ID]])&gt;1,"Repeat","New")</f>
        <v>Repeat</v>
      </c>
      <c r="AE313" t="str" cm="1">
        <f t="array" ref="AE313">_xlfn.XLOOKUP(Orders_C[[#This Row],[Store_ID]],Stores_c[[#All],[Store_ID]],Stores_c[[#All],[City]])</f>
        <v>Christineton</v>
      </c>
      <c r="AF313" t="str" cm="1">
        <f t="array" ref="AF313">_xlfn.XLOOKUP(Orders_C[[#This Row],[Store_ID]],Stores_c[[#All],[Store_ID]],Stores_c[[#All],[Manager_Name]])</f>
        <v>Dr. William Hubbard MD</v>
      </c>
      <c r="AG313" t="str" cm="1">
        <f t="array" ref="AG313">_xlfn.XLOOKUP(Orders_C[[#This Row],[Store_ID]],Stores_c[[#All],[Store_ID]],Stores_c[[#All],[Store_Type]])</f>
        <v>Street</v>
      </c>
    </row>
    <row r="314" spans="1:33" x14ac:dyDescent="0.25">
      <c r="A314">
        <v>7053</v>
      </c>
      <c r="B314" s="1">
        <v>45853</v>
      </c>
      <c r="C314" s="2">
        <v>0.9491087962962963</v>
      </c>
      <c r="D314">
        <v>1006</v>
      </c>
      <c r="E314">
        <v>206</v>
      </c>
      <c r="F314">
        <v>478</v>
      </c>
      <c r="G314">
        <v>308</v>
      </c>
      <c r="H314">
        <v>1</v>
      </c>
      <c r="I314">
        <v>254</v>
      </c>
      <c r="J314">
        <v>15</v>
      </c>
      <c r="K314">
        <v>12.7</v>
      </c>
      <c r="L314">
        <v>251.7</v>
      </c>
      <c r="M314" t="s">
        <v>20</v>
      </c>
      <c r="N314" t="s">
        <v>22</v>
      </c>
      <c r="O314">
        <v>53</v>
      </c>
      <c r="P314">
        <v>1</v>
      </c>
      <c r="Q314" t="s">
        <v>1076</v>
      </c>
      <c r="R314">
        <v>503</v>
      </c>
      <c r="S314" s="3">
        <v>0.15</v>
      </c>
      <c r="T314" s="6">
        <v>99.299999999999983</v>
      </c>
      <c r="U314" t="s">
        <v>6341</v>
      </c>
      <c r="V314">
        <v>2025</v>
      </c>
      <c r="W314" t="s">
        <v>6331</v>
      </c>
      <c r="X314" t="str">
        <f>_xlfn.XLOOKUP(Orders_C[[#This Row],[Product_ID]],Products_C[Product_ID],Products_C[Product_Name])</f>
        <v>Zinger Burger</v>
      </c>
      <c r="Y314" t="str">
        <f>_xlfn.XLOOKUP(Orders_C[[#This Row],[Product_ID]],Products_C[Product_ID],Products_C[Category])</f>
        <v>Beverage</v>
      </c>
      <c r="Z314" t="str">
        <f>_xlfn.XLOOKUP(Orders_C[[#This Row],[Store_ID]],Stores_c[Store_ID],Stores_c[City])</f>
        <v>West Matthew</v>
      </c>
      <c r="AA314" t="str">
        <f>_xlfn.XLOOKUP(Orders_C[[#This Row],[Customer_ID]],Customers_c[Customer_ID],Customers_c[Customer_Name])</f>
        <v>Shannon Wagner</v>
      </c>
      <c r="AB314" s="6">
        <f>Orders_C[[#This Row],[Quantity]]*Orders_C[[#This Row],[Unit_Price]]*(1-Orders_C[[#This Row],[Discount %]])+Orders_C[[#This Row],[Tax]]</f>
        <v>228.6</v>
      </c>
      <c r="AC314" s="9">
        <f>(Orders_C[[#This Row],[Unit_Price]]*Orders_C[[#This Row],[Quantity]])-Orders_C[[#This Row],[Discount]]+Orders_C[[#This Row],[Tax]]</f>
        <v>251.7</v>
      </c>
      <c r="AD314" t="str">
        <f>IF(COUNTIF(Orders_C[[#All],[Customer_ID]],Orders_C[[#This Row],[Customer_ID]])&gt;1,"Repeat","New")</f>
        <v>Repeat</v>
      </c>
      <c r="AE314" t="str" cm="1">
        <f t="array" ref="AE314">_xlfn.XLOOKUP(Orders_C[[#This Row],[Store_ID]],Stores_c[[#All],[Store_ID]],Stores_c[[#All],[City]])</f>
        <v>West Matthew</v>
      </c>
      <c r="AF314" t="str" cm="1">
        <f t="array" ref="AF314">_xlfn.XLOOKUP(Orders_C[[#This Row],[Store_ID]],Stores_c[[#All],[Store_ID]],Stores_c[[#All],[Manager_Name]])</f>
        <v>Miguel Kidd</v>
      </c>
      <c r="AG314" t="str" cm="1">
        <f t="array" ref="AG314">_xlfn.XLOOKUP(Orders_C[[#This Row],[Store_ID]],Stores_c[[#All],[Store_ID]],Stores_c[[#All],[Store_Type]])</f>
        <v>Drive-Thru</v>
      </c>
    </row>
    <row r="315" spans="1:33" x14ac:dyDescent="0.25">
      <c r="A315">
        <v>10051</v>
      </c>
      <c r="B315" s="1">
        <v>45891</v>
      </c>
      <c r="C315" s="2">
        <v>0.2076388888888889</v>
      </c>
      <c r="D315">
        <v>1541</v>
      </c>
      <c r="E315">
        <v>224</v>
      </c>
      <c r="F315">
        <v>544</v>
      </c>
      <c r="G315">
        <v>317</v>
      </c>
      <c r="H315">
        <v>1</v>
      </c>
      <c r="I315">
        <v>254</v>
      </c>
      <c r="J315">
        <v>15</v>
      </c>
      <c r="K315">
        <v>12.7</v>
      </c>
      <c r="L315">
        <v>251.7</v>
      </c>
      <c r="M315" t="s">
        <v>19</v>
      </c>
      <c r="N315" t="s">
        <v>23</v>
      </c>
      <c r="O315">
        <v>58</v>
      </c>
      <c r="P315">
        <v>1</v>
      </c>
      <c r="Q315" t="s">
        <v>4074</v>
      </c>
      <c r="R315">
        <v>504</v>
      </c>
      <c r="S315" s="3">
        <v>0.15</v>
      </c>
      <c r="T315" s="6">
        <v>99.299999999999983</v>
      </c>
      <c r="U315" t="s">
        <v>6342</v>
      </c>
      <c r="V315">
        <v>2025</v>
      </c>
      <c r="W315" t="s">
        <v>6331</v>
      </c>
      <c r="X315" t="str">
        <f>_xlfn.XLOOKUP(Orders_C[[#This Row],[Product_ID]],Products_C[Product_ID],Products_C[Product_Name])</f>
        <v>Popcorn Chicken</v>
      </c>
      <c r="Y315" t="str">
        <f>_xlfn.XLOOKUP(Orders_C[[#This Row],[Product_ID]],Products_C[Product_ID],Products_C[Category])</f>
        <v>Dessert</v>
      </c>
      <c r="Z315" t="str">
        <f>_xlfn.XLOOKUP(Orders_C[[#This Row],[Store_ID]],Stores_c[Store_ID],Stores_c[City])</f>
        <v>Valdezton</v>
      </c>
      <c r="AA315" t="str">
        <f>_xlfn.XLOOKUP(Orders_C[[#This Row],[Customer_ID]],Customers_c[Customer_ID],Customers_c[Customer_Name])</f>
        <v>Pamela Mason</v>
      </c>
      <c r="AB315" s="6">
        <f>Orders_C[[#This Row],[Quantity]]*Orders_C[[#This Row],[Unit_Price]]*(1-Orders_C[[#This Row],[Discount %]])+Orders_C[[#This Row],[Tax]]</f>
        <v>228.6</v>
      </c>
      <c r="AC315" s="9">
        <f>(Orders_C[[#This Row],[Unit_Price]]*Orders_C[[#This Row],[Quantity]])-Orders_C[[#This Row],[Discount]]+Orders_C[[#This Row],[Tax]]</f>
        <v>251.7</v>
      </c>
      <c r="AD315" t="str">
        <f>IF(COUNTIF(Orders_C[[#All],[Customer_ID]],Orders_C[[#This Row],[Customer_ID]])&gt;1,"Repeat","New")</f>
        <v>Repeat</v>
      </c>
      <c r="AE315" t="str" cm="1">
        <f t="array" ref="AE315">_xlfn.XLOOKUP(Orders_C[[#This Row],[Store_ID]],Stores_c[[#All],[Store_ID]],Stores_c[[#All],[City]])</f>
        <v>Valdezton</v>
      </c>
      <c r="AF315" t="str" cm="1">
        <f t="array" ref="AF315">_xlfn.XLOOKUP(Orders_C[[#This Row],[Store_ID]],Stores_c[[#All],[Store_ID]],Stores_c[[#All],[Manager_Name]])</f>
        <v>John Rodriguez</v>
      </c>
      <c r="AG315" t="str" cm="1">
        <f t="array" ref="AG315">_xlfn.XLOOKUP(Orders_C[[#This Row],[Store_ID]],Stores_c[[#All],[Store_ID]],Stores_c[[#All],[Store_Type]])</f>
        <v>Street</v>
      </c>
    </row>
    <row r="316" spans="1:33" x14ac:dyDescent="0.25">
      <c r="A316">
        <v>10472</v>
      </c>
      <c r="B316" s="1">
        <v>45968</v>
      </c>
      <c r="C316" s="2">
        <v>0.17206018518518518</v>
      </c>
      <c r="D316">
        <v>1612</v>
      </c>
      <c r="E316">
        <v>202</v>
      </c>
      <c r="F316">
        <v>512</v>
      </c>
      <c r="G316">
        <v>332</v>
      </c>
      <c r="H316">
        <v>1</v>
      </c>
      <c r="I316">
        <v>254</v>
      </c>
      <c r="J316">
        <v>15</v>
      </c>
      <c r="K316">
        <v>12.7</v>
      </c>
      <c r="L316">
        <v>251.7</v>
      </c>
      <c r="M316" t="s">
        <v>18</v>
      </c>
      <c r="N316" t="s">
        <v>21</v>
      </c>
      <c r="O316">
        <v>59</v>
      </c>
      <c r="P316">
        <v>2</v>
      </c>
      <c r="Q316" t="s">
        <v>4495</v>
      </c>
      <c r="R316">
        <v>504</v>
      </c>
      <c r="S316" s="3">
        <v>0.15</v>
      </c>
      <c r="T316" s="6">
        <v>99.299999999999983</v>
      </c>
      <c r="U316" t="s">
        <v>6336</v>
      </c>
      <c r="V316">
        <v>2025</v>
      </c>
      <c r="W316" t="s">
        <v>6331</v>
      </c>
      <c r="X316" t="str">
        <f>_xlfn.XLOOKUP(Orders_C[[#This Row],[Product_ID]],Products_C[Product_ID],Products_C[Product_Name])</f>
        <v>Zinger Burger</v>
      </c>
      <c r="Y316" t="str">
        <f>_xlfn.XLOOKUP(Orders_C[[#This Row],[Product_ID]],Products_C[Product_ID],Products_C[Category])</f>
        <v>Beverage</v>
      </c>
      <c r="Z316" t="str">
        <f>_xlfn.XLOOKUP(Orders_C[[#This Row],[Store_ID]],Stores_c[Store_ID],Stores_c[City])</f>
        <v>Rebekahside</v>
      </c>
      <c r="AA316" t="str">
        <f>_xlfn.XLOOKUP(Orders_C[[#This Row],[Customer_ID]],Customers_c[Customer_ID],Customers_c[Customer_Name])</f>
        <v>Anthony Johnson</v>
      </c>
      <c r="AB316" s="6">
        <f>Orders_C[[#This Row],[Quantity]]*Orders_C[[#This Row],[Unit_Price]]*(1-Orders_C[[#This Row],[Discount %]])+Orders_C[[#This Row],[Tax]]</f>
        <v>228.6</v>
      </c>
      <c r="AC316" s="9">
        <f>(Orders_C[[#This Row],[Unit_Price]]*Orders_C[[#This Row],[Quantity]])-Orders_C[[#This Row],[Discount]]+Orders_C[[#This Row],[Tax]]</f>
        <v>251.7</v>
      </c>
      <c r="AD316" t="str">
        <f>IF(COUNTIF(Orders_C[[#All],[Customer_ID]],Orders_C[[#This Row],[Customer_ID]])&gt;1,"Repeat","New")</f>
        <v>Repeat</v>
      </c>
      <c r="AE316" t="str" cm="1">
        <f t="array" ref="AE316">_xlfn.XLOOKUP(Orders_C[[#This Row],[Store_ID]],Stores_c[[#All],[Store_ID]],Stores_c[[#All],[City]])</f>
        <v>Rebekahside</v>
      </c>
      <c r="AF316" t="str" cm="1">
        <f t="array" ref="AF316">_xlfn.XLOOKUP(Orders_C[[#This Row],[Store_ID]],Stores_c[[#All],[Store_ID]],Stores_c[[#All],[Manager_Name]])</f>
        <v>Mark Ray</v>
      </c>
      <c r="AG316" t="str" cm="1">
        <f t="array" ref="AG316">_xlfn.XLOOKUP(Orders_C[[#This Row],[Store_ID]],Stores_c[[#All],[Store_ID]],Stores_c[[#All],[Store_Type]])</f>
        <v>Drive-Thru</v>
      </c>
    </row>
    <row r="317" spans="1:33" x14ac:dyDescent="0.25">
      <c r="A317">
        <v>7076</v>
      </c>
      <c r="B317" s="1">
        <v>45786</v>
      </c>
      <c r="C317" s="2">
        <v>0.26274305555555555</v>
      </c>
      <c r="D317">
        <v>1996</v>
      </c>
      <c r="E317">
        <v>206</v>
      </c>
      <c r="F317">
        <v>524</v>
      </c>
      <c r="G317">
        <v>318</v>
      </c>
      <c r="H317">
        <v>1</v>
      </c>
      <c r="I317">
        <v>233</v>
      </c>
      <c r="J317">
        <v>5</v>
      </c>
      <c r="K317">
        <v>11.65</v>
      </c>
      <c r="L317">
        <v>239.65</v>
      </c>
      <c r="M317" t="s">
        <v>20</v>
      </c>
      <c r="N317" t="s">
        <v>23</v>
      </c>
      <c r="O317">
        <v>47</v>
      </c>
      <c r="P317">
        <v>3</v>
      </c>
      <c r="Q317" t="s">
        <v>1099</v>
      </c>
      <c r="R317">
        <v>507</v>
      </c>
      <c r="S317" s="3">
        <v>0.05</v>
      </c>
      <c r="T317" s="6">
        <v>99.850000000000023</v>
      </c>
      <c r="U317" t="s">
        <v>6339</v>
      </c>
      <c r="V317">
        <v>2025</v>
      </c>
      <c r="W317" t="s">
        <v>6331</v>
      </c>
      <c r="X317" t="str">
        <f>_xlfn.XLOOKUP(Orders_C[[#This Row],[Product_ID]],Products_C[Product_ID],Products_C[Product_Name])</f>
        <v>Pepsi</v>
      </c>
      <c r="Y317" t="str">
        <f>_xlfn.XLOOKUP(Orders_C[[#This Row],[Product_ID]],Products_C[Product_ID],Products_C[Category])</f>
        <v>Burger</v>
      </c>
      <c r="Z317" t="str">
        <f>_xlfn.XLOOKUP(Orders_C[[#This Row],[Store_ID]],Stores_c[Store_ID],Stores_c[City])</f>
        <v>West Matthew</v>
      </c>
      <c r="AA317" t="str">
        <f>_xlfn.XLOOKUP(Orders_C[[#This Row],[Customer_ID]],Customers_c[Customer_ID],Customers_c[Customer_Name])</f>
        <v>Alexis Proctor</v>
      </c>
      <c r="AB317" s="6">
        <f>Orders_C[[#This Row],[Quantity]]*Orders_C[[#This Row],[Unit_Price]]*(1-Orders_C[[#This Row],[Discount %]])+Orders_C[[#This Row],[Tax]]</f>
        <v>233</v>
      </c>
      <c r="AC317" s="9">
        <f>(Orders_C[[#This Row],[Unit_Price]]*Orders_C[[#This Row],[Quantity]])-Orders_C[[#This Row],[Discount]]+Orders_C[[#This Row],[Tax]]</f>
        <v>239.65</v>
      </c>
      <c r="AD317" t="str">
        <f>IF(COUNTIF(Orders_C[[#All],[Customer_ID]],Orders_C[[#This Row],[Customer_ID]])&gt;1,"Repeat","New")</f>
        <v>Repeat</v>
      </c>
      <c r="AE317" t="str" cm="1">
        <f t="array" ref="AE317">_xlfn.XLOOKUP(Orders_C[[#This Row],[Store_ID]],Stores_c[[#All],[Store_ID]],Stores_c[[#All],[City]])</f>
        <v>West Matthew</v>
      </c>
      <c r="AF317" t="str" cm="1">
        <f t="array" ref="AF317">_xlfn.XLOOKUP(Orders_C[[#This Row],[Store_ID]],Stores_c[[#All],[Store_ID]],Stores_c[[#All],[Manager_Name]])</f>
        <v>Miguel Kidd</v>
      </c>
      <c r="AG317" t="str" cm="1">
        <f t="array" ref="AG317">_xlfn.XLOOKUP(Orders_C[[#This Row],[Store_ID]],Stores_c[[#All],[Store_ID]],Stores_c[[#All],[Store_Type]])</f>
        <v>Drive-Thru</v>
      </c>
    </row>
    <row r="318" spans="1:33" x14ac:dyDescent="0.25">
      <c r="A318">
        <v>6426</v>
      </c>
      <c r="B318" s="1">
        <v>45725</v>
      </c>
      <c r="C318" s="2">
        <v>0.34636574074074072</v>
      </c>
      <c r="D318">
        <v>1902</v>
      </c>
      <c r="E318">
        <v>213</v>
      </c>
      <c r="F318">
        <v>524</v>
      </c>
      <c r="G318">
        <v>336</v>
      </c>
      <c r="H318">
        <v>1</v>
      </c>
      <c r="I318">
        <v>222</v>
      </c>
      <c r="J318">
        <v>0</v>
      </c>
      <c r="K318">
        <v>11.1</v>
      </c>
      <c r="L318">
        <v>233.1</v>
      </c>
      <c r="M318" t="s">
        <v>18</v>
      </c>
      <c r="N318" t="s">
        <v>21</v>
      </c>
      <c r="O318">
        <v>33</v>
      </c>
      <c r="P318">
        <v>5</v>
      </c>
      <c r="Q318" t="s">
        <v>449</v>
      </c>
      <c r="R318">
        <v>509</v>
      </c>
      <c r="S318" s="3">
        <v>0</v>
      </c>
      <c r="T318" s="6">
        <v>99.9</v>
      </c>
      <c r="U318" t="s">
        <v>6334</v>
      </c>
      <c r="V318">
        <v>2025</v>
      </c>
      <c r="W318" t="s">
        <v>6329</v>
      </c>
      <c r="X318" t="str">
        <f>_xlfn.XLOOKUP(Orders_C[[#This Row],[Product_ID]],Products_C[Product_ID],Products_C[Product_Name])</f>
        <v>Chicken Bucket</v>
      </c>
      <c r="Y318" t="str">
        <f>_xlfn.XLOOKUP(Orders_C[[#This Row],[Product_ID]],Products_C[Product_ID],Products_C[Category])</f>
        <v>Dessert</v>
      </c>
      <c r="Z318" t="str">
        <f>_xlfn.XLOOKUP(Orders_C[[#This Row],[Store_ID]],Stores_c[Store_ID],Stores_c[City])</f>
        <v>Lake Kristashire</v>
      </c>
      <c r="AA318" t="str">
        <f>_xlfn.XLOOKUP(Orders_C[[#This Row],[Customer_ID]],Customers_c[Customer_ID],Customers_c[Customer_Name])</f>
        <v>Briana Gibbs</v>
      </c>
      <c r="AB318" s="6">
        <f>Orders_C[[#This Row],[Quantity]]*Orders_C[[#This Row],[Unit_Price]]*(1-Orders_C[[#This Row],[Discount %]])+Orders_C[[#This Row],[Tax]]</f>
        <v>233.1</v>
      </c>
      <c r="AC318" s="9">
        <f>(Orders_C[[#This Row],[Unit_Price]]*Orders_C[[#This Row],[Quantity]])-Orders_C[[#This Row],[Discount]]+Orders_C[[#This Row],[Tax]]</f>
        <v>233.1</v>
      </c>
      <c r="AD318" t="str">
        <f>IF(COUNTIF(Orders_C[[#All],[Customer_ID]],Orders_C[[#This Row],[Customer_ID]])&gt;1,"Repeat","New")</f>
        <v>Repeat</v>
      </c>
      <c r="AE318" t="str" cm="1">
        <f t="array" ref="AE318">_xlfn.XLOOKUP(Orders_C[[#This Row],[Store_ID]],Stores_c[[#All],[Store_ID]],Stores_c[[#All],[City]])</f>
        <v>Lake Kristashire</v>
      </c>
      <c r="AF318" t="str" cm="1">
        <f t="array" ref="AF318">_xlfn.XLOOKUP(Orders_C[[#This Row],[Store_ID]],Stores_c[[#All],[Store_ID]],Stores_c[[#All],[Manager_Name]])</f>
        <v>Andrea Daugherty</v>
      </c>
      <c r="AG318" t="str" cm="1">
        <f t="array" ref="AG318">_xlfn.XLOOKUP(Orders_C[[#This Row],[Store_ID]],Stores_c[[#All],[Store_ID]],Stores_c[[#All],[Store_Type]])</f>
        <v>Mall</v>
      </c>
    </row>
    <row r="319" spans="1:33" x14ac:dyDescent="0.25">
      <c r="A319">
        <v>6817</v>
      </c>
      <c r="B319" s="1">
        <v>45820</v>
      </c>
      <c r="C319" s="2">
        <v>0.92049768518518515</v>
      </c>
      <c r="D319">
        <v>1262</v>
      </c>
      <c r="E319">
        <v>216</v>
      </c>
      <c r="F319">
        <v>454</v>
      </c>
      <c r="G319">
        <v>315</v>
      </c>
      <c r="H319">
        <v>1</v>
      </c>
      <c r="I319">
        <v>256</v>
      </c>
      <c r="J319">
        <v>15</v>
      </c>
      <c r="K319">
        <v>12.8</v>
      </c>
      <c r="L319">
        <v>253.8</v>
      </c>
      <c r="M319" t="s">
        <v>18</v>
      </c>
      <c r="N319" t="s">
        <v>23</v>
      </c>
      <c r="O319">
        <v>35</v>
      </c>
      <c r="P319">
        <v>3</v>
      </c>
      <c r="Q319" t="s">
        <v>840</v>
      </c>
      <c r="R319">
        <v>509</v>
      </c>
      <c r="S319" s="3">
        <v>0.15</v>
      </c>
      <c r="T319" s="6">
        <v>100.20000000000002</v>
      </c>
      <c r="U319" t="s">
        <v>6340</v>
      </c>
      <c r="V319">
        <v>2025</v>
      </c>
      <c r="W319" t="s">
        <v>6329</v>
      </c>
      <c r="X319" t="str">
        <f>_xlfn.XLOOKUP(Orders_C[[#This Row],[Product_ID]],Products_C[Product_ID],Products_C[Product_Name])</f>
        <v>Popcorn Chicken</v>
      </c>
      <c r="Y319" t="str">
        <f>_xlfn.XLOOKUP(Orders_C[[#This Row],[Product_ID]],Products_C[Product_ID],Products_C[Category])</f>
        <v>Beverage</v>
      </c>
      <c r="Z319" t="str">
        <f>_xlfn.XLOOKUP(Orders_C[[#This Row],[Store_ID]],Stores_c[Store_ID],Stores_c[City])</f>
        <v>Garciaview</v>
      </c>
      <c r="AA319" t="str">
        <f>_xlfn.XLOOKUP(Orders_C[[#This Row],[Customer_ID]],Customers_c[Customer_ID],Customers_c[Customer_Name])</f>
        <v>Nicole Diaz</v>
      </c>
      <c r="AB319" s="6">
        <f>Orders_C[[#This Row],[Quantity]]*Orders_C[[#This Row],[Unit_Price]]*(1-Orders_C[[#This Row],[Discount %]])+Orders_C[[#This Row],[Tax]]</f>
        <v>230.4</v>
      </c>
      <c r="AC319" s="9">
        <f>(Orders_C[[#This Row],[Unit_Price]]*Orders_C[[#This Row],[Quantity]])-Orders_C[[#This Row],[Discount]]+Orders_C[[#This Row],[Tax]]</f>
        <v>253.8</v>
      </c>
      <c r="AD319" t="str">
        <f>IF(COUNTIF(Orders_C[[#All],[Customer_ID]],Orders_C[[#This Row],[Customer_ID]])&gt;1,"Repeat","New")</f>
        <v>Repeat</v>
      </c>
      <c r="AE319" t="str" cm="1">
        <f t="array" ref="AE319">_xlfn.XLOOKUP(Orders_C[[#This Row],[Store_ID]],Stores_c[[#All],[Store_ID]],Stores_c[[#All],[City]])</f>
        <v>Garciaview</v>
      </c>
      <c r="AF319" t="str" cm="1">
        <f t="array" ref="AF319">_xlfn.XLOOKUP(Orders_C[[#This Row],[Store_ID]],Stores_c[[#All],[Store_ID]],Stores_c[[#All],[Manager_Name]])</f>
        <v>Karina Washington</v>
      </c>
      <c r="AG319" t="str" cm="1">
        <f t="array" ref="AG319">_xlfn.XLOOKUP(Orders_C[[#This Row],[Store_ID]],Stores_c[[#All],[Store_ID]],Stores_c[[#All],[Store_Type]])</f>
        <v>Drive-Thru</v>
      </c>
    </row>
    <row r="320" spans="1:33" x14ac:dyDescent="0.25">
      <c r="A320">
        <v>8751</v>
      </c>
      <c r="B320" s="1">
        <v>45713</v>
      </c>
      <c r="C320" s="2">
        <v>0.13723379629629628</v>
      </c>
      <c r="D320">
        <v>1733</v>
      </c>
      <c r="E320">
        <v>208</v>
      </c>
      <c r="F320">
        <v>522</v>
      </c>
      <c r="G320">
        <v>322</v>
      </c>
      <c r="H320">
        <v>1</v>
      </c>
      <c r="I320">
        <v>245</v>
      </c>
      <c r="J320">
        <v>10</v>
      </c>
      <c r="K320">
        <v>12.25</v>
      </c>
      <c r="L320">
        <v>247.25</v>
      </c>
      <c r="M320" t="s">
        <v>19</v>
      </c>
      <c r="N320" t="s">
        <v>21</v>
      </c>
      <c r="O320">
        <v>17</v>
      </c>
      <c r="P320">
        <v>2</v>
      </c>
      <c r="Q320" t="s">
        <v>2774</v>
      </c>
      <c r="R320">
        <v>506</v>
      </c>
      <c r="S320" s="3">
        <v>0.1</v>
      </c>
      <c r="T320" s="6">
        <v>100.25</v>
      </c>
      <c r="U320" t="s">
        <v>6338</v>
      </c>
      <c r="V320">
        <v>2025</v>
      </c>
      <c r="W320" t="s">
        <v>6333</v>
      </c>
      <c r="X320" t="str">
        <f>_xlfn.XLOOKUP(Orders_C[[#This Row],[Product_ID]],Products_C[Product_ID],Products_C[Product_Name])</f>
        <v>Veg Burger</v>
      </c>
      <c r="Y320" t="str">
        <f>_xlfn.XLOOKUP(Orders_C[[#This Row],[Product_ID]],Products_C[Product_ID],Products_C[Category])</f>
        <v>Burger</v>
      </c>
      <c r="Z320" t="str">
        <f>_xlfn.XLOOKUP(Orders_C[[#This Row],[Store_ID]],Stores_c[Store_ID],Stores_c[City])</f>
        <v>Tracyview</v>
      </c>
      <c r="AA320" t="str">
        <f>_xlfn.XLOOKUP(Orders_C[[#This Row],[Customer_ID]],Customers_c[Customer_ID],Customers_c[Customer_Name])</f>
        <v>Christopher Boyd</v>
      </c>
      <c r="AB320" s="6">
        <f>Orders_C[[#This Row],[Quantity]]*Orders_C[[#This Row],[Unit_Price]]*(1-Orders_C[[#This Row],[Discount %]])+Orders_C[[#This Row],[Tax]]</f>
        <v>232.75</v>
      </c>
      <c r="AC320" s="9">
        <f>(Orders_C[[#This Row],[Unit_Price]]*Orders_C[[#This Row],[Quantity]])-Orders_C[[#This Row],[Discount]]+Orders_C[[#This Row],[Tax]]</f>
        <v>247.25</v>
      </c>
      <c r="AD320" t="str">
        <f>IF(COUNTIF(Orders_C[[#All],[Customer_ID]],Orders_C[[#This Row],[Customer_ID]])&gt;1,"Repeat","New")</f>
        <v>Repeat</v>
      </c>
      <c r="AE320" t="str" cm="1">
        <f t="array" ref="AE320">_xlfn.XLOOKUP(Orders_C[[#This Row],[Store_ID]],Stores_c[[#All],[Store_ID]],Stores_c[[#All],[City]])</f>
        <v>Tracyview</v>
      </c>
      <c r="AF320" t="str" cm="1">
        <f t="array" ref="AF320">_xlfn.XLOOKUP(Orders_C[[#This Row],[Store_ID]],Stores_c[[#All],[Store_ID]],Stores_c[[#All],[Manager_Name]])</f>
        <v>Jeremiah Lee</v>
      </c>
      <c r="AG320" t="str" cm="1">
        <f t="array" ref="AG320">_xlfn.XLOOKUP(Orders_C[[#This Row],[Store_ID]],Stores_c[[#All],[Store_ID]],Stores_c[[#All],[Store_Type]])</f>
        <v>Mall</v>
      </c>
    </row>
    <row r="321" spans="1:33" x14ac:dyDescent="0.25">
      <c r="A321">
        <v>9681</v>
      </c>
      <c r="B321" s="1">
        <v>45925</v>
      </c>
      <c r="C321" s="2">
        <v>0.68608796296296293</v>
      </c>
      <c r="D321">
        <v>1175</v>
      </c>
      <c r="E321">
        <v>205</v>
      </c>
      <c r="F321">
        <v>431</v>
      </c>
      <c r="G321">
        <v>334</v>
      </c>
      <c r="H321">
        <v>1</v>
      </c>
      <c r="I321">
        <v>245</v>
      </c>
      <c r="J321">
        <v>10</v>
      </c>
      <c r="K321">
        <v>12.25</v>
      </c>
      <c r="L321">
        <v>247.25</v>
      </c>
      <c r="M321" t="s">
        <v>19</v>
      </c>
      <c r="N321" t="s">
        <v>23</v>
      </c>
      <c r="O321">
        <v>30</v>
      </c>
      <c r="P321">
        <v>5</v>
      </c>
      <c r="Q321" t="s">
        <v>3704</v>
      </c>
      <c r="R321">
        <v>510</v>
      </c>
      <c r="S321" s="3">
        <v>0.1</v>
      </c>
      <c r="T321" s="6">
        <v>100.25</v>
      </c>
      <c r="U321" t="s">
        <v>6335</v>
      </c>
      <c r="V321">
        <v>2025</v>
      </c>
      <c r="W321" t="s">
        <v>6329</v>
      </c>
      <c r="X321" t="str">
        <f>_xlfn.XLOOKUP(Orders_C[[#This Row],[Product_ID]],Products_C[Product_ID],Products_C[Product_Name])</f>
        <v>Krushers</v>
      </c>
      <c r="Y321" t="str">
        <f>_xlfn.XLOOKUP(Orders_C[[#This Row],[Product_ID]],Products_C[Product_ID],Products_C[Category])</f>
        <v>Dessert</v>
      </c>
      <c r="Z321" t="str">
        <f>_xlfn.XLOOKUP(Orders_C[[#This Row],[Store_ID]],Stores_c[Store_ID],Stores_c[City])</f>
        <v>Port Jacob</v>
      </c>
      <c r="AA321" t="str">
        <f>_xlfn.XLOOKUP(Orders_C[[#This Row],[Customer_ID]],Customers_c[Customer_ID],Customers_c[Customer_Name])</f>
        <v>Colin Baldwin</v>
      </c>
      <c r="AB321" s="6">
        <f>Orders_C[[#This Row],[Quantity]]*Orders_C[[#This Row],[Unit_Price]]*(1-Orders_C[[#This Row],[Discount %]])+Orders_C[[#This Row],[Tax]]</f>
        <v>232.75</v>
      </c>
      <c r="AC321" s="9">
        <f>(Orders_C[[#This Row],[Unit_Price]]*Orders_C[[#This Row],[Quantity]])-Orders_C[[#This Row],[Discount]]+Orders_C[[#This Row],[Tax]]</f>
        <v>247.25</v>
      </c>
      <c r="AD321" t="str">
        <f>IF(COUNTIF(Orders_C[[#All],[Customer_ID]],Orders_C[[#This Row],[Customer_ID]])&gt;1,"Repeat","New")</f>
        <v>Repeat</v>
      </c>
      <c r="AE321" t="str" cm="1">
        <f t="array" ref="AE321">_xlfn.XLOOKUP(Orders_C[[#This Row],[Store_ID]],Stores_c[[#All],[Store_ID]],Stores_c[[#All],[City]])</f>
        <v>Port Jacob</v>
      </c>
      <c r="AF321" t="str" cm="1">
        <f t="array" ref="AF321">_xlfn.XLOOKUP(Orders_C[[#This Row],[Store_ID]],Stores_c[[#All],[Store_ID]],Stores_c[[#All],[Manager_Name]])</f>
        <v>David Harris</v>
      </c>
      <c r="AG321" t="str" cm="1">
        <f t="array" ref="AG321">_xlfn.XLOOKUP(Orders_C[[#This Row],[Store_ID]],Stores_c[[#All],[Store_ID]],Stores_c[[#All],[Store_Type]])</f>
        <v>Mall</v>
      </c>
    </row>
    <row r="322" spans="1:33" x14ac:dyDescent="0.25">
      <c r="A322">
        <v>10150</v>
      </c>
      <c r="B322" s="1">
        <v>45769</v>
      </c>
      <c r="C322" s="2">
        <v>0.57849537037037035</v>
      </c>
      <c r="D322">
        <v>1931</v>
      </c>
      <c r="E322">
        <v>210</v>
      </c>
      <c r="F322">
        <v>510</v>
      </c>
      <c r="G322">
        <v>329</v>
      </c>
      <c r="H322">
        <v>1</v>
      </c>
      <c r="I322">
        <v>245</v>
      </c>
      <c r="J322">
        <v>10</v>
      </c>
      <c r="K322">
        <v>12.25</v>
      </c>
      <c r="L322">
        <v>247.25</v>
      </c>
      <c r="M322" t="s">
        <v>18</v>
      </c>
      <c r="N322" t="s">
        <v>21</v>
      </c>
      <c r="O322">
        <v>37</v>
      </c>
      <c r="P322">
        <v>4</v>
      </c>
      <c r="Q322" t="s">
        <v>4173</v>
      </c>
      <c r="R322">
        <v>507</v>
      </c>
      <c r="S322" s="3">
        <v>0.1</v>
      </c>
      <c r="T322" s="6">
        <v>100.25</v>
      </c>
      <c r="U322" t="s">
        <v>6337</v>
      </c>
      <c r="V322">
        <v>2025</v>
      </c>
      <c r="W322" t="s">
        <v>6329</v>
      </c>
      <c r="X322" t="str">
        <f>_xlfn.XLOOKUP(Orders_C[[#This Row],[Product_ID]],Products_C[Product_ID],Products_C[Product_Name])</f>
        <v>Rice Bowl</v>
      </c>
      <c r="Y322" t="str">
        <f>_xlfn.XLOOKUP(Orders_C[[#This Row],[Product_ID]],Products_C[Product_ID],Products_C[Category])</f>
        <v>Dessert</v>
      </c>
      <c r="Z322" t="str">
        <f>_xlfn.XLOOKUP(Orders_C[[#This Row],[Store_ID]],Stores_c[Store_ID],Stores_c[City])</f>
        <v>East William</v>
      </c>
      <c r="AA322" t="str">
        <f>_xlfn.XLOOKUP(Orders_C[[#This Row],[Customer_ID]],Customers_c[Customer_ID],Customers_c[Customer_Name])</f>
        <v>Cory Lee</v>
      </c>
      <c r="AB322" s="6">
        <f>Orders_C[[#This Row],[Quantity]]*Orders_C[[#This Row],[Unit_Price]]*(1-Orders_C[[#This Row],[Discount %]])+Orders_C[[#This Row],[Tax]]</f>
        <v>232.75</v>
      </c>
      <c r="AC322" s="9">
        <f>(Orders_C[[#This Row],[Unit_Price]]*Orders_C[[#This Row],[Quantity]])-Orders_C[[#This Row],[Discount]]+Orders_C[[#This Row],[Tax]]</f>
        <v>247.25</v>
      </c>
      <c r="AD322" t="str">
        <f>IF(COUNTIF(Orders_C[[#All],[Customer_ID]],Orders_C[[#This Row],[Customer_ID]])&gt;1,"Repeat","New")</f>
        <v>Repeat</v>
      </c>
      <c r="AE322" t="str" cm="1">
        <f t="array" ref="AE322">_xlfn.XLOOKUP(Orders_C[[#This Row],[Store_ID]],Stores_c[[#All],[Store_ID]],Stores_c[[#All],[City]])</f>
        <v>East William</v>
      </c>
      <c r="AF322" t="str" cm="1">
        <f t="array" ref="AF322">_xlfn.XLOOKUP(Orders_C[[#This Row],[Store_ID]],Stores_c[[#All],[Store_ID]],Stores_c[[#All],[Manager_Name]])</f>
        <v>Victoria Butler</v>
      </c>
      <c r="AG322" t="str" cm="1">
        <f t="array" ref="AG322">_xlfn.XLOOKUP(Orders_C[[#This Row],[Store_ID]],Stores_c[[#All],[Store_ID]],Stores_c[[#All],[Store_Type]])</f>
        <v>Drive-Thru</v>
      </c>
    </row>
    <row r="323" spans="1:33" x14ac:dyDescent="0.25">
      <c r="A323">
        <v>6038</v>
      </c>
      <c r="B323" s="1">
        <v>45867</v>
      </c>
      <c r="C323" s="2">
        <v>0.47435185185185186</v>
      </c>
      <c r="D323">
        <v>1688</v>
      </c>
      <c r="E323">
        <v>210</v>
      </c>
      <c r="F323">
        <v>402</v>
      </c>
      <c r="G323">
        <v>314</v>
      </c>
      <c r="H323">
        <v>1</v>
      </c>
      <c r="I323">
        <v>257</v>
      </c>
      <c r="J323">
        <v>15</v>
      </c>
      <c r="K323">
        <v>12.85</v>
      </c>
      <c r="L323">
        <v>254.85</v>
      </c>
      <c r="M323" t="s">
        <v>20</v>
      </c>
      <c r="N323" t="s">
        <v>21</v>
      </c>
      <c r="O323">
        <v>15</v>
      </c>
      <c r="P323">
        <v>2</v>
      </c>
      <c r="Q323" t="s">
        <v>61</v>
      </c>
      <c r="R323">
        <v>503</v>
      </c>
      <c r="S323" s="3">
        <v>0.15</v>
      </c>
      <c r="T323" s="6">
        <v>100.65</v>
      </c>
      <c r="U323" t="s">
        <v>6341</v>
      </c>
      <c r="V323">
        <v>2025</v>
      </c>
      <c r="W323" t="s">
        <v>6333</v>
      </c>
      <c r="X323" t="str">
        <f>_xlfn.XLOOKUP(Orders_C[[#This Row],[Product_ID]],Products_C[Product_ID],Products_C[Product_Name])</f>
        <v>Wrap</v>
      </c>
      <c r="Y323" t="str">
        <f>_xlfn.XLOOKUP(Orders_C[[#This Row],[Product_ID]],Products_C[Product_ID],Products_C[Category])</f>
        <v>Burger</v>
      </c>
      <c r="Z323" t="str">
        <f>_xlfn.XLOOKUP(Orders_C[[#This Row],[Store_ID]],Stores_c[Store_ID],Stores_c[City])</f>
        <v>East William</v>
      </c>
      <c r="AA323" t="str">
        <f>_xlfn.XLOOKUP(Orders_C[[#This Row],[Customer_ID]],Customers_c[Customer_ID],Customers_c[Customer_Name])</f>
        <v>Brian Perry</v>
      </c>
      <c r="AB323" s="6">
        <f>Orders_C[[#This Row],[Quantity]]*Orders_C[[#This Row],[Unit_Price]]*(1-Orders_C[[#This Row],[Discount %]])+Orders_C[[#This Row],[Tax]]</f>
        <v>231.29999999999998</v>
      </c>
      <c r="AC323" s="9">
        <f>(Orders_C[[#This Row],[Unit_Price]]*Orders_C[[#This Row],[Quantity]])-Orders_C[[#This Row],[Discount]]+Orders_C[[#This Row],[Tax]]</f>
        <v>254.85</v>
      </c>
      <c r="AD323" t="str">
        <f>IF(COUNTIF(Orders_C[[#All],[Customer_ID]],Orders_C[[#This Row],[Customer_ID]])&gt;1,"Repeat","New")</f>
        <v>Repeat</v>
      </c>
      <c r="AE323" t="str" cm="1">
        <f t="array" ref="AE323">_xlfn.XLOOKUP(Orders_C[[#This Row],[Store_ID]],Stores_c[[#All],[Store_ID]],Stores_c[[#All],[City]])</f>
        <v>East William</v>
      </c>
      <c r="AF323" t="str" cm="1">
        <f t="array" ref="AF323">_xlfn.XLOOKUP(Orders_C[[#This Row],[Store_ID]],Stores_c[[#All],[Store_ID]],Stores_c[[#All],[Manager_Name]])</f>
        <v>Victoria Butler</v>
      </c>
      <c r="AG323" t="str" cm="1">
        <f t="array" ref="AG323">_xlfn.XLOOKUP(Orders_C[[#This Row],[Store_ID]],Stores_c[[#All],[Store_ID]],Stores_c[[#All],[Store_Type]])</f>
        <v>Drive-Thru</v>
      </c>
    </row>
    <row r="324" spans="1:33" x14ac:dyDescent="0.25">
      <c r="A324">
        <v>9413</v>
      </c>
      <c r="B324" s="1">
        <v>45914</v>
      </c>
      <c r="C324" s="2">
        <v>0.17822916666666666</v>
      </c>
      <c r="D324">
        <v>1818</v>
      </c>
      <c r="E324">
        <v>206</v>
      </c>
      <c r="F324">
        <v>453</v>
      </c>
      <c r="G324">
        <v>308</v>
      </c>
      <c r="H324">
        <v>1</v>
      </c>
      <c r="I324">
        <v>257</v>
      </c>
      <c r="J324">
        <v>15</v>
      </c>
      <c r="K324">
        <v>12.85</v>
      </c>
      <c r="L324">
        <v>254.85</v>
      </c>
      <c r="M324" t="s">
        <v>18</v>
      </c>
      <c r="N324" t="s">
        <v>21</v>
      </c>
      <c r="O324">
        <v>25</v>
      </c>
      <c r="P324">
        <v>4</v>
      </c>
      <c r="Q324" t="s">
        <v>3436</v>
      </c>
      <c r="R324">
        <v>503</v>
      </c>
      <c r="S324" s="3">
        <v>0.15</v>
      </c>
      <c r="T324" s="6">
        <v>100.65</v>
      </c>
      <c r="U324" t="s">
        <v>6335</v>
      </c>
      <c r="V324">
        <v>2025</v>
      </c>
      <c r="W324" t="s">
        <v>6329</v>
      </c>
      <c r="X324" t="str">
        <f>_xlfn.XLOOKUP(Orders_C[[#This Row],[Product_ID]],Products_C[Product_ID],Products_C[Product_Name])</f>
        <v>Zinger Burger</v>
      </c>
      <c r="Y324" t="str">
        <f>_xlfn.XLOOKUP(Orders_C[[#This Row],[Product_ID]],Products_C[Product_ID],Products_C[Category])</f>
        <v>Beverage</v>
      </c>
      <c r="Z324" t="str">
        <f>_xlfn.XLOOKUP(Orders_C[[#This Row],[Store_ID]],Stores_c[Store_ID],Stores_c[City])</f>
        <v>West Matthew</v>
      </c>
      <c r="AA324" t="str">
        <f>_xlfn.XLOOKUP(Orders_C[[#This Row],[Customer_ID]],Customers_c[Customer_ID],Customers_c[Customer_Name])</f>
        <v>Tommy Campos</v>
      </c>
      <c r="AB324" s="6">
        <f>Orders_C[[#This Row],[Quantity]]*Orders_C[[#This Row],[Unit_Price]]*(1-Orders_C[[#This Row],[Discount %]])+Orders_C[[#This Row],[Tax]]</f>
        <v>231.29999999999998</v>
      </c>
      <c r="AC324" s="9">
        <f>(Orders_C[[#This Row],[Unit_Price]]*Orders_C[[#This Row],[Quantity]])-Orders_C[[#This Row],[Discount]]+Orders_C[[#This Row],[Tax]]</f>
        <v>254.85</v>
      </c>
      <c r="AD324" t="str">
        <f>IF(COUNTIF(Orders_C[[#All],[Customer_ID]],Orders_C[[#This Row],[Customer_ID]])&gt;1,"Repeat","New")</f>
        <v>Repeat</v>
      </c>
      <c r="AE324" t="str" cm="1">
        <f t="array" ref="AE324">_xlfn.XLOOKUP(Orders_C[[#This Row],[Store_ID]],Stores_c[[#All],[Store_ID]],Stores_c[[#All],[City]])</f>
        <v>West Matthew</v>
      </c>
      <c r="AF324" t="str" cm="1">
        <f t="array" ref="AF324">_xlfn.XLOOKUP(Orders_C[[#This Row],[Store_ID]],Stores_c[[#All],[Store_ID]],Stores_c[[#All],[Manager_Name]])</f>
        <v>Miguel Kidd</v>
      </c>
      <c r="AG324" t="str" cm="1">
        <f t="array" ref="AG324">_xlfn.XLOOKUP(Orders_C[[#This Row],[Store_ID]],Stores_c[[#All],[Store_ID]],Stores_c[[#All],[Store_Type]])</f>
        <v>Drive-Thru</v>
      </c>
    </row>
    <row r="325" spans="1:33" x14ac:dyDescent="0.25">
      <c r="A325">
        <v>9081</v>
      </c>
      <c r="B325" s="1">
        <v>45787</v>
      </c>
      <c r="C325" s="2">
        <v>0.98062499999999997</v>
      </c>
      <c r="D325">
        <v>1755</v>
      </c>
      <c r="E325">
        <v>206</v>
      </c>
      <c r="F325">
        <v>456</v>
      </c>
      <c r="G325">
        <v>331</v>
      </c>
      <c r="H325">
        <v>1</v>
      </c>
      <c r="I325">
        <v>246</v>
      </c>
      <c r="J325">
        <v>10</v>
      </c>
      <c r="K325">
        <v>12.3</v>
      </c>
      <c r="L325">
        <v>248.3</v>
      </c>
      <c r="M325" t="s">
        <v>18</v>
      </c>
      <c r="N325" t="s">
        <v>21</v>
      </c>
      <c r="O325">
        <v>22</v>
      </c>
      <c r="P325">
        <v>3</v>
      </c>
      <c r="Q325" t="s">
        <v>3104</v>
      </c>
      <c r="R325">
        <v>504</v>
      </c>
      <c r="S325" s="3">
        <v>0.1</v>
      </c>
      <c r="T325" s="6">
        <v>100.70000000000002</v>
      </c>
      <c r="U325" t="s">
        <v>6339</v>
      </c>
      <c r="V325">
        <v>2025</v>
      </c>
      <c r="W325" t="s">
        <v>6329</v>
      </c>
      <c r="X325" t="str">
        <f>_xlfn.XLOOKUP(Orders_C[[#This Row],[Product_ID]],Products_C[Product_ID],Products_C[Product_Name])</f>
        <v>Chicken Bucket</v>
      </c>
      <c r="Y325" t="str">
        <f>_xlfn.XLOOKUP(Orders_C[[#This Row],[Product_ID]],Products_C[Product_ID],Products_C[Category])</f>
        <v>Beverage</v>
      </c>
      <c r="Z325" t="str">
        <f>_xlfn.XLOOKUP(Orders_C[[#This Row],[Store_ID]],Stores_c[Store_ID],Stores_c[City])</f>
        <v>West Matthew</v>
      </c>
      <c r="AA325" t="str">
        <f>_xlfn.XLOOKUP(Orders_C[[#This Row],[Customer_ID]],Customers_c[Customer_ID],Customers_c[Customer_Name])</f>
        <v>Kelly Rivera</v>
      </c>
      <c r="AB325" s="6">
        <f>Orders_C[[#This Row],[Quantity]]*Orders_C[[#This Row],[Unit_Price]]*(1-Orders_C[[#This Row],[Discount %]])+Orders_C[[#This Row],[Tax]]</f>
        <v>233.70000000000002</v>
      </c>
      <c r="AC325" s="9">
        <f>(Orders_C[[#This Row],[Unit_Price]]*Orders_C[[#This Row],[Quantity]])-Orders_C[[#This Row],[Discount]]+Orders_C[[#This Row],[Tax]]</f>
        <v>248.3</v>
      </c>
      <c r="AD325" t="str">
        <f>IF(COUNTIF(Orders_C[[#All],[Customer_ID]],Orders_C[[#This Row],[Customer_ID]])&gt;1,"Repeat","New")</f>
        <v>Repeat</v>
      </c>
      <c r="AE325" t="str" cm="1">
        <f t="array" ref="AE325">_xlfn.XLOOKUP(Orders_C[[#This Row],[Store_ID]],Stores_c[[#All],[Store_ID]],Stores_c[[#All],[City]])</f>
        <v>West Matthew</v>
      </c>
      <c r="AF325" t="str" cm="1">
        <f t="array" ref="AF325">_xlfn.XLOOKUP(Orders_C[[#This Row],[Store_ID]],Stores_c[[#All],[Store_ID]],Stores_c[[#All],[Manager_Name]])</f>
        <v>Miguel Kidd</v>
      </c>
      <c r="AG325" t="str" cm="1">
        <f t="array" ref="AG325">_xlfn.XLOOKUP(Orders_C[[#This Row],[Store_ID]],Stores_c[[#All],[Store_ID]],Stores_c[[#All],[Store_Type]])</f>
        <v>Drive-Thru</v>
      </c>
    </row>
    <row r="326" spans="1:33" x14ac:dyDescent="0.25">
      <c r="A326">
        <v>9293</v>
      </c>
      <c r="B326" s="1">
        <v>45765</v>
      </c>
      <c r="C326" s="2">
        <v>0.77079861111111114</v>
      </c>
      <c r="D326">
        <v>1821</v>
      </c>
      <c r="E326">
        <v>223</v>
      </c>
      <c r="F326">
        <v>427</v>
      </c>
      <c r="G326">
        <v>317</v>
      </c>
      <c r="H326">
        <v>1</v>
      </c>
      <c r="I326">
        <v>246</v>
      </c>
      <c r="J326">
        <v>10</v>
      </c>
      <c r="K326">
        <v>12.3</v>
      </c>
      <c r="L326">
        <v>248.3</v>
      </c>
      <c r="M326" t="s">
        <v>19</v>
      </c>
      <c r="N326" t="s">
        <v>22</v>
      </c>
      <c r="O326">
        <v>40</v>
      </c>
      <c r="P326">
        <v>3</v>
      </c>
      <c r="Q326" t="s">
        <v>3316</v>
      </c>
      <c r="R326">
        <v>505</v>
      </c>
      <c r="S326" s="3">
        <v>0.1</v>
      </c>
      <c r="T326" s="6">
        <v>100.70000000000002</v>
      </c>
      <c r="U326" t="s">
        <v>6337</v>
      </c>
      <c r="V326">
        <v>2025</v>
      </c>
      <c r="W326" t="s">
        <v>6329</v>
      </c>
      <c r="X326" t="str">
        <f>_xlfn.XLOOKUP(Orders_C[[#This Row],[Product_ID]],Products_C[Product_ID],Products_C[Product_Name])</f>
        <v>Popcorn Chicken</v>
      </c>
      <c r="Y326" t="str">
        <f>_xlfn.XLOOKUP(Orders_C[[#This Row],[Product_ID]],Products_C[Product_ID],Products_C[Category])</f>
        <v>Dessert</v>
      </c>
      <c r="Z326" t="str">
        <f>_xlfn.XLOOKUP(Orders_C[[#This Row],[Store_ID]],Stores_c[Store_ID],Stores_c[City])</f>
        <v>Chambershaven</v>
      </c>
      <c r="AA326" t="str">
        <f>_xlfn.XLOOKUP(Orders_C[[#This Row],[Customer_ID]],Customers_c[Customer_ID],Customers_c[Customer_Name])</f>
        <v>Kristie Murray</v>
      </c>
      <c r="AB326" s="6">
        <f>Orders_C[[#This Row],[Quantity]]*Orders_C[[#This Row],[Unit_Price]]*(1-Orders_C[[#This Row],[Discount %]])+Orders_C[[#This Row],[Tax]]</f>
        <v>233.70000000000002</v>
      </c>
      <c r="AC326" s="9">
        <f>(Orders_C[[#This Row],[Unit_Price]]*Orders_C[[#This Row],[Quantity]])-Orders_C[[#This Row],[Discount]]+Orders_C[[#This Row],[Tax]]</f>
        <v>248.3</v>
      </c>
      <c r="AD326" t="str">
        <f>IF(COUNTIF(Orders_C[[#All],[Customer_ID]],Orders_C[[#This Row],[Customer_ID]])&gt;1,"Repeat","New")</f>
        <v>Repeat</v>
      </c>
      <c r="AE326" t="str" cm="1">
        <f t="array" ref="AE326">_xlfn.XLOOKUP(Orders_C[[#This Row],[Store_ID]],Stores_c[[#All],[Store_ID]],Stores_c[[#All],[City]])</f>
        <v>Chambershaven</v>
      </c>
      <c r="AF326" t="str" cm="1">
        <f t="array" ref="AF326">_xlfn.XLOOKUP(Orders_C[[#This Row],[Store_ID]],Stores_c[[#All],[Store_ID]],Stores_c[[#All],[Manager_Name]])</f>
        <v>Virginia Webster</v>
      </c>
      <c r="AG326" t="str" cm="1">
        <f t="array" ref="AG326">_xlfn.XLOOKUP(Orders_C[[#This Row],[Store_ID]],Stores_c[[#All],[Store_ID]],Stores_c[[#All],[Store_Type]])</f>
        <v>Street</v>
      </c>
    </row>
    <row r="327" spans="1:33" x14ac:dyDescent="0.25">
      <c r="A327">
        <v>6915</v>
      </c>
      <c r="B327" s="1">
        <v>45982</v>
      </c>
      <c r="C327" s="2">
        <v>1.6805555555555556E-2</v>
      </c>
      <c r="D327">
        <v>1940</v>
      </c>
      <c r="E327">
        <v>217</v>
      </c>
      <c r="F327">
        <v>523</v>
      </c>
      <c r="G327">
        <v>329</v>
      </c>
      <c r="H327">
        <v>1</v>
      </c>
      <c r="I327">
        <v>235</v>
      </c>
      <c r="J327">
        <v>5</v>
      </c>
      <c r="K327">
        <v>11.75</v>
      </c>
      <c r="L327">
        <v>241.75</v>
      </c>
      <c r="M327" t="s">
        <v>20</v>
      </c>
      <c r="N327" t="s">
        <v>22</v>
      </c>
      <c r="O327">
        <v>23</v>
      </c>
      <c r="P327">
        <v>1</v>
      </c>
      <c r="Q327" t="s">
        <v>938</v>
      </c>
      <c r="R327">
        <v>507</v>
      </c>
      <c r="S327" s="3">
        <v>0.05</v>
      </c>
      <c r="T327" s="6">
        <v>100.75</v>
      </c>
      <c r="U327" t="s">
        <v>6336</v>
      </c>
      <c r="V327">
        <v>2025</v>
      </c>
      <c r="W327" t="s">
        <v>6329</v>
      </c>
      <c r="X327" t="str">
        <f>_xlfn.XLOOKUP(Orders_C[[#This Row],[Product_ID]],Products_C[Product_ID],Products_C[Product_Name])</f>
        <v>Rice Bowl</v>
      </c>
      <c r="Y327" t="str">
        <f>_xlfn.XLOOKUP(Orders_C[[#This Row],[Product_ID]],Products_C[Product_ID],Products_C[Category])</f>
        <v>Dessert</v>
      </c>
      <c r="Z327" t="str">
        <f>_xlfn.XLOOKUP(Orders_C[[#This Row],[Store_ID]],Stores_c[Store_ID],Stores_c[City])</f>
        <v>West Rebecca</v>
      </c>
      <c r="AA327" t="str">
        <f>_xlfn.XLOOKUP(Orders_C[[#This Row],[Customer_ID]],Customers_c[Customer_ID],Customers_c[Customer_Name])</f>
        <v>Ronald Anderson</v>
      </c>
      <c r="AB327" s="6">
        <f>Orders_C[[#This Row],[Quantity]]*Orders_C[[#This Row],[Unit_Price]]*(1-Orders_C[[#This Row],[Discount %]])+Orders_C[[#This Row],[Tax]]</f>
        <v>235</v>
      </c>
      <c r="AC327" s="9">
        <f>(Orders_C[[#This Row],[Unit_Price]]*Orders_C[[#This Row],[Quantity]])-Orders_C[[#This Row],[Discount]]+Orders_C[[#This Row],[Tax]]</f>
        <v>241.75</v>
      </c>
      <c r="AD327" t="str">
        <f>IF(COUNTIF(Orders_C[[#All],[Customer_ID]],Orders_C[[#This Row],[Customer_ID]])&gt;1,"Repeat","New")</f>
        <v>Repeat</v>
      </c>
      <c r="AE327" t="str" cm="1">
        <f t="array" ref="AE327">_xlfn.XLOOKUP(Orders_C[[#This Row],[Store_ID]],Stores_c[[#All],[Store_ID]],Stores_c[[#All],[City]])</f>
        <v>West Rebecca</v>
      </c>
      <c r="AF327" t="str" cm="1">
        <f t="array" ref="AF327">_xlfn.XLOOKUP(Orders_C[[#This Row],[Store_ID]],Stores_c[[#All],[Store_ID]],Stores_c[[#All],[Manager_Name]])</f>
        <v>Albert Smith</v>
      </c>
      <c r="AG327" t="str" cm="1">
        <f t="array" ref="AG327">_xlfn.XLOOKUP(Orders_C[[#This Row],[Store_ID]],Stores_c[[#All],[Store_ID]],Stores_c[[#All],[Store_Type]])</f>
        <v>Mall</v>
      </c>
    </row>
    <row r="328" spans="1:33" x14ac:dyDescent="0.25">
      <c r="A328">
        <v>10131</v>
      </c>
      <c r="B328" s="1">
        <v>45801</v>
      </c>
      <c r="C328" s="2">
        <v>0.24399305555555556</v>
      </c>
      <c r="D328">
        <v>1267</v>
      </c>
      <c r="E328">
        <v>219</v>
      </c>
      <c r="F328">
        <v>410</v>
      </c>
      <c r="G328">
        <v>304</v>
      </c>
      <c r="H328">
        <v>1</v>
      </c>
      <c r="I328">
        <v>235</v>
      </c>
      <c r="J328">
        <v>5</v>
      </c>
      <c r="K328">
        <v>11.75</v>
      </c>
      <c r="L328">
        <v>241.75</v>
      </c>
      <c r="M328" t="s">
        <v>19</v>
      </c>
      <c r="N328" t="s">
        <v>21</v>
      </c>
      <c r="O328">
        <v>42</v>
      </c>
      <c r="P328">
        <v>3</v>
      </c>
      <c r="Q328" t="s">
        <v>4154</v>
      </c>
      <c r="R328">
        <v>504</v>
      </c>
      <c r="S328" s="3">
        <v>0.05</v>
      </c>
      <c r="T328" s="6">
        <v>100.75</v>
      </c>
      <c r="U328" t="s">
        <v>6339</v>
      </c>
      <c r="V328">
        <v>2025</v>
      </c>
      <c r="W328" t="s">
        <v>6331</v>
      </c>
      <c r="X328" t="str">
        <f>_xlfn.XLOOKUP(Orders_C[[#This Row],[Product_ID]],Products_C[Product_ID],Products_C[Product_Name])</f>
        <v>Veg Burger</v>
      </c>
      <c r="Y328" t="str">
        <f>_xlfn.XLOOKUP(Orders_C[[#This Row],[Product_ID]],Products_C[Product_ID],Products_C[Category])</f>
        <v>Burger</v>
      </c>
      <c r="Z328" t="str">
        <f>_xlfn.XLOOKUP(Orders_C[[#This Row],[Store_ID]],Stores_c[Store_ID],Stores_c[City])</f>
        <v>Lake David</v>
      </c>
      <c r="AA328" t="str">
        <f>_xlfn.XLOOKUP(Orders_C[[#This Row],[Customer_ID]],Customers_c[Customer_ID],Customers_c[Customer_Name])</f>
        <v>Adrian Wood</v>
      </c>
      <c r="AB328" s="6">
        <f>Orders_C[[#This Row],[Quantity]]*Orders_C[[#This Row],[Unit_Price]]*(1-Orders_C[[#This Row],[Discount %]])+Orders_C[[#This Row],[Tax]]</f>
        <v>235</v>
      </c>
      <c r="AC328" s="9">
        <f>(Orders_C[[#This Row],[Unit_Price]]*Orders_C[[#This Row],[Quantity]])-Orders_C[[#This Row],[Discount]]+Orders_C[[#This Row],[Tax]]</f>
        <v>241.75</v>
      </c>
      <c r="AD328" t="str">
        <f>IF(COUNTIF(Orders_C[[#All],[Customer_ID]],Orders_C[[#This Row],[Customer_ID]])&gt;1,"Repeat","New")</f>
        <v>Repeat</v>
      </c>
      <c r="AE328" t="str" cm="1">
        <f t="array" ref="AE328">_xlfn.XLOOKUP(Orders_C[[#This Row],[Store_ID]],Stores_c[[#All],[Store_ID]],Stores_c[[#All],[City]])</f>
        <v>Lake David</v>
      </c>
      <c r="AF328" t="str" cm="1">
        <f t="array" ref="AF328">_xlfn.XLOOKUP(Orders_C[[#This Row],[Store_ID]],Stores_c[[#All],[Store_ID]],Stores_c[[#All],[Manager_Name]])</f>
        <v>Joshua Hines</v>
      </c>
      <c r="AG328" t="str" cm="1">
        <f t="array" ref="AG328">_xlfn.XLOOKUP(Orders_C[[#This Row],[Store_ID]],Stores_c[[#All],[Store_ID]],Stores_c[[#All],[Store_Type]])</f>
        <v>Street</v>
      </c>
    </row>
    <row r="329" spans="1:33" x14ac:dyDescent="0.25">
      <c r="A329">
        <v>9500</v>
      </c>
      <c r="B329" s="1">
        <v>45909</v>
      </c>
      <c r="C329" s="2">
        <v>0.99851851851851847</v>
      </c>
      <c r="D329">
        <v>1975</v>
      </c>
      <c r="E329">
        <v>207</v>
      </c>
      <c r="F329">
        <v>486</v>
      </c>
      <c r="G329">
        <v>307</v>
      </c>
      <c r="H329">
        <v>1</v>
      </c>
      <c r="I329">
        <v>258</v>
      </c>
      <c r="J329">
        <v>15</v>
      </c>
      <c r="K329">
        <v>12.9</v>
      </c>
      <c r="L329">
        <v>255.9</v>
      </c>
      <c r="M329" t="s">
        <v>18</v>
      </c>
      <c r="N329" t="s">
        <v>21</v>
      </c>
      <c r="O329">
        <v>27</v>
      </c>
      <c r="P329">
        <v>1</v>
      </c>
      <c r="Q329" t="s">
        <v>3523</v>
      </c>
      <c r="R329">
        <v>507</v>
      </c>
      <c r="S329" s="3">
        <v>0.15</v>
      </c>
      <c r="T329" s="6">
        <v>101.10000000000002</v>
      </c>
      <c r="U329" t="s">
        <v>6335</v>
      </c>
      <c r="V329">
        <v>2025</v>
      </c>
      <c r="W329" t="s">
        <v>6329</v>
      </c>
      <c r="X329" t="str">
        <f>_xlfn.XLOOKUP(Orders_C[[#This Row],[Product_ID]],Products_C[Product_ID],Products_C[Product_Name])</f>
        <v>Chicken Wings</v>
      </c>
      <c r="Y329" t="str">
        <f>_xlfn.XLOOKUP(Orders_C[[#This Row],[Product_ID]],Products_C[Product_ID],Products_C[Category])</f>
        <v>Chicken</v>
      </c>
      <c r="Z329" t="str">
        <f>_xlfn.XLOOKUP(Orders_C[[#This Row],[Store_ID]],Stores_c[Store_ID],Stores_c[City])</f>
        <v>Christineton</v>
      </c>
      <c r="AA329" t="str">
        <f>_xlfn.XLOOKUP(Orders_C[[#This Row],[Customer_ID]],Customers_c[Customer_ID],Customers_c[Customer_Name])</f>
        <v>Beth Miller</v>
      </c>
      <c r="AB329" s="6">
        <f>Orders_C[[#This Row],[Quantity]]*Orders_C[[#This Row],[Unit_Price]]*(1-Orders_C[[#This Row],[Discount %]])+Orders_C[[#This Row],[Tax]]</f>
        <v>232.2</v>
      </c>
      <c r="AC329" s="9">
        <f>(Orders_C[[#This Row],[Unit_Price]]*Orders_C[[#This Row],[Quantity]])-Orders_C[[#This Row],[Discount]]+Orders_C[[#This Row],[Tax]]</f>
        <v>255.9</v>
      </c>
      <c r="AD329" t="str">
        <f>IF(COUNTIF(Orders_C[[#All],[Customer_ID]],Orders_C[[#This Row],[Customer_ID]])&gt;1,"Repeat","New")</f>
        <v>Repeat</v>
      </c>
      <c r="AE329" t="str" cm="1">
        <f t="array" ref="AE329">_xlfn.XLOOKUP(Orders_C[[#This Row],[Store_ID]],Stores_c[[#All],[Store_ID]],Stores_c[[#All],[City]])</f>
        <v>Christineton</v>
      </c>
      <c r="AF329" t="str" cm="1">
        <f t="array" ref="AF329">_xlfn.XLOOKUP(Orders_C[[#This Row],[Store_ID]],Stores_c[[#All],[Store_ID]],Stores_c[[#All],[Manager_Name]])</f>
        <v>Dr. William Hubbard MD</v>
      </c>
      <c r="AG329" t="str" cm="1">
        <f t="array" ref="AG329">_xlfn.XLOOKUP(Orders_C[[#This Row],[Store_ID]],Stores_c[[#All],[Store_ID]],Stores_c[[#All],[Store_Type]])</f>
        <v>Street</v>
      </c>
    </row>
    <row r="330" spans="1:33" x14ac:dyDescent="0.25">
      <c r="A330">
        <v>8921</v>
      </c>
      <c r="B330" s="1">
        <v>45864</v>
      </c>
      <c r="C330" s="2">
        <v>0.81616898148148154</v>
      </c>
      <c r="D330">
        <v>1685</v>
      </c>
      <c r="E330">
        <v>223</v>
      </c>
      <c r="F330">
        <v>478</v>
      </c>
      <c r="G330">
        <v>324</v>
      </c>
      <c r="H330">
        <v>1</v>
      </c>
      <c r="I330">
        <v>236</v>
      </c>
      <c r="J330">
        <v>5</v>
      </c>
      <c r="K330">
        <v>11.8</v>
      </c>
      <c r="L330">
        <v>242.8</v>
      </c>
      <c r="M330" t="s">
        <v>20</v>
      </c>
      <c r="N330" t="s">
        <v>23</v>
      </c>
      <c r="O330">
        <v>38</v>
      </c>
      <c r="P330">
        <v>5</v>
      </c>
      <c r="Q330" t="s">
        <v>2944</v>
      </c>
      <c r="R330">
        <v>509</v>
      </c>
      <c r="S330" s="3">
        <v>0.05</v>
      </c>
      <c r="T330" s="6">
        <v>101.20000000000002</v>
      </c>
      <c r="U330" t="s">
        <v>6341</v>
      </c>
      <c r="V330">
        <v>2025</v>
      </c>
      <c r="W330" t="s">
        <v>6329</v>
      </c>
      <c r="X330" t="str">
        <f>_xlfn.XLOOKUP(Orders_C[[#This Row],[Product_ID]],Products_C[Product_ID],Products_C[Product_Name])</f>
        <v>Krushers</v>
      </c>
      <c r="Y330" t="str">
        <f>_xlfn.XLOOKUP(Orders_C[[#This Row],[Product_ID]],Products_C[Product_ID],Products_C[Category])</f>
        <v>Dessert</v>
      </c>
      <c r="Z330" t="str">
        <f>_xlfn.XLOOKUP(Orders_C[[#This Row],[Store_ID]],Stores_c[Store_ID],Stores_c[City])</f>
        <v>Chambershaven</v>
      </c>
      <c r="AA330" t="str">
        <f>_xlfn.XLOOKUP(Orders_C[[#This Row],[Customer_ID]],Customers_c[Customer_ID],Customers_c[Customer_Name])</f>
        <v>Brian Parker</v>
      </c>
      <c r="AB330" s="6">
        <f>Orders_C[[#This Row],[Quantity]]*Orders_C[[#This Row],[Unit_Price]]*(1-Orders_C[[#This Row],[Discount %]])+Orders_C[[#This Row],[Tax]]</f>
        <v>236</v>
      </c>
      <c r="AC330" s="9">
        <f>(Orders_C[[#This Row],[Unit_Price]]*Orders_C[[#This Row],[Quantity]])-Orders_C[[#This Row],[Discount]]+Orders_C[[#This Row],[Tax]]</f>
        <v>242.8</v>
      </c>
      <c r="AD330" t="str">
        <f>IF(COUNTIF(Orders_C[[#All],[Customer_ID]],Orders_C[[#This Row],[Customer_ID]])&gt;1,"Repeat","New")</f>
        <v>Repeat</v>
      </c>
      <c r="AE330" t="str" cm="1">
        <f t="array" ref="AE330">_xlfn.XLOOKUP(Orders_C[[#This Row],[Store_ID]],Stores_c[[#All],[Store_ID]],Stores_c[[#All],[City]])</f>
        <v>Chambershaven</v>
      </c>
      <c r="AF330" t="str" cm="1">
        <f t="array" ref="AF330">_xlfn.XLOOKUP(Orders_C[[#This Row],[Store_ID]],Stores_c[[#All],[Store_ID]],Stores_c[[#All],[Manager_Name]])</f>
        <v>Virginia Webster</v>
      </c>
      <c r="AG330" t="str" cm="1">
        <f t="array" ref="AG330">_xlfn.XLOOKUP(Orders_C[[#This Row],[Store_ID]],Stores_c[[#All],[Store_ID]],Stores_c[[#All],[Store_Type]])</f>
        <v>Street</v>
      </c>
    </row>
    <row r="331" spans="1:33" x14ac:dyDescent="0.25">
      <c r="A331">
        <v>9941</v>
      </c>
      <c r="B331" s="1">
        <v>45941</v>
      </c>
      <c r="C331" s="2">
        <v>0.45902777777777776</v>
      </c>
      <c r="D331">
        <v>1995</v>
      </c>
      <c r="E331">
        <v>214</v>
      </c>
      <c r="F331">
        <v>474</v>
      </c>
      <c r="G331">
        <v>332</v>
      </c>
      <c r="H331">
        <v>1</v>
      </c>
      <c r="I331">
        <v>236</v>
      </c>
      <c r="J331">
        <v>5</v>
      </c>
      <c r="K331">
        <v>11.8</v>
      </c>
      <c r="L331">
        <v>242.8</v>
      </c>
      <c r="M331" t="s">
        <v>20</v>
      </c>
      <c r="N331" t="s">
        <v>22</v>
      </c>
      <c r="O331">
        <v>30</v>
      </c>
      <c r="P331">
        <v>3</v>
      </c>
      <c r="Q331" t="s">
        <v>3964</v>
      </c>
      <c r="R331">
        <v>506</v>
      </c>
      <c r="S331" s="3">
        <v>0.05</v>
      </c>
      <c r="T331" s="6">
        <v>101.20000000000002</v>
      </c>
      <c r="U331" t="s">
        <v>6332</v>
      </c>
      <c r="V331">
        <v>2025</v>
      </c>
      <c r="W331" t="s">
        <v>6329</v>
      </c>
      <c r="X331" t="str">
        <f>_xlfn.XLOOKUP(Orders_C[[#This Row],[Product_ID]],Products_C[Product_ID],Products_C[Product_Name])</f>
        <v>Zinger Burger</v>
      </c>
      <c r="Y331" t="str">
        <f>_xlfn.XLOOKUP(Orders_C[[#This Row],[Product_ID]],Products_C[Product_ID],Products_C[Category])</f>
        <v>Beverage</v>
      </c>
      <c r="Z331" t="str">
        <f>_xlfn.XLOOKUP(Orders_C[[#This Row],[Store_ID]],Stores_c[Store_ID],Stores_c[City])</f>
        <v>New Robert</v>
      </c>
      <c r="AA331" t="str">
        <f>_xlfn.XLOOKUP(Orders_C[[#This Row],[Customer_ID]],Customers_c[Customer_ID],Customers_c[Customer_Name])</f>
        <v>Aaron Long</v>
      </c>
      <c r="AB331" s="6">
        <f>Orders_C[[#This Row],[Quantity]]*Orders_C[[#This Row],[Unit_Price]]*(1-Orders_C[[#This Row],[Discount %]])+Orders_C[[#This Row],[Tax]]</f>
        <v>236</v>
      </c>
      <c r="AC331" s="9">
        <f>(Orders_C[[#This Row],[Unit_Price]]*Orders_C[[#This Row],[Quantity]])-Orders_C[[#This Row],[Discount]]+Orders_C[[#This Row],[Tax]]</f>
        <v>242.8</v>
      </c>
      <c r="AD331" t="str">
        <f>IF(COUNTIF(Orders_C[[#All],[Customer_ID]],Orders_C[[#This Row],[Customer_ID]])&gt;1,"Repeat","New")</f>
        <v>Repeat</v>
      </c>
      <c r="AE331" t="str" cm="1">
        <f t="array" ref="AE331">_xlfn.XLOOKUP(Orders_C[[#This Row],[Store_ID]],Stores_c[[#All],[Store_ID]],Stores_c[[#All],[City]])</f>
        <v>New Robert</v>
      </c>
      <c r="AF331" t="str" cm="1">
        <f t="array" ref="AF331">_xlfn.XLOOKUP(Orders_C[[#This Row],[Store_ID]],Stores_c[[#All],[Store_ID]],Stores_c[[#All],[Manager_Name]])</f>
        <v>Krista Webb</v>
      </c>
      <c r="AG331" t="str" cm="1">
        <f t="array" ref="AG331">_xlfn.XLOOKUP(Orders_C[[#This Row],[Store_ID]],Stores_c[[#All],[Store_ID]],Stores_c[[#All],[Store_Type]])</f>
        <v>Drive-Thru</v>
      </c>
    </row>
    <row r="332" spans="1:33" x14ac:dyDescent="0.25">
      <c r="A332">
        <v>8039</v>
      </c>
      <c r="B332" s="1">
        <v>45864</v>
      </c>
      <c r="C332" s="2">
        <v>5.7812500000000003E-2</v>
      </c>
      <c r="D332">
        <v>1564</v>
      </c>
      <c r="E332">
        <v>201</v>
      </c>
      <c r="F332">
        <v>517</v>
      </c>
      <c r="G332">
        <v>308</v>
      </c>
      <c r="H332">
        <v>1</v>
      </c>
      <c r="I332">
        <v>225</v>
      </c>
      <c r="J332">
        <v>0</v>
      </c>
      <c r="K332">
        <v>11.25</v>
      </c>
      <c r="L332">
        <v>236.25</v>
      </c>
      <c r="M332" t="s">
        <v>19</v>
      </c>
      <c r="N332" t="s">
        <v>22</v>
      </c>
      <c r="O332">
        <v>18</v>
      </c>
      <c r="P332">
        <v>2</v>
      </c>
      <c r="Q332" t="s">
        <v>2062</v>
      </c>
      <c r="R332">
        <v>502</v>
      </c>
      <c r="S332" s="3">
        <v>0</v>
      </c>
      <c r="T332" s="6">
        <v>101.25</v>
      </c>
      <c r="U332" t="s">
        <v>6341</v>
      </c>
      <c r="V332">
        <v>2025</v>
      </c>
      <c r="W332" t="s">
        <v>6333</v>
      </c>
      <c r="X332" t="str">
        <f>_xlfn.XLOOKUP(Orders_C[[#This Row],[Product_ID]],Products_C[Product_ID],Products_C[Product_Name])</f>
        <v>Zinger Burger</v>
      </c>
      <c r="Y332" t="str">
        <f>_xlfn.XLOOKUP(Orders_C[[#This Row],[Product_ID]],Products_C[Product_ID],Products_C[Category])</f>
        <v>Beverage</v>
      </c>
      <c r="Z332" t="str">
        <f>_xlfn.XLOOKUP(Orders_C[[#This Row],[Store_ID]],Stores_c[Store_ID],Stores_c[City])</f>
        <v>Lake Nicholasburgh</v>
      </c>
      <c r="AA332" t="str">
        <f>_xlfn.XLOOKUP(Orders_C[[#This Row],[Customer_ID]],Customers_c[Customer_ID],Customers_c[Customer_Name])</f>
        <v>Anthony Moody</v>
      </c>
      <c r="AB332" s="6">
        <f>Orders_C[[#This Row],[Quantity]]*Orders_C[[#This Row],[Unit_Price]]*(1-Orders_C[[#This Row],[Discount %]])+Orders_C[[#This Row],[Tax]]</f>
        <v>236.25</v>
      </c>
      <c r="AC332" s="9">
        <f>(Orders_C[[#This Row],[Unit_Price]]*Orders_C[[#This Row],[Quantity]])-Orders_C[[#This Row],[Discount]]+Orders_C[[#This Row],[Tax]]</f>
        <v>236.25</v>
      </c>
      <c r="AD332" t="str">
        <f>IF(COUNTIF(Orders_C[[#All],[Customer_ID]],Orders_C[[#This Row],[Customer_ID]])&gt;1,"Repeat","New")</f>
        <v>Repeat</v>
      </c>
      <c r="AE332" t="str" cm="1">
        <f t="array" ref="AE332">_xlfn.XLOOKUP(Orders_C[[#This Row],[Store_ID]],Stores_c[[#All],[Store_ID]],Stores_c[[#All],[City]])</f>
        <v>Lake Nicholasburgh</v>
      </c>
      <c r="AF332" t="str" cm="1">
        <f t="array" ref="AF332">_xlfn.XLOOKUP(Orders_C[[#This Row],[Store_ID]],Stores_c[[#All],[Store_ID]],Stores_c[[#All],[Manager_Name]])</f>
        <v>Maurice Garcia</v>
      </c>
      <c r="AG332" t="str" cm="1">
        <f t="array" ref="AG332">_xlfn.XLOOKUP(Orders_C[[#This Row],[Store_ID]],Stores_c[[#All],[Store_ID]],Stores_c[[#All],[Store_Type]])</f>
        <v>Mall</v>
      </c>
    </row>
    <row r="333" spans="1:33" x14ac:dyDescent="0.25">
      <c r="A333">
        <v>6715</v>
      </c>
      <c r="B333" s="1">
        <v>45867</v>
      </c>
      <c r="C333" s="2">
        <v>0.43791666666666668</v>
      </c>
      <c r="D333">
        <v>1168</v>
      </c>
      <c r="E333">
        <v>221</v>
      </c>
      <c r="F333">
        <v>411</v>
      </c>
      <c r="G333">
        <v>337</v>
      </c>
      <c r="H333">
        <v>1</v>
      </c>
      <c r="I333">
        <v>226</v>
      </c>
      <c r="J333">
        <v>0</v>
      </c>
      <c r="K333">
        <v>11.3</v>
      </c>
      <c r="L333">
        <v>237.3</v>
      </c>
      <c r="M333" t="s">
        <v>19</v>
      </c>
      <c r="N333" t="s">
        <v>23</v>
      </c>
      <c r="O333">
        <v>11</v>
      </c>
      <c r="P333">
        <v>2</v>
      </c>
      <c r="Q333" t="s">
        <v>738</v>
      </c>
      <c r="R333">
        <v>504</v>
      </c>
      <c r="S333" s="3">
        <v>0</v>
      </c>
      <c r="T333" s="6">
        <v>101.70000000000002</v>
      </c>
      <c r="U333" t="s">
        <v>6341</v>
      </c>
      <c r="V333">
        <v>2025</v>
      </c>
      <c r="W333" t="s">
        <v>6333</v>
      </c>
      <c r="X333" t="str">
        <f>_xlfn.XLOOKUP(Orders_C[[#This Row],[Product_ID]],Products_C[Product_ID],Products_C[Product_Name])</f>
        <v>Chocolate Lava Cake</v>
      </c>
      <c r="Y333" t="str">
        <f>_xlfn.XLOOKUP(Orders_C[[#This Row],[Product_ID]],Products_C[Product_ID],Products_C[Category])</f>
        <v>Chicken</v>
      </c>
      <c r="Z333" t="str">
        <f>_xlfn.XLOOKUP(Orders_C[[#This Row],[Store_ID]],Stores_c[Store_ID],Stores_c[City])</f>
        <v>Port Barbarabury</v>
      </c>
      <c r="AA333" t="str">
        <f>_xlfn.XLOOKUP(Orders_C[[#This Row],[Customer_ID]],Customers_c[Customer_ID],Customers_c[Customer_Name])</f>
        <v>Christopher Martinez</v>
      </c>
      <c r="AB333" s="6">
        <f>Orders_C[[#This Row],[Quantity]]*Orders_C[[#This Row],[Unit_Price]]*(1-Orders_C[[#This Row],[Discount %]])+Orders_C[[#This Row],[Tax]]</f>
        <v>237.3</v>
      </c>
      <c r="AC333" s="9">
        <f>(Orders_C[[#This Row],[Unit_Price]]*Orders_C[[#This Row],[Quantity]])-Orders_C[[#This Row],[Discount]]+Orders_C[[#This Row],[Tax]]</f>
        <v>237.3</v>
      </c>
      <c r="AD333" t="str">
        <f>IF(COUNTIF(Orders_C[[#All],[Customer_ID]],Orders_C[[#This Row],[Customer_ID]])&gt;1,"Repeat","New")</f>
        <v>Repeat</v>
      </c>
      <c r="AE333" t="str" cm="1">
        <f t="array" ref="AE333">_xlfn.XLOOKUP(Orders_C[[#This Row],[Store_ID]],Stores_c[[#All],[Store_ID]],Stores_c[[#All],[City]])</f>
        <v>Port Barbarabury</v>
      </c>
      <c r="AF333" t="str" cm="1">
        <f t="array" ref="AF333">_xlfn.XLOOKUP(Orders_C[[#This Row],[Store_ID]],Stores_c[[#All],[Store_ID]],Stores_c[[#All],[Manager_Name]])</f>
        <v>Edward Nguyen</v>
      </c>
      <c r="AG333" t="str" cm="1">
        <f t="array" ref="AG333">_xlfn.XLOOKUP(Orders_C[[#This Row],[Store_ID]],Stores_c[[#All],[Store_ID]],Stores_c[[#All],[Store_Type]])</f>
        <v>Street</v>
      </c>
    </row>
    <row r="334" spans="1:33" x14ac:dyDescent="0.25">
      <c r="A334">
        <v>10640</v>
      </c>
      <c r="B334" s="1">
        <v>45726</v>
      </c>
      <c r="C334" s="2">
        <v>0.49288194444444444</v>
      </c>
      <c r="D334">
        <v>1383</v>
      </c>
      <c r="E334">
        <v>209</v>
      </c>
      <c r="F334">
        <v>466</v>
      </c>
      <c r="G334">
        <v>336</v>
      </c>
      <c r="H334">
        <v>1</v>
      </c>
      <c r="I334">
        <v>226</v>
      </c>
      <c r="J334">
        <v>0</v>
      </c>
      <c r="K334">
        <v>11.3</v>
      </c>
      <c r="L334">
        <v>237.3</v>
      </c>
      <c r="M334" t="s">
        <v>19</v>
      </c>
      <c r="N334" t="s">
        <v>22</v>
      </c>
      <c r="O334">
        <v>23</v>
      </c>
      <c r="P334">
        <v>1</v>
      </c>
      <c r="Q334" t="s">
        <v>4663</v>
      </c>
      <c r="R334">
        <v>504</v>
      </c>
      <c r="S334" s="3">
        <v>0</v>
      </c>
      <c r="T334" s="6">
        <v>101.70000000000002</v>
      </c>
      <c r="U334" t="s">
        <v>6334</v>
      </c>
      <c r="V334">
        <v>2025</v>
      </c>
      <c r="W334" t="s">
        <v>6329</v>
      </c>
      <c r="X334" t="str">
        <f>_xlfn.XLOOKUP(Orders_C[[#This Row],[Product_ID]],Products_C[Product_ID],Products_C[Product_Name])</f>
        <v>Chicken Bucket</v>
      </c>
      <c r="Y334" t="str">
        <f>_xlfn.XLOOKUP(Orders_C[[#This Row],[Product_ID]],Products_C[Product_ID],Products_C[Category])</f>
        <v>Dessert</v>
      </c>
      <c r="Z334" t="str">
        <f>_xlfn.XLOOKUP(Orders_C[[#This Row],[Store_ID]],Stores_c[Store_ID],Stores_c[City])</f>
        <v>Reidberg</v>
      </c>
      <c r="AA334" t="str">
        <f>_xlfn.XLOOKUP(Orders_C[[#This Row],[Customer_ID]],Customers_c[Customer_ID],Customers_c[Customer_Name])</f>
        <v>Henry Moore</v>
      </c>
      <c r="AB334" s="6">
        <f>Orders_C[[#This Row],[Quantity]]*Orders_C[[#This Row],[Unit_Price]]*(1-Orders_C[[#This Row],[Discount %]])+Orders_C[[#This Row],[Tax]]</f>
        <v>237.3</v>
      </c>
      <c r="AC334" s="9">
        <f>(Orders_C[[#This Row],[Unit_Price]]*Orders_C[[#This Row],[Quantity]])-Orders_C[[#This Row],[Discount]]+Orders_C[[#This Row],[Tax]]</f>
        <v>237.3</v>
      </c>
      <c r="AD334" t="str">
        <f>IF(COUNTIF(Orders_C[[#All],[Customer_ID]],Orders_C[[#This Row],[Customer_ID]])&gt;1,"Repeat","New")</f>
        <v>Repeat</v>
      </c>
      <c r="AE334" t="str" cm="1">
        <f t="array" ref="AE334">_xlfn.XLOOKUP(Orders_C[[#This Row],[Store_ID]],Stores_c[[#All],[Store_ID]],Stores_c[[#All],[City]])</f>
        <v>Reidberg</v>
      </c>
      <c r="AF334" t="str" cm="1">
        <f t="array" ref="AF334">_xlfn.XLOOKUP(Orders_C[[#This Row],[Store_ID]],Stores_c[[#All],[Store_ID]],Stores_c[[#All],[Manager_Name]])</f>
        <v>Jeffrey Horn</v>
      </c>
      <c r="AG334" t="str" cm="1">
        <f t="array" ref="AG334">_xlfn.XLOOKUP(Orders_C[[#This Row],[Store_ID]],Stores_c[[#All],[Store_ID]],Stores_c[[#All],[Store_Type]])</f>
        <v>Drive-Thru</v>
      </c>
    </row>
    <row r="335" spans="1:33" x14ac:dyDescent="0.25">
      <c r="A335">
        <v>6936</v>
      </c>
      <c r="B335" s="1">
        <v>45791</v>
      </c>
      <c r="C335" s="2">
        <v>0.6756712962962963</v>
      </c>
      <c r="D335">
        <v>1509</v>
      </c>
      <c r="E335">
        <v>225</v>
      </c>
      <c r="F335">
        <v>542</v>
      </c>
      <c r="G335">
        <v>302</v>
      </c>
      <c r="H335">
        <v>1</v>
      </c>
      <c r="I335">
        <v>260</v>
      </c>
      <c r="J335">
        <v>15</v>
      </c>
      <c r="K335">
        <v>13</v>
      </c>
      <c r="L335">
        <v>258</v>
      </c>
      <c r="M335" t="s">
        <v>20</v>
      </c>
      <c r="N335" t="s">
        <v>22</v>
      </c>
      <c r="O335">
        <v>45</v>
      </c>
      <c r="P335">
        <v>5</v>
      </c>
      <c r="Q335" t="s">
        <v>959</v>
      </c>
      <c r="R335">
        <v>505</v>
      </c>
      <c r="S335" s="3">
        <v>0.15</v>
      </c>
      <c r="T335" s="6">
        <v>102</v>
      </c>
      <c r="U335" t="s">
        <v>6339</v>
      </c>
      <c r="V335">
        <v>2025</v>
      </c>
      <c r="W335" t="s">
        <v>6331</v>
      </c>
      <c r="X335" t="str">
        <f>_xlfn.XLOOKUP(Orders_C[[#This Row],[Product_ID]],Products_C[Product_ID],Products_C[Product_Name])</f>
        <v>Chicken Wings</v>
      </c>
      <c r="Y335" t="str">
        <f>_xlfn.XLOOKUP(Orders_C[[#This Row],[Product_ID]],Products_C[Product_ID],Products_C[Category])</f>
        <v>Chicken</v>
      </c>
      <c r="Z335" t="str">
        <f>_xlfn.XLOOKUP(Orders_C[[#This Row],[Store_ID]],Stores_c[Store_ID],Stores_c[City])</f>
        <v>South Peter</v>
      </c>
      <c r="AA335" t="str">
        <f>_xlfn.XLOOKUP(Orders_C[[#This Row],[Customer_ID]],Customers_c[Customer_ID],Customers_c[Customer_Name])</f>
        <v>Kristin Johnston</v>
      </c>
      <c r="AB335" s="6">
        <f>Orders_C[[#This Row],[Quantity]]*Orders_C[[#This Row],[Unit_Price]]*(1-Orders_C[[#This Row],[Discount %]])+Orders_C[[#This Row],[Tax]]</f>
        <v>234</v>
      </c>
      <c r="AC335" s="9">
        <f>(Orders_C[[#This Row],[Unit_Price]]*Orders_C[[#This Row],[Quantity]])-Orders_C[[#This Row],[Discount]]+Orders_C[[#This Row],[Tax]]</f>
        <v>258</v>
      </c>
      <c r="AD335" t="str">
        <f>IF(COUNTIF(Orders_C[[#All],[Customer_ID]],Orders_C[[#This Row],[Customer_ID]])&gt;1,"Repeat","New")</f>
        <v>Repeat</v>
      </c>
      <c r="AE335" t="str" cm="1">
        <f t="array" ref="AE335">_xlfn.XLOOKUP(Orders_C[[#This Row],[Store_ID]],Stores_c[[#All],[Store_ID]],Stores_c[[#All],[City]])</f>
        <v>South Peter</v>
      </c>
      <c r="AF335" t="str" cm="1">
        <f t="array" ref="AF335">_xlfn.XLOOKUP(Orders_C[[#This Row],[Store_ID]],Stores_c[[#All],[Store_ID]],Stores_c[[#All],[Manager_Name]])</f>
        <v>Gregory Lambert</v>
      </c>
      <c r="AG335" t="str" cm="1">
        <f t="array" ref="AG335">_xlfn.XLOOKUP(Orders_C[[#This Row],[Store_ID]],Stores_c[[#All],[Store_ID]],Stores_c[[#All],[Store_Type]])</f>
        <v>Street</v>
      </c>
    </row>
    <row r="336" spans="1:33" x14ac:dyDescent="0.25">
      <c r="A336">
        <v>7541</v>
      </c>
      <c r="B336" s="1">
        <v>45755</v>
      </c>
      <c r="C336" s="2">
        <v>0.65642361111111114</v>
      </c>
      <c r="D336">
        <v>1505</v>
      </c>
      <c r="E336">
        <v>216</v>
      </c>
      <c r="F336">
        <v>510</v>
      </c>
      <c r="G336">
        <v>325</v>
      </c>
      <c r="H336">
        <v>1</v>
      </c>
      <c r="I336">
        <v>260</v>
      </c>
      <c r="J336">
        <v>15</v>
      </c>
      <c r="K336">
        <v>13</v>
      </c>
      <c r="L336">
        <v>258</v>
      </c>
      <c r="M336" t="s">
        <v>18</v>
      </c>
      <c r="N336" t="s">
        <v>22</v>
      </c>
      <c r="O336">
        <v>33</v>
      </c>
      <c r="P336">
        <v>2</v>
      </c>
      <c r="Q336" t="s">
        <v>1564</v>
      </c>
      <c r="R336">
        <v>502</v>
      </c>
      <c r="S336" s="3">
        <v>0.15</v>
      </c>
      <c r="T336" s="6">
        <v>102</v>
      </c>
      <c r="U336" t="s">
        <v>6337</v>
      </c>
      <c r="V336">
        <v>2025</v>
      </c>
      <c r="W336" t="s">
        <v>6329</v>
      </c>
      <c r="X336" t="str">
        <f>_xlfn.XLOOKUP(Orders_C[[#This Row],[Product_ID]],Products_C[Product_ID],Products_C[Product_Name])</f>
        <v>Veg Burger</v>
      </c>
      <c r="Y336" t="str">
        <f>_xlfn.XLOOKUP(Orders_C[[#This Row],[Product_ID]],Products_C[Product_ID],Products_C[Category])</f>
        <v>Chicken</v>
      </c>
      <c r="Z336" t="str">
        <f>_xlfn.XLOOKUP(Orders_C[[#This Row],[Store_ID]],Stores_c[Store_ID],Stores_c[City])</f>
        <v>Garciaview</v>
      </c>
      <c r="AA336" t="str">
        <f>_xlfn.XLOOKUP(Orders_C[[#This Row],[Customer_ID]],Customers_c[Customer_ID],Customers_c[Customer_Name])</f>
        <v>Victoria Arroyo</v>
      </c>
      <c r="AB336" s="6">
        <f>Orders_C[[#This Row],[Quantity]]*Orders_C[[#This Row],[Unit_Price]]*(1-Orders_C[[#This Row],[Discount %]])+Orders_C[[#This Row],[Tax]]</f>
        <v>234</v>
      </c>
      <c r="AC336" s="9">
        <f>(Orders_C[[#This Row],[Unit_Price]]*Orders_C[[#This Row],[Quantity]])-Orders_C[[#This Row],[Discount]]+Orders_C[[#This Row],[Tax]]</f>
        <v>258</v>
      </c>
      <c r="AD336" t="str">
        <f>IF(COUNTIF(Orders_C[[#All],[Customer_ID]],Orders_C[[#This Row],[Customer_ID]])&gt;1,"Repeat","New")</f>
        <v>Repeat</v>
      </c>
      <c r="AE336" t="str" cm="1">
        <f t="array" ref="AE336">_xlfn.XLOOKUP(Orders_C[[#This Row],[Store_ID]],Stores_c[[#All],[Store_ID]],Stores_c[[#All],[City]])</f>
        <v>Garciaview</v>
      </c>
      <c r="AF336" t="str" cm="1">
        <f t="array" ref="AF336">_xlfn.XLOOKUP(Orders_C[[#This Row],[Store_ID]],Stores_c[[#All],[Store_ID]],Stores_c[[#All],[Manager_Name]])</f>
        <v>Karina Washington</v>
      </c>
      <c r="AG336" t="str" cm="1">
        <f t="array" ref="AG336">_xlfn.XLOOKUP(Orders_C[[#This Row],[Store_ID]],Stores_c[[#All],[Store_ID]],Stores_c[[#All],[Store_Type]])</f>
        <v>Drive-Thru</v>
      </c>
    </row>
    <row r="337" spans="1:33" x14ac:dyDescent="0.25">
      <c r="A337">
        <v>9696</v>
      </c>
      <c r="B337" s="1">
        <v>45734</v>
      </c>
      <c r="C337" s="2">
        <v>0.69340277777777781</v>
      </c>
      <c r="D337">
        <v>1645</v>
      </c>
      <c r="E337">
        <v>225</v>
      </c>
      <c r="F337">
        <v>544</v>
      </c>
      <c r="G337">
        <v>326</v>
      </c>
      <c r="H337">
        <v>1</v>
      </c>
      <c r="I337">
        <v>260</v>
      </c>
      <c r="J337">
        <v>15</v>
      </c>
      <c r="K337">
        <v>13</v>
      </c>
      <c r="L337">
        <v>258</v>
      </c>
      <c r="M337" t="s">
        <v>19</v>
      </c>
      <c r="N337" t="s">
        <v>22</v>
      </c>
      <c r="O337">
        <v>29</v>
      </c>
      <c r="P337">
        <v>5</v>
      </c>
      <c r="Q337" t="s">
        <v>3719</v>
      </c>
      <c r="R337">
        <v>501</v>
      </c>
      <c r="S337" s="3">
        <v>0.15</v>
      </c>
      <c r="T337" s="6">
        <v>102</v>
      </c>
      <c r="U337" t="s">
        <v>6334</v>
      </c>
      <c r="V337">
        <v>2025</v>
      </c>
      <c r="W337" t="s">
        <v>6329</v>
      </c>
      <c r="X337" t="str">
        <f>_xlfn.XLOOKUP(Orders_C[[#This Row],[Product_ID]],Products_C[Product_ID],Products_C[Product_Name])</f>
        <v>Rice Bowl</v>
      </c>
      <c r="Y337" t="str">
        <f>_xlfn.XLOOKUP(Orders_C[[#This Row],[Product_ID]],Products_C[Product_ID],Products_C[Category])</f>
        <v>Burger</v>
      </c>
      <c r="Z337" t="str">
        <f>_xlfn.XLOOKUP(Orders_C[[#This Row],[Store_ID]],Stores_c[Store_ID],Stores_c[City])</f>
        <v>South Peter</v>
      </c>
      <c r="AA337" t="str">
        <f>_xlfn.XLOOKUP(Orders_C[[#This Row],[Customer_ID]],Customers_c[Customer_ID],Customers_c[Customer_Name])</f>
        <v>Jeff Martinez</v>
      </c>
      <c r="AB337" s="6">
        <f>Orders_C[[#This Row],[Quantity]]*Orders_C[[#This Row],[Unit_Price]]*(1-Orders_C[[#This Row],[Discount %]])+Orders_C[[#This Row],[Tax]]</f>
        <v>234</v>
      </c>
      <c r="AC337" s="9">
        <f>(Orders_C[[#This Row],[Unit_Price]]*Orders_C[[#This Row],[Quantity]])-Orders_C[[#This Row],[Discount]]+Orders_C[[#This Row],[Tax]]</f>
        <v>258</v>
      </c>
      <c r="AD337" t="str">
        <f>IF(COUNTIF(Orders_C[[#All],[Customer_ID]],Orders_C[[#This Row],[Customer_ID]])&gt;1,"Repeat","New")</f>
        <v>Repeat</v>
      </c>
      <c r="AE337" t="str" cm="1">
        <f t="array" ref="AE337">_xlfn.XLOOKUP(Orders_C[[#This Row],[Store_ID]],Stores_c[[#All],[Store_ID]],Stores_c[[#All],[City]])</f>
        <v>South Peter</v>
      </c>
      <c r="AF337" t="str" cm="1">
        <f t="array" ref="AF337">_xlfn.XLOOKUP(Orders_C[[#This Row],[Store_ID]],Stores_c[[#All],[Store_ID]],Stores_c[[#All],[Manager_Name]])</f>
        <v>Gregory Lambert</v>
      </c>
      <c r="AG337" t="str" cm="1">
        <f t="array" ref="AG337">_xlfn.XLOOKUP(Orders_C[[#This Row],[Store_ID]],Stores_c[[#All],[Store_ID]],Stores_c[[#All],[Store_Type]])</f>
        <v>Street</v>
      </c>
    </row>
    <row r="338" spans="1:33" x14ac:dyDescent="0.25">
      <c r="A338">
        <v>10181</v>
      </c>
      <c r="B338" s="1">
        <v>45705</v>
      </c>
      <c r="C338" s="2">
        <v>0.45604166666666668</v>
      </c>
      <c r="D338">
        <v>1835</v>
      </c>
      <c r="E338">
        <v>220</v>
      </c>
      <c r="F338">
        <v>527</v>
      </c>
      <c r="G338">
        <v>314</v>
      </c>
      <c r="H338">
        <v>1</v>
      </c>
      <c r="I338">
        <v>260</v>
      </c>
      <c r="J338">
        <v>15</v>
      </c>
      <c r="K338">
        <v>13</v>
      </c>
      <c r="L338">
        <v>258</v>
      </c>
      <c r="M338" t="s">
        <v>20</v>
      </c>
      <c r="N338" t="s">
        <v>23</v>
      </c>
      <c r="O338">
        <v>22</v>
      </c>
      <c r="P338">
        <v>1</v>
      </c>
      <c r="Q338" t="s">
        <v>4204</v>
      </c>
      <c r="R338">
        <v>501</v>
      </c>
      <c r="S338" s="3">
        <v>0.15</v>
      </c>
      <c r="T338" s="6">
        <v>102</v>
      </c>
      <c r="U338" t="s">
        <v>6338</v>
      </c>
      <c r="V338">
        <v>2025</v>
      </c>
      <c r="W338" t="s">
        <v>6329</v>
      </c>
      <c r="X338" t="str">
        <f>_xlfn.XLOOKUP(Orders_C[[#This Row],[Product_ID]],Products_C[Product_ID],Products_C[Product_Name])</f>
        <v>Wrap</v>
      </c>
      <c r="Y338" t="str">
        <f>_xlfn.XLOOKUP(Orders_C[[#This Row],[Product_ID]],Products_C[Product_ID],Products_C[Category])</f>
        <v>Burger</v>
      </c>
      <c r="Z338" t="str">
        <f>_xlfn.XLOOKUP(Orders_C[[#This Row],[Store_ID]],Stores_c[Store_ID],Stores_c[City])</f>
        <v>Williamborough</v>
      </c>
      <c r="AA338" t="str">
        <f>_xlfn.XLOOKUP(Orders_C[[#This Row],[Customer_ID]],Customers_c[Customer_ID],Customers_c[Customer_Name])</f>
        <v>Daniel Mendez</v>
      </c>
      <c r="AB338" s="6">
        <f>Orders_C[[#This Row],[Quantity]]*Orders_C[[#This Row],[Unit_Price]]*(1-Orders_C[[#This Row],[Discount %]])+Orders_C[[#This Row],[Tax]]</f>
        <v>234</v>
      </c>
      <c r="AC338" s="9">
        <f>(Orders_C[[#This Row],[Unit_Price]]*Orders_C[[#This Row],[Quantity]])-Orders_C[[#This Row],[Discount]]+Orders_C[[#This Row],[Tax]]</f>
        <v>258</v>
      </c>
      <c r="AD338" t="str">
        <f>IF(COUNTIF(Orders_C[[#All],[Customer_ID]],Orders_C[[#This Row],[Customer_ID]])&gt;1,"Repeat","New")</f>
        <v>Repeat</v>
      </c>
      <c r="AE338" t="str" cm="1">
        <f t="array" ref="AE338">_xlfn.XLOOKUP(Orders_C[[#This Row],[Store_ID]],Stores_c[[#All],[Store_ID]],Stores_c[[#All],[City]])</f>
        <v>Williamborough</v>
      </c>
      <c r="AF338" t="str" cm="1">
        <f t="array" ref="AF338">_xlfn.XLOOKUP(Orders_C[[#This Row],[Store_ID]],Stores_c[[#All],[Store_ID]],Stores_c[[#All],[Manager_Name]])</f>
        <v>Michael Mcbride</v>
      </c>
      <c r="AG338" t="str" cm="1">
        <f t="array" ref="AG338">_xlfn.XLOOKUP(Orders_C[[#This Row],[Store_ID]],Stores_c[[#All],[Store_ID]],Stores_c[[#All],[Store_Type]])</f>
        <v>Mall</v>
      </c>
    </row>
    <row r="339" spans="1:33" x14ac:dyDescent="0.25">
      <c r="A339">
        <v>8175</v>
      </c>
      <c r="B339" s="1">
        <v>45712</v>
      </c>
      <c r="C339" s="2">
        <v>0.7159375</v>
      </c>
      <c r="D339">
        <v>1146</v>
      </c>
      <c r="E339">
        <v>206</v>
      </c>
      <c r="F339">
        <v>548</v>
      </c>
      <c r="G339">
        <v>319</v>
      </c>
      <c r="H339">
        <v>1</v>
      </c>
      <c r="I339">
        <v>249</v>
      </c>
      <c r="J339">
        <v>10</v>
      </c>
      <c r="K339">
        <v>12.45</v>
      </c>
      <c r="L339">
        <v>251.45</v>
      </c>
      <c r="M339" t="s">
        <v>19</v>
      </c>
      <c r="N339" t="s">
        <v>21</v>
      </c>
      <c r="O339">
        <v>28</v>
      </c>
      <c r="P339">
        <v>4</v>
      </c>
      <c r="Q339" t="s">
        <v>2198</v>
      </c>
      <c r="R339">
        <v>502</v>
      </c>
      <c r="S339" s="3">
        <v>0.1</v>
      </c>
      <c r="T339" s="6">
        <v>102.04999999999998</v>
      </c>
      <c r="U339" t="s">
        <v>6338</v>
      </c>
      <c r="V339">
        <v>2025</v>
      </c>
      <c r="W339" t="s">
        <v>6329</v>
      </c>
      <c r="X339" t="str">
        <f>_xlfn.XLOOKUP(Orders_C[[#This Row],[Product_ID]],Products_C[Product_ID],Products_C[Product_Name])</f>
        <v>Chocolate Lava Cake</v>
      </c>
      <c r="Y339" t="str">
        <f>_xlfn.XLOOKUP(Orders_C[[#This Row],[Product_ID]],Products_C[Product_ID],Products_C[Category])</f>
        <v>Beverage</v>
      </c>
      <c r="Z339" t="str">
        <f>_xlfn.XLOOKUP(Orders_C[[#This Row],[Store_ID]],Stores_c[Store_ID],Stores_c[City])</f>
        <v>West Matthew</v>
      </c>
      <c r="AA339" t="str">
        <f>_xlfn.XLOOKUP(Orders_C[[#This Row],[Customer_ID]],Customers_c[Customer_ID],Customers_c[Customer_Name])</f>
        <v>John Lewis</v>
      </c>
      <c r="AB339" s="6">
        <f>Orders_C[[#This Row],[Quantity]]*Orders_C[[#This Row],[Unit_Price]]*(1-Orders_C[[#This Row],[Discount %]])+Orders_C[[#This Row],[Tax]]</f>
        <v>236.54999999999998</v>
      </c>
      <c r="AC339" s="9">
        <f>(Orders_C[[#This Row],[Unit_Price]]*Orders_C[[#This Row],[Quantity]])-Orders_C[[#This Row],[Discount]]+Orders_C[[#This Row],[Tax]]</f>
        <v>251.45</v>
      </c>
      <c r="AD339" t="str">
        <f>IF(COUNTIF(Orders_C[[#All],[Customer_ID]],Orders_C[[#This Row],[Customer_ID]])&gt;1,"Repeat","New")</f>
        <v>Repeat</v>
      </c>
      <c r="AE339" t="str" cm="1">
        <f t="array" ref="AE339">_xlfn.XLOOKUP(Orders_C[[#This Row],[Store_ID]],Stores_c[[#All],[Store_ID]],Stores_c[[#All],[City]])</f>
        <v>West Matthew</v>
      </c>
      <c r="AF339" t="str" cm="1">
        <f t="array" ref="AF339">_xlfn.XLOOKUP(Orders_C[[#This Row],[Store_ID]],Stores_c[[#All],[Store_ID]],Stores_c[[#All],[Manager_Name]])</f>
        <v>Miguel Kidd</v>
      </c>
      <c r="AG339" t="str" cm="1">
        <f t="array" ref="AG339">_xlfn.XLOOKUP(Orders_C[[#This Row],[Store_ID]],Stores_c[[#All],[Store_ID]],Stores_c[[#All],[Store_Type]])</f>
        <v>Drive-Thru</v>
      </c>
    </row>
    <row r="340" spans="1:33" x14ac:dyDescent="0.25">
      <c r="A340">
        <v>8308</v>
      </c>
      <c r="B340" s="1">
        <v>45851</v>
      </c>
      <c r="C340" s="2">
        <v>0.92196759259259264</v>
      </c>
      <c r="D340">
        <v>1423</v>
      </c>
      <c r="E340">
        <v>218</v>
      </c>
      <c r="F340">
        <v>434</v>
      </c>
      <c r="G340">
        <v>334</v>
      </c>
      <c r="H340">
        <v>1</v>
      </c>
      <c r="I340">
        <v>249</v>
      </c>
      <c r="J340">
        <v>10</v>
      </c>
      <c r="K340">
        <v>12.45</v>
      </c>
      <c r="L340">
        <v>251.45</v>
      </c>
      <c r="M340" t="s">
        <v>18</v>
      </c>
      <c r="N340" t="s">
        <v>22</v>
      </c>
      <c r="O340">
        <v>34</v>
      </c>
      <c r="P340">
        <v>1</v>
      </c>
      <c r="Q340" t="s">
        <v>2331</v>
      </c>
      <c r="R340">
        <v>507</v>
      </c>
      <c r="S340" s="3">
        <v>0.1</v>
      </c>
      <c r="T340" s="6">
        <v>102.04999999999998</v>
      </c>
      <c r="U340" t="s">
        <v>6341</v>
      </c>
      <c r="V340">
        <v>2025</v>
      </c>
      <c r="W340" t="s">
        <v>6329</v>
      </c>
      <c r="X340" t="str">
        <f>_xlfn.XLOOKUP(Orders_C[[#This Row],[Product_ID]],Products_C[Product_ID],Products_C[Product_Name])</f>
        <v>Krushers</v>
      </c>
      <c r="Y340" t="str">
        <f>_xlfn.XLOOKUP(Orders_C[[#This Row],[Product_ID]],Products_C[Product_ID],Products_C[Category])</f>
        <v>Dessert</v>
      </c>
      <c r="Z340" t="str">
        <f>_xlfn.XLOOKUP(Orders_C[[#This Row],[Store_ID]],Stores_c[Store_ID],Stores_c[City])</f>
        <v>East Johnport</v>
      </c>
      <c r="AA340" t="str">
        <f>_xlfn.XLOOKUP(Orders_C[[#This Row],[Customer_ID]],Customers_c[Customer_ID],Customers_c[Customer_Name])</f>
        <v>Andrew Martinez</v>
      </c>
      <c r="AB340" s="6">
        <f>Orders_C[[#This Row],[Quantity]]*Orders_C[[#This Row],[Unit_Price]]*(1-Orders_C[[#This Row],[Discount %]])+Orders_C[[#This Row],[Tax]]</f>
        <v>236.54999999999998</v>
      </c>
      <c r="AC340" s="9">
        <f>(Orders_C[[#This Row],[Unit_Price]]*Orders_C[[#This Row],[Quantity]])-Orders_C[[#This Row],[Discount]]+Orders_C[[#This Row],[Tax]]</f>
        <v>251.45</v>
      </c>
      <c r="AD340" t="str">
        <f>IF(COUNTIF(Orders_C[[#All],[Customer_ID]],Orders_C[[#This Row],[Customer_ID]])&gt;1,"Repeat","New")</f>
        <v>Repeat</v>
      </c>
      <c r="AE340" t="str" cm="1">
        <f t="array" ref="AE340">_xlfn.XLOOKUP(Orders_C[[#This Row],[Store_ID]],Stores_c[[#All],[Store_ID]],Stores_c[[#All],[City]])</f>
        <v>East Johnport</v>
      </c>
      <c r="AF340" t="str" cm="1">
        <f t="array" ref="AF340">_xlfn.XLOOKUP(Orders_C[[#This Row],[Store_ID]],Stores_c[[#All],[Store_ID]],Stores_c[[#All],[Manager_Name]])</f>
        <v>Mr. Matthew Murillo III</v>
      </c>
      <c r="AG340" t="str" cm="1">
        <f t="array" ref="AG340">_xlfn.XLOOKUP(Orders_C[[#This Row],[Store_ID]],Stores_c[[#All],[Store_ID]],Stores_c[[#All],[Store_Type]])</f>
        <v>Street</v>
      </c>
    </row>
    <row r="341" spans="1:33" x14ac:dyDescent="0.25">
      <c r="A341">
        <v>9568</v>
      </c>
      <c r="B341" s="1">
        <v>45822</v>
      </c>
      <c r="C341" s="2">
        <v>0.27164351851851853</v>
      </c>
      <c r="D341">
        <v>1061</v>
      </c>
      <c r="E341">
        <v>219</v>
      </c>
      <c r="F341">
        <v>518</v>
      </c>
      <c r="G341">
        <v>330</v>
      </c>
      <c r="H341">
        <v>1</v>
      </c>
      <c r="I341">
        <v>249</v>
      </c>
      <c r="J341">
        <v>10</v>
      </c>
      <c r="K341">
        <v>12.45</v>
      </c>
      <c r="L341">
        <v>251.45</v>
      </c>
      <c r="M341" t="s">
        <v>20</v>
      </c>
      <c r="N341" t="s">
        <v>23</v>
      </c>
      <c r="O341">
        <v>59</v>
      </c>
      <c r="P341">
        <v>5</v>
      </c>
      <c r="Q341" t="s">
        <v>3591</v>
      </c>
      <c r="R341">
        <v>508</v>
      </c>
      <c r="S341" s="3">
        <v>0.1</v>
      </c>
      <c r="T341" s="6">
        <v>102.04999999999998</v>
      </c>
      <c r="U341" t="s">
        <v>6340</v>
      </c>
      <c r="V341">
        <v>2025</v>
      </c>
      <c r="W341" t="s">
        <v>6331</v>
      </c>
      <c r="X341" t="str">
        <f>_xlfn.XLOOKUP(Orders_C[[#This Row],[Product_ID]],Products_C[Product_ID],Products_C[Product_Name])</f>
        <v>Rice Bowl</v>
      </c>
      <c r="Y341" t="str">
        <f>_xlfn.XLOOKUP(Orders_C[[#This Row],[Product_ID]],Products_C[Product_ID],Products_C[Category])</f>
        <v>Beverage</v>
      </c>
      <c r="Z341" t="str">
        <f>_xlfn.XLOOKUP(Orders_C[[#This Row],[Store_ID]],Stores_c[Store_ID],Stores_c[City])</f>
        <v>Lake David</v>
      </c>
      <c r="AA341" t="str">
        <f>_xlfn.XLOOKUP(Orders_C[[#This Row],[Customer_ID]],Customers_c[Customer_ID],Customers_c[Customer_Name])</f>
        <v>Tony Simpson</v>
      </c>
      <c r="AB341" s="6">
        <f>Orders_C[[#This Row],[Quantity]]*Orders_C[[#This Row],[Unit_Price]]*(1-Orders_C[[#This Row],[Discount %]])+Orders_C[[#This Row],[Tax]]</f>
        <v>236.54999999999998</v>
      </c>
      <c r="AC341" s="9">
        <f>(Orders_C[[#This Row],[Unit_Price]]*Orders_C[[#This Row],[Quantity]])-Orders_C[[#This Row],[Discount]]+Orders_C[[#This Row],[Tax]]</f>
        <v>251.45</v>
      </c>
      <c r="AD341" t="str">
        <f>IF(COUNTIF(Orders_C[[#All],[Customer_ID]],Orders_C[[#This Row],[Customer_ID]])&gt;1,"Repeat","New")</f>
        <v>Repeat</v>
      </c>
      <c r="AE341" t="str" cm="1">
        <f t="array" ref="AE341">_xlfn.XLOOKUP(Orders_C[[#This Row],[Store_ID]],Stores_c[[#All],[Store_ID]],Stores_c[[#All],[City]])</f>
        <v>Lake David</v>
      </c>
      <c r="AF341" t="str" cm="1">
        <f t="array" ref="AF341">_xlfn.XLOOKUP(Orders_C[[#This Row],[Store_ID]],Stores_c[[#All],[Store_ID]],Stores_c[[#All],[Manager_Name]])</f>
        <v>Joshua Hines</v>
      </c>
      <c r="AG341" t="str" cm="1">
        <f t="array" ref="AG341">_xlfn.XLOOKUP(Orders_C[[#This Row],[Store_ID]],Stores_c[[#All],[Store_ID]],Stores_c[[#All],[Store_Type]])</f>
        <v>Street</v>
      </c>
    </row>
    <row r="342" spans="1:33" x14ac:dyDescent="0.25">
      <c r="A342">
        <v>8361</v>
      </c>
      <c r="B342" s="1">
        <v>45859</v>
      </c>
      <c r="C342" s="2">
        <v>0.63894675925925926</v>
      </c>
      <c r="D342">
        <v>1158</v>
      </c>
      <c r="E342">
        <v>209</v>
      </c>
      <c r="F342">
        <v>495</v>
      </c>
      <c r="G342">
        <v>338</v>
      </c>
      <c r="H342">
        <v>1</v>
      </c>
      <c r="I342">
        <v>261</v>
      </c>
      <c r="J342">
        <v>15</v>
      </c>
      <c r="K342">
        <v>13.05</v>
      </c>
      <c r="L342">
        <v>259.05</v>
      </c>
      <c r="M342" t="s">
        <v>19</v>
      </c>
      <c r="N342" t="s">
        <v>22</v>
      </c>
      <c r="O342">
        <v>56</v>
      </c>
      <c r="P342">
        <v>1</v>
      </c>
      <c r="Q342" t="s">
        <v>2384</v>
      </c>
      <c r="R342">
        <v>501</v>
      </c>
      <c r="S342" s="3">
        <v>0.15</v>
      </c>
      <c r="T342" s="6">
        <v>102.45000000000002</v>
      </c>
      <c r="U342" t="s">
        <v>6341</v>
      </c>
      <c r="V342">
        <v>2025</v>
      </c>
      <c r="W342" t="s">
        <v>6331</v>
      </c>
      <c r="X342" t="str">
        <f>_xlfn.XLOOKUP(Orders_C[[#This Row],[Product_ID]],Products_C[Product_ID],Products_C[Product_Name])</f>
        <v>Chicken Wings</v>
      </c>
      <c r="Y342" t="str">
        <f>_xlfn.XLOOKUP(Orders_C[[#This Row],[Product_ID]],Products_C[Product_ID],Products_C[Category])</f>
        <v>Burger</v>
      </c>
      <c r="Z342" t="str">
        <f>_xlfn.XLOOKUP(Orders_C[[#This Row],[Store_ID]],Stores_c[Store_ID],Stores_c[City])</f>
        <v>Reidberg</v>
      </c>
      <c r="AA342" t="str">
        <f>_xlfn.XLOOKUP(Orders_C[[#This Row],[Customer_ID]],Customers_c[Customer_ID],Customers_c[Customer_Name])</f>
        <v>Adrian Gardner</v>
      </c>
      <c r="AB342" s="6">
        <f>Orders_C[[#This Row],[Quantity]]*Orders_C[[#This Row],[Unit_Price]]*(1-Orders_C[[#This Row],[Discount %]])+Orders_C[[#This Row],[Tax]]</f>
        <v>234.9</v>
      </c>
      <c r="AC342" s="9">
        <f>(Orders_C[[#This Row],[Unit_Price]]*Orders_C[[#This Row],[Quantity]])-Orders_C[[#This Row],[Discount]]+Orders_C[[#This Row],[Tax]]</f>
        <v>259.05</v>
      </c>
      <c r="AD342" t="str">
        <f>IF(COUNTIF(Orders_C[[#All],[Customer_ID]],Orders_C[[#This Row],[Customer_ID]])&gt;1,"Repeat","New")</f>
        <v>Repeat</v>
      </c>
      <c r="AE342" t="str" cm="1">
        <f t="array" ref="AE342">_xlfn.XLOOKUP(Orders_C[[#This Row],[Store_ID]],Stores_c[[#All],[Store_ID]],Stores_c[[#All],[City]])</f>
        <v>Reidberg</v>
      </c>
      <c r="AF342" t="str" cm="1">
        <f t="array" ref="AF342">_xlfn.XLOOKUP(Orders_C[[#This Row],[Store_ID]],Stores_c[[#All],[Store_ID]],Stores_c[[#All],[Manager_Name]])</f>
        <v>Jeffrey Horn</v>
      </c>
      <c r="AG342" t="str" cm="1">
        <f t="array" ref="AG342">_xlfn.XLOOKUP(Orders_C[[#This Row],[Store_ID]],Stores_c[[#All],[Store_ID]],Stores_c[[#All],[Store_Type]])</f>
        <v>Drive-Thru</v>
      </c>
    </row>
    <row r="343" spans="1:33" x14ac:dyDescent="0.25">
      <c r="A343">
        <v>9041</v>
      </c>
      <c r="B343" s="1">
        <v>46019</v>
      </c>
      <c r="C343" s="2">
        <v>0.50289351851851849</v>
      </c>
      <c r="D343">
        <v>1340</v>
      </c>
      <c r="E343">
        <v>211</v>
      </c>
      <c r="F343">
        <v>419</v>
      </c>
      <c r="G343">
        <v>333</v>
      </c>
      <c r="H343">
        <v>1</v>
      </c>
      <c r="I343">
        <v>239</v>
      </c>
      <c r="J343">
        <v>5</v>
      </c>
      <c r="K343">
        <v>11.95</v>
      </c>
      <c r="L343">
        <v>245.95</v>
      </c>
      <c r="M343" t="s">
        <v>18</v>
      </c>
      <c r="N343" t="s">
        <v>21</v>
      </c>
      <c r="O343">
        <v>37</v>
      </c>
      <c r="P343">
        <v>4</v>
      </c>
      <c r="Q343" t="s">
        <v>3064</v>
      </c>
      <c r="R343">
        <v>503</v>
      </c>
      <c r="S343" s="3">
        <v>0.05</v>
      </c>
      <c r="T343" s="6">
        <v>102.54999999999998</v>
      </c>
      <c r="U343" t="s">
        <v>6328</v>
      </c>
      <c r="V343">
        <v>2025</v>
      </c>
      <c r="W343" t="s">
        <v>6329</v>
      </c>
      <c r="X343" t="str">
        <f>_xlfn.XLOOKUP(Orders_C[[#This Row],[Product_ID]],Products_C[Product_ID],Products_C[Product_Name])</f>
        <v>Chicken Wings</v>
      </c>
      <c r="Y343" t="str">
        <f>_xlfn.XLOOKUP(Orders_C[[#This Row],[Product_ID]],Products_C[Product_ID],Products_C[Category])</f>
        <v>Burger</v>
      </c>
      <c r="Z343" t="str">
        <f>_xlfn.XLOOKUP(Orders_C[[#This Row],[Store_ID]],Stores_c[Store_ID],Stores_c[City])</f>
        <v>North Robertstad</v>
      </c>
      <c r="AA343" t="str">
        <f>_xlfn.XLOOKUP(Orders_C[[#This Row],[Customer_ID]],Customers_c[Customer_ID],Customers_c[Customer_Name])</f>
        <v>Amber Watson</v>
      </c>
      <c r="AB343" s="6">
        <f>Orders_C[[#This Row],[Quantity]]*Orders_C[[#This Row],[Unit_Price]]*(1-Orders_C[[#This Row],[Discount %]])+Orders_C[[#This Row],[Tax]]</f>
        <v>238.99999999999997</v>
      </c>
      <c r="AC343" s="9">
        <f>(Orders_C[[#This Row],[Unit_Price]]*Orders_C[[#This Row],[Quantity]])-Orders_C[[#This Row],[Discount]]+Orders_C[[#This Row],[Tax]]</f>
        <v>245.95</v>
      </c>
      <c r="AD343" t="str">
        <f>IF(COUNTIF(Orders_C[[#All],[Customer_ID]],Orders_C[[#This Row],[Customer_ID]])&gt;1,"Repeat","New")</f>
        <v>Repeat</v>
      </c>
      <c r="AE343" t="str" cm="1">
        <f t="array" ref="AE343">_xlfn.XLOOKUP(Orders_C[[#This Row],[Store_ID]],Stores_c[[#All],[Store_ID]],Stores_c[[#All],[City]])</f>
        <v>North Robertstad</v>
      </c>
      <c r="AF343" t="str" cm="1">
        <f t="array" ref="AF343">_xlfn.XLOOKUP(Orders_C[[#This Row],[Store_ID]],Stores_c[[#All],[Store_ID]],Stores_c[[#All],[Manager_Name]])</f>
        <v>Mary Lewis</v>
      </c>
      <c r="AG343" t="str" cm="1">
        <f t="array" ref="AG343">_xlfn.XLOOKUP(Orders_C[[#This Row],[Store_ID]],Stores_c[[#All],[Store_ID]],Stores_c[[#All],[Store_Type]])</f>
        <v>Street</v>
      </c>
    </row>
    <row r="344" spans="1:33" x14ac:dyDescent="0.25">
      <c r="A344">
        <v>7625</v>
      </c>
      <c r="B344" s="1">
        <v>45834</v>
      </c>
      <c r="C344" s="2">
        <v>0.69541666666666668</v>
      </c>
      <c r="D344">
        <v>1382</v>
      </c>
      <c r="E344">
        <v>215</v>
      </c>
      <c r="F344">
        <v>406</v>
      </c>
      <c r="G344">
        <v>306</v>
      </c>
      <c r="H344">
        <v>1</v>
      </c>
      <c r="I344">
        <v>228</v>
      </c>
      <c r="J344">
        <v>0</v>
      </c>
      <c r="K344">
        <v>11.4</v>
      </c>
      <c r="L344">
        <v>239.4</v>
      </c>
      <c r="M344" t="s">
        <v>20</v>
      </c>
      <c r="N344" t="s">
        <v>22</v>
      </c>
      <c r="O344">
        <v>16</v>
      </c>
      <c r="P344">
        <v>3</v>
      </c>
      <c r="Q344" t="s">
        <v>1648</v>
      </c>
      <c r="R344">
        <v>501</v>
      </c>
      <c r="S344" s="3">
        <v>0</v>
      </c>
      <c r="T344" s="6">
        <v>102.60000000000002</v>
      </c>
      <c r="U344" t="s">
        <v>6340</v>
      </c>
      <c r="V344">
        <v>2025</v>
      </c>
      <c r="W344" t="s">
        <v>6333</v>
      </c>
      <c r="X344" t="str">
        <f>_xlfn.XLOOKUP(Orders_C[[#This Row],[Product_ID]],Products_C[Product_ID],Products_C[Product_Name])</f>
        <v>Veg Burger</v>
      </c>
      <c r="Y344" t="str">
        <f>_xlfn.XLOOKUP(Orders_C[[#This Row],[Product_ID]],Products_C[Product_ID],Products_C[Category])</f>
        <v>Burger</v>
      </c>
      <c r="Z344" t="str">
        <f>_xlfn.XLOOKUP(Orders_C[[#This Row],[Store_ID]],Stores_c[Store_ID],Stores_c[City])</f>
        <v>Sallyburgh</v>
      </c>
      <c r="AA344" t="str">
        <f>_xlfn.XLOOKUP(Orders_C[[#This Row],[Customer_ID]],Customers_c[Customer_ID],Customers_c[Customer_Name])</f>
        <v>Shane Ramsey</v>
      </c>
      <c r="AB344" s="6">
        <f>Orders_C[[#This Row],[Quantity]]*Orders_C[[#This Row],[Unit_Price]]*(1-Orders_C[[#This Row],[Discount %]])+Orders_C[[#This Row],[Tax]]</f>
        <v>239.4</v>
      </c>
      <c r="AC344" s="9">
        <f>(Orders_C[[#This Row],[Unit_Price]]*Orders_C[[#This Row],[Quantity]])-Orders_C[[#This Row],[Discount]]+Orders_C[[#This Row],[Tax]]</f>
        <v>239.4</v>
      </c>
      <c r="AD344" t="str">
        <f>IF(COUNTIF(Orders_C[[#All],[Customer_ID]],Orders_C[[#This Row],[Customer_ID]])&gt;1,"Repeat","New")</f>
        <v>Repeat</v>
      </c>
      <c r="AE344" t="str" cm="1">
        <f t="array" ref="AE344">_xlfn.XLOOKUP(Orders_C[[#This Row],[Store_ID]],Stores_c[[#All],[Store_ID]],Stores_c[[#All],[City]])</f>
        <v>Sallyburgh</v>
      </c>
      <c r="AF344" t="str" cm="1">
        <f t="array" ref="AF344">_xlfn.XLOOKUP(Orders_C[[#This Row],[Store_ID]],Stores_c[[#All],[Store_ID]],Stores_c[[#All],[Manager_Name]])</f>
        <v>Benjamin Mccoy</v>
      </c>
      <c r="AG344" t="str" cm="1">
        <f t="array" ref="AG344">_xlfn.XLOOKUP(Orders_C[[#This Row],[Store_ID]],Stores_c[[#All],[Store_ID]],Stores_c[[#All],[Store_Type]])</f>
        <v>Drive-Thru</v>
      </c>
    </row>
    <row r="345" spans="1:33" x14ac:dyDescent="0.25">
      <c r="A345">
        <v>6841</v>
      </c>
      <c r="B345" s="1">
        <v>45720</v>
      </c>
      <c r="C345" s="2">
        <v>0.59591435185185182</v>
      </c>
      <c r="D345">
        <v>1254</v>
      </c>
      <c r="E345">
        <v>224</v>
      </c>
      <c r="F345">
        <v>549</v>
      </c>
      <c r="G345">
        <v>310</v>
      </c>
      <c r="H345">
        <v>1</v>
      </c>
      <c r="I345">
        <v>262</v>
      </c>
      <c r="J345">
        <v>15</v>
      </c>
      <c r="K345">
        <v>13.1</v>
      </c>
      <c r="L345">
        <v>260.10000000000002</v>
      </c>
      <c r="M345" t="s">
        <v>20</v>
      </c>
      <c r="N345" t="s">
        <v>21</v>
      </c>
      <c r="O345">
        <v>13</v>
      </c>
      <c r="P345">
        <v>2</v>
      </c>
      <c r="Q345" t="s">
        <v>864</v>
      </c>
      <c r="R345">
        <v>509</v>
      </c>
      <c r="S345" s="3">
        <v>0.15</v>
      </c>
      <c r="T345" s="6">
        <v>102.90000000000003</v>
      </c>
      <c r="U345" t="s">
        <v>6334</v>
      </c>
      <c r="V345">
        <v>2025</v>
      </c>
      <c r="W345" t="s">
        <v>6333</v>
      </c>
      <c r="X345" t="str">
        <f>_xlfn.XLOOKUP(Orders_C[[#This Row],[Product_ID]],Products_C[Product_ID],Products_C[Product_Name])</f>
        <v>Chicken Bucket</v>
      </c>
      <c r="Y345" t="str">
        <f>_xlfn.XLOOKUP(Orders_C[[#This Row],[Product_ID]],Products_C[Product_ID],Products_C[Category])</f>
        <v>Chicken</v>
      </c>
      <c r="Z345" t="str">
        <f>_xlfn.XLOOKUP(Orders_C[[#This Row],[Store_ID]],Stores_c[Store_ID],Stores_c[City])</f>
        <v>Valdezton</v>
      </c>
      <c r="AA345" t="str">
        <f>_xlfn.XLOOKUP(Orders_C[[#This Row],[Customer_ID]],Customers_c[Customer_ID],Customers_c[Customer_Name])</f>
        <v>Brooke Kennedy</v>
      </c>
      <c r="AB345" s="6">
        <f>Orders_C[[#This Row],[Quantity]]*Orders_C[[#This Row],[Unit_Price]]*(1-Orders_C[[#This Row],[Discount %]])+Orders_C[[#This Row],[Tax]]</f>
        <v>235.79999999999998</v>
      </c>
      <c r="AC345" s="9">
        <f>(Orders_C[[#This Row],[Unit_Price]]*Orders_C[[#This Row],[Quantity]])-Orders_C[[#This Row],[Discount]]+Orders_C[[#This Row],[Tax]]</f>
        <v>260.10000000000002</v>
      </c>
      <c r="AD345" t="str">
        <f>IF(COUNTIF(Orders_C[[#All],[Customer_ID]],Orders_C[[#This Row],[Customer_ID]])&gt;1,"Repeat","New")</f>
        <v>Repeat</v>
      </c>
      <c r="AE345" t="str" cm="1">
        <f t="array" ref="AE345">_xlfn.XLOOKUP(Orders_C[[#This Row],[Store_ID]],Stores_c[[#All],[Store_ID]],Stores_c[[#All],[City]])</f>
        <v>Valdezton</v>
      </c>
      <c r="AF345" t="str" cm="1">
        <f t="array" ref="AF345">_xlfn.XLOOKUP(Orders_C[[#This Row],[Store_ID]],Stores_c[[#All],[Store_ID]],Stores_c[[#All],[Manager_Name]])</f>
        <v>John Rodriguez</v>
      </c>
      <c r="AG345" t="str" cm="1">
        <f t="array" ref="AG345">_xlfn.XLOOKUP(Orders_C[[#This Row],[Store_ID]],Stores_c[[#All],[Store_ID]],Stores_c[[#All],[Store_Type]])</f>
        <v>Street</v>
      </c>
    </row>
    <row r="346" spans="1:33" x14ac:dyDescent="0.25">
      <c r="A346">
        <v>7381</v>
      </c>
      <c r="B346" s="1">
        <v>45820</v>
      </c>
      <c r="C346" s="2">
        <v>0.97262731481481479</v>
      </c>
      <c r="D346">
        <v>1279</v>
      </c>
      <c r="E346">
        <v>215</v>
      </c>
      <c r="F346">
        <v>406</v>
      </c>
      <c r="G346">
        <v>322</v>
      </c>
      <c r="H346">
        <v>1</v>
      </c>
      <c r="I346">
        <v>262</v>
      </c>
      <c r="J346">
        <v>15</v>
      </c>
      <c r="K346">
        <v>13.1</v>
      </c>
      <c r="L346">
        <v>260.10000000000002</v>
      </c>
      <c r="M346" t="s">
        <v>20</v>
      </c>
      <c r="N346" t="s">
        <v>23</v>
      </c>
      <c r="O346">
        <v>36</v>
      </c>
      <c r="P346">
        <v>3</v>
      </c>
      <c r="Q346" t="s">
        <v>1404</v>
      </c>
      <c r="R346">
        <v>510</v>
      </c>
      <c r="S346" s="3">
        <v>0.15</v>
      </c>
      <c r="T346" s="6">
        <v>102.90000000000003</v>
      </c>
      <c r="U346" t="s">
        <v>6340</v>
      </c>
      <c r="V346">
        <v>2025</v>
      </c>
      <c r="W346" t="s">
        <v>6329</v>
      </c>
      <c r="X346" t="str">
        <f>_xlfn.XLOOKUP(Orders_C[[#This Row],[Product_ID]],Products_C[Product_ID],Products_C[Product_Name])</f>
        <v>Veg Burger</v>
      </c>
      <c r="Y346" t="str">
        <f>_xlfn.XLOOKUP(Orders_C[[#This Row],[Product_ID]],Products_C[Product_ID],Products_C[Category])</f>
        <v>Burger</v>
      </c>
      <c r="Z346" t="str">
        <f>_xlfn.XLOOKUP(Orders_C[[#This Row],[Store_ID]],Stores_c[Store_ID],Stores_c[City])</f>
        <v>Sallyburgh</v>
      </c>
      <c r="AA346" t="str">
        <f>_xlfn.XLOOKUP(Orders_C[[#This Row],[Customer_ID]],Customers_c[Customer_ID],Customers_c[Customer_Name])</f>
        <v>Elizabeth Green</v>
      </c>
      <c r="AB346" s="6">
        <f>Orders_C[[#This Row],[Quantity]]*Orders_C[[#This Row],[Unit_Price]]*(1-Orders_C[[#This Row],[Discount %]])+Orders_C[[#This Row],[Tax]]</f>
        <v>235.79999999999998</v>
      </c>
      <c r="AC346" s="9">
        <f>(Orders_C[[#This Row],[Unit_Price]]*Orders_C[[#This Row],[Quantity]])-Orders_C[[#This Row],[Discount]]+Orders_C[[#This Row],[Tax]]</f>
        <v>260.10000000000002</v>
      </c>
      <c r="AD346" t="str">
        <f>IF(COUNTIF(Orders_C[[#All],[Customer_ID]],Orders_C[[#This Row],[Customer_ID]])&gt;1,"Repeat","New")</f>
        <v>Repeat</v>
      </c>
      <c r="AE346" t="str" cm="1">
        <f t="array" ref="AE346">_xlfn.XLOOKUP(Orders_C[[#This Row],[Store_ID]],Stores_c[[#All],[Store_ID]],Stores_c[[#All],[City]])</f>
        <v>Sallyburgh</v>
      </c>
      <c r="AF346" t="str" cm="1">
        <f t="array" ref="AF346">_xlfn.XLOOKUP(Orders_C[[#This Row],[Store_ID]],Stores_c[[#All],[Store_ID]],Stores_c[[#All],[Manager_Name]])</f>
        <v>Benjamin Mccoy</v>
      </c>
      <c r="AG346" t="str" cm="1">
        <f t="array" ref="AG346">_xlfn.XLOOKUP(Orders_C[[#This Row],[Store_ID]],Stores_c[[#All],[Store_ID]],Stores_c[[#All],[Store_Type]])</f>
        <v>Drive-Thru</v>
      </c>
    </row>
    <row r="347" spans="1:33" x14ac:dyDescent="0.25">
      <c r="A347">
        <v>7289</v>
      </c>
      <c r="B347" s="1">
        <v>45735</v>
      </c>
      <c r="C347" s="2">
        <v>0.53726851851851853</v>
      </c>
      <c r="D347">
        <v>1510</v>
      </c>
      <c r="E347">
        <v>210</v>
      </c>
      <c r="F347">
        <v>538</v>
      </c>
      <c r="G347">
        <v>327</v>
      </c>
      <c r="H347">
        <v>1</v>
      </c>
      <c r="I347">
        <v>251</v>
      </c>
      <c r="J347">
        <v>10</v>
      </c>
      <c r="K347">
        <v>12.55</v>
      </c>
      <c r="L347">
        <v>253.55</v>
      </c>
      <c r="M347" t="s">
        <v>20</v>
      </c>
      <c r="N347" t="s">
        <v>21</v>
      </c>
      <c r="O347">
        <v>52</v>
      </c>
      <c r="P347">
        <v>5</v>
      </c>
      <c r="Q347" t="s">
        <v>1312</v>
      </c>
      <c r="R347">
        <v>504</v>
      </c>
      <c r="S347" s="3">
        <v>0.1</v>
      </c>
      <c r="T347" s="6">
        <v>102.95000000000002</v>
      </c>
      <c r="U347" t="s">
        <v>6334</v>
      </c>
      <c r="V347">
        <v>2025</v>
      </c>
      <c r="W347" t="s">
        <v>6331</v>
      </c>
      <c r="X347" t="str">
        <f>_xlfn.XLOOKUP(Orders_C[[#This Row],[Product_ID]],Products_C[Product_ID],Products_C[Product_Name])</f>
        <v>Wrap</v>
      </c>
      <c r="Y347" t="str">
        <f>_xlfn.XLOOKUP(Orders_C[[#This Row],[Product_ID]],Products_C[Product_ID],Products_C[Category])</f>
        <v>Chicken</v>
      </c>
      <c r="Z347" t="str">
        <f>_xlfn.XLOOKUP(Orders_C[[#This Row],[Store_ID]],Stores_c[Store_ID],Stores_c[City])</f>
        <v>East William</v>
      </c>
      <c r="AA347" t="str">
        <f>_xlfn.XLOOKUP(Orders_C[[#This Row],[Customer_ID]],Customers_c[Customer_ID],Customers_c[Customer_Name])</f>
        <v>Robert Colon</v>
      </c>
      <c r="AB347" s="6">
        <f>Orders_C[[#This Row],[Quantity]]*Orders_C[[#This Row],[Unit_Price]]*(1-Orders_C[[#This Row],[Discount %]])+Orders_C[[#This Row],[Tax]]</f>
        <v>238.45000000000002</v>
      </c>
      <c r="AC347" s="9">
        <f>(Orders_C[[#This Row],[Unit_Price]]*Orders_C[[#This Row],[Quantity]])-Orders_C[[#This Row],[Discount]]+Orders_C[[#This Row],[Tax]]</f>
        <v>253.55</v>
      </c>
      <c r="AD347" t="str">
        <f>IF(COUNTIF(Orders_C[[#All],[Customer_ID]],Orders_C[[#This Row],[Customer_ID]])&gt;1,"Repeat","New")</f>
        <v>Repeat</v>
      </c>
      <c r="AE347" t="str" cm="1">
        <f t="array" ref="AE347">_xlfn.XLOOKUP(Orders_C[[#This Row],[Store_ID]],Stores_c[[#All],[Store_ID]],Stores_c[[#All],[City]])</f>
        <v>East William</v>
      </c>
      <c r="AF347" t="str" cm="1">
        <f t="array" ref="AF347">_xlfn.XLOOKUP(Orders_C[[#This Row],[Store_ID]],Stores_c[[#All],[Store_ID]],Stores_c[[#All],[Manager_Name]])</f>
        <v>Victoria Butler</v>
      </c>
      <c r="AG347" t="str" cm="1">
        <f t="array" ref="AG347">_xlfn.XLOOKUP(Orders_C[[#This Row],[Store_ID]],Stores_c[[#All],[Store_ID]],Stores_c[[#All],[Store_Type]])</f>
        <v>Drive-Thru</v>
      </c>
    </row>
    <row r="348" spans="1:33" x14ac:dyDescent="0.25">
      <c r="A348">
        <v>8236</v>
      </c>
      <c r="B348" s="1">
        <v>46020</v>
      </c>
      <c r="C348" s="2">
        <v>0.5914814814814815</v>
      </c>
      <c r="D348">
        <v>1704</v>
      </c>
      <c r="E348">
        <v>208</v>
      </c>
      <c r="F348">
        <v>485</v>
      </c>
      <c r="G348">
        <v>331</v>
      </c>
      <c r="H348">
        <v>1</v>
      </c>
      <c r="I348">
        <v>263</v>
      </c>
      <c r="J348">
        <v>15</v>
      </c>
      <c r="K348">
        <v>13.15</v>
      </c>
      <c r="L348">
        <v>261.14999999999998</v>
      </c>
      <c r="M348" t="s">
        <v>19</v>
      </c>
      <c r="N348" t="s">
        <v>22</v>
      </c>
      <c r="O348">
        <v>59</v>
      </c>
      <c r="P348">
        <v>2</v>
      </c>
      <c r="Q348" t="s">
        <v>2259</v>
      </c>
      <c r="R348">
        <v>503</v>
      </c>
      <c r="S348" s="3">
        <v>0.15</v>
      </c>
      <c r="T348" s="6">
        <v>103.35</v>
      </c>
      <c r="U348" t="s">
        <v>6328</v>
      </c>
      <c r="V348">
        <v>2025</v>
      </c>
      <c r="W348" t="s">
        <v>6331</v>
      </c>
      <c r="X348" t="str">
        <f>_xlfn.XLOOKUP(Orders_C[[#This Row],[Product_ID]],Products_C[Product_ID],Products_C[Product_Name])</f>
        <v>Chicken Bucket</v>
      </c>
      <c r="Y348" t="str">
        <f>_xlfn.XLOOKUP(Orders_C[[#This Row],[Product_ID]],Products_C[Product_ID],Products_C[Category])</f>
        <v>Beverage</v>
      </c>
      <c r="Z348" t="str">
        <f>_xlfn.XLOOKUP(Orders_C[[#This Row],[Store_ID]],Stores_c[Store_ID],Stores_c[City])</f>
        <v>Tracyview</v>
      </c>
      <c r="AA348" t="str">
        <f>_xlfn.XLOOKUP(Orders_C[[#This Row],[Customer_ID]],Customers_c[Customer_ID],Customers_c[Customer_Name])</f>
        <v>Scott King</v>
      </c>
      <c r="AB348" s="6">
        <f>Orders_C[[#This Row],[Quantity]]*Orders_C[[#This Row],[Unit_Price]]*(1-Orders_C[[#This Row],[Discount %]])+Orders_C[[#This Row],[Tax]]</f>
        <v>236.7</v>
      </c>
      <c r="AC348" s="9">
        <f>(Orders_C[[#This Row],[Unit_Price]]*Orders_C[[#This Row],[Quantity]])-Orders_C[[#This Row],[Discount]]+Orders_C[[#This Row],[Tax]]</f>
        <v>261.14999999999998</v>
      </c>
      <c r="AD348" t="str">
        <f>IF(COUNTIF(Orders_C[[#All],[Customer_ID]],Orders_C[[#This Row],[Customer_ID]])&gt;1,"Repeat","New")</f>
        <v>Repeat</v>
      </c>
      <c r="AE348" t="str" cm="1">
        <f t="array" ref="AE348">_xlfn.XLOOKUP(Orders_C[[#This Row],[Store_ID]],Stores_c[[#All],[Store_ID]],Stores_c[[#All],[City]])</f>
        <v>Tracyview</v>
      </c>
      <c r="AF348" t="str" cm="1">
        <f t="array" ref="AF348">_xlfn.XLOOKUP(Orders_C[[#This Row],[Store_ID]],Stores_c[[#All],[Store_ID]],Stores_c[[#All],[Manager_Name]])</f>
        <v>Jeremiah Lee</v>
      </c>
      <c r="AG348" t="str" cm="1">
        <f t="array" ref="AG348">_xlfn.XLOOKUP(Orders_C[[#This Row],[Store_ID]],Stores_c[[#All],[Store_ID]],Stores_c[[#All],[Store_Type]])</f>
        <v>Mall</v>
      </c>
    </row>
    <row r="349" spans="1:33" x14ac:dyDescent="0.25">
      <c r="A349">
        <v>6747</v>
      </c>
      <c r="B349" s="1">
        <v>45839</v>
      </c>
      <c r="C349" s="2">
        <v>0.49635416666666665</v>
      </c>
      <c r="D349">
        <v>1645</v>
      </c>
      <c r="E349">
        <v>206</v>
      </c>
      <c r="F349">
        <v>544</v>
      </c>
      <c r="G349">
        <v>313</v>
      </c>
      <c r="H349">
        <v>1</v>
      </c>
      <c r="I349">
        <v>252</v>
      </c>
      <c r="J349">
        <v>10</v>
      </c>
      <c r="K349">
        <v>12.6</v>
      </c>
      <c r="L349">
        <v>254.6</v>
      </c>
      <c r="M349" t="s">
        <v>18</v>
      </c>
      <c r="N349" t="s">
        <v>23</v>
      </c>
      <c r="O349">
        <v>11</v>
      </c>
      <c r="P349">
        <v>4</v>
      </c>
      <c r="Q349" t="s">
        <v>770</v>
      </c>
      <c r="R349">
        <v>507</v>
      </c>
      <c r="S349" s="3">
        <v>0.1</v>
      </c>
      <c r="T349" s="6">
        <v>103.4</v>
      </c>
      <c r="U349" t="s">
        <v>6341</v>
      </c>
      <c r="V349">
        <v>2025</v>
      </c>
      <c r="W349" t="s">
        <v>6333</v>
      </c>
      <c r="X349" t="str">
        <f>_xlfn.XLOOKUP(Orders_C[[#This Row],[Product_ID]],Products_C[Product_ID],Products_C[Product_Name])</f>
        <v>Rice Bowl</v>
      </c>
      <c r="Y349" t="str">
        <f>_xlfn.XLOOKUP(Orders_C[[#This Row],[Product_ID]],Products_C[Product_ID],Products_C[Category])</f>
        <v>Beverage</v>
      </c>
      <c r="Z349" t="str">
        <f>_xlfn.XLOOKUP(Orders_C[[#This Row],[Store_ID]],Stores_c[Store_ID],Stores_c[City])</f>
        <v>West Matthew</v>
      </c>
      <c r="AA349" t="str">
        <f>_xlfn.XLOOKUP(Orders_C[[#This Row],[Customer_ID]],Customers_c[Customer_ID],Customers_c[Customer_Name])</f>
        <v>Jeff Martinez</v>
      </c>
      <c r="AB349" s="6">
        <f>Orders_C[[#This Row],[Quantity]]*Orders_C[[#This Row],[Unit_Price]]*(1-Orders_C[[#This Row],[Discount %]])+Orders_C[[#This Row],[Tax]]</f>
        <v>239.4</v>
      </c>
      <c r="AC349" s="9">
        <f>(Orders_C[[#This Row],[Unit_Price]]*Orders_C[[#This Row],[Quantity]])-Orders_C[[#This Row],[Discount]]+Orders_C[[#This Row],[Tax]]</f>
        <v>254.6</v>
      </c>
      <c r="AD349" t="str">
        <f>IF(COUNTIF(Orders_C[[#All],[Customer_ID]],Orders_C[[#This Row],[Customer_ID]])&gt;1,"Repeat","New")</f>
        <v>Repeat</v>
      </c>
      <c r="AE349" t="str" cm="1">
        <f t="array" ref="AE349">_xlfn.XLOOKUP(Orders_C[[#This Row],[Store_ID]],Stores_c[[#All],[Store_ID]],Stores_c[[#All],[City]])</f>
        <v>West Matthew</v>
      </c>
      <c r="AF349" t="str" cm="1">
        <f t="array" ref="AF349">_xlfn.XLOOKUP(Orders_C[[#This Row],[Store_ID]],Stores_c[[#All],[Store_ID]],Stores_c[[#All],[Manager_Name]])</f>
        <v>Miguel Kidd</v>
      </c>
      <c r="AG349" t="str" cm="1">
        <f t="array" ref="AG349">_xlfn.XLOOKUP(Orders_C[[#This Row],[Store_ID]],Stores_c[[#All],[Store_ID]],Stores_c[[#All],[Store_Type]])</f>
        <v>Drive-Thru</v>
      </c>
    </row>
    <row r="350" spans="1:33" x14ac:dyDescent="0.25">
      <c r="A350">
        <v>8514</v>
      </c>
      <c r="B350" s="1">
        <v>45817</v>
      </c>
      <c r="C350" s="2">
        <v>0.34361111111111109</v>
      </c>
      <c r="D350">
        <v>1241</v>
      </c>
      <c r="E350">
        <v>218</v>
      </c>
      <c r="F350">
        <v>457</v>
      </c>
      <c r="G350">
        <v>316</v>
      </c>
      <c r="H350">
        <v>1</v>
      </c>
      <c r="I350">
        <v>241</v>
      </c>
      <c r="J350">
        <v>5</v>
      </c>
      <c r="K350">
        <v>12.05</v>
      </c>
      <c r="L350">
        <v>248.05</v>
      </c>
      <c r="M350" t="s">
        <v>19</v>
      </c>
      <c r="N350" t="s">
        <v>23</v>
      </c>
      <c r="O350">
        <v>42</v>
      </c>
      <c r="P350">
        <v>2</v>
      </c>
      <c r="Q350" t="s">
        <v>2537</v>
      </c>
      <c r="R350">
        <v>501</v>
      </c>
      <c r="S350" s="3">
        <v>0.05</v>
      </c>
      <c r="T350" s="6">
        <v>103.45000000000002</v>
      </c>
      <c r="U350" t="s">
        <v>6340</v>
      </c>
      <c r="V350">
        <v>2025</v>
      </c>
      <c r="W350" t="s">
        <v>6331</v>
      </c>
      <c r="X350" t="str">
        <f>_xlfn.XLOOKUP(Orders_C[[#This Row],[Product_ID]],Products_C[Product_ID],Products_C[Product_Name])</f>
        <v>Popcorn Chicken</v>
      </c>
      <c r="Y350" t="str">
        <f>_xlfn.XLOOKUP(Orders_C[[#This Row],[Product_ID]],Products_C[Product_ID],Products_C[Category])</f>
        <v>Dessert</v>
      </c>
      <c r="Z350" t="str">
        <f>_xlfn.XLOOKUP(Orders_C[[#This Row],[Store_ID]],Stores_c[Store_ID],Stores_c[City])</f>
        <v>East Johnport</v>
      </c>
      <c r="AA350" t="str">
        <f>_xlfn.XLOOKUP(Orders_C[[#This Row],[Customer_ID]],Customers_c[Customer_ID],Customers_c[Customer_Name])</f>
        <v>Heather Wagner</v>
      </c>
      <c r="AB350" s="6">
        <f>Orders_C[[#This Row],[Quantity]]*Orders_C[[#This Row],[Unit_Price]]*(1-Orders_C[[#This Row],[Discount %]])+Orders_C[[#This Row],[Tax]]</f>
        <v>241</v>
      </c>
      <c r="AC350" s="9">
        <f>(Orders_C[[#This Row],[Unit_Price]]*Orders_C[[#This Row],[Quantity]])-Orders_C[[#This Row],[Discount]]+Orders_C[[#This Row],[Tax]]</f>
        <v>248.05</v>
      </c>
      <c r="AD350" t="str">
        <f>IF(COUNTIF(Orders_C[[#All],[Customer_ID]],Orders_C[[#This Row],[Customer_ID]])&gt;1,"Repeat","New")</f>
        <v>Repeat</v>
      </c>
      <c r="AE350" t="str" cm="1">
        <f t="array" ref="AE350">_xlfn.XLOOKUP(Orders_C[[#This Row],[Store_ID]],Stores_c[[#All],[Store_ID]],Stores_c[[#All],[City]])</f>
        <v>East Johnport</v>
      </c>
      <c r="AF350" t="str" cm="1">
        <f t="array" ref="AF350">_xlfn.XLOOKUP(Orders_C[[#This Row],[Store_ID]],Stores_c[[#All],[Store_ID]],Stores_c[[#All],[Manager_Name]])</f>
        <v>Mr. Matthew Murillo III</v>
      </c>
      <c r="AG350" t="str" cm="1">
        <f t="array" ref="AG350">_xlfn.XLOOKUP(Orders_C[[#This Row],[Store_ID]],Stores_c[[#All],[Store_ID]],Stores_c[[#All],[Store_Type]])</f>
        <v>Street</v>
      </c>
    </row>
    <row r="351" spans="1:33" x14ac:dyDescent="0.25">
      <c r="A351">
        <v>7365</v>
      </c>
      <c r="B351" s="1">
        <v>45765</v>
      </c>
      <c r="C351" s="2">
        <v>0.24061342592592594</v>
      </c>
      <c r="D351">
        <v>1635</v>
      </c>
      <c r="E351">
        <v>215</v>
      </c>
      <c r="F351">
        <v>494</v>
      </c>
      <c r="G351">
        <v>331</v>
      </c>
      <c r="H351">
        <v>1</v>
      </c>
      <c r="I351">
        <v>230</v>
      </c>
      <c r="J351">
        <v>0</v>
      </c>
      <c r="K351">
        <v>11.5</v>
      </c>
      <c r="L351">
        <v>241.5</v>
      </c>
      <c r="M351" t="s">
        <v>18</v>
      </c>
      <c r="N351" t="s">
        <v>21</v>
      </c>
      <c r="O351">
        <v>59</v>
      </c>
      <c r="P351">
        <v>4</v>
      </c>
      <c r="Q351" t="s">
        <v>1388</v>
      </c>
      <c r="R351">
        <v>502</v>
      </c>
      <c r="S351" s="3">
        <v>0</v>
      </c>
      <c r="T351" s="6">
        <v>103.5</v>
      </c>
      <c r="U351" t="s">
        <v>6337</v>
      </c>
      <c r="V351">
        <v>2025</v>
      </c>
      <c r="W351" t="s">
        <v>6331</v>
      </c>
      <c r="X351" t="str">
        <f>_xlfn.XLOOKUP(Orders_C[[#This Row],[Product_ID]],Products_C[Product_ID],Products_C[Product_Name])</f>
        <v>Chicken Bucket</v>
      </c>
      <c r="Y351" t="str">
        <f>_xlfn.XLOOKUP(Orders_C[[#This Row],[Product_ID]],Products_C[Product_ID],Products_C[Category])</f>
        <v>Beverage</v>
      </c>
      <c r="Z351" t="str">
        <f>_xlfn.XLOOKUP(Orders_C[[#This Row],[Store_ID]],Stores_c[Store_ID],Stores_c[City])</f>
        <v>Sallyburgh</v>
      </c>
      <c r="AA351" t="str">
        <f>_xlfn.XLOOKUP(Orders_C[[#This Row],[Customer_ID]],Customers_c[Customer_ID],Customers_c[Customer_Name])</f>
        <v>Michael Oliver</v>
      </c>
      <c r="AB351" s="6">
        <f>Orders_C[[#This Row],[Quantity]]*Orders_C[[#This Row],[Unit_Price]]*(1-Orders_C[[#This Row],[Discount %]])+Orders_C[[#This Row],[Tax]]</f>
        <v>241.5</v>
      </c>
      <c r="AC351" s="9">
        <f>(Orders_C[[#This Row],[Unit_Price]]*Orders_C[[#This Row],[Quantity]])-Orders_C[[#This Row],[Discount]]+Orders_C[[#This Row],[Tax]]</f>
        <v>241.5</v>
      </c>
      <c r="AD351" t="str">
        <f>IF(COUNTIF(Orders_C[[#All],[Customer_ID]],Orders_C[[#This Row],[Customer_ID]])&gt;1,"Repeat","New")</f>
        <v>Repeat</v>
      </c>
      <c r="AE351" t="str" cm="1">
        <f t="array" ref="AE351">_xlfn.XLOOKUP(Orders_C[[#This Row],[Store_ID]],Stores_c[[#All],[Store_ID]],Stores_c[[#All],[City]])</f>
        <v>Sallyburgh</v>
      </c>
      <c r="AF351" t="str" cm="1">
        <f t="array" ref="AF351">_xlfn.XLOOKUP(Orders_C[[#This Row],[Store_ID]],Stores_c[[#All],[Store_ID]],Stores_c[[#All],[Manager_Name]])</f>
        <v>Benjamin Mccoy</v>
      </c>
      <c r="AG351" t="str" cm="1">
        <f t="array" ref="AG351">_xlfn.XLOOKUP(Orders_C[[#This Row],[Store_ID]],Stores_c[[#All],[Store_ID]],Stores_c[[#All],[Store_Type]])</f>
        <v>Drive-Thru</v>
      </c>
    </row>
    <row r="352" spans="1:33" x14ac:dyDescent="0.25">
      <c r="A352">
        <v>10752</v>
      </c>
      <c r="B352" s="1">
        <v>45863</v>
      </c>
      <c r="C352" s="2">
        <v>0.47812500000000002</v>
      </c>
      <c r="D352">
        <v>1918</v>
      </c>
      <c r="E352">
        <v>210</v>
      </c>
      <c r="F352">
        <v>478</v>
      </c>
      <c r="G352">
        <v>324</v>
      </c>
      <c r="H352">
        <v>1</v>
      </c>
      <c r="I352">
        <v>230</v>
      </c>
      <c r="J352">
        <v>0</v>
      </c>
      <c r="K352">
        <v>11.5</v>
      </c>
      <c r="L352">
        <v>241.5</v>
      </c>
      <c r="M352" t="s">
        <v>20</v>
      </c>
      <c r="N352" t="s">
        <v>23</v>
      </c>
      <c r="O352">
        <v>39</v>
      </c>
      <c r="P352">
        <v>3</v>
      </c>
      <c r="Q352" t="s">
        <v>4775</v>
      </c>
      <c r="R352">
        <v>507</v>
      </c>
      <c r="S352" s="3">
        <v>0</v>
      </c>
      <c r="T352" s="6">
        <v>103.5</v>
      </c>
      <c r="U352" t="s">
        <v>6341</v>
      </c>
      <c r="V352">
        <v>2025</v>
      </c>
      <c r="W352" t="s">
        <v>6329</v>
      </c>
      <c r="X352" t="str">
        <f>_xlfn.XLOOKUP(Orders_C[[#This Row],[Product_ID]],Products_C[Product_ID],Products_C[Product_Name])</f>
        <v>Krushers</v>
      </c>
      <c r="Y352" t="str">
        <f>_xlfn.XLOOKUP(Orders_C[[#This Row],[Product_ID]],Products_C[Product_ID],Products_C[Category])</f>
        <v>Dessert</v>
      </c>
      <c r="Z352" t="str">
        <f>_xlfn.XLOOKUP(Orders_C[[#This Row],[Store_ID]],Stores_c[Store_ID],Stores_c[City])</f>
        <v>East William</v>
      </c>
      <c r="AA352" t="str">
        <f>_xlfn.XLOOKUP(Orders_C[[#This Row],[Customer_ID]],Customers_c[Customer_ID],Customers_c[Customer_Name])</f>
        <v>Arthur Rogers</v>
      </c>
      <c r="AB352" s="6">
        <f>Orders_C[[#This Row],[Quantity]]*Orders_C[[#This Row],[Unit_Price]]*(1-Orders_C[[#This Row],[Discount %]])+Orders_C[[#This Row],[Tax]]</f>
        <v>241.5</v>
      </c>
      <c r="AC352" s="9">
        <f>(Orders_C[[#This Row],[Unit_Price]]*Orders_C[[#This Row],[Quantity]])-Orders_C[[#This Row],[Discount]]+Orders_C[[#This Row],[Tax]]</f>
        <v>241.5</v>
      </c>
      <c r="AD352" t="str">
        <f>IF(COUNTIF(Orders_C[[#All],[Customer_ID]],Orders_C[[#This Row],[Customer_ID]])&gt;1,"Repeat","New")</f>
        <v>Repeat</v>
      </c>
      <c r="AE352" t="str" cm="1">
        <f t="array" ref="AE352">_xlfn.XLOOKUP(Orders_C[[#This Row],[Store_ID]],Stores_c[[#All],[Store_ID]],Stores_c[[#All],[City]])</f>
        <v>East William</v>
      </c>
      <c r="AF352" t="str" cm="1">
        <f t="array" ref="AF352">_xlfn.XLOOKUP(Orders_C[[#This Row],[Store_ID]],Stores_c[[#All],[Store_ID]],Stores_c[[#All],[Manager_Name]])</f>
        <v>Victoria Butler</v>
      </c>
      <c r="AG352" t="str" cm="1">
        <f t="array" ref="AG352">_xlfn.XLOOKUP(Orders_C[[#This Row],[Store_ID]],Stores_c[[#All],[Store_ID]],Stores_c[[#All],[Store_Type]])</f>
        <v>Drive-Thru</v>
      </c>
    </row>
    <row r="353" spans="1:33" x14ac:dyDescent="0.25">
      <c r="A353">
        <v>7894</v>
      </c>
      <c r="B353" s="1">
        <v>45947</v>
      </c>
      <c r="C353" s="2">
        <v>3.1666666666666669E-2</v>
      </c>
      <c r="D353">
        <v>1259</v>
      </c>
      <c r="E353">
        <v>220</v>
      </c>
      <c r="F353">
        <v>442</v>
      </c>
      <c r="G353">
        <v>326</v>
      </c>
      <c r="H353">
        <v>1</v>
      </c>
      <c r="I353">
        <v>264</v>
      </c>
      <c r="J353">
        <v>15</v>
      </c>
      <c r="K353">
        <v>13.2</v>
      </c>
      <c r="L353">
        <v>262.2</v>
      </c>
      <c r="M353" t="s">
        <v>20</v>
      </c>
      <c r="N353" t="s">
        <v>22</v>
      </c>
      <c r="O353">
        <v>34</v>
      </c>
      <c r="P353">
        <v>5</v>
      </c>
      <c r="Q353" t="s">
        <v>1917</v>
      </c>
      <c r="R353">
        <v>503</v>
      </c>
      <c r="S353" s="3">
        <v>0.15</v>
      </c>
      <c r="T353" s="6">
        <v>103.79999999999998</v>
      </c>
      <c r="U353" t="s">
        <v>6332</v>
      </c>
      <c r="V353">
        <v>2025</v>
      </c>
      <c r="W353" t="s">
        <v>6329</v>
      </c>
      <c r="X353" t="str">
        <f>_xlfn.XLOOKUP(Orders_C[[#This Row],[Product_ID]],Products_C[Product_ID],Products_C[Product_Name])</f>
        <v>Rice Bowl</v>
      </c>
      <c r="Y353" t="str">
        <f>_xlfn.XLOOKUP(Orders_C[[#This Row],[Product_ID]],Products_C[Product_ID],Products_C[Category])</f>
        <v>Burger</v>
      </c>
      <c r="Z353" t="str">
        <f>_xlfn.XLOOKUP(Orders_C[[#This Row],[Store_ID]],Stores_c[Store_ID],Stores_c[City])</f>
        <v>Williamborough</v>
      </c>
      <c r="AA353" t="str">
        <f>_xlfn.XLOOKUP(Orders_C[[#This Row],[Customer_ID]],Customers_c[Customer_ID],Customers_c[Customer_Name])</f>
        <v>Cody Johnson</v>
      </c>
      <c r="AB353" s="6">
        <f>Orders_C[[#This Row],[Quantity]]*Orders_C[[#This Row],[Unit_Price]]*(1-Orders_C[[#This Row],[Discount %]])+Orders_C[[#This Row],[Tax]]</f>
        <v>237.6</v>
      </c>
      <c r="AC353" s="9">
        <f>(Orders_C[[#This Row],[Unit_Price]]*Orders_C[[#This Row],[Quantity]])-Orders_C[[#This Row],[Discount]]+Orders_C[[#This Row],[Tax]]</f>
        <v>262.2</v>
      </c>
      <c r="AD353" t="str">
        <f>IF(COUNTIF(Orders_C[[#All],[Customer_ID]],Orders_C[[#This Row],[Customer_ID]])&gt;1,"Repeat","New")</f>
        <v>Repeat</v>
      </c>
      <c r="AE353" t="str" cm="1">
        <f t="array" ref="AE353">_xlfn.XLOOKUP(Orders_C[[#This Row],[Store_ID]],Stores_c[[#All],[Store_ID]],Stores_c[[#All],[City]])</f>
        <v>Williamborough</v>
      </c>
      <c r="AF353" t="str" cm="1">
        <f t="array" ref="AF353">_xlfn.XLOOKUP(Orders_C[[#This Row],[Store_ID]],Stores_c[[#All],[Store_ID]],Stores_c[[#All],[Manager_Name]])</f>
        <v>Michael Mcbride</v>
      </c>
      <c r="AG353" t="str" cm="1">
        <f t="array" ref="AG353">_xlfn.XLOOKUP(Orders_C[[#This Row],[Store_ID]],Stores_c[[#All],[Store_ID]],Stores_c[[#All],[Store_Type]])</f>
        <v>Mall</v>
      </c>
    </row>
    <row r="354" spans="1:33" x14ac:dyDescent="0.25">
      <c r="A354">
        <v>7972</v>
      </c>
      <c r="B354" s="1">
        <v>45719</v>
      </c>
      <c r="C354" s="2">
        <v>0.28563657407407406</v>
      </c>
      <c r="D354">
        <v>1073</v>
      </c>
      <c r="E354">
        <v>221</v>
      </c>
      <c r="F354">
        <v>500</v>
      </c>
      <c r="G354">
        <v>312</v>
      </c>
      <c r="H354">
        <v>1</v>
      </c>
      <c r="I354">
        <v>264</v>
      </c>
      <c r="J354">
        <v>15</v>
      </c>
      <c r="K354">
        <v>13.2</v>
      </c>
      <c r="L354">
        <v>262.2</v>
      </c>
      <c r="M354" t="s">
        <v>18</v>
      </c>
      <c r="N354" t="s">
        <v>22</v>
      </c>
      <c r="O354">
        <v>13</v>
      </c>
      <c r="P354">
        <v>4</v>
      </c>
      <c r="Q354" t="s">
        <v>1995</v>
      </c>
      <c r="R354">
        <v>509</v>
      </c>
      <c r="S354" s="3">
        <v>0.15</v>
      </c>
      <c r="T354" s="6">
        <v>103.79999999999998</v>
      </c>
      <c r="U354" t="s">
        <v>6334</v>
      </c>
      <c r="V354">
        <v>2025</v>
      </c>
      <c r="W354" t="s">
        <v>6333</v>
      </c>
      <c r="X354" t="str">
        <f>_xlfn.XLOOKUP(Orders_C[[#This Row],[Product_ID]],Products_C[Product_ID],Products_C[Product_Name])</f>
        <v>Veg Burger</v>
      </c>
      <c r="Y354" t="str">
        <f>_xlfn.XLOOKUP(Orders_C[[#This Row],[Product_ID]],Products_C[Product_ID],Products_C[Category])</f>
        <v>Burger</v>
      </c>
      <c r="Z354" t="str">
        <f>_xlfn.XLOOKUP(Orders_C[[#This Row],[Store_ID]],Stores_c[Store_ID],Stores_c[City])</f>
        <v>Port Barbarabury</v>
      </c>
      <c r="AA354" t="str">
        <f>_xlfn.XLOOKUP(Orders_C[[#This Row],[Customer_ID]],Customers_c[Customer_ID],Customers_c[Customer_Name])</f>
        <v>Regina Simpson</v>
      </c>
      <c r="AB354" s="6">
        <f>Orders_C[[#This Row],[Quantity]]*Orders_C[[#This Row],[Unit_Price]]*(1-Orders_C[[#This Row],[Discount %]])+Orders_C[[#This Row],[Tax]]</f>
        <v>237.6</v>
      </c>
      <c r="AC354" s="9">
        <f>(Orders_C[[#This Row],[Unit_Price]]*Orders_C[[#This Row],[Quantity]])-Orders_C[[#This Row],[Discount]]+Orders_C[[#This Row],[Tax]]</f>
        <v>262.2</v>
      </c>
      <c r="AD354" t="str">
        <f>IF(COUNTIF(Orders_C[[#All],[Customer_ID]],Orders_C[[#This Row],[Customer_ID]])&gt;1,"Repeat","New")</f>
        <v>Repeat</v>
      </c>
      <c r="AE354" t="str" cm="1">
        <f t="array" ref="AE354">_xlfn.XLOOKUP(Orders_C[[#This Row],[Store_ID]],Stores_c[[#All],[Store_ID]],Stores_c[[#All],[City]])</f>
        <v>Port Barbarabury</v>
      </c>
      <c r="AF354" t="str" cm="1">
        <f t="array" ref="AF354">_xlfn.XLOOKUP(Orders_C[[#This Row],[Store_ID]],Stores_c[[#All],[Store_ID]],Stores_c[[#All],[Manager_Name]])</f>
        <v>Edward Nguyen</v>
      </c>
      <c r="AG354" t="str" cm="1">
        <f t="array" ref="AG354">_xlfn.XLOOKUP(Orders_C[[#This Row],[Store_ID]],Stores_c[[#All],[Store_ID]],Stores_c[[#All],[Store_Type]])</f>
        <v>Street</v>
      </c>
    </row>
    <row r="355" spans="1:33" x14ac:dyDescent="0.25">
      <c r="A355">
        <v>6617</v>
      </c>
      <c r="B355" s="1">
        <v>45712</v>
      </c>
      <c r="C355" s="2">
        <v>0.74806712962962962</v>
      </c>
      <c r="D355">
        <v>1593</v>
      </c>
      <c r="E355">
        <v>208</v>
      </c>
      <c r="F355">
        <v>461</v>
      </c>
      <c r="G355">
        <v>336</v>
      </c>
      <c r="H355">
        <v>1</v>
      </c>
      <c r="I355">
        <v>242</v>
      </c>
      <c r="J355">
        <v>5</v>
      </c>
      <c r="K355">
        <v>12.1</v>
      </c>
      <c r="L355">
        <v>249.1</v>
      </c>
      <c r="M355" t="s">
        <v>18</v>
      </c>
      <c r="N355" t="s">
        <v>23</v>
      </c>
      <c r="O355">
        <v>16</v>
      </c>
      <c r="P355">
        <v>2</v>
      </c>
      <c r="Q355" t="s">
        <v>640</v>
      </c>
      <c r="R355">
        <v>510</v>
      </c>
      <c r="S355" s="3">
        <v>0.05</v>
      </c>
      <c r="T355" s="6">
        <v>103.9</v>
      </c>
      <c r="U355" t="s">
        <v>6338</v>
      </c>
      <c r="V355">
        <v>2025</v>
      </c>
      <c r="W355" t="s">
        <v>6333</v>
      </c>
      <c r="X355" t="str">
        <f>_xlfn.XLOOKUP(Orders_C[[#This Row],[Product_ID]],Products_C[Product_ID],Products_C[Product_Name])</f>
        <v>Chicken Bucket</v>
      </c>
      <c r="Y355" t="str">
        <f>_xlfn.XLOOKUP(Orders_C[[#This Row],[Product_ID]],Products_C[Product_ID],Products_C[Category])</f>
        <v>Dessert</v>
      </c>
      <c r="Z355" t="str">
        <f>_xlfn.XLOOKUP(Orders_C[[#This Row],[Store_ID]],Stores_c[Store_ID],Stores_c[City])</f>
        <v>Tracyview</v>
      </c>
      <c r="AA355" t="str">
        <f>_xlfn.XLOOKUP(Orders_C[[#This Row],[Customer_ID]],Customers_c[Customer_ID],Customers_c[Customer_Name])</f>
        <v>Amy Dawson</v>
      </c>
      <c r="AB355" s="6">
        <f>Orders_C[[#This Row],[Quantity]]*Orders_C[[#This Row],[Unit_Price]]*(1-Orders_C[[#This Row],[Discount %]])+Orders_C[[#This Row],[Tax]]</f>
        <v>241.99999999999997</v>
      </c>
      <c r="AC355" s="9">
        <f>(Orders_C[[#This Row],[Unit_Price]]*Orders_C[[#This Row],[Quantity]])-Orders_C[[#This Row],[Discount]]+Orders_C[[#This Row],[Tax]]</f>
        <v>249.1</v>
      </c>
      <c r="AD355" t="str">
        <f>IF(COUNTIF(Orders_C[[#All],[Customer_ID]],Orders_C[[#This Row],[Customer_ID]])&gt;1,"Repeat","New")</f>
        <v>Repeat</v>
      </c>
      <c r="AE355" t="str" cm="1">
        <f t="array" ref="AE355">_xlfn.XLOOKUP(Orders_C[[#This Row],[Store_ID]],Stores_c[[#All],[Store_ID]],Stores_c[[#All],[City]])</f>
        <v>Tracyview</v>
      </c>
      <c r="AF355" t="str" cm="1">
        <f t="array" ref="AF355">_xlfn.XLOOKUP(Orders_C[[#This Row],[Store_ID]],Stores_c[[#All],[Store_ID]],Stores_c[[#All],[Manager_Name]])</f>
        <v>Jeremiah Lee</v>
      </c>
      <c r="AG355" t="str" cm="1">
        <f t="array" ref="AG355">_xlfn.XLOOKUP(Orders_C[[#This Row],[Store_ID]],Stores_c[[#All],[Store_ID]],Stores_c[[#All],[Store_Type]])</f>
        <v>Mall</v>
      </c>
    </row>
    <row r="356" spans="1:33" x14ac:dyDescent="0.25">
      <c r="A356">
        <v>9926</v>
      </c>
      <c r="B356" s="1">
        <v>45704</v>
      </c>
      <c r="C356" s="2">
        <v>0.92964120370370373</v>
      </c>
      <c r="D356">
        <v>1816</v>
      </c>
      <c r="E356">
        <v>218</v>
      </c>
      <c r="F356">
        <v>461</v>
      </c>
      <c r="G356">
        <v>315</v>
      </c>
      <c r="H356">
        <v>1</v>
      </c>
      <c r="I356">
        <v>231</v>
      </c>
      <c r="J356">
        <v>0</v>
      </c>
      <c r="K356">
        <v>11.55</v>
      </c>
      <c r="L356">
        <v>242.55</v>
      </c>
      <c r="M356" t="s">
        <v>18</v>
      </c>
      <c r="N356" t="s">
        <v>23</v>
      </c>
      <c r="O356">
        <v>14</v>
      </c>
      <c r="P356">
        <v>2</v>
      </c>
      <c r="Q356" t="s">
        <v>3949</v>
      </c>
      <c r="R356">
        <v>502</v>
      </c>
      <c r="S356" s="3">
        <v>0</v>
      </c>
      <c r="T356" s="6">
        <v>103.95000000000002</v>
      </c>
      <c r="U356" t="s">
        <v>6338</v>
      </c>
      <c r="V356">
        <v>2025</v>
      </c>
      <c r="W356" t="s">
        <v>6333</v>
      </c>
      <c r="X356" t="str">
        <f>_xlfn.XLOOKUP(Orders_C[[#This Row],[Product_ID]],Products_C[Product_ID],Products_C[Product_Name])</f>
        <v>Popcorn Chicken</v>
      </c>
      <c r="Y356" t="str">
        <f>_xlfn.XLOOKUP(Orders_C[[#This Row],[Product_ID]],Products_C[Product_ID],Products_C[Category])</f>
        <v>Beverage</v>
      </c>
      <c r="Z356" t="str">
        <f>_xlfn.XLOOKUP(Orders_C[[#This Row],[Store_ID]],Stores_c[Store_ID],Stores_c[City])</f>
        <v>East Johnport</v>
      </c>
      <c r="AA356" t="str">
        <f>_xlfn.XLOOKUP(Orders_C[[#This Row],[Customer_ID]],Customers_c[Customer_ID],Customers_c[Customer_Name])</f>
        <v>Richard Keller</v>
      </c>
      <c r="AB356" s="6">
        <f>Orders_C[[#This Row],[Quantity]]*Orders_C[[#This Row],[Unit_Price]]*(1-Orders_C[[#This Row],[Discount %]])+Orders_C[[#This Row],[Tax]]</f>
        <v>242.55</v>
      </c>
      <c r="AC356" s="9">
        <f>(Orders_C[[#This Row],[Unit_Price]]*Orders_C[[#This Row],[Quantity]])-Orders_C[[#This Row],[Discount]]+Orders_C[[#This Row],[Tax]]</f>
        <v>242.55</v>
      </c>
      <c r="AD356" t="str">
        <f>IF(COUNTIF(Orders_C[[#All],[Customer_ID]],Orders_C[[#This Row],[Customer_ID]])&gt;1,"Repeat","New")</f>
        <v>Repeat</v>
      </c>
      <c r="AE356" t="str" cm="1">
        <f t="array" ref="AE356">_xlfn.XLOOKUP(Orders_C[[#This Row],[Store_ID]],Stores_c[[#All],[Store_ID]],Stores_c[[#All],[City]])</f>
        <v>East Johnport</v>
      </c>
      <c r="AF356" t="str" cm="1">
        <f t="array" ref="AF356">_xlfn.XLOOKUP(Orders_C[[#This Row],[Store_ID]],Stores_c[[#All],[Store_ID]],Stores_c[[#All],[Manager_Name]])</f>
        <v>Mr. Matthew Murillo III</v>
      </c>
      <c r="AG356" t="str" cm="1">
        <f t="array" ref="AG356">_xlfn.XLOOKUP(Orders_C[[#This Row],[Store_ID]],Stores_c[[#All],[Store_ID]],Stores_c[[#All],[Store_Type]])</f>
        <v>Street</v>
      </c>
    </row>
    <row r="357" spans="1:33" x14ac:dyDescent="0.25">
      <c r="A357">
        <v>7197</v>
      </c>
      <c r="B357" s="1">
        <v>45792</v>
      </c>
      <c r="C357" s="2">
        <v>0.88813657407407409</v>
      </c>
      <c r="D357">
        <v>1038</v>
      </c>
      <c r="E357">
        <v>201</v>
      </c>
      <c r="F357">
        <v>411</v>
      </c>
      <c r="G357">
        <v>320</v>
      </c>
      <c r="H357">
        <v>1</v>
      </c>
      <c r="I357">
        <v>265</v>
      </c>
      <c r="J357">
        <v>15</v>
      </c>
      <c r="K357">
        <v>13.25</v>
      </c>
      <c r="L357">
        <v>263.25</v>
      </c>
      <c r="M357" t="s">
        <v>20</v>
      </c>
      <c r="N357" t="s">
        <v>21</v>
      </c>
      <c r="O357">
        <v>32</v>
      </c>
      <c r="P357">
        <v>4</v>
      </c>
      <c r="Q357" t="s">
        <v>1220</v>
      </c>
      <c r="R357">
        <v>501</v>
      </c>
      <c r="S357" s="3">
        <v>0.15</v>
      </c>
      <c r="T357" s="6">
        <v>104.25</v>
      </c>
      <c r="U357" t="s">
        <v>6339</v>
      </c>
      <c r="V357">
        <v>2025</v>
      </c>
      <c r="W357" t="s">
        <v>6329</v>
      </c>
      <c r="X357" t="str">
        <f>_xlfn.XLOOKUP(Orders_C[[#This Row],[Product_ID]],Products_C[Product_ID],Products_C[Product_Name])</f>
        <v>Rice Bowl</v>
      </c>
      <c r="Y357" t="str">
        <f>_xlfn.XLOOKUP(Orders_C[[#This Row],[Product_ID]],Products_C[Product_ID],Products_C[Category])</f>
        <v>Beverage</v>
      </c>
      <c r="Z357" t="str">
        <f>_xlfn.XLOOKUP(Orders_C[[#This Row],[Store_ID]],Stores_c[Store_ID],Stores_c[City])</f>
        <v>Lake Nicholasburgh</v>
      </c>
      <c r="AA357" t="str">
        <f>_xlfn.XLOOKUP(Orders_C[[#This Row],[Customer_ID]],Customers_c[Customer_ID],Customers_c[Customer_Name])</f>
        <v>Russell Frost</v>
      </c>
      <c r="AB357" s="6">
        <f>Orders_C[[#This Row],[Quantity]]*Orders_C[[#This Row],[Unit_Price]]*(1-Orders_C[[#This Row],[Discount %]])+Orders_C[[#This Row],[Tax]]</f>
        <v>238.5</v>
      </c>
      <c r="AC357" s="9">
        <f>(Orders_C[[#This Row],[Unit_Price]]*Orders_C[[#This Row],[Quantity]])-Orders_C[[#This Row],[Discount]]+Orders_C[[#This Row],[Tax]]</f>
        <v>263.25</v>
      </c>
      <c r="AD357" t="str">
        <f>IF(COUNTIF(Orders_C[[#All],[Customer_ID]],Orders_C[[#This Row],[Customer_ID]])&gt;1,"Repeat","New")</f>
        <v>Repeat</v>
      </c>
      <c r="AE357" t="str" cm="1">
        <f t="array" ref="AE357">_xlfn.XLOOKUP(Orders_C[[#This Row],[Store_ID]],Stores_c[[#All],[Store_ID]],Stores_c[[#All],[City]])</f>
        <v>Lake Nicholasburgh</v>
      </c>
      <c r="AF357" t="str" cm="1">
        <f t="array" ref="AF357">_xlfn.XLOOKUP(Orders_C[[#This Row],[Store_ID]],Stores_c[[#All],[Store_ID]],Stores_c[[#All],[Manager_Name]])</f>
        <v>Maurice Garcia</v>
      </c>
      <c r="AG357" t="str" cm="1">
        <f t="array" ref="AG357">_xlfn.XLOOKUP(Orders_C[[#This Row],[Store_ID]],Stores_c[[#All],[Store_ID]],Stores_c[[#All],[Store_Type]])</f>
        <v>Mall</v>
      </c>
    </row>
    <row r="358" spans="1:33" x14ac:dyDescent="0.25">
      <c r="A358">
        <v>7752</v>
      </c>
      <c r="B358" s="1">
        <v>45874</v>
      </c>
      <c r="C358" s="2">
        <v>0.41053240740740743</v>
      </c>
      <c r="D358">
        <v>1407</v>
      </c>
      <c r="E358">
        <v>213</v>
      </c>
      <c r="F358">
        <v>505</v>
      </c>
      <c r="G358">
        <v>311</v>
      </c>
      <c r="H358">
        <v>1</v>
      </c>
      <c r="I358">
        <v>265</v>
      </c>
      <c r="J358">
        <v>15</v>
      </c>
      <c r="K358">
        <v>13.25</v>
      </c>
      <c r="L358">
        <v>263.25</v>
      </c>
      <c r="M358" t="s">
        <v>18</v>
      </c>
      <c r="N358" t="s">
        <v>22</v>
      </c>
      <c r="O358">
        <v>51</v>
      </c>
      <c r="P358">
        <v>1</v>
      </c>
      <c r="Q358" t="s">
        <v>1775</v>
      </c>
      <c r="R358">
        <v>508</v>
      </c>
      <c r="S358" s="3">
        <v>0.15</v>
      </c>
      <c r="T358" s="6">
        <v>104.25</v>
      </c>
      <c r="U358" t="s">
        <v>6342</v>
      </c>
      <c r="V358">
        <v>2025</v>
      </c>
      <c r="W358" t="s">
        <v>6331</v>
      </c>
      <c r="X358" t="str">
        <f>_xlfn.XLOOKUP(Orders_C[[#This Row],[Product_ID]],Products_C[Product_ID],Products_C[Product_Name])</f>
        <v>Pepsi</v>
      </c>
      <c r="Y358" t="str">
        <f>_xlfn.XLOOKUP(Orders_C[[#This Row],[Product_ID]],Products_C[Product_ID],Products_C[Category])</f>
        <v>Dessert</v>
      </c>
      <c r="Z358" t="str">
        <f>_xlfn.XLOOKUP(Orders_C[[#This Row],[Store_ID]],Stores_c[Store_ID],Stores_c[City])</f>
        <v>Lake Kristashire</v>
      </c>
      <c r="AA358" t="str">
        <f>_xlfn.XLOOKUP(Orders_C[[#This Row],[Customer_ID]],Customers_c[Customer_ID],Customers_c[Customer_Name])</f>
        <v>Taylor Davis</v>
      </c>
      <c r="AB358" s="6">
        <f>Orders_C[[#This Row],[Quantity]]*Orders_C[[#This Row],[Unit_Price]]*(1-Orders_C[[#This Row],[Discount %]])+Orders_C[[#This Row],[Tax]]</f>
        <v>238.5</v>
      </c>
      <c r="AC358" s="9">
        <f>(Orders_C[[#This Row],[Unit_Price]]*Orders_C[[#This Row],[Quantity]])-Orders_C[[#This Row],[Discount]]+Orders_C[[#This Row],[Tax]]</f>
        <v>263.25</v>
      </c>
      <c r="AD358" t="str">
        <f>IF(COUNTIF(Orders_C[[#All],[Customer_ID]],Orders_C[[#This Row],[Customer_ID]])&gt;1,"Repeat","New")</f>
        <v>Repeat</v>
      </c>
      <c r="AE358" t="str" cm="1">
        <f t="array" ref="AE358">_xlfn.XLOOKUP(Orders_C[[#This Row],[Store_ID]],Stores_c[[#All],[Store_ID]],Stores_c[[#All],[City]])</f>
        <v>Lake Kristashire</v>
      </c>
      <c r="AF358" t="str" cm="1">
        <f t="array" ref="AF358">_xlfn.XLOOKUP(Orders_C[[#This Row],[Store_ID]],Stores_c[[#All],[Store_ID]],Stores_c[[#All],[Manager_Name]])</f>
        <v>Andrea Daugherty</v>
      </c>
      <c r="AG358" t="str" cm="1">
        <f t="array" ref="AG358">_xlfn.XLOOKUP(Orders_C[[#This Row],[Store_ID]],Stores_c[[#All],[Store_ID]],Stores_c[[#All],[Store_Type]])</f>
        <v>Mall</v>
      </c>
    </row>
    <row r="359" spans="1:33" x14ac:dyDescent="0.25">
      <c r="A359">
        <v>8823</v>
      </c>
      <c r="B359" s="1">
        <v>45972</v>
      </c>
      <c r="C359" s="2">
        <v>0.51613425925925926</v>
      </c>
      <c r="D359">
        <v>1303</v>
      </c>
      <c r="E359">
        <v>213</v>
      </c>
      <c r="F359">
        <v>443</v>
      </c>
      <c r="G359">
        <v>303</v>
      </c>
      <c r="H359">
        <v>1</v>
      </c>
      <c r="I359">
        <v>265</v>
      </c>
      <c r="J359">
        <v>15</v>
      </c>
      <c r="K359">
        <v>13.25</v>
      </c>
      <c r="L359">
        <v>263.25</v>
      </c>
      <c r="M359" t="s">
        <v>19</v>
      </c>
      <c r="N359" t="s">
        <v>22</v>
      </c>
      <c r="O359">
        <v>12</v>
      </c>
      <c r="P359">
        <v>3</v>
      </c>
      <c r="Q359" t="s">
        <v>2846</v>
      </c>
      <c r="R359">
        <v>503</v>
      </c>
      <c r="S359" s="3">
        <v>0.15</v>
      </c>
      <c r="T359" s="6">
        <v>104.25</v>
      </c>
      <c r="U359" t="s">
        <v>6336</v>
      </c>
      <c r="V359">
        <v>2025</v>
      </c>
      <c r="W359" t="s">
        <v>6333</v>
      </c>
      <c r="X359" t="str">
        <f>_xlfn.XLOOKUP(Orders_C[[#This Row],[Product_ID]],Products_C[Product_ID],Products_C[Product_Name])</f>
        <v>Chocolate Lava Cake</v>
      </c>
      <c r="Y359" t="str">
        <f>_xlfn.XLOOKUP(Orders_C[[#This Row],[Product_ID]],Products_C[Product_ID],Products_C[Category])</f>
        <v>Chicken</v>
      </c>
      <c r="Z359" t="str">
        <f>_xlfn.XLOOKUP(Orders_C[[#This Row],[Store_ID]],Stores_c[Store_ID],Stores_c[City])</f>
        <v>Lake Kristashire</v>
      </c>
      <c r="AA359" t="str">
        <f>_xlfn.XLOOKUP(Orders_C[[#This Row],[Customer_ID]],Customers_c[Customer_ID],Customers_c[Customer_Name])</f>
        <v>Angela Faulkner</v>
      </c>
      <c r="AB359" s="6">
        <f>Orders_C[[#This Row],[Quantity]]*Orders_C[[#This Row],[Unit_Price]]*(1-Orders_C[[#This Row],[Discount %]])+Orders_C[[#This Row],[Tax]]</f>
        <v>238.5</v>
      </c>
      <c r="AC359" s="9">
        <f>(Orders_C[[#This Row],[Unit_Price]]*Orders_C[[#This Row],[Quantity]])-Orders_C[[#This Row],[Discount]]+Orders_C[[#This Row],[Tax]]</f>
        <v>263.25</v>
      </c>
      <c r="AD359" t="str">
        <f>IF(COUNTIF(Orders_C[[#All],[Customer_ID]],Orders_C[[#This Row],[Customer_ID]])&gt;1,"Repeat","New")</f>
        <v>Repeat</v>
      </c>
      <c r="AE359" t="str" cm="1">
        <f t="array" ref="AE359">_xlfn.XLOOKUP(Orders_C[[#This Row],[Store_ID]],Stores_c[[#All],[Store_ID]],Stores_c[[#All],[City]])</f>
        <v>Lake Kristashire</v>
      </c>
      <c r="AF359" t="str" cm="1">
        <f t="array" ref="AF359">_xlfn.XLOOKUP(Orders_C[[#This Row],[Store_ID]],Stores_c[[#All],[Store_ID]],Stores_c[[#All],[Manager_Name]])</f>
        <v>Andrea Daugherty</v>
      </c>
      <c r="AG359" t="str" cm="1">
        <f t="array" ref="AG359">_xlfn.XLOOKUP(Orders_C[[#This Row],[Store_ID]],Stores_c[[#All],[Store_ID]],Stores_c[[#All],[Store_Type]])</f>
        <v>Mall</v>
      </c>
    </row>
    <row r="360" spans="1:33" x14ac:dyDescent="0.25">
      <c r="A360">
        <v>8959</v>
      </c>
      <c r="B360" s="1">
        <v>46013</v>
      </c>
      <c r="C360" s="2">
        <v>0.72646990740740736</v>
      </c>
      <c r="D360">
        <v>1119</v>
      </c>
      <c r="E360">
        <v>221</v>
      </c>
      <c r="F360">
        <v>452</v>
      </c>
      <c r="G360">
        <v>333</v>
      </c>
      <c r="H360">
        <v>1</v>
      </c>
      <c r="I360">
        <v>265</v>
      </c>
      <c r="J360">
        <v>15</v>
      </c>
      <c r="K360">
        <v>13.25</v>
      </c>
      <c r="L360">
        <v>263.25</v>
      </c>
      <c r="M360" t="s">
        <v>20</v>
      </c>
      <c r="N360" t="s">
        <v>23</v>
      </c>
      <c r="O360">
        <v>44</v>
      </c>
      <c r="P360">
        <v>4</v>
      </c>
      <c r="Q360" t="s">
        <v>2982</v>
      </c>
      <c r="R360">
        <v>506</v>
      </c>
      <c r="S360" s="3">
        <v>0.15</v>
      </c>
      <c r="T360" s="6">
        <v>104.25</v>
      </c>
      <c r="U360" t="s">
        <v>6328</v>
      </c>
      <c r="V360">
        <v>2025</v>
      </c>
      <c r="W360" t="s">
        <v>6331</v>
      </c>
      <c r="X360" t="str">
        <f>_xlfn.XLOOKUP(Orders_C[[#This Row],[Product_ID]],Products_C[Product_ID],Products_C[Product_Name])</f>
        <v>Chicken Wings</v>
      </c>
      <c r="Y360" t="str">
        <f>_xlfn.XLOOKUP(Orders_C[[#This Row],[Product_ID]],Products_C[Product_ID],Products_C[Category])</f>
        <v>Burger</v>
      </c>
      <c r="Z360" t="str">
        <f>_xlfn.XLOOKUP(Orders_C[[#This Row],[Store_ID]],Stores_c[Store_ID],Stores_c[City])</f>
        <v>Port Barbarabury</v>
      </c>
      <c r="AA360" t="str">
        <f>_xlfn.XLOOKUP(Orders_C[[#This Row],[Customer_ID]],Customers_c[Customer_ID],Customers_c[Customer_Name])</f>
        <v>Kyle Rodgers</v>
      </c>
      <c r="AB360" s="6">
        <f>Orders_C[[#This Row],[Quantity]]*Orders_C[[#This Row],[Unit_Price]]*(1-Orders_C[[#This Row],[Discount %]])+Orders_C[[#This Row],[Tax]]</f>
        <v>238.5</v>
      </c>
      <c r="AC360" s="9">
        <f>(Orders_C[[#This Row],[Unit_Price]]*Orders_C[[#This Row],[Quantity]])-Orders_C[[#This Row],[Discount]]+Orders_C[[#This Row],[Tax]]</f>
        <v>263.25</v>
      </c>
      <c r="AD360" t="str">
        <f>IF(COUNTIF(Orders_C[[#All],[Customer_ID]],Orders_C[[#This Row],[Customer_ID]])&gt;1,"Repeat","New")</f>
        <v>Repeat</v>
      </c>
      <c r="AE360" t="str" cm="1">
        <f t="array" ref="AE360">_xlfn.XLOOKUP(Orders_C[[#This Row],[Store_ID]],Stores_c[[#All],[Store_ID]],Stores_c[[#All],[City]])</f>
        <v>Port Barbarabury</v>
      </c>
      <c r="AF360" t="str" cm="1">
        <f t="array" ref="AF360">_xlfn.XLOOKUP(Orders_C[[#This Row],[Store_ID]],Stores_c[[#All],[Store_ID]],Stores_c[[#All],[Manager_Name]])</f>
        <v>Edward Nguyen</v>
      </c>
      <c r="AG360" t="str" cm="1">
        <f t="array" ref="AG360">_xlfn.XLOOKUP(Orders_C[[#This Row],[Store_ID]],Stores_c[[#All],[Store_ID]],Stores_c[[#All],[Store_Type]])</f>
        <v>Street</v>
      </c>
    </row>
    <row r="361" spans="1:33" x14ac:dyDescent="0.25">
      <c r="A361">
        <v>9813</v>
      </c>
      <c r="B361" s="1">
        <v>45994</v>
      </c>
      <c r="C361" s="2">
        <v>0.97299768518518515</v>
      </c>
      <c r="D361">
        <v>1267</v>
      </c>
      <c r="E361">
        <v>218</v>
      </c>
      <c r="F361">
        <v>518</v>
      </c>
      <c r="G361">
        <v>308</v>
      </c>
      <c r="H361">
        <v>1</v>
      </c>
      <c r="I361">
        <v>265</v>
      </c>
      <c r="J361">
        <v>15</v>
      </c>
      <c r="K361">
        <v>13.25</v>
      </c>
      <c r="L361">
        <v>263.25</v>
      </c>
      <c r="M361" t="s">
        <v>19</v>
      </c>
      <c r="N361" t="s">
        <v>23</v>
      </c>
      <c r="O361">
        <v>36</v>
      </c>
      <c r="P361">
        <v>2</v>
      </c>
      <c r="Q361" t="s">
        <v>3836</v>
      </c>
      <c r="R361">
        <v>508</v>
      </c>
      <c r="S361" s="3">
        <v>0.15</v>
      </c>
      <c r="T361" s="6">
        <v>104.25</v>
      </c>
      <c r="U361" t="s">
        <v>6328</v>
      </c>
      <c r="V361">
        <v>2025</v>
      </c>
      <c r="W361" t="s">
        <v>6329</v>
      </c>
      <c r="X361" t="str">
        <f>_xlfn.XLOOKUP(Orders_C[[#This Row],[Product_ID]],Products_C[Product_ID],Products_C[Product_Name])</f>
        <v>Zinger Burger</v>
      </c>
      <c r="Y361" t="str">
        <f>_xlfn.XLOOKUP(Orders_C[[#This Row],[Product_ID]],Products_C[Product_ID],Products_C[Category])</f>
        <v>Beverage</v>
      </c>
      <c r="Z361" t="str">
        <f>_xlfn.XLOOKUP(Orders_C[[#This Row],[Store_ID]],Stores_c[Store_ID],Stores_c[City])</f>
        <v>East Johnport</v>
      </c>
      <c r="AA361" t="str">
        <f>_xlfn.XLOOKUP(Orders_C[[#This Row],[Customer_ID]],Customers_c[Customer_ID],Customers_c[Customer_Name])</f>
        <v>Adrian Wood</v>
      </c>
      <c r="AB361" s="6">
        <f>Orders_C[[#This Row],[Quantity]]*Orders_C[[#This Row],[Unit_Price]]*(1-Orders_C[[#This Row],[Discount %]])+Orders_C[[#This Row],[Tax]]</f>
        <v>238.5</v>
      </c>
      <c r="AC361" s="9">
        <f>(Orders_C[[#This Row],[Unit_Price]]*Orders_C[[#This Row],[Quantity]])-Orders_C[[#This Row],[Discount]]+Orders_C[[#This Row],[Tax]]</f>
        <v>263.25</v>
      </c>
      <c r="AD361" t="str">
        <f>IF(COUNTIF(Orders_C[[#All],[Customer_ID]],Orders_C[[#This Row],[Customer_ID]])&gt;1,"Repeat","New")</f>
        <v>Repeat</v>
      </c>
      <c r="AE361" t="str" cm="1">
        <f t="array" ref="AE361">_xlfn.XLOOKUP(Orders_C[[#This Row],[Store_ID]],Stores_c[[#All],[Store_ID]],Stores_c[[#All],[City]])</f>
        <v>East Johnport</v>
      </c>
      <c r="AF361" t="str" cm="1">
        <f t="array" ref="AF361">_xlfn.XLOOKUP(Orders_C[[#This Row],[Store_ID]],Stores_c[[#All],[Store_ID]],Stores_c[[#All],[Manager_Name]])</f>
        <v>Mr. Matthew Murillo III</v>
      </c>
      <c r="AG361" t="str" cm="1">
        <f t="array" ref="AG361">_xlfn.XLOOKUP(Orders_C[[#This Row],[Store_ID]],Stores_c[[#All],[Store_ID]],Stores_c[[#All],[Store_Type]])</f>
        <v>Street</v>
      </c>
    </row>
    <row r="362" spans="1:33" x14ac:dyDescent="0.25">
      <c r="A362">
        <v>7617</v>
      </c>
      <c r="B362" s="1">
        <v>45735</v>
      </c>
      <c r="C362" s="2">
        <v>0.37068287037037034</v>
      </c>
      <c r="D362">
        <v>1642</v>
      </c>
      <c r="E362">
        <v>224</v>
      </c>
      <c r="F362">
        <v>469</v>
      </c>
      <c r="G362">
        <v>334</v>
      </c>
      <c r="H362">
        <v>1</v>
      </c>
      <c r="I362">
        <v>254</v>
      </c>
      <c r="J362">
        <v>10</v>
      </c>
      <c r="K362">
        <v>12.7</v>
      </c>
      <c r="L362">
        <v>256.7</v>
      </c>
      <c r="M362" t="s">
        <v>18</v>
      </c>
      <c r="N362" t="s">
        <v>21</v>
      </c>
      <c r="O362">
        <v>24</v>
      </c>
      <c r="P362">
        <v>5</v>
      </c>
      <c r="Q362" t="s">
        <v>1640</v>
      </c>
      <c r="R362">
        <v>503</v>
      </c>
      <c r="S362" s="3">
        <v>0.1</v>
      </c>
      <c r="T362" s="6">
        <v>104.29999999999998</v>
      </c>
      <c r="U362" t="s">
        <v>6334</v>
      </c>
      <c r="V362">
        <v>2025</v>
      </c>
      <c r="W362" t="s">
        <v>6329</v>
      </c>
      <c r="X362" t="str">
        <f>_xlfn.XLOOKUP(Orders_C[[#This Row],[Product_ID]],Products_C[Product_ID],Products_C[Product_Name])</f>
        <v>Krushers</v>
      </c>
      <c r="Y362" t="str">
        <f>_xlfn.XLOOKUP(Orders_C[[#This Row],[Product_ID]],Products_C[Product_ID],Products_C[Category])</f>
        <v>Dessert</v>
      </c>
      <c r="Z362" t="str">
        <f>_xlfn.XLOOKUP(Orders_C[[#This Row],[Store_ID]],Stores_c[Store_ID],Stores_c[City])</f>
        <v>Valdezton</v>
      </c>
      <c r="AA362" t="str">
        <f>_xlfn.XLOOKUP(Orders_C[[#This Row],[Customer_ID]],Customers_c[Customer_ID],Customers_c[Customer_Name])</f>
        <v>Dr. Kevin Silva MD</v>
      </c>
      <c r="AB362" s="6">
        <f>Orders_C[[#This Row],[Quantity]]*Orders_C[[#This Row],[Unit_Price]]*(1-Orders_C[[#This Row],[Discount %]])+Orders_C[[#This Row],[Tax]]</f>
        <v>241.29999999999998</v>
      </c>
      <c r="AC362" s="9">
        <f>(Orders_C[[#This Row],[Unit_Price]]*Orders_C[[#This Row],[Quantity]])-Orders_C[[#This Row],[Discount]]+Orders_C[[#This Row],[Tax]]</f>
        <v>256.7</v>
      </c>
      <c r="AD362" t="str">
        <f>IF(COUNTIF(Orders_C[[#All],[Customer_ID]],Orders_C[[#This Row],[Customer_ID]])&gt;1,"Repeat","New")</f>
        <v>Repeat</v>
      </c>
      <c r="AE362" t="str" cm="1">
        <f t="array" ref="AE362">_xlfn.XLOOKUP(Orders_C[[#This Row],[Store_ID]],Stores_c[[#All],[Store_ID]],Stores_c[[#All],[City]])</f>
        <v>Valdezton</v>
      </c>
      <c r="AF362" t="str" cm="1">
        <f t="array" ref="AF362">_xlfn.XLOOKUP(Orders_C[[#This Row],[Store_ID]],Stores_c[[#All],[Store_ID]],Stores_c[[#All],[Manager_Name]])</f>
        <v>John Rodriguez</v>
      </c>
      <c r="AG362" t="str" cm="1">
        <f t="array" ref="AG362">_xlfn.XLOOKUP(Orders_C[[#This Row],[Store_ID]],Stores_c[[#All],[Store_ID]],Stores_c[[#All],[Store_Type]])</f>
        <v>Street</v>
      </c>
    </row>
    <row r="363" spans="1:33" x14ac:dyDescent="0.25">
      <c r="A363">
        <v>7300</v>
      </c>
      <c r="B363" s="1">
        <v>45952</v>
      </c>
      <c r="C363" s="2">
        <v>0.90143518518518517</v>
      </c>
      <c r="D363">
        <v>1415</v>
      </c>
      <c r="E363">
        <v>224</v>
      </c>
      <c r="F363">
        <v>413</v>
      </c>
      <c r="G363">
        <v>305</v>
      </c>
      <c r="H363">
        <v>1</v>
      </c>
      <c r="I363">
        <v>243</v>
      </c>
      <c r="J363">
        <v>5</v>
      </c>
      <c r="K363">
        <v>12.15</v>
      </c>
      <c r="L363">
        <v>250.15</v>
      </c>
      <c r="M363" t="s">
        <v>20</v>
      </c>
      <c r="N363" t="s">
        <v>22</v>
      </c>
      <c r="O363">
        <v>30</v>
      </c>
      <c r="P363">
        <v>2</v>
      </c>
      <c r="Q363" t="s">
        <v>1323</v>
      </c>
      <c r="R363">
        <v>504</v>
      </c>
      <c r="S363" s="3">
        <v>0.05</v>
      </c>
      <c r="T363" s="6">
        <v>104.35000000000002</v>
      </c>
      <c r="U363" t="s">
        <v>6332</v>
      </c>
      <c r="V363">
        <v>2025</v>
      </c>
      <c r="W363" t="s">
        <v>6329</v>
      </c>
      <c r="X363" t="str">
        <f>_xlfn.XLOOKUP(Orders_C[[#This Row],[Product_ID]],Products_C[Product_ID],Products_C[Product_Name])</f>
        <v>Krushers</v>
      </c>
      <c r="Y363" t="str">
        <f>_xlfn.XLOOKUP(Orders_C[[#This Row],[Product_ID]],Products_C[Product_ID],Products_C[Category])</f>
        <v>Dessert</v>
      </c>
      <c r="Z363" t="str">
        <f>_xlfn.XLOOKUP(Orders_C[[#This Row],[Store_ID]],Stores_c[Store_ID],Stores_c[City])</f>
        <v>Valdezton</v>
      </c>
      <c r="AA363" t="str">
        <f>_xlfn.XLOOKUP(Orders_C[[#This Row],[Customer_ID]],Customers_c[Customer_ID],Customers_c[Customer_Name])</f>
        <v>Jonathan Miller</v>
      </c>
      <c r="AB363" s="6">
        <f>Orders_C[[#This Row],[Quantity]]*Orders_C[[#This Row],[Unit_Price]]*(1-Orders_C[[#This Row],[Discount %]])+Orders_C[[#This Row],[Tax]]</f>
        <v>243</v>
      </c>
      <c r="AC363" s="9">
        <f>(Orders_C[[#This Row],[Unit_Price]]*Orders_C[[#This Row],[Quantity]])-Orders_C[[#This Row],[Discount]]+Orders_C[[#This Row],[Tax]]</f>
        <v>250.15</v>
      </c>
      <c r="AD363" t="str">
        <f>IF(COUNTIF(Orders_C[[#All],[Customer_ID]],Orders_C[[#This Row],[Customer_ID]])&gt;1,"Repeat","New")</f>
        <v>Repeat</v>
      </c>
      <c r="AE363" t="str" cm="1">
        <f t="array" ref="AE363">_xlfn.XLOOKUP(Orders_C[[#This Row],[Store_ID]],Stores_c[[#All],[Store_ID]],Stores_c[[#All],[City]])</f>
        <v>Valdezton</v>
      </c>
      <c r="AF363" t="str" cm="1">
        <f t="array" ref="AF363">_xlfn.XLOOKUP(Orders_C[[#This Row],[Store_ID]],Stores_c[[#All],[Store_ID]],Stores_c[[#All],[Manager_Name]])</f>
        <v>John Rodriguez</v>
      </c>
      <c r="AG363" t="str" cm="1">
        <f t="array" ref="AG363">_xlfn.XLOOKUP(Orders_C[[#This Row],[Store_ID]],Stores_c[[#All],[Store_ID]],Stores_c[[#All],[Store_Type]])</f>
        <v>Street</v>
      </c>
    </row>
    <row r="364" spans="1:33" x14ac:dyDescent="0.25">
      <c r="A364">
        <v>9572</v>
      </c>
      <c r="B364" s="1">
        <v>45797</v>
      </c>
      <c r="C364" s="2">
        <v>0.36936342592592591</v>
      </c>
      <c r="D364">
        <v>1361</v>
      </c>
      <c r="E364">
        <v>214</v>
      </c>
      <c r="F364">
        <v>431</v>
      </c>
      <c r="G364">
        <v>321</v>
      </c>
      <c r="H364">
        <v>1</v>
      </c>
      <c r="I364">
        <v>243</v>
      </c>
      <c r="J364">
        <v>5</v>
      </c>
      <c r="K364">
        <v>12.15</v>
      </c>
      <c r="L364">
        <v>250.15</v>
      </c>
      <c r="M364" t="s">
        <v>20</v>
      </c>
      <c r="N364" t="s">
        <v>21</v>
      </c>
      <c r="O364">
        <v>47</v>
      </c>
      <c r="P364">
        <v>3</v>
      </c>
      <c r="Q364" t="s">
        <v>3595</v>
      </c>
      <c r="R364">
        <v>503</v>
      </c>
      <c r="S364" s="3">
        <v>0.05</v>
      </c>
      <c r="T364" s="6">
        <v>104.35000000000002</v>
      </c>
      <c r="U364" t="s">
        <v>6339</v>
      </c>
      <c r="V364">
        <v>2025</v>
      </c>
      <c r="W364" t="s">
        <v>6331</v>
      </c>
      <c r="X364" t="str">
        <f>_xlfn.XLOOKUP(Orders_C[[#This Row],[Product_ID]],Products_C[Product_ID],Products_C[Product_Name])</f>
        <v>Cold Coffee</v>
      </c>
      <c r="Y364" t="str">
        <f>_xlfn.XLOOKUP(Orders_C[[#This Row],[Product_ID]],Products_C[Product_ID],Products_C[Category])</f>
        <v>Dessert</v>
      </c>
      <c r="Z364" t="str">
        <f>_xlfn.XLOOKUP(Orders_C[[#This Row],[Store_ID]],Stores_c[Store_ID],Stores_c[City])</f>
        <v>New Robert</v>
      </c>
      <c r="AA364" t="str">
        <f>_xlfn.XLOOKUP(Orders_C[[#This Row],[Customer_ID]],Customers_c[Customer_ID],Customers_c[Customer_Name])</f>
        <v>Mrs. Leah Schneider</v>
      </c>
      <c r="AB364" s="6">
        <f>Orders_C[[#This Row],[Quantity]]*Orders_C[[#This Row],[Unit_Price]]*(1-Orders_C[[#This Row],[Discount %]])+Orders_C[[#This Row],[Tax]]</f>
        <v>243</v>
      </c>
      <c r="AC364" s="9">
        <f>(Orders_C[[#This Row],[Unit_Price]]*Orders_C[[#This Row],[Quantity]])-Orders_C[[#This Row],[Discount]]+Orders_C[[#This Row],[Tax]]</f>
        <v>250.15</v>
      </c>
      <c r="AD364" t="str">
        <f>IF(COUNTIF(Orders_C[[#All],[Customer_ID]],Orders_C[[#This Row],[Customer_ID]])&gt;1,"Repeat","New")</f>
        <v>Repeat</v>
      </c>
      <c r="AE364" t="str" cm="1">
        <f t="array" ref="AE364">_xlfn.XLOOKUP(Orders_C[[#This Row],[Store_ID]],Stores_c[[#All],[Store_ID]],Stores_c[[#All],[City]])</f>
        <v>New Robert</v>
      </c>
      <c r="AF364" t="str" cm="1">
        <f t="array" ref="AF364">_xlfn.XLOOKUP(Orders_C[[#This Row],[Store_ID]],Stores_c[[#All],[Store_ID]],Stores_c[[#All],[Manager_Name]])</f>
        <v>Krista Webb</v>
      </c>
      <c r="AG364" t="str" cm="1">
        <f t="array" ref="AG364">_xlfn.XLOOKUP(Orders_C[[#This Row],[Store_ID]],Stores_c[[#All],[Store_ID]],Stores_c[[#All],[Store_Type]])</f>
        <v>Drive-Thru</v>
      </c>
    </row>
    <row r="365" spans="1:33" x14ac:dyDescent="0.25">
      <c r="A365">
        <v>10810</v>
      </c>
      <c r="B365" s="1">
        <v>45760</v>
      </c>
      <c r="C365" s="2">
        <v>0.19739583333333333</v>
      </c>
      <c r="D365">
        <v>1106</v>
      </c>
      <c r="E365">
        <v>201</v>
      </c>
      <c r="F365">
        <v>447</v>
      </c>
      <c r="G365">
        <v>320</v>
      </c>
      <c r="H365">
        <v>1</v>
      </c>
      <c r="I365">
        <v>243</v>
      </c>
      <c r="J365">
        <v>5</v>
      </c>
      <c r="K365">
        <v>12.15</v>
      </c>
      <c r="L365">
        <v>250.15</v>
      </c>
      <c r="M365" t="s">
        <v>20</v>
      </c>
      <c r="N365" t="s">
        <v>21</v>
      </c>
      <c r="O365">
        <v>12</v>
      </c>
      <c r="P365">
        <v>4</v>
      </c>
      <c r="Q365" t="s">
        <v>4833</v>
      </c>
      <c r="R365">
        <v>510</v>
      </c>
      <c r="S365" s="3">
        <v>0.05</v>
      </c>
      <c r="T365" s="6">
        <v>104.35000000000002</v>
      </c>
      <c r="U365" t="s">
        <v>6337</v>
      </c>
      <c r="V365">
        <v>2025</v>
      </c>
      <c r="W365" t="s">
        <v>6333</v>
      </c>
      <c r="X365" t="str">
        <f>_xlfn.XLOOKUP(Orders_C[[#This Row],[Product_ID]],Products_C[Product_ID],Products_C[Product_Name])</f>
        <v>Rice Bowl</v>
      </c>
      <c r="Y365" t="str">
        <f>_xlfn.XLOOKUP(Orders_C[[#This Row],[Product_ID]],Products_C[Product_ID],Products_C[Category])</f>
        <v>Beverage</v>
      </c>
      <c r="Z365" t="str">
        <f>_xlfn.XLOOKUP(Orders_C[[#This Row],[Store_ID]],Stores_c[Store_ID],Stores_c[City])</f>
        <v>Lake Nicholasburgh</v>
      </c>
      <c r="AA365" t="str">
        <f>_xlfn.XLOOKUP(Orders_C[[#This Row],[Customer_ID]],Customers_c[Customer_ID],Customers_c[Customer_Name])</f>
        <v>Jesse Bishop</v>
      </c>
      <c r="AB365" s="6">
        <f>Orders_C[[#This Row],[Quantity]]*Orders_C[[#This Row],[Unit_Price]]*(1-Orders_C[[#This Row],[Discount %]])+Orders_C[[#This Row],[Tax]]</f>
        <v>243</v>
      </c>
      <c r="AC365" s="9">
        <f>(Orders_C[[#This Row],[Unit_Price]]*Orders_C[[#This Row],[Quantity]])-Orders_C[[#This Row],[Discount]]+Orders_C[[#This Row],[Tax]]</f>
        <v>250.15</v>
      </c>
      <c r="AD365" t="str">
        <f>IF(COUNTIF(Orders_C[[#All],[Customer_ID]],Orders_C[[#This Row],[Customer_ID]])&gt;1,"Repeat","New")</f>
        <v>Repeat</v>
      </c>
      <c r="AE365" t="str" cm="1">
        <f t="array" ref="AE365">_xlfn.XLOOKUP(Orders_C[[#This Row],[Store_ID]],Stores_c[[#All],[Store_ID]],Stores_c[[#All],[City]])</f>
        <v>Lake Nicholasburgh</v>
      </c>
      <c r="AF365" t="str" cm="1">
        <f t="array" ref="AF365">_xlfn.XLOOKUP(Orders_C[[#This Row],[Store_ID]],Stores_c[[#All],[Store_ID]],Stores_c[[#All],[Manager_Name]])</f>
        <v>Maurice Garcia</v>
      </c>
      <c r="AG365" t="str" cm="1">
        <f t="array" ref="AG365">_xlfn.XLOOKUP(Orders_C[[#This Row],[Store_ID]],Stores_c[[#All],[Store_ID]],Stores_c[[#All],[Store_Type]])</f>
        <v>Mall</v>
      </c>
    </row>
    <row r="366" spans="1:33" x14ac:dyDescent="0.25">
      <c r="A366">
        <v>7180</v>
      </c>
      <c r="B366" s="1">
        <v>45948</v>
      </c>
      <c r="C366" s="2">
        <v>0.87129629629629635</v>
      </c>
      <c r="D366">
        <v>1155</v>
      </c>
      <c r="E366">
        <v>209</v>
      </c>
      <c r="F366">
        <v>471</v>
      </c>
      <c r="G366">
        <v>339</v>
      </c>
      <c r="H366">
        <v>1</v>
      </c>
      <c r="I366">
        <v>232</v>
      </c>
      <c r="J366">
        <v>0</v>
      </c>
      <c r="K366">
        <v>11.6</v>
      </c>
      <c r="L366">
        <v>243.6</v>
      </c>
      <c r="M366" t="s">
        <v>20</v>
      </c>
      <c r="N366" t="s">
        <v>23</v>
      </c>
      <c r="O366">
        <v>55</v>
      </c>
      <c r="P366">
        <v>3</v>
      </c>
      <c r="Q366" t="s">
        <v>1203</v>
      </c>
      <c r="R366">
        <v>510</v>
      </c>
      <c r="S366" s="3">
        <v>0</v>
      </c>
      <c r="T366" s="6">
        <v>104.4</v>
      </c>
      <c r="U366" t="s">
        <v>6332</v>
      </c>
      <c r="V366">
        <v>2025</v>
      </c>
      <c r="W366" t="s">
        <v>6331</v>
      </c>
      <c r="X366" t="str">
        <f>_xlfn.XLOOKUP(Orders_C[[#This Row],[Product_ID]],Products_C[Product_ID],Products_C[Product_Name])</f>
        <v>Veg Burger</v>
      </c>
      <c r="Y366" t="str">
        <f>_xlfn.XLOOKUP(Orders_C[[#This Row],[Product_ID]],Products_C[Product_ID],Products_C[Category])</f>
        <v>Burger</v>
      </c>
      <c r="Z366" t="str">
        <f>_xlfn.XLOOKUP(Orders_C[[#This Row],[Store_ID]],Stores_c[Store_ID],Stores_c[City])</f>
        <v>Reidberg</v>
      </c>
      <c r="AA366" t="str">
        <f>_xlfn.XLOOKUP(Orders_C[[#This Row],[Customer_ID]],Customers_c[Customer_ID],Customers_c[Customer_Name])</f>
        <v>Mariah Houston</v>
      </c>
      <c r="AB366" s="6">
        <f>Orders_C[[#This Row],[Quantity]]*Orders_C[[#This Row],[Unit_Price]]*(1-Orders_C[[#This Row],[Discount %]])+Orders_C[[#This Row],[Tax]]</f>
        <v>243.6</v>
      </c>
      <c r="AC366" s="9">
        <f>(Orders_C[[#This Row],[Unit_Price]]*Orders_C[[#This Row],[Quantity]])-Orders_C[[#This Row],[Discount]]+Orders_C[[#This Row],[Tax]]</f>
        <v>243.6</v>
      </c>
      <c r="AD366" t="str">
        <f>IF(COUNTIF(Orders_C[[#All],[Customer_ID]],Orders_C[[#This Row],[Customer_ID]])&gt;1,"Repeat","New")</f>
        <v>Repeat</v>
      </c>
      <c r="AE366" t="str" cm="1">
        <f t="array" ref="AE366">_xlfn.XLOOKUP(Orders_C[[#This Row],[Store_ID]],Stores_c[[#All],[Store_ID]],Stores_c[[#All],[City]])</f>
        <v>Reidberg</v>
      </c>
      <c r="AF366" t="str" cm="1">
        <f t="array" ref="AF366">_xlfn.XLOOKUP(Orders_C[[#This Row],[Store_ID]],Stores_c[[#All],[Store_ID]],Stores_c[[#All],[Manager_Name]])</f>
        <v>Jeffrey Horn</v>
      </c>
      <c r="AG366" t="str" cm="1">
        <f t="array" ref="AG366">_xlfn.XLOOKUP(Orders_C[[#This Row],[Store_ID]],Stores_c[[#All],[Store_ID]],Stores_c[[#All],[Store_Type]])</f>
        <v>Drive-Thru</v>
      </c>
    </row>
    <row r="367" spans="1:33" x14ac:dyDescent="0.25">
      <c r="A367">
        <v>7449</v>
      </c>
      <c r="B367" s="1">
        <v>45988</v>
      </c>
      <c r="C367" s="2">
        <v>0.66704861111111113</v>
      </c>
      <c r="D367">
        <v>1673</v>
      </c>
      <c r="E367">
        <v>210</v>
      </c>
      <c r="F367">
        <v>459</v>
      </c>
      <c r="G367">
        <v>321</v>
      </c>
      <c r="H367">
        <v>1</v>
      </c>
      <c r="I367">
        <v>232</v>
      </c>
      <c r="J367">
        <v>0</v>
      </c>
      <c r="K367">
        <v>11.6</v>
      </c>
      <c r="L367">
        <v>243.6</v>
      </c>
      <c r="M367" t="s">
        <v>19</v>
      </c>
      <c r="N367" t="s">
        <v>23</v>
      </c>
      <c r="O367">
        <v>34</v>
      </c>
      <c r="P367">
        <v>3</v>
      </c>
      <c r="Q367" t="s">
        <v>1472</v>
      </c>
      <c r="R367">
        <v>510</v>
      </c>
      <c r="S367" s="3">
        <v>0</v>
      </c>
      <c r="T367" s="6">
        <v>104.4</v>
      </c>
      <c r="U367" t="s">
        <v>6336</v>
      </c>
      <c r="V367">
        <v>2025</v>
      </c>
      <c r="W367" t="s">
        <v>6329</v>
      </c>
      <c r="X367" t="str">
        <f>_xlfn.XLOOKUP(Orders_C[[#This Row],[Product_ID]],Products_C[Product_ID],Products_C[Product_Name])</f>
        <v>Cold Coffee</v>
      </c>
      <c r="Y367" t="str">
        <f>_xlfn.XLOOKUP(Orders_C[[#This Row],[Product_ID]],Products_C[Product_ID],Products_C[Category])</f>
        <v>Dessert</v>
      </c>
      <c r="Z367" t="str">
        <f>_xlfn.XLOOKUP(Orders_C[[#This Row],[Store_ID]],Stores_c[Store_ID],Stores_c[City])</f>
        <v>East William</v>
      </c>
      <c r="AA367" t="str">
        <f>_xlfn.XLOOKUP(Orders_C[[#This Row],[Customer_ID]],Customers_c[Customer_ID],Customers_c[Customer_Name])</f>
        <v>Erin Jones</v>
      </c>
      <c r="AB367" s="6">
        <f>Orders_C[[#This Row],[Quantity]]*Orders_C[[#This Row],[Unit_Price]]*(1-Orders_C[[#This Row],[Discount %]])+Orders_C[[#This Row],[Tax]]</f>
        <v>243.6</v>
      </c>
      <c r="AC367" s="9">
        <f>(Orders_C[[#This Row],[Unit_Price]]*Orders_C[[#This Row],[Quantity]])-Orders_C[[#This Row],[Discount]]+Orders_C[[#This Row],[Tax]]</f>
        <v>243.6</v>
      </c>
      <c r="AD367" t="str">
        <f>IF(COUNTIF(Orders_C[[#All],[Customer_ID]],Orders_C[[#This Row],[Customer_ID]])&gt;1,"Repeat","New")</f>
        <v>Repeat</v>
      </c>
      <c r="AE367" t="str" cm="1">
        <f t="array" ref="AE367">_xlfn.XLOOKUP(Orders_C[[#This Row],[Store_ID]],Stores_c[[#All],[Store_ID]],Stores_c[[#All],[City]])</f>
        <v>East William</v>
      </c>
      <c r="AF367" t="str" cm="1">
        <f t="array" ref="AF367">_xlfn.XLOOKUP(Orders_C[[#This Row],[Store_ID]],Stores_c[[#All],[Store_ID]],Stores_c[[#All],[Manager_Name]])</f>
        <v>Victoria Butler</v>
      </c>
      <c r="AG367" t="str" cm="1">
        <f t="array" ref="AG367">_xlfn.XLOOKUP(Orders_C[[#This Row],[Store_ID]],Stores_c[[#All],[Store_ID]],Stores_c[[#All],[Store_Type]])</f>
        <v>Drive-Thru</v>
      </c>
    </row>
    <row r="368" spans="1:33" x14ac:dyDescent="0.25">
      <c r="A368">
        <v>6434</v>
      </c>
      <c r="B368" s="1">
        <v>46020</v>
      </c>
      <c r="C368" s="2">
        <v>0.75662037037037033</v>
      </c>
      <c r="D368">
        <v>1166</v>
      </c>
      <c r="E368">
        <v>223</v>
      </c>
      <c r="F368">
        <v>428</v>
      </c>
      <c r="G368">
        <v>333</v>
      </c>
      <c r="H368">
        <v>1</v>
      </c>
      <c r="I368">
        <v>266</v>
      </c>
      <c r="J368">
        <v>15</v>
      </c>
      <c r="K368">
        <v>13.3</v>
      </c>
      <c r="L368">
        <v>264.3</v>
      </c>
      <c r="M368" t="s">
        <v>20</v>
      </c>
      <c r="N368" t="s">
        <v>22</v>
      </c>
      <c r="O368">
        <v>50</v>
      </c>
      <c r="P368">
        <v>3</v>
      </c>
      <c r="Q368" t="s">
        <v>457</v>
      </c>
      <c r="R368">
        <v>508</v>
      </c>
      <c r="S368" s="3">
        <v>0.15</v>
      </c>
      <c r="T368" s="6">
        <v>104.70000000000002</v>
      </c>
      <c r="U368" t="s">
        <v>6328</v>
      </c>
      <c r="V368">
        <v>2025</v>
      </c>
      <c r="W368" t="s">
        <v>6331</v>
      </c>
      <c r="X368" t="str">
        <f>_xlfn.XLOOKUP(Orders_C[[#This Row],[Product_ID]],Products_C[Product_ID],Products_C[Product_Name])</f>
        <v>Chicken Wings</v>
      </c>
      <c r="Y368" t="str">
        <f>_xlfn.XLOOKUP(Orders_C[[#This Row],[Product_ID]],Products_C[Product_ID],Products_C[Category])</f>
        <v>Burger</v>
      </c>
      <c r="Z368" t="str">
        <f>_xlfn.XLOOKUP(Orders_C[[#This Row],[Store_ID]],Stores_c[Store_ID],Stores_c[City])</f>
        <v>Chambershaven</v>
      </c>
      <c r="AA368" t="str">
        <f>_xlfn.XLOOKUP(Orders_C[[#This Row],[Customer_ID]],Customers_c[Customer_ID],Customers_c[Customer_Name])</f>
        <v>Ryan Green</v>
      </c>
      <c r="AB368" s="6">
        <f>Orders_C[[#This Row],[Quantity]]*Orders_C[[#This Row],[Unit_Price]]*(1-Orders_C[[#This Row],[Discount %]])+Orders_C[[#This Row],[Tax]]</f>
        <v>239.4</v>
      </c>
      <c r="AC368" s="9">
        <f>(Orders_C[[#This Row],[Unit_Price]]*Orders_C[[#This Row],[Quantity]])-Orders_C[[#This Row],[Discount]]+Orders_C[[#This Row],[Tax]]</f>
        <v>264.3</v>
      </c>
      <c r="AD368" t="str">
        <f>IF(COUNTIF(Orders_C[[#All],[Customer_ID]],Orders_C[[#This Row],[Customer_ID]])&gt;1,"Repeat","New")</f>
        <v>Repeat</v>
      </c>
      <c r="AE368" t="str" cm="1">
        <f t="array" ref="AE368">_xlfn.XLOOKUP(Orders_C[[#This Row],[Store_ID]],Stores_c[[#All],[Store_ID]],Stores_c[[#All],[City]])</f>
        <v>Chambershaven</v>
      </c>
      <c r="AF368" t="str" cm="1">
        <f t="array" ref="AF368">_xlfn.XLOOKUP(Orders_C[[#This Row],[Store_ID]],Stores_c[[#All],[Store_ID]],Stores_c[[#All],[Manager_Name]])</f>
        <v>Virginia Webster</v>
      </c>
      <c r="AG368" t="str" cm="1">
        <f t="array" ref="AG368">_xlfn.XLOOKUP(Orders_C[[#This Row],[Store_ID]],Stores_c[[#All],[Store_ID]],Stores_c[[#All],[Store_Type]])</f>
        <v>Street</v>
      </c>
    </row>
    <row r="369" spans="1:33" x14ac:dyDescent="0.25">
      <c r="A369">
        <v>7837</v>
      </c>
      <c r="B369" s="1">
        <v>45738</v>
      </c>
      <c r="C369" s="2">
        <v>0.14885416666666668</v>
      </c>
      <c r="D369">
        <v>1188</v>
      </c>
      <c r="E369">
        <v>208</v>
      </c>
      <c r="F369">
        <v>494</v>
      </c>
      <c r="G369">
        <v>328</v>
      </c>
      <c r="H369">
        <v>1</v>
      </c>
      <c r="I369">
        <v>233</v>
      </c>
      <c r="J369">
        <v>0</v>
      </c>
      <c r="K369">
        <v>11.65</v>
      </c>
      <c r="L369">
        <v>244.65</v>
      </c>
      <c r="M369" t="s">
        <v>20</v>
      </c>
      <c r="N369" t="s">
        <v>23</v>
      </c>
      <c r="O369">
        <v>37</v>
      </c>
      <c r="P369">
        <v>5</v>
      </c>
      <c r="Q369" t="s">
        <v>1860</v>
      </c>
      <c r="R369">
        <v>509</v>
      </c>
      <c r="S369" s="3">
        <v>0</v>
      </c>
      <c r="T369" s="6">
        <v>104.85000000000002</v>
      </c>
      <c r="U369" t="s">
        <v>6334</v>
      </c>
      <c r="V369">
        <v>2025</v>
      </c>
      <c r="W369" t="s">
        <v>6329</v>
      </c>
      <c r="X369" t="str">
        <f>_xlfn.XLOOKUP(Orders_C[[#This Row],[Product_ID]],Products_C[Product_ID],Products_C[Product_Name])</f>
        <v>Rice Bowl</v>
      </c>
      <c r="Y369" t="str">
        <f>_xlfn.XLOOKUP(Orders_C[[#This Row],[Product_ID]],Products_C[Product_ID],Products_C[Category])</f>
        <v>Burger</v>
      </c>
      <c r="Z369" t="str">
        <f>_xlfn.XLOOKUP(Orders_C[[#This Row],[Store_ID]],Stores_c[Store_ID],Stores_c[City])</f>
        <v>Tracyview</v>
      </c>
      <c r="AA369" t="str">
        <f>_xlfn.XLOOKUP(Orders_C[[#This Row],[Customer_ID]],Customers_c[Customer_ID],Customers_c[Customer_Name])</f>
        <v>Meagan Pennington</v>
      </c>
      <c r="AB369" s="6">
        <f>Orders_C[[#This Row],[Quantity]]*Orders_C[[#This Row],[Unit_Price]]*(1-Orders_C[[#This Row],[Discount %]])+Orders_C[[#This Row],[Tax]]</f>
        <v>244.65</v>
      </c>
      <c r="AC369" s="9">
        <f>(Orders_C[[#This Row],[Unit_Price]]*Orders_C[[#This Row],[Quantity]])-Orders_C[[#This Row],[Discount]]+Orders_C[[#This Row],[Tax]]</f>
        <v>244.65</v>
      </c>
      <c r="AD369" t="str">
        <f>IF(COUNTIF(Orders_C[[#All],[Customer_ID]],Orders_C[[#This Row],[Customer_ID]])&gt;1,"Repeat","New")</f>
        <v>Repeat</v>
      </c>
      <c r="AE369" t="str" cm="1">
        <f t="array" ref="AE369">_xlfn.XLOOKUP(Orders_C[[#This Row],[Store_ID]],Stores_c[[#All],[Store_ID]],Stores_c[[#All],[City]])</f>
        <v>Tracyview</v>
      </c>
      <c r="AF369" t="str" cm="1">
        <f t="array" ref="AF369">_xlfn.XLOOKUP(Orders_C[[#This Row],[Store_ID]],Stores_c[[#All],[Store_ID]],Stores_c[[#All],[Manager_Name]])</f>
        <v>Jeremiah Lee</v>
      </c>
      <c r="AG369" t="str" cm="1">
        <f t="array" ref="AG369">_xlfn.XLOOKUP(Orders_C[[#This Row],[Store_ID]],Stores_c[[#All],[Store_ID]],Stores_c[[#All],[Store_Type]])</f>
        <v>Mall</v>
      </c>
    </row>
    <row r="370" spans="1:33" x14ac:dyDescent="0.25">
      <c r="A370">
        <v>8896</v>
      </c>
      <c r="B370" s="1">
        <v>46023</v>
      </c>
      <c r="C370" s="2">
        <v>0.9768634259259259</v>
      </c>
      <c r="D370">
        <v>1388</v>
      </c>
      <c r="E370">
        <v>216</v>
      </c>
      <c r="F370">
        <v>429</v>
      </c>
      <c r="G370">
        <v>304</v>
      </c>
      <c r="H370">
        <v>1</v>
      </c>
      <c r="I370">
        <v>256</v>
      </c>
      <c r="J370">
        <v>10</v>
      </c>
      <c r="K370">
        <v>12.8</v>
      </c>
      <c r="L370">
        <v>258.8</v>
      </c>
      <c r="M370" t="s">
        <v>18</v>
      </c>
      <c r="N370" t="s">
        <v>23</v>
      </c>
      <c r="O370">
        <v>16</v>
      </c>
      <c r="P370">
        <v>2</v>
      </c>
      <c r="Q370" t="s">
        <v>2919</v>
      </c>
      <c r="R370">
        <v>506</v>
      </c>
      <c r="S370" s="3">
        <v>0.1</v>
      </c>
      <c r="T370" s="6">
        <v>105.20000000000002</v>
      </c>
      <c r="U370" t="s">
        <v>6330</v>
      </c>
      <c r="V370">
        <v>2026</v>
      </c>
      <c r="W370" t="s">
        <v>6333</v>
      </c>
      <c r="X370" t="str">
        <f>_xlfn.XLOOKUP(Orders_C[[#This Row],[Product_ID]],Products_C[Product_ID],Products_C[Product_Name])</f>
        <v>Veg Burger</v>
      </c>
      <c r="Y370" t="str">
        <f>_xlfn.XLOOKUP(Orders_C[[#This Row],[Product_ID]],Products_C[Product_ID],Products_C[Category])</f>
        <v>Burger</v>
      </c>
      <c r="Z370" t="str">
        <f>_xlfn.XLOOKUP(Orders_C[[#This Row],[Store_ID]],Stores_c[Store_ID],Stores_c[City])</f>
        <v>Garciaview</v>
      </c>
      <c r="AA370" t="str">
        <f>_xlfn.XLOOKUP(Orders_C[[#This Row],[Customer_ID]],Customers_c[Customer_ID],Customers_c[Customer_Name])</f>
        <v>Desiree Hancock</v>
      </c>
      <c r="AB370" s="6">
        <f>Orders_C[[#This Row],[Quantity]]*Orders_C[[#This Row],[Unit_Price]]*(1-Orders_C[[#This Row],[Discount %]])+Orders_C[[#This Row],[Tax]]</f>
        <v>243.20000000000002</v>
      </c>
      <c r="AC370" s="9">
        <f>(Orders_C[[#This Row],[Unit_Price]]*Orders_C[[#This Row],[Quantity]])-Orders_C[[#This Row],[Discount]]+Orders_C[[#This Row],[Tax]]</f>
        <v>258.8</v>
      </c>
      <c r="AD370" t="str">
        <f>IF(COUNTIF(Orders_C[[#All],[Customer_ID]],Orders_C[[#This Row],[Customer_ID]])&gt;1,"Repeat","New")</f>
        <v>Repeat</v>
      </c>
      <c r="AE370" t="str" cm="1">
        <f t="array" ref="AE370">_xlfn.XLOOKUP(Orders_C[[#This Row],[Store_ID]],Stores_c[[#All],[Store_ID]],Stores_c[[#All],[City]])</f>
        <v>Garciaview</v>
      </c>
      <c r="AF370" t="str" cm="1">
        <f t="array" ref="AF370">_xlfn.XLOOKUP(Orders_C[[#This Row],[Store_ID]],Stores_c[[#All],[Store_ID]],Stores_c[[#All],[Manager_Name]])</f>
        <v>Karina Washington</v>
      </c>
      <c r="AG370" t="str" cm="1">
        <f t="array" ref="AG370">_xlfn.XLOOKUP(Orders_C[[#This Row],[Store_ID]],Stores_c[[#All],[Store_ID]],Stores_c[[#All],[Store_Type]])</f>
        <v>Drive-Thru</v>
      </c>
    </row>
    <row r="371" spans="1:33" x14ac:dyDescent="0.25">
      <c r="A371">
        <v>10209</v>
      </c>
      <c r="B371" s="1">
        <v>45872</v>
      </c>
      <c r="C371" s="2">
        <v>7.1678240740740737E-2</v>
      </c>
      <c r="D371">
        <v>1929</v>
      </c>
      <c r="E371">
        <v>209</v>
      </c>
      <c r="F371">
        <v>487</v>
      </c>
      <c r="G371">
        <v>309</v>
      </c>
      <c r="H371">
        <v>1</v>
      </c>
      <c r="I371">
        <v>245</v>
      </c>
      <c r="J371">
        <v>5</v>
      </c>
      <c r="K371">
        <v>12.25</v>
      </c>
      <c r="L371">
        <v>252.25</v>
      </c>
      <c r="M371" t="s">
        <v>20</v>
      </c>
      <c r="N371" t="s">
        <v>21</v>
      </c>
      <c r="O371">
        <v>54</v>
      </c>
      <c r="P371">
        <v>2</v>
      </c>
      <c r="Q371" t="s">
        <v>4232</v>
      </c>
      <c r="R371">
        <v>502</v>
      </c>
      <c r="S371" s="3">
        <v>0.05</v>
      </c>
      <c r="T371" s="6">
        <v>105.25</v>
      </c>
      <c r="U371" t="s">
        <v>6342</v>
      </c>
      <c r="V371">
        <v>2025</v>
      </c>
      <c r="W371" t="s">
        <v>6331</v>
      </c>
      <c r="X371" t="str">
        <f>_xlfn.XLOOKUP(Orders_C[[#This Row],[Product_ID]],Products_C[Product_ID],Products_C[Product_Name])</f>
        <v>Chicken Bucket</v>
      </c>
      <c r="Y371" t="str">
        <f>_xlfn.XLOOKUP(Orders_C[[#This Row],[Product_ID]],Products_C[Product_ID],Products_C[Category])</f>
        <v>Dessert</v>
      </c>
      <c r="Z371" t="str">
        <f>_xlfn.XLOOKUP(Orders_C[[#This Row],[Store_ID]],Stores_c[Store_ID],Stores_c[City])</f>
        <v>Reidberg</v>
      </c>
      <c r="AA371" t="str">
        <f>_xlfn.XLOOKUP(Orders_C[[#This Row],[Customer_ID]],Customers_c[Customer_ID],Customers_c[Customer_Name])</f>
        <v>Michelle Mitchell</v>
      </c>
      <c r="AB371" s="6">
        <f>Orders_C[[#This Row],[Quantity]]*Orders_C[[#This Row],[Unit_Price]]*(1-Orders_C[[#This Row],[Discount %]])+Orders_C[[#This Row],[Tax]]</f>
        <v>245</v>
      </c>
      <c r="AC371" s="9">
        <f>(Orders_C[[#This Row],[Unit_Price]]*Orders_C[[#This Row],[Quantity]])-Orders_C[[#This Row],[Discount]]+Orders_C[[#This Row],[Tax]]</f>
        <v>252.25</v>
      </c>
      <c r="AD371" t="str">
        <f>IF(COUNTIF(Orders_C[[#All],[Customer_ID]],Orders_C[[#This Row],[Customer_ID]])&gt;1,"Repeat","New")</f>
        <v>Repeat</v>
      </c>
      <c r="AE371" t="str" cm="1">
        <f t="array" ref="AE371">_xlfn.XLOOKUP(Orders_C[[#This Row],[Store_ID]],Stores_c[[#All],[Store_ID]],Stores_c[[#All],[City]])</f>
        <v>Reidberg</v>
      </c>
      <c r="AF371" t="str" cm="1">
        <f t="array" ref="AF371">_xlfn.XLOOKUP(Orders_C[[#This Row],[Store_ID]],Stores_c[[#All],[Store_ID]],Stores_c[[#All],[Manager_Name]])</f>
        <v>Jeffrey Horn</v>
      </c>
      <c r="AG371" t="str" cm="1">
        <f t="array" ref="AG371">_xlfn.XLOOKUP(Orders_C[[#This Row],[Store_ID]],Stores_c[[#All],[Store_ID]],Stores_c[[#All],[Store_Type]])</f>
        <v>Drive-Thru</v>
      </c>
    </row>
    <row r="372" spans="1:33" x14ac:dyDescent="0.25">
      <c r="A372">
        <v>8813</v>
      </c>
      <c r="B372" s="1">
        <v>45847</v>
      </c>
      <c r="C372" s="2">
        <v>0.30495370370370373</v>
      </c>
      <c r="D372">
        <v>1513</v>
      </c>
      <c r="E372">
        <v>215</v>
      </c>
      <c r="F372">
        <v>525</v>
      </c>
      <c r="G372">
        <v>316</v>
      </c>
      <c r="H372">
        <v>1</v>
      </c>
      <c r="I372">
        <v>246</v>
      </c>
      <c r="J372">
        <v>5</v>
      </c>
      <c r="K372">
        <v>12.3</v>
      </c>
      <c r="L372">
        <v>253.3</v>
      </c>
      <c r="M372" t="s">
        <v>20</v>
      </c>
      <c r="N372" t="s">
        <v>22</v>
      </c>
      <c r="O372">
        <v>10</v>
      </c>
      <c r="P372">
        <v>3</v>
      </c>
      <c r="Q372" t="s">
        <v>2836</v>
      </c>
      <c r="R372">
        <v>509</v>
      </c>
      <c r="S372" s="3">
        <v>0.05</v>
      </c>
      <c r="T372" s="6">
        <v>105.70000000000002</v>
      </c>
      <c r="U372" t="s">
        <v>6341</v>
      </c>
      <c r="V372">
        <v>2025</v>
      </c>
      <c r="W372" t="s">
        <v>6333</v>
      </c>
      <c r="X372" t="str">
        <f>_xlfn.XLOOKUP(Orders_C[[#This Row],[Product_ID]],Products_C[Product_ID],Products_C[Product_Name])</f>
        <v>Popcorn Chicken</v>
      </c>
      <c r="Y372" t="str">
        <f>_xlfn.XLOOKUP(Orders_C[[#This Row],[Product_ID]],Products_C[Product_ID],Products_C[Category])</f>
        <v>Dessert</v>
      </c>
      <c r="Z372" t="str">
        <f>_xlfn.XLOOKUP(Orders_C[[#This Row],[Store_ID]],Stores_c[Store_ID],Stores_c[City])</f>
        <v>Sallyburgh</v>
      </c>
      <c r="AA372" t="str">
        <f>_xlfn.XLOOKUP(Orders_C[[#This Row],[Customer_ID]],Customers_c[Customer_ID],Customers_c[Customer_Name])</f>
        <v>Andrea Jones</v>
      </c>
      <c r="AB372" s="6">
        <f>Orders_C[[#This Row],[Quantity]]*Orders_C[[#This Row],[Unit_Price]]*(1-Orders_C[[#This Row],[Discount %]])+Orders_C[[#This Row],[Tax]]</f>
        <v>246</v>
      </c>
      <c r="AC372" s="9">
        <f>(Orders_C[[#This Row],[Unit_Price]]*Orders_C[[#This Row],[Quantity]])-Orders_C[[#This Row],[Discount]]+Orders_C[[#This Row],[Tax]]</f>
        <v>253.3</v>
      </c>
      <c r="AD372" t="str">
        <f>IF(COUNTIF(Orders_C[[#All],[Customer_ID]],Orders_C[[#This Row],[Customer_ID]])&gt;1,"Repeat","New")</f>
        <v>Repeat</v>
      </c>
      <c r="AE372" t="str" cm="1">
        <f t="array" ref="AE372">_xlfn.XLOOKUP(Orders_C[[#This Row],[Store_ID]],Stores_c[[#All],[Store_ID]],Stores_c[[#All],[City]])</f>
        <v>Sallyburgh</v>
      </c>
      <c r="AF372" t="str" cm="1">
        <f t="array" ref="AF372">_xlfn.XLOOKUP(Orders_C[[#This Row],[Store_ID]],Stores_c[[#All],[Store_ID]],Stores_c[[#All],[Manager_Name]])</f>
        <v>Benjamin Mccoy</v>
      </c>
      <c r="AG372" t="str" cm="1">
        <f t="array" ref="AG372">_xlfn.XLOOKUP(Orders_C[[#This Row],[Store_ID]],Stores_c[[#All],[Store_ID]],Stores_c[[#All],[Store_Type]])</f>
        <v>Drive-Thru</v>
      </c>
    </row>
    <row r="373" spans="1:33" x14ac:dyDescent="0.25">
      <c r="A373">
        <v>9854</v>
      </c>
      <c r="B373" s="1">
        <v>45701</v>
      </c>
      <c r="C373" s="2">
        <v>0.22956018518518517</v>
      </c>
      <c r="D373">
        <v>1835</v>
      </c>
      <c r="E373">
        <v>206</v>
      </c>
      <c r="F373">
        <v>550</v>
      </c>
      <c r="G373">
        <v>325</v>
      </c>
      <c r="H373">
        <v>1</v>
      </c>
      <c r="I373">
        <v>246</v>
      </c>
      <c r="J373">
        <v>5</v>
      </c>
      <c r="K373">
        <v>12.3</v>
      </c>
      <c r="L373">
        <v>253.3</v>
      </c>
      <c r="M373" t="s">
        <v>19</v>
      </c>
      <c r="N373" t="s">
        <v>21</v>
      </c>
      <c r="O373">
        <v>18</v>
      </c>
      <c r="P373">
        <v>4</v>
      </c>
      <c r="Q373" t="s">
        <v>3877</v>
      </c>
      <c r="R373">
        <v>503</v>
      </c>
      <c r="S373" s="3">
        <v>0.05</v>
      </c>
      <c r="T373" s="6">
        <v>105.70000000000002</v>
      </c>
      <c r="U373" t="s">
        <v>6338</v>
      </c>
      <c r="V373">
        <v>2025</v>
      </c>
      <c r="W373" t="s">
        <v>6333</v>
      </c>
      <c r="X373" t="str">
        <f>_xlfn.XLOOKUP(Orders_C[[#This Row],[Product_ID]],Products_C[Product_ID],Products_C[Product_Name])</f>
        <v>Veg Burger</v>
      </c>
      <c r="Y373" t="str">
        <f>_xlfn.XLOOKUP(Orders_C[[#This Row],[Product_ID]],Products_C[Product_ID],Products_C[Category])</f>
        <v>Chicken</v>
      </c>
      <c r="Z373" t="str">
        <f>_xlfn.XLOOKUP(Orders_C[[#This Row],[Store_ID]],Stores_c[Store_ID],Stores_c[City])</f>
        <v>West Matthew</v>
      </c>
      <c r="AA373" t="str">
        <f>_xlfn.XLOOKUP(Orders_C[[#This Row],[Customer_ID]],Customers_c[Customer_ID],Customers_c[Customer_Name])</f>
        <v>Daniel Mendez</v>
      </c>
      <c r="AB373" s="6">
        <f>Orders_C[[#This Row],[Quantity]]*Orders_C[[#This Row],[Unit_Price]]*(1-Orders_C[[#This Row],[Discount %]])+Orders_C[[#This Row],[Tax]]</f>
        <v>246</v>
      </c>
      <c r="AC373" s="9">
        <f>(Orders_C[[#This Row],[Unit_Price]]*Orders_C[[#This Row],[Quantity]])-Orders_C[[#This Row],[Discount]]+Orders_C[[#This Row],[Tax]]</f>
        <v>253.3</v>
      </c>
      <c r="AD373" t="str">
        <f>IF(COUNTIF(Orders_C[[#All],[Customer_ID]],Orders_C[[#This Row],[Customer_ID]])&gt;1,"Repeat","New")</f>
        <v>Repeat</v>
      </c>
      <c r="AE373" t="str" cm="1">
        <f t="array" ref="AE373">_xlfn.XLOOKUP(Orders_C[[#This Row],[Store_ID]],Stores_c[[#All],[Store_ID]],Stores_c[[#All],[City]])</f>
        <v>West Matthew</v>
      </c>
      <c r="AF373" t="str" cm="1">
        <f t="array" ref="AF373">_xlfn.XLOOKUP(Orders_C[[#This Row],[Store_ID]],Stores_c[[#All],[Store_ID]],Stores_c[[#All],[Manager_Name]])</f>
        <v>Miguel Kidd</v>
      </c>
      <c r="AG373" t="str" cm="1">
        <f t="array" ref="AG373">_xlfn.XLOOKUP(Orders_C[[#This Row],[Store_ID]],Stores_c[[#All],[Store_ID]],Stores_c[[#All],[Store_Type]])</f>
        <v>Drive-Thru</v>
      </c>
    </row>
    <row r="374" spans="1:33" x14ac:dyDescent="0.25">
      <c r="A374">
        <v>7081</v>
      </c>
      <c r="B374" s="1">
        <v>46039</v>
      </c>
      <c r="C374" s="2">
        <v>0.18807870370370369</v>
      </c>
      <c r="D374">
        <v>1486</v>
      </c>
      <c r="E374">
        <v>211</v>
      </c>
      <c r="F374">
        <v>423</v>
      </c>
      <c r="G374">
        <v>326</v>
      </c>
      <c r="H374">
        <v>1</v>
      </c>
      <c r="I374">
        <v>269</v>
      </c>
      <c r="J374">
        <v>15</v>
      </c>
      <c r="K374">
        <v>13.45</v>
      </c>
      <c r="L374">
        <v>267.45</v>
      </c>
      <c r="M374" t="s">
        <v>18</v>
      </c>
      <c r="N374" t="s">
        <v>21</v>
      </c>
      <c r="O374">
        <v>16</v>
      </c>
      <c r="P374">
        <v>5</v>
      </c>
      <c r="Q374" t="s">
        <v>1104</v>
      </c>
      <c r="R374">
        <v>505</v>
      </c>
      <c r="S374" s="3">
        <v>0.15</v>
      </c>
      <c r="T374" s="6">
        <v>106.04999999999998</v>
      </c>
      <c r="U374" t="s">
        <v>6330</v>
      </c>
      <c r="V374">
        <v>2026</v>
      </c>
      <c r="W374" t="s">
        <v>6333</v>
      </c>
      <c r="X374" t="str">
        <f>_xlfn.XLOOKUP(Orders_C[[#This Row],[Product_ID]],Products_C[Product_ID],Products_C[Product_Name])</f>
        <v>Rice Bowl</v>
      </c>
      <c r="Y374" t="str">
        <f>_xlfn.XLOOKUP(Orders_C[[#This Row],[Product_ID]],Products_C[Product_ID],Products_C[Category])</f>
        <v>Burger</v>
      </c>
      <c r="Z374" t="str">
        <f>_xlfn.XLOOKUP(Orders_C[[#This Row],[Store_ID]],Stores_c[Store_ID],Stores_c[City])</f>
        <v>North Robertstad</v>
      </c>
      <c r="AA374" t="str">
        <f>_xlfn.XLOOKUP(Orders_C[[#This Row],[Customer_ID]],Customers_c[Customer_ID],Customers_c[Customer_Name])</f>
        <v>Mary Russell</v>
      </c>
      <c r="AB374" s="6">
        <f>Orders_C[[#This Row],[Quantity]]*Orders_C[[#This Row],[Unit_Price]]*(1-Orders_C[[#This Row],[Discount %]])+Orders_C[[#This Row],[Tax]]</f>
        <v>242.1</v>
      </c>
      <c r="AC374" s="9">
        <f>(Orders_C[[#This Row],[Unit_Price]]*Orders_C[[#This Row],[Quantity]])-Orders_C[[#This Row],[Discount]]+Orders_C[[#This Row],[Tax]]</f>
        <v>267.45</v>
      </c>
      <c r="AD374" t="str">
        <f>IF(COUNTIF(Orders_C[[#All],[Customer_ID]],Orders_C[[#This Row],[Customer_ID]])&gt;1,"Repeat","New")</f>
        <v>Repeat</v>
      </c>
      <c r="AE374" t="str" cm="1">
        <f t="array" ref="AE374">_xlfn.XLOOKUP(Orders_C[[#This Row],[Store_ID]],Stores_c[[#All],[Store_ID]],Stores_c[[#All],[City]])</f>
        <v>North Robertstad</v>
      </c>
      <c r="AF374" t="str" cm="1">
        <f t="array" ref="AF374">_xlfn.XLOOKUP(Orders_C[[#This Row],[Store_ID]],Stores_c[[#All],[Store_ID]],Stores_c[[#All],[Manager_Name]])</f>
        <v>Mary Lewis</v>
      </c>
      <c r="AG374" t="str" cm="1">
        <f t="array" ref="AG374">_xlfn.XLOOKUP(Orders_C[[#This Row],[Store_ID]],Stores_c[[#All],[Store_ID]],Stores_c[[#All],[Store_Type]])</f>
        <v>Street</v>
      </c>
    </row>
    <row r="375" spans="1:33" x14ac:dyDescent="0.25">
      <c r="A375">
        <v>6360</v>
      </c>
      <c r="B375" s="1">
        <v>45856</v>
      </c>
      <c r="C375" s="2">
        <v>0.66357638888888892</v>
      </c>
      <c r="D375">
        <v>1444</v>
      </c>
      <c r="E375">
        <v>211</v>
      </c>
      <c r="F375">
        <v>424</v>
      </c>
      <c r="G375">
        <v>334</v>
      </c>
      <c r="H375">
        <v>1</v>
      </c>
      <c r="I375">
        <v>236</v>
      </c>
      <c r="J375">
        <v>0</v>
      </c>
      <c r="K375">
        <v>11.8</v>
      </c>
      <c r="L375">
        <v>247.8</v>
      </c>
      <c r="M375" t="s">
        <v>20</v>
      </c>
      <c r="N375" t="s">
        <v>23</v>
      </c>
      <c r="O375">
        <v>11</v>
      </c>
      <c r="P375">
        <v>3</v>
      </c>
      <c r="Q375" t="s">
        <v>383</v>
      </c>
      <c r="R375">
        <v>508</v>
      </c>
      <c r="S375" s="3">
        <v>0</v>
      </c>
      <c r="T375" s="6">
        <v>106.20000000000002</v>
      </c>
      <c r="U375" t="s">
        <v>6341</v>
      </c>
      <c r="V375">
        <v>2025</v>
      </c>
      <c r="W375" t="s">
        <v>6333</v>
      </c>
      <c r="X375" t="str">
        <f>_xlfn.XLOOKUP(Orders_C[[#This Row],[Product_ID]],Products_C[Product_ID],Products_C[Product_Name])</f>
        <v>Krushers</v>
      </c>
      <c r="Y375" t="str">
        <f>_xlfn.XLOOKUP(Orders_C[[#This Row],[Product_ID]],Products_C[Product_ID],Products_C[Category])</f>
        <v>Dessert</v>
      </c>
      <c r="Z375" t="str">
        <f>_xlfn.XLOOKUP(Orders_C[[#This Row],[Store_ID]],Stores_c[Store_ID],Stores_c[City])</f>
        <v>North Robertstad</v>
      </c>
      <c r="AA375" t="str">
        <f>_xlfn.XLOOKUP(Orders_C[[#This Row],[Customer_ID]],Customers_c[Customer_ID],Customers_c[Customer_Name])</f>
        <v>Heather Santos</v>
      </c>
      <c r="AB375" s="6">
        <f>Orders_C[[#This Row],[Quantity]]*Orders_C[[#This Row],[Unit_Price]]*(1-Orders_C[[#This Row],[Discount %]])+Orders_C[[#This Row],[Tax]]</f>
        <v>247.8</v>
      </c>
      <c r="AC375" s="9">
        <f>(Orders_C[[#This Row],[Unit_Price]]*Orders_C[[#This Row],[Quantity]])-Orders_C[[#This Row],[Discount]]+Orders_C[[#This Row],[Tax]]</f>
        <v>247.8</v>
      </c>
      <c r="AD375" t="str">
        <f>IF(COUNTIF(Orders_C[[#All],[Customer_ID]],Orders_C[[#This Row],[Customer_ID]])&gt;1,"Repeat","New")</f>
        <v>Repeat</v>
      </c>
      <c r="AE375" t="str" cm="1">
        <f t="array" ref="AE375">_xlfn.XLOOKUP(Orders_C[[#This Row],[Store_ID]],Stores_c[[#All],[Store_ID]],Stores_c[[#All],[City]])</f>
        <v>North Robertstad</v>
      </c>
      <c r="AF375" t="str" cm="1">
        <f t="array" ref="AF375">_xlfn.XLOOKUP(Orders_C[[#This Row],[Store_ID]],Stores_c[[#All],[Store_ID]],Stores_c[[#All],[Manager_Name]])</f>
        <v>Mary Lewis</v>
      </c>
      <c r="AG375" t="str" cm="1">
        <f t="array" ref="AG375">_xlfn.XLOOKUP(Orders_C[[#This Row],[Store_ID]],Stores_c[[#All],[Store_ID]],Stores_c[[#All],[Store_Type]])</f>
        <v>Street</v>
      </c>
    </row>
    <row r="376" spans="1:33" x14ac:dyDescent="0.25">
      <c r="A376">
        <v>8228</v>
      </c>
      <c r="B376" s="1">
        <v>45737</v>
      </c>
      <c r="C376" s="2">
        <v>5.921296296296296E-2</v>
      </c>
      <c r="D376">
        <v>1330</v>
      </c>
      <c r="E376">
        <v>203</v>
      </c>
      <c r="F376">
        <v>475</v>
      </c>
      <c r="G376">
        <v>325</v>
      </c>
      <c r="H376">
        <v>1</v>
      </c>
      <c r="I376">
        <v>236</v>
      </c>
      <c r="J376">
        <v>0</v>
      </c>
      <c r="K376">
        <v>11.8</v>
      </c>
      <c r="L376">
        <v>247.8</v>
      </c>
      <c r="M376" t="s">
        <v>20</v>
      </c>
      <c r="N376" t="s">
        <v>22</v>
      </c>
      <c r="O376">
        <v>26</v>
      </c>
      <c r="P376">
        <v>1</v>
      </c>
      <c r="Q376" t="s">
        <v>2251</v>
      </c>
      <c r="R376">
        <v>501</v>
      </c>
      <c r="S376" s="3">
        <v>0</v>
      </c>
      <c r="T376" s="6">
        <v>106.20000000000002</v>
      </c>
      <c r="U376" t="s">
        <v>6334</v>
      </c>
      <c r="V376">
        <v>2025</v>
      </c>
      <c r="W376" t="s">
        <v>6329</v>
      </c>
      <c r="X376" t="str">
        <f>_xlfn.XLOOKUP(Orders_C[[#This Row],[Product_ID]],Products_C[Product_ID],Products_C[Product_Name])</f>
        <v>Veg Burger</v>
      </c>
      <c r="Y376" t="str">
        <f>_xlfn.XLOOKUP(Orders_C[[#This Row],[Product_ID]],Products_C[Product_ID],Products_C[Category])</f>
        <v>Chicken</v>
      </c>
      <c r="Z376" t="str">
        <f>_xlfn.XLOOKUP(Orders_C[[#This Row],[Store_ID]],Stores_c[Store_ID],Stores_c[City])</f>
        <v>Lake Williammouth</v>
      </c>
      <c r="AA376" t="str">
        <f>_xlfn.XLOOKUP(Orders_C[[#This Row],[Customer_ID]],Customers_c[Customer_ID],Customers_c[Customer_Name])</f>
        <v>Jessica Smith</v>
      </c>
      <c r="AB376" s="6">
        <f>Orders_C[[#This Row],[Quantity]]*Orders_C[[#This Row],[Unit_Price]]*(1-Orders_C[[#This Row],[Discount %]])+Orders_C[[#This Row],[Tax]]</f>
        <v>247.8</v>
      </c>
      <c r="AC376" s="9">
        <f>(Orders_C[[#This Row],[Unit_Price]]*Orders_C[[#This Row],[Quantity]])-Orders_C[[#This Row],[Discount]]+Orders_C[[#This Row],[Tax]]</f>
        <v>247.8</v>
      </c>
      <c r="AD376" t="str">
        <f>IF(COUNTIF(Orders_C[[#All],[Customer_ID]],Orders_C[[#This Row],[Customer_ID]])&gt;1,"Repeat","New")</f>
        <v>Repeat</v>
      </c>
      <c r="AE376" t="str" cm="1">
        <f t="array" ref="AE376">_xlfn.XLOOKUP(Orders_C[[#This Row],[Store_ID]],Stores_c[[#All],[Store_ID]],Stores_c[[#All],[City]])</f>
        <v>Lake Williammouth</v>
      </c>
      <c r="AF376" t="str" cm="1">
        <f t="array" ref="AF376">_xlfn.XLOOKUP(Orders_C[[#This Row],[Store_ID]],Stores_c[[#All],[Store_ID]],Stores_c[[#All],[Manager_Name]])</f>
        <v>Stephanie Dominguez</v>
      </c>
      <c r="AG376" t="str" cm="1">
        <f t="array" ref="AG376">_xlfn.XLOOKUP(Orders_C[[#This Row],[Store_ID]],Stores_c[[#All],[Store_ID]],Stores_c[[#All],[Store_Type]])</f>
        <v>Drive-Thru</v>
      </c>
    </row>
    <row r="377" spans="1:33" x14ac:dyDescent="0.25">
      <c r="A377">
        <v>8682</v>
      </c>
      <c r="B377" s="1">
        <v>45822</v>
      </c>
      <c r="C377" s="2">
        <v>0.87519675925925922</v>
      </c>
      <c r="D377">
        <v>1664</v>
      </c>
      <c r="E377">
        <v>207</v>
      </c>
      <c r="F377">
        <v>435</v>
      </c>
      <c r="G377">
        <v>319</v>
      </c>
      <c r="H377">
        <v>1</v>
      </c>
      <c r="I377">
        <v>236</v>
      </c>
      <c r="J377">
        <v>0</v>
      </c>
      <c r="K377">
        <v>11.8</v>
      </c>
      <c r="L377">
        <v>247.8</v>
      </c>
      <c r="M377" t="s">
        <v>18</v>
      </c>
      <c r="N377" t="s">
        <v>21</v>
      </c>
      <c r="O377">
        <v>29</v>
      </c>
      <c r="P377">
        <v>5</v>
      </c>
      <c r="Q377" t="s">
        <v>2705</v>
      </c>
      <c r="R377">
        <v>503</v>
      </c>
      <c r="S377" s="3">
        <v>0</v>
      </c>
      <c r="T377" s="6">
        <v>106.20000000000002</v>
      </c>
      <c r="U377" t="s">
        <v>6340</v>
      </c>
      <c r="V377">
        <v>2025</v>
      </c>
      <c r="W377" t="s">
        <v>6329</v>
      </c>
      <c r="X377" t="str">
        <f>_xlfn.XLOOKUP(Orders_C[[#This Row],[Product_ID]],Products_C[Product_ID],Products_C[Product_Name])</f>
        <v>Chocolate Lava Cake</v>
      </c>
      <c r="Y377" t="str">
        <f>_xlfn.XLOOKUP(Orders_C[[#This Row],[Product_ID]],Products_C[Product_ID],Products_C[Category])</f>
        <v>Beverage</v>
      </c>
      <c r="Z377" t="str">
        <f>_xlfn.XLOOKUP(Orders_C[[#This Row],[Store_ID]],Stores_c[Store_ID],Stores_c[City])</f>
        <v>Christineton</v>
      </c>
      <c r="AA377" t="str">
        <f>_xlfn.XLOOKUP(Orders_C[[#This Row],[Customer_ID]],Customers_c[Customer_ID],Customers_c[Customer_Name])</f>
        <v>Tyler Herrera</v>
      </c>
      <c r="AB377" s="6">
        <f>Orders_C[[#This Row],[Quantity]]*Orders_C[[#This Row],[Unit_Price]]*(1-Orders_C[[#This Row],[Discount %]])+Orders_C[[#This Row],[Tax]]</f>
        <v>247.8</v>
      </c>
      <c r="AC377" s="9">
        <f>(Orders_C[[#This Row],[Unit_Price]]*Orders_C[[#This Row],[Quantity]])-Orders_C[[#This Row],[Discount]]+Orders_C[[#This Row],[Tax]]</f>
        <v>247.8</v>
      </c>
      <c r="AD377" t="str">
        <f>IF(COUNTIF(Orders_C[[#All],[Customer_ID]],Orders_C[[#This Row],[Customer_ID]])&gt;1,"Repeat","New")</f>
        <v>Repeat</v>
      </c>
      <c r="AE377" t="str" cm="1">
        <f t="array" ref="AE377">_xlfn.XLOOKUP(Orders_C[[#This Row],[Store_ID]],Stores_c[[#All],[Store_ID]],Stores_c[[#All],[City]])</f>
        <v>Christineton</v>
      </c>
      <c r="AF377" t="str" cm="1">
        <f t="array" ref="AF377">_xlfn.XLOOKUP(Orders_C[[#This Row],[Store_ID]],Stores_c[[#All],[Store_ID]],Stores_c[[#All],[Manager_Name]])</f>
        <v>Dr. William Hubbard MD</v>
      </c>
      <c r="AG377" t="str" cm="1">
        <f t="array" ref="AG377">_xlfn.XLOOKUP(Orders_C[[#This Row],[Store_ID]],Stores_c[[#All],[Store_ID]],Stores_c[[#All],[Store_Type]])</f>
        <v>Street</v>
      </c>
    </row>
    <row r="378" spans="1:33" x14ac:dyDescent="0.25">
      <c r="A378">
        <v>8746</v>
      </c>
      <c r="B378" s="1">
        <v>45753</v>
      </c>
      <c r="C378" s="2">
        <v>0.6035300925925926</v>
      </c>
      <c r="D378">
        <v>1074</v>
      </c>
      <c r="E378">
        <v>201</v>
      </c>
      <c r="F378">
        <v>523</v>
      </c>
      <c r="G378">
        <v>316</v>
      </c>
      <c r="H378">
        <v>1</v>
      </c>
      <c r="I378">
        <v>236</v>
      </c>
      <c r="J378">
        <v>0</v>
      </c>
      <c r="K378">
        <v>11.8</v>
      </c>
      <c r="L378">
        <v>247.8</v>
      </c>
      <c r="M378" t="s">
        <v>20</v>
      </c>
      <c r="N378" t="s">
        <v>23</v>
      </c>
      <c r="O378">
        <v>40</v>
      </c>
      <c r="P378">
        <v>3</v>
      </c>
      <c r="Q378" t="s">
        <v>2769</v>
      </c>
      <c r="R378">
        <v>502</v>
      </c>
      <c r="S378" s="3">
        <v>0</v>
      </c>
      <c r="T378" s="6">
        <v>106.20000000000002</v>
      </c>
      <c r="U378" t="s">
        <v>6337</v>
      </c>
      <c r="V378">
        <v>2025</v>
      </c>
      <c r="W378" t="s">
        <v>6329</v>
      </c>
      <c r="X378" t="str">
        <f>_xlfn.XLOOKUP(Orders_C[[#This Row],[Product_ID]],Products_C[Product_ID],Products_C[Product_Name])</f>
        <v>Popcorn Chicken</v>
      </c>
      <c r="Y378" t="str">
        <f>_xlfn.XLOOKUP(Orders_C[[#This Row],[Product_ID]],Products_C[Product_ID],Products_C[Category])</f>
        <v>Dessert</v>
      </c>
      <c r="Z378" t="str">
        <f>_xlfn.XLOOKUP(Orders_C[[#This Row],[Store_ID]],Stores_c[Store_ID],Stores_c[City])</f>
        <v>Lake Nicholasburgh</v>
      </c>
      <c r="AA378" t="str">
        <f>_xlfn.XLOOKUP(Orders_C[[#This Row],[Customer_ID]],Customers_c[Customer_ID],Customers_c[Customer_Name])</f>
        <v>Carrie Walker</v>
      </c>
      <c r="AB378" s="6">
        <f>Orders_C[[#This Row],[Quantity]]*Orders_C[[#This Row],[Unit_Price]]*(1-Orders_C[[#This Row],[Discount %]])+Orders_C[[#This Row],[Tax]]</f>
        <v>247.8</v>
      </c>
      <c r="AC378" s="9">
        <f>(Orders_C[[#This Row],[Unit_Price]]*Orders_C[[#This Row],[Quantity]])-Orders_C[[#This Row],[Discount]]+Orders_C[[#This Row],[Tax]]</f>
        <v>247.8</v>
      </c>
      <c r="AD378" t="str">
        <f>IF(COUNTIF(Orders_C[[#All],[Customer_ID]],Orders_C[[#This Row],[Customer_ID]])&gt;1,"Repeat","New")</f>
        <v>Repeat</v>
      </c>
      <c r="AE378" t="str" cm="1">
        <f t="array" ref="AE378">_xlfn.XLOOKUP(Orders_C[[#This Row],[Store_ID]],Stores_c[[#All],[Store_ID]],Stores_c[[#All],[City]])</f>
        <v>Lake Nicholasburgh</v>
      </c>
      <c r="AF378" t="str" cm="1">
        <f t="array" ref="AF378">_xlfn.XLOOKUP(Orders_C[[#This Row],[Store_ID]],Stores_c[[#All],[Store_ID]],Stores_c[[#All],[Manager_Name]])</f>
        <v>Maurice Garcia</v>
      </c>
      <c r="AG378" t="str" cm="1">
        <f t="array" ref="AG378">_xlfn.XLOOKUP(Orders_C[[#This Row],[Store_ID]],Stores_c[[#All],[Store_ID]],Stores_c[[#All],[Store_Type]])</f>
        <v>Mall</v>
      </c>
    </row>
    <row r="379" spans="1:33" x14ac:dyDescent="0.25">
      <c r="A379">
        <v>9493</v>
      </c>
      <c r="B379" s="1">
        <v>45750</v>
      </c>
      <c r="C379" s="2">
        <v>0.70925925925925926</v>
      </c>
      <c r="D379">
        <v>1010</v>
      </c>
      <c r="E379">
        <v>206</v>
      </c>
      <c r="F379">
        <v>502</v>
      </c>
      <c r="G379">
        <v>324</v>
      </c>
      <c r="H379">
        <v>1</v>
      </c>
      <c r="I379">
        <v>236</v>
      </c>
      <c r="J379">
        <v>0</v>
      </c>
      <c r="K379">
        <v>11.8</v>
      </c>
      <c r="L379">
        <v>247.8</v>
      </c>
      <c r="M379" t="s">
        <v>20</v>
      </c>
      <c r="N379" t="s">
        <v>23</v>
      </c>
      <c r="O379">
        <v>22</v>
      </c>
      <c r="P379">
        <v>4</v>
      </c>
      <c r="Q379" t="s">
        <v>3516</v>
      </c>
      <c r="R379">
        <v>501</v>
      </c>
      <c r="S379" s="3">
        <v>0</v>
      </c>
      <c r="T379" s="6">
        <v>106.20000000000002</v>
      </c>
      <c r="U379" t="s">
        <v>6337</v>
      </c>
      <c r="V379">
        <v>2025</v>
      </c>
      <c r="W379" t="s">
        <v>6329</v>
      </c>
      <c r="X379" t="str">
        <f>_xlfn.XLOOKUP(Orders_C[[#This Row],[Product_ID]],Products_C[Product_ID],Products_C[Product_Name])</f>
        <v>Krushers</v>
      </c>
      <c r="Y379" t="str">
        <f>_xlfn.XLOOKUP(Orders_C[[#This Row],[Product_ID]],Products_C[Product_ID],Products_C[Category])</f>
        <v>Dessert</v>
      </c>
      <c r="Z379" t="str">
        <f>_xlfn.XLOOKUP(Orders_C[[#This Row],[Store_ID]],Stores_c[Store_ID],Stores_c[City])</f>
        <v>West Matthew</v>
      </c>
      <c r="AA379" t="str">
        <f>_xlfn.XLOOKUP(Orders_C[[#This Row],[Customer_ID]],Customers_c[Customer_ID],Customers_c[Customer_Name])</f>
        <v>Patricia Smith</v>
      </c>
      <c r="AB379" s="6">
        <f>Orders_C[[#This Row],[Quantity]]*Orders_C[[#This Row],[Unit_Price]]*(1-Orders_C[[#This Row],[Discount %]])+Orders_C[[#This Row],[Tax]]</f>
        <v>247.8</v>
      </c>
      <c r="AC379" s="9">
        <f>(Orders_C[[#This Row],[Unit_Price]]*Orders_C[[#This Row],[Quantity]])-Orders_C[[#This Row],[Discount]]+Orders_C[[#This Row],[Tax]]</f>
        <v>247.8</v>
      </c>
      <c r="AD379" t="str">
        <f>IF(COUNTIF(Orders_C[[#All],[Customer_ID]],Orders_C[[#This Row],[Customer_ID]])&gt;1,"Repeat","New")</f>
        <v>Repeat</v>
      </c>
      <c r="AE379" t="str" cm="1">
        <f t="array" ref="AE379">_xlfn.XLOOKUP(Orders_C[[#This Row],[Store_ID]],Stores_c[[#All],[Store_ID]],Stores_c[[#All],[City]])</f>
        <v>West Matthew</v>
      </c>
      <c r="AF379" t="str" cm="1">
        <f t="array" ref="AF379">_xlfn.XLOOKUP(Orders_C[[#This Row],[Store_ID]],Stores_c[[#All],[Store_ID]],Stores_c[[#All],[Manager_Name]])</f>
        <v>Miguel Kidd</v>
      </c>
      <c r="AG379" t="str" cm="1">
        <f t="array" ref="AG379">_xlfn.XLOOKUP(Orders_C[[#This Row],[Store_ID]],Stores_c[[#All],[Store_ID]],Stores_c[[#All],[Store_Type]])</f>
        <v>Drive-Thru</v>
      </c>
    </row>
    <row r="380" spans="1:33" x14ac:dyDescent="0.25">
      <c r="A380">
        <v>9878</v>
      </c>
      <c r="B380" s="1">
        <v>45716</v>
      </c>
      <c r="C380" s="2">
        <v>0.29233796296296294</v>
      </c>
      <c r="D380">
        <v>1768</v>
      </c>
      <c r="E380">
        <v>204</v>
      </c>
      <c r="F380">
        <v>461</v>
      </c>
      <c r="G380">
        <v>335</v>
      </c>
      <c r="H380">
        <v>1</v>
      </c>
      <c r="I380">
        <v>236</v>
      </c>
      <c r="J380">
        <v>0</v>
      </c>
      <c r="K380">
        <v>11.8</v>
      </c>
      <c r="L380">
        <v>247.8</v>
      </c>
      <c r="M380" t="s">
        <v>18</v>
      </c>
      <c r="N380" t="s">
        <v>22</v>
      </c>
      <c r="O380">
        <v>27</v>
      </c>
      <c r="P380">
        <v>1</v>
      </c>
      <c r="Q380" t="s">
        <v>3901</v>
      </c>
      <c r="R380">
        <v>508</v>
      </c>
      <c r="S380" s="3">
        <v>0</v>
      </c>
      <c r="T380" s="6">
        <v>106.20000000000002</v>
      </c>
      <c r="U380" t="s">
        <v>6338</v>
      </c>
      <c r="V380">
        <v>2025</v>
      </c>
      <c r="W380" t="s">
        <v>6329</v>
      </c>
      <c r="X380" t="str">
        <f>_xlfn.XLOOKUP(Orders_C[[#This Row],[Product_ID]],Products_C[Product_ID],Products_C[Product_Name])</f>
        <v>Krushers</v>
      </c>
      <c r="Y380" t="str">
        <f>_xlfn.XLOOKUP(Orders_C[[#This Row],[Product_ID]],Products_C[Product_ID],Products_C[Category])</f>
        <v>Chicken</v>
      </c>
      <c r="Z380" t="str">
        <f>_xlfn.XLOOKUP(Orders_C[[#This Row],[Store_ID]],Stores_c[Store_ID],Stores_c[City])</f>
        <v>New Robertfurt</v>
      </c>
      <c r="AA380" t="str">
        <f>_xlfn.XLOOKUP(Orders_C[[#This Row],[Customer_ID]],Customers_c[Customer_ID],Customers_c[Customer_Name])</f>
        <v>Joseph Ward</v>
      </c>
      <c r="AB380" s="6">
        <f>Orders_C[[#This Row],[Quantity]]*Orders_C[[#This Row],[Unit_Price]]*(1-Orders_C[[#This Row],[Discount %]])+Orders_C[[#This Row],[Tax]]</f>
        <v>247.8</v>
      </c>
      <c r="AC380" s="9">
        <f>(Orders_C[[#This Row],[Unit_Price]]*Orders_C[[#This Row],[Quantity]])-Orders_C[[#This Row],[Discount]]+Orders_C[[#This Row],[Tax]]</f>
        <v>247.8</v>
      </c>
      <c r="AD380" t="str">
        <f>IF(COUNTIF(Orders_C[[#All],[Customer_ID]],Orders_C[[#This Row],[Customer_ID]])&gt;1,"Repeat","New")</f>
        <v>Repeat</v>
      </c>
      <c r="AE380" t="str" cm="1">
        <f t="array" ref="AE380">_xlfn.XLOOKUP(Orders_C[[#This Row],[Store_ID]],Stores_c[[#All],[Store_ID]],Stores_c[[#All],[City]])</f>
        <v>New Robertfurt</v>
      </c>
      <c r="AF380" t="str" cm="1">
        <f t="array" ref="AF380">_xlfn.XLOOKUP(Orders_C[[#This Row],[Store_ID]],Stores_c[[#All],[Store_ID]],Stores_c[[#All],[Manager_Name]])</f>
        <v>Tiffany Gomez</v>
      </c>
      <c r="AG380" t="str" cm="1">
        <f t="array" ref="AG380">_xlfn.XLOOKUP(Orders_C[[#This Row],[Store_ID]],Stores_c[[#All],[Store_ID]],Stores_c[[#All],[Store_Type]])</f>
        <v>Street</v>
      </c>
    </row>
    <row r="381" spans="1:33" x14ac:dyDescent="0.25">
      <c r="A381">
        <v>10164</v>
      </c>
      <c r="B381" s="1">
        <v>45895</v>
      </c>
      <c r="C381" s="2">
        <v>0.60226851851851848</v>
      </c>
      <c r="D381">
        <v>1403</v>
      </c>
      <c r="E381">
        <v>211</v>
      </c>
      <c r="F381">
        <v>521</v>
      </c>
      <c r="G381">
        <v>319</v>
      </c>
      <c r="H381">
        <v>1</v>
      </c>
      <c r="I381">
        <v>236</v>
      </c>
      <c r="J381">
        <v>0</v>
      </c>
      <c r="K381">
        <v>11.8</v>
      </c>
      <c r="L381">
        <v>247.8</v>
      </c>
      <c r="M381" t="s">
        <v>18</v>
      </c>
      <c r="N381" t="s">
        <v>23</v>
      </c>
      <c r="O381">
        <v>23</v>
      </c>
      <c r="P381">
        <v>1</v>
      </c>
      <c r="Q381" t="s">
        <v>4187</v>
      </c>
      <c r="R381">
        <v>507</v>
      </c>
      <c r="S381" s="3">
        <v>0</v>
      </c>
      <c r="T381" s="6">
        <v>106.20000000000002</v>
      </c>
      <c r="U381" t="s">
        <v>6342</v>
      </c>
      <c r="V381">
        <v>2025</v>
      </c>
      <c r="W381" t="s">
        <v>6329</v>
      </c>
      <c r="X381" t="str">
        <f>_xlfn.XLOOKUP(Orders_C[[#This Row],[Product_ID]],Products_C[Product_ID],Products_C[Product_Name])</f>
        <v>Chocolate Lava Cake</v>
      </c>
      <c r="Y381" t="str">
        <f>_xlfn.XLOOKUP(Orders_C[[#This Row],[Product_ID]],Products_C[Product_ID],Products_C[Category])</f>
        <v>Beverage</v>
      </c>
      <c r="Z381" t="str">
        <f>_xlfn.XLOOKUP(Orders_C[[#This Row],[Store_ID]],Stores_c[Store_ID],Stores_c[City])</f>
        <v>North Robertstad</v>
      </c>
      <c r="AA381" t="str">
        <f>_xlfn.XLOOKUP(Orders_C[[#This Row],[Customer_ID]],Customers_c[Customer_ID],Customers_c[Customer_Name])</f>
        <v>Joshua Mason</v>
      </c>
      <c r="AB381" s="6">
        <f>Orders_C[[#This Row],[Quantity]]*Orders_C[[#This Row],[Unit_Price]]*(1-Orders_C[[#This Row],[Discount %]])+Orders_C[[#This Row],[Tax]]</f>
        <v>247.8</v>
      </c>
      <c r="AC381" s="9">
        <f>(Orders_C[[#This Row],[Unit_Price]]*Orders_C[[#This Row],[Quantity]])-Orders_C[[#This Row],[Discount]]+Orders_C[[#This Row],[Tax]]</f>
        <v>247.8</v>
      </c>
      <c r="AD381" t="str">
        <f>IF(COUNTIF(Orders_C[[#All],[Customer_ID]],Orders_C[[#This Row],[Customer_ID]])&gt;1,"Repeat","New")</f>
        <v>Repeat</v>
      </c>
      <c r="AE381" t="str" cm="1">
        <f t="array" ref="AE381">_xlfn.XLOOKUP(Orders_C[[#This Row],[Store_ID]],Stores_c[[#All],[Store_ID]],Stores_c[[#All],[City]])</f>
        <v>North Robertstad</v>
      </c>
      <c r="AF381" t="str" cm="1">
        <f t="array" ref="AF381">_xlfn.XLOOKUP(Orders_C[[#This Row],[Store_ID]],Stores_c[[#All],[Store_ID]],Stores_c[[#All],[Manager_Name]])</f>
        <v>Mary Lewis</v>
      </c>
      <c r="AG381" t="str" cm="1">
        <f t="array" ref="AG381">_xlfn.XLOOKUP(Orders_C[[#This Row],[Store_ID]],Stores_c[[#All],[Store_ID]],Stores_c[[#All],[Store_Type]])</f>
        <v>Street</v>
      </c>
    </row>
    <row r="382" spans="1:33" x14ac:dyDescent="0.25">
      <c r="A382">
        <v>9877</v>
      </c>
      <c r="B382" s="1">
        <v>46009</v>
      </c>
      <c r="C382" s="2">
        <v>0.25575231481481481</v>
      </c>
      <c r="D382">
        <v>1095</v>
      </c>
      <c r="E382">
        <v>210</v>
      </c>
      <c r="F382">
        <v>479</v>
      </c>
      <c r="G382">
        <v>338</v>
      </c>
      <c r="H382">
        <v>1</v>
      </c>
      <c r="I382">
        <v>259</v>
      </c>
      <c r="J382">
        <v>10</v>
      </c>
      <c r="K382">
        <v>12.95</v>
      </c>
      <c r="L382">
        <v>261.95</v>
      </c>
      <c r="M382" t="s">
        <v>20</v>
      </c>
      <c r="N382" t="s">
        <v>23</v>
      </c>
      <c r="O382">
        <v>16</v>
      </c>
      <c r="P382">
        <v>3</v>
      </c>
      <c r="Q382" t="s">
        <v>3900</v>
      </c>
      <c r="R382">
        <v>502</v>
      </c>
      <c r="S382" s="3">
        <v>0.1</v>
      </c>
      <c r="T382" s="6">
        <v>106.54999999999998</v>
      </c>
      <c r="U382" t="s">
        <v>6328</v>
      </c>
      <c r="V382">
        <v>2025</v>
      </c>
      <c r="W382" t="s">
        <v>6333</v>
      </c>
      <c r="X382" t="str">
        <f>_xlfn.XLOOKUP(Orders_C[[#This Row],[Product_ID]],Products_C[Product_ID],Products_C[Product_Name])</f>
        <v>Chicken Wings</v>
      </c>
      <c r="Y382" t="str">
        <f>_xlfn.XLOOKUP(Orders_C[[#This Row],[Product_ID]],Products_C[Product_ID],Products_C[Category])</f>
        <v>Burger</v>
      </c>
      <c r="Z382" t="str">
        <f>_xlfn.XLOOKUP(Orders_C[[#This Row],[Store_ID]],Stores_c[Store_ID],Stores_c[City])</f>
        <v>East William</v>
      </c>
      <c r="AA382" t="str">
        <f>_xlfn.XLOOKUP(Orders_C[[#This Row],[Customer_ID]],Customers_c[Customer_ID],Customers_c[Customer_Name])</f>
        <v>Rebecca Dean</v>
      </c>
      <c r="AB382" s="6">
        <f>Orders_C[[#This Row],[Quantity]]*Orders_C[[#This Row],[Unit_Price]]*(1-Orders_C[[#This Row],[Discount %]])+Orders_C[[#This Row],[Tax]]</f>
        <v>246.04999999999998</v>
      </c>
      <c r="AC382" s="9">
        <f>(Orders_C[[#This Row],[Unit_Price]]*Orders_C[[#This Row],[Quantity]])-Orders_C[[#This Row],[Discount]]+Orders_C[[#This Row],[Tax]]</f>
        <v>261.95</v>
      </c>
      <c r="AD382" t="str">
        <f>IF(COUNTIF(Orders_C[[#All],[Customer_ID]],Orders_C[[#This Row],[Customer_ID]])&gt;1,"Repeat","New")</f>
        <v>Repeat</v>
      </c>
      <c r="AE382" t="str" cm="1">
        <f t="array" ref="AE382">_xlfn.XLOOKUP(Orders_C[[#This Row],[Store_ID]],Stores_c[[#All],[Store_ID]],Stores_c[[#All],[City]])</f>
        <v>East William</v>
      </c>
      <c r="AF382" t="str" cm="1">
        <f t="array" ref="AF382">_xlfn.XLOOKUP(Orders_C[[#This Row],[Store_ID]],Stores_c[[#All],[Store_ID]],Stores_c[[#All],[Manager_Name]])</f>
        <v>Victoria Butler</v>
      </c>
      <c r="AG382" t="str" cm="1">
        <f t="array" ref="AG382">_xlfn.XLOOKUP(Orders_C[[#This Row],[Store_ID]],Stores_c[[#All],[Store_ID]],Stores_c[[#All],[Store_Type]])</f>
        <v>Drive-Thru</v>
      </c>
    </row>
    <row r="383" spans="1:33" x14ac:dyDescent="0.25">
      <c r="A383">
        <v>9135</v>
      </c>
      <c r="B383" s="1">
        <v>45845</v>
      </c>
      <c r="C383" s="2">
        <v>0.79016203703703702</v>
      </c>
      <c r="D383">
        <v>1347</v>
      </c>
      <c r="E383">
        <v>208</v>
      </c>
      <c r="F383">
        <v>442</v>
      </c>
      <c r="G383">
        <v>322</v>
      </c>
      <c r="H383">
        <v>1</v>
      </c>
      <c r="I383">
        <v>237</v>
      </c>
      <c r="J383">
        <v>0</v>
      </c>
      <c r="K383">
        <v>11.85</v>
      </c>
      <c r="L383">
        <v>248.85</v>
      </c>
      <c r="M383" t="s">
        <v>20</v>
      </c>
      <c r="N383" t="s">
        <v>21</v>
      </c>
      <c r="O383">
        <v>31</v>
      </c>
      <c r="P383">
        <v>2</v>
      </c>
      <c r="Q383" t="s">
        <v>3158</v>
      </c>
      <c r="R383">
        <v>501</v>
      </c>
      <c r="S383" s="3">
        <v>0</v>
      </c>
      <c r="T383" s="6">
        <v>106.65</v>
      </c>
      <c r="U383" t="s">
        <v>6341</v>
      </c>
      <c r="V383">
        <v>2025</v>
      </c>
      <c r="W383" t="s">
        <v>6329</v>
      </c>
      <c r="X383" t="str">
        <f>_xlfn.XLOOKUP(Orders_C[[#This Row],[Product_ID]],Products_C[Product_ID],Products_C[Product_Name])</f>
        <v>Veg Burger</v>
      </c>
      <c r="Y383" t="str">
        <f>_xlfn.XLOOKUP(Orders_C[[#This Row],[Product_ID]],Products_C[Product_ID],Products_C[Category])</f>
        <v>Burger</v>
      </c>
      <c r="Z383" t="str">
        <f>_xlfn.XLOOKUP(Orders_C[[#This Row],[Store_ID]],Stores_c[Store_ID],Stores_c[City])</f>
        <v>Tracyview</v>
      </c>
      <c r="AA383" t="str">
        <f>_xlfn.XLOOKUP(Orders_C[[#This Row],[Customer_ID]],Customers_c[Customer_ID],Customers_c[Customer_Name])</f>
        <v>Jordan Lewis</v>
      </c>
      <c r="AB383" s="6">
        <f>Orders_C[[#This Row],[Quantity]]*Orders_C[[#This Row],[Unit_Price]]*(1-Orders_C[[#This Row],[Discount %]])+Orders_C[[#This Row],[Tax]]</f>
        <v>248.85</v>
      </c>
      <c r="AC383" s="9">
        <f>(Orders_C[[#This Row],[Unit_Price]]*Orders_C[[#This Row],[Quantity]])-Orders_C[[#This Row],[Discount]]+Orders_C[[#This Row],[Tax]]</f>
        <v>248.85</v>
      </c>
      <c r="AD383" t="str">
        <f>IF(COUNTIF(Orders_C[[#All],[Customer_ID]],Orders_C[[#This Row],[Customer_ID]])&gt;1,"Repeat","New")</f>
        <v>Repeat</v>
      </c>
      <c r="AE383" t="str" cm="1">
        <f t="array" ref="AE383">_xlfn.XLOOKUP(Orders_C[[#This Row],[Store_ID]],Stores_c[[#All],[Store_ID]],Stores_c[[#All],[City]])</f>
        <v>Tracyview</v>
      </c>
      <c r="AF383" t="str" cm="1">
        <f t="array" ref="AF383">_xlfn.XLOOKUP(Orders_C[[#This Row],[Store_ID]],Stores_c[[#All],[Store_ID]],Stores_c[[#All],[Manager_Name]])</f>
        <v>Jeremiah Lee</v>
      </c>
      <c r="AG383" t="str" cm="1">
        <f t="array" ref="AG383">_xlfn.XLOOKUP(Orders_C[[#This Row],[Store_ID]],Stores_c[[#All],[Store_ID]],Stores_c[[#All],[Store_Type]])</f>
        <v>Mall</v>
      </c>
    </row>
    <row r="384" spans="1:33" x14ac:dyDescent="0.25">
      <c r="A384">
        <v>6996</v>
      </c>
      <c r="B384" s="1">
        <v>45848</v>
      </c>
      <c r="C384" s="2">
        <v>0.32567129629629632</v>
      </c>
      <c r="D384">
        <v>1224</v>
      </c>
      <c r="E384">
        <v>216</v>
      </c>
      <c r="F384">
        <v>417</v>
      </c>
      <c r="G384">
        <v>312</v>
      </c>
      <c r="H384">
        <v>1</v>
      </c>
      <c r="I384">
        <v>271</v>
      </c>
      <c r="J384">
        <v>15</v>
      </c>
      <c r="K384">
        <v>13.55</v>
      </c>
      <c r="L384">
        <v>269.55</v>
      </c>
      <c r="M384" t="s">
        <v>19</v>
      </c>
      <c r="N384" t="s">
        <v>21</v>
      </c>
      <c r="O384">
        <v>15</v>
      </c>
      <c r="P384">
        <v>1</v>
      </c>
      <c r="Q384" t="s">
        <v>1019</v>
      </c>
      <c r="R384">
        <v>508</v>
      </c>
      <c r="S384" s="3">
        <v>0.15</v>
      </c>
      <c r="T384" s="6">
        <v>106.95000000000002</v>
      </c>
      <c r="U384" t="s">
        <v>6341</v>
      </c>
      <c r="V384">
        <v>2025</v>
      </c>
      <c r="W384" t="s">
        <v>6333</v>
      </c>
      <c r="X384" t="str">
        <f>_xlfn.XLOOKUP(Orders_C[[#This Row],[Product_ID]],Products_C[Product_ID],Products_C[Product_Name])</f>
        <v>Veg Burger</v>
      </c>
      <c r="Y384" t="str">
        <f>_xlfn.XLOOKUP(Orders_C[[#This Row],[Product_ID]],Products_C[Product_ID],Products_C[Category])</f>
        <v>Burger</v>
      </c>
      <c r="Z384" t="str">
        <f>_xlfn.XLOOKUP(Orders_C[[#This Row],[Store_ID]],Stores_c[Store_ID],Stores_c[City])</f>
        <v>Garciaview</v>
      </c>
      <c r="AA384" t="str">
        <f>_xlfn.XLOOKUP(Orders_C[[#This Row],[Customer_ID]],Customers_c[Customer_ID],Customers_c[Customer_Name])</f>
        <v>Nathaniel Franco</v>
      </c>
      <c r="AB384" s="6">
        <f>Orders_C[[#This Row],[Quantity]]*Orders_C[[#This Row],[Unit_Price]]*(1-Orders_C[[#This Row],[Discount %]])+Orders_C[[#This Row],[Tax]]</f>
        <v>243.9</v>
      </c>
      <c r="AC384" s="9">
        <f>(Orders_C[[#This Row],[Unit_Price]]*Orders_C[[#This Row],[Quantity]])-Orders_C[[#This Row],[Discount]]+Orders_C[[#This Row],[Tax]]</f>
        <v>269.55</v>
      </c>
      <c r="AD384" t="str">
        <f>IF(COUNTIF(Orders_C[[#All],[Customer_ID]],Orders_C[[#This Row],[Customer_ID]])&gt;1,"Repeat","New")</f>
        <v>Repeat</v>
      </c>
      <c r="AE384" t="str" cm="1">
        <f t="array" ref="AE384">_xlfn.XLOOKUP(Orders_C[[#This Row],[Store_ID]],Stores_c[[#All],[Store_ID]],Stores_c[[#All],[City]])</f>
        <v>Garciaview</v>
      </c>
      <c r="AF384" t="str" cm="1">
        <f t="array" ref="AF384">_xlfn.XLOOKUP(Orders_C[[#This Row],[Store_ID]],Stores_c[[#All],[Store_ID]],Stores_c[[#All],[Manager_Name]])</f>
        <v>Karina Washington</v>
      </c>
      <c r="AG384" t="str" cm="1">
        <f t="array" ref="AG384">_xlfn.XLOOKUP(Orders_C[[#This Row],[Store_ID]],Stores_c[[#All],[Store_ID]],Stores_c[[#All],[Store_Type]])</f>
        <v>Drive-Thru</v>
      </c>
    </row>
    <row r="385" spans="1:33" x14ac:dyDescent="0.25">
      <c r="A385">
        <v>8234</v>
      </c>
      <c r="B385" s="1">
        <v>46021</v>
      </c>
      <c r="C385" s="2">
        <v>0.39481481481481484</v>
      </c>
      <c r="D385">
        <v>1320</v>
      </c>
      <c r="E385">
        <v>224</v>
      </c>
      <c r="F385">
        <v>445</v>
      </c>
      <c r="G385">
        <v>316</v>
      </c>
      <c r="H385">
        <v>1</v>
      </c>
      <c r="I385">
        <v>238</v>
      </c>
      <c r="J385">
        <v>0</v>
      </c>
      <c r="K385">
        <v>11.9</v>
      </c>
      <c r="L385">
        <v>249.9</v>
      </c>
      <c r="M385" t="s">
        <v>18</v>
      </c>
      <c r="N385" t="s">
        <v>23</v>
      </c>
      <c r="O385">
        <v>30</v>
      </c>
      <c r="P385">
        <v>3</v>
      </c>
      <c r="Q385" t="s">
        <v>2257</v>
      </c>
      <c r="R385">
        <v>507</v>
      </c>
      <c r="S385" s="3">
        <v>0</v>
      </c>
      <c r="T385" s="6">
        <v>107.10000000000002</v>
      </c>
      <c r="U385" t="s">
        <v>6328</v>
      </c>
      <c r="V385">
        <v>2025</v>
      </c>
      <c r="W385" t="s">
        <v>6329</v>
      </c>
      <c r="X385" t="str">
        <f>_xlfn.XLOOKUP(Orders_C[[#This Row],[Product_ID]],Products_C[Product_ID],Products_C[Product_Name])</f>
        <v>Popcorn Chicken</v>
      </c>
      <c r="Y385" t="str">
        <f>_xlfn.XLOOKUP(Orders_C[[#This Row],[Product_ID]],Products_C[Product_ID],Products_C[Category])</f>
        <v>Dessert</v>
      </c>
      <c r="Z385" t="str">
        <f>_xlfn.XLOOKUP(Orders_C[[#This Row],[Store_ID]],Stores_c[Store_ID],Stores_c[City])</f>
        <v>Valdezton</v>
      </c>
      <c r="AA385" t="str">
        <f>_xlfn.XLOOKUP(Orders_C[[#This Row],[Customer_ID]],Customers_c[Customer_ID],Customers_c[Customer_Name])</f>
        <v>Dawn Mueller</v>
      </c>
      <c r="AB385" s="6">
        <f>Orders_C[[#This Row],[Quantity]]*Orders_C[[#This Row],[Unit_Price]]*(1-Orders_C[[#This Row],[Discount %]])+Orders_C[[#This Row],[Tax]]</f>
        <v>249.9</v>
      </c>
      <c r="AC385" s="9">
        <f>(Orders_C[[#This Row],[Unit_Price]]*Orders_C[[#This Row],[Quantity]])-Orders_C[[#This Row],[Discount]]+Orders_C[[#This Row],[Tax]]</f>
        <v>249.9</v>
      </c>
      <c r="AD385" t="str">
        <f>IF(COUNTIF(Orders_C[[#All],[Customer_ID]],Orders_C[[#This Row],[Customer_ID]])&gt;1,"Repeat","New")</f>
        <v>Repeat</v>
      </c>
      <c r="AE385" t="str" cm="1">
        <f t="array" ref="AE385">_xlfn.XLOOKUP(Orders_C[[#This Row],[Store_ID]],Stores_c[[#All],[Store_ID]],Stores_c[[#All],[City]])</f>
        <v>Valdezton</v>
      </c>
      <c r="AF385" t="str" cm="1">
        <f t="array" ref="AF385">_xlfn.XLOOKUP(Orders_C[[#This Row],[Store_ID]],Stores_c[[#All],[Store_ID]],Stores_c[[#All],[Manager_Name]])</f>
        <v>John Rodriguez</v>
      </c>
      <c r="AG385" t="str" cm="1">
        <f t="array" ref="AG385">_xlfn.XLOOKUP(Orders_C[[#This Row],[Store_ID]],Stores_c[[#All],[Store_ID]],Stores_c[[#All],[Store_Type]])</f>
        <v>Street</v>
      </c>
    </row>
    <row r="386" spans="1:33" x14ac:dyDescent="0.25">
      <c r="A386">
        <v>6021</v>
      </c>
      <c r="B386" s="1">
        <v>45790</v>
      </c>
      <c r="C386" s="2">
        <v>0.18634259259259259</v>
      </c>
      <c r="D386">
        <v>1455</v>
      </c>
      <c r="E386">
        <v>207</v>
      </c>
      <c r="F386">
        <v>544</v>
      </c>
      <c r="G386">
        <v>309</v>
      </c>
      <c r="H386">
        <v>1</v>
      </c>
      <c r="I386">
        <v>239</v>
      </c>
      <c r="J386">
        <v>0</v>
      </c>
      <c r="K386">
        <v>11.95</v>
      </c>
      <c r="L386">
        <v>250.95</v>
      </c>
      <c r="M386" t="s">
        <v>20</v>
      </c>
      <c r="N386" t="s">
        <v>22</v>
      </c>
      <c r="O386">
        <v>26</v>
      </c>
      <c r="P386">
        <v>5</v>
      </c>
      <c r="Q386" t="s">
        <v>44</v>
      </c>
      <c r="R386">
        <v>504</v>
      </c>
      <c r="S386" s="3">
        <v>0</v>
      </c>
      <c r="T386" s="6">
        <v>107.54999999999998</v>
      </c>
      <c r="U386" t="s">
        <v>6339</v>
      </c>
      <c r="V386">
        <v>2025</v>
      </c>
      <c r="W386" t="s">
        <v>6329</v>
      </c>
      <c r="X386" t="str">
        <f>_xlfn.XLOOKUP(Orders_C[[#This Row],[Product_ID]],Products_C[Product_ID],Products_C[Product_Name])</f>
        <v>Chicken Bucket</v>
      </c>
      <c r="Y386" t="str">
        <f>_xlfn.XLOOKUP(Orders_C[[#This Row],[Product_ID]],Products_C[Product_ID],Products_C[Category])</f>
        <v>Dessert</v>
      </c>
      <c r="Z386" t="str">
        <f>_xlfn.XLOOKUP(Orders_C[[#This Row],[Store_ID]],Stores_c[Store_ID],Stores_c[City])</f>
        <v>Christineton</v>
      </c>
      <c r="AA386" t="str">
        <f>_xlfn.XLOOKUP(Orders_C[[#This Row],[Customer_ID]],Customers_c[Customer_ID],Customers_c[Customer_Name])</f>
        <v>John White</v>
      </c>
      <c r="AB386" s="6">
        <f>Orders_C[[#This Row],[Quantity]]*Orders_C[[#This Row],[Unit_Price]]*(1-Orders_C[[#This Row],[Discount %]])+Orders_C[[#This Row],[Tax]]</f>
        <v>250.95</v>
      </c>
      <c r="AC386" s="9">
        <f>(Orders_C[[#This Row],[Unit_Price]]*Orders_C[[#This Row],[Quantity]])-Orders_C[[#This Row],[Discount]]+Orders_C[[#This Row],[Tax]]</f>
        <v>250.95</v>
      </c>
      <c r="AD386" t="str">
        <f>IF(COUNTIF(Orders_C[[#All],[Customer_ID]],Orders_C[[#This Row],[Customer_ID]])&gt;1,"Repeat","New")</f>
        <v>Repeat</v>
      </c>
      <c r="AE386" t="str" cm="1">
        <f t="array" ref="AE386">_xlfn.XLOOKUP(Orders_C[[#This Row],[Store_ID]],Stores_c[[#All],[Store_ID]],Stores_c[[#All],[City]])</f>
        <v>Christineton</v>
      </c>
      <c r="AF386" t="str" cm="1">
        <f t="array" ref="AF386">_xlfn.XLOOKUP(Orders_C[[#This Row],[Store_ID]],Stores_c[[#All],[Store_ID]],Stores_c[[#All],[Manager_Name]])</f>
        <v>Dr. William Hubbard MD</v>
      </c>
      <c r="AG386" t="str" cm="1">
        <f t="array" ref="AG386">_xlfn.XLOOKUP(Orders_C[[#This Row],[Store_ID]],Stores_c[[#All],[Store_ID]],Stores_c[[#All],[Store_Type]])</f>
        <v>Street</v>
      </c>
    </row>
    <row r="387" spans="1:33" x14ac:dyDescent="0.25">
      <c r="A387">
        <v>8373</v>
      </c>
      <c r="B387" s="1">
        <v>46003</v>
      </c>
      <c r="C387" s="2">
        <v>0.7018402777777778</v>
      </c>
      <c r="D387">
        <v>1055</v>
      </c>
      <c r="E387">
        <v>209</v>
      </c>
      <c r="F387">
        <v>545</v>
      </c>
      <c r="G387">
        <v>336</v>
      </c>
      <c r="H387">
        <v>1</v>
      </c>
      <c r="I387">
        <v>239</v>
      </c>
      <c r="J387">
        <v>0</v>
      </c>
      <c r="K387">
        <v>11.95</v>
      </c>
      <c r="L387">
        <v>250.95</v>
      </c>
      <c r="M387" t="s">
        <v>19</v>
      </c>
      <c r="N387" t="s">
        <v>21</v>
      </c>
      <c r="O387">
        <v>19</v>
      </c>
      <c r="P387">
        <v>1</v>
      </c>
      <c r="Q387" t="s">
        <v>2396</v>
      </c>
      <c r="R387">
        <v>502</v>
      </c>
      <c r="S387" s="3">
        <v>0</v>
      </c>
      <c r="T387" s="6">
        <v>107.54999999999998</v>
      </c>
      <c r="U387" t="s">
        <v>6328</v>
      </c>
      <c r="V387">
        <v>2025</v>
      </c>
      <c r="W387" t="s">
        <v>6333</v>
      </c>
      <c r="X387" t="str">
        <f>_xlfn.XLOOKUP(Orders_C[[#This Row],[Product_ID]],Products_C[Product_ID],Products_C[Product_Name])</f>
        <v>Chicken Bucket</v>
      </c>
      <c r="Y387" t="str">
        <f>_xlfn.XLOOKUP(Orders_C[[#This Row],[Product_ID]],Products_C[Product_ID],Products_C[Category])</f>
        <v>Dessert</v>
      </c>
      <c r="Z387" t="str">
        <f>_xlfn.XLOOKUP(Orders_C[[#This Row],[Store_ID]],Stores_c[Store_ID],Stores_c[City])</f>
        <v>Reidberg</v>
      </c>
      <c r="AA387" t="str">
        <f>_xlfn.XLOOKUP(Orders_C[[#This Row],[Customer_ID]],Customers_c[Customer_ID],Customers_c[Customer_Name])</f>
        <v>Mary Pennington</v>
      </c>
      <c r="AB387" s="6">
        <f>Orders_C[[#This Row],[Quantity]]*Orders_C[[#This Row],[Unit_Price]]*(1-Orders_C[[#This Row],[Discount %]])+Orders_C[[#This Row],[Tax]]</f>
        <v>250.95</v>
      </c>
      <c r="AC387" s="9">
        <f>(Orders_C[[#This Row],[Unit_Price]]*Orders_C[[#This Row],[Quantity]])-Orders_C[[#This Row],[Discount]]+Orders_C[[#This Row],[Tax]]</f>
        <v>250.95</v>
      </c>
      <c r="AD387" t="str">
        <f>IF(COUNTIF(Orders_C[[#All],[Customer_ID]],Orders_C[[#This Row],[Customer_ID]])&gt;1,"Repeat","New")</f>
        <v>Repeat</v>
      </c>
      <c r="AE387" t="str" cm="1">
        <f t="array" ref="AE387">_xlfn.XLOOKUP(Orders_C[[#This Row],[Store_ID]],Stores_c[[#All],[Store_ID]],Stores_c[[#All],[City]])</f>
        <v>Reidberg</v>
      </c>
      <c r="AF387" t="str" cm="1">
        <f t="array" ref="AF387">_xlfn.XLOOKUP(Orders_C[[#This Row],[Store_ID]],Stores_c[[#All],[Store_ID]],Stores_c[[#All],[Manager_Name]])</f>
        <v>Jeffrey Horn</v>
      </c>
      <c r="AG387" t="str" cm="1">
        <f t="array" ref="AG387">_xlfn.XLOOKUP(Orders_C[[#This Row],[Store_ID]],Stores_c[[#All],[Store_ID]],Stores_c[[#All],[Store_Type]])</f>
        <v>Drive-Thru</v>
      </c>
    </row>
    <row r="388" spans="1:33" x14ac:dyDescent="0.25">
      <c r="A388">
        <v>10153</v>
      </c>
      <c r="B388" s="1">
        <v>45810</v>
      </c>
      <c r="C388" s="2">
        <v>0.73879629629629628</v>
      </c>
      <c r="D388">
        <v>1762</v>
      </c>
      <c r="E388">
        <v>206</v>
      </c>
      <c r="F388">
        <v>529</v>
      </c>
      <c r="G388">
        <v>325</v>
      </c>
      <c r="H388">
        <v>1</v>
      </c>
      <c r="I388">
        <v>239</v>
      </c>
      <c r="J388">
        <v>0</v>
      </c>
      <c r="K388">
        <v>11.95</v>
      </c>
      <c r="L388">
        <v>250.95</v>
      </c>
      <c r="M388" t="s">
        <v>18</v>
      </c>
      <c r="N388" t="s">
        <v>23</v>
      </c>
      <c r="O388">
        <v>34</v>
      </c>
      <c r="P388">
        <v>4</v>
      </c>
      <c r="Q388" t="s">
        <v>4176</v>
      </c>
      <c r="R388">
        <v>503</v>
      </c>
      <c r="S388" s="3">
        <v>0</v>
      </c>
      <c r="T388" s="6">
        <v>107.54999999999998</v>
      </c>
      <c r="U388" t="s">
        <v>6340</v>
      </c>
      <c r="V388">
        <v>2025</v>
      </c>
      <c r="W388" t="s">
        <v>6329</v>
      </c>
      <c r="X388" t="str">
        <f>_xlfn.XLOOKUP(Orders_C[[#This Row],[Product_ID]],Products_C[Product_ID],Products_C[Product_Name])</f>
        <v>Veg Burger</v>
      </c>
      <c r="Y388" t="str">
        <f>_xlfn.XLOOKUP(Orders_C[[#This Row],[Product_ID]],Products_C[Product_ID],Products_C[Category])</f>
        <v>Chicken</v>
      </c>
      <c r="Z388" t="str">
        <f>_xlfn.XLOOKUP(Orders_C[[#This Row],[Store_ID]],Stores_c[Store_ID],Stores_c[City])</f>
        <v>West Matthew</v>
      </c>
      <c r="AA388" t="str">
        <f>_xlfn.XLOOKUP(Orders_C[[#This Row],[Customer_ID]],Customers_c[Customer_ID],Customers_c[Customer_Name])</f>
        <v>Donna Brennan</v>
      </c>
      <c r="AB388" s="6">
        <f>Orders_C[[#This Row],[Quantity]]*Orders_C[[#This Row],[Unit_Price]]*(1-Orders_C[[#This Row],[Discount %]])+Orders_C[[#This Row],[Tax]]</f>
        <v>250.95</v>
      </c>
      <c r="AC388" s="9">
        <f>(Orders_C[[#This Row],[Unit_Price]]*Orders_C[[#This Row],[Quantity]])-Orders_C[[#This Row],[Discount]]+Orders_C[[#This Row],[Tax]]</f>
        <v>250.95</v>
      </c>
      <c r="AD388" t="str">
        <f>IF(COUNTIF(Orders_C[[#All],[Customer_ID]],Orders_C[[#This Row],[Customer_ID]])&gt;1,"Repeat","New")</f>
        <v>Repeat</v>
      </c>
      <c r="AE388" t="str" cm="1">
        <f t="array" ref="AE388">_xlfn.XLOOKUP(Orders_C[[#This Row],[Store_ID]],Stores_c[[#All],[Store_ID]],Stores_c[[#All],[City]])</f>
        <v>West Matthew</v>
      </c>
      <c r="AF388" t="str" cm="1">
        <f t="array" ref="AF388">_xlfn.XLOOKUP(Orders_C[[#This Row],[Store_ID]],Stores_c[[#All],[Store_ID]],Stores_c[[#All],[Manager_Name]])</f>
        <v>Miguel Kidd</v>
      </c>
      <c r="AG388" t="str" cm="1">
        <f t="array" ref="AG388">_xlfn.XLOOKUP(Orders_C[[#This Row],[Store_ID]],Stores_c[[#All],[Store_ID]],Stores_c[[#All],[Store_Type]])</f>
        <v>Drive-Thru</v>
      </c>
    </row>
    <row r="389" spans="1:33" x14ac:dyDescent="0.25">
      <c r="A389">
        <v>8127</v>
      </c>
      <c r="B389" s="1">
        <v>45843</v>
      </c>
      <c r="C389" s="2">
        <v>9.2106481481481484E-2</v>
      </c>
      <c r="D389">
        <v>1495</v>
      </c>
      <c r="E389">
        <v>211</v>
      </c>
      <c r="F389">
        <v>498</v>
      </c>
      <c r="G389">
        <v>329</v>
      </c>
      <c r="H389">
        <v>1</v>
      </c>
      <c r="I389">
        <v>273</v>
      </c>
      <c r="J389">
        <v>15</v>
      </c>
      <c r="K389">
        <v>13.65</v>
      </c>
      <c r="L389">
        <v>271.64999999999998</v>
      </c>
      <c r="M389" t="s">
        <v>20</v>
      </c>
      <c r="N389" t="s">
        <v>23</v>
      </c>
      <c r="O389">
        <v>13</v>
      </c>
      <c r="P389">
        <v>1</v>
      </c>
      <c r="Q389" t="s">
        <v>2150</v>
      </c>
      <c r="R389">
        <v>502</v>
      </c>
      <c r="S389" s="3">
        <v>0.15</v>
      </c>
      <c r="T389" s="6">
        <v>107.85</v>
      </c>
      <c r="U389" t="s">
        <v>6341</v>
      </c>
      <c r="V389">
        <v>2025</v>
      </c>
      <c r="W389" t="s">
        <v>6333</v>
      </c>
      <c r="X389" t="str">
        <f>_xlfn.XLOOKUP(Orders_C[[#This Row],[Product_ID]],Products_C[Product_ID],Products_C[Product_Name])</f>
        <v>Rice Bowl</v>
      </c>
      <c r="Y389" t="str">
        <f>_xlfn.XLOOKUP(Orders_C[[#This Row],[Product_ID]],Products_C[Product_ID],Products_C[Category])</f>
        <v>Dessert</v>
      </c>
      <c r="Z389" t="str">
        <f>_xlfn.XLOOKUP(Orders_C[[#This Row],[Store_ID]],Stores_c[Store_ID],Stores_c[City])</f>
        <v>North Robertstad</v>
      </c>
      <c r="AA389" t="str">
        <f>_xlfn.XLOOKUP(Orders_C[[#This Row],[Customer_ID]],Customers_c[Customer_ID],Customers_c[Customer_Name])</f>
        <v>David Roach</v>
      </c>
      <c r="AB389" s="6">
        <f>Orders_C[[#This Row],[Quantity]]*Orders_C[[#This Row],[Unit_Price]]*(1-Orders_C[[#This Row],[Discount %]])+Orders_C[[#This Row],[Tax]]</f>
        <v>245.7</v>
      </c>
      <c r="AC389" s="9">
        <f>(Orders_C[[#This Row],[Unit_Price]]*Orders_C[[#This Row],[Quantity]])-Orders_C[[#This Row],[Discount]]+Orders_C[[#This Row],[Tax]]</f>
        <v>271.64999999999998</v>
      </c>
      <c r="AD389" t="str">
        <f>IF(COUNTIF(Orders_C[[#All],[Customer_ID]],Orders_C[[#This Row],[Customer_ID]])&gt;1,"Repeat","New")</f>
        <v>Repeat</v>
      </c>
      <c r="AE389" t="str" cm="1">
        <f t="array" ref="AE389">_xlfn.XLOOKUP(Orders_C[[#This Row],[Store_ID]],Stores_c[[#All],[Store_ID]],Stores_c[[#All],[City]])</f>
        <v>North Robertstad</v>
      </c>
      <c r="AF389" t="str" cm="1">
        <f t="array" ref="AF389">_xlfn.XLOOKUP(Orders_C[[#This Row],[Store_ID]],Stores_c[[#All],[Store_ID]],Stores_c[[#All],[Manager_Name]])</f>
        <v>Mary Lewis</v>
      </c>
      <c r="AG389" t="str" cm="1">
        <f t="array" ref="AG389">_xlfn.XLOOKUP(Orders_C[[#This Row],[Store_ID]],Stores_c[[#All],[Store_ID]],Stores_c[[#All],[Store_Type]])</f>
        <v>Street</v>
      </c>
    </row>
    <row r="390" spans="1:33" x14ac:dyDescent="0.25">
      <c r="A390">
        <v>9388</v>
      </c>
      <c r="B390" s="1">
        <v>45786</v>
      </c>
      <c r="C390" s="2">
        <v>0.49388888888888888</v>
      </c>
      <c r="D390">
        <v>1327</v>
      </c>
      <c r="E390">
        <v>207</v>
      </c>
      <c r="F390">
        <v>504</v>
      </c>
      <c r="G390">
        <v>314</v>
      </c>
      <c r="H390">
        <v>1</v>
      </c>
      <c r="I390">
        <v>273</v>
      </c>
      <c r="J390">
        <v>15</v>
      </c>
      <c r="K390">
        <v>13.65</v>
      </c>
      <c r="L390">
        <v>271.64999999999998</v>
      </c>
      <c r="M390" t="s">
        <v>20</v>
      </c>
      <c r="N390" t="s">
        <v>23</v>
      </c>
      <c r="O390">
        <v>54</v>
      </c>
      <c r="P390">
        <v>2</v>
      </c>
      <c r="Q390" t="s">
        <v>3411</v>
      </c>
      <c r="R390">
        <v>508</v>
      </c>
      <c r="S390" s="3">
        <v>0.15</v>
      </c>
      <c r="T390" s="6">
        <v>107.85</v>
      </c>
      <c r="U390" t="s">
        <v>6339</v>
      </c>
      <c r="V390">
        <v>2025</v>
      </c>
      <c r="W390" t="s">
        <v>6331</v>
      </c>
      <c r="X390" t="str">
        <f>_xlfn.XLOOKUP(Orders_C[[#This Row],[Product_ID]],Products_C[Product_ID],Products_C[Product_Name])</f>
        <v>Wrap</v>
      </c>
      <c r="Y390" t="str">
        <f>_xlfn.XLOOKUP(Orders_C[[#This Row],[Product_ID]],Products_C[Product_ID],Products_C[Category])</f>
        <v>Burger</v>
      </c>
      <c r="Z390" t="str">
        <f>_xlfn.XLOOKUP(Orders_C[[#This Row],[Store_ID]],Stores_c[Store_ID],Stores_c[City])</f>
        <v>Christineton</v>
      </c>
      <c r="AA390" t="str">
        <f>_xlfn.XLOOKUP(Orders_C[[#This Row],[Customer_ID]],Customers_c[Customer_ID],Customers_c[Customer_Name])</f>
        <v>James Robinson</v>
      </c>
      <c r="AB390" s="6">
        <f>Orders_C[[#This Row],[Quantity]]*Orders_C[[#This Row],[Unit_Price]]*(1-Orders_C[[#This Row],[Discount %]])+Orders_C[[#This Row],[Tax]]</f>
        <v>245.7</v>
      </c>
      <c r="AC390" s="9">
        <f>(Orders_C[[#This Row],[Unit_Price]]*Orders_C[[#This Row],[Quantity]])-Orders_C[[#This Row],[Discount]]+Orders_C[[#This Row],[Tax]]</f>
        <v>271.64999999999998</v>
      </c>
      <c r="AD390" t="str">
        <f>IF(COUNTIF(Orders_C[[#All],[Customer_ID]],Orders_C[[#This Row],[Customer_ID]])&gt;1,"Repeat","New")</f>
        <v>Repeat</v>
      </c>
      <c r="AE390" t="str" cm="1">
        <f t="array" ref="AE390">_xlfn.XLOOKUP(Orders_C[[#This Row],[Store_ID]],Stores_c[[#All],[Store_ID]],Stores_c[[#All],[City]])</f>
        <v>Christineton</v>
      </c>
      <c r="AF390" t="str" cm="1">
        <f t="array" ref="AF390">_xlfn.XLOOKUP(Orders_C[[#This Row],[Store_ID]],Stores_c[[#All],[Store_ID]],Stores_c[[#All],[Manager_Name]])</f>
        <v>Dr. William Hubbard MD</v>
      </c>
      <c r="AG390" t="str" cm="1">
        <f t="array" ref="AG390">_xlfn.XLOOKUP(Orders_C[[#This Row],[Store_ID]],Stores_c[[#All],[Store_ID]],Stores_c[[#All],[Store_Type]])</f>
        <v>Street</v>
      </c>
    </row>
    <row r="391" spans="1:33" x14ac:dyDescent="0.25">
      <c r="A391">
        <v>10212</v>
      </c>
      <c r="B391" s="1">
        <v>45905</v>
      </c>
      <c r="C391" s="2">
        <v>0.29715277777777777</v>
      </c>
      <c r="D391">
        <v>1742</v>
      </c>
      <c r="E391">
        <v>222</v>
      </c>
      <c r="F391">
        <v>520</v>
      </c>
      <c r="G391">
        <v>302</v>
      </c>
      <c r="H391">
        <v>1</v>
      </c>
      <c r="I391">
        <v>273</v>
      </c>
      <c r="J391">
        <v>15</v>
      </c>
      <c r="K391">
        <v>13.65</v>
      </c>
      <c r="L391">
        <v>271.64999999999998</v>
      </c>
      <c r="M391" t="s">
        <v>19</v>
      </c>
      <c r="N391" t="s">
        <v>23</v>
      </c>
      <c r="O391">
        <v>44</v>
      </c>
      <c r="P391">
        <v>4</v>
      </c>
      <c r="Q391" t="s">
        <v>4235</v>
      </c>
      <c r="R391">
        <v>506</v>
      </c>
      <c r="S391" s="3">
        <v>0.15</v>
      </c>
      <c r="T391" s="6">
        <v>107.85</v>
      </c>
      <c r="U391" t="s">
        <v>6335</v>
      </c>
      <c r="V391">
        <v>2025</v>
      </c>
      <c r="W391" t="s">
        <v>6331</v>
      </c>
      <c r="X391" t="str">
        <f>_xlfn.XLOOKUP(Orders_C[[#This Row],[Product_ID]],Products_C[Product_ID],Products_C[Product_Name])</f>
        <v>Chicken Wings</v>
      </c>
      <c r="Y391" t="str">
        <f>_xlfn.XLOOKUP(Orders_C[[#This Row],[Product_ID]],Products_C[Product_ID],Products_C[Category])</f>
        <v>Chicken</v>
      </c>
      <c r="Z391" t="str">
        <f>_xlfn.XLOOKUP(Orders_C[[#This Row],[Store_ID]],Stores_c[Store_ID],Stores_c[City])</f>
        <v>New Steven</v>
      </c>
      <c r="AA391" t="str">
        <f>_xlfn.XLOOKUP(Orders_C[[#This Row],[Customer_ID]],Customers_c[Customer_ID],Customers_c[Customer_Name])</f>
        <v>Austin Ramos</v>
      </c>
      <c r="AB391" s="6">
        <f>Orders_C[[#This Row],[Quantity]]*Orders_C[[#This Row],[Unit_Price]]*(1-Orders_C[[#This Row],[Discount %]])+Orders_C[[#This Row],[Tax]]</f>
        <v>245.7</v>
      </c>
      <c r="AC391" s="9">
        <f>(Orders_C[[#This Row],[Unit_Price]]*Orders_C[[#This Row],[Quantity]])-Orders_C[[#This Row],[Discount]]+Orders_C[[#This Row],[Tax]]</f>
        <v>271.64999999999998</v>
      </c>
      <c r="AD391" t="str">
        <f>IF(COUNTIF(Orders_C[[#All],[Customer_ID]],Orders_C[[#This Row],[Customer_ID]])&gt;1,"Repeat","New")</f>
        <v>Repeat</v>
      </c>
      <c r="AE391" t="str" cm="1">
        <f t="array" ref="AE391">_xlfn.XLOOKUP(Orders_C[[#This Row],[Store_ID]],Stores_c[[#All],[Store_ID]],Stores_c[[#All],[City]])</f>
        <v>New Steven</v>
      </c>
      <c r="AF391" t="str" cm="1">
        <f t="array" ref="AF391">_xlfn.XLOOKUP(Orders_C[[#This Row],[Store_ID]],Stores_c[[#All],[Store_ID]],Stores_c[[#All],[Manager_Name]])</f>
        <v>Terri Martinez</v>
      </c>
      <c r="AG391" t="str" cm="1">
        <f t="array" ref="AG391">_xlfn.XLOOKUP(Orders_C[[#This Row],[Store_ID]],Stores_c[[#All],[Store_ID]],Stores_c[[#All],[Store_Type]])</f>
        <v>Drive-Thru</v>
      </c>
    </row>
    <row r="392" spans="1:33" x14ac:dyDescent="0.25">
      <c r="A392">
        <v>8976</v>
      </c>
      <c r="B392" s="1">
        <v>45988</v>
      </c>
      <c r="C392" s="2">
        <v>0.28733796296296299</v>
      </c>
      <c r="D392">
        <v>1091</v>
      </c>
      <c r="E392">
        <v>222</v>
      </c>
      <c r="F392">
        <v>430</v>
      </c>
      <c r="G392">
        <v>310</v>
      </c>
      <c r="H392">
        <v>1</v>
      </c>
      <c r="I392">
        <v>251</v>
      </c>
      <c r="J392">
        <v>5</v>
      </c>
      <c r="K392">
        <v>12.55</v>
      </c>
      <c r="L392">
        <v>258.55</v>
      </c>
      <c r="M392" t="s">
        <v>19</v>
      </c>
      <c r="N392" t="s">
        <v>21</v>
      </c>
      <c r="O392">
        <v>40</v>
      </c>
      <c r="P392">
        <v>4</v>
      </c>
      <c r="Q392" t="s">
        <v>2999</v>
      </c>
      <c r="R392">
        <v>503</v>
      </c>
      <c r="S392" s="3">
        <v>0.05</v>
      </c>
      <c r="T392" s="6">
        <v>107.95000000000002</v>
      </c>
      <c r="U392" t="s">
        <v>6336</v>
      </c>
      <c r="V392">
        <v>2025</v>
      </c>
      <c r="W392" t="s">
        <v>6329</v>
      </c>
      <c r="X392" t="str">
        <f>_xlfn.XLOOKUP(Orders_C[[#This Row],[Product_ID]],Products_C[Product_ID],Products_C[Product_Name])</f>
        <v>Chicken Bucket</v>
      </c>
      <c r="Y392" t="str">
        <f>_xlfn.XLOOKUP(Orders_C[[#This Row],[Product_ID]],Products_C[Product_ID],Products_C[Category])</f>
        <v>Chicken</v>
      </c>
      <c r="Z392" t="str">
        <f>_xlfn.XLOOKUP(Orders_C[[#This Row],[Store_ID]],Stores_c[Store_ID],Stores_c[City])</f>
        <v>New Steven</v>
      </c>
      <c r="AA392" t="str">
        <f>_xlfn.XLOOKUP(Orders_C[[#This Row],[Customer_ID]],Customers_c[Customer_ID],Customers_c[Customer_Name])</f>
        <v>Taylor Scott</v>
      </c>
      <c r="AB392" s="6">
        <f>Orders_C[[#This Row],[Quantity]]*Orders_C[[#This Row],[Unit_Price]]*(1-Orders_C[[#This Row],[Discount %]])+Orders_C[[#This Row],[Tax]]</f>
        <v>251</v>
      </c>
      <c r="AC392" s="9">
        <f>(Orders_C[[#This Row],[Unit_Price]]*Orders_C[[#This Row],[Quantity]])-Orders_C[[#This Row],[Discount]]+Orders_C[[#This Row],[Tax]]</f>
        <v>258.55</v>
      </c>
      <c r="AD392" t="str">
        <f>IF(COUNTIF(Orders_C[[#All],[Customer_ID]],Orders_C[[#This Row],[Customer_ID]])&gt;1,"Repeat","New")</f>
        <v>Repeat</v>
      </c>
      <c r="AE392" t="str" cm="1">
        <f t="array" ref="AE392">_xlfn.XLOOKUP(Orders_C[[#This Row],[Store_ID]],Stores_c[[#All],[Store_ID]],Stores_c[[#All],[City]])</f>
        <v>New Steven</v>
      </c>
      <c r="AF392" t="str" cm="1">
        <f t="array" ref="AF392">_xlfn.XLOOKUP(Orders_C[[#This Row],[Store_ID]],Stores_c[[#All],[Store_ID]],Stores_c[[#All],[Manager_Name]])</f>
        <v>Terri Martinez</v>
      </c>
      <c r="AG392" t="str" cm="1">
        <f t="array" ref="AG392">_xlfn.XLOOKUP(Orders_C[[#This Row],[Store_ID]],Stores_c[[#All],[Store_ID]],Stores_c[[#All],[Store_Type]])</f>
        <v>Drive-Thru</v>
      </c>
    </row>
    <row r="393" spans="1:33" x14ac:dyDescent="0.25">
      <c r="A393">
        <v>9411</v>
      </c>
      <c r="B393" s="1">
        <v>45935</v>
      </c>
      <c r="C393" s="2">
        <v>0.71946759259259263</v>
      </c>
      <c r="D393">
        <v>1951</v>
      </c>
      <c r="E393">
        <v>212</v>
      </c>
      <c r="F393">
        <v>550</v>
      </c>
      <c r="G393">
        <v>322</v>
      </c>
      <c r="H393">
        <v>1</v>
      </c>
      <c r="I393">
        <v>251</v>
      </c>
      <c r="J393">
        <v>5</v>
      </c>
      <c r="K393">
        <v>12.55</v>
      </c>
      <c r="L393">
        <v>258.55</v>
      </c>
      <c r="M393" t="s">
        <v>19</v>
      </c>
      <c r="N393" t="s">
        <v>21</v>
      </c>
      <c r="O393">
        <v>10</v>
      </c>
      <c r="P393">
        <v>5</v>
      </c>
      <c r="Q393" t="s">
        <v>3434</v>
      </c>
      <c r="R393">
        <v>504</v>
      </c>
      <c r="S393" s="3">
        <v>0.05</v>
      </c>
      <c r="T393" s="6">
        <v>107.95000000000002</v>
      </c>
      <c r="U393" t="s">
        <v>6332</v>
      </c>
      <c r="V393">
        <v>2025</v>
      </c>
      <c r="W393" t="s">
        <v>6333</v>
      </c>
      <c r="X393" t="str">
        <f>_xlfn.XLOOKUP(Orders_C[[#This Row],[Product_ID]],Products_C[Product_ID],Products_C[Product_Name])</f>
        <v>Veg Burger</v>
      </c>
      <c r="Y393" t="str">
        <f>_xlfn.XLOOKUP(Orders_C[[#This Row],[Product_ID]],Products_C[Product_ID],Products_C[Category])</f>
        <v>Burger</v>
      </c>
      <c r="Z393" t="str">
        <f>_xlfn.XLOOKUP(Orders_C[[#This Row],[Store_ID]],Stores_c[Store_ID],Stores_c[City])</f>
        <v>Andrewview</v>
      </c>
      <c r="AA393" t="str">
        <f>_xlfn.XLOOKUP(Orders_C[[#This Row],[Customer_ID]],Customers_c[Customer_ID],Customers_c[Customer_Name])</f>
        <v>Cindy Adams</v>
      </c>
      <c r="AB393" s="6">
        <f>Orders_C[[#This Row],[Quantity]]*Orders_C[[#This Row],[Unit_Price]]*(1-Orders_C[[#This Row],[Discount %]])+Orders_C[[#This Row],[Tax]]</f>
        <v>251</v>
      </c>
      <c r="AC393" s="9">
        <f>(Orders_C[[#This Row],[Unit_Price]]*Orders_C[[#This Row],[Quantity]])-Orders_C[[#This Row],[Discount]]+Orders_C[[#This Row],[Tax]]</f>
        <v>258.55</v>
      </c>
      <c r="AD393" t="str">
        <f>IF(COUNTIF(Orders_C[[#All],[Customer_ID]],Orders_C[[#This Row],[Customer_ID]])&gt;1,"Repeat","New")</f>
        <v>Repeat</v>
      </c>
      <c r="AE393" t="str" cm="1">
        <f t="array" ref="AE393">_xlfn.XLOOKUP(Orders_C[[#This Row],[Store_ID]],Stores_c[[#All],[Store_ID]],Stores_c[[#All],[City]])</f>
        <v>Andrewview</v>
      </c>
      <c r="AF393" t="str" cm="1">
        <f t="array" ref="AF393">_xlfn.XLOOKUP(Orders_C[[#This Row],[Store_ID]],Stores_c[[#All],[Store_ID]],Stores_c[[#All],[Manager_Name]])</f>
        <v>Alice Sutton</v>
      </c>
      <c r="AG393" t="str" cm="1">
        <f t="array" ref="AG393">_xlfn.XLOOKUP(Orders_C[[#This Row],[Store_ID]],Stores_c[[#All],[Store_ID]],Stores_c[[#All],[Store_Type]])</f>
        <v>Mall</v>
      </c>
    </row>
    <row r="394" spans="1:33" x14ac:dyDescent="0.25">
      <c r="A394">
        <v>8584</v>
      </c>
      <c r="B394" s="1">
        <v>45836</v>
      </c>
      <c r="C394" s="2">
        <v>0.66925925925925922</v>
      </c>
      <c r="D394">
        <v>1758</v>
      </c>
      <c r="E394">
        <v>222</v>
      </c>
      <c r="F394">
        <v>401</v>
      </c>
      <c r="G394">
        <v>334</v>
      </c>
      <c r="H394">
        <v>1</v>
      </c>
      <c r="I394">
        <v>240</v>
      </c>
      <c r="J394">
        <v>0</v>
      </c>
      <c r="K394">
        <v>12</v>
      </c>
      <c r="L394">
        <v>252</v>
      </c>
      <c r="M394" t="s">
        <v>19</v>
      </c>
      <c r="N394" t="s">
        <v>23</v>
      </c>
      <c r="O394">
        <v>30</v>
      </c>
      <c r="P394">
        <v>1</v>
      </c>
      <c r="Q394" t="s">
        <v>2607</v>
      </c>
      <c r="R394">
        <v>501</v>
      </c>
      <c r="S394" s="3">
        <v>0</v>
      </c>
      <c r="T394" s="6">
        <v>108</v>
      </c>
      <c r="U394" t="s">
        <v>6340</v>
      </c>
      <c r="V394">
        <v>2025</v>
      </c>
      <c r="W394" t="s">
        <v>6329</v>
      </c>
      <c r="X394" t="str">
        <f>_xlfn.XLOOKUP(Orders_C[[#This Row],[Product_ID]],Products_C[Product_ID],Products_C[Product_Name])</f>
        <v>Krushers</v>
      </c>
      <c r="Y394" t="str">
        <f>_xlfn.XLOOKUP(Orders_C[[#This Row],[Product_ID]],Products_C[Product_ID],Products_C[Category])</f>
        <v>Dessert</v>
      </c>
      <c r="Z394" t="str">
        <f>_xlfn.XLOOKUP(Orders_C[[#This Row],[Store_ID]],Stores_c[Store_ID],Stores_c[City])</f>
        <v>New Steven</v>
      </c>
      <c r="AA394" t="str">
        <f>_xlfn.XLOOKUP(Orders_C[[#This Row],[Customer_ID]],Customers_c[Customer_ID],Customers_c[Customer_Name])</f>
        <v>Tasha Dudley</v>
      </c>
      <c r="AB394" s="6">
        <f>Orders_C[[#This Row],[Quantity]]*Orders_C[[#This Row],[Unit_Price]]*(1-Orders_C[[#This Row],[Discount %]])+Orders_C[[#This Row],[Tax]]</f>
        <v>252</v>
      </c>
      <c r="AC394" s="9">
        <f>(Orders_C[[#This Row],[Unit_Price]]*Orders_C[[#This Row],[Quantity]])-Orders_C[[#This Row],[Discount]]+Orders_C[[#This Row],[Tax]]</f>
        <v>252</v>
      </c>
      <c r="AD394" t="str">
        <f>IF(COUNTIF(Orders_C[[#All],[Customer_ID]],Orders_C[[#This Row],[Customer_ID]])&gt;1,"Repeat","New")</f>
        <v>Repeat</v>
      </c>
      <c r="AE394" t="str" cm="1">
        <f t="array" ref="AE394">_xlfn.XLOOKUP(Orders_C[[#This Row],[Store_ID]],Stores_c[[#All],[Store_ID]],Stores_c[[#All],[City]])</f>
        <v>New Steven</v>
      </c>
      <c r="AF394" t="str" cm="1">
        <f t="array" ref="AF394">_xlfn.XLOOKUP(Orders_C[[#This Row],[Store_ID]],Stores_c[[#All],[Store_ID]],Stores_c[[#All],[Manager_Name]])</f>
        <v>Terri Martinez</v>
      </c>
      <c r="AG394" t="str" cm="1">
        <f t="array" ref="AG394">_xlfn.XLOOKUP(Orders_C[[#This Row],[Store_ID]],Stores_c[[#All],[Store_ID]],Stores_c[[#All],[Store_Type]])</f>
        <v>Drive-Thru</v>
      </c>
    </row>
    <row r="395" spans="1:33" x14ac:dyDescent="0.25">
      <c r="A395">
        <v>7821</v>
      </c>
      <c r="B395" s="1">
        <v>45968</v>
      </c>
      <c r="C395" s="2">
        <v>0.41546296296296298</v>
      </c>
      <c r="D395">
        <v>1502</v>
      </c>
      <c r="E395">
        <v>222</v>
      </c>
      <c r="F395">
        <v>546</v>
      </c>
      <c r="G395">
        <v>304</v>
      </c>
      <c r="H395">
        <v>1</v>
      </c>
      <c r="I395">
        <v>274</v>
      </c>
      <c r="J395">
        <v>15</v>
      </c>
      <c r="K395">
        <v>13.7</v>
      </c>
      <c r="L395">
        <v>272.7</v>
      </c>
      <c r="M395" t="s">
        <v>19</v>
      </c>
      <c r="N395" t="s">
        <v>21</v>
      </c>
      <c r="O395">
        <v>28</v>
      </c>
      <c r="P395">
        <v>3</v>
      </c>
      <c r="Q395" t="s">
        <v>1844</v>
      </c>
      <c r="R395">
        <v>508</v>
      </c>
      <c r="S395" s="3">
        <v>0.15</v>
      </c>
      <c r="T395" s="6">
        <v>108.29999999999998</v>
      </c>
      <c r="U395" t="s">
        <v>6336</v>
      </c>
      <c r="V395">
        <v>2025</v>
      </c>
      <c r="W395" t="s">
        <v>6329</v>
      </c>
      <c r="X395" t="str">
        <f>_xlfn.XLOOKUP(Orders_C[[#This Row],[Product_ID]],Products_C[Product_ID],Products_C[Product_Name])</f>
        <v>Veg Burger</v>
      </c>
      <c r="Y395" t="str">
        <f>_xlfn.XLOOKUP(Orders_C[[#This Row],[Product_ID]],Products_C[Product_ID],Products_C[Category])</f>
        <v>Burger</v>
      </c>
      <c r="Z395" t="str">
        <f>_xlfn.XLOOKUP(Orders_C[[#This Row],[Store_ID]],Stores_c[Store_ID],Stores_c[City])</f>
        <v>New Steven</v>
      </c>
      <c r="AA395" t="str">
        <f>_xlfn.XLOOKUP(Orders_C[[#This Row],[Customer_ID]],Customers_c[Customer_ID],Customers_c[Customer_Name])</f>
        <v>Anthony Duke</v>
      </c>
      <c r="AB395" s="6">
        <f>Orders_C[[#This Row],[Quantity]]*Orders_C[[#This Row],[Unit_Price]]*(1-Orders_C[[#This Row],[Discount %]])+Orders_C[[#This Row],[Tax]]</f>
        <v>246.6</v>
      </c>
      <c r="AC395" s="9">
        <f>(Orders_C[[#This Row],[Unit_Price]]*Orders_C[[#This Row],[Quantity]])-Orders_C[[#This Row],[Discount]]+Orders_C[[#This Row],[Tax]]</f>
        <v>272.7</v>
      </c>
      <c r="AD395" t="str">
        <f>IF(COUNTIF(Orders_C[[#All],[Customer_ID]],Orders_C[[#This Row],[Customer_ID]])&gt;1,"Repeat","New")</f>
        <v>Repeat</v>
      </c>
      <c r="AE395" t="str" cm="1">
        <f t="array" ref="AE395">_xlfn.XLOOKUP(Orders_C[[#This Row],[Store_ID]],Stores_c[[#All],[Store_ID]],Stores_c[[#All],[City]])</f>
        <v>New Steven</v>
      </c>
      <c r="AF395" t="str" cm="1">
        <f t="array" ref="AF395">_xlfn.XLOOKUP(Orders_C[[#This Row],[Store_ID]],Stores_c[[#All],[Store_ID]],Stores_c[[#All],[Manager_Name]])</f>
        <v>Terri Martinez</v>
      </c>
      <c r="AG395" t="str" cm="1">
        <f t="array" ref="AG395">_xlfn.XLOOKUP(Orders_C[[#This Row],[Store_ID]],Stores_c[[#All],[Store_ID]],Stores_c[[#All],[Store_Type]])</f>
        <v>Drive-Thru</v>
      </c>
    </row>
    <row r="396" spans="1:33" x14ac:dyDescent="0.25">
      <c r="A396">
        <v>10241</v>
      </c>
      <c r="B396" s="1">
        <v>45998</v>
      </c>
      <c r="C396" s="2">
        <v>0.6490393518518518</v>
      </c>
      <c r="D396">
        <v>1316</v>
      </c>
      <c r="E396">
        <v>218</v>
      </c>
      <c r="F396">
        <v>495</v>
      </c>
      <c r="G396">
        <v>301</v>
      </c>
      <c r="H396">
        <v>1</v>
      </c>
      <c r="I396">
        <v>274</v>
      </c>
      <c r="J396">
        <v>15</v>
      </c>
      <c r="K396">
        <v>13.7</v>
      </c>
      <c r="L396">
        <v>272.7</v>
      </c>
      <c r="M396" t="s">
        <v>18</v>
      </c>
      <c r="N396" t="s">
        <v>22</v>
      </c>
      <c r="O396">
        <v>25</v>
      </c>
      <c r="P396">
        <v>1</v>
      </c>
      <c r="Q396" t="s">
        <v>4264</v>
      </c>
      <c r="R396">
        <v>503</v>
      </c>
      <c r="S396" s="3">
        <v>0.15</v>
      </c>
      <c r="T396" s="6">
        <v>108.29999999999998</v>
      </c>
      <c r="U396" t="s">
        <v>6328</v>
      </c>
      <c r="V396">
        <v>2025</v>
      </c>
      <c r="W396" t="s">
        <v>6329</v>
      </c>
      <c r="X396" t="str">
        <f>_xlfn.XLOOKUP(Orders_C[[#This Row],[Product_ID]],Products_C[Product_ID],Products_C[Product_Name])</f>
        <v>Krushers</v>
      </c>
      <c r="Y396" t="str">
        <f>_xlfn.XLOOKUP(Orders_C[[#This Row],[Product_ID]],Products_C[Product_ID],Products_C[Category])</f>
        <v>Burger</v>
      </c>
      <c r="Z396" t="str">
        <f>_xlfn.XLOOKUP(Orders_C[[#This Row],[Store_ID]],Stores_c[Store_ID],Stores_c[City])</f>
        <v>East Johnport</v>
      </c>
      <c r="AA396" t="str">
        <f>_xlfn.XLOOKUP(Orders_C[[#This Row],[Customer_ID]],Customers_c[Customer_ID],Customers_c[Customer_Name])</f>
        <v>James Waters</v>
      </c>
      <c r="AB396" s="6">
        <f>Orders_C[[#This Row],[Quantity]]*Orders_C[[#This Row],[Unit_Price]]*(1-Orders_C[[#This Row],[Discount %]])+Orders_C[[#This Row],[Tax]]</f>
        <v>246.6</v>
      </c>
      <c r="AC396" s="9">
        <f>(Orders_C[[#This Row],[Unit_Price]]*Orders_C[[#This Row],[Quantity]])-Orders_C[[#This Row],[Discount]]+Orders_C[[#This Row],[Tax]]</f>
        <v>272.7</v>
      </c>
      <c r="AD396" t="str">
        <f>IF(COUNTIF(Orders_C[[#All],[Customer_ID]],Orders_C[[#This Row],[Customer_ID]])&gt;1,"Repeat","New")</f>
        <v>Repeat</v>
      </c>
      <c r="AE396" t="str" cm="1">
        <f t="array" ref="AE396">_xlfn.XLOOKUP(Orders_C[[#This Row],[Store_ID]],Stores_c[[#All],[Store_ID]],Stores_c[[#All],[City]])</f>
        <v>East Johnport</v>
      </c>
      <c r="AF396" t="str" cm="1">
        <f t="array" ref="AF396">_xlfn.XLOOKUP(Orders_C[[#This Row],[Store_ID]],Stores_c[[#All],[Store_ID]],Stores_c[[#All],[Manager_Name]])</f>
        <v>Mr. Matthew Murillo III</v>
      </c>
      <c r="AG396" t="str" cm="1">
        <f t="array" ref="AG396">_xlfn.XLOOKUP(Orders_C[[#This Row],[Store_ID]],Stores_c[[#All],[Store_ID]],Stores_c[[#All],[Store_Type]])</f>
        <v>Street</v>
      </c>
    </row>
    <row r="397" spans="1:33" x14ac:dyDescent="0.25">
      <c r="A397">
        <v>7445</v>
      </c>
      <c r="B397" s="1">
        <v>45746</v>
      </c>
      <c r="C397" s="2">
        <v>0.26263888888888887</v>
      </c>
      <c r="D397">
        <v>1330</v>
      </c>
      <c r="E397">
        <v>225</v>
      </c>
      <c r="F397">
        <v>452</v>
      </c>
      <c r="G397">
        <v>330</v>
      </c>
      <c r="H397">
        <v>1</v>
      </c>
      <c r="I397">
        <v>263</v>
      </c>
      <c r="J397">
        <v>10</v>
      </c>
      <c r="K397">
        <v>13.15</v>
      </c>
      <c r="L397">
        <v>266.14999999999998</v>
      </c>
      <c r="M397" t="s">
        <v>18</v>
      </c>
      <c r="N397" t="s">
        <v>22</v>
      </c>
      <c r="O397">
        <v>12</v>
      </c>
      <c r="P397">
        <v>5</v>
      </c>
      <c r="Q397" t="s">
        <v>1468</v>
      </c>
      <c r="R397">
        <v>509</v>
      </c>
      <c r="S397" s="3">
        <v>0.1</v>
      </c>
      <c r="T397" s="6">
        <v>108.35</v>
      </c>
      <c r="U397" t="s">
        <v>6334</v>
      </c>
      <c r="V397">
        <v>2025</v>
      </c>
      <c r="W397" t="s">
        <v>6333</v>
      </c>
      <c r="X397" t="str">
        <f>_xlfn.XLOOKUP(Orders_C[[#This Row],[Product_ID]],Products_C[Product_ID],Products_C[Product_Name])</f>
        <v>Rice Bowl</v>
      </c>
      <c r="Y397" t="str">
        <f>_xlfn.XLOOKUP(Orders_C[[#This Row],[Product_ID]],Products_C[Product_ID],Products_C[Category])</f>
        <v>Beverage</v>
      </c>
      <c r="Z397" t="str">
        <f>_xlfn.XLOOKUP(Orders_C[[#This Row],[Store_ID]],Stores_c[Store_ID],Stores_c[City])</f>
        <v>South Peter</v>
      </c>
      <c r="AA397" t="str">
        <f>_xlfn.XLOOKUP(Orders_C[[#This Row],[Customer_ID]],Customers_c[Customer_ID],Customers_c[Customer_Name])</f>
        <v>Jessica Smith</v>
      </c>
      <c r="AB397" s="6">
        <f>Orders_C[[#This Row],[Quantity]]*Orders_C[[#This Row],[Unit_Price]]*(1-Orders_C[[#This Row],[Discount %]])+Orders_C[[#This Row],[Tax]]</f>
        <v>249.85000000000002</v>
      </c>
      <c r="AC397" s="9">
        <f>(Orders_C[[#This Row],[Unit_Price]]*Orders_C[[#This Row],[Quantity]])-Orders_C[[#This Row],[Discount]]+Orders_C[[#This Row],[Tax]]</f>
        <v>266.14999999999998</v>
      </c>
      <c r="AD397" t="str">
        <f>IF(COUNTIF(Orders_C[[#All],[Customer_ID]],Orders_C[[#This Row],[Customer_ID]])&gt;1,"Repeat","New")</f>
        <v>Repeat</v>
      </c>
      <c r="AE397" t="str" cm="1">
        <f t="array" ref="AE397">_xlfn.XLOOKUP(Orders_C[[#This Row],[Store_ID]],Stores_c[[#All],[Store_ID]],Stores_c[[#All],[City]])</f>
        <v>South Peter</v>
      </c>
      <c r="AF397" t="str" cm="1">
        <f t="array" ref="AF397">_xlfn.XLOOKUP(Orders_C[[#This Row],[Store_ID]],Stores_c[[#All],[Store_ID]],Stores_c[[#All],[Manager_Name]])</f>
        <v>Gregory Lambert</v>
      </c>
      <c r="AG397" t="str" cm="1">
        <f t="array" ref="AG397">_xlfn.XLOOKUP(Orders_C[[#This Row],[Store_ID]],Stores_c[[#All],[Store_ID]],Stores_c[[#All],[Store_Type]])</f>
        <v>Street</v>
      </c>
    </row>
    <row r="398" spans="1:33" x14ac:dyDescent="0.25">
      <c r="A398">
        <v>9424</v>
      </c>
      <c r="B398" s="1">
        <v>45775</v>
      </c>
      <c r="C398" s="2">
        <v>0.32611111111111113</v>
      </c>
      <c r="D398">
        <v>1379</v>
      </c>
      <c r="E398">
        <v>205</v>
      </c>
      <c r="F398">
        <v>513</v>
      </c>
      <c r="G398">
        <v>315</v>
      </c>
      <c r="H398">
        <v>1</v>
      </c>
      <c r="I398">
        <v>252</v>
      </c>
      <c r="J398">
        <v>5</v>
      </c>
      <c r="K398">
        <v>12.6</v>
      </c>
      <c r="L398">
        <v>259.60000000000002</v>
      </c>
      <c r="M398" t="s">
        <v>19</v>
      </c>
      <c r="N398" t="s">
        <v>21</v>
      </c>
      <c r="O398">
        <v>42</v>
      </c>
      <c r="P398">
        <v>4</v>
      </c>
      <c r="Q398" t="s">
        <v>3447</v>
      </c>
      <c r="R398">
        <v>503</v>
      </c>
      <c r="S398" s="3">
        <v>0.05</v>
      </c>
      <c r="T398" s="6">
        <v>108.40000000000003</v>
      </c>
      <c r="U398" t="s">
        <v>6337</v>
      </c>
      <c r="V398">
        <v>2025</v>
      </c>
      <c r="W398" t="s">
        <v>6331</v>
      </c>
      <c r="X398" t="str">
        <f>_xlfn.XLOOKUP(Orders_C[[#This Row],[Product_ID]],Products_C[Product_ID],Products_C[Product_Name])</f>
        <v>Popcorn Chicken</v>
      </c>
      <c r="Y398" t="str">
        <f>_xlfn.XLOOKUP(Orders_C[[#This Row],[Product_ID]],Products_C[Product_ID],Products_C[Category])</f>
        <v>Beverage</v>
      </c>
      <c r="Z398" t="str">
        <f>_xlfn.XLOOKUP(Orders_C[[#This Row],[Store_ID]],Stores_c[Store_ID],Stores_c[City])</f>
        <v>Port Jacob</v>
      </c>
      <c r="AA398" t="str">
        <f>_xlfn.XLOOKUP(Orders_C[[#This Row],[Customer_ID]],Customers_c[Customer_ID],Customers_c[Customer_Name])</f>
        <v>Katherine White</v>
      </c>
      <c r="AB398" s="6">
        <f>Orders_C[[#This Row],[Quantity]]*Orders_C[[#This Row],[Unit_Price]]*(1-Orders_C[[#This Row],[Discount %]])+Orders_C[[#This Row],[Tax]]</f>
        <v>251.99999999999997</v>
      </c>
      <c r="AC398" s="9">
        <f>(Orders_C[[#This Row],[Unit_Price]]*Orders_C[[#This Row],[Quantity]])-Orders_C[[#This Row],[Discount]]+Orders_C[[#This Row],[Tax]]</f>
        <v>259.60000000000002</v>
      </c>
      <c r="AD398" t="str">
        <f>IF(COUNTIF(Orders_C[[#All],[Customer_ID]],Orders_C[[#This Row],[Customer_ID]])&gt;1,"Repeat","New")</f>
        <v>Repeat</v>
      </c>
      <c r="AE398" t="str" cm="1">
        <f t="array" ref="AE398">_xlfn.XLOOKUP(Orders_C[[#This Row],[Store_ID]],Stores_c[[#All],[Store_ID]],Stores_c[[#All],[City]])</f>
        <v>Port Jacob</v>
      </c>
      <c r="AF398" t="str" cm="1">
        <f t="array" ref="AF398">_xlfn.XLOOKUP(Orders_C[[#This Row],[Store_ID]],Stores_c[[#All],[Store_ID]],Stores_c[[#All],[Manager_Name]])</f>
        <v>David Harris</v>
      </c>
      <c r="AG398" t="str" cm="1">
        <f t="array" ref="AG398">_xlfn.XLOOKUP(Orders_C[[#This Row],[Store_ID]],Stores_c[[#All],[Store_ID]],Stores_c[[#All],[Store_Type]])</f>
        <v>Mall</v>
      </c>
    </row>
    <row r="399" spans="1:33" x14ac:dyDescent="0.25">
      <c r="A399">
        <v>6405</v>
      </c>
      <c r="B399" s="1">
        <v>45990</v>
      </c>
      <c r="C399" s="2">
        <v>0.99688657407407411</v>
      </c>
      <c r="D399">
        <v>1217</v>
      </c>
      <c r="E399">
        <v>218</v>
      </c>
      <c r="F399">
        <v>471</v>
      </c>
      <c r="G399">
        <v>326</v>
      </c>
      <c r="H399">
        <v>1</v>
      </c>
      <c r="I399">
        <v>241</v>
      </c>
      <c r="J399">
        <v>0</v>
      </c>
      <c r="K399">
        <v>12.05</v>
      </c>
      <c r="L399">
        <v>253.05</v>
      </c>
      <c r="M399" t="s">
        <v>18</v>
      </c>
      <c r="N399" t="s">
        <v>23</v>
      </c>
      <c r="O399">
        <v>29</v>
      </c>
      <c r="P399">
        <v>5</v>
      </c>
      <c r="Q399" t="s">
        <v>428</v>
      </c>
      <c r="R399">
        <v>502</v>
      </c>
      <c r="S399" s="3">
        <v>0</v>
      </c>
      <c r="T399" s="6">
        <v>108.45000000000002</v>
      </c>
      <c r="U399" t="s">
        <v>6336</v>
      </c>
      <c r="V399">
        <v>2025</v>
      </c>
      <c r="W399" t="s">
        <v>6329</v>
      </c>
      <c r="X399" t="str">
        <f>_xlfn.XLOOKUP(Orders_C[[#This Row],[Product_ID]],Products_C[Product_ID],Products_C[Product_Name])</f>
        <v>Rice Bowl</v>
      </c>
      <c r="Y399" t="str">
        <f>_xlfn.XLOOKUP(Orders_C[[#This Row],[Product_ID]],Products_C[Product_ID],Products_C[Category])</f>
        <v>Burger</v>
      </c>
      <c r="Z399" t="str">
        <f>_xlfn.XLOOKUP(Orders_C[[#This Row],[Store_ID]],Stores_c[Store_ID],Stores_c[City])</f>
        <v>East Johnport</v>
      </c>
      <c r="AA399" t="str">
        <f>_xlfn.XLOOKUP(Orders_C[[#This Row],[Customer_ID]],Customers_c[Customer_ID],Customers_c[Customer_Name])</f>
        <v>Rebecca Barajas</v>
      </c>
      <c r="AB399" s="6">
        <f>Orders_C[[#This Row],[Quantity]]*Orders_C[[#This Row],[Unit_Price]]*(1-Orders_C[[#This Row],[Discount %]])+Orders_C[[#This Row],[Tax]]</f>
        <v>253.05</v>
      </c>
      <c r="AC399" s="9">
        <f>(Orders_C[[#This Row],[Unit_Price]]*Orders_C[[#This Row],[Quantity]])-Orders_C[[#This Row],[Discount]]+Orders_C[[#This Row],[Tax]]</f>
        <v>253.05</v>
      </c>
      <c r="AD399" t="str">
        <f>IF(COUNTIF(Orders_C[[#All],[Customer_ID]],Orders_C[[#This Row],[Customer_ID]])&gt;1,"Repeat","New")</f>
        <v>Repeat</v>
      </c>
      <c r="AE399" t="str" cm="1">
        <f t="array" ref="AE399">_xlfn.XLOOKUP(Orders_C[[#This Row],[Store_ID]],Stores_c[[#All],[Store_ID]],Stores_c[[#All],[City]])</f>
        <v>East Johnport</v>
      </c>
      <c r="AF399" t="str" cm="1">
        <f t="array" ref="AF399">_xlfn.XLOOKUP(Orders_C[[#This Row],[Store_ID]],Stores_c[[#All],[Store_ID]],Stores_c[[#All],[Manager_Name]])</f>
        <v>Mr. Matthew Murillo III</v>
      </c>
      <c r="AG399" t="str" cm="1">
        <f t="array" ref="AG399">_xlfn.XLOOKUP(Orders_C[[#This Row],[Store_ID]],Stores_c[[#All],[Store_ID]],Stores_c[[#All],[Store_Type]])</f>
        <v>Street</v>
      </c>
    </row>
    <row r="400" spans="1:33" x14ac:dyDescent="0.25">
      <c r="A400">
        <v>10317</v>
      </c>
      <c r="B400" s="1">
        <v>46052</v>
      </c>
      <c r="C400" s="2">
        <v>0.29969907407407409</v>
      </c>
      <c r="D400">
        <v>1244</v>
      </c>
      <c r="E400">
        <v>203</v>
      </c>
      <c r="F400">
        <v>542</v>
      </c>
      <c r="G400">
        <v>314</v>
      </c>
      <c r="H400">
        <v>1</v>
      </c>
      <c r="I400">
        <v>241</v>
      </c>
      <c r="J400">
        <v>0</v>
      </c>
      <c r="K400">
        <v>12.05</v>
      </c>
      <c r="L400">
        <v>253.05</v>
      </c>
      <c r="M400" t="s">
        <v>19</v>
      </c>
      <c r="N400" t="s">
        <v>22</v>
      </c>
      <c r="O400">
        <v>27</v>
      </c>
      <c r="P400">
        <v>1</v>
      </c>
      <c r="Q400" t="s">
        <v>4340</v>
      </c>
      <c r="R400">
        <v>508</v>
      </c>
      <c r="S400" s="3">
        <v>0</v>
      </c>
      <c r="T400" s="6">
        <v>108.45000000000002</v>
      </c>
      <c r="U400" t="s">
        <v>6330</v>
      </c>
      <c r="V400">
        <v>2026</v>
      </c>
      <c r="W400" t="s">
        <v>6329</v>
      </c>
      <c r="X400" t="str">
        <f>_xlfn.XLOOKUP(Orders_C[[#This Row],[Product_ID]],Products_C[Product_ID],Products_C[Product_Name])</f>
        <v>Wrap</v>
      </c>
      <c r="Y400" t="str">
        <f>_xlfn.XLOOKUP(Orders_C[[#This Row],[Product_ID]],Products_C[Product_ID],Products_C[Category])</f>
        <v>Burger</v>
      </c>
      <c r="Z400" t="str">
        <f>_xlfn.XLOOKUP(Orders_C[[#This Row],[Store_ID]],Stores_c[Store_ID],Stores_c[City])</f>
        <v>Lake Williammouth</v>
      </c>
      <c r="AA400" t="str">
        <f>_xlfn.XLOOKUP(Orders_C[[#This Row],[Customer_ID]],Customers_c[Customer_ID],Customers_c[Customer_Name])</f>
        <v>Allison Galloway</v>
      </c>
      <c r="AB400" s="6">
        <f>Orders_C[[#This Row],[Quantity]]*Orders_C[[#This Row],[Unit_Price]]*(1-Orders_C[[#This Row],[Discount %]])+Orders_C[[#This Row],[Tax]]</f>
        <v>253.05</v>
      </c>
      <c r="AC400" s="9">
        <f>(Orders_C[[#This Row],[Unit_Price]]*Orders_C[[#This Row],[Quantity]])-Orders_C[[#This Row],[Discount]]+Orders_C[[#This Row],[Tax]]</f>
        <v>253.05</v>
      </c>
      <c r="AD400" t="str">
        <f>IF(COUNTIF(Orders_C[[#All],[Customer_ID]],Orders_C[[#This Row],[Customer_ID]])&gt;1,"Repeat","New")</f>
        <v>Repeat</v>
      </c>
      <c r="AE400" t="str" cm="1">
        <f t="array" ref="AE400">_xlfn.XLOOKUP(Orders_C[[#This Row],[Store_ID]],Stores_c[[#All],[Store_ID]],Stores_c[[#All],[City]])</f>
        <v>Lake Williammouth</v>
      </c>
      <c r="AF400" t="str" cm="1">
        <f t="array" ref="AF400">_xlfn.XLOOKUP(Orders_C[[#This Row],[Store_ID]],Stores_c[[#All],[Store_ID]],Stores_c[[#All],[Manager_Name]])</f>
        <v>Stephanie Dominguez</v>
      </c>
      <c r="AG400" t="str" cm="1">
        <f t="array" ref="AG400">_xlfn.XLOOKUP(Orders_C[[#This Row],[Store_ID]],Stores_c[[#All],[Store_ID]],Stores_c[[#All],[Store_Type]])</f>
        <v>Drive-Thru</v>
      </c>
    </row>
    <row r="401" spans="1:33" x14ac:dyDescent="0.25">
      <c r="A401">
        <v>10094</v>
      </c>
      <c r="B401" s="1">
        <v>45870</v>
      </c>
      <c r="C401" s="2">
        <v>0.21082175925925925</v>
      </c>
      <c r="D401">
        <v>1042</v>
      </c>
      <c r="E401">
        <v>215</v>
      </c>
      <c r="F401">
        <v>485</v>
      </c>
      <c r="G401">
        <v>331</v>
      </c>
      <c r="H401">
        <v>1</v>
      </c>
      <c r="I401">
        <v>275</v>
      </c>
      <c r="J401">
        <v>15</v>
      </c>
      <c r="K401">
        <v>13.75</v>
      </c>
      <c r="L401">
        <v>273.75</v>
      </c>
      <c r="M401" t="s">
        <v>19</v>
      </c>
      <c r="N401" t="s">
        <v>23</v>
      </c>
      <c r="O401">
        <v>59</v>
      </c>
      <c r="P401">
        <v>3</v>
      </c>
      <c r="Q401" t="s">
        <v>4117</v>
      </c>
      <c r="R401">
        <v>509</v>
      </c>
      <c r="S401" s="3">
        <v>0.15</v>
      </c>
      <c r="T401" s="6">
        <v>108.75</v>
      </c>
      <c r="U401" t="s">
        <v>6342</v>
      </c>
      <c r="V401">
        <v>2025</v>
      </c>
      <c r="W401" t="s">
        <v>6331</v>
      </c>
      <c r="X401" t="str">
        <f>_xlfn.XLOOKUP(Orders_C[[#This Row],[Product_ID]],Products_C[Product_ID],Products_C[Product_Name])</f>
        <v>Chicken Bucket</v>
      </c>
      <c r="Y401" t="str">
        <f>_xlfn.XLOOKUP(Orders_C[[#This Row],[Product_ID]],Products_C[Product_ID],Products_C[Category])</f>
        <v>Beverage</v>
      </c>
      <c r="Z401" t="str">
        <f>_xlfn.XLOOKUP(Orders_C[[#This Row],[Store_ID]],Stores_c[Store_ID],Stores_c[City])</f>
        <v>Sallyburgh</v>
      </c>
      <c r="AA401" t="str">
        <f>_xlfn.XLOOKUP(Orders_C[[#This Row],[Customer_ID]],Customers_c[Customer_ID],Customers_c[Customer_Name])</f>
        <v>Jessica Cruz</v>
      </c>
      <c r="AB401" s="6">
        <f>Orders_C[[#This Row],[Quantity]]*Orders_C[[#This Row],[Unit_Price]]*(1-Orders_C[[#This Row],[Discount %]])+Orders_C[[#This Row],[Tax]]</f>
        <v>247.5</v>
      </c>
      <c r="AC401" s="9">
        <f>(Orders_C[[#This Row],[Unit_Price]]*Orders_C[[#This Row],[Quantity]])-Orders_C[[#This Row],[Discount]]+Orders_C[[#This Row],[Tax]]</f>
        <v>273.75</v>
      </c>
      <c r="AD401" t="str">
        <f>IF(COUNTIF(Orders_C[[#All],[Customer_ID]],Orders_C[[#This Row],[Customer_ID]])&gt;1,"Repeat","New")</f>
        <v>Repeat</v>
      </c>
      <c r="AE401" t="str" cm="1">
        <f t="array" ref="AE401">_xlfn.XLOOKUP(Orders_C[[#This Row],[Store_ID]],Stores_c[[#All],[Store_ID]],Stores_c[[#All],[City]])</f>
        <v>Sallyburgh</v>
      </c>
      <c r="AF401" t="str" cm="1">
        <f t="array" ref="AF401">_xlfn.XLOOKUP(Orders_C[[#This Row],[Store_ID]],Stores_c[[#All],[Store_ID]],Stores_c[[#All],[Manager_Name]])</f>
        <v>Benjamin Mccoy</v>
      </c>
      <c r="AG401" t="str" cm="1">
        <f t="array" ref="AG401">_xlfn.XLOOKUP(Orders_C[[#This Row],[Store_ID]],Stores_c[[#All],[Store_ID]],Stores_c[[#All],[Store_Type]])</f>
        <v>Drive-Thru</v>
      </c>
    </row>
    <row r="402" spans="1:33" x14ac:dyDescent="0.25">
      <c r="A402">
        <v>8501</v>
      </c>
      <c r="B402" s="1">
        <v>45987</v>
      </c>
      <c r="C402" s="2">
        <v>0.95219907407407411</v>
      </c>
      <c r="D402">
        <v>1445</v>
      </c>
      <c r="E402">
        <v>209</v>
      </c>
      <c r="F402">
        <v>503</v>
      </c>
      <c r="G402">
        <v>323</v>
      </c>
      <c r="H402">
        <v>1</v>
      </c>
      <c r="I402">
        <v>264</v>
      </c>
      <c r="J402">
        <v>10</v>
      </c>
      <c r="K402">
        <v>13.2</v>
      </c>
      <c r="L402">
        <v>267.2</v>
      </c>
      <c r="M402" t="s">
        <v>18</v>
      </c>
      <c r="N402" t="s">
        <v>22</v>
      </c>
      <c r="O402">
        <v>24</v>
      </c>
      <c r="P402">
        <v>4</v>
      </c>
      <c r="Q402" t="s">
        <v>2524</v>
      </c>
      <c r="R402">
        <v>503</v>
      </c>
      <c r="S402" s="3">
        <v>0.1</v>
      </c>
      <c r="T402" s="6">
        <v>108.79999999999998</v>
      </c>
      <c r="U402" t="s">
        <v>6336</v>
      </c>
      <c r="V402">
        <v>2025</v>
      </c>
      <c r="W402" t="s">
        <v>6329</v>
      </c>
      <c r="X402" t="str">
        <f>_xlfn.XLOOKUP(Orders_C[[#This Row],[Product_ID]],Products_C[Product_ID],Products_C[Product_Name])</f>
        <v>Rice Bowl</v>
      </c>
      <c r="Y402" t="str">
        <f>_xlfn.XLOOKUP(Orders_C[[#This Row],[Product_ID]],Products_C[Product_ID],Products_C[Category])</f>
        <v>Beverage</v>
      </c>
      <c r="Z402" t="str">
        <f>_xlfn.XLOOKUP(Orders_C[[#This Row],[Store_ID]],Stores_c[Store_ID],Stores_c[City])</f>
        <v>Reidberg</v>
      </c>
      <c r="AA402" t="str">
        <f>_xlfn.XLOOKUP(Orders_C[[#This Row],[Customer_ID]],Customers_c[Customer_ID],Customers_c[Customer_Name])</f>
        <v>Mark Reyes</v>
      </c>
      <c r="AB402" s="6">
        <f>Orders_C[[#This Row],[Quantity]]*Orders_C[[#This Row],[Unit_Price]]*(1-Orders_C[[#This Row],[Discount %]])+Orders_C[[#This Row],[Tax]]</f>
        <v>250.79999999999998</v>
      </c>
      <c r="AC402" s="9">
        <f>(Orders_C[[#This Row],[Unit_Price]]*Orders_C[[#This Row],[Quantity]])-Orders_C[[#This Row],[Discount]]+Orders_C[[#This Row],[Tax]]</f>
        <v>267.2</v>
      </c>
      <c r="AD402" t="str">
        <f>IF(COUNTIF(Orders_C[[#All],[Customer_ID]],Orders_C[[#This Row],[Customer_ID]])&gt;1,"Repeat","New")</f>
        <v>Repeat</v>
      </c>
      <c r="AE402" t="str" cm="1">
        <f t="array" ref="AE402">_xlfn.XLOOKUP(Orders_C[[#This Row],[Store_ID]],Stores_c[[#All],[Store_ID]],Stores_c[[#All],[City]])</f>
        <v>Reidberg</v>
      </c>
      <c r="AF402" t="str" cm="1">
        <f t="array" ref="AF402">_xlfn.XLOOKUP(Orders_C[[#This Row],[Store_ID]],Stores_c[[#All],[Store_ID]],Stores_c[[#All],[Manager_Name]])</f>
        <v>Jeffrey Horn</v>
      </c>
      <c r="AG402" t="str" cm="1">
        <f t="array" ref="AG402">_xlfn.XLOOKUP(Orders_C[[#This Row],[Store_ID]],Stores_c[[#All],[Store_ID]],Stores_c[[#All],[Store_Type]])</f>
        <v>Drive-Thru</v>
      </c>
    </row>
    <row r="403" spans="1:33" x14ac:dyDescent="0.25">
      <c r="A403">
        <v>7780</v>
      </c>
      <c r="B403" s="1">
        <v>45772</v>
      </c>
      <c r="C403" s="2">
        <v>0.82740740740740737</v>
      </c>
      <c r="D403">
        <v>1213</v>
      </c>
      <c r="E403">
        <v>219</v>
      </c>
      <c r="F403">
        <v>531</v>
      </c>
      <c r="G403">
        <v>317</v>
      </c>
      <c r="H403">
        <v>1</v>
      </c>
      <c r="I403">
        <v>242</v>
      </c>
      <c r="J403">
        <v>0</v>
      </c>
      <c r="K403">
        <v>12.1</v>
      </c>
      <c r="L403">
        <v>254.1</v>
      </c>
      <c r="M403" t="s">
        <v>19</v>
      </c>
      <c r="N403" t="s">
        <v>22</v>
      </c>
      <c r="O403">
        <v>37</v>
      </c>
      <c r="P403">
        <v>3</v>
      </c>
      <c r="Q403" t="s">
        <v>1803</v>
      </c>
      <c r="R403">
        <v>510</v>
      </c>
      <c r="S403" s="3">
        <v>0</v>
      </c>
      <c r="T403" s="6">
        <v>108.9</v>
      </c>
      <c r="U403" t="s">
        <v>6337</v>
      </c>
      <c r="V403">
        <v>2025</v>
      </c>
      <c r="W403" t="s">
        <v>6329</v>
      </c>
      <c r="X403" t="str">
        <f>_xlfn.XLOOKUP(Orders_C[[#This Row],[Product_ID]],Products_C[Product_ID],Products_C[Product_Name])</f>
        <v>Popcorn Chicken</v>
      </c>
      <c r="Y403" t="str">
        <f>_xlfn.XLOOKUP(Orders_C[[#This Row],[Product_ID]],Products_C[Product_ID],Products_C[Category])</f>
        <v>Dessert</v>
      </c>
      <c r="Z403" t="str">
        <f>_xlfn.XLOOKUP(Orders_C[[#This Row],[Store_ID]],Stores_c[Store_ID],Stores_c[City])</f>
        <v>Lake David</v>
      </c>
      <c r="AA403" t="str">
        <f>_xlfn.XLOOKUP(Orders_C[[#This Row],[Customer_ID]],Customers_c[Customer_ID],Customers_c[Customer_Name])</f>
        <v>Tiffany Carr</v>
      </c>
      <c r="AB403" s="6">
        <f>Orders_C[[#This Row],[Quantity]]*Orders_C[[#This Row],[Unit_Price]]*(1-Orders_C[[#This Row],[Discount %]])+Orders_C[[#This Row],[Tax]]</f>
        <v>254.1</v>
      </c>
      <c r="AC403" s="9">
        <f>(Orders_C[[#This Row],[Unit_Price]]*Orders_C[[#This Row],[Quantity]])-Orders_C[[#This Row],[Discount]]+Orders_C[[#This Row],[Tax]]</f>
        <v>254.1</v>
      </c>
      <c r="AD403" t="str">
        <f>IF(COUNTIF(Orders_C[[#All],[Customer_ID]],Orders_C[[#This Row],[Customer_ID]])&gt;1,"Repeat","New")</f>
        <v>Repeat</v>
      </c>
      <c r="AE403" t="str" cm="1">
        <f t="array" ref="AE403">_xlfn.XLOOKUP(Orders_C[[#This Row],[Store_ID]],Stores_c[[#All],[Store_ID]],Stores_c[[#All],[City]])</f>
        <v>Lake David</v>
      </c>
      <c r="AF403" t="str" cm="1">
        <f t="array" ref="AF403">_xlfn.XLOOKUP(Orders_C[[#This Row],[Store_ID]],Stores_c[[#All],[Store_ID]],Stores_c[[#All],[Manager_Name]])</f>
        <v>Joshua Hines</v>
      </c>
      <c r="AG403" t="str" cm="1">
        <f t="array" ref="AG403">_xlfn.XLOOKUP(Orders_C[[#This Row],[Store_ID]],Stores_c[[#All],[Store_ID]],Stores_c[[#All],[Store_Type]])</f>
        <v>Street</v>
      </c>
    </row>
    <row r="404" spans="1:33" x14ac:dyDescent="0.25">
      <c r="A404">
        <v>10275</v>
      </c>
      <c r="B404" s="1">
        <v>45730</v>
      </c>
      <c r="C404" s="2">
        <v>0.12083333333333333</v>
      </c>
      <c r="D404">
        <v>1773</v>
      </c>
      <c r="E404">
        <v>225</v>
      </c>
      <c r="F404">
        <v>457</v>
      </c>
      <c r="G404">
        <v>301</v>
      </c>
      <c r="H404">
        <v>1</v>
      </c>
      <c r="I404">
        <v>242</v>
      </c>
      <c r="J404">
        <v>0</v>
      </c>
      <c r="K404">
        <v>12.1</v>
      </c>
      <c r="L404">
        <v>254.1</v>
      </c>
      <c r="M404" t="s">
        <v>20</v>
      </c>
      <c r="N404" t="s">
        <v>21</v>
      </c>
      <c r="O404">
        <v>16</v>
      </c>
      <c r="P404">
        <v>5</v>
      </c>
      <c r="Q404" t="s">
        <v>4298</v>
      </c>
      <c r="R404">
        <v>501</v>
      </c>
      <c r="S404" s="3">
        <v>0</v>
      </c>
      <c r="T404" s="6">
        <v>108.9</v>
      </c>
      <c r="U404" t="s">
        <v>6334</v>
      </c>
      <c r="V404">
        <v>2025</v>
      </c>
      <c r="W404" t="s">
        <v>6333</v>
      </c>
      <c r="X404" t="str">
        <f>_xlfn.XLOOKUP(Orders_C[[#This Row],[Product_ID]],Products_C[Product_ID],Products_C[Product_Name])</f>
        <v>Krushers</v>
      </c>
      <c r="Y404" t="str">
        <f>_xlfn.XLOOKUP(Orders_C[[#This Row],[Product_ID]],Products_C[Product_ID],Products_C[Category])</f>
        <v>Burger</v>
      </c>
      <c r="Z404" t="str">
        <f>_xlfn.XLOOKUP(Orders_C[[#This Row],[Store_ID]],Stores_c[Store_ID],Stores_c[City])</f>
        <v>South Peter</v>
      </c>
      <c r="AA404" t="str">
        <f>_xlfn.XLOOKUP(Orders_C[[#This Row],[Customer_ID]],Customers_c[Customer_ID],Customers_c[Customer_Name])</f>
        <v>Brandon Jones</v>
      </c>
      <c r="AB404" s="6">
        <f>Orders_C[[#This Row],[Quantity]]*Orders_C[[#This Row],[Unit_Price]]*(1-Orders_C[[#This Row],[Discount %]])+Orders_C[[#This Row],[Tax]]</f>
        <v>254.1</v>
      </c>
      <c r="AC404" s="9">
        <f>(Orders_C[[#This Row],[Unit_Price]]*Orders_C[[#This Row],[Quantity]])-Orders_C[[#This Row],[Discount]]+Orders_C[[#This Row],[Tax]]</f>
        <v>254.1</v>
      </c>
      <c r="AD404" t="str">
        <f>IF(COUNTIF(Orders_C[[#All],[Customer_ID]],Orders_C[[#This Row],[Customer_ID]])&gt;1,"Repeat","New")</f>
        <v>Repeat</v>
      </c>
      <c r="AE404" t="str" cm="1">
        <f t="array" ref="AE404">_xlfn.XLOOKUP(Orders_C[[#This Row],[Store_ID]],Stores_c[[#All],[Store_ID]],Stores_c[[#All],[City]])</f>
        <v>South Peter</v>
      </c>
      <c r="AF404" t="str" cm="1">
        <f t="array" ref="AF404">_xlfn.XLOOKUP(Orders_C[[#This Row],[Store_ID]],Stores_c[[#All],[Store_ID]],Stores_c[[#All],[Manager_Name]])</f>
        <v>Gregory Lambert</v>
      </c>
      <c r="AG404" t="str" cm="1">
        <f t="array" ref="AG404">_xlfn.XLOOKUP(Orders_C[[#This Row],[Store_ID]],Stores_c[[#All],[Store_ID]],Stores_c[[#All],[Store_Type]])</f>
        <v>Street</v>
      </c>
    </row>
    <row r="405" spans="1:33" x14ac:dyDescent="0.25">
      <c r="A405">
        <v>6564</v>
      </c>
      <c r="B405" s="1">
        <v>46031</v>
      </c>
      <c r="C405" s="2">
        <v>0.55828703703703708</v>
      </c>
      <c r="D405">
        <v>1055</v>
      </c>
      <c r="E405">
        <v>212</v>
      </c>
      <c r="F405">
        <v>513</v>
      </c>
      <c r="G405">
        <v>310</v>
      </c>
      <c r="H405">
        <v>1</v>
      </c>
      <c r="I405">
        <v>254</v>
      </c>
      <c r="J405">
        <v>5</v>
      </c>
      <c r="K405">
        <v>12.7</v>
      </c>
      <c r="L405">
        <v>261.7</v>
      </c>
      <c r="M405" t="s">
        <v>18</v>
      </c>
      <c r="N405" t="s">
        <v>22</v>
      </c>
      <c r="O405">
        <v>21</v>
      </c>
      <c r="P405">
        <v>3</v>
      </c>
      <c r="Q405" t="s">
        <v>587</v>
      </c>
      <c r="R405">
        <v>508</v>
      </c>
      <c r="S405" s="3">
        <v>0.05</v>
      </c>
      <c r="T405" s="6">
        <v>109.29999999999998</v>
      </c>
      <c r="U405" t="s">
        <v>6330</v>
      </c>
      <c r="V405">
        <v>2026</v>
      </c>
      <c r="W405" t="s">
        <v>6329</v>
      </c>
      <c r="X405" t="str">
        <f>_xlfn.XLOOKUP(Orders_C[[#This Row],[Product_ID]],Products_C[Product_ID],Products_C[Product_Name])</f>
        <v>Chicken Bucket</v>
      </c>
      <c r="Y405" t="str">
        <f>_xlfn.XLOOKUP(Orders_C[[#This Row],[Product_ID]],Products_C[Product_ID],Products_C[Category])</f>
        <v>Chicken</v>
      </c>
      <c r="Z405" t="str">
        <f>_xlfn.XLOOKUP(Orders_C[[#This Row],[Store_ID]],Stores_c[Store_ID],Stores_c[City])</f>
        <v>Andrewview</v>
      </c>
      <c r="AA405" t="str">
        <f>_xlfn.XLOOKUP(Orders_C[[#This Row],[Customer_ID]],Customers_c[Customer_ID],Customers_c[Customer_Name])</f>
        <v>Mary Pennington</v>
      </c>
      <c r="AB405" s="6">
        <f>Orders_C[[#This Row],[Quantity]]*Orders_C[[#This Row],[Unit_Price]]*(1-Orders_C[[#This Row],[Discount %]])+Orders_C[[#This Row],[Tax]]</f>
        <v>253.99999999999997</v>
      </c>
      <c r="AC405" s="9">
        <f>(Orders_C[[#This Row],[Unit_Price]]*Orders_C[[#This Row],[Quantity]])-Orders_C[[#This Row],[Discount]]+Orders_C[[#This Row],[Tax]]</f>
        <v>261.7</v>
      </c>
      <c r="AD405" t="str">
        <f>IF(COUNTIF(Orders_C[[#All],[Customer_ID]],Orders_C[[#This Row],[Customer_ID]])&gt;1,"Repeat","New")</f>
        <v>Repeat</v>
      </c>
      <c r="AE405" t="str" cm="1">
        <f t="array" ref="AE405">_xlfn.XLOOKUP(Orders_C[[#This Row],[Store_ID]],Stores_c[[#All],[Store_ID]],Stores_c[[#All],[City]])</f>
        <v>Andrewview</v>
      </c>
      <c r="AF405" t="str" cm="1">
        <f t="array" ref="AF405">_xlfn.XLOOKUP(Orders_C[[#This Row],[Store_ID]],Stores_c[[#All],[Store_ID]],Stores_c[[#All],[Manager_Name]])</f>
        <v>Alice Sutton</v>
      </c>
      <c r="AG405" t="str" cm="1">
        <f t="array" ref="AG405">_xlfn.XLOOKUP(Orders_C[[#This Row],[Store_ID]],Stores_c[[#All],[Store_ID]],Stores_c[[#All],[Store_Type]])</f>
        <v>Mall</v>
      </c>
    </row>
    <row r="406" spans="1:33" x14ac:dyDescent="0.25">
      <c r="A406">
        <v>6673</v>
      </c>
      <c r="B406" s="1">
        <v>45790</v>
      </c>
      <c r="C406" s="2">
        <v>0.75119212962962967</v>
      </c>
      <c r="D406">
        <v>1554</v>
      </c>
      <c r="E406">
        <v>206</v>
      </c>
      <c r="F406">
        <v>473</v>
      </c>
      <c r="G406">
        <v>307</v>
      </c>
      <c r="H406">
        <v>1</v>
      </c>
      <c r="I406">
        <v>254</v>
      </c>
      <c r="J406">
        <v>5</v>
      </c>
      <c r="K406">
        <v>12.7</v>
      </c>
      <c r="L406">
        <v>261.7</v>
      </c>
      <c r="M406" t="s">
        <v>19</v>
      </c>
      <c r="N406" t="s">
        <v>23</v>
      </c>
      <c r="O406">
        <v>32</v>
      </c>
      <c r="P406">
        <v>4</v>
      </c>
      <c r="Q406" t="s">
        <v>696</v>
      </c>
      <c r="R406">
        <v>501</v>
      </c>
      <c r="S406" s="3">
        <v>0.05</v>
      </c>
      <c r="T406" s="6">
        <v>109.29999999999998</v>
      </c>
      <c r="U406" t="s">
        <v>6339</v>
      </c>
      <c r="V406">
        <v>2025</v>
      </c>
      <c r="W406" t="s">
        <v>6329</v>
      </c>
      <c r="X406" t="str">
        <f>_xlfn.XLOOKUP(Orders_C[[#This Row],[Product_ID]],Products_C[Product_ID],Products_C[Product_Name])</f>
        <v>Chicken Wings</v>
      </c>
      <c r="Y406" t="str">
        <f>_xlfn.XLOOKUP(Orders_C[[#This Row],[Product_ID]],Products_C[Product_ID],Products_C[Category])</f>
        <v>Chicken</v>
      </c>
      <c r="Z406" t="str">
        <f>_xlfn.XLOOKUP(Orders_C[[#This Row],[Store_ID]],Stores_c[Store_ID],Stores_c[City])</f>
        <v>West Matthew</v>
      </c>
      <c r="AA406" t="str">
        <f>_xlfn.XLOOKUP(Orders_C[[#This Row],[Customer_ID]],Customers_c[Customer_ID],Customers_c[Customer_Name])</f>
        <v>Cynthia Beard</v>
      </c>
      <c r="AB406" s="6">
        <f>Orders_C[[#This Row],[Quantity]]*Orders_C[[#This Row],[Unit_Price]]*(1-Orders_C[[#This Row],[Discount %]])+Orders_C[[#This Row],[Tax]]</f>
        <v>253.99999999999997</v>
      </c>
      <c r="AC406" s="9">
        <f>(Orders_C[[#This Row],[Unit_Price]]*Orders_C[[#This Row],[Quantity]])-Orders_C[[#This Row],[Discount]]+Orders_C[[#This Row],[Tax]]</f>
        <v>261.7</v>
      </c>
      <c r="AD406" t="str">
        <f>IF(COUNTIF(Orders_C[[#All],[Customer_ID]],Orders_C[[#This Row],[Customer_ID]])&gt;1,"Repeat","New")</f>
        <v>Repeat</v>
      </c>
      <c r="AE406" t="str" cm="1">
        <f t="array" ref="AE406">_xlfn.XLOOKUP(Orders_C[[#This Row],[Store_ID]],Stores_c[[#All],[Store_ID]],Stores_c[[#All],[City]])</f>
        <v>West Matthew</v>
      </c>
      <c r="AF406" t="str" cm="1">
        <f t="array" ref="AF406">_xlfn.XLOOKUP(Orders_C[[#This Row],[Store_ID]],Stores_c[[#All],[Store_ID]],Stores_c[[#All],[Manager_Name]])</f>
        <v>Miguel Kidd</v>
      </c>
      <c r="AG406" t="str" cm="1">
        <f t="array" ref="AG406">_xlfn.XLOOKUP(Orders_C[[#This Row],[Store_ID]],Stores_c[[#All],[Store_ID]],Stores_c[[#All],[Store_Type]])</f>
        <v>Drive-Thru</v>
      </c>
    </row>
    <row r="407" spans="1:33" x14ac:dyDescent="0.25">
      <c r="A407">
        <v>6674</v>
      </c>
      <c r="B407" s="1">
        <v>45969</v>
      </c>
      <c r="C407" s="2">
        <v>0.68642361111111116</v>
      </c>
      <c r="D407">
        <v>1043</v>
      </c>
      <c r="E407">
        <v>216</v>
      </c>
      <c r="F407">
        <v>541</v>
      </c>
      <c r="G407">
        <v>337</v>
      </c>
      <c r="H407">
        <v>1</v>
      </c>
      <c r="I407">
        <v>254</v>
      </c>
      <c r="J407">
        <v>5</v>
      </c>
      <c r="K407">
        <v>12.7</v>
      </c>
      <c r="L407">
        <v>261.7</v>
      </c>
      <c r="M407" t="s">
        <v>18</v>
      </c>
      <c r="N407" t="s">
        <v>22</v>
      </c>
      <c r="O407">
        <v>18</v>
      </c>
      <c r="P407">
        <v>4</v>
      </c>
      <c r="Q407" t="s">
        <v>697</v>
      </c>
      <c r="R407">
        <v>506</v>
      </c>
      <c r="S407" s="3">
        <v>0.05</v>
      </c>
      <c r="T407" s="6">
        <v>109.29999999999998</v>
      </c>
      <c r="U407" t="s">
        <v>6336</v>
      </c>
      <c r="V407">
        <v>2025</v>
      </c>
      <c r="W407" t="s">
        <v>6333</v>
      </c>
      <c r="X407" t="str">
        <f>_xlfn.XLOOKUP(Orders_C[[#This Row],[Product_ID]],Products_C[Product_ID],Products_C[Product_Name])</f>
        <v>Chocolate Lava Cake</v>
      </c>
      <c r="Y407" t="str">
        <f>_xlfn.XLOOKUP(Orders_C[[#This Row],[Product_ID]],Products_C[Product_ID],Products_C[Category])</f>
        <v>Chicken</v>
      </c>
      <c r="Z407" t="str">
        <f>_xlfn.XLOOKUP(Orders_C[[#This Row],[Store_ID]],Stores_c[Store_ID],Stores_c[City])</f>
        <v>Garciaview</v>
      </c>
      <c r="AA407" t="str">
        <f>_xlfn.XLOOKUP(Orders_C[[#This Row],[Customer_ID]],Customers_c[Customer_ID],Customers_c[Customer_Name])</f>
        <v>William Yoder</v>
      </c>
      <c r="AB407" s="6">
        <f>Orders_C[[#This Row],[Quantity]]*Orders_C[[#This Row],[Unit_Price]]*(1-Orders_C[[#This Row],[Discount %]])+Orders_C[[#This Row],[Tax]]</f>
        <v>253.99999999999997</v>
      </c>
      <c r="AC407" s="9">
        <f>(Orders_C[[#This Row],[Unit_Price]]*Orders_C[[#This Row],[Quantity]])-Orders_C[[#This Row],[Discount]]+Orders_C[[#This Row],[Tax]]</f>
        <v>261.7</v>
      </c>
      <c r="AD407" t="str">
        <f>IF(COUNTIF(Orders_C[[#All],[Customer_ID]],Orders_C[[#This Row],[Customer_ID]])&gt;1,"Repeat","New")</f>
        <v>Repeat</v>
      </c>
      <c r="AE407" t="str" cm="1">
        <f t="array" ref="AE407">_xlfn.XLOOKUP(Orders_C[[#This Row],[Store_ID]],Stores_c[[#All],[Store_ID]],Stores_c[[#All],[City]])</f>
        <v>Garciaview</v>
      </c>
      <c r="AF407" t="str" cm="1">
        <f t="array" ref="AF407">_xlfn.XLOOKUP(Orders_C[[#This Row],[Store_ID]],Stores_c[[#All],[Store_ID]],Stores_c[[#All],[Manager_Name]])</f>
        <v>Karina Washington</v>
      </c>
      <c r="AG407" t="str" cm="1">
        <f t="array" ref="AG407">_xlfn.XLOOKUP(Orders_C[[#This Row],[Store_ID]],Stores_c[[#All],[Store_ID]],Stores_c[[#All],[Store_Type]])</f>
        <v>Drive-Thru</v>
      </c>
    </row>
    <row r="408" spans="1:33" x14ac:dyDescent="0.25">
      <c r="A408">
        <v>9285</v>
      </c>
      <c r="B408" s="1">
        <v>45981</v>
      </c>
      <c r="C408" s="2">
        <v>0.52780092592592598</v>
      </c>
      <c r="D408">
        <v>1805</v>
      </c>
      <c r="E408">
        <v>217</v>
      </c>
      <c r="F408">
        <v>483</v>
      </c>
      <c r="G408">
        <v>334</v>
      </c>
      <c r="H408">
        <v>1</v>
      </c>
      <c r="I408">
        <v>243</v>
      </c>
      <c r="J408">
        <v>0</v>
      </c>
      <c r="K408">
        <v>12.15</v>
      </c>
      <c r="L408">
        <v>255.15</v>
      </c>
      <c r="M408" t="s">
        <v>20</v>
      </c>
      <c r="N408" t="s">
        <v>21</v>
      </c>
      <c r="O408">
        <v>45</v>
      </c>
      <c r="P408">
        <v>3</v>
      </c>
      <c r="Q408" t="s">
        <v>3308</v>
      </c>
      <c r="R408">
        <v>506</v>
      </c>
      <c r="S408" s="3">
        <v>0</v>
      </c>
      <c r="T408" s="6">
        <v>109.35000000000002</v>
      </c>
      <c r="U408" t="s">
        <v>6336</v>
      </c>
      <c r="V408">
        <v>2025</v>
      </c>
      <c r="W408" t="s">
        <v>6331</v>
      </c>
      <c r="X408" t="str">
        <f>_xlfn.XLOOKUP(Orders_C[[#This Row],[Product_ID]],Products_C[Product_ID],Products_C[Product_Name])</f>
        <v>Krushers</v>
      </c>
      <c r="Y408" t="str">
        <f>_xlfn.XLOOKUP(Orders_C[[#This Row],[Product_ID]],Products_C[Product_ID],Products_C[Category])</f>
        <v>Dessert</v>
      </c>
      <c r="Z408" t="str">
        <f>_xlfn.XLOOKUP(Orders_C[[#This Row],[Store_ID]],Stores_c[Store_ID],Stores_c[City])</f>
        <v>West Rebecca</v>
      </c>
      <c r="AA408" t="str">
        <f>_xlfn.XLOOKUP(Orders_C[[#This Row],[Customer_ID]],Customers_c[Customer_ID],Customers_c[Customer_Name])</f>
        <v>Deanna Gibson</v>
      </c>
      <c r="AB408" s="6">
        <f>Orders_C[[#This Row],[Quantity]]*Orders_C[[#This Row],[Unit_Price]]*(1-Orders_C[[#This Row],[Discount %]])+Orders_C[[#This Row],[Tax]]</f>
        <v>255.15</v>
      </c>
      <c r="AC408" s="9">
        <f>(Orders_C[[#This Row],[Unit_Price]]*Orders_C[[#This Row],[Quantity]])-Orders_C[[#This Row],[Discount]]+Orders_C[[#This Row],[Tax]]</f>
        <v>255.15</v>
      </c>
      <c r="AD408" t="str">
        <f>IF(COUNTIF(Orders_C[[#All],[Customer_ID]],Orders_C[[#This Row],[Customer_ID]])&gt;1,"Repeat","New")</f>
        <v>Repeat</v>
      </c>
      <c r="AE408" t="str" cm="1">
        <f t="array" ref="AE408">_xlfn.XLOOKUP(Orders_C[[#This Row],[Store_ID]],Stores_c[[#All],[Store_ID]],Stores_c[[#All],[City]])</f>
        <v>West Rebecca</v>
      </c>
      <c r="AF408" t="str" cm="1">
        <f t="array" ref="AF408">_xlfn.XLOOKUP(Orders_C[[#This Row],[Store_ID]],Stores_c[[#All],[Store_ID]],Stores_c[[#All],[Manager_Name]])</f>
        <v>Albert Smith</v>
      </c>
      <c r="AG408" t="str" cm="1">
        <f t="array" ref="AG408">_xlfn.XLOOKUP(Orders_C[[#This Row],[Store_ID]],Stores_c[[#All],[Store_ID]],Stores_c[[#All],[Store_Type]])</f>
        <v>Mall</v>
      </c>
    </row>
    <row r="409" spans="1:33" x14ac:dyDescent="0.25">
      <c r="A409">
        <v>9628</v>
      </c>
      <c r="B409" s="1">
        <v>46028</v>
      </c>
      <c r="C409" s="2">
        <v>0.71596064814814819</v>
      </c>
      <c r="D409">
        <v>1092</v>
      </c>
      <c r="E409">
        <v>222</v>
      </c>
      <c r="F409">
        <v>450</v>
      </c>
      <c r="G409">
        <v>308</v>
      </c>
      <c r="H409">
        <v>1</v>
      </c>
      <c r="I409">
        <v>266</v>
      </c>
      <c r="J409">
        <v>10</v>
      </c>
      <c r="K409">
        <v>13.3</v>
      </c>
      <c r="L409">
        <v>269.3</v>
      </c>
      <c r="M409" t="s">
        <v>18</v>
      </c>
      <c r="N409" t="s">
        <v>22</v>
      </c>
      <c r="O409">
        <v>24</v>
      </c>
      <c r="P409">
        <v>2</v>
      </c>
      <c r="Q409" t="s">
        <v>3651</v>
      </c>
      <c r="R409">
        <v>510</v>
      </c>
      <c r="S409" s="3">
        <v>0.1</v>
      </c>
      <c r="T409" s="6">
        <v>109.70000000000002</v>
      </c>
      <c r="U409" t="s">
        <v>6330</v>
      </c>
      <c r="V409">
        <v>2026</v>
      </c>
      <c r="W409" t="s">
        <v>6329</v>
      </c>
      <c r="X409" t="str">
        <f>_xlfn.XLOOKUP(Orders_C[[#This Row],[Product_ID]],Products_C[Product_ID],Products_C[Product_Name])</f>
        <v>Zinger Burger</v>
      </c>
      <c r="Y409" t="str">
        <f>_xlfn.XLOOKUP(Orders_C[[#This Row],[Product_ID]],Products_C[Product_ID],Products_C[Category])</f>
        <v>Beverage</v>
      </c>
      <c r="Z409" t="str">
        <f>_xlfn.XLOOKUP(Orders_C[[#This Row],[Store_ID]],Stores_c[Store_ID],Stores_c[City])</f>
        <v>New Steven</v>
      </c>
      <c r="AA409" t="str">
        <f>_xlfn.XLOOKUP(Orders_C[[#This Row],[Customer_ID]],Customers_c[Customer_ID],Customers_c[Customer_Name])</f>
        <v>Jordan Stephens</v>
      </c>
      <c r="AB409" s="6">
        <f>Orders_C[[#This Row],[Quantity]]*Orders_C[[#This Row],[Unit_Price]]*(1-Orders_C[[#This Row],[Discount %]])+Orders_C[[#This Row],[Tax]]</f>
        <v>252.70000000000002</v>
      </c>
      <c r="AC409" s="9">
        <f>(Orders_C[[#This Row],[Unit_Price]]*Orders_C[[#This Row],[Quantity]])-Orders_C[[#This Row],[Discount]]+Orders_C[[#This Row],[Tax]]</f>
        <v>269.3</v>
      </c>
      <c r="AD409" t="str">
        <f>IF(COUNTIF(Orders_C[[#All],[Customer_ID]],Orders_C[[#This Row],[Customer_ID]])&gt;1,"Repeat","New")</f>
        <v>Repeat</v>
      </c>
      <c r="AE409" t="str" cm="1">
        <f t="array" ref="AE409">_xlfn.XLOOKUP(Orders_C[[#This Row],[Store_ID]],Stores_c[[#All],[Store_ID]],Stores_c[[#All],[City]])</f>
        <v>New Steven</v>
      </c>
      <c r="AF409" t="str" cm="1">
        <f t="array" ref="AF409">_xlfn.XLOOKUP(Orders_C[[#This Row],[Store_ID]],Stores_c[[#All],[Store_ID]],Stores_c[[#All],[Manager_Name]])</f>
        <v>Terri Martinez</v>
      </c>
      <c r="AG409" t="str" cm="1">
        <f t="array" ref="AG409">_xlfn.XLOOKUP(Orders_C[[#This Row],[Store_ID]],Stores_c[[#All],[Store_ID]],Stores_c[[#All],[Store_Type]])</f>
        <v>Drive-Thru</v>
      </c>
    </row>
    <row r="410" spans="1:33" x14ac:dyDescent="0.25">
      <c r="A410">
        <v>8879</v>
      </c>
      <c r="B410" s="1">
        <v>45979</v>
      </c>
      <c r="C410" s="2">
        <v>0.24849537037037037</v>
      </c>
      <c r="D410">
        <v>1232</v>
      </c>
      <c r="E410">
        <v>205</v>
      </c>
      <c r="F410">
        <v>478</v>
      </c>
      <c r="G410">
        <v>301</v>
      </c>
      <c r="H410">
        <v>1</v>
      </c>
      <c r="I410">
        <v>255</v>
      </c>
      <c r="J410">
        <v>5</v>
      </c>
      <c r="K410">
        <v>12.75</v>
      </c>
      <c r="L410">
        <v>262.75</v>
      </c>
      <c r="M410" t="s">
        <v>19</v>
      </c>
      <c r="N410" t="s">
        <v>22</v>
      </c>
      <c r="O410">
        <v>43</v>
      </c>
      <c r="P410">
        <v>5</v>
      </c>
      <c r="Q410" t="s">
        <v>2902</v>
      </c>
      <c r="R410">
        <v>503</v>
      </c>
      <c r="S410" s="3">
        <v>0.05</v>
      </c>
      <c r="T410" s="6">
        <v>109.75</v>
      </c>
      <c r="U410" t="s">
        <v>6336</v>
      </c>
      <c r="V410">
        <v>2025</v>
      </c>
      <c r="W410" t="s">
        <v>6331</v>
      </c>
      <c r="X410" t="str">
        <f>_xlfn.XLOOKUP(Orders_C[[#This Row],[Product_ID]],Products_C[Product_ID],Products_C[Product_Name])</f>
        <v>Krushers</v>
      </c>
      <c r="Y410" t="str">
        <f>_xlfn.XLOOKUP(Orders_C[[#This Row],[Product_ID]],Products_C[Product_ID],Products_C[Category])</f>
        <v>Burger</v>
      </c>
      <c r="Z410" t="str">
        <f>_xlfn.XLOOKUP(Orders_C[[#This Row],[Store_ID]],Stores_c[Store_ID],Stores_c[City])</f>
        <v>Port Jacob</v>
      </c>
      <c r="AA410" t="str">
        <f>_xlfn.XLOOKUP(Orders_C[[#This Row],[Customer_ID]],Customers_c[Customer_ID],Customers_c[Customer_Name])</f>
        <v>Daniel Turner</v>
      </c>
      <c r="AB410" s="6">
        <f>Orders_C[[#This Row],[Quantity]]*Orders_C[[#This Row],[Unit_Price]]*(1-Orders_C[[#This Row],[Discount %]])+Orders_C[[#This Row],[Tax]]</f>
        <v>255</v>
      </c>
      <c r="AC410" s="9">
        <f>(Orders_C[[#This Row],[Unit_Price]]*Orders_C[[#This Row],[Quantity]])-Orders_C[[#This Row],[Discount]]+Orders_C[[#This Row],[Tax]]</f>
        <v>262.75</v>
      </c>
      <c r="AD410" t="str">
        <f>IF(COUNTIF(Orders_C[[#All],[Customer_ID]],Orders_C[[#This Row],[Customer_ID]])&gt;1,"Repeat","New")</f>
        <v>Repeat</v>
      </c>
      <c r="AE410" t="str" cm="1">
        <f t="array" ref="AE410">_xlfn.XLOOKUP(Orders_C[[#This Row],[Store_ID]],Stores_c[[#All],[Store_ID]],Stores_c[[#All],[City]])</f>
        <v>Port Jacob</v>
      </c>
      <c r="AF410" t="str" cm="1">
        <f t="array" ref="AF410">_xlfn.XLOOKUP(Orders_C[[#This Row],[Store_ID]],Stores_c[[#All],[Store_ID]],Stores_c[[#All],[Manager_Name]])</f>
        <v>David Harris</v>
      </c>
      <c r="AG410" t="str" cm="1">
        <f t="array" ref="AG410">_xlfn.XLOOKUP(Orders_C[[#This Row],[Store_ID]],Stores_c[[#All],[Store_ID]],Stores_c[[#All],[Store_Type]])</f>
        <v>Mall</v>
      </c>
    </row>
    <row r="411" spans="1:33" x14ac:dyDescent="0.25">
      <c r="A411">
        <v>7706</v>
      </c>
      <c r="B411" s="1">
        <v>45942</v>
      </c>
      <c r="C411" s="2">
        <v>0.32866898148148149</v>
      </c>
      <c r="D411">
        <v>1436</v>
      </c>
      <c r="E411">
        <v>218</v>
      </c>
      <c r="F411">
        <v>495</v>
      </c>
      <c r="G411">
        <v>313</v>
      </c>
      <c r="H411">
        <v>1</v>
      </c>
      <c r="I411">
        <v>244</v>
      </c>
      <c r="J411">
        <v>0</v>
      </c>
      <c r="K411">
        <v>12.2</v>
      </c>
      <c r="L411">
        <v>256.2</v>
      </c>
      <c r="M411" t="s">
        <v>20</v>
      </c>
      <c r="N411" t="s">
        <v>22</v>
      </c>
      <c r="O411">
        <v>31</v>
      </c>
      <c r="P411">
        <v>4</v>
      </c>
      <c r="Q411" t="s">
        <v>1729</v>
      </c>
      <c r="R411">
        <v>504</v>
      </c>
      <c r="S411" s="3">
        <v>0</v>
      </c>
      <c r="T411" s="6">
        <v>109.79999999999998</v>
      </c>
      <c r="U411" t="s">
        <v>6332</v>
      </c>
      <c r="V411">
        <v>2025</v>
      </c>
      <c r="W411" t="s">
        <v>6329</v>
      </c>
      <c r="X411" t="str">
        <f>_xlfn.XLOOKUP(Orders_C[[#This Row],[Product_ID]],Products_C[Product_ID],Products_C[Product_Name])</f>
        <v>Rice Bowl</v>
      </c>
      <c r="Y411" t="str">
        <f>_xlfn.XLOOKUP(Orders_C[[#This Row],[Product_ID]],Products_C[Product_ID],Products_C[Category])</f>
        <v>Beverage</v>
      </c>
      <c r="Z411" t="str">
        <f>_xlfn.XLOOKUP(Orders_C[[#This Row],[Store_ID]],Stores_c[Store_ID],Stores_c[City])</f>
        <v>East Johnport</v>
      </c>
      <c r="AA411" t="str">
        <f>_xlfn.XLOOKUP(Orders_C[[#This Row],[Customer_ID]],Customers_c[Customer_ID],Customers_c[Customer_Name])</f>
        <v>Veronica Jackson DVM</v>
      </c>
      <c r="AB411" s="6">
        <f>Orders_C[[#This Row],[Quantity]]*Orders_C[[#This Row],[Unit_Price]]*(1-Orders_C[[#This Row],[Discount %]])+Orders_C[[#This Row],[Tax]]</f>
        <v>256.2</v>
      </c>
      <c r="AC411" s="9">
        <f>(Orders_C[[#This Row],[Unit_Price]]*Orders_C[[#This Row],[Quantity]])-Orders_C[[#This Row],[Discount]]+Orders_C[[#This Row],[Tax]]</f>
        <v>256.2</v>
      </c>
      <c r="AD411" t="str">
        <f>IF(COUNTIF(Orders_C[[#All],[Customer_ID]],Orders_C[[#This Row],[Customer_ID]])&gt;1,"Repeat","New")</f>
        <v>Repeat</v>
      </c>
      <c r="AE411" t="str" cm="1">
        <f t="array" ref="AE411">_xlfn.XLOOKUP(Orders_C[[#This Row],[Store_ID]],Stores_c[[#All],[Store_ID]],Stores_c[[#All],[City]])</f>
        <v>East Johnport</v>
      </c>
      <c r="AF411" t="str" cm="1">
        <f t="array" ref="AF411">_xlfn.XLOOKUP(Orders_C[[#This Row],[Store_ID]],Stores_c[[#All],[Store_ID]],Stores_c[[#All],[Manager_Name]])</f>
        <v>Mr. Matthew Murillo III</v>
      </c>
      <c r="AG411" t="str" cm="1">
        <f t="array" ref="AG411">_xlfn.XLOOKUP(Orders_C[[#This Row],[Store_ID]],Stores_c[[#All],[Store_ID]],Stores_c[[#All],[Store_Type]])</f>
        <v>Street</v>
      </c>
    </row>
    <row r="412" spans="1:33" x14ac:dyDescent="0.25">
      <c r="A412">
        <v>8831</v>
      </c>
      <c r="B412" s="1">
        <v>45787</v>
      </c>
      <c r="C412" s="2">
        <v>0.70600694444444445</v>
      </c>
      <c r="D412">
        <v>1759</v>
      </c>
      <c r="E412">
        <v>215</v>
      </c>
      <c r="F412">
        <v>489</v>
      </c>
      <c r="G412">
        <v>315</v>
      </c>
      <c r="H412">
        <v>1</v>
      </c>
      <c r="I412">
        <v>244</v>
      </c>
      <c r="J412">
        <v>0</v>
      </c>
      <c r="K412">
        <v>12.2</v>
      </c>
      <c r="L412">
        <v>256.2</v>
      </c>
      <c r="M412" t="s">
        <v>20</v>
      </c>
      <c r="N412" t="s">
        <v>22</v>
      </c>
      <c r="O412">
        <v>38</v>
      </c>
      <c r="P412">
        <v>4</v>
      </c>
      <c r="Q412" t="s">
        <v>2854</v>
      </c>
      <c r="R412">
        <v>506</v>
      </c>
      <c r="S412" s="3">
        <v>0</v>
      </c>
      <c r="T412" s="6">
        <v>109.79999999999998</v>
      </c>
      <c r="U412" t="s">
        <v>6339</v>
      </c>
      <c r="V412">
        <v>2025</v>
      </c>
      <c r="W412" t="s">
        <v>6329</v>
      </c>
      <c r="X412" t="str">
        <f>_xlfn.XLOOKUP(Orders_C[[#This Row],[Product_ID]],Products_C[Product_ID],Products_C[Product_Name])</f>
        <v>Popcorn Chicken</v>
      </c>
      <c r="Y412" t="str">
        <f>_xlfn.XLOOKUP(Orders_C[[#This Row],[Product_ID]],Products_C[Product_ID],Products_C[Category])</f>
        <v>Beverage</v>
      </c>
      <c r="Z412" t="str">
        <f>_xlfn.XLOOKUP(Orders_C[[#This Row],[Store_ID]],Stores_c[Store_ID],Stores_c[City])</f>
        <v>Sallyburgh</v>
      </c>
      <c r="AA412" t="str">
        <f>_xlfn.XLOOKUP(Orders_C[[#This Row],[Customer_ID]],Customers_c[Customer_ID],Customers_c[Customer_Name])</f>
        <v>Mark Ward</v>
      </c>
      <c r="AB412" s="6">
        <f>Orders_C[[#This Row],[Quantity]]*Orders_C[[#This Row],[Unit_Price]]*(1-Orders_C[[#This Row],[Discount %]])+Orders_C[[#This Row],[Tax]]</f>
        <v>256.2</v>
      </c>
      <c r="AC412" s="9">
        <f>(Orders_C[[#This Row],[Unit_Price]]*Orders_C[[#This Row],[Quantity]])-Orders_C[[#This Row],[Discount]]+Orders_C[[#This Row],[Tax]]</f>
        <v>256.2</v>
      </c>
      <c r="AD412" t="str">
        <f>IF(COUNTIF(Orders_C[[#All],[Customer_ID]],Orders_C[[#This Row],[Customer_ID]])&gt;1,"Repeat","New")</f>
        <v>New</v>
      </c>
      <c r="AE412" t="str" cm="1">
        <f t="array" ref="AE412">_xlfn.XLOOKUP(Orders_C[[#This Row],[Store_ID]],Stores_c[[#All],[Store_ID]],Stores_c[[#All],[City]])</f>
        <v>Sallyburgh</v>
      </c>
      <c r="AF412" t="str" cm="1">
        <f t="array" ref="AF412">_xlfn.XLOOKUP(Orders_C[[#This Row],[Store_ID]],Stores_c[[#All],[Store_ID]],Stores_c[[#All],[Manager_Name]])</f>
        <v>Benjamin Mccoy</v>
      </c>
      <c r="AG412" t="str" cm="1">
        <f t="array" ref="AG412">_xlfn.XLOOKUP(Orders_C[[#This Row],[Store_ID]],Stores_c[[#All],[Store_ID]],Stores_c[[#All],[Store_Type]])</f>
        <v>Drive-Thru</v>
      </c>
    </row>
    <row r="413" spans="1:33" x14ac:dyDescent="0.25">
      <c r="A413">
        <v>9732</v>
      </c>
      <c r="B413" s="1">
        <v>45896</v>
      </c>
      <c r="C413" s="2">
        <v>0.85432870370370373</v>
      </c>
      <c r="D413">
        <v>1904</v>
      </c>
      <c r="E413">
        <v>203</v>
      </c>
      <c r="F413">
        <v>472</v>
      </c>
      <c r="G413">
        <v>340</v>
      </c>
      <c r="H413">
        <v>1</v>
      </c>
      <c r="I413">
        <v>244</v>
      </c>
      <c r="J413">
        <v>0</v>
      </c>
      <c r="K413">
        <v>12.2</v>
      </c>
      <c r="L413">
        <v>256.2</v>
      </c>
      <c r="M413" t="s">
        <v>19</v>
      </c>
      <c r="N413" t="s">
        <v>22</v>
      </c>
      <c r="O413">
        <v>31</v>
      </c>
      <c r="P413">
        <v>1</v>
      </c>
      <c r="Q413" t="s">
        <v>3755</v>
      </c>
      <c r="R413">
        <v>503</v>
      </c>
      <c r="S413" s="3">
        <v>0</v>
      </c>
      <c r="T413" s="6">
        <v>109.79999999999998</v>
      </c>
      <c r="U413" t="s">
        <v>6342</v>
      </c>
      <c r="V413">
        <v>2025</v>
      </c>
      <c r="W413" t="s">
        <v>6329</v>
      </c>
      <c r="X413" t="str">
        <f>_xlfn.XLOOKUP(Orders_C[[#This Row],[Product_ID]],Products_C[Product_ID],Products_C[Product_Name])</f>
        <v>Chocolate Lava Cake</v>
      </c>
      <c r="Y413" t="str">
        <f>_xlfn.XLOOKUP(Orders_C[[#This Row],[Product_ID]],Products_C[Product_ID],Products_C[Category])</f>
        <v>Chicken</v>
      </c>
      <c r="Z413" t="str">
        <f>_xlfn.XLOOKUP(Orders_C[[#This Row],[Store_ID]],Stores_c[Store_ID],Stores_c[City])</f>
        <v>Lake Williammouth</v>
      </c>
      <c r="AA413" t="str">
        <f>_xlfn.XLOOKUP(Orders_C[[#This Row],[Customer_ID]],Customers_c[Customer_ID],Customers_c[Customer_Name])</f>
        <v>Kayla Miranda</v>
      </c>
      <c r="AB413" s="6">
        <f>Orders_C[[#This Row],[Quantity]]*Orders_C[[#This Row],[Unit_Price]]*(1-Orders_C[[#This Row],[Discount %]])+Orders_C[[#This Row],[Tax]]</f>
        <v>256.2</v>
      </c>
      <c r="AC413" s="9">
        <f>(Orders_C[[#This Row],[Unit_Price]]*Orders_C[[#This Row],[Quantity]])-Orders_C[[#This Row],[Discount]]+Orders_C[[#This Row],[Tax]]</f>
        <v>256.2</v>
      </c>
      <c r="AD413" t="str">
        <f>IF(COUNTIF(Orders_C[[#All],[Customer_ID]],Orders_C[[#This Row],[Customer_ID]])&gt;1,"Repeat","New")</f>
        <v>Repeat</v>
      </c>
      <c r="AE413" t="str" cm="1">
        <f t="array" ref="AE413">_xlfn.XLOOKUP(Orders_C[[#This Row],[Store_ID]],Stores_c[[#All],[Store_ID]],Stores_c[[#All],[City]])</f>
        <v>Lake Williammouth</v>
      </c>
      <c r="AF413" t="str" cm="1">
        <f t="array" ref="AF413">_xlfn.XLOOKUP(Orders_C[[#This Row],[Store_ID]],Stores_c[[#All],[Store_ID]],Stores_c[[#All],[Manager_Name]])</f>
        <v>Stephanie Dominguez</v>
      </c>
      <c r="AG413" t="str" cm="1">
        <f t="array" ref="AG413">_xlfn.XLOOKUP(Orders_C[[#This Row],[Store_ID]],Stores_c[[#All],[Store_ID]],Stores_c[[#All],[Store_Type]])</f>
        <v>Drive-Thru</v>
      </c>
    </row>
    <row r="414" spans="1:33" x14ac:dyDescent="0.25">
      <c r="A414">
        <v>8794</v>
      </c>
      <c r="B414" s="1">
        <v>45962</v>
      </c>
      <c r="C414" s="2">
        <v>0.64428240740740739</v>
      </c>
      <c r="D414">
        <v>1500</v>
      </c>
      <c r="E414">
        <v>223</v>
      </c>
      <c r="F414">
        <v>484</v>
      </c>
      <c r="G414">
        <v>334</v>
      </c>
      <c r="H414">
        <v>1</v>
      </c>
      <c r="I414">
        <v>278</v>
      </c>
      <c r="J414">
        <v>15</v>
      </c>
      <c r="K414">
        <v>13.9</v>
      </c>
      <c r="L414">
        <v>276.89999999999998</v>
      </c>
      <c r="M414" t="s">
        <v>20</v>
      </c>
      <c r="N414" t="s">
        <v>23</v>
      </c>
      <c r="O414">
        <v>31</v>
      </c>
      <c r="P414">
        <v>4</v>
      </c>
      <c r="Q414" t="s">
        <v>2817</v>
      </c>
      <c r="R414">
        <v>501</v>
      </c>
      <c r="S414" s="3">
        <v>0.15</v>
      </c>
      <c r="T414" s="6">
        <v>110.1</v>
      </c>
      <c r="U414" t="s">
        <v>6336</v>
      </c>
      <c r="V414">
        <v>2025</v>
      </c>
      <c r="W414" t="s">
        <v>6329</v>
      </c>
      <c r="X414" t="str">
        <f>_xlfn.XLOOKUP(Orders_C[[#This Row],[Product_ID]],Products_C[Product_ID],Products_C[Product_Name])</f>
        <v>Krushers</v>
      </c>
      <c r="Y414" t="str">
        <f>_xlfn.XLOOKUP(Orders_C[[#This Row],[Product_ID]],Products_C[Product_ID],Products_C[Category])</f>
        <v>Dessert</v>
      </c>
      <c r="Z414" t="str">
        <f>_xlfn.XLOOKUP(Orders_C[[#This Row],[Store_ID]],Stores_c[Store_ID],Stores_c[City])</f>
        <v>Chambershaven</v>
      </c>
      <c r="AA414" t="str">
        <f>_xlfn.XLOOKUP(Orders_C[[#This Row],[Customer_ID]],Customers_c[Customer_ID],Customers_c[Customer_Name])</f>
        <v>Denise Suarez</v>
      </c>
      <c r="AB414" s="6">
        <f>Orders_C[[#This Row],[Quantity]]*Orders_C[[#This Row],[Unit_Price]]*(1-Orders_C[[#This Row],[Discount %]])+Orders_C[[#This Row],[Tax]]</f>
        <v>250.2</v>
      </c>
      <c r="AC414" s="9">
        <f>(Orders_C[[#This Row],[Unit_Price]]*Orders_C[[#This Row],[Quantity]])-Orders_C[[#This Row],[Discount]]+Orders_C[[#This Row],[Tax]]</f>
        <v>276.89999999999998</v>
      </c>
      <c r="AD414" t="str">
        <f>IF(COUNTIF(Orders_C[[#All],[Customer_ID]],Orders_C[[#This Row],[Customer_ID]])&gt;1,"Repeat","New")</f>
        <v>Repeat</v>
      </c>
      <c r="AE414" t="str" cm="1">
        <f t="array" ref="AE414">_xlfn.XLOOKUP(Orders_C[[#This Row],[Store_ID]],Stores_c[[#All],[Store_ID]],Stores_c[[#All],[City]])</f>
        <v>Chambershaven</v>
      </c>
      <c r="AF414" t="str" cm="1">
        <f t="array" ref="AF414">_xlfn.XLOOKUP(Orders_C[[#This Row],[Store_ID]],Stores_c[[#All],[Store_ID]],Stores_c[[#All],[Manager_Name]])</f>
        <v>Virginia Webster</v>
      </c>
      <c r="AG414" t="str" cm="1">
        <f t="array" ref="AG414">_xlfn.XLOOKUP(Orders_C[[#This Row],[Store_ID]],Stores_c[[#All],[Store_ID]],Stores_c[[#All],[Store_Type]])</f>
        <v>Street</v>
      </c>
    </row>
    <row r="415" spans="1:33" x14ac:dyDescent="0.25">
      <c r="A415">
        <v>9267</v>
      </c>
      <c r="B415" s="1">
        <v>46006</v>
      </c>
      <c r="C415" s="2">
        <v>0.19678240740740741</v>
      </c>
      <c r="D415">
        <v>1990</v>
      </c>
      <c r="E415">
        <v>209</v>
      </c>
      <c r="F415">
        <v>480</v>
      </c>
      <c r="G415">
        <v>332</v>
      </c>
      <c r="H415">
        <v>1</v>
      </c>
      <c r="I415">
        <v>278</v>
      </c>
      <c r="J415">
        <v>15</v>
      </c>
      <c r="K415">
        <v>13.9</v>
      </c>
      <c r="L415">
        <v>276.89999999999998</v>
      </c>
      <c r="M415" t="s">
        <v>19</v>
      </c>
      <c r="N415" t="s">
        <v>21</v>
      </c>
      <c r="O415">
        <v>31</v>
      </c>
      <c r="P415">
        <v>1</v>
      </c>
      <c r="Q415" t="s">
        <v>3290</v>
      </c>
      <c r="R415">
        <v>502</v>
      </c>
      <c r="S415" s="3">
        <v>0.15</v>
      </c>
      <c r="T415" s="6">
        <v>110.1</v>
      </c>
      <c r="U415" t="s">
        <v>6328</v>
      </c>
      <c r="V415">
        <v>2025</v>
      </c>
      <c r="W415" t="s">
        <v>6329</v>
      </c>
      <c r="X415" t="str">
        <f>_xlfn.XLOOKUP(Orders_C[[#This Row],[Product_ID]],Products_C[Product_ID],Products_C[Product_Name])</f>
        <v>Zinger Burger</v>
      </c>
      <c r="Y415" t="str">
        <f>_xlfn.XLOOKUP(Orders_C[[#This Row],[Product_ID]],Products_C[Product_ID],Products_C[Category])</f>
        <v>Beverage</v>
      </c>
      <c r="Z415" t="str">
        <f>_xlfn.XLOOKUP(Orders_C[[#This Row],[Store_ID]],Stores_c[Store_ID],Stores_c[City])</f>
        <v>Reidberg</v>
      </c>
      <c r="AA415" t="str">
        <f>_xlfn.XLOOKUP(Orders_C[[#This Row],[Customer_ID]],Customers_c[Customer_ID],Customers_c[Customer_Name])</f>
        <v>Mark Higgins</v>
      </c>
      <c r="AB415" s="6">
        <f>Orders_C[[#This Row],[Quantity]]*Orders_C[[#This Row],[Unit_Price]]*(1-Orders_C[[#This Row],[Discount %]])+Orders_C[[#This Row],[Tax]]</f>
        <v>250.2</v>
      </c>
      <c r="AC415" s="9">
        <f>(Orders_C[[#This Row],[Unit_Price]]*Orders_C[[#This Row],[Quantity]])-Orders_C[[#This Row],[Discount]]+Orders_C[[#This Row],[Tax]]</f>
        <v>276.89999999999998</v>
      </c>
      <c r="AD415" t="str">
        <f>IF(COUNTIF(Orders_C[[#All],[Customer_ID]],Orders_C[[#This Row],[Customer_ID]])&gt;1,"Repeat","New")</f>
        <v>Repeat</v>
      </c>
      <c r="AE415" t="str" cm="1">
        <f t="array" ref="AE415">_xlfn.XLOOKUP(Orders_C[[#This Row],[Store_ID]],Stores_c[[#All],[Store_ID]],Stores_c[[#All],[City]])</f>
        <v>Reidberg</v>
      </c>
      <c r="AF415" t="str" cm="1">
        <f t="array" ref="AF415">_xlfn.XLOOKUP(Orders_C[[#This Row],[Store_ID]],Stores_c[[#All],[Store_ID]],Stores_c[[#All],[Manager_Name]])</f>
        <v>Jeffrey Horn</v>
      </c>
      <c r="AG415" t="str" cm="1">
        <f t="array" ref="AG415">_xlfn.XLOOKUP(Orders_C[[#This Row],[Store_ID]],Stores_c[[#All],[Store_ID]],Stores_c[[#All],[Store_Type]])</f>
        <v>Drive-Thru</v>
      </c>
    </row>
    <row r="416" spans="1:33" x14ac:dyDescent="0.25">
      <c r="A416">
        <v>7169</v>
      </c>
      <c r="B416" s="1">
        <v>45774</v>
      </c>
      <c r="C416" s="2">
        <v>0.36650462962962965</v>
      </c>
      <c r="D416">
        <v>1086</v>
      </c>
      <c r="E416">
        <v>211</v>
      </c>
      <c r="F416">
        <v>463</v>
      </c>
      <c r="G416">
        <v>335</v>
      </c>
      <c r="H416">
        <v>1</v>
      </c>
      <c r="I416">
        <v>256</v>
      </c>
      <c r="J416">
        <v>5</v>
      </c>
      <c r="K416">
        <v>12.8</v>
      </c>
      <c r="L416">
        <v>263.8</v>
      </c>
      <c r="M416" t="s">
        <v>20</v>
      </c>
      <c r="N416" t="s">
        <v>23</v>
      </c>
      <c r="O416">
        <v>34</v>
      </c>
      <c r="P416">
        <v>5</v>
      </c>
      <c r="Q416" t="s">
        <v>1192</v>
      </c>
      <c r="R416">
        <v>502</v>
      </c>
      <c r="S416" s="3">
        <v>0.05</v>
      </c>
      <c r="T416" s="6">
        <v>110.20000000000002</v>
      </c>
      <c r="U416" t="s">
        <v>6337</v>
      </c>
      <c r="V416">
        <v>2025</v>
      </c>
      <c r="W416" t="s">
        <v>6329</v>
      </c>
      <c r="X416" t="str">
        <f>_xlfn.XLOOKUP(Orders_C[[#This Row],[Product_ID]],Products_C[Product_ID],Products_C[Product_Name])</f>
        <v>Krushers</v>
      </c>
      <c r="Y416" t="str">
        <f>_xlfn.XLOOKUP(Orders_C[[#This Row],[Product_ID]],Products_C[Product_ID],Products_C[Category])</f>
        <v>Chicken</v>
      </c>
      <c r="Z416" t="str">
        <f>_xlfn.XLOOKUP(Orders_C[[#This Row],[Store_ID]],Stores_c[Store_ID],Stores_c[City])</f>
        <v>North Robertstad</v>
      </c>
      <c r="AA416" t="str">
        <f>_xlfn.XLOOKUP(Orders_C[[#This Row],[Customer_ID]],Customers_c[Customer_ID],Customers_c[Customer_Name])</f>
        <v>Larry Cole</v>
      </c>
      <c r="AB416" s="6">
        <f>Orders_C[[#This Row],[Quantity]]*Orders_C[[#This Row],[Unit_Price]]*(1-Orders_C[[#This Row],[Discount %]])+Orders_C[[#This Row],[Tax]]</f>
        <v>256</v>
      </c>
      <c r="AC416" s="9">
        <f>(Orders_C[[#This Row],[Unit_Price]]*Orders_C[[#This Row],[Quantity]])-Orders_C[[#This Row],[Discount]]+Orders_C[[#This Row],[Tax]]</f>
        <v>263.8</v>
      </c>
      <c r="AD416" t="str">
        <f>IF(COUNTIF(Orders_C[[#All],[Customer_ID]],Orders_C[[#This Row],[Customer_ID]])&gt;1,"Repeat","New")</f>
        <v>Repeat</v>
      </c>
      <c r="AE416" t="str" cm="1">
        <f t="array" ref="AE416">_xlfn.XLOOKUP(Orders_C[[#This Row],[Store_ID]],Stores_c[[#All],[Store_ID]],Stores_c[[#All],[City]])</f>
        <v>North Robertstad</v>
      </c>
      <c r="AF416" t="str" cm="1">
        <f t="array" ref="AF416">_xlfn.XLOOKUP(Orders_C[[#This Row],[Store_ID]],Stores_c[[#All],[Store_ID]],Stores_c[[#All],[Manager_Name]])</f>
        <v>Mary Lewis</v>
      </c>
      <c r="AG416" t="str" cm="1">
        <f t="array" ref="AG416">_xlfn.XLOOKUP(Orders_C[[#This Row],[Store_ID]],Stores_c[[#All],[Store_ID]],Stores_c[[#All],[Store_Type]])</f>
        <v>Street</v>
      </c>
    </row>
    <row r="417" spans="1:33" x14ac:dyDescent="0.25">
      <c r="A417">
        <v>10121</v>
      </c>
      <c r="B417" s="1">
        <v>45721</v>
      </c>
      <c r="C417" s="2">
        <v>6.7152777777777783E-2</v>
      </c>
      <c r="D417">
        <v>1095</v>
      </c>
      <c r="E417">
        <v>203</v>
      </c>
      <c r="F417">
        <v>450</v>
      </c>
      <c r="G417">
        <v>310</v>
      </c>
      <c r="H417">
        <v>1</v>
      </c>
      <c r="I417">
        <v>256</v>
      </c>
      <c r="J417">
        <v>5</v>
      </c>
      <c r="K417">
        <v>12.8</v>
      </c>
      <c r="L417">
        <v>263.8</v>
      </c>
      <c r="M417" t="s">
        <v>18</v>
      </c>
      <c r="N417" t="s">
        <v>22</v>
      </c>
      <c r="O417">
        <v>57</v>
      </c>
      <c r="P417">
        <v>5</v>
      </c>
      <c r="Q417" t="s">
        <v>4144</v>
      </c>
      <c r="R417">
        <v>507</v>
      </c>
      <c r="S417" s="3">
        <v>0.05</v>
      </c>
      <c r="T417" s="6">
        <v>110.20000000000002</v>
      </c>
      <c r="U417" t="s">
        <v>6334</v>
      </c>
      <c r="V417">
        <v>2025</v>
      </c>
      <c r="W417" t="s">
        <v>6331</v>
      </c>
      <c r="X417" t="str">
        <f>_xlfn.XLOOKUP(Orders_C[[#This Row],[Product_ID]],Products_C[Product_ID],Products_C[Product_Name])</f>
        <v>Chicken Bucket</v>
      </c>
      <c r="Y417" t="str">
        <f>_xlfn.XLOOKUP(Orders_C[[#This Row],[Product_ID]],Products_C[Product_ID],Products_C[Category])</f>
        <v>Chicken</v>
      </c>
      <c r="Z417" t="str">
        <f>_xlfn.XLOOKUP(Orders_C[[#This Row],[Store_ID]],Stores_c[Store_ID],Stores_c[City])</f>
        <v>Lake Williammouth</v>
      </c>
      <c r="AA417" t="str">
        <f>_xlfn.XLOOKUP(Orders_C[[#This Row],[Customer_ID]],Customers_c[Customer_ID],Customers_c[Customer_Name])</f>
        <v>Rebecca Dean</v>
      </c>
      <c r="AB417" s="6">
        <f>Orders_C[[#This Row],[Quantity]]*Orders_C[[#This Row],[Unit_Price]]*(1-Orders_C[[#This Row],[Discount %]])+Orders_C[[#This Row],[Tax]]</f>
        <v>256</v>
      </c>
      <c r="AC417" s="9">
        <f>(Orders_C[[#This Row],[Unit_Price]]*Orders_C[[#This Row],[Quantity]])-Orders_C[[#This Row],[Discount]]+Orders_C[[#This Row],[Tax]]</f>
        <v>263.8</v>
      </c>
      <c r="AD417" t="str">
        <f>IF(COUNTIF(Orders_C[[#All],[Customer_ID]],Orders_C[[#This Row],[Customer_ID]])&gt;1,"Repeat","New")</f>
        <v>Repeat</v>
      </c>
      <c r="AE417" t="str" cm="1">
        <f t="array" ref="AE417">_xlfn.XLOOKUP(Orders_C[[#This Row],[Store_ID]],Stores_c[[#All],[Store_ID]],Stores_c[[#All],[City]])</f>
        <v>Lake Williammouth</v>
      </c>
      <c r="AF417" t="str" cm="1">
        <f t="array" ref="AF417">_xlfn.XLOOKUP(Orders_C[[#This Row],[Store_ID]],Stores_c[[#All],[Store_ID]],Stores_c[[#All],[Manager_Name]])</f>
        <v>Stephanie Dominguez</v>
      </c>
      <c r="AG417" t="str" cm="1">
        <f t="array" ref="AG417">_xlfn.XLOOKUP(Orders_C[[#This Row],[Store_ID]],Stores_c[[#All],[Store_ID]],Stores_c[[#All],[Store_Type]])</f>
        <v>Drive-Thru</v>
      </c>
    </row>
    <row r="418" spans="1:33" x14ac:dyDescent="0.25">
      <c r="A418">
        <v>6262</v>
      </c>
      <c r="B418" s="1">
        <v>46051</v>
      </c>
      <c r="C418" s="2">
        <v>0.35320601851851852</v>
      </c>
      <c r="D418">
        <v>1128</v>
      </c>
      <c r="E418">
        <v>215</v>
      </c>
      <c r="F418">
        <v>494</v>
      </c>
      <c r="G418">
        <v>308</v>
      </c>
      <c r="H418">
        <v>1</v>
      </c>
      <c r="I418">
        <v>279</v>
      </c>
      <c r="J418">
        <v>15</v>
      </c>
      <c r="K418">
        <v>13.95</v>
      </c>
      <c r="L418">
        <v>277.95</v>
      </c>
      <c r="M418" t="s">
        <v>20</v>
      </c>
      <c r="N418" t="s">
        <v>22</v>
      </c>
      <c r="O418">
        <v>33</v>
      </c>
      <c r="P418">
        <v>1</v>
      </c>
      <c r="Q418" t="s">
        <v>285</v>
      </c>
      <c r="R418">
        <v>504</v>
      </c>
      <c r="S418" s="3">
        <v>0.15</v>
      </c>
      <c r="T418" s="6">
        <v>110.54999999999998</v>
      </c>
      <c r="U418" t="s">
        <v>6330</v>
      </c>
      <c r="V418">
        <v>2026</v>
      </c>
      <c r="W418" t="s">
        <v>6329</v>
      </c>
      <c r="X418" t="str">
        <f>_xlfn.XLOOKUP(Orders_C[[#This Row],[Product_ID]],Products_C[Product_ID],Products_C[Product_Name])</f>
        <v>Zinger Burger</v>
      </c>
      <c r="Y418" t="str">
        <f>_xlfn.XLOOKUP(Orders_C[[#This Row],[Product_ID]],Products_C[Product_ID],Products_C[Category])</f>
        <v>Beverage</v>
      </c>
      <c r="Z418" t="str">
        <f>_xlfn.XLOOKUP(Orders_C[[#This Row],[Store_ID]],Stores_c[Store_ID],Stores_c[City])</f>
        <v>Sallyburgh</v>
      </c>
      <c r="AA418" t="str">
        <f>_xlfn.XLOOKUP(Orders_C[[#This Row],[Customer_ID]],Customers_c[Customer_ID],Customers_c[Customer_Name])</f>
        <v>Kendra Rice</v>
      </c>
      <c r="AB418" s="6">
        <f>Orders_C[[#This Row],[Quantity]]*Orders_C[[#This Row],[Unit_Price]]*(1-Orders_C[[#This Row],[Discount %]])+Orders_C[[#This Row],[Tax]]</f>
        <v>251.1</v>
      </c>
      <c r="AC418" s="9">
        <f>(Orders_C[[#This Row],[Unit_Price]]*Orders_C[[#This Row],[Quantity]])-Orders_C[[#This Row],[Discount]]+Orders_C[[#This Row],[Tax]]</f>
        <v>277.95</v>
      </c>
      <c r="AD418" t="str">
        <f>IF(COUNTIF(Orders_C[[#All],[Customer_ID]],Orders_C[[#This Row],[Customer_ID]])&gt;1,"Repeat","New")</f>
        <v>Repeat</v>
      </c>
      <c r="AE418" t="str" cm="1">
        <f t="array" ref="AE418">_xlfn.XLOOKUP(Orders_C[[#This Row],[Store_ID]],Stores_c[[#All],[Store_ID]],Stores_c[[#All],[City]])</f>
        <v>Sallyburgh</v>
      </c>
      <c r="AF418" t="str" cm="1">
        <f t="array" ref="AF418">_xlfn.XLOOKUP(Orders_C[[#This Row],[Store_ID]],Stores_c[[#All],[Store_ID]],Stores_c[[#All],[Manager_Name]])</f>
        <v>Benjamin Mccoy</v>
      </c>
      <c r="AG418" t="str" cm="1">
        <f t="array" ref="AG418">_xlfn.XLOOKUP(Orders_C[[#This Row],[Store_ID]],Stores_c[[#All],[Store_ID]],Stores_c[[#All],[Store_Type]])</f>
        <v>Drive-Thru</v>
      </c>
    </row>
    <row r="419" spans="1:33" x14ac:dyDescent="0.25">
      <c r="A419">
        <v>10250</v>
      </c>
      <c r="B419" s="1">
        <v>46062</v>
      </c>
      <c r="C419" s="2">
        <v>0.29989583333333331</v>
      </c>
      <c r="D419">
        <v>1321</v>
      </c>
      <c r="E419">
        <v>219</v>
      </c>
      <c r="F419">
        <v>408</v>
      </c>
      <c r="G419">
        <v>330</v>
      </c>
      <c r="H419">
        <v>1</v>
      </c>
      <c r="I419">
        <v>268</v>
      </c>
      <c r="J419">
        <v>10</v>
      </c>
      <c r="K419">
        <v>13.4</v>
      </c>
      <c r="L419">
        <v>271.39999999999998</v>
      </c>
      <c r="M419" t="s">
        <v>19</v>
      </c>
      <c r="N419" t="s">
        <v>22</v>
      </c>
      <c r="O419">
        <v>13</v>
      </c>
      <c r="P419">
        <v>1</v>
      </c>
      <c r="Q419" t="s">
        <v>4273</v>
      </c>
      <c r="R419">
        <v>510</v>
      </c>
      <c r="S419" s="3">
        <v>0.1</v>
      </c>
      <c r="T419" s="6">
        <v>110.6</v>
      </c>
      <c r="U419" t="s">
        <v>6338</v>
      </c>
      <c r="V419">
        <v>2026</v>
      </c>
      <c r="W419" t="s">
        <v>6333</v>
      </c>
      <c r="X419" t="str">
        <f>_xlfn.XLOOKUP(Orders_C[[#This Row],[Product_ID]],Products_C[Product_ID],Products_C[Product_Name])</f>
        <v>Rice Bowl</v>
      </c>
      <c r="Y419" t="str">
        <f>_xlfn.XLOOKUP(Orders_C[[#This Row],[Product_ID]],Products_C[Product_ID],Products_C[Category])</f>
        <v>Beverage</v>
      </c>
      <c r="Z419" t="str">
        <f>_xlfn.XLOOKUP(Orders_C[[#This Row],[Store_ID]],Stores_c[Store_ID],Stores_c[City])</f>
        <v>Lake David</v>
      </c>
      <c r="AA419" t="str">
        <f>_xlfn.XLOOKUP(Orders_C[[#This Row],[Customer_ID]],Customers_c[Customer_ID],Customers_c[Customer_Name])</f>
        <v>Glenn Mccall</v>
      </c>
      <c r="AB419" s="6">
        <f>Orders_C[[#This Row],[Quantity]]*Orders_C[[#This Row],[Unit_Price]]*(1-Orders_C[[#This Row],[Discount %]])+Orders_C[[#This Row],[Tax]]</f>
        <v>254.60000000000002</v>
      </c>
      <c r="AC419" s="9">
        <f>(Orders_C[[#This Row],[Unit_Price]]*Orders_C[[#This Row],[Quantity]])-Orders_C[[#This Row],[Discount]]+Orders_C[[#This Row],[Tax]]</f>
        <v>271.39999999999998</v>
      </c>
      <c r="AD419" t="str">
        <f>IF(COUNTIF(Orders_C[[#All],[Customer_ID]],Orders_C[[#This Row],[Customer_ID]])&gt;1,"Repeat","New")</f>
        <v>Repeat</v>
      </c>
      <c r="AE419" t="str" cm="1">
        <f t="array" ref="AE419">_xlfn.XLOOKUP(Orders_C[[#This Row],[Store_ID]],Stores_c[[#All],[Store_ID]],Stores_c[[#All],[City]])</f>
        <v>Lake David</v>
      </c>
      <c r="AF419" t="str" cm="1">
        <f t="array" ref="AF419">_xlfn.XLOOKUP(Orders_C[[#This Row],[Store_ID]],Stores_c[[#All],[Store_ID]],Stores_c[[#All],[Manager_Name]])</f>
        <v>Joshua Hines</v>
      </c>
      <c r="AG419" t="str" cm="1">
        <f t="array" ref="AG419">_xlfn.XLOOKUP(Orders_C[[#This Row],[Store_ID]],Stores_c[[#All],[Store_ID]],Stores_c[[#All],[Store_Type]])</f>
        <v>Street</v>
      </c>
    </row>
    <row r="420" spans="1:33" x14ac:dyDescent="0.25">
      <c r="A420">
        <v>10733</v>
      </c>
      <c r="B420" s="1">
        <v>45812</v>
      </c>
      <c r="C420" s="2">
        <v>0.46277777777777779</v>
      </c>
      <c r="D420">
        <v>1899</v>
      </c>
      <c r="E420">
        <v>208</v>
      </c>
      <c r="F420">
        <v>504</v>
      </c>
      <c r="G420">
        <v>313</v>
      </c>
      <c r="H420">
        <v>1</v>
      </c>
      <c r="I420">
        <v>268</v>
      </c>
      <c r="J420">
        <v>10</v>
      </c>
      <c r="K420">
        <v>13.4</v>
      </c>
      <c r="L420">
        <v>271.39999999999998</v>
      </c>
      <c r="M420" t="s">
        <v>18</v>
      </c>
      <c r="N420" t="s">
        <v>21</v>
      </c>
      <c r="O420">
        <v>56</v>
      </c>
      <c r="P420">
        <v>2</v>
      </c>
      <c r="Q420" t="s">
        <v>4756</v>
      </c>
      <c r="R420">
        <v>503</v>
      </c>
      <c r="S420" s="3">
        <v>0.1</v>
      </c>
      <c r="T420" s="6">
        <v>110.6</v>
      </c>
      <c r="U420" t="s">
        <v>6340</v>
      </c>
      <c r="V420">
        <v>2025</v>
      </c>
      <c r="W420" t="s">
        <v>6331</v>
      </c>
      <c r="X420" t="str">
        <f>_xlfn.XLOOKUP(Orders_C[[#This Row],[Product_ID]],Products_C[Product_ID],Products_C[Product_Name])</f>
        <v>Rice Bowl</v>
      </c>
      <c r="Y420" t="str">
        <f>_xlfn.XLOOKUP(Orders_C[[#This Row],[Product_ID]],Products_C[Product_ID],Products_C[Category])</f>
        <v>Beverage</v>
      </c>
      <c r="Z420" t="str">
        <f>_xlfn.XLOOKUP(Orders_C[[#This Row],[Store_ID]],Stores_c[Store_ID],Stores_c[City])</f>
        <v>Tracyview</v>
      </c>
      <c r="AA420" t="str">
        <f>_xlfn.XLOOKUP(Orders_C[[#This Row],[Customer_ID]],Customers_c[Customer_ID],Customers_c[Customer_Name])</f>
        <v>Dustin Douglas</v>
      </c>
      <c r="AB420" s="6">
        <f>Orders_C[[#This Row],[Quantity]]*Orders_C[[#This Row],[Unit_Price]]*(1-Orders_C[[#This Row],[Discount %]])+Orders_C[[#This Row],[Tax]]</f>
        <v>254.60000000000002</v>
      </c>
      <c r="AC420" s="9">
        <f>(Orders_C[[#This Row],[Unit_Price]]*Orders_C[[#This Row],[Quantity]])-Orders_C[[#This Row],[Discount]]+Orders_C[[#This Row],[Tax]]</f>
        <v>271.39999999999998</v>
      </c>
      <c r="AD420" t="str">
        <f>IF(COUNTIF(Orders_C[[#All],[Customer_ID]],Orders_C[[#This Row],[Customer_ID]])&gt;1,"Repeat","New")</f>
        <v>Repeat</v>
      </c>
      <c r="AE420" t="str" cm="1">
        <f t="array" ref="AE420">_xlfn.XLOOKUP(Orders_C[[#This Row],[Store_ID]],Stores_c[[#All],[Store_ID]],Stores_c[[#All],[City]])</f>
        <v>Tracyview</v>
      </c>
      <c r="AF420" t="str" cm="1">
        <f t="array" ref="AF420">_xlfn.XLOOKUP(Orders_C[[#This Row],[Store_ID]],Stores_c[[#All],[Store_ID]],Stores_c[[#All],[Manager_Name]])</f>
        <v>Jeremiah Lee</v>
      </c>
      <c r="AG420" t="str" cm="1">
        <f t="array" ref="AG420">_xlfn.XLOOKUP(Orders_C[[#This Row],[Store_ID]],Stores_c[[#All],[Store_ID]],Stores_c[[#All],[Store_Type]])</f>
        <v>Mall</v>
      </c>
    </row>
    <row r="421" spans="1:33" x14ac:dyDescent="0.25">
      <c r="A421">
        <v>7350</v>
      </c>
      <c r="B421" s="1">
        <v>45787</v>
      </c>
      <c r="C421" s="2">
        <v>0.65938657407407408</v>
      </c>
      <c r="D421">
        <v>1893</v>
      </c>
      <c r="E421">
        <v>205</v>
      </c>
      <c r="F421">
        <v>526</v>
      </c>
      <c r="G421">
        <v>324</v>
      </c>
      <c r="H421">
        <v>1</v>
      </c>
      <c r="I421">
        <v>269</v>
      </c>
      <c r="J421">
        <v>10</v>
      </c>
      <c r="K421">
        <v>13.45</v>
      </c>
      <c r="L421">
        <v>272.45</v>
      </c>
      <c r="M421" t="s">
        <v>18</v>
      </c>
      <c r="N421" t="s">
        <v>21</v>
      </c>
      <c r="O421">
        <v>27</v>
      </c>
      <c r="P421">
        <v>4</v>
      </c>
      <c r="Q421" t="s">
        <v>1373</v>
      </c>
      <c r="R421">
        <v>501</v>
      </c>
      <c r="S421" s="3">
        <v>0.1</v>
      </c>
      <c r="T421" s="6">
        <v>111.04999999999998</v>
      </c>
      <c r="U421" t="s">
        <v>6339</v>
      </c>
      <c r="V421">
        <v>2025</v>
      </c>
      <c r="W421" t="s">
        <v>6329</v>
      </c>
      <c r="X421" t="str">
        <f>_xlfn.XLOOKUP(Orders_C[[#This Row],[Product_ID]],Products_C[Product_ID],Products_C[Product_Name])</f>
        <v>Krushers</v>
      </c>
      <c r="Y421" t="str">
        <f>_xlfn.XLOOKUP(Orders_C[[#This Row],[Product_ID]],Products_C[Product_ID],Products_C[Category])</f>
        <v>Dessert</v>
      </c>
      <c r="Z421" t="str">
        <f>_xlfn.XLOOKUP(Orders_C[[#This Row],[Store_ID]],Stores_c[Store_ID],Stores_c[City])</f>
        <v>Port Jacob</v>
      </c>
      <c r="AA421" t="str">
        <f>_xlfn.XLOOKUP(Orders_C[[#This Row],[Customer_ID]],Customers_c[Customer_ID],Customers_c[Customer_Name])</f>
        <v>Mariah Newton</v>
      </c>
      <c r="AB421" s="6">
        <f>Orders_C[[#This Row],[Quantity]]*Orders_C[[#This Row],[Unit_Price]]*(1-Orders_C[[#This Row],[Discount %]])+Orders_C[[#This Row],[Tax]]</f>
        <v>255.54999999999998</v>
      </c>
      <c r="AC421" s="9">
        <f>(Orders_C[[#This Row],[Unit_Price]]*Orders_C[[#This Row],[Quantity]])-Orders_C[[#This Row],[Discount]]+Orders_C[[#This Row],[Tax]]</f>
        <v>272.45</v>
      </c>
      <c r="AD421" t="str">
        <f>IF(COUNTIF(Orders_C[[#All],[Customer_ID]],Orders_C[[#This Row],[Customer_ID]])&gt;1,"Repeat","New")</f>
        <v>Repeat</v>
      </c>
      <c r="AE421" t="str" cm="1">
        <f t="array" ref="AE421">_xlfn.XLOOKUP(Orders_C[[#This Row],[Store_ID]],Stores_c[[#All],[Store_ID]],Stores_c[[#All],[City]])</f>
        <v>Port Jacob</v>
      </c>
      <c r="AF421" t="str" cm="1">
        <f t="array" ref="AF421">_xlfn.XLOOKUP(Orders_C[[#This Row],[Store_ID]],Stores_c[[#All],[Store_ID]],Stores_c[[#All],[Manager_Name]])</f>
        <v>David Harris</v>
      </c>
      <c r="AG421" t="str" cm="1">
        <f t="array" ref="AG421">_xlfn.XLOOKUP(Orders_C[[#This Row],[Store_ID]],Stores_c[[#All],[Store_ID]],Stores_c[[#All],[Store_Type]])</f>
        <v>Mall</v>
      </c>
    </row>
    <row r="422" spans="1:33" x14ac:dyDescent="0.25">
      <c r="A422">
        <v>9670</v>
      </c>
      <c r="B422" s="1">
        <v>46000</v>
      </c>
      <c r="C422" s="2">
        <v>0.77157407407407408</v>
      </c>
      <c r="D422">
        <v>1570</v>
      </c>
      <c r="E422">
        <v>203</v>
      </c>
      <c r="F422">
        <v>485</v>
      </c>
      <c r="G422">
        <v>306</v>
      </c>
      <c r="H422">
        <v>1</v>
      </c>
      <c r="I422">
        <v>269</v>
      </c>
      <c r="J422">
        <v>10</v>
      </c>
      <c r="K422">
        <v>13.45</v>
      </c>
      <c r="L422">
        <v>272.45</v>
      </c>
      <c r="M422" t="s">
        <v>18</v>
      </c>
      <c r="N422" t="s">
        <v>22</v>
      </c>
      <c r="O422">
        <v>38</v>
      </c>
      <c r="P422">
        <v>5</v>
      </c>
      <c r="Q422" t="s">
        <v>3693</v>
      </c>
      <c r="R422">
        <v>510</v>
      </c>
      <c r="S422" s="3">
        <v>0.1</v>
      </c>
      <c r="T422" s="6">
        <v>111.04999999999998</v>
      </c>
      <c r="U422" t="s">
        <v>6328</v>
      </c>
      <c r="V422">
        <v>2025</v>
      </c>
      <c r="W422" t="s">
        <v>6329</v>
      </c>
      <c r="X422" t="str">
        <f>_xlfn.XLOOKUP(Orders_C[[#This Row],[Product_ID]],Products_C[Product_ID],Products_C[Product_Name])</f>
        <v>Veg Burger</v>
      </c>
      <c r="Y422" t="str">
        <f>_xlfn.XLOOKUP(Orders_C[[#This Row],[Product_ID]],Products_C[Product_ID],Products_C[Category])</f>
        <v>Burger</v>
      </c>
      <c r="Z422" t="str">
        <f>_xlfn.XLOOKUP(Orders_C[[#This Row],[Store_ID]],Stores_c[Store_ID],Stores_c[City])</f>
        <v>Lake Williammouth</v>
      </c>
      <c r="AA422" t="str">
        <f>_xlfn.XLOOKUP(Orders_C[[#This Row],[Customer_ID]],Customers_c[Customer_ID],Customers_c[Customer_Name])</f>
        <v>Danielle Lopez</v>
      </c>
      <c r="AB422" s="6">
        <f>Orders_C[[#This Row],[Quantity]]*Orders_C[[#This Row],[Unit_Price]]*(1-Orders_C[[#This Row],[Discount %]])+Orders_C[[#This Row],[Tax]]</f>
        <v>255.54999999999998</v>
      </c>
      <c r="AC422" s="9">
        <f>(Orders_C[[#This Row],[Unit_Price]]*Orders_C[[#This Row],[Quantity]])-Orders_C[[#This Row],[Discount]]+Orders_C[[#This Row],[Tax]]</f>
        <v>272.45</v>
      </c>
      <c r="AD422" t="str">
        <f>IF(COUNTIF(Orders_C[[#All],[Customer_ID]],Orders_C[[#This Row],[Customer_ID]])&gt;1,"Repeat","New")</f>
        <v>Repeat</v>
      </c>
      <c r="AE422" t="str" cm="1">
        <f t="array" ref="AE422">_xlfn.XLOOKUP(Orders_C[[#This Row],[Store_ID]],Stores_c[[#All],[Store_ID]],Stores_c[[#All],[City]])</f>
        <v>Lake Williammouth</v>
      </c>
      <c r="AF422" t="str" cm="1">
        <f t="array" ref="AF422">_xlfn.XLOOKUP(Orders_C[[#This Row],[Store_ID]],Stores_c[[#All],[Store_ID]],Stores_c[[#All],[Manager_Name]])</f>
        <v>Stephanie Dominguez</v>
      </c>
      <c r="AG422" t="str" cm="1">
        <f t="array" ref="AG422">_xlfn.XLOOKUP(Orders_C[[#This Row],[Store_ID]],Stores_c[[#All],[Store_ID]],Stores_c[[#All],[Store_Type]])</f>
        <v>Drive-Thru</v>
      </c>
    </row>
    <row r="423" spans="1:33" x14ac:dyDescent="0.25">
      <c r="A423">
        <v>9843</v>
      </c>
      <c r="B423" s="1">
        <v>46022</v>
      </c>
      <c r="C423" s="2">
        <v>0.11686342592592593</v>
      </c>
      <c r="D423">
        <v>1103</v>
      </c>
      <c r="E423">
        <v>201</v>
      </c>
      <c r="F423">
        <v>463</v>
      </c>
      <c r="G423">
        <v>335</v>
      </c>
      <c r="H423">
        <v>1</v>
      </c>
      <c r="I423">
        <v>258</v>
      </c>
      <c r="J423">
        <v>5</v>
      </c>
      <c r="K423">
        <v>12.9</v>
      </c>
      <c r="L423">
        <v>265.89999999999998</v>
      </c>
      <c r="M423" t="s">
        <v>19</v>
      </c>
      <c r="N423" t="s">
        <v>23</v>
      </c>
      <c r="O423">
        <v>23</v>
      </c>
      <c r="P423">
        <v>4</v>
      </c>
      <c r="Q423" t="s">
        <v>3866</v>
      </c>
      <c r="R423">
        <v>504</v>
      </c>
      <c r="S423" s="3">
        <v>0.05</v>
      </c>
      <c r="T423" s="6">
        <v>111.1</v>
      </c>
      <c r="U423" t="s">
        <v>6328</v>
      </c>
      <c r="V423">
        <v>2025</v>
      </c>
      <c r="W423" t="s">
        <v>6329</v>
      </c>
      <c r="X423" t="str">
        <f>_xlfn.XLOOKUP(Orders_C[[#This Row],[Product_ID]],Products_C[Product_ID],Products_C[Product_Name])</f>
        <v>Krushers</v>
      </c>
      <c r="Y423" t="str">
        <f>_xlfn.XLOOKUP(Orders_C[[#This Row],[Product_ID]],Products_C[Product_ID],Products_C[Category])</f>
        <v>Chicken</v>
      </c>
      <c r="Z423" t="str">
        <f>_xlfn.XLOOKUP(Orders_C[[#This Row],[Store_ID]],Stores_c[Store_ID],Stores_c[City])</f>
        <v>Lake Nicholasburgh</v>
      </c>
      <c r="AA423" t="str">
        <f>_xlfn.XLOOKUP(Orders_C[[#This Row],[Customer_ID]],Customers_c[Customer_ID],Customers_c[Customer_Name])</f>
        <v>Sheryl Green</v>
      </c>
      <c r="AB423" s="6">
        <f>Orders_C[[#This Row],[Quantity]]*Orders_C[[#This Row],[Unit_Price]]*(1-Orders_C[[#This Row],[Discount %]])+Orders_C[[#This Row],[Tax]]</f>
        <v>258</v>
      </c>
      <c r="AC423" s="9">
        <f>(Orders_C[[#This Row],[Unit_Price]]*Orders_C[[#This Row],[Quantity]])-Orders_C[[#This Row],[Discount]]+Orders_C[[#This Row],[Tax]]</f>
        <v>265.89999999999998</v>
      </c>
      <c r="AD423" t="str">
        <f>IF(COUNTIF(Orders_C[[#All],[Customer_ID]],Orders_C[[#This Row],[Customer_ID]])&gt;1,"Repeat","New")</f>
        <v>Repeat</v>
      </c>
      <c r="AE423" t="str" cm="1">
        <f t="array" ref="AE423">_xlfn.XLOOKUP(Orders_C[[#This Row],[Store_ID]],Stores_c[[#All],[Store_ID]],Stores_c[[#All],[City]])</f>
        <v>Lake Nicholasburgh</v>
      </c>
      <c r="AF423" t="str" cm="1">
        <f t="array" ref="AF423">_xlfn.XLOOKUP(Orders_C[[#This Row],[Store_ID]],Stores_c[[#All],[Store_ID]],Stores_c[[#All],[Manager_Name]])</f>
        <v>Maurice Garcia</v>
      </c>
      <c r="AG423" t="str" cm="1">
        <f t="array" ref="AG423">_xlfn.XLOOKUP(Orders_C[[#This Row],[Store_ID]],Stores_c[[#All],[Store_ID]],Stores_c[[#All],[Store_Type]])</f>
        <v>Mall</v>
      </c>
    </row>
    <row r="424" spans="1:33" x14ac:dyDescent="0.25">
      <c r="A424">
        <v>10550</v>
      </c>
      <c r="B424" s="1">
        <v>46041</v>
      </c>
      <c r="C424" s="2">
        <v>0.68084490740740744</v>
      </c>
      <c r="D424">
        <v>1338</v>
      </c>
      <c r="E424">
        <v>225</v>
      </c>
      <c r="F424">
        <v>473</v>
      </c>
      <c r="G424">
        <v>336</v>
      </c>
      <c r="H424">
        <v>1</v>
      </c>
      <c r="I424">
        <v>258</v>
      </c>
      <c r="J424">
        <v>5</v>
      </c>
      <c r="K424">
        <v>12.9</v>
      </c>
      <c r="L424">
        <v>265.89999999999998</v>
      </c>
      <c r="M424" t="s">
        <v>19</v>
      </c>
      <c r="N424" t="s">
        <v>22</v>
      </c>
      <c r="O424">
        <v>32</v>
      </c>
      <c r="P424">
        <v>1</v>
      </c>
      <c r="Q424" t="s">
        <v>4573</v>
      </c>
      <c r="R424">
        <v>507</v>
      </c>
      <c r="S424" s="3">
        <v>0.05</v>
      </c>
      <c r="T424" s="6">
        <v>111.1</v>
      </c>
      <c r="U424" t="s">
        <v>6330</v>
      </c>
      <c r="V424">
        <v>2026</v>
      </c>
      <c r="W424" t="s">
        <v>6329</v>
      </c>
      <c r="X424" t="str">
        <f>_xlfn.XLOOKUP(Orders_C[[#This Row],[Product_ID]],Products_C[Product_ID],Products_C[Product_Name])</f>
        <v>Chicken Bucket</v>
      </c>
      <c r="Y424" t="str">
        <f>_xlfn.XLOOKUP(Orders_C[[#This Row],[Product_ID]],Products_C[Product_ID],Products_C[Category])</f>
        <v>Dessert</v>
      </c>
      <c r="Z424" t="str">
        <f>_xlfn.XLOOKUP(Orders_C[[#This Row],[Store_ID]],Stores_c[Store_ID],Stores_c[City])</f>
        <v>South Peter</v>
      </c>
      <c r="AA424" t="str">
        <f>_xlfn.XLOOKUP(Orders_C[[#This Row],[Customer_ID]],Customers_c[Customer_ID],Customers_c[Customer_Name])</f>
        <v>Stephanie Clark</v>
      </c>
      <c r="AB424" s="6">
        <f>Orders_C[[#This Row],[Quantity]]*Orders_C[[#This Row],[Unit_Price]]*(1-Orders_C[[#This Row],[Discount %]])+Orders_C[[#This Row],[Tax]]</f>
        <v>258</v>
      </c>
      <c r="AC424" s="9">
        <f>(Orders_C[[#This Row],[Unit_Price]]*Orders_C[[#This Row],[Quantity]])-Orders_C[[#This Row],[Discount]]+Orders_C[[#This Row],[Tax]]</f>
        <v>265.89999999999998</v>
      </c>
      <c r="AD424" t="str">
        <f>IF(COUNTIF(Orders_C[[#All],[Customer_ID]],Orders_C[[#This Row],[Customer_ID]])&gt;1,"Repeat","New")</f>
        <v>Repeat</v>
      </c>
      <c r="AE424" t="str" cm="1">
        <f t="array" ref="AE424">_xlfn.XLOOKUP(Orders_C[[#This Row],[Store_ID]],Stores_c[[#All],[Store_ID]],Stores_c[[#All],[City]])</f>
        <v>South Peter</v>
      </c>
      <c r="AF424" t="str" cm="1">
        <f t="array" ref="AF424">_xlfn.XLOOKUP(Orders_C[[#This Row],[Store_ID]],Stores_c[[#All],[Store_ID]],Stores_c[[#All],[Manager_Name]])</f>
        <v>Gregory Lambert</v>
      </c>
      <c r="AG424" t="str" cm="1">
        <f t="array" ref="AG424">_xlfn.XLOOKUP(Orders_C[[#This Row],[Store_ID]],Stores_c[[#All],[Store_ID]],Stores_c[[#All],[Store_Type]])</f>
        <v>Street</v>
      </c>
    </row>
    <row r="425" spans="1:33" x14ac:dyDescent="0.25">
      <c r="A425">
        <v>6137</v>
      </c>
      <c r="B425" s="1">
        <v>45926</v>
      </c>
      <c r="C425" s="2">
        <v>0.27521990740740743</v>
      </c>
      <c r="D425">
        <v>1031</v>
      </c>
      <c r="E425">
        <v>215</v>
      </c>
      <c r="F425">
        <v>471</v>
      </c>
      <c r="G425">
        <v>302</v>
      </c>
      <c r="H425">
        <v>1</v>
      </c>
      <c r="I425">
        <v>247</v>
      </c>
      <c r="J425">
        <v>0</v>
      </c>
      <c r="K425">
        <v>12.35</v>
      </c>
      <c r="L425">
        <v>259.35000000000002</v>
      </c>
      <c r="M425" t="s">
        <v>19</v>
      </c>
      <c r="N425" t="s">
        <v>22</v>
      </c>
      <c r="O425">
        <v>53</v>
      </c>
      <c r="P425">
        <v>2</v>
      </c>
      <c r="Q425" t="s">
        <v>160</v>
      </c>
      <c r="R425">
        <v>502</v>
      </c>
      <c r="S425" s="3">
        <v>0</v>
      </c>
      <c r="T425" s="6">
        <v>111.15000000000003</v>
      </c>
      <c r="U425" t="s">
        <v>6335</v>
      </c>
      <c r="V425">
        <v>2025</v>
      </c>
      <c r="W425" t="s">
        <v>6331</v>
      </c>
      <c r="X425" t="str">
        <f>_xlfn.XLOOKUP(Orders_C[[#This Row],[Product_ID]],Products_C[Product_ID],Products_C[Product_Name])</f>
        <v>Chicken Wings</v>
      </c>
      <c r="Y425" t="str">
        <f>_xlfn.XLOOKUP(Orders_C[[#This Row],[Product_ID]],Products_C[Product_ID],Products_C[Category])</f>
        <v>Chicken</v>
      </c>
      <c r="Z425" t="str">
        <f>_xlfn.XLOOKUP(Orders_C[[#This Row],[Store_ID]],Stores_c[Store_ID],Stores_c[City])</f>
        <v>Sallyburgh</v>
      </c>
      <c r="AA425" t="str">
        <f>_xlfn.XLOOKUP(Orders_C[[#This Row],[Customer_ID]],Customers_c[Customer_ID],Customers_c[Customer_Name])</f>
        <v>Sarah Lawrence</v>
      </c>
      <c r="AB425" s="6">
        <f>Orders_C[[#This Row],[Quantity]]*Orders_C[[#This Row],[Unit_Price]]*(1-Orders_C[[#This Row],[Discount %]])+Orders_C[[#This Row],[Tax]]</f>
        <v>259.35000000000002</v>
      </c>
      <c r="AC425" s="9">
        <f>(Orders_C[[#This Row],[Unit_Price]]*Orders_C[[#This Row],[Quantity]])-Orders_C[[#This Row],[Discount]]+Orders_C[[#This Row],[Tax]]</f>
        <v>259.35000000000002</v>
      </c>
      <c r="AD425" t="str">
        <f>IF(COUNTIF(Orders_C[[#All],[Customer_ID]],Orders_C[[#This Row],[Customer_ID]])&gt;1,"Repeat","New")</f>
        <v>Repeat</v>
      </c>
      <c r="AE425" t="str" cm="1">
        <f t="array" ref="AE425">_xlfn.XLOOKUP(Orders_C[[#This Row],[Store_ID]],Stores_c[[#All],[Store_ID]],Stores_c[[#All],[City]])</f>
        <v>Sallyburgh</v>
      </c>
      <c r="AF425" t="str" cm="1">
        <f t="array" ref="AF425">_xlfn.XLOOKUP(Orders_C[[#This Row],[Store_ID]],Stores_c[[#All],[Store_ID]],Stores_c[[#All],[Manager_Name]])</f>
        <v>Benjamin Mccoy</v>
      </c>
      <c r="AG425" t="str" cm="1">
        <f t="array" ref="AG425">_xlfn.XLOOKUP(Orders_C[[#This Row],[Store_ID]],Stores_c[[#All],[Store_ID]],Stores_c[[#All],[Store_Type]])</f>
        <v>Drive-Thru</v>
      </c>
    </row>
    <row r="426" spans="1:33" x14ac:dyDescent="0.25">
      <c r="A426">
        <v>6442</v>
      </c>
      <c r="B426" s="1">
        <v>46013</v>
      </c>
      <c r="C426" s="2">
        <v>0.34958333333333336</v>
      </c>
      <c r="D426">
        <v>1467</v>
      </c>
      <c r="E426">
        <v>222</v>
      </c>
      <c r="F426">
        <v>502</v>
      </c>
      <c r="G426">
        <v>303</v>
      </c>
      <c r="H426">
        <v>1</v>
      </c>
      <c r="I426">
        <v>281</v>
      </c>
      <c r="J426">
        <v>15</v>
      </c>
      <c r="K426">
        <v>14.05</v>
      </c>
      <c r="L426">
        <v>280.05</v>
      </c>
      <c r="M426" t="s">
        <v>19</v>
      </c>
      <c r="N426" t="s">
        <v>23</v>
      </c>
      <c r="O426">
        <v>45</v>
      </c>
      <c r="P426">
        <v>4</v>
      </c>
      <c r="Q426" t="s">
        <v>465</v>
      </c>
      <c r="R426">
        <v>507</v>
      </c>
      <c r="S426" s="3">
        <v>0.15</v>
      </c>
      <c r="T426" s="6">
        <v>111.45000000000002</v>
      </c>
      <c r="U426" t="s">
        <v>6328</v>
      </c>
      <c r="V426">
        <v>2025</v>
      </c>
      <c r="W426" t="s">
        <v>6331</v>
      </c>
      <c r="X426" t="str">
        <f>_xlfn.XLOOKUP(Orders_C[[#This Row],[Product_ID]],Products_C[Product_ID],Products_C[Product_Name])</f>
        <v>Chocolate Lava Cake</v>
      </c>
      <c r="Y426" t="str">
        <f>_xlfn.XLOOKUP(Orders_C[[#This Row],[Product_ID]],Products_C[Product_ID],Products_C[Category])</f>
        <v>Chicken</v>
      </c>
      <c r="Z426" t="str">
        <f>_xlfn.XLOOKUP(Orders_C[[#This Row],[Store_ID]],Stores_c[Store_ID],Stores_c[City])</f>
        <v>New Steven</v>
      </c>
      <c r="AA426" t="str">
        <f>_xlfn.XLOOKUP(Orders_C[[#This Row],[Customer_ID]],Customers_c[Customer_ID],Customers_c[Customer_Name])</f>
        <v>Jeffrey Patterson</v>
      </c>
      <c r="AB426" s="6">
        <f>Orders_C[[#This Row],[Quantity]]*Orders_C[[#This Row],[Unit_Price]]*(1-Orders_C[[#This Row],[Discount %]])+Orders_C[[#This Row],[Tax]]</f>
        <v>252.9</v>
      </c>
      <c r="AC426" s="9">
        <f>(Orders_C[[#This Row],[Unit_Price]]*Orders_C[[#This Row],[Quantity]])-Orders_C[[#This Row],[Discount]]+Orders_C[[#This Row],[Tax]]</f>
        <v>280.05</v>
      </c>
      <c r="AD426" t="str">
        <f>IF(COUNTIF(Orders_C[[#All],[Customer_ID]],Orders_C[[#This Row],[Customer_ID]])&gt;1,"Repeat","New")</f>
        <v>Repeat</v>
      </c>
      <c r="AE426" t="str" cm="1">
        <f t="array" ref="AE426">_xlfn.XLOOKUP(Orders_C[[#This Row],[Store_ID]],Stores_c[[#All],[Store_ID]],Stores_c[[#All],[City]])</f>
        <v>New Steven</v>
      </c>
      <c r="AF426" t="str" cm="1">
        <f t="array" ref="AF426">_xlfn.XLOOKUP(Orders_C[[#This Row],[Store_ID]],Stores_c[[#All],[Store_ID]],Stores_c[[#All],[Manager_Name]])</f>
        <v>Terri Martinez</v>
      </c>
      <c r="AG426" t="str" cm="1">
        <f t="array" ref="AG426">_xlfn.XLOOKUP(Orders_C[[#This Row],[Store_ID]],Stores_c[[#All],[Store_ID]],Stores_c[[#All],[Store_Type]])</f>
        <v>Drive-Thru</v>
      </c>
    </row>
    <row r="427" spans="1:33" x14ac:dyDescent="0.25">
      <c r="A427">
        <v>7103</v>
      </c>
      <c r="B427" s="1">
        <v>45981</v>
      </c>
      <c r="C427" s="2">
        <v>0.46736111111111112</v>
      </c>
      <c r="D427">
        <v>1204</v>
      </c>
      <c r="E427">
        <v>223</v>
      </c>
      <c r="F427">
        <v>479</v>
      </c>
      <c r="G427">
        <v>334</v>
      </c>
      <c r="H427">
        <v>1</v>
      </c>
      <c r="I427">
        <v>281</v>
      </c>
      <c r="J427">
        <v>15</v>
      </c>
      <c r="K427">
        <v>14.05</v>
      </c>
      <c r="L427">
        <v>280.05</v>
      </c>
      <c r="M427" t="s">
        <v>18</v>
      </c>
      <c r="N427" t="s">
        <v>22</v>
      </c>
      <c r="O427">
        <v>25</v>
      </c>
      <c r="P427">
        <v>2</v>
      </c>
      <c r="Q427" t="s">
        <v>1126</v>
      </c>
      <c r="R427">
        <v>506</v>
      </c>
      <c r="S427" s="3">
        <v>0.15</v>
      </c>
      <c r="T427" s="6">
        <v>111.45000000000002</v>
      </c>
      <c r="U427" t="s">
        <v>6336</v>
      </c>
      <c r="V427">
        <v>2025</v>
      </c>
      <c r="W427" t="s">
        <v>6329</v>
      </c>
      <c r="X427" t="str">
        <f>_xlfn.XLOOKUP(Orders_C[[#This Row],[Product_ID]],Products_C[Product_ID],Products_C[Product_Name])</f>
        <v>Krushers</v>
      </c>
      <c r="Y427" t="str">
        <f>_xlfn.XLOOKUP(Orders_C[[#This Row],[Product_ID]],Products_C[Product_ID],Products_C[Category])</f>
        <v>Dessert</v>
      </c>
      <c r="Z427" t="str">
        <f>_xlfn.XLOOKUP(Orders_C[[#This Row],[Store_ID]],Stores_c[Store_ID],Stores_c[City])</f>
        <v>Chambershaven</v>
      </c>
      <c r="AA427" t="str">
        <f>_xlfn.XLOOKUP(Orders_C[[#This Row],[Customer_ID]],Customers_c[Customer_ID],Customers_c[Customer_Name])</f>
        <v>Christopher Howe</v>
      </c>
      <c r="AB427" s="6">
        <f>Orders_C[[#This Row],[Quantity]]*Orders_C[[#This Row],[Unit_Price]]*(1-Orders_C[[#This Row],[Discount %]])+Orders_C[[#This Row],[Tax]]</f>
        <v>252.9</v>
      </c>
      <c r="AC427" s="9">
        <f>(Orders_C[[#This Row],[Unit_Price]]*Orders_C[[#This Row],[Quantity]])-Orders_C[[#This Row],[Discount]]+Orders_C[[#This Row],[Tax]]</f>
        <v>280.05</v>
      </c>
      <c r="AD427" t="str">
        <f>IF(COUNTIF(Orders_C[[#All],[Customer_ID]],Orders_C[[#This Row],[Customer_ID]])&gt;1,"Repeat","New")</f>
        <v>Repeat</v>
      </c>
      <c r="AE427" t="str" cm="1">
        <f t="array" ref="AE427">_xlfn.XLOOKUP(Orders_C[[#This Row],[Store_ID]],Stores_c[[#All],[Store_ID]],Stores_c[[#All],[City]])</f>
        <v>Chambershaven</v>
      </c>
      <c r="AF427" t="str" cm="1">
        <f t="array" ref="AF427">_xlfn.XLOOKUP(Orders_C[[#This Row],[Store_ID]],Stores_c[[#All],[Store_ID]],Stores_c[[#All],[Manager_Name]])</f>
        <v>Virginia Webster</v>
      </c>
      <c r="AG427" t="str" cm="1">
        <f t="array" ref="AG427">_xlfn.XLOOKUP(Orders_C[[#This Row],[Store_ID]],Stores_c[[#All],[Store_ID]],Stores_c[[#All],[Store_Type]])</f>
        <v>Street</v>
      </c>
    </row>
    <row r="428" spans="1:33" x14ac:dyDescent="0.25">
      <c r="A428">
        <v>8990</v>
      </c>
      <c r="B428" s="1">
        <v>45845</v>
      </c>
      <c r="C428" s="2">
        <v>0.4714814814814815</v>
      </c>
      <c r="D428">
        <v>1523</v>
      </c>
      <c r="E428">
        <v>205</v>
      </c>
      <c r="F428">
        <v>414</v>
      </c>
      <c r="G428">
        <v>329</v>
      </c>
      <c r="H428">
        <v>1</v>
      </c>
      <c r="I428">
        <v>281</v>
      </c>
      <c r="J428">
        <v>15</v>
      </c>
      <c r="K428">
        <v>14.05</v>
      </c>
      <c r="L428">
        <v>280.05</v>
      </c>
      <c r="M428" t="s">
        <v>19</v>
      </c>
      <c r="N428" t="s">
        <v>23</v>
      </c>
      <c r="O428">
        <v>22</v>
      </c>
      <c r="P428">
        <v>1</v>
      </c>
      <c r="Q428" t="s">
        <v>3013</v>
      </c>
      <c r="R428">
        <v>503</v>
      </c>
      <c r="S428" s="3">
        <v>0.15</v>
      </c>
      <c r="T428" s="6">
        <v>111.45000000000002</v>
      </c>
      <c r="U428" t="s">
        <v>6341</v>
      </c>
      <c r="V428">
        <v>2025</v>
      </c>
      <c r="W428" t="s">
        <v>6329</v>
      </c>
      <c r="X428" t="str">
        <f>_xlfn.XLOOKUP(Orders_C[[#This Row],[Product_ID]],Products_C[Product_ID],Products_C[Product_Name])</f>
        <v>Rice Bowl</v>
      </c>
      <c r="Y428" t="str">
        <f>_xlfn.XLOOKUP(Orders_C[[#This Row],[Product_ID]],Products_C[Product_ID],Products_C[Category])</f>
        <v>Dessert</v>
      </c>
      <c r="Z428" t="str">
        <f>_xlfn.XLOOKUP(Orders_C[[#This Row],[Store_ID]],Stores_c[Store_ID],Stores_c[City])</f>
        <v>Port Jacob</v>
      </c>
      <c r="AA428" t="str">
        <f>_xlfn.XLOOKUP(Orders_C[[#This Row],[Customer_ID]],Customers_c[Customer_ID],Customers_c[Customer_Name])</f>
        <v>Brandon Allen</v>
      </c>
      <c r="AB428" s="6">
        <f>Orders_C[[#This Row],[Quantity]]*Orders_C[[#This Row],[Unit_Price]]*(1-Orders_C[[#This Row],[Discount %]])+Orders_C[[#This Row],[Tax]]</f>
        <v>252.9</v>
      </c>
      <c r="AC428" s="9">
        <f>(Orders_C[[#This Row],[Unit_Price]]*Orders_C[[#This Row],[Quantity]])-Orders_C[[#This Row],[Discount]]+Orders_C[[#This Row],[Tax]]</f>
        <v>280.05</v>
      </c>
      <c r="AD428" t="str">
        <f>IF(COUNTIF(Orders_C[[#All],[Customer_ID]],Orders_C[[#This Row],[Customer_ID]])&gt;1,"Repeat","New")</f>
        <v>Repeat</v>
      </c>
      <c r="AE428" t="str" cm="1">
        <f t="array" ref="AE428">_xlfn.XLOOKUP(Orders_C[[#This Row],[Store_ID]],Stores_c[[#All],[Store_ID]],Stores_c[[#All],[City]])</f>
        <v>Port Jacob</v>
      </c>
      <c r="AF428" t="str" cm="1">
        <f t="array" ref="AF428">_xlfn.XLOOKUP(Orders_C[[#This Row],[Store_ID]],Stores_c[[#All],[Store_ID]],Stores_c[[#All],[Manager_Name]])</f>
        <v>David Harris</v>
      </c>
      <c r="AG428" t="str" cm="1">
        <f t="array" ref="AG428">_xlfn.XLOOKUP(Orders_C[[#This Row],[Store_ID]],Stores_c[[#All],[Store_ID]],Stores_c[[#All],[Store_Type]])</f>
        <v>Mall</v>
      </c>
    </row>
    <row r="429" spans="1:33" x14ac:dyDescent="0.25">
      <c r="A429">
        <v>9429</v>
      </c>
      <c r="B429" s="1">
        <v>45722</v>
      </c>
      <c r="C429" s="2">
        <v>0.60572916666666665</v>
      </c>
      <c r="D429">
        <v>1268</v>
      </c>
      <c r="E429">
        <v>205</v>
      </c>
      <c r="F429">
        <v>411</v>
      </c>
      <c r="G429">
        <v>308</v>
      </c>
      <c r="H429">
        <v>1</v>
      </c>
      <c r="I429">
        <v>281</v>
      </c>
      <c r="J429">
        <v>15</v>
      </c>
      <c r="K429">
        <v>14.05</v>
      </c>
      <c r="L429">
        <v>280.05</v>
      </c>
      <c r="M429" t="s">
        <v>18</v>
      </c>
      <c r="N429" t="s">
        <v>23</v>
      </c>
      <c r="O429">
        <v>58</v>
      </c>
      <c r="P429">
        <v>2</v>
      </c>
      <c r="Q429" t="s">
        <v>3452</v>
      </c>
      <c r="R429">
        <v>506</v>
      </c>
      <c r="S429" s="3">
        <v>0.15</v>
      </c>
      <c r="T429" s="6">
        <v>111.45000000000002</v>
      </c>
      <c r="U429" t="s">
        <v>6334</v>
      </c>
      <c r="V429">
        <v>2025</v>
      </c>
      <c r="W429" t="s">
        <v>6331</v>
      </c>
      <c r="X429" t="str">
        <f>_xlfn.XLOOKUP(Orders_C[[#This Row],[Product_ID]],Products_C[Product_ID],Products_C[Product_Name])</f>
        <v>Zinger Burger</v>
      </c>
      <c r="Y429" t="str">
        <f>_xlfn.XLOOKUP(Orders_C[[#This Row],[Product_ID]],Products_C[Product_ID],Products_C[Category])</f>
        <v>Beverage</v>
      </c>
      <c r="Z429" t="str">
        <f>_xlfn.XLOOKUP(Orders_C[[#This Row],[Store_ID]],Stores_c[Store_ID],Stores_c[City])</f>
        <v>Port Jacob</v>
      </c>
      <c r="AA429" t="str">
        <f>_xlfn.XLOOKUP(Orders_C[[#This Row],[Customer_ID]],Customers_c[Customer_ID],Customers_c[Customer_Name])</f>
        <v>Alec Lee</v>
      </c>
      <c r="AB429" s="6">
        <f>Orders_C[[#This Row],[Quantity]]*Orders_C[[#This Row],[Unit_Price]]*(1-Orders_C[[#This Row],[Discount %]])+Orders_C[[#This Row],[Tax]]</f>
        <v>252.9</v>
      </c>
      <c r="AC429" s="9">
        <f>(Orders_C[[#This Row],[Unit_Price]]*Orders_C[[#This Row],[Quantity]])-Orders_C[[#This Row],[Discount]]+Orders_C[[#This Row],[Tax]]</f>
        <v>280.05</v>
      </c>
      <c r="AD429" t="str">
        <f>IF(COUNTIF(Orders_C[[#All],[Customer_ID]],Orders_C[[#This Row],[Customer_ID]])&gt;1,"Repeat","New")</f>
        <v>Repeat</v>
      </c>
      <c r="AE429" t="str" cm="1">
        <f t="array" ref="AE429">_xlfn.XLOOKUP(Orders_C[[#This Row],[Store_ID]],Stores_c[[#All],[Store_ID]],Stores_c[[#All],[City]])</f>
        <v>Port Jacob</v>
      </c>
      <c r="AF429" t="str" cm="1">
        <f t="array" ref="AF429">_xlfn.XLOOKUP(Orders_C[[#This Row],[Store_ID]],Stores_c[[#All],[Store_ID]],Stores_c[[#All],[Manager_Name]])</f>
        <v>David Harris</v>
      </c>
      <c r="AG429" t="str" cm="1">
        <f t="array" ref="AG429">_xlfn.XLOOKUP(Orders_C[[#This Row],[Store_ID]],Stores_c[[#All],[Store_ID]],Stores_c[[#All],[Store_Type]])</f>
        <v>Mall</v>
      </c>
    </row>
    <row r="430" spans="1:33" x14ac:dyDescent="0.25">
      <c r="A430">
        <v>9935</v>
      </c>
      <c r="B430" s="1">
        <v>45860</v>
      </c>
      <c r="C430" s="2">
        <v>0.22350694444444444</v>
      </c>
      <c r="D430">
        <v>1094</v>
      </c>
      <c r="E430">
        <v>220</v>
      </c>
      <c r="F430">
        <v>413</v>
      </c>
      <c r="G430">
        <v>314</v>
      </c>
      <c r="H430">
        <v>1</v>
      </c>
      <c r="I430">
        <v>270</v>
      </c>
      <c r="J430">
        <v>10</v>
      </c>
      <c r="K430">
        <v>13.5</v>
      </c>
      <c r="L430">
        <v>273.5</v>
      </c>
      <c r="M430" t="s">
        <v>20</v>
      </c>
      <c r="N430" t="s">
        <v>23</v>
      </c>
      <c r="O430">
        <v>26</v>
      </c>
      <c r="P430">
        <v>1</v>
      </c>
      <c r="Q430" t="s">
        <v>3958</v>
      </c>
      <c r="R430">
        <v>509</v>
      </c>
      <c r="S430" s="3">
        <v>0.1</v>
      </c>
      <c r="T430" s="6">
        <v>111.5</v>
      </c>
      <c r="U430" t="s">
        <v>6341</v>
      </c>
      <c r="V430">
        <v>2025</v>
      </c>
      <c r="W430" t="s">
        <v>6329</v>
      </c>
      <c r="X430" t="str">
        <f>_xlfn.XLOOKUP(Orders_C[[#This Row],[Product_ID]],Products_C[Product_ID],Products_C[Product_Name])</f>
        <v>Wrap</v>
      </c>
      <c r="Y430" t="str">
        <f>_xlfn.XLOOKUP(Orders_C[[#This Row],[Product_ID]],Products_C[Product_ID],Products_C[Category])</f>
        <v>Burger</v>
      </c>
      <c r="Z430" t="str">
        <f>_xlfn.XLOOKUP(Orders_C[[#This Row],[Store_ID]],Stores_c[Store_ID],Stores_c[City])</f>
        <v>Williamborough</v>
      </c>
      <c r="AA430" t="str">
        <f>_xlfn.XLOOKUP(Orders_C[[#This Row],[Customer_ID]],Customers_c[Customer_ID],Customers_c[Customer_Name])</f>
        <v>Kyle Jones</v>
      </c>
      <c r="AB430" s="6">
        <f>Orders_C[[#This Row],[Quantity]]*Orders_C[[#This Row],[Unit_Price]]*(1-Orders_C[[#This Row],[Discount %]])+Orders_C[[#This Row],[Tax]]</f>
        <v>256.5</v>
      </c>
      <c r="AC430" s="9">
        <f>(Orders_C[[#This Row],[Unit_Price]]*Orders_C[[#This Row],[Quantity]])-Orders_C[[#This Row],[Discount]]+Orders_C[[#This Row],[Tax]]</f>
        <v>273.5</v>
      </c>
      <c r="AD430" t="str">
        <f>IF(COUNTIF(Orders_C[[#All],[Customer_ID]],Orders_C[[#This Row],[Customer_ID]])&gt;1,"Repeat","New")</f>
        <v>Repeat</v>
      </c>
      <c r="AE430" t="str" cm="1">
        <f t="array" ref="AE430">_xlfn.XLOOKUP(Orders_C[[#This Row],[Store_ID]],Stores_c[[#All],[Store_ID]],Stores_c[[#All],[City]])</f>
        <v>Williamborough</v>
      </c>
      <c r="AF430" t="str" cm="1">
        <f t="array" ref="AF430">_xlfn.XLOOKUP(Orders_C[[#This Row],[Store_ID]],Stores_c[[#All],[Store_ID]],Stores_c[[#All],[Manager_Name]])</f>
        <v>Michael Mcbride</v>
      </c>
      <c r="AG430" t="str" cm="1">
        <f t="array" ref="AG430">_xlfn.XLOOKUP(Orders_C[[#This Row],[Store_ID]],Stores_c[[#All],[Store_ID]],Stores_c[[#All],[Store_Type]])</f>
        <v>Mall</v>
      </c>
    </row>
    <row r="431" spans="1:33" x14ac:dyDescent="0.25">
      <c r="A431">
        <v>7223</v>
      </c>
      <c r="B431" s="1">
        <v>45737</v>
      </c>
      <c r="C431" s="2">
        <v>0.46954861111111112</v>
      </c>
      <c r="D431">
        <v>1146</v>
      </c>
      <c r="E431">
        <v>212</v>
      </c>
      <c r="F431">
        <v>442</v>
      </c>
      <c r="G431">
        <v>321</v>
      </c>
      <c r="H431">
        <v>1</v>
      </c>
      <c r="I431">
        <v>259</v>
      </c>
      <c r="J431">
        <v>5</v>
      </c>
      <c r="K431">
        <v>12.95</v>
      </c>
      <c r="L431">
        <v>266.95</v>
      </c>
      <c r="M431" t="s">
        <v>18</v>
      </c>
      <c r="N431" t="s">
        <v>22</v>
      </c>
      <c r="O431">
        <v>31</v>
      </c>
      <c r="P431">
        <v>3</v>
      </c>
      <c r="Q431" t="s">
        <v>1246</v>
      </c>
      <c r="R431">
        <v>501</v>
      </c>
      <c r="S431" s="3">
        <v>0.05</v>
      </c>
      <c r="T431" s="6">
        <v>111.54999999999998</v>
      </c>
      <c r="U431" t="s">
        <v>6334</v>
      </c>
      <c r="V431">
        <v>2025</v>
      </c>
      <c r="W431" t="s">
        <v>6329</v>
      </c>
      <c r="X431" t="str">
        <f>_xlfn.XLOOKUP(Orders_C[[#This Row],[Product_ID]],Products_C[Product_ID],Products_C[Product_Name])</f>
        <v>Cold Coffee</v>
      </c>
      <c r="Y431" t="str">
        <f>_xlfn.XLOOKUP(Orders_C[[#This Row],[Product_ID]],Products_C[Product_ID],Products_C[Category])</f>
        <v>Dessert</v>
      </c>
      <c r="Z431" t="str">
        <f>_xlfn.XLOOKUP(Orders_C[[#This Row],[Store_ID]],Stores_c[Store_ID],Stores_c[City])</f>
        <v>Andrewview</v>
      </c>
      <c r="AA431" t="str">
        <f>_xlfn.XLOOKUP(Orders_C[[#This Row],[Customer_ID]],Customers_c[Customer_ID],Customers_c[Customer_Name])</f>
        <v>John Lewis</v>
      </c>
      <c r="AB431" s="6">
        <f>Orders_C[[#This Row],[Quantity]]*Orders_C[[#This Row],[Unit_Price]]*(1-Orders_C[[#This Row],[Discount %]])+Orders_C[[#This Row],[Tax]]</f>
        <v>259</v>
      </c>
      <c r="AC431" s="9">
        <f>(Orders_C[[#This Row],[Unit_Price]]*Orders_C[[#This Row],[Quantity]])-Orders_C[[#This Row],[Discount]]+Orders_C[[#This Row],[Tax]]</f>
        <v>266.95</v>
      </c>
      <c r="AD431" t="str">
        <f>IF(COUNTIF(Orders_C[[#All],[Customer_ID]],Orders_C[[#This Row],[Customer_ID]])&gt;1,"Repeat","New")</f>
        <v>Repeat</v>
      </c>
      <c r="AE431" t="str" cm="1">
        <f t="array" ref="AE431">_xlfn.XLOOKUP(Orders_C[[#This Row],[Store_ID]],Stores_c[[#All],[Store_ID]],Stores_c[[#All],[City]])</f>
        <v>Andrewview</v>
      </c>
      <c r="AF431" t="str" cm="1">
        <f t="array" ref="AF431">_xlfn.XLOOKUP(Orders_C[[#This Row],[Store_ID]],Stores_c[[#All],[Store_ID]],Stores_c[[#All],[Manager_Name]])</f>
        <v>Alice Sutton</v>
      </c>
      <c r="AG431" t="str" cm="1">
        <f t="array" ref="AG431">_xlfn.XLOOKUP(Orders_C[[#This Row],[Store_ID]],Stores_c[[#All],[Store_ID]],Stores_c[[#All],[Store_Type]])</f>
        <v>Mall</v>
      </c>
    </row>
    <row r="432" spans="1:33" x14ac:dyDescent="0.25">
      <c r="A432">
        <v>10488</v>
      </c>
      <c r="B432" s="1">
        <v>45975</v>
      </c>
      <c r="C432" s="2">
        <v>0.20119212962962962</v>
      </c>
      <c r="D432">
        <v>1122</v>
      </c>
      <c r="E432">
        <v>225</v>
      </c>
      <c r="F432">
        <v>510</v>
      </c>
      <c r="G432">
        <v>301</v>
      </c>
      <c r="H432">
        <v>1</v>
      </c>
      <c r="I432">
        <v>248</v>
      </c>
      <c r="J432">
        <v>0</v>
      </c>
      <c r="K432">
        <v>12.4</v>
      </c>
      <c r="L432">
        <v>260.39999999999998</v>
      </c>
      <c r="M432" t="s">
        <v>19</v>
      </c>
      <c r="N432" t="s">
        <v>22</v>
      </c>
      <c r="O432">
        <v>18</v>
      </c>
      <c r="P432">
        <v>2</v>
      </c>
      <c r="Q432" t="s">
        <v>4511</v>
      </c>
      <c r="R432">
        <v>509</v>
      </c>
      <c r="S432" s="3">
        <v>0</v>
      </c>
      <c r="T432" s="6">
        <v>111.6</v>
      </c>
      <c r="U432" t="s">
        <v>6336</v>
      </c>
      <c r="V432">
        <v>2025</v>
      </c>
      <c r="W432" t="s">
        <v>6333</v>
      </c>
      <c r="X432" t="str">
        <f>_xlfn.XLOOKUP(Orders_C[[#This Row],[Product_ID]],Products_C[Product_ID],Products_C[Product_Name])</f>
        <v>Krushers</v>
      </c>
      <c r="Y432" t="str">
        <f>_xlfn.XLOOKUP(Orders_C[[#This Row],[Product_ID]],Products_C[Product_ID],Products_C[Category])</f>
        <v>Burger</v>
      </c>
      <c r="Z432" t="str">
        <f>_xlfn.XLOOKUP(Orders_C[[#This Row],[Store_ID]],Stores_c[Store_ID],Stores_c[City])</f>
        <v>South Peter</v>
      </c>
      <c r="AA432" t="str">
        <f>_xlfn.XLOOKUP(Orders_C[[#This Row],[Customer_ID]],Customers_c[Customer_ID],Customers_c[Customer_Name])</f>
        <v>Rhonda Larsen</v>
      </c>
      <c r="AB432" s="6">
        <f>Orders_C[[#This Row],[Quantity]]*Orders_C[[#This Row],[Unit_Price]]*(1-Orders_C[[#This Row],[Discount %]])+Orders_C[[#This Row],[Tax]]</f>
        <v>260.39999999999998</v>
      </c>
      <c r="AC432" s="9">
        <f>(Orders_C[[#This Row],[Unit_Price]]*Orders_C[[#This Row],[Quantity]])-Orders_C[[#This Row],[Discount]]+Orders_C[[#This Row],[Tax]]</f>
        <v>260.39999999999998</v>
      </c>
      <c r="AD432" t="str">
        <f>IF(COUNTIF(Orders_C[[#All],[Customer_ID]],Orders_C[[#This Row],[Customer_ID]])&gt;1,"Repeat","New")</f>
        <v>Repeat</v>
      </c>
      <c r="AE432" t="str" cm="1">
        <f t="array" ref="AE432">_xlfn.XLOOKUP(Orders_C[[#This Row],[Store_ID]],Stores_c[[#All],[Store_ID]],Stores_c[[#All],[City]])</f>
        <v>South Peter</v>
      </c>
      <c r="AF432" t="str" cm="1">
        <f t="array" ref="AF432">_xlfn.XLOOKUP(Orders_C[[#This Row],[Store_ID]],Stores_c[[#All],[Store_ID]],Stores_c[[#All],[Manager_Name]])</f>
        <v>Gregory Lambert</v>
      </c>
      <c r="AG432" t="str" cm="1">
        <f t="array" ref="AG432">_xlfn.XLOOKUP(Orders_C[[#This Row],[Store_ID]],Stores_c[[#All],[Store_ID]],Stores_c[[#All],[Store_Type]])</f>
        <v>Street</v>
      </c>
    </row>
    <row r="433" spans="1:33" x14ac:dyDescent="0.25">
      <c r="A433">
        <v>9281</v>
      </c>
      <c r="B433" s="1">
        <v>45844</v>
      </c>
      <c r="C433" s="2">
        <v>0.85465277777777782</v>
      </c>
      <c r="D433">
        <v>1855</v>
      </c>
      <c r="E433">
        <v>205</v>
      </c>
      <c r="F433">
        <v>491</v>
      </c>
      <c r="G433">
        <v>335</v>
      </c>
      <c r="H433">
        <v>1</v>
      </c>
      <c r="I433">
        <v>249</v>
      </c>
      <c r="J433">
        <v>0</v>
      </c>
      <c r="K433">
        <v>12.45</v>
      </c>
      <c r="L433">
        <v>261.45</v>
      </c>
      <c r="M433" t="s">
        <v>18</v>
      </c>
      <c r="N433" t="s">
        <v>23</v>
      </c>
      <c r="O433">
        <v>26</v>
      </c>
      <c r="P433">
        <v>1</v>
      </c>
      <c r="Q433" t="s">
        <v>3304</v>
      </c>
      <c r="R433">
        <v>505</v>
      </c>
      <c r="S433" s="3">
        <v>0</v>
      </c>
      <c r="T433" s="6">
        <v>112.04999999999998</v>
      </c>
      <c r="U433" t="s">
        <v>6341</v>
      </c>
      <c r="V433">
        <v>2025</v>
      </c>
      <c r="W433" t="s">
        <v>6329</v>
      </c>
      <c r="X433" t="str">
        <f>_xlfn.XLOOKUP(Orders_C[[#This Row],[Product_ID]],Products_C[Product_ID],Products_C[Product_Name])</f>
        <v>Krushers</v>
      </c>
      <c r="Y433" t="str">
        <f>_xlfn.XLOOKUP(Orders_C[[#This Row],[Product_ID]],Products_C[Product_ID],Products_C[Category])</f>
        <v>Chicken</v>
      </c>
      <c r="Z433" t="str">
        <f>_xlfn.XLOOKUP(Orders_C[[#This Row],[Store_ID]],Stores_c[Store_ID],Stores_c[City])</f>
        <v>Port Jacob</v>
      </c>
      <c r="AA433" t="str">
        <f>_xlfn.XLOOKUP(Orders_C[[#This Row],[Customer_ID]],Customers_c[Customer_ID],Customers_c[Customer_Name])</f>
        <v>Robert Burke</v>
      </c>
      <c r="AB433" s="6">
        <f>Orders_C[[#This Row],[Quantity]]*Orders_C[[#This Row],[Unit_Price]]*(1-Orders_C[[#This Row],[Discount %]])+Orders_C[[#This Row],[Tax]]</f>
        <v>261.45</v>
      </c>
      <c r="AC433" s="9">
        <f>(Orders_C[[#This Row],[Unit_Price]]*Orders_C[[#This Row],[Quantity]])-Orders_C[[#This Row],[Discount]]+Orders_C[[#This Row],[Tax]]</f>
        <v>261.45</v>
      </c>
      <c r="AD433" t="str">
        <f>IF(COUNTIF(Orders_C[[#All],[Customer_ID]],Orders_C[[#This Row],[Customer_ID]])&gt;1,"Repeat","New")</f>
        <v>Repeat</v>
      </c>
      <c r="AE433" t="str" cm="1">
        <f t="array" ref="AE433">_xlfn.XLOOKUP(Orders_C[[#This Row],[Store_ID]],Stores_c[[#All],[Store_ID]],Stores_c[[#All],[City]])</f>
        <v>Port Jacob</v>
      </c>
      <c r="AF433" t="str" cm="1">
        <f t="array" ref="AF433">_xlfn.XLOOKUP(Orders_C[[#This Row],[Store_ID]],Stores_c[[#All],[Store_ID]],Stores_c[[#All],[Manager_Name]])</f>
        <v>David Harris</v>
      </c>
      <c r="AG433" t="str" cm="1">
        <f t="array" ref="AG433">_xlfn.XLOOKUP(Orders_C[[#This Row],[Store_ID]],Stores_c[[#All],[Store_ID]],Stores_c[[#All],[Store_Type]])</f>
        <v>Mall</v>
      </c>
    </row>
    <row r="434" spans="1:33" x14ac:dyDescent="0.25">
      <c r="A434">
        <v>6702</v>
      </c>
      <c r="B434" s="1">
        <v>46053</v>
      </c>
      <c r="C434" s="2">
        <v>8.5682870370370368E-2</v>
      </c>
      <c r="D434">
        <v>1831</v>
      </c>
      <c r="E434">
        <v>213</v>
      </c>
      <c r="F434">
        <v>406</v>
      </c>
      <c r="G434">
        <v>317</v>
      </c>
      <c r="H434">
        <v>1</v>
      </c>
      <c r="I434">
        <v>261</v>
      </c>
      <c r="J434">
        <v>5</v>
      </c>
      <c r="K434">
        <v>13.05</v>
      </c>
      <c r="L434">
        <v>269.05</v>
      </c>
      <c r="M434" t="s">
        <v>19</v>
      </c>
      <c r="N434" t="s">
        <v>22</v>
      </c>
      <c r="O434">
        <v>49</v>
      </c>
      <c r="P434">
        <v>2</v>
      </c>
      <c r="Q434" t="s">
        <v>725</v>
      </c>
      <c r="R434">
        <v>501</v>
      </c>
      <c r="S434" s="3">
        <v>0.05</v>
      </c>
      <c r="T434" s="6">
        <v>112.45000000000002</v>
      </c>
      <c r="U434" t="s">
        <v>6330</v>
      </c>
      <c r="V434">
        <v>2026</v>
      </c>
      <c r="W434" t="s">
        <v>6331</v>
      </c>
      <c r="X434" t="str">
        <f>_xlfn.XLOOKUP(Orders_C[[#This Row],[Product_ID]],Products_C[Product_ID],Products_C[Product_Name])</f>
        <v>Popcorn Chicken</v>
      </c>
      <c r="Y434" t="str">
        <f>_xlfn.XLOOKUP(Orders_C[[#This Row],[Product_ID]],Products_C[Product_ID],Products_C[Category])</f>
        <v>Dessert</v>
      </c>
      <c r="Z434" t="str">
        <f>_xlfn.XLOOKUP(Orders_C[[#This Row],[Store_ID]],Stores_c[Store_ID],Stores_c[City])</f>
        <v>Lake Kristashire</v>
      </c>
      <c r="AA434" t="str">
        <f>_xlfn.XLOOKUP(Orders_C[[#This Row],[Customer_ID]],Customers_c[Customer_ID],Customers_c[Customer_Name])</f>
        <v>Michele White</v>
      </c>
      <c r="AB434" s="6">
        <f>Orders_C[[#This Row],[Quantity]]*Orders_C[[#This Row],[Unit_Price]]*(1-Orders_C[[#This Row],[Discount %]])+Orders_C[[#This Row],[Tax]]</f>
        <v>261</v>
      </c>
      <c r="AC434" s="9">
        <f>(Orders_C[[#This Row],[Unit_Price]]*Orders_C[[#This Row],[Quantity]])-Orders_C[[#This Row],[Discount]]+Orders_C[[#This Row],[Tax]]</f>
        <v>269.05</v>
      </c>
      <c r="AD434" t="str">
        <f>IF(COUNTIF(Orders_C[[#All],[Customer_ID]],Orders_C[[#This Row],[Customer_ID]])&gt;1,"Repeat","New")</f>
        <v>Repeat</v>
      </c>
      <c r="AE434" t="str" cm="1">
        <f t="array" ref="AE434">_xlfn.XLOOKUP(Orders_C[[#This Row],[Store_ID]],Stores_c[[#All],[Store_ID]],Stores_c[[#All],[City]])</f>
        <v>Lake Kristashire</v>
      </c>
      <c r="AF434" t="str" cm="1">
        <f t="array" ref="AF434">_xlfn.XLOOKUP(Orders_C[[#This Row],[Store_ID]],Stores_c[[#All],[Store_ID]],Stores_c[[#All],[Manager_Name]])</f>
        <v>Andrea Daugherty</v>
      </c>
      <c r="AG434" t="str" cm="1">
        <f t="array" ref="AG434">_xlfn.XLOOKUP(Orders_C[[#This Row],[Store_ID]],Stores_c[[#All],[Store_ID]],Stores_c[[#All],[Store_Type]])</f>
        <v>Mall</v>
      </c>
    </row>
    <row r="435" spans="1:33" x14ac:dyDescent="0.25">
      <c r="A435">
        <v>8092</v>
      </c>
      <c r="B435" s="1">
        <v>46045</v>
      </c>
      <c r="C435" s="2">
        <v>0.75403935185185189</v>
      </c>
      <c r="D435">
        <v>1874</v>
      </c>
      <c r="E435">
        <v>201</v>
      </c>
      <c r="F435">
        <v>404</v>
      </c>
      <c r="G435">
        <v>330</v>
      </c>
      <c r="H435">
        <v>1</v>
      </c>
      <c r="I435">
        <v>261</v>
      </c>
      <c r="J435">
        <v>5</v>
      </c>
      <c r="K435">
        <v>13.05</v>
      </c>
      <c r="L435">
        <v>269.05</v>
      </c>
      <c r="M435" t="s">
        <v>18</v>
      </c>
      <c r="N435" t="s">
        <v>21</v>
      </c>
      <c r="O435">
        <v>58</v>
      </c>
      <c r="P435">
        <v>5</v>
      </c>
      <c r="Q435" t="s">
        <v>2115</v>
      </c>
      <c r="R435">
        <v>503</v>
      </c>
      <c r="S435" s="3">
        <v>0.05</v>
      </c>
      <c r="T435" s="6">
        <v>112.45000000000002</v>
      </c>
      <c r="U435" t="s">
        <v>6330</v>
      </c>
      <c r="V435">
        <v>2026</v>
      </c>
      <c r="W435" t="s">
        <v>6331</v>
      </c>
      <c r="X435" t="str">
        <f>_xlfn.XLOOKUP(Orders_C[[#This Row],[Product_ID]],Products_C[Product_ID],Products_C[Product_Name])</f>
        <v>Rice Bowl</v>
      </c>
      <c r="Y435" t="str">
        <f>_xlfn.XLOOKUP(Orders_C[[#This Row],[Product_ID]],Products_C[Product_ID],Products_C[Category])</f>
        <v>Beverage</v>
      </c>
      <c r="Z435" t="str">
        <f>_xlfn.XLOOKUP(Orders_C[[#This Row],[Store_ID]],Stores_c[Store_ID],Stores_c[City])</f>
        <v>Lake Nicholasburgh</v>
      </c>
      <c r="AA435" t="str">
        <f>_xlfn.XLOOKUP(Orders_C[[#This Row],[Customer_ID]],Customers_c[Customer_ID],Customers_c[Customer_Name])</f>
        <v>Andrea Moran</v>
      </c>
      <c r="AB435" s="6">
        <f>Orders_C[[#This Row],[Quantity]]*Orders_C[[#This Row],[Unit_Price]]*(1-Orders_C[[#This Row],[Discount %]])+Orders_C[[#This Row],[Tax]]</f>
        <v>261</v>
      </c>
      <c r="AC435" s="9">
        <f>(Orders_C[[#This Row],[Unit_Price]]*Orders_C[[#This Row],[Quantity]])-Orders_C[[#This Row],[Discount]]+Orders_C[[#This Row],[Tax]]</f>
        <v>269.05</v>
      </c>
      <c r="AD435" t="str">
        <f>IF(COUNTIF(Orders_C[[#All],[Customer_ID]],Orders_C[[#This Row],[Customer_ID]])&gt;1,"Repeat","New")</f>
        <v>Repeat</v>
      </c>
      <c r="AE435" t="str" cm="1">
        <f t="array" ref="AE435">_xlfn.XLOOKUP(Orders_C[[#This Row],[Store_ID]],Stores_c[[#All],[Store_ID]],Stores_c[[#All],[City]])</f>
        <v>Lake Nicholasburgh</v>
      </c>
      <c r="AF435" t="str" cm="1">
        <f t="array" ref="AF435">_xlfn.XLOOKUP(Orders_C[[#This Row],[Store_ID]],Stores_c[[#All],[Store_ID]],Stores_c[[#All],[Manager_Name]])</f>
        <v>Maurice Garcia</v>
      </c>
      <c r="AG435" t="str" cm="1">
        <f t="array" ref="AG435">_xlfn.XLOOKUP(Orders_C[[#This Row],[Store_ID]],Stores_c[[#All],[Store_ID]],Stores_c[[#All],[Store_Type]])</f>
        <v>Mall</v>
      </c>
    </row>
    <row r="436" spans="1:33" x14ac:dyDescent="0.25">
      <c r="A436">
        <v>10539</v>
      </c>
      <c r="B436" s="1">
        <v>45903</v>
      </c>
      <c r="C436" s="2">
        <v>0.11336805555555556</v>
      </c>
      <c r="D436">
        <v>1191</v>
      </c>
      <c r="E436">
        <v>203</v>
      </c>
      <c r="F436">
        <v>490</v>
      </c>
      <c r="G436">
        <v>328</v>
      </c>
      <c r="H436">
        <v>1</v>
      </c>
      <c r="I436">
        <v>261</v>
      </c>
      <c r="J436">
        <v>5</v>
      </c>
      <c r="K436">
        <v>13.05</v>
      </c>
      <c r="L436">
        <v>269.05</v>
      </c>
      <c r="M436" t="s">
        <v>20</v>
      </c>
      <c r="N436" t="s">
        <v>21</v>
      </c>
      <c r="O436">
        <v>40</v>
      </c>
      <c r="P436">
        <v>2</v>
      </c>
      <c r="Q436" t="s">
        <v>4562</v>
      </c>
      <c r="R436">
        <v>504</v>
      </c>
      <c r="S436" s="3">
        <v>0.05</v>
      </c>
      <c r="T436" s="6">
        <v>112.45000000000002</v>
      </c>
      <c r="U436" t="s">
        <v>6335</v>
      </c>
      <c r="V436">
        <v>2025</v>
      </c>
      <c r="W436" t="s">
        <v>6329</v>
      </c>
      <c r="X436" t="str">
        <f>_xlfn.XLOOKUP(Orders_C[[#This Row],[Product_ID]],Products_C[Product_ID],Products_C[Product_Name])</f>
        <v>Rice Bowl</v>
      </c>
      <c r="Y436" t="str">
        <f>_xlfn.XLOOKUP(Orders_C[[#This Row],[Product_ID]],Products_C[Product_ID],Products_C[Category])</f>
        <v>Burger</v>
      </c>
      <c r="Z436" t="str">
        <f>_xlfn.XLOOKUP(Orders_C[[#This Row],[Store_ID]],Stores_c[Store_ID],Stores_c[City])</f>
        <v>Lake Williammouth</v>
      </c>
      <c r="AA436" t="str">
        <f>_xlfn.XLOOKUP(Orders_C[[#This Row],[Customer_ID]],Customers_c[Customer_ID],Customers_c[Customer_Name])</f>
        <v>Steven Hays</v>
      </c>
      <c r="AB436" s="6">
        <f>Orders_C[[#This Row],[Quantity]]*Orders_C[[#This Row],[Unit_Price]]*(1-Orders_C[[#This Row],[Discount %]])+Orders_C[[#This Row],[Tax]]</f>
        <v>261</v>
      </c>
      <c r="AC436" s="9">
        <f>(Orders_C[[#This Row],[Unit_Price]]*Orders_C[[#This Row],[Quantity]])-Orders_C[[#This Row],[Discount]]+Orders_C[[#This Row],[Tax]]</f>
        <v>269.05</v>
      </c>
      <c r="AD436" t="str">
        <f>IF(COUNTIF(Orders_C[[#All],[Customer_ID]],Orders_C[[#This Row],[Customer_ID]])&gt;1,"Repeat","New")</f>
        <v>Repeat</v>
      </c>
      <c r="AE436" t="str" cm="1">
        <f t="array" ref="AE436">_xlfn.XLOOKUP(Orders_C[[#This Row],[Store_ID]],Stores_c[[#All],[Store_ID]],Stores_c[[#All],[City]])</f>
        <v>Lake Williammouth</v>
      </c>
      <c r="AF436" t="str" cm="1">
        <f t="array" ref="AF436">_xlfn.XLOOKUP(Orders_C[[#This Row],[Store_ID]],Stores_c[[#All],[Store_ID]],Stores_c[[#All],[Manager_Name]])</f>
        <v>Stephanie Dominguez</v>
      </c>
      <c r="AG436" t="str" cm="1">
        <f t="array" ref="AG436">_xlfn.XLOOKUP(Orders_C[[#This Row],[Store_ID]],Stores_c[[#All],[Store_ID]],Stores_c[[#All],[Store_Type]])</f>
        <v>Drive-Thru</v>
      </c>
    </row>
    <row r="437" spans="1:33" x14ac:dyDescent="0.25">
      <c r="A437">
        <v>9819</v>
      </c>
      <c r="B437" s="1">
        <v>45850</v>
      </c>
      <c r="C437" s="2">
        <v>0.77171296296296299</v>
      </c>
      <c r="D437">
        <v>1271</v>
      </c>
      <c r="E437">
        <v>202</v>
      </c>
      <c r="F437">
        <v>526</v>
      </c>
      <c r="G437">
        <v>333</v>
      </c>
      <c r="H437">
        <v>1</v>
      </c>
      <c r="I437">
        <v>250</v>
      </c>
      <c r="J437">
        <v>0</v>
      </c>
      <c r="K437">
        <v>12.5</v>
      </c>
      <c r="L437">
        <v>262.5</v>
      </c>
      <c r="M437" t="s">
        <v>20</v>
      </c>
      <c r="N437" t="s">
        <v>21</v>
      </c>
      <c r="O437">
        <v>37</v>
      </c>
      <c r="P437">
        <v>1</v>
      </c>
      <c r="Q437" t="s">
        <v>3842</v>
      </c>
      <c r="R437">
        <v>508</v>
      </c>
      <c r="S437" s="3">
        <v>0</v>
      </c>
      <c r="T437" s="6">
        <v>112.5</v>
      </c>
      <c r="U437" t="s">
        <v>6341</v>
      </c>
      <c r="V437">
        <v>2025</v>
      </c>
      <c r="W437" t="s">
        <v>6329</v>
      </c>
      <c r="X437" t="str">
        <f>_xlfn.XLOOKUP(Orders_C[[#This Row],[Product_ID]],Products_C[Product_ID],Products_C[Product_Name])</f>
        <v>Chicken Wings</v>
      </c>
      <c r="Y437" t="str">
        <f>_xlfn.XLOOKUP(Orders_C[[#This Row],[Product_ID]],Products_C[Product_ID],Products_C[Category])</f>
        <v>Burger</v>
      </c>
      <c r="Z437" t="str">
        <f>_xlfn.XLOOKUP(Orders_C[[#This Row],[Store_ID]],Stores_c[Store_ID],Stores_c[City])</f>
        <v>Rebekahside</v>
      </c>
      <c r="AA437" t="str">
        <f>_xlfn.XLOOKUP(Orders_C[[#This Row],[Customer_ID]],Customers_c[Customer_ID],Customers_c[Customer_Name])</f>
        <v>Thomas Ramirez</v>
      </c>
      <c r="AB437" s="6">
        <f>Orders_C[[#This Row],[Quantity]]*Orders_C[[#This Row],[Unit_Price]]*(1-Orders_C[[#This Row],[Discount %]])+Orders_C[[#This Row],[Tax]]</f>
        <v>262.5</v>
      </c>
      <c r="AC437" s="9">
        <f>(Orders_C[[#This Row],[Unit_Price]]*Orders_C[[#This Row],[Quantity]])-Orders_C[[#This Row],[Discount]]+Orders_C[[#This Row],[Tax]]</f>
        <v>262.5</v>
      </c>
      <c r="AD437" t="str">
        <f>IF(COUNTIF(Orders_C[[#All],[Customer_ID]],Orders_C[[#This Row],[Customer_ID]])&gt;1,"Repeat","New")</f>
        <v>Repeat</v>
      </c>
      <c r="AE437" t="str" cm="1">
        <f t="array" ref="AE437">_xlfn.XLOOKUP(Orders_C[[#This Row],[Store_ID]],Stores_c[[#All],[Store_ID]],Stores_c[[#All],[City]])</f>
        <v>Rebekahside</v>
      </c>
      <c r="AF437" t="str" cm="1">
        <f t="array" ref="AF437">_xlfn.XLOOKUP(Orders_C[[#This Row],[Store_ID]],Stores_c[[#All],[Store_ID]],Stores_c[[#All],[Manager_Name]])</f>
        <v>Mark Ray</v>
      </c>
      <c r="AG437" t="str" cm="1">
        <f t="array" ref="AG437">_xlfn.XLOOKUP(Orders_C[[#This Row],[Store_ID]],Stores_c[[#All],[Store_ID]],Stores_c[[#All],[Store_Type]])</f>
        <v>Drive-Thru</v>
      </c>
    </row>
    <row r="438" spans="1:33" x14ac:dyDescent="0.25">
      <c r="A438">
        <v>9993</v>
      </c>
      <c r="B438" s="1">
        <v>45916</v>
      </c>
      <c r="C438" s="2">
        <v>1.2905092592592593E-2</v>
      </c>
      <c r="D438">
        <v>1706</v>
      </c>
      <c r="E438">
        <v>206</v>
      </c>
      <c r="F438">
        <v>501</v>
      </c>
      <c r="G438">
        <v>316</v>
      </c>
      <c r="H438">
        <v>2</v>
      </c>
      <c r="I438">
        <v>150</v>
      </c>
      <c r="J438">
        <v>15</v>
      </c>
      <c r="K438">
        <v>7.5</v>
      </c>
      <c r="L438">
        <v>292.5</v>
      </c>
      <c r="M438" t="s">
        <v>18</v>
      </c>
      <c r="N438" t="s">
        <v>22</v>
      </c>
      <c r="O438">
        <v>21</v>
      </c>
      <c r="P438">
        <v>1</v>
      </c>
      <c r="Q438" t="s">
        <v>4016</v>
      </c>
      <c r="R438">
        <v>510</v>
      </c>
      <c r="S438" s="3">
        <v>0.15</v>
      </c>
      <c r="T438" s="6">
        <v>112.5</v>
      </c>
      <c r="U438" t="s">
        <v>6335</v>
      </c>
      <c r="V438">
        <v>2025</v>
      </c>
      <c r="W438" t="s">
        <v>6329</v>
      </c>
      <c r="X438" t="str">
        <f>_xlfn.XLOOKUP(Orders_C[[#This Row],[Product_ID]],Products_C[Product_ID],Products_C[Product_Name])</f>
        <v>Popcorn Chicken</v>
      </c>
      <c r="Y438" t="str">
        <f>_xlfn.XLOOKUP(Orders_C[[#This Row],[Product_ID]],Products_C[Product_ID],Products_C[Category])</f>
        <v>Dessert</v>
      </c>
      <c r="Z438" t="str">
        <f>_xlfn.XLOOKUP(Orders_C[[#This Row],[Store_ID]],Stores_c[Store_ID],Stores_c[City])</f>
        <v>West Matthew</v>
      </c>
      <c r="AA438" t="str">
        <f>_xlfn.XLOOKUP(Orders_C[[#This Row],[Customer_ID]],Customers_c[Customer_ID],Customers_c[Customer_Name])</f>
        <v>Edward Williams</v>
      </c>
      <c r="AB438" s="6">
        <f>Orders_C[[#This Row],[Quantity]]*Orders_C[[#This Row],[Unit_Price]]*(1-Orders_C[[#This Row],[Discount %]])+Orders_C[[#This Row],[Tax]]</f>
        <v>262.5</v>
      </c>
      <c r="AC438" s="9">
        <f>(Orders_C[[#This Row],[Unit_Price]]*Orders_C[[#This Row],[Quantity]])-Orders_C[[#This Row],[Discount]]+Orders_C[[#This Row],[Tax]]</f>
        <v>292.5</v>
      </c>
      <c r="AD438" t="str">
        <f>IF(COUNTIF(Orders_C[[#All],[Customer_ID]],Orders_C[[#This Row],[Customer_ID]])&gt;1,"Repeat","New")</f>
        <v>Repeat</v>
      </c>
      <c r="AE438" t="str" cm="1">
        <f t="array" ref="AE438">_xlfn.XLOOKUP(Orders_C[[#This Row],[Store_ID]],Stores_c[[#All],[Store_ID]],Stores_c[[#All],[City]])</f>
        <v>West Matthew</v>
      </c>
      <c r="AF438" t="str" cm="1">
        <f t="array" ref="AF438">_xlfn.XLOOKUP(Orders_C[[#This Row],[Store_ID]],Stores_c[[#All],[Store_ID]],Stores_c[[#All],[Manager_Name]])</f>
        <v>Miguel Kidd</v>
      </c>
      <c r="AG438" t="str" cm="1">
        <f t="array" ref="AG438">_xlfn.XLOOKUP(Orders_C[[#This Row],[Store_ID]],Stores_c[[#All],[Store_ID]],Stores_c[[#All],[Store_Type]])</f>
        <v>Drive-Thru</v>
      </c>
    </row>
    <row r="439" spans="1:33" x14ac:dyDescent="0.25">
      <c r="A439">
        <v>8510</v>
      </c>
      <c r="B439" s="1">
        <v>45880</v>
      </c>
      <c r="C439" s="2">
        <v>0.66118055555555555</v>
      </c>
      <c r="D439">
        <v>1155</v>
      </c>
      <c r="E439">
        <v>214</v>
      </c>
      <c r="F439">
        <v>414</v>
      </c>
      <c r="G439">
        <v>317</v>
      </c>
      <c r="H439">
        <v>1</v>
      </c>
      <c r="I439">
        <v>284</v>
      </c>
      <c r="J439">
        <v>15</v>
      </c>
      <c r="K439">
        <v>14.2</v>
      </c>
      <c r="L439">
        <v>283.2</v>
      </c>
      <c r="M439" t="s">
        <v>18</v>
      </c>
      <c r="N439" t="s">
        <v>21</v>
      </c>
      <c r="O439">
        <v>15</v>
      </c>
      <c r="P439">
        <v>4</v>
      </c>
      <c r="Q439" t="s">
        <v>2533</v>
      </c>
      <c r="R439">
        <v>503</v>
      </c>
      <c r="S439" s="3">
        <v>0.15</v>
      </c>
      <c r="T439" s="6">
        <v>112.79999999999998</v>
      </c>
      <c r="U439" t="s">
        <v>6342</v>
      </c>
      <c r="V439">
        <v>2025</v>
      </c>
      <c r="W439" t="s">
        <v>6333</v>
      </c>
      <c r="X439" t="str">
        <f>_xlfn.XLOOKUP(Orders_C[[#This Row],[Product_ID]],Products_C[Product_ID],Products_C[Product_Name])</f>
        <v>Popcorn Chicken</v>
      </c>
      <c r="Y439" t="str">
        <f>_xlfn.XLOOKUP(Orders_C[[#This Row],[Product_ID]],Products_C[Product_ID],Products_C[Category])</f>
        <v>Dessert</v>
      </c>
      <c r="Z439" t="str">
        <f>_xlfn.XLOOKUP(Orders_C[[#This Row],[Store_ID]],Stores_c[Store_ID],Stores_c[City])</f>
        <v>New Robert</v>
      </c>
      <c r="AA439" t="str">
        <f>_xlfn.XLOOKUP(Orders_C[[#This Row],[Customer_ID]],Customers_c[Customer_ID],Customers_c[Customer_Name])</f>
        <v>Mariah Houston</v>
      </c>
      <c r="AB439" s="6">
        <f>Orders_C[[#This Row],[Quantity]]*Orders_C[[#This Row],[Unit_Price]]*(1-Orders_C[[#This Row],[Discount %]])+Orders_C[[#This Row],[Tax]]</f>
        <v>255.6</v>
      </c>
      <c r="AC439" s="9">
        <f>(Orders_C[[#This Row],[Unit_Price]]*Orders_C[[#This Row],[Quantity]])-Orders_C[[#This Row],[Discount]]+Orders_C[[#This Row],[Tax]]</f>
        <v>283.2</v>
      </c>
      <c r="AD439" t="str">
        <f>IF(COUNTIF(Orders_C[[#All],[Customer_ID]],Orders_C[[#This Row],[Customer_ID]])&gt;1,"Repeat","New")</f>
        <v>Repeat</v>
      </c>
      <c r="AE439" t="str" cm="1">
        <f t="array" ref="AE439">_xlfn.XLOOKUP(Orders_C[[#This Row],[Store_ID]],Stores_c[[#All],[Store_ID]],Stores_c[[#All],[City]])</f>
        <v>New Robert</v>
      </c>
      <c r="AF439" t="str" cm="1">
        <f t="array" ref="AF439">_xlfn.XLOOKUP(Orders_C[[#This Row],[Store_ID]],Stores_c[[#All],[Store_ID]],Stores_c[[#All],[Manager_Name]])</f>
        <v>Krista Webb</v>
      </c>
      <c r="AG439" t="str" cm="1">
        <f t="array" ref="AG439">_xlfn.XLOOKUP(Orders_C[[#This Row],[Store_ID]],Stores_c[[#All],[Store_ID]],Stores_c[[#All],[Store_Type]])</f>
        <v>Drive-Thru</v>
      </c>
    </row>
    <row r="440" spans="1:33" x14ac:dyDescent="0.25">
      <c r="A440">
        <v>9650</v>
      </c>
      <c r="B440" s="1">
        <v>45949</v>
      </c>
      <c r="C440" s="2">
        <v>0.33206018518518521</v>
      </c>
      <c r="D440">
        <v>1380</v>
      </c>
      <c r="E440">
        <v>214</v>
      </c>
      <c r="F440">
        <v>463</v>
      </c>
      <c r="G440">
        <v>325</v>
      </c>
      <c r="H440">
        <v>1</v>
      </c>
      <c r="I440">
        <v>284</v>
      </c>
      <c r="J440">
        <v>15</v>
      </c>
      <c r="K440">
        <v>14.2</v>
      </c>
      <c r="L440">
        <v>283.2</v>
      </c>
      <c r="M440" t="s">
        <v>20</v>
      </c>
      <c r="N440" t="s">
        <v>22</v>
      </c>
      <c r="O440">
        <v>41</v>
      </c>
      <c r="P440">
        <v>2</v>
      </c>
      <c r="Q440" t="s">
        <v>3673</v>
      </c>
      <c r="R440">
        <v>501</v>
      </c>
      <c r="S440" s="3">
        <v>0.15</v>
      </c>
      <c r="T440" s="6">
        <v>112.79999999999998</v>
      </c>
      <c r="U440" t="s">
        <v>6332</v>
      </c>
      <c r="V440">
        <v>2025</v>
      </c>
      <c r="W440" t="s">
        <v>6331</v>
      </c>
      <c r="X440" t="str">
        <f>_xlfn.XLOOKUP(Orders_C[[#This Row],[Product_ID]],Products_C[Product_ID],Products_C[Product_Name])</f>
        <v>Veg Burger</v>
      </c>
      <c r="Y440" t="str">
        <f>_xlfn.XLOOKUP(Orders_C[[#This Row],[Product_ID]],Products_C[Product_ID],Products_C[Category])</f>
        <v>Chicken</v>
      </c>
      <c r="Z440" t="str">
        <f>_xlfn.XLOOKUP(Orders_C[[#This Row],[Store_ID]],Stores_c[Store_ID],Stores_c[City])</f>
        <v>New Robert</v>
      </c>
      <c r="AA440" t="str">
        <f>_xlfn.XLOOKUP(Orders_C[[#This Row],[Customer_ID]],Customers_c[Customer_ID],Customers_c[Customer_Name])</f>
        <v>Christine Baker</v>
      </c>
      <c r="AB440" s="6">
        <f>Orders_C[[#This Row],[Quantity]]*Orders_C[[#This Row],[Unit_Price]]*(1-Orders_C[[#This Row],[Discount %]])+Orders_C[[#This Row],[Tax]]</f>
        <v>255.6</v>
      </c>
      <c r="AC440" s="9">
        <f>(Orders_C[[#This Row],[Unit_Price]]*Orders_C[[#This Row],[Quantity]])-Orders_C[[#This Row],[Discount]]+Orders_C[[#This Row],[Tax]]</f>
        <v>283.2</v>
      </c>
      <c r="AD440" t="str">
        <f>IF(COUNTIF(Orders_C[[#All],[Customer_ID]],Orders_C[[#This Row],[Customer_ID]])&gt;1,"Repeat","New")</f>
        <v>Repeat</v>
      </c>
      <c r="AE440" t="str" cm="1">
        <f t="array" ref="AE440">_xlfn.XLOOKUP(Orders_C[[#This Row],[Store_ID]],Stores_c[[#All],[Store_ID]],Stores_c[[#All],[City]])</f>
        <v>New Robert</v>
      </c>
      <c r="AF440" t="str" cm="1">
        <f t="array" ref="AF440">_xlfn.XLOOKUP(Orders_C[[#This Row],[Store_ID]],Stores_c[[#All],[Store_ID]],Stores_c[[#All],[Manager_Name]])</f>
        <v>Krista Webb</v>
      </c>
      <c r="AG440" t="str" cm="1">
        <f t="array" ref="AG440">_xlfn.XLOOKUP(Orders_C[[#This Row],[Store_ID]],Stores_c[[#All],[Store_ID]],Stores_c[[#All],[Store_Type]])</f>
        <v>Drive-Thru</v>
      </c>
    </row>
    <row r="441" spans="1:33" x14ac:dyDescent="0.25">
      <c r="A441">
        <v>6623</v>
      </c>
      <c r="B441" s="1">
        <v>45871</v>
      </c>
      <c r="C441" s="2">
        <v>0.66660879629629632</v>
      </c>
      <c r="D441">
        <v>1852</v>
      </c>
      <c r="E441">
        <v>223</v>
      </c>
      <c r="F441">
        <v>435</v>
      </c>
      <c r="G441">
        <v>311</v>
      </c>
      <c r="H441">
        <v>1</v>
      </c>
      <c r="I441">
        <v>273</v>
      </c>
      <c r="J441">
        <v>10</v>
      </c>
      <c r="K441">
        <v>13.65</v>
      </c>
      <c r="L441">
        <v>276.64999999999998</v>
      </c>
      <c r="M441" t="s">
        <v>18</v>
      </c>
      <c r="N441" t="s">
        <v>22</v>
      </c>
      <c r="O441">
        <v>17</v>
      </c>
      <c r="P441">
        <v>5</v>
      </c>
      <c r="Q441" t="s">
        <v>646</v>
      </c>
      <c r="R441">
        <v>508</v>
      </c>
      <c r="S441" s="3">
        <v>0.1</v>
      </c>
      <c r="T441" s="6">
        <v>112.85</v>
      </c>
      <c r="U441" t="s">
        <v>6342</v>
      </c>
      <c r="V441">
        <v>2025</v>
      </c>
      <c r="W441" t="s">
        <v>6333</v>
      </c>
      <c r="X441" t="str">
        <f>_xlfn.XLOOKUP(Orders_C[[#This Row],[Product_ID]],Products_C[Product_ID],Products_C[Product_Name])</f>
        <v>Pepsi</v>
      </c>
      <c r="Y441" t="str">
        <f>_xlfn.XLOOKUP(Orders_C[[#This Row],[Product_ID]],Products_C[Product_ID],Products_C[Category])</f>
        <v>Dessert</v>
      </c>
      <c r="Z441" t="str">
        <f>_xlfn.XLOOKUP(Orders_C[[#This Row],[Store_ID]],Stores_c[Store_ID],Stores_c[City])</f>
        <v>Chambershaven</v>
      </c>
      <c r="AA441" t="str">
        <f>_xlfn.XLOOKUP(Orders_C[[#This Row],[Customer_ID]],Customers_c[Customer_ID],Customers_c[Customer_Name])</f>
        <v>Margaret Patel</v>
      </c>
      <c r="AB441" s="6">
        <f>Orders_C[[#This Row],[Quantity]]*Orders_C[[#This Row],[Unit_Price]]*(1-Orders_C[[#This Row],[Discount %]])+Orders_C[[#This Row],[Tax]]</f>
        <v>259.35000000000002</v>
      </c>
      <c r="AC441" s="9">
        <f>(Orders_C[[#This Row],[Unit_Price]]*Orders_C[[#This Row],[Quantity]])-Orders_C[[#This Row],[Discount]]+Orders_C[[#This Row],[Tax]]</f>
        <v>276.64999999999998</v>
      </c>
      <c r="AD441" t="str">
        <f>IF(COUNTIF(Orders_C[[#All],[Customer_ID]],Orders_C[[#This Row],[Customer_ID]])&gt;1,"Repeat","New")</f>
        <v>Repeat</v>
      </c>
      <c r="AE441" t="str" cm="1">
        <f t="array" ref="AE441">_xlfn.XLOOKUP(Orders_C[[#This Row],[Store_ID]],Stores_c[[#All],[Store_ID]],Stores_c[[#All],[City]])</f>
        <v>Chambershaven</v>
      </c>
      <c r="AF441" t="str" cm="1">
        <f t="array" ref="AF441">_xlfn.XLOOKUP(Orders_C[[#This Row],[Store_ID]],Stores_c[[#All],[Store_ID]],Stores_c[[#All],[Manager_Name]])</f>
        <v>Virginia Webster</v>
      </c>
      <c r="AG441" t="str" cm="1">
        <f t="array" ref="AG441">_xlfn.XLOOKUP(Orders_C[[#This Row],[Store_ID]],Stores_c[[#All],[Store_ID]],Stores_c[[#All],[Store_Type]])</f>
        <v>Street</v>
      </c>
    </row>
    <row r="442" spans="1:33" x14ac:dyDescent="0.25">
      <c r="A442">
        <v>9795</v>
      </c>
      <c r="B442" s="1">
        <v>45777</v>
      </c>
      <c r="C442" s="2">
        <v>0.23806712962962964</v>
      </c>
      <c r="D442">
        <v>1804</v>
      </c>
      <c r="E442">
        <v>205</v>
      </c>
      <c r="F442">
        <v>432</v>
      </c>
      <c r="G442">
        <v>316</v>
      </c>
      <c r="H442">
        <v>1</v>
      </c>
      <c r="I442">
        <v>274</v>
      </c>
      <c r="J442">
        <v>10</v>
      </c>
      <c r="K442">
        <v>13.7</v>
      </c>
      <c r="L442">
        <v>277.7</v>
      </c>
      <c r="M442" t="s">
        <v>18</v>
      </c>
      <c r="N442" t="s">
        <v>23</v>
      </c>
      <c r="O442">
        <v>28</v>
      </c>
      <c r="P442">
        <v>1</v>
      </c>
      <c r="Q442" t="s">
        <v>3818</v>
      </c>
      <c r="R442">
        <v>508</v>
      </c>
      <c r="S442" s="3">
        <v>0.1</v>
      </c>
      <c r="T442" s="6">
        <v>113.29999999999998</v>
      </c>
      <c r="U442" t="s">
        <v>6337</v>
      </c>
      <c r="V442">
        <v>2025</v>
      </c>
      <c r="W442" t="s">
        <v>6329</v>
      </c>
      <c r="X442" t="str">
        <f>_xlfn.XLOOKUP(Orders_C[[#This Row],[Product_ID]],Products_C[Product_ID],Products_C[Product_Name])</f>
        <v>Popcorn Chicken</v>
      </c>
      <c r="Y442" t="str">
        <f>_xlfn.XLOOKUP(Orders_C[[#This Row],[Product_ID]],Products_C[Product_ID],Products_C[Category])</f>
        <v>Dessert</v>
      </c>
      <c r="Z442" t="str">
        <f>_xlfn.XLOOKUP(Orders_C[[#This Row],[Store_ID]],Stores_c[Store_ID],Stores_c[City])</f>
        <v>Port Jacob</v>
      </c>
      <c r="AA442" t="str">
        <f>_xlfn.XLOOKUP(Orders_C[[#This Row],[Customer_ID]],Customers_c[Customer_ID],Customers_c[Customer_Name])</f>
        <v>Daniel Miller</v>
      </c>
      <c r="AB442" s="6">
        <f>Orders_C[[#This Row],[Quantity]]*Orders_C[[#This Row],[Unit_Price]]*(1-Orders_C[[#This Row],[Discount %]])+Orders_C[[#This Row],[Tax]]</f>
        <v>260.3</v>
      </c>
      <c r="AC442" s="9">
        <f>(Orders_C[[#This Row],[Unit_Price]]*Orders_C[[#This Row],[Quantity]])-Orders_C[[#This Row],[Discount]]+Orders_C[[#This Row],[Tax]]</f>
        <v>277.7</v>
      </c>
      <c r="AD442" t="str">
        <f>IF(COUNTIF(Orders_C[[#All],[Customer_ID]],Orders_C[[#This Row],[Customer_ID]])&gt;1,"Repeat","New")</f>
        <v>Repeat</v>
      </c>
      <c r="AE442" t="str" cm="1">
        <f t="array" ref="AE442">_xlfn.XLOOKUP(Orders_C[[#This Row],[Store_ID]],Stores_c[[#All],[Store_ID]],Stores_c[[#All],[City]])</f>
        <v>Port Jacob</v>
      </c>
      <c r="AF442" t="str" cm="1">
        <f t="array" ref="AF442">_xlfn.XLOOKUP(Orders_C[[#This Row],[Store_ID]],Stores_c[[#All],[Store_ID]],Stores_c[[#All],[Manager_Name]])</f>
        <v>David Harris</v>
      </c>
      <c r="AG442" t="str" cm="1">
        <f t="array" ref="AG442">_xlfn.XLOOKUP(Orders_C[[#This Row],[Store_ID]],Stores_c[[#All],[Store_ID]],Stores_c[[#All],[Store_Type]])</f>
        <v>Mall</v>
      </c>
    </row>
    <row r="443" spans="1:33" x14ac:dyDescent="0.25">
      <c r="A443">
        <v>10256</v>
      </c>
      <c r="B443" s="1">
        <v>45866</v>
      </c>
      <c r="C443" s="2">
        <v>0.28104166666666669</v>
      </c>
      <c r="D443">
        <v>1763</v>
      </c>
      <c r="E443">
        <v>221</v>
      </c>
      <c r="F443">
        <v>463</v>
      </c>
      <c r="G443">
        <v>319</v>
      </c>
      <c r="H443">
        <v>1</v>
      </c>
      <c r="I443">
        <v>274</v>
      </c>
      <c r="J443">
        <v>10</v>
      </c>
      <c r="K443">
        <v>13.7</v>
      </c>
      <c r="L443">
        <v>277.7</v>
      </c>
      <c r="M443" t="s">
        <v>20</v>
      </c>
      <c r="N443" t="s">
        <v>23</v>
      </c>
      <c r="O443">
        <v>10</v>
      </c>
      <c r="P443">
        <v>4</v>
      </c>
      <c r="Q443" t="s">
        <v>4279</v>
      </c>
      <c r="R443">
        <v>508</v>
      </c>
      <c r="S443" s="3">
        <v>0.1</v>
      </c>
      <c r="T443" s="6">
        <v>113.29999999999998</v>
      </c>
      <c r="U443" t="s">
        <v>6341</v>
      </c>
      <c r="V443">
        <v>2025</v>
      </c>
      <c r="W443" t="s">
        <v>6333</v>
      </c>
      <c r="X443" t="str">
        <f>_xlfn.XLOOKUP(Orders_C[[#This Row],[Product_ID]],Products_C[Product_ID],Products_C[Product_Name])</f>
        <v>Chocolate Lava Cake</v>
      </c>
      <c r="Y443" t="str">
        <f>_xlfn.XLOOKUP(Orders_C[[#This Row],[Product_ID]],Products_C[Product_ID],Products_C[Category])</f>
        <v>Beverage</v>
      </c>
      <c r="Z443" t="str">
        <f>_xlfn.XLOOKUP(Orders_C[[#This Row],[Store_ID]],Stores_c[Store_ID],Stores_c[City])</f>
        <v>Port Barbarabury</v>
      </c>
      <c r="AA443" t="str">
        <f>_xlfn.XLOOKUP(Orders_C[[#This Row],[Customer_ID]],Customers_c[Customer_ID],Customers_c[Customer_Name])</f>
        <v>William Miller</v>
      </c>
      <c r="AB443" s="6">
        <f>Orders_C[[#This Row],[Quantity]]*Orders_C[[#This Row],[Unit_Price]]*(1-Orders_C[[#This Row],[Discount %]])+Orders_C[[#This Row],[Tax]]</f>
        <v>260.3</v>
      </c>
      <c r="AC443" s="9">
        <f>(Orders_C[[#This Row],[Unit_Price]]*Orders_C[[#This Row],[Quantity]])-Orders_C[[#This Row],[Discount]]+Orders_C[[#This Row],[Tax]]</f>
        <v>277.7</v>
      </c>
      <c r="AD443" t="str">
        <f>IF(COUNTIF(Orders_C[[#All],[Customer_ID]],Orders_C[[#This Row],[Customer_ID]])&gt;1,"Repeat","New")</f>
        <v>Repeat</v>
      </c>
      <c r="AE443" t="str" cm="1">
        <f t="array" ref="AE443">_xlfn.XLOOKUP(Orders_C[[#This Row],[Store_ID]],Stores_c[[#All],[Store_ID]],Stores_c[[#All],[City]])</f>
        <v>Port Barbarabury</v>
      </c>
      <c r="AF443" t="str" cm="1">
        <f t="array" ref="AF443">_xlfn.XLOOKUP(Orders_C[[#This Row],[Store_ID]],Stores_c[[#All],[Store_ID]],Stores_c[[#All],[Manager_Name]])</f>
        <v>Edward Nguyen</v>
      </c>
      <c r="AG443" t="str" cm="1">
        <f t="array" ref="AG443">_xlfn.XLOOKUP(Orders_C[[#This Row],[Store_ID]],Stores_c[[#All],[Store_ID]],Stores_c[[#All],[Store_Type]])</f>
        <v>Street</v>
      </c>
    </row>
    <row r="444" spans="1:33" x14ac:dyDescent="0.25">
      <c r="A444">
        <v>10382</v>
      </c>
      <c r="B444" s="1">
        <v>45847</v>
      </c>
      <c r="C444" s="2">
        <v>0.84692129629629631</v>
      </c>
      <c r="D444">
        <v>1642</v>
      </c>
      <c r="E444">
        <v>221</v>
      </c>
      <c r="F444">
        <v>417</v>
      </c>
      <c r="G444">
        <v>315</v>
      </c>
      <c r="H444">
        <v>1</v>
      </c>
      <c r="I444">
        <v>274</v>
      </c>
      <c r="J444">
        <v>10</v>
      </c>
      <c r="K444">
        <v>13.7</v>
      </c>
      <c r="L444">
        <v>277.7</v>
      </c>
      <c r="M444" t="s">
        <v>19</v>
      </c>
      <c r="N444" t="s">
        <v>21</v>
      </c>
      <c r="O444">
        <v>40</v>
      </c>
      <c r="P444">
        <v>1</v>
      </c>
      <c r="Q444" t="s">
        <v>4405</v>
      </c>
      <c r="R444">
        <v>507</v>
      </c>
      <c r="S444" s="3">
        <v>0.1</v>
      </c>
      <c r="T444" s="6">
        <v>113.29999999999998</v>
      </c>
      <c r="U444" t="s">
        <v>6341</v>
      </c>
      <c r="V444">
        <v>2025</v>
      </c>
      <c r="W444" t="s">
        <v>6329</v>
      </c>
      <c r="X444" t="str">
        <f>_xlfn.XLOOKUP(Orders_C[[#This Row],[Product_ID]],Products_C[Product_ID],Products_C[Product_Name])</f>
        <v>Popcorn Chicken</v>
      </c>
      <c r="Y444" t="str">
        <f>_xlfn.XLOOKUP(Orders_C[[#This Row],[Product_ID]],Products_C[Product_ID],Products_C[Category])</f>
        <v>Beverage</v>
      </c>
      <c r="Z444" t="str">
        <f>_xlfn.XLOOKUP(Orders_C[[#This Row],[Store_ID]],Stores_c[Store_ID],Stores_c[City])</f>
        <v>Port Barbarabury</v>
      </c>
      <c r="AA444" t="str">
        <f>_xlfn.XLOOKUP(Orders_C[[#This Row],[Customer_ID]],Customers_c[Customer_ID],Customers_c[Customer_Name])</f>
        <v>Dr. Kevin Silva MD</v>
      </c>
      <c r="AB444" s="6">
        <f>Orders_C[[#This Row],[Quantity]]*Orders_C[[#This Row],[Unit_Price]]*(1-Orders_C[[#This Row],[Discount %]])+Orders_C[[#This Row],[Tax]]</f>
        <v>260.3</v>
      </c>
      <c r="AC444" s="9">
        <f>(Orders_C[[#This Row],[Unit_Price]]*Orders_C[[#This Row],[Quantity]])-Orders_C[[#This Row],[Discount]]+Orders_C[[#This Row],[Tax]]</f>
        <v>277.7</v>
      </c>
      <c r="AD444" t="str">
        <f>IF(COUNTIF(Orders_C[[#All],[Customer_ID]],Orders_C[[#This Row],[Customer_ID]])&gt;1,"Repeat","New")</f>
        <v>Repeat</v>
      </c>
      <c r="AE444" t="str" cm="1">
        <f t="array" ref="AE444">_xlfn.XLOOKUP(Orders_C[[#This Row],[Store_ID]],Stores_c[[#All],[Store_ID]],Stores_c[[#All],[City]])</f>
        <v>Port Barbarabury</v>
      </c>
      <c r="AF444" t="str" cm="1">
        <f t="array" ref="AF444">_xlfn.XLOOKUP(Orders_C[[#This Row],[Store_ID]],Stores_c[[#All],[Store_ID]],Stores_c[[#All],[Manager_Name]])</f>
        <v>Edward Nguyen</v>
      </c>
      <c r="AG444" t="str" cm="1">
        <f t="array" ref="AG444">_xlfn.XLOOKUP(Orders_C[[#This Row],[Store_ID]],Stores_c[[#All],[Store_ID]],Stores_c[[#All],[Store_Type]])</f>
        <v>Street</v>
      </c>
    </row>
    <row r="445" spans="1:33" x14ac:dyDescent="0.25">
      <c r="A445">
        <v>10138</v>
      </c>
      <c r="B445" s="1">
        <v>45718</v>
      </c>
      <c r="C445" s="2">
        <v>0.70952546296296293</v>
      </c>
      <c r="D445">
        <v>1924</v>
      </c>
      <c r="E445">
        <v>225</v>
      </c>
      <c r="F445">
        <v>403</v>
      </c>
      <c r="G445">
        <v>339</v>
      </c>
      <c r="H445">
        <v>1</v>
      </c>
      <c r="I445">
        <v>263</v>
      </c>
      <c r="J445">
        <v>5</v>
      </c>
      <c r="K445">
        <v>13.15</v>
      </c>
      <c r="L445">
        <v>271.14999999999998</v>
      </c>
      <c r="M445" t="s">
        <v>19</v>
      </c>
      <c r="N445" t="s">
        <v>21</v>
      </c>
      <c r="O445">
        <v>53</v>
      </c>
      <c r="P445">
        <v>2</v>
      </c>
      <c r="Q445" t="s">
        <v>4161</v>
      </c>
      <c r="R445">
        <v>503</v>
      </c>
      <c r="S445" s="3">
        <v>0.05</v>
      </c>
      <c r="T445" s="6">
        <v>113.35</v>
      </c>
      <c r="U445" t="s">
        <v>6334</v>
      </c>
      <c r="V445">
        <v>2025</v>
      </c>
      <c r="W445" t="s">
        <v>6331</v>
      </c>
      <c r="X445" t="str">
        <f>_xlfn.XLOOKUP(Orders_C[[#This Row],[Product_ID]],Products_C[Product_ID],Products_C[Product_Name])</f>
        <v>Veg Burger</v>
      </c>
      <c r="Y445" t="str">
        <f>_xlfn.XLOOKUP(Orders_C[[#This Row],[Product_ID]],Products_C[Product_ID],Products_C[Category])</f>
        <v>Burger</v>
      </c>
      <c r="Z445" t="str">
        <f>_xlfn.XLOOKUP(Orders_C[[#This Row],[Store_ID]],Stores_c[Store_ID],Stores_c[City])</f>
        <v>South Peter</v>
      </c>
      <c r="AA445" t="str">
        <f>_xlfn.XLOOKUP(Orders_C[[#This Row],[Customer_ID]],Customers_c[Customer_ID],Customers_c[Customer_Name])</f>
        <v>Brandon Thomas</v>
      </c>
      <c r="AB445" s="6">
        <f>Orders_C[[#This Row],[Quantity]]*Orders_C[[#This Row],[Unit_Price]]*(1-Orders_C[[#This Row],[Discount %]])+Orders_C[[#This Row],[Tax]]</f>
        <v>263</v>
      </c>
      <c r="AC445" s="9">
        <f>(Orders_C[[#This Row],[Unit_Price]]*Orders_C[[#This Row],[Quantity]])-Orders_C[[#This Row],[Discount]]+Orders_C[[#This Row],[Tax]]</f>
        <v>271.14999999999998</v>
      </c>
      <c r="AD445" t="str">
        <f>IF(COUNTIF(Orders_C[[#All],[Customer_ID]],Orders_C[[#This Row],[Customer_ID]])&gt;1,"Repeat","New")</f>
        <v>Repeat</v>
      </c>
      <c r="AE445" t="str" cm="1">
        <f t="array" ref="AE445">_xlfn.XLOOKUP(Orders_C[[#This Row],[Store_ID]],Stores_c[[#All],[Store_ID]],Stores_c[[#All],[City]])</f>
        <v>South Peter</v>
      </c>
      <c r="AF445" t="str" cm="1">
        <f t="array" ref="AF445">_xlfn.XLOOKUP(Orders_C[[#This Row],[Store_ID]],Stores_c[[#All],[Store_ID]],Stores_c[[#All],[Manager_Name]])</f>
        <v>Gregory Lambert</v>
      </c>
      <c r="AG445" t="str" cm="1">
        <f t="array" ref="AG445">_xlfn.XLOOKUP(Orders_C[[#This Row],[Store_ID]],Stores_c[[#All],[Store_ID]],Stores_c[[#All],[Store_Type]])</f>
        <v>Street</v>
      </c>
    </row>
    <row r="446" spans="1:33" x14ac:dyDescent="0.25">
      <c r="A446">
        <v>9959</v>
      </c>
      <c r="B446" s="1">
        <v>46035</v>
      </c>
      <c r="C446" s="2">
        <v>0.84697916666666662</v>
      </c>
      <c r="D446">
        <v>1406</v>
      </c>
      <c r="E446">
        <v>222</v>
      </c>
      <c r="F446">
        <v>533</v>
      </c>
      <c r="G446">
        <v>336</v>
      </c>
      <c r="H446">
        <v>1</v>
      </c>
      <c r="I446">
        <v>252</v>
      </c>
      <c r="J446">
        <v>0</v>
      </c>
      <c r="K446">
        <v>12.6</v>
      </c>
      <c r="L446">
        <v>264.60000000000002</v>
      </c>
      <c r="M446" t="s">
        <v>19</v>
      </c>
      <c r="N446" t="s">
        <v>23</v>
      </c>
      <c r="O446">
        <v>58</v>
      </c>
      <c r="P446">
        <v>5</v>
      </c>
      <c r="Q446" t="s">
        <v>3982</v>
      </c>
      <c r="R446">
        <v>506</v>
      </c>
      <c r="S446" s="3">
        <v>0</v>
      </c>
      <c r="T446" s="6">
        <v>113.40000000000003</v>
      </c>
      <c r="U446" t="s">
        <v>6330</v>
      </c>
      <c r="V446">
        <v>2026</v>
      </c>
      <c r="W446" t="s">
        <v>6331</v>
      </c>
      <c r="X446" t="str">
        <f>_xlfn.XLOOKUP(Orders_C[[#This Row],[Product_ID]],Products_C[Product_ID],Products_C[Product_Name])</f>
        <v>Chicken Bucket</v>
      </c>
      <c r="Y446" t="str">
        <f>_xlfn.XLOOKUP(Orders_C[[#This Row],[Product_ID]],Products_C[Product_ID],Products_C[Category])</f>
        <v>Dessert</v>
      </c>
      <c r="Z446" t="str">
        <f>_xlfn.XLOOKUP(Orders_C[[#This Row],[Store_ID]],Stores_c[Store_ID],Stores_c[City])</f>
        <v>New Steven</v>
      </c>
      <c r="AA446" t="str">
        <f>_xlfn.XLOOKUP(Orders_C[[#This Row],[Customer_ID]],Customers_c[Customer_ID],Customers_c[Customer_Name])</f>
        <v>Shane Medina</v>
      </c>
      <c r="AB446" s="6">
        <f>Orders_C[[#This Row],[Quantity]]*Orders_C[[#This Row],[Unit_Price]]*(1-Orders_C[[#This Row],[Discount %]])+Orders_C[[#This Row],[Tax]]</f>
        <v>264.60000000000002</v>
      </c>
      <c r="AC446" s="9">
        <f>(Orders_C[[#This Row],[Unit_Price]]*Orders_C[[#This Row],[Quantity]])-Orders_C[[#This Row],[Discount]]+Orders_C[[#This Row],[Tax]]</f>
        <v>264.60000000000002</v>
      </c>
      <c r="AD446" t="str">
        <f>IF(COUNTIF(Orders_C[[#All],[Customer_ID]],Orders_C[[#This Row],[Customer_ID]])&gt;1,"Repeat","New")</f>
        <v>Repeat</v>
      </c>
      <c r="AE446" t="str" cm="1">
        <f t="array" ref="AE446">_xlfn.XLOOKUP(Orders_C[[#This Row],[Store_ID]],Stores_c[[#All],[Store_ID]],Stores_c[[#All],[City]])</f>
        <v>New Steven</v>
      </c>
      <c r="AF446" t="str" cm="1">
        <f t="array" ref="AF446">_xlfn.XLOOKUP(Orders_C[[#This Row],[Store_ID]],Stores_c[[#All],[Store_ID]],Stores_c[[#All],[Manager_Name]])</f>
        <v>Terri Martinez</v>
      </c>
      <c r="AG446" t="str" cm="1">
        <f t="array" ref="AG446">_xlfn.XLOOKUP(Orders_C[[#This Row],[Store_ID]],Stores_c[[#All],[Store_ID]],Stores_c[[#All],[Store_Type]])</f>
        <v>Drive-Thru</v>
      </c>
    </row>
    <row r="447" spans="1:33" x14ac:dyDescent="0.25">
      <c r="A447">
        <v>6107</v>
      </c>
      <c r="B447" s="1">
        <v>45961</v>
      </c>
      <c r="C447" s="2">
        <v>0.18159722222222222</v>
      </c>
      <c r="D447">
        <v>1293</v>
      </c>
      <c r="E447">
        <v>207</v>
      </c>
      <c r="F447">
        <v>548</v>
      </c>
      <c r="G447">
        <v>308</v>
      </c>
      <c r="H447">
        <v>1</v>
      </c>
      <c r="I447">
        <v>286</v>
      </c>
      <c r="J447">
        <v>15</v>
      </c>
      <c r="K447">
        <v>14.3</v>
      </c>
      <c r="L447">
        <v>285.3</v>
      </c>
      <c r="M447" t="s">
        <v>18</v>
      </c>
      <c r="N447" t="s">
        <v>21</v>
      </c>
      <c r="O447">
        <v>21</v>
      </c>
      <c r="P447">
        <v>3</v>
      </c>
      <c r="Q447" t="s">
        <v>130</v>
      </c>
      <c r="R447">
        <v>509</v>
      </c>
      <c r="S447" s="3">
        <v>0.15</v>
      </c>
      <c r="T447" s="6">
        <v>113.70000000000002</v>
      </c>
      <c r="U447" t="s">
        <v>6332</v>
      </c>
      <c r="V447">
        <v>2025</v>
      </c>
      <c r="W447" t="s">
        <v>6329</v>
      </c>
      <c r="X447" t="str">
        <f>_xlfn.XLOOKUP(Orders_C[[#This Row],[Product_ID]],Products_C[Product_ID],Products_C[Product_Name])</f>
        <v>Zinger Burger</v>
      </c>
      <c r="Y447" t="str">
        <f>_xlfn.XLOOKUP(Orders_C[[#This Row],[Product_ID]],Products_C[Product_ID],Products_C[Category])</f>
        <v>Beverage</v>
      </c>
      <c r="Z447" t="str">
        <f>_xlfn.XLOOKUP(Orders_C[[#This Row],[Store_ID]],Stores_c[Store_ID],Stores_c[City])</f>
        <v>Christineton</v>
      </c>
      <c r="AA447" t="str">
        <f>_xlfn.XLOOKUP(Orders_C[[#This Row],[Customer_ID]],Customers_c[Customer_ID],Customers_c[Customer_Name])</f>
        <v>Wendy Brewer</v>
      </c>
      <c r="AB447" s="6">
        <f>Orders_C[[#This Row],[Quantity]]*Orders_C[[#This Row],[Unit_Price]]*(1-Orders_C[[#This Row],[Discount %]])+Orders_C[[#This Row],[Tax]]</f>
        <v>257.39999999999998</v>
      </c>
      <c r="AC447" s="9">
        <f>(Orders_C[[#This Row],[Unit_Price]]*Orders_C[[#This Row],[Quantity]])-Orders_C[[#This Row],[Discount]]+Orders_C[[#This Row],[Tax]]</f>
        <v>285.3</v>
      </c>
      <c r="AD447" t="str">
        <f>IF(COUNTIF(Orders_C[[#All],[Customer_ID]],Orders_C[[#This Row],[Customer_ID]])&gt;1,"Repeat","New")</f>
        <v>Repeat</v>
      </c>
      <c r="AE447" t="str" cm="1">
        <f t="array" ref="AE447">_xlfn.XLOOKUP(Orders_C[[#This Row],[Store_ID]],Stores_c[[#All],[Store_ID]],Stores_c[[#All],[City]])</f>
        <v>Christineton</v>
      </c>
      <c r="AF447" t="str" cm="1">
        <f t="array" ref="AF447">_xlfn.XLOOKUP(Orders_C[[#This Row],[Store_ID]],Stores_c[[#All],[Store_ID]],Stores_c[[#All],[Manager_Name]])</f>
        <v>Dr. William Hubbard MD</v>
      </c>
      <c r="AG447" t="str" cm="1">
        <f t="array" ref="AG447">_xlfn.XLOOKUP(Orders_C[[#This Row],[Store_ID]],Stores_c[[#All],[Store_ID]],Stores_c[[#All],[Store_Type]])</f>
        <v>Street</v>
      </c>
    </row>
    <row r="448" spans="1:33" x14ac:dyDescent="0.25">
      <c r="A448">
        <v>7353</v>
      </c>
      <c r="B448" s="1">
        <v>46041</v>
      </c>
      <c r="C448" s="2">
        <v>0.66643518518518519</v>
      </c>
      <c r="D448">
        <v>1813</v>
      </c>
      <c r="E448">
        <v>213</v>
      </c>
      <c r="F448">
        <v>434</v>
      </c>
      <c r="G448">
        <v>325</v>
      </c>
      <c r="H448">
        <v>1</v>
      </c>
      <c r="I448">
        <v>286</v>
      </c>
      <c r="J448">
        <v>15</v>
      </c>
      <c r="K448">
        <v>14.3</v>
      </c>
      <c r="L448">
        <v>285.3</v>
      </c>
      <c r="M448" t="s">
        <v>20</v>
      </c>
      <c r="N448" t="s">
        <v>22</v>
      </c>
      <c r="O448">
        <v>41</v>
      </c>
      <c r="P448">
        <v>5</v>
      </c>
      <c r="Q448" t="s">
        <v>1376</v>
      </c>
      <c r="R448">
        <v>507</v>
      </c>
      <c r="S448" s="3">
        <v>0.15</v>
      </c>
      <c r="T448" s="6">
        <v>113.70000000000002</v>
      </c>
      <c r="U448" t="s">
        <v>6330</v>
      </c>
      <c r="V448">
        <v>2026</v>
      </c>
      <c r="W448" t="s">
        <v>6331</v>
      </c>
      <c r="X448" t="str">
        <f>_xlfn.XLOOKUP(Orders_C[[#This Row],[Product_ID]],Products_C[Product_ID],Products_C[Product_Name])</f>
        <v>Veg Burger</v>
      </c>
      <c r="Y448" t="str">
        <f>_xlfn.XLOOKUP(Orders_C[[#This Row],[Product_ID]],Products_C[Product_ID],Products_C[Category])</f>
        <v>Chicken</v>
      </c>
      <c r="Z448" t="str">
        <f>_xlfn.XLOOKUP(Orders_C[[#This Row],[Store_ID]],Stores_c[Store_ID],Stores_c[City])</f>
        <v>Lake Kristashire</v>
      </c>
      <c r="AA448" t="str">
        <f>_xlfn.XLOOKUP(Orders_C[[#This Row],[Customer_ID]],Customers_c[Customer_ID],Customers_c[Customer_Name])</f>
        <v>Joshua Martin</v>
      </c>
      <c r="AB448" s="6">
        <f>Orders_C[[#This Row],[Quantity]]*Orders_C[[#This Row],[Unit_Price]]*(1-Orders_C[[#This Row],[Discount %]])+Orders_C[[#This Row],[Tax]]</f>
        <v>257.39999999999998</v>
      </c>
      <c r="AC448" s="9">
        <f>(Orders_C[[#This Row],[Unit_Price]]*Orders_C[[#This Row],[Quantity]])-Orders_C[[#This Row],[Discount]]+Orders_C[[#This Row],[Tax]]</f>
        <v>285.3</v>
      </c>
      <c r="AD448" t="str">
        <f>IF(COUNTIF(Orders_C[[#All],[Customer_ID]],Orders_C[[#This Row],[Customer_ID]])&gt;1,"Repeat","New")</f>
        <v>Repeat</v>
      </c>
      <c r="AE448" t="str" cm="1">
        <f t="array" ref="AE448">_xlfn.XLOOKUP(Orders_C[[#This Row],[Store_ID]],Stores_c[[#All],[Store_ID]],Stores_c[[#All],[City]])</f>
        <v>Lake Kristashire</v>
      </c>
      <c r="AF448" t="str" cm="1">
        <f t="array" ref="AF448">_xlfn.XLOOKUP(Orders_C[[#This Row],[Store_ID]],Stores_c[[#All],[Store_ID]],Stores_c[[#All],[Manager_Name]])</f>
        <v>Andrea Daugherty</v>
      </c>
      <c r="AG448" t="str" cm="1">
        <f t="array" ref="AG448">_xlfn.XLOOKUP(Orders_C[[#This Row],[Store_ID]],Stores_c[[#All],[Store_ID]],Stores_c[[#All],[Store_Type]])</f>
        <v>Mall</v>
      </c>
    </row>
    <row r="449" spans="1:33" x14ac:dyDescent="0.25">
      <c r="A449">
        <v>10792</v>
      </c>
      <c r="B449" s="1">
        <v>45911</v>
      </c>
      <c r="C449" s="2">
        <v>0.37792824074074072</v>
      </c>
      <c r="D449">
        <v>1398</v>
      </c>
      <c r="E449">
        <v>216</v>
      </c>
      <c r="F449">
        <v>465</v>
      </c>
      <c r="G449">
        <v>329</v>
      </c>
      <c r="H449">
        <v>1</v>
      </c>
      <c r="I449">
        <v>264</v>
      </c>
      <c r="J449">
        <v>5</v>
      </c>
      <c r="K449">
        <v>13.2</v>
      </c>
      <c r="L449">
        <v>272.2</v>
      </c>
      <c r="M449" t="s">
        <v>20</v>
      </c>
      <c r="N449" t="s">
        <v>21</v>
      </c>
      <c r="O449">
        <v>16</v>
      </c>
      <c r="P449">
        <v>3</v>
      </c>
      <c r="Q449" t="s">
        <v>4815</v>
      </c>
      <c r="R449">
        <v>505</v>
      </c>
      <c r="S449" s="3">
        <v>0.05</v>
      </c>
      <c r="T449" s="6">
        <v>113.79999999999998</v>
      </c>
      <c r="U449" t="s">
        <v>6335</v>
      </c>
      <c r="V449">
        <v>2025</v>
      </c>
      <c r="W449" t="s">
        <v>6333</v>
      </c>
      <c r="X449" t="str">
        <f>_xlfn.XLOOKUP(Orders_C[[#This Row],[Product_ID]],Products_C[Product_ID],Products_C[Product_Name])</f>
        <v>Rice Bowl</v>
      </c>
      <c r="Y449" t="str">
        <f>_xlfn.XLOOKUP(Orders_C[[#This Row],[Product_ID]],Products_C[Product_ID],Products_C[Category])</f>
        <v>Dessert</v>
      </c>
      <c r="Z449" t="str">
        <f>_xlfn.XLOOKUP(Orders_C[[#This Row],[Store_ID]],Stores_c[Store_ID],Stores_c[City])</f>
        <v>Garciaview</v>
      </c>
      <c r="AA449" t="str">
        <f>_xlfn.XLOOKUP(Orders_C[[#This Row],[Customer_ID]],Customers_c[Customer_ID],Customers_c[Customer_Name])</f>
        <v>Kyle Gordon</v>
      </c>
      <c r="AB449" s="6">
        <f>Orders_C[[#This Row],[Quantity]]*Orders_C[[#This Row],[Unit_Price]]*(1-Orders_C[[#This Row],[Discount %]])+Orders_C[[#This Row],[Tax]]</f>
        <v>264</v>
      </c>
      <c r="AC449" s="9">
        <f>(Orders_C[[#This Row],[Unit_Price]]*Orders_C[[#This Row],[Quantity]])-Orders_C[[#This Row],[Discount]]+Orders_C[[#This Row],[Tax]]</f>
        <v>272.2</v>
      </c>
      <c r="AD449" t="str">
        <f>IF(COUNTIF(Orders_C[[#All],[Customer_ID]],Orders_C[[#This Row],[Customer_ID]])&gt;1,"Repeat","New")</f>
        <v>Repeat</v>
      </c>
      <c r="AE449" t="str" cm="1">
        <f t="array" ref="AE449">_xlfn.XLOOKUP(Orders_C[[#This Row],[Store_ID]],Stores_c[[#All],[Store_ID]],Stores_c[[#All],[City]])</f>
        <v>Garciaview</v>
      </c>
      <c r="AF449" t="str" cm="1">
        <f t="array" ref="AF449">_xlfn.XLOOKUP(Orders_C[[#This Row],[Store_ID]],Stores_c[[#All],[Store_ID]],Stores_c[[#All],[Manager_Name]])</f>
        <v>Karina Washington</v>
      </c>
      <c r="AG449" t="str" cm="1">
        <f t="array" ref="AG449">_xlfn.XLOOKUP(Orders_C[[#This Row],[Store_ID]],Stores_c[[#All],[Store_ID]],Stores_c[[#All],[Store_Type]])</f>
        <v>Drive-Thru</v>
      </c>
    </row>
    <row r="450" spans="1:33" x14ac:dyDescent="0.25">
      <c r="A450">
        <v>8580</v>
      </c>
      <c r="B450" s="1">
        <v>45849</v>
      </c>
      <c r="C450" s="2">
        <v>0.70731481481481484</v>
      </c>
      <c r="D450">
        <v>1767</v>
      </c>
      <c r="E450">
        <v>205</v>
      </c>
      <c r="F450">
        <v>515</v>
      </c>
      <c r="G450">
        <v>336</v>
      </c>
      <c r="H450">
        <v>1</v>
      </c>
      <c r="I450">
        <v>253</v>
      </c>
      <c r="J450">
        <v>0</v>
      </c>
      <c r="K450">
        <v>12.65</v>
      </c>
      <c r="L450">
        <v>265.64999999999998</v>
      </c>
      <c r="M450" t="s">
        <v>18</v>
      </c>
      <c r="N450" t="s">
        <v>22</v>
      </c>
      <c r="O450">
        <v>49</v>
      </c>
      <c r="P450">
        <v>5</v>
      </c>
      <c r="Q450" t="s">
        <v>2603</v>
      </c>
      <c r="R450">
        <v>505</v>
      </c>
      <c r="S450" s="3">
        <v>0</v>
      </c>
      <c r="T450" s="6">
        <v>113.85</v>
      </c>
      <c r="U450" t="s">
        <v>6341</v>
      </c>
      <c r="V450">
        <v>2025</v>
      </c>
      <c r="W450" t="s">
        <v>6331</v>
      </c>
      <c r="X450" t="str">
        <f>_xlfn.XLOOKUP(Orders_C[[#This Row],[Product_ID]],Products_C[Product_ID],Products_C[Product_Name])</f>
        <v>Chicken Bucket</v>
      </c>
      <c r="Y450" t="str">
        <f>_xlfn.XLOOKUP(Orders_C[[#This Row],[Product_ID]],Products_C[Product_ID],Products_C[Category])</f>
        <v>Dessert</v>
      </c>
      <c r="Z450" t="str">
        <f>_xlfn.XLOOKUP(Orders_C[[#This Row],[Store_ID]],Stores_c[Store_ID],Stores_c[City])</f>
        <v>Port Jacob</v>
      </c>
      <c r="AA450" t="str">
        <f>_xlfn.XLOOKUP(Orders_C[[#This Row],[Customer_ID]],Customers_c[Customer_ID],Customers_c[Customer_Name])</f>
        <v>Michael Morgan</v>
      </c>
      <c r="AB450" s="6">
        <f>Orders_C[[#This Row],[Quantity]]*Orders_C[[#This Row],[Unit_Price]]*(1-Orders_C[[#This Row],[Discount %]])+Orders_C[[#This Row],[Tax]]</f>
        <v>265.64999999999998</v>
      </c>
      <c r="AC450" s="9">
        <f>(Orders_C[[#This Row],[Unit_Price]]*Orders_C[[#This Row],[Quantity]])-Orders_C[[#This Row],[Discount]]+Orders_C[[#This Row],[Tax]]</f>
        <v>265.64999999999998</v>
      </c>
      <c r="AD450" t="str">
        <f>IF(COUNTIF(Orders_C[[#All],[Customer_ID]],Orders_C[[#This Row],[Customer_ID]])&gt;1,"Repeat","New")</f>
        <v>Repeat</v>
      </c>
      <c r="AE450" t="str" cm="1">
        <f t="array" ref="AE450">_xlfn.XLOOKUP(Orders_C[[#This Row],[Store_ID]],Stores_c[[#All],[Store_ID]],Stores_c[[#All],[City]])</f>
        <v>Port Jacob</v>
      </c>
      <c r="AF450" t="str" cm="1">
        <f t="array" ref="AF450">_xlfn.XLOOKUP(Orders_C[[#This Row],[Store_ID]],Stores_c[[#All],[Store_ID]],Stores_c[[#All],[Manager_Name]])</f>
        <v>David Harris</v>
      </c>
      <c r="AG450" t="str" cm="1">
        <f t="array" ref="AG450">_xlfn.XLOOKUP(Orders_C[[#This Row],[Store_ID]],Stores_c[[#All],[Store_ID]],Stores_c[[#All],[Store_Type]])</f>
        <v>Mall</v>
      </c>
    </row>
    <row r="451" spans="1:33" x14ac:dyDescent="0.25">
      <c r="A451">
        <v>9153</v>
      </c>
      <c r="B451" s="1">
        <v>45938</v>
      </c>
      <c r="C451" s="2">
        <v>0.11099537037037037</v>
      </c>
      <c r="D451">
        <v>1268</v>
      </c>
      <c r="E451">
        <v>220</v>
      </c>
      <c r="F451">
        <v>541</v>
      </c>
      <c r="G451">
        <v>307</v>
      </c>
      <c r="H451">
        <v>1</v>
      </c>
      <c r="I451">
        <v>287</v>
      </c>
      <c r="J451">
        <v>15</v>
      </c>
      <c r="K451">
        <v>14.35</v>
      </c>
      <c r="L451">
        <v>286.35000000000002</v>
      </c>
      <c r="M451" t="s">
        <v>19</v>
      </c>
      <c r="N451" t="s">
        <v>23</v>
      </c>
      <c r="O451">
        <v>35</v>
      </c>
      <c r="P451">
        <v>2</v>
      </c>
      <c r="Q451" t="s">
        <v>3176</v>
      </c>
      <c r="R451">
        <v>509</v>
      </c>
      <c r="S451" s="3">
        <v>0.15</v>
      </c>
      <c r="T451" s="6">
        <v>114.15000000000003</v>
      </c>
      <c r="U451" t="s">
        <v>6332</v>
      </c>
      <c r="V451">
        <v>2025</v>
      </c>
      <c r="W451" t="s">
        <v>6329</v>
      </c>
      <c r="X451" t="str">
        <f>_xlfn.XLOOKUP(Orders_C[[#This Row],[Product_ID]],Products_C[Product_ID],Products_C[Product_Name])</f>
        <v>Chicken Wings</v>
      </c>
      <c r="Y451" t="str">
        <f>_xlfn.XLOOKUP(Orders_C[[#This Row],[Product_ID]],Products_C[Product_ID],Products_C[Category])</f>
        <v>Chicken</v>
      </c>
      <c r="Z451" t="str">
        <f>_xlfn.XLOOKUP(Orders_C[[#This Row],[Store_ID]],Stores_c[Store_ID],Stores_c[City])</f>
        <v>Williamborough</v>
      </c>
      <c r="AA451" t="str">
        <f>_xlfn.XLOOKUP(Orders_C[[#This Row],[Customer_ID]],Customers_c[Customer_ID],Customers_c[Customer_Name])</f>
        <v>Alec Lee</v>
      </c>
      <c r="AB451" s="6">
        <f>Orders_C[[#This Row],[Quantity]]*Orders_C[[#This Row],[Unit_Price]]*(1-Orders_C[[#This Row],[Discount %]])+Orders_C[[#This Row],[Tax]]</f>
        <v>258.3</v>
      </c>
      <c r="AC451" s="9">
        <f>(Orders_C[[#This Row],[Unit_Price]]*Orders_C[[#This Row],[Quantity]])-Orders_C[[#This Row],[Discount]]+Orders_C[[#This Row],[Tax]]</f>
        <v>286.35000000000002</v>
      </c>
      <c r="AD451" t="str">
        <f>IF(COUNTIF(Orders_C[[#All],[Customer_ID]],Orders_C[[#This Row],[Customer_ID]])&gt;1,"Repeat","New")</f>
        <v>Repeat</v>
      </c>
      <c r="AE451" t="str" cm="1">
        <f t="array" ref="AE451">_xlfn.XLOOKUP(Orders_C[[#This Row],[Store_ID]],Stores_c[[#All],[Store_ID]],Stores_c[[#All],[City]])</f>
        <v>Williamborough</v>
      </c>
      <c r="AF451" t="str" cm="1">
        <f t="array" ref="AF451">_xlfn.XLOOKUP(Orders_C[[#This Row],[Store_ID]],Stores_c[[#All],[Store_ID]],Stores_c[[#All],[Manager_Name]])</f>
        <v>Michael Mcbride</v>
      </c>
      <c r="AG451" t="str" cm="1">
        <f t="array" ref="AG451">_xlfn.XLOOKUP(Orders_C[[#This Row],[Store_ID]],Stores_c[[#All],[Store_ID]],Stores_c[[#All],[Store_Type]])</f>
        <v>Mall</v>
      </c>
    </row>
    <row r="452" spans="1:33" x14ac:dyDescent="0.25">
      <c r="A452">
        <v>6410</v>
      </c>
      <c r="B452" s="1">
        <v>45814</v>
      </c>
      <c r="C452" s="2">
        <v>0.21893518518518518</v>
      </c>
      <c r="D452">
        <v>1845</v>
      </c>
      <c r="E452">
        <v>216</v>
      </c>
      <c r="F452">
        <v>530</v>
      </c>
      <c r="G452">
        <v>313</v>
      </c>
      <c r="H452">
        <v>2</v>
      </c>
      <c r="I452">
        <v>152</v>
      </c>
      <c r="J452">
        <v>15</v>
      </c>
      <c r="K452">
        <v>7.6000000000000014</v>
      </c>
      <c r="L452">
        <v>296.60000000000002</v>
      </c>
      <c r="M452" t="s">
        <v>20</v>
      </c>
      <c r="N452" t="s">
        <v>21</v>
      </c>
      <c r="O452">
        <v>42</v>
      </c>
      <c r="P452">
        <v>2</v>
      </c>
      <c r="Q452" t="s">
        <v>433</v>
      </c>
      <c r="R452">
        <v>507</v>
      </c>
      <c r="S452" s="3">
        <v>0.15</v>
      </c>
      <c r="T452" s="6">
        <v>114.20000000000002</v>
      </c>
      <c r="U452" t="s">
        <v>6340</v>
      </c>
      <c r="V452">
        <v>2025</v>
      </c>
      <c r="W452" t="s">
        <v>6331</v>
      </c>
      <c r="X452" t="str">
        <f>_xlfn.XLOOKUP(Orders_C[[#This Row],[Product_ID]],Products_C[Product_ID],Products_C[Product_Name])</f>
        <v>Rice Bowl</v>
      </c>
      <c r="Y452" t="str">
        <f>_xlfn.XLOOKUP(Orders_C[[#This Row],[Product_ID]],Products_C[Product_ID],Products_C[Category])</f>
        <v>Beverage</v>
      </c>
      <c r="Z452" t="str">
        <f>_xlfn.XLOOKUP(Orders_C[[#This Row],[Store_ID]],Stores_c[Store_ID],Stores_c[City])</f>
        <v>Garciaview</v>
      </c>
      <c r="AA452" t="str">
        <f>_xlfn.XLOOKUP(Orders_C[[#This Row],[Customer_ID]],Customers_c[Customer_ID],Customers_c[Customer_Name])</f>
        <v>Leslie Whitehead</v>
      </c>
      <c r="AB452" s="6">
        <f>Orders_C[[#This Row],[Quantity]]*Orders_C[[#This Row],[Unit_Price]]*(1-Orders_C[[#This Row],[Discount %]])+Orders_C[[#This Row],[Tax]]</f>
        <v>266</v>
      </c>
      <c r="AC452" s="9">
        <f>(Orders_C[[#This Row],[Unit_Price]]*Orders_C[[#This Row],[Quantity]])-Orders_C[[#This Row],[Discount]]+Orders_C[[#This Row],[Tax]]</f>
        <v>296.60000000000002</v>
      </c>
      <c r="AD452" t="str">
        <f>IF(COUNTIF(Orders_C[[#All],[Customer_ID]],Orders_C[[#This Row],[Customer_ID]])&gt;1,"Repeat","New")</f>
        <v>Repeat</v>
      </c>
      <c r="AE452" t="str" cm="1">
        <f t="array" ref="AE452">_xlfn.XLOOKUP(Orders_C[[#This Row],[Store_ID]],Stores_c[[#All],[Store_ID]],Stores_c[[#All],[City]])</f>
        <v>Garciaview</v>
      </c>
      <c r="AF452" t="str" cm="1">
        <f t="array" ref="AF452">_xlfn.XLOOKUP(Orders_C[[#This Row],[Store_ID]],Stores_c[[#All],[Store_ID]],Stores_c[[#All],[Manager_Name]])</f>
        <v>Karina Washington</v>
      </c>
      <c r="AG452" t="str" cm="1">
        <f t="array" ref="AG452">_xlfn.XLOOKUP(Orders_C[[#This Row],[Store_ID]],Stores_c[[#All],[Store_ID]],Stores_c[[#All],[Store_Type]])</f>
        <v>Drive-Thru</v>
      </c>
    </row>
    <row r="453" spans="1:33" x14ac:dyDescent="0.25">
      <c r="A453">
        <v>10272</v>
      </c>
      <c r="B453" s="1">
        <v>45966</v>
      </c>
      <c r="C453" s="2">
        <v>0.11716435185185185</v>
      </c>
      <c r="D453">
        <v>1273</v>
      </c>
      <c r="E453">
        <v>222</v>
      </c>
      <c r="F453">
        <v>405</v>
      </c>
      <c r="G453">
        <v>315</v>
      </c>
      <c r="H453">
        <v>1</v>
      </c>
      <c r="I453">
        <v>276</v>
      </c>
      <c r="J453">
        <v>10</v>
      </c>
      <c r="K453">
        <v>13.8</v>
      </c>
      <c r="L453">
        <v>279.8</v>
      </c>
      <c r="M453" t="s">
        <v>19</v>
      </c>
      <c r="N453" t="s">
        <v>22</v>
      </c>
      <c r="O453">
        <v>18</v>
      </c>
      <c r="P453">
        <v>1</v>
      </c>
      <c r="Q453" t="s">
        <v>4295</v>
      </c>
      <c r="R453">
        <v>509</v>
      </c>
      <c r="S453" s="3">
        <v>0.1</v>
      </c>
      <c r="T453" s="6">
        <v>114.20000000000002</v>
      </c>
      <c r="U453" t="s">
        <v>6336</v>
      </c>
      <c r="V453">
        <v>2025</v>
      </c>
      <c r="W453" t="s">
        <v>6333</v>
      </c>
      <c r="X453" t="str">
        <f>_xlfn.XLOOKUP(Orders_C[[#This Row],[Product_ID]],Products_C[Product_ID],Products_C[Product_Name])</f>
        <v>Popcorn Chicken</v>
      </c>
      <c r="Y453" t="str">
        <f>_xlfn.XLOOKUP(Orders_C[[#This Row],[Product_ID]],Products_C[Product_ID],Products_C[Category])</f>
        <v>Beverage</v>
      </c>
      <c r="Z453" t="str">
        <f>_xlfn.XLOOKUP(Orders_C[[#This Row],[Store_ID]],Stores_c[Store_ID],Stores_c[City])</f>
        <v>New Steven</v>
      </c>
      <c r="AA453" t="str">
        <f>_xlfn.XLOOKUP(Orders_C[[#This Row],[Customer_ID]],Customers_c[Customer_ID],Customers_c[Customer_Name])</f>
        <v>Christine Jordan</v>
      </c>
      <c r="AB453" s="6">
        <f>Orders_C[[#This Row],[Quantity]]*Orders_C[[#This Row],[Unit_Price]]*(1-Orders_C[[#This Row],[Discount %]])+Orders_C[[#This Row],[Tax]]</f>
        <v>262.2</v>
      </c>
      <c r="AC453" s="9">
        <f>(Orders_C[[#This Row],[Unit_Price]]*Orders_C[[#This Row],[Quantity]])-Orders_C[[#This Row],[Discount]]+Orders_C[[#This Row],[Tax]]</f>
        <v>279.8</v>
      </c>
      <c r="AD453" t="str">
        <f>IF(COUNTIF(Orders_C[[#All],[Customer_ID]],Orders_C[[#This Row],[Customer_ID]])&gt;1,"Repeat","New")</f>
        <v>Repeat</v>
      </c>
      <c r="AE453" t="str" cm="1">
        <f t="array" ref="AE453">_xlfn.XLOOKUP(Orders_C[[#This Row],[Store_ID]],Stores_c[[#All],[Store_ID]],Stores_c[[#All],[City]])</f>
        <v>New Steven</v>
      </c>
      <c r="AF453" t="str" cm="1">
        <f t="array" ref="AF453">_xlfn.XLOOKUP(Orders_C[[#This Row],[Store_ID]],Stores_c[[#All],[Store_ID]],Stores_c[[#All],[Manager_Name]])</f>
        <v>Terri Martinez</v>
      </c>
      <c r="AG453" t="str" cm="1">
        <f t="array" ref="AG453">_xlfn.XLOOKUP(Orders_C[[#This Row],[Store_ID]],Stores_c[[#All],[Store_ID]],Stores_c[[#All],[Store_Type]])</f>
        <v>Drive-Thru</v>
      </c>
    </row>
    <row r="454" spans="1:33" x14ac:dyDescent="0.25">
      <c r="A454">
        <v>10568</v>
      </c>
      <c r="B454" s="1">
        <v>45777</v>
      </c>
      <c r="C454" s="2">
        <v>0.50648148148148153</v>
      </c>
      <c r="D454">
        <v>1726</v>
      </c>
      <c r="E454">
        <v>210</v>
      </c>
      <c r="F454">
        <v>432</v>
      </c>
      <c r="G454">
        <v>334</v>
      </c>
      <c r="H454">
        <v>1</v>
      </c>
      <c r="I454">
        <v>276</v>
      </c>
      <c r="J454">
        <v>10</v>
      </c>
      <c r="K454">
        <v>13.8</v>
      </c>
      <c r="L454">
        <v>279.8</v>
      </c>
      <c r="M454" t="s">
        <v>19</v>
      </c>
      <c r="N454" t="s">
        <v>21</v>
      </c>
      <c r="O454">
        <v>30</v>
      </c>
      <c r="P454">
        <v>3</v>
      </c>
      <c r="Q454" t="s">
        <v>4591</v>
      </c>
      <c r="R454">
        <v>509</v>
      </c>
      <c r="S454" s="3">
        <v>0.1</v>
      </c>
      <c r="T454" s="6">
        <v>114.20000000000002</v>
      </c>
      <c r="U454" t="s">
        <v>6337</v>
      </c>
      <c r="V454">
        <v>2025</v>
      </c>
      <c r="W454" t="s">
        <v>6329</v>
      </c>
      <c r="X454" t="str">
        <f>_xlfn.XLOOKUP(Orders_C[[#This Row],[Product_ID]],Products_C[Product_ID],Products_C[Product_Name])</f>
        <v>Krushers</v>
      </c>
      <c r="Y454" t="str">
        <f>_xlfn.XLOOKUP(Orders_C[[#This Row],[Product_ID]],Products_C[Product_ID],Products_C[Category])</f>
        <v>Dessert</v>
      </c>
      <c r="Z454" t="str">
        <f>_xlfn.XLOOKUP(Orders_C[[#This Row],[Store_ID]],Stores_c[Store_ID],Stores_c[City])</f>
        <v>East William</v>
      </c>
      <c r="AA454" t="str">
        <f>_xlfn.XLOOKUP(Orders_C[[#This Row],[Customer_ID]],Customers_c[Customer_ID],Customers_c[Customer_Name])</f>
        <v>Nicholas Hanson</v>
      </c>
      <c r="AB454" s="6">
        <f>Orders_C[[#This Row],[Quantity]]*Orders_C[[#This Row],[Unit_Price]]*(1-Orders_C[[#This Row],[Discount %]])+Orders_C[[#This Row],[Tax]]</f>
        <v>262.2</v>
      </c>
      <c r="AC454" s="9">
        <f>(Orders_C[[#This Row],[Unit_Price]]*Orders_C[[#This Row],[Quantity]])-Orders_C[[#This Row],[Discount]]+Orders_C[[#This Row],[Tax]]</f>
        <v>279.8</v>
      </c>
      <c r="AD454" t="str">
        <f>IF(COUNTIF(Orders_C[[#All],[Customer_ID]],Orders_C[[#This Row],[Customer_ID]])&gt;1,"Repeat","New")</f>
        <v>Repeat</v>
      </c>
      <c r="AE454" t="str" cm="1">
        <f t="array" ref="AE454">_xlfn.XLOOKUP(Orders_C[[#This Row],[Store_ID]],Stores_c[[#All],[Store_ID]],Stores_c[[#All],[City]])</f>
        <v>East William</v>
      </c>
      <c r="AF454" t="str" cm="1">
        <f t="array" ref="AF454">_xlfn.XLOOKUP(Orders_C[[#This Row],[Store_ID]],Stores_c[[#All],[Store_ID]],Stores_c[[#All],[Manager_Name]])</f>
        <v>Victoria Butler</v>
      </c>
      <c r="AG454" t="str" cm="1">
        <f t="array" ref="AG454">_xlfn.XLOOKUP(Orders_C[[#This Row],[Store_ID]],Stores_c[[#All],[Store_ID]],Stores_c[[#All],[Store_Type]])</f>
        <v>Drive-Thru</v>
      </c>
    </row>
    <row r="455" spans="1:33" x14ac:dyDescent="0.25">
      <c r="A455">
        <v>8352</v>
      </c>
      <c r="B455" s="1">
        <v>45701</v>
      </c>
      <c r="C455" s="2">
        <v>0.91681712962962958</v>
      </c>
      <c r="D455">
        <v>1003</v>
      </c>
      <c r="E455">
        <v>201</v>
      </c>
      <c r="F455">
        <v>413</v>
      </c>
      <c r="G455">
        <v>304</v>
      </c>
      <c r="H455">
        <v>1</v>
      </c>
      <c r="I455">
        <v>265</v>
      </c>
      <c r="J455">
        <v>5</v>
      </c>
      <c r="K455">
        <v>13.25</v>
      </c>
      <c r="L455">
        <v>273.25</v>
      </c>
      <c r="M455" t="s">
        <v>20</v>
      </c>
      <c r="N455" t="s">
        <v>22</v>
      </c>
      <c r="O455">
        <v>38</v>
      </c>
      <c r="P455">
        <v>4</v>
      </c>
      <c r="Q455" t="s">
        <v>2375</v>
      </c>
      <c r="R455">
        <v>502</v>
      </c>
      <c r="S455" s="3">
        <v>0.05</v>
      </c>
      <c r="T455" s="6">
        <v>114.25</v>
      </c>
      <c r="U455" t="s">
        <v>6338</v>
      </c>
      <c r="V455">
        <v>2025</v>
      </c>
      <c r="W455" t="s">
        <v>6329</v>
      </c>
      <c r="X455" t="str">
        <f>_xlfn.XLOOKUP(Orders_C[[#This Row],[Product_ID]],Products_C[Product_ID],Products_C[Product_Name])</f>
        <v>Veg Burger</v>
      </c>
      <c r="Y455" t="str">
        <f>_xlfn.XLOOKUP(Orders_C[[#This Row],[Product_ID]],Products_C[Product_ID],Products_C[Category])</f>
        <v>Burger</v>
      </c>
      <c r="Z455" t="str">
        <f>_xlfn.XLOOKUP(Orders_C[[#This Row],[Store_ID]],Stores_c[Store_ID],Stores_c[City])</f>
        <v>Lake Nicholasburgh</v>
      </c>
      <c r="AA455" t="str">
        <f>_xlfn.XLOOKUP(Orders_C[[#This Row],[Customer_ID]],Customers_c[Customer_ID],Customers_c[Customer_Name])</f>
        <v>Justin Hensley</v>
      </c>
      <c r="AB455" s="6">
        <f>Orders_C[[#This Row],[Quantity]]*Orders_C[[#This Row],[Unit_Price]]*(1-Orders_C[[#This Row],[Discount %]])+Orders_C[[#This Row],[Tax]]</f>
        <v>265</v>
      </c>
      <c r="AC455" s="9">
        <f>(Orders_C[[#This Row],[Unit_Price]]*Orders_C[[#This Row],[Quantity]])-Orders_C[[#This Row],[Discount]]+Orders_C[[#This Row],[Tax]]</f>
        <v>273.25</v>
      </c>
      <c r="AD455" t="str">
        <f>IF(COUNTIF(Orders_C[[#All],[Customer_ID]],Orders_C[[#This Row],[Customer_ID]])&gt;1,"Repeat","New")</f>
        <v>Repeat</v>
      </c>
      <c r="AE455" t="str" cm="1">
        <f t="array" ref="AE455">_xlfn.XLOOKUP(Orders_C[[#This Row],[Store_ID]],Stores_c[[#All],[Store_ID]],Stores_c[[#All],[City]])</f>
        <v>Lake Nicholasburgh</v>
      </c>
      <c r="AF455" t="str" cm="1">
        <f t="array" ref="AF455">_xlfn.XLOOKUP(Orders_C[[#This Row],[Store_ID]],Stores_c[[#All],[Store_ID]],Stores_c[[#All],[Manager_Name]])</f>
        <v>Maurice Garcia</v>
      </c>
      <c r="AG455" t="str" cm="1">
        <f t="array" ref="AG455">_xlfn.XLOOKUP(Orders_C[[#This Row],[Store_ID]],Stores_c[[#All],[Store_ID]],Stores_c[[#All],[Store_Type]])</f>
        <v>Mall</v>
      </c>
    </row>
    <row r="456" spans="1:33" x14ac:dyDescent="0.25">
      <c r="A456">
        <v>7087</v>
      </c>
      <c r="B456" s="1">
        <v>45730</v>
      </c>
      <c r="C456" s="2">
        <v>0.78965277777777776</v>
      </c>
      <c r="D456">
        <v>1777</v>
      </c>
      <c r="E456">
        <v>203</v>
      </c>
      <c r="F456">
        <v>471</v>
      </c>
      <c r="G456">
        <v>329</v>
      </c>
      <c r="H456">
        <v>1</v>
      </c>
      <c r="I456">
        <v>254</v>
      </c>
      <c r="J456">
        <v>0</v>
      </c>
      <c r="K456">
        <v>12.7</v>
      </c>
      <c r="L456">
        <v>266.7</v>
      </c>
      <c r="M456" t="s">
        <v>18</v>
      </c>
      <c r="N456" t="s">
        <v>21</v>
      </c>
      <c r="O456">
        <v>12</v>
      </c>
      <c r="P456">
        <v>3</v>
      </c>
      <c r="Q456" t="s">
        <v>1110</v>
      </c>
      <c r="R456">
        <v>507</v>
      </c>
      <c r="S456" s="3">
        <v>0</v>
      </c>
      <c r="T456" s="6">
        <v>114.29999999999998</v>
      </c>
      <c r="U456" t="s">
        <v>6334</v>
      </c>
      <c r="V456">
        <v>2025</v>
      </c>
      <c r="W456" t="s">
        <v>6333</v>
      </c>
      <c r="X456" t="str">
        <f>_xlfn.XLOOKUP(Orders_C[[#This Row],[Product_ID]],Products_C[Product_ID],Products_C[Product_Name])</f>
        <v>Rice Bowl</v>
      </c>
      <c r="Y456" t="str">
        <f>_xlfn.XLOOKUP(Orders_C[[#This Row],[Product_ID]],Products_C[Product_ID],Products_C[Category])</f>
        <v>Dessert</v>
      </c>
      <c r="Z456" t="str">
        <f>_xlfn.XLOOKUP(Orders_C[[#This Row],[Store_ID]],Stores_c[Store_ID],Stores_c[City])</f>
        <v>Lake Williammouth</v>
      </c>
      <c r="AA456" t="str">
        <f>_xlfn.XLOOKUP(Orders_C[[#This Row],[Customer_ID]],Customers_c[Customer_ID],Customers_c[Customer_Name])</f>
        <v>Gary Allen</v>
      </c>
      <c r="AB456" s="6">
        <f>Orders_C[[#This Row],[Quantity]]*Orders_C[[#This Row],[Unit_Price]]*(1-Orders_C[[#This Row],[Discount %]])+Orders_C[[#This Row],[Tax]]</f>
        <v>266.7</v>
      </c>
      <c r="AC456" s="9">
        <f>(Orders_C[[#This Row],[Unit_Price]]*Orders_C[[#This Row],[Quantity]])-Orders_C[[#This Row],[Discount]]+Orders_C[[#This Row],[Tax]]</f>
        <v>266.7</v>
      </c>
      <c r="AD456" t="str">
        <f>IF(COUNTIF(Orders_C[[#All],[Customer_ID]],Orders_C[[#This Row],[Customer_ID]])&gt;1,"Repeat","New")</f>
        <v>Repeat</v>
      </c>
      <c r="AE456" t="str" cm="1">
        <f t="array" ref="AE456">_xlfn.XLOOKUP(Orders_C[[#This Row],[Store_ID]],Stores_c[[#All],[Store_ID]],Stores_c[[#All],[City]])</f>
        <v>Lake Williammouth</v>
      </c>
      <c r="AF456" t="str" cm="1">
        <f t="array" ref="AF456">_xlfn.XLOOKUP(Orders_C[[#This Row],[Store_ID]],Stores_c[[#All],[Store_ID]],Stores_c[[#All],[Manager_Name]])</f>
        <v>Stephanie Dominguez</v>
      </c>
      <c r="AG456" t="str" cm="1">
        <f t="array" ref="AG456">_xlfn.XLOOKUP(Orders_C[[#This Row],[Store_ID]],Stores_c[[#All],[Store_ID]],Stores_c[[#All],[Store_Type]])</f>
        <v>Drive-Thru</v>
      </c>
    </row>
    <row r="457" spans="1:33" x14ac:dyDescent="0.25">
      <c r="A457">
        <v>8723</v>
      </c>
      <c r="B457" s="1">
        <v>45786</v>
      </c>
      <c r="C457" s="2">
        <v>0.50093750000000004</v>
      </c>
      <c r="D457">
        <v>1938</v>
      </c>
      <c r="E457">
        <v>218</v>
      </c>
      <c r="F457">
        <v>492</v>
      </c>
      <c r="G457">
        <v>303</v>
      </c>
      <c r="H457">
        <v>1</v>
      </c>
      <c r="I457">
        <v>254</v>
      </c>
      <c r="J457">
        <v>0</v>
      </c>
      <c r="K457">
        <v>12.7</v>
      </c>
      <c r="L457">
        <v>266.7</v>
      </c>
      <c r="M457" t="s">
        <v>19</v>
      </c>
      <c r="N457" t="s">
        <v>23</v>
      </c>
      <c r="O457">
        <v>22</v>
      </c>
      <c r="P457">
        <v>2</v>
      </c>
      <c r="Q457" t="s">
        <v>2746</v>
      </c>
      <c r="R457">
        <v>510</v>
      </c>
      <c r="S457" s="3">
        <v>0</v>
      </c>
      <c r="T457" s="6">
        <v>114.29999999999998</v>
      </c>
      <c r="U457" t="s">
        <v>6339</v>
      </c>
      <c r="V457">
        <v>2025</v>
      </c>
      <c r="W457" t="s">
        <v>6329</v>
      </c>
      <c r="X457" t="str">
        <f>_xlfn.XLOOKUP(Orders_C[[#This Row],[Product_ID]],Products_C[Product_ID],Products_C[Product_Name])</f>
        <v>Chocolate Lava Cake</v>
      </c>
      <c r="Y457" t="str">
        <f>_xlfn.XLOOKUP(Orders_C[[#This Row],[Product_ID]],Products_C[Product_ID],Products_C[Category])</f>
        <v>Chicken</v>
      </c>
      <c r="Z457" t="str">
        <f>_xlfn.XLOOKUP(Orders_C[[#This Row],[Store_ID]],Stores_c[Store_ID],Stores_c[City])</f>
        <v>East Johnport</v>
      </c>
      <c r="AA457" t="str">
        <f>_xlfn.XLOOKUP(Orders_C[[#This Row],[Customer_ID]],Customers_c[Customer_ID],Customers_c[Customer_Name])</f>
        <v>Susan Thompson</v>
      </c>
      <c r="AB457" s="6">
        <f>Orders_C[[#This Row],[Quantity]]*Orders_C[[#This Row],[Unit_Price]]*(1-Orders_C[[#This Row],[Discount %]])+Orders_C[[#This Row],[Tax]]</f>
        <v>266.7</v>
      </c>
      <c r="AC457" s="9">
        <f>(Orders_C[[#This Row],[Unit_Price]]*Orders_C[[#This Row],[Quantity]])-Orders_C[[#This Row],[Discount]]+Orders_C[[#This Row],[Tax]]</f>
        <v>266.7</v>
      </c>
      <c r="AD457" t="str">
        <f>IF(COUNTIF(Orders_C[[#All],[Customer_ID]],Orders_C[[#This Row],[Customer_ID]])&gt;1,"Repeat","New")</f>
        <v>Repeat</v>
      </c>
      <c r="AE457" t="str" cm="1">
        <f t="array" ref="AE457">_xlfn.XLOOKUP(Orders_C[[#This Row],[Store_ID]],Stores_c[[#All],[Store_ID]],Stores_c[[#All],[City]])</f>
        <v>East Johnport</v>
      </c>
      <c r="AF457" t="str" cm="1">
        <f t="array" ref="AF457">_xlfn.XLOOKUP(Orders_C[[#This Row],[Store_ID]],Stores_c[[#All],[Store_ID]],Stores_c[[#All],[Manager_Name]])</f>
        <v>Mr. Matthew Murillo III</v>
      </c>
      <c r="AG457" t="str" cm="1">
        <f t="array" ref="AG457">_xlfn.XLOOKUP(Orders_C[[#This Row],[Store_ID]],Stores_c[[#All],[Store_ID]],Stores_c[[#All],[Store_Type]])</f>
        <v>Street</v>
      </c>
    </row>
    <row r="458" spans="1:33" x14ac:dyDescent="0.25">
      <c r="A458">
        <v>8545</v>
      </c>
      <c r="B458" s="1">
        <v>45753</v>
      </c>
      <c r="C458" s="2">
        <v>0.64679398148148148</v>
      </c>
      <c r="D458">
        <v>1932</v>
      </c>
      <c r="E458">
        <v>212</v>
      </c>
      <c r="F458">
        <v>427</v>
      </c>
      <c r="G458">
        <v>321</v>
      </c>
      <c r="H458">
        <v>1</v>
      </c>
      <c r="I458">
        <v>288</v>
      </c>
      <c r="J458">
        <v>15</v>
      </c>
      <c r="K458">
        <v>14.4</v>
      </c>
      <c r="L458">
        <v>287.39999999999998</v>
      </c>
      <c r="M458" t="s">
        <v>18</v>
      </c>
      <c r="N458" t="s">
        <v>23</v>
      </c>
      <c r="O458">
        <v>35</v>
      </c>
      <c r="P458">
        <v>5</v>
      </c>
      <c r="Q458" t="s">
        <v>2568</v>
      </c>
      <c r="R458">
        <v>501</v>
      </c>
      <c r="S458" s="3">
        <v>0.15</v>
      </c>
      <c r="T458" s="6">
        <v>114.6</v>
      </c>
      <c r="U458" t="s">
        <v>6337</v>
      </c>
      <c r="V458">
        <v>2025</v>
      </c>
      <c r="W458" t="s">
        <v>6329</v>
      </c>
      <c r="X458" t="str">
        <f>_xlfn.XLOOKUP(Orders_C[[#This Row],[Product_ID]],Products_C[Product_ID],Products_C[Product_Name])</f>
        <v>Cold Coffee</v>
      </c>
      <c r="Y458" t="str">
        <f>_xlfn.XLOOKUP(Orders_C[[#This Row],[Product_ID]],Products_C[Product_ID],Products_C[Category])</f>
        <v>Dessert</v>
      </c>
      <c r="Z458" t="str">
        <f>_xlfn.XLOOKUP(Orders_C[[#This Row],[Store_ID]],Stores_c[Store_ID],Stores_c[City])</f>
        <v>Andrewview</v>
      </c>
      <c r="AA458" t="str">
        <f>_xlfn.XLOOKUP(Orders_C[[#This Row],[Customer_ID]],Customers_c[Customer_ID],Customers_c[Customer_Name])</f>
        <v>Dan Moore</v>
      </c>
      <c r="AB458" s="6">
        <f>Orders_C[[#This Row],[Quantity]]*Orders_C[[#This Row],[Unit_Price]]*(1-Orders_C[[#This Row],[Discount %]])+Orders_C[[#This Row],[Tax]]</f>
        <v>259.2</v>
      </c>
      <c r="AC458" s="9">
        <f>(Orders_C[[#This Row],[Unit_Price]]*Orders_C[[#This Row],[Quantity]])-Orders_C[[#This Row],[Discount]]+Orders_C[[#This Row],[Tax]]</f>
        <v>287.39999999999998</v>
      </c>
      <c r="AD458" t="str">
        <f>IF(COUNTIF(Orders_C[[#All],[Customer_ID]],Orders_C[[#This Row],[Customer_ID]])&gt;1,"Repeat","New")</f>
        <v>Repeat</v>
      </c>
      <c r="AE458" t="str" cm="1">
        <f t="array" ref="AE458">_xlfn.XLOOKUP(Orders_C[[#This Row],[Store_ID]],Stores_c[[#All],[Store_ID]],Stores_c[[#All],[City]])</f>
        <v>Andrewview</v>
      </c>
      <c r="AF458" t="str" cm="1">
        <f t="array" ref="AF458">_xlfn.XLOOKUP(Orders_C[[#This Row],[Store_ID]],Stores_c[[#All],[Store_ID]],Stores_c[[#All],[Manager_Name]])</f>
        <v>Alice Sutton</v>
      </c>
      <c r="AG458" t="str" cm="1">
        <f t="array" ref="AG458">_xlfn.XLOOKUP(Orders_C[[#This Row],[Store_ID]],Stores_c[[#All],[Store_ID]],Stores_c[[#All],[Store_Type]])</f>
        <v>Mall</v>
      </c>
    </row>
    <row r="459" spans="1:33" x14ac:dyDescent="0.25">
      <c r="A459">
        <v>9883</v>
      </c>
      <c r="B459" s="1">
        <v>45873</v>
      </c>
      <c r="C459" s="2">
        <v>0.57016203703703705</v>
      </c>
      <c r="D459">
        <v>1770</v>
      </c>
      <c r="E459">
        <v>215</v>
      </c>
      <c r="F459">
        <v>518</v>
      </c>
      <c r="G459">
        <v>333</v>
      </c>
      <c r="H459">
        <v>1</v>
      </c>
      <c r="I459">
        <v>288</v>
      </c>
      <c r="J459">
        <v>15</v>
      </c>
      <c r="K459">
        <v>14.4</v>
      </c>
      <c r="L459">
        <v>287.39999999999998</v>
      </c>
      <c r="M459" t="s">
        <v>20</v>
      </c>
      <c r="N459" t="s">
        <v>21</v>
      </c>
      <c r="O459">
        <v>28</v>
      </c>
      <c r="P459">
        <v>5</v>
      </c>
      <c r="Q459" t="s">
        <v>3906</v>
      </c>
      <c r="R459">
        <v>505</v>
      </c>
      <c r="S459" s="3">
        <v>0.15</v>
      </c>
      <c r="T459" s="6">
        <v>114.6</v>
      </c>
      <c r="U459" t="s">
        <v>6342</v>
      </c>
      <c r="V459">
        <v>2025</v>
      </c>
      <c r="W459" t="s">
        <v>6329</v>
      </c>
      <c r="X459" t="str">
        <f>_xlfn.XLOOKUP(Orders_C[[#This Row],[Product_ID]],Products_C[Product_ID],Products_C[Product_Name])</f>
        <v>Chicken Wings</v>
      </c>
      <c r="Y459" t="str">
        <f>_xlfn.XLOOKUP(Orders_C[[#This Row],[Product_ID]],Products_C[Product_ID],Products_C[Category])</f>
        <v>Burger</v>
      </c>
      <c r="Z459" t="str">
        <f>_xlfn.XLOOKUP(Orders_C[[#This Row],[Store_ID]],Stores_c[Store_ID],Stores_c[City])</f>
        <v>Sallyburgh</v>
      </c>
      <c r="AA459" t="str">
        <f>_xlfn.XLOOKUP(Orders_C[[#This Row],[Customer_ID]],Customers_c[Customer_ID],Customers_c[Customer_Name])</f>
        <v>Christopher Thomas</v>
      </c>
      <c r="AB459" s="6">
        <f>Orders_C[[#This Row],[Quantity]]*Orders_C[[#This Row],[Unit_Price]]*(1-Orders_C[[#This Row],[Discount %]])+Orders_C[[#This Row],[Tax]]</f>
        <v>259.2</v>
      </c>
      <c r="AC459" s="9">
        <f>(Orders_C[[#This Row],[Unit_Price]]*Orders_C[[#This Row],[Quantity]])-Orders_C[[#This Row],[Discount]]+Orders_C[[#This Row],[Tax]]</f>
        <v>287.39999999999998</v>
      </c>
      <c r="AD459" t="str">
        <f>IF(COUNTIF(Orders_C[[#All],[Customer_ID]],Orders_C[[#This Row],[Customer_ID]])&gt;1,"Repeat","New")</f>
        <v>Repeat</v>
      </c>
      <c r="AE459" t="str" cm="1">
        <f t="array" ref="AE459">_xlfn.XLOOKUP(Orders_C[[#This Row],[Store_ID]],Stores_c[[#All],[Store_ID]],Stores_c[[#All],[City]])</f>
        <v>Sallyburgh</v>
      </c>
      <c r="AF459" t="str" cm="1">
        <f t="array" ref="AF459">_xlfn.XLOOKUP(Orders_C[[#This Row],[Store_ID]],Stores_c[[#All],[Store_ID]],Stores_c[[#All],[Manager_Name]])</f>
        <v>Benjamin Mccoy</v>
      </c>
      <c r="AG459" t="str" cm="1">
        <f t="array" ref="AG459">_xlfn.XLOOKUP(Orders_C[[#This Row],[Store_ID]],Stores_c[[#All],[Store_ID]],Stores_c[[#All],[Store_Type]])</f>
        <v>Drive-Thru</v>
      </c>
    </row>
    <row r="460" spans="1:33" x14ac:dyDescent="0.25">
      <c r="A460">
        <v>9483</v>
      </c>
      <c r="B460" s="1">
        <v>45724</v>
      </c>
      <c r="C460" s="2">
        <v>0.69422453703703701</v>
      </c>
      <c r="D460">
        <v>1288</v>
      </c>
      <c r="E460">
        <v>202</v>
      </c>
      <c r="F460">
        <v>473</v>
      </c>
      <c r="G460">
        <v>317</v>
      </c>
      <c r="H460">
        <v>2</v>
      </c>
      <c r="I460">
        <v>153</v>
      </c>
      <c r="J460">
        <v>15</v>
      </c>
      <c r="K460">
        <v>7.65</v>
      </c>
      <c r="L460">
        <v>298.64999999999998</v>
      </c>
      <c r="M460" t="s">
        <v>20</v>
      </c>
      <c r="N460" t="s">
        <v>23</v>
      </c>
      <c r="O460">
        <v>55</v>
      </c>
      <c r="P460">
        <v>3</v>
      </c>
      <c r="Q460" t="s">
        <v>3506</v>
      </c>
      <c r="R460">
        <v>504</v>
      </c>
      <c r="S460" s="3">
        <v>0.15</v>
      </c>
      <c r="T460" s="6">
        <v>115.04999999999998</v>
      </c>
      <c r="U460" t="s">
        <v>6334</v>
      </c>
      <c r="V460">
        <v>2025</v>
      </c>
      <c r="W460" t="s">
        <v>6331</v>
      </c>
      <c r="X460" t="str">
        <f>_xlfn.XLOOKUP(Orders_C[[#This Row],[Product_ID]],Products_C[Product_ID],Products_C[Product_Name])</f>
        <v>Popcorn Chicken</v>
      </c>
      <c r="Y460" t="str">
        <f>_xlfn.XLOOKUP(Orders_C[[#This Row],[Product_ID]],Products_C[Product_ID],Products_C[Category])</f>
        <v>Dessert</v>
      </c>
      <c r="Z460" t="str">
        <f>_xlfn.XLOOKUP(Orders_C[[#This Row],[Store_ID]],Stores_c[Store_ID],Stores_c[City])</f>
        <v>Rebekahside</v>
      </c>
      <c r="AA460" t="str">
        <f>_xlfn.XLOOKUP(Orders_C[[#This Row],[Customer_ID]],Customers_c[Customer_ID],Customers_c[Customer_Name])</f>
        <v>Douglas Sullivan</v>
      </c>
      <c r="AB460" s="6">
        <f>Orders_C[[#This Row],[Quantity]]*Orders_C[[#This Row],[Unit_Price]]*(1-Orders_C[[#This Row],[Discount %]])+Orders_C[[#This Row],[Tax]]</f>
        <v>267.74999999999994</v>
      </c>
      <c r="AC460" s="9">
        <f>(Orders_C[[#This Row],[Unit_Price]]*Orders_C[[#This Row],[Quantity]])-Orders_C[[#This Row],[Discount]]+Orders_C[[#This Row],[Tax]]</f>
        <v>298.64999999999998</v>
      </c>
      <c r="AD460" t="str">
        <f>IF(COUNTIF(Orders_C[[#All],[Customer_ID]],Orders_C[[#This Row],[Customer_ID]])&gt;1,"Repeat","New")</f>
        <v>Repeat</v>
      </c>
      <c r="AE460" t="str" cm="1">
        <f t="array" ref="AE460">_xlfn.XLOOKUP(Orders_C[[#This Row],[Store_ID]],Stores_c[[#All],[Store_ID]],Stores_c[[#All],[City]])</f>
        <v>Rebekahside</v>
      </c>
      <c r="AF460" t="str" cm="1">
        <f t="array" ref="AF460">_xlfn.XLOOKUP(Orders_C[[#This Row],[Store_ID]],Stores_c[[#All],[Store_ID]],Stores_c[[#All],[Manager_Name]])</f>
        <v>Mark Ray</v>
      </c>
      <c r="AG460" t="str" cm="1">
        <f t="array" ref="AG460">_xlfn.XLOOKUP(Orders_C[[#This Row],[Store_ID]],Stores_c[[#All],[Store_ID]],Stores_c[[#All],[Store_Type]])</f>
        <v>Drive-Thru</v>
      </c>
    </row>
    <row r="461" spans="1:33" x14ac:dyDescent="0.25">
      <c r="A461">
        <v>10835</v>
      </c>
      <c r="B461" s="1">
        <v>46003</v>
      </c>
      <c r="C461" s="2">
        <v>0.35680555555555554</v>
      </c>
      <c r="D461">
        <v>1016</v>
      </c>
      <c r="E461">
        <v>205</v>
      </c>
      <c r="F461">
        <v>461</v>
      </c>
      <c r="G461">
        <v>311</v>
      </c>
      <c r="H461">
        <v>2</v>
      </c>
      <c r="I461">
        <v>153</v>
      </c>
      <c r="J461">
        <v>15</v>
      </c>
      <c r="K461">
        <v>7.65</v>
      </c>
      <c r="L461">
        <v>298.64999999999998</v>
      </c>
      <c r="M461" t="s">
        <v>18</v>
      </c>
      <c r="N461" t="s">
        <v>22</v>
      </c>
      <c r="O461">
        <v>55</v>
      </c>
      <c r="P461">
        <v>3</v>
      </c>
      <c r="Q461" t="s">
        <v>4858</v>
      </c>
      <c r="R461">
        <v>504</v>
      </c>
      <c r="S461" s="3">
        <v>0.15</v>
      </c>
      <c r="T461" s="6">
        <v>115.04999999999998</v>
      </c>
      <c r="U461" t="s">
        <v>6328</v>
      </c>
      <c r="V461">
        <v>2025</v>
      </c>
      <c r="W461" t="s">
        <v>6331</v>
      </c>
      <c r="X461" t="str">
        <f>_xlfn.XLOOKUP(Orders_C[[#This Row],[Product_ID]],Products_C[Product_ID],Products_C[Product_Name])</f>
        <v>Pepsi</v>
      </c>
      <c r="Y461" t="str">
        <f>_xlfn.XLOOKUP(Orders_C[[#This Row],[Product_ID]],Products_C[Product_ID],Products_C[Category])</f>
        <v>Dessert</v>
      </c>
      <c r="Z461" t="str">
        <f>_xlfn.XLOOKUP(Orders_C[[#This Row],[Store_ID]],Stores_c[Store_ID],Stores_c[City])</f>
        <v>Port Jacob</v>
      </c>
      <c r="AA461" t="str">
        <f>_xlfn.XLOOKUP(Orders_C[[#This Row],[Customer_ID]],Customers_c[Customer_ID],Customers_c[Customer_Name])</f>
        <v>Lawrence Rodriguez</v>
      </c>
      <c r="AB461" s="6">
        <f>Orders_C[[#This Row],[Quantity]]*Orders_C[[#This Row],[Unit_Price]]*(1-Orders_C[[#This Row],[Discount %]])+Orders_C[[#This Row],[Tax]]</f>
        <v>267.74999999999994</v>
      </c>
      <c r="AC461" s="9">
        <f>(Orders_C[[#This Row],[Unit_Price]]*Orders_C[[#This Row],[Quantity]])-Orders_C[[#This Row],[Discount]]+Orders_C[[#This Row],[Tax]]</f>
        <v>298.64999999999998</v>
      </c>
      <c r="AD461" t="str">
        <f>IF(COUNTIF(Orders_C[[#All],[Customer_ID]],Orders_C[[#This Row],[Customer_ID]])&gt;1,"Repeat","New")</f>
        <v>Repeat</v>
      </c>
      <c r="AE461" t="str" cm="1">
        <f t="array" ref="AE461">_xlfn.XLOOKUP(Orders_C[[#This Row],[Store_ID]],Stores_c[[#All],[Store_ID]],Stores_c[[#All],[City]])</f>
        <v>Port Jacob</v>
      </c>
      <c r="AF461" t="str" cm="1">
        <f t="array" ref="AF461">_xlfn.XLOOKUP(Orders_C[[#This Row],[Store_ID]],Stores_c[[#All],[Store_ID]],Stores_c[[#All],[Manager_Name]])</f>
        <v>David Harris</v>
      </c>
      <c r="AG461" t="str" cm="1">
        <f t="array" ref="AG461">_xlfn.XLOOKUP(Orders_C[[#This Row],[Store_ID]],Stores_c[[#All],[Store_ID]],Stores_c[[#All],[Store_Type]])</f>
        <v>Mall</v>
      </c>
    </row>
    <row r="462" spans="1:33" x14ac:dyDescent="0.25">
      <c r="A462">
        <v>6430</v>
      </c>
      <c r="B462" s="1">
        <v>46042</v>
      </c>
      <c r="C462" s="2">
        <v>0.74194444444444441</v>
      </c>
      <c r="D462">
        <v>1749</v>
      </c>
      <c r="E462">
        <v>225</v>
      </c>
      <c r="F462">
        <v>415</v>
      </c>
      <c r="G462">
        <v>306</v>
      </c>
      <c r="H462">
        <v>1</v>
      </c>
      <c r="I462">
        <v>278</v>
      </c>
      <c r="J462">
        <v>10</v>
      </c>
      <c r="K462">
        <v>13.9</v>
      </c>
      <c r="L462">
        <v>281.89999999999998</v>
      </c>
      <c r="M462" t="s">
        <v>19</v>
      </c>
      <c r="N462" t="s">
        <v>22</v>
      </c>
      <c r="O462">
        <v>34</v>
      </c>
      <c r="P462">
        <v>5</v>
      </c>
      <c r="Q462" t="s">
        <v>453</v>
      </c>
      <c r="R462">
        <v>505</v>
      </c>
      <c r="S462" s="3">
        <v>0.1</v>
      </c>
      <c r="T462" s="6">
        <v>115.1</v>
      </c>
      <c r="U462" t="s">
        <v>6330</v>
      </c>
      <c r="V462">
        <v>2026</v>
      </c>
      <c r="W462" t="s">
        <v>6329</v>
      </c>
      <c r="X462" t="str">
        <f>_xlfn.XLOOKUP(Orders_C[[#This Row],[Product_ID]],Products_C[Product_ID],Products_C[Product_Name])</f>
        <v>Veg Burger</v>
      </c>
      <c r="Y462" t="str">
        <f>_xlfn.XLOOKUP(Orders_C[[#This Row],[Product_ID]],Products_C[Product_ID],Products_C[Category])</f>
        <v>Burger</v>
      </c>
      <c r="Z462" t="str">
        <f>_xlfn.XLOOKUP(Orders_C[[#This Row],[Store_ID]],Stores_c[Store_ID],Stores_c[City])</f>
        <v>South Peter</v>
      </c>
      <c r="AA462" t="str">
        <f>_xlfn.XLOOKUP(Orders_C[[#This Row],[Customer_ID]],Customers_c[Customer_ID],Customers_c[Customer_Name])</f>
        <v>Mikayla Lewis</v>
      </c>
      <c r="AB462" s="6">
        <f>Orders_C[[#This Row],[Quantity]]*Orders_C[[#This Row],[Unit_Price]]*(1-Orders_C[[#This Row],[Discount %]])+Orders_C[[#This Row],[Tax]]</f>
        <v>264.10000000000002</v>
      </c>
      <c r="AC462" s="9">
        <f>(Orders_C[[#This Row],[Unit_Price]]*Orders_C[[#This Row],[Quantity]])-Orders_C[[#This Row],[Discount]]+Orders_C[[#This Row],[Tax]]</f>
        <v>281.89999999999998</v>
      </c>
      <c r="AD462" t="str">
        <f>IF(COUNTIF(Orders_C[[#All],[Customer_ID]],Orders_C[[#This Row],[Customer_ID]])&gt;1,"Repeat","New")</f>
        <v>Repeat</v>
      </c>
      <c r="AE462" t="str" cm="1">
        <f t="array" ref="AE462">_xlfn.XLOOKUP(Orders_C[[#This Row],[Store_ID]],Stores_c[[#All],[Store_ID]],Stores_c[[#All],[City]])</f>
        <v>South Peter</v>
      </c>
      <c r="AF462" t="str" cm="1">
        <f t="array" ref="AF462">_xlfn.XLOOKUP(Orders_C[[#This Row],[Store_ID]],Stores_c[[#All],[Store_ID]],Stores_c[[#All],[Manager_Name]])</f>
        <v>Gregory Lambert</v>
      </c>
      <c r="AG462" t="str" cm="1">
        <f t="array" ref="AG462">_xlfn.XLOOKUP(Orders_C[[#This Row],[Store_ID]],Stores_c[[#All],[Store_ID]],Stores_c[[#All],[Store_Type]])</f>
        <v>Street</v>
      </c>
    </row>
    <row r="463" spans="1:33" x14ac:dyDescent="0.25">
      <c r="A463">
        <v>10966</v>
      </c>
      <c r="B463" s="1">
        <v>45829</v>
      </c>
      <c r="C463" s="2">
        <v>0.54003472222222226</v>
      </c>
      <c r="D463">
        <v>1184</v>
      </c>
      <c r="E463">
        <v>219</v>
      </c>
      <c r="F463">
        <v>427</v>
      </c>
      <c r="G463">
        <v>336</v>
      </c>
      <c r="H463">
        <v>1</v>
      </c>
      <c r="I463">
        <v>278</v>
      </c>
      <c r="J463">
        <v>10</v>
      </c>
      <c r="K463">
        <v>13.9</v>
      </c>
      <c r="L463">
        <v>281.89999999999998</v>
      </c>
      <c r="M463" t="s">
        <v>18</v>
      </c>
      <c r="N463" t="s">
        <v>22</v>
      </c>
      <c r="O463">
        <v>16</v>
      </c>
      <c r="P463">
        <v>4</v>
      </c>
      <c r="Q463" t="s">
        <v>4989</v>
      </c>
      <c r="R463">
        <v>509</v>
      </c>
      <c r="S463" s="3">
        <v>0.1</v>
      </c>
      <c r="T463" s="6">
        <v>115.1</v>
      </c>
      <c r="U463" t="s">
        <v>6340</v>
      </c>
      <c r="V463">
        <v>2025</v>
      </c>
      <c r="W463" t="s">
        <v>6333</v>
      </c>
      <c r="X463" t="str">
        <f>_xlfn.XLOOKUP(Orders_C[[#This Row],[Product_ID]],Products_C[Product_ID],Products_C[Product_Name])</f>
        <v>Chicken Bucket</v>
      </c>
      <c r="Y463" t="str">
        <f>_xlfn.XLOOKUP(Orders_C[[#This Row],[Product_ID]],Products_C[Product_ID],Products_C[Category])</f>
        <v>Dessert</v>
      </c>
      <c r="Z463" t="str">
        <f>_xlfn.XLOOKUP(Orders_C[[#This Row],[Store_ID]],Stores_c[Store_ID],Stores_c[City])</f>
        <v>Lake David</v>
      </c>
      <c r="AA463" t="str">
        <f>_xlfn.XLOOKUP(Orders_C[[#This Row],[Customer_ID]],Customers_c[Customer_ID],Customers_c[Customer_Name])</f>
        <v>Betty Pearson</v>
      </c>
      <c r="AB463" s="6">
        <f>Orders_C[[#This Row],[Quantity]]*Orders_C[[#This Row],[Unit_Price]]*(1-Orders_C[[#This Row],[Discount %]])+Orders_C[[#This Row],[Tax]]</f>
        <v>264.10000000000002</v>
      </c>
      <c r="AC463" s="9">
        <f>(Orders_C[[#This Row],[Unit_Price]]*Orders_C[[#This Row],[Quantity]])-Orders_C[[#This Row],[Discount]]+Orders_C[[#This Row],[Tax]]</f>
        <v>281.89999999999998</v>
      </c>
      <c r="AD463" t="str">
        <f>IF(COUNTIF(Orders_C[[#All],[Customer_ID]],Orders_C[[#This Row],[Customer_ID]])&gt;1,"Repeat","New")</f>
        <v>Repeat</v>
      </c>
      <c r="AE463" t="str" cm="1">
        <f t="array" ref="AE463">_xlfn.XLOOKUP(Orders_C[[#This Row],[Store_ID]],Stores_c[[#All],[Store_ID]],Stores_c[[#All],[City]])</f>
        <v>Lake David</v>
      </c>
      <c r="AF463" t="str" cm="1">
        <f t="array" ref="AF463">_xlfn.XLOOKUP(Orders_C[[#This Row],[Store_ID]],Stores_c[[#All],[Store_ID]],Stores_c[[#All],[Manager_Name]])</f>
        <v>Joshua Hines</v>
      </c>
      <c r="AG463" t="str" cm="1">
        <f t="array" ref="AG463">_xlfn.XLOOKUP(Orders_C[[#This Row],[Store_ID]],Stores_c[[#All],[Store_ID]],Stores_c[[#All],[Store_Type]])</f>
        <v>Street</v>
      </c>
    </row>
    <row r="464" spans="1:33" x14ac:dyDescent="0.25">
      <c r="A464">
        <v>8190</v>
      </c>
      <c r="B464" s="1">
        <v>46024</v>
      </c>
      <c r="C464" s="2">
        <v>9.6157407407407414E-2</v>
      </c>
      <c r="D464">
        <v>1133</v>
      </c>
      <c r="E464">
        <v>218</v>
      </c>
      <c r="F464">
        <v>408</v>
      </c>
      <c r="G464">
        <v>311</v>
      </c>
      <c r="H464">
        <v>1</v>
      </c>
      <c r="I464">
        <v>267</v>
      </c>
      <c r="J464">
        <v>5</v>
      </c>
      <c r="K464">
        <v>13.35</v>
      </c>
      <c r="L464">
        <v>275.35000000000002</v>
      </c>
      <c r="M464" t="s">
        <v>18</v>
      </c>
      <c r="N464" t="s">
        <v>21</v>
      </c>
      <c r="O464">
        <v>13</v>
      </c>
      <c r="P464">
        <v>5</v>
      </c>
      <c r="Q464" t="s">
        <v>2213</v>
      </c>
      <c r="R464">
        <v>509</v>
      </c>
      <c r="S464" s="3">
        <v>0.05</v>
      </c>
      <c r="T464" s="6">
        <v>115.15000000000003</v>
      </c>
      <c r="U464" t="s">
        <v>6330</v>
      </c>
      <c r="V464">
        <v>2026</v>
      </c>
      <c r="W464" t="s">
        <v>6333</v>
      </c>
      <c r="X464" t="str">
        <f>_xlfn.XLOOKUP(Orders_C[[#This Row],[Product_ID]],Products_C[Product_ID],Products_C[Product_Name])</f>
        <v>Pepsi</v>
      </c>
      <c r="Y464" t="str">
        <f>_xlfn.XLOOKUP(Orders_C[[#This Row],[Product_ID]],Products_C[Product_ID],Products_C[Category])</f>
        <v>Dessert</v>
      </c>
      <c r="Z464" t="str">
        <f>_xlfn.XLOOKUP(Orders_C[[#This Row],[Store_ID]],Stores_c[Store_ID],Stores_c[City])</f>
        <v>East Johnport</v>
      </c>
      <c r="AA464" t="str">
        <f>_xlfn.XLOOKUP(Orders_C[[#This Row],[Customer_ID]],Customers_c[Customer_ID],Customers_c[Customer_Name])</f>
        <v>Jared Gomez</v>
      </c>
      <c r="AB464" s="6">
        <f>Orders_C[[#This Row],[Quantity]]*Orders_C[[#This Row],[Unit_Price]]*(1-Orders_C[[#This Row],[Discount %]])+Orders_C[[#This Row],[Tax]]</f>
        <v>267</v>
      </c>
      <c r="AC464" s="9">
        <f>(Orders_C[[#This Row],[Unit_Price]]*Orders_C[[#This Row],[Quantity]])-Orders_C[[#This Row],[Discount]]+Orders_C[[#This Row],[Tax]]</f>
        <v>275.35000000000002</v>
      </c>
      <c r="AD464" t="str">
        <f>IF(COUNTIF(Orders_C[[#All],[Customer_ID]],Orders_C[[#This Row],[Customer_ID]])&gt;1,"Repeat","New")</f>
        <v>Repeat</v>
      </c>
      <c r="AE464" t="str" cm="1">
        <f t="array" ref="AE464">_xlfn.XLOOKUP(Orders_C[[#This Row],[Store_ID]],Stores_c[[#All],[Store_ID]],Stores_c[[#All],[City]])</f>
        <v>East Johnport</v>
      </c>
      <c r="AF464" t="str" cm="1">
        <f t="array" ref="AF464">_xlfn.XLOOKUP(Orders_C[[#This Row],[Store_ID]],Stores_c[[#All],[Store_ID]],Stores_c[[#All],[Manager_Name]])</f>
        <v>Mr. Matthew Murillo III</v>
      </c>
      <c r="AG464" t="str" cm="1">
        <f t="array" ref="AG464">_xlfn.XLOOKUP(Orders_C[[#This Row],[Store_ID]],Stores_c[[#All],[Store_ID]],Stores_c[[#All],[Store_Type]])</f>
        <v>Street</v>
      </c>
    </row>
    <row r="465" spans="1:33" x14ac:dyDescent="0.25">
      <c r="A465">
        <v>9641</v>
      </c>
      <c r="B465" s="1">
        <v>45766</v>
      </c>
      <c r="C465" s="2">
        <v>0.94098379629629625</v>
      </c>
      <c r="D465">
        <v>1563</v>
      </c>
      <c r="E465">
        <v>214</v>
      </c>
      <c r="F465">
        <v>432</v>
      </c>
      <c r="G465">
        <v>303</v>
      </c>
      <c r="H465">
        <v>1</v>
      </c>
      <c r="I465">
        <v>267</v>
      </c>
      <c r="J465">
        <v>5</v>
      </c>
      <c r="K465">
        <v>13.35</v>
      </c>
      <c r="L465">
        <v>275.35000000000002</v>
      </c>
      <c r="M465" t="s">
        <v>18</v>
      </c>
      <c r="N465" t="s">
        <v>22</v>
      </c>
      <c r="O465">
        <v>57</v>
      </c>
      <c r="P465">
        <v>2</v>
      </c>
      <c r="Q465" t="s">
        <v>3664</v>
      </c>
      <c r="R465">
        <v>501</v>
      </c>
      <c r="S465" s="3">
        <v>0.05</v>
      </c>
      <c r="T465" s="6">
        <v>115.15000000000003</v>
      </c>
      <c r="U465" t="s">
        <v>6337</v>
      </c>
      <c r="V465">
        <v>2025</v>
      </c>
      <c r="W465" t="s">
        <v>6331</v>
      </c>
      <c r="X465" t="str">
        <f>_xlfn.XLOOKUP(Orders_C[[#This Row],[Product_ID]],Products_C[Product_ID],Products_C[Product_Name])</f>
        <v>Chocolate Lava Cake</v>
      </c>
      <c r="Y465" t="str">
        <f>_xlfn.XLOOKUP(Orders_C[[#This Row],[Product_ID]],Products_C[Product_ID],Products_C[Category])</f>
        <v>Chicken</v>
      </c>
      <c r="Z465" t="str">
        <f>_xlfn.XLOOKUP(Orders_C[[#This Row],[Store_ID]],Stores_c[Store_ID],Stores_c[City])</f>
        <v>New Robert</v>
      </c>
      <c r="AA465" t="str">
        <f>_xlfn.XLOOKUP(Orders_C[[#This Row],[Customer_ID]],Customers_c[Customer_ID],Customers_c[Customer_Name])</f>
        <v>Jose Olson</v>
      </c>
      <c r="AB465" s="6">
        <f>Orders_C[[#This Row],[Quantity]]*Orders_C[[#This Row],[Unit_Price]]*(1-Orders_C[[#This Row],[Discount %]])+Orders_C[[#This Row],[Tax]]</f>
        <v>267</v>
      </c>
      <c r="AC465" s="9">
        <f>(Orders_C[[#This Row],[Unit_Price]]*Orders_C[[#This Row],[Quantity]])-Orders_C[[#This Row],[Discount]]+Orders_C[[#This Row],[Tax]]</f>
        <v>275.35000000000002</v>
      </c>
      <c r="AD465" t="str">
        <f>IF(COUNTIF(Orders_C[[#All],[Customer_ID]],Orders_C[[#This Row],[Customer_ID]])&gt;1,"Repeat","New")</f>
        <v>Repeat</v>
      </c>
      <c r="AE465" t="str" cm="1">
        <f t="array" ref="AE465">_xlfn.XLOOKUP(Orders_C[[#This Row],[Store_ID]],Stores_c[[#All],[Store_ID]],Stores_c[[#All],[City]])</f>
        <v>New Robert</v>
      </c>
      <c r="AF465" t="str" cm="1">
        <f t="array" ref="AF465">_xlfn.XLOOKUP(Orders_C[[#This Row],[Store_ID]],Stores_c[[#All],[Store_ID]],Stores_c[[#All],[Manager_Name]])</f>
        <v>Krista Webb</v>
      </c>
      <c r="AG465" t="str" cm="1">
        <f t="array" ref="AG465">_xlfn.XLOOKUP(Orders_C[[#This Row],[Store_ID]],Stores_c[[#All],[Store_ID]],Stores_c[[#All],[Store_Type]])</f>
        <v>Drive-Thru</v>
      </c>
    </row>
    <row r="466" spans="1:33" x14ac:dyDescent="0.25">
      <c r="A466">
        <v>9920</v>
      </c>
      <c r="B466" s="1">
        <v>45831</v>
      </c>
      <c r="C466" s="2">
        <v>0.5338194444444444</v>
      </c>
      <c r="D466">
        <v>1688</v>
      </c>
      <c r="E466">
        <v>215</v>
      </c>
      <c r="F466">
        <v>489</v>
      </c>
      <c r="G466">
        <v>307</v>
      </c>
      <c r="H466">
        <v>1</v>
      </c>
      <c r="I466">
        <v>267</v>
      </c>
      <c r="J466">
        <v>5</v>
      </c>
      <c r="K466">
        <v>13.35</v>
      </c>
      <c r="L466">
        <v>275.35000000000002</v>
      </c>
      <c r="M466" t="s">
        <v>19</v>
      </c>
      <c r="N466" t="s">
        <v>21</v>
      </c>
      <c r="O466">
        <v>40</v>
      </c>
      <c r="P466">
        <v>3</v>
      </c>
      <c r="Q466" t="s">
        <v>3943</v>
      </c>
      <c r="R466">
        <v>507</v>
      </c>
      <c r="S466" s="3">
        <v>0.05</v>
      </c>
      <c r="T466" s="6">
        <v>115.15000000000003</v>
      </c>
      <c r="U466" t="s">
        <v>6340</v>
      </c>
      <c r="V466">
        <v>2025</v>
      </c>
      <c r="W466" t="s">
        <v>6329</v>
      </c>
      <c r="X466" t="str">
        <f>_xlfn.XLOOKUP(Orders_C[[#This Row],[Product_ID]],Products_C[Product_ID],Products_C[Product_Name])</f>
        <v>Chicken Wings</v>
      </c>
      <c r="Y466" t="str">
        <f>_xlfn.XLOOKUP(Orders_C[[#This Row],[Product_ID]],Products_C[Product_ID],Products_C[Category])</f>
        <v>Chicken</v>
      </c>
      <c r="Z466" t="str">
        <f>_xlfn.XLOOKUP(Orders_C[[#This Row],[Store_ID]],Stores_c[Store_ID],Stores_c[City])</f>
        <v>Sallyburgh</v>
      </c>
      <c r="AA466" t="str">
        <f>_xlfn.XLOOKUP(Orders_C[[#This Row],[Customer_ID]],Customers_c[Customer_ID],Customers_c[Customer_Name])</f>
        <v>Brian Perry</v>
      </c>
      <c r="AB466" s="6">
        <f>Orders_C[[#This Row],[Quantity]]*Orders_C[[#This Row],[Unit_Price]]*(1-Orders_C[[#This Row],[Discount %]])+Orders_C[[#This Row],[Tax]]</f>
        <v>267</v>
      </c>
      <c r="AC466" s="9">
        <f>(Orders_C[[#This Row],[Unit_Price]]*Orders_C[[#This Row],[Quantity]])-Orders_C[[#This Row],[Discount]]+Orders_C[[#This Row],[Tax]]</f>
        <v>275.35000000000002</v>
      </c>
      <c r="AD466" t="str">
        <f>IF(COUNTIF(Orders_C[[#All],[Customer_ID]],Orders_C[[#This Row],[Customer_ID]])&gt;1,"Repeat","New")</f>
        <v>Repeat</v>
      </c>
      <c r="AE466" t="str" cm="1">
        <f t="array" ref="AE466">_xlfn.XLOOKUP(Orders_C[[#This Row],[Store_ID]],Stores_c[[#All],[Store_ID]],Stores_c[[#All],[City]])</f>
        <v>Sallyburgh</v>
      </c>
      <c r="AF466" t="str" cm="1">
        <f t="array" ref="AF466">_xlfn.XLOOKUP(Orders_C[[#This Row],[Store_ID]],Stores_c[[#All],[Store_ID]],Stores_c[[#All],[Manager_Name]])</f>
        <v>Benjamin Mccoy</v>
      </c>
      <c r="AG466" t="str" cm="1">
        <f t="array" ref="AG466">_xlfn.XLOOKUP(Orders_C[[#This Row],[Store_ID]],Stores_c[[#All],[Store_ID]],Stores_c[[#All],[Store_Type]])</f>
        <v>Drive-Thru</v>
      </c>
    </row>
    <row r="467" spans="1:33" x14ac:dyDescent="0.25">
      <c r="A467">
        <v>6286</v>
      </c>
      <c r="B467" s="1">
        <v>45839</v>
      </c>
      <c r="C467" s="2">
        <v>0.78435185185185186</v>
      </c>
      <c r="D467">
        <v>1809</v>
      </c>
      <c r="E467">
        <v>208</v>
      </c>
      <c r="F467">
        <v>474</v>
      </c>
      <c r="G467">
        <v>335</v>
      </c>
      <c r="H467">
        <v>1</v>
      </c>
      <c r="I467">
        <v>256</v>
      </c>
      <c r="J467">
        <v>0</v>
      </c>
      <c r="K467">
        <v>12.8</v>
      </c>
      <c r="L467">
        <v>268.8</v>
      </c>
      <c r="M467" t="s">
        <v>18</v>
      </c>
      <c r="N467" t="s">
        <v>21</v>
      </c>
      <c r="O467">
        <v>14</v>
      </c>
      <c r="P467">
        <v>3</v>
      </c>
      <c r="Q467" t="s">
        <v>309</v>
      </c>
      <c r="R467">
        <v>507</v>
      </c>
      <c r="S467" s="3">
        <v>0</v>
      </c>
      <c r="T467" s="6">
        <v>115.20000000000002</v>
      </c>
      <c r="U467" t="s">
        <v>6341</v>
      </c>
      <c r="V467">
        <v>2025</v>
      </c>
      <c r="W467" t="s">
        <v>6333</v>
      </c>
      <c r="X467" t="str">
        <f>_xlfn.XLOOKUP(Orders_C[[#This Row],[Product_ID]],Products_C[Product_ID],Products_C[Product_Name])</f>
        <v>Krushers</v>
      </c>
      <c r="Y467" t="str">
        <f>_xlfn.XLOOKUP(Orders_C[[#This Row],[Product_ID]],Products_C[Product_ID],Products_C[Category])</f>
        <v>Chicken</v>
      </c>
      <c r="Z467" t="str">
        <f>_xlfn.XLOOKUP(Orders_C[[#This Row],[Store_ID]],Stores_c[Store_ID],Stores_c[City])</f>
        <v>Tracyview</v>
      </c>
      <c r="AA467" t="str">
        <f>_xlfn.XLOOKUP(Orders_C[[#This Row],[Customer_ID]],Customers_c[Customer_ID],Customers_c[Customer_Name])</f>
        <v>Renee Jenkins</v>
      </c>
      <c r="AB467" s="6">
        <f>Orders_C[[#This Row],[Quantity]]*Orders_C[[#This Row],[Unit_Price]]*(1-Orders_C[[#This Row],[Discount %]])+Orders_C[[#This Row],[Tax]]</f>
        <v>268.8</v>
      </c>
      <c r="AC467" s="9">
        <f>(Orders_C[[#This Row],[Unit_Price]]*Orders_C[[#This Row],[Quantity]])-Orders_C[[#This Row],[Discount]]+Orders_C[[#This Row],[Tax]]</f>
        <v>268.8</v>
      </c>
      <c r="AD467" t="str">
        <f>IF(COUNTIF(Orders_C[[#All],[Customer_ID]],Orders_C[[#This Row],[Customer_ID]])&gt;1,"Repeat","New")</f>
        <v>Repeat</v>
      </c>
      <c r="AE467" t="str" cm="1">
        <f t="array" ref="AE467">_xlfn.XLOOKUP(Orders_C[[#This Row],[Store_ID]],Stores_c[[#All],[Store_ID]],Stores_c[[#All],[City]])</f>
        <v>Tracyview</v>
      </c>
      <c r="AF467" t="str" cm="1">
        <f t="array" ref="AF467">_xlfn.XLOOKUP(Orders_C[[#This Row],[Store_ID]],Stores_c[[#All],[Store_ID]],Stores_c[[#All],[Manager_Name]])</f>
        <v>Jeremiah Lee</v>
      </c>
      <c r="AG467" t="str" cm="1">
        <f t="array" ref="AG467">_xlfn.XLOOKUP(Orders_C[[#This Row],[Store_ID]],Stores_c[[#All],[Store_ID]],Stores_c[[#All],[Store_Type]])</f>
        <v>Mall</v>
      </c>
    </row>
    <row r="468" spans="1:33" x14ac:dyDescent="0.25">
      <c r="A468">
        <v>9219</v>
      </c>
      <c r="B468" s="1">
        <v>45787</v>
      </c>
      <c r="C468" s="2">
        <v>0.15918981481481481</v>
      </c>
      <c r="D468">
        <v>1014</v>
      </c>
      <c r="E468">
        <v>221</v>
      </c>
      <c r="F468">
        <v>478</v>
      </c>
      <c r="G468">
        <v>317</v>
      </c>
      <c r="H468">
        <v>1</v>
      </c>
      <c r="I468">
        <v>256</v>
      </c>
      <c r="J468">
        <v>0</v>
      </c>
      <c r="K468">
        <v>12.8</v>
      </c>
      <c r="L468">
        <v>268.8</v>
      </c>
      <c r="M468" t="s">
        <v>18</v>
      </c>
      <c r="N468" t="s">
        <v>23</v>
      </c>
      <c r="O468">
        <v>53</v>
      </c>
      <c r="P468">
        <v>5</v>
      </c>
      <c r="Q468" t="s">
        <v>3242</v>
      </c>
      <c r="R468">
        <v>505</v>
      </c>
      <c r="S468" s="3">
        <v>0</v>
      </c>
      <c r="T468" s="6">
        <v>115.20000000000002</v>
      </c>
      <c r="U468" t="s">
        <v>6339</v>
      </c>
      <c r="V468">
        <v>2025</v>
      </c>
      <c r="W468" t="s">
        <v>6331</v>
      </c>
      <c r="X468" t="str">
        <f>_xlfn.XLOOKUP(Orders_C[[#This Row],[Product_ID]],Products_C[Product_ID],Products_C[Product_Name])</f>
        <v>Popcorn Chicken</v>
      </c>
      <c r="Y468" t="str">
        <f>_xlfn.XLOOKUP(Orders_C[[#This Row],[Product_ID]],Products_C[Product_ID],Products_C[Category])</f>
        <v>Dessert</v>
      </c>
      <c r="Z468" t="str">
        <f>_xlfn.XLOOKUP(Orders_C[[#This Row],[Store_ID]],Stores_c[Store_ID],Stores_c[City])</f>
        <v>Port Barbarabury</v>
      </c>
      <c r="AA468" t="str">
        <f>_xlfn.XLOOKUP(Orders_C[[#This Row],[Customer_ID]],Customers_c[Customer_ID],Customers_c[Customer_Name])</f>
        <v>Linda Edwards</v>
      </c>
      <c r="AB468" s="6">
        <f>Orders_C[[#This Row],[Quantity]]*Orders_C[[#This Row],[Unit_Price]]*(1-Orders_C[[#This Row],[Discount %]])+Orders_C[[#This Row],[Tax]]</f>
        <v>268.8</v>
      </c>
      <c r="AC468" s="9">
        <f>(Orders_C[[#This Row],[Unit_Price]]*Orders_C[[#This Row],[Quantity]])-Orders_C[[#This Row],[Discount]]+Orders_C[[#This Row],[Tax]]</f>
        <v>268.8</v>
      </c>
      <c r="AD468" t="str">
        <f>IF(COUNTIF(Orders_C[[#All],[Customer_ID]],Orders_C[[#This Row],[Customer_ID]])&gt;1,"Repeat","New")</f>
        <v>Repeat</v>
      </c>
      <c r="AE468" t="str" cm="1">
        <f t="array" ref="AE468">_xlfn.XLOOKUP(Orders_C[[#This Row],[Store_ID]],Stores_c[[#All],[Store_ID]],Stores_c[[#All],[City]])</f>
        <v>Port Barbarabury</v>
      </c>
      <c r="AF468" t="str" cm="1">
        <f t="array" ref="AF468">_xlfn.XLOOKUP(Orders_C[[#This Row],[Store_ID]],Stores_c[[#All],[Store_ID]],Stores_c[[#All],[Manager_Name]])</f>
        <v>Edward Nguyen</v>
      </c>
      <c r="AG468" t="str" cm="1">
        <f t="array" ref="AG468">_xlfn.XLOOKUP(Orders_C[[#This Row],[Store_ID]],Stores_c[[#All],[Store_ID]],Stores_c[[#All],[Store_Type]])</f>
        <v>Street</v>
      </c>
    </row>
    <row r="469" spans="1:33" x14ac:dyDescent="0.25">
      <c r="A469">
        <v>10410</v>
      </c>
      <c r="B469" s="1">
        <v>45745</v>
      </c>
      <c r="C469" s="2">
        <v>0.15107638888888889</v>
      </c>
      <c r="D469">
        <v>1697</v>
      </c>
      <c r="E469">
        <v>224</v>
      </c>
      <c r="F469">
        <v>441</v>
      </c>
      <c r="G469">
        <v>323</v>
      </c>
      <c r="H469">
        <v>1</v>
      </c>
      <c r="I469">
        <v>256</v>
      </c>
      <c r="J469">
        <v>0</v>
      </c>
      <c r="K469">
        <v>12.8</v>
      </c>
      <c r="L469">
        <v>268.8</v>
      </c>
      <c r="M469" t="s">
        <v>18</v>
      </c>
      <c r="N469" t="s">
        <v>23</v>
      </c>
      <c r="O469">
        <v>57</v>
      </c>
      <c r="P469">
        <v>4</v>
      </c>
      <c r="Q469" t="s">
        <v>4433</v>
      </c>
      <c r="R469">
        <v>503</v>
      </c>
      <c r="S469" s="3">
        <v>0</v>
      </c>
      <c r="T469" s="6">
        <v>115.20000000000002</v>
      </c>
      <c r="U469" t="s">
        <v>6334</v>
      </c>
      <c r="V469">
        <v>2025</v>
      </c>
      <c r="W469" t="s">
        <v>6331</v>
      </c>
      <c r="X469" t="str">
        <f>_xlfn.XLOOKUP(Orders_C[[#This Row],[Product_ID]],Products_C[Product_ID],Products_C[Product_Name])</f>
        <v>Rice Bowl</v>
      </c>
      <c r="Y469" t="str">
        <f>_xlfn.XLOOKUP(Orders_C[[#This Row],[Product_ID]],Products_C[Product_ID],Products_C[Category])</f>
        <v>Beverage</v>
      </c>
      <c r="Z469" t="str">
        <f>_xlfn.XLOOKUP(Orders_C[[#This Row],[Store_ID]],Stores_c[Store_ID],Stores_c[City])</f>
        <v>Valdezton</v>
      </c>
      <c r="AA469" t="str">
        <f>_xlfn.XLOOKUP(Orders_C[[#This Row],[Customer_ID]],Customers_c[Customer_ID],Customers_c[Customer_Name])</f>
        <v>Beth Riley</v>
      </c>
      <c r="AB469" s="6">
        <f>Orders_C[[#This Row],[Quantity]]*Orders_C[[#This Row],[Unit_Price]]*(1-Orders_C[[#This Row],[Discount %]])+Orders_C[[#This Row],[Tax]]</f>
        <v>268.8</v>
      </c>
      <c r="AC469" s="9">
        <f>(Orders_C[[#This Row],[Unit_Price]]*Orders_C[[#This Row],[Quantity]])-Orders_C[[#This Row],[Discount]]+Orders_C[[#This Row],[Tax]]</f>
        <v>268.8</v>
      </c>
      <c r="AD469" t="str">
        <f>IF(COUNTIF(Orders_C[[#All],[Customer_ID]],Orders_C[[#This Row],[Customer_ID]])&gt;1,"Repeat","New")</f>
        <v>Repeat</v>
      </c>
      <c r="AE469" t="str" cm="1">
        <f t="array" ref="AE469">_xlfn.XLOOKUP(Orders_C[[#This Row],[Store_ID]],Stores_c[[#All],[Store_ID]],Stores_c[[#All],[City]])</f>
        <v>Valdezton</v>
      </c>
      <c r="AF469" t="str" cm="1">
        <f t="array" ref="AF469">_xlfn.XLOOKUP(Orders_C[[#This Row],[Store_ID]],Stores_c[[#All],[Store_ID]],Stores_c[[#All],[Manager_Name]])</f>
        <v>John Rodriguez</v>
      </c>
      <c r="AG469" t="str" cm="1">
        <f t="array" ref="AG469">_xlfn.XLOOKUP(Orders_C[[#This Row],[Store_ID]],Stores_c[[#All],[Store_ID]],Stores_c[[#All],[Store_Type]])</f>
        <v>Street</v>
      </c>
    </row>
    <row r="470" spans="1:33" x14ac:dyDescent="0.25">
      <c r="A470">
        <v>8908</v>
      </c>
      <c r="B470" s="1">
        <v>45947</v>
      </c>
      <c r="C470" s="2">
        <v>0.41835648148148147</v>
      </c>
      <c r="D470">
        <v>1063</v>
      </c>
      <c r="E470">
        <v>201</v>
      </c>
      <c r="F470">
        <v>478</v>
      </c>
      <c r="G470">
        <v>304</v>
      </c>
      <c r="H470">
        <v>1</v>
      </c>
      <c r="I470">
        <v>279</v>
      </c>
      <c r="J470">
        <v>10</v>
      </c>
      <c r="K470">
        <v>13.95</v>
      </c>
      <c r="L470">
        <v>282.95</v>
      </c>
      <c r="M470" t="s">
        <v>19</v>
      </c>
      <c r="N470" t="s">
        <v>23</v>
      </c>
      <c r="O470">
        <v>53</v>
      </c>
      <c r="P470">
        <v>5</v>
      </c>
      <c r="Q470" t="s">
        <v>2931</v>
      </c>
      <c r="R470">
        <v>509</v>
      </c>
      <c r="S470" s="3">
        <v>0.1</v>
      </c>
      <c r="T470" s="6">
        <v>115.54999999999998</v>
      </c>
      <c r="U470" t="s">
        <v>6332</v>
      </c>
      <c r="V470">
        <v>2025</v>
      </c>
      <c r="W470" t="s">
        <v>6331</v>
      </c>
      <c r="X470" t="str">
        <f>_xlfn.XLOOKUP(Orders_C[[#This Row],[Product_ID]],Products_C[Product_ID],Products_C[Product_Name])</f>
        <v>Veg Burger</v>
      </c>
      <c r="Y470" t="str">
        <f>_xlfn.XLOOKUP(Orders_C[[#This Row],[Product_ID]],Products_C[Product_ID],Products_C[Category])</f>
        <v>Burger</v>
      </c>
      <c r="Z470" t="str">
        <f>_xlfn.XLOOKUP(Orders_C[[#This Row],[Store_ID]],Stores_c[Store_ID],Stores_c[City])</f>
        <v>Lake Nicholasburgh</v>
      </c>
      <c r="AA470" t="str">
        <f>_xlfn.XLOOKUP(Orders_C[[#This Row],[Customer_ID]],Customers_c[Customer_ID],Customers_c[Customer_Name])</f>
        <v>Daniel Kane</v>
      </c>
      <c r="AB470" s="6">
        <f>Orders_C[[#This Row],[Quantity]]*Orders_C[[#This Row],[Unit_Price]]*(1-Orders_C[[#This Row],[Discount %]])+Orders_C[[#This Row],[Tax]]</f>
        <v>265.05</v>
      </c>
      <c r="AC470" s="9">
        <f>(Orders_C[[#This Row],[Unit_Price]]*Orders_C[[#This Row],[Quantity]])-Orders_C[[#This Row],[Discount]]+Orders_C[[#This Row],[Tax]]</f>
        <v>282.95</v>
      </c>
      <c r="AD470" t="str">
        <f>IF(COUNTIF(Orders_C[[#All],[Customer_ID]],Orders_C[[#This Row],[Customer_ID]])&gt;1,"Repeat","New")</f>
        <v>Repeat</v>
      </c>
      <c r="AE470" t="str" cm="1">
        <f t="array" ref="AE470">_xlfn.XLOOKUP(Orders_C[[#This Row],[Store_ID]],Stores_c[[#All],[Store_ID]],Stores_c[[#All],[City]])</f>
        <v>Lake Nicholasburgh</v>
      </c>
      <c r="AF470" t="str" cm="1">
        <f t="array" ref="AF470">_xlfn.XLOOKUP(Orders_C[[#This Row],[Store_ID]],Stores_c[[#All],[Store_ID]],Stores_c[[#All],[Manager_Name]])</f>
        <v>Maurice Garcia</v>
      </c>
      <c r="AG470" t="str" cm="1">
        <f t="array" ref="AG470">_xlfn.XLOOKUP(Orders_C[[#This Row],[Store_ID]],Stores_c[[#All],[Store_ID]],Stores_c[[#All],[Store_Type]])</f>
        <v>Mall</v>
      </c>
    </row>
    <row r="471" spans="1:33" x14ac:dyDescent="0.25">
      <c r="A471">
        <v>10456</v>
      </c>
      <c r="B471" s="1">
        <v>45760</v>
      </c>
      <c r="C471" s="2">
        <v>0.88755787037037037</v>
      </c>
      <c r="D471">
        <v>1846</v>
      </c>
      <c r="E471">
        <v>217</v>
      </c>
      <c r="F471">
        <v>533</v>
      </c>
      <c r="G471">
        <v>306</v>
      </c>
      <c r="H471">
        <v>1</v>
      </c>
      <c r="I471">
        <v>257</v>
      </c>
      <c r="J471">
        <v>0</v>
      </c>
      <c r="K471">
        <v>12.85</v>
      </c>
      <c r="L471">
        <v>269.85000000000002</v>
      </c>
      <c r="M471" t="s">
        <v>19</v>
      </c>
      <c r="N471" t="s">
        <v>21</v>
      </c>
      <c r="O471">
        <v>43</v>
      </c>
      <c r="P471">
        <v>2</v>
      </c>
      <c r="Q471" t="s">
        <v>4479</v>
      </c>
      <c r="R471">
        <v>502</v>
      </c>
      <c r="S471" s="3">
        <v>0</v>
      </c>
      <c r="T471" s="6">
        <v>115.65000000000003</v>
      </c>
      <c r="U471" t="s">
        <v>6337</v>
      </c>
      <c r="V471">
        <v>2025</v>
      </c>
      <c r="W471" t="s">
        <v>6331</v>
      </c>
      <c r="X471" t="str">
        <f>_xlfn.XLOOKUP(Orders_C[[#This Row],[Product_ID]],Products_C[Product_ID],Products_C[Product_Name])</f>
        <v>Veg Burger</v>
      </c>
      <c r="Y471" t="str">
        <f>_xlfn.XLOOKUP(Orders_C[[#This Row],[Product_ID]],Products_C[Product_ID],Products_C[Category])</f>
        <v>Burger</v>
      </c>
      <c r="Z471" t="str">
        <f>_xlfn.XLOOKUP(Orders_C[[#This Row],[Store_ID]],Stores_c[Store_ID],Stores_c[City])</f>
        <v>West Rebecca</v>
      </c>
      <c r="AA471" t="str">
        <f>_xlfn.XLOOKUP(Orders_C[[#This Row],[Customer_ID]],Customers_c[Customer_ID],Customers_c[Customer_Name])</f>
        <v>Virginia Morton</v>
      </c>
      <c r="AB471" s="6">
        <f>Orders_C[[#This Row],[Quantity]]*Orders_C[[#This Row],[Unit_Price]]*(1-Orders_C[[#This Row],[Discount %]])+Orders_C[[#This Row],[Tax]]</f>
        <v>269.85000000000002</v>
      </c>
      <c r="AC471" s="9">
        <f>(Orders_C[[#This Row],[Unit_Price]]*Orders_C[[#This Row],[Quantity]])-Orders_C[[#This Row],[Discount]]+Orders_C[[#This Row],[Tax]]</f>
        <v>269.85000000000002</v>
      </c>
      <c r="AD471" t="str">
        <f>IF(COUNTIF(Orders_C[[#All],[Customer_ID]],Orders_C[[#This Row],[Customer_ID]])&gt;1,"Repeat","New")</f>
        <v>Repeat</v>
      </c>
      <c r="AE471" t="str" cm="1">
        <f t="array" ref="AE471">_xlfn.XLOOKUP(Orders_C[[#This Row],[Store_ID]],Stores_c[[#All],[Store_ID]],Stores_c[[#All],[City]])</f>
        <v>West Rebecca</v>
      </c>
      <c r="AF471" t="str" cm="1">
        <f t="array" ref="AF471">_xlfn.XLOOKUP(Orders_C[[#This Row],[Store_ID]],Stores_c[[#All],[Store_ID]],Stores_c[[#All],[Manager_Name]])</f>
        <v>Albert Smith</v>
      </c>
      <c r="AG471" t="str" cm="1">
        <f t="array" ref="AG471">_xlfn.XLOOKUP(Orders_C[[#This Row],[Store_ID]],Stores_c[[#All],[Store_ID]],Stores_c[[#All],[Store_Type]])</f>
        <v>Mall</v>
      </c>
    </row>
    <row r="472" spans="1:33" x14ac:dyDescent="0.25">
      <c r="A472">
        <v>6833</v>
      </c>
      <c r="B472" s="1">
        <v>45788</v>
      </c>
      <c r="C472" s="2">
        <v>0.14684027777777778</v>
      </c>
      <c r="D472">
        <v>1152</v>
      </c>
      <c r="E472">
        <v>205</v>
      </c>
      <c r="F472">
        <v>528</v>
      </c>
      <c r="G472">
        <v>334</v>
      </c>
      <c r="H472">
        <v>1</v>
      </c>
      <c r="I472">
        <v>291</v>
      </c>
      <c r="J472">
        <v>15</v>
      </c>
      <c r="K472">
        <v>14.55</v>
      </c>
      <c r="L472">
        <v>290.55</v>
      </c>
      <c r="M472" t="s">
        <v>20</v>
      </c>
      <c r="N472" t="s">
        <v>23</v>
      </c>
      <c r="O472">
        <v>47</v>
      </c>
      <c r="P472">
        <v>1</v>
      </c>
      <c r="Q472" t="s">
        <v>856</v>
      </c>
      <c r="R472">
        <v>510</v>
      </c>
      <c r="S472" s="3">
        <v>0.15</v>
      </c>
      <c r="T472" s="6">
        <v>115.95000000000002</v>
      </c>
      <c r="U472" t="s">
        <v>6339</v>
      </c>
      <c r="V472">
        <v>2025</v>
      </c>
      <c r="W472" t="s">
        <v>6331</v>
      </c>
      <c r="X472" t="str">
        <f>_xlfn.XLOOKUP(Orders_C[[#This Row],[Product_ID]],Products_C[Product_ID],Products_C[Product_Name])</f>
        <v>Krushers</v>
      </c>
      <c r="Y472" t="str">
        <f>_xlfn.XLOOKUP(Orders_C[[#This Row],[Product_ID]],Products_C[Product_ID],Products_C[Category])</f>
        <v>Dessert</v>
      </c>
      <c r="Z472" t="str">
        <f>_xlfn.XLOOKUP(Orders_C[[#This Row],[Store_ID]],Stores_c[Store_ID],Stores_c[City])</f>
        <v>Port Jacob</v>
      </c>
      <c r="AA472" t="str">
        <f>_xlfn.XLOOKUP(Orders_C[[#This Row],[Customer_ID]],Customers_c[Customer_ID],Customers_c[Customer_Name])</f>
        <v>Emily Huff</v>
      </c>
      <c r="AB472" s="6">
        <f>Orders_C[[#This Row],[Quantity]]*Orders_C[[#This Row],[Unit_Price]]*(1-Orders_C[[#This Row],[Discount %]])+Orders_C[[#This Row],[Tax]]</f>
        <v>261.89999999999998</v>
      </c>
      <c r="AC472" s="9">
        <f>(Orders_C[[#This Row],[Unit_Price]]*Orders_C[[#This Row],[Quantity]])-Orders_C[[#This Row],[Discount]]+Orders_C[[#This Row],[Tax]]</f>
        <v>290.55</v>
      </c>
      <c r="AD472" t="str">
        <f>IF(COUNTIF(Orders_C[[#All],[Customer_ID]],Orders_C[[#This Row],[Customer_ID]])&gt;1,"Repeat","New")</f>
        <v>Repeat</v>
      </c>
      <c r="AE472" t="str" cm="1">
        <f t="array" ref="AE472">_xlfn.XLOOKUP(Orders_C[[#This Row],[Store_ID]],Stores_c[[#All],[Store_ID]],Stores_c[[#All],[City]])</f>
        <v>Port Jacob</v>
      </c>
      <c r="AF472" t="str" cm="1">
        <f t="array" ref="AF472">_xlfn.XLOOKUP(Orders_C[[#This Row],[Store_ID]],Stores_c[[#All],[Store_ID]],Stores_c[[#All],[Manager_Name]])</f>
        <v>David Harris</v>
      </c>
      <c r="AG472" t="str" cm="1">
        <f t="array" ref="AG472">_xlfn.XLOOKUP(Orders_C[[#This Row],[Store_ID]],Stores_c[[#All],[Store_ID]],Stores_c[[#All],[Store_Type]])</f>
        <v>Mall</v>
      </c>
    </row>
    <row r="473" spans="1:33" x14ac:dyDescent="0.25">
      <c r="A473">
        <v>8084</v>
      </c>
      <c r="B473" s="1">
        <v>45853</v>
      </c>
      <c r="C473" s="2">
        <v>0.27515046296296297</v>
      </c>
      <c r="D473">
        <v>1315</v>
      </c>
      <c r="E473">
        <v>225</v>
      </c>
      <c r="F473">
        <v>547</v>
      </c>
      <c r="G473">
        <v>339</v>
      </c>
      <c r="H473">
        <v>1</v>
      </c>
      <c r="I473">
        <v>291</v>
      </c>
      <c r="J473">
        <v>15</v>
      </c>
      <c r="K473">
        <v>14.55</v>
      </c>
      <c r="L473">
        <v>290.55</v>
      </c>
      <c r="M473" t="s">
        <v>19</v>
      </c>
      <c r="N473" t="s">
        <v>21</v>
      </c>
      <c r="O473">
        <v>44</v>
      </c>
      <c r="P473">
        <v>2</v>
      </c>
      <c r="Q473" t="s">
        <v>2107</v>
      </c>
      <c r="R473">
        <v>506</v>
      </c>
      <c r="S473" s="3">
        <v>0.15</v>
      </c>
      <c r="T473" s="6">
        <v>115.95000000000002</v>
      </c>
      <c r="U473" t="s">
        <v>6341</v>
      </c>
      <c r="V473">
        <v>2025</v>
      </c>
      <c r="W473" t="s">
        <v>6331</v>
      </c>
      <c r="X473" t="str">
        <f>_xlfn.XLOOKUP(Orders_C[[#This Row],[Product_ID]],Products_C[Product_ID],Products_C[Product_Name])</f>
        <v>Veg Burger</v>
      </c>
      <c r="Y473" t="str">
        <f>_xlfn.XLOOKUP(Orders_C[[#This Row],[Product_ID]],Products_C[Product_ID],Products_C[Category])</f>
        <v>Burger</v>
      </c>
      <c r="Z473" t="str">
        <f>_xlfn.XLOOKUP(Orders_C[[#This Row],[Store_ID]],Stores_c[Store_ID],Stores_c[City])</f>
        <v>South Peter</v>
      </c>
      <c r="AA473" t="str">
        <f>_xlfn.XLOOKUP(Orders_C[[#This Row],[Customer_ID]],Customers_c[Customer_ID],Customers_c[Customer_Name])</f>
        <v>Matthew Moore</v>
      </c>
      <c r="AB473" s="6">
        <f>Orders_C[[#This Row],[Quantity]]*Orders_C[[#This Row],[Unit_Price]]*(1-Orders_C[[#This Row],[Discount %]])+Orders_C[[#This Row],[Tax]]</f>
        <v>261.89999999999998</v>
      </c>
      <c r="AC473" s="9">
        <f>(Orders_C[[#This Row],[Unit_Price]]*Orders_C[[#This Row],[Quantity]])-Orders_C[[#This Row],[Discount]]+Orders_C[[#This Row],[Tax]]</f>
        <v>290.55</v>
      </c>
      <c r="AD473" t="str">
        <f>IF(COUNTIF(Orders_C[[#All],[Customer_ID]],Orders_C[[#This Row],[Customer_ID]])&gt;1,"Repeat","New")</f>
        <v>Repeat</v>
      </c>
      <c r="AE473" t="str" cm="1">
        <f t="array" ref="AE473">_xlfn.XLOOKUP(Orders_C[[#This Row],[Store_ID]],Stores_c[[#All],[Store_ID]],Stores_c[[#All],[City]])</f>
        <v>South Peter</v>
      </c>
      <c r="AF473" t="str" cm="1">
        <f t="array" ref="AF473">_xlfn.XLOOKUP(Orders_C[[#This Row],[Store_ID]],Stores_c[[#All],[Store_ID]],Stores_c[[#All],[Manager_Name]])</f>
        <v>Gregory Lambert</v>
      </c>
      <c r="AG473" t="str" cm="1">
        <f t="array" ref="AG473">_xlfn.XLOOKUP(Orders_C[[#This Row],[Store_ID]],Stores_c[[#All],[Store_ID]],Stores_c[[#All],[Store_Type]])</f>
        <v>Street</v>
      </c>
    </row>
    <row r="474" spans="1:33" x14ac:dyDescent="0.25">
      <c r="A474">
        <v>6608</v>
      </c>
      <c r="B474" s="1">
        <v>46006</v>
      </c>
      <c r="C474" s="2">
        <v>0.24126157407407409</v>
      </c>
      <c r="D474">
        <v>1574</v>
      </c>
      <c r="E474">
        <v>212</v>
      </c>
      <c r="F474">
        <v>543</v>
      </c>
      <c r="G474">
        <v>332</v>
      </c>
      <c r="H474">
        <v>1</v>
      </c>
      <c r="I474">
        <v>280</v>
      </c>
      <c r="J474">
        <v>10</v>
      </c>
      <c r="K474">
        <v>14</v>
      </c>
      <c r="L474">
        <v>284</v>
      </c>
      <c r="M474" t="s">
        <v>19</v>
      </c>
      <c r="N474" t="s">
        <v>22</v>
      </c>
      <c r="O474">
        <v>58</v>
      </c>
      <c r="P474">
        <v>4</v>
      </c>
      <c r="Q474" t="s">
        <v>631</v>
      </c>
      <c r="R474">
        <v>510</v>
      </c>
      <c r="S474" s="3">
        <v>0.1</v>
      </c>
      <c r="T474" s="6">
        <v>116</v>
      </c>
      <c r="U474" t="s">
        <v>6328</v>
      </c>
      <c r="V474">
        <v>2025</v>
      </c>
      <c r="W474" t="s">
        <v>6331</v>
      </c>
      <c r="X474" t="str">
        <f>_xlfn.XLOOKUP(Orders_C[[#This Row],[Product_ID]],Products_C[Product_ID],Products_C[Product_Name])</f>
        <v>Zinger Burger</v>
      </c>
      <c r="Y474" t="str">
        <f>_xlfn.XLOOKUP(Orders_C[[#This Row],[Product_ID]],Products_C[Product_ID],Products_C[Category])</f>
        <v>Beverage</v>
      </c>
      <c r="Z474" t="str">
        <f>_xlfn.XLOOKUP(Orders_C[[#This Row],[Store_ID]],Stores_c[Store_ID],Stores_c[City])</f>
        <v>Andrewview</v>
      </c>
      <c r="AA474" t="str">
        <f>_xlfn.XLOOKUP(Orders_C[[#This Row],[Customer_ID]],Customers_c[Customer_ID],Customers_c[Customer_Name])</f>
        <v>Pamela Jones</v>
      </c>
      <c r="AB474" s="6">
        <f>Orders_C[[#This Row],[Quantity]]*Orders_C[[#This Row],[Unit_Price]]*(1-Orders_C[[#This Row],[Discount %]])+Orders_C[[#This Row],[Tax]]</f>
        <v>266</v>
      </c>
      <c r="AC474" s="9">
        <f>(Orders_C[[#This Row],[Unit_Price]]*Orders_C[[#This Row],[Quantity]])-Orders_C[[#This Row],[Discount]]+Orders_C[[#This Row],[Tax]]</f>
        <v>284</v>
      </c>
      <c r="AD474" t="str">
        <f>IF(COUNTIF(Orders_C[[#All],[Customer_ID]],Orders_C[[#This Row],[Customer_ID]])&gt;1,"Repeat","New")</f>
        <v>Repeat</v>
      </c>
      <c r="AE474" t="str" cm="1">
        <f t="array" ref="AE474">_xlfn.XLOOKUP(Orders_C[[#This Row],[Store_ID]],Stores_c[[#All],[Store_ID]],Stores_c[[#All],[City]])</f>
        <v>Andrewview</v>
      </c>
      <c r="AF474" t="str" cm="1">
        <f t="array" ref="AF474">_xlfn.XLOOKUP(Orders_C[[#This Row],[Store_ID]],Stores_c[[#All],[Store_ID]],Stores_c[[#All],[Manager_Name]])</f>
        <v>Alice Sutton</v>
      </c>
      <c r="AG474" t="str" cm="1">
        <f t="array" ref="AG474">_xlfn.XLOOKUP(Orders_C[[#This Row],[Store_ID]],Stores_c[[#All],[Store_ID]],Stores_c[[#All],[Store_Type]])</f>
        <v>Mall</v>
      </c>
    </row>
    <row r="475" spans="1:33" x14ac:dyDescent="0.25">
      <c r="A475">
        <v>7496</v>
      </c>
      <c r="B475" s="1">
        <v>45966</v>
      </c>
      <c r="C475" s="2">
        <v>0.30565972222222221</v>
      </c>
      <c r="D475">
        <v>1881</v>
      </c>
      <c r="E475">
        <v>212</v>
      </c>
      <c r="F475">
        <v>541</v>
      </c>
      <c r="G475">
        <v>302</v>
      </c>
      <c r="H475">
        <v>1</v>
      </c>
      <c r="I475">
        <v>269</v>
      </c>
      <c r="J475">
        <v>5</v>
      </c>
      <c r="K475">
        <v>13.45</v>
      </c>
      <c r="L475">
        <v>277.45</v>
      </c>
      <c r="M475" t="s">
        <v>20</v>
      </c>
      <c r="N475" t="s">
        <v>21</v>
      </c>
      <c r="O475">
        <v>34</v>
      </c>
      <c r="P475">
        <v>2</v>
      </c>
      <c r="Q475" t="s">
        <v>1519</v>
      </c>
      <c r="R475">
        <v>502</v>
      </c>
      <c r="S475" s="3">
        <v>0.05</v>
      </c>
      <c r="T475" s="6">
        <v>116.04999999999998</v>
      </c>
      <c r="U475" t="s">
        <v>6336</v>
      </c>
      <c r="V475">
        <v>2025</v>
      </c>
      <c r="W475" t="s">
        <v>6329</v>
      </c>
      <c r="X475" t="str">
        <f>_xlfn.XLOOKUP(Orders_C[[#This Row],[Product_ID]],Products_C[Product_ID],Products_C[Product_Name])</f>
        <v>Chicken Wings</v>
      </c>
      <c r="Y475" t="str">
        <f>_xlfn.XLOOKUP(Orders_C[[#This Row],[Product_ID]],Products_C[Product_ID],Products_C[Category])</f>
        <v>Chicken</v>
      </c>
      <c r="Z475" t="str">
        <f>_xlfn.XLOOKUP(Orders_C[[#This Row],[Store_ID]],Stores_c[Store_ID],Stores_c[City])</f>
        <v>Andrewview</v>
      </c>
      <c r="AA475" t="str">
        <f>_xlfn.XLOOKUP(Orders_C[[#This Row],[Customer_ID]],Customers_c[Customer_ID],Customers_c[Customer_Name])</f>
        <v>Elizabeth Rodgers DDS</v>
      </c>
      <c r="AB475" s="6">
        <f>Orders_C[[#This Row],[Quantity]]*Orders_C[[#This Row],[Unit_Price]]*(1-Orders_C[[#This Row],[Discount %]])+Orders_C[[#This Row],[Tax]]</f>
        <v>269</v>
      </c>
      <c r="AC475" s="9">
        <f>(Orders_C[[#This Row],[Unit_Price]]*Orders_C[[#This Row],[Quantity]])-Orders_C[[#This Row],[Discount]]+Orders_C[[#This Row],[Tax]]</f>
        <v>277.45</v>
      </c>
      <c r="AD475" t="str">
        <f>IF(COUNTIF(Orders_C[[#All],[Customer_ID]],Orders_C[[#This Row],[Customer_ID]])&gt;1,"Repeat","New")</f>
        <v>Repeat</v>
      </c>
      <c r="AE475" t="str" cm="1">
        <f t="array" ref="AE475">_xlfn.XLOOKUP(Orders_C[[#This Row],[Store_ID]],Stores_c[[#All],[Store_ID]],Stores_c[[#All],[City]])</f>
        <v>Andrewview</v>
      </c>
      <c r="AF475" t="str" cm="1">
        <f t="array" ref="AF475">_xlfn.XLOOKUP(Orders_C[[#This Row],[Store_ID]],Stores_c[[#All],[Store_ID]],Stores_c[[#All],[Manager_Name]])</f>
        <v>Alice Sutton</v>
      </c>
      <c r="AG475" t="str" cm="1">
        <f t="array" ref="AG475">_xlfn.XLOOKUP(Orders_C[[#This Row],[Store_ID]],Stores_c[[#All],[Store_ID]],Stores_c[[#All],[Store_Type]])</f>
        <v>Mall</v>
      </c>
    </row>
    <row r="476" spans="1:33" x14ac:dyDescent="0.25">
      <c r="A476">
        <v>8769</v>
      </c>
      <c r="B476" s="1">
        <v>45880</v>
      </c>
      <c r="C476" s="2">
        <v>0.45304398148148151</v>
      </c>
      <c r="D476">
        <v>1410</v>
      </c>
      <c r="E476">
        <v>224</v>
      </c>
      <c r="F476">
        <v>485</v>
      </c>
      <c r="G476">
        <v>315</v>
      </c>
      <c r="H476">
        <v>1</v>
      </c>
      <c r="I476">
        <v>269</v>
      </c>
      <c r="J476">
        <v>5</v>
      </c>
      <c r="K476">
        <v>13.45</v>
      </c>
      <c r="L476">
        <v>277.45</v>
      </c>
      <c r="M476" t="s">
        <v>20</v>
      </c>
      <c r="N476" t="s">
        <v>23</v>
      </c>
      <c r="O476">
        <v>34</v>
      </c>
      <c r="P476">
        <v>5</v>
      </c>
      <c r="Q476" t="s">
        <v>2792</v>
      </c>
      <c r="R476">
        <v>502</v>
      </c>
      <c r="S476" s="3">
        <v>0.05</v>
      </c>
      <c r="T476" s="6">
        <v>116.04999999999998</v>
      </c>
      <c r="U476" t="s">
        <v>6342</v>
      </c>
      <c r="V476">
        <v>2025</v>
      </c>
      <c r="W476" t="s">
        <v>6329</v>
      </c>
      <c r="X476" t="str">
        <f>_xlfn.XLOOKUP(Orders_C[[#This Row],[Product_ID]],Products_C[Product_ID],Products_C[Product_Name])</f>
        <v>Popcorn Chicken</v>
      </c>
      <c r="Y476" t="str">
        <f>_xlfn.XLOOKUP(Orders_C[[#This Row],[Product_ID]],Products_C[Product_ID],Products_C[Category])</f>
        <v>Beverage</v>
      </c>
      <c r="Z476" t="str">
        <f>_xlfn.XLOOKUP(Orders_C[[#This Row],[Store_ID]],Stores_c[Store_ID],Stores_c[City])</f>
        <v>Valdezton</v>
      </c>
      <c r="AA476" t="str">
        <f>_xlfn.XLOOKUP(Orders_C[[#This Row],[Customer_ID]],Customers_c[Customer_ID],Customers_c[Customer_Name])</f>
        <v>Rodney Phillips</v>
      </c>
      <c r="AB476" s="6">
        <f>Orders_C[[#This Row],[Quantity]]*Orders_C[[#This Row],[Unit_Price]]*(1-Orders_C[[#This Row],[Discount %]])+Orders_C[[#This Row],[Tax]]</f>
        <v>269</v>
      </c>
      <c r="AC476" s="9">
        <f>(Orders_C[[#This Row],[Unit_Price]]*Orders_C[[#This Row],[Quantity]])-Orders_C[[#This Row],[Discount]]+Orders_C[[#This Row],[Tax]]</f>
        <v>277.45</v>
      </c>
      <c r="AD476" t="str">
        <f>IF(COUNTIF(Orders_C[[#All],[Customer_ID]],Orders_C[[#This Row],[Customer_ID]])&gt;1,"Repeat","New")</f>
        <v>Repeat</v>
      </c>
      <c r="AE476" t="str" cm="1">
        <f t="array" ref="AE476">_xlfn.XLOOKUP(Orders_C[[#This Row],[Store_ID]],Stores_c[[#All],[Store_ID]],Stores_c[[#All],[City]])</f>
        <v>Valdezton</v>
      </c>
      <c r="AF476" t="str" cm="1">
        <f t="array" ref="AF476">_xlfn.XLOOKUP(Orders_C[[#This Row],[Store_ID]],Stores_c[[#All],[Store_ID]],Stores_c[[#All],[Manager_Name]])</f>
        <v>John Rodriguez</v>
      </c>
      <c r="AG476" t="str" cm="1">
        <f t="array" ref="AG476">_xlfn.XLOOKUP(Orders_C[[#This Row],[Store_ID]],Stores_c[[#All],[Store_ID]],Stores_c[[#All],[Store_Type]])</f>
        <v>Street</v>
      </c>
    </row>
    <row r="477" spans="1:33" x14ac:dyDescent="0.25">
      <c r="A477">
        <v>7488</v>
      </c>
      <c r="B477" s="1">
        <v>45954</v>
      </c>
      <c r="C477" s="2">
        <v>0.74949074074074074</v>
      </c>
      <c r="D477">
        <v>1892</v>
      </c>
      <c r="E477">
        <v>216</v>
      </c>
      <c r="F477">
        <v>458</v>
      </c>
      <c r="G477">
        <v>334</v>
      </c>
      <c r="H477">
        <v>1</v>
      </c>
      <c r="I477">
        <v>258</v>
      </c>
      <c r="J477">
        <v>0</v>
      </c>
      <c r="K477">
        <v>12.9</v>
      </c>
      <c r="L477">
        <v>270.89999999999998</v>
      </c>
      <c r="M477" t="s">
        <v>20</v>
      </c>
      <c r="N477" t="s">
        <v>22</v>
      </c>
      <c r="O477">
        <v>37</v>
      </c>
      <c r="P477">
        <v>2</v>
      </c>
      <c r="Q477" t="s">
        <v>1511</v>
      </c>
      <c r="R477">
        <v>506</v>
      </c>
      <c r="S477" s="3">
        <v>0</v>
      </c>
      <c r="T477" s="6">
        <v>116.1</v>
      </c>
      <c r="U477" t="s">
        <v>6332</v>
      </c>
      <c r="V477">
        <v>2025</v>
      </c>
      <c r="W477" t="s">
        <v>6329</v>
      </c>
      <c r="X477" t="str">
        <f>_xlfn.XLOOKUP(Orders_C[[#This Row],[Product_ID]],Products_C[Product_ID],Products_C[Product_Name])</f>
        <v>Krushers</v>
      </c>
      <c r="Y477" t="str">
        <f>_xlfn.XLOOKUP(Orders_C[[#This Row],[Product_ID]],Products_C[Product_ID],Products_C[Category])</f>
        <v>Dessert</v>
      </c>
      <c r="Z477" t="str">
        <f>_xlfn.XLOOKUP(Orders_C[[#This Row],[Store_ID]],Stores_c[Store_ID],Stores_c[City])</f>
        <v>Garciaview</v>
      </c>
      <c r="AA477" t="str">
        <f>_xlfn.XLOOKUP(Orders_C[[#This Row],[Customer_ID]],Customers_c[Customer_ID],Customers_c[Customer_Name])</f>
        <v>Jasmine Simmons</v>
      </c>
      <c r="AB477" s="6">
        <f>Orders_C[[#This Row],[Quantity]]*Orders_C[[#This Row],[Unit_Price]]*(1-Orders_C[[#This Row],[Discount %]])+Orders_C[[#This Row],[Tax]]</f>
        <v>270.89999999999998</v>
      </c>
      <c r="AC477" s="9">
        <f>(Orders_C[[#This Row],[Unit_Price]]*Orders_C[[#This Row],[Quantity]])-Orders_C[[#This Row],[Discount]]+Orders_C[[#This Row],[Tax]]</f>
        <v>270.89999999999998</v>
      </c>
      <c r="AD477" t="str">
        <f>IF(COUNTIF(Orders_C[[#All],[Customer_ID]],Orders_C[[#This Row],[Customer_ID]])&gt;1,"Repeat","New")</f>
        <v>Repeat</v>
      </c>
      <c r="AE477" t="str" cm="1">
        <f t="array" ref="AE477">_xlfn.XLOOKUP(Orders_C[[#This Row],[Store_ID]],Stores_c[[#All],[Store_ID]],Stores_c[[#All],[City]])</f>
        <v>Garciaview</v>
      </c>
      <c r="AF477" t="str" cm="1">
        <f t="array" ref="AF477">_xlfn.XLOOKUP(Orders_C[[#This Row],[Store_ID]],Stores_c[[#All],[Store_ID]],Stores_c[[#All],[Manager_Name]])</f>
        <v>Karina Washington</v>
      </c>
      <c r="AG477" t="str" cm="1">
        <f t="array" ref="AG477">_xlfn.XLOOKUP(Orders_C[[#This Row],[Store_ID]],Stores_c[[#All],[Store_ID]],Stores_c[[#All],[Store_Type]])</f>
        <v>Drive-Thru</v>
      </c>
    </row>
    <row r="478" spans="1:33" x14ac:dyDescent="0.25">
      <c r="A478">
        <v>8474</v>
      </c>
      <c r="B478" s="1">
        <v>45994</v>
      </c>
      <c r="C478" s="2">
        <v>0.38184027777777779</v>
      </c>
      <c r="D478">
        <v>1284</v>
      </c>
      <c r="E478">
        <v>207</v>
      </c>
      <c r="F478">
        <v>522</v>
      </c>
      <c r="G478">
        <v>301</v>
      </c>
      <c r="H478">
        <v>1</v>
      </c>
      <c r="I478">
        <v>292</v>
      </c>
      <c r="J478">
        <v>15</v>
      </c>
      <c r="K478">
        <v>14.6</v>
      </c>
      <c r="L478">
        <v>291.60000000000002</v>
      </c>
      <c r="M478" t="s">
        <v>19</v>
      </c>
      <c r="N478" t="s">
        <v>21</v>
      </c>
      <c r="O478">
        <v>35</v>
      </c>
      <c r="P478">
        <v>4</v>
      </c>
      <c r="Q478" t="s">
        <v>2497</v>
      </c>
      <c r="R478">
        <v>510</v>
      </c>
      <c r="S478" s="3">
        <v>0.15</v>
      </c>
      <c r="T478" s="6">
        <v>116.40000000000003</v>
      </c>
      <c r="U478" t="s">
        <v>6328</v>
      </c>
      <c r="V478">
        <v>2025</v>
      </c>
      <c r="W478" t="s">
        <v>6329</v>
      </c>
      <c r="X478" t="str">
        <f>_xlfn.XLOOKUP(Orders_C[[#This Row],[Product_ID]],Products_C[Product_ID],Products_C[Product_Name])</f>
        <v>Krushers</v>
      </c>
      <c r="Y478" t="str">
        <f>_xlfn.XLOOKUP(Orders_C[[#This Row],[Product_ID]],Products_C[Product_ID],Products_C[Category])</f>
        <v>Burger</v>
      </c>
      <c r="Z478" t="str">
        <f>_xlfn.XLOOKUP(Orders_C[[#This Row],[Store_ID]],Stores_c[Store_ID],Stores_c[City])</f>
        <v>Christineton</v>
      </c>
      <c r="AA478" t="str">
        <f>_xlfn.XLOOKUP(Orders_C[[#This Row],[Customer_ID]],Customers_c[Customer_ID],Customers_c[Customer_Name])</f>
        <v>Lawrence Randall</v>
      </c>
      <c r="AB478" s="6">
        <f>Orders_C[[#This Row],[Quantity]]*Orders_C[[#This Row],[Unit_Price]]*(1-Orders_C[[#This Row],[Discount %]])+Orders_C[[#This Row],[Tax]]</f>
        <v>262.8</v>
      </c>
      <c r="AC478" s="9">
        <f>(Orders_C[[#This Row],[Unit_Price]]*Orders_C[[#This Row],[Quantity]])-Orders_C[[#This Row],[Discount]]+Orders_C[[#This Row],[Tax]]</f>
        <v>291.60000000000002</v>
      </c>
      <c r="AD478" t="str">
        <f>IF(COUNTIF(Orders_C[[#All],[Customer_ID]],Orders_C[[#This Row],[Customer_ID]])&gt;1,"Repeat","New")</f>
        <v>Repeat</v>
      </c>
      <c r="AE478" t="str" cm="1">
        <f t="array" ref="AE478">_xlfn.XLOOKUP(Orders_C[[#This Row],[Store_ID]],Stores_c[[#All],[Store_ID]],Stores_c[[#All],[City]])</f>
        <v>Christineton</v>
      </c>
      <c r="AF478" t="str" cm="1">
        <f t="array" ref="AF478">_xlfn.XLOOKUP(Orders_C[[#This Row],[Store_ID]],Stores_c[[#All],[Store_ID]],Stores_c[[#All],[Manager_Name]])</f>
        <v>Dr. William Hubbard MD</v>
      </c>
      <c r="AG478" t="str" cm="1">
        <f t="array" ref="AG478">_xlfn.XLOOKUP(Orders_C[[#This Row],[Store_ID]],Stores_c[[#All],[Store_ID]],Stores_c[[#All],[Store_Type]])</f>
        <v>Street</v>
      </c>
    </row>
    <row r="479" spans="1:33" x14ac:dyDescent="0.25">
      <c r="A479">
        <v>6466</v>
      </c>
      <c r="B479" s="1">
        <v>46066</v>
      </c>
      <c r="C479" s="2">
        <v>0.3052199074074074</v>
      </c>
      <c r="D479">
        <v>1772</v>
      </c>
      <c r="E479">
        <v>214</v>
      </c>
      <c r="F479">
        <v>456</v>
      </c>
      <c r="G479">
        <v>328</v>
      </c>
      <c r="H479">
        <v>1</v>
      </c>
      <c r="I479">
        <v>259</v>
      </c>
      <c r="J479">
        <v>0</v>
      </c>
      <c r="K479">
        <v>12.95</v>
      </c>
      <c r="L479">
        <v>271.95</v>
      </c>
      <c r="M479" t="s">
        <v>19</v>
      </c>
      <c r="N479" t="s">
        <v>22</v>
      </c>
      <c r="O479">
        <v>53</v>
      </c>
      <c r="P479">
        <v>2</v>
      </c>
      <c r="Q479" t="s">
        <v>489</v>
      </c>
      <c r="R479">
        <v>501</v>
      </c>
      <c r="S479" s="3">
        <v>0</v>
      </c>
      <c r="T479" s="6">
        <v>116.54999999999998</v>
      </c>
      <c r="U479" t="s">
        <v>6338</v>
      </c>
      <c r="V479">
        <v>2026</v>
      </c>
      <c r="W479" t="s">
        <v>6331</v>
      </c>
      <c r="X479" t="str">
        <f>_xlfn.XLOOKUP(Orders_C[[#This Row],[Product_ID]],Products_C[Product_ID],Products_C[Product_Name])</f>
        <v>Rice Bowl</v>
      </c>
      <c r="Y479" t="str">
        <f>_xlfn.XLOOKUP(Orders_C[[#This Row],[Product_ID]],Products_C[Product_ID],Products_C[Category])</f>
        <v>Burger</v>
      </c>
      <c r="Z479" t="str">
        <f>_xlfn.XLOOKUP(Orders_C[[#This Row],[Store_ID]],Stores_c[Store_ID],Stores_c[City])</f>
        <v>New Robert</v>
      </c>
      <c r="AA479" t="str">
        <f>_xlfn.XLOOKUP(Orders_C[[#This Row],[Customer_ID]],Customers_c[Customer_ID],Customers_c[Customer_Name])</f>
        <v>Chad Hicks</v>
      </c>
      <c r="AB479" s="6">
        <f>Orders_C[[#This Row],[Quantity]]*Orders_C[[#This Row],[Unit_Price]]*(1-Orders_C[[#This Row],[Discount %]])+Orders_C[[#This Row],[Tax]]</f>
        <v>271.95</v>
      </c>
      <c r="AC479" s="9">
        <f>(Orders_C[[#This Row],[Unit_Price]]*Orders_C[[#This Row],[Quantity]])-Orders_C[[#This Row],[Discount]]+Orders_C[[#This Row],[Tax]]</f>
        <v>271.95</v>
      </c>
      <c r="AD479" t="str">
        <f>IF(COUNTIF(Orders_C[[#All],[Customer_ID]],Orders_C[[#This Row],[Customer_ID]])&gt;1,"Repeat","New")</f>
        <v>Repeat</v>
      </c>
      <c r="AE479" t="str" cm="1">
        <f t="array" ref="AE479">_xlfn.XLOOKUP(Orders_C[[#This Row],[Store_ID]],Stores_c[[#All],[Store_ID]],Stores_c[[#All],[City]])</f>
        <v>New Robert</v>
      </c>
      <c r="AF479" t="str" cm="1">
        <f t="array" ref="AF479">_xlfn.XLOOKUP(Orders_C[[#This Row],[Store_ID]],Stores_c[[#All],[Store_ID]],Stores_c[[#All],[Manager_Name]])</f>
        <v>Krista Webb</v>
      </c>
      <c r="AG479" t="str" cm="1">
        <f t="array" ref="AG479">_xlfn.XLOOKUP(Orders_C[[#This Row],[Store_ID]],Stores_c[[#All],[Store_ID]],Stores_c[[#All],[Store_Type]])</f>
        <v>Drive-Thru</v>
      </c>
    </row>
    <row r="480" spans="1:33" x14ac:dyDescent="0.25">
      <c r="A480">
        <v>8155</v>
      </c>
      <c r="B480" s="1">
        <v>46027</v>
      </c>
      <c r="C480" s="2">
        <v>0.26021990740740741</v>
      </c>
      <c r="D480">
        <v>1165</v>
      </c>
      <c r="E480">
        <v>208</v>
      </c>
      <c r="F480">
        <v>536</v>
      </c>
      <c r="G480">
        <v>312</v>
      </c>
      <c r="H480">
        <v>1</v>
      </c>
      <c r="I480">
        <v>259</v>
      </c>
      <c r="J480">
        <v>0</v>
      </c>
      <c r="K480">
        <v>12.95</v>
      </c>
      <c r="L480">
        <v>271.95</v>
      </c>
      <c r="M480" t="s">
        <v>20</v>
      </c>
      <c r="N480" t="s">
        <v>21</v>
      </c>
      <c r="O480">
        <v>49</v>
      </c>
      <c r="P480">
        <v>2</v>
      </c>
      <c r="Q480" t="s">
        <v>2178</v>
      </c>
      <c r="R480">
        <v>506</v>
      </c>
      <c r="S480" s="3">
        <v>0</v>
      </c>
      <c r="T480" s="6">
        <v>116.54999999999998</v>
      </c>
      <c r="U480" t="s">
        <v>6330</v>
      </c>
      <c r="V480">
        <v>2026</v>
      </c>
      <c r="W480" t="s">
        <v>6331</v>
      </c>
      <c r="X480" t="str">
        <f>_xlfn.XLOOKUP(Orders_C[[#This Row],[Product_ID]],Products_C[Product_ID],Products_C[Product_Name])</f>
        <v>Veg Burger</v>
      </c>
      <c r="Y480" t="str">
        <f>_xlfn.XLOOKUP(Orders_C[[#This Row],[Product_ID]],Products_C[Product_ID],Products_C[Category])</f>
        <v>Burger</v>
      </c>
      <c r="Z480" t="str">
        <f>_xlfn.XLOOKUP(Orders_C[[#This Row],[Store_ID]],Stores_c[Store_ID],Stores_c[City])</f>
        <v>Tracyview</v>
      </c>
      <c r="AA480" t="str">
        <f>_xlfn.XLOOKUP(Orders_C[[#This Row],[Customer_ID]],Customers_c[Customer_ID],Customers_c[Customer_Name])</f>
        <v>Denise Dunn</v>
      </c>
      <c r="AB480" s="6">
        <f>Orders_C[[#This Row],[Quantity]]*Orders_C[[#This Row],[Unit_Price]]*(1-Orders_C[[#This Row],[Discount %]])+Orders_C[[#This Row],[Tax]]</f>
        <v>271.95</v>
      </c>
      <c r="AC480" s="9">
        <f>(Orders_C[[#This Row],[Unit_Price]]*Orders_C[[#This Row],[Quantity]])-Orders_C[[#This Row],[Discount]]+Orders_C[[#This Row],[Tax]]</f>
        <v>271.95</v>
      </c>
      <c r="AD480" t="str">
        <f>IF(COUNTIF(Orders_C[[#All],[Customer_ID]],Orders_C[[#This Row],[Customer_ID]])&gt;1,"Repeat","New")</f>
        <v>Repeat</v>
      </c>
      <c r="AE480" t="str" cm="1">
        <f t="array" ref="AE480">_xlfn.XLOOKUP(Orders_C[[#This Row],[Store_ID]],Stores_c[[#All],[Store_ID]],Stores_c[[#All],[City]])</f>
        <v>Tracyview</v>
      </c>
      <c r="AF480" t="str" cm="1">
        <f t="array" ref="AF480">_xlfn.XLOOKUP(Orders_C[[#This Row],[Store_ID]],Stores_c[[#All],[Store_ID]],Stores_c[[#All],[Manager_Name]])</f>
        <v>Jeremiah Lee</v>
      </c>
      <c r="AG480" t="str" cm="1">
        <f t="array" ref="AG480">_xlfn.XLOOKUP(Orders_C[[#This Row],[Store_ID]],Stores_c[[#All],[Store_ID]],Stores_c[[#All],[Store_Type]])</f>
        <v>Mall</v>
      </c>
    </row>
    <row r="481" spans="1:33" x14ac:dyDescent="0.25">
      <c r="A481">
        <v>6155</v>
      </c>
      <c r="B481" s="1">
        <v>45751</v>
      </c>
      <c r="C481" s="2">
        <v>0.89571759259259254</v>
      </c>
      <c r="D481">
        <v>1691</v>
      </c>
      <c r="E481">
        <v>224</v>
      </c>
      <c r="F481">
        <v>424</v>
      </c>
      <c r="G481">
        <v>327</v>
      </c>
      <c r="H481">
        <v>2</v>
      </c>
      <c r="I481">
        <v>155</v>
      </c>
      <c r="J481">
        <v>15</v>
      </c>
      <c r="K481">
        <v>7.75</v>
      </c>
      <c r="L481">
        <v>302.75</v>
      </c>
      <c r="M481" t="s">
        <v>18</v>
      </c>
      <c r="N481" t="s">
        <v>22</v>
      </c>
      <c r="O481">
        <v>54</v>
      </c>
      <c r="P481">
        <v>5</v>
      </c>
      <c r="Q481" t="s">
        <v>178</v>
      </c>
      <c r="R481">
        <v>508</v>
      </c>
      <c r="S481" s="3">
        <v>0.15</v>
      </c>
      <c r="T481" s="6">
        <v>116.75</v>
      </c>
      <c r="U481" t="s">
        <v>6337</v>
      </c>
      <c r="V481">
        <v>2025</v>
      </c>
      <c r="W481" t="s">
        <v>6331</v>
      </c>
      <c r="X481" t="str">
        <f>_xlfn.XLOOKUP(Orders_C[[#This Row],[Product_ID]],Products_C[Product_ID],Products_C[Product_Name])</f>
        <v>Wrap</v>
      </c>
      <c r="Y481" t="str">
        <f>_xlfn.XLOOKUP(Orders_C[[#This Row],[Product_ID]],Products_C[Product_ID],Products_C[Category])</f>
        <v>Chicken</v>
      </c>
      <c r="Z481" t="str">
        <f>_xlfn.XLOOKUP(Orders_C[[#This Row],[Store_ID]],Stores_c[Store_ID],Stores_c[City])</f>
        <v>Valdezton</v>
      </c>
      <c r="AA481" t="str">
        <f>_xlfn.XLOOKUP(Orders_C[[#This Row],[Customer_ID]],Customers_c[Customer_ID],Customers_c[Customer_Name])</f>
        <v>Corey Mcclure</v>
      </c>
      <c r="AB481" s="6">
        <f>Orders_C[[#This Row],[Quantity]]*Orders_C[[#This Row],[Unit_Price]]*(1-Orders_C[[#This Row],[Discount %]])+Orders_C[[#This Row],[Tax]]</f>
        <v>271.25</v>
      </c>
      <c r="AC481" s="9">
        <f>(Orders_C[[#This Row],[Unit_Price]]*Orders_C[[#This Row],[Quantity]])-Orders_C[[#This Row],[Discount]]+Orders_C[[#This Row],[Tax]]</f>
        <v>302.75</v>
      </c>
      <c r="AD481" t="str">
        <f>IF(COUNTIF(Orders_C[[#All],[Customer_ID]],Orders_C[[#This Row],[Customer_ID]])&gt;1,"Repeat","New")</f>
        <v>Repeat</v>
      </c>
      <c r="AE481" t="str" cm="1">
        <f t="array" ref="AE481">_xlfn.XLOOKUP(Orders_C[[#This Row],[Store_ID]],Stores_c[[#All],[Store_ID]],Stores_c[[#All],[City]])</f>
        <v>Valdezton</v>
      </c>
      <c r="AF481" t="str" cm="1">
        <f t="array" ref="AF481">_xlfn.XLOOKUP(Orders_C[[#This Row],[Store_ID]],Stores_c[[#All],[Store_ID]],Stores_c[[#All],[Manager_Name]])</f>
        <v>John Rodriguez</v>
      </c>
      <c r="AG481" t="str" cm="1">
        <f t="array" ref="AG481">_xlfn.XLOOKUP(Orders_C[[#This Row],[Store_ID]],Stores_c[[#All],[Store_ID]],Stores_c[[#All],[Store_Type]])</f>
        <v>Street</v>
      </c>
    </row>
    <row r="482" spans="1:33" x14ac:dyDescent="0.25">
      <c r="A482">
        <v>9570</v>
      </c>
      <c r="B482" s="1">
        <v>45772</v>
      </c>
      <c r="C482" s="2">
        <v>0.44468750000000001</v>
      </c>
      <c r="D482">
        <v>1690</v>
      </c>
      <c r="E482">
        <v>204</v>
      </c>
      <c r="F482">
        <v>478</v>
      </c>
      <c r="G482">
        <v>313</v>
      </c>
      <c r="H482">
        <v>2</v>
      </c>
      <c r="I482">
        <v>155</v>
      </c>
      <c r="J482">
        <v>15</v>
      </c>
      <c r="K482">
        <v>7.75</v>
      </c>
      <c r="L482">
        <v>302.75</v>
      </c>
      <c r="M482" t="s">
        <v>20</v>
      </c>
      <c r="N482" t="s">
        <v>22</v>
      </c>
      <c r="O482">
        <v>10</v>
      </c>
      <c r="P482">
        <v>4</v>
      </c>
      <c r="Q482" t="s">
        <v>3593</v>
      </c>
      <c r="R482">
        <v>501</v>
      </c>
      <c r="S482" s="3">
        <v>0.15</v>
      </c>
      <c r="T482" s="6">
        <v>116.75</v>
      </c>
      <c r="U482" t="s">
        <v>6337</v>
      </c>
      <c r="V482">
        <v>2025</v>
      </c>
      <c r="W482" t="s">
        <v>6333</v>
      </c>
      <c r="X482" t="str">
        <f>_xlfn.XLOOKUP(Orders_C[[#This Row],[Product_ID]],Products_C[Product_ID],Products_C[Product_Name])</f>
        <v>Rice Bowl</v>
      </c>
      <c r="Y482" t="str">
        <f>_xlfn.XLOOKUP(Orders_C[[#This Row],[Product_ID]],Products_C[Product_ID],Products_C[Category])</f>
        <v>Beverage</v>
      </c>
      <c r="Z482" t="str">
        <f>_xlfn.XLOOKUP(Orders_C[[#This Row],[Store_ID]],Stores_c[Store_ID],Stores_c[City])</f>
        <v>New Robertfurt</v>
      </c>
      <c r="AA482" t="str">
        <f>_xlfn.XLOOKUP(Orders_C[[#This Row],[Customer_ID]],Customers_c[Customer_ID],Customers_c[Customer_Name])</f>
        <v>Scott Soto</v>
      </c>
      <c r="AB482" s="6">
        <f>Orders_C[[#This Row],[Quantity]]*Orders_C[[#This Row],[Unit_Price]]*(1-Orders_C[[#This Row],[Discount %]])+Orders_C[[#This Row],[Tax]]</f>
        <v>271.25</v>
      </c>
      <c r="AC482" s="9">
        <f>(Orders_C[[#This Row],[Unit_Price]]*Orders_C[[#This Row],[Quantity]])-Orders_C[[#This Row],[Discount]]+Orders_C[[#This Row],[Tax]]</f>
        <v>302.75</v>
      </c>
      <c r="AD482" t="str">
        <f>IF(COUNTIF(Orders_C[[#All],[Customer_ID]],Orders_C[[#This Row],[Customer_ID]])&gt;1,"Repeat","New")</f>
        <v>Repeat</v>
      </c>
      <c r="AE482" t="str" cm="1">
        <f t="array" ref="AE482">_xlfn.XLOOKUP(Orders_C[[#This Row],[Store_ID]],Stores_c[[#All],[Store_ID]],Stores_c[[#All],[City]])</f>
        <v>New Robertfurt</v>
      </c>
      <c r="AF482" t="str" cm="1">
        <f t="array" ref="AF482">_xlfn.XLOOKUP(Orders_C[[#This Row],[Store_ID]],Stores_c[[#All],[Store_ID]],Stores_c[[#All],[Manager_Name]])</f>
        <v>Tiffany Gomez</v>
      </c>
      <c r="AG482" t="str" cm="1">
        <f t="array" ref="AG482">_xlfn.XLOOKUP(Orders_C[[#This Row],[Store_ID]],Stores_c[[#All],[Store_ID]],Stores_c[[#All],[Store_Type]])</f>
        <v>Street</v>
      </c>
    </row>
    <row r="483" spans="1:33" x14ac:dyDescent="0.25">
      <c r="A483">
        <v>9806</v>
      </c>
      <c r="B483" s="1">
        <v>45878</v>
      </c>
      <c r="C483" s="2">
        <v>0.12236111111111111</v>
      </c>
      <c r="D483">
        <v>1911</v>
      </c>
      <c r="E483">
        <v>205</v>
      </c>
      <c r="F483">
        <v>448</v>
      </c>
      <c r="G483">
        <v>317</v>
      </c>
      <c r="H483">
        <v>2</v>
      </c>
      <c r="I483">
        <v>155</v>
      </c>
      <c r="J483">
        <v>15</v>
      </c>
      <c r="K483">
        <v>7.75</v>
      </c>
      <c r="L483">
        <v>302.75</v>
      </c>
      <c r="M483" t="s">
        <v>19</v>
      </c>
      <c r="N483" t="s">
        <v>23</v>
      </c>
      <c r="O483">
        <v>13</v>
      </c>
      <c r="P483">
        <v>3</v>
      </c>
      <c r="Q483" t="s">
        <v>3829</v>
      </c>
      <c r="R483">
        <v>508</v>
      </c>
      <c r="S483" s="3">
        <v>0.15</v>
      </c>
      <c r="T483" s="6">
        <v>116.75</v>
      </c>
      <c r="U483" t="s">
        <v>6342</v>
      </c>
      <c r="V483">
        <v>2025</v>
      </c>
      <c r="W483" t="s">
        <v>6333</v>
      </c>
      <c r="X483" t="str">
        <f>_xlfn.XLOOKUP(Orders_C[[#This Row],[Product_ID]],Products_C[Product_ID],Products_C[Product_Name])</f>
        <v>Popcorn Chicken</v>
      </c>
      <c r="Y483" t="str">
        <f>_xlfn.XLOOKUP(Orders_C[[#This Row],[Product_ID]],Products_C[Product_ID],Products_C[Category])</f>
        <v>Dessert</v>
      </c>
      <c r="Z483" t="str">
        <f>_xlfn.XLOOKUP(Orders_C[[#This Row],[Store_ID]],Stores_c[Store_ID],Stores_c[City])</f>
        <v>Port Jacob</v>
      </c>
      <c r="AA483" t="str">
        <f>_xlfn.XLOOKUP(Orders_C[[#This Row],[Customer_ID]],Customers_c[Customer_ID],Customers_c[Customer_Name])</f>
        <v>Michael Blankenship</v>
      </c>
      <c r="AB483" s="6">
        <f>Orders_C[[#This Row],[Quantity]]*Orders_C[[#This Row],[Unit_Price]]*(1-Orders_C[[#This Row],[Discount %]])+Orders_C[[#This Row],[Tax]]</f>
        <v>271.25</v>
      </c>
      <c r="AC483" s="9">
        <f>(Orders_C[[#This Row],[Unit_Price]]*Orders_C[[#This Row],[Quantity]])-Orders_C[[#This Row],[Discount]]+Orders_C[[#This Row],[Tax]]</f>
        <v>302.75</v>
      </c>
      <c r="AD483" t="str">
        <f>IF(COUNTIF(Orders_C[[#All],[Customer_ID]],Orders_C[[#This Row],[Customer_ID]])&gt;1,"Repeat","New")</f>
        <v>Repeat</v>
      </c>
      <c r="AE483" t="str" cm="1">
        <f t="array" ref="AE483">_xlfn.XLOOKUP(Orders_C[[#This Row],[Store_ID]],Stores_c[[#All],[Store_ID]],Stores_c[[#All],[City]])</f>
        <v>Port Jacob</v>
      </c>
      <c r="AF483" t="str" cm="1">
        <f t="array" ref="AF483">_xlfn.XLOOKUP(Orders_C[[#This Row],[Store_ID]],Stores_c[[#All],[Store_ID]],Stores_c[[#All],[Manager_Name]])</f>
        <v>David Harris</v>
      </c>
      <c r="AG483" t="str" cm="1">
        <f t="array" ref="AG483">_xlfn.XLOOKUP(Orders_C[[#This Row],[Store_ID]],Stores_c[[#All],[Store_ID]],Stores_c[[#All],[Store_Type]])</f>
        <v>Mall</v>
      </c>
    </row>
    <row r="484" spans="1:33" x14ac:dyDescent="0.25">
      <c r="A484">
        <v>8665</v>
      </c>
      <c r="B484" s="1">
        <v>46030</v>
      </c>
      <c r="C484" s="2">
        <v>0.30608796296296298</v>
      </c>
      <c r="D484">
        <v>1928</v>
      </c>
      <c r="E484">
        <v>225</v>
      </c>
      <c r="F484">
        <v>428</v>
      </c>
      <c r="G484">
        <v>321</v>
      </c>
      <c r="H484">
        <v>1</v>
      </c>
      <c r="I484">
        <v>293</v>
      </c>
      <c r="J484">
        <v>15</v>
      </c>
      <c r="K484">
        <v>14.65</v>
      </c>
      <c r="L484">
        <v>292.64999999999998</v>
      </c>
      <c r="M484" t="s">
        <v>18</v>
      </c>
      <c r="N484" t="s">
        <v>23</v>
      </c>
      <c r="O484">
        <v>17</v>
      </c>
      <c r="P484">
        <v>3</v>
      </c>
      <c r="Q484" t="s">
        <v>2688</v>
      </c>
      <c r="R484">
        <v>510</v>
      </c>
      <c r="S484" s="3">
        <v>0.15</v>
      </c>
      <c r="T484" s="6">
        <v>116.85</v>
      </c>
      <c r="U484" t="s">
        <v>6330</v>
      </c>
      <c r="V484">
        <v>2026</v>
      </c>
      <c r="W484" t="s">
        <v>6333</v>
      </c>
      <c r="X484" t="str">
        <f>_xlfn.XLOOKUP(Orders_C[[#This Row],[Product_ID]],Products_C[Product_ID],Products_C[Product_Name])</f>
        <v>Cold Coffee</v>
      </c>
      <c r="Y484" t="str">
        <f>_xlfn.XLOOKUP(Orders_C[[#This Row],[Product_ID]],Products_C[Product_ID],Products_C[Category])</f>
        <v>Dessert</v>
      </c>
      <c r="Z484" t="str">
        <f>_xlfn.XLOOKUP(Orders_C[[#This Row],[Store_ID]],Stores_c[Store_ID],Stores_c[City])</f>
        <v>South Peter</v>
      </c>
      <c r="AA484" t="str">
        <f>_xlfn.XLOOKUP(Orders_C[[#This Row],[Customer_ID]],Customers_c[Customer_ID],Customers_c[Customer_Name])</f>
        <v>Anna Byrd</v>
      </c>
      <c r="AB484" s="6">
        <f>Orders_C[[#This Row],[Quantity]]*Orders_C[[#This Row],[Unit_Price]]*(1-Orders_C[[#This Row],[Discount %]])+Orders_C[[#This Row],[Tax]]</f>
        <v>263.7</v>
      </c>
      <c r="AC484" s="9">
        <f>(Orders_C[[#This Row],[Unit_Price]]*Orders_C[[#This Row],[Quantity]])-Orders_C[[#This Row],[Discount]]+Orders_C[[#This Row],[Tax]]</f>
        <v>292.64999999999998</v>
      </c>
      <c r="AD484" t="str">
        <f>IF(COUNTIF(Orders_C[[#All],[Customer_ID]],Orders_C[[#This Row],[Customer_ID]])&gt;1,"Repeat","New")</f>
        <v>Repeat</v>
      </c>
      <c r="AE484" t="str" cm="1">
        <f t="array" ref="AE484">_xlfn.XLOOKUP(Orders_C[[#This Row],[Store_ID]],Stores_c[[#All],[Store_ID]],Stores_c[[#All],[City]])</f>
        <v>South Peter</v>
      </c>
      <c r="AF484" t="str" cm="1">
        <f t="array" ref="AF484">_xlfn.XLOOKUP(Orders_C[[#This Row],[Store_ID]],Stores_c[[#All],[Store_ID]],Stores_c[[#All],[Manager_Name]])</f>
        <v>Gregory Lambert</v>
      </c>
      <c r="AG484" t="str" cm="1">
        <f t="array" ref="AG484">_xlfn.XLOOKUP(Orders_C[[#This Row],[Store_ID]],Stores_c[[#All],[Store_ID]],Stores_c[[#All],[Store_Type]])</f>
        <v>Street</v>
      </c>
    </row>
    <row r="485" spans="1:33" x14ac:dyDescent="0.25">
      <c r="A485">
        <v>9830</v>
      </c>
      <c r="B485" s="1">
        <v>45903</v>
      </c>
      <c r="C485" s="2">
        <v>0.99824074074074076</v>
      </c>
      <c r="D485">
        <v>1538</v>
      </c>
      <c r="E485">
        <v>222</v>
      </c>
      <c r="F485">
        <v>512</v>
      </c>
      <c r="G485">
        <v>331</v>
      </c>
      <c r="H485">
        <v>1</v>
      </c>
      <c r="I485">
        <v>282</v>
      </c>
      <c r="J485">
        <v>10</v>
      </c>
      <c r="K485">
        <v>14.1</v>
      </c>
      <c r="L485">
        <v>286.10000000000002</v>
      </c>
      <c r="M485" t="s">
        <v>20</v>
      </c>
      <c r="N485" t="s">
        <v>22</v>
      </c>
      <c r="O485">
        <v>13</v>
      </c>
      <c r="P485">
        <v>5</v>
      </c>
      <c r="Q485" t="s">
        <v>3853</v>
      </c>
      <c r="R485">
        <v>507</v>
      </c>
      <c r="S485" s="3">
        <v>0.1</v>
      </c>
      <c r="T485" s="6">
        <v>116.90000000000003</v>
      </c>
      <c r="U485" t="s">
        <v>6335</v>
      </c>
      <c r="V485">
        <v>2025</v>
      </c>
      <c r="W485" t="s">
        <v>6333</v>
      </c>
      <c r="X485" t="str">
        <f>_xlfn.XLOOKUP(Orders_C[[#This Row],[Product_ID]],Products_C[Product_ID],Products_C[Product_Name])</f>
        <v>Chicken Bucket</v>
      </c>
      <c r="Y485" t="str">
        <f>_xlfn.XLOOKUP(Orders_C[[#This Row],[Product_ID]],Products_C[Product_ID],Products_C[Category])</f>
        <v>Beverage</v>
      </c>
      <c r="Z485" t="str">
        <f>_xlfn.XLOOKUP(Orders_C[[#This Row],[Store_ID]],Stores_c[Store_ID],Stores_c[City])</f>
        <v>New Steven</v>
      </c>
      <c r="AA485" t="str">
        <f>_xlfn.XLOOKUP(Orders_C[[#This Row],[Customer_ID]],Customers_c[Customer_ID],Customers_c[Customer_Name])</f>
        <v>Makayla Bennett</v>
      </c>
      <c r="AB485" s="6">
        <f>Orders_C[[#This Row],[Quantity]]*Orders_C[[#This Row],[Unit_Price]]*(1-Orders_C[[#This Row],[Discount %]])+Orders_C[[#This Row],[Tax]]</f>
        <v>267.90000000000003</v>
      </c>
      <c r="AC485" s="9">
        <f>(Orders_C[[#This Row],[Unit_Price]]*Orders_C[[#This Row],[Quantity]])-Orders_C[[#This Row],[Discount]]+Orders_C[[#This Row],[Tax]]</f>
        <v>286.10000000000002</v>
      </c>
      <c r="AD485" t="str">
        <f>IF(COUNTIF(Orders_C[[#All],[Customer_ID]],Orders_C[[#This Row],[Customer_ID]])&gt;1,"Repeat","New")</f>
        <v>Repeat</v>
      </c>
      <c r="AE485" t="str" cm="1">
        <f t="array" ref="AE485">_xlfn.XLOOKUP(Orders_C[[#This Row],[Store_ID]],Stores_c[[#All],[Store_ID]],Stores_c[[#All],[City]])</f>
        <v>New Steven</v>
      </c>
      <c r="AF485" t="str" cm="1">
        <f t="array" ref="AF485">_xlfn.XLOOKUP(Orders_C[[#This Row],[Store_ID]],Stores_c[[#All],[Store_ID]],Stores_c[[#All],[Manager_Name]])</f>
        <v>Terri Martinez</v>
      </c>
      <c r="AG485" t="str" cm="1">
        <f t="array" ref="AG485">_xlfn.XLOOKUP(Orders_C[[#This Row],[Store_ID]],Stores_c[[#All],[Store_ID]],Stores_c[[#All],[Store_Type]])</f>
        <v>Drive-Thru</v>
      </c>
    </row>
    <row r="486" spans="1:33" x14ac:dyDescent="0.25">
      <c r="A486">
        <v>6166</v>
      </c>
      <c r="B486" s="1">
        <v>45803</v>
      </c>
      <c r="C486" s="2">
        <v>0.13797453703703705</v>
      </c>
      <c r="D486">
        <v>1253</v>
      </c>
      <c r="E486">
        <v>223</v>
      </c>
      <c r="F486">
        <v>477</v>
      </c>
      <c r="G486">
        <v>308</v>
      </c>
      <c r="H486">
        <v>1</v>
      </c>
      <c r="I486">
        <v>283</v>
      </c>
      <c r="J486">
        <v>10</v>
      </c>
      <c r="K486">
        <v>14.15</v>
      </c>
      <c r="L486">
        <v>287.14999999999998</v>
      </c>
      <c r="M486" t="s">
        <v>18</v>
      </c>
      <c r="N486" t="s">
        <v>21</v>
      </c>
      <c r="O486">
        <v>52</v>
      </c>
      <c r="P486">
        <v>3</v>
      </c>
      <c r="Q486" t="s">
        <v>189</v>
      </c>
      <c r="R486">
        <v>505</v>
      </c>
      <c r="S486" s="3">
        <v>0.1</v>
      </c>
      <c r="T486" s="6">
        <v>117.35</v>
      </c>
      <c r="U486" t="s">
        <v>6339</v>
      </c>
      <c r="V486">
        <v>2025</v>
      </c>
      <c r="W486" t="s">
        <v>6331</v>
      </c>
      <c r="X486" t="str">
        <f>_xlfn.XLOOKUP(Orders_C[[#This Row],[Product_ID]],Products_C[Product_ID],Products_C[Product_Name])</f>
        <v>Zinger Burger</v>
      </c>
      <c r="Y486" t="str">
        <f>_xlfn.XLOOKUP(Orders_C[[#This Row],[Product_ID]],Products_C[Product_ID],Products_C[Category])</f>
        <v>Beverage</v>
      </c>
      <c r="Z486" t="str">
        <f>_xlfn.XLOOKUP(Orders_C[[#This Row],[Store_ID]],Stores_c[Store_ID],Stores_c[City])</f>
        <v>Chambershaven</v>
      </c>
      <c r="AA486" t="str">
        <f>_xlfn.XLOOKUP(Orders_C[[#This Row],[Customer_ID]],Customers_c[Customer_ID],Customers_c[Customer_Name])</f>
        <v>Jessica Robertson</v>
      </c>
      <c r="AB486" s="6">
        <f>Orders_C[[#This Row],[Quantity]]*Orders_C[[#This Row],[Unit_Price]]*(1-Orders_C[[#This Row],[Discount %]])+Orders_C[[#This Row],[Tax]]</f>
        <v>268.85000000000002</v>
      </c>
      <c r="AC486" s="9">
        <f>(Orders_C[[#This Row],[Unit_Price]]*Orders_C[[#This Row],[Quantity]])-Orders_C[[#This Row],[Discount]]+Orders_C[[#This Row],[Tax]]</f>
        <v>287.14999999999998</v>
      </c>
      <c r="AD486" t="str">
        <f>IF(COUNTIF(Orders_C[[#All],[Customer_ID]],Orders_C[[#This Row],[Customer_ID]])&gt;1,"Repeat","New")</f>
        <v>Repeat</v>
      </c>
      <c r="AE486" t="str" cm="1">
        <f t="array" ref="AE486">_xlfn.XLOOKUP(Orders_C[[#This Row],[Store_ID]],Stores_c[[#All],[Store_ID]],Stores_c[[#All],[City]])</f>
        <v>Chambershaven</v>
      </c>
      <c r="AF486" t="str" cm="1">
        <f t="array" ref="AF486">_xlfn.XLOOKUP(Orders_C[[#This Row],[Store_ID]],Stores_c[[#All],[Store_ID]],Stores_c[[#All],[Manager_Name]])</f>
        <v>Virginia Webster</v>
      </c>
      <c r="AG486" t="str" cm="1">
        <f t="array" ref="AG486">_xlfn.XLOOKUP(Orders_C[[#This Row],[Store_ID]],Stores_c[[#All],[Store_ID]],Stores_c[[#All],[Store_Type]])</f>
        <v>Street</v>
      </c>
    </row>
    <row r="487" spans="1:33" x14ac:dyDescent="0.25">
      <c r="A487">
        <v>7072</v>
      </c>
      <c r="B487" s="1">
        <v>45724</v>
      </c>
      <c r="C487" s="2">
        <v>0.42929398148148146</v>
      </c>
      <c r="D487">
        <v>1196</v>
      </c>
      <c r="E487">
        <v>211</v>
      </c>
      <c r="F487">
        <v>466</v>
      </c>
      <c r="G487">
        <v>332</v>
      </c>
      <c r="H487">
        <v>1</v>
      </c>
      <c r="I487">
        <v>283</v>
      </c>
      <c r="J487">
        <v>10</v>
      </c>
      <c r="K487">
        <v>14.15</v>
      </c>
      <c r="L487">
        <v>287.14999999999998</v>
      </c>
      <c r="M487" t="s">
        <v>19</v>
      </c>
      <c r="N487" t="s">
        <v>22</v>
      </c>
      <c r="O487">
        <v>57</v>
      </c>
      <c r="P487">
        <v>1</v>
      </c>
      <c r="Q487" t="s">
        <v>1095</v>
      </c>
      <c r="R487">
        <v>503</v>
      </c>
      <c r="S487" s="3">
        <v>0.1</v>
      </c>
      <c r="T487" s="6">
        <v>117.35</v>
      </c>
      <c r="U487" t="s">
        <v>6334</v>
      </c>
      <c r="V487">
        <v>2025</v>
      </c>
      <c r="W487" t="s">
        <v>6331</v>
      </c>
      <c r="X487" t="str">
        <f>_xlfn.XLOOKUP(Orders_C[[#This Row],[Product_ID]],Products_C[Product_ID],Products_C[Product_Name])</f>
        <v>Zinger Burger</v>
      </c>
      <c r="Y487" t="str">
        <f>_xlfn.XLOOKUP(Orders_C[[#This Row],[Product_ID]],Products_C[Product_ID],Products_C[Category])</f>
        <v>Beverage</v>
      </c>
      <c r="Z487" t="str">
        <f>_xlfn.XLOOKUP(Orders_C[[#This Row],[Store_ID]],Stores_c[Store_ID],Stores_c[City])</f>
        <v>North Robertstad</v>
      </c>
      <c r="AA487" t="str">
        <f>_xlfn.XLOOKUP(Orders_C[[#This Row],[Customer_ID]],Customers_c[Customer_ID],Customers_c[Customer_Name])</f>
        <v>Sean Sweeney</v>
      </c>
      <c r="AB487" s="6">
        <f>Orders_C[[#This Row],[Quantity]]*Orders_C[[#This Row],[Unit_Price]]*(1-Orders_C[[#This Row],[Discount %]])+Orders_C[[#This Row],[Tax]]</f>
        <v>268.85000000000002</v>
      </c>
      <c r="AC487" s="9">
        <f>(Orders_C[[#This Row],[Unit_Price]]*Orders_C[[#This Row],[Quantity]])-Orders_C[[#This Row],[Discount]]+Orders_C[[#This Row],[Tax]]</f>
        <v>287.14999999999998</v>
      </c>
      <c r="AD487" t="str">
        <f>IF(COUNTIF(Orders_C[[#All],[Customer_ID]],Orders_C[[#This Row],[Customer_ID]])&gt;1,"Repeat","New")</f>
        <v>Repeat</v>
      </c>
      <c r="AE487" t="str" cm="1">
        <f t="array" ref="AE487">_xlfn.XLOOKUP(Orders_C[[#This Row],[Store_ID]],Stores_c[[#All],[Store_ID]],Stores_c[[#All],[City]])</f>
        <v>North Robertstad</v>
      </c>
      <c r="AF487" t="str" cm="1">
        <f t="array" ref="AF487">_xlfn.XLOOKUP(Orders_C[[#This Row],[Store_ID]],Stores_c[[#All],[Store_ID]],Stores_c[[#All],[Manager_Name]])</f>
        <v>Mary Lewis</v>
      </c>
      <c r="AG487" t="str" cm="1">
        <f t="array" ref="AG487">_xlfn.XLOOKUP(Orders_C[[#This Row],[Store_ID]],Stores_c[[#All],[Store_ID]],Stores_c[[#All],[Store_Type]])</f>
        <v>Street</v>
      </c>
    </row>
    <row r="488" spans="1:33" x14ac:dyDescent="0.25">
      <c r="A488">
        <v>6875</v>
      </c>
      <c r="B488" s="1">
        <v>45979</v>
      </c>
      <c r="C488" s="2">
        <v>0.89825231481481482</v>
      </c>
      <c r="D488">
        <v>1334</v>
      </c>
      <c r="E488">
        <v>202</v>
      </c>
      <c r="F488">
        <v>475</v>
      </c>
      <c r="G488">
        <v>306</v>
      </c>
      <c r="H488">
        <v>1</v>
      </c>
      <c r="I488">
        <v>272</v>
      </c>
      <c r="J488">
        <v>5</v>
      </c>
      <c r="K488">
        <v>13.6</v>
      </c>
      <c r="L488">
        <v>280.60000000000002</v>
      </c>
      <c r="M488" t="s">
        <v>18</v>
      </c>
      <c r="N488" t="s">
        <v>23</v>
      </c>
      <c r="O488">
        <v>17</v>
      </c>
      <c r="P488">
        <v>3</v>
      </c>
      <c r="Q488" t="s">
        <v>898</v>
      </c>
      <c r="R488">
        <v>510</v>
      </c>
      <c r="S488" s="3">
        <v>0.05</v>
      </c>
      <c r="T488" s="6">
        <v>117.40000000000003</v>
      </c>
      <c r="U488" t="s">
        <v>6336</v>
      </c>
      <c r="V488">
        <v>2025</v>
      </c>
      <c r="W488" t="s">
        <v>6333</v>
      </c>
      <c r="X488" t="str">
        <f>_xlfn.XLOOKUP(Orders_C[[#This Row],[Product_ID]],Products_C[Product_ID],Products_C[Product_Name])</f>
        <v>Veg Burger</v>
      </c>
      <c r="Y488" t="str">
        <f>_xlfn.XLOOKUP(Orders_C[[#This Row],[Product_ID]],Products_C[Product_ID],Products_C[Category])</f>
        <v>Burger</v>
      </c>
      <c r="Z488" t="str">
        <f>_xlfn.XLOOKUP(Orders_C[[#This Row],[Store_ID]],Stores_c[Store_ID],Stores_c[City])</f>
        <v>Rebekahside</v>
      </c>
      <c r="AA488" t="str">
        <f>_xlfn.XLOOKUP(Orders_C[[#This Row],[Customer_ID]],Customers_c[Customer_ID],Customers_c[Customer_Name])</f>
        <v>Barbara Powers</v>
      </c>
      <c r="AB488" s="6">
        <f>Orders_C[[#This Row],[Quantity]]*Orders_C[[#This Row],[Unit_Price]]*(1-Orders_C[[#This Row],[Discount %]])+Orders_C[[#This Row],[Tax]]</f>
        <v>272</v>
      </c>
      <c r="AC488" s="9">
        <f>(Orders_C[[#This Row],[Unit_Price]]*Orders_C[[#This Row],[Quantity]])-Orders_C[[#This Row],[Discount]]+Orders_C[[#This Row],[Tax]]</f>
        <v>280.60000000000002</v>
      </c>
      <c r="AD488" t="str">
        <f>IF(COUNTIF(Orders_C[[#All],[Customer_ID]],Orders_C[[#This Row],[Customer_ID]])&gt;1,"Repeat","New")</f>
        <v>Repeat</v>
      </c>
      <c r="AE488" t="str" cm="1">
        <f t="array" ref="AE488">_xlfn.XLOOKUP(Orders_C[[#This Row],[Store_ID]],Stores_c[[#All],[Store_ID]],Stores_c[[#All],[City]])</f>
        <v>Rebekahside</v>
      </c>
      <c r="AF488" t="str" cm="1">
        <f t="array" ref="AF488">_xlfn.XLOOKUP(Orders_C[[#This Row],[Store_ID]],Stores_c[[#All],[Store_ID]],Stores_c[[#All],[Manager_Name]])</f>
        <v>Mark Ray</v>
      </c>
      <c r="AG488" t="str" cm="1">
        <f t="array" ref="AG488">_xlfn.XLOOKUP(Orders_C[[#This Row],[Store_ID]],Stores_c[[#All],[Store_ID]],Stores_c[[#All],[Store_Type]])</f>
        <v>Drive-Thru</v>
      </c>
    </row>
    <row r="489" spans="1:33" x14ac:dyDescent="0.25">
      <c r="A489">
        <v>7692</v>
      </c>
      <c r="B489" s="1">
        <v>46016</v>
      </c>
      <c r="C489" s="2">
        <v>0.55431712962962965</v>
      </c>
      <c r="D489">
        <v>1904</v>
      </c>
      <c r="E489">
        <v>201</v>
      </c>
      <c r="F489">
        <v>513</v>
      </c>
      <c r="G489">
        <v>323</v>
      </c>
      <c r="H489">
        <v>1</v>
      </c>
      <c r="I489">
        <v>261</v>
      </c>
      <c r="J489">
        <v>0</v>
      </c>
      <c r="K489">
        <v>13.05</v>
      </c>
      <c r="L489">
        <v>274.05</v>
      </c>
      <c r="M489" t="s">
        <v>20</v>
      </c>
      <c r="N489" t="s">
        <v>23</v>
      </c>
      <c r="O489">
        <v>26</v>
      </c>
      <c r="P489">
        <v>4</v>
      </c>
      <c r="Q489" t="s">
        <v>1715</v>
      </c>
      <c r="R489">
        <v>503</v>
      </c>
      <c r="S489" s="3">
        <v>0</v>
      </c>
      <c r="T489" s="6">
        <v>117.45000000000002</v>
      </c>
      <c r="U489" t="s">
        <v>6328</v>
      </c>
      <c r="V489">
        <v>2025</v>
      </c>
      <c r="W489" t="s">
        <v>6329</v>
      </c>
      <c r="X489" t="str">
        <f>_xlfn.XLOOKUP(Orders_C[[#This Row],[Product_ID]],Products_C[Product_ID],Products_C[Product_Name])</f>
        <v>Rice Bowl</v>
      </c>
      <c r="Y489" t="str">
        <f>_xlfn.XLOOKUP(Orders_C[[#This Row],[Product_ID]],Products_C[Product_ID],Products_C[Category])</f>
        <v>Beverage</v>
      </c>
      <c r="Z489" t="str">
        <f>_xlfn.XLOOKUP(Orders_C[[#This Row],[Store_ID]],Stores_c[Store_ID],Stores_c[City])</f>
        <v>Lake Nicholasburgh</v>
      </c>
      <c r="AA489" t="str">
        <f>_xlfn.XLOOKUP(Orders_C[[#This Row],[Customer_ID]],Customers_c[Customer_ID],Customers_c[Customer_Name])</f>
        <v>Kayla Miranda</v>
      </c>
      <c r="AB489" s="6">
        <f>Orders_C[[#This Row],[Quantity]]*Orders_C[[#This Row],[Unit_Price]]*(1-Orders_C[[#This Row],[Discount %]])+Orders_C[[#This Row],[Tax]]</f>
        <v>274.05</v>
      </c>
      <c r="AC489" s="9">
        <f>(Orders_C[[#This Row],[Unit_Price]]*Orders_C[[#This Row],[Quantity]])-Orders_C[[#This Row],[Discount]]+Orders_C[[#This Row],[Tax]]</f>
        <v>274.05</v>
      </c>
      <c r="AD489" t="str">
        <f>IF(COUNTIF(Orders_C[[#All],[Customer_ID]],Orders_C[[#This Row],[Customer_ID]])&gt;1,"Repeat","New")</f>
        <v>Repeat</v>
      </c>
      <c r="AE489" t="str" cm="1">
        <f t="array" ref="AE489">_xlfn.XLOOKUP(Orders_C[[#This Row],[Store_ID]],Stores_c[[#All],[Store_ID]],Stores_c[[#All],[City]])</f>
        <v>Lake Nicholasburgh</v>
      </c>
      <c r="AF489" t="str" cm="1">
        <f t="array" ref="AF489">_xlfn.XLOOKUP(Orders_C[[#This Row],[Store_ID]],Stores_c[[#All],[Store_ID]],Stores_c[[#All],[Manager_Name]])</f>
        <v>Maurice Garcia</v>
      </c>
      <c r="AG489" t="str" cm="1">
        <f t="array" ref="AG489">_xlfn.XLOOKUP(Orders_C[[#This Row],[Store_ID]],Stores_c[[#All],[Store_ID]],Stores_c[[#All],[Store_Type]])</f>
        <v>Mall</v>
      </c>
    </row>
    <row r="490" spans="1:33" x14ac:dyDescent="0.25">
      <c r="A490">
        <v>8067</v>
      </c>
      <c r="B490" s="1">
        <v>45727</v>
      </c>
      <c r="C490" s="2">
        <v>6.4456018518518524E-2</v>
      </c>
      <c r="D490">
        <v>1956</v>
      </c>
      <c r="E490">
        <v>206</v>
      </c>
      <c r="F490">
        <v>450</v>
      </c>
      <c r="G490">
        <v>320</v>
      </c>
      <c r="H490">
        <v>1</v>
      </c>
      <c r="I490">
        <v>261</v>
      </c>
      <c r="J490">
        <v>0</v>
      </c>
      <c r="K490">
        <v>13.05</v>
      </c>
      <c r="L490">
        <v>274.05</v>
      </c>
      <c r="M490" t="s">
        <v>19</v>
      </c>
      <c r="N490" t="s">
        <v>21</v>
      </c>
      <c r="O490">
        <v>42</v>
      </c>
      <c r="P490">
        <v>4</v>
      </c>
      <c r="Q490" t="s">
        <v>2090</v>
      </c>
      <c r="R490">
        <v>501</v>
      </c>
      <c r="S490" s="3">
        <v>0</v>
      </c>
      <c r="T490" s="6">
        <v>117.45000000000002</v>
      </c>
      <c r="U490" t="s">
        <v>6334</v>
      </c>
      <c r="V490">
        <v>2025</v>
      </c>
      <c r="W490" t="s">
        <v>6331</v>
      </c>
      <c r="X490" t="str">
        <f>_xlfn.XLOOKUP(Orders_C[[#This Row],[Product_ID]],Products_C[Product_ID],Products_C[Product_Name])</f>
        <v>Rice Bowl</v>
      </c>
      <c r="Y490" t="str">
        <f>_xlfn.XLOOKUP(Orders_C[[#This Row],[Product_ID]],Products_C[Product_ID],Products_C[Category])</f>
        <v>Beverage</v>
      </c>
      <c r="Z490" t="str">
        <f>_xlfn.XLOOKUP(Orders_C[[#This Row],[Store_ID]],Stores_c[Store_ID],Stores_c[City])</f>
        <v>West Matthew</v>
      </c>
      <c r="AA490" t="str">
        <f>_xlfn.XLOOKUP(Orders_C[[#This Row],[Customer_ID]],Customers_c[Customer_ID],Customers_c[Customer_Name])</f>
        <v>Dakota Reed</v>
      </c>
      <c r="AB490" s="6">
        <f>Orders_C[[#This Row],[Quantity]]*Orders_C[[#This Row],[Unit_Price]]*(1-Orders_C[[#This Row],[Discount %]])+Orders_C[[#This Row],[Tax]]</f>
        <v>274.05</v>
      </c>
      <c r="AC490" s="9">
        <f>(Orders_C[[#This Row],[Unit_Price]]*Orders_C[[#This Row],[Quantity]])-Orders_C[[#This Row],[Discount]]+Orders_C[[#This Row],[Tax]]</f>
        <v>274.05</v>
      </c>
      <c r="AD490" t="str">
        <f>IF(COUNTIF(Orders_C[[#All],[Customer_ID]],Orders_C[[#This Row],[Customer_ID]])&gt;1,"Repeat","New")</f>
        <v>Repeat</v>
      </c>
      <c r="AE490" t="str" cm="1">
        <f t="array" ref="AE490">_xlfn.XLOOKUP(Orders_C[[#This Row],[Store_ID]],Stores_c[[#All],[Store_ID]],Stores_c[[#All],[City]])</f>
        <v>West Matthew</v>
      </c>
      <c r="AF490" t="str" cm="1">
        <f t="array" ref="AF490">_xlfn.XLOOKUP(Orders_C[[#This Row],[Store_ID]],Stores_c[[#All],[Store_ID]],Stores_c[[#All],[Manager_Name]])</f>
        <v>Miguel Kidd</v>
      </c>
      <c r="AG490" t="str" cm="1">
        <f t="array" ref="AG490">_xlfn.XLOOKUP(Orders_C[[#This Row],[Store_ID]],Stores_c[[#All],[Store_ID]],Stores_c[[#All],[Store_Type]])</f>
        <v>Drive-Thru</v>
      </c>
    </row>
    <row r="491" spans="1:33" x14ac:dyDescent="0.25">
      <c r="A491">
        <v>7944</v>
      </c>
      <c r="B491" s="1">
        <v>46023</v>
      </c>
      <c r="C491" s="2">
        <v>0.84253472222222225</v>
      </c>
      <c r="D491">
        <v>1463</v>
      </c>
      <c r="E491">
        <v>206</v>
      </c>
      <c r="F491">
        <v>435</v>
      </c>
      <c r="G491">
        <v>313</v>
      </c>
      <c r="H491">
        <v>2</v>
      </c>
      <c r="I491">
        <v>150</v>
      </c>
      <c r="J491">
        <v>10</v>
      </c>
      <c r="K491">
        <v>7.5</v>
      </c>
      <c r="L491">
        <v>297.5</v>
      </c>
      <c r="M491" t="s">
        <v>18</v>
      </c>
      <c r="N491" t="s">
        <v>21</v>
      </c>
      <c r="O491">
        <v>34</v>
      </c>
      <c r="P491">
        <v>3</v>
      </c>
      <c r="Q491" t="s">
        <v>1967</v>
      </c>
      <c r="R491">
        <v>507</v>
      </c>
      <c r="S491" s="3">
        <v>0.1</v>
      </c>
      <c r="T491" s="6">
        <v>117.5</v>
      </c>
      <c r="U491" t="s">
        <v>6330</v>
      </c>
      <c r="V491">
        <v>2026</v>
      </c>
      <c r="W491" t="s">
        <v>6329</v>
      </c>
      <c r="X491" t="str">
        <f>_xlfn.XLOOKUP(Orders_C[[#This Row],[Product_ID]],Products_C[Product_ID],Products_C[Product_Name])</f>
        <v>Rice Bowl</v>
      </c>
      <c r="Y491" t="str">
        <f>_xlfn.XLOOKUP(Orders_C[[#This Row],[Product_ID]],Products_C[Product_ID],Products_C[Category])</f>
        <v>Beverage</v>
      </c>
      <c r="Z491" t="str">
        <f>_xlfn.XLOOKUP(Orders_C[[#This Row],[Store_ID]],Stores_c[Store_ID],Stores_c[City])</f>
        <v>West Matthew</v>
      </c>
      <c r="AA491" t="str">
        <f>_xlfn.XLOOKUP(Orders_C[[#This Row],[Customer_ID]],Customers_c[Customer_ID],Customers_c[Customer_Name])</f>
        <v>Olivia Mendoza</v>
      </c>
      <c r="AB491" s="6">
        <f>Orders_C[[#This Row],[Quantity]]*Orders_C[[#This Row],[Unit_Price]]*(1-Orders_C[[#This Row],[Discount %]])+Orders_C[[#This Row],[Tax]]</f>
        <v>277.5</v>
      </c>
      <c r="AC491" s="9">
        <f>(Orders_C[[#This Row],[Unit_Price]]*Orders_C[[#This Row],[Quantity]])-Orders_C[[#This Row],[Discount]]+Orders_C[[#This Row],[Tax]]</f>
        <v>297.5</v>
      </c>
      <c r="AD491" t="str">
        <f>IF(COUNTIF(Orders_C[[#All],[Customer_ID]],Orders_C[[#This Row],[Customer_ID]])&gt;1,"Repeat","New")</f>
        <v>Repeat</v>
      </c>
      <c r="AE491" t="str" cm="1">
        <f t="array" ref="AE491">_xlfn.XLOOKUP(Orders_C[[#This Row],[Store_ID]],Stores_c[[#All],[Store_ID]],Stores_c[[#All],[City]])</f>
        <v>West Matthew</v>
      </c>
      <c r="AF491" t="str" cm="1">
        <f t="array" ref="AF491">_xlfn.XLOOKUP(Orders_C[[#This Row],[Store_ID]],Stores_c[[#All],[Store_ID]],Stores_c[[#All],[Manager_Name]])</f>
        <v>Miguel Kidd</v>
      </c>
      <c r="AG491" t="str" cm="1">
        <f t="array" ref="AG491">_xlfn.XLOOKUP(Orders_C[[#This Row],[Store_ID]],Stores_c[[#All],[Store_ID]],Stores_c[[#All],[Store_Type]])</f>
        <v>Drive-Thru</v>
      </c>
    </row>
    <row r="492" spans="1:33" x14ac:dyDescent="0.25">
      <c r="A492">
        <v>9994</v>
      </c>
      <c r="B492" s="1">
        <v>45947</v>
      </c>
      <c r="C492" s="2">
        <v>0.99707175925925928</v>
      </c>
      <c r="D492">
        <v>1475</v>
      </c>
      <c r="E492">
        <v>224</v>
      </c>
      <c r="F492">
        <v>448</v>
      </c>
      <c r="G492">
        <v>326</v>
      </c>
      <c r="H492">
        <v>2</v>
      </c>
      <c r="I492">
        <v>150</v>
      </c>
      <c r="J492">
        <v>10</v>
      </c>
      <c r="K492">
        <v>7.5</v>
      </c>
      <c r="L492">
        <v>297.5</v>
      </c>
      <c r="M492" t="s">
        <v>20</v>
      </c>
      <c r="N492" t="s">
        <v>22</v>
      </c>
      <c r="O492">
        <v>30</v>
      </c>
      <c r="P492">
        <v>5</v>
      </c>
      <c r="Q492" t="s">
        <v>4017</v>
      </c>
      <c r="R492">
        <v>509</v>
      </c>
      <c r="S492" s="3">
        <v>0.1</v>
      </c>
      <c r="T492" s="6">
        <v>117.5</v>
      </c>
      <c r="U492" t="s">
        <v>6332</v>
      </c>
      <c r="V492">
        <v>2025</v>
      </c>
      <c r="W492" t="s">
        <v>6329</v>
      </c>
      <c r="X492" t="str">
        <f>_xlfn.XLOOKUP(Orders_C[[#This Row],[Product_ID]],Products_C[Product_ID],Products_C[Product_Name])</f>
        <v>Rice Bowl</v>
      </c>
      <c r="Y492" t="str">
        <f>_xlfn.XLOOKUP(Orders_C[[#This Row],[Product_ID]],Products_C[Product_ID],Products_C[Category])</f>
        <v>Burger</v>
      </c>
      <c r="Z492" t="str">
        <f>_xlfn.XLOOKUP(Orders_C[[#This Row],[Store_ID]],Stores_c[Store_ID],Stores_c[City])</f>
        <v>Valdezton</v>
      </c>
      <c r="AA492" t="str">
        <f>_xlfn.XLOOKUP(Orders_C[[#This Row],[Customer_ID]],Customers_c[Customer_ID],Customers_c[Customer_Name])</f>
        <v>Elizabeth Erickson</v>
      </c>
      <c r="AB492" s="6">
        <f>Orders_C[[#This Row],[Quantity]]*Orders_C[[#This Row],[Unit_Price]]*(1-Orders_C[[#This Row],[Discount %]])+Orders_C[[#This Row],[Tax]]</f>
        <v>277.5</v>
      </c>
      <c r="AC492" s="9">
        <f>(Orders_C[[#This Row],[Unit_Price]]*Orders_C[[#This Row],[Quantity]])-Orders_C[[#This Row],[Discount]]+Orders_C[[#This Row],[Tax]]</f>
        <v>297.5</v>
      </c>
      <c r="AD492" t="str">
        <f>IF(COUNTIF(Orders_C[[#All],[Customer_ID]],Orders_C[[#This Row],[Customer_ID]])&gt;1,"Repeat","New")</f>
        <v>Repeat</v>
      </c>
      <c r="AE492" t="str" cm="1">
        <f t="array" ref="AE492">_xlfn.XLOOKUP(Orders_C[[#This Row],[Store_ID]],Stores_c[[#All],[Store_ID]],Stores_c[[#All],[City]])</f>
        <v>Valdezton</v>
      </c>
      <c r="AF492" t="str" cm="1">
        <f t="array" ref="AF492">_xlfn.XLOOKUP(Orders_C[[#This Row],[Store_ID]],Stores_c[[#All],[Store_ID]],Stores_c[[#All],[Manager_Name]])</f>
        <v>John Rodriguez</v>
      </c>
      <c r="AG492" t="str" cm="1">
        <f t="array" ref="AG492">_xlfn.XLOOKUP(Orders_C[[#This Row],[Store_ID]],Stores_c[[#All],[Store_ID]],Stores_c[[#All],[Store_Type]])</f>
        <v>Street</v>
      </c>
    </row>
    <row r="493" spans="1:33" x14ac:dyDescent="0.25">
      <c r="A493">
        <v>8129</v>
      </c>
      <c r="B493" s="1">
        <v>45702</v>
      </c>
      <c r="C493" s="2">
        <v>0.29002314814814817</v>
      </c>
      <c r="D493">
        <v>1098</v>
      </c>
      <c r="E493">
        <v>213</v>
      </c>
      <c r="F493">
        <v>417</v>
      </c>
      <c r="G493">
        <v>324</v>
      </c>
      <c r="H493">
        <v>1</v>
      </c>
      <c r="I493">
        <v>295</v>
      </c>
      <c r="J493">
        <v>15</v>
      </c>
      <c r="K493">
        <v>14.75</v>
      </c>
      <c r="L493">
        <v>294.75</v>
      </c>
      <c r="M493" t="s">
        <v>20</v>
      </c>
      <c r="N493" t="s">
        <v>22</v>
      </c>
      <c r="O493">
        <v>50</v>
      </c>
      <c r="P493">
        <v>3</v>
      </c>
      <c r="Q493" t="s">
        <v>2152</v>
      </c>
      <c r="R493">
        <v>507</v>
      </c>
      <c r="S493" s="3">
        <v>0.15</v>
      </c>
      <c r="T493" s="6">
        <v>117.75</v>
      </c>
      <c r="U493" t="s">
        <v>6338</v>
      </c>
      <c r="V493">
        <v>2025</v>
      </c>
      <c r="W493" t="s">
        <v>6331</v>
      </c>
      <c r="X493" t="str">
        <f>_xlfn.XLOOKUP(Orders_C[[#This Row],[Product_ID]],Products_C[Product_ID],Products_C[Product_Name])</f>
        <v>Krushers</v>
      </c>
      <c r="Y493" t="str">
        <f>_xlfn.XLOOKUP(Orders_C[[#This Row],[Product_ID]],Products_C[Product_ID],Products_C[Category])</f>
        <v>Dessert</v>
      </c>
      <c r="Z493" t="str">
        <f>_xlfn.XLOOKUP(Orders_C[[#This Row],[Store_ID]],Stores_c[Store_ID],Stores_c[City])</f>
        <v>Lake Kristashire</v>
      </c>
      <c r="AA493" t="str">
        <f>_xlfn.XLOOKUP(Orders_C[[#This Row],[Customer_ID]],Customers_c[Customer_ID],Customers_c[Customer_Name])</f>
        <v>Cynthia Johnson</v>
      </c>
      <c r="AB493" s="6">
        <f>Orders_C[[#This Row],[Quantity]]*Orders_C[[#This Row],[Unit_Price]]*(1-Orders_C[[#This Row],[Discount %]])+Orders_C[[#This Row],[Tax]]</f>
        <v>265.5</v>
      </c>
      <c r="AC493" s="9">
        <f>(Orders_C[[#This Row],[Unit_Price]]*Orders_C[[#This Row],[Quantity]])-Orders_C[[#This Row],[Discount]]+Orders_C[[#This Row],[Tax]]</f>
        <v>294.75</v>
      </c>
      <c r="AD493" t="str">
        <f>IF(COUNTIF(Orders_C[[#All],[Customer_ID]],Orders_C[[#This Row],[Customer_ID]])&gt;1,"Repeat","New")</f>
        <v>Repeat</v>
      </c>
      <c r="AE493" t="str" cm="1">
        <f t="array" ref="AE493">_xlfn.XLOOKUP(Orders_C[[#This Row],[Store_ID]],Stores_c[[#All],[Store_ID]],Stores_c[[#All],[City]])</f>
        <v>Lake Kristashire</v>
      </c>
      <c r="AF493" t="str" cm="1">
        <f t="array" ref="AF493">_xlfn.XLOOKUP(Orders_C[[#This Row],[Store_ID]],Stores_c[[#All],[Store_ID]],Stores_c[[#All],[Manager_Name]])</f>
        <v>Andrea Daugherty</v>
      </c>
      <c r="AG493" t="str" cm="1">
        <f t="array" ref="AG493">_xlfn.XLOOKUP(Orders_C[[#This Row],[Store_ID]],Stores_c[[#All],[Store_ID]],Stores_c[[#All],[Store_Type]])</f>
        <v>Mall</v>
      </c>
    </row>
    <row r="494" spans="1:33" x14ac:dyDescent="0.25">
      <c r="A494">
        <v>10656</v>
      </c>
      <c r="B494" s="1">
        <v>45781</v>
      </c>
      <c r="C494" s="2">
        <v>0.95901620370370366</v>
      </c>
      <c r="D494">
        <v>1116</v>
      </c>
      <c r="E494">
        <v>213</v>
      </c>
      <c r="F494">
        <v>518</v>
      </c>
      <c r="G494">
        <v>330</v>
      </c>
      <c r="H494">
        <v>1</v>
      </c>
      <c r="I494">
        <v>284</v>
      </c>
      <c r="J494">
        <v>10</v>
      </c>
      <c r="K494">
        <v>14.2</v>
      </c>
      <c r="L494">
        <v>288.2</v>
      </c>
      <c r="M494" t="s">
        <v>18</v>
      </c>
      <c r="N494" t="s">
        <v>22</v>
      </c>
      <c r="O494">
        <v>39</v>
      </c>
      <c r="P494">
        <v>4</v>
      </c>
      <c r="Q494" t="s">
        <v>4679</v>
      </c>
      <c r="R494">
        <v>505</v>
      </c>
      <c r="S494" s="3">
        <v>0.1</v>
      </c>
      <c r="T494" s="6">
        <v>117.79999999999998</v>
      </c>
      <c r="U494" t="s">
        <v>6339</v>
      </c>
      <c r="V494">
        <v>2025</v>
      </c>
      <c r="W494" t="s">
        <v>6329</v>
      </c>
      <c r="X494" t="str">
        <f>_xlfn.XLOOKUP(Orders_C[[#This Row],[Product_ID]],Products_C[Product_ID],Products_C[Product_Name])</f>
        <v>Rice Bowl</v>
      </c>
      <c r="Y494" t="str">
        <f>_xlfn.XLOOKUP(Orders_C[[#This Row],[Product_ID]],Products_C[Product_ID],Products_C[Category])</f>
        <v>Beverage</v>
      </c>
      <c r="Z494" t="str">
        <f>_xlfn.XLOOKUP(Orders_C[[#This Row],[Store_ID]],Stores_c[Store_ID],Stores_c[City])</f>
        <v>Lake Kristashire</v>
      </c>
      <c r="AA494" t="str">
        <f>_xlfn.XLOOKUP(Orders_C[[#This Row],[Customer_ID]],Customers_c[Customer_ID],Customers_c[Customer_Name])</f>
        <v>Melissa Garrett</v>
      </c>
      <c r="AB494" s="6">
        <f>Orders_C[[#This Row],[Quantity]]*Orders_C[[#This Row],[Unit_Price]]*(1-Orders_C[[#This Row],[Discount %]])+Orders_C[[#This Row],[Tax]]</f>
        <v>269.8</v>
      </c>
      <c r="AC494" s="9">
        <f>(Orders_C[[#This Row],[Unit_Price]]*Orders_C[[#This Row],[Quantity]])-Orders_C[[#This Row],[Discount]]+Orders_C[[#This Row],[Tax]]</f>
        <v>288.2</v>
      </c>
      <c r="AD494" t="str">
        <f>IF(COUNTIF(Orders_C[[#All],[Customer_ID]],Orders_C[[#This Row],[Customer_ID]])&gt;1,"Repeat","New")</f>
        <v>Repeat</v>
      </c>
      <c r="AE494" t="str" cm="1">
        <f t="array" ref="AE494">_xlfn.XLOOKUP(Orders_C[[#This Row],[Store_ID]],Stores_c[[#All],[Store_ID]],Stores_c[[#All],[City]])</f>
        <v>Lake Kristashire</v>
      </c>
      <c r="AF494" t="str" cm="1">
        <f t="array" ref="AF494">_xlfn.XLOOKUP(Orders_C[[#This Row],[Store_ID]],Stores_c[[#All],[Store_ID]],Stores_c[[#All],[Manager_Name]])</f>
        <v>Andrea Daugherty</v>
      </c>
      <c r="AG494" t="str" cm="1">
        <f t="array" ref="AG494">_xlfn.XLOOKUP(Orders_C[[#This Row],[Store_ID]],Stores_c[[#All],[Store_ID]],Stores_c[[#All],[Store_Type]])</f>
        <v>Mall</v>
      </c>
    </row>
    <row r="495" spans="1:33" x14ac:dyDescent="0.25">
      <c r="A495">
        <v>7429</v>
      </c>
      <c r="B495" s="1">
        <v>45764</v>
      </c>
      <c r="C495" s="2">
        <v>0.33271990740740742</v>
      </c>
      <c r="D495">
        <v>1268</v>
      </c>
      <c r="E495">
        <v>212</v>
      </c>
      <c r="F495">
        <v>441</v>
      </c>
      <c r="G495">
        <v>310</v>
      </c>
      <c r="H495">
        <v>1</v>
      </c>
      <c r="I495">
        <v>285</v>
      </c>
      <c r="J495">
        <v>10</v>
      </c>
      <c r="K495">
        <v>14.25</v>
      </c>
      <c r="L495">
        <v>289.25</v>
      </c>
      <c r="M495" t="s">
        <v>20</v>
      </c>
      <c r="N495" t="s">
        <v>23</v>
      </c>
      <c r="O495">
        <v>38</v>
      </c>
      <c r="P495">
        <v>4</v>
      </c>
      <c r="Q495" t="s">
        <v>1452</v>
      </c>
      <c r="R495">
        <v>510</v>
      </c>
      <c r="S495" s="3">
        <v>0.1</v>
      </c>
      <c r="T495" s="6">
        <v>118.25</v>
      </c>
      <c r="U495" t="s">
        <v>6337</v>
      </c>
      <c r="V495">
        <v>2025</v>
      </c>
      <c r="W495" t="s">
        <v>6329</v>
      </c>
      <c r="X495" t="str">
        <f>_xlfn.XLOOKUP(Orders_C[[#This Row],[Product_ID]],Products_C[Product_ID],Products_C[Product_Name])</f>
        <v>Chicken Bucket</v>
      </c>
      <c r="Y495" t="str">
        <f>_xlfn.XLOOKUP(Orders_C[[#This Row],[Product_ID]],Products_C[Product_ID],Products_C[Category])</f>
        <v>Chicken</v>
      </c>
      <c r="Z495" t="str">
        <f>_xlfn.XLOOKUP(Orders_C[[#This Row],[Store_ID]],Stores_c[Store_ID],Stores_c[City])</f>
        <v>Andrewview</v>
      </c>
      <c r="AA495" t="str">
        <f>_xlfn.XLOOKUP(Orders_C[[#This Row],[Customer_ID]],Customers_c[Customer_ID],Customers_c[Customer_Name])</f>
        <v>Alec Lee</v>
      </c>
      <c r="AB495" s="6">
        <f>Orders_C[[#This Row],[Quantity]]*Orders_C[[#This Row],[Unit_Price]]*(1-Orders_C[[#This Row],[Discount %]])+Orders_C[[#This Row],[Tax]]</f>
        <v>270.75</v>
      </c>
      <c r="AC495" s="9">
        <f>(Orders_C[[#This Row],[Unit_Price]]*Orders_C[[#This Row],[Quantity]])-Orders_C[[#This Row],[Discount]]+Orders_C[[#This Row],[Tax]]</f>
        <v>289.25</v>
      </c>
      <c r="AD495" t="str">
        <f>IF(COUNTIF(Orders_C[[#All],[Customer_ID]],Orders_C[[#This Row],[Customer_ID]])&gt;1,"Repeat","New")</f>
        <v>Repeat</v>
      </c>
      <c r="AE495" t="str" cm="1">
        <f t="array" ref="AE495">_xlfn.XLOOKUP(Orders_C[[#This Row],[Store_ID]],Stores_c[[#All],[Store_ID]],Stores_c[[#All],[City]])</f>
        <v>Andrewview</v>
      </c>
      <c r="AF495" t="str" cm="1">
        <f t="array" ref="AF495">_xlfn.XLOOKUP(Orders_C[[#This Row],[Store_ID]],Stores_c[[#All],[Store_ID]],Stores_c[[#All],[Manager_Name]])</f>
        <v>Alice Sutton</v>
      </c>
      <c r="AG495" t="str" cm="1">
        <f t="array" ref="AG495">_xlfn.XLOOKUP(Orders_C[[#This Row],[Store_ID]],Stores_c[[#All],[Store_ID]],Stores_c[[#All],[Store_Type]])</f>
        <v>Mall</v>
      </c>
    </row>
    <row r="496" spans="1:33" x14ac:dyDescent="0.25">
      <c r="A496">
        <v>9825</v>
      </c>
      <c r="B496" s="1">
        <v>46044</v>
      </c>
      <c r="C496" s="2">
        <v>3.9108796296296294E-2</v>
      </c>
      <c r="D496">
        <v>1914</v>
      </c>
      <c r="E496">
        <v>215</v>
      </c>
      <c r="F496">
        <v>443</v>
      </c>
      <c r="G496">
        <v>334</v>
      </c>
      <c r="H496">
        <v>1</v>
      </c>
      <c r="I496">
        <v>285</v>
      </c>
      <c r="J496">
        <v>10</v>
      </c>
      <c r="K496">
        <v>14.25</v>
      </c>
      <c r="L496">
        <v>289.25</v>
      </c>
      <c r="M496" t="s">
        <v>20</v>
      </c>
      <c r="N496" t="s">
        <v>23</v>
      </c>
      <c r="O496">
        <v>36</v>
      </c>
      <c r="P496">
        <v>2</v>
      </c>
      <c r="Q496" t="s">
        <v>3848</v>
      </c>
      <c r="R496">
        <v>502</v>
      </c>
      <c r="S496" s="3">
        <v>0.1</v>
      </c>
      <c r="T496" s="6">
        <v>118.25</v>
      </c>
      <c r="U496" t="s">
        <v>6330</v>
      </c>
      <c r="V496">
        <v>2026</v>
      </c>
      <c r="W496" t="s">
        <v>6329</v>
      </c>
      <c r="X496" t="str">
        <f>_xlfn.XLOOKUP(Orders_C[[#This Row],[Product_ID]],Products_C[Product_ID],Products_C[Product_Name])</f>
        <v>Krushers</v>
      </c>
      <c r="Y496" t="str">
        <f>_xlfn.XLOOKUP(Orders_C[[#This Row],[Product_ID]],Products_C[Product_ID],Products_C[Category])</f>
        <v>Dessert</v>
      </c>
      <c r="Z496" t="str">
        <f>_xlfn.XLOOKUP(Orders_C[[#This Row],[Store_ID]],Stores_c[Store_ID],Stores_c[City])</f>
        <v>Sallyburgh</v>
      </c>
      <c r="AA496" t="str">
        <f>_xlfn.XLOOKUP(Orders_C[[#This Row],[Customer_ID]],Customers_c[Customer_ID],Customers_c[Customer_Name])</f>
        <v>Katrina Carney</v>
      </c>
      <c r="AB496" s="6">
        <f>Orders_C[[#This Row],[Quantity]]*Orders_C[[#This Row],[Unit_Price]]*(1-Orders_C[[#This Row],[Discount %]])+Orders_C[[#This Row],[Tax]]</f>
        <v>270.75</v>
      </c>
      <c r="AC496" s="9">
        <f>(Orders_C[[#This Row],[Unit_Price]]*Orders_C[[#This Row],[Quantity]])-Orders_C[[#This Row],[Discount]]+Orders_C[[#This Row],[Tax]]</f>
        <v>289.25</v>
      </c>
      <c r="AD496" t="str">
        <f>IF(COUNTIF(Orders_C[[#All],[Customer_ID]],Orders_C[[#This Row],[Customer_ID]])&gt;1,"Repeat","New")</f>
        <v>Repeat</v>
      </c>
      <c r="AE496" t="str" cm="1">
        <f t="array" ref="AE496">_xlfn.XLOOKUP(Orders_C[[#This Row],[Store_ID]],Stores_c[[#All],[Store_ID]],Stores_c[[#All],[City]])</f>
        <v>Sallyburgh</v>
      </c>
      <c r="AF496" t="str" cm="1">
        <f t="array" ref="AF496">_xlfn.XLOOKUP(Orders_C[[#This Row],[Store_ID]],Stores_c[[#All],[Store_ID]],Stores_c[[#All],[Manager_Name]])</f>
        <v>Benjamin Mccoy</v>
      </c>
      <c r="AG496" t="str" cm="1">
        <f t="array" ref="AG496">_xlfn.XLOOKUP(Orders_C[[#This Row],[Store_ID]],Stores_c[[#All],[Store_ID]],Stores_c[[#All],[Store_Type]])</f>
        <v>Drive-Thru</v>
      </c>
    </row>
    <row r="497" spans="1:33" x14ac:dyDescent="0.25">
      <c r="A497">
        <v>7209</v>
      </c>
      <c r="B497" s="1">
        <v>45805</v>
      </c>
      <c r="C497" s="2">
        <v>0.60594907407407406</v>
      </c>
      <c r="D497">
        <v>1939</v>
      </c>
      <c r="E497">
        <v>217</v>
      </c>
      <c r="F497">
        <v>543</v>
      </c>
      <c r="G497">
        <v>320</v>
      </c>
      <c r="H497">
        <v>1</v>
      </c>
      <c r="I497">
        <v>274</v>
      </c>
      <c r="J497">
        <v>5</v>
      </c>
      <c r="K497">
        <v>13.7</v>
      </c>
      <c r="L497">
        <v>282.7</v>
      </c>
      <c r="M497" t="s">
        <v>19</v>
      </c>
      <c r="N497" t="s">
        <v>21</v>
      </c>
      <c r="O497">
        <v>58</v>
      </c>
      <c r="P497">
        <v>2</v>
      </c>
      <c r="Q497" t="s">
        <v>1232</v>
      </c>
      <c r="R497">
        <v>503</v>
      </c>
      <c r="S497" s="3">
        <v>0.05</v>
      </c>
      <c r="T497" s="6">
        <v>118.29999999999998</v>
      </c>
      <c r="U497" t="s">
        <v>6339</v>
      </c>
      <c r="V497">
        <v>2025</v>
      </c>
      <c r="W497" t="s">
        <v>6331</v>
      </c>
      <c r="X497" t="str">
        <f>_xlfn.XLOOKUP(Orders_C[[#This Row],[Product_ID]],Products_C[Product_ID],Products_C[Product_Name])</f>
        <v>Rice Bowl</v>
      </c>
      <c r="Y497" t="str">
        <f>_xlfn.XLOOKUP(Orders_C[[#This Row],[Product_ID]],Products_C[Product_ID],Products_C[Category])</f>
        <v>Beverage</v>
      </c>
      <c r="Z497" t="str">
        <f>_xlfn.XLOOKUP(Orders_C[[#This Row],[Store_ID]],Stores_c[Store_ID],Stores_c[City])</f>
        <v>West Rebecca</v>
      </c>
      <c r="AA497" t="str">
        <f>_xlfn.XLOOKUP(Orders_C[[#This Row],[Customer_ID]],Customers_c[Customer_ID],Customers_c[Customer_Name])</f>
        <v>Austin Mckinney</v>
      </c>
      <c r="AB497" s="6">
        <f>Orders_C[[#This Row],[Quantity]]*Orders_C[[#This Row],[Unit_Price]]*(1-Orders_C[[#This Row],[Discount %]])+Orders_C[[#This Row],[Tax]]</f>
        <v>274</v>
      </c>
      <c r="AC497" s="9">
        <f>(Orders_C[[#This Row],[Unit_Price]]*Orders_C[[#This Row],[Quantity]])-Orders_C[[#This Row],[Discount]]+Orders_C[[#This Row],[Tax]]</f>
        <v>282.7</v>
      </c>
      <c r="AD497" t="str">
        <f>IF(COUNTIF(Orders_C[[#All],[Customer_ID]],Orders_C[[#This Row],[Customer_ID]])&gt;1,"Repeat","New")</f>
        <v>Repeat</v>
      </c>
      <c r="AE497" t="str" cm="1">
        <f t="array" ref="AE497">_xlfn.XLOOKUP(Orders_C[[#This Row],[Store_ID]],Stores_c[[#All],[Store_ID]],Stores_c[[#All],[City]])</f>
        <v>West Rebecca</v>
      </c>
      <c r="AF497" t="str" cm="1">
        <f t="array" ref="AF497">_xlfn.XLOOKUP(Orders_C[[#This Row],[Store_ID]],Stores_c[[#All],[Store_ID]],Stores_c[[#All],[Manager_Name]])</f>
        <v>Albert Smith</v>
      </c>
      <c r="AG497" t="str" cm="1">
        <f t="array" ref="AG497">_xlfn.XLOOKUP(Orders_C[[#This Row],[Store_ID]],Stores_c[[#All],[Store_ID]],Stores_c[[#All],[Store_Type]])</f>
        <v>Mall</v>
      </c>
    </row>
    <row r="498" spans="1:33" x14ac:dyDescent="0.25">
      <c r="A498">
        <v>6450</v>
      </c>
      <c r="B498" s="1">
        <v>45763</v>
      </c>
      <c r="C498" s="2">
        <v>0.45971064814814816</v>
      </c>
      <c r="D498">
        <v>1343</v>
      </c>
      <c r="E498">
        <v>205</v>
      </c>
      <c r="F498">
        <v>473</v>
      </c>
      <c r="G498">
        <v>332</v>
      </c>
      <c r="H498">
        <v>2</v>
      </c>
      <c r="I498">
        <v>151</v>
      </c>
      <c r="J498">
        <v>10</v>
      </c>
      <c r="K498">
        <v>7.5500000000000007</v>
      </c>
      <c r="L498">
        <v>299.55</v>
      </c>
      <c r="M498" t="s">
        <v>20</v>
      </c>
      <c r="N498" t="s">
        <v>21</v>
      </c>
      <c r="O498">
        <v>46</v>
      </c>
      <c r="P498">
        <v>2</v>
      </c>
      <c r="Q498" t="s">
        <v>473</v>
      </c>
      <c r="R498">
        <v>509</v>
      </c>
      <c r="S498" s="3">
        <v>0.1</v>
      </c>
      <c r="T498" s="6">
        <v>118.35000000000002</v>
      </c>
      <c r="U498" t="s">
        <v>6337</v>
      </c>
      <c r="V498">
        <v>2025</v>
      </c>
      <c r="W498" t="s">
        <v>6331</v>
      </c>
      <c r="X498" t="str">
        <f>_xlfn.XLOOKUP(Orders_C[[#This Row],[Product_ID]],Products_C[Product_ID],Products_C[Product_Name])</f>
        <v>Zinger Burger</v>
      </c>
      <c r="Y498" t="str">
        <f>_xlfn.XLOOKUP(Orders_C[[#This Row],[Product_ID]],Products_C[Product_ID],Products_C[Category])</f>
        <v>Beverage</v>
      </c>
      <c r="Z498" t="str">
        <f>_xlfn.XLOOKUP(Orders_C[[#This Row],[Store_ID]],Stores_c[Store_ID],Stores_c[City])</f>
        <v>Port Jacob</v>
      </c>
      <c r="AA498" t="str">
        <f>_xlfn.XLOOKUP(Orders_C[[#This Row],[Customer_ID]],Customers_c[Customer_ID],Customers_c[Customer_Name])</f>
        <v>Aaron Anderson</v>
      </c>
      <c r="AB498" s="6">
        <f>Orders_C[[#This Row],[Quantity]]*Orders_C[[#This Row],[Unit_Price]]*(1-Orders_C[[#This Row],[Discount %]])+Orders_C[[#This Row],[Tax]]</f>
        <v>279.35000000000002</v>
      </c>
      <c r="AC498" s="9">
        <f>(Orders_C[[#This Row],[Unit_Price]]*Orders_C[[#This Row],[Quantity]])-Orders_C[[#This Row],[Discount]]+Orders_C[[#This Row],[Tax]]</f>
        <v>299.55</v>
      </c>
      <c r="AD498" t="str">
        <f>IF(COUNTIF(Orders_C[[#All],[Customer_ID]],Orders_C[[#This Row],[Customer_ID]])&gt;1,"Repeat","New")</f>
        <v>Repeat</v>
      </c>
      <c r="AE498" t="str" cm="1">
        <f t="array" ref="AE498">_xlfn.XLOOKUP(Orders_C[[#This Row],[Store_ID]],Stores_c[[#All],[Store_ID]],Stores_c[[#All],[City]])</f>
        <v>Port Jacob</v>
      </c>
      <c r="AF498" t="str" cm="1">
        <f t="array" ref="AF498">_xlfn.XLOOKUP(Orders_C[[#This Row],[Store_ID]],Stores_c[[#All],[Store_ID]],Stores_c[[#All],[Manager_Name]])</f>
        <v>David Harris</v>
      </c>
      <c r="AG498" t="str" cm="1">
        <f t="array" ref="AG498">_xlfn.XLOOKUP(Orders_C[[#This Row],[Store_ID]],Stores_c[[#All],[Store_ID]],Stores_c[[#All],[Store_Type]])</f>
        <v>Mall</v>
      </c>
    </row>
    <row r="499" spans="1:33" x14ac:dyDescent="0.25">
      <c r="A499">
        <v>9501</v>
      </c>
      <c r="B499" s="1">
        <v>46064</v>
      </c>
      <c r="C499" s="2">
        <v>0.6694444444444444</v>
      </c>
      <c r="D499">
        <v>1133</v>
      </c>
      <c r="E499">
        <v>220</v>
      </c>
      <c r="F499">
        <v>520</v>
      </c>
      <c r="G499">
        <v>319</v>
      </c>
      <c r="H499">
        <v>2</v>
      </c>
      <c r="I499">
        <v>157</v>
      </c>
      <c r="J499">
        <v>15</v>
      </c>
      <c r="K499">
        <v>7.8500000000000014</v>
      </c>
      <c r="L499">
        <v>306.85000000000002</v>
      </c>
      <c r="M499" t="s">
        <v>20</v>
      </c>
      <c r="N499" t="s">
        <v>22</v>
      </c>
      <c r="O499">
        <v>33</v>
      </c>
      <c r="P499">
        <v>5</v>
      </c>
      <c r="Q499" t="s">
        <v>3524</v>
      </c>
      <c r="R499">
        <v>510</v>
      </c>
      <c r="S499" s="3">
        <v>0.15</v>
      </c>
      <c r="T499" s="6">
        <v>118.45000000000002</v>
      </c>
      <c r="U499" t="s">
        <v>6338</v>
      </c>
      <c r="V499">
        <v>2026</v>
      </c>
      <c r="W499" t="s">
        <v>6329</v>
      </c>
      <c r="X499" t="str">
        <f>_xlfn.XLOOKUP(Orders_C[[#This Row],[Product_ID]],Products_C[Product_ID],Products_C[Product_Name])</f>
        <v>Chocolate Lava Cake</v>
      </c>
      <c r="Y499" t="str">
        <f>_xlfn.XLOOKUP(Orders_C[[#This Row],[Product_ID]],Products_C[Product_ID],Products_C[Category])</f>
        <v>Beverage</v>
      </c>
      <c r="Z499" t="str">
        <f>_xlfn.XLOOKUP(Orders_C[[#This Row],[Store_ID]],Stores_c[Store_ID],Stores_c[City])</f>
        <v>Williamborough</v>
      </c>
      <c r="AA499" t="str">
        <f>_xlfn.XLOOKUP(Orders_C[[#This Row],[Customer_ID]],Customers_c[Customer_ID],Customers_c[Customer_Name])</f>
        <v>Jared Gomez</v>
      </c>
      <c r="AB499" s="6">
        <f>Orders_C[[#This Row],[Quantity]]*Orders_C[[#This Row],[Unit_Price]]*(1-Orders_C[[#This Row],[Discount %]])+Orders_C[[#This Row],[Tax]]</f>
        <v>274.75</v>
      </c>
      <c r="AC499" s="9">
        <f>(Orders_C[[#This Row],[Unit_Price]]*Orders_C[[#This Row],[Quantity]])-Orders_C[[#This Row],[Discount]]+Orders_C[[#This Row],[Tax]]</f>
        <v>306.85000000000002</v>
      </c>
      <c r="AD499" t="str">
        <f>IF(COUNTIF(Orders_C[[#All],[Customer_ID]],Orders_C[[#This Row],[Customer_ID]])&gt;1,"Repeat","New")</f>
        <v>Repeat</v>
      </c>
      <c r="AE499" t="str" cm="1">
        <f t="array" ref="AE499">_xlfn.XLOOKUP(Orders_C[[#This Row],[Store_ID]],Stores_c[[#All],[Store_ID]],Stores_c[[#All],[City]])</f>
        <v>Williamborough</v>
      </c>
      <c r="AF499" t="str" cm="1">
        <f t="array" ref="AF499">_xlfn.XLOOKUP(Orders_C[[#This Row],[Store_ID]],Stores_c[[#All],[Store_ID]],Stores_c[[#All],[Manager_Name]])</f>
        <v>Michael Mcbride</v>
      </c>
      <c r="AG499" t="str" cm="1">
        <f t="array" ref="AG499">_xlfn.XLOOKUP(Orders_C[[#This Row],[Store_ID]],Stores_c[[#All],[Store_ID]],Stores_c[[#All],[Store_Type]])</f>
        <v>Mall</v>
      </c>
    </row>
    <row r="500" spans="1:33" x14ac:dyDescent="0.25">
      <c r="A500">
        <v>10860</v>
      </c>
      <c r="B500" s="1">
        <v>45703</v>
      </c>
      <c r="C500" s="2">
        <v>0.13519675925925925</v>
      </c>
      <c r="D500">
        <v>1421</v>
      </c>
      <c r="E500">
        <v>219</v>
      </c>
      <c r="F500">
        <v>431</v>
      </c>
      <c r="G500">
        <v>332</v>
      </c>
      <c r="H500">
        <v>2</v>
      </c>
      <c r="I500">
        <v>157</v>
      </c>
      <c r="J500">
        <v>15</v>
      </c>
      <c r="K500">
        <v>7.8500000000000014</v>
      </c>
      <c r="L500">
        <v>306.85000000000002</v>
      </c>
      <c r="M500" t="s">
        <v>18</v>
      </c>
      <c r="N500" t="s">
        <v>21</v>
      </c>
      <c r="O500">
        <v>17</v>
      </c>
      <c r="P500">
        <v>5</v>
      </c>
      <c r="Q500" t="s">
        <v>4883</v>
      </c>
      <c r="R500">
        <v>507</v>
      </c>
      <c r="S500" s="3">
        <v>0.15</v>
      </c>
      <c r="T500" s="6">
        <v>118.45000000000002</v>
      </c>
      <c r="U500" t="s">
        <v>6338</v>
      </c>
      <c r="V500">
        <v>2025</v>
      </c>
      <c r="W500" t="s">
        <v>6333</v>
      </c>
      <c r="X500" t="str">
        <f>_xlfn.XLOOKUP(Orders_C[[#This Row],[Product_ID]],Products_C[Product_ID],Products_C[Product_Name])</f>
        <v>Zinger Burger</v>
      </c>
      <c r="Y500" t="str">
        <f>_xlfn.XLOOKUP(Orders_C[[#This Row],[Product_ID]],Products_C[Product_ID],Products_C[Category])</f>
        <v>Beverage</v>
      </c>
      <c r="Z500" t="str">
        <f>_xlfn.XLOOKUP(Orders_C[[#This Row],[Store_ID]],Stores_c[Store_ID],Stores_c[City])</f>
        <v>Lake David</v>
      </c>
      <c r="AA500" t="str">
        <f>_xlfn.XLOOKUP(Orders_C[[#This Row],[Customer_ID]],Customers_c[Customer_ID],Customers_c[Customer_Name])</f>
        <v>Bradley Beasley</v>
      </c>
      <c r="AB500" s="6">
        <f>Orders_C[[#This Row],[Quantity]]*Orders_C[[#This Row],[Unit_Price]]*(1-Orders_C[[#This Row],[Discount %]])+Orders_C[[#This Row],[Tax]]</f>
        <v>274.75</v>
      </c>
      <c r="AC500" s="9">
        <f>(Orders_C[[#This Row],[Unit_Price]]*Orders_C[[#This Row],[Quantity]])-Orders_C[[#This Row],[Discount]]+Orders_C[[#This Row],[Tax]]</f>
        <v>306.85000000000002</v>
      </c>
      <c r="AD500" t="str">
        <f>IF(COUNTIF(Orders_C[[#All],[Customer_ID]],Orders_C[[#This Row],[Customer_ID]])&gt;1,"Repeat","New")</f>
        <v>Repeat</v>
      </c>
      <c r="AE500" t="str" cm="1">
        <f t="array" ref="AE500">_xlfn.XLOOKUP(Orders_C[[#This Row],[Store_ID]],Stores_c[[#All],[Store_ID]],Stores_c[[#All],[City]])</f>
        <v>Lake David</v>
      </c>
      <c r="AF500" t="str" cm="1">
        <f t="array" ref="AF500">_xlfn.XLOOKUP(Orders_C[[#This Row],[Store_ID]],Stores_c[[#All],[Store_ID]],Stores_c[[#All],[Manager_Name]])</f>
        <v>Joshua Hines</v>
      </c>
      <c r="AG500" t="str" cm="1">
        <f t="array" ref="AG500">_xlfn.XLOOKUP(Orders_C[[#This Row],[Store_ID]],Stores_c[[#All],[Store_ID]],Stores_c[[#All],[Store_Type]])</f>
        <v>Street</v>
      </c>
    </row>
    <row r="501" spans="1:33" x14ac:dyDescent="0.25">
      <c r="A501">
        <v>7170</v>
      </c>
      <c r="B501" s="1">
        <v>45861</v>
      </c>
      <c r="C501" s="2">
        <v>8.0555555555555561E-2</v>
      </c>
      <c r="D501">
        <v>1190</v>
      </c>
      <c r="E501">
        <v>215</v>
      </c>
      <c r="F501">
        <v>469</v>
      </c>
      <c r="G501">
        <v>321</v>
      </c>
      <c r="H501">
        <v>1</v>
      </c>
      <c r="I501">
        <v>286</v>
      </c>
      <c r="J501">
        <v>10</v>
      </c>
      <c r="K501">
        <v>14.3</v>
      </c>
      <c r="L501">
        <v>290.3</v>
      </c>
      <c r="M501" t="s">
        <v>19</v>
      </c>
      <c r="N501" t="s">
        <v>22</v>
      </c>
      <c r="O501">
        <v>52</v>
      </c>
      <c r="P501">
        <v>1</v>
      </c>
      <c r="Q501" t="s">
        <v>1193</v>
      </c>
      <c r="R501">
        <v>507</v>
      </c>
      <c r="S501" s="3">
        <v>0.1</v>
      </c>
      <c r="T501" s="6">
        <v>118.70000000000002</v>
      </c>
      <c r="U501" t="s">
        <v>6341</v>
      </c>
      <c r="V501">
        <v>2025</v>
      </c>
      <c r="W501" t="s">
        <v>6331</v>
      </c>
      <c r="X501" t="str">
        <f>_xlfn.XLOOKUP(Orders_C[[#This Row],[Product_ID]],Products_C[Product_ID],Products_C[Product_Name])</f>
        <v>Cold Coffee</v>
      </c>
      <c r="Y501" t="str">
        <f>_xlfn.XLOOKUP(Orders_C[[#This Row],[Product_ID]],Products_C[Product_ID],Products_C[Category])</f>
        <v>Dessert</v>
      </c>
      <c r="Z501" t="str">
        <f>_xlfn.XLOOKUP(Orders_C[[#This Row],[Store_ID]],Stores_c[Store_ID],Stores_c[City])</f>
        <v>Sallyburgh</v>
      </c>
      <c r="AA501" t="str">
        <f>_xlfn.XLOOKUP(Orders_C[[#This Row],[Customer_ID]],Customers_c[Customer_ID],Customers_c[Customer_Name])</f>
        <v>Jacob Harvey</v>
      </c>
      <c r="AB501" s="6">
        <f>Orders_C[[#This Row],[Quantity]]*Orders_C[[#This Row],[Unit_Price]]*(1-Orders_C[[#This Row],[Discount %]])+Orders_C[[#This Row],[Tax]]</f>
        <v>271.70000000000005</v>
      </c>
      <c r="AC501" s="9">
        <f>(Orders_C[[#This Row],[Unit_Price]]*Orders_C[[#This Row],[Quantity]])-Orders_C[[#This Row],[Discount]]+Orders_C[[#This Row],[Tax]]</f>
        <v>290.3</v>
      </c>
      <c r="AD501" t="str">
        <f>IF(COUNTIF(Orders_C[[#All],[Customer_ID]],Orders_C[[#This Row],[Customer_ID]])&gt;1,"Repeat","New")</f>
        <v>Repeat</v>
      </c>
      <c r="AE501" t="str" cm="1">
        <f t="array" ref="AE501">_xlfn.XLOOKUP(Orders_C[[#This Row],[Store_ID]],Stores_c[[#All],[Store_ID]],Stores_c[[#All],[City]])</f>
        <v>Sallyburgh</v>
      </c>
      <c r="AF501" t="str" cm="1">
        <f t="array" ref="AF501">_xlfn.XLOOKUP(Orders_C[[#This Row],[Store_ID]],Stores_c[[#All],[Store_ID]],Stores_c[[#All],[Manager_Name]])</f>
        <v>Benjamin Mccoy</v>
      </c>
      <c r="AG501" t="str" cm="1">
        <f t="array" ref="AG501">_xlfn.XLOOKUP(Orders_C[[#This Row],[Store_ID]],Stores_c[[#All],[Store_ID]],Stores_c[[#All],[Store_Type]])</f>
        <v>Drive-Thru</v>
      </c>
    </row>
    <row r="502" spans="1:33" x14ac:dyDescent="0.25">
      <c r="A502">
        <v>7499</v>
      </c>
      <c r="B502" s="1">
        <v>45830</v>
      </c>
      <c r="C502" s="2">
        <v>0.45952546296296298</v>
      </c>
      <c r="D502">
        <v>1055</v>
      </c>
      <c r="E502">
        <v>213</v>
      </c>
      <c r="F502">
        <v>446</v>
      </c>
      <c r="G502">
        <v>328</v>
      </c>
      <c r="H502">
        <v>1</v>
      </c>
      <c r="I502">
        <v>286</v>
      </c>
      <c r="J502">
        <v>10</v>
      </c>
      <c r="K502">
        <v>14.3</v>
      </c>
      <c r="L502">
        <v>290.3</v>
      </c>
      <c r="M502" t="s">
        <v>20</v>
      </c>
      <c r="N502" t="s">
        <v>23</v>
      </c>
      <c r="O502">
        <v>23</v>
      </c>
      <c r="P502">
        <v>5</v>
      </c>
      <c r="Q502" t="s">
        <v>1522</v>
      </c>
      <c r="R502">
        <v>501</v>
      </c>
      <c r="S502" s="3">
        <v>0.1</v>
      </c>
      <c r="T502" s="6">
        <v>118.70000000000002</v>
      </c>
      <c r="U502" t="s">
        <v>6340</v>
      </c>
      <c r="V502">
        <v>2025</v>
      </c>
      <c r="W502" t="s">
        <v>6329</v>
      </c>
      <c r="X502" t="str">
        <f>_xlfn.XLOOKUP(Orders_C[[#This Row],[Product_ID]],Products_C[Product_ID],Products_C[Product_Name])</f>
        <v>Rice Bowl</v>
      </c>
      <c r="Y502" t="str">
        <f>_xlfn.XLOOKUP(Orders_C[[#This Row],[Product_ID]],Products_C[Product_ID],Products_C[Category])</f>
        <v>Burger</v>
      </c>
      <c r="Z502" t="str">
        <f>_xlfn.XLOOKUP(Orders_C[[#This Row],[Store_ID]],Stores_c[Store_ID],Stores_c[City])</f>
        <v>Lake Kristashire</v>
      </c>
      <c r="AA502" t="str">
        <f>_xlfn.XLOOKUP(Orders_C[[#This Row],[Customer_ID]],Customers_c[Customer_ID],Customers_c[Customer_Name])</f>
        <v>Mary Pennington</v>
      </c>
      <c r="AB502" s="6">
        <f>Orders_C[[#This Row],[Quantity]]*Orders_C[[#This Row],[Unit_Price]]*(1-Orders_C[[#This Row],[Discount %]])+Orders_C[[#This Row],[Tax]]</f>
        <v>271.70000000000005</v>
      </c>
      <c r="AC502" s="9">
        <f>(Orders_C[[#This Row],[Unit_Price]]*Orders_C[[#This Row],[Quantity]])-Orders_C[[#This Row],[Discount]]+Orders_C[[#This Row],[Tax]]</f>
        <v>290.3</v>
      </c>
      <c r="AD502" t="str">
        <f>IF(COUNTIF(Orders_C[[#All],[Customer_ID]],Orders_C[[#This Row],[Customer_ID]])&gt;1,"Repeat","New")</f>
        <v>Repeat</v>
      </c>
      <c r="AE502" t="str" cm="1">
        <f t="array" ref="AE502">_xlfn.XLOOKUP(Orders_C[[#This Row],[Store_ID]],Stores_c[[#All],[Store_ID]],Stores_c[[#All],[City]])</f>
        <v>Lake Kristashire</v>
      </c>
      <c r="AF502" t="str" cm="1">
        <f t="array" ref="AF502">_xlfn.XLOOKUP(Orders_C[[#This Row],[Store_ID]],Stores_c[[#All],[Store_ID]],Stores_c[[#All],[Manager_Name]])</f>
        <v>Andrea Daugherty</v>
      </c>
      <c r="AG502" t="str" cm="1">
        <f t="array" ref="AG502">_xlfn.XLOOKUP(Orders_C[[#This Row],[Store_ID]],Stores_c[[#All],[Store_ID]],Stores_c[[#All],[Store_Type]])</f>
        <v>Mall</v>
      </c>
    </row>
    <row r="503" spans="1:33" x14ac:dyDescent="0.25">
      <c r="A503">
        <v>7484</v>
      </c>
      <c r="B503" s="1">
        <v>45791</v>
      </c>
      <c r="C503" s="2">
        <v>0.73406249999999995</v>
      </c>
      <c r="D503">
        <v>1274</v>
      </c>
      <c r="E503">
        <v>204</v>
      </c>
      <c r="F503">
        <v>460</v>
      </c>
      <c r="G503">
        <v>325</v>
      </c>
      <c r="H503">
        <v>1</v>
      </c>
      <c r="I503">
        <v>298</v>
      </c>
      <c r="J503">
        <v>15</v>
      </c>
      <c r="K503">
        <v>14.9</v>
      </c>
      <c r="L503">
        <v>297.89999999999998</v>
      </c>
      <c r="M503" t="s">
        <v>19</v>
      </c>
      <c r="N503" t="s">
        <v>22</v>
      </c>
      <c r="O503">
        <v>50</v>
      </c>
      <c r="P503">
        <v>1</v>
      </c>
      <c r="Q503" t="s">
        <v>1507</v>
      </c>
      <c r="R503">
        <v>505</v>
      </c>
      <c r="S503" s="3">
        <v>0.15</v>
      </c>
      <c r="T503" s="6">
        <v>119.1</v>
      </c>
      <c r="U503" t="s">
        <v>6339</v>
      </c>
      <c r="V503">
        <v>2025</v>
      </c>
      <c r="W503" t="s">
        <v>6331</v>
      </c>
      <c r="X503" t="str">
        <f>_xlfn.XLOOKUP(Orders_C[[#This Row],[Product_ID]],Products_C[Product_ID],Products_C[Product_Name])</f>
        <v>Veg Burger</v>
      </c>
      <c r="Y503" t="str">
        <f>_xlfn.XLOOKUP(Orders_C[[#This Row],[Product_ID]],Products_C[Product_ID],Products_C[Category])</f>
        <v>Chicken</v>
      </c>
      <c r="Z503" t="str">
        <f>_xlfn.XLOOKUP(Orders_C[[#This Row],[Store_ID]],Stores_c[Store_ID],Stores_c[City])</f>
        <v>New Robertfurt</v>
      </c>
      <c r="AA503" t="str">
        <f>_xlfn.XLOOKUP(Orders_C[[#This Row],[Customer_ID]],Customers_c[Customer_ID],Customers_c[Customer_Name])</f>
        <v>Jason Gonzalez</v>
      </c>
      <c r="AB503" s="6">
        <f>Orders_C[[#This Row],[Quantity]]*Orders_C[[#This Row],[Unit_Price]]*(1-Orders_C[[#This Row],[Discount %]])+Orders_C[[#This Row],[Tax]]</f>
        <v>268.2</v>
      </c>
      <c r="AC503" s="9">
        <f>(Orders_C[[#This Row],[Unit_Price]]*Orders_C[[#This Row],[Quantity]])-Orders_C[[#This Row],[Discount]]+Orders_C[[#This Row],[Tax]]</f>
        <v>297.89999999999998</v>
      </c>
      <c r="AD503" t="str">
        <f>IF(COUNTIF(Orders_C[[#All],[Customer_ID]],Orders_C[[#This Row],[Customer_ID]])&gt;1,"Repeat","New")</f>
        <v>Repeat</v>
      </c>
      <c r="AE503" t="str" cm="1">
        <f t="array" ref="AE503">_xlfn.XLOOKUP(Orders_C[[#This Row],[Store_ID]],Stores_c[[#All],[Store_ID]],Stores_c[[#All],[City]])</f>
        <v>New Robertfurt</v>
      </c>
      <c r="AF503" t="str" cm="1">
        <f t="array" ref="AF503">_xlfn.XLOOKUP(Orders_C[[#This Row],[Store_ID]],Stores_c[[#All],[Store_ID]],Stores_c[[#All],[Manager_Name]])</f>
        <v>Tiffany Gomez</v>
      </c>
      <c r="AG503" t="str" cm="1">
        <f t="array" ref="AG503">_xlfn.XLOOKUP(Orders_C[[#This Row],[Store_ID]],Stores_c[[#All],[Store_ID]],Stores_c[[#All],[Store_Type]])</f>
        <v>Street</v>
      </c>
    </row>
    <row r="504" spans="1:33" x14ac:dyDescent="0.25">
      <c r="A504">
        <v>7819</v>
      </c>
      <c r="B504" s="1">
        <v>45968</v>
      </c>
      <c r="C504" s="2">
        <v>0.19870370370370372</v>
      </c>
      <c r="D504">
        <v>1102</v>
      </c>
      <c r="E504">
        <v>203</v>
      </c>
      <c r="F504">
        <v>511</v>
      </c>
      <c r="G504">
        <v>327</v>
      </c>
      <c r="H504">
        <v>1</v>
      </c>
      <c r="I504">
        <v>298</v>
      </c>
      <c r="J504">
        <v>15</v>
      </c>
      <c r="K504">
        <v>14.9</v>
      </c>
      <c r="L504">
        <v>297.89999999999998</v>
      </c>
      <c r="M504" t="s">
        <v>20</v>
      </c>
      <c r="N504" t="s">
        <v>21</v>
      </c>
      <c r="O504">
        <v>13</v>
      </c>
      <c r="P504">
        <v>4</v>
      </c>
      <c r="Q504" t="s">
        <v>1842</v>
      </c>
      <c r="R504">
        <v>507</v>
      </c>
      <c r="S504" s="3">
        <v>0.15</v>
      </c>
      <c r="T504" s="6">
        <v>119.1</v>
      </c>
      <c r="U504" t="s">
        <v>6336</v>
      </c>
      <c r="V504">
        <v>2025</v>
      </c>
      <c r="W504" t="s">
        <v>6333</v>
      </c>
      <c r="X504" t="str">
        <f>_xlfn.XLOOKUP(Orders_C[[#This Row],[Product_ID]],Products_C[Product_ID],Products_C[Product_Name])</f>
        <v>Wrap</v>
      </c>
      <c r="Y504" t="str">
        <f>_xlfn.XLOOKUP(Orders_C[[#This Row],[Product_ID]],Products_C[Product_ID],Products_C[Category])</f>
        <v>Chicken</v>
      </c>
      <c r="Z504" t="str">
        <f>_xlfn.XLOOKUP(Orders_C[[#This Row],[Store_ID]],Stores_c[Store_ID],Stores_c[City])</f>
        <v>Lake Williammouth</v>
      </c>
      <c r="AA504" t="str">
        <f>_xlfn.XLOOKUP(Orders_C[[#This Row],[Customer_ID]],Customers_c[Customer_ID],Customers_c[Customer_Name])</f>
        <v>Ryan Cameron</v>
      </c>
      <c r="AB504" s="6">
        <f>Orders_C[[#This Row],[Quantity]]*Orders_C[[#This Row],[Unit_Price]]*(1-Orders_C[[#This Row],[Discount %]])+Orders_C[[#This Row],[Tax]]</f>
        <v>268.2</v>
      </c>
      <c r="AC504" s="9">
        <f>(Orders_C[[#This Row],[Unit_Price]]*Orders_C[[#This Row],[Quantity]])-Orders_C[[#This Row],[Discount]]+Orders_C[[#This Row],[Tax]]</f>
        <v>297.89999999999998</v>
      </c>
      <c r="AD504" t="str">
        <f>IF(COUNTIF(Orders_C[[#All],[Customer_ID]],Orders_C[[#This Row],[Customer_ID]])&gt;1,"Repeat","New")</f>
        <v>Repeat</v>
      </c>
      <c r="AE504" t="str" cm="1">
        <f t="array" ref="AE504">_xlfn.XLOOKUP(Orders_C[[#This Row],[Store_ID]],Stores_c[[#All],[Store_ID]],Stores_c[[#All],[City]])</f>
        <v>Lake Williammouth</v>
      </c>
      <c r="AF504" t="str" cm="1">
        <f t="array" ref="AF504">_xlfn.XLOOKUP(Orders_C[[#This Row],[Store_ID]],Stores_c[[#All],[Store_ID]],Stores_c[[#All],[Manager_Name]])</f>
        <v>Stephanie Dominguez</v>
      </c>
      <c r="AG504" t="str" cm="1">
        <f t="array" ref="AG504">_xlfn.XLOOKUP(Orders_C[[#This Row],[Store_ID]],Stores_c[[#All],[Store_ID]],Stores_c[[#All],[Store_Type]])</f>
        <v>Drive-Thru</v>
      </c>
    </row>
    <row r="505" spans="1:33" x14ac:dyDescent="0.25">
      <c r="A505">
        <v>9258</v>
      </c>
      <c r="B505" s="1">
        <v>45959</v>
      </c>
      <c r="C505" s="2">
        <v>0.4649652777777778</v>
      </c>
      <c r="D505">
        <v>1107</v>
      </c>
      <c r="E505">
        <v>215</v>
      </c>
      <c r="F505">
        <v>419</v>
      </c>
      <c r="G505">
        <v>334</v>
      </c>
      <c r="H505">
        <v>1</v>
      </c>
      <c r="I505">
        <v>298</v>
      </c>
      <c r="J505">
        <v>15</v>
      </c>
      <c r="K505">
        <v>14.9</v>
      </c>
      <c r="L505">
        <v>297.89999999999998</v>
      </c>
      <c r="M505" t="s">
        <v>19</v>
      </c>
      <c r="N505" t="s">
        <v>21</v>
      </c>
      <c r="O505">
        <v>57</v>
      </c>
      <c r="P505">
        <v>1</v>
      </c>
      <c r="Q505" t="s">
        <v>3281</v>
      </c>
      <c r="R505">
        <v>506</v>
      </c>
      <c r="S505" s="3">
        <v>0.15</v>
      </c>
      <c r="T505" s="6">
        <v>119.1</v>
      </c>
      <c r="U505" t="s">
        <v>6332</v>
      </c>
      <c r="V505">
        <v>2025</v>
      </c>
      <c r="W505" t="s">
        <v>6331</v>
      </c>
      <c r="X505" t="str">
        <f>_xlfn.XLOOKUP(Orders_C[[#This Row],[Product_ID]],Products_C[Product_ID],Products_C[Product_Name])</f>
        <v>Krushers</v>
      </c>
      <c r="Y505" t="str">
        <f>_xlfn.XLOOKUP(Orders_C[[#This Row],[Product_ID]],Products_C[Product_ID],Products_C[Category])</f>
        <v>Dessert</v>
      </c>
      <c r="Z505" t="str">
        <f>_xlfn.XLOOKUP(Orders_C[[#This Row],[Store_ID]],Stores_c[Store_ID],Stores_c[City])</f>
        <v>Sallyburgh</v>
      </c>
      <c r="AA505" t="str">
        <f>_xlfn.XLOOKUP(Orders_C[[#This Row],[Customer_ID]],Customers_c[Customer_ID],Customers_c[Customer_Name])</f>
        <v>Kimberly Jenkins</v>
      </c>
      <c r="AB505" s="6">
        <f>Orders_C[[#This Row],[Quantity]]*Orders_C[[#This Row],[Unit_Price]]*(1-Orders_C[[#This Row],[Discount %]])+Orders_C[[#This Row],[Tax]]</f>
        <v>268.2</v>
      </c>
      <c r="AC505" s="9">
        <f>(Orders_C[[#This Row],[Unit_Price]]*Orders_C[[#This Row],[Quantity]])-Orders_C[[#This Row],[Discount]]+Orders_C[[#This Row],[Tax]]</f>
        <v>297.89999999999998</v>
      </c>
      <c r="AD505" t="str">
        <f>IF(COUNTIF(Orders_C[[#All],[Customer_ID]],Orders_C[[#This Row],[Customer_ID]])&gt;1,"Repeat","New")</f>
        <v>Repeat</v>
      </c>
      <c r="AE505" t="str" cm="1">
        <f t="array" ref="AE505">_xlfn.XLOOKUP(Orders_C[[#This Row],[Store_ID]],Stores_c[[#All],[Store_ID]],Stores_c[[#All],[City]])</f>
        <v>Sallyburgh</v>
      </c>
      <c r="AF505" t="str" cm="1">
        <f t="array" ref="AF505">_xlfn.XLOOKUP(Orders_C[[#This Row],[Store_ID]],Stores_c[[#All],[Store_ID]],Stores_c[[#All],[Manager_Name]])</f>
        <v>Benjamin Mccoy</v>
      </c>
      <c r="AG505" t="str" cm="1">
        <f t="array" ref="AG505">_xlfn.XLOOKUP(Orders_C[[#This Row],[Store_ID]],Stores_c[[#All],[Store_ID]],Stores_c[[#All],[Store_Type]])</f>
        <v>Drive-Thru</v>
      </c>
    </row>
    <row r="506" spans="1:33" x14ac:dyDescent="0.25">
      <c r="A506">
        <v>6681</v>
      </c>
      <c r="B506" s="1">
        <v>45886</v>
      </c>
      <c r="C506" s="2">
        <v>0.32709490740740743</v>
      </c>
      <c r="D506">
        <v>1924</v>
      </c>
      <c r="E506">
        <v>217</v>
      </c>
      <c r="F506">
        <v>543</v>
      </c>
      <c r="G506">
        <v>323</v>
      </c>
      <c r="H506">
        <v>1</v>
      </c>
      <c r="I506">
        <v>287</v>
      </c>
      <c r="J506">
        <v>10</v>
      </c>
      <c r="K506">
        <v>14.35</v>
      </c>
      <c r="L506">
        <v>291.35000000000002</v>
      </c>
      <c r="M506" t="s">
        <v>20</v>
      </c>
      <c r="N506" t="s">
        <v>22</v>
      </c>
      <c r="O506">
        <v>55</v>
      </c>
      <c r="P506">
        <v>1</v>
      </c>
      <c r="Q506" t="s">
        <v>704</v>
      </c>
      <c r="R506">
        <v>509</v>
      </c>
      <c r="S506" s="3">
        <v>0.1</v>
      </c>
      <c r="T506" s="6">
        <v>119.15000000000003</v>
      </c>
      <c r="U506" t="s">
        <v>6342</v>
      </c>
      <c r="V506">
        <v>2025</v>
      </c>
      <c r="W506" t="s">
        <v>6331</v>
      </c>
      <c r="X506" t="str">
        <f>_xlfn.XLOOKUP(Orders_C[[#This Row],[Product_ID]],Products_C[Product_ID],Products_C[Product_Name])</f>
        <v>Rice Bowl</v>
      </c>
      <c r="Y506" t="str">
        <f>_xlfn.XLOOKUP(Orders_C[[#This Row],[Product_ID]],Products_C[Product_ID],Products_C[Category])</f>
        <v>Beverage</v>
      </c>
      <c r="Z506" t="str">
        <f>_xlfn.XLOOKUP(Orders_C[[#This Row],[Store_ID]],Stores_c[Store_ID],Stores_c[City])</f>
        <v>West Rebecca</v>
      </c>
      <c r="AA506" t="str">
        <f>_xlfn.XLOOKUP(Orders_C[[#This Row],[Customer_ID]],Customers_c[Customer_ID],Customers_c[Customer_Name])</f>
        <v>Brandon Thomas</v>
      </c>
      <c r="AB506" s="6">
        <f>Orders_C[[#This Row],[Quantity]]*Orders_C[[#This Row],[Unit_Price]]*(1-Orders_C[[#This Row],[Discount %]])+Orders_C[[#This Row],[Tax]]</f>
        <v>272.65000000000003</v>
      </c>
      <c r="AC506" s="9">
        <f>(Orders_C[[#This Row],[Unit_Price]]*Orders_C[[#This Row],[Quantity]])-Orders_C[[#This Row],[Discount]]+Orders_C[[#This Row],[Tax]]</f>
        <v>291.35000000000002</v>
      </c>
      <c r="AD506" t="str">
        <f>IF(COUNTIF(Orders_C[[#All],[Customer_ID]],Orders_C[[#This Row],[Customer_ID]])&gt;1,"Repeat","New")</f>
        <v>Repeat</v>
      </c>
      <c r="AE506" t="str" cm="1">
        <f t="array" ref="AE506">_xlfn.XLOOKUP(Orders_C[[#This Row],[Store_ID]],Stores_c[[#All],[Store_ID]],Stores_c[[#All],[City]])</f>
        <v>West Rebecca</v>
      </c>
      <c r="AF506" t="str" cm="1">
        <f t="array" ref="AF506">_xlfn.XLOOKUP(Orders_C[[#This Row],[Store_ID]],Stores_c[[#All],[Store_ID]],Stores_c[[#All],[Manager_Name]])</f>
        <v>Albert Smith</v>
      </c>
      <c r="AG506" t="str" cm="1">
        <f t="array" ref="AG506">_xlfn.XLOOKUP(Orders_C[[#This Row],[Store_ID]],Stores_c[[#All],[Store_ID]],Stores_c[[#All],[Store_Type]])</f>
        <v>Mall</v>
      </c>
    </row>
    <row r="507" spans="1:33" x14ac:dyDescent="0.25">
      <c r="A507">
        <v>6679</v>
      </c>
      <c r="B507" s="1">
        <v>45879</v>
      </c>
      <c r="C507" s="2">
        <v>2.5914351851851852E-2</v>
      </c>
      <c r="D507">
        <v>1257</v>
      </c>
      <c r="E507">
        <v>208</v>
      </c>
      <c r="F507">
        <v>509</v>
      </c>
      <c r="G507">
        <v>303</v>
      </c>
      <c r="H507">
        <v>1</v>
      </c>
      <c r="I507">
        <v>276</v>
      </c>
      <c r="J507">
        <v>5</v>
      </c>
      <c r="K507">
        <v>13.8</v>
      </c>
      <c r="L507">
        <v>284.8</v>
      </c>
      <c r="M507" t="s">
        <v>19</v>
      </c>
      <c r="N507" t="s">
        <v>22</v>
      </c>
      <c r="O507">
        <v>48</v>
      </c>
      <c r="P507">
        <v>2</v>
      </c>
      <c r="Q507" t="s">
        <v>702</v>
      </c>
      <c r="R507">
        <v>509</v>
      </c>
      <c r="S507" s="3">
        <v>0.05</v>
      </c>
      <c r="T507" s="6">
        <v>119.20000000000002</v>
      </c>
      <c r="U507" t="s">
        <v>6342</v>
      </c>
      <c r="V507">
        <v>2025</v>
      </c>
      <c r="W507" t="s">
        <v>6331</v>
      </c>
      <c r="X507" t="str">
        <f>_xlfn.XLOOKUP(Orders_C[[#This Row],[Product_ID]],Products_C[Product_ID],Products_C[Product_Name])</f>
        <v>Chocolate Lava Cake</v>
      </c>
      <c r="Y507" t="str">
        <f>_xlfn.XLOOKUP(Orders_C[[#This Row],[Product_ID]],Products_C[Product_ID],Products_C[Category])</f>
        <v>Chicken</v>
      </c>
      <c r="Z507" t="str">
        <f>_xlfn.XLOOKUP(Orders_C[[#This Row],[Store_ID]],Stores_c[Store_ID],Stores_c[City])</f>
        <v>Tracyview</v>
      </c>
      <c r="AA507" t="str">
        <f>_xlfn.XLOOKUP(Orders_C[[#This Row],[Customer_ID]],Customers_c[Customer_ID],Customers_c[Customer_Name])</f>
        <v>Mr. Howard Taylor</v>
      </c>
      <c r="AB507" s="6">
        <f>Orders_C[[#This Row],[Quantity]]*Orders_C[[#This Row],[Unit_Price]]*(1-Orders_C[[#This Row],[Discount %]])+Orders_C[[#This Row],[Tax]]</f>
        <v>276</v>
      </c>
      <c r="AC507" s="9">
        <f>(Orders_C[[#This Row],[Unit_Price]]*Orders_C[[#This Row],[Quantity]])-Orders_C[[#This Row],[Discount]]+Orders_C[[#This Row],[Tax]]</f>
        <v>284.8</v>
      </c>
      <c r="AD507" t="str">
        <f>IF(COUNTIF(Orders_C[[#All],[Customer_ID]],Orders_C[[#This Row],[Customer_ID]])&gt;1,"Repeat","New")</f>
        <v>Repeat</v>
      </c>
      <c r="AE507" t="str" cm="1">
        <f t="array" ref="AE507">_xlfn.XLOOKUP(Orders_C[[#This Row],[Store_ID]],Stores_c[[#All],[Store_ID]],Stores_c[[#All],[City]])</f>
        <v>Tracyview</v>
      </c>
      <c r="AF507" t="str" cm="1">
        <f t="array" ref="AF507">_xlfn.XLOOKUP(Orders_C[[#This Row],[Store_ID]],Stores_c[[#All],[Store_ID]],Stores_c[[#All],[Manager_Name]])</f>
        <v>Jeremiah Lee</v>
      </c>
      <c r="AG507" t="str" cm="1">
        <f t="array" ref="AG507">_xlfn.XLOOKUP(Orders_C[[#This Row],[Store_ID]],Stores_c[[#All],[Store_ID]],Stores_c[[#All],[Store_Type]])</f>
        <v>Mall</v>
      </c>
    </row>
    <row r="508" spans="1:33" x14ac:dyDescent="0.25">
      <c r="A508">
        <v>9485</v>
      </c>
      <c r="B508" s="1">
        <v>45960</v>
      </c>
      <c r="C508" s="2">
        <v>0.33116898148148149</v>
      </c>
      <c r="D508">
        <v>1382</v>
      </c>
      <c r="E508">
        <v>218</v>
      </c>
      <c r="F508">
        <v>538</v>
      </c>
      <c r="G508">
        <v>302</v>
      </c>
      <c r="H508">
        <v>2</v>
      </c>
      <c r="I508">
        <v>158</v>
      </c>
      <c r="J508">
        <v>15</v>
      </c>
      <c r="K508">
        <v>7.9</v>
      </c>
      <c r="L508">
        <v>308.89999999999998</v>
      </c>
      <c r="M508" t="s">
        <v>20</v>
      </c>
      <c r="N508" t="s">
        <v>21</v>
      </c>
      <c r="O508">
        <v>26</v>
      </c>
      <c r="P508">
        <v>4</v>
      </c>
      <c r="Q508" t="s">
        <v>3508</v>
      </c>
      <c r="R508">
        <v>506</v>
      </c>
      <c r="S508" s="3">
        <v>0.15</v>
      </c>
      <c r="T508" s="6">
        <v>119.29999999999998</v>
      </c>
      <c r="U508" t="s">
        <v>6332</v>
      </c>
      <c r="V508">
        <v>2025</v>
      </c>
      <c r="W508" t="s">
        <v>6329</v>
      </c>
      <c r="X508" t="str">
        <f>_xlfn.XLOOKUP(Orders_C[[#This Row],[Product_ID]],Products_C[Product_ID],Products_C[Product_Name])</f>
        <v>Chicken Wings</v>
      </c>
      <c r="Y508" t="str">
        <f>_xlfn.XLOOKUP(Orders_C[[#This Row],[Product_ID]],Products_C[Product_ID],Products_C[Category])</f>
        <v>Chicken</v>
      </c>
      <c r="Z508" t="str">
        <f>_xlfn.XLOOKUP(Orders_C[[#This Row],[Store_ID]],Stores_c[Store_ID],Stores_c[City])</f>
        <v>East Johnport</v>
      </c>
      <c r="AA508" t="str">
        <f>_xlfn.XLOOKUP(Orders_C[[#This Row],[Customer_ID]],Customers_c[Customer_ID],Customers_c[Customer_Name])</f>
        <v>Shane Ramsey</v>
      </c>
      <c r="AB508" s="6">
        <f>Orders_C[[#This Row],[Quantity]]*Orders_C[[#This Row],[Unit_Price]]*(1-Orders_C[[#This Row],[Discount %]])+Orders_C[[#This Row],[Tax]]</f>
        <v>276.49999999999994</v>
      </c>
      <c r="AC508" s="9">
        <f>(Orders_C[[#This Row],[Unit_Price]]*Orders_C[[#This Row],[Quantity]])-Orders_C[[#This Row],[Discount]]+Orders_C[[#This Row],[Tax]]</f>
        <v>308.89999999999998</v>
      </c>
      <c r="AD508" t="str">
        <f>IF(COUNTIF(Orders_C[[#All],[Customer_ID]],Orders_C[[#This Row],[Customer_ID]])&gt;1,"Repeat","New")</f>
        <v>Repeat</v>
      </c>
      <c r="AE508" t="str" cm="1">
        <f t="array" ref="AE508">_xlfn.XLOOKUP(Orders_C[[#This Row],[Store_ID]],Stores_c[[#All],[Store_ID]],Stores_c[[#All],[City]])</f>
        <v>East Johnport</v>
      </c>
      <c r="AF508" t="str" cm="1">
        <f t="array" ref="AF508">_xlfn.XLOOKUP(Orders_C[[#This Row],[Store_ID]],Stores_c[[#All],[Store_ID]],Stores_c[[#All],[Manager_Name]])</f>
        <v>Mr. Matthew Murillo III</v>
      </c>
      <c r="AG508" t="str" cm="1">
        <f t="array" ref="AG508">_xlfn.XLOOKUP(Orders_C[[#This Row],[Store_ID]],Stores_c[[#All],[Store_ID]],Stores_c[[#All],[Store_Type]])</f>
        <v>Street</v>
      </c>
    </row>
    <row r="509" spans="1:33" x14ac:dyDescent="0.25">
      <c r="A509">
        <v>6140</v>
      </c>
      <c r="B509" s="1">
        <v>45875</v>
      </c>
      <c r="C509" s="2">
        <v>0.87005787037037041</v>
      </c>
      <c r="D509">
        <v>1779</v>
      </c>
      <c r="E509">
        <v>211</v>
      </c>
      <c r="F509">
        <v>458</v>
      </c>
      <c r="G509">
        <v>308</v>
      </c>
      <c r="H509">
        <v>1</v>
      </c>
      <c r="I509">
        <v>299</v>
      </c>
      <c r="J509">
        <v>15</v>
      </c>
      <c r="K509">
        <v>14.95</v>
      </c>
      <c r="L509">
        <v>298.95</v>
      </c>
      <c r="M509" t="s">
        <v>20</v>
      </c>
      <c r="N509" t="s">
        <v>21</v>
      </c>
      <c r="O509">
        <v>14</v>
      </c>
      <c r="P509">
        <v>2</v>
      </c>
      <c r="Q509" t="s">
        <v>163</v>
      </c>
      <c r="R509">
        <v>508</v>
      </c>
      <c r="S509" s="3">
        <v>0.15</v>
      </c>
      <c r="T509" s="6">
        <v>119.54999999999998</v>
      </c>
      <c r="U509" t="s">
        <v>6342</v>
      </c>
      <c r="V509">
        <v>2025</v>
      </c>
      <c r="W509" t="s">
        <v>6333</v>
      </c>
      <c r="X509" t="str">
        <f>_xlfn.XLOOKUP(Orders_C[[#This Row],[Product_ID]],Products_C[Product_ID],Products_C[Product_Name])</f>
        <v>Zinger Burger</v>
      </c>
      <c r="Y509" t="str">
        <f>_xlfn.XLOOKUP(Orders_C[[#This Row],[Product_ID]],Products_C[Product_ID],Products_C[Category])</f>
        <v>Beverage</v>
      </c>
      <c r="Z509" t="str">
        <f>_xlfn.XLOOKUP(Orders_C[[#This Row],[Store_ID]],Stores_c[Store_ID],Stores_c[City])</f>
        <v>North Robertstad</v>
      </c>
      <c r="AA509" t="str">
        <f>_xlfn.XLOOKUP(Orders_C[[#This Row],[Customer_ID]],Customers_c[Customer_ID],Customers_c[Customer_Name])</f>
        <v>Dwayne Turner</v>
      </c>
      <c r="AB509" s="6">
        <f>Orders_C[[#This Row],[Quantity]]*Orders_C[[#This Row],[Unit_Price]]*(1-Orders_C[[#This Row],[Discount %]])+Orders_C[[#This Row],[Tax]]</f>
        <v>269.10000000000002</v>
      </c>
      <c r="AC509" s="9">
        <f>(Orders_C[[#This Row],[Unit_Price]]*Orders_C[[#This Row],[Quantity]])-Orders_C[[#This Row],[Discount]]+Orders_C[[#This Row],[Tax]]</f>
        <v>298.95</v>
      </c>
      <c r="AD509" t="str">
        <f>IF(COUNTIF(Orders_C[[#All],[Customer_ID]],Orders_C[[#This Row],[Customer_ID]])&gt;1,"Repeat","New")</f>
        <v>Repeat</v>
      </c>
      <c r="AE509" t="str" cm="1">
        <f t="array" ref="AE509">_xlfn.XLOOKUP(Orders_C[[#This Row],[Store_ID]],Stores_c[[#All],[Store_ID]],Stores_c[[#All],[City]])</f>
        <v>North Robertstad</v>
      </c>
      <c r="AF509" t="str" cm="1">
        <f t="array" ref="AF509">_xlfn.XLOOKUP(Orders_C[[#This Row],[Store_ID]],Stores_c[[#All],[Store_ID]],Stores_c[[#All],[Manager_Name]])</f>
        <v>Mary Lewis</v>
      </c>
      <c r="AG509" t="str" cm="1">
        <f t="array" ref="AG509">_xlfn.XLOOKUP(Orders_C[[#This Row],[Store_ID]],Stores_c[[#All],[Store_ID]],Stores_c[[#All],[Store_Type]])</f>
        <v>Street</v>
      </c>
    </row>
    <row r="510" spans="1:33" x14ac:dyDescent="0.25">
      <c r="A510">
        <v>8394</v>
      </c>
      <c r="B510" s="1">
        <v>45749</v>
      </c>
      <c r="C510" s="2">
        <v>0.57530092592592597</v>
      </c>
      <c r="D510">
        <v>1457</v>
      </c>
      <c r="E510">
        <v>204</v>
      </c>
      <c r="F510">
        <v>408</v>
      </c>
      <c r="G510">
        <v>317</v>
      </c>
      <c r="H510">
        <v>1</v>
      </c>
      <c r="I510">
        <v>288</v>
      </c>
      <c r="J510">
        <v>10</v>
      </c>
      <c r="K510">
        <v>14.4</v>
      </c>
      <c r="L510">
        <v>292.39999999999998</v>
      </c>
      <c r="M510" t="s">
        <v>20</v>
      </c>
      <c r="N510" t="s">
        <v>23</v>
      </c>
      <c r="O510">
        <v>20</v>
      </c>
      <c r="P510">
        <v>1</v>
      </c>
      <c r="Q510" t="s">
        <v>2417</v>
      </c>
      <c r="R510">
        <v>501</v>
      </c>
      <c r="S510" s="3">
        <v>0.1</v>
      </c>
      <c r="T510" s="6">
        <v>119.6</v>
      </c>
      <c r="U510" t="s">
        <v>6337</v>
      </c>
      <c r="V510">
        <v>2025</v>
      </c>
      <c r="W510" t="s">
        <v>6333</v>
      </c>
      <c r="X510" t="str">
        <f>_xlfn.XLOOKUP(Orders_C[[#This Row],[Product_ID]],Products_C[Product_ID],Products_C[Product_Name])</f>
        <v>Popcorn Chicken</v>
      </c>
      <c r="Y510" t="str">
        <f>_xlfn.XLOOKUP(Orders_C[[#This Row],[Product_ID]],Products_C[Product_ID],Products_C[Category])</f>
        <v>Dessert</v>
      </c>
      <c r="Z510" t="str">
        <f>_xlfn.XLOOKUP(Orders_C[[#This Row],[Store_ID]],Stores_c[Store_ID],Stores_c[City])</f>
        <v>New Robertfurt</v>
      </c>
      <c r="AA510" t="str">
        <f>_xlfn.XLOOKUP(Orders_C[[#This Row],[Customer_ID]],Customers_c[Customer_ID],Customers_c[Customer_Name])</f>
        <v>Cody Miranda</v>
      </c>
      <c r="AB510" s="6">
        <f>Orders_C[[#This Row],[Quantity]]*Orders_C[[#This Row],[Unit_Price]]*(1-Orders_C[[#This Row],[Discount %]])+Orders_C[[#This Row],[Tax]]</f>
        <v>273.59999999999997</v>
      </c>
      <c r="AC510" s="9">
        <f>(Orders_C[[#This Row],[Unit_Price]]*Orders_C[[#This Row],[Quantity]])-Orders_C[[#This Row],[Discount]]+Orders_C[[#This Row],[Tax]]</f>
        <v>292.39999999999998</v>
      </c>
      <c r="AD510" t="str">
        <f>IF(COUNTIF(Orders_C[[#All],[Customer_ID]],Orders_C[[#This Row],[Customer_ID]])&gt;1,"Repeat","New")</f>
        <v>Repeat</v>
      </c>
      <c r="AE510" t="str" cm="1">
        <f t="array" ref="AE510">_xlfn.XLOOKUP(Orders_C[[#This Row],[Store_ID]],Stores_c[[#All],[Store_ID]],Stores_c[[#All],[City]])</f>
        <v>New Robertfurt</v>
      </c>
      <c r="AF510" t="str" cm="1">
        <f t="array" ref="AF510">_xlfn.XLOOKUP(Orders_C[[#This Row],[Store_ID]],Stores_c[[#All],[Store_ID]],Stores_c[[#All],[Manager_Name]])</f>
        <v>Tiffany Gomez</v>
      </c>
      <c r="AG510" t="str" cm="1">
        <f t="array" ref="AG510">_xlfn.XLOOKUP(Orders_C[[#This Row],[Store_ID]],Stores_c[[#All],[Store_ID]],Stores_c[[#All],[Store_Type]])</f>
        <v>Street</v>
      </c>
    </row>
    <row r="511" spans="1:33" x14ac:dyDescent="0.25">
      <c r="A511">
        <v>6058</v>
      </c>
      <c r="B511" s="1">
        <v>45867</v>
      </c>
      <c r="C511" s="2">
        <v>0.66697916666666668</v>
      </c>
      <c r="D511">
        <v>1018</v>
      </c>
      <c r="E511">
        <v>211</v>
      </c>
      <c r="F511">
        <v>523</v>
      </c>
      <c r="G511">
        <v>319</v>
      </c>
      <c r="H511">
        <v>1</v>
      </c>
      <c r="I511">
        <v>300</v>
      </c>
      <c r="J511">
        <v>15</v>
      </c>
      <c r="K511">
        <v>15</v>
      </c>
      <c r="L511">
        <v>300</v>
      </c>
      <c r="M511" t="s">
        <v>19</v>
      </c>
      <c r="N511" t="s">
        <v>22</v>
      </c>
      <c r="O511">
        <v>16</v>
      </c>
      <c r="P511">
        <v>5</v>
      </c>
      <c r="Q511" t="s">
        <v>81</v>
      </c>
      <c r="R511">
        <v>504</v>
      </c>
      <c r="S511" s="3">
        <v>0.15</v>
      </c>
      <c r="T511" s="6">
        <v>120</v>
      </c>
      <c r="U511" t="s">
        <v>6341</v>
      </c>
      <c r="V511">
        <v>2025</v>
      </c>
      <c r="W511" t="s">
        <v>6333</v>
      </c>
      <c r="X511" t="str">
        <f>_xlfn.XLOOKUP(Orders_C[[#This Row],[Product_ID]],Products_C[Product_ID],Products_C[Product_Name])</f>
        <v>Chocolate Lava Cake</v>
      </c>
      <c r="Y511" t="str">
        <f>_xlfn.XLOOKUP(Orders_C[[#This Row],[Product_ID]],Products_C[Product_ID],Products_C[Category])</f>
        <v>Beverage</v>
      </c>
      <c r="Z511" t="str">
        <f>_xlfn.XLOOKUP(Orders_C[[#This Row],[Store_ID]],Stores_c[Store_ID],Stores_c[City])</f>
        <v>North Robertstad</v>
      </c>
      <c r="AA511" t="str">
        <f>_xlfn.XLOOKUP(Orders_C[[#This Row],[Customer_ID]],Customers_c[Customer_ID],Customers_c[Customer_Name])</f>
        <v>Chad Lynn</v>
      </c>
      <c r="AB511" s="6">
        <f>Orders_C[[#This Row],[Quantity]]*Orders_C[[#This Row],[Unit_Price]]*(1-Orders_C[[#This Row],[Discount %]])+Orders_C[[#This Row],[Tax]]</f>
        <v>270</v>
      </c>
      <c r="AC511" s="9">
        <f>(Orders_C[[#This Row],[Unit_Price]]*Orders_C[[#This Row],[Quantity]])-Orders_C[[#This Row],[Discount]]+Orders_C[[#This Row],[Tax]]</f>
        <v>300</v>
      </c>
      <c r="AD511" t="str">
        <f>IF(COUNTIF(Orders_C[[#All],[Customer_ID]],Orders_C[[#This Row],[Customer_ID]])&gt;1,"Repeat","New")</f>
        <v>Repeat</v>
      </c>
      <c r="AE511" t="str" cm="1">
        <f t="array" ref="AE511">_xlfn.XLOOKUP(Orders_C[[#This Row],[Store_ID]],Stores_c[[#All],[Store_ID]],Stores_c[[#All],[City]])</f>
        <v>North Robertstad</v>
      </c>
      <c r="AF511" t="str" cm="1">
        <f t="array" ref="AF511">_xlfn.XLOOKUP(Orders_C[[#This Row],[Store_ID]],Stores_c[[#All],[Store_ID]],Stores_c[[#All],[Manager_Name]])</f>
        <v>Mary Lewis</v>
      </c>
      <c r="AG511" t="str" cm="1">
        <f t="array" ref="AG511">_xlfn.XLOOKUP(Orders_C[[#This Row],[Store_ID]],Stores_c[[#All],[Store_ID]],Stores_c[[#All],[Store_Type]])</f>
        <v>Street</v>
      </c>
    </row>
    <row r="512" spans="1:33" x14ac:dyDescent="0.25">
      <c r="A512">
        <v>6829</v>
      </c>
      <c r="B512" s="1">
        <v>45898</v>
      </c>
      <c r="C512" s="2">
        <v>0.53145833333333337</v>
      </c>
      <c r="D512">
        <v>1535</v>
      </c>
      <c r="E512">
        <v>204</v>
      </c>
      <c r="F512">
        <v>502</v>
      </c>
      <c r="G512">
        <v>328</v>
      </c>
      <c r="H512">
        <v>1</v>
      </c>
      <c r="I512">
        <v>300</v>
      </c>
      <c r="J512">
        <v>15</v>
      </c>
      <c r="K512">
        <v>15</v>
      </c>
      <c r="L512">
        <v>300</v>
      </c>
      <c r="M512" t="s">
        <v>20</v>
      </c>
      <c r="N512" t="s">
        <v>23</v>
      </c>
      <c r="O512">
        <v>52</v>
      </c>
      <c r="P512">
        <v>5</v>
      </c>
      <c r="Q512" t="s">
        <v>852</v>
      </c>
      <c r="R512">
        <v>505</v>
      </c>
      <c r="S512" s="3">
        <v>0.15</v>
      </c>
      <c r="T512" s="6">
        <v>120</v>
      </c>
      <c r="U512" t="s">
        <v>6342</v>
      </c>
      <c r="V512">
        <v>2025</v>
      </c>
      <c r="W512" t="s">
        <v>6331</v>
      </c>
      <c r="X512" t="str">
        <f>_xlfn.XLOOKUP(Orders_C[[#This Row],[Product_ID]],Products_C[Product_ID],Products_C[Product_Name])</f>
        <v>Rice Bowl</v>
      </c>
      <c r="Y512" t="str">
        <f>_xlfn.XLOOKUP(Orders_C[[#This Row],[Product_ID]],Products_C[Product_ID],Products_C[Category])</f>
        <v>Burger</v>
      </c>
      <c r="Z512" t="str">
        <f>_xlfn.XLOOKUP(Orders_C[[#This Row],[Store_ID]],Stores_c[Store_ID],Stores_c[City])</f>
        <v>New Robertfurt</v>
      </c>
      <c r="AA512" t="str">
        <f>_xlfn.XLOOKUP(Orders_C[[#This Row],[Customer_ID]],Customers_c[Customer_ID],Customers_c[Customer_Name])</f>
        <v>Mark Wright</v>
      </c>
      <c r="AB512" s="6">
        <f>Orders_C[[#This Row],[Quantity]]*Orders_C[[#This Row],[Unit_Price]]*(1-Orders_C[[#This Row],[Discount %]])+Orders_C[[#This Row],[Tax]]</f>
        <v>270</v>
      </c>
      <c r="AC512" s="9">
        <f>(Orders_C[[#This Row],[Unit_Price]]*Orders_C[[#This Row],[Quantity]])-Orders_C[[#This Row],[Discount]]+Orders_C[[#This Row],[Tax]]</f>
        <v>300</v>
      </c>
      <c r="AD512" t="str">
        <f>IF(COUNTIF(Orders_C[[#All],[Customer_ID]],Orders_C[[#This Row],[Customer_ID]])&gt;1,"Repeat","New")</f>
        <v>Repeat</v>
      </c>
      <c r="AE512" t="str" cm="1">
        <f t="array" ref="AE512">_xlfn.XLOOKUP(Orders_C[[#This Row],[Store_ID]],Stores_c[[#All],[Store_ID]],Stores_c[[#All],[City]])</f>
        <v>New Robertfurt</v>
      </c>
      <c r="AF512" t="str" cm="1">
        <f t="array" ref="AF512">_xlfn.XLOOKUP(Orders_C[[#This Row],[Store_ID]],Stores_c[[#All],[Store_ID]],Stores_c[[#All],[Manager_Name]])</f>
        <v>Tiffany Gomez</v>
      </c>
      <c r="AG512" t="str" cm="1">
        <f t="array" ref="AG512">_xlfn.XLOOKUP(Orders_C[[#This Row],[Store_ID]],Stores_c[[#All],[Store_ID]],Stores_c[[#All],[Store_Type]])</f>
        <v>Street</v>
      </c>
    </row>
    <row r="513" spans="1:33" x14ac:dyDescent="0.25">
      <c r="A513">
        <v>6331</v>
      </c>
      <c r="B513" s="1">
        <v>45742</v>
      </c>
      <c r="C513" s="2">
        <v>0.89983796296296292</v>
      </c>
      <c r="D513">
        <v>1618</v>
      </c>
      <c r="E513">
        <v>201</v>
      </c>
      <c r="F513">
        <v>409</v>
      </c>
      <c r="G513">
        <v>331</v>
      </c>
      <c r="H513">
        <v>2</v>
      </c>
      <c r="I513">
        <v>153</v>
      </c>
      <c r="J513">
        <v>10</v>
      </c>
      <c r="K513">
        <v>7.65</v>
      </c>
      <c r="L513">
        <v>303.64999999999998</v>
      </c>
      <c r="M513" t="s">
        <v>19</v>
      </c>
      <c r="N513" t="s">
        <v>23</v>
      </c>
      <c r="O513">
        <v>32</v>
      </c>
      <c r="P513">
        <v>4</v>
      </c>
      <c r="Q513" t="s">
        <v>354</v>
      </c>
      <c r="R513">
        <v>503</v>
      </c>
      <c r="S513" s="3">
        <v>0.1</v>
      </c>
      <c r="T513" s="6">
        <v>120.04999999999998</v>
      </c>
      <c r="U513" t="s">
        <v>6334</v>
      </c>
      <c r="V513">
        <v>2025</v>
      </c>
      <c r="W513" t="s">
        <v>6329</v>
      </c>
      <c r="X513" t="str">
        <f>_xlfn.XLOOKUP(Orders_C[[#This Row],[Product_ID]],Products_C[Product_ID],Products_C[Product_Name])</f>
        <v>Chicken Bucket</v>
      </c>
      <c r="Y513" t="str">
        <f>_xlfn.XLOOKUP(Orders_C[[#This Row],[Product_ID]],Products_C[Product_ID],Products_C[Category])</f>
        <v>Beverage</v>
      </c>
      <c r="Z513" t="str">
        <f>_xlfn.XLOOKUP(Orders_C[[#This Row],[Store_ID]],Stores_c[Store_ID],Stores_c[City])</f>
        <v>Lake Nicholasburgh</v>
      </c>
      <c r="AA513" t="str">
        <f>_xlfn.XLOOKUP(Orders_C[[#This Row],[Customer_ID]],Customers_c[Customer_ID],Customers_c[Customer_Name])</f>
        <v>Lisa Rivera</v>
      </c>
      <c r="AB513" s="6">
        <f>Orders_C[[#This Row],[Quantity]]*Orders_C[[#This Row],[Unit_Price]]*(1-Orders_C[[#This Row],[Discount %]])+Orders_C[[#This Row],[Tax]]</f>
        <v>283.05</v>
      </c>
      <c r="AC513" s="9">
        <f>(Orders_C[[#This Row],[Unit_Price]]*Orders_C[[#This Row],[Quantity]])-Orders_C[[#This Row],[Discount]]+Orders_C[[#This Row],[Tax]]</f>
        <v>303.64999999999998</v>
      </c>
      <c r="AD513" t="str">
        <f>IF(COUNTIF(Orders_C[[#All],[Customer_ID]],Orders_C[[#This Row],[Customer_ID]])&gt;1,"Repeat","New")</f>
        <v>Repeat</v>
      </c>
      <c r="AE513" t="str" cm="1">
        <f t="array" ref="AE513">_xlfn.XLOOKUP(Orders_C[[#This Row],[Store_ID]],Stores_c[[#All],[Store_ID]],Stores_c[[#All],[City]])</f>
        <v>Lake Nicholasburgh</v>
      </c>
      <c r="AF513" t="str" cm="1">
        <f t="array" ref="AF513">_xlfn.XLOOKUP(Orders_C[[#This Row],[Store_ID]],Stores_c[[#All],[Store_ID]],Stores_c[[#All],[Manager_Name]])</f>
        <v>Maurice Garcia</v>
      </c>
      <c r="AG513" t="str" cm="1">
        <f t="array" ref="AG513">_xlfn.XLOOKUP(Orders_C[[#This Row],[Store_ID]],Stores_c[[#All],[Store_ID]],Stores_c[[#All],[Store_Type]])</f>
        <v>Mall</v>
      </c>
    </row>
    <row r="514" spans="1:33" x14ac:dyDescent="0.25">
      <c r="A514">
        <v>8699</v>
      </c>
      <c r="B514" s="1">
        <v>45783</v>
      </c>
      <c r="C514" s="2">
        <v>0.6854513888888889</v>
      </c>
      <c r="D514">
        <v>1259</v>
      </c>
      <c r="E514">
        <v>224</v>
      </c>
      <c r="F514">
        <v>531</v>
      </c>
      <c r="G514">
        <v>309</v>
      </c>
      <c r="H514">
        <v>2</v>
      </c>
      <c r="I514">
        <v>153</v>
      </c>
      <c r="J514">
        <v>10</v>
      </c>
      <c r="K514">
        <v>7.65</v>
      </c>
      <c r="L514">
        <v>303.64999999999998</v>
      </c>
      <c r="M514" t="s">
        <v>20</v>
      </c>
      <c r="N514" t="s">
        <v>23</v>
      </c>
      <c r="O514">
        <v>40</v>
      </c>
      <c r="P514">
        <v>4</v>
      </c>
      <c r="Q514" t="s">
        <v>2722</v>
      </c>
      <c r="R514">
        <v>509</v>
      </c>
      <c r="S514" s="3">
        <v>0.1</v>
      </c>
      <c r="T514" s="6">
        <v>120.04999999999998</v>
      </c>
      <c r="U514" t="s">
        <v>6339</v>
      </c>
      <c r="V514">
        <v>2025</v>
      </c>
      <c r="W514" t="s">
        <v>6329</v>
      </c>
      <c r="X514" t="str">
        <f>_xlfn.XLOOKUP(Orders_C[[#This Row],[Product_ID]],Products_C[Product_ID],Products_C[Product_Name])</f>
        <v>Chicken Bucket</v>
      </c>
      <c r="Y514" t="str">
        <f>_xlfn.XLOOKUP(Orders_C[[#This Row],[Product_ID]],Products_C[Product_ID],Products_C[Category])</f>
        <v>Dessert</v>
      </c>
      <c r="Z514" t="str">
        <f>_xlfn.XLOOKUP(Orders_C[[#This Row],[Store_ID]],Stores_c[Store_ID],Stores_c[City])</f>
        <v>Valdezton</v>
      </c>
      <c r="AA514" t="str">
        <f>_xlfn.XLOOKUP(Orders_C[[#This Row],[Customer_ID]],Customers_c[Customer_ID],Customers_c[Customer_Name])</f>
        <v>Cody Johnson</v>
      </c>
      <c r="AB514" s="6">
        <f>Orders_C[[#This Row],[Quantity]]*Orders_C[[#This Row],[Unit_Price]]*(1-Orders_C[[#This Row],[Discount %]])+Orders_C[[#This Row],[Tax]]</f>
        <v>283.05</v>
      </c>
      <c r="AC514" s="9">
        <f>(Orders_C[[#This Row],[Unit_Price]]*Orders_C[[#This Row],[Quantity]])-Orders_C[[#This Row],[Discount]]+Orders_C[[#This Row],[Tax]]</f>
        <v>303.64999999999998</v>
      </c>
      <c r="AD514" t="str">
        <f>IF(COUNTIF(Orders_C[[#All],[Customer_ID]],Orders_C[[#This Row],[Customer_ID]])&gt;1,"Repeat","New")</f>
        <v>Repeat</v>
      </c>
      <c r="AE514" t="str" cm="1">
        <f t="array" ref="AE514">_xlfn.XLOOKUP(Orders_C[[#This Row],[Store_ID]],Stores_c[[#All],[Store_ID]],Stores_c[[#All],[City]])</f>
        <v>Valdezton</v>
      </c>
      <c r="AF514" t="str" cm="1">
        <f t="array" ref="AF514">_xlfn.XLOOKUP(Orders_C[[#This Row],[Store_ID]],Stores_c[[#All],[Store_ID]],Stores_c[[#All],[Manager_Name]])</f>
        <v>John Rodriguez</v>
      </c>
      <c r="AG514" t="str" cm="1">
        <f t="array" ref="AG514">_xlfn.XLOOKUP(Orders_C[[#This Row],[Store_ID]],Stores_c[[#All],[Store_ID]],Stores_c[[#All],[Store_Type]])</f>
        <v>Street</v>
      </c>
    </row>
    <row r="515" spans="1:33" x14ac:dyDescent="0.25">
      <c r="A515">
        <v>9316</v>
      </c>
      <c r="B515" s="1">
        <v>45873</v>
      </c>
      <c r="C515" s="2">
        <v>0.99829861111111107</v>
      </c>
      <c r="D515">
        <v>1674</v>
      </c>
      <c r="E515">
        <v>217</v>
      </c>
      <c r="F515">
        <v>456</v>
      </c>
      <c r="G515">
        <v>330</v>
      </c>
      <c r="H515">
        <v>1</v>
      </c>
      <c r="I515">
        <v>290</v>
      </c>
      <c r="J515">
        <v>10</v>
      </c>
      <c r="K515">
        <v>14.5</v>
      </c>
      <c r="L515">
        <v>294.5</v>
      </c>
      <c r="M515" t="s">
        <v>18</v>
      </c>
      <c r="N515" t="s">
        <v>21</v>
      </c>
      <c r="O515">
        <v>41</v>
      </c>
      <c r="P515">
        <v>3</v>
      </c>
      <c r="Q515" t="s">
        <v>3339</v>
      </c>
      <c r="R515">
        <v>504</v>
      </c>
      <c r="S515" s="3">
        <v>0.1</v>
      </c>
      <c r="T515" s="6">
        <v>120.5</v>
      </c>
      <c r="U515" t="s">
        <v>6342</v>
      </c>
      <c r="V515">
        <v>2025</v>
      </c>
      <c r="W515" t="s">
        <v>6331</v>
      </c>
      <c r="X515" t="str">
        <f>_xlfn.XLOOKUP(Orders_C[[#This Row],[Product_ID]],Products_C[Product_ID],Products_C[Product_Name])</f>
        <v>Rice Bowl</v>
      </c>
      <c r="Y515" t="str">
        <f>_xlfn.XLOOKUP(Orders_C[[#This Row],[Product_ID]],Products_C[Product_ID],Products_C[Category])</f>
        <v>Beverage</v>
      </c>
      <c r="Z515" t="str">
        <f>_xlfn.XLOOKUP(Orders_C[[#This Row],[Store_ID]],Stores_c[Store_ID],Stores_c[City])</f>
        <v>West Rebecca</v>
      </c>
      <c r="AA515" t="str">
        <f>_xlfn.XLOOKUP(Orders_C[[#This Row],[Customer_ID]],Customers_c[Customer_ID],Customers_c[Customer_Name])</f>
        <v>Joseph Wiley II</v>
      </c>
      <c r="AB515" s="6">
        <f>Orders_C[[#This Row],[Quantity]]*Orders_C[[#This Row],[Unit_Price]]*(1-Orders_C[[#This Row],[Discount %]])+Orders_C[[#This Row],[Tax]]</f>
        <v>275.5</v>
      </c>
      <c r="AC515" s="9">
        <f>(Orders_C[[#This Row],[Unit_Price]]*Orders_C[[#This Row],[Quantity]])-Orders_C[[#This Row],[Discount]]+Orders_C[[#This Row],[Tax]]</f>
        <v>294.5</v>
      </c>
      <c r="AD515" t="str">
        <f>IF(COUNTIF(Orders_C[[#All],[Customer_ID]],Orders_C[[#This Row],[Customer_ID]])&gt;1,"Repeat","New")</f>
        <v>Repeat</v>
      </c>
      <c r="AE515" t="str" cm="1">
        <f t="array" ref="AE515">_xlfn.XLOOKUP(Orders_C[[#This Row],[Store_ID]],Stores_c[[#All],[Store_ID]],Stores_c[[#All],[City]])</f>
        <v>West Rebecca</v>
      </c>
      <c r="AF515" t="str" cm="1">
        <f t="array" ref="AF515">_xlfn.XLOOKUP(Orders_C[[#This Row],[Store_ID]],Stores_c[[#All],[Store_ID]],Stores_c[[#All],[Manager_Name]])</f>
        <v>Albert Smith</v>
      </c>
      <c r="AG515" t="str" cm="1">
        <f t="array" ref="AG515">_xlfn.XLOOKUP(Orders_C[[#This Row],[Store_ID]],Stores_c[[#All],[Store_ID]],Stores_c[[#All],[Store_Type]])</f>
        <v>Mall</v>
      </c>
    </row>
    <row r="516" spans="1:33" x14ac:dyDescent="0.25">
      <c r="A516">
        <v>9889</v>
      </c>
      <c r="B516" s="1">
        <v>45957</v>
      </c>
      <c r="C516" s="2">
        <v>0.14402777777777778</v>
      </c>
      <c r="D516">
        <v>1082</v>
      </c>
      <c r="E516">
        <v>201</v>
      </c>
      <c r="F516">
        <v>466</v>
      </c>
      <c r="G516">
        <v>335</v>
      </c>
      <c r="H516">
        <v>1</v>
      </c>
      <c r="I516">
        <v>290</v>
      </c>
      <c r="J516">
        <v>10</v>
      </c>
      <c r="K516">
        <v>14.5</v>
      </c>
      <c r="L516">
        <v>294.5</v>
      </c>
      <c r="M516" t="s">
        <v>20</v>
      </c>
      <c r="N516" t="s">
        <v>23</v>
      </c>
      <c r="O516">
        <v>25</v>
      </c>
      <c r="P516">
        <v>3</v>
      </c>
      <c r="Q516" t="s">
        <v>3912</v>
      </c>
      <c r="R516">
        <v>509</v>
      </c>
      <c r="S516" s="3">
        <v>0.1</v>
      </c>
      <c r="T516" s="6">
        <v>120.5</v>
      </c>
      <c r="U516" t="s">
        <v>6332</v>
      </c>
      <c r="V516">
        <v>2025</v>
      </c>
      <c r="W516" t="s">
        <v>6329</v>
      </c>
      <c r="X516" t="str">
        <f>_xlfn.XLOOKUP(Orders_C[[#This Row],[Product_ID]],Products_C[Product_ID],Products_C[Product_Name])</f>
        <v>Krushers</v>
      </c>
      <c r="Y516" t="str">
        <f>_xlfn.XLOOKUP(Orders_C[[#This Row],[Product_ID]],Products_C[Product_ID],Products_C[Category])</f>
        <v>Chicken</v>
      </c>
      <c r="Z516" t="str">
        <f>_xlfn.XLOOKUP(Orders_C[[#This Row],[Store_ID]],Stores_c[Store_ID],Stores_c[City])</f>
        <v>Lake Nicholasburgh</v>
      </c>
      <c r="AA516" t="str">
        <f>_xlfn.XLOOKUP(Orders_C[[#This Row],[Customer_ID]],Customers_c[Customer_ID],Customers_c[Customer_Name])</f>
        <v>Candice Lucero</v>
      </c>
      <c r="AB516" s="6">
        <f>Orders_C[[#This Row],[Quantity]]*Orders_C[[#This Row],[Unit_Price]]*(1-Orders_C[[#This Row],[Discount %]])+Orders_C[[#This Row],[Tax]]</f>
        <v>275.5</v>
      </c>
      <c r="AC516" s="9">
        <f>(Orders_C[[#This Row],[Unit_Price]]*Orders_C[[#This Row],[Quantity]])-Orders_C[[#This Row],[Discount]]+Orders_C[[#This Row],[Tax]]</f>
        <v>294.5</v>
      </c>
      <c r="AD516" t="str">
        <f>IF(COUNTIF(Orders_C[[#All],[Customer_ID]],Orders_C[[#This Row],[Customer_ID]])&gt;1,"Repeat","New")</f>
        <v>Repeat</v>
      </c>
      <c r="AE516" t="str" cm="1">
        <f t="array" ref="AE516">_xlfn.XLOOKUP(Orders_C[[#This Row],[Store_ID]],Stores_c[[#All],[Store_ID]],Stores_c[[#All],[City]])</f>
        <v>Lake Nicholasburgh</v>
      </c>
      <c r="AF516" t="str" cm="1">
        <f t="array" ref="AF516">_xlfn.XLOOKUP(Orders_C[[#This Row],[Store_ID]],Stores_c[[#All],[Store_ID]],Stores_c[[#All],[Manager_Name]])</f>
        <v>Maurice Garcia</v>
      </c>
      <c r="AG516" t="str" cm="1">
        <f t="array" ref="AG516">_xlfn.XLOOKUP(Orders_C[[#This Row],[Store_ID]],Stores_c[[#All],[Store_ID]],Stores_c[[#All],[Store_Type]])</f>
        <v>Mall</v>
      </c>
    </row>
    <row r="517" spans="1:33" x14ac:dyDescent="0.25">
      <c r="A517">
        <v>10083</v>
      </c>
      <c r="B517" s="1">
        <v>45763</v>
      </c>
      <c r="C517" s="2">
        <v>0.83090277777777777</v>
      </c>
      <c r="D517">
        <v>1519</v>
      </c>
      <c r="E517">
        <v>217</v>
      </c>
      <c r="F517">
        <v>534</v>
      </c>
      <c r="G517">
        <v>338</v>
      </c>
      <c r="H517">
        <v>1</v>
      </c>
      <c r="I517">
        <v>290</v>
      </c>
      <c r="J517">
        <v>10</v>
      </c>
      <c r="K517">
        <v>14.5</v>
      </c>
      <c r="L517">
        <v>294.5</v>
      </c>
      <c r="M517" t="s">
        <v>19</v>
      </c>
      <c r="N517" t="s">
        <v>22</v>
      </c>
      <c r="O517">
        <v>19</v>
      </c>
      <c r="P517">
        <v>5</v>
      </c>
      <c r="Q517" t="s">
        <v>4106</v>
      </c>
      <c r="R517">
        <v>504</v>
      </c>
      <c r="S517" s="3">
        <v>0.1</v>
      </c>
      <c r="T517" s="6">
        <v>120.5</v>
      </c>
      <c r="U517" t="s">
        <v>6337</v>
      </c>
      <c r="V517">
        <v>2025</v>
      </c>
      <c r="W517" t="s">
        <v>6333</v>
      </c>
      <c r="X517" t="str">
        <f>_xlfn.XLOOKUP(Orders_C[[#This Row],[Product_ID]],Products_C[Product_ID],Products_C[Product_Name])</f>
        <v>Chicken Wings</v>
      </c>
      <c r="Y517" t="str">
        <f>_xlfn.XLOOKUP(Orders_C[[#This Row],[Product_ID]],Products_C[Product_ID],Products_C[Category])</f>
        <v>Burger</v>
      </c>
      <c r="Z517" t="str">
        <f>_xlfn.XLOOKUP(Orders_C[[#This Row],[Store_ID]],Stores_c[Store_ID],Stores_c[City])</f>
        <v>West Rebecca</v>
      </c>
      <c r="AA517" t="str">
        <f>_xlfn.XLOOKUP(Orders_C[[#This Row],[Customer_ID]],Customers_c[Customer_ID],Customers_c[Customer_Name])</f>
        <v>Stephanie Vaughn</v>
      </c>
      <c r="AB517" s="6">
        <f>Orders_C[[#This Row],[Quantity]]*Orders_C[[#This Row],[Unit_Price]]*(1-Orders_C[[#This Row],[Discount %]])+Orders_C[[#This Row],[Tax]]</f>
        <v>275.5</v>
      </c>
      <c r="AC517" s="9">
        <f>(Orders_C[[#This Row],[Unit_Price]]*Orders_C[[#This Row],[Quantity]])-Orders_C[[#This Row],[Discount]]+Orders_C[[#This Row],[Tax]]</f>
        <v>294.5</v>
      </c>
      <c r="AD517" t="str">
        <f>IF(COUNTIF(Orders_C[[#All],[Customer_ID]],Orders_C[[#This Row],[Customer_ID]])&gt;1,"Repeat","New")</f>
        <v>Repeat</v>
      </c>
      <c r="AE517" t="str" cm="1">
        <f t="array" ref="AE517">_xlfn.XLOOKUP(Orders_C[[#This Row],[Store_ID]],Stores_c[[#All],[Store_ID]],Stores_c[[#All],[City]])</f>
        <v>West Rebecca</v>
      </c>
      <c r="AF517" t="str" cm="1">
        <f t="array" ref="AF517">_xlfn.XLOOKUP(Orders_C[[#This Row],[Store_ID]],Stores_c[[#All],[Store_ID]],Stores_c[[#All],[Manager_Name]])</f>
        <v>Albert Smith</v>
      </c>
      <c r="AG517" t="str" cm="1">
        <f t="array" ref="AG517">_xlfn.XLOOKUP(Orders_C[[#This Row],[Store_ID]],Stores_c[[#All],[Store_ID]],Stores_c[[#All],[Store_Type]])</f>
        <v>Mall</v>
      </c>
    </row>
    <row r="518" spans="1:33" x14ac:dyDescent="0.25">
      <c r="A518">
        <v>9988</v>
      </c>
      <c r="B518" s="1">
        <v>45742</v>
      </c>
      <c r="C518" s="2">
        <v>0.29030092592592593</v>
      </c>
      <c r="D518">
        <v>1939</v>
      </c>
      <c r="E518">
        <v>221</v>
      </c>
      <c r="F518">
        <v>480</v>
      </c>
      <c r="G518">
        <v>324</v>
      </c>
      <c r="H518">
        <v>1</v>
      </c>
      <c r="I518">
        <v>279</v>
      </c>
      <c r="J518">
        <v>5</v>
      </c>
      <c r="K518">
        <v>13.95</v>
      </c>
      <c r="L518">
        <v>287.95</v>
      </c>
      <c r="M518" t="s">
        <v>19</v>
      </c>
      <c r="N518" t="s">
        <v>21</v>
      </c>
      <c r="O518">
        <v>16</v>
      </c>
      <c r="P518">
        <v>4</v>
      </c>
      <c r="Q518" t="s">
        <v>4011</v>
      </c>
      <c r="R518">
        <v>505</v>
      </c>
      <c r="S518" s="3">
        <v>0.05</v>
      </c>
      <c r="T518" s="6">
        <v>120.54999999999998</v>
      </c>
      <c r="U518" t="s">
        <v>6334</v>
      </c>
      <c r="V518">
        <v>2025</v>
      </c>
      <c r="W518" t="s">
        <v>6333</v>
      </c>
      <c r="X518" t="str">
        <f>_xlfn.XLOOKUP(Orders_C[[#This Row],[Product_ID]],Products_C[Product_ID],Products_C[Product_Name])</f>
        <v>Krushers</v>
      </c>
      <c r="Y518" t="str">
        <f>_xlfn.XLOOKUP(Orders_C[[#This Row],[Product_ID]],Products_C[Product_ID],Products_C[Category])</f>
        <v>Dessert</v>
      </c>
      <c r="Z518" t="str">
        <f>_xlfn.XLOOKUP(Orders_C[[#This Row],[Store_ID]],Stores_c[Store_ID],Stores_c[City])</f>
        <v>Port Barbarabury</v>
      </c>
      <c r="AA518" t="str">
        <f>_xlfn.XLOOKUP(Orders_C[[#This Row],[Customer_ID]],Customers_c[Customer_ID],Customers_c[Customer_Name])</f>
        <v>Austin Mckinney</v>
      </c>
      <c r="AB518" s="6">
        <f>Orders_C[[#This Row],[Quantity]]*Orders_C[[#This Row],[Unit_Price]]*(1-Orders_C[[#This Row],[Discount %]])+Orders_C[[#This Row],[Tax]]</f>
        <v>279</v>
      </c>
      <c r="AC518" s="9">
        <f>(Orders_C[[#This Row],[Unit_Price]]*Orders_C[[#This Row],[Quantity]])-Orders_C[[#This Row],[Discount]]+Orders_C[[#This Row],[Tax]]</f>
        <v>287.95</v>
      </c>
      <c r="AD518" t="str">
        <f>IF(COUNTIF(Orders_C[[#All],[Customer_ID]],Orders_C[[#This Row],[Customer_ID]])&gt;1,"Repeat","New")</f>
        <v>Repeat</v>
      </c>
      <c r="AE518" t="str" cm="1">
        <f t="array" ref="AE518">_xlfn.XLOOKUP(Orders_C[[#This Row],[Store_ID]],Stores_c[[#All],[Store_ID]],Stores_c[[#All],[City]])</f>
        <v>Port Barbarabury</v>
      </c>
      <c r="AF518" t="str" cm="1">
        <f t="array" ref="AF518">_xlfn.XLOOKUP(Orders_C[[#This Row],[Store_ID]],Stores_c[[#All],[Store_ID]],Stores_c[[#All],[Manager_Name]])</f>
        <v>Edward Nguyen</v>
      </c>
      <c r="AG518" t="str" cm="1">
        <f t="array" ref="AG518">_xlfn.XLOOKUP(Orders_C[[#This Row],[Store_ID]],Stores_c[[#All],[Store_ID]],Stores_c[[#All],[Store_Type]])</f>
        <v>Street</v>
      </c>
    </row>
    <row r="519" spans="1:33" x14ac:dyDescent="0.25">
      <c r="A519">
        <v>10231</v>
      </c>
      <c r="B519" s="1">
        <v>45782</v>
      </c>
      <c r="C519" s="2">
        <v>0.3386689814814815</v>
      </c>
      <c r="D519">
        <v>1656</v>
      </c>
      <c r="E519">
        <v>213</v>
      </c>
      <c r="F519">
        <v>497</v>
      </c>
      <c r="G519">
        <v>332</v>
      </c>
      <c r="H519">
        <v>1</v>
      </c>
      <c r="I519">
        <v>268</v>
      </c>
      <c r="J519">
        <v>0</v>
      </c>
      <c r="K519">
        <v>13.4</v>
      </c>
      <c r="L519">
        <v>281.39999999999998</v>
      </c>
      <c r="M519" t="s">
        <v>20</v>
      </c>
      <c r="N519" t="s">
        <v>22</v>
      </c>
      <c r="O519">
        <v>44</v>
      </c>
      <c r="P519">
        <v>5</v>
      </c>
      <c r="Q519" t="s">
        <v>4254</v>
      </c>
      <c r="R519">
        <v>503</v>
      </c>
      <c r="S519" s="3">
        <v>0</v>
      </c>
      <c r="T519" s="6">
        <v>120.6</v>
      </c>
      <c r="U519" t="s">
        <v>6339</v>
      </c>
      <c r="V519">
        <v>2025</v>
      </c>
      <c r="W519" t="s">
        <v>6331</v>
      </c>
      <c r="X519" t="str">
        <f>_xlfn.XLOOKUP(Orders_C[[#This Row],[Product_ID]],Products_C[Product_ID],Products_C[Product_Name])</f>
        <v>Zinger Burger</v>
      </c>
      <c r="Y519" t="str">
        <f>_xlfn.XLOOKUP(Orders_C[[#This Row],[Product_ID]],Products_C[Product_ID],Products_C[Category])</f>
        <v>Beverage</v>
      </c>
      <c r="Z519" t="str">
        <f>_xlfn.XLOOKUP(Orders_C[[#This Row],[Store_ID]],Stores_c[Store_ID],Stores_c[City])</f>
        <v>Lake Kristashire</v>
      </c>
      <c r="AA519" t="str">
        <f>_xlfn.XLOOKUP(Orders_C[[#This Row],[Customer_ID]],Customers_c[Customer_ID],Customers_c[Customer_Name])</f>
        <v>Craig Conner</v>
      </c>
      <c r="AB519" s="6">
        <f>Orders_C[[#This Row],[Quantity]]*Orders_C[[#This Row],[Unit_Price]]*(1-Orders_C[[#This Row],[Discount %]])+Orders_C[[#This Row],[Tax]]</f>
        <v>281.39999999999998</v>
      </c>
      <c r="AC519" s="9">
        <f>(Orders_C[[#This Row],[Unit_Price]]*Orders_C[[#This Row],[Quantity]])-Orders_C[[#This Row],[Discount]]+Orders_C[[#This Row],[Tax]]</f>
        <v>281.39999999999998</v>
      </c>
      <c r="AD519" t="str">
        <f>IF(COUNTIF(Orders_C[[#All],[Customer_ID]],Orders_C[[#This Row],[Customer_ID]])&gt;1,"Repeat","New")</f>
        <v>Repeat</v>
      </c>
      <c r="AE519" t="str" cm="1">
        <f t="array" ref="AE519">_xlfn.XLOOKUP(Orders_C[[#This Row],[Store_ID]],Stores_c[[#All],[Store_ID]],Stores_c[[#All],[City]])</f>
        <v>Lake Kristashire</v>
      </c>
      <c r="AF519" t="str" cm="1">
        <f t="array" ref="AF519">_xlfn.XLOOKUP(Orders_C[[#This Row],[Store_ID]],Stores_c[[#All],[Store_ID]],Stores_c[[#All],[Manager_Name]])</f>
        <v>Andrea Daugherty</v>
      </c>
      <c r="AG519" t="str" cm="1">
        <f t="array" ref="AG519">_xlfn.XLOOKUP(Orders_C[[#This Row],[Store_ID]],Stores_c[[#All],[Store_ID]],Stores_c[[#All],[Store_Type]])</f>
        <v>Mall</v>
      </c>
    </row>
    <row r="520" spans="1:33" x14ac:dyDescent="0.25">
      <c r="A520">
        <v>10449</v>
      </c>
      <c r="B520" s="1">
        <v>45845</v>
      </c>
      <c r="C520" s="2">
        <v>0.86427083333333332</v>
      </c>
      <c r="D520">
        <v>1004</v>
      </c>
      <c r="E520">
        <v>207</v>
      </c>
      <c r="F520">
        <v>419</v>
      </c>
      <c r="G520">
        <v>332</v>
      </c>
      <c r="H520">
        <v>1</v>
      </c>
      <c r="I520">
        <v>268</v>
      </c>
      <c r="J520">
        <v>0</v>
      </c>
      <c r="K520">
        <v>13.4</v>
      </c>
      <c r="L520">
        <v>281.39999999999998</v>
      </c>
      <c r="M520" t="s">
        <v>20</v>
      </c>
      <c r="N520" t="s">
        <v>22</v>
      </c>
      <c r="O520">
        <v>29</v>
      </c>
      <c r="P520">
        <v>1</v>
      </c>
      <c r="Q520" t="s">
        <v>4472</v>
      </c>
      <c r="R520">
        <v>507</v>
      </c>
      <c r="S520" s="3">
        <v>0</v>
      </c>
      <c r="T520" s="6">
        <v>120.6</v>
      </c>
      <c r="U520" t="s">
        <v>6341</v>
      </c>
      <c r="V520">
        <v>2025</v>
      </c>
      <c r="W520" t="s">
        <v>6329</v>
      </c>
      <c r="X520" t="str">
        <f>_xlfn.XLOOKUP(Orders_C[[#This Row],[Product_ID]],Products_C[Product_ID],Products_C[Product_Name])</f>
        <v>Zinger Burger</v>
      </c>
      <c r="Y520" t="str">
        <f>_xlfn.XLOOKUP(Orders_C[[#This Row],[Product_ID]],Products_C[Product_ID],Products_C[Category])</f>
        <v>Beverage</v>
      </c>
      <c r="Z520" t="str">
        <f>_xlfn.XLOOKUP(Orders_C[[#This Row],[Store_ID]],Stores_c[Store_ID],Stores_c[City])</f>
        <v>Christineton</v>
      </c>
      <c r="AA520" t="str">
        <f>_xlfn.XLOOKUP(Orders_C[[#This Row],[Customer_ID]],Customers_c[Customer_ID],Customers_c[Customer_Name])</f>
        <v>Mark Hernandez</v>
      </c>
      <c r="AB520" s="6">
        <f>Orders_C[[#This Row],[Quantity]]*Orders_C[[#This Row],[Unit_Price]]*(1-Orders_C[[#This Row],[Discount %]])+Orders_C[[#This Row],[Tax]]</f>
        <v>281.39999999999998</v>
      </c>
      <c r="AC520" s="9">
        <f>(Orders_C[[#This Row],[Unit_Price]]*Orders_C[[#This Row],[Quantity]])-Orders_C[[#This Row],[Discount]]+Orders_C[[#This Row],[Tax]]</f>
        <v>281.39999999999998</v>
      </c>
      <c r="AD520" t="str">
        <f>IF(COUNTIF(Orders_C[[#All],[Customer_ID]],Orders_C[[#This Row],[Customer_ID]])&gt;1,"Repeat","New")</f>
        <v>Repeat</v>
      </c>
      <c r="AE520" t="str" cm="1">
        <f t="array" ref="AE520">_xlfn.XLOOKUP(Orders_C[[#This Row],[Store_ID]],Stores_c[[#All],[Store_ID]],Stores_c[[#All],[City]])</f>
        <v>Christineton</v>
      </c>
      <c r="AF520" t="str" cm="1">
        <f t="array" ref="AF520">_xlfn.XLOOKUP(Orders_C[[#This Row],[Store_ID]],Stores_c[[#All],[Store_ID]],Stores_c[[#All],[Manager_Name]])</f>
        <v>Dr. William Hubbard MD</v>
      </c>
      <c r="AG520" t="str" cm="1">
        <f t="array" ref="AG520">_xlfn.XLOOKUP(Orders_C[[#This Row],[Store_ID]],Stores_c[[#All],[Store_ID]],Stores_c[[#All],[Store_Type]])</f>
        <v>Street</v>
      </c>
    </row>
    <row r="521" spans="1:33" x14ac:dyDescent="0.25">
      <c r="A521">
        <v>9643</v>
      </c>
      <c r="B521" s="1">
        <v>45896</v>
      </c>
      <c r="C521" s="2">
        <v>8.3101851851851857E-2</v>
      </c>
      <c r="D521">
        <v>1682</v>
      </c>
      <c r="E521">
        <v>222</v>
      </c>
      <c r="F521">
        <v>527</v>
      </c>
      <c r="G521">
        <v>327</v>
      </c>
      <c r="H521">
        <v>1</v>
      </c>
      <c r="I521">
        <v>302</v>
      </c>
      <c r="J521">
        <v>15</v>
      </c>
      <c r="K521">
        <v>15.1</v>
      </c>
      <c r="L521">
        <v>302.10000000000002</v>
      </c>
      <c r="M521" t="s">
        <v>18</v>
      </c>
      <c r="N521" t="s">
        <v>23</v>
      </c>
      <c r="O521">
        <v>28</v>
      </c>
      <c r="P521">
        <v>3</v>
      </c>
      <c r="Q521" t="s">
        <v>3666</v>
      </c>
      <c r="R521">
        <v>505</v>
      </c>
      <c r="S521" s="3">
        <v>0.15</v>
      </c>
      <c r="T521" s="6">
        <v>120.90000000000003</v>
      </c>
      <c r="U521" t="s">
        <v>6342</v>
      </c>
      <c r="V521">
        <v>2025</v>
      </c>
      <c r="W521" t="s">
        <v>6329</v>
      </c>
      <c r="X521" t="str">
        <f>_xlfn.XLOOKUP(Orders_C[[#This Row],[Product_ID]],Products_C[Product_ID],Products_C[Product_Name])</f>
        <v>Wrap</v>
      </c>
      <c r="Y521" t="str">
        <f>_xlfn.XLOOKUP(Orders_C[[#This Row],[Product_ID]],Products_C[Product_ID],Products_C[Category])</f>
        <v>Chicken</v>
      </c>
      <c r="Z521" t="str">
        <f>_xlfn.XLOOKUP(Orders_C[[#This Row],[Store_ID]],Stores_c[Store_ID],Stores_c[City])</f>
        <v>New Steven</v>
      </c>
      <c r="AA521" t="str">
        <f>_xlfn.XLOOKUP(Orders_C[[#This Row],[Customer_ID]],Customers_c[Customer_ID],Customers_c[Customer_Name])</f>
        <v>Jacqueline Dorsey</v>
      </c>
      <c r="AB521" s="6">
        <f>Orders_C[[#This Row],[Quantity]]*Orders_C[[#This Row],[Unit_Price]]*(1-Orders_C[[#This Row],[Discount %]])+Orders_C[[#This Row],[Tax]]</f>
        <v>271.8</v>
      </c>
      <c r="AC521" s="9">
        <f>(Orders_C[[#This Row],[Unit_Price]]*Orders_C[[#This Row],[Quantity]])-Orders_C[[#This Row],[Discount]]+Orders_C[[#This Row],[Tax]]</f>
        <v>302.10000000000002</v>
      </c>
      <c r="AD521" t="str">
        <f>IF(COUNTIF(Orders_C[[#All],[Customer_ID]],Orders_C[[#This Row],[Customer_ID]])&gt;1,"Repeat","New")</f>
        <v>Repeat</v>
      </c>
      <c r="AE521" t="str" cm="1">
        <f t="array" ref="AE521">_xlfn.XLOOKUP(Orders_C[[#This Row],[Store_ID]],Stores_c[[#All],[Store_ID]],Stores_c[[#All],[City]])</f>
        <v>New Steven</v>
      </c>
      <c r="AF521" t="str" cm="1">
        <f t="array" ref="AF521">_xlfn.XLOOKUP(Orders_C[[#This Row],[Store_ID]],Stores_c[[#All],[Store_ID]],Stores_c[[#All],[Manager_Name]])</f>
        <v>Terri Martinez</v>
      </c>
      <c r="AG521" t="str" cm="1">
        <f t="array" ref="AG521">_xlfn.XLOOKUP(Orders_C[[#This Row],[Store_ID]],Stores_c[[#All],[Store_ID]],Stores_c[[#All],[Store_Type]])</f>
        <v>Drive-Thru</v>
      </c>
    </row>
    <row r="522" spans="1:33" x14ac:dyDescent="0.25">
      <c r="A522">
        <v>9385</v>
      </c>
      <c r="B522" s="1">
        <v>45886</v>
      </c>
      <c r="C522" s="2">
        <v>4.3842592592592593E-2</v>
      </c>
      <c r="D522">
        <v>1169</v>
      </c>
      <c r="E522">
        <v>219</v>
      </c>
      <c r="F522">
        <v>427</v>
      </c>
      <c r="G522">
        <v>313</v>
      </c>
      <c r="H522">
        <v>1</v>
      </c>
      <c r="I522">
        <v>291</v>
      </c>
      <c r="J522">
        <v>10</v>
      </c>
      <c r="K522">
        <v>14.55</v>
      </c>
      <c r="L522">
        <v>295.55</v>
      </c>
      <c r="M522" t="s">
        <v>20</v>
      </c>
      <c r="N522" t="s">
        <v>23</v>
      </c>
      <c r="O522">
        <v>12</v>
      </c>
      <c r="P522">
        <v>4</v>
      </c>
      <c r="Q522" t="s">
        <v>3408</v>
      </c>
      <c r="R522">
        <v>507</v>
      </c>
      <c r="S522" s="3">
        <v>0.1</v>
      </c>
      <c r="T522" s="6">
        <v>120.95000000000002</v>
      </c>
      <c r="U522" t="s">
        <v>6342</v>
      </c>
      <c r="V522">
        <v>2025</v>
      </c>
      <c r="W522" t="s">
        <v>6333</v>
      </c>
      <c r="X522" t="str">
        <f>_xlfn.XLOOKUP(Orders_C[[#This Row],[Product_ID]],Products_C[Product_ID],Products_C[Product_Name])</f>
        <v>Rice Bowl</v>
      </c>
      <c r="Y522" t="str">
        <f>_xlfn.XLOOKUP(Orders_C[[#This Row],[Product_ID]],Products_C[Product_ID],Products_C[Category])</f>
        <v>Beverage</v>
      </c>
      <c r="Z522" t="str">
        <f>_xlfn.XLOOKUP(Orders_C[[#This Row],[Store_ID]],Stores_c[Store_ID],Stores_c[City])</f>
        <v>Lake David</v>
      </c>
      <c r="AA522" t="str">
        <f>_xlfn.XLOOKUP(Orders_C[[#This Row],[Customer_ID]],Customers_c[Customer_ID],Customers_c[Customer_Name])</f>
        <v>Madeline Johnson</v>
      </c>
      <c r="AB522" s="6">
        <f>Orders_C[[#This Row],[Quantity]]*Orders_C[[#This Row],[Unit_Price]]*(1-Orders_C[[#This Row],[Discount %]])+Orders_C[[#This Row],[Tax]]</f>
        <v>276.45000000000005</v>
      </c>
      <c r="AC522" s="9">
        <f>(Orders_C[[#This Row],[Unit_Price]]*Orders_C[[#This Row],[Quantity]])-Orders_C[[#This Row],[Discount]]+Orders_C[[#This Row],[Tax]]</f>
        <v>295.55</v>
      </c>
      <c r="AD522" t="str">
        <f>IF(COUNTIF(Orders_C[[#All],[Customer_ID]],Orders_C[[#This Row],[Customer_ID]])&gt;1,"Repeat","New")</f>
        <v>Repeat</v>
      </c>
      <c r="AE522" t="str" cm="1">
        <f t="array" ref="AE522">_xlfn.XLOOKUP(Orders_C[[#This Row],[Store_ID]],Stores_c[[#All],[Store_ID]],Stores_c[[#All],[City]])</f>
        <v>Lake David</v>
      </c>
      <c r="AF522" t="str" cm="1">
        <f t="array" ref="AF522">_xlfn.XLOOKUP(Orders_C[[#This Row],[Store_ID]],Stores_c[[#All],[Store_ID]],Stores_c[[#All],[Manager_Name]])</f>
        <v>Joshua Hines</v>
      </c>
      <c r="AG522" t="str" cm="1">
        <f t="array" ref="AG522">_xlfn.XLOOKUP(Orders_C[[#This Row],[Store_ID]],Stores_c[[#All],[Store_ID]],Stores_c[[#All],[Store_Type]])</f>
        <v>Street</v>
      </c>
    </row>
    <row r="523" spans="1:33" x14ac:dyDescent="0.25">
      <c r="A523">
        <v>10447</v>
      </c>
      <c r="B523" s="1">
        <v>45931</v>
      </c>
      <c r="C523" s="2">
        <v>0.84319444444444447</v>
      </c>
      <c r="D523">
        <v>1500</v>
      </c>
      <c r="E523">
        <v>219</v>
      </c>
      <c r="F523">
        <v>547</v>
      </c>
      <c r="G523">
        <v>330</v>
      </c>
      <c r="H523">
        <v>1</v>
      </c>
      <c r="I523">
        <v>291</v>
      </c>
      <c r="J523">
        <v>10</v>
      </c>
      <c r="K523">
        <v>14.55</v>
      </c>
      <c r="L523">
        <v>295.55</v>
      </c>
      <c r="M523" t="s">
        <v>19</v>
      </c>
      <c r="N523" t="s">
        <v>21</v>
      </c>
      <c r="O523">
        <v>40</v>
      </c>
      <c r="P523">
        <v>2</v>
      </c>
      <c r="Q523" t="s">
        <v>4470</v>
      </c>
      <c r="R523">
        <v>501</v>
      </c>
      <c r="S523" s="3">
        <v>0.1</v>
      </c>
      <c r="T523" s="6">
        <v>120.95000000000002</v>
      </c>
      <c r="U523" t="s">
        <v>6332</v>
      </c>
      <c r="V523">
        <v>2025</v>
      </c>
      <c r="W523" t="s">
        <v>6329</v>
      </c>
      <c r="X523" t="str">
        <f>_xlfn.XLOOKUP(Orders_C[[#This Row],[Product_ID]],Products_C[Product_ID],Products_C[Product_Name])</f>
        <v>Rice Bowl</v>
      </c>
      <c r="Y523" t="str">
        <f>_xlfn.XLOOKUP(Orders_C[[#This Row],[Product_ID]],Products_C[Product_ID],Products_C[Category])</f>
        <v>Beverage</v>
      </c>
      <c r="Z523" t="str">
        <f>_xlfn.XLOOKUP(Orders_C[[#This Row],[Store_ID]],Stores_c[Store_ID],Stores_c[City])</f>
        <v>Lake David</v>
      </c>
      <c r="AA523" t="str">
        <f>_xlfn.XLOOKUP(Orders_C[[#This Row],[Customer_ID]],Customers_c[Customer_ID],Customers_c[Customer_Name])</f>
        <v>Denise Suarez</v>
      </c>
      <c r="AB523" s="6">
        <f>Orders_C[[#This Row],[Quantity]]*Orders_C[[#This Row],[Unit_Price]]*(1-Orders_C[[#This Row],[Discount %]])+Orders_C[[#This Row],[Tax]]</f>
        <v>276.45000000000005</v>
      </c>
      <c r="AC523" s="9">
        <f>(Orders_C[[#This Row],[Unit_Price]]*Orders_C[[#This Row],[Quantity]])-Orders_C[[#This Row],[Discount]]+Orders_C[[#This Row],[Tax]]</f>
        <v>295.55</v>
      </c>
      <c r="AD523" t="str">
        <f>IF(COUNTIF(Orders_C[[#All],[Customer_ID]],Orders_C[[#This Row],[Customer_ID]])&gt;1,"Repeat","New")</f>
        <v>Repeat</v>
      </c>
      <c r="AE523" t="str" cm="1">
        <f t="array" ref="AE523">_xlfn.XLOOKUP(Orders_C[[#This Row],[Store_ID]],Stores_c[[#All],[Store_ID]],Stores_c[[#All],[City]])</f>
        <v>Lake David</v>
      </c>
      <c r="AF523" t="str" cm="1">
        <f t="array" ref="AF523">_xlfn.XLOOKUP(Orders_C[[#This Row],[Store_ID]],Stores_c[[#All],[Store_ID]],Stores_c[[#All],[Manager_Name]])</f>
        <v>Joshua Hines</v>
      </c>
      <c r="AG523" t="str" cm="1">
        <f t="array" ref="AG523">_xlfn.XLOOKUP(Orders_C[[#This Row],[Store_ID]],Stores_c[[#All],[Store_ID]],Stores_c[[#All],[Store_Type]])</f>
        <v>Street</v>
      </c>
    </row>
    <row r="524" spans="1:33" x14ac:dyDescent="0.25">
      <c r="A524">
        <v>9449</v>
      </c>
      <c r="B524" s="1">
        <v>45763</v>
      </c>
      <c r="C524" s="2">
        <v>0.73660879629629628</v>
      </c>
      <c r="D524">
        <v>1403</v>
      </c>
      <c r="E524">
        <v>202</v>
      </c>
      <c r="F524">
        <v>405</v>
      </c>
      <c r="G524">
        <v>325</v>
      </c>
      <c r="H524">
        <v>1</v>
      </c>
      <c r="I524">
        <v>280</v>
      </c>
      <c r="J524">
        <v>5</v>
      </c>
      <c r="K524">
        <v>14</v>
      </c>
      <c r="L524">
        <v>289</v>
      </c>
      <c r="M524" t="s">
        <v>20</v>
      </c>
      <c r="N524" t="s">
        <v>21</v>
      </c>
      <c r="O524">
        <v>34</v>
      </c>
      <c r="P524">
        <v>5</v>
      </c>
      <c r="Q524" t="s">
        <v>3472</v>
      </c>
      <c r="R524">
        <v>503</v>
      </c>
      <c r="S524" s="3">
        <v>0.05</v>
      </c>
      <c r="T524" s="6">
        <v>121</v>
      </c>
      <c r="U524" t="s">
        <v>6337</v>
      </c>
      <c r="V524">
        <v>2025</v>
      </c>
      <c r="W524" t="s">
        <v>6329</v>
      </c>
      <c r="X524" t="str">
        <f>_xlfn.XLOOKUP(Orders_C[[#This Row],[Product_ID]],Products_C[Product_ID],Products_C[Product_Name])</f>
        <v>Veg Burger</v>
      </c>
      <c r="Y524" t="str">
        <f>_xlfn.XLOOKUP(Orders_C[[#This Row],[Product_ID]],Products_C[Product_ID],Products_C[Category])</f>
        <v>Chicken</v>
      </c>
      <c r="Z524" t="str">
        <f>_xlfn.XLOOKUP(Orders_C[[#This Row],[Store_ID]],Stores_c[Store_ID],Stores_c[City])</f>
        <v>Rebekahside</v>
      </c>
      <c r="AA524" t="str">
        <f>_xlfn.XLOOKUP(Orders_C[[#This Row],[Customer_ID]],Customers_c[Customer_ID],Customers_c[Customer_Name])</f>
        <v>Joshua Mason</v>
      </c>
      <c r="AB524" s="6">
        <f>Orders_C[[#This Row],[Quantity]]*Orders_C[[#This Row],[Unit_Price]]*(1-Orders_C[[#This Row],[Discount %]])+Orders_C[[#This Row],[Tax]]</f>
        <v>280</v>
      </c>
      <c r="AC524" s="9">
        <f>(Orders_C[[#This Row],[Unit_Price]]*Orders_C[[#This Row],[Quantity]])-Orders_C[[#This Row],[Discount]]+Orders_C[[#This Row],[Tax]]</f>
        <v>289</v>
      </c>
      <c r="AD524" t="str">
        <f>IF(COUNTIF(Orders_C[[#All],[Customer_ID]],Orders_C[[#This Row],[Customer_ID]])&gt;1,"Repeat","New")</f>
        <v>Repeat</v>
      </c>
      <c r="AE524" t="str" cm="1">
        <f t="array" ref="AE524">_xlfn.XLOOKUP(Orders_C[[#This Row],[Store_ID]],Stores_c[[#All],[Store_ID]],Stores_c[[#All],[City]])</f>
        <v>Rebekahside</v>
      </c>
      <c r="AF524" t="str" cm="1">
        <f t="array" ref="AF524">_xlfn.XLOOKUP(Orders_C[[#This Row],[Store_ID]],Stores_c[[#All],[Store_ID]],Stores_c[[#All],[Manager_Name]])</f>
        <v>Mark Ray</v>
      </c>
      <c r="AG524" t="str" cm="1">
        <f t="array" ref="AG524">_xlfn.XLOOKUP(Orders_C[[#This Row],[Store_ID]],Stores_c[[#All],[Store_ID]],Stores_c[[#All],[Store_Type]])</f>
        <v>Drive-Thru</v>
      </c>
    </row>
    <row r="525" spans="1:33" x14ac:dyDescent="0.25">
      <c r="A525">
        <v>10426</v>
      </c>
      <c r="B525" s="1">
        <v>46011</v>
      </c>
      <c r="C525" s="2">
        <v>0.80347222222222225</v>
      </c>
      <c r="D525">
        <v>1448</v>
      </c>
      <c r="E525">
        <v>203</v>
      </c>
      <c r="F525">
        <v>496</v>
      </c>
      <c r="G525">
        <v>308</v>
      </c>
      <c r="H525">
        <v>2</v>
      </c>
      <c r="I525">
        <v>160</v>
      </c>
      <c r="J525">
        <v>15</v>
      </c>
      <c r="K525">
        <v>8</v>
      </c>
      <c r="L525">
        <v>313</v>
      </c>
      <c r="M525" t="s">
        <v>19</v>
      </c>
      <c r="N525" t="s">
        <v>21</v>
      </c>
      <c r="O525">
        <v>12</v>
      </c>
      <c r="P525">
        <v>4</v>
      </c>
      <c r="Q525" t="s">
        <v>4449</v>
      </c>
      <c r="R525">
        <v>506</v>
      </c>
      <c r="S525" s="3">
        <v>0.15</v>
      </c>
      <c r="T525" s="6">
        <v>121</v>
      </c>
      <c r="U525" t="s">
        <v>6328</v>
      </c>
      <c r="V525">
        <v>2025</v>
      </c>
      <c r="W525" t="s">
        <v>6333</v>
      </c>
      <c r="X525" t="str">
        <f>_xlfn.XLOOKUP(Orders_C[[#This Row],[Product_ID]],Products_C[Product_ID],Products_C[Product_Name])</f>
        <v>Zinger Burger</v>
      </c>
      <c r="Y525" t="str">
        <f>_xlfn.XLOOKUP(Orders_C[[#This Row],[Product_ID]],Products_C[Product_ID],Products_C[Category])</f>
        <v>Beverage</v>
      </c>
      <c r="Z525" t="str">
        <f>_xlfn.XLOOKUP(Orders_C[[#This Row],[Store_ID]],Stores_c[Store_ID],Stores_c[City])</f>
        <v>Lake Williammouth</v>
      </c>
      <c r="AA525" t="str">
        <f>_xlfn.XLOOKUP(Orders_C[[#This Row],[Customer_ID]],Customers_c[Customer_ID],Customers_c[Customer_Name])</f>
        <v>Natasha Munoz</v>
      </c>
      <c r="AB525" s="6">
        <f>Orders_C[[#This Row],[Quantity]]*Orders_C[[#This Row],[Unit_Price]]*(1-Orders_C[[#This Row],[Discount %]])+Orders_C[[#This Row],[Tax]]</f>
        <v>280</v>
      </c>
      <c r="AC525" s="9">
        <f>(Orders_C[[#This Row],[Unit_Price]]*Orders_C[[#This Row],[Quantity]])-Orders_C[[#This Row],[Discount]]+Orders_C[[#This Row],[Tax]]</f>
        <v>313</v>
      </c>
      <c r="AD525" t="str">
        <f>IF(COUNTIF(Orders_C[[#All],[Customer_ID]],Orders_C[[#This Row],[Customer_ID]])&gt;1,"Repeat","New")</f>
        <v>Repeat</v>
      </c>
      <c r="AE525" t="str" cm="1">
        <f t="array" ref="AE525">_xlfn.XLOOKUP(Orders_C[[#This Row],[Store_ID]],Stores_c[[#All],[Store_ID]],Stores_c[[#All],[City]])</f>
        <v>Lake Williammouth</v>
      </c>
      <c r="AF525" t="str" cm="1">
        <f t="array" ref="AF525">_xlfn.XLOOKUP(Orders_C[[#This Row],[Store_ID]],Stores_c[[#All],[Store_ID]],Stores_c[[#All],[Manager_Name]])</f>
        <v>Stephanie Dominguez</v>
      </c>
      <c r="AG525" t="str" cm="1">
        <f t="array" ref="AG525">_xlfn.XLOOKUP(Orders_C[[#This Row],[Store_ID]],Stores_c[[#All],[Store_ID]],Stores_c[[#All],[Store_Type]])</f>
        <v>Drive-Thru</v>
      </c>
    </row>
    <row r="526" spans="1:33" x14ac:dyDescent="0.25">
      <c r="A526">
        <v>10979</v>
      </c>
      <c r="B526" s="1">
        <v>45998</v>
      </c>
      <c r="C526" s="2">
        <v>0.53021990740740743</v>
      </c>
      <c r="D526">
        <v>1819</v>
      </c>
      <c r="E526">
        <v>208</v>
      </c>
      <c r="F526">
        <v>533</v>
      </c>
      <c r="G526">
        <v>306</v>
      </c>
      <c r="H526">
        <v>2</v>
      </c>
      <c r="I526">
        <v>160</v>
      </c>
      <c r="J526">
        <v>15</v>
      </c>
      <c r="K526">
        <v>8</v>
      </c>
      <c r="L526">
        <v>313</v>
      </c>
      <c r="M526" t="s">
        <v>18</v>
      </c>
      <c r="N526" t="s">
        <v>21</v>
      </c>
      <c r="O526">
        <v>50</v>
      </c>
      <c r="P526">
        <v>3</v>
      </c>
      <c r="Q526" t="s">
        <v>5002</v>
      </c>
      <c r="R526">
        <v>504</v>
      </c>
      <c r="S526" s="3">
        <v>0.15</v>
      </c>
      <c r="T526" s="6">
        <v>121</v>
      </c>
      <c r="U526" t="s">
        <v>6328</v>
      </c>
      <c r="V526">
        <v>2025</v>
      </c>
      <c r="W526" t="s">
        <v>6331</v>
      </c>
      <c r="X526" t="str">
        <f>_xlfn.XLOOKUP(Orders_C[[#This Row],[Product_ID]],Products_C[Product_ID],Products_C[Product_Name])</f>
        <v>Veg Burger</v>
      </c>
      <c r="Y526" t="str">
        <f>_xlfn.XLOOKUP(Orders_C[[#This Row],[Product_ID]],Products_C[Product_ID],Products_C[Category])</f>
        <v>Burger</v>
      </c>
      <c r="Z526" t="str">
        <f>_xlfn.XLOOKUP(Orders_C[[#This Row],[Store_ID]],Stores_c[Store_ID],Stores_c[City])</f>
        <v>Tracyview</v>
      </c>
      <c r="AA526" t="str">
        <f>_xlfn.XLOOKUP(Orders_C[[#This Row],[Customer_ID]],Customers_c[Customer_ID],Customers_c[Customer_Name])</f>
        <v>Cheryl Brennan</v>
      </c>
      <c r="AB526" s="6">
        <f>Orders_C[[#This Row],[Quantity]]*Orders_C[[#This Row],[Unit_Price]]*(1-Orders_C[[#This Row],[Discount %]])+Orders_C[[#This Row],[Tax]]</f>
        <v>280</v>
      </c>
      <c r="AC526" s="9">
        <f>(Orders_C[[#This Row],[Unit_Price]]*Orders_C[[#This Row],[Quantity]])-Orders_C[[#This Row],[Discount]]+Orders_C[[#This Row],[Tax]]</f>
        <v>313</v>
      </c>
      <c r="AD526" t="str">
        <f>IF(COUNTIF(Orders_C[[#All],[Customer_ID]],Orders_C[[#This Row],[Customer_ID]])&gt;1,"Repeat","New")</f>
        <v>Repeat</v>
      </c>
      <c r="AE526" t="str" cm="1">
        <f t="array" ref="AE526">_xlfn.XLOOKUP(Orders_C[[#This Row],[Store_ID]],Stores_c[[#All],[Store_ID]],Stores_c[[#All],[City]])</f>
        <v>Tracyview</v>
      </c>
      <c r="AF526" t="str" cm="1">
        <f t="array" ref="AF526">_xlfn.XLOOKUP(Orders_C[[#This Row],[Store_ID]],Stores_c[[#All],[Store_ID]],Stores_c[[#All],[Manager_Name]])</f>
        <v>Jeremiah Lee</v>
      </c>
      <c r="AG526" t="str" cm="1">
        <f t="array" ref="AG526">_xlfn.XLOOKUP(Orders_C[[#This Row],[Store_ID]],Stores_c[[#All],[Store_ID]],Stores_c[[#All],[Store_Type]])</f>
        <v>Mall</v>
      </c>
    </row>
    <row r="527" spans="1:33" x14ac:dyDescent="0.25">
      <c r="A527">
        <v>8965</v>
      </c>
      <c r="B527" s="1">
        <v>45792</v>
      </c>
      <c r="C527" s="2">
        <v>0.54943287037037036</v>
      </c>
      <c r="D527">
        <v>1084</v>
      </c>
      <c r="E527">
        <v>201</v>
      </c>
      <c r="F527">
        <v>500</v>
      </c>
      <c r="G527">
        <v>310</v>
      </c>
      <c r="H527">
        <v>1</v>
      </c>
      <c r="I527">
        <v>269</v>
      </c>
      <c r="J527">
        <v>0</v>
      </c>
      <c r="K527">
        <v>13.45</v>
      </c>
      <c r="L527">
        <v>282.45</v>
      </c>
      <c r="M527" t="s">
        <v>18</v>
      </c>
      <c r="N527" t="s">
        <v>21</v>
      </c>
      <c r="O527">
        <v>57</v>
      </c>
      <c r="P527">
        <v>4</v>
      </c>
      <c r="Q527" t="s">
        <v>2988</v>
      </c>
      <c r="R527">
        <v>506</v>
      </c>
      <c r="S527" s="3">
        <v>0</v>
      </c>
      <c r="T527" s="6">
        <v>121.04999999999998</v>
      </c>
      <c r="U527" t="s">
        <v>6339</v>
      </c>
      <c r="V527">
        <v>2025</v>
      </c>
      <c r="W527" t="s">
        <v>6331</v>
      </c>
      <c r="X527" t="str">
        <f>_xlfn.XLOOKUP(Orders_C[[#This Row],[Product_ID]],Products_C[Product_ID],Products_C[Product_Name])</f>
        <v>Chicken Bucket</v>
      </c>
      <c r="Y527" t="str">
        <f>_xlfn.XLOOKUP(Orders_C[[#This Row],[Product_ID]],Products_C[Product_ID],Products_C[Category])</f>
        <v>Chicken</v>
      </c>
      <c r="Z527" t="str">
        <f>_xlfn.XLOOKUP(Orders_C[[#This Row],[Store_ID]],Stores_c[Store_ID],Stores_c[City])</f>
        <v>Lake Nicholasburgh</v>
      </c>
      <c r="AA527" t="str">
        <f>_xlfn.XLOOKUP(Orders_C[[#This Row],[Customer_ID]],Customers_c[Customer_ID],Customers_c[Customer_Name])</f>
        <v>Nancy Whitehead</v>
      </c>
      <c r="AB527" s="6">
        <f>Orders_C[[#This Row],[Quantity]]*Orders_C[[#This Row],[Unit_Price]]*(1-Orders_C[[#This Row],[Discount %]])+Orders_C[[#This Row],[Tax]]</f>
        <v>282.45</v>
      </c>
      <c r="AC527" s="9">
        <f>(Orders_C[[#This Row],[Unit_Price]]*Orders_C[[#This Row],[Quantity]])-Orders_C[[#This Row],[Discount]]+Orders_C[[#This Row],[Tax]]</f>
        <v>282.45</v>
      </c>
      <c r="AD527" t="str">
        <f>IF(COUNTIF(Orders_C[[#All],[Customer_ID]],Orders_C[[#This Row],[Customer_ID]])&gt;1,"Repeat","New")</f>
        <v>Repeat</v>
      </c>
      <c r="AE527" t="str" cm="1">
        <f t="array" ref="AE527">_xlfn.XLOOKUP(Orders_C[[#This Row],[Store_ID]],Stores_c[[#All],[Store_ID]],Stores_c[[#All],[City]])</f>
        <v>Lake Nicholasburgh</v>
      </c>
      <c r="AF527" t="str" cm="1">
        <f t="array" ref="AF527">_xlfn.XLOOKUP(Orders_C[[#This Row],[Store_ID]],Stores_c[[#All],[Store_ID]],Stores_c[[#All],[Manager_Name]])</f>
        <v>Maurice Garcia</v>
      </c>
      <c r="AG527" t="str" cm="1">
        <f t="array" ref="AG527">_xlfn.XLOOKUP(Orders_C[[#This Row],[Store_ID]],Stores_c[[#All],[Store_ID]],Stores_c[[#All],[Store_Type]])</f>
        <v>Mall</v>
      </c>
    </row>
    <row r="528" spans="1:33" x14ac:dyDescent="0.25">
      <c r="A528">
        <v>7702</v>
      </c>
      <c r="B528" s="1">
        <v>45766</v>
      </c>
      <c r="C528" s="2">
        <v>0.41258101851851853</v>
      </c>
      <c r="D528">
        <v>1929</v>
      </c>
      <c r="E528">
        <v>215</v>
      </c>
      <c r="F528">
        <v>444</v>
      </c>
      <c r="G528">
        <v>333</v>
      </c>
      <c r="H528">
        <v>1</v>
      </c>
      <c r="I528">
        <v>303</v>
      </c>
      <c r="J528">
        <v>15</v>
      </c>
      <c r="K528">
        <v>15.15</v>
      </c>
      <c r="L528">
        <v>303.14999999999998</v>
      </c>
      <c r="M528" t="s">
        <v>20</v>
      </c>
      <c r="N528" t="s">
        <v>22</v>
      </c>
      <c r="O528">
        <v>55</v>
      </c>
      <c r="P528">
        <v>3</v>
      </c>
      <c r="Q528" t="s">
        <v>1725</v>
      </c>
      <c r="R528">
        <v>502</v>
      </c>
      <c r="S528" s="3">
        <v>0.15</v>
      </c>
      <c r="T528" s="6">
        <v>121.35</v>
      </c>
      <c r="U528" t="s">
        <v>6337</v>
      </c>
      <c r="V528">
        <v>2025</v>
      </c>
      <c r="W528" t="s">
        <v>6331</v>
      </c>
      <c r="X528" t="str">
        <f>_xlfn.XLOOKUP(Orders_C[[#This Row],[Product_ID]],Products_C[Product_ID],Products_C[Product_Name])</f>
        <v>Chicken Wings</v>
      </c>
      <c r="Y528" t="str">
        <f>_xlfn.XLOOKUP(Orders_C[[#This Row],[Product_ID]],Products_C[Product_ID],Products_C[Category])</f>
        <v>Burger</v>
      </c>
      <c r="Z528" t="str">
        <f>_xlfn.XLOOKUP(Orders_C[[#This Row],[Store_ID]],Stores_c[Store_ID],Stores_c[City])</f>
        <v>Sallyburgh</v>
      </c>
      <c r="AA528" t="str">
        <f>_xlfn.XLOOKUP(Orders_C[[#This Row],[Customer_ID]],Customers_c[Customer_ID],Customers_c[Customer_Name])</f>
        <v>Michelle Mitchell</v>
      </c>
      <c r="AB528" s="6">
        <f>Orders_C[[#This Row],[Quantity]]*Orders_C[[#This Row],[Unit_Price]]*(1-Orders_C[[#This Row],[Discount %]])+Orders_C[[#This Row],[Tax]]</f>
        <v>272.7</v>
      </c>
      <c r="AC528" s="9">
        <f>(Orders_C[[#This Row],[Unit_Price]]*Orders_C[[#This Row],[Quantity]])-Orders_C[[#This Row],[Discount]]+Orders_C[[#This Row],[Tax]]</f>
        <v>303.14999999999998</v>
      </c>
      <c r="AD528" t="str">
        <f>IF(COUNTIF(Orders_C[[#All],[Customer_ID]],Orders_C[[#This Row],[Customer_ID]])&gt;1,"Repeat","New")</f>
        <v>Repeat</v>
      </c>
      <c r="AE528" t="str" cm="1">
        <f t="array" ref="AE528">_xlfn.XLOOKUP(Orders_C[[#This Row],[Store_ID]],Stores_c[[#All],[Store_ID]],Stores_c[[#All],[City]])</f>
        <v>Sallyburgh</v>
      </c>
      <c r="AF528" t="str" cm="1">
        <f t="array" ref="AF528">_xlfn.XLOOKUP(Orders_C[[#This Row],[Store_ID]],Stores_c[[#All],[Store_ID]],Stores_c[[#All],[Manager_Name]])</f>
        <v>Benjamin Mccoy</v>
      </c>
      <c r="AG528" t="str" cm="1">
        <f t="array" ref="AG528">_xlfn.XLOOKUP(Orders_C[[#This Row],[Store_ID]],Stores_c[[#All],[Store_ID]],Stores_c[[#All],[Store_Type]])</f>
        <v>Drive-Thru</v>
      </c>
    </row>
    <row r="529" spans="1:33" x14ac:dyDescent="0.25">
      <c r="A529">
        <v>9957</v>
      </c>
      <c r="B529" s="1">
        <v>45813</v>
      </c>
      <c r="C529" s="2">
        <v>0.56142361111111116</v>
      </c>
      <c r="D529">
        <v>1767</v>
      </c>
      <c r="E529">
        <v>218</v>
      </c>
      <c r="F529">
        <v>467</v>
      </c>
      <c r="G529">
        <v>325</v>
      </c>
      <c r="H529">
        <v>1</v>
      </c>
      <c r="I529">
        <v>303</v>
      </c>
      <c r="J529">
        <v>15</v>
      </c>
      <c r="K529">
        <v>15.15</v>
      </c>
      <c r="L529">
        <v>303.14999999999998</v>
      </c>
      <c r="M529" t="s">
        <v>19</v>
      </c>
      <c r="N529" t="s">
        <v>22</v>
      </c>
      <c r="O529">
        <v>37</v>
      </c>
      <c r="P529">
        <v>2</v>
      </c>
      <c r="Q529" t="s">
        <v>3980</v>
      </c>
      <c r="R529">
        <v>501</v>
      </c>
      <c r="S529" s="3">
        <v>0.15</v>
      </c>
      <c r="T529" s="6">
        <v>121.35</v>
      </c>
      <c r="U529" t="s">
        <v>6340</v>
      </c>
      <c r="V529">
        <v>2025</v>
      </c>
      <c r="W529" t="s">
        <v>6329</v>
      </c>
      <c r="X529" t="str">
        <f>_xlfn.XLOOKUP(Orders_C[[#This Row],[Product_ID]],Products_C[Product_ID],Products_C[Product_Name])</f>
        <v>Veg Burger</v>
      </c>
      <c r="Y529" t="str">
        <f>_xlfn.XLOOKUP(Orders_C[[#This Row],[Product_ID]],Products_C[Product_ID],Products_C[Category])</f>
        <v>Chicken</v>
      </c>
      <c r="Z529" t="str">
        <f>_xlfn.XLOOKUP(Orders_C[[#This Row],[Store_ID]],Stores_c[Store_ID],Stores_c[City])</f>
        <v>East Johnport</v>
      </c>
      <c r="AA529" t="str">
        <f>_xlfn.XLOOKUP(Orders_C[[#This Row],[Customer_ID]],Customers_c[Customer_ID],Customers_c[Customer_Name])</f>
        <v>Michael Morgan</v>
      </c>
      <c r="AB529" s="6">
        <f>Orders_C[[#This Row],[Quantity]]*Orders_C[[#This Row],[Unit_Price]]*(1-Orders_C[[#This Row],[Discount %]])+Orders_C[[#This Row],[Tax]]</f>
        <v>272.7</v>
      </c>
      <c r="AC529" s="9">
        <f>(Orders_C[[#This Row],[Unit_Price]]*Orders_C[[#This Row],[Quantity]])-Orders_C[[#This Row],[Discount]]+Orders_C[[#This Row],[Tax]]</f>
        <v>303.14999999999998</v>
      </c>
      <c r="AD529" t="str">
        <f>IF(COUNTIF(Orders_C[[#All],[Customer_ID]],Orders_C[[#This Row],[Customer_ID]])&gt;1,"Repeat","New")</f>
        <v>Repeat</v>
      </c>
      <c r="AE529" t="str" cm="1">
        <f t="array" ref="AE529">_xlfn.XLOOKUP(Orders_C[[#This Row],[Store_ID]],Stores_c[[#All],[Store_ID]],Stores_c[[#All],[City]])</f>
        <v>East Johnport</v>
      </c>
      <c r="AF529" t="str" cm="1">
        <f t="array" ref="AF529">_xlfn.XLOOKUP(Orders_C[[#This Row],[Store_ID]],Stores_c[[#All],[Store_ID]],Stores_c[[#All],[Manager_Name]])</f>
        <v>Mr. Matthew Murillo III</v>
      </c>
      <c r="AG529" t="str" cm="1">
        <f t="array" ref="AG529">_xlfn.XLOOKUP(Orders_C[[#This Row],[Store_ID]],Stores_c[[#All],[Store_ID]],Stores_c[[#All],[Store_Type]])</f>
        <v>Street</v>
      </c>
    </row>
    <row r="530" spans="1:33" x14ac:dyDescent="0.25">
      <c r="A530">
        <v>9974</v>
      </c>
      <c r="B530" s="1">
        <v>45820</v>
      </c>
      <c r="C530" s="2">
        <v>0.82827546296296295</v>
      </c>
      <c r="D530">
        <v>1025</v>
      </c>
      <c r="E530">
        <v>206</v>
      </c>
      <c r="F530">
        <v>462</v>
      </c>
      <c r="G530">
        <v>309</v>
      </c>
      <c r="H530">
        <v>1</v>
      </c>
      <c r="I530">
        <v>303</v>
      </c>
      <c r="J530">
        <v>15</v>
      </c>
      <c r="K530">
        <v>15.15</v>
      </c>
      <c r="L530">
        <v>303.14999999999998</v>
      </c>
      <c r="M530" t="s">
        <v>20</v>
      </c>
      <c r="N530" t="s">
        <v>21</v>
      </c>
      <c r="O530">
        <v>34</v>
      </c>
      <c r="P530">
        <v>4</v>
      </c>
      <c r="Q530" t="s">
        <v>3997</v>
      </c>
      <c r="R530">
        <v>504</v>
      </c>
      <c r="S530" s="3">
        <v>0.15</v>
      </c>
      <c r="T530" s="6">
        <v>121.35</v>
      </c>
      <c r="U530" t="s">
        <v>6340</v>
      </c>
      <c r="V530">
        <v>2025</v>
      </c>
      <c r="W530" t="s">
        <v>6329</v>
      </c>
      <c r="X530" t="str">
        <f>_xlfn.XLOOKUP(Orders_C[[#This Row],[Product_ID]],Products_C[Product_ID],Products_C[Product_Name])</f>
        <v>Chicken Bucket</v>
      </c>
      <c r="Y530" t="str">
        <f>_xlfn.XLOOKUP(Orders_C[[#This Row],[Product_ID]],Products_C[Product_ID],Products_C[Category])</f>
        <v>Dessert</v>
      </c>
      <c r="Z530" t="str">
        <f>_xlfn.XLOOKUP(Orders_C[[#This Row],[Store_ID]],Stores_c[Store_ID],Stores_c[City])</f>
        <v>West Matthew</v>
      </c>
      <c r="AA530" t="str">
        <f>_xlfn.XLOOKUP(Orders_C[[#This Row],[Customer_ID]],Customers_c[Customer_ID],Customers_c[Customer_Name])</f>
        <v>Jamie Martinez</v>
      </c>
      <c r="AB530" s="6">
        <f>Orders_C[[#This Row],[Quantity]]*Orders_C[[#This Row],[Unit_Price]]*(1-Orders_C[[#This Row],[Discount %]])+Orders_C[[#This Row],[Tax]]</f>
        <v>272.7</v>
      </c>
      <c r="AC530" s="9">
        <f>(Orders_C[[#This Row],[Unit_Price]]*Orders_C[[#This Row],[Quantity]])-Orders_C[[#This Row],[Discount]]+Orders_C[[#This Row],[Tax]]</f>
        <v>303.14999999999998</v>
      </c>
      <c r="AD530" t="str">
        <f>IF(COUNTIF(Orders_C[[#All],[Customer_ID]],Orders_C[[#This Row],[Customer_ID]])&gt;1,"Repeat","New")</f>
        <v>Repeat</v>
      </c>
      <c r="AE530" t="str" cm="1">
        <f t="array" ref="AE530">_xlfn.XLOOKUP(Orders_C[[#This Row],[Store_ID]],Stores_c[[#All],[Store_ID]],Stores_c[[#All],[City]])</f>
        <v>West Matthew</v>
      </c>
      <c r="AF530" t="str" cm="1">
        <f t="array" ref="AF530">_xlfn.XLOOKUP(Orders_C[[#This Row],[Store_ID]],Stores_c[[#All],[Store_ID]],Stores_c[[#All],[Manager_Name]])</f>
        <v>Miguel Kidd</v>
      </c>
      <c r="AG530" t="str" cm="1">
        <f t="array" ref="AG530">_xlfn.XLOOKUP(Orders_C[[#This Row],[Store_ID]],Stores_c[[#All],[Store_ID]],Stores_c[[#All],[Store_Type]])</f>
        <v>Drive-Thru</v>
      </c>
    </row>
    <row r="531" spans="1:33" x14ac:dyDescent="0.25">
      <c r="A531">
        <v>6842</v>
      </c>
      <c r="B531" s="1">
        <v>45933</v>
      </c>
      <c r="C531" s="2">
        <v>0.77542824074074079</v>
      </c>
      <c r="D531">
        <v>1301</v>
      </c>
      <c r="E531">
        <v>206</v>
      </c>
      <c r="F531">
        <v>409</v>
      </c>
      <c r="G531">
        <v>303</v>
      </c>
      <c r="H531">
        <v>1</v>
      </c>
      <c r="I531">
        <v>270</v>
      </c>
      <c r="J531">
        <v>0</v>
      </c>
      <c r="K531">
        <v>13.5</v>
      </c>
      <c r="L531">
        <v>283.5</v>
      </c>
      <c r="M531" t="s">
        <v>19</v>
      </c>
      <c r="N531" t="s">
        <v>22</v>
      </c>
      <c r="O531">
        <v>35</v>
      </c>
      <c r="P531">
        <v>1</v>
      </c>
      <c r="Q531" t="s">
        <v>865</v>
      </c>
      <c r="R531">
        <v>505</v>
      </c>
      <c r="S531" s="3">
        <v>0</v>
      </c>
      <c r="T531" s="6">
        <v>121.5</v>
      </c>
      <c r="U531" t="s">
        <v>6332</v>
      </c>
      <c r="V531">
        <v>2025</v>
      </c>
      <c r="W531" t="s">
        <v>6329</v>
      </c>
      <c r="X531" t="str">
        <f>_xlfn.XLOOKUP(Orders_C[[#This Row],[Product_ID]],Products_C[Product_ID],Products_C[Product_Name])</f>
        <v>Chocolate Lava Cake</v>
      </c>
      <c r="Y531" t="str">
        <f>_xlfn.XLOOKUP(Orders_C[[#This Row],[Product_ID]],Products_C[Product_ID],Products_C[Category])</f>
        <v>Chicken</v>
      </c>
      <c r="Z531" t="str">
        <f>_xlfn.XLOOKUP(Orders_C[[#This Row],[Store_ID]],Stores_c[Store_ID],Stores_c[City])</f>
        <v>West Matthew</v>
      </c>
      <c r="AA531" t="str">
        <f>_xlfn.XLOOKUP(Orders_C[[#This Row],[Customer_ID]],Customers_c[Customer_ID],Customers_c[Customer_Name])</f>
        <v>Jennifer Bishop</v>
      </c>
      <c r="AB531" s="6">
        <f>Orders_C[[#This Row],[Quantity]]*Orders_C[[#This Row],[Unit_Price]]*(1-Orders_C[[#This Row],[Discount %]])+Orders_C[[#This Row],[Tax]]</f>
        <v>283.5</v>
      </c>
      <c r="AC531" s="9">
        <f>(Orders_C[[#This Row],[Unit_Price]]*Orders_C[[#This Row],[Quantity]])-Orders_C[[#This Row],[Discount]]+Orders_C[[#This Row],[Tax]]</f>
        <v>283.5</v>
      </c>
      <c r="AD531" t="str">
        <f>IF(COUNTIF(Orders_C[[#All],[Customer_ID]],Orders_C[[#This Row],[Customer_ID]])&gt;1,"Repeat","New")</f>
        <v>Repeat</v>
      </c>
      <c r="AE531" t="str" cm="1">
        <f t="array" ref="AE531">_xlfn.XLOOKUP(Orders_C[[#This Row],[Store_ID]],Stores_c[[#All],[Store_ID]],Stores_c[[#All],[City]])</f>
        <v>West Matthew</v>
      </c>
      <c r="AF531" t="str" cm="1">
        <f t="array" ref="AF531">_xlfn.XLOOKUP(Orders_C[[#This Row],[Store_ID]],Stores_c[[#All],[Store_ID]],Stores_c[[#All],[Manager_Name]])</f>
        <v>Miguel Kidd</v>
      </c>
      <c r="AG531" t="str" cm="1">
        <f t="array" ref="AG531">_xlfn.XLOOKUP(Orders_C[[#This Row],[Store_ID]],Stores_c[[#All],[Store_ID]],Stores_c[[#All],[Store_Type]])</f>
        <v>Drive-Thru</v>
      </c>
    </row>
    <row r="532" spans="1:33" x14ac:dyDescent="0.25">
      <c r="A532">
        <v>10998</v>
      </c>
      <c r="B532" s="1">
        <v>45911</v>
      </c>
      <c r="C532" s="2">
        <v>0.45605324074074072</v>
      </c>
      <c r="D532">
        <v>1441</v>
      </c>
      <c r="E532">
        <v>219</v>
      </c>
      <c r="F532">
        <v>465</v>
      </c>
      <c r="G532">
        <v>315</v>
      </c>
      <c r="H532">
        <v>1</v>
      </c>
      <c r="I532">
        <v>304</v>
      </c>
      <c r="J532">
        <v>15</v>
      </c>
      <c r="K532">
        <v>15.2</v>
      </c>
      <c r="L532">
        <v>304.2</v>
      </c>
      <c r="M532" t="s">
        <v>20</v>
      </c>
      <c r="N532" t="s">
        <v>23</v>
      </c>
      <c r="O532">
        <v>43</v>
      </c>
      <c r="P532">
        <v>4</v>
      </c>
      <c r="Q532" t="s">
        <v>5021</v>
      </c>
      <c r="R532">
        <v>504</v>
      </c>
      <c r="S532" s="3">
        <v>0.15</v>
      </c>
      <c r="T532" s="6">
        <v>121.79999999999998</v>
      </c>
      <c r="U532" t="s">
        <v>6335</v>
      </c>
      <c r="V532">
        <v>2025</v>
      </c>
      <c r="W532" t="s">
        <v>6331</v>
      </c>
      <c r="X532" t="str">
        <f>_xlfn.XLOOKUP(Orders_C[[#This Row],[Product_ID]],Products_C[Product_ID],Products_C[Product_Name])</f>
        <v>Popcorn Chicken</v>
      </c>
      <c r="Y532" t="str">
        <f>_xlfn.XLOOKUP(Orders_C[[#This Row],[Product_ID]],Products_C[Product_ID],Products_C[Category])</f>
        <v>Beverage</v>
      </c>
      <c r="Z532" t="str">
        <f>_xlfn.XLOOKUP(Orders_C[[#This Row],[Store_ID]],Stores_c[Store_ID],Stores_c[City])</f>
        <v>Lake David</v>
      </c>
      <c r="AA532" t="str">
        <f>_xlfn.XLOOKUP(Orders_C[[#This Row],[Customer_ID]],Customers_c[Customer_ID],Customers_c[Customer_Name])</f>
        <v>Erica Howard</v>
      </c>
      <c r="AB532" s="6">
        <f>Orders_C[[#This Row],[Quantity]]*Orders_C[[#This Row],[Unit_Price]]*(1-Orders_C[[#This Row],[Discount %]])+Orders_C[[#This Row],[Tax]]</f>
        <v>273.59999999999997</v>
      </c>
      <c r="AC532" s="9">
        <f>(Orders_C[[#This Row],[Unit_Price]]*Orders_C[[#This Row],[Quantity]])-Orders_C[[#This Row],[Discount]]+Orders_C[[#This Row],[Tax]]</f>
        <v>304.2</v>
      </c>
      <c r="AD532" t="str">
        <f>IF(COUNTIF(Orders_C[[#All],[Customer_ID]],Orders_C[[#This Row],[Customer_ID]])&gt;1,"Repeat","New")</f>
        <v>Repeat</v>
      </c>
      <c r="AE532" t="str" cm="1">
        <f t="array" ref="AE532">_xlfn.XLOOKUP(Orders_C[[#This Row],[Store_ID]],Stores_c[[#All],[Store_ID]],Stores_c[[#All],[City]])</f>
        <v>Lake David</v>
      </c>
      <c r="AF532" t="str" cm="1">
        <f t="array" ref="AF532">_xlfn.XLOOKUP(Orders_C[[#This Row],[Store_ID]],Stores_c[[#All],[Store_ID]],Stores_c[[#All],[Manager_Name]])</f>
        <v>Joshua Hines</v>
      </c>
      <c r="AG532" t="str" cm="1">
        <f t="array" ref="AG532">_xlfn.XLOOKUP(Orders_C[[#This Row],[Store_ID]],Stores_c[[#All],[Store_ID]],Stores_c[[#All],[Store_Type]])</f>
        <v>Street</v>
      </c>
    </row>
    <row r="533" spans="1:33" x14ac:dyDescent="0.25">
      <c r="A533">
        <v>8567</v>
      </c>
      <c r="B533" s="1">
        <v>45879</v>
      </c>
      <c r="C533" s="2">
        <v>0.3583912037037037</v>
      </c>
      <c r="D533">
        <v>1466</v>
      </c>
      <c r="E533">
        <v>208</v>
      </c>
      <c r="F533">
        <v>476</v>
      </c>
      <c r="G533">
        <v>324</v>
      </c>
      <c r="H533">
        <v>1</v>
      </c>
      <c r="I533">
        <v>293</v>
      </c>
      <c r="J533">
        <v>10</v>
      </c>
      <c r="K533">
        <v>14.65</v>
      </c>
      <c r="L533">
        <v>297.64999999999998</v>
      </c>
      <c r="M533" t="s">
        <v>18</v>
      </c>
      <c r="N533" t="s">
        <v>22</v>
      </c>
      <c r="O533">
        <v>52</v>
      </c>
      <c r="P533">
        <v>2</v>
      </c>
      <c r="Q533" t="s">
        <v>2590</v>
      </c>
      <c r="R533">
        <v>504</v>
      </c>
      <c r="S533" s="3">
        <v>0.1</v>
      </c>
      <c r="T533" s="6">
        <v>121.85</v>
      </c>
      <c r="U533" t="s">
        <v>6342</v>
      </c>
      <c r="V533">
        <v>2025</v>
      </c>
      <c r="W533" t="s">
        <v>6331</v>
      </c>
      <c r="X533" t="str">
        <f>_xlfn.XLOOKUP(Orders_C[[#This Row],[Product_ID]],Products_C[Product_ID],Products_C[Product_Name])</f>
        <v>Krushers</v>
      </c>
      <c r="Y533" t="str">
        <f>_xlfn.XLOOKUP(Orders_C[[#This Row],[Product_ID]],Products_C[Product_ID],Products_C[Category])</f>
        <v>Dessert</v>
      </c>
      <c r="Z533" t="str">
        <f>_xlfn.XLOOKUP(Orders_C[[#This Row],[Store_ID]],Stores_c[Store_ID],Stores_c[City])</f>
        <v>Tracyview</v>
      </c>
      <c r="AA533" t="str">
        <f>_xlfn.XLOOKUP(Orders_C[[#This Row],[Customer_ID]],Customers_c[Customer_ID],Customers_c[Customer_Name])</f>
        <v>Tony Ruiz</v>
      </c>
      <c r="AB533" s="6">
        <f>Orders_C[[#This Row],[Quantity]]*Orders_C[[#This Row],[Unit_Price]]*(1-Orders_C[[#This Row],[Discount %]])+Orders_C[[#This Row],[Tax]]</f>
        <v>278.34999999999997</v>
      </c>
      <c r="AC533" s="9">
        <f>(Orders_C[[#This Row],[Unit_Price]]*Orders_C[[#This Row],[Quantity]])-Orders_C[[#This Row],[Discount]]+Orders_C[[#This Row],[Tax]]</f>
        <v>297.64999999999998</v>
      </c>
      <c r="AD533" t="str">
        <f>IF(COUNTIF(Orders_C[[#All],[Customer_ID]],Orders_C[[#This Row],[Customer_ID]])&gt;1,"Repeat","New")</f>
        <v>Repeat</v>
      </c>
      <c r="AE533" t="str" cm="1">
        <f t="array" ref="AE533">_xlfn.XLOOKUP(Orders_C[[#This Row],[Store_ID]],Stores_c[[#All],[Store_ID]],Stores_c[[#All],[City]])</f>
        <v>Tracyview</v>
      </c>
      <c r="AF533" t="str" cm="1">
        <f t="array" ref="AF533">_xlfn.XLOOKUP(Orders_C[[#This Row],[Store_ID]],Stores_c[[#All],[Store_ID]],Stores_c[[#All],[Manager_Name]])</f>
        <v>Jeremiah Lee</v>
      </c>
      <c r="AG533" t="str" cm="1">
        <f t="array" ref="AG533">_xlfn.XLOOKUP(Orders_C[[#This Row],[Store_ID]],Stores_c[[#All],[Store_ID]],Stores_c[[#All],[Store_Type]])</f>
        <v>Mall</v>
      </c>
    </row>
    <row r="534" spans="1:33" x14ac:dyDescent="0.25">
      <c r="A534">
        <v>8210</v>
      </c>
      <c r="B534" s="1">
        <v>45923</v>
      </c>
      <c r="C534" s="2">
        <v>0.44415509259259262</v>
      </c>
      <c r="D534">
        <v>1946</v>
      </c>
      <c r="E534">
        <v>225</v>
      </c>
      <c r="F534">
        <v>457</v>
      </c>
      <c r="G534">
        <v>301</v>
      </c>
      <c r="H534">
        <v>1</v>
      </c>
      <c r="I534">
        <v>282</v>
      </c>
      <c r="J534">
        <v>5</v>
      </c>
      <c r="K534">
        <v>14.1</v>
      </c>
      <c r="L534">
        <v>291.10000000000002</v>
      </c>
      <c r="M534" t="s">
        <v>18</v>
      </c>
      <c r="N534" t="s">
        <v>22</v>
      </c>
      <c r="O534">
        <v>33</v>
      </c>
      <c r="P534">
        <v>5</v>
      </c>
      <c r="Q534" t="s">
        <v>2233</v>
      </c>
      <c r="R534">
        <v>508</v>
      </c>
      <c r="S534" s="3">
        <v>0.05</v>
      </c>
      <c r="T534" s="6">
        <v>121.90000000000003</v>
      </c>
      <c r="U534" t="s">
        <v>6335</v>
      </c>
      <c r="V534">
        <v>2025</v>
      </c>
      <c r="W534" t="s">
        <v>6329</v>
      </c>
      <c r="X534" t="str">
        <f>_xlfn.XLOOKUP(Orders_C[[#This Row],[Product_ID]],Products_C[Product_ID],Products_C[Product_Name])</f>
        <v>Krushers</v>
      </c>
      <c r="Y534" t="str">
        <f>_xlfn.XLOOKUP(Orders_C[[#This Row],[Product_ID]],Products_C[Product_ID],Products_C[Category])</f>
        <v>Burger</v>
      </c>
      <c r="Z534" t="str">
        <f>_xlfn.XLOOKUP(Orders_C[[#This Row],[Store_ID]],Stores_c[Store_ID],Stores_c[City])</f>
        <v>South Peter</v>
      </c>
      <c r="AA534" t="str">
        <f>_xlfn.XLOOKUP(Orders_C[[#This Row],[Customer_ID]],Customers_c[Customer_ID],Customers_c[Customer_Name])</f>
        <v>Miss Samantha Reyes</v>
      </c>
      <c r="AB534" s="6">
        <f>Orders_C[[#This Row],[Quantity]]*Orders_C[[#This Row],[Unit_Price]]*(1-Orders_C[[#This Row],[Discount %]])+Orders_C[[#This Row],[Tax]]</f>
        <v>282</v>
      </c>
      <c r="AC534" s="9">
        <f>(Orders_C[[#This Row],[Unit_Price]]*Orders_C[[#This Row],[Quantity]])-Orders_C[[#This Row],[Discount]]+Orders_C[[#This Row],[Tax]]</f>
        <v>291.10000000000002</v>
      </c>
      <c r="AD534" t="str">
        <f>IF(COUNTIF(Orders_C[[#All],[Customer_ID]],Orders_C[[#This Row],[Customer_ID]])&gt;1,"Repeat","New")</f>
        <v>Repeat</v>
      </c>
      <c r="AE534" t="str" cm="1">
        <f t="array" ref="AE534">_xlfn.XLOOKUP(Orders_C[[#This Row],[Store_ID]],Stores_c[[#All],[Store_ID]],Stores_c[[#All],[City]])</f>
        <v>South Peter</v>
      </c>
      <c r="AF534" t="str" cm="1">
        <f t="array" ref="AF534">_xlfn.XLOOKUP(Orders_C[[#This Row],[Store_ID]],Stores_c[[#All],[Store_ID]],Stores_c[[#All],[Manager_Name]])</f>
        <v>Gregory Lambert</v>
      </c>
      <c r="AG534" t="str" cm="1">
        <f t="array" ref="AG534">_xlfn.XLOOKUP(Orders_C[[#This Row],[Store_ID]],Stores_c[[#All],[Store_ID]],Stores_c[[#All],[Store_Type]])</f>
        <v>Street</v>
      </c>
    </row>
    <row r="535" spans="1:33" x14ac:dyDescent="0.25">
      <c r="A535">
        <v>8133</v>
      </c>
      <c r="B535" s="1">
        <v>45822</v>
      </c>
      <c r="C535" s="2">
        <v>0.16568287037037038</v>
      </c>
      <c r="D535">
        <v>1955</v>
      </c>
      <c r="E535">
        <v>221</v>
      </c>
      <c r="F535">
        <v>529</v>
      </c>
      <c r="G535">
        <v>331</v>
      </c>
      <c r="H535">
        <v>1</v>
      </c>
      <c r="I535">
        <v>271</v>
      </c>
      <c r="J535">
        <v>0</v>
      </c>
      <c r="K535">
        <v>13.55</v>
      </c>
      <c r="L535">
        <v>284.55</v>
      </c>
      <c r="M535" t="s">
        <v>20</v>
      </c>
      <c r="N535" t="s">
        <v>23</v>
      </c>
      <c r="O535">
        <v>51</v>
      </c>
      <c r="P535">
        <v>5</v>
      </c>
      <c r="Q535" t="s">
        <v>2156</v>
      </c>
      <c r="R535">
        <v>507</v>
      </c>
      <c r="S535" s="3">
        <v>0</v>
      </c>
      <c r="T535" s="6">
        <v>121.95000000000002</v>
      </c>
      <c r="U535" t="s">
        <v>6340</v>
      </c>
      <c r="V535">
        <v>2025</v>
      </c>
      <c r="W535" t="s">
        <v>6331</v>
      </c>
      <c r="X535" t="str">
        <f>_xlfn.XLOOKUP(Orders_C[[#This Row],[Product_ID]],Products_C[Product_ID],Products_C[Product_Name])</f>
        <v>Chicken Bucket</v>
      </c>
      <c r="Y535" t="str">
        <f>_xlfn.XLOOKUP(Orders_C[[#This Row],[Product_ID]],Products_C[Product_ID],Products_C[Category])</f>
        <v>Beverage</v>
      </c>
      <c r="Z535" t="str">
        <f>_xlfn.XLOOKUP(Orders_C[[#This Row],[Store_ID]],Stores_c[Store_ID],Stores_c[City])</f>
        <v>Port Barbarabury</v>
      </c>
      <c r="AA535" t="str">
        <f>_xlfn.XLOOKUP(Orders_C[[#This Row],[Customer_ID]],Customers_c[Customer_ID],Customers_c[Customer_Name])</f>
        <v>James Nicholson</v>
      </c>
      <c r="AB535" s="6">
        <f>Orders_C[[#This Row],[Quantity]]*Orders_C[[#This Row],[Unit_Price]]*(1-Orders_C[[#This Row],[Discount %]])+Orders_C[[#This Row],[Tax]]</f>
        <v>284.55</v>
      </c>
      <c r="AC535" s="9">
        <f>(Orders_C[[#This Row],[Unit_Price]]*Orders_C[[#This Row],[Quantity]])-Orders_C[[#This Row],[Discount]]+Orders_C[[#This Row],[Tax]]</f>
        <v>284.55</v>
      </c>
      <c r="AD535" t="str">
        <f>IF(COUNTIF(Orders_C[[#All],[Customer_ID]],Orders_C[[#This Row],[Customer_ID]])&gt;1,"Repeat","New")</f>
        <v>Repeat</v>
      </c>
      <c r="AE535" t="str" cm="1">
        <f t="array" ref="AE535">_xlfn.XLOOKUP(Orders_C[[#This Row],[Store_ID]],Stores_c[[#All],[Store_ID]],Stores_c[[#All],[City]])</f>
        <v>Port Barbarabury</v>
      </c>
      <c r="AF535" t="str" cm="1">
        <f t="array" ref="AF535">_xlfn.XLOOKUP(Orders_C[[#This Row],[Store_ID]],Stores_c[[#All],[Store_ID]],Stores_c[[#All],[Manager_Name]])</f>
        <v>Edward Nguyen</v>
      </c>
      <c r="AG535" t="str" cm="1">
        <f t="array" ref="AG535">_xlfn.XLOOKUP(Orders_C[[#This Row],[Store_ID]],Stores_c[[#All],[Store_ID]],Stores_c[[#All],[Store_Type]])</f>
        <v>Street</v>
      </c>
    </row>
    <row r="536" spans="1:33" x14ac:dyDescent="0.25">
      <c r="A536">
        <v>10708</v>
      </c>
      <c r="B536" s="1">
        <v>46055</v>
      </c>
      <c r="C536" s="2">
        <v>0.25123842592592593</v>
      </c>
      <c r="D536">
        <v>1139</v>
      </c>
      <c r="E536">
        <v>203</v>
      </c>
      <c r="F536">
        <v>453</v>
      </c>
      <c r="G536">
        <v>326</v>
      </c>
      <c r="H536">
        <v>1</v>
      </c>
      <c r="I536">
        <v>271</v>
      </c>
      <c r="J536">
        <v>0</v>
      </c>
      <c r="K536">
        <v>13.55</v>
      </c>
      <c r="L536">
        <v>284.55</v>
      </c>
      <c r="M536" t="s">
        <v>20</v>
      </c>
      <c r="N536" t="s">
        <v>21</v>
      </c>
      <c r="O536">
        <v>32</v>
      </c>
      <c r="P536">
        <v>3</v>
      </c>
      <c r="Q536" t="s">
        <v>4731</v>
      </c>
      <c r="R536">
        <v>504</v>
      </c>
      <c r="S536" s="3">
        <v>0</v>
      </c>
      <c r="T536" s="6">
        <v>121.95000000000002</v>
      </c>
      <c r="U536" t="s">
        <v>6338</v>
      </c>
      <c r="V536">
        <v>2026</v>
      </c>
      <c r="W536" t="s">
        <v>6329</v>
      </c>
      <c r="X536" t="str">
        <f>_xlfn.XLOOKUP(Orders_C[[#This Row],[Product_ID]],Products_C[Product_ID],Products_C[Product_Name])</f>
        <v>Rice Bowl</v>
      </c>
      <c r="Y536" t="str">
        <f>_xlfn.XLOOKUP(Orders_C[[#This Row],[Product_ID]],Products_C[Product_ID],Products_C[Category])</f>
        <v>Burger</v>
      </c>
      <c r="Z536" t="str">
        <f>_xlfn.XLOOKUP(Orders_C[[#This Row],[Store_ID]],Stores_c[Store_ID],Stores_c[City])</f>
        <v>Lake Williammouth</v>
      </c>
      <c r="AA536" t="str">
        <f>_xlfn.XLOOKUP(Orders_C[[#This Row],[Customer_ID]],Customers_c[Customer_ID],Customers_c[Customer_Name])</f>
        <v>Patty Parker</v>
      </c>
      <c r="AB536" s="6">
        <f>Orders_C[[#This Row],[Quantity]]*Orders_C[[#This Row],[Unit_Price]]*(1-Orders_C[[#This Row],[Discount %]])+Orders_C[[#This Row],[Tax]]</f>
        <v>284.55</v>
      </c>
      <c r="AC536" s="9">
        <f>(Orders_C[[#This Row],[Unit_Price]]*Orders_C[[#This Row],[Quantity]])-Orders_C[[#This Row],[Discount]]+Orders_C[[#This Row],[Tax]]</f>
        <v>284.55</v>
      </c>
      <c r="AD536" t="str">
        <f>IF(COUNTIF(Orders_C[[#All],[Customer_ID]],Orders_C[[#This Row],[Customer_ID]])&gt;1,"Repeat","New")</f>
        <v>Repeat</v>
      </c>
      <c r="AE536" t="str" cm="1">
        <f t="array" ref="AE536">_xlfn.XLOOKUP(Orders_C[[#This Row],[Store_ID]],Stores_c[[#All],[Store_ID]],Stores_c[[#All],[City]])</f>
        <v>Lake Williammouth</v>
      </c>
      <c r="AF536" t="str" cm="1">
        <f t="array" ref="AF536">_xlfn.XLOOKUP(Orders_C[[#This Row],[Store_ID]],Stores_c[[#All],[Store_ID]],Stores_c[[#All],[Manager_Name]])</f>
        <v>Stephanie Dominguez</v>
      </c>
      <c r="AG536" t="str" cm="1">
        <f t="array" ref="AG536">_xlfn.XLOOKUP(Orders_C[[#This Row],[Store_ID]],Stores_c[[#All],[Store_ID]],Stores_c[[#All],[Store_Type]])</f>
        <v>Drive-Thru</v>
      </c>
    </row>
    <row r="537" spans="1:33" x14ac:dyDescent="0.25">
      <c r="A537">
        <v>9457</v>
      </c>
      <c r="B537" s="1">
        <v>45836</v>
      </c>
      <c r="C537" s="2">
        <v>0.91953703703703704</v>
      </c>
      <c r="D537">
        <v>1423</v>
      </c>
      <c r="E537">
        <v>210</v>
      </c>
      <c r="F537">
        <v>497</v>
      </c>
      <c r="G537">
        <v>302</v>
      </c>
      <c r="H537">
        <v>1</v>
      </c>
      <c r="I537">
        <v>294</v>
      </c>
      <c r="J537">
        <v>10</v>
      </c>
      <c r="K537">
        <v>14.7</v>
      </c>
      <c r="L537">
        <v>298.7</v>
      </c>
      <c r="M537" t="s">
        <v>18</v>
      </c>
      <c r="N537" t="s">
        <v>22</v>
      </c>
      <c r="O537">
        <v>42</v>
      </c>
      <c r="P537">
        <v>5</v>
      </c>
      <c r="Q537" t="s">
        <v>3480</v>
      </c>
      <c r="R537">
        <v>502</v>
      </c>
      <c r="S537" s="3">
        <v>0.1</v>
      </c>
      <c r="T537" s="6">
        <v>122.29999999999998</v>
      </c>
      <c r="U537" t="s">
        <v>6340</v>
      </c>
      <c r="V537">
        <v>2025</v>
      </c>
      <c r="W537" t="s">
        <v>6331</v>
      </c>
      <c r="X537" t="str">
        <f>_xlfn.XLOOKUP(Orders_C[[#This Row],[Product_ID]],Products_C[Product_ID],Products_C[Product_Name])</f>
        <v>Chicken Wings</v>
      </c>
      <c r="Y537" t="str">
        <f>_xlfn.XLOOKUP(Orders_C[[#This Row],[Product_ID]],Products_C[Product_ID],Products_C[Category])</f>
        <v>Chicken</v>
      </c>
      <c r="Z537" t="str">
        <f>_xlfn.XLOOKUP(Orders_C[[#This Row],[Store_ID]],Stores_c[Store_ID],Stores_c[City])</f>
        <v>East William</v>
      </c>
      <c r="AA537" t="str">
        <f>_xlfn.XLOOKUP(Orders_C[[#This Row],[Customer_ID]],Customers_c[Customer_ID],Customers_c[Customer_Name])</f>
        <v>Andrew Martinez</v>
      </c>
      <c r="AB537" s="6">
        <f>Orders_C[[#This Row],[Quantity]]*Orders_C[[#This Row],[Unit_Price]]*(1-Orders_C[[#This Row],[Discount %]])+Orders_C[[#This Row],[Tax]]</f>
        <v>279.3</v>
      </c>
      <c r="AC537" s="9">
        <f>(Orders_C[[#This Row],[Unit_Price]]*Orders_C[[#This Row],[Quantity]])-Orders_C[[#This Row],[Discount]]+Orders_C[[#This Row],[Tax]]</f>
        <v>298.7</v>
      </c>
      <c r="AD537" t="str">
        <f>IF(COUNTIF(Orders_C[[#All],[Customer_ID]],Orders_C[[#This Row],[Customer_ID]])&gt;1,"Repeat","New")</f>
        <v>Repeat</v>
      </c>
      <c r="AE537" t="str" cm="1">
        <f t="array" ref="AE537">_xlfn.XLOOKUP(Orders_C[[#This Row],[Store_ID]],Stores_c[[#All],[Store_ID]],Stores_c[[#All],[City]])</f>
        <v>East William</v>
      </c>
      <c r="AF537" t="str" cm="1">
        <f t="array" ref="AF537">_xlfn.XLOOKUP(Orders_C[[#This Row],[Store_ID]],Stores_c[[#All],[Store_ID]],Stores_c[[#All],[Manager_Name]])</f>
        <v>Victoria Butler</v>
      </c>
      <c r="AG537" t="str" cm="1">
        <f t="array" ref="AG537">_xlfn.XLOOKUP(Orders_C[[#This Row],[Store_ID]],Stores_c[[#All],[Store_ID]],Stores_c[[#All],[Store_Type]])</f>
        <v>Drive-Thru</v>
      </c>
    </row>
    <row r="538" spans="1:33" x14ac:dyDescent="0.25">
      <c r="A538">
        <v>7760</v>
      </c>
      <c r="B538" s="1">
        <v>45956</v>
      </c>
      <c r="C538" s="2">
        <v>0.4916550925925926</v>
      </c>
      <c r="D538">
        <v>1721</v>
      </c>
      <c r="E538">
        <v>207</v>
      </c>
      <c r="F538">
        <v>546</v>
      </c>
      <c r="G538">
        <v>338</v>
      </c>
      <c r="H538">
        <v>2</v>
      </c>
      <c r="I538">
        <v>150</v>
      </c>
      <c r="J538">
        <v>5</v>
      </c>
      <c r="K538">
        <v>7.5</v>
      </c>
      <c r="L538">
        <v>302.5</v>
      </c>
      <c r="M538" t="s">
        <v>20</v>
      </c>
      <c r="N538" t="s">
        <v>23</v>
      </c>
      <c r="O538">
        <v>21</v>
      </c>
      <c r="P538">
        <v>1</v>
      </c>
      <c r="Q538" t="s">
        <v>1783</v>
      </c>
      <c r="R538">
        <v>503</v>
      </c>
      <c r="S538" s="3">
        <v>0.05</v>
      </c>
      <c r="T538" s="6">
        <v>122.5</v>
      </c>
      <c r="U538" t="s">
        <v>6332</v>
      </c>
      <c r="V538">
        <v>2025</v>
      </c>
      <c r="W538" t="s">
        <v>6329</v>
      </c>
      <c r="X538" t="str">
        <f>_xlfn.XLOOKUP(Orders_C[[#This Row],[Product_ID]],Products_C[Product_ID],Products_C[Product_Name])</f>
        <v>Chicken Wings</v>
      </c>
      <c r="Y538" t="str">
        <f>_xlfn.XLOOKUP(Orders_C[[#This Row],[Product_ID]],Products_C[Product_ID],Products_C[Category])</f>
        <v>Burger</v>
      </c>
      <c r="Z538" t="str">
        <f>_xlfn.XLOOKUP(Orders_C[[#This Row],[Store_ID]],Stores_c[Store_ID],Stores_c[City])</f>
        <v>Christineton</v>
      </c>
      <c r="AA538" t="str">
        <f>_xlfn.XLOOKUP(Orders_C[[#This Row],[Customer_ID]],Customers_c[Customer_ID],Customers_c[Customer_Name])</f>
        <v>Jennifer Barton</v>
      </c>
      <c r="AB538" s="6">
        <f>Orders_C[[#This Row],[Quantity]]*Orders_C[[#This Row],[Unit_Price]]*(1-Orders_C[[#This Row],[Discount %]])+Orders_C[[#This Row],[Tax]]</f>
        <v>292.5</v>
      </c>
      <c r="AC538" s="9">
        <f>(Orders_C[[#This Row],[Unit_Price]]*Orders_C[[#This Row],[Quantity]])-Orders_C[[#This Row],[Discount]]+Orders_C[[#This Row],[Tax]]</f>
        <v>302.5</v>
      </c>
      <c r="AD538" t="str">
        <f>IF(COUNTIF(Orders_C[[#All],[Customer_ID]],Orders_C[[#This Row],[Customer_ID]])&gt;1,"Repeat","New")</f>
        <v>Repeat</v>
      </c>
      <c r="AE538" t="str" cm="1">
        <f t="array" ref="AE538">_xlfn.XLOOKUP(Orders_C[[#This Row],[Store_ID]],Stores_c[[#All],[Store_ID]],Stores_c[[#All],[City]])</f>
        <v>Christineton</v>
      </c>
      <c r="AF538" t="str" cm="1">
        <f t="array" ref="AF538">_xlfn.XLOOKUP(Orders_C[[#This Row],[Store_ID]],Stores_c[[#All],[Store_ID]],Stores_c[[#All],[Manager_Name]])</f>
        <v>Dr. William Hubbard MD</v>
      </c>
      <c r="AG538" t="str" cm="1">
        <f t="array" ref="AG538">_xlfn.XLOOKUP(Orders_C[[#This Row],[Store_ID]],Stores_c[[#All],[Store_ID]],Stores_c[[#All],[Store_Type]])</f>
        <v>Street</v>
      </c>
    </row>
    <row r="539" spans="1:33" x14ac:dyDescent="0.25">
      <c r="A539">
        <v>8513</v>
      </c>
      <c r="B539" s="1">
        <v>45845</v>
      </c>
      <c r="C539" s="2">
        <v>0.57450231481481484</v>
      </c>
      <c r="D539">
        <v>1534</v>
      </c>
      <c r="E539">
        <v>202</v>
      </c>
      <c r="F539">
        <v>515</v>
      </c>
      <c r="G539">
        <v>335</v>
      </c>
      <c r="H539">
        <v>2</v>
      </c>
      <c r="I539">
        <v>150</v>
      </c>
      <c r="J539">
        <v>5</v>
      </c>
      <c r="K539">
        <v>7.5</v>
      </c>
      <c r="L539">
        <v>302.5</v>
      </c>
      <c r="M539" t="s">
        <v>18</v>
      </c>
      <c r="N539" t="s">
        <v>21</v>
      </c>
      <c r="O539">
        <v>33</v>
      </c>
      <c r="P539">
        <v>5</v>
      </c>
      <c r="Q539" t="s">
        <v>2536</v>
      </c>
      <c r="R539">
        <v>505</v>
      </c>
      <c r="S539" s="3">
        <v>0.05</v>
      </c>
      <c r="T539" s="6">
        <v>122.5</v>
      </c>
      <c r="U539" t="s">
        <v>6341</v>
      </c>
      <c r="V539">
        <v>2025</v>
      </c>
      <c r="W539" t="s">
        <v>6329</v>
      </c>
      <c r="X539" t="str">
        <f>_xlfn.XLOOKUP(Orders_C[[#This Row],[Product_ID]],Products_C[Product_ID],Products_C[Product_Name])</f>
        <v>Krushers</v>
      </c>
      <c r="Y539" t="str">
        <f>_xlfn.XLOOKUP(Orders_C[[#This Row],[Product_ID]],Products_C[Product_ID],Products_C[Category])</f>
        <v>Chicken</v>
      </c>
      <c r="Z539" t="str">
        <f>_xlfn.XLOOKUP(Orders_C[[#This Row],[Store_ID]],Stores_c[Store_ID],Stores_c[City])</f>
        <v>Rebekahside</v>
      </c>
      <c r="AA539" t="str">
        <f>_xlfn.XLOOKUP(Orders_C[[#This Row],[Customer_ID]],Customers_c[Customer_ID],Customers_c[Customer_Name])</f>
        <v>Hannah Kidd</v>
      </c>
      <c r="AB539" s="6">
        <f>Orders_C[[#This Row],[Quantity]]*Orders_C[[#This Row],[Unit_Price]]*(1-Orders_C[[#This Row],[Discount %]])+Orders_C[[#This Row],[Tax]]</f>
        <v>292.5</v>
      </c>
      <c r="AC539" s="9">
        <f>(Orders_C[[#This Row],[Unit_Price]]*Orders_C[[#This Row],[Quantity]])-Orders_C[[#This Row],[Discount]]+Orders_C[[#This Row],[Tax]]</f>
        <v>302.5</v>
      </c>
      <c r="AD539" t="str">
        <f>IF(COUNTIF(Orders_C[[#All],[Customer_ID]],Orders_C[[#This Row],[Customer_ID]])&gt;1,"Repeat","New")</f>
        <v>Repeat</v>
      </c>
      <c r="AE539" t="str" cm="1">
        <f t="array" ref="AE539">_xlfn.XLOOKUP(Orders_C[[#This Row],[Store_ID]],Stores_c[[#All],[Store_ID]],Stores_c[[#All],[City]])</f>
        <v>Rebekahside</v>
      </c>
      <c r="AF539" t="str" cm="1">
        <f t="array" ref="AF539">_xlfn.XLOOKUP(Orders_C[[#This Row],[Store_ID]],Stores_c[[#All],[Store_ID]],Stores_c[[#All],[Manager_Name]])</f>
        <v>Mark Ray</v>
      </c>
      <c r="AG539" t="str" cm="1">
        <f t="array" ref="AG539">_xlfn.XLOOKUP(Orders_C[[#This Row],[Store_ID]],Stores_c[[#All],[Store_ID]],Stores_c[[#All],[Store_Type]])</f>
        <v>Drive-Thru</v>
      </c>
    </row>
    <row r="540" spans="1:33" x14ac:dyDescent="0.25">
      <c r="A540">
        <v>10255</v>
      </c>
      <c r="B540" s="1">
        <v>45838</v>
      </c>
      <c r="C540" s="2">
        <v>0.53008101851851852</v>
      </c>
      <c r="D540">
        <v>1585</v>
      </c>
      <c r="E540">
        <v>223</v>
      </c>
      <c r="F540">
        <v>401</v>
      </c>
      <c r="G540">
        <v>324</v>
      </c>
      <c r="H540">
        <v>2</v>
      </c>
      <c r="I540">
        <v>150</v>
      </c>
      <c r="J540">
        <v>5</v>
      </c>
      <c r="K540">
        <v>7.5</v>
      </c>
      <c r="L540">
        <v>302.5</v>
      </c>
      <c r="M540" t="s">
        <v>20</v>
      </c>
      <c r="N540" t="s">
        <v>21</v>
      </c>
      <c r="O540">
        <v>27</v>
      </c>
      <c r="P540">
        <v>2</v>
      </c>
      <c r="Q540" t="s">
        <v>4278</v>
      </c>
      <c r="R540">
        <v>501</v>
      </c>
      <c r="S540" s="3">
        <v>0.05</v>
      </c>
      <c r="T540" s="6">
        <v>122.5</v>
      </c>
      <c r="U540" t="s">
        <v>6340</v>
      </c>
      <c r="V540">
        <v>2025</v>
      </c>
      <c r="W540" t="s">
        <v>6329</v>
      </c>
      <c r="X540" t="str">
        <f>_xlfn.XLOOKUP(Orders_C[[#This Row],[Product_ID]],Products_C[Product_ID],Products_C[Product_Name])</f>
        <v>Krushers</v>
      </c>
      <c r="Y540" t="str">
        <f>_xlfn.XLOOKUP(Orders_C[[#This Row],[Product_ID]],Products_C[Product_ID],Products_C[Category])</f>
        <v>Dessert</v>
      </c>
      <c r="Z540" t="str">
        <f>_xlfn.XLOOKUP(Orders_C[[#This Row],[Store_ID]],Stores_c[Store_ID],Stores_c[City])</f>
        <v>Chambershaven</v>
      </c>
      <c r="AA540" t="str">
        <f>_xlfn.XLOOKUP(Orders_C[[#This Row],[Customer_ID]],Customers_c[Customer_ID],Customers_c[Customer_Name])</f>
        <v>Brandon Walker</v>
      </c>
      <c r="AB540" s="6">
        <f>Orders_C[[#This Row],[Quantity]]*Orders_C[[#This Row],[Unit_Price]]*(1-Orders_C[[#This Row],[Discount %]])+Orders_C[[#This Row],[Tax]]</f>
        <v>292.5</v>
      </c>
      <c r="AC540" s="9">
        <f>(Orders_C[[#This Row],[Unit_Price]]*Orders_C[[#This Row],[Quantity]])-Orders_C[[#This Row],[Discount]]+Orders_C[[#This Row],[Tax]]</f>
        <v>302.5</v>
      </c>
      <c r="AD540" t="str">
        <f>IF(COUNTIF(Orders_C[[#All],[Customer_ID]],Orders_C[[#This Row],[Customer_ID]])&gt;1,"Repeat","New")</f>
        <v>Repeat</v>
      </c>
      <c r="AE540" t="str" cm="1">
        <f t="array" ref="AE540">_xlfn.XLOOKUP(Orders_C[[#This Row],[Store_ID]],Stores_c[[#All],[Store_ID]],Stores_c[[#All],[City]])</f>
        <v>Chambershaven</v>
      </c>
      <c r="AF540" t="str" cm="1">
        <f t="array" ref="AF540">_xlfn.XLOOKUP(Orders_C[[#This Row],[Store_ID]],Stores_c[[#All],[Store_ID]],Stores_c[[#All],[Manager_Name]])</f>
        <v>Virginia Webster</v>
      </c>
      <c r="AG540" t="str" cm="1">
        <f t="array" ref="AG540">_xlfn.XLOOKUP(Orders_C[[#This Row],[Store_ID]],Stores_c[[#All],[Store_ID]],Stores_c[[#All],[Store_Type]])</f>
        <v>Street</v>
      </c>
    </row>
    <row r="541" spans="1:33" x14ac:dyDescent="0.25">
      <c r="A541">
        <v>7726</v>
      </c>
      <c r="B541" s="1">
        <v>45826</v>
      </c>
      <c r="C541" s="2">
        <v>0.57229166666666664</v>
      </c>
      <c r="D541">
        <v>1776</v>
      </c>
      <c r="E541">
        <v>209</v>
      </c>
      <c r="F541">
        <v>427</v>
      </c>
      <c r="G541">
        <v>335</v>
      </c>
      <c r="H541">
        <v>2</v>
      </c>
      <c r="I541">
        <v>162</v>
      </c>
      <c r="J541">
        <v>15</v>
      </c>
      <c r="K541">
        <v>8.1</v>
      </c>
      <c r="L541">
        <v>317.10000000000002</v>
      </c>
      <c r="M541" t="s">
        <v>20</v>
      </c>
      <c r="N541" t="s">
        <v>21</v>
      </c>
      <c r="O541">
        <v>45</v>
      </c>
      <c r="P541">
        <v>4</v>
      </c>
      <c r="Q541" t="s">
        <v>1749</v>
      </c>
      <c r="R541">
        <v>507</v>
      </c>
      <c r="S541" s="3">
        <v>0.15</v>
      </c>
      <c r="T541" s="6">
        <v>122.70000000000002</v>
      </c>
      <c r="U541" t="s">
        <v>6340</v>
      </c>
      <c r="V541">
        <v>2025</v>
      </c>
      <c r="W541" t="s">
        <v>6331</v>
      </c>
      <c r="X541" t="str">
        <f>_xlfn.XLOOKUP(Orders_C[[#This Row],[Product_ID]],Products_C[Product_ID],Products_C[Product_Name])</f>
        <v>Krushers</v>
      </c>
      <c r="Y541" t="str">
        <f>_xlfn.XLOOKUP(Orders_C[[#This Row],[Product_ID]],Products_C[Product_ID],Products_C[Category])</f>
        <v>Chicken</v>
      </c>
      <c r="Z541" t="str">
        <f>_xlfn.XLOOKUP(Orders_C[[#This Row],[Store_ID]],Stores_c[Store_ID],Stores_c[City])</f>
        <v>Reidberg</v>
      </c>
      <c r="AA541" t="str">
        <f>_xlfn.XLOOKUP(Orders_C[[#This Row],[Customer_ID]],Customers_c[Customer_ID],Customers_c[Customer_Name])</f>
        <v>Rebecca Schultz</v>
      </c>
      <c r="AB541" s="6">
        <f>Orders_C[[#This Row],[Quantity]]*Orders_C[[#This Row],[Unit_Price]]*(1-Orders_C[[#This Row],[Discount %]])+Orders_C[[#This Row],[Tax]]</f>
        <v>283.5</v>
      </c>
      <c r="AC541" s="9">
        <f>(Orders_C[[#This Row],[Unit_Price]]*Orders_C[[#This Row],[Quantity]])-Orders_C[[#This Row],[Discount]]+Orders_C[[#This Row],[Tax]]</f>
        <v>317.10000000000002</v>
      </c>
      <c r="AD541" t="str">
        <f>IF(COUNTIF(Orders_C[[#All],[Customer_ID]],Orders_C[[#This Row],[Customer_ID]])&gt;1,"Repeat","New")</f>
        <v>Repeat</v>
      </c>
      <c r="AE541" t="str" cm="1">
        <f t="array" ref="AE541">_xlfn.XLOOKUP(Orders_C[[#This Row],[Store_ID]],Stores_c[[#All],[Store_ID]],Stores_c[[#All],[City]])</f>
        <v>Reidberg</v>
      </c>
      <c r="AF541" t="str" cm="1">
        <f t="array" ref="AF541">_xlfn.XLOOKUP(Orders_C[[#This Row],[Store_ID]],Stores_c[[#All],[Store_ID]],Stores_c[[#All],[Manager_Name]])</f>
        <v>Jeffrey Horn</v>
      </c>
      <c r="AG541" t="str" cm="1">
        <f t="array" ref="AG541">_xlfn.XLOOKUP(Orders_C[[#This Row],[Store_ID]],Stores_c[[#All],[Store_ID]],Stores_c[[#All],[Store_Type]])</f>
        <v>Drive-Thru</v>
      </c>
    </row>
    <row r="542" spans="1:33" x14ac:dyDescent="0.25">
      <c r="A542">
        <v>8476</v>
      </c>
      <c r="B542" s="1">
        <v>45917</v>
      </c>
      <c r="C542" s="2">
        <v>0.40224537037037039</v>
      </c>
      <c r="D542">
        <v>1255</v>
      </c>
      <c r="E542">
        <v>217</v>
      </c>
      <c r="F542">
        <v>482</v>
      </c>
      <c r="G542">
        <v>334</v>
      </c>
      <c r="H542">
        <v>2</v>
      </c>
      <c r="I542">
        <v>162</v>
      </c>
      <c r="J542">
        <v>15</v>
      </c>
      <c r="K542">
        <v>8.1</v>
      </c>
      <c r="L542">
        <v>317.10000000000002</v>
      </c>
      <c r="M542" t="s">
        <v>20</v>
      </c>
      <c r="N542" t="s">
        <v>21</v>
      </c>
      <c r="O542">
        <v>39</v>
      </c>
      <c r="P542">
        <v>4</v>
      </c>
      <c r="Q542" t="s">
        <v>2499</v>
      </c>
      <c r="R542">
        <v>510</v>
      </c>
      <c r="S542" s="3">
        <v>0.15</v>
      </c>
      <c r="T542" s="6">
        <v>122.70000000000002</v>
      </c>
      <c r="U542" t="s">
        <v>6335</v>
      </c>
      <c r="V542">
        <v>2025</v>
      </c>
      <c r="W542" t="s">
        <v>6329</v>
      </c>
      <c r="X542" t="str">
        <f>_xlfn.XLOOKUP(Orders_C[[#This Row],[Product_ID]],Products_C[Product_ID],Products_C[Product_Name])</f>
        <v>Krushers</v>
      </c>
      <c r="Y542" t="str">
        <f>_xlfn.XLOOKUP(Orders_C[[#This Row],[Product_ID]],Products_C[Product_ID],Products_C[Category])</f>
        <v>Dessert</v>
      </c>
      <c r="Z542" t="str">
        <f>_xlfn.XLOOKUP(Orders_C[[#This Row],[Store_ID]],Stores_c[Store_ID],Stores_c[City])</f>
        <v>West Rebecca</v>
      </c>
      <c r="AA542" t="str">
        <f>_xlfn.XLOOKUP(Orders_C[[#This Row],[Customer_ID]],Customers_c[Customer_ID],Customers_c[Customer_Name])</f>
        <v>Nina Shah</v>
      </c>
      <c r="AB542" s="6">
        <f>Orders_C[[#This Row],[Quantity]]*Orders_C[[#This Row],[Unit_Price]]*(1-Orders_C[[#This Row],[Discount %]])+Orders_C[[#This Row],[Tax]]</f>
        <v>283.5</v>
      </c>
      <c r="AC542" s="9">
        <f>(Orders_C[[#This Row],[Unit_Price]]*Orders_C[[#This Row],[Quantity]])-Orders_C[[#This Row],[Discount]]+Orders_C[[#This Row],[Tax]]</f>
        <v>317.10000000000002</v>
      </c>
      <c r="AD542" t="str">
        <f>IF(COUNTIF(Orders_C[[#All],[Customer_ID]],Orders_C[[#This Row],[Customer_ID]])&gt;1,"Repeat","New")</f>
        <v>Repeat</v>
      </c>
      <c r="AE542" t="str" cm="1">
        <f t="array" ref="AE542">_xlfn.XLOOKUP(Orders_C[[#This Row],[Store_ID]],Stores_c[[#All],[Store_ID]],Stores_c[[#All],[City]])</f>
        <v>West Rebecca</v>
      </c>
      <c r="AF542" t="str" cm="1">
        <f t="array" ref="AF542">_xlfn.XLOOKUP(Orders_C[[#This Row],[Store_ID]],Stores_c[[#All],[Store_ID]],Stores_c[[#All],[Manager_Name]])</f>
        <v>Albert Smith</v>
      </c>
      <c r="AG542" t="str" cm="1">
        <f t="array" ref="AG542">_xlfn.XLOOKUP(Orders_C[[#This Row],[Store_ID]],Stores_c[[#All],[Store_ID]],Stores_c[[#All],[Store_Type]])</f>
        <v>Mall</v>
      </c>
    </row>
    <row r="543" spans="1:33" x14ac:dyDescent="0.25">
      <c r="A543">
        <v>9719</v>
      </c>
      <c r="B543" s="1">
        <v>46001</v>
      </c>
      <c r="C543" s="2">
        <v>0.74436342592592597</v>
      </c>
      <c r="D543">
        <v>1915</v>
      </c>
      <c r="E543">
        <v>207</v>
      </c>
      <c r="F543">
        <v>544</v>
      </c>
      <c r="G543">
        <v>310</v>
      </c>
      <c r="H543">
        <v>2</v>
      </c>
      <c r="I543">
        <v>162</v>
      </c>
      <c r="J543">
        <v>15</v>
      </c>
      <c r="K543">
        <v>8.1</v>
      </c>
      <c r="L543">
        <v>317.10000000000002</v>
      </c>
      <c r="M543" t="s">
        <v>19</v>
      </c>
      <c r="N543" t="s">
        <v>22</v>
      </c>
      <c r="O543">
        <v>25</v>
      </c>
      <c r="P543">
        <v>1</v>
      </c>
      <c r="Q543" t="s">
        <v>3742</v>
      </c>
      <c r="R543">
        <v>501</v>
      </c>
      <c r="S543" s="3">
        <v>0.15</v>
      </c>
      <c r="T543" s="6">
        <v>122.70000000000002</v>
      </c>
      <c r="U543" t="s">
        <v>6328</v>
      </c>
      <c r="V543">
        <v>2025</v>
      </c>
      <c r="W543" t="s">
        <v>6329</v>
      </c>
      <c r="X543" t="str">
        <f>_xlfn.XLOOKUP(Orders_C[[#This Row],[Product_ID]],Products_C[Product_ID],Products_C[Product_Name])</f>
        <v>Chicken Bucket</v>
      </c>
      <c r="Y543" t="str">
        <f>_xlfn.XLOOKUP(Orders_C[[#This Row],[Product_ID]],Products_C[Product_ID],Products_C[Category])</f>
        <v>Chicken</v>
      </c>
      <c r="Z543" t="str">
        <f>_xlfn.XLOOKUP(Orders_C[[#This Row],[Store_ID]],Stores_c[Store_ID],Stores_c[City])</f>
        <v>Christineton</v>
      </c>
      <c r="AA543" t="str">
        <f>_xlfn.XLOOKUP(Orders_C[[#This Row],[Customer_ID]],Customers_c[Customer_ID],Customers_c[Customer_Name])</f>
        <v>Brandon Kelly</v>
      </c>
      <c r="AB543" s="6">
        <f>Orders_C[[#This Row],[Quantity]]*Orders_C[[#This Row],[Unit_Price]]*(1-Orders_C[[#This Row],[Discount %]])+Orders_C[[#This Row],[Tax]]</f>
        <v>283.5</v>
      </c>
      <c r="AC543" s="9">
        <f>(Orders_C[[#This Row],[Unit_Price]]*Orders_C[[#This Row],[Quantity]])-Orders_C[[#This Row],[Discount]]+Orders_C[[#This Row],[Tax]]</f>
        <v>317.10000000000002</v>
      </c>
      <c r="AD543" t="str">
        <f>IF(COUNTIF(Orders_C[[#All],[Customer_ID]],Orders_C[[#This Row],[Customer_ID]])&gt;1,"Repeat","New")</f>
        <v>Repeat</v>
      </c>
      <c r="AE543" t="str" cm="1">
        <f t="array" ref="AE543">_xlfn.XLOOKUP(Orders_C[[#This Row],[Store_ID]],Stores_c[[#All],[Store_ID]],Stores_c[[#All],[City]])</f>
        <v>Christineton</v>
      </c>
      <c r="AF543" t="str" cm="1">
        <f t="array" ref="AF543">_xlfn.XLOOKUP(Orders_C[[#This Row],[Store_ID]],Stores_c[[#All],[Store_ID]],Stores_c[[#All],[Manager_Name]])</f>
        <v>Dr. William Hubbard MD</v>
      </c>
      <c r="AG543" t="str" cm="1">
        <f t="array" ref="AG543">_xlfn.XLOOKUP(Orders_C[[#This Row],[Store_ID]],Stores_c[[#All],[Store_ID]],Stores_c[[#All],[Store_Type]])</f>
        <v>Street</v>
      </c>
    </row>
    <row r="544" spans="1:33" x14ac:dyDescent="0.25">
      <c r="A544">
        <v>10927</v>
      </c>
      <c r="B544" s="1">
        <v>45883</v>
      </c>
      <c r="C544" s="2">
        <v>0.67562500000000003</v>
      </c>
      <c r="D544">
        <v>1372</v>
      </c>
      <c r="E544">
        <v>210</v>
      </c>
      <c r="F544">
        <v>475</v>
      </c>
      <c r="G544">
        <v>339</v>
      </c>
      <c r="H544">
        <v>2</v>
      </c>
      <c r="I544">
        <v>162</v>
      </c>
      <c r="J544">
        <v>15</v>
      </c>
      <c r="K544">
        <v>8.1</v>
      </c>
      <c r="L544">
        <v>317.10000000000002</v>
      </c>
      <c r="M544" t="s">
        <v>19</v>
      </c>
      <c r="N544" t="s">
        <v>22</v>
      </c>
      <c r="O544">
        <v>59</v>
      </c>
      <c r="P544">
        <v>4</v>
      </c>
      <c r="Q544" t="s">
        <v>4950</v>
      </c>
      <c r="R544">
        <v>509</v>
      </c>
      <c r="S544" s="3">
        <v>0.15</v>
      </c>
      <c r="T544" s="6">
        <v>122.70000000000002</v>
      </c>
      <c r="U544" t="s">
        <v>6342</v>
      </c>
      <c r="V544">
        <v>2025</v>
      </c>
      <c r="W544" t="s">
        <v>6331</v>
      </c>
      <c r="X544" t="str">
        <f>_xlfn.XLOOKUP(Orders_C[[#This Row],[Product_ID]],Products_C[Product_ID],Products_C[Product_Name])</f>
        <v>Veg Burger</v>
      </c>
      <c r="Y544" t="str">
        <f>_xlfn.XLOOKUP(Orders_C[[#This Row],[Product_ID]],Products_C[Product_ID],Products_C[Category])</f>
        <v>Burger</v>
      </c>
      <c r="Z544" t="str">
        <f>_xlfn.XLOOKUP(Orders_C[[#This Row],[Store_ID]],Stores_c[Store_ID],Stores_c[City])</f>
        <v>East William</v>
      </c>
      <c r="AA544" t="str">
        <f>_xlfn.XLOOKUP(Orders_C[[#This Row],[Customer_ID]],Customers_c[Customer_ID],Customers_c[Customer_Name])</f>
        <v>Amber Buck</v>
      </c>
      <c r="AB544" s="6">
        <f>Orders_C[[#This Row],[Quantity]]*Orders_C[[#This Row],[Unit_Price]]*(1-Orders_C[[#This Row],[Discount %]])+Orders_C[[#This Row],[Tax]]</f>
        <v>283.5</v>
      </c>
      <c r="AC544" s="9">
        <f>(Orders_C[[#This Row],[Unit_Price]]*Orders_C[[#This Row],[Quantity]])-Orders_C[[#This Row],[Discount]]+Orders_C[[#This Row],[Tax]]</f>
        <v>317.10000000000002</v>
      </c>
      <c r="AD544" t="str">
        <f>IF(COUNTIF(Orders_C[[#All],[Customer_ID]],Orders_C[[#This Row],[Customer_ID]])&gt;1,"Repeat","New")</f>
        <v>Repeat</v>
      </c>
      <c r="AE544" t="str" cm="1">
        <f t="array" ref="AE544">_xlfn.XLOOKUP(Orders_C[[#This Row],[Store_ID]],Stores_c[[#All],[Store_ID]],Stores_c[[#All],[City]])</f>
        <v>East William</v>
      </c>
      <c r="AF544" t="str" cm="1">
        <f t="array" ref="AF544">_xlfn.XLOOKUP(Orders_C[[#This Row],[Store_ID]],Stores_c[[#All],[Store_ID]],Stores_c[[#All],[Manager_Name]])</f>
        <v>Victoria Butler</v>
      </c>
      <c r="AG544" t="str" cm="1">
        <f t="array" ref="AG544">_xlfn.XLOOKUP(Orders_C[[#This Row],[Store_ID]],Stores_c[[#All],[Store_ID]],Stores_c[[#All],[Store_Type]])</f>
        <v>Drive-Thru</v>
      </c>
    </row>
    <row r="545" spans="1:33" x14ac:dyDescent="0.25">
      <c r="A545">
        <v>6516</v>
      </c>
      <c r="B545" s="1">
        <v>45728</v>
      </c>
      <c r="C545" s="2">
        <v>9.5428240740740744E-2</v>
      </c>
      <c r="D545">
        <v>1770</v>
      </c>
      <c r="E545">
        <v>209</v>
      </c>
      <c r="F545">
        <v>474</v>
      </c>
      <c r="G545">
        <v>337</v>
      </c>
      <c r="H545">
        <v>1</v>
      </c>
      <c r="I545">
        <v>295</v>
      </c>
      <c r="J545">
        <v>10</v>
      </c>
      <c r="K545">
        <v>14.75</v>
      </c>
      <c r="L545">
        <v>299.75</v>
      </c>
      <c r="M545" t="s">
        <v>19</v>
      </c>
      <c r="N545" t="s">
        <v>23</v>
      </c>
      <c r="O545">
        <v>25</v>
      </c>
      <c r="P545">
        <v>3</v>
      </c>
      <c r="Q545" t="s">
        <v>539</v>
      </c>
      <c r="R545">
        <v>505</v>
      </c>
      <c r="S545" s="3">
        <v>0.1</v>
      </c>
      <c r="T545" s="6">
        <v>122.75</v>
      </c>
      <c r="U545" t="s">
        <v>6334</v>
      </c>
      <c r="V545">
        <v>2025</v>
      </c>
      <c r="W545" t="s">
        <v>6329</v>
      </c>
      <c r="X545" t="str">
        <f>_xlfn.XLOOKUP(Orders_C[[#This Row],[Product_ID]],Products_C[Product_ID],Products_C[Product_Name])</f>
        <v>Chocolate Lava Cake</v>
      </c>
      <c r="Y545" t="str">
        <f>_xlfn.XLOOKUP(Orders_C[[#This Row],[Product_ID]],Products_C[Product_ID],Products_C[Category])</f>
        <v>Chicken</v>
      </c>
      <c r="Z545" t="str">
        <f>_xlfn.XLOOKUP(Orders_C[[#This Row],[Store_ID]],Stores_c[Store_ID],Stores_c[City])</f>
        <v>Reidberg</v>
      </c>
      <c r="AA545" t="str">
        <f>_xlfn.XLOOKUP(Orders_C[[#This Row],[Customer_ID]],Customers_c[Customer_ID],Customers_c[Customer_Name])</f>
        <v>Christopher Thomas</v>
      </c>
      <c r="AB545" s="6">
        <f>Orders_C[[#This Row],[Quantity]]*Orders_C[[#This Row],[Unit_Price]]*(1-Orders_C[[#This Row],[Discount %]])+Orders_C[[#This Row],[Tax]]</f>
        <v>280.25</v>
      </c>
      <c r="AC545" s="9">
        <f>(Orders_C[[#This Row],[Unit_Price]]*Orders_C[[#This Row],[Quantity]])-Orders_C[[#This Row],[Discount]]+Orders_C[[#This Row],[Tax]]</f>
        <v>299.75</v>
      </c>
      <c r="AD545" t="str">
        <f>IF(COUNTIF(Orders_C[[#All],[Customer_ID]],Orders_C[[#This Row],[Customer_ID]])&gt;1,"Repeat","New")</f>
        <v>Repeat</v>
      </c>
      <c r="AE545" t="str" cm="1">
        <f t="array" ref="AE545">_xlfn.XLOOKUP(Orders_C[[#This Row],[Store_ID]],Stores_c[[#All],[Store_ID]],Stores_c[[#All],[City]])</f>
        <v>Reidberg</v>
      </c>
      <c r="AF545" t="str" cm="1">
        <f t="array" ref="AF545">_xlfn.XLOOKUP(Orders_C[[#This Row],[Store_ID]],Stores_c[[#All],[Store_ID]],Stores_c[[#All],[Manager_Name]])</f>
        <v>Jeffrey Horn</v>
      </c>
      <c r="AG545" t="str" cm="1">
        <f t="array" ref="AG545">_xlfn.XLOOKUP(Orders_C[[#This Row],[Store_ID]],Stores_c[[#All],[Store_ID]],Stores_c[[#All],[Store_Type]])</f>
        <v>Drive-Thru</v>
      </c>
    </row>
    <row r="546" spans="1:33" x14ac:dyDescent="0.25">
      <c r="A546">
        <v>7231</v>
      </c>
      <c r="B546" s="1">
        <v>45934</v>
      </c>
      <c r="C546" s="2">
        <v>0.71910879629629632</v>
      </c>
      <c r="D546">
        <v>1902</v>
      </c>
      <c r="E546">
        <v>213</v>
      </c>
      <c r="F546">
        <v>521</v>
      </c>
      <c r="G546">
        <v>327</v>
      </c>
      <c r="H546">
        <v>1</v>
      </c>
      <c r="I546">
        <v>295</v>
      </c>
      <c r="J546">
        <v>10</v>
      </c>
      <c r="K546">
        <v>14.75</v>
      </c>
      <c r="L546">
        <v>299.75</v>
      </c>
      <c r="M546" t="s">
        <v>20</v>
      </c>
      <c r="N546" t="s">
        <v>22</v>
      </c>
      <c r="O546">
        <v>46</v>
      </c>
      <c r="P546">
        <v>5</v>
      </c>
      <c r="Q546" t="s">
        <v>1254</v>
      </c>
      <c r="R546">
        <v>507</v>
      </c>
      <c r="S546" s="3">
        <v>0.1</v>
      </c>
      <c r="T546" s="6">
        <v>122.75</v>
      </c>
      <c r="U546" t="s">
        <v>6332</v>
      </c>
      <c r="V546">
        <v>2025</v>
      </c>
      <c r="W546" t="s">
        <v>6331</v>
      </c>
      <c r="X546" t="str">
        <f>_xlfn.XLOOKUP(Orders_C[[#This Row],[Product_ID]],Products_C[Product_ID],Products_C[Product_Name])</f>
        <v>Wrap</v>
      </c>
      <c r="Y546" t="str">
        <f>_xlfn.XLOOKUP(Orders_C[[#This Row],[Product_ID]],Products_C[Product_ID],Products_C[Category])</f>
        <v>Chicken</v>
      </c>
      <c r="Z546" t="str">
        <f>_xlfn.XLOOKUP(Orders_C[[#This Row],[Store_ID]],Stores_c[Store_ID],Stores_c[City])</f>
        <v>Lake Kristashire</v>
      </c>
      <c r="AA546" t="str">
        <f>_xlfn.XLOOKUP(Orders_C[[#This Row],[Customer_ID]],Customers_c[Customer_ID],Customers_c[Customer_Name])</f>
        <v>Briana Gibbs</v>
      </c>
      <c r="AB546" s="6">
        <f>Orders_C[[#This Row],[Quantity]]*Orders_C[[#This Row],[Unit_Price]]*(1-Orders_C[[#This Row],[Discount %]])+Orders_C[[#This Row],[Tax]]</f>
        <v>280.25</v>
      </c>
      <c r="AC546" s="9">
        <f>(Orders_C[[#This Row],[Unit_Price]]*Orders_C[[#This Row],[Quantity]])-Orders_C[[#This Row],[Discount]]+Orders_C[[#This Row],[Tax]]</f>
        <v>299.75</v>
      </c>
      <c r="AD546" t="str">
        <f>IF(COUNTIF(Orders_C[[#All],[Customer_ID]],Orders_C[[#This Row],[Customer_ID]])&gt;1,"Repeat","New")</f>
        <v>Repeat</v>
      </c>
      <c r="AE546" t="str" cm="1">
        <f t="array" ref="AE546">_xlfn.XLOOKUP(Orders_C[[#This Row],[Store_ID]],Stores_c[[#All],[Store_ID]],Stores_c[[#All],[City]])</f>
        <v>Lake Kristashire</v>
      </c>
      <c r="AF546" t="str" cm="1">
        <f t="array" ref="AF546">_xlfn.XLOOKUP(Orders_C[[#This Row],[Store_ID]],Stores_c[[#All],[Store_ID]],Stores_c[[#All],[Manager_Name]])</f>
        <v>Andrea Daugherty</v>
      </c>
      <c r="AG546" t="str" cm="1">
        <f t="array" ref="AG546">_xlfn.XLOOKUP(Orders_C[[#This Row],[Store_ID]],Stores_c[[#All],[Store_ID]],Stores_c[[#All],[Store_Type]])</f>
        <v>Mall</v>
      </c>
    </row>
    <row r="547" spans="1:33" x14ac:dyDescent="0.25">
      <c r="A547">
        <v>10921</v>
      </c>
      <c r="B547" s="1">
        <v>45831</v>
      </c>
      <c r="C547" s="2">
        <v>0.74767361111111108</v>
      </c>
      <c r="D547">
        <v>1329</v>
      </c>
      <c r="E547">
        <v>211</v>
      </c>
      <c r="F547">
        <v>454</v>
      </c>
      <c r="G547">
        <v>323</v>
      </c>
      <c r="H547">
        <v>1</v>
      </c>
      <c r="I547">
        <v>295</v>
      </c>
      <c r="J547">
        <v>10</v>
      </c>
      <c r="K547">
        <v>14.75</v>
      </c>
      <c r="L547">
        <v>299.75</v>
      </c>
      <c r="M547" t="s">
        <v>18</v>
      </c>
      <c r="N547" t="s">
        <v>21</v>
      </c>
      <c r="O547">
        <v>15</v>
      </c>
      <c r="P547">
        <v>4</v>
      </c>
      <c r="Q547" t="s">
        <v>4944</v>
      </c>
      <c r="R547">
        <v>502</v>
      </c>
      <c r="S547" s="3">
        <v>0.1</v>
      </c>
      <c r="T547" s="6">
        <v>122.75</v>
      </c>
      <c r="U547" t="s">
        <v>6340</v>
      </c>
      <c r="V547">
        <v>2025</v>
      </c>
      <c r="W547" t="s">
        <v>6333</v>
      </c>
      <c r="X547" t="str">
        <f>_xlfn.XLOOKUP(Orders_C[[#This Row],[Product_ID]],Products_C[Product_ID],Products_C[Product_Name])</f>
        <v>Rice Bowl</v>
      </c>
      <c r="Y547" t="str">
        <f>_xlfn.XLOOKUP(Orders_C[[#This Row],[Product_ID]],Products_C[Product_ID],Products_C[Category])</f>
        <v>Beverage</v>
      </c>
      <c r="Z547" t="str">
        <f>_xlfn.XLOOKUP(Orders_C[[#This Row],[Store_ID]],Stores_c[Store_ID],Stores_c[City])</f>
        <v>North Robertstad</v>
      </c>
      <c r="AA547" t="str">
        <f>_xlfn.XLOOKUP(Orders_C[[#This Row],[Customer_ID]],Customers_c[Customer_ID],Customers_c[Customer_Name])</f>
        <v>Patrick Russell</v>
      </c>
      <c r="AB547" s="6">
        <f>Orders_C[[#This Row],[Quantity]]*Orders_C[[#This Row],[Unit_Price]]*(1-Orders_C[[#This Row],[Discount %]])+Orders_C[[#This Row],[Tax]]</f>
        <v>280.25</v>
      </c>
      <c r="AC547" s="9">
        <f>(Orders_C[[#This Row],[Unit_Price]]*Orders_C[[#This Row],[Quantity]])-Orders_C[[#This Row],[Discount]]+Orders_C[[#This Row],[Tax]]</f>
        <v>299.75</v>
      </c>
      <c r="AD547" t="str">
        <f>IF(COUNTIF(Orders_C[[#All],[Customer_ID]],Orders_C[[#This Row],[Customer_ID]])&gt;1,"Repeat","New")</f>
        <v>Repeat</v>
      </c>
      <c r="AE547" t="str" cm="1">
        <f t="array" ref="AE547">_xlfn.XLOOKUP(Orders_C[[#This Row],[Store_ID]],Stores_c[[#All],[Store_ID]],Stores_c[[#All],[City]])</f>
        <v>North Robertstad</v>
      </c>
      <c r="AF547" t="str" cm="1">
        <f t="array" ref="AF547">_xlfn.XLOOKUP(Orders_C[[#This Row],[Store_ID]],Stores_c[[#All],[Store_ID]],Stores_c[[#All],[Manager_Name]])</f>
        <v>Mary Lewis</v>
      </c>
      <c r="AG547" t="str" cm="1">
        <f t="array" ref="AG547">_xlfn.XLOOKUP(Orders_C[[#This Row],[Store_ID]],Stores_c[[#All],[Store_ID]],Stores_c[[#All],[Store_Type]])</f>
        <v>Street</v>
      </c>
    </row>
    <row r="548" spans="1:33" x14ac:dyDescent="0.25">
      <c r="A548">
        <v>6547</v>
      </c>
      <c r="B548" s="1">
        <v>45855</v>
      </c>
      <c r="C548" s="2">
        <v>0.6744444444444444</v>
      </c>
      <c r="D548">
        <v>1689</v>
      </c>
      <c r="E548">
        <v>224</v>
      </c>
      <c r="F548">
        <v>515</v>
      </c>
      <c r="G548">
        <v>323</v>
      </c>
      <c r="H548">
        <v>1</v>
      </c>
      <c r="I548">
        <v>284</v>
      </c>
      <c r="J548">
        <v>5</v>
      </c>
      <c r="K548">
        <v>14.2</v>
      </c>
      <c r="L548">
        <v>293.2</v>
      </c>
      <c r="M548" t="s">
        <v>19</v>
      </c>
      <c r="N548" t="s">
        <v>22</v>
      </c>
      <c r="O548">
        <v>26</v>
      </c>
      <c r="P548">
        <v>3</v>
      </c>
      <c r="Q548" t="s">
        <v>570</v>
      </c>
      <c r="R548">
        <v>505</v>
      </c>
      <c r="S548" s="3">
        <v>0.05</v>
      </c>
      <c r="T548" s="6">
        <v>122.79999999999998</v>
      </c>
      <c r="U548" t="s">
        <v>6341</v>
      </c>
      <c r="V548">
        <v>2025</v>
      </c>
      <c r="W548" t="s">
        <v>6329</v>
      </c>
      <c r="X548" t="str">
        <f>_xlfn.XLOOKUP(Orders_C[[#This Row],[Product_ID]],Products_C[Product_ID],Products_C[Product_Name])</f>
        <v>Rice Bowl</v>
      </c>
      <c r="Y548" t="str">
        <f>_xlfn.XLOOKUP(Orders_C[[#This Row],[Product_ID]],Products_C[Product_ID],Products_C[Category])</f>
        <v>Beverage</v>
      </c>
      <c r="Z548" t="str">
        <f>_xlfn.XLOOKUP(Orders_C[[#This Row],[Store_ID]],Stores_c[Store_ID],Stores_c[City])</f>
        <v>Valdezton</v>
      </c>
      <c r="AA548" t="str">
        <f>_xlfn.XLOOKUP(Orders_C[[#This Row],[Customer_ID]],Customers_c[Customer_ID],Customers_c[Customer_Name])</f>
        <v>Angela Wood</v>
      </c>
      <c r="AB548" s="6">
        <f>Orders_C[[#This Row],[Quantity]]*Orders_C[[#This Row],[Unit_Price]]*(1-Orders_C[[#This Row],[Discount %]])+Orders_C[[#This Row],[Tax]]</f>
        <v>284</v>
      </c>
      <c r="AC548" s="9">
        <f>(Orders_C[[#This Row],[Unit_Price]]*Orders_C[[#This Row],[Quantity]])-Orders_C[[#This Row],[Discount]]+Orders_C[[#This Row],[Tax]]</f>
        <v>293.2</v>
      </c>
      <c r="AD548" t="str">
        <f>IF(COUNTIF(Orders_C[[#All],[Customer_ID]],Orders_C[[#This Row],[Customer_ID]])&gt;1,"Repeat","New")</f>
        <v>Repeat</v>
      </c>
      <c r="AE548" t="str" cm="1">
        <f t="array" ref="AE548">_xlfn.XLOOKUP(Orders_C[[#This Row],[Store_ID]],Stores_c[[#All],[Store_ID]],Stores_c[[#All],[City]])</f>
        <v>Valdezton</v>
      </c>
      <c r="AF548" t="str" cm="1">
        <f t="array" ref="AF548">_xlfn.XLOOKUP(Orders_C[[#This Row],[Store_ID]],Stores_c[[#All],[Store_ID]],Stores_c[[#All],[Manager_Name]])</f>
        <v>John Rodriguez</v>
      </c>
      <c r="AG548" t="str" cm="1">
        <f t="array" ref="AG548">_xlfn.XLOOKUP(Orders_C[[#This Row],[Store_ID]],Stores_c[[#All],[Store_ID]],Stores_c[[#All],[Store_Type]])</f>
        <v>Street</v>
      </c>
    </row>
    <row r="549" spans="1:33" x14ac:dyDescent="0.25">
      <c r="A549">
        <v>7816</v>
      </c>
      <c r="B549" s="1">
        <v>45769</v>
      </c>
      <c r="C549" s="2">
        <v>0.53218750000000004</v>
      </c>
      <c r="D549">
        <v>1355</v>
      </c>
      <c r="E549">
        <v>217</v>
      </c>
      <c r="F549">
        <v>514</v>
      </c>
      <c r="G549">
        <v>304</v>
      </c>
      <c r="H549">
        <v>1</v>
      </c>
      <c r="I549">
        <v>284</v>
      </c>
      <c r="J549">
        <v>5</v>
      </c>
      <c r="K549">
        <v>14.2</v>
      </c>
      <c r="L549">
        <v>293.2</v>
      </c>
      <c r="M549" t="s">
        <v>18</v>
      </c>
      <c r="N549" t="s">
        <v>23</v>
      </c>
      <c r="O549">
        <v>32</v>
      </c>
      <c r="P549">
        <v>1</v>
      </c>
      <c r="Q549" t="s">
        <v>1839</v>
      </c>
      <c r="R549">
        <v>503</v>
      </c>
      <c r="S549" s="3">
        <v>0.05</v>
      </c>
      <c r="T549" s="6">
        <v>122.79999999999998</v>
      </c>
      <c r="U549" t="s">
        <v>6337</v>
      </c>
      <c r="V549">
        <v>2025</v>
      </c>
      <c r="W549" t="s">
        <v>6329</v>
      </c>
      <c r="X549" t="str">
        <f>_xlfn.XLOOKUP(Orders_C[[#This Row],[Product_ID]],Products_C[Product_ID],Products_C[Product_Name])</f>
        <v>Veg Burger</v>
      </c>
      <c r="Y549" t="str">
        <f>_xlfn.XLOOKUP(Orders_C[[#This Row],[Product_ID]],Products_C[Product_ID],Products_C[Category])</f>
        <v>Burger</v>
      </c>
      <c r="Z549" t="str">
        <f>_xlfn.XLOOKUP(Orders_C[[#This Row],[Store_ID]],Stores_c[Store_ID],Stores_c[City])</f>
        <v>West Rebecca</v>
      </c>
      <c r="AA549" t="str">
        <f>_xlfn.XLOOKUP(Orders_C[[#This Row],[Customer_ID]],Customers_c[Customer_ID],Customers_c[Customer_Name])</f>
        <v>Nicholas Thompson</v>
      </c>
      <c r="AB549" s="6">
        <f>Orders_C[[#This Row],[Quantity]]*Orders_C[[#This Row],[Unit_Price]]*(1-Orders_C[[#This Row],[Discount %]])+Orders_C[[#This Row],[Tax]]</f>
        <v>284</v>
      </c>
      <c r="AC549" s="9">
        <f>(Orders_C[[#This Row],[Unit_Price]]*Orders_C[[#This Row],[Quantity]])-Orders_C[[#This Row],[Discount]]+Orders_C[[#This Row],[Tax]]</f>
        <v>293.2</v>
      </c>
      <c r="AD549" t="str">
        <f>IF(COUNTIF(Orders_C[[#All],[Customer_ID]],Orders_C[[#This Row],[Customer_ID]])&gt;1,"Repeat","New")</f>
        <v>Repeat</v>
      </c>
      <c r="AE549" t="str" cm="1">
        <f t="array" ref="AE549">_xlfn.XLOOKUP(Orders_C[[#This Row],[Store_ID]],Stores_c[[#All],[Store_ID]],Stores_c[[#All],[City]])</f>
        <v>West Rebecca</v>
      </c>
      <c r="AF549" t="str" cm="1">
        <f t="array" ref="AF549">_xlfn.XLOOKUP(Orders_C[[#This Row],[Store_ID]],Stores_c[[#All],[Store_ID]],Stores_c[[#All],[Manager_Name]])</f>
        <v>Albert Smith</v>
      </c>
      <c r="AG549" t="str" cm="1">
        <f t="array" ref="AG549">_xlfn.XLOOKUP(Orders_C[[#This Row],[Store_ID]],Stores_c[[#All],[Store_ID]],Stores_c[[#All],[Store_Type]])</f>
        <v>Mall</v>
      </c>
    </row>
    <row r="550" spans="1:33" x14ac:dyDescent="0.25">
      <c r="A550">
        <v>8767</v>
      </c>
      <c r="B550" s="1">
        <v>45731</v>
      </c>
      <c r="C550" s="2">
        <v>0.6441782407407407</v>
      </c>
      <c r="D550">
        <v>1651</v>
      </c>
      <c r="E550">
        <v>208</v>
      </c>
      <c r="F550">
        <v>538</v>
      </c>
      <c r="G550">
        <v>311</v>
      </c>
      <c r="H550">
        <v>1</v>
      </c>
      <c r="I550">
        <v>273</v>
      </c>
      <c r="J550">
        <v>0</v>
      </c>
      <c r="K550">
        <v>13.65</v>
      </c>
      <c r="L550">
        <v>286.64999999999998</v>
      </c>
      <c r="M550" t="s">
        <v>19</v>
      </c>
      <c r="N550" t="s">
        <v>21</v>
      </c>
      <c r="O550">
        <v>41</v>
      </c>
      <c r="P550">
        <v>4</v>
      </c>
      <c r="Q550" t="s">
        <v>2790</v>
      </c>
      <c r="R550">
        <v>507</v>
      </c>
      <c r="S550" s="3">
        <v>0</v>
      </c>
      <c r="T550" s="6">
        <v>122.85</v>
      </c>
      <c r="U550" t="s">
        <v>6334</v>
      </c>
      <c r="V550">
        <v>2025</v>
      </c>
      <c r="W550" t="s">
        <v>6331</v>
      </c>
      <c r="X550" t="str">
        <f>_xlfn.XLOOKUP(Orders_C[[#This Row],[Product_ID]],Products_C[Product_ID],Products_C[Product_Name])</f>
        <v>Pepsi</v>
      </c>
      <c r="Y550" t="str">
        <f>_xlfn.XLOOKUP(Orders_C[[#This Row],[Product_ID]],Products_C[Product_ID],Products_C[Category])</f>
        <v>Dessert</v>
      </c>
      <c r="Z550" t="str">
        <f>_xlfn.XLOOKUP(Orders_C[[#This Row],[Store_ID]],Stores_c[Store_ID],Stores_c[City])</f>
        <v>Tracyview</v>
      </c>
      <c r="AA550" t="str">
        <f>_xlfn.XLOOKUP(Orders_C[[#This Row],[Customer_ID]],Customers_c[Customer_ID],Customers_c[Customer_Name])</f>
        <v>Jonathan Johnson</v>
      </c>
      <c r="AB550" s="6">
        <f>Orders_C[[#This Row],[Quantity]]*Orders_C[[#This Row],[Unit_Price]]*(1-Orders_C[[#This Row],[Discount %]])+Orders_C[[#This Row],[Tax]]</f>
        <v>286.64999999999998</v>
      </c>
      <c r="AC550" s="9">
        <f>(Orders_C[[#This Row],[Unit_Price]]*Orders_C[[#This Row],[Quantity]])-Orders_C[[#This Row],[Discount]]+Orders_C[[#This Row],[Tax]]</f>
        <v>286.64999999999998</v>
      </c>
      <c r="AD550" t="str">
        <f>IF(COUNTIF(Orders_C[[#All],[Customer_ID]],Orders_C[[#This Row],[Customer_ID]])&gt;1,"Repeat","New")</f>
        <v>Repeat</v>
      </c>
      <c r="AE550" t="str" cm="1">
        <f t="array" ref="AE550">_xlfn.XLOOKUP(Orders_C[[#This Row],[Store_ID]],Stores_c[[#All],[Store_ID]],Stores_c[[#All],[City]])</f>
        <v>Tracyview</v>
      </c>
      <c r="AF550" t="str" cm="1">
        <f t="array" ref="AF550">_xlfn.XLOOKUP(Orders_C[[#This Row],[Store_ID]],Stores_c[[#All],[Store_ID]],Stores_c[[#All],[Manager_Name]])</f>
        <v>Jeremiah Lee</v>
      </c>
      <c r="AG550" t="str" cm="1">
        <f t="array" ref="AG550">_xlfn.XLOOKUP(Orders_C[[#This Row],[Store_ID]],Stores_c[[#All],[Store_ID]],Stores_c[[#All],[Store_Type]])</f>
        <v>Mall</v>
      </c>
    </row>
    <row r="551" spans="1:33" x14ac:dyDescent="0.25">
      <c r="A551">
        <v>6662</v>
      </c>
      <c r="B551" s="1">
        <v>45882</v>
      </c>
      <c r="C551" s="2">
        <v>0.56175925925925929</v>
      </c>
      <c r="D551">
        <v>1392</v>
      </c>
      <c r="E551">
        <v>219</v>
      </c>
      <c r="F551">
        <v>408</v>
      </c>
      <c r="G551">
        <v>305</v>
      </c>
      <c r="H551">
        <v>1</v>
      </c>
      <c r="I551">
        <v>307</v>
      </c>
      <c r="J551">
        <v>15</v>
      </c>
      <c r="K551">
        <v>15.35</v>
      </c>
      <c r="L551">
        <v>307.35000000000002</v>
      </c>
      <c r="M551" t="s">
        <v>18</v>
      </c>
      <c r="N551" t="s">
        <v>21</v>
      </c>
      <c r="O551">
        <v>36</v>
      </c>
      <c r="P551">
        <v>1</v>
      </c>
      <c r="Q551" t="s">
        <v>685</v>
      </c>
      <c r="R551">
        <v>503</v>
      </c>
      <c r="S551" s="3">
        <v>0.15</v>
      </c>
      <c r="T551" s="6">
        <v>123.15000000000003</v>
      </c>
      <c r="U551" t="s">
        <v>6342</v>
      </c>
      <c r="V551">
        <v>2025</v>
      </c>
      <c r="W551" t="s">
        <v>6329</v>
      </c>
      <c r="X551" t="str">
        <f>_xlfn.XLOOKUP(Orders_C[[#This Row],[Product_ID]],Products_C[Product_ID],Products_C[Product_Name])</f>
        <v>Krushers</v>
      </c>
      <c r="Y551" t="str">
        <f>_xlfn.XLOOKUP(Orders_C[[#This Row],[Product_ID]],Products_C[Product_ID],Products_C[Category])</f>
        <v>Dessert</v>
      </c>
      <c r="Z551" t="str">
        <f>_xlfn.XLOOKUP(Orders_C[[#This Row],[Store_ID]],Stores_c[Store_ID],Stores_c[City])</f>
        <v>Lake David</v>
      </c>
      <c r="AA551" t="str">
        <f>_xlfn.XLOOKUP(Orders_C[[#This Row],[Customer_ID]],Customers_c[Customer_ID],Customers_c[Customer_Name])</f>
        <v>Melanie Carr</v>
      </c>
      <c r="AB551" s="6">
        <f>Orders_C[[#This Row],[Quantity]]*Orders_C[[#This Row],[Unit_Price]]*(1-Orders_C[[#This Row],[Discount %]])+Orders_C[[#This Row],[Tax]]</f>
        <v>276.3</v>
      </c>
      <c r="AC551" s="9">
        <f>(Orders_C[[#This Row],[Unit_Price]]*Orders_C[[#This Row],[Quantity]])-Orders_C[[#This Row],[Discount]]+Orders_C[[#This Row],[Tax]]</f>
        <v>307.35000000000002</v>
      </c>
      <c r="AD551" t="str">
        <f>IF(COUNTIF(Orders_C[[#All],[Customer_ID]],Orders_C[[#This Row],[Customer_ID]])&gt;1,"Repeat","New")</f>
        <v>Repeat</v>
      </c>
      <c r="AE551" t="str" cm="1">
        <f t="array" ref="AE551">_xlfn.XLOOKUP(Orders_C[[#This Row],[Store_ID]],Stores_c[[#All],[Store_ID]],Stores_c[[#All],[City]])</f>
        <v>Lake David</v>
      </c>
      <c r="AF551" t="str" cm="1">
        <f t="array" ref="AF551">_xlfn.XLOOKUP(Orders_C[[#This Row],[Store_ID]],Stores_c[[#All],[Store_ID]],Stores_c[[#All],[Manager_Name]])</f>
        <v>Joshua Hines</v>
      </c>
      <c r="AG551" t="str" cm="1">
        <f t="array" ref="AG551">_xlfn.XLOOKUP(Orders_C[[#This Row],[Store_ID]],Stores_c[[#All],[Store_ID]],Stores_c[[#All],[Store_Type]])</f>
        <v>Street</v>
      </c>
    </row>
    <row r="552" spans="1:33" x14ac:dyDescent="0.25">
      <c r="A552">
        <v>6940</v>
      </c>
      <c r="B552" s="1">
        <v>45759</v>
      </c>
      <c r="C552" s="2">
        <v>0.18314814814814814</v>
      </c>
      <c r="D552">
        <v>1099</v>
      </c>
      <c r="E552">
        <v>212</v>
      </c>
      <c r="F552">
        <v>495</v>
      </c>
      <c r="G552">
        <v>324</v>
      </c>
      <c r="H552">
        <v>1</v>
      </c>
      <c r="I552">
        <v>307</v>
      </c>
      <c r="J552">
        <v>15</v>
      </c>
      <c r="K552">
        <v>15.35</v>
      </c>
      <c r="L552">
        <v>307.35000000000002</v>
      </c>
      <c r="M552" t="s">
        <v>19</v>
      </c>
      <c r="N552" t="s">
        <v>22</v>
      </c>
      <c r="O552">
        <v>28</v>
      </c>
      <c r="P552">
        <v>5</v>
      </c>
      <c r="Q552" t="s">
        <v>963</v>
      </c>
      <c r="R552">
        <v>507</v>
      </c>
      <c r="S552" s="3">
        <v>0.15</v>
      </c>
      <c r="T552" s="6">
        <v>123.15000000000003</v>
      </c>
      <c r="U552" t="s">
        <v>6337</v>
      </c>
      <c r="V552">
        <v>2025</v>
      </c>
      <c r="W552" t="s">
        <v>6329</v>
      </c>
      <c r="X552" t="str">
        <f>_xlfn.XLOOKUP(Orders_C[[#This Row],[Product_ID]],Products_C[Product_ID],Products_C[Product_Name])</f>
        <v>Krushers</v>
      </c>
      <c r="Y552" t="str">
        <f>_xlfn.XLOOKUP(Orders_C[[#This Row],[Product_ID]],Products_C[Product_ID],Products_C[Category])</f>
        <v>Dessert</v>
      </c>
      <c r="Z552" t="str">
        <f>_xlfn.XLOOKUP(Orders_C[[#This Row],[Store_ID]],Stores_c[Store_ID],Stores_c[City])</f>
        <v>Andrewview</v>
      </c>
      <c r="AA552" t="str">
        <f>_xlfn.XLOOKUP(Orders_C[[#This Row],[Customer_ID]],Customers_c[Customer_ID],Customers_c[Customer_Name])</f>
        <v>Latoya Bolton</v>
      </c>
      <c r="AB552" s="6">
        <f>Orders_C[[#This Row],[Quantity]]*Orders_C[[#This Row],[Unit_Price]]*(1-Orders_C[[#This Row],[Discount %]])+Orders_C[[#This Row],[Tax]]</f>
        <v>276.3</v>
      </c>
      <c r="AC552" s="9">
        <f>(Orders_C[[#This Row],[Unit_Price]]*Orders_C[[#This Row],[Quantity]])-Orders_C[[#This Row],[Discount]]+Orders_C[[#This Row],[Tax]]</f>
        <v>307.35000000000002</v>
      </c>
      <c r="AD552" t="str">
        <f>IF(COUNTIF(Orders_C[[#All],[Customer_ID]],Orders_C[[#This Row],[Customer_ID]])&gt;1,"Repeat","New")</f>
        <v>Repeat</v>
      </c>
      <c r="AE552" t="str" cm="1">
        <f t="array" ref="AE552">_xlfn.XLOOKUP(Orders_C[[#This Row],[Store_ID]],Stores_c[[#All],[Store_ID]],Stores_c[[#All],[City]])</f>
        <v>Andrewview</v>
      </c>
      <c r="AF552" t="str" cm="1">
        <f t="array" ref="AF552">_xlfn.XLOOKUP(Orders_C[[#This Row],[Store_ID]],Stores_c[[#All],[Store_ID]],Stores_c[[#All],[Manager_Name]])</f>
        <v>Alice Sutton</v>
      </c>
      <c r="AG552" t="str" cm="1">
        <f t="array" ref="AG552">_xlfn.XLOOKUP(Orders_C[[#This Row],[Store_ID]],Stores_c[[#All],[Store_ID]],Stores_c[[#All],[Store_Type]])</f>
        <v>Mall</v>
      </c>
    </row>
    <row r="553" spans="1:33" x14ac:dyDescent="0.25">
      <c r="A553">
        <v>8446</v>
      </c>
      <c r="B553" s="1">
        <v>45723</v>
      </c>
      <c r="C553" s="2">
        <v>0.33074074074074072</v>
      </c>
      <c r="D553">
        <v>1298</v>
      </c>
      <c r="E553">
        <v>221</v>
      </c>
      <c r="F553">
        <v>532</v>
      </c>
      <c r="G553">
        <v>302</v>
      </c>
      <c r="H553">
        <v>1</v>
      </c>
      <c r="I553">
        <v>307</v>
      </c>
      <c r="J553">
        <v>15</v>
      </c>
      <c r="K553">
        <v>15.35</v>
      </c>
      <c r="L553">
        <v>307.35000000000002</v>
      </c>
      <c r="M553" t="s">
        <v>20</v>
      </c>
      <c r="N553" t="s">
        <v>21</v>
      </c>
      <c r="O553">
        <v>24</v>
      </c>
      <c r="P553">
        <v>4</v>
      </c>
      <c r="Q553" t="s">
        <v>2469</v>
      </c>
      <c r="R553">
        <v>508</v>
      </c>
      <c r="S553" s="3">
        <v>0.15</v>
      </c>
      <c r="T553" s="6">
        <v>123.15000000000003</v>
      </c>
      <c r="U553" t="s">
        <v>6334</v>
      </c>
      <c r="V553">
        <v>2025</v>
      </c>
      <c r="W553" t="s">
        <v>6329</v>
      </c>
      <c r="X553" t="str">
        <f>_xlfn.XLOOKUP(Orders_C[[#This Row],[Product_ID]],Products_C[Product_ID],Products_C[Product_Name])</f>
        <v>Chicken Wings</v>
      </c>
      <c r="Y553" t="str">
        <f>_xlfn.XLOOKUP(Orders_C[[#This Row],[Product_ID]],Products_C[Product_ID],Products_C[Category])</f>
        <v>Chicken</v>
      </c>
      <c r="Z553" t="str">
        <f>_xlfn.XLOOKUP(Orders_C[[#This Row],[Store_ID]],Stores_c[Store_ID],Stores_c[City])</f>
        <v>Port Barbarabury</v>
      </c>
      <c r="AA553" t="str">
        <f>_xlfn.XLOOKUP(Orders_C[[#This Row],[Customer_ID]],Customers_c[Customer_ID],Customers_c[Customer_Name])</f>
        <v>Sophia Vaughn</v>
      </c>
      <c r="AB553" s="6">
        <f>Orders_C[[#This Row],[Quantity]]*Orders_C[[#This Row],[Unit_Price]]*(1-Orders_C[[#This Row],[Discount %]])+Orders_C[[#This Row],[Tax]]</f>
        <v>276.3</v>
      </c>
      <c r="AC553" s="9">
        <f>(Orders_C[[#This Row],[Unit_Price]]*Orders_C[[#This Row],[Quantity]])-Orders_C[[#This Row],[Discount]]+Orders_C[[#This Row],[Tax]]</f>
        <v>307.35000000000002</v>
      </c>
      <c r="AD553" t="str">
        <f>IF(COUNTIF(Orders_C[[#All],[Customer_ID]],Orders_C[[#This Row],[Customer_ID]])&gt;1,"Repeat","New")</f>
        <v>Repeat</v>
      </c>
      <c r="AE553" t="str" cm="1">
        <f t="array" ref="AE553">_xlfn.XLOOKUP(Orders_C[[#This Row],[Store_ID]],Stores_c[[#All],[Store_ID]],Stores_c[[#All],[City]])</f>
        <v>Port Barbarabury</v>
      </c>
      <c r="AF553" t="str" cm="1">
        <f t="array" ref="AF553">_xlfn.XLOOKUP(Orders_C[[#This Row],[Store_ID]],Stores_c[[#All],[Store_ID]],Stores_c[[#All],[Manager_Name]])</f>
        <v>Edward Nguyen</v>
      </c>
      <c r="AG553" t="str" cm="1">
        <f t="array" ref="AG553">_xlfn.XLOOKUP(Orders_C[[#This Row],[Store_ID]],Stores_c[[#All],[Store_ID]],Stores_c[[#All],[Store_Type]])</f>
        <v>Street</v>
      </c>
    </row>
    <row r="554" spans="1:33" x14ac:dyDescent="0.25">
      <c r="A554">
        <v>6884</v>
      </c>
      <c r="B554" s="1">
        <v>45974</v>
      </c>
      <c r="C554" s="2">
        <v>0.43943287037037038</v>
      </c>
      <c r="D554">
        <v>1704</v>
      </c>
      <c r="E554">
        <v>204</v>
      </c>
      <c r="F554">
        <v>438</v>
      </c>
      <c r="G554">
        <v>321</v>
      </c>
      <c r="H554">
        <v>1</v>
      </c>
      <c r="I554">
        <v>296</v>
      </c>
      <c r="J554">
        <v>10</v>
      </c>
      <c r="K554">
        <v>14.8</v>
      </c>
      <c r="L554">
        <v>300.8</v>
      </c>
      <c r="M554" t="s">
        <v>18</v>
      </c>
      <c r="N554" t="s">
        <v>21</v>
      </c>
      <c r="O554">
        <v>42</v>
      </c>
      <c r="P554">
        <v>1</v>
      </c>
      <c r="Q554" t="s">
        <v>907</v>
      </c>
      <c r="R554">
        <v>508</v>
      </c>
      <c r="S554" s="3">
        <v>0.1</v>
      </c>
      <c r="T554" s="6">
        <v>123.20000000000002</v>
      </c>
      <c r="U554" t="s">
        <v>6336</v>
      </c>
      <c r="V554">
        <v>2025</v>
      </c>
      <c r="W554" t="s">
        <v>6331</v>
      </c>
      <c r="X554" t="str">
        <f>_xlfn.XLOOKUP(Orders_C[[#This Row],[Product_ID]],Products_C[Product_ID],Products_C[Product_Name])</f>
        <v>Cold Coffee</v>
      </c>
      <c r="Y554" t="str">
        <f>_xlfn.XLOOKUP(Orders_C[[#This Row],[Product_ID]],Products_C[Product_ID],Products_C[Category])</f>
        <v>Dessert</v>
      </c>
      <c r="Z554" t="str">
        <f>_xlfn.XLOOKUP(Orders_C[[#This Row],[Store_ID]],Stores_c[Store_ID],Stores_c[City])</f>
        <v>New Robertfurt</v>
      </c>
      <c r="AA554" t="str">
        <f>_xlfn.XLOOKUP(Orders_C[[#This Row],[Customer_ID]],Customers_c[Customer_ID],Customers_c[Customer_Name])</f>
        <v>Scott King</v>
      </c>
      <c r="AB554" s="6">
        <f>Orders_C[[#This Row],[Quantity]]*Orders_C[[#This Row],[Unit_Price]]*(1-Orders_C[[#This Row],[Discount %]])+Orders_C[[#This Row],[Tax]]</f>
        <v>281.20000000000005</v>
      </c>
      <c r="AC554" s="9">
        <f>(Orders_C[[#This Row],[Unit_Price]]*Orders_C[[#This Row],[Quantity]])-Orders_C[[#This Row],[Discount]]+Orders_C[[#This Row],[Tax]]</f>
        <v>300.8</v>
      </c>
      <c r="AD554" t="str">
        <f>IF(COUNTIF(Orders_C[[#All],[Customer_ID]],Orders_C[[#This Row],[Customer_ID]])&gt;1,"Repeat","New")</f>
        <v>Repeat</v>
      </c>
      <c r="AE554" t="str" cm="1">
        <f t="array" ref="AE554">_xlfn.XLOOKUP(Orders_C[[#This Row],[Store_ID]],Stores_c[[#All],[Store_ID]],Stores_c[[#All],[City]])</f>
        <v>New Robertfurt</v>
      </c>
      <c r="AF554" t="str" cm="1">
        <f t="array" ref="AF554">_xlfn.XLOOKUP(Orders_C[[#This Row],[Store_ID]],Stores_c[[#All],[Store_ID]],Stores_c[[#All],[Manager_Name]])</f>
        <v>Tiffany Gomez</v>
      </c>
      <c r="AG554" t="str" cm="1">
        <f t="array" ref="AG554">_xlfn.XLOOKUP(Orders_C[[#This Row],[Store_ID]],Stores_c[[#All],[Store_ID]],Stores_c[[#All],[Store_Type]])</f>
        <v>Street</v>
      </c>
    </row>
    <row r="555" spans="1:33" x14ac:dyDescent="0.25">
      <c r="A555">
        <v>10761</v>
      </c>
      <c r="B555" s="1">
        <v>45911</v>
      </c>
      <c r="C555" s="2">
        <v>0.41660879629629627</v>
      </c>
      <c r="D555">
        <v>1752</v>
      </c>
      <c r="E555">
        <v>217</v>
      </c>
      <c r="F555">
        <v>436</v>
      </c>
      <c r="G555">
        <v>339</v>
      </c>
      <c r="H555">
        <v>1</v>
      </c>
      <c r="I555">
        <v>274</v>
      </c>
      <c r="J555">
        <v>0</v>
      </c>
      <c r="K555">
        <v>13.7</v>
      </c>
      <c r="L555">
        <v>287.7</v>
      </c>
      <c r="M555" t="s">
        <v>19</v>
      </c>
      <c r="N555" t="s">
        <v>23</v>
      </c>
      <c r="O555">
        <v>35</v>
      </c>
      <c r="P555">
        <v>5</v>
      </c>
      <c r="Q555" t="s">
        <v>4784</v>
      </c>
      <c r="R555">
        <v>506</v>
      </c>
      <c r="S555" s="3">
        <v>0</v>
      </c>
      <c r="T555" s="6">
        <v>123.29999999999998</v>
      </c>
      <c r="U555" t="s">
        <v>6335</v>
      </c>
      <c r="V555">
        <v>2025</v>
      </c>
      <c r="W555" t="s">
        <v>6329</v>
      </c>
      <c r="X555" t="str">
        <f>_xlfn.XLOOKUP(Orders_C[[#This Row],[Product_ID]],Products_C[Product_ID],Products_C[Product_Name])</f>
        <v>Veg Burger</v>
      </c>
      <c r="Y555" t="str">
        <f>_xlfn.XLOOKUP(Orders_C[[#This Row],[Product_ID]],Products_C[Product_ID],Products_C[Category])</f>
        <v>Burger</v>
      </c>
      <c r="Z555" t="str">
        <f>_xlfn.XLOOKUP(Orders_C[[#This Row],[Store_ID]],Stores_c[Store_ID],Stores_c[City])</f>
        <v>West Rebecca</v>
      </c>
      <c r="AA555" t="str">
        <f>_xlfn.XLOOKUP(Orders_C[[#This Row],[Customer_ID]],Customers_c[Customer_ID],Customers_c[Customer_Name])</f>
        <v>Tammy Hall</v>
      </c>
      <c r="AB555" s="6">
        <f>Orders_C[[#This Row],[Quantity]]*Orders_C[[#This Row],[Unit_Price]]*(1-Orders_C[[#This Row],[Discount %]])+Orders_C[[#This Row],[Tax]]</f>
        <v>287.7</v>
      </c>
      <c r="AC555" s="9">
        <f>(Orders_C[[#This Row],[Unit_Price]]*Orders_C[[#This Row],[Quantity]])-Orders_C[[#This Row],[Discount]]+Orders_C[[#This Row],[Tax]]</f>
        <v>287.7</v>
      </c>
      <c r="AD555" t="str">
        <f>IF(COUNTIF(Orders_C[[#All],[Customer_ID]],Orders_C[[#This Row],[Customer_ID]])&gt;1,"Repeat","New")</f>
        <v>Repeat</v>
      </c>
      <c r="AE555" t="str" cm="1">
        <f t="array" ref="AE555">_xlfn.XLOOKUP(Orders_C[[#This Row],[Store_ID]],Stores_c[[#All],[Store_ID]],Stores_c[[#All],[City]])</f>
        <v>West Rebecca</v>
      </c>
      <c r="AF555" t="str" cm="1">
        <f t="array" ref="AF555">_xlfn.XLOOKUP(Orders_C[[#This Row],[Store_ID]],Stores_c[[#All],[Store_ID]],Stores_c[[#All],[Manager_Name]])</f>
        <v>Albert Smith</v>
      </c>
      <c r="AG555" t="str" cm="1">
        <f t="array" ref="AG555">_xlfn.XLOOKUP(Orders_C[[#This Row],[Store_ID]],Stores_c[[#All],[Store_ID]],Stores_c[[#All],[Store_Type]])</f>
        <v>Mall</v>
      </c>
    </row>
    <row r="556" spans="1:33" x14ac:dyDescent="0.25">
      <c r="A556">
        <v>10286</v>
      </c>
      <c r="B556" s="1">
        <v>45895</v>
      </c>
      <c r="C556" s="2">
        <v>0.76943287037037034</v>
      </c>
      <c r="D556">
        <v>1262</v>
      </c>
      <c r="E556">
        <v>214</v>
      </c>
      <c r="F556">
        <v>465</v>
      </c>
      <c r="G556">
        <v>334</v>
      </c>
      <c r="H556">
        <v>2</v>
      </c>
      <c r="I556">
        <v>151</v>
      </c>
      <c r="J556">
        <v>5</v>
      </c>
      <c r="K556">
        <v>7.5500000000000007</v>
      </c>
      <c r="L556">
        <v>304.55</v>
      </c>
      <c r="M556" t="s">
        <v>19</v>
      </c>
      <c r="N556" t="s">
        <v>23</v>
      </c>
      <c r="O556">
        <v>25</v>
      </c>
      <c r="P556">
        <v>4</v>
      </c>
      <c r="Q556" t="s">
        <v>4309</v>
      </c>
      <c r="R556">
        <v>509</v>
      </c>
      <c r="S556" s="3">
        <v>0.05</v>
      </c>
      <c r="T556" s="6">
        <v>123.35000000000002</v>
      </c>
      <c r="U556" t="s">
        <v>6342</v>
      </c>
      <c r="V556">
        <v>2025</v>
      </c>
      <c r="W556" t="s">
        <v>6329</v>
      </c>
      <c r="X556" t="str">
        <f>_xlfn.XLOOKUP(Orders_C[[#This Row],[Product_ID]],Products_C[Product_ID],Products_C[Product_Name])</f>
        <v>Krushers</v>
      </c>
      <c r="Y556" t="str">
        <f>_xlfn.XLOOKUP(Orders_C[[#This Row],[Product_ID]],Products_C[Product_ID],Products_C[Category])</f>
        <v>Dessert</v>
      </c>
      <c r="Z556" t="str">
        <f>_xlfn.XLOOKUP(Orders_C[[#This Row],[Store_ID]],Stores_c[Store_ID],Stores_c[City])</f>
        <v>New Robert</v>
      </c>
      <c r="AA556" t="str">
        <f>_xlfn.XLOOKUP(Orders_C[[#This Row],[Customer_ID]],Customers_c[Customer_ID],Customers_c[Customer_Name])</f>
        <v>Nicole Diaz</v>
      </c>
      <c r="AB556" s="6">
        <f>Orders_C[[#This Row],[Quantity]]*Orders_C[[#This Row],[Unit_Price]]*(1-Orders_C[[#This Row],[Discount %]])+Orders_C[[#This Row],[Tax]]</f>
        <v>294.45</v>
      </c>
      <c r="AC556" s="9">
        <f>(Orders_C[[#This Row],[Unit_Price]]*Orders_C[[#This Row],[Quantity]])-Orders_C[[#This Row],[Discount]]+Orders_C[[#This Row],[Tax]]</f>
        <v>304.55</v>
      </c>
      <c r="AD556" t="str">
        <f>IF(COUNTIF(Orders_C[[#All],[Customer_ID]],Orders_C[[#This Row],[Customer_ID]])&gt;1,"Repeat","New")</f>
        <v>Repeat</v>
      </c>
      <c r="AE556" t="str" cm="1">
        <f t="array" ref="AE556">_xlfn.XLOOKUP(Orders_C[[#This Row],[Store_ID]],Stores_c[[#All],[Store_ID]],Stores_c[[#All],[City]])</f>
        <v>New Robert</v>
      </c>
      <c r="AF556" t="str" cm="1">
        <f t="array" ref="AF556">_xlfn.XLOOKUP(Orders_C[[#This Row],[Store_ID]],Stores_c[[#All],[Store_ID]],Stores_c[[#All],[Manager_Name]])</f>
        <v>Krista Webb</v>
      </c>
      <c r="AG556" t="str" cm="1">
        <f t="array" ref="AG556">_xlfn.XLOOKUP(Orders_C[[#This Row],[Store_ID]],Stores_c[[#All],[Store_ID]],Stores_c[[#All],[Store_Type]])</f>
        <v>Drive-Thru</v>
      </c>
    </row>
    <row r="557" spans="1:33" x14ac:dyDescent="0.25">
      <c r="A557">
        <v>6908</v>
      </c>
      <c r="B557" s="1">
        <v>45747</v>
      </c>
      <c r="C557" s="2">
        <v>0.45693287037037039</v>
      </c>
      <c r="D557">
        <v>1193</v>
      </c>
      <c r="E557">
        <v>202</v>
      </c>
      <c r="F557">
        <v>536</v>
      </c>
      <c r="G557">
        <v>329</v>
      </c>
      <c r="H557">
        <v>1</v>
      </c>
      <c r="I557">
        <v>308</v>
      </c>
      <c r="J557">
        <v>15</v>
      </c>
      <c r="K557">
        <v>15.4</v>
      </c>
      <c r="L557">
        <v>308.39999999999998</v>
      </c>
      <c r="M557" t="s">
        <v>19</v>
      </c>
      <c r="N557" t="s">
        <v>22</v>
      </c>
      <c r="O557">
        <v>53</v>
      </c>
      <c r="P557">
        <v>3</v>
      </c>
      <c r="Q557" t="s">
        <v>931</v>
      </c>
      <c r="R557">
        <v>503</v>
      </c>
      <c r="S557" s="3">
        <v>0.15</v>
      </c>
      <c r="T557" s="6">
        <v>123.6</v>
      </c>
      <c r="U557" t="s">
        <v>6334</v>
      </c>
      <c r="V557">
        <v>2025</v>
      </c>
      <c r="W557" t="s">
        <v>6331</v>
      </c>
      <c r="X557" t="str">
        <f>_xlfn.XLOOKUP(Orders_C[[#This Row],[Product_ID]],Products_C[Product_ID],Products_C[Product_Name])</f>
        <v>Rice Bowl</v>
      </c>
      <c r="Y557" t="str">
        <f>_xlfn.XLOOKUP(Orders_C[[#This Row],[Product_ID]],Products_C[Product_ID],Products_C[Category])</f>
        <v>Dessert</v>
      </c>
      <c r="Z557" t="str">
        <f>_xlfn.XLOOKUP(Orders_C[[#This Row],[Store_ID]],Stores_c[Store_ID],Stores_c[City])</f>
        <v>Rebekahside</v>
      </c>
      <c r="AA557" t="str">
        <f>_xlfn.XLOOKUP(Orders_C[[#This Row],[Customer_ID]],Customers_c[Customer_ID],Customers_c[Customer_Name])</f>
        <v>Mr. John Taylor</v>
      </c>
      <c r="AB557" s="6">
        <f>Orders_C[[#This Row],[Quantity]]*Orders_C[[#This Row],[Unit_Price]]*(1-Orders_C[[#This Row],[Discount %]])+Orders_C[[#This Row],[Tax]]</f>
        <v>277.2</v>
      </c>
      <c r="AC557" s="9">
        <f>(Orders_C[[#This Row],[Unit_Price]]*Orders_C[[#This Row],[Quantity]])-Orders_C[[#This Row],[Discount]]+Orders_C[[#This Row],[Tax]]</f>
        <v>308.39999999999998</v>
      </c>
      <c r="AD557" t="str">
        <f>IF(COUNTIF(Orders_C[[#All],[Customer_ID]],Orders_C[[#This Row],[Customer_ID]])&gt;1,"Repeat","New")</f>
        <v>Repeat</v>
      </c>
      <c r="AE557" t="str" cm="1">
        <f t="array" ref="AE557">_xlfn.XLOOKUP(Orders_C[[#This Row],[Store_ID]],Stores_c[[#All],[Store_ID]],Stores_c[[#All],[City]])</f>
        <v>Rebekahside</v>
      </c>
      <c r="AF557" t="str" cm="1">
        <f t="array" ref="AF557">_xlfn.XLOOKUP(Orders_C[[#This Row],[Store_ID]],Stores_c[[#All],[Store_ID]],Stores_c[[#All],[Manager_Name]])</f>
        <v>Mark Ray</v>
      </c>
      <c r="AG557" t="str" cm="1">
        <f t="array" ref="AG557">_xlfn.XLOOKUP(Orders_C[[#This Row],[Store_ID]],Stores_c[[#All],[Store_ID]],Stores_c[[#All],[Store_Type]])</f>
        <v>Drive-Thru</v>
      </c>
    </row>
    <row r="558" spans="1:33" x14ac:dyDescent="0.25">
      <c r="A558">
        <v>7802</v>
      </c>
      <c r="B558" s="1">
        <v>45931</v>
      </c>
      <c r="C558" s="2">
        <v>0.82444444444444442</v>
      </c>
      <c r="D558">
        <v>1687</v>
      </c>
      <c r="E558">
        <v>213</v>
      </c>
      <c r="F558">
        <v>428</v>
      </c>
      <c r="G558">
        <v>310</v>
      </c>
      <c r="H558">
        <v>1</v>
      </c>
      <c r="I558">
        <v>308</v>
      </c>
      <c r="J558">
        <v>15</v>
      </c>
      <c r="K558">
        <v>15.4</v>
      </c>
      <c r="L558">
        <v>308.39999999999998</v>
      </c>
      <c r="M558" t="s">
        <v>20</v>
      </c>
      <c r="N558" t="s">
        <v>22</v>
      </c>
      <c r="O558">
        <v>36</v>
      </c>
      <c r="P558">
        <v>4</v>
      </c>
      <c r="Q558" t="s">
        <v>1825</v>
      </c>
      <c r="R558">
        <v>505</v>
      </c>
      <c r="S558" s="3">
        <v>0.15</v>
      </c>
      <c r="T558" s="6">
        <v>123.6</v>
      </c>
      <c r="U558" t="s">
        <v>6332</v>
      </c>
      <c r="V558">
        <v>2025</v>
      </c>
      <c r="W558" t="s">
        <v>6329</v>
      </c>
      <c r="X558" t="str">
        <f>_xlfn.XLOOKUP(Orders_C[[#This Row],[Product_ID]],Products_C[Product_ID],Products_C[Product_Name])</f>
        <v>Chicken Bucket</v>
      </c>
      <c r="Y558" t="str">
        <f>_xlfn.XLOOKUP(Orders_C[[#This Row],[Product_ID]],Products_C[Product_ID],Products_C[Category])</f>
        <v>Chicken</v>
      </c>
      <c r="Z558" t="str">
        <f>_xlfn.XLOOKUP(Orders_C[[#This Row],[Store_ID]],Stores_c[Store_ID],Stores_c[City])</f>
        <v>Lake Kristashire</v>
      </c>
      <c r="AA558" t="str">
        <f>_xlfn.XLOOKUP(Orders_C[[#This Row],[Customer_ID]],Customers_c[Customer_ID],Customers_c[Customer_Name])</f>
        <v>Alan Reyes</v>
      </c>
      <c r="AB558" s="6">
        <f>Orders_C[[#This Row],[Quantity]]*Orders_C[[#This Row],[Unit_Price]]*(1-Orders_C[[#This Row],[Discount %]])+Orders_C[[#This Row],[Tax]]</f>
        <v>277.2</v>
      </c>
      <c r="AC558" s="9">
        <f>(Orders_C[[#This Row],[Unit_Price]]*Orders_C[[#This Row],[Quantity]])-Orders_C[[#This Row],[Discount]]+Orders_C[[#This Row],[Tax]]</f>
        <v>308.39999999999998</v>
      </c>
      <c r="AD558" t="str">
        <f>IF(COUNTIF(Orders_C[[#All],[Customer_ID]],Orders_C[[#This Row],[Customer_ID]])&gt;1,"Repeat","New")</f>
        <v>Repeat</v>
      </c>
      <c r="AE558" t="str" cm="1">
        <f t="array" ref="AE558">_xlfn.XLOOKUP(Orders_C[[#This Row],[Store_ID]],Stores_c[[#All],[Store_ID]],Stores_c[[#All],[City]])</f>
        <v>Lake Kristashire</v>
      </c>
      <c r="AF558" t="str" cm="1">
        <f t="array" ref="AF558">_xlfn.XLOOKUP(Orders_C[[#This Row],[Store_ID]],Stores_c[[#All],[Store_ID]],Stores_c[[#All],[Manager_Name]])</f>
        <v>Andrea Daugherty</v>
      </c>
      <c r="AG558" t="str" cm="1">
        <f t="array" ref="AG558">_xlfn.XLOOKUP(Orders_C[[#This Row],[Store_ID]],Stores_c[[#All],[Store_ID]],Stores_c[[#All],[Store_Type]])</f>
        <v>Mall</v>
      </c>
    </row>
    <row r="559" spans="1:33" x14ac:dyDescent="0.25">
      <c r="A559">
        <v>10822</v>
      </c>
      <c r="B559" s="1">
        <v>45858</v>
      </c>
      <c r="C559" s="2">
        <v>0.81509259259259259</v>
      </c>
      <c r="D559">
        <v>1438</v>
      </c>
      <c r="E559">
        <v>214</v>
      </c>
      <c r="F559">
        <v>496</v>
      </c>
      <c r="G559">
        <v>313</v>
      </c>
      <c r="H559">
        <v>1</v>
      </c>
      <c r="I559">
        <v>308</v>
      </c>
      <c r="J559">
        <v>15</v>
      </c>
      <c r="K559">
        <v>15.4</v>
      </c>
      <c r="L559">
        <v>308.39999999999998</v>
      </c>
      <c r="M559" t="s">
        <v>20</v>
      </c>
      <c r="N559" t="s">
        <v>23</v>
      </c>
      <c r="O559">
        <v>39</v>
      </c>
      <c r="P559">
        <v>5</v>
      </c>
      <c r="Q559" t="s">
        <v>4845</v>
      </c>
      <c r="R559">
        <v>509</v>
      </c>
      <c r="S559" s="3">
        <v>0.15</v>
      </c>
      <c r="T559" s="6">
        <v>123.6</v>
      </c>
      <c r="U559" t="s">
        <v>6341</v>
      </c>
      <c r="V559">
        <v>2025</v>
      </c>
      <c r="W559" t="s">
        <v>6329</v>
      </c>
      <c r="X559" t="str">
        <f>_xlfn.XLOOKUP(Orders_C[[#This Row],[Product_ID]],Products_C[Product_ID],Products_C[Product_Name])</f>
        <v>Rice Bowl</v>
      </c>
      <c r="Y559" t="str">
        <f>_xlfn.XLOOKUP(Orders_C[[#This Row],[Product_ID]],Products_C[Product_ID],Products_C[Category])</f>
        <v>Beverage</v>
      </c>
      <c r="Z559" t="str">
        <f>_xlfn.XLOOKUP(Orders_C[[#This Row],[Store_ID]],Stores_c[Store_ID],Stores_c[City])</f>
        <v>New Robert</v>
      </c>
      <c r="AA559" t="str">
        <f>_xlfn.XLOOKUP(Orders_C[[#This Row],[Customer_ID]],Customers_c[Customer_ID],Customers_c[Customer_Name])</f>
        <v>Toni Hartman</v>
      </c>
      <c r="AB559" s="6">
        <f>Orders_C[[#This Row],[Quantity]]*Orders_C[[#This Row],[Unit_Price]]*(1-Orders_C[[#This Row],[Discount %]])+Orders_C[[#This Row],[Tax]]</f>
        <v>277.2</v>
      </c>
      <c r="AC559" s="9">
        <f>(Orders_C[[#This Row],[Unit_Price]]*Orders_C[[#This Row],[Quantity]])-Orders_C[[#This Row],[Discount]]+Orders_C[[#This Row],[Tax]]</f>
        <v>308.39999999999998</v>
      </c>
      <c r="AD559" t="str">
        <f>IF(COUNTIF(Orders_C[[#All],[Customer_ID]],Orders_C[[#This Row],[Customer_ID]])&gt;1,"Repeat","New")</f>
        <v>Repeat</v>
      </c>
      <c r="AE559" t="str" cm="1">
        <f t="array" ref="AE559">_xlfn.XLOOKUP(Orders_C[[#This Row],[Store_ID]],Stores_c[[#All],[Store_ID]],Stores_c[[#All],[City]])</f>
        <v>New Robert</v>
      </c>
      <c r="AF559" t="str" cm="1">
        <f t="array" ref="AF559">_xlfn.XLOOKUP(Orders_C[[#This Row],[Store_ID]],Stores_c[[#All],[Store_ID]],Stores_c[[#All],[Manager_Name]])</f>
        <v>Krista Webb</v>
      </c>
      <c r="AG559" t="str" cm="1">
        <f t="array" ref="AG559">_xlfn.XLOOKUP(Orders_C[[#This Row],[Store_ID]],Stores_c[[#All],[Store_ID]],Stores_c[[#All],[Store_Type]])</f>
        <v>Drive-Thru</v>
      </c>
    </row>
    <row r="560" spans="1:33" x14ac:dyDescent="0.25">
      <c r="A560">
        <v>7645</v>
      </c>
      <c r="B560" s="1">
        <v>45903</v>
      </c>
      <c r="C560" s="2">
        <v>6.8472222222222226E-2</v>
      </c>
      <c r="D560">
        <v>1890</v>
      </c>
      <c r="E560">
        <v>221</v>
      </c>
      <c r="F560">
        <v>534</v>
      </c>
      <c r="G560">
        <v>338</v>
      </c>
      <c r="H560">
        <v>1</v>
      </c>
      <c r="I560">
        <v>298</v>
      </c>
      <c r="J560">
        <v>10</v>
      </c>
      <c r="K560">
        <v>14.9</v>
      </c>
      <c r="L560">
        <v>302.89999999999998</v>
      </c>
      <c r="M560" t="s">
        <v>18</v>
      </c>
      <c r="N560" t="s">
        <v>23</v>
      </c>
      <c r="O560">
        <v>30</v>
      </c>
      <c r="P560">
        <v>3</v>
      </c>
      <c r="Q560" t="s">
        <v>1668</v>
      </c>
      <c r="R560">
        <v>504</v>
      </c>
      <c r="S560" s="3">
        <v>0.1</v>
      </c>
      <c r="T560" s="6">
        <v>124.1</v>
      </c>
      <c r="U560" t="s">
        <v>6335</v>
      </c>
      <c r="V560">
        <v>2025</v>
      </c>
      <c r="W560" t="s">
        <v>6329</v>
      </c>
      <c r="X560" t="str">
        <f>_xlfn.XLOOKUP(Orders_C[[#This Row],[Product_ID]],Products_C[Product_ID],Products_C[Product_Name])</f>
        <v>Chicken Wings</v>
      </c>
      <c r="Y560" t="str">
        <f>_xlfn.XLOOKUP(Orders_C[[#This Row],[Product_ID]],Products_C[Product_ID],Products_C[Category])</f>
        <v>Burger</v>
      </c>
      <c r="Z560" t="str">
        <f>_xlfn.XLOOKUP(Orders_C[[#This Row],[Store_ID]],Stores_c[Store_ID],Stores_c[City])</f>
        <v>Port Barbarabury</v>
      </c>
      <c r="AA560" t="str">
        <f>_xlfn.XLOOKUP(Orders_C[[#This Row],[Customer_ID]],Customers_c[Customer_ID],Customers_c[Customer_Name])</f>
        <v>Samuel Wagner</v>
      </c>
      <c r="AB560" s="6">
        <f>Orders_C[[#This Row],[Quantity]]*Orders_C[[#This Row],[Unit_Price]]*(1-Orders_C[[#This Row],[Discount %]])+Orders_C[[#This Row],[Tax]]</f>
        <v>283.09999999999997</v>
      </c>
      <c r="AC560" s="9">
        <f>(Orders_C[[#This Row],[Unit_Price]]*Orders_C[[#This Row],[Quantity]])-Orders_C[[#This Row],[Discount]]+Orders_C[[#This Row],[Tax]]</f>
        <v>302.89999999999998</v>
      </c>
      <c r="AD560" t="str">
        <f>IF(COUNTIF(Orders_C[[#All],[Customer_ID]],Orders_C[[#This Row],[Customer_ID]])&gt;1,"Repeat","New")</f>
        <v>Repeat</v>
      </c>
      <c r="AE560" t="str" cm="1">
        <f t="array" ref="AE560">_xlfn.XLOOKUP(Orders_C[[#This Row],[Store_ID]],Stores_c[[#All],[Store_ID]],Stores_c[[#All],[City]])</f>
        <v>Port Barbarabury</v>
      </c>
      <c r="AF560" t="str" cm="1">
        <f t="array" ref="AF560">_xlfn.XLOOKUP(Orders_C[[#This Row],[Store_ID]],Stores_c[[#All],[Store_ID]],Stores_c[[#All],[Manager_Name]])</f>
        <v>Edward Nguyen</v>
      </c>
      <c r="AG560" t="str" cm="1">
        <f t="array" ref="AG560">_xlfn.XLOOKUP(Orders_C[[#This Row],[Store_ID]],Stores_c[[#All],[Store_ID]],Stores_c[[#All],[Store_Type]])</f>
        <v>Street</v>
      </c>
    </row>
    <row r="561" spans="1:33" x14ac:dyDescent="0.25">
      <c r="A561">
        <v>7823</v>
      </c>
      <c r="B561" s="1">
        <v>45717</v>
      </c>
      <c r="C561" s="2">
        <v>0.27521990740740743</v>
      </c>
      <c r="D561">
        <v>1441</v>
      </c>
      <c r="E561">
        <v>201</v>
      </c>
      <c r="F561">
        <v>432</v>
      </c>
      <c r="G561">
        <v>313</v>
      </c>
      <c r="H561">
        <v>1</v>
      </c>
      <c r="I561">
        <v>298</v>
      </c>
      <c r="J561">
        <v>10</v>
      </c>
      <c r="K561">
        <v>14.9</v>
      </c>
      <c r="L561">
        <v>302.89999999999998</v>
      </c>
      <c r="M561" t="s">
        <v>20</v>
      </c>
      <c r="N561" t="s">
        <v>22</v>
      </c>
      <c r="O561">
        <v>27</v>
      </c>
      <c r="P561">
        <v>4</v>
      </c>
      <c r="Q561" t="s">
        <v>1846</v>
      </c>
      <c r="R561">
        <v>501</v>
      </c>
      <c r="S561" s="3">
        <v>0.1</v>
      </c>
      <c r="T561" s="6">
        <v>124.1</v>
      </c>
      <c r="U561" t="s">
        <v>6334</v>
      </c>
      <c r="V561">
        <v>2025</v>
      </c>
      <c r="W561" t="s">
        <v>6329</v>
      </c>
      <c r="X561" t="str">
        <f>_xlfn.XLOOKUP(Orders_C[[#This Row],[Product_ID]],Products_C[Product_ID],Products_C[Product_Name])</f>
        <v>Rice Bowl</v>
      </c>
      <c r="Y561" t="str">
        <f>_xlfn.XLOOKUP(Orders_C[[#This Row],[Product_ID]],Products_C[Product_ID],Products_C[Category])</f>
        <v>Beverage</v>
      </c>
      <c r="Z561" t="str">
        <f>_xlfn.XLOOKUP(Orders_C[[#This Row],[Store_ID]],Stores_c[Store_ID],Stores_c[City])</f>
        <v>Lake Nicholasburgh</v>
      </c>
      <c r="AA561" t="str">
        <f>_xlfn.XLOOKUP(Orders_C[[#This Row],[Customer_ID]],Customers_c[Customer_ID],Customers_c[Customer_Name])</f>
        <v>Erica Howard</v>
      </c>
      <c r="AB561" s="6">
        <f>Orders_C[[#This Row],[Quantity]]*Orders_C[[#This Row],[Unit_Price]]*(1-Orders_C[[#This Row],[Discount %]])+Orders_C[[#This Row],[Tax]]</f>
        <v>283.09999999999997</v>
      </c>
      <c r="AC561" s="9">
        <f>(Orders_C[[#This Row],[Unit_Price]]*Orders_C[[#This Row],[Quantity]])-Orders_C[[#This Row],[Discount]]+Orders_C[[#This Row],[Tax]]</f>
        <v>302.89999999999998</v>
      </c>
      <c r="AD561" t="str">
        <f>IF(COUNTIF(Orders_C[[#All],[Customer_ID]],Orders_C[[#This Row],[Customer_ID]])&gt;1,"Repeat","New")</f>
        <v>Repeat</v>
      </c>
      <c r="AE561" t="str" cm="1">
        <f t="array" ref="AE561">_xlfn.XLOOKUP(Orders_C[[#This Row],[Store_ID]],Stores_c[[#All],[Store_ID]],Stores_c[[#All],[City]])</f>
        <v>Lake Nicholasburgh</v>
      </c>
      <c r="AF561" t="str" cm="1">
        <f t="array" ref="AF561">_xlfn.XLOOKUP(Orders_C[[#This Row],[Store_ID]],Stores_c[[#All],[Store_ID]],Stores_c[[#All],[Manager_Name]])</f>
        <v>Maurice Garcia</v>
      </c>
      <c r="AG561" t="str" cm="1">
        <f t="array" ref="AG561">_xlfn.XLOOKUP(Orders_C[[#This Row],[Store_ID]],Stores_c[[#All],[Store_ID]],Stores_c[[#All],[Store_Type]])</f>
        <v>Mall</v>
      </c>
    </row>
    <row r="562" spans="1:33" x14ac:dyDescent="0.25">
      <c r="A562">
        <v>7922</v>
      </c>
      <c r="B562" s="1">
        <v>45841</v>
      </c>
      <c r="C562" s="2">
        <v>0.54068287037037033</v>
      </c>
      <c r="D562">
        <v>1733</v>
      </c>
      <c r="E562">
        <v>224</v>
      </c>
      <c r="F562">
        <v>483</v>
      </c>
      <c r="G562">
        <v>322</v>
      </c>
      <c r="H562">
        <v>1</v>
      </c>
      <c r="I562">
        <v>276</v>
      </c>
      <c r="J562">
        <v>0</v>
      </c>
      <c r="K562">
        <v>13.8</v>
      </c>
      <c r="L562">
        <v>289.8</v>
      </c>
      <c r="M562" t="s">
        <v>18</v>
      </c>
      <c r="N562" t="s">
        <v>22</v>
      </c>
      <c r="O562">
        <v>33</v>
      </c>
      <c r="P562">
        <v>1</v>
      </c>
      <c r="Q562" t="s">
        <v>1945</v>
      </c>
      <c r="R562">
        <v>501</v>
      </c>
      <c r="S562" s="3">
        <v>0</v>
      </c>
      <c r="T562" s="6">
        <v>124.20000000000002</v>
      </c>
      <c r="U562" t="s">
        <v>6341</v>
      </c>
      <c r="V562">
        <v>2025</v>
      </c>
      <c r="W562" t="s">
        <v>6329</v>
      </c>
      <c r="X562" t="str">
        <f>_xlfn.XLOOKUP(Orders_C[[#This Row],[Product_ID]],Products_C[Product_ID],Products_C[Product_Name])</f>
        <v>Veg Burger</v>
      </c>
      <c r="Y562" t="str">
        <f>_xlfn.XLOOKUP(Orders_C[[#This Row],[Product_ID]],Products_C[Product_ID],Products_C[Category])</f>
        <v>Burger</v>
      </c>
      <c r="Z562" t="str">
        <f>_xlfn.XLOOKUP(Orders_C[[#This Row],[Store_ID]],Stores_c[Store_ID],Stores_c[City])</f>
        <v>Valdezton</v>
      </c>
      <c r="AA562" t="str">
        <f>_xlfn.XLOOKUP(Orders_C[[#This Row],[Customer_ID]],Customers_c[Customer_ID],Customers_c[Customer_Name])</f>
        <v>Christopher Boyd</v>
      </c>
      <c r="AB562" s="6">
        <f>Orders_C[[#This Row],[Quantity]]*Orders_C[[#This Row],[Unit_Price]]*(1-Orders_C[[#This Row],[Discount %]])+Orders_C[[#This Row],[Tax]]</f>
        <v>289.8</v>
      </c>
      <c r="AC562" s="9">
        <f>(Orders_C[[#This Row],[Unit_Price]]*Orders_C[[#This Row],[Quantity]])-Orders_C[[#This Row],[Discount]]+Orders_C[[#This Row],[Tax]]</f>
        <v>289.8</v>
      </c>
      <c r="AD562" t="str">
        <f>IF(COUNTIF(Orders_C[[#All],[Customer_ID]],Orders_C[[#This Row],[Customer_ID]])&gt;1,"Repeat","New")</f>
        <v>Repeat</v>
      </c>
      <c r="AE562" t="str" cm="1">
        <f t="array" ref="AE562">_xlfn.XLOOKUP(Orders_C[[#This Row],[Store_ID]],Stores_c[[#All],[Store_ID]],Stores_c[[#All],[City]])</f>
        <v>Valdezton</v>
      </c>
      <c r="AF562" t="str" cm="1">
        <f t="array" ref="AF562">_xlfn.XLOOKUP(Orders_C[[#This Row],[Store_ID]],Stores_c[[#All],[Store_ID]],Stores_c[[#All],[Manager_Name]])</f>
        <v>John Rodriguez</v>
      </c>
      <c r="AG562" t="str" cm="1">
        <f t="array" ref="AG562">_xlfn.XLOOKUP(Orders_C[[#This Row],[Store_ID]],Stores_c[[#All],[Store_ID]],Stores_c[[#All],[Store_Type]])</f>
        <v>Street</v>
      </c>
    </row>
    <row r="563" spans="1:33" x14ac:dyDescent="0.25">
      <c r="A563">
        <v>8270</v>
      </c>
      <c r="B563" s="1">
        <v>45783</v>
      </c>
      <c r="C563" s="2">
        <v>0.68392361111111111</v>
      </c>
      <c r="D563">
        <v>1352</v>
      </c>
      <c r="E563">
        <v>219</v>
      </c>
      <c r="F563">
        <v>547</v>
      </c>
      <c r="G563">
        <v>307</v>
      </c>
      <c r="H563">
        <v>1</v>
      </c>
      <c r="I563">
        <v>276</v>
      </c>
      <c r="J563">
        <v>0</v>
      </c>
      <c r="K563">
        <v>13.8</v>
      </c>
      <c r="L563">
        <v>289.8</v>
      </c>
      <c r="M563" t="s">
        <v>20</v>
      </c>
      <c r="N563" t="s">
        <v>22</v>
      </c>
      <c r="O563">
        <v>50</v>
      </c>
      <c r="P563">
        <v>3</v>
      </c>
      <c r="Q563" t="s">
        <v>2293</v>
      </c>
      <c r="R563">
        <v>503</v>
      </c>
      <c r="S563" s="3">
        <v>0</v>
      </c>
      <c r="T563" s="6">
        <v>124.20000000000002</v>
      </c>
      <c r="U563" t="s">
        <v>6339</v>
      </c>
      <c r="V563">
        <v>2025</v>
      </c>
      <c r="W563" t="s">
        <v>6331</v>
      </c>
      <c r="X563" t="str">
        <f>_xlfn.XLOOKUP(Orders_C[[#This Row],[Product_ID]],Products_C[Product_ID],Products_C[Product_Name])</f>
        <v>Chicken Wings</v>
      </c>
      <c r="Y563" t="str">
        <f>_xlfn.XLOOKUP(Orders_C[[#This Row],[Product_ID]],Products_C[Product_ID],Products_C[Category])</f>
        <v>Chicken</v>
      </c>
      <c r="Z563" t="str">
        <f>_xlfn.XLOOKUP(Orders_C[[#This Row],[Store_ID]],Stores_c[Store_ID],Stores_c[City])</f>
        <v>Lake David</v>
      </c>
      <c r="AA563" t="str">
        <f>_xlfn.XLOOKUP(Orders_C[[#This Row],[Customer_ID]],Customers_c[Customer_ID],Customers_c[Customer_Name])</f>
        <v>Kurt Morales</v>
      </c>
      <c r="AB563" s="6">
        <f>Orders_C[[#This Row],[Quantity]]*Orders_C[[#This Row],[Unit_Price]]*(1-Orders_C[[#This Row],[Discount %]])+Orders_C[[#This Row],[Tax]]</f>
        <v>289.8</v>
      </c>
      <c r="AC563" s="9">
        <f>(Orders_C[[#This Row],[Unit_Price]]*Orders_C[[#This Row],[Quantity]])-Orders_C[[#This Row],[Discount]]+Orders_C[[#This Row],[Tax]]</f>
        <v>289.8</v>
      </c>
      <c r="AD563" t="str">
        <f>IF(COUNTIF(Orders_C[[#All],[Customer_ID]],Orders_C[[#This Row],[Customer_ID]])&gt;1,"Repeat","New")</f>
        <v>Repeat</v>
      </c>
      <c r="AE563" t="str" cm="1">
        <f t="array" ref="AE563">_xlfn.XLOOKUP(Orders_C[[#This Row],[Store_ID]],Stores_c[[#All],[Store_ID]],Stores_c[[#All],[City]])</f>
        <v>Lake David</v>
      </c>
      <c r="AF563" t="str" cm="1">
        <f t="array" ref="AF563">_xlfn.XLOOKUP(Orders_C[[#This Row],[Store_ID]],Stores_c[[#All],[Store_ID]],Stores_c[[#All],[Manager_Name]])</f>
        <v>Joshua Hines</v>
      </c>
      <c r="AG563" t="str" cm="1">
        <f t="array" ref="AG563">_xlfn.XLOOKUP(Orders_C[[#This Row],[Store_ID]],Stores_c[[#All],[Store_ID]],Stores_c[[#All],[Store_Type]])</f>
        <v>Street</v>
      </c>
    </row>
    <row r="564" spans="1:33" x14ac:dyDescent="0.25">
      <c r="A564">
        <v>7605</v>
      </c>
      <c r="B564" s="1">
        <v>45710</v>
      </c>
      <c r="C564" s="2">
        <v>0.32251157407407405</v>
      </c>
      <c r="D564">
        <v>1749</v>
      </c>
      <c r="E564">
        <v>207</v>
      </c>
      <c r="F564">
        <v>467</v>
      </c>
      <c r="G564">
        <v>331</v>
      </c>
      <c r="H564">
        <v>2</v>
      </c>
      <c r="I564">
        <v>158</v>
      </c>
      <c r="J564">
        <v>10</v>
      </c>
      <c r="K564">
        <v>7.9</v>
      </c>
      <c r="L564">
        <v>313.89999999999998</v>
      </c>
      <c r="M564" t="s">
        <v>18</v>
      </c>
      <c r="N564" t="s">
        <v>22</v>
      </c>
      <c r="O564">
        <v>20</v>
      </c>
      <c r="P564">
        <v>1</v>
      </c>
      <c r="Q564" t="s">
        <v>1628</v>
      </c>
      <c r="R564">
        <v>503</v>
      </c>
      <c r="S564" s="3">
        <v>0.1</v>
      </c>
      <c r="T564" s="6">
        <v>124.29999999999998</v>
      </c>
      <c r="U564" t="s">
        <v>6338</v>
      </c>
      <c r="V564">
        <v>2025</v>
      </c>
      <c r="W564" t="s">
        <v>6333</v>
      </c>
      <c r="X564" t="str">
        <f>_xlfn.XLOOKUP(Orders_C[[#This Row],[Product_ID]],Products_C[Product_ID],Products_C[Product_Name])</f>
        <v>Chicken Bucket</v>
      </c>
      <c r="Y564" t="str">
        <f>_xlfn.XLOOKUP(Orders_C[[#This Row],[Product_ID]],Products_C[Product_ID],Products_C[Category])</f>
        <v>Beverage</v>
      </c>
      <c r="Z564" t="str">
        <f>_xlfn.XLOOKUP(Orders_C[[#This Row],[Store_ID]],Stores_c[Store_ID],Stores_c[City])</f>
        <v>Christineton</v>
      </c>
      <c r="AA564" t="str">
        <f>_xlfn.XLOOKUP(Orders_C[[#This Row],[Customer_ID]],Customers_c[Customer_ID],Customers_c[Customer_Name])</f>
        <v>Mikayla Lewis</v>
      </c>
      <c r="AB564" s="6">
        <f>Orders_C[[#This Row],[Quantity]]*Orders_C[[#This Row],[Unit_Price]]*(1-Orders_C[[#This Row],[Discount %]])+Orders_C[[#This Row],[Tax]]</f>
        <v>292.3</v>
      </c>
      <c r="AC564" s="9">
        <f>(Orders_C[[#This Row],[Unit_Price]]*Orders_C[[#This Row],[Quantity]])-Orders_C[[#This Row],[Discount]]+Orders_C[[#This Row],[Tax]]</f>
        <v>313.89999999999998</v>
      </c>
      <c r="AD564" t="str">
        <f>IF(COUNTIF(Orders_C[[#All],[Customer_ID]],Orders_C[[#This Row],[Customer_ID]])&gt;1,"Repeat","New")</f>
        <v>Repeat</v>
      </c>
      <c r="AE564" t="str" cm="1">
        <f t="array" ref="AE564">_xlfn.XLOOKUP(Orders_C[[#This Row],[Store_ID]],Stores_c[[#All],[Store_ID]],Stores_c[[#All],[City]])</f>
        <v>Christineton</v>
      </c>
      <c r="AF564" t="str" cm="1">
        <f t="array" ref="AF564">_xlfn.XLOOKUP(Orders_C[[#This Row],[Store_ID]],Stores_c[[#All],[Store_ID]],Stores_c[[#All],[Manager_Name]])</f>
        <v>Dr. William Hubbard MD</v>
      </c>
      <c r="AG564" t="str" cm="1">
        <f t="array" ref="AG564">_xlfn.XLOOKUP(Orders_C[[#This Row],[Store_ID]],Stores_c[[#All],[Store_ID]],Stores_c[[#All],[Store_Type]])</f>
        <v>Street</v>
      </c>
    </row>
    <row r="565" spans="1:33" x14ac:dyDescent="0.25">
      <c r="A565">
        <v>9734</v>
      </c>
      <c r="B565" s="1">
        <v>45725</v>
      </c>
      <c r="C565" s="2">
        <v>0.27605324074074072</v>
      </c>
      <c r="D565">
        <v>1886</v>
      </c>
      <c r="E565">
        <v>220</v>
      </c>
      <c r="F565">
        <v>511</v>
      </c>
      <c r="G565">
        <v>327</v>
      </c>
      <c r="H565">
        <v>2</v>
      </c>
      <c r="I565">
        <v>158</v>
      </c>
      <c r="J565">
        <v>10</v>
      </c>
      <c r="K565">
        <v>7.9</v>
      </c>
      <c r="L565">
        <v>313.89999999999998</v>
      </c>
      <c r="M565" t="s">
        <v>19</v>
      </c>
      <c r="N565" t="s">
        <v>21</v>
      </c>
      <c r="O565">
        <v>36</v>
      </c>
      <c r="P565">
        <v>2</v>
      </c>
      <c r="Q565" t="s">
        <v>3757</v>
      </c>
      <c r="R565">
        <v>504</v>
      </c>
      <c r="S565" s="3">
        <v>0.1</v>
      </c>
      <c r="T565" s="6">
        <v>124.29999999999998</v>
      </c>
      <c r="U565" t="s">
        <v>6334</v>
      </c>
      <c r="V565">
        <v>2025</v>
      </c>
      <c r="W565" t="s">
        <v>6329</v>
      </c>
      <c r="X565" t="str">
        <f>_xlfn.XLOOKUP(Orders_C[[#This Row],[Product_ID]],Products_C[Product_ID],Products_C[Product_Name])</f>
        <v>Wrap</v>
      </c>
      <c r="Y565" t="str">
        <f>_xlfn.XLOOKUP(Orders_C[[#This Row],[Product_ID]],Products_C[Product_ID],Products_C[Category])</f>
        <v>Chicken</v>
      </c>
      <c r="Z565" t="str">
        <f>_xlfn.XLOOKUP(Orders_C[[#This Row],[Store_ID]],Stores_c[Store_ID],Stores_c[City])</f>
        <v>Williamborough</v>
      </c>
      <c r="AA565" t="str">
        <f>_xlfn.XLOOKUP(Orders_C[[#This Row],[Customer_ID]],Customers_c[Customer_ID],Customers_c[Customer_Name])</f>
        <v>Sarah Phillips</v>
      </c>
      <c r="AB565" s="6">
        <f>Orders_C[[#This Row],[Quantity]]*Orders_C[[#This Row],[Unit_Price]]*(1-Orders_C[[#This Row],[Discount %]])+Orders_C[[#This Row],[Tax]]</f>
        <v>292.3</v>
      </c>
      <c r="AC565" s="9">
        <f>(Orders_C[[#This Row],[Unit_Price]]*Orders_C[[#This Row],[Quantity]])-Orders_C[[#This Row],[Discount]]+Orders_C[[#This Row],[Tax]]</f>
        <v>313.89999999999998</v>
      </c>
      <c r="AD565" t="str">
        <f>IF(COUNTIF(Orders_C[[#All],[Customer_ID]],Orders_C[[#This Row],[Customer_ID]])&gt;1,"Repeat","New")</f>
        <v>Repeat</v>
      </c>
      <c r="AE565" t="str" cm="1">
        <f t="array" ref="AE565">_xlfn.XLOOKUP(Orders_C[[#This Row],[Store_ID]],Stores_c[[#All],[Store_ID]],Stores_c[[#All],[City]])</f>
        <v>Williamborough</v>
      </c>
      <c r="AF565" t="str" cm="1">
        <f t="array" ref="AF565">_xlfn.XLOOKUP(Orders_C[[#This Row],[Store_ID]],Stores_c[[#All],[Store_ID]],Stores_c[[#All],[Manager_Name]])</f>
        <v>Michael Mcbride</v>
      </c>
      <c r="AG565" t="str" cm="1">
        <f t="array" ref="AG565">_xlfn.XLOOKUP(Orders_C[[#This Row],[Store_ID]],Stores_c[[#All],[Store_ID]],Stores_c[[#All],[Store_Type]])</f>
        <v>Mall</v>
      </c>
    </row>
    <row r="566" spans="1:33" x14ac:dyDescent="0.25">
      <c r="A566">
        <v>10563</v>
      </c>
      <c r="B566" s="1">
        <v>45771</v>
      </c>
      <c r="C566" s="2">
        <v>0.6</v>
      </c>
      <c r="D566">
        <v>1207</v>
      </c>
      <c r="E566">
        <v>221</v>
      </c>
      <c r="F566">
        <v>463</v>
      </c>
      <c r="G566">
        <v>324</v>
      </c>
      <c r="H566">
        <v>2</v>
      </c>
      <c r="I566">
        <v>158</v>
      </c>
      <c r="J566">
        <v>10</v>
      </c>
      <c r="K566">
        <v>7.9</v>
      </c>
      <c r="L566">
        <v>313.89999999999998</v>
      </c>
      <c r="M566" t="s">
        <v>19</v>
      </c>
      <c r="N566" t="s">
        <v>23</v>
      </c>
      <c r="O566">
        <v>43</v>
      </c>
      <c r="P566">
        <v>1</v>
      </c>
      <c r="Q566" t="s">
        <v>4586</v>
      </c>
      <c r="R566">
        <v>505</v>
      </c>
      <c r="S566" s="3">
        <v>0.1</v>
      </c>
      <c r="T566" s="6">
        <v>124.29999999999998</v>
      </c>
      <c r="U566" t="s">
        <v>6337</v>
      </c>
      <c r="V566">
        <v>2025</v>
      </c>
      <c r="W566" t="s">
        <v>6331</v>
      </c>
      <c r="X566" t="str">
        <f>_xlfn.XLOOKUP(Orders_C[[#This Row],[Product_ID]],Products_C[Product_ID],Products_C[Product_Name])</f>
        <v>Krushers</v>
      </c>
      <c r="Y566" t="str">
        <f>_xlfn.XLOOKUP(Orders_C[[#This Row],[Product_ID]],Products_C[Product_ID],Products_C[Category])</f>
        <v>Dessert</v>
      </c>
      <c r="Z566" t="str">
        <f>_xlfn.XLOOKUP(Orders_C[[#This Row],[Store_ID]],Stores_c[Store_ID],Stores_c[City])</f>
        <v>Port Barbarabury</v>
      </c>
      <c r="AA566" t="str">
        <f>_xlfn.XLOOKUP(Orders_C[[#This Row],[Customer_ID]],Customers_c[Customer_ID],Customers_c[Customer_Name])</f>
        <v>William Dawson</v>
      </c>
      <c r="AB566" s="6">
        <f>Orders_C[[#This Row],[Quantity]]*Orders_C[[#This Row],[Unit_Price]]*(1-Orders_C[[#This Row],[Discount %]])+Orders_C[[#This Row],[Tax]]</f>
        <v>292.3</v>
      </c>
      <c r="AC566" s="9">
        <f>(Orders_C[[#This Row],[Unit_Price]]*Orders_C[[#This Row],[Quantity]])-Orders_C[[#This Row],[Discount]]+Orders_C[[#This Row],[Tax]]</f>
        <v>313.89999999999998</v>
      </c>
      <c r="AD566" t="str">
        <f>IF(COUNTIF(Orders_C[[#All],[Customer_ID]],Orders_C[[#This Row],[Customer_ID]])&gt;1,"Repeat","New")</f>
        <v>Repeat</v>
      </c>
      <c r="AE566" t="str" cm="1">
        <f t="array" ref="AE566">_xlfn.XLOOKUP(Orders_C[[#This Row],[Store_ID]],Stores_c[[#All],[Store_ID]],Stores_c[[#All],[City]])</f>
        <v>Port Barbarabury</v>
      </c>
      <c r="AF566" t="str" cm="1">
        <f t="array" ref="AF566">_xlfn.XLOOKUP(Orders_C[[#This Row],[Store_ID]],Stores_c[[#All],[Store_ID]],Stores_c[[#All],[Manager_Name]])</f>
        <v>Edward Nguyen</v>
      </c>
      <c r="AG566" t="str" cm="1">
        <f t="array" ref="AG566">_xlfn.XLOOKUP(Orders_C[[#This Row],[Store_ID]],Stores_c[[#All],[Store_ID]],Stores_c[[#All],[Store_Type]])</f>
        <v>Street</v>
      </c>
    </row>
    <row r="567" spans="1:33" x14ac:dyDescent="0.25">
      <c r="A567">
        <v>10960</v>
      </c>
      <c r="B567" s="1">
        <v>45924</v>
      </c>
      <c r="C567" s="2">
        <v>0.40739583333333335</v>
      </c>
      <c r="D567">
        <v>1924</v>
      </c>
      <c r="E567">
        <v>223</v>
      </c>
      <c r="F567">
        <v>454</v>
      </c>
      <c r="G567">
        <v>301</v>
      </c>
      <c r="H567">
        <v>2</v>
      </c>
      <c r="I567">
        <v>158</v>
      </c>
      <c r="J567">
        <v>10</v>
      </c>
      <c r="K567">
        <v>7.9</v>
      </c>
      <c r="L567">
        <v>313.89999999999998</v>
      </c>
      <c r="M567" t="s">
        <v>18</v>
      </c>
      <c r="N567" t="s">
        <v>22</v>
      </c>
      <c r="O567">
        <v>14</v>
      </c>
      <c r="P567">
        <v>3</v>
      </c>
      <c r="Q567" t="s">
        <v>4983</v>
      </c>
      <c r="R567">
        <v>509</v>
      </c>
      <c r="S567" s="3">
        <v>0.1</v>
      </c>
      <c r="T567" s="6">
        <v>124.29999999999998</v>
      </c>
      <c r="U567" t="s">
        <v>6335</v>
      </c>
      <c r="V567">
        <v>2025</v>
      </c>
      <c r="W567" t="s">
        <v>6333</v>
      </c>
      <c r="X567" t="str">
        <f>_xlfn.XLOOKUP(Orders_C[[#This Row],[Product_ID]],Products_C[Product_ID],Products_C[Product_Name])</f>
        <v>Krushers</v>
      </c>
      <c r="Y567" t="str">
        <f>_xlfn.XLOOKUP(Orders_C[[#This Row],[Product_ID]],Products_C[Product_ID],Products_C[Category])</f>
        <v>Burger</v>
      </c>
      <c r="Z567" t="str">
        <f>_xlfn.XLOOKUP(Orders_C[[#This Row],[Store_ID]],Stores_c[Store_ID],Stores_c[City])</f>
        <v>Chambershaven</v>
      </c>
      <c r="AA567" t="str">
        <f>_xlfn.XLOOKUP(Orders_C[[#This Row],[Customer_ID]],Customers_c[Customer_ID],Customers_c[Customer_Name])</f>
        <v>Brandon Thomas</v>
      </c>
      <c r="AB567" s="6">
        <f>Orders_C[[#This Row],[Quantity]]*Orders_C[[#This Row],[Unit_Price]]*(1-Orders_C[[#This Row],[Discount %]])+Orders_C[[#This Row],[Tax]]</f>
        <v>292.3</v>
      </c>
      <c r="AC567" s="9">
        <f>(Orders_C[[#This Row],[Unit_Price]]*Orders_C[[#This Row],[Quantity]])-Orders_C[[#This Row],[Discount]]+Orders_C[[#This Row],[Tax]]</f>
        <v>313.89999999999998</v>
      </c>
      <c r="AD567" t="str">
        <f>IF(COUNTIF(Orders_C[[#All],[Customer_ID]],Orders_C[[#This Row],[Customer_ID]])&gt;1,"Repeat","New")</f>
        <v>Repeat</v>
      </c>
      <c r="AE567" t="str" cm="1">
        <f t="array" ref="AE567">_xlfn.XLOOKUP(Orders_C[[#This Row],[Store_ID]],Stores_c[[#All],[Store_ID]],Stores_c[[#All],[City]])</f>
        <v>Chambershaven</v>
      </c>
      <c r="AF567" t="str" cm="1">
        <f t="array" ref="AF567">_xlfn.XLOOKUP(Orders_C[[#This Row],[Store_ID]],Stores_c[[#All],[Store_ID]],Stores_c[[#All],[Manager_Name]])</f>
        <v>Virginia Webster</v>
      </c>
      <c r="AG567" t="str" cm="1">
        <f t="array" ref="AG567">_xlfn.XLOOKUP(Orders_C[[#This Row],[Store_ID]],Stores_c[[#All],[Store_ID]],Stores_c[[#All],[Store_Type]])</f>
        <v>Street</v>
      </c>
    </row>
    <row r="568" spans="1:33" x14ac:dyDescent="0.25">
      <c r="A568">
        <v>10795</v>
      </c>
      <c r="B568" s="1">
        <v>46062</v>
      </c>
      <c r="C568" s="2">
        <v>0.88085648148148143</v>
      </c>
      <c r="D568">
        <v>1588</v>
      </c>
      <c r="E568">
        <v>215</v>
      </c>
      <c r="F568">
        <v>443</v>
      </c>
      <c r="G568">
        <v>305</v>
      </c>
      <c r="H568">
        <v>1</v>
      </c>
      <c r="I568">
        <v>299</v>
      </c>
      <c r="J568">
        <v>10</v>
      </c>
      <c r="K568">
        <v>14.95</v>
      </c>
      <c r="L568">
        <v>303.95</v>
      </c>
      <c r="M568" t="s">
        <v>19</v>
      </c>
      <c r="N568" t="s">
        <v>23</v>
      </c>
      <c r="O568">
        <v>23</v>
      </c>
      <c r="P568">
        <v>1</v>
      </c>
      <c r="Q568" t="s">
        <v>4818</v>
      </c>
      <c r="R568">
        <v>506</v>
      </c>
      <c r="S568" s="3">
        <v>0.1</v>
      </c>
      <c r="T568" s="6">
        <v>124.54999999999998</v>
      </c>
      <c r="U568" t="s">
        <v>6338</v>
      </c>
      <c r="V568">
        <v>2026</v>
      </c>
      <c r="W568" t="s">
        <v>6329</v>
      </c>
      <c r="X568" t="str">
        <f>_xlfn.XLOOKUP(Orders_C[[#This Row],[Product_ID]],Products_C[Product_ID],Products_C[Product_Name])</f>
        <v>Krushers</v>
      </c>
      <c r="Y568" t="str">
        <f>_xlfn.XLOOKUP(Orders_C[[#This Row],[Product_ID]],Products_C[Product_ID],Products_C[Category])</f>
        <v>Dessert</v>
      </c>
      <c r="Z568" t="str">
        <f>_xlfn.XLOOKUP(Orders_C[[#This Row],[Store_ID]],Stores_c[Store_ID],Stores_c[City])</f>
        <v>Sallyburgh</v>
      </c>
      <c r="AA568" t="str">
        <f>_xlfn.XLOOKUP(Orders_C[[#This Row],[Customer_ID]],Customers_c[Customer_ID],Customers_c[Customer_Name])</f>
        <v>Joy Santana</v>
      </c>
      <c r="AB568" s="6">
        <f>Orders_C[[#This Row],[Quantity]]*Orders_C[[#This Row],[Unit_Price]]*(1-Orders_C[[#This Row],[Discount %]])+Orders_C[[#This Row],[Tax]]</f>
        <v>284.05</v>
      </c>
      <c r="AC568" s="9">
        <f>(Orders_C[[#This Row],[Unit_Price]]*Orders_C[[#This Row],[Quantity]])-Orders_C[[#This Row],[Discount]]+Orders_C[[#This Row],[Tax]]</f>
        <v>303.95</v>
      </c>
      <c r="AD568" t="str">
        <f>IF(COUNTIF(Orders_C[[#All],[Customer_ID]],Orders_C[[#This Row],[Customer_ID]])&gt;1,"Repeat","New")</f>
        <v>Repeat</v>
      </c>
      <c r="AE568" t="str" cm="1">
        <f t="array" ref="AE568">_xlfn.XLOOKUP(Orders_C[[#This Row],[Store_ID]],Stores_c[[#All],[Store_ID]],Stores_c[[#All],[City]])</f>
        <v>Sallyburgh</v>
      </c>
      <c r="AF568" t="str" cm="1">
        <f t="array" ref="AF568">_xlfn.XLOOKUP(Orders_C[[#This Row],[Store_ID]],Stores_c[[#All],[Store_ID]],Stores_c[[#All],[Manager_Name]])</f>
        <v>Benjamin Mccoy</v>
      </c>
      <c r="AG568" t="str" cm="1">
        <f t="array" ref="AG568">_xlfn.XLOOKUP(Orders_C[[#This Row],[Store_ID]],Stores_c[[#All],[Store_ID]],Stores_c[[#All],[Store_Type]])</f>
        <v>Drive-Thru</v>
      </c>
    </row>
    <row r="569" spans="1:33" x14ac:dyDescent="0.25">
      <c r="A569">
        <v>10575</v>
      </c>
      <c r="B569" s="1">
        <v>45962</v>
      </c>
      <c r="C569" s="2">
        <v>0.94469907407407405</v>
      </c>
      <c r="D569">
        <v>1560</v>
      </c>
      <c r="E569">
        <v>208</v>
      </c>
      <c r="F569">
        <v>492</v>
      </c>
      <c r="G569">
        <v>340</v>
      </c>
      <c r="H569">
        <v>1</v>
      </c>
      <c r="I569">
        <v>277</v>
      </c>
      <c r="J569">
        <v>0</v>
      </c>
      <c r="K569">
        <v>13.85</v>
      </c>
      <c r="L569">
        <v>290.85000000000002</v>
      </c>
      <c r="M569" t="s">
        <v>19</v>
      </c>
      <c r="N569" t="s">
        <v>23</v>
      </c>
      <c r="O569">
        <v>22</v>
      </c>
      <c r="P569">
        <v>5</v>
      </c>
      <c r="Q569" t="s">
        <v>4598</v>
      </c>
      <c r="R569">
        <v>505</v>
      </c>
      <c r="S569" s="3">
        <v>0</v>
      </c>
      <c r="T569" s="6">
        <v>124.65000000000003</v>
      </c>
      <c r="U569" t="s">
        <v>6336</v>
      </c>
      <c r="V569">
        <v>2025</v>
      </c>
      <c r="W569" t="s">
        <v>6329</v>
      </c>
      <c r="X569" t="str">
        <f>_xlfn.XLOOKUP(Orders_C[[#This Row],[Product_ID]],Products_C[Product_ID],Products_C[Product_Name])</f>
        <v>Chocolate Lava Cake</v>
      </c>
      <c r="Y569" t="str">
        <f>_xlfn.XLOOKUP(Orders_C[[#This Row],[Product_ID]],Products_C[Product_ID],Products_C[Category])</f>
        <v>Chicken</v>
      </c>
      <c r="Z569" t="str">
        <f>_xlfn.XLOOKUP(Orders_C[[#This Row],[Store_ID]],Stores_c[Store_ID],Stores_c[City])</f>
        <v>Tracyview</v>
      </c>
      <c r="AA569" t="str">
        <f>_xlfn.XLOOKUP(Orders_C[[#This Row],[Customer_ID]],Customers_c[Customer_ID],Customers_c[Customer_Name])</f>
        <v>Christina Garza</v>
      </c>
      <c r="AB569" s="6">
        <f>Orders_C[[#This Row],[Quantity]]*Orders_C[[#This Row],[Unit_Price]]*(1-Orders_C[[#This Row],[Discount %]])+Orders_C[[#This Row],[Tax]]</f>
        <v>290.85000000000002</v>
      </c>
      <c r="AC569" s="9">
        <f>(Orders_C[[#This Row],[Unit_Price]]*Orders_C[[#This Row],[Quantity]])-Orders_C[[#This Row],[Discount]]+Orders_C[[#This Row],[Tax]]</f>
        <v>290.85000000000002</v>
      </c>
      <c r="AD569" t="str">
        <f>IF(COUNTIF(Orders_C[[#All],[Customer_ID]],Orders_C[[#This Row],[Customer_ID]])&gt;1,"Repeat","New")</f>
        <v>Repeat</v>
      </c>
      <c r="AE569" t="str" cm="1">
        <f t="array" ref="AE569">_xlfn.XLOOKUP(Orders_C[[#This Row],[Store_ID]],Stores_c[[#All],[Store_ID]],Stores_c[[#All],[City]])</f>
        <v>Tracyview</v>
      </c>
      <c r="AF569" t="str" cm="1">
        <f t="array" ref="AF569">_xlfn.XLOOKUP(Orders_C[[#This Row],[Store_ID]],Stores_c[[#All],[Store_ID]],Stores_c[[#All],[Manager_Name]])</f>
        <v>Jeremiah Lee</v>
      </c>
      <c r="AG569" t="str" cm="1">
        <f t="array" ref="AG569">_xlfn.XLOOKUP(Orders_C[[#This Row],[Store_ID]],Stores_c[[#All],[Store_ID]],Stores_c[[#All],[Store_Type]])</f>
        <v>Mall</v>
      </c>
    </row>
    <row r="570" spans="1:33" x14ac:dyDescent="0.25">
      <c r="A570">
        <v>8628</v>
      </c>
      <c r="B570" s="1">
        <v>45778</v>
      </c>
      <c r="C570" s="2">
        <v>6.2615740740740736E-2</v>
      </c>
      <c r="D570">
        <v>1896</v>
      </c>
      <c r="E570">
        <v>212</v>
      </c>
      <c r="F570">
        <v>410</v>
      </c>
      <c r="G570">
        <v>302</v>
      </c>
      <c r="H570">
        <v>1</v>
      </c>
      <c r="I570">
        <v>311</v>
      </c>
      <c r="J570">
        <v>15</v>
      </c>
      <c r="K570">
        <v>15.55</v>
      </c>
      <c r="L570">
        <v>311.55</v>
      </c>
      <c r="M570" t="s">
        <v>20</v>
      </c>
      <c r="N570" t="s">
        <v>21</v>
      </c>
      <c r="O570">
        <v>18</v>
      </c>
      <c r="P570">
        <v>4</v>
      </c>
      <c r="Q570" t="s">
        <v>2651</v>
      </c>
      <c r="R570">
        <v>508</v>
      </c>
      <c r="S570" s="3">
        <v>0.15</v>
      </c>
      <c r="T570" s="6">
        <v>124.95000000000002</v>
      </c>
      <c r="U570" t="s">
        <v>6339</v>
      </c>
      <c r="V570">
        <v>2025</v>
      </c>
      <c r="W570" t="s">
        <v>6333</v>
      </c>
      <c r="X570" t="str">
        <f>_xlfn.XLOOKUP(Orders_C[[#This Row],[Product_ID]],Products_C[Product_ID],Products_C[Product_Name])</f>
        <v>Chicken Wings</v>
      </c>
      <c r="Y570" t="str">
        <f>_xlfn.XLOOKUP(Orders_C[[#This Row],[Product_ID]],Products_C[Product_ID],Products_C[Category])</f>
        <v>Chicken</v>
      </c>
      <c r="Z570" t="str">
        <f>_xlfn.XLOOKUP(Orders_C[[#This Row],[Store_ID]],Stores_c[Store_ID],Stores_c[City])</f>
        <v>Andrewview</v>
      </c>
      <c r="AA570" t="str">
        <f>_xlfn.XLOOKUP(Orders_C[[#This Row],[Customer_ID]],Customers_c[Customer_ID],Customers_c[Customer_Name])</f>
        <v>Lisa Wyatt</v>
      </c>
      <c r="AB570" s="6">
        <f>Orders_C[[#This Row],[Quantity]]*Orders_C[[#This Row],[Unit_Price]]*(1-Orders_C[[#This Row],[Discount %]])+Orders_C[[#This Row],[Tax]]</f>
        <v>279.89999999999998</v>
      </c>
      <c r="AC570" s="9">
        <f>(Orders_C[[#This Row],[Unit_Price]]*Orders_C[[#This Row],[Quantity]])-Orders_C[[#This Row],[Discount]]+Orders_C[[#This Row],[Tax]]</f>
        <v>311.55</v>
      </c>
      <c r="AD570" t="str">
        <f>IF(COUNTIF(Orders_C[[#All],[Customer_ID]],Orders_C[[#This Row],[Customer_ID]])&gt;1,"Repeat","New")</f>
        <v>Repeat</v>
      </c>
      <c r="AE570" t="str" cm="1">
        <f t="array" ref="AE570">_xlfn.XLOOKUP(Orders_C[[#This Row],[Store_ID]],Stores_c[[#All],[Store_ID]],Stores_c[[#All],[City]])</f>
        <v>Andrewview</v>
      </c>
      <c r="AF570" t="str" cm="1">
        <f t="array" ref="AF570">_xlfn.XLOOKUP(Orders_C[[#This Row],[Store_ID]],Stores_c[[#All],[Store_ID]],Stores_c[[#All],[Manager_Name]])</f>
        <v>Alice Sutton</v>
      </c>
      <c r="AG570" t="str" cm="1">
        <f t="array" ref="AG570">_xlfn.XLOOKUP(Orders_C[[#This Row],[Store_ID]],Stores_c[[#All],[Store_ID]],Stores_c[[#All],[Store_Type]])</f>
        <v>Mall</v>
      </c>
    </row>
    <row r="571" spans="1:33" x14ac:dyDescent="0.25">
      <c r="A571">
        <v>9356</v>
      </c>
      <c r="B571" s="1">
        <v>45943</v>
      </c>
      <c r="C571" s="2">
        <v>0.88167824074074075</v>
      </c>
      <c r="D571">
        <v>1621</v>
      </c>
      <c r="E571">
        <v>221</v>
      </c>
      <c r="F571">
        <v>475</v>
      </c>
      <c r="G571">
        <v>333</v>
      </c>
      <c r="H571">
        <v>1</v>
      </c>
      <c r="I571">
        <v>289</v>
      </c>
      <c r="J571">
        <v>5</v>
      </c>
      <c r="K571">
        <v>14.45</v>
      </c>
      <c r="L571">
        <v>298.45</v>
      </c>
      <c r="M571" t="s">
        <v>20</v>
      </c>
      <c r="N571" t="s">
        <v>23</v>
      </c>
      <c r="O571">
        <v>54</v>
      </c>
      <c r="P571">
        <v>2</v>
      </c>
      <c r="Q571" t="s">
        <v>3379</v>
      </c>
      <c r="R571">
        <v>508</v>
      </c>
      <c r="S571" s="3">
        <v>0.05</v>
      </c>
      <c r="T571" s="6">
        <v>125.04999999999998</v>
      </c>
      <c r="U571" t="s">
        <v>6332</v>
      </c>
      <c r="V571">
        <v>2025</v>
      </c>
      <c r="W571" t="s">
        <v>6331</v>
      </c>
      <c r="X571" t="str">
        <f>_xlfn.XLOOKUP(Orders_C[[#This Row],[Product_ID]],Products_C[Product_ID],Products_C[Product_Name])</f>
        <v>Chicken Wings</v>
      </c>
      <c r="Y571" t="str">
        <f>_xlfn.XLOOKUP(Orders_C[[#This Row],[Product_ID]],Products_C[Product_ID],Products_C[Category])</f>
        <v>Burger</v>
      </c>
      <c r="Z571" t="str">
        <f>_xlfn.XLOOKUP(Orders_C[[#This Row],[Store_ID]],Stores_c[Store_ID],Stores_c[City])</f>
        <v>Port Barbarabury</v>
      </c>
      <c r="AA571" t="str">
        <f>_xlfn.XLOOKUP(Orders_C[[#This Row],[Customer_ID]],Customers_c[Customer_ID],Customers_c[Customer_Name])</f>
        <v>Eileen Hood</v>
      </c>
      <c r="AB571" s="6">
        <f>Orders_C[[#This Row],[Quantity]]*Orders_C[[#This Row],[Unit_Price]]*(1-Orders_C[[#This Row],[Discount %]])+Orders_C[[#This Row],[Tax]]</f>
        <v>289</v>
      </c>
      <c r="AC571" s="9">
        <f>(Orders_C[[#This Row],[Unit_Price]]*Orders_C[[#This Row],[Quantity]])-Orders_C[[#This Row],[Discount]]+Orders_C[[#This Row],[Tax]]</f>
        <v>298.45</v>
      </c>
      <c r="AD571" t="str">
        <f>IF(COUNTIF(Orders_C[[#All],[Customer_ID]],Orders_C[[#This Row],[Customer_ID]])&gt;1,"Repeat","New")</f>
        <v>Repeat</v>
      </c>
      <c r="AE571" t="str" cm="1">
        <f t="array" ref="AE571">_xlfn.XLOOKUP(Orders_C[[#This Row],[Store_ID]],Stores_c[[#All],[Store_ID]],Stores_c[[#All],[City]])</f>
        <v>Port Barbarabury</v>
      </c>
      <c r="AF571" t="str" cm="1">
        <f t="array" ref="AF571">_xlfn.XLOOKUP(Orders_C[[#This Row],[Store_ID]],Stores_c[[#All],[Store_ID]],Stores_c[[#All],[Manager_Name]])</f>
        <v>Edward Nguyen</v>
      </c>
      <c r="AG571" t="str" cm="1">
        <f t="array" ref="AG571">_xlfn.XLOOKUP(Orders_C[[#This Row],[Store_ID]],Stores_c[[#All],[Store_ID]],Stores_c[[#All],[Store_Type]])</f>
        <v>Street</v>
      </c>
    </row>
    <row r="572" spans="1:33" x14ac:dyDescent="0.25">
      <c r="A572">
        <v>6003</v>
      </c>
      <c r="B572" s="1">
        <v>45943</v>
      </c>
      <c r="C572" s="2">
        <v>8.942129629629629E-2</v>
      </c>
      <c r="D572">
        <v>1254</v>
      </c>
      <c r="E572">
        <v>216</v>
      </c>
      <c r="F572">
        <v>497</v>
      </c>
      <c r="G572">
        <v>331</v>
      </c>
      <c r="H572">
        <v>2</v>
      </c>
      <c r="I572">
        <v>159</v>
      </c>
      <c r="J572">
        <v>10</v>
      </c>
      <c r="K572">
        <v>7.95</v>
      </c>
      <c r="L572">
        <v>315.95</v>
      </c>
      <c r="M572" t="s">
        <v>18</v>
      </c>
      <c r="N572" t="s">
        <v>23</v>
      </c>
      <c r="O572">
        <v>12</v>
      </c>
      <c r="P572">
        <v>2</v>
      </c>
      <c r="Q572" t="s">
        <v>26</v>
      </c>
      <c r="R572">
        <v>505</v>
      </c>
      <c r="S572" s="3">
        <v>0.1</v>
      </c>
      <c r="T572" s="6">
        <v>125.15</v>
      </c>
      <c r="U572" t="s">
        <v>6332</v>
      </c>
      <c r="V572">
        <v>2025</v>
      </c>
      <c r="W572" t="s">
        <v>6333</v>
      </c>
      <c r="X572" t="str">
        <f>_xlfn.XLOOKUP(Orders_C[[#This Row],[Product_ID]],Products_C[Product_ID],Products_C[Product_Name])</f>
        <v>Chicken Bucket</v>
      </c>
      <c r="Y572" t="str">
        <f>_xlfn.XLOOKUP(Orders_C[[#This Row],[Product_ID]],Products_C[Product_ID],Products_C[Category])</f>
        <v>Beverage</v>
      </c>
      <c r="Z572" t="str">
        <f>_xlfn.XLOOKUP(Orders_C[[#This Row],[Store_ID]],Stores_c[Store_ID],Stores_c[City])</f>
        <v>Garciaview</v>
      </c>
      <c r="AA572" t="str">
        <f>_xlfn.XLOOKUP(Orders_C[[#This Row],[Customer_ID]],Customers_c[Customer_ID],Customers_c[Customer_Name])</f>
        <v>Brooke Kennedy</v>
      </c>
      <c r="AB572" s="6">
        <f>Orders_C[[#This Row],[Quantity]]*Orders_C[[#This Row],[Unit_Price]]*(1-Orders_C[[#This Row],[Discount %]])+Orders_C[[#This Row],[Tax]]</f>
        <v>294.14999999999998</v>
      </c>
      <c r="AC572" s="9">
        <f>(Orders_C[[#This Row],[Unit_Price]]*Orders_C[[#This Row],[Quantity]])-Orders_C[[#This Row],[Discount]]+Orders_C[[#This Row],[Tax]]</f>
        <v>315.95</v>
      </c>
      <c r="AD572" t="str">
        <f>IF(COUNTIF(Orders_C[[#All],[Customer_ID]],Orders_C[[#This Row],[Customer_ID]])&gt;1,"Repeat","New")</f>
        <v>Repeat</v>
      </c>
      <c r="AE572" t="str" cm="1">
        <f t="array" ref="AE572">_xlfn.XLOOKUP(Orders_C[[#This Row],[Store_ID]],Stores_c[[#All],[Store_ID]],Stores_c[[#All],[City]])</f>
        <v>Garciaview</v>
      </c>
      <c r="AF572" t="str" cm="1">
        <f t="array" ref="AF572">_xlfn.XLOOKUP(Orders_C[[#This Row],[Store_ID]],Stores_c[[#All],[Store_ID]],Stores_c[[#All],[Manager_Name]])</f>
        <v>Karina Washington</v>
      </c>
      <c r="AG572" t="str" cm="1">
        <f t="array" ref="AG572">_xlfn.XLOOKUP(Orders_C[[#This Row],[Store_ID]],Stores_c[[#All],[Store_ID]],Stores_c[[#All],[Store_Type]])</f>
        <v>Drive-Thru</v>
      </c>
    </row>
    <row r="573" spans="1:33" x14ac:dyDescent="0.25">
      <c r="A573">
        <v>9383</v>
      </c>
      <c r="B573" s="1">
        <v>45815</v>
      </c>
      <c r="C573" s="2">
        <v>0.52348379629629627</v>
      </c>
      <c r="D573">
        <v>1481</v>
      </c>
      <c r="E573">
        <v>225</v>
      </c>
      <c r="F573">
        <v>460</v>
      </c>
      <c r="G573">
        <v>315</v>
      </c>
      <c r="H573">
        <v>2</v>
      </c>
      <c r="I573">
        <v>159</v>
      </c>
      <c r="J573">
        <v>10</v>
      </c>
      <c r="K573">
        <v>7.95</v>
      </c>
      <c r="L573">
        <v>315.95</v>
      </c>
      <c r="M573" t="s">
        <v>20</v>
      </c>
      <c r="N573" t="s">
        <v>21</v>
      </c>
      <c r="O573">
        <v>33</v>
      </c>
      <c r="P573">
        <v>3</v>
      </c>
      <c r="Q573" t="s">
        <v>3406</v>
      </c>
      <c r="R573">
        <v>510</v>
      </c>
      <c r="S573" s="3">
        <v>0.1</v>
      </c>
      <c r="T573" s="6">
        <v>125.15</v>
      </c>
      <c r="U573" t="s">
        <v>6340</v>
      </c>
      <c r="V573">
        <v>2025</v>
      </c>
      <c r="W573" t="s">
        <v>6329</v>
      </c>
      <c r="X573" t="str">
        <f>_xlfn.XLOOKUP(Orders_C[[#This Row],[Product_ID]],Products_C[Product_ID],Products_C[Product_Name])</f>
        <v>Popcorn Chicken</v>
      </c>
      <c r="Y573" t="str">
        <f>_xlfn.XLOOKUP(Orders_C[[#This Row],[Product_ID]],Products_C[Product_ID],Products_C[Category])</f>
        <v>Beverage</v>
      </c>
      <c r="Z573" t="str">
        <f>_xlfn.XLOOKUP(Orders_C[[#This Row],[Store_ID]],Stores_c[Store_ID],Stores_c[City])</f>
        <v>South Peter</v>
      </c>
      <c r="AA573" t="str">
        <f>_xlfn.XLOOKUP(Orders_C[[#This Row],[Customer_ID]],Customers_c[Customer_ID],Customers_c[Customer_Name])</f>
        <v>Dawn Davis</v>
      </c>
      <c r="AB573" s="6">
        <f>Orders_C[[#This Row],[Quantity]]*Orders_C[[#This Row],[Unit_Price]]*(1-Orders_C[[#This Row],[Discount %]])+Orders_C[[#This Row],[Tax]]</f>
        <v>294.14999999999998</v>
      </c>
      <c r="AC573" s="9">
        <f>(Orders_C[[#This Row],[Unit_Price]]*Orders_C[[#This Row],[Quantity]])-Orders_C[[#This Row],[Discount]]+Orders_C[[#This Row],[Tax]]</f>
        <v>315.95</v>
      </c>
      <c r="AD573" t="str">
        <f>IF(COUNTIF(Orders_C[[#All],[Customer_ID]],Orders_C[[#This Row],[Customer_ID]])&gt;1,"Repeat","New")</f>
        <v>Repeat</v>
      </c>
      <c r="AE573" t="str" cm="1">
        <f t="array" ref="AE573">_xlfn.XLOOKUP(Orders_C[[#This Row],[Store_ID]],Stores_c[[#All],[Store_ID]],Stores_c[[#All],[City]])</f>
        <v>South Peter</v>
      </c>
      <c r="AF573" t="str" cm="1">
        <f t="array" ref="AF573">_xlfn.XLOOKUP(Orders_C[[#This Row],[Store_ID]],Stores_c[[#All],[Store_ID]],Stores_c[[#All],[Manager_Name]])</f>
        <v>Gregory Lambert</v>
      </c>
      <c r="AG573" t="str" cm="1">
        <f t="array" ref="AG573">_xlfn.XLOOKUP(Orders_C[[#This Row],[Store_ID]],Stores_c[[#All],[Store_ID]],Stores_c[[#All],[Store_Type]])</f>
        <v>Street</v>
      </c>
    </row>
    <row r="574" spans="1:33" x14ac:dyDescent="0.25">
      <c r="A574">
        <v>10803</v>
      </c>
      <c r="B574" s="1">
        <v>45895</v>
      </c>
      <c r="C574" s="2">
        <v>0.53931712962962963</v>
      </c>
      <c r="D574">
        <v>1151</v>
      </c>
      <c r="E574">
        <v>201</v>
      </c>
      <c r="F574">
        <v>527</v>
      </c>
      <c r="G574">
        <v>318</v>
      </c>
      <c r="H574">
        <v>1</v>
      </c>
      <c r="I574">
        <v>312</v>
      </c>
      <c r="J574">
        <v>15</v>
      </c>
      <c r="K574">
        <v>15.6</v>
      </c>
      <c r="L574">
        <v>312.60000000000002</v>
      </c>
      <c r="M574" t="s">
        <v>18</v>
      </c>
      <c r="N574" t="s">
        <v>21</v>
      </c>
      <c r="O574">
        <v>29</v>
      </c>
      <c r="P574">
        <v>2</v>
      </c>
      <c r="Q574" t="s">
        <v>4826</v>
      </c>
      <c r="R574">
        <v>505</v>
      </c>
      <c r="S574" s="3">
        <v>0.15</v>
      </c>
      <c r="T574" s="6">
        <v>125.40000000000003</v>
      </c>
      <c r="U574" t="s">
        <v>6342</v>
      </c>
      <c r="V574">
        <v>2025</v>
      </c>
      <c r="W574" t="s">
        <v>6329</v>
      </c>
      <c r="X574" t="str">
        <f>_xlfn.XLOOKUP(Orders_C[[#This Row],[Product_ID]],Products_C[Product_ID],Products_C[Product_Name])</f>
        <v>Pepsi</v>
      </c>
      <c r="Y574" t="str">
        <f>_xlfn.XLOOKUP(Orders_C[[#This Row],[Product_ID]],Products_C[Product_ID],Products_C[Category])</f>
        <v>Burger</v>
      </c>
      <c r="Z574" t="str">
        <f>_xlfn.XLOOKUP(Orders_C[[#This Row],[Store_ID]],Stores_c[Store_ID],Stores_c[City])</f>
        <v>Lake Nicholasburgh</v>
      </c>
      <c r="AA574" t="str">
        <f>_xlfn.XLOOKUP(Orders_C[[#This Row],[Customer_ID]],Customers_c[Customer_ID],Customers_c[Customer_Name])</f>
        <v>James Bell</v>
      </c>
      <c r="AB574" s="6">
        <f>Orders_C[[#This Row],[Quantity]]*Orders_C[[#This Row],[Unit_Price]]*(1-Orders_C[[#This Row],[Discount %]])+Orders_C[[#This Row],[Tax]]</f>
        <v>280.8</v>
      </c>
      <c r="AC574" s="9">
        <f>(Orders_C[[#This Row],[Unit_Price]]*Orders_C[[#This Row],[Quantity]])-Orders_C[[#This Row],[Discount]]+Orders_C[[#This Row],[Tax]]</f>
        <v>312.60000000000002</v>
      </c>
      <c r="AD574" t="str">
        <f>IF(COUNTIF(Orders_C[[#All],[Customer_ID]],Orders_C[[#This Row],[Customer_ID]])&gt;1,"Repeat","New")</f>
        <v>Repeat</v>
      </c>
      <c r="AE574" t="str" cm="1">
        <f t="array" ref="AE574">_xlfn.XLOOKUP(Orders_C[[#This Row],[Store_ID]],Stores_c[[#All],[Store_ID]],Stores_c[[#All],[City]])</f>
        <v>Lake Nicholasburgh</v>
      </c>
      <c r="AF574" t="str" cm="1">
        <f t="array" ref="AF574">_xlfn.XLOOKUP(Orders_C[[#This Row],[Store_ID]],Stores_c[[#All],[Store_ID]],Stores_c[[#All],[Manager_Name]])</f>
        <v>Maurice Garcia</v>
      </c>
      <c r="AG574" t="str" cm="1">
        <f t="array" ref="AG574">_xlfn.XLOOKUP(Orders_C[[#This Row],[Store_ID]],Stores_c[[#All],[Store_ID]],Stores_c[[#All],[Store_Type]])</f>
        <v>Mall</v>
      </c>
    </row>
    <row r="575" spans="1:33" x14ac:dyDescent="0.25">
      <c r="A575">
        <v>6587</v>
      </c>
      <c r="B575" s="1">
        <v>45889</v>
      </c>
      <c r="C575" s="2">
        <v>0.35648148148148145</v>
      </c>
      <c r="D575">
        <v>1576</v>
      </c>
      <c r="E575">
        <v>211</v>
      </c>
      <c r="F575">
        <v>535</v>
      </c>
      <c r="G575">
        <v>317</v>
      </c>
      <c r="H575">
        <v>1</v>
      </c>
      <c r="I575">
        <v>279</v>
      </c>
      <c r="J575">
        <v>0</v>
      </c>
      <c r="K575">
        <v>13.95</v>
      </c>
      <c r="L575">
        <v>292.95</v>
      </c>
      <c r="M575" t="s">
        <v>18</v>
      </c>
      <c r="N575" t="s">
        <v>23</v>
      </c>
      <c r="O575">
        <v>59</v>
      </c>
      <c r="P575">
        <v>4</v>
      </c>
      <c r="Q575" t="s">
        <v>610</v>
      </c>
      <c r="R575">
        <v>506</v>
      </c>
      <c r="S575" s="3">
        <v>0</v>
      </c>
      <c r="T575" s="6">
        <v>125.54999999999998</v>
      </c>
      <c r="U575" t="s">
        <v>6342</v>
      </c>
      <c r="V575">
        <v>2025</v>
      </c>
      <c r="W575" t="s">
        <v>6331</v>
      </c>
      <c r="X575" t="str">
        <f>_xlfn.XLOOKUP(Orders_C[[#This Row],[Product_ID]],Products_C[Product_ID],Products_C[Product_Name])</f>
        <v>Popcorn Chicken</v>
      </c>
      <c r="Y575" t="str">
        <f>_xlfn.XLOOKUP(Orders_C[[#This Row],[Product_ID]],Products_C[Product_ID],Products_C[Category])</f>
        <v>Dessert</v>
      </c>
      <c r="Z575" t="str">
        <f>_xlfn.XLOOKUP(Orders_C[[#This Row],[Store_ID]],Stores_c[Store_ID],Stores_c[City])</f>
        <v>North Robertstad</v>
      </c>
      <c r="AA575" t="str">
        <f>_xlfn.XLOOKUP(Orders_C[[#This Row],[Customer_ID]],Customers_c[Customer_ID],Customers_c[Customer_Name])</f>
        <v>Joshua Ramirez</v>
      </c>
      <c r="AB575" s="6">
        <f>Orders_C[[#This Row],[Quantity]]*Orders_C[[#This Row],[Unit_Price]]*(1-Orders_C[[#This Row],[Discount %]])+Orders_C[[#This Row],[Tax]]</f>
        <v>292.95</v>
      </c>
      <c r="AC575" s="9">
        <f>(Orders_C[[#This Row],[Unit_Price]]*Orders_C[[#This Row],[Quantity]])-Orders_C[[#This Row],[Discount]]+Orders_C[[#This Row],[Tax]]</f>
        <v>292.95</v>
      </c>
      <c r="AD575" t="str">
        <f>IF(COUNTIF(Orders_C[[#All],[Customer_ID]],Orders_C[[#This Row],[Customer_ID]])&gt;1,"Repeat","New")</f>
        <v>Repeat</v>
      </c>
      <c r="AE575" t="str" cm="1">
        <f t="array" ref="AE575">_xlfn.XLOOKUP(Orders_C[[#This Row],[Store_ID]],Stores_c[[#All],[Store_ID]],Stores_c[[#All],[City]])</f>
        <v>North Robertstad</v>
      </c>
      <c r="AF575" t="str" cm="1">
        <f t="array" ref="AF575">_xlfn.XLOOKUP(Orders_C[[#This Row],[Store_ID]],Stores_c[[#All],[Store_ID]],Stores_c[[#All],[Manager_Name]])</f>
        <v>Mary Lewis</v>
      </c>
      <c r="AG575" t="str" cm="1">
        <f t="array" ref="AG575">_xlfn.XLOOKUP(Orders_C[[#This Row],[Store_ID]],Stores_c[[#All],[Store_ID]],Stores_c[[#All],[Store_Type]])</f>
        <v>Street</v>
      </c>
    </row>
    <row r="576" spans="1:33" x14ac:dyDescent="0.25">
      <c r="A576">
        <v>8930</v>
      </c>
      <c r="B576" s="1">
        <v>46035</v>
      </c>
      <c r="C576" s="2">
        <v>0.88583333333333336</v>
      </c>
      <c r="D576">
        <v>1030</v>
      </c>
      <c r="E576">
        <v>222</v>
      </c>
      <c r="F576">
        <v>421</v>
      </c>
      <c r="G576">
        <v>335</v>
      </c>
      <c r="H576">
        <v>1</v>
      </c>
      <c r="I576">
        <v>279</v>
      </c>
      <c r="J576">
        <v>0</v>
      </c>
      <c r="K576">
        <v>13.95</v>
      </c>
      <c r="L576">
        <v>292.95</v>
      </c>
      <c r="M576" t="s">
        <v>19</v>
      </c>
      <c r="N576" t="s">
        <v>21</v>
      </c>
      <c r="O576">
        <v>46</v>
      </c>
      <c r="P576">
        <v>4</v>
      </c>
      <c r="Q576" t="s">
        <v>2953</v>
      </c>
      <c r="R576">
        <v>508</v>
      </c>
      <c r="S576" s="3">
        <v>0</v>
      </c>
      <c r="T576" s="6">
        <v>125.54999999999998</v>
      </c>
      <c r="U576" t="s">
        <v>6330</v>
      </c>
      <c r="V576">
        <v>2026</v>
      </c>
      <c r="W576" t="s">
        <v>6331</v>
      </c>
      <c r="X576" t="str">
        <f>_xlfn.XLOOKUP(Orders_C[[#This Row],[Product_ID]],Products_C[Product_ID],Products_C[Product_Name])</f>
        <v>Krushers</v>
      </c>
      <c r="Y576" t="str">
        <f>_xlfn.XLOOKUP(Orders_C[[#This Row],[Product_ID]],Products_C[Product_ID],Products_C[Category])</f>
        <v>Chicken</v>
      </c>
      <c r="Z576" t="str">
        <f>_xlfn.XLOOKUP(Orders_C[[#This Row],[Store_ID]],Stores_c[Store_ID],Stores_c[City])</f>
        <v>New Steven</v>
      </c>
      <c r="AA576" t="str">
        <f>_xlfn.XLOOKUP(Orders_C[[#This Row],[Customer_ID]],Customers_c[Customer_ID],Customers_c[Customer_Name])</f>
        <v>Antonio Cline</v>
      </c>
      <c r="AB576" s="6">
        <f>Orders_C[[#This Row],[Quantity]]*Orders_C[[#This Row],[Unit_Price]]*(1-Orders_C[[#This Row],[Discount %]])+Orders_C[[#This Row],[Tax]]</f>
        <v>292.95</v>
      </c>
      <c r="AC576" s="9">
        <f>(Orders_C[[#This Row],[Unit_Price]]*Orders_C[[#This Row],[Quantity]])-Orders_C[[#This Row],[Discount]]+Orders_C[[#This Row],[Tax]]</f>
        <v>292.95</v>
      </c>
      <c r="AD576" t="str">
        <f>IF(COUNTIF(Orders_C[[#All],[Customer_ID]],Orders_C[[#This Row],[Customer_ID]])&gt;1,"Repeat","New")</f>
        <v>Repeat</v>
      </c>
      <c r="AE576" t="str" cm="1">
        <f t="array" ref="AE576">_xlfn.XLOOKUP(Orders_C[[#This Row],[Store_ID]],Stores_c[[#All],[Store_ID]],Stores_c[[#All],[City]])</f>
        <v>New Steven</v>
      </c>
      <c r="AF576" t="str" cm="1">
        <f t="array" ref="AF576">_xlfn.XLOOKUP(Orders_C[[#This Row],[Store_ID]],Stores_c[[#All],[Store_ID]],Stores_c[[#All],[Manager_Name]])</f>
        <v>Terri Martinez</v>
      </c>
      <c r="AG576" t="str" cm="1">
        <f t="array" ref="AG576">_xlfn.XLOOKUP(Orders_C[[#This Row],[Store_ID]],Stores_c[[#All],[Store_ID]],Stores_c[[#All],[Store_Type]])</f>
        <v>Drive-Thru</v>
      </c>
    </row>
    <row r="577" spans="1:33" x14ac:dyDescent="0.25">
      <c r="A577">
        <v>7296</v>
      </c>
      <c r="B577" s="1">
        <v>45927</v>
      </c>
      <c r="C577" s="2">
        <v>0.92385416666666664</v>
      </c>
      <c r="D577">
        <v>1633</v>
      </c>
      <c r="E577">
        <v>224</v>
      </c>
      <c r="F577">
        <v>534</v>
      </c>
      <c r="G577">
        <v>322</v>
      </c>
      <c r="H577">
        <v>1</v>
      </c>
      <c r="I577">
        <v>313</v>
      </c>
      <c r="J577">
        <v>15</v>
      </c>
      <c r="K577">
        <v>15.65</v>
      </c>
      <c r="L577">
        <v>313.64999999999998</v>
      </c>
      <c r="M577" t="s">
        <v>18</v>
      </c>
      <c r="N577" t="s">
        <v>21</v>
      </c>
      <c r="O577">
        <v>37</v>
      </c>
      <c r="P577">
        <v>4</v>
      </c>
      <c r="Q577" t="s">
        <v>1319</v>
      </c>
      <c r="R577">
        <v>502</v>
      </c>
      <c r="S577" s="3">
        <v>0.15</v>
      </c>
      <c r="T577" s="6">
        <v>125.85</v>
      </c>
      <c r="U577" t="s">
        <v>6335</v>
      </c>
      <c r="V577">
        <v>2025</v>
      </c>
      <c r="W577" t="s">
        <v>6329</v>
      </c>
      <c r="X577" t="str">
        <f>_xlfn.XLOOKUP(Orders_C[[#This Row],[Product_ID]],Products_C[Product_ID],Products_C[Product_Name])</f>
        <v>Veg Burger</v>
      </c>
      <c r="Y577" t="str">
        <f>_xlfn.XLOOKUP(Orders_C[[#This Row],[Product_ID]],Products_C[Product_ID],Products_C[Category])</f>
        <v>Burger</v>
      </c>
      <c r="Z577" t="str">
        <f>_xlfn.XLOOKUP(Orders_C[[#This Row],[Store_ID]],Stores_c[Store_ID],Stores_c[City])</f>
        <v>Valdezton</v>
      </c>
      <c r="AA577" t="str">
        <f>_xlfn.XLOOKUP(Orders_C[[#This Row],[Customer_ID]],Customers_c[Customer_ID],Customers_c[Customer_Name])</f>
        <v>Charles Francis</v>
      </c>
      <c r="AB577" s="6">
        <f>Orders_C[[#This Row],[Quantity]]*Orders_C[[#This Row],[Unit_Price]]*(1-Orders_C[[#This Row],[Discount %]])+Orders_C[[#This Row],[Tax]]</f>
        <v>281.7</v>
      </c>
      <c r="AC577" s="9">
        <f>(Orders_C[[#This Row],[Unit_Price]]*Orders_C[[#This Row],[Quantity]])-Orders_C[[#This Row],[Discount]]+Orders_C[[#This Row],[Tax]]</f>
        <v>313.64999999999998</v>
      </c>
      <c r="AD577" t="str">
        <f>IF(COUNTIF(Orders_C[[#All],[Customer_ID]],Orders_C[[#This Row],[Customer_ID]])&gt;1,"Repeat","New")</f>
        <v>Repeat</v>
      </c>
      <c r="AE577" t="str" cm="1">
        <f t="array" ref="AE577">_xlfn.XLOOKUP(Orders_C[[#This Row],[Store_ID]],Stores_c[[#All],[Store_ID]],Stores_c[[#All],[City]])</f>
        <v>Valdezton</v>
      </c>
      <c r="AF577" t="str" cm="1">
        <f t="array" ref="AF577">_xlfn.XLOOKUP(Orders_C[[#This Row],[Store_ID]],Stores_c[[#All],[Store_ID]],Stores_c[[#All],[Manager_Name]])</f>
        <v>John Rodriguez</v>
      </c>
      <c r="AG577" t="str" cm="1">
        <f t="array" ref="AG577">_xlfn.XLOOKUP(Orders_C[[#This Row],[Store_ID]],Stores_c[[#All],[Store_ID]],Stores_c[[#All],[Store_Type]])</f>
        <v>Street</v>
      </c>
    </row>
    <row r="578" spans="1:33" x14ac:dyDescent="0.25">
      <c r="A578">
        <v>8537</v>
      </c>
      <c r="B578" s="1">
        <v>45701</v>
      </c>
      <c r="C578" s="2">
        <v>0.82581018518518523</v>
      </c>
      <c r="D578">
        <v>1113</v>
      </c>
      <c r="E578">
        <v>218</v>
      </c>
      <c r="F578">
        <v>423</v>
      </c>
      <c r="G578">
        <v>304</v>
      </c>
      <c r="H578">
        <v>1</v>
      </c>
      <c r="I578">
        <v>313</v>
      </c>
      <c r="J578">
        <v>15</v>
      </c>
      <c r="K578">
        <v>15.65</v>
      </c>
      <c r="L578">
        <v>313.64999999999998</v>
      </c>
      <c r="M578" t="s">
        <v>18</v>
      </c>
      <c r="N578" t="s">
        <v>21</v>
      </c>
      <c r="O578">
        <v>16</v>
      </c>
      <c r="P578">
        <v>2</v>
      </c>
      <c r="Q578" t="s">
        <v>2560</v>
      </c>
      <c r="R578">
        <v>509</v>
      </c>
      <c r="S578" s="3">
        <v>0.15</v>
      </c>
      <c r="T578" s="6">
        <v>125.85</v>
      </c>
      <c r="U578" t="s">
        <v>6338</v>
      </c>
      <c r="V578">
        <v>2025</v>
      </c>
      <c r="W578" t="s">
        <v>6333</v>
      </c>
      <c r="X578" t="str">
        <f>_xlfn.XLOOKUP(Orders_C[[#This Row],[Product_ID]],Products_C[Product_ID],Products_C[Product_Name])</f>
        <v>Veg Burger</v>
      </c>
      <c r="Y578" t="str">
        <f>_xlfn.XLOOKUP(Orders_C[[#This Row],[Product_ID]],Products_C[Product_ID],Products_C[Category])</f>
        <v>Burger</v>
      </c>
      <c r="Z578" t="str">
        <f>_xlfn.XLOOKUP(Orders_C[[#This Row],[Store_ID]],Stores_c[Store_ID],Stores_c[City])</f>
        <v>East Johnport</v>
      </c>
      <c r="AA578" t="str">
        <f>_xlfn.XLOOKUP(Orders_C[[#This Row],[Customer_ID]],Customers_c[Customer_ID],Customers_c[Customer_Name])</f>
        <v>Renee Wilson</v>
      </c>
      <c r="AB578" s="6">
        <f>Orders_C[[#This Row],[Quantity]]*Orders_C[[#This Row],[Unit_Price]]*(1-Orders_C[[#This Row],[Discount %]])+Orders_C[[#This Row],[Tax]]</f>
        <v>281.7</v>
      </c>
      <c r="AC578" s="9">
        <f>(Orders_C[[#This Row],[Unit_Price]]*Orders_C[[#This Row],[Quantity]])-Orders_C[[#This Row],[Discount]]+Orders_C[[#This Row],[Tax]]</f>
        <v>313.64999999999998</v>
      </c>
      <c r="AD578" t="str">
        <f>IF(COUNTIF(Orders_C[[#All],[Customer_ID]],Orders_C[[#This Row],[Customer_ID]])&gt;1,"Repeat","New")</f>
        <v>Repeat</v>
      </c>
      <c r="AE578" t="str" cm="1">
        <f t="array" ref="AE578">_xlfn.XLOOKUP(Orders_C[[#This Row],[Store_ID]],Stores_c[[#All],[Store_ID]],Stores_c[[#All],[City]])</f>
        <v>East Johnport</v>
      </c>
      <c r="AF578" t="str" cm="1">
        <f t="array" ref="AF578">_xlfn.XLOOKUP(Orders_C[[#This Row],[Store_ID]],Stores_c[[#All],[Store_ID]],Stores_c[[#All],[Manager_Name]])</f>
        <v>Mr. Matthew Murillo III</v>
      </c>
      <c r="AG578" t="str" cm="1">
        <f t="array" ref="AG578">_xlfn.XLOOKUP(Orders_C[[#This Row],[Store_ID]],Stores_c[[#All],[Store_ID]],Stores_c[[#All],[Store_Type]])</f>
        <v>Street</v>
      </c>
    </row>
    <row r="579" spans="1:33" x14ac:dyDescent="0.25">
      <c r="A579">
        <v>9136</v>
      </c>
      <c r="B579" s="1">
        <v>45755</v>
      </c>
      <c r="C579" s="2">
        <v>0.58613425925925922</v>
      </c>
      <c r="D579">
        <v>1471</v>
      </c>
      <c r="E579">
        <v>212</v>
      </c>
      <c r="F579">
        <v>447</v>
      </c>
      <c r="G579">
        <v>312</v>
      </c>
      <c r="H579">
        <v>1</v>
      </c>
      <c r="I579">
        <v>313</v>
      </c>
      <c r="J579">
        <v>15</v>
      </c>
      <c r="K579">
        <v>15.65</v>
      </c>
      <c r="L579">
        <v>313.64999999999998</v>
      </c>
      <c r="M579" t="s">
        <v>19</v>
      </c>
      <c r="N579" t="s">
        <v>22</v>
      </c>
      <c r="O579">
        <v>23</v>
      </c>
      <c r="P579">
        <v>1</v>
      </c>
      <c r="Q579" t="s">
        <v>3159</v>
      </c>
      <c r="R579">
        <v>508</v>
      </c>
      <c r="S579" s="3">
        <v>0.15</v>
      </c>
      <c r="T579" s="6">
        <v>125.85</v>
      </c>
      <c r="U579" t="s">
        <v>6337</v>
      </c>
      <c r="V579">
        <v>2025</v>
      </c>
      <c r="W579" t="s">
        <v>6329</v>
      </c>
      <c r="X579" t="str">
        <f>_xlfn.XLOOKUP(Orders_C[[#This Row],[Product_ID]],Products_C[Product_ID],Products_C[Product_Name])</f>
        <v>Veg Burger</v>
      </c>
      <c r="Y579" t="str">
        <f>_xlfn.XLOOKUP(Orders_C[[#This Row],[Product_ID]],Products_C[Product_ID],Products_C[Category])</f>
        <v>Burger</v>
      </c>
      <c r="Z579" t="str">
        <f>_xlfn.XLOOKUP(Orders_C[[#This Row],[Store_ID]],Stores_c[Store_ID],Stores_c[City])</f>
        <v>Andrewview</v>
      </c>
      <c r="AA579" t="str">
        <f>_xlfn.XLOOKUP(Orders_C[[#This Row],[Customer_ID]],Customers_c[Customer_ID],Customers_c[Customer_Name])</f>
        <v>Leah Hall</v>
      </c>
      <c r="AB579" s="6">
        <f>Orders_C[[#This Row],[Quantity]]*Orders_C[[#This Row],[Unit_Price]]*(1-Orders_C[[#This Row],[Discount %]])+Orders_C[[#This Row],[Tax]]</f>
        <v>281.7</v>
      </c>
      <c r="AC579" s="9">
        <f>(Orders_C[[#This Row],[Unit_Price]]*Orders_C[[#This Row],[Quantity]])-Orders_C[[#This Row],[Discount]]+Orders_C[[#This Row],[Tax]]</f>
        <v>313.64999999999998</v>
      </c>
      <c r="AD579" t="str">
        <f>IF(COUNTIF(Orders_C[[#All],[Customer_ID]],Orders_C[[#This Row],[Customer_ID]])&gt;1,"Repeat","New")</f>
        <v>Repeat</v>
      </c>
      <c r="AE579" t="str" cm="1">
        <f t="array" ref="AE579">_xlfn.XLOOKUP(Orders_C[[#This Row],[Store_ID]],Stores_c[[#All],[Store_ID]],Stores_c[[#All],[City]])</f>
        <v>Andrewview</v>
      </c>
      <c r="AF579" t="str" cm="1">
        <f t="array" ref="AF579">_xlfn.XLOOKUP(Orders_C[[#This Row],[Store_ID]],Stores_c[[#All],[Store_ID]],Stores_c[[#All],[Manager_Name]])</f>
        <v>Alice Sutton</v>
      </c>
      <c r="AG579" t="str" cm="1">
        <f t="array" ref="AG579">_xlfn.XLOOKUP(Orders_C[[#This Row],[Store_ID]],Stores_c[[#All],[Store_ID]],Stores_c[[#All],[Store_Type]])</f>
        <v>Mall</v>
      </c>
    </row>
    <row r="580" spans="1:33" x14ac:dyDescent="0.25">
      <c r="A580">
        <v>9263</v>
      </c>
      <c r="B580" s="1">
        <v>45728</v>
      </c>
      <c r="C580" s="2">
        <v>0.57962962962962961</v>
      </c>
      <c r="D580">
        <v>1159</v>
      </c>
      <c r="E580">
        <v>222</v>
      </c>
      <c r="F580">
        <v>453</v>
      </c>
      <c r="G580">
        <v>311</v>
      </c>
      <c r="H580">
        <v>2</v>
      </c>
      <c r="I580">
        <v>154</v>
      </c>
      <c r="J580">
        <v>5</v>
      </c>
      <c r="K580">
        <v>7.7</v>
      </c>
      <c r="L580">
        <v>310.7</v>
      </c>
      <c r="M580" t="s">
        <v>19</v>
      </c>
      <c r="N580" t="s">
        <v>22</v>
      </c>
      <c r="O580">
        <v>26</v>
      </c>
      <c r="P580">
        <v>2</v>
      </c>
      <c r="Q580" t="s">
        <v>3286</v>
      </c>
      <c r="R580">
        <v>509</v>
      </c>
      <c r="S580" s="3">
        <v>0.05</v>
      </c>
      <c r="T580" s="6">
        <v>125.9</v>
      </c>
      <c r="U580" t="s">
        <v>6334</v>
      </c>
      <c r="V580">
        <v>2025</v>
      </c>
      <c r="W580" t="s">
        <v>6329</v>
      </c>
      <c r="X580" t="str">
        <f>_xlfn.XLOOKUP(Orders_C[[#This Row],[Product_ID]],Products_C[Product_ID],Products_C[Product_Name])</f>
        <v>Pepsi</v>
      </c>
      <c r="Y580" t="str">
        <f>_xlfn.XLOOKUP(Orders_C[[#This Row],[Product_ID]],Products_C[Product_ID],Products_C[Category])</f>
        <v>Dessert</v>
      </c>
      <c r="Z580" t="str">
        <f>_xlfn.XLOOKUP(Orders_C[[#This Row],[Store_ID]],Stores_c[Store_ID],Stores_c[City])</f>
        <v>New Steven</v>
      </c>
      <c r="AA580" t="str">
        <f>_xlfn.XLOOKUP(Orders_C[[#This Row],[Customer_ID]],Customers_c[Customer_ID],Customers_c[Customer_Name])</f>
        <v>Alec Chavez</v>
      </c>
      <c r="AB580" s="6">
        <f>Orders_C[[#This Row],[Quantity]]*Orders_C[[#This Row],[Unit_Price]]*(1-Orders_C[[#This Row],[Discount %]])+Orders_C[[#This Row],[Tax]]</f>
        <v>300.29999999999995</v>
      </c>
      <c r="AC580" s="9">
        <f>(Orders_C[[#This Row],[Unit_Price]]*Orders_C[[#This Row],[Quantity]])-Orders_C[[#This Row],[Discount]]+Orders_C[[#This Row],[Tax]]</f>
        <v>310.7</v>
      </c>
      <c r="AD580" t="str">
        <f>IF(COUNTIF(Orders_C[[#All],[Customer_ID]],Orders_C[[#This Row],[Customer_ID]])&gt;1,"Repeat","New")</f>
        <v>Repeat</v>
      </c>
      <c r="AE580" t="str" cm="1">
        <f t="array" ref="AE580">_xlfn.XLOOKUP(Orders_C[[#This Row],[Store_ID]],Stores_c[[#All],[Store_ID]],Stores_c[[#All],[City]])</f>
        <v>New Steven</v>
      </c>
      <c r="AF580" t="str" cm="1">
        <f t="array" ref="AF580">_xlfn.XLOOKUP(Orders_C[[#This Row],[Store_ID]],Stores_c[[#All],[Store_ID]],Stores_c[[#All],[Manager_Name]])</f>
        <v>Terri Martinez</v>
      </c>
      <c r="AG580" t="str" cm="1">
        <f t="array" ref="AG580">_xlfn.XLOOKUP(Orders_C[[#This Row],[Store_ID]],Stores_c[[#All],[Store_ID]],Stores_c[[#All],[Store_Type]])</f>
        <v>Drive-Thru</v>
      </c>
    </row>
    <row r="581" spans="1:33" x14ac:dyDescent="0.25">
      <c r="A581">
        <v>9812</v>
      </c>
      <c r="B581" s="1">
        <v>45706</v>
      </c>
      <c r="C581" s="2">
        <v>0.67173611111111109</v>
      </c>
      <c r="D581">
        <v>1620</v>
      </c>
      <c r="E581">
        <v>203</v>
      </c>
      <c r="F581">
        <v>506</v>
      </c>
      <c r="G581">
        <v>312</v>
      </c>
      <c r="H581">
        <v>2</v>
      </c>
      <c r="I581">
        <v>154</v>
      </c>
      <c r="J581">
        <v>5</v>
      </c>
      <c r="K581">
        <v>7.7</v>
      </c>
      <c r="L581">
        <v>310.7</v>
      </c>
      <c r="M581" t="s">
        <v>20</v>
      </c>
      <c r="N581" t="s">
        <v>21</v>
      </c>
      <c r="O581">
        <v>10</v>
      </c>
      <c r="P581">
        <v>2</v>
      </c>
      <c r="Q581" t="s">
        <v>3835</v>
      </c>
      <c r="R581">
        <v>509</v>
      </c>
      <c r="S581" s="3">
        <v>0.05</v>
      </c>
      <c r="T581" s="6">
        <v>125.9</v>
      </c>
      <c r="U581" t="s">
        <v>6338</v>
      </c>
      <c r="V581">
        <v>2025</v>
      </c>
      <c r="W581" t="s">
        <v>6333</v>
      </c>
      <c r="X581" t="str">
        <f>_xlfn.XLOOKUP(Orders_C[[#This Row],[Product_ID]],Products_C[Product_ID],Products_C[Product_Name])</f>
        <v>Veg Burger</v>
      </c>
      <c r="Y581" t="str">
        <f>_xlfn.XLOOKUP(Orders_C[[#This Row],[Product_ID]],Products_C[Product_ID],Products_C[Category])</f>
        <v>Burger</v>
      </c>
      <c r="Z581" t="str">
        <f>_xlfn.XLOOKUP(Orders_C[[#This Row],[Store_ID]],Stores_c[Store_ID],Stores_c[City])</f>
        <v>Lake Williammouth</v>
      </c>
      <c r="AA581" t="str">
        <f>_xlfn.XLOOKUP(Orders_C[[#This Row],[Customer_ID]],Customers_c[Customer_ID],Customers_c[Customer_Name])</f>
        <v>Meghan Decker</v>
      </c>
      <c r="AB581" s="6">
        <f>Orders_C[[#This Row],[Quantity]]*Orders_C[[#This Row],[Unit_Price]]*(1-Orders_C[[#This Row],[Discount %]])+Orders_C[[#This Row],[Tax]]</f>
        <v>300.29999999999995</v>
      </c>
      <c r="AC581" s="9">
        <f>(Orders_C[[#This Row],[Unit_Price]]*Orders_C[[#This Row],[Quantity]])-Orders_C[[#This Row],[Discount]]+Orders_C[[#This Row],[Tax]]</f>
        <v>310.7</v>
      </c>
      <c r="AD581" t="str">
        <f>IF(COUNTIF(Orders_C[[#All],[Customer_ID]],Orders_C[[#This Row],[Customer_ID]])&gt;1,"Repeat","New")</f>
        <v>Repeat</v>
      </c>
      <c r="AE581" t="str" cm="1">
        <f t="array" ref="AE581">_xlfn.XLOOKUP(Orders_C[[#This Row],[Store_ID]],Stores_c[[#All],[Store_ID]],Stores_c[[#All],[City]])</f>
        <v>Lake Williammouth</v>
      </c>
      <c r="AF581" t="str" cm="1">
        <f t="array" ref="AF581">_xlfn.XLOOKUP(Orders_C[[#This Row],[Store_ID]],Stores_c[[#All],[Store_ID]],Stores_c[[#All],[Manager_Name]])</f>
        <v>Stephanie Dominguez</v>
      </c>
      <c r="AG581" t="str" cm="1">
        <f t="array" ref="AG581">_xlfn.XLOOKUP(Orders_C[[#This Row],[Store_ID]],Stores_c[[#All],[Store_ID]],Stores_c[[#All],[Store_Type]])</f>
        <v>Drive-Thru</v>
      </c>
    </row>
    <row r="582" spans="1:33" x14ac:dyDescent="0.25">
      <c r="A582">
        <v>10165</v>
      </c>
      <c r="B582" s="1">
        <v>45959</v>
      </c>
      <c r="C582" s="2">
        <v>0.47252314814814816</v>
      </c>
      <c r="D582">
        <v>1465</v>
      </c>
      <c r="E582">
        <v>216</v>
      </c>
      <c r="F582">
        <v>501</v>
      </c>
      <c r="G582">
        <v>304</v>
      </c>
      <c r="H582">
        <v>2</v>
      </c>
      <c r="I582">
        <v>154</v>
      </c>
      <c r="J582">
        <v>5</v>
      </c>
      <c r="K582">
        <v>7.7</v>
      </c>
      <c r="L582">
        <v>310.7</v>
      </c>
      <c r="M582" t="s">
        <v>19</v>
      </c>
      <c r="N582" t="s">
        <v>21</v>
      </c>
      <c r="O582">
        <v>35</v>
      </c>
      <c r="P582">
        <v>3</v>
      </c>
      <c r="Q582" t="s">
        <v>4188</v>
      </c>
      <c r="R582">
        <v>503</v>
      </c>
      <c r="S582" s="3">
        <v>0.05</v>
      </c>
      <c r="T582" s="6">
        <v>125.9</v>
      </c>
      <c r="U582" t="s">
        <v>6332</v>
      </c>
      <c r="V582">
        <v>2025</v>
      </c>
      <c r="W582" t="s">
        <v>6329</v>
      </c>
      <c r="X582" t="str">
        <f>_xlfn.XLOOKUP(Orders_C[[#This Row],[Product_ID]],Products_C[Product_ID],Products_C[Product_Name])</f>
        <v>Veg Burger</v>
      </c>
      <c r="Y582" t="str">
        <f>_xlfn.XLOOKUP(Orders_C[[#This Row],[Product_ID]],Products_C[Product_ID],Products_C[Category])</f>
        <v>Burger</v>
      </c>
      <c r="Z582" t="str">
        <f>_xlfn.XLOOKUP(Orders_C[[#This Row],[Store_ID]],Stores_c[Store_ID],Stores_c[City])</f>
        <v>Garciaview</v>
      </c>
      <c r="AA582" t="str">
        <f>_xlfn.XLOOKUP(Orders_C[[#This Row],[Customer_ID]],Customers_c[Customer_ID],Customers_c[Customer_Name])</f>
        <v>Shawn Parker</v>
      </c>
      <c r="AB582" s="6">
        <f>Orders_C[[#This Row],[Quantity]]*Orders_C[[#This Row],[Unit_Price]]*(1-Orders_C[[#This Row],[Discount %]])+Orders_C[[#This Row],[Tax]]</f>
        <v>300.29999999999995</v>
      </c>
      <c r="AC582" s="9">
        <f>(Orders_C[[#This Row],[Unit_Price]]*Orders_C[[#This Row],[Quantity]])-Orders_C[[#This Row],[Discount]]+Orders_C[[#This Row],[Tax]]</f>
        <v>310.7</v>
      </c>
      <c r="AD582" t="str">
        <f>IF(COUNTIF(Orders_C[[#All],[Customer_ID]],Orders_C[[#This Row],[Customer_ID]])&gt;1,"Repeat","New")</f>
        <v>Repeat</v>
      </c>
      <c r="AE582" t="str" cm="1">
        <f t="array" ref="AE582">_xlfn.XLOOKUP(Orders_C[[#This Row],[Store_ID]],Stores_c[[#All],[Store_ID]],Stores_c[[#All],[City]])</f>
        <v>Garciaview</v>
      </c>
      <c r="AF582" t="str" cm="1">
        <f t="array" ref="AF582">_xlfn.XLOOKUP(Orders_C[[#This Row],[Store_ID]],Stores_c[[#All],[Store_ID]],Stores_c[[#All],[Manager_Name]])</f>
        <v>Karina Washington</v>
      </c>
      <c r="AG582" t="str" cm="1">
        <f t="array" ref="AG582">_xlfn.XLOOKUP(Orders_C[[#This Row],[Store_ID]],Stores_c[[#All],[Store_ID]],Stores_c[[#All],[Store_Type]])</f>
        <v>Drive-Thru</v>
      </c>
    </row>
    <row r="583" spans="1:33" x14ac:dyDescent="0.25">
      <c r="A583">
        <v>8163</v>
      </c>
      <c r="B583" s="1">
        <v>45908</v>
      </c>
      <c r="C583" s="2">
        <v>0.82037037037037042</v>
      </c>
      <c r="D583">
        <v>1591</v>
      </c>
      <c r="E583">
        <v>217</v>
      </c>
      <c r="F583">
        <v>494</v>
      </c>
      <c r="G583">
        <v>330</v>
      </c>
      <c r="H583">
        <v>1</v>
      </c>
      <c r="I583">
        <v>302</v>
      </c>
      <c r="J583">
        <v>10</v>
      </c>
      <c r="K583">
        <v>15.1</v>
      </c>
      <c r="L583">
        <v>307.10000000000002</v>
      </c>
      <c r="M583" t="s">
        <v>19</v>
      </c>
      <c r="N583" t="s">
        <v>23</v>
      </c>
      <c r="O583">
        <v>34</v>
      </c>
      <c r="P583">
        <v>4</v>
      </c>
      <c r="Q583" t="s">
        <v>2186</v>
      </c>
      <c r="R583">
        <v>508</v>
      </c>
      <c r="S583" s="3">
        <v>0.1</v>
      </c>
      <c r="T583" s="6">
        <v>125.90000000000003</v>
      </c>
      <c r="U583" t="s">
        <v>6335</v>
      </c>
      <c r="V583">
        <v>2025</v>
      </c>
      <c r="W583" t="s">
        <v>6329</v>
      </c>
      <c r="X583" t="str">
        <f>_xlfn.XLOOKUP(Orders_C[[#This Row],[Product_ID]],Products_C[Product_ID],Products_C[Product_Name])</f>
        <v>Rice Bowl</v>
      </c>
      <c r="Y583" t="str">
        <f>_xlfn.XLOOKUP(Orders_C[[#This Row],[Product_ID]],Products_C[Product_ID],Products_C[Category])</f>
        <v>Beverage</v>
      </c>
      <c r="Z583" t="str">
        <f>_xlfn.XLOOKUP(Orders_C[[#This Row],[Store_ID]],Stores_c[Store_ID],Stores_c[City])</f>
        <v>West Rebecca</v>
      </c>
      <c r="AA583" t="str">
        <f>_xlfn.XLOOKUP(Orders_C[[#This Row],[Customer_ID]],Customers_c[Customer_ID],Customers_c[Customer_Name])</f>
        <v>Derek Smith</v>
      </c>
      <c r="AB583" s="6">
        <f>Orders_C[[#This Row],[Quantity]]*Orders_C[[#This Row],[Unit_Price]]*(1-Orders_C[[#This Row],[Discount %]])+Orders_C[[#This Row],[Tax]]</f>
        <v>286.90000000000003</v>
      </c>
      <c r="AC583" s="9">
        <f>(Orders_C[[#This Row],[Unit_Price]]*Orders_C[[#This Row],[Quantity]])-Orders_C[[#This Row],[Discount]]+Orders_C[[#This Row],[Tax]]</f>
        <v>307.10000000000002</v>
      </c>
      <c r="AD583" t="str">
        <f>IF(COUNTIF(Orders_C[[#All],[Customer_ID]],Orders_C[[#This Row],[Customer_ID]])&gt;1,"Repeat","New")</f>
        <v>Repeat</v>
      </c>
      <c r="AE583" t="str" cm="1">
        <f t="array" ref="AE583">_xlfn.XLOOKUP(Orders_C[[#This Row],[Store_ID]],Stores_c[[#All],[Store_ID]],Stores_c[[#All],[City]])</f>
        <v>West Rebecca</v>
      </c>
      <c r="AF583" t="str" cm="1">
        <f t="array" ref="AF583">_xlfn.XLOOKUP(Orders_C[[#This Row],[Store_ID]],Stores_c[[#All],[Store_ID]],Stores_c[[#All],[Manager_Name]])</f>
        <v>Albert Smith</v>
      </c>
      <c r="AG583" t="str" cm="1">
        <f t="array" ref="AG583">_xlfn.XLOOKUP(Orders_C[[#This Row],[Store_ID]],Stores_c[[#All],[Store_ID]],Stores_c[[#All],[Store_Type]])</f>
        <v>Mall</v>
      </c>
    </row>
    <row r="584" spans="1:33" x14ac:dyDescent="0.25">
      <c r="A584">
        <v>10913</v>
      </c>
      <c r="B584" s="1">
        <v>45840</v>
      </c>
      <c r="C584" s="2">
        <v>0.62974537037037037</v>
      </c>
      <c r="D584">
        <v>1508</v>
      </c>
      <c r="E584">
        <v>206</v>
      </c>
      <c r="F584">
        <v>453</v>
      </c>
      <c r="G584">
        <v>307</v>
      </c>
      <c r="H584">
        <v>1</v>
      </c>
      <c r="I584">
        <v>291</v>
      </c>
      <c r="J584">
        <v>5</v>
      </c>
      <c r="K584">
        <v>14.55</v>
      </c>
      <c r="L584">
        <v>300.55</v>
      </c>
      <c r="M584" t="s">
        <v>19</v>
      </c>
      <c r="N584" t="s">
        <v>23</v>
      </c>
      <c r="O584">
        <v>20</v>
      </c>
      <c r="P584">
        <v>3</v>
      </c>
      <c r="Q584" t="s">
        <v>4936</v>
      </c>
      <c r="R584">
        <v>501</v>
      </c>
      <c r="S584" s="3">
        <v>0.05</v>
      </c>
      <c r="T584" s="6">
        <v>125.95000000000002</v>
      </c>
      <c r="U584" t="s">
        <v>6341</v>
      </c>
      <c r="V584">
        <v>2025</v>
      </c>
      <c r="W584" t="s">
        <v>6333</v>
      </c>
      <c r="X584" t="str">
        <f>_xlfn.XLOOKUP(Orders_C[[#This Row],[Product_ID]],Products_C[Product_ID],Products_C[Product_Name])</f>
        <v>Chicken Wings</v>
      </c>
      <c r="Y584" t="str">
        <f>_xlfn.XLOOKUP(Orders_C[[#This Row],[Product_ID]],Products_C[Product_ID],Products_C[Category])</f>
        <v>Chicken</v>
      </c>
      <c r="Z584" t="str">
        <f>_xlfn.XLOOKUP(Orders_C[[#This Row],[Store_ID]],Stores_c[Store_ID],Stores_c[City])</f>
        <v>West Matthew</v>
      </c>
      <c r="AA584" t="str">
        <f>_xlfn.XLOOKUP(Orders_C[[#This Row],[Customer_ID]],Customers_c[Customer_ID],Customers_c[Customer_Name])</f>
        <v>Joseph Frederick MD</v>
      </c>
      <c r="AB584" s="6">
        <f>Orders_C[[#This Row],[Quantity]]*Orders_C[[#This Row],[Unit_Price]]*(1-Orders_C[[#This Row],[Discount %]])+Orders_C[[#This Row],[Tax]]</f>
        <v>291</v>
      </c>
      <c r="AC584" s="9">
        <f>(Orders_C[[#This Row],[Unit_Price]]*Orders_C[[#This Row],[Quantity]])-Orders_C[[#This Row],[Discount]]+Orders_C[[#This Row],[Tax]]</f>
        <v>300.55</v>
      </c>
      <c r="AD584" t="str">
        <f>IF(COUNTIF(Orders_C[[#All],[Customer_ID]],Orders_C[[#This Row],[Customer_ID]])&gt;1,"Repeat","New")</f>
        <v>Repeat</v>
      </c>
      <c r="AE584" t="str" cm="1">
        <f t="array" ref="AE584">_xlfn.XLOOKUP(Orders_C[[#This Row],[Store_ID]],Stores_c[[#All],[Store_ID]],Stores_c[[#All],[City]])</f>
        <v>West Matthew</v>
      </c>
      <c r="AF584" t="str" cm="1">
        <f t="array" ref="AF584">_xlfn.XLOOKUP(Orders_C[[#This Row],[Store_ID]],Stores_c[[#All],[Store_ID]],Stores_c[[#All],[Manager_Name]])</f>
        <v>Miguel Kidd</v>
      </c>
      <c r="AG584" t="str" cm="1">
        <f t="array" ref="AG584">_xlfn.XLOOKUP(Orders_C[[#This Row],[Store_ID]],Stores_c[[#All],[Store_ID]],Stores_c[[#All],[Store_Type]])</f>
        <v>Drive-Thru</v>
      </c>
    </row>
    <row r="585" spans="1:33" x14ac:dyDescent="0.25">
      <c r="A585">
        <v>7876</v>
      </c>
      <c r="B585" s="1">
        <v>46033</v>
      </c>
      <c r="C585" s="2">
        <v>0.50071759259259263</v>
      </c>
      <c r="D585">
        <v>1927</v>
      </c>
      <c r="E585">
        <v>219</v>
      </c>
      <c r="F585">
        <v>523</v>
      </c>
      <c r="G585">
        <v>306</v>
      </c>
      <c r="H585">
        <v>1</v>
      </c>
      <c r="I585">
        <v>280</v>
      </c>
      <c r="J585">
        <v>0</v>
      </c>
      <c r="K585">
        <v>14</v>
      </c>
      <c r="L585">
        <v>294</v>
      </c>
      <c r="M585" t="s">
        <v>20</v>
      </c>
      <c r="N585" t="s">
        <v>22</v>
      </c>
      <c r="O585">
        <v>58</v>
      </c>
      <c r="P585">
        <v>1</v>
      </c>
      <c r="Q585" t="s">
        <v>1899</v>
      </c>
      <c r="R585">
        <v>509</v>
      </c>
      <c r="S585" s="3">
        <v>0</v>
      </c>
      <c r="T585" s="6">
        <v>126</v>
      </c>
      <c r="U585" t="s">
        <v>6330</v>
      </c>
      <c r="V585">
        <v>2026</v>
      </c>
      <c r="W585" t="s">
        <v>6331</v>
      </c>
      <c r="X585" t="str">
        <f>_xlfn.XLOOKUP(Orders_C[[#This Row],[Product_ID]],Products_C[Product_ID],Products_C[Product_Name])</f>
        <v>Veg Burger</v>
      </c>
      <c r="Y585" t="str">
        <f>_xlfn.XLOOKUP(Orders_C[[#This Row],[Product_ID]],Products_C[Product_ID],Products_C[Category])</f>
        <v>Burger</v>
      </c>
      <c r="Z585" t="str">
        <f>_xlfn.XLOOKUP(Orders_C[[#This Row],[Store_ID]],Stores_c[Store_ID],Stores_c[City])</f>
        <v>Lake David</v>
      </c>
      <c r="AA585" t="str">
        <f>_xlfn.XLOOKUP(Orders_C[[#This Row],[Customer_ID]],Customers_c[Customer_ID],Customers_c[Customer_Name])</f>
        <v>Suzanne Washington</v>
      </c>
      <c r="AB585" s="6">
        <f>Orders_C[[#This Row],[Quantity]]*Orders_C[[#This Row],[Unit_Price]]*(1-Orders_C[[#This Row],[Discount %]])+Orders_C[[#This Row],[Tax]]</f>
        <v>294</v>
      </c>
      <c r="AC585" s="9">
        <f>(Orders_C[[#This Row],[Unit_Price]]*Orders_C[[#This Row],[Quantity]])-Orders_C[[#This Row],[Discount]]+Orders_C[[#This Row],[Tax]]</f>
        <v>294</v>
      </c>
      <c r="AD585" t="str">
        <f>IF(COUNTIF(Orders_C[[#All],[Customer_ID]],Orders_C[[#This Row],[Customer_ID]])&gt;1,"Repeat","New")</f>
        <v>Repeat</v>
      </c>
      <c r="AE585" t="str" cm="1">
        <f t="array" ref="AE585">_xlfn.XLOOKUP(Orders_C[[#This Row],[Store_ID]],Stores_c[[#All],[Store_ID]],Stores_c[[#All],[City]])</f>
        <v>Lake David</v>
      </c>
      <c r="AF585" t="str" cm="1">
        <f t="array" ref="AF585">_xlfn.XLOOKUP(Orders_C[[#This Row],[Store_ID]],Stores_c[[#All],[Store_ID]],Stores_c[[#All],[Manager_Name]])</f>
        <v>Joshua Hines</v>
      </c>
      <c r="AG585" t="str" cm="1">
        <f t="array" ref="AG585">_xlfn.XLOOKUP(Orders_C[[#This Row],[Store_ID]],Stores_c[[#All],[Store_ID]],Stores_c[[#All],[Store_Type]])</f>
        <v>Street</v>
      </c>
    </row>
    <row r="586" spans="1:33" x14ac:dyDescent="0.25">
      <c r="A586">
        <v>9702</v>
      </c>
      <c r="B586" s="1">
        <v>45760</v>
      </c>
      <c r="C586" s="2">
        <v>0.33775462962962965</v>
      </c>
      <c r="D586">
        <v>1118</v>
      </c>
      <c r="E586">
        <v>220</v>
      </c>
      <c r="F586">
        <v>471</v>
      </c>
      <c r="G586">
        <v>302</v>
      </c>
      <c r="H586">
        <v>1</v>
      </c>
      <c r="I586">
        <v>280</v>
      </c>
      <c r="J586">
        <v>0</v>
      </c>
      <c r="K586">
        <v>14</v>
      </c>
      <c r="L586">
        <v>294</v>
      </c>
      <c r="M586" t="s">
        <v>19</v>
      </c>
      <c r="N586" t="s">
        <v>22</v>
      </c>
      <c r="O586">
        <v>13</v>
      </c>
      <c r="P586">
        <v>4</v>
      </c>
      <c r="Q586" t="s">
        <v>3725</v>
      </c>
      <c r="R586">
        <v>503</v>
      </c>
      <c r="S586" s="3">
        <v>0</v>
      </c>
      <c r="T586" s="6">
        <v>126</v>
      </c>
      <c r="U586" t="s">
        <v>6337</v>
      </c>
      <c r="V586">
        <v>2025</v>
      </c>
      <c r="W586" t="s">
        <v>6333</v>
      </c>
      <c r="X586" t="str">
        <f>_xlfn.XLOOKUP(Orders_C[[#This Row],[Product_ID]],Products_C[Product_ID],Products_C[Product_Name])</f>
        <v>Chicken Wings</v>
      </c>
      <c r="Y586" t="str">
        <f>_xlfn.XLOOKUP(Orders_C[[#This Row],[Product_ID]],Products_C[Product_ID],Products_C[Category])</f>
        <v>Chicken</v>
      </c>
      <c r="Z586" t="str">
        <f>_xlfn.XLOOKUP(Orders_C[[#This Row],[Store_ID]],Stores_c[Store_ID],Stores_c[City])</f>
        <v>Williamborough</v>
      </c>
      <c r="AA586" t="str">
        <f>_xlfn.XLOOKUP(Orders_C[[#This Row],[Customer_ID]],Customers_c[Customer_ID],Customers_c[Customer_Name])</f>
        <v>Sarah Shepard</v>
      </c>
      <c r="AB586" s="6">
        <f>Orders_C[[#This Row],[Quantity]]*Orders_C[[#This Row],[Unit_Price]]*(1-Orders_C[[#This Row],[Discount %]])+Orders_C[[#This Row],[Tax]]</f>
        <v>294</v>
      </c>
      <c r="AC586" s="9">
        <f>(Orders_C[[#This Row],[Unit_Price]]*Orders_C[[#This Row],[Quantity]])-Orders_C[[#This Row],[Discount]]+Orders_C[[#This Row],[Tax]]</f>
        <v>294</v>
      </c>
      <c r="AD586" t="str">
        <f>IF(COUNTIF(Orders_C[[#All],[Customer_ID]],Orders_C[[#This Row],[Customer_ID]])&gt;1,"Repeat","New")</f>
        <v>Repeat</v>
      </c>
      <c r="AE586" t="str" cm="1">
        <f t="array" ref="AE586">_xlfn.XLOOKUP(Orders_C[[#This Row],[Store_ID]],Stores_c[[#All],[Store_ID]],Stores_c[[#All],[City]])</f>
        <v>Williamborough</v>
      </c>
      <c r="AF586" t="str" cm="1">
        <f t="array" ref="AF586">_xlfn.XLOOKUP(Orders_C[[#This Row],[Store_ID]],Stores_c[[#All],[Store_ID]],Stores_c[[#All],[Manager_Name]])</f>
        <v>Michael Mcbride</v>
      </c>
      <c r="AG586" t="str" cm="1">
        <f t="array" ref="AG586">_xlfn.XLOOKUP(Orders_C[[#This Row],[Store_ID]],Stores_c[[#All],[Store_ID]],Stores_c[[#All],[Store_Type]])</f>
        <v>Mall</v>
      </c>
    </row>
    <row r="587" spans="1:33" x14ac:dyDescent="0.25">
      <c r="A587">
        <v>6380</v>
      </c>
      <c r="B587" s="1">
        <v>45965</v>
      </c>
      <c r="C587" s="2">
        <v>0.62181712962962965</v>
      </c>
      <c r="D587">
        <v>1642</v>
      </c>
      <c r="E587">
        <v>203</v>
      </c>
      <c r="F587">
        <v>527</v>
      </c>
      <c r="G587">
        <v>331</v>
      </c>
      <c r="H587">
        <v>2</v>
      </c>
      <c r="I587">
        <v>166</v>
      </c>
      <c r="J587">
        <v>15</v>
      </c>
      <c r="K587">
        <v>8.3000000000000007</v>
      </c>
      <c r="L587">
        <v>325.3</v>
      </c>
      <c r="M587" t="s">
        <v>18</v>
      </c>
      <c r="N587" t="s">
        <v>22</v>
      </c>
      <c r="O587">
        <v>50</v>
      </c>
      <c r="P587">
        <v>3</v>
      </c>
      <c r="Q587" t="s">
        <v>403</v>
      </c>
      <c r="R587">
        <v>503</v>
      </c>
      <c r="S587" s="3">
        <v>0.15</v>
      </c>
      <c r="T587" s="6">
        <v>126.10000000000002</v>
      </c>
      <c r="U587" t="s">
        <v>6336</v>
      </c>
      <c r="V587">
        <v>2025</v>
      </c>
      <c r="W587" t="s">
        <v>6331</v>
      </c>
      <c r="X587" t="str">
        <f>_xlfn.XLOOKUP(Orders_C[[#This Row],[Product_ID]],Products_C[Product_ID],Products_C[Product_Name])</f>
        <v>Chicken Bucket</v>
      </c>
      <c r="Y587" t="str">
        <f>_xlfn.XLOOKUP(Orders_C[[#This Row],[Product_ID]],Products_C[Product_ID],Products_C[Category])</f>
        <v>Beverage</v>
      </c>
      <c r="Z587" t="str">
        <f>_xlfn.XLOOKUP(Orders_C[[#This Row],[Store_ID]],Stores_c[Store_ID],Stores_c[City])</f>
        <v>Lake Williammouth</v>
      </c>
      <c r="AA587" t="str">
        <f>_xlfn.XLOOKUP(Orders_C[[#This Row],[Customer_ID]],Customers_c[Customer_ID],Customers_c[Customer_Name])</f>
        <v>Dr. Kevin Silva MD</v>
      </c>
      <c r="AB587" s="6">
        <f>Orders_C[[#This Row],[Quantity]]*Orders_C[[#This Row],[Unit_Price]]*(1-Orders_C[[#This Row],[Discount %]])+Orders_C[[#This Row],[Tax]]</f>
        <v>290.5</v>
      </c>
      <c r="AC587" s="9">
        <f>(Orders_C[[#This Row],[Unit_Price]]*Orders_C[[#This Row],[Quantity]])-Orders_C[[#This Row],[Discount]]+Orders_C[[#This Row],[Tax]]</f>
        <v>325.3</v>
      </c>
      <c r="AD587" t="str">
        <f>IF(COUNTIF(Orders_C[[#All],[Customer_ID]],Orders_C[[#This Row],[Customer_ID]])&gt;1,"Repeat","New")</f>
        <v>Repeat</v>
      </c>
      <c r="AE587" t="str" cm="1">
        <f t="array" ref="AE587">_xlfn.XLOOKUP(Orders_C[[#This Row],[Store_ID]],Stores_c[[#All],[Store_ID]],Stores_c[[#All],[City]])</f>
        <v>Lake Williammouth</v>
      </c>
      <c r="AF587" t="str" cm="1">
        <f t="array" ref="AF587">_xlfn.XLOOKUP(Orders_C[[#This Row],[Store_ID]],Stores_c[[#All],[Store_ID]],Stores_c[[#All],[Manager_Name]])</f>
        <v>Stephanie Dominguez</v>
      </c>
      <c r="AG587" t="str" cm="1">
        <f t="array" ref="AG587">_xlfn.XLOOKUP(Orders_C[[#This Row],[Store_ID]],Stores_c[[#All],[Store_ID]],Stores_c[[#All],[Store_Type]])</f>
        <v>Drive-Thru</v>
      </c>
    </row>
    <row r="588" spans="1:33" x14ac:dyDescent="0.25">
      <c r="A588">
        <v>6926</v>
      </c>
      <c r="B588" s="1">
        <v>46065</v>
      </c>
      <c r="C588" s="2">
        <v>0.54893518518518514</v>
      </c>
      <c r="D588">
        <v>1767</v>
      </c>
      <c r="E588">
        <v>203</v>
      </c>
      <c r="F588">
        <v>418</v>
      </c>
      <c r="G588">
        <v>310</v>
      </c>
      <c r="H588">
        <v>2</v>
      </c>
      <c r="I588">
        <v>166</v>
      </c>
      <c r="J588">
        <v>15</v>
      </c>
      <c r="K588">
        <v>8.3000000000000007</v>
      </c>
      <c r="L588">
        <v>325.3</v>
      </c>
      <c r="M588" t="s">
        <v>18</v>
      </c>
      <c r="N588" t="s">
        <v>21</v>
      </c>
      <c r="O588">
        <v>22</v>
      </c>
      <c r="P588">
        <v>3</v>
      </c>
      <c r="Q588" t="s">
        <v>949</v>
      </c>
      <c r="R588">
        <v>503</v>
      </c>
      <c r="S588" s="3">
        <v>0.15</v>
      </c>
      <c r="T588" s="6">
        <v>126.10000000000002</v>
      </c>
      <c r="U588" t="s">
        <v>6338</v>
      </c>
      <c r="V588">
        <v>2026</v>
      </c>
      <c r="W588" t="s">
        <v>6329</v>
      </c>
      <c r="X588" t="str">
        <f>_xlfn.XLOOKUP(Orders_C[[#This Row],[Product_ID]],Products_C[Product_ID],Products_C[Product_Name])</f>
        <v>Chicken Bucket</v>
      </c>
      <c r="Y588" t="str">
        <f>_xlfn.XLOOKUP(Orders_C[[#This Row],[Product_ID]],Products_C[Product_ID],Products_C[Category])</f>
        <v>Chicken</v>
      </c>
      <c r="Z588" t="str">
        <f>_xlfn.XLOOKUP(Orders_C[[#This Row],[Store_ID]],Stores_c[Store_ID],Stores_c[City])</f>
        <v>Lake Williammouth</v>
      </c>
      <c r="AA588" t="str">
        <f>_xlfn.XLOOKUP(Orders_C[[#This Row],[Customer_ID]],Customers_c[Customer_ID],Customers_c[Customer_Name])</f>
        <v>Michael Morgan</v>
      </c>
      <c r="AB588" s="6">
        <f>Orders_C[[#This Row],[Quantity]]*Orders_C[[#This Row],[Unit_Price]]*(1-Orders_C[[#This Row],[Discount %]])+Orders_C[[#This Row],[Tax]]</f>
        <v>290.5</v>
      </c>
      <c r="AC588" s="9">
        <f>(Orders_C[[#This Row],[Unit_Price]]*Orders_C[[#This Row],[Quantity]])-Orders_C[[#This Row],[Discount]]+Orders_C[[#This Row],[Tax]]</f>
        <v>325.3</v>
      </c>
      <c r="AD588" t="str">
        <f>IF(COUNTIF(Orders_C[[#All],[Customer_ID]],Orders_C[[#This Row],[Customer_ID]])&gt;1,"Repeat","New")</f>
        <v>Repeat</v>
      </c>
      <c r="AE588" t="str" cm="1">
        <f t="array" ref="AE588">_xlfn.XLOOKUP(Orders_C[[#This Row],[Store_ID]],Stores_c[[#All],[Store_ID]],Stores_c[[#All],[City]])</f>
        <v>Lake Williammouth</v>
      </c>
      <c r="AF588" t="str" cm="1">
        <f t="array" ref="AF588">_xlfn.XLOOKUP(Orders_C[[#This Row],[Store_ID]],Stores_c[[#All],[Store_ID]],Stores_c[[#All],[Manager_Name]])</f>
        <v>Stephanie Dominguez</v>
      </c>
      <c r="AG588" t="str" cm="1">
        <f t="array" ref="AG588">_xlfn.XLOOKUP(Orders_C[[#This Row],[Store_ID]],Stores_c[[#All],[Store_ID]],Stores_c[[#All],[Store_Type]])</f>
        <v>Drive-Thru</v>
      </c>
    </row>
    <row r="589" spans="1:33" x14ac:dyDescent="0.25">
      <c r="A589">
        <v>7178</v>
      </c>
      <c r="B589" s="1">
        <v>45816</v>
      </c>
      <c r="C589" s="2">
        <v>0.12949074074074074</v>
      </c>
      <c r="D589">
        <v>1920</v>
      </c>
      <c r="E589">
        <v>201</v>
      </c>
      <c r="F589">
        <v>447</v>
      </c>
      <c r="G589">
        <v>336</v>
      </c>
      <c r="H589">
        <v>2</v>
      </c>
      <c r="I589">
        <v>166</v>
      </c>
      <c r="J589">
        <v>15</v>
      </c>
      <c r="K589">
        <v>8.3000000000000007</v>
      </c>
      <c r="L589">
        <v>325.3</v>
      </c>
      <c r="M589" t="s">
        <v>20</v>
      </c>
      <c r="N589" t="s">
        <v>23</v>
      </c>
      <c r="O589">
        <v>29</v>
      </c>
      <c r="P589">
        <v>1</v>
      </c>
      <c r="Q589" t="s">
        <v>1201</v>
      </c>
      <c r="R589">
        <v>503</v>
      </c>
      <c r="S589" s="3">
        <v>0.15</v>
      </c>
      <c r="T589" s="6">
        <v>126.10000000000002</v>
      </c>
      <c r="U589" t="s">
        <v>6340</v>
      </c>
      <c r="V589">
        <v>2025</v>
      </c>
      <c r="W589" t="s">
        <v>6329</v>
      </c>
      <c r="X589" t="str">
        <f>_xlfn.XLOOKUP(Orders_C[[#This Row],[Product_ID]],Products_C[Product_ID],Products_C[Product_Name])</f>
        <v>Chicken Bucket</v>
      </c>
      <c r="Y589" t="str">
        <f>_xlfn.XLOOKUP(Orders_C[[#This Row],[Product_ID]],Products_C[Product_ID],Products_C[Category])</f>
        <v>Dessert</v>
      </c>
      <c r="Z589" t="str">
        <f>_xlfn.XLOOKUP(Orders_C[[#This Row],[Store_ID]],Stores_c[Store_ID],Stores_c[City])</f>
        <v>Lake Nicholasburgh</v>
      </c>
      <c r="AA589" t="str">
        <f>_xlfn.XLOOKUP(Orders_C[[#This Row],[Customer_ID]],Customers_c[Customer_ID],Customers_c[Customer_Name])</f>
        <v>Jasmine Boyle</v>
      </c>
      <c r="AB589" s="6">
        <f>Orders_C[[#This Row],[Quantity]]*Orders_C[[#This Row],[Unit_Price]]*(1-Orders_C[[#This Row],[Discount %]])+Orders_C[[#This Row],[Tax]]</f>
        <v>290.5</v>
      </c>
      <c r="AC589" s="9">
        <f>(Orders_C[[#This Row],[Unit_Price]]*Orders_C[[#This Row],[Quantity]])-Orders_C[[#This Row],[Discount]]+Orders_C[[#This Row],[Tax]]</f>
        <v>325.3</v>
      </c>
      <c r="AD589" t="str">
        <f>IF(COUNTIF(Orders_C[[#All],[Customer_ID]],Orders_C[[#This Row],[Customer_ID]])&gt;1,"Repeat","New")</f>
        <v>Repeat</v>
      </c>
      <c r="AE589" t="str" cm="1">
        <f t="array" ref="AE589">_xlfn.XLOOKUP(Orders_C[[#This Row],[Store_ID]],Stores_c[[#All],[Store_ID]],Stores_c[[#All],[City]])</f>
        <v>Lake Nicholasburgh</v>
      </c>
      <c r="AF589" t="str" cm="1">
        <f t="array" ref="AF589">_xlfn.XLOOKUP(Orders_C[[#This Row],[Store_ID]],Stores_c[[#All],[Store_ID]],Stores_c[[#All],[Manager_Name]])</f>
        <v>Maurice Garcia</v>
      </c>
      <c r="AG589" t="str" cm="1">
        <f t="array" ref="AG589">_xlfn.XLOOKUP(Orders_C[[#This Row],[Store_ID]],Stores_c[[#All],[Store_ID]],Stores_c[[#All],[Store_Type]])</f>
        <v>Mall</v>
      </c>
    </row>
    <row r="590" spans="1:33" x14ac:dyDescent="0.25">
      <c r="A590">
        <v>8568</v>
      </c>
      <c r="B590" s="1">
        <v>45887</v>
      </c>
      <c r="C590" s="2">
        <v>0.96068287037037037</v>
      </c>
      <c r="D590">
        <v>1607</v>
      </c>
      <c r="E590">
        <v>219</v>
      </c>
      <c r="F590">
        <v>490</v>
      </c>
      <c r="G590">
        <v>311</v>
      </c>
      <c r="H590">
        <v>1</v>
      </c>
      <c r="I590">
        <v>281</v>
      </c>
      <c r="J590">
        <v>0</v>
      </c>
      <c r="K590">
        <v>14.05</v>
      </c>
      <c r="L590">
        <v>295.05</v>
      </c>
      <c r="M590" t="s">
        <v>18</v>
      </c>
      <c r="N590" t="s">
        <v>23</v>
      </c>
      <c r="O590">
        <v>42</v>
      </c>
      <c r="P590">
        <v>3</v>
      </c>
      <c r="Q590" t="s">
        <v>2591</v>
      </c>
      <c r="R590">
        <v>507</v>
      </c>
      <c r="S590" s="3">
        <v>0</v>
      </c>
      <c r="T590" s="6">
        <v>126.45000000000002</v>
      </c>
      <c r="U590" t="s">
        <v>6342</v>
      </c>
      <c r="V590">
        <v>2025</v>
      </c>
      <c r="W590" t="s">
        <v>6331</v>
      </c>
      <c r="X590" t="str">
        <f>_xlfn.XLOOKUP(Orders_C[[#This Row],[Product_ID]],Products_C[Product_ID],Products_C[Product_Name])</f>
        <v>Pepsi</v>
      </c>
      <c r="Y590" t="str">
        <f>_xlfn.XLOOKUP(Orders_C[[#This Row],[Product_ID]],Products_C[Product_ID],Products_C[Category])</f>
        <v>Dessert</v>
      </c>
      <c r="Z590" t="str">
        <f>_xlfn.XLOOKUP(Orders_C[[#This Row],[Store_ID]],Stores_c[Store_ID],Stores_c[City])</f>
        <v>Lake David</v>
      </c>
      <c r="AA590" t="str">
        <f>_xlfn.XLOOKUP(Orders_C[[#This Row],[Customer_ID]],Customers_c[Customer_ID],Customers_c[Customer_Name])</f>
        <v>Phillip Cross</v>
      </c>
      <c r="AB590" s="6">
        <f>Orders_C[[#This Row],[Quantity]]*Orders_C[[#This Row],[Unit_Price]]*(1-Orders_C[[#This Row],[Discount %]])+Orders_C[[#This Row],[Tax]]</f>
        <v>295.05</v>
      </c>
      <c r="AC590" s="9">
        <f>(Orders_C[[#This Row],[Unit_Price]]*Orders_C[[#This Row],[Quantity]])-Orders_C[[#This Row],[Discount]]+Orders_C[[#This Row],[Tax]]</f>
        <v>295.05</v>
      </c>
      <c r="AD590" t="str">
        <f>IF(COUNTIF(Orders_C[[#All],[Customer_ID]],Orders_C[[#This Row],[Customer_ID]])&gt;1,"Repeat","New")</f>
        <v>Repeat</v>
      </c>
      <c r="AE590" t="str" cm="1">
        <f t="array" ref="AE590">_xlfn.XLOOKUP(Orders_C[[#This Row],[Store_ID]],Stores_c[[#All],[Store_ID]],Stores_c[[#All],[City]])</f>
        <v>Lake David</v>
      </c>
      <c r="AF590" t="str" cm="1">
        <f t="array" ref="AF590">_xlfn.XLOOKUP(Orders_C[[#This Row],[Store_ID]],Stores_c[[#All],[Store_ID]],Stores_c[[#All],[Manager_Name]])</f>
        <v>Joshua Hines</v>
      </c>
      <c r="AG590" t="str" cm="1">
        <f t="array" ref="AG590">_xlfn.XLOOKUP(Orders_C[[#This Row],[Store_ID]],Stores_c[[#All],[Store_ID]],Stores_c[[#All],[Store_Type]])</f>
        <v>Street</v>
      </c>
    </row>
    <row r="591" spans="1:33" x14ac:dyDescent="0.25">
      <c r="A591">
        <v>7414</v>
      </c>
      <c r="B591" s="1">
        <v>46002</v>
      </c>
      <c r="C591" s="2">
        <v>0.10232638888888888</v>
      </c>
      <c r="D591">
        <v>1105</v>
      </c>
      <c r="E591">
        <v>202</v>
      </c>
      <c r="F591">
        <v>543</v>
      </c>
      <c r="G591">
        <v>329</v>
      </c>
      <c r="H591">
        <v>2</v>
      </c>
      <c r="I591">
        <v>155</v>
      </c>
      <c r="J591">
        <v>5</v>
      </c>
      <c r="K591">
        <v>7.75</v>
      </c>
      <c r="L591">
        <v>312.75</v>
      </c>
      <c r="M591" t="s">
        <v>19</v>
      </c>
      <c r="N591" t="s">
        <v>21</v>
      </c>
      <c r="O591">
        <v>48</v>
      </c>
      <c r="P591">
        <v>4</v>
      </c>
      <c r="Q591" t="s">
        <v>1437</v>
      </c>
      <c r="R591">
        <v>504</v>
      </c>
      <c r="S591" s="3">
        <v>0.05</v>
      </c>
      <c r="T591" s="6">
        <v>126.75</v>
      </c>
      <c r="U591" t="s">
        <v>6328</v>
      </c>
      <c r="V591">
        <v>2025</v>
      </c>
      <c r="W591" t="s">
        <v>6331</v>
      </c>
      <c r="X591" t="str">
        <f>_xlfn.XLOOKUP(Orders_C[[#This Row],[Product_ID]],Products_C[Product_ID],Products_C[Product_Name])</f>
        <v>Rice Bowl</v>
      </c>
      <c r="Y591" t="str">
        <f>_xlfn.XLOOKUP(Orders_C[[#This Row],[Product_ID]],Products_C[Product_ID],Products_C[Category])</f>
        <v>Dessert</v>
      </c>
      <c r="Z591" t="str">
        <f>_xlfn.XLOOKUP(Orders_C[[#This Row],[Store_ID]],Stores_c[Store_ID],Stores_c[City])</f>
        <v>Rebekahside</v>
      </c>
      <c r="AA591" t="str">
        <f>_xlfn.XLOOKUP(Orders_C[[#This Row],[Customer_ID]],Customers_c[Customer_ID],Customers_c[Customer_Name])</f>
        <v>Natalie Anderson</v>
      </c>
      <c r="AB591" s="6">
        <f>Orders_C[[#This Row],[Quantity]]*Orders_C[[#This Row],[Unit_Price]]*(1-Orders_C[[#This Row],[Discount %]])+Orders_C[[#This Row],[Tax]]</f>
        <v>302.25</v>
      </c>
      <c r="AC591" s="9">
        <f>(Orders_C[[#This Row],[Unit_Price]]*Orders_C[[#This Row],[Quantity]])-Orders_C[[#This Row],[Discount]]+Orders_C[[#This Row],[Tax]]</f>
        <v>312.75</v>
      </c>
      <c r="AD591" t="str">
        <f>IF(COUNTIF(Orders_C[[#All],[Customer_ID]],Orders_C[[#This Row],[Customer_ID]])&gt;1,"Repeat","New")</f>
        <v>Repeat</v>
      </c>
      <c r="AE591" t="str" cm="1">
        <f t="array" ref="AE591">_xlfn.XLOOKUP(Orders_C[[#This Row],[Store_ID]],Stores_c[[#All],[Store_ID]],Stores_c[[#All],[City]])</f>
        <v>Rebekahside</v>
      </c>
      <c r="AF591" t="str" cm="1">
        <f t="array" ref="AF591">_xlfn.XLOOKUP(Orders_C[[#This Row],[Store_ID]],Stores_c[[#All],[Store_ID]],Stores_c[[#All],[Manager_Name]])</f>
        <v>Mark Ray</v>
      </c>
      <c r="AG591" t="str" cm="1">
        <f t="array" ref="AG591">_xlfn.XLOOKUP(Orders_C[[#This Row],[Store_ID]],Stores_c[[#All],[Store_ID]],Stores_c[[#All],[Store_Type]])</f>
        <v>Drive-Thru</v>
      </c>
    </row>
    <row r="592" spans="1:33" x14ac:dyDescent="0.25">
      <c r="A592">
        <v>7648</v>
      </c>
      <c r="B592" s="1">
        <v>45710</v>
      </c>
      <c r="C592" s="2">
        <v>0.20140046296296296</v>
      </c>
      <c r="D592">
        <v>1062</v>
      </c>
      <c r="E592">
        <v>216</v>
      </c>
      <c r="F592">
        <v>488</v>
      </c>
      <c r="G592">
        <v>333</v>
      </c>
      <c r="H592">
        <v>2</v>
      </c>
      <c r="I592">
        <v>155</v>
      </c>
      <c r="J592">
        <v>5</v>
      </c>
      <c r="K592">
        <v>7.75</v>
      </c>
      <c r="L592">
        <v>312.75</v>
      </c>
      <c r="M592" t="s">
        <v>18</v>
      </c>
      <c r="N592" t="s">
        <v>23</v>
      </c>
      <c r="O592">
        <v>11</v>
      </c>
      <c r="P592">
        <v>2</v>
      </c>
      <c r="Q592" t="s">
        <v>1671</v>
      </c>
      <c r="R592">
        <v>502</v>
      </c>
      <c r="S592" s="3">
        <v>0.05</v>
      </c>
      <c r="T592" s="6">
        <v>126.75</v>
      </c>
      <c r="U592" t="s">
        <v>6338</v>
      </c>
      <c r="V592">
        <v>2025</v>
      </c>
      <c r="W592" t="s">
        <v>6333</v>
      </c>
      <c r="X592" t="str">
        <f>_xlfn.XLOOKUP(Orders_C[[#This Row],[Product_ID]],Products_C[Product_ID],Products_C[Product_Name])</f>
        <v>Chicken Wings</v>
      </c>
      <c r="Y592" t="str">
        <f>_xlfn.XLOOKUP(Orders_C[[#This Row],[Product_ID]],Products_C[Product_ID],Products_C[Category])</f>
        <v>Burger</v>
      </c>
      <c r="Z592" t="str">
        <f>_xlfn.XLOOKUP(Orders_C[[#This Row],[Store_ID]],Stores_c[Store_ID],Stores_c[City])</f>
        <v>Garciaview</v>
      </c>
      <c r="AA592" t="str">
        <f>_xlfn.XLOOKUP(Orders_C[[#This Row],[Customer_ID]],Customers_c[Customer_ID],Customers_c[Customer_Name])</f>
        <v>Malik Reed</v>
      </c>
      <c r="AB592" s="6">
        <f>Orders_C[[#This Row],[Quantity]]*Orders_C[[#This Row],[Unit_Price]]*(1-Orders_C[[#This Row],[Discount %]])+Orders_C[[#This Row],[Tax]]</f>
        <v>302.25</v>
      </c>
      <c r="AC592" s="9">
        <f>(Orders_C[[#This Row],[Unit_Price]]*Orders_C[[#This Row],[Quantity]])-Orders_C[[#This Row],[Discount]]+Orders_C[[#This Row],[Tax]]</f>
        <v>312.75</v>
      </c>
      <c r="AD592" t="str">
        <f>IF(COUNTIF(Orders_C[[#All],[Customer_ID]],Orders_C[[#This Row],[Customer_ID]])&gt;1,"Repeat","New")</f>
        <v>Repeat</v>
      </c>
      <c r="AE592" t="str" cm="1">
        <f t="array" ref="AE592">_xlfn.XLOOKUP(Orders_C[[#This Row],[Store_ID]],Stores_c[[#All],[Store_ID]],Stores_c[[#All],[City]])</f>
        <v>Garciaview</v>
      </c>
      <c r="AF592" t="str" cm="1">
        <f t="array" ref="AF592">_xlfn.XLOOKUP(Orders_C[[#This Row],[Store_ID]],Stores_c[[#All],[Store_ID]],Stores_c[[#All],[Manager_Name]])</f>
        <v>Karina Washington</v>
      </c>
      <c r="AG592" t="str" cm="1">
        <f t="array" ref="AG592">_xlfn.XLOOKUP(Orders_C[[#This Row],[Store_ID]],Stores_c[[#All],[Store_ID]],Stores_c[[#All],[Store_Type]])</f>
        <v>Drive-Thru</v>
      </c>
    </row>
    <row r="593" spans="1:33" x14ac:dyDescent="0.25">
      <c r="A593">
        <v>8105</v>
      </c>
      <c r="B593" s="1">
        <v>45958</v>
      </c>
      <c r="C593" s="2">
        <v>0.72879629629629628</v>
      </c>
      <c r="D593">
        <v>1229</v>
      </c>
      <c r="E593">
        <v>218</v>
      </c>
      <c r="F593">
        <v>447</v>
      </c>
      <c r="G593">
        <v>335</v>
      </c>
      <c r="H593">
        <v>2</v>
      </c>
      <c r="I593">
        <v>155</v>
      </c>
      <c r="J593">
        <v>5</v>
      </c>
      <c r="K593">
        <v>7.75</v>
      </c>
      <c r="L593">
        <v>312.75</v>
      </c>
      <c r="M593" t="s">
        <v>19</v>
      </c>
      <c r="N593" t="s">
        <v>21</v>
      </c>
      <c r="O593">
        <v>50</v>
      </c>
      <c r="P593">
        <v>3</v>
      </c>
      <c r="Q593" t="s">
        <v>2128</v>
      </c>
      <c r="R593">
        <v>507</v>
      </c>
      <c r="S593" s="3">
        <v>0.05</v>
      </c>
      <c r="T593" s="6">
        <v>126.75</v>
      </c>
      <c r="U593" t="s">
        <v>6332</v>
      </c>
      <c r="V593">
        <v>2025</v>
      </c>
      <c r="W593" t="s">
        <v>6331</v>
      </c>
      <c r="X593" t="str">
        <f>_xlfn.XLOOKUP(Orders_C[[#This Row],[Product_ID]],Products_C[Product_ID],Products_C[Product_Name])</f>
        <v>Krushers</v>
      </c>
      <c r="Y593" t="str">
        <f>_xlfn.XLOOKUP(Orders_C[[#This Row],[Product_ID]],Products_C[Product_ID],Products_C[Category])</f>
        <v>Chicken</v>
      </c>
      <c r="Z593" t="str">
        <f>_xlfn.XLOOKUP(Orders_C[[#This Row],[Store_ID]],Stores_c[Store_ID],Stores_c[City])</f>
        <v>East Johnport</v>
      </c>
      <c r="AA593" t="str">
        <f>_xlfn.XLOOKUP(Orders_C[[#This Row],[Customer_ID]],Customers_c[Customer_ID],Customers_c[Customer_Name])</f>
        <v>Veronica Hamilton</v>
      </c>
      <c r="AB593" s="6">
        <f>Orders_C[[#This Row],[Quantity]]*Orders_C[[#This Row],[Unit_Price]]*(1-Orders_C[[#This Row],[Discount %]])+Orders_C[[#This Row],[Tax]]</f>
        <v>302.25</v>
      </c>
      <c r="AC593" s="9">
        <f>(Orders_C[[#This Row],[Unit_Price]]*Orders_C[[#This Row],[Quantity]])-Orders_C[[#This Row],[Discount]]+Orders_C[[#This Row],[Tax]]</f>
        <v>312.75</v>
      </c>
      <c r="AD593" t="str">
        <f>IF(COUNTIF(Orders_C[[#All],[Customer_ID]],Orders_C[[#This Row],[Customer_ID]])&gt;1,"Repeat","New")</f>
        <v>Repeat</v>
      </c>
      <c r="AE593" t="str" cm="1">
        <f t="array" ref="AE593">_xlfn.XLOOKUP(Orders_C[[#This Row],[Store_ID]],Stores_c[[#All],[Store_ID]],Stores_c[[#All],[City]])</f>
        <v>East Johnport</v>
      </c>
      <c r="AF593" t="str" cm="1">
        <f t="array" ref="AF593">_xlfn.XLOOKUP(Orders_C[[#This Row],[Store_ID]],Stores_c[[#All],[Store_ID]],Stores_c[[#All],[Manager_Name]])</f>
        <v>Mr. Matthew Murillo III</v>
      </c>
      <c r="AG593" t="str" cm="1">
        <f t="array" ref="AG593">_xlfn.XLOOKUP(Orders_C[[#This Row],[Store_ID]],Stores_c[[#All],[Store_ID]],Stores_c[[#All],[Store_Type]])</f>
        <v>Street</v>
      </c>
    </row>
    <row r="594" spans="1:33" x14ac:dyDescent="0.25">
      <c r="A594">
        <v>9162</v>
      </c>
      <c r="B594" s="1">
        <v>45849</v>
      </c>
      <c r="C594" s="2">
        <v>0.22013888888888888</v>
      </c>
      <c r="D594">
        <v>1236</v>
      </c>
      <c r="E594">
        <v>204</v>
      </c>
      <c r="F594">
        <v>411</v>
      </c>
      <c r="G594">
        <v>337</v>
      </c>
      <c r="H594">
        <v>1</v>
      </c>
      <c r="I594">
        <v>304</v>
      </c>
      <c r="J594">
        <v>10</v>
      </c>
      <c r="K594">
        <v>15.2</v>
      </c>
      <c r="L594">
        <v>309.2</v>
      </c>
      <c r="M594" t="s">
        <v>18</v>
      </c>
      <c r="N594" t="s">
        <v>21</v>
      </c>
      <c r="O594">
        <v>26</v>
      </c>
      <c r="P594">
        <v>3</v>
      </c>
      <c r="Q594" t="s">
        <v>3185</v>
      </c>
      <c r="R594">
        <v>506</v>
      </c>
      <c r="S594" s="3">
        <v>0.1</v>
      </c>
      <c r="T594" s="6">
        <v>126.79999999999998</v>
      </c>
      <c r="U594" t="s">
        <v>6341</v>
      </c>
      <c r="V594">
        <v>2025</v>
      </c>
      <c r="W594" t="s">
        <v>6329</v>
      </c>
      <c r="X594" t="str">
        <f>_xlfn.XLOOKUP(Orders_C[[#This Row],[Product_ID]],Products_C[Product_ID],Products_C[Product_Name])</f>
        <v>Chocolate Lava Cake</v>
      </c>
      <c r="Y594" t="str">
        <f>_xlfn.XLOOKUP(Orders_C[[#This Row],[Product_ID]],Products_C[Product_ID],Products_C[Category])</f>
        <v>Chicken</v>
      </c>
      <c r="Z594" t="str">
        <f>_xlfn.XLOOKUP(Orders_C[[#This Row],[Store_ID]],Stores_c[Store_ID],Stores_c[City])</f>
        <v>New Robertfurt</v>
      </c>
      <c r="AA594" t="str">
        <f>_xlfn.XLOOKUP(Orders_C[[#This Row],[Customer_ID]],Customers_c[Customer_ID],Customers_c[Customer_Name])</f>
        <v>Alexander Brown</v>
      </c>
      <c r="AB594" s="6">
        <f>Orders_C[[#This Row],[Quantity]]*Orders_C[[#This Row],[Unit_Price]]*(1-Orders_C[[#This Row],[Discount %]])+Orders_C[[#This Row],[Tax]]</f>
        <v>288.8</v>
      </c>
      <c r="AC594" s="9">
        <f>(Orders_C[[#This Row],[Unit_Price]]*Orders_C[[#This Row],[Quantity]])-Orders_C[[#This Row],[Discount]]+Orders_C[[#This Row],[Tax]]</f>
        <v>309.2</v>
      </c>
      <c r="AD594" t="str">
        <f>IF(COUNTIF(Orders_C[[#All],[Customer_ID]],Orders_C[[#This Row],[Customer_ID]])&gt;1,"Repeat","New")</f>
        <v>Repeat</v>
      </c>
      <c r="AE594" t="str" cm="1">
        <f t="array" ref="AE594">_xlfn.XLOOKUP(Orders_C[[#This Row],[Store_ID]],Stores_c[[#All],[Store_ID]],Stores_c[[#All],[City]])</f>
        <v>New Robertfurt</v>
      </c>
      <c r="AF594" t="str" cm="1">
        <f t="array" ref="AF594">_xlfn.XLOOKUP(Orders_C[[#This Row],[Store_ID]],Stores_c[[#All],[Store_ID]],Stores_c[[#All],[Manager_Name]])</f>
        <v>Tiffany Gomez</v>
      </c>
      <c r="AG594" t="str" cm="1">
        <f t="array" ref="AG594">_xlfn.XLOOKUP(Orders_C[[#This Row],[Store_ID]],Stores_c[[#All],[Store_ID]],Stores_c[[#All],[Store_Type]])</f>
        <v>Street</v>
      </c>
    </row>
    <row r="595" spans="1:33" x14ac:dyDescent="0.25">
      <c r="A595">
        <v>9220</v>
      </c>
      <c r="B595" s="1">
        <v>45987</v>
      </c>
      <c r="C595" s="2">
        <v>0.33783564814814815</v>
      </c>
      <c r="D595">
        <v>1461</v>
      </c>
      <c r="E595">
        <v>205</v>
      </c>
      <c r="F595">
        <v>458</v>
      </c>
      <c r="G595">
        <v>314</v>
      </c>
      <c r="H595">
        <v>1</v>
      </c>
      <c r="I595">
        <v>304</v>
      </c>
      <c r="J595">
        <v>10</v>
      </c>
      <c r="K595">
        <v>15.2</v>
      </c>
      <c r="L595">
        <v>309.2</v>
      </c>
      <c r="M595" t="s">
        <v>20</v>
      </c>
      <c r="N595" t="s">
        <v>22</v>
      </c>
      <c r="O595">
        <v>38</v>
      </c>
      <c r="P595">
        <v>1</v>
      </c>
      <c r="Q595" t="s">
        <v>3243</v>
      </c>
      <c r="R595">
        <v>507</v>
      </c>
      <c r="S595" s="3">
        <v>0.1</v>
      </c>
      <c r="T595" s="6">
        <v>126.79999999999998</v>
      </c>
      <c r="U595" t="s">
        <v>6336</v>
      </c>
      <c r="V595">
        <v>2025</v>
      </c>
      <c r="W595" t="s">
        <v>6329</v>
      </c>
      <c r="X595" t="str">
        <f>_xlfn.XLOOKUP(Orders_C[[#This Row],[Product_ID]],Products_C[Product_ID],Products_C[Product_Name])</f>
        <v>Wrap</v>
      </c>
      <c r="Y595" t="str">
        <f>_xlfn.XLOOKUP(Orders_C[[#This Row],[Product_ID]],Products_C[Product_ID],Products_C[Category])</f>
        <v>Burger</v>
      </c>
      <c r="Z595" t="str">
        <f>_xlfn.XLOOKUP(Orders_C[[#This Row],[Store_ID]],Stores_c[Store_ID],Stores_c[City])</f>
        <v>Port Jacob</v>
      </c>
      <c r="AA595" t="str">
        <f>_xlfn.XLOOKUP(Orders_C[[#This Row],[Customer_ID]],Customers_c[Customer_ID],Customers_c[Customer_Name])</f>
        <v>Kim Thomas DVM</v>
      </c>
      <c r="AB595" s="6">
        <f>Orders_C[[#This Row],[Quantity]]*Orders_C[[#This Row],[Unit_Price]]*(1-Orders_C[[#This Row],[Discount %]])+Orders_C[[#This Row],[Tax]]</f>
        <v>288.8</v>
      </c>
      <c r="AC595" s="9">
        <f>(Orders_C[[#This Row],[Unit_Price]]*Orders_C[[#This Row],[Quantity]])-Orders_C[[#This Row],[Discount]]+Orders_C[[#This Row],[Tax]]</f>
        <v>309.2</v>
      </c>
      <c r="AD595" t="str">
        <f>IF(COUNTIF(Orders_C[[#All],[Customer_ID]],Orders_C[[#This Row],[Customer_ID]])&gt;1,"Repeat","New")</f>
        <v>Repeat</v>
      </c>
      <c r="AE595" t="str" cm="1">
        <f t="array" ref="AE595">_xlfn.XLOOKUP(Orders_C[[#This Row],[Store_ID]],Stores_c[[#All],[Store_ID]],Stores_c[[#All],[City]])</f>
        <v>Port Jacob</v>
      </c>
      <c r="AF595" t="str" cm="1">
        <f t="array" ref="AF595">_xlfn.XLOOKUP(Orders_C[[#This Row],[Store_ID]],Stores_c[[#All],[Store_ID]],Stores_c[[#All],[Manager_Name]])</f>
        <v>David Harris</v>
      </c>
      <c r="AG595" t="str" cm="1">
        <f t="array" ref="AG595">_xlfn.XLOOKUP(Orders_C[[#This Row],[Store_ID]],Stores_c[[#All],[Store_ID]],Stores_c[[#All],[Store_Type]])</f>
        <v>Mall</v>
      </c>
    </row>
    <row r="596" spans="1:33" x14ac:dyDescent="0.25">
      <c r="A596">
        <v>9121</v>
      </c>
      <c r="B596" s="1">
        <v>45729</v>
      </c>
      <c r="C596" s="2">
        <v>0.45042824074074073</v>
      </c>
      <c r="D596">
        <v>1059</v>
      </c>
      <c r="E596">
        <v>206</v>
      </c>
      <c r="F596">
        <v>468</v>
      </c>
      <c r="G596">
        <v>302</v>
      </c>
      <c r="H596">
        <v>1</v>
      </c>
      <c r="I596">
        <v>293</v>
      </c>
      <c r="J596">
        <v>5</v>
      </c>
      <c r="K596">
        <v>14.65</v>
      </c>
      <c r="L596">
        <v>302.64999999999998</v>
      </c>
      <c r="M596" t="s">
        <v>19</v>
      </c>
      <c r="N596" t="s">
        <v>21</v>
      </c>
      <c r="O596">
        <v>15</v>
      </c>
      <c r="P596">
        <v>5</v>
      </c>
      <c r="Q596" t="s">
        <v>3144</v>
      </c>
      <c r="R596">
        <v>507</v>
      </c>
      <c r="S596" s="3">
        <v>0.05</v>
      </c>
      <c r="T596" s="6">
        <v>126.85</v>
      </c>
      <c r="U596" t="s">
        <v>6334</v>
      </c>
      <c r="V596">
        <v>2025</v>
      </c>
      <c r="W596" t="s">
        <v>6333</v>
      </c>
      <c r="X596" t="str">
        <f>_xlfn.XLOOKUP(Orders_C[[#This Row],[Product_ID]],Products_C[Product_ID],Products_C[Product_Name])</f>
        <v>Chicken Wings</v>
      </c>
      <c r="Y596" t="str">
        <f>_xlfn.XLOOKUP(Orders_C[[#This Row],[Product_ID]],Products_C[Product_ID],Products_C[Category])</f>
        <v>Chicken</v>
      </c>
      <c r="Z596" t="str">
        <f>_xlfn.XLOOKUP(Orders_C[[#This Row],[Store_ID]],Stores_c[Store_ID],Stores_c[City])</f>
        <v>West Matthew</v>
      </c>
      <c r="AA596" t="str">
        <f>_xlfn.XLOOKUP(Orders_C[[#This Row],[Customer_ID]],Customers_c[Customer_ID],Customers_c[Customer_Name])</f>
        <v>Misty Robertson</v>
      </c>
      <c r="AB596" s="6">
        <f>Orders_C[[#This Row],[Quantity]]*Orders_C[[#This Row],[Unit_Price]]*(1-Orders_C[[#This Row],[Discount %]])+Orders_C[[#This Row],[Tax]]</f>
        <v>292.99999999999994</v>
      </c>
      <c r="AC596" s="9">
        <f>(Orders_C[[#This Row],[Unit_Price]]*Orders_C[[#This Row],[Quantity]])-Orders_C[[#This Row],[Discount]]+Orders_C[[#This Row],[Tax]]</f>
        <v>302.64999999999998</v>
      </c>
      <c r="AD596" t="str">
        <f>IF(COUNTIF(Orders_C[[#All],[Customer_ID]],Orders_C[[#This Row],[Customer_ID]])&gt;1,"Repeat","New")</f>
        <v>Repeat</v>
      </c>
      <c r="AE596" t="str" cm="1">
        <f t="array" ref="AE596">_xlfn.XLOOKUP(Orders_C[[#This Row],[Store_ID]],Stores_c[[#All],[Store_ID]],Stores_c[[#All],[City]])</f>
        <v>West Matthew</v>
      </c>
      <c r="AF596" t="str" cm="1">
        <f t="array" ref="AF596">_xlfn.XLOOKUP(Orders_C[[#This Row],[Store_ID]],Stores_c[[#All],[Store_ID]],Stores_c[[#All],[Manager_Name]])</f>
        <v>Miguel Kidd</v>
      </c>
      <c r="AG596" t="str" cm="1">
        <f t="array" ref="AG596">_xlfn.XLOOKUP(Orders_C[[#This Row],[Store_ID]],Stores_c[[#All],[Store_ID]],Stores_c[[#All],[Store_Type]])</f>
        <v>Drive-Thru</v>
      </c>
    </row>
    <row r="597" spans="1:33" x14ac:dyDescent="0.25">
      <c r="A597">
        <v>7514</v>
      </c>
      <c r="B597" s="1">
        <v>45889</v>
      </c>
      <c r="C597" s="2">
        <v>0.56303240740740745</v>
      </c>
      <c r="D597">
        <v>1473</v>
      </c>
      <c r="E597">
        <v>202</v>
      </c>
      <c r="F597">
        <v>525</v>
      </c>
      <c r="G597">
        <v>310</v>
      </c>
      <c r="H597">
        <v>2</v>
      </c>
      <c r="I597">
        <v>161</v>
      </c>
      <c r="J597">
        <v>10</v>
      </c>
      <c r="K597">
        <v>8.0500000000000007</v>
      </c>
      <c r="L597">
        <v>320.05</v>
      </c>
      <c r="M597" t="s">
        <v>20</v>
      </c>
      <c r="N597" t="s">
        <v>22</v>
      </c>
      <c r="O597">
        <v>30</v>
      </c>
      <c r="P597">
        <v>5</v>
      </c>
      <c r="Q597" t="s">
        <v>1537</v>
      </c>
      <c r="R597">
        <v>503</v>
      </c>
      <c r="S597" s="3">
        <v>0.1</v>
      </c>
      <c r="T597" s="6">
        <v>126.85000000000002</v>
      </c>
      <c r="U597" t="s">
        <v>6342</v>
      </c>
      <c r="V597">
        <v>2025</v>
      </c>
      <c r="W597" t="s">
        <v>6329</v>
      </c>
      <c r="X597" t="str">
        <f>_xlfn.XLOOKUP(Orders_C[[#This Row],[Product_ID]],Products_C[Product_ID],Products_C[Product_Name])</f>
        <v>Chicken Bucket</v>
      </c>
      <c r="Y597" t="str">
        <f>_xlfn.XLOOKUP(Orders_C[[#This Row],[Product_ID]],Products_C[Product_ID],Products_C[Category])</f>
        <v>Chicken</v>
      </c>
      <c r="Z597" t="str">
        <f>_xlfn.XLOOKUP(Orders_C[[#This Row],[Store_ID]],Stores_c[Store_ID],Stores_c[City])</f>
        <v>Rebekahside</v>
      </c>
      <c r="AA597" t="str">
        <f>_xlfn.XLOOKUP(Orders_C[[#This Row],[Customer_ID]],Customers_c[Customer_ID],Customers_c[Customer_Name])</f>
        <v>Morgan Gonzales</v>
      </c>
      <c r="AB597" s="6">
        <f>Orders_C[[#This Row],[Quantity]]*Orders_C[[#This Row],[Unit_Price]]*(1-Orders_C[[#This Row],[Discount %]])+Orders_C[[#This Row],[Tax]]</f>
        <v>297.85000000000002</v>
      </c>
      <c r="AC597" s="9">
        <f>(Orders_C[[#This Row],[Unit_Price]]*Orders_C[[#This Row],[Quantity]])-Orders_C[[#This Row],[Discount]]+Orders_C[[#This Row],[Tax]]</f>
        <v>320.05</v>
      </c>
      <c r="AD597" t="str">
        <f>IF(COUNTIF(Orders_C[[#All],[Customer_ID]],Orders_C[[#This Row],[Customer_ID]])&gt;1,"Repeat","New")</f>
        <v>Repeat</v>
      </c>
      <c r="AE597" t="str" cm="1">
        <f t="array" ref="AE597">_xlfn.XLOOKUP(Orders_C[[#This Row],[Store_ID]],Stores_c[[#All],[Store_ID]],Stores_c[[#All],[City]])</f>
        <v>Rebekahside</v>
      </c>
      <c r="AF597" t="str" cm="1">
        <f t="array" ref="AF597">_xlfn.XLOOKUP(Orders_C[[#This Row],[Store_ID]],Stores_c[[#All],[Store_ID]],Stores_c[[#All],[Manager_Name]])</f>
        <v>Mark Ray</v>
      </c>
      <c r="AG597" t="str" cm="1">
        <f t="array" ref="AG597">_xlfn.XLOOKUP(Orders_C[[#This Row],[Store_ID]],Stores_c[[#All],[Store_ID]],Stores_c[[#All],[Store_Type]])</f>
        <v>Drive-Thru</v>
      </c>
    </row>
    <row r="598" spans="1:33" x14ac:dyDescent="0.25">
      <c r="A598">
        <v>10974</v>
      </c>
      <c r="B598" s="1">
        <v>45867</v>
      </c>
      <c r="C598" s="2">
        <v>0.72840277777777773</v>
      </c>
      <c r="D598">
        <v>1154</v>
      </c>
      <c r="E598">
        <v>223</v>
      </c>
      <c r="F598">
        <v>486</v>
      </c>
      <c r="G598">
        <v>320</v>
      </c>
      <c r="H598">
        <v>1</v>
      </c>
      <c r="I598">
        <v>282</v>
      </c>
      <c r="J598">
        <v>0</v>
      </c>
      <c r="K598">
        <v>14.1</v>
      </c>
      <c r="L598">
        <v>296.10000000000002</v>
      </c>
      <c r="M598" t="s">
        <v>18</v>
      </c>
      <c r="N598" t="s">
        <v>23</v>
      </c>
      <c r="O598">
        <v>26</v>
      </c>
      <c r="P598">
        <v>3</v>
      </c>
      <c r="Q598" t="s">
        <v>4997</v>
      </c>
      <c r="R598">
        <v>501</v>
      </c>
      <c r="S598" s="3">
        <v>0</v>
      </c>
      <c r="T598" s="6">
        <v>126.90000000000003</v>
      </c>
      <c r="U598" t="s">
        <v>6341</v>
      </c>
      <c r="V598">
        <v>2025</v>
      </c>
      <c r="W598" t="s">
        <v>6329</v>
      </c>
      <c r="X598" t="str">
        <f>_xlfn.XLOOKUP(Orders_C[[#This Row],[Product_ID]],Products_C[Product_ID],Products_C[Product_Name])</f>
        <v>Rice Bowl</v>
      </c>
      <c r="Y598" t="str">
        <f>_xlfn.XLOOKUP(Orders_C[[#This Row],[Product_ID]],Products_C[Product_ID],Products_C[Category])</f>
        <v>Beverage</v>
      </c>
      <c r="Z598" t="str">
        <f>_xlfn.XLOOKUP(Orders_C[[#This Row],[Store_ID]],Stores_c[Store_ID],Stores_c[City])</f>
        <v>Chambershaven</v>
      </c>
      <c r="AA598" t="str">
        <f>_xlfn.XLOOKUP(Orders_C[[#This Row],[Customer_ID]],Customers_c[Customer_ID],Customers_c[Customer_Name])</f>
        <v>Jenny James</v>
      </c>
      <c r="AB598" s="6">
        <f>Orders_C[[#This Row],[Quantity]]*Orders_C[[#This Row],[Unit_Price]]*(1-Orders_C[[#This Row],[Discount %]])+Orders_C[[#This Row],[Tax]]</f>
        <v>296.10000000000002</v>
      </c>
      <c r="AC598" s="9">
        <f>(Orders_C[[#This Row],[Unit_Price]]*Orders_C[[#This Row],[Quantity]])-Orders_C[[#This Row],[Discount]]+Orders_C[[#This Row],[Tax]]</f>
        <v>296.10000000000002</v>
      </c>
      <c r="AD598" t="str">
        <f>IF(COUNTIF(Orders_C[[#All],[Customer_ID]],Orders_C[[#This Row],[Customer_ID]])&gt;1,"Repeat","New")</f>
        <v>Repeat</v>
      </c>
      <c r="AE598" t="str" cm="1">
        <f t="array" ref="AE598">_xlfn.XLOOKUP(Orders_C[[#This Row],[Store_ID]],Stores_c[[#All],[Store_ID]],Stores_c[[#All],[City]])</f>
        <v>Chambershaven</v>
      </c>
      <c r="AF598" t="str" cm="1">
        <f t="array" ref="AF598">_xlfn.XLOOKUP(Orders_C[[#This Row],[Store_ID]],Stores_c[[#All],[Store_ID]],Stores_c[[#All],[Manager_Name]])</f>
        <v>Virginia Webster</v>
      </c>
      <c r="AG598" t="str" cm="1">
        <f t="array" ref="AG598">_xlfn.XLOOKUP(Orders_C[[#This Row],[Store_ID]],Stores_c[[#All],[Store_ID]],Stores_c[[#All],[Store_Type]])</f>
        <v>Street</v>
      </c>
    </row>
    <row r="599" spans="1:33" x14ac:dyDescent="0.25">
      <c r="A599">
        <v>6284</v>
      </c>
      <c r="B599" s="1">
        <v>46041</v>
      </c>
      <c r="C599" s="2">
        <v>0.84141203703703704</v>
      </c>
      <c r="D599">
        <v>1332</v>
      </c>
      <c r="E599">
        <v>217</v>
      </c>
      <c r="F599">
        <v>495</v>
      </c>
      <c r="G599">
        <v>309</v>
      </c>
      <c r="H599">
        <v>2</v>
      </c>
      <c r="I599">
        <v>167</v>
      </c>
      <c r="J599">
        <v>15</v>
      </c>
      <c r="K599">
        <v>8.35</v>
      </c>
      <c r="L599">
        <v>327.35000000000002</v>
      </c>
      <c r="M599" t="s">
        <v>18</v>
      </c>
      <c r="N599" t="s">
        <v>22</v>
      </c>
      <c r="O599">
        <v>39</v>
      </c>
      <c r="P599">
        <v>5</v>
      </c>
      <c r="Q599" t="s">
        <v>307</v>
      </c>
      <c r="R599">
        <v>508</v>
      </c>
      <c r="S599" s="3">
        <v>0.15</v>
      </c>
      <c r="T599" s="6">
        <v>126.95000000000002</v>
      </c>
      <c r="U599" t="s">
        <v>6330</v>
      </c>
      <c r="V599">
        <v>2026</v>
      </c>
      <c r="W599" t="s">
        <v>6329</v>
      </c>
      <c r="X599" t="str">
        <f>_xlfn.XLOOKUP(Orders_C[[#This Row],[Product_ID]],Products_C[Product_ID],Products_C[Product_Name])</f>
        <v>Chicken Bucket</v>
      </c>
      <c r="Y599" t="str">
        <f>_xlfn.XLOOKUP(Orders_C[[#This Row],[Product_ID]],Products_C[Product_ID],Products_C[Category])</f>
        <v>Dessert</v>
      </c>
      <c r="Z599" t="str">
        <f>_xlfn.XLOOKUP(Orders_C[[#This Row],[Store_ID]],Stores_c[Store_ID],Stores_c[City])</f>
        <v>West Rebecca</v>
      </c>
      <c r="AA599" t="str">
        <f>_xlfn.XLOOKUP(Orders_C[[#This Row],[Customer_ID]],Customers_c[Customer_ID],Customers_c[Customer_Name])</f>
        <v>Maxwell Hayes</v>
      </c>
      <c r="AB599" s="6">
        <f>Orders_C[[#This Row],[Quantity]]*Orders_C[[#This Row],[Unit_Price]]*(1-Orders_C[[#This Row],[Discount %]])+Orders_C[[#This Row],[Tax]]</f>
        <v>292.25</v>
      </c>
      <c r="AC599" s="9">
        <f>(Orders_C[[#This Row],[Unit_Price]]*Orders_C[[#This Row],[Quantity]])-Orders_C[[#This Row],[Discount]]+Orders_C[[#This Row],[Tax]]</f>
        <v>327.35000000000002</v>
      </c>
      <c r="AD599" t="str">
        <f>IF(COUNTIF(Orders_C[[#All],[Customer_ID]],Orders_C[[#This Row],[Customer_ID]])&gt;1,"Repeat","New")</f>
        <v>Repeat</v>
      </c>
      <c r="AE599" t="str" cm="1">
        <f t="array" ref="AE599">_xlfn.XLOOKUP(Orders_C[[#This Row],[Store_ID]],Stores_c[[#All],[Store_ID]],Stores_c[[#All],[City]])</f>
        <v>West Rebecca</v>
      </c>
      <c r="AF599" t="str" cm="1">
        <f t="array" ref="AF599">_xlfn.XLOOKUP(Orders_C[[#This Row],[Store_ID]],Stores_c[[#All],[Store_ID]],Stores_c[[#All],[Manager_Name]])</f>
        <v>Albert Smith</v>
      </c>
      <c r="AG599" t="str" cm="1">
        <f t="array" ref="AG599">_xlfn.XLOOKUP(Orders_C[[#This Row],[Store_ID]],Stores_c[[#All],[Store_ID]],Stores_c[[#All],[Store_Type]])</f>
        <v>Mall</v>
      </c>
    </row>
    <row r="600" spans="1:33" x14ac:dyDescent="0.25">
      <c r="A600">
        <v>9010</v>
      </c>
      <c r="B600" s="1">
        <v>46021</v>
      </c>
      <c r="C600" s="2">
        <v>0.43940972222222224</v>
      </c>
      <c r="D600">
        <v>1253</v>
      </c>
      <c r="E600">
        <v>214</v>
      </c>
      <c r="F600">
        <v>487</v>
      </c>
      <c r="G600">
        <v>333</v>
      </c>
      <c r="H600">
        <v>2</v>
      </c>
      <c r="I600">
        <v>167</v>
      </c>
      <c r="J600">
        <v>15</v>
      </c>
      <c r="K600">
        <v>8.35</v>
      </c>
      <c r="L600">
        <v>327.35000000000002</v>
      </c>
      <c r="M600" t="s">
        <v>20</v>
      </c>
      <c r="N600" t="s">
        <v>21</v>
      </c>
      <c r="O600">
        <v>46</v>
      </c>
      <c r="P600">
        <v>4</v>
      </c>
      <c r="Q600" t="s">
        <v>3033</v>
      </c>
      <c r="R600">
        <v>503</v>
      </c>
      <c r="S600" s="3">
        <v>0.15</v>
      </c>
      <c r="T600" s="6">
        <v>126.95000000000002</v>
      </c>
      <c r="U600" t="s">
        <v>6328</v>
      </c>
      <c r="V600">
        <v>2025</v>
      </c>
      <c r="W600" t="s">
        <v>6331</v>
      </c>
      <c r="X600" t="str">
        <f>_xlfn.XLOOKUP(Orders_C[[#This Row],[Product_ID]],Products_C[Product_ID],Products_C[Product_Name])</f>
        <v>Chicken Wings</v>
      </c>
      <c r="Y600" t="str">
        <f>_xlfn.XLOOKUP(Orders_C[[#This Row],[Product_ID]],Products_C[Product_ID],Products_C[Category])</f>
        <v>Burger</v>
      </c>
      <c r="Z600" t="str">
        <f>_xlfn.XLOOKUP(Orders_C[[#This Row],[Store_ID]],Stores_c[Store_ID],Stores_c[City])</f>
        <v>New Robert</v>
      </c>
      <c r="AA600" t="str">
        <f>_xlfn.XLOOKUP(Orders_C[[#This Row],[Customer_ID]],Customers_c[Customer_ID],Customers_c[Customer_Name])</f>
        <v>Jessica Robertson</v>
      </c>
      <c r="AB600" s="6">
        <f>Orders_C[[#This Row],[Quantity]]*Orders_C[[#This Row],[Unit_Price]]*(1-Orders_C[[#This Row],[Discount %]])+Orders_C[[#This Row],[Tax]]</f>
        <v>292.25</v>
      </c>
      <c r="AC600" s="9">
        <f>(Orders_C[[#This Row],[Unit_Price]]*Orders_C[[#This Row],[Quantity]])-Orders_C[[#This Row],[Discount]]+Orders_C[[#This Row],[Tax]]</f>
        <v>327.35000000000002</v>
      </c>
      <c r="AD600" t="str">
        <f>IF(COUNTIF(Orders_C[[#All],[Customer_ID]],Orders_C[[#This Row],[Customer_ID]])&gt;1,"Repeat","New")</f>
        <v>Repeat</v>
      </c>
      <c r="AE600" t="str" cm="1">
        <f t="array" ref="AE600">_xlfn.XLOOKUP(Orders_C[[#This Row],[Store_ID]],Stores_c[[#All],[Store_ID]],Stores_c[[#All],[City]])</f>
        <v>New Robert</v>
      </c>
      <c r="AF600" t="str" cm="1">
        <f t="array" ref="AF600">_xlfn.XLOOKUP(Orders_C[[#This Row],[Store_ID]],Stores_c[[#All],[Store_ID]],Stores_c[[#All],[Manager_Name]])</f>
        <v>Krista Webb</v>
      </c>
      <c r="AG600" t="str" cm="1">
        <f t="array" ref="AG600">_xlfn.XLOOKUP(Orders_C[[#This Row],[Store_ID]],Stores_c[[#All],[Store_ID]],Stores_c[[#All],[Store_Type]])</f>
        <v>Drive-Thru</v>
      </c>
    </row>
    <row r="601" spans="1:33" x14ac:dyDescent="0.25">
      <c r="A601">
        <v>10011</v>
      </c>
      <c r="B601" s="1">
        <v>45956</v>
      </c>
      <c r="C601" s="2">
        <v>0.12486111111111112</v>
      </c>
      <c r="D601">
        <v>1629</v>
      </c>
      <c r="E601">
        <v>218</v>
      </c>
      <c r="F601">
        <v>422</v>
      </c>
      <c r="G601">
        <v>340</v>
      </c>
      <c r="H601">
        <v>1</v>
      </c>
      <c r="I601">
        <v>316</v>
      </c>
      <c r="J601">
        <v>15</v>
      </c>
      <c r="K601">
        <v>15.8</v>
      </c>
      <c r="L601">
        <v>316.8</v>
      </c>
      <c r="M601" t="s">
        <v>19</v>
      </c>
      <c r="N601" t="s">
        <v>23</v>
      </c>
      <c r="O601">
        <v>13</v>
      </c>
      <c r="P601">
        <v>5</v>
      </c>
      <c r="Q601" t="s">
        <v>4034</v>
      </c>
      <c r="R601">
        <v>507</v>
      </c>
      <c r="S601" s="3">
        <v>0.15</v>
      </c>
      <c r="T601" s="6">
        <v>127.20000000000002</v>
      </c>
      <c r="U601" t="s">
        <v>6332</v>
      </c>
      <c r="V601">
        <v>2025</v>
      </c>
      <c r="W601" t="s">
        <v>6333</v>
      </c>
      <c r="X601" t="str">
        <f>_xlfn.XLOOKUP(Orders_C[[#This Row],[Product_ID]],Products_C[Product_ID],Products_C[Product_Name])</f>
        <v>Chocolate Lava Cake</v>
      </c>
      <c r="Y601" t="str">
        <f>_xlfn.XLOOKUP(Orders_C[[#This Row],[Product_ID]],Products_C[Product_ID],Products_C[Category])</f>
        <v>Chicken</v>
      </c>
      <c r="Z601" t="str">
        <f>_xlfn.XLOOKUP(Orders_C[[#This Row],[Store_ID]],Stores_c[Store_ID],Stores_c[City])</f>
        <v>East Johnport</v>
      </c>
      <c r="AA601" t="str">
        <f>_xlfn.XLOOKUP(Orders_C[[#This Row],[Customer_ID]],Customers_c[Customer_ID],Customers_c[Customer_Name])</f>
        <v>Bradley Jordan</v>
      </c>
      <c r="AB601" s="6">
        <f>Orders_C[[#This Row],[Quantity]]*Orders_C[[#This Row],[Unit_Price]]*(1-Orders_C[[#This Row],[Discount %]])+Orders_C[[#This Row],[Tax]]</f>
        <v>284.39999999999998</v>
      </c>
      <c r="AC601" s="9">
        <f>(Orders_C[[#This Row],[Unit_Price]]*Orders_C[[#This Row],[Quantity]])-Orders_C[[#This Row],[Discount]]+Orders_C[[#This Row],[Tax]]</f>
        <v>316.8</v>
      </c>
      <c r="AD601" t="str">
        <f>IF(COUNTIF(Orders_C[[#All],[Customer_ID]],Orders_C[[#This Row],[Customer_ID]])&gt;1,"Repeat","New")</f>
        <v>Repeat</v>
      </c>
      <c r="AE601" t="str" cm="1">
        <f t="array" ref="AE601">_xlfn.XLOOKUP(Orders_C[[#This Row],[Store_ID]],Stores_c[[#All],[Store_ID]],Stores_c[[#All],[City]])</f>
        <v>East Johnport</v>
      </c>
      <c r="AF601" t="str" cm="1">
        <f t="array" ref="AF601">_xlfn.XLOOKUP(Orders_C[[#This Row],[Store_ID]],Stores_c[[#All],[Store_ID]],Stores_c[[#All],[Manager_Name]])</f>
        <v>Mr. Matthew Murillo III</v>
      </c>
      <c r="AG601" t="str" cm="1">
        <f t="array" ref="AG601">_xlfn.XLOOKUP(Orders_C[[#This Row],[Store_ID]],Stores_c[[#All],[Store_ID]],Stores_c[[#All],[Store_Type]])</f>
        <v>Street</v>
      </c>
    </row>
    <row r="602" spans="1:33" x14ac:dyDescent="0.25">
      <c r="A602">
        <v>7977</v>
      </c>
      <c r="B602" s="1">
        <v>45849</v>
      </c>
      <c r="C602" s="2">
        <v>0.19199074074074074</v>
      </c>
      <c r="D602">
        <v>1677</v>
      </c>
      <c r="E602">
        <v>201</v>
      </c>
      <c r="F602">
        <v>526</v>
      </c>
      <c r="G602">
        <v>328</v>
      </c>
      <c r="H602">
        <v>2</v>
      </c>
      <c r="I602">
        <v>150</v>
      </c>
      <c r="J602">
        <v>0</v>
      </c>
      <c r="K602">
        <v>7.5</v>
      </c>
      <c r="L602">
        <v>307.5</v>
      </c>
      <c r="M602" t="s">
        <v>20</v>
      </c>
      <c r="N602" t="s">
        <v>23</v>
      </c>
      <c r="O602">
        <v>47</v>
      </c>
      <c r="P602">
        <v>3</v>
      </c>
      <c r="Q602" t="s">
        <v>2000</v>
      </c>
      <c r="R602">
        <v>507</v>
      </c>
      <c r="S602" s="3">
        <v>0</v>
      </c>
      <c r="T602" s="6">
        <v>127.5</v>
      </c>
      <c r="U602" t="s">
        <v>6341</v>
      </c>
      <c r="V602">
        <v>2025</v>
      </c>
      <c r="W602" t="s">
        <v>6331</v>
      </c>
      <c r="X602" t="str">
        <f>_xlfn.XLOOKUP(Orders_C[[#This Row],[Product_ID]],Products_C[Product_ID],Products_C[Product_Name])</f>
        <v>Rice Bowl</v>
      </c>
      <c r="Y602" t="str">
        <f>_xlfn.XLOOKUP(Orders_C[[#This Row],[Product_ID]],Products_C[Product_ID],Products_C[Category])</f>
        <v>Burger</v>
      </c>
      <c r="Z602" t="str">
        <f>_xlfn.XLOOKUP(Orders_C[[#This Row],[Store_ID]],Stores_c[Store_ID],Stores_c[City])</f>
        <v>Lake Nicholasburgh</v>
      </c>
      <c r="AA602" t="str">
        <f>_xlfn.XLOOKUP(Orders_C[[#This Row],[Customer_ID]],Customers_c[Customer_ID],Customers_c[Customer_Name])</f>
        <v>Travis Williams</v>
      </c>
      <c r="AB602" s="6">
        <f>Orders_C[[#This Row],[Quantity]]*Orders_C[[#This Row],[Unit_Price]]*(1-Orders_C[[#This Row],[Discount %]])+Orders_C[[#This Row],[Tax]]</f>
        <v>307.5</v>
      </c>
      <c r="AC602" s="9">
        <f>(Orders_C[[#This Row],[Unit_Price]]*Orders_C[[#This Row],[Quantity]])-Orders_C[[#This Row],[Discount]]+Orders_C[[#This Row],[Tax]]</f>
        <v>307.5</v>
      </c>
      <c r="AD602" t="str">
        <f>IF(COUNTIF(Orders_C[[#All],[Customer_ID]],Orders_C[[#This Row],[Customer_ID]])&gt;1,"Repeat","New")</f>
        <v>Repeat</v>
      </c>
      <c r="AE602" t="str" cm="1">
        <f t="array" ref="AE602">_xlfn.XLOOKUP(Orders_C[[#This Row],[Store_ID]],Stores_c[[#All],[Store_ID]],Stores_c[[#All],[City]])</f>
        <v>Lake Nicholasburgh</v>
      </c>
      <c r="AF602" t="str" cm="1">
        <f t="array" ref="AF602">_xlfn.XLOOKUP(Orders_C[[#This Row],[Store_ID]],Stores_c[[#All],[Store_ID]],Stores_c[[#All],[Manager_Name]])</f>
        <v>Maurice Garcia</v>
      </c>
      <c r="AG602" t="str" cm="1">
        <f t="array" ref="AG602">_xlfn.XLOOKUP(Orders_C[[#This Row],[Store_ID]],Stores_c[[#All],[Store_ID]],Stores_c[[#All],[Store_Type]])</f>
        <v>Mall</v>
      </c>
    </row>
    <row r="603" spans="1:33" x14ac:dyDescent="0.25">
      <c r="A603">
        <v>6119</v>
      </c>
      <c r="B603" s="1">
        <v>45855</v>
      </c>
      <c r="C603" s="2">
        <v>0.64836805555555554</v>
      </c>
      <c r="D603">
        <v>1526</v>
      </c>
      <c r="E603">
        <v>210</v>
      </c>
      <c r="F603">
        <v>486</v>
      </c>
      <c r="G603">
        <v>321</v>
      </c>
      <c r="H603">
        <v>2</v>
      </c>
      <c r="I603">
        <v>156</v>
      </c>
      <c r="J603">
        <v>5</v>
      </c>
      <c r="K603">
        <v>7.8000000000000007</v>
      </c>
      <c r="L603">
        <v>314.8</v>
      </c>
      <c r="M603" t="s">
        <v>20</v>
      </c>
      <c r="N603" t="s">
        <v>22</v>
      </c>
      <c r="O603">
        <v>58</v>
      </c>
      <c r="P603">
        <v>1</v>
      </c>
      <c r="Q603" t="s">
        <v>142</v>
      </c>
      <c r="R603">
        <v>509</v>
      </c>
      <c r="S603" s="3">
        <v>0.05</v>
      </c>
      <c r="T603" s="6">
        <v>127.60000000000002</v>
      </c>
      <c r="U603" t="s">
        <v>6341</v>
      </c>
      <c r="V603">
        <v>2025</v>
      </c>
      <c r="W603" t="s">
        <v>6331</v>
      </c>
      <c r="X603" t="str">
        <f>_xlfn.XLOOKUP(Orders_C[[#This Row],[Product_ID]],Products_C[Product_ID],Products_C[Product_Name])</f>
        <v>Cold Coffee</v>
      </c>
      <c r="Y603" t="str">
        <f>_xlfn.XLOOKUP(Orders_C[[#This Row],[Product_ID]],Products_C[Product_ID],Products_C[Category])</f>
        <v>Dessert</v>
      </c>
      <c r="Z603" t="str">
        <f>_xlfn.XLOOKUP(Orders_C[[#This Row],[Store_ID]],Stores_c[Store_ID],Stores_c[City])</f>
        <v>East William</v>
      </c>
      <c r="AA603" t="str">
        <f>_xlfn.XLOOKUP(Orders_C[[#This Row],[Customer_ID]],Customers_c[Customer_ID],Customers_c[Customer_Name])</f>
        <v>Jonathan Allen</v>
      </c>
      <c r="AB603" s="6">
        <f>Orders_C[[#This Row],[Quantity]]*Orders_C[[#This Row],[Unit_Price]]*(1-Orders_C[[#This Row],[Discount %]])+Orders_C[[#This Row],[Tax]]</f>
        <v>304.2</v>
      </c>
      <c r="AC603" s="9">
        <f>(Orders_C[[#This Row],[Unit_Price]]*Orders_C[[#This Row],[Quantity]])-Orders_C[[#This Row],[Discount]]+Orders_C[[#This Row],[Tax]]</f>
        <v>314.8</v>
      </c>
      <c r="AD603" t="str">
        <f>IF(COUNTIF(Orders_C[[#All],[Customer_ID]],Orders_C[[#This Row],[Customer_ID]])&gt;1,"Repeat","New")</f>
        <v>Repeat</v>
      </c>
      <c r="AE603" t="str" cm="1">
        <f t="array" ref="AE603">_xlfn.XLOOKUP(Orders_C[[#This Row],[Store_ID]],Stores_c[[#All],[Store_ID]],Stores_c[[#All],[City]])</f>
        <v>East William</v>
      </c>
      <c r="AF603" t="str" cm="1">
        <f t="array" ref="AF603">_xlfn.XLOOKUP(Orders_C[[#This Row],[Store_ID]],Stores_c[[#All],[Store_ID]],Stores_c[[#All],[Manager_Name]])</f>
        <v>Victoria Butler</v>
      </c>
      <c r="AG603" t="str" cm="1">
        <f t="array" ref="AG603">_xlfn.XLOOKUP(Orders_C[[#This Row],[Store_ID]],Stores_c[[#All],[Store_ID]],Stores_c[[#All],[Store_Type]])</f>
        <v>Drive-Thru</v>
      </c>
    </row>
    <row r="604" spans="1:33" x14ac:dyDescent="0.25">
      <c r="A604">
        <v>9727</v>
      </c>
      <c r="B604" s="1">
        <v>45897</v>
      </c>
      <c r="C604" s="2">
        <v>0.60234953703703709</v>
      </c>
      <c r="D604">
        <v>1068</v>
      </c>
      <c r="E604">
        <v>209</v>
      </c>
      <c r="F604">
        <v>420</v>
      </c>
      <c r="G604">
        <v>338</v>
      </c>
      <c r="H604">
        <v>2</v>
      </c>
      <c r="I604">
        <v>156</v>
      </c>
      <c r="J604">
        <v>5</v>
      </c>
      <c r="K604">
        <v>7.8000000000000007</v>
      </c>
      <c r="L604">
        <v>314.8</v>
      </c>
      <c r="M604" t="s">
        <v>19</v>
      </c>
      <c r="N604" t="s">
        <v>22</v>
      </c>
      <c r="O604">
        <v>38</v>
      </c>
      <c r="P604">
        <v>5</v>
      </c>
      <c r="Q604" t="s">
        <v>3750</v>
      </c>
      <c r="R604">
        <v>506</v>
      </c>
      <c r="S604" s="3">
        <v>0.05</v>
      </c>
      <c r="T604" s="6">
        <v>127.60000000000002</v>
      </c>
      <c r="U604" t="s">
        <v>6342</v>
      </c>
      <c r="V604">
        <v>2025</v>
      </c>
      <c r="W604" t="s">
        <v>6329</v>
      </c>
      <c r="X604" t="str">
        <f>_xlfn.XLOOKUP(Orders_C[[#This Row],[Product_ID]],Products_C[Product_ID],Products_C[Product_Name])</f>
        <v>Chicken Wings</v>
      </c>
      <c r="Y604" t="str">
        <f>_xlfn.XLOOKUP(Orders_C[[#This Row],[Product_ID]],Products_C[Product_ID],Products_C[Category])</f>
        <v>Burger</v>
      </c>
      <c r="Z604" t="str">
        <f>_xlfn.XLOOKUP(Orders_C[[#This Row],[Store_ID]],Stores_c[Store_ID],Stores_c[City])</f>
        <v>Reidberg</v>
      </c>
      <c r="AA604" t="str">
        <f>_xlfn.XLOOKUP(Orders_C[[#This Row],[Customer_ID]],Customers_c[Customer_ID],Customers_c[Customer_Name])</f>
        <v>Tiffany Thompson</v>
      </c>
      <c r="AB604" s="6">
        <f>Orders_C[[#This Row],[Quantity]]*Orders_C[[#This Row],[Unit_Price]]*(1-Orders_C[[#This Row],[Discount %]])+Orders_C[[#This Row],[Tax]]</f>
        <v>304.2</v>
      </c>
      <c r="AC604" s="9">
        <f>(Orders_C[[#This Row],[Unit_Price]]*Orders_C[[#This Row],[Quantity]])-Orders_C[[#This Row],[Discount]]+Orders_C[[#This Row],[Tax]]</f>
        <v>314.8</v>
      </c>
      <c r="AD604" t="str">
        <f>IF(COUNTIF(Orders_C[[#All],[Customer_ID]],Orders_C[[#This Row],[Customer_ID]])&gt;1,"Repeat","New")</f>
        <v>Repeat</v>
      </c>
      <c r="AE604" t="str" cm="1">
        <f t="array" ref="AE604">_xlfn.XLOOKUP(Orders_C[[#This Row],[Store_ID]],Stores_c[[#All],[Store_ID]],Stores_c[[#All],[City]])</f>
        <v>Reidberg</v>
      </c>
      <c r="AF604" t="str" cm="1">
        <f t="array" ref="AF604">_xlfn.XLOOKUP(Orders_C[[#This Row],[Store_ID]],Stores_c[[#All],[Store_ID]],Stores_c[[#All],[Manager_Name]])</f>
        <v>Jeffrey Horn</v>
      </c>
      <c r="AG604" t="str" cm="1">
        <f t="array" ref="AG604">_xlfn.XLOOKUP(Orders_C[[#This Row],[Store_ID]],Stores_c[[#All],[Store_ID]],Stores_c[[#All],[Store_Type]])</f>
        <v>Drive-Thru</v>
      </c>
    </row>
    <row r="605" spans="1:33" x14ac:dyDescent="0.25">
      <c r="A605">
        <v>6205</v>
      </c>
      <c r="B605" s="1">
        <v>45724</v>
      </c>
      <c r="C605" s="2">
        <v>2.5324074074074075E-2</v>
      </c>
      <c r="D605">
        <v>1227</v>
      </c>
      <c r="E605">
        <v>205</v>
      </c>
      <c r="F605">
        <v>534</v>
      </c>
      <c r="G605">
        <v>301</v>
      </c>
      <c r="H605">
        <v>1</v>
      </c>
      <c r="I605">
        <v>306</v>
      </c>
      <c r="J605">
        <v>10</v>
      </c>
      <c r="K605">
        <v>15.3</v>
      </c>
      <c r="L605">
        <v>311.3</v>
      </c>
      <c r="M605" t="s">
        <v>19</v>
      </c>
      <c r="N605" t="s">
        <v>21</v>
      </c>
      <c r="O605">
        <v>12</v>
      </c>
      <c r="P605">
        <v>5</v>
      </c>
      <c r="Q605" t="s">
        <v>228</v>
      </c>
      <c r="R605">
        <v>506</v>
      </c>
      <c r="S605" s="3">
        <v>0.1</v>
      </c>
      <c r="T605" s="6">
        <v>127.70000000000002</v>
      </c>
      <c r="U605" t="s">
        <v>6334</v>
      </c>
      <c r="V605">
        <v>2025</v>
      </c>
      <c r="W605" t="s">
        <v>6333</v>
      </c>
      <c r="X605" t="str">
        <f>_xlfn.XLOOKUP(Orders_C[[#This Row],[Product_ID]],Products_C[Product_ID],Products_C[Product_Name])</f>
        <v>Krushers</v>
      </c>
      <c r="Y605" t="str">
        <f>_xlfn.XLOOKUP(Orders_C[[#This Row],[Product_ID]],Products_C[Product_ID],Products_C[Category])</f>
        <v>Burger</v>
      </c>
      <c r="Z605" t="str">
        <f>_xlfn.XLOOKUP(Orders_C[[#This Row],[Store_ID]],Stores_c[Store_ID],Stores_c[City])</f>
        <v>Port Jacob</v>
      </c>
      <c r="AA605" t="str">
        <f>_xlfn.XLOOKUP(Orders_C[[#This Row],[Customer_ID]],Customers_c[Customer_ID],Customers_c[Customer_Name])</f>
        <v>Susan Jones</v>
      </c>
      <c r="AB605" s="6">
        <f>Orders_C[[#This Row],[Quantity]]*Orders_C[[#This Row],[Unit_Price]]*(1-Orders_C[[#This Row],[Discount %]])+Orders_C[[#This Row],[Tax]]</f>
        <v>290.70000000000005</v>
      </c>
      <c r="AC605" s="9">
        <f>(Orders_C[[#This Row],[Unit_Price]]*Orders_C[[#This Row],[Quantity]])-Orders_C[[#This Row],[Discount]]+Orders_C[[#This Row],[Tax]]</f>
        <v>311.3</v>
      </c>
      <c r="AD605" t="str">
        <f>IF(COUNTIF(Orders_C[[#All],[Customer_ID]],Orders_C[[#This Row],[Customer_ID]])&gt;1,"Repeat","New")</f>
        <v>Repeat</v>
      </c>
      <c r="AE605" t="str" cm="1">
        <f t="array" ref="AE605">_xlfn.XLOOKUP(Orders_C[[#This Row],[Store_ID]],Stores_c[[#All],[Store_ID]],Stores_c[[#All],[City]])</f>
        <v>Port Jacob</v>
      </c>
      <c r="AF605" t="str" cm="1">
        <f t="array" ref="AF605">_xlfn.XLOOKUP(Orders_C[[#This Row],[Store_ID]],Stores_c[[#All],[Store_ID]],Stores_c[[#All],[Manager_Name]])</f>
        <v>David Harris</v>
      </c>
      <c r="AG605" t="str" cm="1">
        <f t="array" ref="AG605">_xlfn.XLOOKUP(Orders_C[[#This Row],[Store_ID]],Stores_c[[#All],[Store_ID]],Stores_c[[#All],[Store_Type]])</f>
        <v>Mall</v>
      </c>
    </row>
    <row r="606" spans="1:33" x14ac:dyDescent="0.25">
      <c r="A606">
        <v>7145</v>
      </c>
      <c r="B606" s="1">
        <v>45855</v>
      </c>
      <c r="C606" s="2">
        <v>8.7210648148148148E-2</v>
      </c>
      <c r="D606">
        <v>1356</v>
      </c>
      <c r="E606">
        <v>219</v>
      </c>
      <c r="F606">
        <v>407</v>
      </c>
      <c r="G606">
        <v>332</v>
      </c>
      <c r="H606">
        <v>2</v>
      </c>
      <c r="I606">
        <v>162</v>
      </c>
      <c r="J606">
        <v>10</v>
      </c>
      <c r="K606">
        <v>8.1</v>
      </c>
      <c r="L606">
        <v>322.10000000000002</v>
      </c>
      <c r="M606" t="s">
        <v>20</v>
      </c>
      <c r="N606" t="s">
        <v>23</v>
      </c>
      <c r="O606">
        <v>33</v>
      </c>
      <c r="P606">
        <v>4</v>
      </c>
      <c r="Q606" t="s">
        <v>1168</v>
      </c>
      <c r="R606">
        <v>503</v>
      </c>
      <c r="S606" s="3">
        <v>0.1</v>
      </c>
      <c r="T606" s="6">
        <v>127.70000000000002</v>
      </c>
      <c r="U606" t="s">
        <v>6341</v>
      </c>
      <c r="V606">
        <v>2025</v>
      </c>
      <c r="W606" t="s">
        <v>6329</v>
      </c>
      <c r="X606" t="str">
        <f>_xlfn.XLOOKUP(Orders_C[[#This Row],[Product_ID]],Products_C[Product_ID],Products_C[Product_Name])</f>
        <v>Zinger Burger</v>
      </c>
      <c r="Y606" t="str">
        <f>_xlfn.XLOOKUP(Orders_C[[#This Row],[Product_ID]],Products_C[Product_ID],Products_C[Category])</f>
        <v>Beverage</v>
      </c>
      <c r="Z606" t="str">
        <f>_xlfn.XLOOKUP(Orders_C[[#This Row],[Store_ID]],Stores_c[Store_ID],Stores_c[City])</f>
        <v>Lake David</v>
      </c>
      <c r="AA606" t="str">
        <f>_xlfn.XLOOKUP(Orders_C[[#This Row],[Customer_ID]],Customers_c[Customer_ID],Customers_c[Customer_Name])</f>
        <v>Stephen Jordan</v>
      </c>
      <c r="AB606" s="6">
        <f>Orders_C[[#This Row],[Quantity]]*Orders_C[[#This Row],[Unit_Price]]*(1-Orders_C[[#This Row],[Discount %]])+Orders_C[[#This Row],[Tax]]</f>
        <v>299.70000000000005</v>
      </c>
      <c r="AC606" s="9">
        <f>(Orders_C[[#This Row],[Unit_Price]]*Orders_C[[#This Row],[Quantity]])-Orders_C[[#This Row],[Discount]]+Orders_C[[#This Row],[Tax]]</f>
        <v>322.10000000000002</v>
      </c>
      <c r="AD606" t="str">
        <f>IF(COUNTIF(Orders_C[[#All],[Customer_ID]],Orders_C[[#This Row],[Customer_ID]])&gt;1,"Repeat","New")</f>
        <v>Repeat</v>
      </c>
      <c r="AE606" t="str" cm="1">
        <f t="array" ref="AE606">_xlfn.XLOOKUP(Orders_C[[#This Row],[Store_ID]],Stores_c[[#All],[Store_ID]],Stores_c[[#All],[City]])</f>
        <v>Lake David</v>
      </c>
      <c r="AF606" t="str" cm="1">
        <f t="array" ref="AF606">_xlfn.XLOOKUP(Orders_C[[#This Row],[Store_ID]],Stores_c[[#All],[Store_ID]],Stores_c[[#All],[Manager_Name]])</f>
        <v>Joshua Hines</v>
      </c>
      <c r="AG606" t="str" cm="1">
        <f t="array" ref="AG606">_xlfn.XLOOKUP(Orders_C[[#This Row],[Store_ID]],Stores_c[[#All],[Store_ID]],Stores_c[[#All],[Store_Type]])</f>
        <v>Street</v>
      </c>
    </row>
    <row r="607" spans="1:33" x14ac:dyDescent="0.25">
      <c r="A607">
        <v>8837</v>
      </c>
      <c r="B607" s="1">
        <v>45992</v>
      </c>
      <c r="C607" s="2">
        <v>0.31837962962962962</v>
      </c>
      <c r="D607">
        <v>1669</v>
      </c>
      <c r="E607">
        <v>223</v>
      </c>
      <c r="F607">
        <v>521</v>
      </c>
      <c r="G607">
        <v>301</v>
      </c>
      <c r="H607">
        <v>2</v>
      </c>
      <c r="I607">
        <v>162</v>
      </c>
      <c r="J607">
        <v>10</v>
      </c>
      <c r="K607">
        <v>8.1</v>
      </c>
      <c r="L607">
        <v>322.10000000000002</v>
      </c>
      <c r="M607" t="s">
        <v>20</v>
      </c>
      <c r="N607" t="s">
        <v>23</v>
      </c>
      <c r="O607">
        <v>52</v>
      </c>
      <c r="P607">
        <v>4</v>
      </c>
      <c r="Q607" t="s">
        <v>2860</v>
      </c>
      <c r="R607">
        <v>509</v>
      </c>
      <c r="S607" s="3">
        <v>0.1</v>
      </c>
      <c r="T607" s="6">
        <v>127.70000000000002</v>
      </c>
      <c r="U607" t="s">
        <v>6328</v>
      </c>
      <c r="V607">
        <v>2025</v>
      </c>
      <c r="W607" t="s">
        <v>6331</v>
      </c>
      <c r="X607" t="str">
        <f>_xlfn.XLOOKUP(Orders_C[[#This Row],[Product_ID]],Products_C[Product_ID],Products_C[Product_Name])</f>
        <v>Krushers</v>
      </c>
      <c r="Y607" t="str">
        <f>_xlfn.XLOOKUP(Orders_C[[#This Row],[Product_ID]],Products_C[Product_ID],Products_C[Category])</f>
        <v>Burger</v>
      </c>
      <c r="Z607" t="str">
        <f>_xlfn.XLOOKUP(Orders_C[[#This Row],[Store_ID]],Stores_c[Store_ID],Stores_c[City])</f>
        <v>Chambershaven</v>
      </c>
      <c r="AA607" t="str">
        <f>_xlfn.XLOOKUP(Orders_C[[#This Row],[Customer_ID]],Customers_c[Customer_ID],Customers_c[Customer_Name])</f>
        <v>Casey Miller</v>
      </c>
      <c r="AB607" s="6">
        <f>Orders_C[[#This Row],[Quantity]]*Orders_C[[#This Row],[Unit_Price]]*(1-Orders_C[[#This Row],[Discount %]])+Orders_C[[#This Row],[Tax]]</f>
        <v>299.70000000000005</v>
      </c>
      <c r="AC607" s="9">
        <f>(Orders_C[[#This Row],[Unit_Price]]*Orders_C[[#This Row],[Quantity]])-Orders_C[[#This Row],[Discount]]+Orders_C[[#This Row],[Tax]]</f>
        <v>322.10000000000002</v>
      </c>
      <c r="AD607" t="str">
        <f>IF(COUNTIF(Orders_C[[#All],[Customer_ID]],Orders_C[[#This Row],[Customer_ID]])&gt;1,"Repeat","New")</f>
        <v>Repeat</v>
      </c>
      <c r="AE607" t="str" cm="1">
        <f t="array" ref="AE607">_xlfn.XLOOKUP(Orders_C[[#This Row],[Store_ID]],Stores_c[[#All],[Store_ID]],Stores_c[[#All],[City]])</f>
        <v>Chambershaven</v>
      </c>
      <c r="AF607" t="str" cm="1">
        <f t="array" ref="AF607">_xlfn.XLOOKUP(Orders_C[[#This Row],[Store_ID]],Stores_c[[#All],[Store_ID]],Stores_c[[#All],[Manager_Name]])</f>
        <v>Virginia Webster</v>
      </c>
      <c r="AG607" t="str" cm="1">
        <f t="array" ref="AG607">_xlfn.XLOOKUP(Orders_C[[#This Row],[Store_ID]],Stores_c[[#All],[Store_ID]],Stores_c[[#All],[Store_Type]])</f>
        <v>Street</v>
      </c>
    </row>
    <row r="608" spans="1:33" x14ac:dyDescent="0.25">
      <c r="A608">
        <v>7268</v>
      </c>
      <c r="B608" s="1">
        <v>45749</v>
      </c>
      <c r="C608" s="2">
        <v>0.41115740740740742</v>
      </c>
      <c r="D608">
        <v>1263</v>
      </c>
      <c r="E608">
        <v>213</v>
      </c>
      <c r="F608">
        <v>504</v>
      </c>
      <c r="G608">
        <v>325</v>
      </c>
      <c r="H608">
        <v>1</v>
      </c>
      <c r="I608">
        <v>284</v>
      </c>
      <c r="J608">
        <v>0</v>
      </c>
      <c r="K608">
        <v>14.2</v>
      </c>
      <c r="L608">
        <v>298.2</v>
      </c>
      <c r="M608" t="s">
        <v>20</v>
      </c>
      <c r="N608" t="s">
        <v>23</v>
      </c>
      <c r="O608">
        <v>12</v>
      </c>
      <c r="P608">
        <v>2</v>
      </c>
      <c r="Q608" t="s">
        <v>1291</v>
      </c>
      <c r="R608">
        <v>503</v>
      </c>
      <c r="S608" s="3">
        <v>0</v>
      </c>
      <c r="T608" s="6">
        <v>127.79999999999998</v>
      </c>
      <c r="U608" t="s">
        <v>6337</v>
      </c>
      <c r="V608">
        <v>2025</v>
      </c>
      <c r="W608" t="s">
        <v>6333</v>
      </c>
      <c r="X608" t="str">
        <f>_xlfn.XLOOKUP(Orders_C[[#This Row],[Product_ID]],Products_C[Product_ID],Products_C[Product_Name])</f>
        <v>Veg Burger</v>
      </c>
      <c r="Y608" t="str">
        <f>_xlfn.XLOOKUP(Orders_C[[#This Row],[Product_ID]],Products_C[Product_ID],Products_C[Category])</f>
        <v>Chicken</v>
      </c>
      <c r="Z608" t="str">
        <f>_xlfn.XLOOKUP(Orders_C[[#This Row],[Store_ID]],Stores_c[Store_ID],Stores_c[City])</f>
        <v>Lake Kristashire</v>
      </c>
      <c r="AA608" t="str">
        <f>_xlfn.XLOOKUP(Orders_C[[#This Row],[Customer_ID]],Customers_c[Customer_ID],Customers_c[Customer_Name])</f>
        <v>Eric Harris</v>
      </c>
      <c r="AB608" s="6">
        <f>Orders_C[[#This Row],[Quantity]]*Orders_C[[#This Row],[Unit_Price]]*(1-Orders_C[[#This Row],[Discount %]])+Orders_C[[#This Row],[Tax]]</f>
        <v>298.2</v>
      </c>
      <c r="AC608" s="9">
        <f>(Orders_C[[#This Row],[Unit_Price]]*Orders_C[[#This Row],[Quantity]])-Orders_C[[#This Row],[Discount]]+Orders_C[[#This Row],[Tax]]</f>
        <v>298.2</v>
      </c>
      <c r="AD608" t="str">
        <f>IF(COUNTIF(Orders_C[[#All],[Customer_ID]],Orders_C[[#This Row],[Customer_ID]])&gt;1,"Repeat","New")</f>
        <v>Repeat</v>
      </c>
      <c r="AE608" t="str" cm="1">
        <f t="array" ref="AE608">_xlfn.XLOOKUP(Orders_C[[#This Row],[Store_ID]],Stores_c[[#All],[Store_ID]],Stores_c[[#All],[City]])</f>
        <v>Lake Kristashire</v>
      </c>
      <c r="AF608" t="str" cm="1">
        <f t="array" ref="AF608">_xlfn.XLOOKUP(Orders_C[[#This Row],[Store_ID]],Stores_c[[#All],[Store_ID]],Stores_c[[#All],[Manager_Name]])</f>
        <v>Andrea Daugherty</v>
      </c>
      <c r="AG608" t="str" cm="1">
        <f t="array" ref="AG608">_xlfn.XLOOKUP(Orders_C[[#This Row],[Store_ID]],Stores_c[[#All],[Store_ID]],Stores_c[[#All],[Store_Type]])</f>
        <v>Mall</v>
      </c>
    </row>
    <row r="609" spans="1:33" x14ac:dyDescent="0.25">
      <c r="A609">
        <v>8006</v>
      </c>
      <c r="B609" s="1">
        <v>45744</v>
      </c>
      <c r="C609" s="2">
        <v>0.23885416666666667</v>
      </c>
      <c r="D609">
        <v>1493</v>
      </c>
      <c r="E609">
        <v>217</v>
      </c>
      <c r="F609">
        <v>530</v>
      </c>
      <c r="G609">
        <v>312</v>
      </c>
      <c r="H609">
        <v>1</v>
      </c>
      <c r="I609">
        <v>284</v>
      </c>
      <c r="J609">
        <v>0</v>
      </c>
      <c r="K609">
        <v>14.2</v>
      </c>
      <c r="L609">
        <v>298.2</v>
      </c>
      <c r="M609" t="s">
        <v>18</v>
      </c>
      <c r="N609" t="s">
        <v>22</v>
      </c>
      <c r="O609">
        <v>52</v>
      </c>
      <c r="P609">
        <v>1</v>
      </c>
      <c r="Q609" t="s">
        <v>2029</v>
      </c>
      <c r="R609">
        <v>502</v>
      </c>
      <c r="S609" s="3">
        <v>0</v>
      </c>
      <c r="T609" s="6">
        <v>127.79999999999998</v>
      </c>
      <c r="U609" t="s">
        <v>6334</v>
      </c>
      <c r="V609">
        <v>2025</v>
      </c>
      <c r="W609" t="s">
        <v>6331</v>
      </c>
      <c r="X609" t="str">
        <f>_xlfn.XLOOKUP(Orders_C[[#This Row],[Product_ID]],Products_C[Product_ID],Products_C[Product_Name])</f>
        <v>Veg Burger</v>
      </c>
      <c r="Y609" t="str">
        <f>_xlfn.XLOOKUP(Orders_C[[#This Row],[Product_ID]],Products_C[Product_ID],Products_C[Category])</f>
        <v>Burger</v>
      </c>
      <c r="Z609" t="str">
        <f>_xlfn.XLOOKUP(Orders_C[[#This Row],[Store_ID]],Stores_c[Store_ID],Stores_c[City])</f>
        <v>West Rebecca</v>
      </c>
      <c r="AA609" t="str">
        <f>_xlfn.XLOOKUP(Orders_C[[#This Row],[Customer_ID]],Customers_c[Customer_ID],Customers_c[Customer_Name])</f>
        <v>Kyle Smith Jr.</v>
      </c>
      <c r="AB609" s="6">
        <f>Orders_C[[#This Row],[Quantity]]*Orders_C[[#This Row],[Unit_Price]]*(1-Orders_C[[#This Row],[Discount %]])+Orders_C[[#This Row],[Tax]]</f>
        <v>298.2</v>
      </c>
      <c r="AC609" s="9">
        <f>(Orders_C[[#This Row],[Unit_Price]]*Orders_C[[#This Row],[Quantity]])-Orders_C[[#This Row],[Discount]]+Orders_C[[#This Row],[Tax]]</f>
        <v>298.2</v>
      </c>
      <c r="AD609" t="str">
        <f>IF(COUNTIF(Orders_C[[#All],[Customer_ID]],Orders_C[[#This Row],[Customer_ID]])&gt;1,"Repeat","New")</f>
        <v>Repeat</v>
      </c>
      <c r="AE609" t="str" cm="1">
        <f t="array" ref="AE609">_xlfn.XLOOKUP(Orders_C[[#This Row],[Store_ID]],Stores_c[[#All],[Store_ID]],Stores_c[[#All],[City]])</f>
        <v>West Rebecca</v>
      </c>
      <c r="AF609" t="str" cm="1">
        <f t="array" ref="AF609">_xlfn.XLOOKUP(Orders_C[[#This Row],[Store_ID]],Stores_c[[#All],[Store_ID]],Stores_c[[#All],[Manager_Name]])</f>
        <v>Albert Smith</v>
      </c>
      <c r="AG609" t="str" cm="1">
        <f t="array" ref="AG609">_xlfn.XLOOKUP(Orders_C[[#This Row],[Store_ID]],Stores_c[[#All],[Store_ID]],Stores_c[[#All],[Store_Type]])</f>
        <v>Mall</v>
      </c>
    </row>
    <row r="610" spans="1:33" x14ac:dyDescent="0.25">
      <c r="A610">
        <v>8633</v>
      </c>
      <c r="B610" s="1">
        <v>46066</v>
      </c>
      <c r="C610" s="2">
        <v>0.65929398148148144</v>
      </c>
      <c r="D610">
        <v>1007</v>
      </c>
      <c r="E610">
        <v>211</v>
      </c>
      <c r="F610">
        <v>410</v>
      </c>
      <c r="G610">
        <v>335</v>
      </c>
      <c r="H610">
        <v>2</v>
      </c>
      <c r="I610">
        <v>168</v>
      </c>
      <c r="J610">
        <v>15</v>
      </c>
      <c r="K610">
        <v>8.4</v>
      </c>
      <c r="L610">
        <v>329.4</v>
      </c>
      <c r="M610" t="s">
        <v>18</v>
      </c>
      <c r="N610" t="s">
        <v>23</v>
      </c>
      <c r="O610">
        <v>10</v>
      </c>
      <c r="P610">
        <v>2</v>
      </c>
      <c r="Q610" t="s">
        <v>2656</v>
      </c>
      <c r="R610">
        <v>501</v>
      </c>
      <c r="S610" s="3">
        <v>0.15</v>
      </c>
      <c r="T610" s="6">
        <v>127.79999999999998</v>
      </c>
      <c r="U610" t="s">
        <v>6338</v>
      </c>
      <c r="V610">
        <v>2026</v>
      </c>
      <c r="W610" t="s">
        <v>6333</v>
      </c>
      <c r="X610" t="str">
        <f>_xlfn.XLOOKUP(Orders_C[[#This Row],[Product_ID]],Products_C[Product_ID],Products_C[Product_Name])</f>
        <v>Krushers</v>
      </c>
      <c r="Y610" t="str">
        <f>_xlfn.XLOOKUP(Orders_C[[#This Row],[Product_ID]],Products_C[Product_ID],Products_C[Category])</f>
        <v>Chicken</v>
      </c>
      <c r="Z610" t="str">
        <f>_xlfn.XLOOKUP(Orders_C[[#This Row],[Store_ID]],Stores_c[Store_ID],Stores_c[City])</f>
        <v>North Robertstad</v>
      </c>
      <c r="AA610" t="str">
        <f>_xlfn.XLOOKUP(Orders_C[[#This Row],[Customer_ID]],Customers_c[Customer_ID],Customers_c[Customer_Name])</f>
        <v>Justin Leach</v>
      </c>
      <c r="AB610" s="6">
        <f>Orders_C[[#This Row],[Quantity]]*Orders_C[[#This Row],[Unit_Price]]*(1-Orders_C[[#This Row],[Discount %]])+Orders_C[[#This Row],[Tax]]</f>
        <v>293.99999999999994</v>
      </c>
      <c r="AC610" s="9">
        <f>(Orders_C[[#This Row],[Unit_Price]]*Orders_C[[#This Row],[Quantity]])-Orders_C[[#This Row],[Discount]]+Orders_C[[#This Row],[Tax]]</f>
        <v>329.4</v>
      </c>
      <c r="AD610" t="str">
        <f>IF(COUNTIF(Orders_C[[#All],[Customer_ID]],Orders_C[[#This Row],[Customer_ID]])&gt;1,"Repeat","New")</f>
        <v>Repeat</v>
      </c>
      <c r="AE610" t="str" cm="1">
        <f t="array" ref="AE610">_xlfn.XLOOKUP(Orders_C[[#This Row],[Store_ID]],Stores_c[[#All],[Store_ID]],Stores_c[[#All],[City]])</f>
        <v>North Robertstad</v>
      </c>
      <c r="AF610" t="str" cm="1">
        <f t="array" ref="AF610">_xlfn.XLOOKUP(Orders_C[[#This Row],[Store_ID]],Stores_c[[#All],[Store_ID]],Stores_c[[#All],[Manager_Name]])</f>
        <v>Mary Lewis</v>
      </c>
      <c r="AG610" t="str" cm="1">
        <f t="array" ref="AG610">_xlfn.XLOOKUP(Orders_C[[#This Row],[Store_ID]],Stores_c[[#All],[Store_ID]],Stores_c[[#All],[Store_Type]])</f>
        <v>Street</v>
      </c>
    </row>
    <row r="611" spans="1:33" x14ac:dyDescent="0.25">
      <c r="A611">
        <v>6946</v>
      </c>
      <c r="B611" s="1">
        <v>46023</v>
      </c>
      <c r="C611" s="2">
        <v>0.85425925925925927</v>
      </c>
      <c r="D611">
        <v>1450</v>
      </c>
      <c r="E611">
        <v>222</v>
      </c>
      <c r="F611">
        <v>528</v>
      </c>
      <c r="G611">
        <v>337</v>
      </c>
      <c r="H611">
        <v>1</v>
      </c>
      <c r="I611">
        <v>307</v>
      </c>
      <c r="J611">
        <v>10</v>
      </c>
      <c r="K611">
        <v>15.35</v>
      </c>
      <c r="L611">
        <v>312.35000000000002</v>
      </c>
      <c r="M611" t="s">
        <v>18</v>
      </c>
      <c r="N611" t="s">
        <v>22</v>
      </c>
      <c r="O611">
        <v>52</v>
      </c>
      <c r="P611">
        <v>5</v>
      </c>
      <c r="Q611" t="s">
        <v>969</v>
      </c>
      <c r="R611">
        <v>510</v>
      </c>
      <c r="S611" s="3">
        <v>0.1</v>
      </c>
      <c r="T611" s="6">
        <v>128.15000000000003</v>
      </c>
      <c r="U611" t="s">
        <v>6330</v>
      </c>
      <c r="V611">
        <v>2026</v>
      </c>
      <c r="W611" t="s">
        <v>6331</v>
      </c>
      <c r="X611" t="str">
        <f>_xlfn.XLOOKUP(Orders_C[[#This Row],[Product_ID]],Products_C[Product_ID],Products_C[Product_Name])</f>
        <v>Chocolate Lava Cake</v>
      </c>
      <c r="Y611" t="str">
        <f>_xlfn.XLOOKUP(Orders_C[[#This Row],[Product_ID]],Products_C[Product_ID],Products_C[Category])</f>
        <v>Chicken</v>
      </c>
      <c r="Z611" t="str">
        <f>_xlfn.XLOOKUP(Orders_C[[#This Row],[Store_ID]],Stores_c[Store_ID],Stores_c[City])</f>
        <v>New Steven</v>
      </c>
      <c r="AA611" t="str">
        <f>_xlfn.XLOOKUP(Orders_C[[#This Row],[Customer_ID]],Customers_c[Customer_ID],Customers_c[Customer_Name])</f>
        <v>Michelle Williams</v>
      </c>
      <c r="AB611" s="6">
        <f>Orders_C[[#This Row],[Quantity]]*Orders_C[[#This Row],[Unit_Price]]*(1-Orders_C[[#This Row],[Discount %]])+Orders_C[[#This Row],[Tax]]</f>
        <v>291.65000000000003</v>
      </c>
      <c r="AC611" s="9">
        <f>(Orders_C[[#This Row],[Unit_Price]]*Orders_C[[#This Row],[Quantity]])-Orders_C[[#This Row],[Discount]]+Orders_C[[#This Row],[Tax]]</f>
        <v>312.35000000000002</v>
      </c>
      <c r="AD611" t="str">
        <f>IF(COUNTIF(Orders_C[[#All],[Customer_ID]],Orders_C[[#This Row],[Customer_ID]])&gt;1,"Repeat","New")</f>
        <v>Repeat</v>
      </c>
      <c r="AE611" t="str" cm="1">
        <f t="array" ref="AE611">_xlfn.XLOOKUP(Orders_C[[#This Row],[Store_ID]],Stores_c[[#All],[Store_ID]],Stores_c[[#All],[City]])</f>
        <v>New Steven</v>
      </c>
      <c r="AF611" t="str" cm="1">
        <f t="array" ref="AF611">_xlfn.XLOOKUP(Orders_C[[#This Row],[Store_ID]],Stores_c[[#All],[Store_ID]],Stores_c[[#All],[Manager_Name]])</f>
        <v>Terri Martinez</v>
      </c>
      <c r="AG611" t="str" cm="1">
        <f t="array" ref="AG611">_xlfn.XLOOKUP(Orders_C[[#This Row],[Store_ID]],Stores_c[[#All],[Store_ID]],Stores_c[[#All],[Store_Type]])</f>
        <v>Drive-Thru</v>
      </c>
    </row>
    <row r="612" spans="1:33" x14ac:dyDescent="0.25">
      <c r="A612">
        <v>10088</v>
      </c>
      <c r="B612" s="1">
        <v>46010</v>
      </c>
      <c r="C612" s="2">
        <v>0.9079976851851852</v>
      </c>
      <c r="D612">
        <v>1589</v>
      </c>
      <c r="E612">
        <v>217</v>
      </c>
      <c r="F612">
        <v>550</v>
      </c>
      <c r="G612">
        <v>318</v>
      </c>
      <c r="H612">
        <v>1</v>
      </c>
      <c r="I612">
        <v>307</v>
      </c>
      <c r="J612">
        <v>10</v>
      </c>
      <c r="K612">
        <v>15.35</v>
      </c>
      <c r="L612">
        <v>312.35000000000002</v>
      </c>
      <c r="M612" t="s">
        <v>20</v>
      </c>
      <c r="N612" t="s">
        <v>21</v>
      </c>
      <c r="O612">
        <v>46</v>
      </c>
      <c r="P612">
        <v>4</v>
      </c>
      <c r="Q612" t="s">
        <v>4111</v>
      </c>
      <c r="R612">
        <v>505</v>
      </c>
      <c r="S612" s="3">
        <v>0.1</v>
      </c>
      <c r="T612" s="6">
        <v>128.15000000000003</v>
      </c>
      <c r="U612" t="s">
        <v>6328</v>
      </c>
      <c r="V612">
        <v>2025</v>
      </c>
      <c r="W612" t="s">
        <v>6331</v>
      </c>
      <c r="X612" t="str">
        <f>_xlfn.XLOOKUP(Orders_C[[#This Row],[Product_ID]],Products_C[Product_ID],Products_C[Product_Name])</f>
        <v>Pepsi</v>
      </c>
      <c r="Y612" t="str">
        <f>_xlfn.XLOOKUP(Orders_C[[#This Row],[Product_ID]],Products_C[Product_ID],Products_C[Category])</f>
        <v>Burger</v>
      </c>
      <c r="Z612" t="str">
        <f>_xlfn.XLOOKUP(Orders_C[[#This Row],[Store_ID]],Stores_c[Store_ID],Stores_c[City])</f>
        <v>West Rebecca</v>
      </c>
      <c r="AA612" t="str">
        <f>_xlfn.XLOOKUP(Orders_C[[#This Row],[Customer_ID]],Customers_c[Customer_ID],Customers_c[Customer_Name])</f>
        <v>Andrew Johnson</v>
      </c>
      <c r="AB612" s="6">
        <f>Orders_C[[#This Row],[Quantity]]*Orders_C[[#This Row],[Unit_Price]]*(1-Orders_C[[#This Row],[Discount %]])+Orders_C[[#This Row],[Tax]]</f>
        <v>291.65000000000003</v>
      </c>
      <c r="AC612" s="9">
        <f>(Orders_C[[#This Row],[Unit_Price]]*Orders_C[[#This Row],[Quantity]])-Orders_C[[#This Row],[Discount]]+Orders_C[[#This Row],[Tax]]</f>
        <v>312.35000000000002</v>
      </c>
      <c r="AD612" t="str">
        <f>IF(COUNTIF(Orders_C[[#All],[Customer_ID]],Orders_C[[#This Row],[Customer_ID]])&gt;1,"Repeat","New")</f>
        <v>Repeat</v>
      </c>
      <c r="AE612" t="str" cm="1">
        <f t="array" ref="AE612">_xlfn.XLOOKUP(Orders_C[[#This Row],[Store_ID]],Stores_c[[#All],[Store_ID]],Stores_c[[#All],[City]])</f>
        <v>West Rebecca</v>
      </c>
      <c r="AF612" t="str" cm="1">
        <f t="array" ref="AF612">_xlfn.XLOOKUP(Orders_C[[#This Row],[Store_ID]],Stores_c[[#All],[Store_ID]],Stores_c[[#All],[Manager_Name]])</f>
        <v>Albert Smith</v>
      </c>
      <c r="AG612" t="str" cm="1">
        <f t="array" ref="AG612">_xlfn.XLOOKUP(Orders_C[[#This Row],[Store_ID]],Stores_c[[#All],[Store_ID]],Stores_c[[#All],[Store_Type]])</f>
        <v>Mall</v>
      </c>
    </row>
    <row r="613" spans="1:33" x14ac:dyDescent="0.25">
      <c r="A613">
        <v>6832</v>
      </c>
      <c r="B613" s="1">
        <v>46048</v>
      </c>
      <c r="C613" s="2">
        <v>0.29172453703703705</v>
      </c>
      <c r="D613">
        <v>1621</v>
      </c>
      <c r="E613">
        <v>206</v>
      </c>
      <c r="F613">
        <v>424</v>
      </c>
      <c r="G613">
        <v>315</v>
      </c>
      <c r="H613">
        <v>1</v>
      </c>
      <c r="I613">
        <v>296</v>
      </c>
      <c r="J613">
        <v>5</v>
      </c>
      <c r="K613">
        <v>14.8</v>
      </c>
      <c r="L613">
        <v>305.8</v>
      </c>
      <c r="M613" t="s">
        <v>20</v>
      </c>
      <c r="N613" t="s">
        <v>22</v>
      </c>
      <c r="O613">
        <v>23</v>
      </c>
      <c r="P613">
        <v>1</v>
      </c>
      <c r="Q613" t="s">
        <v>855</v>
      </c>
      <c r="R613">
        <v>508</v>
      </c>
      <c r="S613" s="3">
        <v>0.05</v>
      </c>
      <c r="T613" s="6">
        <v>128.20000000000002</v>
      </c>
      <c r="U613" t="s">
        <v>6330</v>
      </c>
      <c r="V613">
        <v>2026</v>
      </c>
      <c r="W613" t="s">
        <v>6329</v>
      </c>
      <c r="X613" t="str">
        <f>_xlfn.XLOOKUP(Orders_C[[#This Row],[Product_ID]],Products_C[Product_ID],Products_C[Product_Name])</f>
        <v>Popcorn Chicken</v>
      </c>
      <c r="Y613" t="str">
        <f>_xlfn.XLOOKUP(Orders_C[[#This Row],[Product_ID]],Products_C[Product_ID],Products_C[Category])</f>
        <v>Beverage</v>
      </c>
      <c r="Z613" t="str">
        <f>_xlfn.XLOOKUP(Orders_C[[#This Row],[Store_ID]],Stores_c[Store_ID],Stores_c[City])</f>
        <v>West Matthew</v>
      </c>
      <c r="AA613" t="str">
        <f>_xlfn.XLOOKUP(Orders_C[[#This Row],[Customer_ID]],Customers_c[Customer_ID],Customers_c[Customer_Name])</f>
        <v>Eileen Hood</v>
      </c>
      <c r="AB613" s="6">
        <f>Orders_C[[#This Row],[Quantity]]*Orders_C[[#This Row],[Unit_Price]]*(1-Orders_C[[#This Row],[Discount %]])+Orders_C[[#This Row],[Tax]]</f>
        <v>296</v>
      </c>
      <c r="AC613" s="9">
        <f>(Orders_C[[#This Row],[Unit_Price]]*Orders_C[[#This Row],[Quantity]])-Orders_C[[#This Row],[Discount]]+Orders_C[[#This Row],[Tax]]</f>
        <v>305.8</v>
      </c>
      <c r="AD613" t="str">
        <f>IF(COUNTIF(Orders_C[[#All],[Customer_ID]],Orders_C[[#This Row],[Customer_ID]])&gt;1,"Repeat","New")</f>
        <v>Repeat</v>
      </c>
      <c r="AE613" t="str" cm="1">
        <f t="array" ref="AE613">_xlfn.XLOOKUP(Orders_C[[#This Row],[Store_ID]],Stores_c[[#All],[Store_ID]],Stores_c[[#All],[City]])</f>
        <v>West Matthew</v>
      </c>
      <c r="AF613" t="str" cm="1">
        <f t="array" ref="AF613">_xlfn.XLOOKUP(Orders_C[[#This Row],[Store_ID]],Stores_c[[#All],[Store_ID]],Stores_c[[#All],[Manager_Name]])</f>
        <v>Miguel Kidd</v>
      </c>
      <c r="AG613" t="str" cm="1">
        <f t="array" ref="AG613">_xlfn.XLOOKUP(Orders_C[[#This Row],[Store_ID]],Stores_c[[#All],[Store_ID]],Stores_c[[#All],[Store_Type]])</f>
        <v>Drive-Thru</v>
      </c>
    </row>
    <row r="614" spans="1:33" x14ac:dyDescent="0.25">
      <c r="A614">
        <v>7423</v>
      </c>
      <c r="B614" s="1">
        <v>45865</v>
      </c>
      <c r="C614" s="2">
        <v>0.66673611111111108</v>
      </c>
      <c r="D614">
        <v>1653</v>
      </c>
      <c r="E614">
        <v>203</v>
      </c>
      <c r="F614">
        <v>403</v>
      </c>
      <c r="G614">
        <v>331</v>
      </c>
      <c r="H614">
        <v>1</v>
      </c>
      <c r="I614">
        <v>296</v>
      </c>
      <c r="J614">
        <v>5</v>
      </c>
      <c r="K614">
        <v>14.8</v>
      </c>
      <c r="L614">
        <v>305.8</v>
      </c>
      <c r="M614" t="s">
        <v>18</v>
      </c>
      <c r="N614" t="s">
        <v>21</v>
      </c>
      <c r="O614">
        <v>23</v>
      </c>
      <c r="P614">
        <v>2</v>
      </c>
      <c r="Q614" t="s">
        <v>1446</v>
      </c>
      <c r="R614">
        <v>505</v>
      </c>
      <c r="S614" s="3">
        <v>0.05</v>
      </c>
      <c r="T614" s="6">
        <v>128.20000000000002</v>
      </c>
      <c r="U614" t="s">
        <v>6341</v>
      </c>
      <c r="V614">
        <v>2025</v>
      </c>
      <c r="W614" t="s">
        <v>6329</v>
      </c>
      <c r="X614" t="str">
        <f>_xlfn.XLOOKUP(Orders_C[[#This Row],[Product_ID]],Products_C[Product_ID],Products_C[Product_Name])</f>
        <v>Chicken Bucket</v>
      </c>
      <c r="Y614" t="str">
        <f>_xlfn.XLOOKUP(Orders_C[[#This Row],[Product_ID]],Products_C[Product_ID],Products_C[Category])</f>
        <v>Beverage</v>
      </c>
      <c r="Z614" t="str">
        <f>_xlfn.XLOOKUP(Orders_C[[#This Row],[Store_ID]],Stores_c[Store_ID],Stores_c[City])</f>
        <v>Lake Williammouth</v>
      </c>
      <c r="AA614" t="str">
        <f>_xlfn.XLOOKUP(Orders_C[[#This Row],[Customer_ID]],Customers_c[Customer_ID],Customers_c[Customer_Name])</f>
        <v>Justin White</v>
      </c>
      <c r="AB614" s="6">
        <f>Orders_C[[#This Row],[Quantity]]*Orders_C[[#This Row],[Unit_Price]]*(1-Orders_C[[#This Row],[Discount %]])+Orders_C[[#This Row],[Tax]]</f>
        <v>296</v>
      </c>
      <c r="AC614" s="9">
        <f>(Orders_C[[#This Row],[Unit_Price]]*Orders_C[[#This Row],[Quantity]])-Orders_C[[#This Row],[Discount]]+Orders_C[[#This Row],[Tax]]</f>
        <v>305.8</v>
      </c>
      <c r="AD614" t="str">
        <f>IF(COUNTIF(Orders_C[[#All],[Customer_ID]],Orders_C[[#This Row],[Customer_ID]])&gt;1,"Repeat","New")</f>
        <v>Repeat</v>
      </c>
      <c r="AE614" t="str" cm="1">
        <f t="array" ref="AE614">_xlfn.XLOOKUP(Orders_C[[#This Row],[Store_ID]],Stores_c[[#All],[Store_ID]],Stores_c[[#All],[City]])</f>
        <v>Lake Williammouth</v>
      </c>
      <c r="AF614" t="str" cm="1">
        <f t="array" ref="AF614">_xlfn.XLOOKUP(Orders_C[[#This Row],[Store_ID]],Stores_c[[#All],[Store_ID]],Stores_c[[#All],[Manager_Name]])</f>
        <v>Stephanie Dominguez</v>
      </c>
      <c r="AG614" t="str" cm="1">
        <f t="array" ref="AG614">_xlfn.XLOOKUP(Orders_C[[#This Row],[Store_ID]],Stores_c[[#All],[Store_ID]],Stores_c[[#All],[Store_Type]])</f>
        <v>Drive-Thru</v>
      </c>
    </row>
    <row r="615" spans="1:33" x14ac:dyDescent="0.25">
      <c r="A615">
        <v>8753</v>
      </c>
      <c r="B615" s="1">
        <v>45932</v>
      </c>
      <c r="C615" s="2">
        <v>0.19870370370370372</v>
      </c>
      <c r="D615">
        <v>1128</v>
      </c>
      <c r="E615">
        <v>208</v>
      </c>
      <c r="F615">
        <v>485</v>
      </c>
      <c r="G615">
        <v>324</v>
      </c>
      <c r="H615">
        <v>1</v>
      </c>
      <c r="I615">
        <v>296</v>
      </c>
      <c r="J615">
        <v>5</v>
      </c>
      <c r="K615">
        <v>14.8</v>
      </c>
      <c r="L615">
        <v>305.8</v>
      </c>
      <c r="M615" t="s">
        <v>19</v>
      </c>
      <c r="N615" t="s">
        <v>23</v>
      </c>
      <c r="O615">
        <v>27</v>
      </c>
      <c r="P615">
        <v>4</v>
      </c>
      <c r="Q615" t="s">
        <v>2776</v>
      </c>
      <c r="R615">
        <v>502</v>
      </c>
      <c r="S615" s="3">
        <v>0.05</v>
      </c>
      <c r="T615" s="6">
        <v>128.20000000000002</v>
      </c>
      <c r="U615" t="s">
        <v>6332</v>
      </c>
      <c r="V615">
        <v>2025</v>
      </c>
      <c r="W615" t="s">
        <v>6329</v>
      </c>
      <c r="X615" t="str">
        <f>_xlfn.XLOOKUP(Orders_C[[#This Row],[Product_ID]],Products_C[Product_ID],Products_C[Product_Name])</f>
        <v>Krushers</v>
      </c>
      <c r="Y615" t="str">
        <f>_xlfn.XLOOKUP(Orders_C[[#This Row],[Product_ID]],Products_C[Product_ID],Products_C[Category])</f>
        <v>Dessert</v>
      </c>
      <c r="Z615" t="str">
        <f>_xlfn.XLOOKUP(Orders_C[[#This Row],[Store_ID]],Stores_c[Store_ID],Stores_c[City])</f>
        <v>Tracyview</v>
      </c>
      <c r="AA615" t="str">
        <f>_xlfn.XLOOKUP(Orders_C[[#This Row],[Customer_ID]],Customers_c[Customer_ID],Customers_c[Customer_Name])</f>
        <v>Kendra Rice</v>
      </c>
      <c r="AB615" s="6">
        <f>Orders_C[[#This Row],[Quantity]]*Orders_C[[#This Row],[Unit_Price]]*(1-Orders_C[[#This Row],[Discount %]])+Orders_C[[#This Row],[Tax]]</f>
        <v>296</v>
      </c>
      <c r="AC615" s="9">
        <f>(Orders_C[[#This Row],[Unit_Price]]*Orders_C[[#This Row],[Quantity]])-Orders_C[[#This Row],[Discount]]+Orders_C[[#This Row],[Tax]]</f>
        <v>305.8</v>
      </c>
      <c r="AD615" t="str">
        <f>IF(COUNTIF(Orders_C[[#All],[Customer_ID]],Orders_C[[#This Row],[Customer_ID]])&gt;1,"Repeat","New")</f>
        <v>Repeat</v>
      </c>
      <c r="AE615" t="str" cm="1">
        <f t="array" ref="AE615">_xlfn.XLOOKUP(Orders_C[[#This Row],[Store_ID]],Stores_c[[#All],[Store_ID]],Stores_c[[#All],[City]])</f>
        <v>Tracyview</v>
      </c>
      <c r="AF615" t="str" cm="1">
        <f t="array" ref="AF615">_xlfn.XLOOKUP(Orders_C[[#This Row],[Store_ID]],Stores_c[[#All],[Store_ID]],Stores_c[[#All],[Manager_Name]])</f>
        <v>Jeremiah Lee</v>
      </c>
      <c r="AG615" t="str" cm="1">
        <f t="array" ref="AG615">_xlfn.XLOOKUP(Orders_C[[#This Row],[Store_ID]],Stores_c[[#All],[Store_ID]],Stores_c[[#All],[Store_Type]])</f>
        <v>Mall</v>
      </c>
    </row>
    <row r="616" spans="1:33" x14ac:dyDescent="0.25">
      <c r="A616">
        <v>9658</v>
      </c>
      <c r="B616" s="1">
        <v>45792</v>
      </c>
      <c r="C616" s="2">
        <v>0.20738425925925927</v>
      </c>
      <c r="D616">
        <v>1040</v>
      </c>
      <c r="E616">
        <v>222</v>
      </c>
      <c r="F616">
        <v>468</v>
      </c>
      <c r="G616">
        <v>339</v>
      </c>
      <c r="H616">
        <v>1</v>
      </c>
      <c r="I616">
        <v>285</v>
      </c>
      <c r="J616">
        <v>0</v>
      </c>
      <c r="K616">
        <v>14.25</v>
      </c>
      <c r="L616">
        <v>299.25</v>
      </c>
      <c r="M616" t="s">
        <v>18</v>
      </c>
      <c r="N616" t="s">
        <v>22</v>
      </c>
      <c r="O616">
        <v>31</v>
      </c>
      <c r="P616">
        <v>4</v>
      </c>
      <c r="Q616" t="s">
        <v>3681</v>
      </c>
      <c r="R616">
        <v>508</v>
      </c>
      <c r="S616" s="3">
        <v>0</v>
      </c>
      <c r="T616" s="6">
        <v>128.25</v>
      </c>
      <c r="U616" t="s">
        <v>6339</v>
      </c>
      <c r="V616">
        <v>2025</v>
      </c>
      <c r="W616" t="s">
        <v>6329</v>
      </c>
      <c r="X616" t="str">
        <f>_xlfn.XLOOKUP(Orders_C[[#This Row],[Product_ID]],Products_C[Product_ID],Products_C[Product_Name])</f>
        <v>Veg Burger</v>
      </c>
      <c r="Y616" t="str">
        <f>_xlfn.XLOOKUP(Orders_C[[#This Row],[Product_ID]],Products_C[Product_ID],Products_C[Category])</f>
        <v>Burger</v>
      </c>
      <c r="Z616" t="str">
        <f>_xlfn.XLOOKUP(Orders_C[[#This Row],[Store_ID]],Stores_c[Store_ID],Stores_c[City])</f>
        <v>New Steven</v>
      </c>
      <c r="AA616" t="str">
        <f>_xlfn.XLOOKUP(Orders_C[[#This Row],[Customer_ID]],Customers_c[Customer_ID],Customers_c[Customer_Name])</f>
        <v>Michael Moreno</v>
      </c>
      <c r="AB616" s="6">
        <f>Orders_C[[#This Row],[Quantity]]*Orders_C[[#This Row],[Unit_Price]]*(1-Orders_C[[#This Row],[Discount %]])+Orders_C[[#This Row],[Tax]]</f>
        <v>299.25</v>
      </c>
      <c r="AC616" s="9">
        <f>(Orders_C[[#This Row],[Unit_Price]]*Orders_C[[#This Row],[Quantity]])-Orders_C[[#This Row],[Discount]]+Orders_C[[#This Row],[Tax]]</f>
        <v>299.25</v>
      </c>
      <c r="AD616" t="str">
        <f>IF(COUNTIF(Orders_C[[#All],[Customer_ID]],Orders_C[[#This Row],[Customer_ID]])&gt;1,"Repeat","New")</f>
        <v>Repeat</v>
      </c>
      <c r="AE616" t="str" cm="1">
        <f t="array" ref="AE616">_xlfn.XLOOKUP(Orders_C[[#This Row],[Store_ID]],Stores_c[[#All],[Store_ID]],Stores_c[[#All],[City]])</f>
        <v>New Steven</v>
      </c>
      <c r="AF616" t="str" cm="1">
        <f t="array" ref="AF616">_xlfn.XLOOKUP(Orders_C[[#This Row],[Store_ID]],Stores_c[[#All],[Store_ID]],Stores_c[[#All],[Manager_Name]])</f>
        <v>Terri Martinez</v>
      </c>
      <c r="AG616" t="str" cm="1">
        <f t="array" ref="AG616">_xlfn.XLOOKUP(Orders_C[[#This Row],[Store_ID]],Stores_c[[#All],[Store_ID]],Stores_c[[#All],[Store_Type]])</f>
        <v>Drive-Thru</v>
      </c>
    </row>
    <row r="617" spans="1:33" x14ac:dyDescent="0.25">
      <c r="A617">
        <v>6297</v>
      </c>
      <c r="B617" s="1">
        <v>45733</v>
      </c>
      <c r="C617" s="2">
        <v>0.50533564814814813</v>
      </c>
      <c r="D617">
        <v>1287</v>
      </c>
      <c r="E617">
        <v>220</v>
      </c>
      <c r="F617">
        <v>465</v>
      </c>
      <c r="G617">
        <v>306</v>
      </c>
      <c r="H617">
        <v>2</v>
      </c>
      <c r="I617">
        <v>157</v>
      </c>
      <c r="J617">
        <v>5</v>
      </c>
      <c r="K617">
        <v>7.8500000000000014</v>
      </c>
      <c r="L617">
        <v>316.85000000000002</v>
      </c>
      <c r="M617" t="s">
        <v>18</v>
      </c>
      <c r="N617" t="s">
        <v>23</v>
      </c>
      <c r="O617">
        <v>45</v>
      </c>
      <c r="P617">
        <v>2</v>
      </c>
      <c r="Q617" t="s">
        <v>320</v>
      </c>
      <c r="R617">
        <v>510</v>
      </c>
      <c r="S617" s="3">
        <v>0.05</v>
      </c>
      <c r="T617" s="6">
        <v>128.45000000000002</v>
      </c>
      <c r="U617" t="s">
        <v>6334</v>
      </c>
      <c r="V617">
        <v>2025</v>
      </c>
      <c r="W617" t="s">
        <v>6331</v>
      </c>
      <c r="X617" t="str">
        <f>_xlfn.XLOOKUP(Orders_C[[#This Row],[Product_ID]],Products_C[Product_ID],Products_C[Product_Name])</f>
        <v>Veg Burger</v>
      </c>
      <c r="Y617" t="str">
        <f>_xlfn.XLOOKUP(Orders_C[[#This Row],[Product_ID]],Products_C[Product_ID],Products_C[Category])</f>
        <v>Burger</v>
      </c>
      <c r="Z617" t="str">
        <f>_xlfn.XLOOKUP(Orders_C[[#This Row],[Store_ID]],Stores_c[Store_ID],Stores_c[City])</f>
        <v>Williamborough</v>
      </c>
      <c r="AA617" t="str">
        <f>_xlfn.XLOOKUP(Orders_C[[#This Row],[Customer_ID]],Customers_c[Customer_ID],Customers_c[Customer_Name])</f>
        <v>Tammy Harding</v>
      </c>
      <c r="AB617" s="6">
        <f>Orders_C[[#This Row],[Quantity]]*Orders_C[[#This Row],[Unit_Price]]*(1-Orders_C[[#This Row],[Discount %]])+Orders_C[[#This Row],[Tax]]</f>
        <v>306.15000000000003</v>
      </c>
      <c r="AC617" s="9">
        <f>(Orders_C[[#This Row],[Unit_Price]]*Orders_C[[#This Row],[Quantity]])-Orders_C[[#This Row],[Discount]]+Orders_C[[#This Row],[Tax]]</f>
        <v>316.85000000000002</v>
      </c>
      <c r="AD617" t="str">
        <f>IF(COUNTIF(Orders_C[[#All],[Customer_ID]],Orders_C[[#This Row],[Customer_ID]])&gt;1,"Repeat","New")</f>
        <v>Repeat</v>
      </c>
      <c r="AE617" t="str" cm="1">
        <f t="array" ref="AE617">_xlfn.XLOOKUP(Orders_C[[#This Row],[Store_ID]],Stores_c[[#All],[Store_ID]],Stores_c[[#All],[City]])</f>
        <v>Williamborough</v>
      </c>
      <c r="AF617" t="str" cm="1">
        <f t="array" ref="AF617">_xlfn.XLOOKUP(Orders_C[[#This Row],[Store_ID]],Stores_c[[#All],[Store_ID]],Stores_c[[#All],[Manager_Name]])</f>
        <v>Michael Mcbride</v>
      </c>
      <c r="AG617" t="str" cm="1">
        <f t="array" ref="AG617">_xlfn.XLOOKUP(Orders_C[[#This Row],[Store_ID]],Stores_c[[#All],[Store_ID]],Stores_c[[#All],[Store_Type]])</f>
        <v>Mall</v>
      </c>
    </row>
    <row r="618" spans="1:33" x14ac:dyDescent="0.25">
      <c r="A618">
        <v>7749</v>
      </c>
      <c r="B618" s="1">
        <v>45983</v>
      </c>
      <c r="C618" s="2">
        <v>0.50003472222222223</v>
      </c>
      <c r="D618">
        <v>1575</v>
      </c>
      <c r="E618">
        <v>207</v>
      </c>
      <c r="F618">
        <v>521</v>
      </c>
      <c r="G618">
        <v>307</v>
      </c>
      <c r="H618">
        <v>2</v>
      </c>
      <c r="I618">
        <v>163</v>
      </c>
      <c r="J618">
        <v>10</v>
      </c>
      <c r="K618">
        <v>8.15</v>
      </c>
      <c r="L618">
        <v>324.14999999999998</v>
      </c>
      <c r="M618" t="s">
        <v>19</v>
      </c>
      <c r="N618" t="s">
        <v>22</v>
      </c>
      <c r="O618">
        <v>35</v>
      </c>
      <c r="P618">
        <v>5</v>
      </c>
      <c r="Q618" t="s">
        <v>1772</v>
      </c>
      <c r="R618">
        <v>506</v>
      </c>
      <c r="S618" s="3">
        <v>0.1</v>
      </c>
      <c r="T618" s="6">
        <v>128.54999999999998</v>
      </c>
      <c r="U618" t="s">
        <v>6336</v>
      </c>
      <c r="V618">
        <v>2025</v>
      </c>
      <c r="W618" t="s">
        <v>6329</v>
      </c>
      <c r="X618" t="str">
        <f>_xlfn.XLOOKUP(Orders_C[[#This Row],[Product_ID]],Products_C[Product_ID],Products_C[Product_Name])</f>
        <v>Chicken Wings</v>
      </c>
      <c r="Y618" t="str">
        <f>_xlfn.XLOOKUP(Orders_C[[#This Row],[Product_ID]],Products_C[Product_ID],Products_C[Category])</f>
        <v>Chicken</v>
      </c>
      <c r="Z618" t="str">
        <f>_xlfn.XLOOKUP(Orders_C[[#This Row],[Store_ID]],Stores_c[Store_ID],Stores_c[City])</f>
        <v>Christineton</v>
      </c>
      <c r="AA618" t="str">
        <f>_xlfn.XLOOKUP(Orders_C[[#This Row],[Customer_ID]],Customers_c[Customer_ID],Customers_c[Customer_Name])</f>
        <v>Darren Boyd</v>
      </c>
      <c r="AB618" s="6">
        <f>Orders_C[[#This Row],[Quantity]]*Orders_C[[#This Row],[Unit_Price]]*(1-Orders_C[[#This Row],[Discount %]])+Orders_C[[#This Row],[Tax]]</f>
        <v>301.55</v>
      </c>
      <c r="AC618" s="9">
        <f>(Orders_C[[#This Row],[Unit_Price]]*Orders_C[[#This Row],[Quantity]])-Orders_C[[#This Row],[Discount]]+Orders_C[[#This Row],[Tax]]</f>
        <v>324.14999999999998</v>
      </c>
      <c r="AD618" t="str">
        <f>IF(COUNTIF(Orders_C[[#All],[Customer_ID]],Orders_C[[#This Row],[Customer_ID]])&gt;1,"Repeat","New")</f>
        <v>Repeat</v>
      </c>
      <c r="AE618" t="str" cm="1">
        <f t="array" ref="AE618">_xlfn.XLOOKUP(Orders_C[[#This Row],[Store_ID]],Stores_c[[#All],[Store_ID]],Stores_c[[#All],[City]])</f>
        <v>Christineton</v>
      </c>
      <c r="AF618" t="str" cm="1">
        <f t="array" ref="AF618">_xlfn.XLOOKUP(Orders_C[[#This Row],[Store_ID]],Stores_c[[#All],[Store_ID]],Stores_c[[#All],[Manager_Name]])</f>
        <v>Dr. William Hubbard MD</v>
      </c>
      <c r="AG618" t="str" cm="1">
        <f t="array" ref="AG618">_xlfn.XLOOKUP(Orders_C[[#This Row],[Store_ID]],Stores_c[[#All],[Store_ID]],Stores_c[[#All],[Store_Type]])</f>
        <v>Street</v>
      </c>
    </row>
    <row r="619" spans="1:33" x14ac:dyDescent="0.25">
      <c r="A619">
        <v>8530</v>
      </c>
      <c r="B619" s="1">
        <v>45837</v>
      </c>
      <c r="C619" s="2">
        <v>0.48283564814814817</v>
      </c>
      <c r="D619">
        <v>1696</v>
      </c>
      <c r="E619">
        <v>219</v>
      </c>
      <c r="F619">
        <v>500</v>
      </c>
      <c r="G619">
        <v>303</v>
      </c>
      <c r="H619">
        <v>2</v>
      </c>
      <c r="I619">
        <v>163</v>
      </c>
      <c r="J619">
        <v>10</v>
      </c>
      <c r="K619">
        <v>8.15</v>
      </c>
      <c r="L619">
        <v>324.14999999999998</v>
      </c>
      <c r="M619" t="s">
        <v>19</v>
      </c>
      <c r="N619" t="s">
        <v>22</v>
      </c>
      <c r="O619">
        <v>53</v>
      </c>
      <c r="P619">
        <v>1</v>
      </c>
      <c r="Q619" t="s">
        <v>2553</v>
      </c>
      <c r="R619">
        <v>501</v>
      </c>
      <c r="S619" s="3">
        <v>0.1</v>
      </c>
      <c r="T619" s="6">
        <v>128.54999999999998</v>
      </c>
      <c r="U619" t="s">
        <v>6340</v>
      </c>
      <c r="V619">
        <v>2025</v>
      </c>
      <c r="W619" t="s">
        <v>6331</v>
      </c>
      <c r="X619" t="str">
        <f>_xlfn.XLOOKUP(Orders_C[[#This Row],[Product_ID]],Products_C[Product_ID],Products_C[Product_Name])</f>
        <v>Chocolate Lava Cake</v>
      </c>
      <c r="Y619" t="str">
        <f>_xlfn.XLOOKUP(Orders_C[[#This Row],[Product_ID]],Products_C[Product_ID],Products_C[Category])</f>
        <v>Chicken</v>
      </c>
      <c r="Z619" t="str">
        <f>_xlfn.XLOOKUP(Orders_C[[#This Row],[Store_ID]],Stores_c[Store_ID],Stores_c[City])</f>
        <v>Lake David</v>
      </c>
      <c r="AA619" t="str">
        <f>_xlfn.XLOOKUP(Orders_C[[#This Row],[Customer_ID]],Customers_c[Customer_ID],Customers_c[Customer_Name])</f>
        <v>Alicia Mendoza</v>
      </c>
      <c r="AB619" s="6">
        <f>Orders_C[[#This Row],[Quantity]]*Orders_C[[#This Row],[Unit_Price]]*(1-Orders_C[[#This Row],[Discount %]])+Orders_C[[#This Row],[Tax]]</f>
        <v>301.55</v>
      </c>
      <c r="AC619" s="9">
        <f>(Orders_C[[#This Row],[Unit_Price]]*Orders_C[[#This Row],[Quantity]])-Orders_C[[#This Row],[Discount]]+Orders_C[[#This Row],[Tax]]</f>
        <v>324.14999999999998</v>
      </c>
      <c r="AD619" t="str">
        <f>IF(COUNTIF(Orders_C[[#All],[Customer_ID]],Orders_C[[#This Row],[Customer_ID]])&gt;1,"Repeat","New")</f>
        <v>Repeat</v>
      </c>
      <c r="AE619" t="str" cm="1">
        <f t="array" ref="AE619">_xlfn.XLOOKUP(Orders_C[[#This Row],[Store_ID]],Stores_c[[#All],[Store_ID]],Stores_c[[#All],[City]])</f>
        <v>Lake David</v>
      </c>
      <c r="AF619" t="str" cm="1">
        <f t="array" ref="AF619">_xlfn.XLOOKUP(Orders_C[[#This Row],[Store_ID]],Stores_c[[#All],[Store_ID]],Stores_c[[#All],[Manager_Name]])</f>
        <v>Joshua Hines</v>
      </c>
      <c r="AG619" t="str" cm="1">
        <f t="array" ref="AG619">_xlfn.XLOOKUP(Orders_C[[#This Row],[Store_ID]],Stores_c[[#All],[Store_ID]],Stores_c[[#All],[Store_Type]])</f>
        <v>Street</v>
      </c>
    </row>
    <row r="620" spans="1:33" x14ac:dyDescent="0.25">
      <c r="A620">
        <v>10504</v>
      </c>
      <c r="B620" s="1">
        <v>45711</v>
      </c>
      <c r="C620" s="2">
        <v>0.88813657407407409</v>
      </c>
      <c r="D620">
        <v>1661</v>
      </c>
      <c r="E620">
        <v>225</v>
      </c>
      <c r="F620">
        <v>543</v>
      </c>
      <c r="G620">
        <v>313</v>
      </c>
      <c r="H620">
        <v>1</v>
      </c>
      <c r="I620">
        <v>297</v>
      </c>
      <c r="J620">
        <v>5</v>
      </c>
      <c r="K620">
        <v>14.85</v>
      </c>
      <c r="L620">
        <v>306.85000000000002</v>
      </c>
      <c r="M620" t="s">
        <v>18</v>
      </c>
      <c r="N620" t="s">
        <v>23</v>
      </c>
      <c r="O620">
        <v>22</v>
      </c>
      <c r="P620">
        <v>3</v>
      </c>
      <c r="Q620" t="s">
        <v>4527</v>
      </c>
      <c r="R620">
        <v>508</v>
      </c>
      <c r="S620" s="3">
        <v>0.05</v>
      </c>
      <c r="T620" s="6">
        <v>128.65000000000003</v>
      </c>
      <c r="U620" t="s">
        <v>6338</v>
      </c>
      <c r="V620">
        <v>2025</v>
      </c>
      <c r="W620" t="s">
        <v>6329</v>
      </c>
      <c r="X620" t="str">
        <f>_xlfn.XLOOKUP(Orders_C[[#This Row],[Product_ID]],Products_C[Product_ID],Products_C[Product_Name])</f>
        <v>Rice Bowl</v>
      </c>
      <c r="Y620" t="str">
        <f>_xlfn.XLOOKUP(Orders_C[[#This Row],[Product_ID]],Products_C[Product_ID],Products_C[Category])</f>
        <v>Beverage</v>
      </c>
      <c r="Z620" t="str">
        <f>_xlfn.XLOOKUP(Orders_C[[#This Row],[Store_ID]],Stores_c[Store_ID],Stores_c[City])</f>
        <v>South Peter</v>
      </c>
      <c r="AA620" t="str">
        <f>_xlfn.XLOOKUP(Orders_C[[#This Row],[Customer_ID]],Customers_c[Customer_ID],Customers_c[Customer_Name])</f>
        <v>Brandi Gould</v>
      </c>
      <c r="AB620" s="6">
        <f>Orders_C[[#This Row],[Quantity]]*Orders_C[[#This Row],[Unit_Price]]*(1-Orders_C[[#This Row],[Discount %]])+Orders_C[[#This Row],[Tax]]</f>
        <v>297</v>
      </c>
      <c r="AC620" s="9">
        <f>(Orders_C[[#This Row],[Unit_Price]]*Orders_C[[#This Row],[Quantity]])-Orders_C[[#This Row],[Discount]]+Orders_C[[#This Row],[Tax]]</f>
        <v>306.85000000000002</v>
      </c>
      <c r="AD620" t="str">
        <f>IF(COUNTIF(Orders_C[[#All],[Customer_ID]],Orders_C[[#This Row],[Customer_ID]])&gt;1,"Repeat","New")</f>
        <v>Repeat</v>
      </c>
      <c r="AE620" t="str" cm="1">
        <f t="array" ref="AE620">_xlfn.XLOOKUP(Orders_C[[#This Row],[Store_ID]],Stores_c[[#All],[Store_ID]],Stores_c[[#All],[City]])</f>
        <v>South Peter</v>
      </c>
      <c r="AF620" t="str" cm="1">
        <f t="array" ref="AF620">_xlfn.XLOOKUP(Orders_C[[#This Row],[Store_ID]],Stores_c[[#All],[Store_ID]],Stores_c[[#All],[Manager_Name]])</f>
        <v>Gregory Lambert</v>
      </c>
      <c r="AG620" t="str" cm="1">
        <f t="array" ref="AG620">_xlfn.XLOOKUP(Orders_C[[#This Row],[Store_ID]],Stores_c[[#All],[Store_ID]],Stores_c[[#All],[Store_Type]])</f>
        <v>Street</v>
      </c>
    </row>
    <row r="621" spans="1:33" x14ac:dyDescent="0.25">
      <c r="A621">
        <v>8400</v>
      </c>
      <c r="B621" s="1">
        <v>45848</v>
      </c>
      <c r="C621" s="2">
        <v>0.30989583333333331</v>
      </c>
      <c r="D621">
        <v>1933</v>
      </c>
      <c r="E621">
        <v>208</v>
      </c>
      <c r="F621">
        <v>461</v>
      </c>
      <c r="G621">
        <v>330</v>
      </c>
      <c r="H621">
        <v>1</v>
      </c>
      <c r="I621">
        <v>286</v>
      </c>
      <c r="J621">
        <v>0</v>
      </c>
      <c r="K621">
        <v>14.3</v>
      </c>
      <c r="L621">
        <v>300.3</v>
      </c>
      <c r="M621" t="s">
        <v>20</v>
      </c>
      <c r="N621" t="s">
        <v>22</v>
      </c>
      <c r="O621">
        <v>50</v>
      </c>
      <c r="P621">
        <v>5</v>
      </c>
      <c r="Q621" t="s">
        <v>2423</v>
      </c>
      <c r="R621">
        <v>509</v>
      </c>
      <c r="S621" s="3">
        <v>0</v>
      </c>
      <c r="T621" s="6">
        <v>128.70000000000002</v>
      </c>
      <c r="U621" t="s">
        <v>6341</v>
      </c>
      <c r="V621">
        <v>2025</v>
      </c>
      <c r="W621" t="s">
        <v>6331</v>
      </c>
      <c r="X621" t="str">
        <f>_xlfn.XLOOKUP(Orders_C[[#This Row],[Product_ID]],Products_C[Product_ID],Products_C[Product_Name])</f>
        <v>Rice Bowl</v>
      </c>
      <c r="Y621" t="str">
        <f>_xlfn.XLOOKUP(Orders_C[[#This Row],[Product_ID]],Products_C[Product_ID],Products_C[Category])</f>
        <v>Beverage</v>
      </c>
      <c r="Z621" t="str">
        <f>_xlfn.XLOOKUP(Orders_C[[#This Row],[Store_ID]],Stores_c[Store_ID],Stores_c[City])</f>
        <v>Tracyview</v>
      </c>
      <c r="AA621" t="str">
        <f>_xlfn.XLOOKUP(Orders_C[[#This Row],[Customer_ID]],Customers_c[Customer_ID],Customers_c[Customer_Name])</f>
        <v>Nathan Smith</v>
      </c>
      <c r="AB621" s="6">
        <f>Orders_C[[#This Row],[Quantity]]*Orders_C[[#This Row],[Unit_Price]]*(1-Orders_C[[#This Row],[Discount %]])+Orders_C[[#This Row],[Tax]]</f>
        <v>300.3</v>
      </c>
      <c r="AC621" s="9">
        <f>(Orders_C[[#This Row],[Unit_Price]]*Orders_C[[#This Row],[Quantity]])-Orders_C[[#This Row],[Discount]]+Orders_C[[#This Row],[Tax]]</f>
        <v>300.3</v>
      </c>
      <c r="AD621" t="str">
        <f>IF(COUNTIF(Orders_C[[#All],[Customer_ID]],Orders_C[[#This Row],[Customer_ID]])&gt;1,"Repeat","New")</f>
        <v>Repeat</v>
      </c>
      <c r="AE621" t="str" cm="1">
        <f t="array" ref="AE621">_xlfn.XLOOKUP(Orders_C[[#This Row],[Store_ID]],Stores_c[[#All],[Store_ID]],Stores_c[[#All],[City]])</f>
        <v>Tracyview</v>
      </c>
      <c r="AF621" t="str" cm="1">
        <f t="array" ref="AF621">_xlfn.XLOOKUP(Orders_C[[#This Row],[Store_ID]],Stores_c[[#All],[Store_ID]],Stores_c[[#All],[Manager_Name]])</f>
        <v>Jeremiah Lee</v>
      </c>
      <c r="AG621" t="str" cm="1">
        <f t="array" ref="AG621">_xlfn.XLOOKUP(Orders_C[[#This Row],[Store_ID]],Stores_c[[#All],[Store_ID]],Stores_c[[#All],[Store_Type]])</f>
        <v>Mall</v>
      </c>
    </row>
    <row r="622" spans="1:33" x14ac:dyDescent="0.25">
      <c r="A622">
        <v>8903</v>
      </c>
      <c r="B622" s="1">
        <v>45941</v>
      </c>
      <c r="C622" s="2">
        <v>0.24402777777777779</v>
      </c>
      <c r="D622">
        <v>1064</v>
      </c>
      <c r="E622">
        <v>220</v>
      </c>
      <c r="F622">
        <v>432</v>
      </c>
      <c r="G622">
        <v>329</v>
      </c>
      <c r="H622">
        <v>1</v>
      </c>
      <c r="I622">
        <v>286</v>
      </c>
      <c r="J622">
        <v>0</v>
      </c>
      <c r="K622">
        <v>14.3</v>
      </c>
      <c r="L622">
        <v>300.3</v>
      </c>
      <c r="M622" t="s">
        <v>20</v>
      </c>
      <c r="N622" t="s">
        <v>21</v>
      </c>
      <c r="O622">
        <v>26</v>
      </c>
      <c r="P622">
        <v>4</v>
      </c>
      <c r="Q622" t="s">
        <v>2926</v>
      </c>
      <c r="R622">
        <v>505</v>
      </c>
      <c r="S622" s="3">
        <v>0</v>
      </c>
      <c r="T622" s="6">
        <v>128.70000000000002</v>
      </c>
      <c r="U622" t="s">
        <v>6332</v>
      </c>
      <c r="V622">
        <v>2025</v>
      </c>
      <c r="W622" t="s">
        <v>6329</v>
      </c>
      <c r="X622" t="str">
        <f>_xlfn.XLOOKUP(Orders_C[[#This Row],[Product_ID]],Products_C[Product_ID],Products_C[Product_Name])</f>
        <v>Rice Bowl</v>
      </c>
      <c r="Y622" t="str">
        <f>_xlfn.XLOOKUP(Orders_C[[#This Row],[Product_ID]],Products_C[Product_ID],Products_C[Category])</f>
        <v>Dessert</v>
      </c>
      <c r="Z622" t="str">
        <f>_xlfn.XLOOKUP(Orders_C[[#This Row],[Store_ID]],Stores_c[Store_ID],Stores_c[City])</f>
        <v>Williamborough</v>
      </c>
      <c r="AA622" t="str">
        <f>_xlfn.XLOOKUP(Orders_C[[#This Row],[Customer_ID]],Customers_c[Customer_ID],Customers_c[Customer_Name])</f>
        <v>Christopher Valenzuela</v>
      </c>
      <c r="AB622" s="6">
        <f>Orders_C[[#This Row],[Quantity]]*Orders_C[[#This Row],[Unit_Price]]*(1-Orders_C[[#This Row],[Discount %]])+Orders_C[[#This Row],[Tax]]</f>
        <v>300.3</v>
      </c>
      <c r="AC622" s="9">
        <f>(Orders_C[[#This Row],[Unit_Price]]*Orders_C[[#This Row],[Quantity]])-Orders_C[[#This Row],[Discount]]+Orders_C[[#This Row],[Tax]]</f>
        <v>300.3</v>
      </c>
      <c r="AD622" t="str">
        <f>IF(COUNTIF(Orders_C[[#All],[Customer_ID]],Orders_C[[#This Row],[Customer_ID]])&gt;1,"Repeat","New")</f>
        <v>Repeat</v>
      </c>
      <c r="AE622" t="str" cm="1">
        <f t="array" ref="AE622">_xlfn.XLOOKUP(Orders_C[[#This Row],[Store_ID]],Stores_c[[#All],[Store_ID]],Stores_c[[#All],[City]])</f>
        <v>Williamborough</v>
      </c>
      <c r="AF622" t="str" cm="1">
        <f t="array" ref="AF622">_xlfn.XLOOKUP(Orders_C[[#This Row],[Store_ID]],Stores_c[[#All],[Store_ID]],Stores_c[[#All],[Manager_Name]])</f>
        <v>Michael Mcbride</v>
      </c>
      <c r="AG622" t="str" cm="1">
        <f t="array" ref="AG622">_xlfn.XLOOKUP(Orders_C[[#This Row],[Store_ID]],Stores_c[[#All],[Store_ID]],Stores_c[[#All],[Store_Type]])</f>
        <v>Mall</v>
      </c>
    </row>
    <row r="623" spans="1:33" x14ac:dyDescent="0.25">
      <c r="A623">
        <v>10692</v>
      </c>
      <c r="B623" s="1">
        <v>45997</v>
      </c>
      <c r="C623" s="2">
        <v>0.36376157407407406</v>
      </c>
      <c r="D623">
        <v>1639</v>
      </c>
      <c r="E623">
        <v>218</v>
      </c>
      <c r="F623">
        <v>494</v>
      </c>
      <c r="G623">
        <v>328</v>
      </c>
      <c r="H623">
        <v>1</v>
      </c>
      <c r="I623">
        <v>287</v>
      </c>
      <c r="J623">
        <v>0</v>
      </c>
      <c r="K623">
        <v>14.35</v>
      </c>
      <c r="L623">
        <v>301.35000000000002</v>
      </c>
      <c r="M623" t="s">
        <v>19</v>
      </c>
      <c r="N623" t="s">
        <v>22</v>
      </c>
      <c r="O623">
        <v>41</v>
      </c>
      <c r="P623">
        <v>1</v>
      </c>
      <c r="Q623" t="s">
        <v>4715</v>
      </c>
      <c r="R623">
        <v>509</v>
      </c>
      <c r="S623" s="3">
        <v>0</v>
      </c>
      <c r="T623" s="6">
        <v>129.15000000000003</v>
      </c>
      <c r="U623" t="s">
        <v>6328</v>
      </c>
      <c r="V623">
        <v>2025</v>
      </c>
      <c r="W623" t="s">
        <v>6331</v>
      </c>
      <c r="X623" t="str">
        <f>_xlfn.XLOOKUP(Orders_C[[#This Row],[Product_ID]],Products_C[Product_ID],Products_C[Product_Name])</f>
        <v>Rice Bowl</v>
      </c>
      <c r="Y623" t="str">
        <f>_xlfn.XLOOKUP(Orders_C[[#This Row],[Product_ID]],Products_C[Product_ID],Products_C[Category])</f>
        <v>Burger</v>
      </c>
      <c r="Z623" t="str">
        <f>_xlfn.XLOOKUP(Orders_C[[#This Row],[Store_ID]],Stores_c[Store_ID],Stores_c[City])</f>
        <v>East Johnport</v>
      </c>
      <c r="AA623" t="str">
        <f>_xlfn.XLOOKUP(Orders_C[[#This Row],[Customer_ID]],Customers_c[Customer_ID],Customers_c[Customer_Name])</f>
        <v>Sonya Cole</v>
      </c>
      <c r="AB623" s="6">
        <f>Orders_C[[#This Row],[Quantity]]*Orders_C[[#This Row],[Unit_Price]]*(1-Orders_C[[#This Row],[Discount %]])+Orders_C[[#This Row],[Tax]]</f>
        <v>301.35000000000002</v>
      </c>
      <c r="AC623" s="9">
        <f>(Orders_C[[#This Row],[Unit_Price]]*Orders_C[[#This Row],[Quantity]])-Orders_C[[#This Row],[Discount]]+Orders_C[[#This Row],[Tax]]</f>
        <v>301.35000000000002</v>
      </c>
      <c r="AD623" t="str">
        <f>IF(COUNTIF(Orders_C[[#All],[Customer_ID]],Orders_C[[#This Row],[Customer_ID]])&gt;1,"Repeat","New")</f>
        <v>Repeat</v>
      </c>
      <c r="AE623" t="str" cm="1">
        <f t="array" ref="AE623">_xlfn.XLOOKUP(Orders_C[[#This Row],[Store_ID]],Stores_c[[#All],[Store_ID]],Stores_c[[#All],[City]])</f>
        <v>East Johnport</v>
      </c>
      <c r="AF623" t="str" cm="1">
        <f t="array" ref="AF623">_xlfn.XLOOKUP(Orders_C[[#This Row],[Store_ID]],Stores_c[[#All],[Store_ID]],Stores_c[[#All],[Manager_Name]])</f>
        <v>Mr. Matthew Murillo III</v>
      </c>
      <c r="AG623" t="str" cm="1">
        <f t="array" ref="AG623">_xlfn.XLOOKUP(Orders_C[[#This Row],[Store_ID]],Stores_c[[#All],[Store_ID]],Stores_c[[#All],[Store_Type]])</f>
        <v>Street</v>
      </c>
    </row>
    <row r="624" spans="1:33" x14ac:dyDescent="0.25">
      <c r="A624">
        <v>6044</v>
      </c>
      <c r="B624" s="1">
        <v>45771</v>
      </c>
      <c r="C624" s="2">
        <v>0.96515046296296292</v>
      </c>
      <c r="D624">
        <v>1391</v>
      </c>
      <c r="E624">
        <v>223</v>
      </c>
      <c r="F624">
        <v>485</v>
      </c>
      <c r="G624">
        <v>312</v>
      </c>
      <c r="H624">
        <v>2</v>
      </c>
      <c r="I624">
        <v>152</v>
      </c>
      <c r="J624">
        <v>0</v>
      </c>
      <c r="K624">
        <v>7.6000000000000014</v>
      </c>
      <c r="L624">
        <v>311.60000000000002</v>
      </c>
      <c r="M624" t="s">
        <v>18</v>
      </c>
      <c r="N624" t="s">
        <v>22</v>
      </c>
      <c r="O624">
        <v>42</v>
      </c>
      <c r="P624">
        <v>2</v>
      </c>
      <c r="Q624" t="s">
        <v>67</v>
      </c>
      <c r="R624">
        <v>502</v>
      </c>
      <c r="S624" s="3">
        <v>0</v>
      </c>
      <c r="T624" s="6">
        <v>129.20000000000002</v>
      </c>
      <c r="U624" t="s">
        <v>6337</v>
      </c>
      <c r="V624">
        <v>2025</v>
      </c>
      <c r="W624" t="s">
        <v>6331</v>
      </c>
      <c r="X624" t="str">
        <f>_xlfn.XLOOKUP(Orders_C[[#This Row],[Product_ID]],Products_C[Product_ID],Products_C[Product_Name])</f>
        <v>Veg Burger</v>
      </c>
      <c r="Y624" t="str">
        <f>_xlfn.XLOOKUP(Orders_C[[#This Row],[Product_ID]],Products_C[Product_ID],Products_C[Category])</f>
        <v>Burger</v>
      </c>
      <c r="Z624" t="str">
        <f>_xlfn.XLOOKUP(Orders_C[[#This Row],[Store_ID]],Stores_c[Store_ID],Stores_c[City])</f>
        <v>Chambershaven</v>
      </c>
      <c r="AA624" t="str">
        <f>_xlfn.XLOOKUP(Orders_C[[#This Row],[Customer_ID]],Customers_c[Customer_ID],Customers_c[Customer_Name])</f>
        <v>Joseph Nixon</v>
      </c>
      <c r="AB624" s="6">
        <f>Orders_C[[#This Row],[Quantity]]*Orders_C[[#This Row],[Unit_Price]]*(1-Orders_C[[#This Row],[Discount %]])+Orders_C[[#This Row],[Tax]]</f>
        <v>311.60000000000002</v>
      </c>
      <c r="AC624" s="9">
        <f>(Orders_C[[#This Row],[Unit_Price]]*Orders_C[[#This Row],[Quantity]])-Orders_C[[#This Row],[Discount]]+Orders_C[[#This Row],[Tax]]</f>
        <v>311.60000000000002</v>
      </c>
      <c r="AD624" t="str">
        <f>IF(COUNTIF(Orders_C[[#All],[Customer_ID]],Orders_C[[#This Row],[Customer_ID]])&gt;1,"Repeat","New")</f>
        <v>Repeat</v>
      </c>
      <c r="AE624" t="str" cm="1">
        <f t="array" ref="AE624">_xlfn.XLOOKUP(Orders_C[[#This Row],[Store_ID]],Stores_c[[#All],[Store_ID]],Stores_c[[#All],[City]])</f>
        <v>Chambershaven</v>
      </c>
      <c r="AF624" t="str" cm="1">
        <f t="array" ref="AF624">_xlfn.XLOOKUP(Orders_C[[#This Row],[Store_ID]],Stores_c[[#All],[Store_ID]],Stores_c[[#All],[Manager_Name]])</f>
        <v>Virginia Webster</v>
      </c>
      <c r="AG624" t="str" cm="1">
        <f t="array" ref="AG624">_xlfn.XLOOKUP(Orders_C[[#This Row],[Store_ID]],Stores_c[[#All],[Store_ID]],Stores_c[[#All],[Store_Type]])</f>
        <v>Street</v>
      </c>
    </row>
    <row r="625" spans="1:33" x14ac:dyDescent="0.25">
      <c r="A625">
        <v>7208</v>
      </c>
      <c r="B625" s="1">
        <v>45744</v>
      </c>
      <c r="C625" s="2">
        <v>7.66087962962963E-2</v>
      </c>
      <c r="D625">
        <v>1486</v>
      </c>
      <c r="E625">
        <v>223</v>
      </c>
      <c r="F625">
        <v>445</v>
      </c>
      <c r="G625">
        <v>318</v>
      </c>
      <c r="H625">
        <v>2</v>
      </c>
      <c r="I625">
        <v>170</v>
      </c>
      <c r="J625">
        <v>15</v>
      </c>
      <c r="K625">
        <v>8.5</v>
      </c>
      <c r="L625">
        <v>333.5</v>
      </c>
      <c r="M625" t="s">
        <v>19</v>
      </c>
      <c r="N625" t="s">
        <v>21</v>
      </c>
      <c r="O625">
        <v>49</v>
      </c>
      <c r="P625">
        <v>1</v>
      </c>
      <c r="Q625" t="s">
        <v>1231</v>
      </c>
      <c r="R625">
        <v>505</v>
      </c>
      <c r="S625" s="3">
        <v>0.15</v>
      </c>
      <c r="T625" s="6">
        <v>129.5</v>
      </c>
      <c r="U625" t="s">
        <v>6334</v>
      </c>
      <c r="V625">
        <v>2025</v>
      </c>
      <c r="W625" t="s">
        <v>6331</v>
      </c>
      <c r="X625" t="str">
        <f>_xlfn.XLOOKUP(Orders_C[[#This Row],[Product_ID]],Products_C[Product_ID],Products_C[Product_Name])</f>
        <v>Pepsi</v>
      </c>
      <c r="Y625" t="str">
        <f>_xlfn.XLOOKUP(Orders_C[[#This Row],[Product_ID]],Products_C[Product_ID],Products_C[Category])</f>
        <v>Burger</v>
      </c>
      <c r="Z625" t="str">
        <f>_xlfn.XLOOKUP(Orders_C[[#This Row],[Store_ID]],Stores_c[Store_ID],Stores_c[City])</f>
        <v>Chambershaven</v>
      </c>
      <c r="AA625" t="str">
        <f>_xlfn.XLOOKUP(Orders_C[[#This Row],[Customer_ID]],Customers_c[Customer_ID],Customers_c[Customer_Name])</f>
        <v>Mary Russell</v>
      </c>
      <c r="AB625" s="6">
        <f>Orders_C[[#This Row],[Quantity]]*Orders_C[[#This Row],[Unit_Price]]*(1-Orders_C[[#This Row],[Discount %]])+Orders_C[[#This Row],[Tax]]</f>
        <v>297.5</v>
      </c>
      <c r="AC625" s="9">
        <f>(Orders_C[[#This Row],[Unit_Price]]*Orders_C[[#This Row],[Quantity]])-Orders_C[[#This Row],[Discount]]+Orders_C[[#This Row],[Tax]]</f>
        <v>333.5</v>
      </c>
      <c r="AD625" t="str">
        <f>IF(COUNTIF(Orders_C[[#All],[Customer_ID]],Orders_C[[#This Row],[Customer_ID]])&gt;1,"Repeat","New")</f>
        <v>Repeat</v>
      </c>
      <c r="AE625" t="str" cm="1">
        <f t="array" ref="AE625">_xlfn.XLOOKUP(Orders_C[[#This Row],[Store_ID]],Stores_c[[#All],[Store_ID]],Stores_c[[#All],[City]])</f>
        <v>Chambershaven</v>
      </c>
      <c r="AF625" t="str" cm="1">
        <f t="array" ref="AF625">_xlfn.XLOOKUP(Orders_C[[#This Row],[Store_ID]],Stores_c[[#All],[Store_ID]],Stores_c[[#All],[Manager_Name]])</f>
        <v>Virginia Webster</v>
      </c>
      <c r="AG625" t="str" cm="1">
        <f t="array" ref="AG625">_xlfn.XLOOKUP(Orders_C[[#This Row],[Store_ID]],Stores_c[[#All],[Store_ID]],Stores_c[[#All],[Store_Type]])</f>
        <v>Street</v>
      </c>
    </row>
    <row r="626" spans="1:33" x14ac:dyDescent="0.25">
      <c r="A626">
        <v>8492</v>
      </c>
      <c r="B626" s="1">
        <v>46021</v>
      </c>
      <c r="C626" s="2">
        <v>0.39883101851851854</v>
      </c>
      <c r="D626">
        <v>1580</v>
      </c>
      <c r="E626">
        <v>225</v>
      </c>
      <c r="F626">
        <v>477</v>
      </c>
      <c r="G626">
        <v>338</v>
      </c>
      <c r="H626">
        <v>1</v>
      </c>
      <c r="I626">
        <v>310</v>
      </c>
      <c r="J626">
        <v>10</v>
      </c>
      <c r="K626">
        <v>15.5</v>
      </c>
      <c r="L626">
        <v>315.5</v>
      </c>
      <c r="M626" t="s">
        <v>19</v>
      </c>
      <c r="N626" t="s">
        <v>23</v>
      </c>
      <c r="O626">
        <v>29</v>
      </c>
      <c r="P626">
        <v>1</v>
      </c>
      <c r="Q626" t="s">
        <v>2515</v>
      </c>
      <c r="R626">
        <v>507</v>
      </c>
      <c r="S626" s="3">
        <v>0.1</v>
      </c>
      <c r="T626" s="6">
        <v>129.5</v>
      </c>
      <c r="U626" t="s">
        <v>6328</v>
      </c>
      <c r="V626">
        <v>2025</v>
      </c>
      <c r="W626" t="s">
        <v>6329</v>
      </c>
      <c r="X626" t="str">
        <f>_xlfn.XLOOKUP(Orders_C[[#This Row],[Product_ID]],Products_C[Product_ID],Products_C[Product_Name])</f>
        <v>Chicken Wings</v>
      </c>
      <c r="Y626" t="str">
        <f>_xlfn.XLOOKUP(Orders_C[[#This Row],[Product_ID]],Products_C[Product_ID],Products_C[Category])</f>
        <v>Burger</v>
      </c>
      <c r="Z626" t="str">
        <f>_xlfn.XLOOKUP(Orders_C[[#This Row],[Store_ID]],Stores_c[Store_ID],Stores_c[City])</f>
        <v>South Peter</v>
      </c>
      <c r="AA626" t="str">
        <f>_xlfn.XLOOKUP(Orders_C[[#This Row],[Customer_ID]],Customers_c[Customer_ID],Customers_c[Customer_Name])</f>
        <v>Mary Adams</v>
      </c>
      <c r="AB626" s="6">
        <f>Orders_C[[#This Row],[Quantity]]*Orders_C[[#This Row],[Unit_Price]]*(1-Orders_C[[#This Row],[Discount %]])+Orders_C[[#This Row],[Tax]]</f>
        <v>294.5</v>
      </c>
      <c r="AC626" s="9">
        <f>(Orders_C[[#This Row],[Unit_Price]]*Orders_C[[#This Row],[Quantity]])-Orders_C[[#This Row],[Discount]]+Orders_C[[#This Row],[Tax]]</f>
        <v>315.5</v>
      </c>
      <c r="AD626" t="str">
        <f>IF(COUNTIF(Orders_C[[#All],[Customer_ID]],Orders_C[[#This Row],[Customer_ID]])&gt;1,"Repeat","New")</f>
        <v>Repeat</v>
      </c>
      <c r="AE626" t="str" cm="1">
        <f t="array" ref="AE626">_xlfn.XLOOKUP(Orders_C[[#This Row],[Store_ID]],Stores_c[[#All],[Store_ID]],Stores_c[[#All],[City]])</f>
        <v>South Peter</v>
      </c>
      <c r="AF626" t="str" cm="1">
        <f t="array" ref="AF626">_xlfn.XLOOKUP(Orders_C[[#This Row],[Store_ID]],Stores_c[[#All],[Store_ID]],Stores_c[[#All],[Manager_Name]])</f>
        <v>Gregory Lambert</v>
      </c>
      <c r="AG626" t="str" cm="1">
        <f t="array" ref="AG626">_xlfn.XLOOKUP(Orders_C[[#This Row],[Store_ID]],Stores_c[[#All],[Store_ID]],Stores_c[[#All],[Store_Type]])</f>
        <v>Street</v>
      </c>
    </row>
    <row r="627" spans="1:33" x14ac:dyDescent="0.25">
      <c r="A627">
        <v>9738</v>
      </c>
      <c r="B627" s="1">
        <v>45897</v>
      </c>
      <c r="C627" s="2">
        <v>0.60827546296296298</v>
      </c>
      <c r="D627">
        <v>1578</v>
      </c>
      <c r="E627">
        <v>203</v>
      </c>
      <c r="F627">
        <v>433</v>
      </c>
      <c r="G627">
        <v>307</v>
      </c>
      <c r="H627">
        <v>2</v>
      </c>
      <c r="I627">
        <v>170</v>
      </c>
      <c r="J627">
        <v>15</v>
      </c>
      <c r="K627">
        <v>8.5</v>
      </c>
      <c r="L627">
        <v>333.5</v>
      </c>
      <c r="M627" t="s">
        <v>19</v>
      </c>
      <c r="N627" t="s">
        <v>23</v>
      </c>
      <c r="O627">
        <v>11</v>
      </c>
      <c r="P627">
        <v>3</v>
      </c>
      <c r="Q627" t="s">
        <v>3761</v>
      </c>
      <c r="R627">
        <v>509</v>
      </c>
      <c r="S627" s="3">
        <v>0.15</v>
      </c>
      <c r="T627" s="6">
        <v>129.5</v>
      </c>
      <c r="U627" t="s">
        <v>6342</v>
      </c>
      <c r="V627">
        <v>2025</v>
      </c>
      <c r="W627" t="s">
        <v>6333</v>
      </c>
      <c r="X627" t="str">
        <f>_xlfn.XLOOKUP(Orders_C[[#This Row],[Product_ID]],Products_C[Product_ID],Products_C[Product_Name])</f>
        <v>Chicken Wings</v>
      </c>
      <c r="Y627" t="str">
        <f>_xlfn.XLOOKUP(Orders_C[[#This Row],[Product_ID]],Products_C[Product_ID],Products_C[Category])</f>
        <v>Chicken</v>
      </c>
      <c r="Z627" t="str">
        <f>_xlfn.XLOOKUP(Orders_C[[#This Row],[Store_ID]],Stores_c[Store_ID],Stores_c[City])</f>
        <v>Lake Williammouth</v>
      </c>
      <c r="AA627" t="str">
        <f>_xlfn.XLOOKUP(Orders_C[[#This Row],[Customer_ID]],Customers_c[Customer_ID],Customers_c[Customer_Name])</f>
        <v>Donna Hale</v>
      </c>
      <c r="AB627" s="6">
        <f>Orders_C[[#This Row],[Quantity]]*Orders_C[[#This Row],[Unit_Price]]*(1-Orders_C[[#This Row],[Discount %]])+Orders_C[[#This Row],[Tax]]</f>
        <v>297.5</v>
      </c>
      <c r="AC627" s="9">
        <f>(Orders_C[[#This Row],[Unit_Price]]*Orders_C[[#This Row],[Quantity]])-Orders_C[[#This Row],[Discount]]+Orders_C[[#This Row],[Tax]]</f>
        <v>333.5</v>
      </c>
      <c r="AD627" t="str">
        <f>IF(COUNTIF(Orders_C[[#All],[Customer_ID]],Orders_C[[#This Row],[Customer_ID]])&gt;1,"Repeat","New")</f>
        <v>Repeat</v>
      </c>
      <c r="AE627" t="str" cm="1">
        <f t="array" ref="AE627">_xlfn.XLOOKUP(Orders_C[[#This Row],[Store_ID]],Stores_c[[#All],[Store_ID]],Stores_c[[#All],[City]])</f>
        <v>Lake Williammouth</v>
      </c>
      <c r="AF627" t="str" cm="1">
        <f t="array" ref="AF627">_xlfn.XLOOKUP(Orders_C[[#This Row],[Store_ID]],Stores_c[[#All],[Store_ID]],Stores_c[[#All],[Manager_Name]])</f>
        <v>Stephanie Dominguez</v>
      </c>
      <c r="AG627" t="str" cm="1">
        <f t="array" ref="AG627">_xlfn.XLOOKUP(Orders_C[[#This Row],[Store_ID]],Stores_c[[#All],[Store_ID]],Stores_c[[#All],[Store_Type]])</f>
        <v>Drive-Thru</v>
      </c>
    </row>
    <row r="628" spans="1:33" x14ac:dyDescent="0.25">
      <c r="A628">
        <v>9524</v>
      </c>
      <c r="B628" s="1">
        <v>45976</v>
      </c>
      <c r="C628" s="2">
        <v>0.41105324074074073</v>
      </c>
      <c r="D628">
        <v>1675</v>
      </c>
      <c r="E628">
        <v>223</v>
      </c>
      <c r="F628">
        <v>468</v>
      </c>
      <c r="G628">
        <v>316</v>
      </c>
      <c r="H628">
        <v>1</v>
      </c>
      <c r="I628">
        <v>288</v>
      </c>
      <c r="J628">
        <v>0</v>
      </c>
      <c r="K628">
        <v>14.4</v>
      </c>
      <c r="L628">
        <v>302.39999999999998</v>
      </c>
      <c r="M628" t="s">
        <v>18</v>
      </c>
      <c r="N628" t="s">
        <v>21</v>
      </c>
      <c r="O628">
        <v>12</v>
      </c>
      <c r="P628">
        <v>3</v>
      </c>
      <c r="Q628" t="s">
        <v>3547</v>
      </c>
      <c r="R628">
        <v>509</v>
      </c>
      <c r="S628" s="3">
        <v>0</v>
      </c>
      <c r="T628" s="6">
        <v>129.6</v>
      </c>
      <c r="U628" t="s">
        <v>6336</v>
      </c>
      <c r="V628">
        <v>2025</v>
      </c>
      <c r="W628" t="s">
        <v>6333</v>
      </c>
      <c r="X628" t="str">
        <f>_xlfn.XLOOKUP(Orders_C[[#This Row],[Product_ID]],Products_C[Product_ID],Products_C[Product_Name])</f>
        <v>Popcorn Chicken</v>
      </c>
      <c r="Y628" t="str">
        <f>_xlfn.XLOOKUP(Orders_C[[#This Row],[Product_ID]],Products_C[Product_ID],Products_C[Category])</f>
        <v>Dessert</v>
      </c>
      <c r="Z628" t="str">
        <f>_xlfn.XLOOKUP(Orders_C[[#This Row],[Store_ID]],Stores_c[Store_ID],Stores_c[City])</f>
        <v>Chambershaven</v>
      </c>
      <c r="AA628" t="str">
        <f>_xlfn.XLOOKUP(Orders_C[[#This Row],[Customer_ID]],Customers_c[Customer_ID],Customers_c[Customer_Name])</f>
        <v>Thomas Lambert</v>
      </c>
      <c r="AB628" s="6">
        <f>Orders_C[[#This Row],[Quantity]]*Orders_C[[#This Row],[Unit_Price]]*(1-Orders_C[[#This Row],[Discount %]])+Orders_C[[#This Row],[Tax]]</f>
        <v>302.39999999999998</v>
      </c>
      <c r="AC628" s="9">
        <f>(Orders_C[[#This Row],[Unit_Price]]*Orders_C[[#This Row],[Quantity]])-Orders_C[[#This Row],[Discount]]+Orders_C[[#This Row],[Tax]]</f>
        <v>302.39999999999998</v>
      </c>
      <c r="AD628" t="str">
        <f>IF(COUNTIF(Orders_C[[#All],[Customer_ID]],Orders_C[[#This Row],[Customer_ID]])&gt;1,"Repeat","New")</f>
        <v>Repeat</v>
      </c>
      <c r="AE628" t="str" cm="1">
        <f t="array" ref="AE628">_xlfn.XLOOKUP(Orders_C[[#This Row],[Store_ID]],Stores_c[[#All],[Store_ID]],Stores_c[[#All],[City]])</f>
        <v>Chambershaven</v>
      </c>
      <c r="AF628" t="str" cm="1">
        <f t="array" ref="AF628">_xlfn.XLOOKUP(Orders_C[[#This Row],[Store_ID]],Stores_c[[#All],[Store_ID]],Stores_c[[#All],[Manager_Name]])</f>
        <v>Virginia Webster</v>
      </c>
      <c r="AG628" t="str" cm="1">
        <f t="array" ref="AG628">_xlfn.XLOOKUP(Orders_C[[#This Row],[Store_ID]],Stores_c[[#All],[Store_ID]],Stores_c[[#All],[Store_Type]])</f>
        <v>Street</v>
      </c>
    </row>
    <row r="629" spans="1:33" x14ac:dyDescent="0.25">
      <c r="A629">
        <v>6492</v>
      </c>
      <c r="B629" s="1">
        <v>45795</v>
      </c>
      <c r="C629" s="2">
        <v>0.40689814814814818</v>
      </c>
      <c r="D629">
        <v>1836</v>
      </c>
      <c r="E629">
        <v>220</v>
      </c>
      <c r="F629">
        <v>500</v>
      </c>
      <c r="G629">
        <v>331</v>
      </c>
      <c r="H629">
        <v>1</v>
      </c>
      <c r="I629">
        <v>322</v>
      </c>
      <c r="J629">
        <v>15</v>
      </c>
      <c r="K629">
        <v>16.100000000000001</v>
      </c>
      <c r="L629">
        <v>323.10000000000002</v>
      </c>
      <c r="M629" t="s">
        <v>18</v>
      </c>
      <c r="N629" t="s">
        <v>22</v>
      </c>
      <c r="O629">
        <v>45</v>
      </c>
      <c r="P629">
        <v>3</v>
      </c>
      <c r="Q629" t="s">
        <v>515</v>
      </c>
      <c r="R629">
        <v>510</v>
      </c>
      <c r="S629" s="3">
        <v>0.15</v>
      </c>
      <c r="T629" s="6">
        <v>129.90000000000003</v>
      </c>
      <c r="U629" t="s">
        <v>6339</v>
      </c>
      <c r="V629">
        <v>2025</v>
      </c>
      <c r="W629" t="s">
        <v>6331</v>
      </c>
      <c r="X629" t="str">
        <f>_xlfn.XLOOKUP(Orders_C[[#This Row],[Product_ID]],Products_C[Product_ID],Products_C[Product_Name])</f>
        <v>Chicken Bucket</v>
      </c>
      <c r="Y629" t="str">
        <f>_xlfn.XLOOKUP(Orders_C[[#This Row],[Product_ID]],Products_C[Product_ID],Products_C[Category])</f>
        <v>Beverage</v>
      </c>
      <c r="Z629" t="str">
        <f>_xlfn.XLOOKUP(Orders_C[[#This Row],[Store_ID]],Stores_c[Store_ID],Stores_c[City])</f>
        <v>Williamborough</v>
      </c>
      <c r="AA629" t="str">
        <f>_xlfn.XLOOKUP(Orders_C[[#This Row],[Customer_ID]],Customers_c[Customer_ID],Customers_c[Customer_Name])</f>
        <v>Katie Novak</v>
      </c>
      <c r="AB629" s="6">
        <f>Orders_C[[#This Row],[Quantity]]*Orders_C[[#This Row],[Unit_Price]]*(1-Orders_C[[#This Row],[Discount %]])+Orders_C[[#This Row],[Tax]]</f>
        <v>289.8</v>
      </c>
      <c r="AC629" s="9">
        <f>(Orders_C[[#This Row],[Unit_Price]]*Orders_C[[#This Row],[Quantity]])-Orders_C[[#This Row],[Discount]]+Orders_C[[#This Row],[Tax]]</f>
        <v>323.10000000000002</v>
      </c>
      <c r="AD629" t="str">
        <f>IF(COUNTIF(Orders_C[[#All],[Customer_ID]],Orders_C[[#This Row],[Customer_ID]])&gt;1,"Repeat","New")</f>
        <v>Repeat</v>
      </c>
      <c r="AE629" t="str" cm="1">
        <f t="array" ref="AE629">_xlfn.XLOOKUP(Orders_C[[#This Row],[Store_ID]],Stores_c[[#All],[Store_ID]],Stores_c[[#All],[City]])</f>
        <v>Williamborough</v>
      </c>
      <c r="AF629" t="str" cm="1">
        <f t="array" ref="AF629">_xlfn.XLOOKUP(Orders_C[[#This Row],[Store_ID]],Stores_c[[#All],[Store_ID]],Stores_c[[#All],[Manager_Name]])</f>
        <v>Michael Mcbride</v>
      </c>
      <c r="AG629" t="str" cm="1">
        <f t="array" ref="AG629">_xlfn.XLOOKUP(Orders_C[[#This Row],[Store_ID]],Stores_c[[#All],[Store_ID]],Stores_c[[#All],[Store_Type]])</f>
        <v>Mall</v>
      </c>
    </row>
    <row r="630" spans="1:33" x14ac:dyDescent="0.25">
      <c r="A630">
        <v>10210</v>
      </c>
      <c r="B630" s="1">
        <v>45765</v>
      </c>
      <c r="C630" s="2">
        <v>0.72181712962962963</v>
      </c>
      <c r="D630">
        <v>1428</v>
      </c>
      <c r="E630">
        <v>213</v>
      </c>
      <c r="F630">
        <v>481</v>
      </c>
      <c r="G630">
        <v>339</v>
      </c>
      <c r="H630">
        <v>1</v>
      </c>
      <c r="I630">
        <v>322</v>
      </c>
      <c r="J630">
        <v>15</v>
      </c>
      <c r="K630">
        <v>16.100000000000001</v>
      </c>
      <c r="L630">
        <v>323.10000000000002</v>
      </c>
      <c r="M630" t="s">
        <v>20</v>
      </c>
      <c r="N630" t="s">
        <v>22</v>
      </c>
      <c r="O630">
        <v>11</v>
      </c>
      <c r="P630">
        <v>1</v>
      </c>
      <c r="Q630" t="s">
        <v>4233</v>
      </c>
      <c r="R630">
        <v>508</v>
      </c>
      <c r="S630" s="3">
        <v>0.15</v>
      </c>
      <c r="T630" s="6">
        <v>129.90000000000003</v>
      </c>
      <c r="U630" t="s">
        <v>6337</v>
      </c>
      <c r="V630">
        <v>2025</v>
      </c>
      <c r="W630" t="s">
        <v>6333</v>
      </c>
      <c r="X630" t="str">
        <f>_xlfn.XLOOKUP(Orders_C[[#This Row],[Product_ID]],Products_C[Product_ID],Products_C[Product_Name])</f>
        <v>Veg Burger</v>
      </c>
      <c r="Y630" t="str">
        <f>_xlfn.XLOOKUP(Orders_C[[#This Row],[Product_ID]],Products_C[Product_ID],Products_C[Category])</f>
        <v>Burger</v>
      </c>
      <c r="Z630" t="str">
        <f>_xlfn.XLOOKUP(Orders_C[[#This Row],[Store_ID]],Stores_c[Store_ID],Stores_c[City])</f>
        <v>Lake Kristashire</v>
      </c>
      <c r="AA630" t="str">
        <f>_xlfn.XLOOKUP(Orders_C[[#This Row],[Customer_ID]],Customers_c[Customer_ID],Customers_c[Customer_Name])</f>
        <v>Anthony Carter</v>
      </c>
      <c r="AB630" s="6">
        <f>Orders_C[[#This Row],[Quantity]]*Orders_C[[#This Row],[Unit_Price]]*(1-Orders_C[[#This Row],[Discount %]])+Orders_C[[#This Row],[Tax]]</f>
        <v>289.8</v>
      </c>
      <c r="AC630" s="9">
        <f>(Orders_C[[#This Row],[Unit_Price]]*Orders_C[[#This Row],[Quantity]])-Orders_C[[#This Row],[Discount]]+Orders_C[[#This Row],[Tax]]</f>
        <v>323.10000000000002</v>
      </c>
      <c r="AD630" t="str">
        <f>IF(COUNTIF(Orders_C[[#All],[Customer_ID]],Orders_C[[#This Row],[Customer_ID]])&gt;1,"Repeat","New")</f>
        <v>Repeat</v>
      </c>
      <c r="AE630" t="str" cm="1">
        <f t="array" ref="AE630">_xlfn.XLOOKUP(Orders_C[[#This Row],[Store_ID]],Stores_c[[#All],[Store_ID]],Stores_c[[#All],[City]])</f>
        <v>Lake Kristashire</v>
      </c>
      <c r="AF630" t="str" cm="1">
        <f t="array" ref="AF630">_xlfn.XLOOKUP(Orders_C[[#This Row],[Store_ID]],Stores_c[[#All],[Store_ID]],Stores_c[[#All],[Manager_Name]])</f>
        <v>Andrea Daugherty</v>
      </c>
      <c r="AG630" t="str" cm="1">
        <f t="array" ref="AG630">_xlfn.XLOOKUP(Orders_C[[#This Row],[Store_ID]],Stores_c[[#All],[Store_ID]],Stores_c[[#All],[Store_Type]])</f>
        <v>Mall</v>
      </c>
    </row>
    <row r="631" spans="1:33" x14ac:dyDescent="0.25">
      <c r="A631">
        <v>6840</v>
      </c>
      <c r="B631" s="1">
        <v>45860</v>
      </c>
      <c r="C631" s="2">
        <v>0.46886574074074072</v>
      </c>
      <c r="D631">
        <v>1415</v>
      </c>
      <c r="E631">
        <v>222</v>
      </c>
      <c r="F631">
        <v>484</v>
      </c>
      <c r="G631">
        <v>328</v>
      </c>
      <c r="H631">
        <v>1</v>
      </c>
      <c r="I631">
        <v>300</v>
      </c>
      <c r="J631">
        <v>5</v>
      </c>
      <c r="K631">
        <v>15</v>
      </c>
      <c r="L631">
        <v>310</v>
      </c>
      <c r="M631" t="s">
        <v>19</v>
      </c>
      <c r="N631" t="s">
        <v>23</v>
      </c>
      <c r="O631">
        <v>16</v>
      </c>
      <c r="P631">
        <v>1</v>
      </c>
      <c r="Q631" t="s">
        <v>863</v>
      </c>
      <c r="R631">
        <v>507</v>
      </c>
      <c r="S631" s="3">
        <v>0.05</v>
      </c>
      <c r="T631" s="6">
        <v>130</v>
      </c>
      <c r="U631" t="s">
        <v>6341</v>
      </c>
      <c r="V631">
        <v>2025</v>
      </c>
      <c r="W631" t="s">
        <v>6333</v>
      </c>
      <c r="X631" t="str">
        <f>_xlfn.XLOOKUP(Orders_C[[#This Row],[Product_ID]],Products_C[Product_ID],Products_C[Product_Name])</f>
        <v>Rice Bowl</v>
      </c>
      <c r="Y631" t="str">
        <f>_xlfn.XLOOKUP(Orders_C[[#This Row],[Product_ID]],Products_C[Product_ID],Products_C[Category])</f>
        <v>Burger</v>
      </c>
      <c r="Z631" t="str">
        <f>_xlfn.XLOOKUP(Orders_C[[#This Row],[Store_ID]],Stores_c[Store_ID],Stores_c[City])</f>
        <v>New Steven</v>
      </c>
      <c r="AA631" t="str">
        <f>_xlfn.XLOOKUP(Orders_C[[#This Row],[Customer_ID]],Customers_c[Customer_ID],Customers_c[Customer_Name])</f>
        <v>Jonathan Miller</v>
      </c>
      <c r="AB631" s="6">
        <f>Orders_C[[#This Row],[Quantity]]*Orders_C[[#This Row],[Unit_Price]]*(1-Orders_C[[#This Row],[Discount %]])+Orders_C[[#This Row],[Tax]]</f>
        <v>300</v>
      </c>
      <c r="AC631" s="9">
        <f>(Orders_C[[#This Row],[Unit_Price]]*Orders_C[[#This Row],[Quantity]])-Orders_C[[#This Row],[Discount]]+Orders_C[[#This Row],[Tax]]</f>
        <v>310</v>
      </c>
      <c r="AD631" t="str">
        <f>IF(COUNTIF(Orders_C[[#All],[Customer_ID]],Orders_C[[#This Row],[Customer_ID]])&gt;1,"Repeat","New")</f>
        <v>Repeat</v>
      </c>
      <c r="AE631" t="str" cm="1">
        <f t="array" ref="AE631">_xlfn.XLOOKUP(Orders_C[[#This Row],[Store_ID]],Stores_c[[#All],[Store_ID]],Stores_c[[#All],[City]])</f>
        <v>New Steven</v>
      </c>
      <c r="AF631" t="str" cm="1">
        <f t="array" ref="AF631">_xlfn.XLOOKUP(Orders_C[[#This Row],[Store_ID]],Stores_c[[#All],[Store_ID]],Stores_c[[#All],[Manager_Name]])</f>
        <v>Terri Martinez</v>
      </c>
      <c r="AG631" t="str" cm="1">
        <f t="array" ref="AG631">_xlfn.XLOOKUP(Orders_C[[#This Row],[Store_ID]],Stores_c[[#All],[Store_ID]],Stores_c[[#All],[Store_Type]])</f>
        <v>Drive-Thru</v>
      </c>
    </row>
    <row r="632" spans="1:33" x14ac:dyDescent="0.25">
      <c r="A632">
        <v>6925</v>
      </c>
      <c r="B632" s="1">
        <v>45730</v>
      </c>
      <c r="C632" s="2">
        <v>0.22621527777777778</v>
      </c>
      <c r="D632">
        <v>1485</v>
      </c>
      <c r="E632">
        <v>212</v>
      </c>
      <c r="F632">
        <v>470</v>
      </c>
      <c r="G632">
        <v>311</v>
      </c>
      <c r="H632">
        <v>2</v>
      </c>
      <c r="I632">
        <v>153</v>
      </c>
      <c r="J632">
        <v>0</v>
      </c>
      <c r="K632">
        <v>7.65</v>
      </c>
      <c r="L632">
        <v>313.64999999999998</v>
      </c>
      <c r="M632" t="s">
        <v>19</v>
      </c>
      <c r="N632" t="s">
        <v>22</v>
      </c>
      <c r="O632">
        <v>35</v>
      </c>
      <c r="P632">
        <v>3</v>
      </c>
      <c r="Q632" t="s">
        <v>948</v>
      </c>
      <c r="R632">
        <v>505</v>
      </c>
      <c r="S632" s="3">
        <v>0</v>
      </c>
      <c r="T632" s="6">
        <v>130.04999999999998</v>
      </c>
      <c r="U632" t="s">
        <v>6334</v>
      </c>
      <c r="V632">
        <v>2025</v>
      </c>
      <c r="W632" t="s">
        <v>6329</v>
      </c>
      <c r="X632" t="str">
        <f>_xlfn.XLOOKUP(Orders_C[[#This Row],[Product_ID]],Products_C[Product_ID],Products_C[Product_Name])</f>
        <v>Pepsi</v>
      </c>
      <c r="Y632" t="str">
        <f>_xlfn.XLOOKUP(Orders_C[[#This Row],[Product_ID]],Products_C[Product_ID],Products_C[Category])</f>
        <v>Dessert</v>
      </c>
      <c r="Z632" t="str">
        <f>_xlfn.XLOOKUP(Orders_C[[#This Row],[Store_ID]],Stores_c[Store_ID],Stores_c[City])</f>
        <v>Andrewview</v>
      </c>
      <c r="AA632" t="str">
        <f>_xlfn.XLOOKUP(Orders_C[[#This Row],[Customer_ID]],Customers_c[Customer_ID],Customers_c[Customer_Name])</f>
        <v>Katelyn Silva</v>
      </c>
      <c r="AB632" s="6">
        <f>Orders_C[[#This Row],[Quantity]]*Orders_C[[#This Row],[Unit_Price]]*(1-Orders_C[[#This Row],[Discount %]])+Orders_C[[#This Row],[Tax]]</f>
        <v>313.64999999999998</v>
      </c>
      <c r="AC632" s="9">
        <f>(Orders_C[[#This Row],[Unit_Price]]*Orders_C[[#This Row],[Quantity]])-Orders_C[[#This Row],[Discount]]+Orders_C[[#This Row],[Tax]]</f>
        <v>313.64999999999998</v>
      </c>
      <c r="AD632" t="str">
        <f>IF(COUNTIF(Orders_C[[#All],[Customer_ID]],Orders_C[[#This Row],[Customer_ID]])&gt;1,"Repeat","New")</f>
        <v>Repeat</v>
      </c>
      <c r="AE632" t="str" cm="1">
        <f t="array" ref="AE632">_xlfn.XLOOKUP(Orders_C[[#This Row],[Store_ID]],Stores_c[[#All],[Store_ID]],Stores_c[[#All],[City]])</f>
        <v>Andrewview</v>
      </c>
      <c r="AF632" t="str" cm="1">
        <f t="array" ref="AF632">_xlfn.XLOOKUP(Orders_C[[#This Row],[Store_ID]],Stores_c[[#All],[Store_ID]],Stores_c[[#All],[Manager_Name]])</f>
        <v>Alice Sutton</v>
      </c>
      <c r="AG632" t="str" cm="1">
        <f t="array" ref="AG632">_xlfn.XLOOKUP(Orders_C[[#This Row],[Store_ID]],Stores_c[[#All],[Store_ID]],Stores_c[[#All],[Store_Type]])</f>
        <v>Mall</v>
      </c>
    </row>
    <row r="633" spans="1:33" x14ac:dyDescent="0.25">
      <c r="A633">
        <v>7644</v>
      </c>
      <c r="B633" s="1">
        <v>45817</v>
      </c>
      <c r="C633" s="2">
        <v>0.87400462962962966</v>
      </c>
      <c r="D633">
        <v>1022</v>
      </c>
      <c r="E633">
        <v>219</v>
      </c>
      <c r="F633">
        <v>550</v>
      </c>
      <c r="G633">
        <v>340</v>
      </c>
      <c r="H633">
        <v>1</v>
      </c>
      <c r="I633">
        <v>289</v>
      </c>
      <c r="J633">
        <v>0</v>
      </c>
      <c r="K633">
        <v>14.45</v>
      </c>
      <c r="L633">
        <v>303.45</v>
      </c>
      <c r="M633" t="s">
        <v>20</v>
      </c>
      <c r="N633" t="s">
        <v>23</v>
      </c>
      <c r="O633">
        <v>41</v>
      </c>
      <c r="P633">
        <v>5</v>
      </c>
      <c r="Q633" t="s">
        <v>1667</v>
      </c>
      <c r="R633">
        <v>505</v>
      </c>
      <c r="S633" s="3">
        <v>0</v>
      </c>
      <c r="T633" s="6">
        <v>130.04999999999998</v>
      </c>
      <c r="U633" t="s">
        <v>6340</v>
      </c>
      <c r="V633">
        <v>2025</v>
      </c>
      <c r="W633" t="s">
        <v>6331</v>
      </c>
      <c r="X633" t="str">
        <f>_xlfn.XLOOKUP(Orders_C[[#This Row],[Product_ID]],Products_C[Product_ID],Products_C[Product_Name])</f>
        <v>Chocolate Lava Cake</v>
      </c>
      <c r="Y633" t="str">
        <f>_xlfn.XLOOKUP(Orders_C[[#This Row],[Product_ID]],Products_C[Product_ID],Products_C[Category])</f>
        <v>Chicken</v>
      </c>
      <c r="Z633" t="str">
        <f>_xlfn.XLOOKUP(Orders_C[[#This Row],[Store_ID]],Stores_c[Store_ID],Stores_c[City])</f>
        <v>Lake David</v>
      </c>
      <c r="AA633" t="str">
        <f>_xlfn.XLOOKUP(Orders_C[[#This Row],[Customer_ID]],Customers_c[Customer_ID],Customers_c[Customer_Name])</f>
        <v>Shelby Lewis</v>
      </c>
      <c r="AB633" s="6">
        <f>Orders_C[[#This Row],[Quantity]]*Orders_C[[#This Row],[Unit_Price]]*(1-Orders_C[[#This Row],[Discount %]])+Orders_C[[#This Row],[Tax]]</f>
        <v>303.45</v>
      </c>
      <c r="AC633" s="9">
        <f>(Orders_C[[#This Row],[Unit_Price]]*Orders_C[[#This Row],[Quantity]])-Orders_C[[#This Row],[Discount]]+Orders_C[[#This Row],[Tax]]</f>
        <v>303.45</v>
      </c>
      <c r="AD633" t="str">
        <f>IF(COUNTIF(Orders_C[[#All],[Customer_ID]],Orders_C[[#This Row],[Customer_ID]])&gt;1,"Repeat","New")</f>
        <v>Repeat</v>
      </c>
      <c r="AE633" t="str" cm="1">
        <f t="array" ref="AE633">_xlfn.XLOOKUP(Orders_C[[#This Row],[Store_ID]],Stores_c[[#All],[Store_ID]],Stores_c[[#All],[City]])</f>
        <v>Lake David</v>
      </c>
      <c r="AF633" t="str" cm="1">
        <f t="array" ref="AF633">_xlfn.XLOOKUP(Orders_C[[#This Row],[Store_ID]],Stores_c[[#All],[Store_ID]],Stores_c[[#All],[Manager_Name]])</f>
        <v>Joshua Hines</v>
      </c>
      <c r="AG633" t="str" cm="1">
        <f t="array" ref="AG633">_xlfn.XLOOKUP(Orders_C[[#This Row],[Store_ID]],Stores_c[[#All],[Store_ID]],Stores_c[[#All],[Store_Type]])</f>
        <v>Street</v>
      </c>
    </row>
    <row r="634" spans="1:33" x14ac:dyDescent="0.25">
      <c r="A634">
        <v>6349</v>
      </c>
      <c r="B634" s="1">
        <v>45807</v>
      </c>
      <c r="C634" s="2">
        <v>0.77465277777777775</v>
      </c>
      <c r="D634">
        <v>1558</v>
      </c>
      <c r="E634">
        <v>210</v>
      </c>
      <c r="F634">
        <v>415</v>
      </c>
      <c r="G634">
        <v>328</v>
      </c>
      <c r="H634">
        <v>2</v>
      </c>
      <c r="I634">
        <v>159</v>
      </c>
      <c r="J634">
        <v>5</v>
      </c>
      <c r="K634">
        <v>7.95</v>
      </c>
      <c r="L634">
        <v>320.95</v>
      </c>
      <c r="M634" t="s">
        <v>18</v>
      </c>
      <c r="N634" t="s">
        <v>21</v>
      </c>
      <c r="O634">
        <v>30</v>
      </c>
      <c r="P634">
        <v>1</v>
      </c>
      <c r="Q634" t="s">
        <v>372</v>
      </c>
      <c r="R634">
        <v>509</v>
      </c>
      <c r="S634" s="3">
        <v>0.05</v>
      </c>
      <c r="T634" s="6">
        <v>130.15</v>
      </c>
      <c r="U634" t="s">
        <v>6339</v>
      </c>
      <c r="V634">
        <v>2025</v>
      </c>
      <c r="W634" t="s">
        <v>6329</v>
      </c>
      <c r="X634" t="str">
        <f>_xlfn.XLOOKUP(Orders_C[[#This Row],[Product_ID]],Products_C[Product_ID],Products_C[Product_Name])</f>
        <v>Rice Bowl</v>
      </c>
      <c r="Y634" t="str">
        <f>_xlfn.XLOOKUP(Orders_C[[#This Row],[Product_ID]],Products_C[Product_ID],Products_C[Category])</f>
        <v>Burger</v>
      </c>
      <c r="Z634" t="str">
        <f>_xlfn.XLOOKUP(Orders_C[[#This Row],[Store_ID]],Stores_c[Store_ID],Stores_c[City])</f>
        <v>East William</v>
      </c>
      <c r="AA634" t="str">
        <f>_xlfn.XLOOKUP(Orders_C[[#This Row],[Customer_ID]],Customers_c[Customer_ID],Customers_c[Customer_Name])</f>
        <v>William Kelley</v>
      </c>
      <c r="AB634" s="6">
        <f>Orders_C[[#This Row],[Quantity]]*Orders_C[[#This Row],[Unit_Price]]*(1-Orders_C[[#This Row],[Discount %]])+Orders_C[[#This Row],[Tax]]</f>
        <v>310.04999999999995</v>
      </c>
      <c r="AC634" s="9">
        <f>(Orders_C[[#This Row],[Unit_Price]]*Orders_C[[#This Row],[Quantity]])-Orders_C[[#This Row],[Discount]]+Orders_C[[#This Row],[Tax]]</f>
        <v>320.95</v>
      </c>
      <c r="AD634" t="str">
        <f>IF(COUNTIF(Orders_C[[#All],[Customer_ID]],Orders_C[[#This Row],[Customer_ID]])&gt;1,"Repeat","New")</f>
        <v>Repeat</v>
      </c>
      <c r="AE634" t="str" cm="1">
        <f t="array" ref="AE634">_xlfn.XLOOKUP(Orders_C[[#This Row],[Store_ID]],Stores_c[[#All],[Store_ID]],Stores_c[[#All],[City]])</f>
        <v>East William</v>
      </c>
      <c r="AF634" t="str" cm="1">
        <f t="array" ref="AF634">_xlfn.XLOOKUP(Orders_C[[#This Row],[Store_ID]],Stores_c[[#All],[Store_ID]],Stores_c[[#All],[Manager_Name]])</f>
        <v>Victoria Butler</v>
      </c>
      <c r="AG634" t="str" cm="1">
        <f t="array" ref="AG634">_xlfn.XLOOKUP(Orders_C[[#This Row],[Store_ID]],Stores_c[[#All],[Store_ID]],Stores_c[[#All],[Store_Type]])</f>
        <v>Drive-Thru</v>
      </c>
    </row>
    <row r="635" spans="1:33" x14ac:dyDescent="0.25">
      <c r="A635">
        <v>9238</v>
      </c>
      <c r="B635" s="1">
        <v>45805</v>
      </c>
      <c r="C635" s="2">
        <v>0.18619212962962964</v>
      </c>
      <c r="D635">
        <v>1879</v>
      </c>
      <c r="E635">
        <v>208</v>
      </c>
      <c r="F635">
        <v>518</v>
      </c>
      <c r="G635">
        <v>324</v>
      </c>
      <c r="H635">
        <v>2</v>
      </c>
      <c r="I635">
        <v>159</v>
      </c>
      <c r="J635">
        <v>5</v>
      </c>
      <c r="K635">
        <v>7.95</v>
      </c>
      <c r="L635">
        <v>320.95</v>
      </c>
      <c r="M635" t="s">
        <v>19</v>
      </c>
      <c r="N635" t="s">
        <v>23</v>
      </c>
      <c r="O635">
        <v>31</v>
      </c>
      <c r="P635">
        <v>4</v>
      </c>
      <c r="Q635" t="s">
        <v>3261</v>
      </c>
      <c r="R635">
        <v>509</v>
      </c>
      <c r="S635" s="3">
        <v>0.05</v>
      </c>
      <c r="T635" s="6">
        <v>130.15</v>
      </c>
      <c r="U635" t="s">
        <v>6339</v>
      </c>
      <c r="V635">
        <v>2025</v>
      </c>
      <c r="W635" t="s">
        <v>6329</v>
      </c>
      <c r="X635" t="str">
        <f>_xlfn.XLOOKUP(Orders_C[[#This Row],[Product_ID]],Products_C[Product_ID],Products_C[Product_Name])</f>
        <v>Krushers</v>
      </c>
      <c r="Y635" t="str">
        <f>_xlfn.XLOOKUP(Orders_C[[#This Row],[Product_ID]],Products_C[Product_ID],Products_C[Category])</f>
        <v>Dessert</v>
      </c>
      <c r="Z635" t="str">
        <f>_xlfn.XLOOKUP(Orders_C[[#This Row],[Store_ID]],Stores_c[Store_ID],Stores_c[City])</f>
        <v>Tracyview</v>
      </c>
      <c r="AA635" t="str">
        <f>_xlfn.XLOOKUP(Orders_C[[#This Row],[Customer_ID]],Customers_c[Customer_ID],Customers_c[Customer_Name])</f>
        <v>Leah Hall</v>
      </c>
      <c r="AB635" s="6">
        <f>Orders_C[[#This Row],[Quantity]]*Orders_C[[#This Row],[Unit_Price]]*(1-Orders_C[[#This Row],[Discount %]])+Orders_C[[#This Row],[Tax]]</f>
        <v>310.04999999999995</v>
      </c>
      <c r="AC635" s="9">
        <f>(Orders_C[[#This Row],[Unit_Price]]*Orders_C[[#This Row],[Quantity]])-Orders_C[[#This Row],[Discount]]+Orders_C[[#This Row],[Tax]]</f>
        <v>320.95</v>
      </c>
      <c r="AD635" t="str">
        <f>IF(COUNTIF(Orders_C[[#All],[Customer_ID]],Orders_C[[#This Row],[Customer_ID]])&gt;1,"Repeat","New")</f>
        <v>Repeat</v>
      </c>
      <c r="AE635" t="str" cm="1">
        <f t="array" ref="AE635">_xlfn.XLOOKUP(Orders_C[[#This Row],[Store_ID]],Stores_c[[#All],[Store_ID]],Stores_c[[#All],[City]])</f>
        <v>Tracyview</v>
      </c>
      <c r="AF635" t="str" cm="1">
        <f t="array" ref="AF635">_xlfn.XLOOKUP(Orders_C[[#This Row],[Store_ID]],Stores_c[[#All],[Store_ID]],Stores_c[[#All],[Manager_Name]])</f>
        <v>Jeremiah Lee</v>
      </c>
      <c r="AG635" t="str" cm="1">
        <f t="array" ref="AG635">_xlfn.XLOOKUP(Orders_C[[#This Row],[Store_ID]],Stores_c[[#All],[Store_ID]],Stores_c[[#All],[Store_Type]])</f>
        <v>Mall</v>
      </c>
    </row>
    <row r="636" spans="1:33" x14ac:dyDescent="0.25">
      <c r="A636">
        <v>10929</v>
      </c>
      <c r="B636" s="1">
        <v>45752</v>
      </c>
      <c r="C636" s="2">
        <v>0.83347222222222217</v>
      </c>
      <c r="D636">
        <v>1240</v>
      </c>
      <c r="E636">
        <v>224</v>
      </c>
      <c r="F636">
        <v>505</v>
      </c>
      <c r="G636">
        <v>328</v>
      </c>
      <c r="H636">
        <v>2</v>
      </c>
      <c r="I636">
        <v>165</v>
      </c>
      <c r="J636">
        <v>10</v>
      </c>
      <c r="K636">
        <v>8.25</v>
      </c>
      <c r="L636">
        <v>328.25</v>
      </c>
      <c r="M636" t="s">
        <v>20</v>
      </c>
      <c r="N636" t="s">
        <v>23</v>
      </c>
      <c r="O636">
        <v>24</v>
      </c>
      <c r="P636">
        <v>5</v>
      </c>
      <c r="Q636" t="s">
        <v>4952</v>
      </c>
      <c r="R636">
        <v>504</v>
      </c>
      <c r="S636" s="3">
        <v>0.1</v>
      </c>
      <c r="T636" s="6">
        <v>130.25</v>
      </c>
      <c r="U636" t="s">
        <v>6337</v>
      </c>
      <c r="V636">
        <v>2025</v>
      </c>
      <c r="W636" t="s">
        <v>6329</v>
      </c>
      <c r="X636" t="str">
        <f>_xlfn.XLOOKUP(Orders_C[[#This Row],[Product_ID]],Products_C[Product_ID],Products_C[Product_Name])</f>
        <v>Rice Bowl</v>
      </c>
      <c r="Y636" t="str">
        <f>_xlfn.XLOOKUP(Orders_C[[#This Row],[Product_ID]],Products_C[Product_ID],Products_C[Category])</f>
        <v>Burger</v>
      </c>
      <c r="Z636" t="str">
        <f>_xlfn.XLOOKUP(Orders_C[[#This Row],[Store_ID]],Stores_c[Store_ID],Stores_c[City])</f>
        <v>Valdezton</v>
      </c>
      <c r="AA636" t="str">
        <f>_xlfn.XLOOKUP(Orders_C[[#This Row],[Customer_ID]],Customers_c[Customer_ID],Customers_c[Customer_Name])</f>
        <v>Matthew Gibson</v>
      </c>
      <c r="AB636" s="6">
        <f>Orders_C[[#This Row],[Quantity]]*Orders_C[[#This Row],[Unit_Price]]*(1-Orders_C[[#This Row],[Discount %]])+Orders_C[[#This Row],[Tax]]</f>
        <v>305.25</v>
      </c>
      <c r="AC636" s="9">
        <f>(Orders_C[[#This Row],[Unit_Price]]*Orders_C[[#This Row],[Quantity]])-Orders_C[[#This Row],[Discount]]+Orders_C[[#This Row],[Tax]]</f>
        <v>328.25</v>
      </c>
      <c r="AD636" t="str">
        <f>IF(COUNTIF(Orders_C[[#All],[Customer_ID]],Orders_C[[#This Row],[Customer_ID]])&gt;1,"Repeat","New")</f>
        <v>Repeat</v>
      </c>
      <c r="AE636" t="str" cm="1">
        <f t="array" ref="AE636">_xlfn.XLOOKUP(Orders_C[[#This Row],[Store_ID]],Stores_c[[#All],[Store_ID]],Stores_c[[#All],[City]])</f>
        <v>Valdezton</v>
      </c>
      <c r="AF636" t="str" cm="1">
        <f t="array" ref="AF636">_xlfn.XLOOKUP(Orders_C[[#This Row],[Store_ID]],Stores_c[[#All],[Store_ID]],Stores_c[[#All],[Manager_Name]])</f>
        <v>John Rodriguez</v>
      </c>
      <c r="AG636" t="str" cm="1">
        <f t="array" ref="AG636">_xlfn.XLOOKUP(Orders_C[[#This Row],[Store_ID]],Stores_c[[#All],[Store_ID]],Stores_c[[#All],[Store_Type]])</f>
        <v>Street</v>
      </c>
    </row>
    <row r="637" spans="1:33" x14ac:dyDescent="0.25">
      <c r="A637">
        <v>8043</v>
      </c>
      <c r="B637" s="1">
        <v>45840</v>
      </c>
      <c r="C637" s="2">
        <v>8.3333333333333332E-3</v>
      </c>
      <c r="D637">
        <v>1958</v>
      </c>
      <c r="E637">
        <v>203</v>
      </c>
      <c r="F637">
        <v>404</v>
      </c>
      <c r="G637">
        <v>312</v>
      </c>
      <c r="H637">
        <v>1</v>
      </c>
      <c r="I637">
        <v>323</v>
      </c>
      <c r="J637">
        <v>15</v>
      </c>
      <c r="K637">
        <v>16.149999999999999</v>
      </c>
      <c r="L637">
        <v>324.14999999999998</v>
      </c>
      <c r="M637" t="s">
        <v>18</v>
      </c>
      <c r="N637" t="s">
        <v>21</v>
      </c>
      <c r="O637">
        <v>37</v>
      </c>
      <c r="P637">
        <v>2</v>
      </c>
      <c r="Q637" t="s">
        <v>2066</v>
      </c>
      <c r="R637">
        <v>504</v>
      </c>
      <c r="S637" s="3">
        <v>0.15</v>
      </c>
      <c r="T637" s="6">
        <v>130.35</v>
      </c>
      <c r="U637" t="s">
        <v>6341</v>
      </c>
      <c r="V637">
        <v>2025</v>
      </c>
      <c r="W637" t="s">
        <v>6329</v>
      </c>
      <c r="X637" t="str">
        <f>_xlfn.XLOOKUP(Orders_C[[#This Row],[Product_ID]],Products_C[Product_ID],Products_C[Product_Name])</f>
        <v>Veg Burger</v>
      </c>
      <c r="Y637" t="str">
        <f>_xlfn.XLOOKUP(Orders_C[[#This Row],[Product_ID]],Products_C[Product_ID],Products_C[Category])</f>
        <v>Burger</v>
      </c>
      <c r="Z637" t="str">
        <f>_xlfn.XLOOKUP(Orders_C[[#This Row],[Store_ID]],Stores_c[Store_ID],Stores_c[City])</f>
        <v>Lake Williammouth</v>
      </c>
      <c r="AA637" t="str">
        <f>_xlfn.XLOOKUP(Orders_C[[#This Row],[Customer_ID]],Customers_c[Customer_ID],Customers_c[Customer_Name])</f>
        <v>Cynthia Tucker</v>
      </c>
      <c r="AB637" s="6">
        <f>Orders_C[[#This Row],[Quantity]]*Orders_C[[#This Row],[Unit_Price]]*(1-Orders_C[[#This Row],[Discount %]])+Orders_C[[#This Row],[Tax]]</f>
        <v>290.7</v>
      </c>
      <c r="AC637" s="9">
        <f>(Orders_C[[#This Row],[Unit_Price]]*Orders_C[[#This Row],[Quantity]])-Orders_C[[#This Row],[Discount]]+Orders_C[[#This Row],[Tax]]</f>
        <v>324.14999999999998</v>
      </c>
      <c r="AD637" t="str">
        <f>IF(COUNTIF(Orders_C[[#All],[Customer_ID]],Orders_C[[#This Row],[Customer_ID]])&gt;1,"Repeat","New")</f>
        <v>Repeat</v>
      </c>
      <c r="AE637" t="str" cm="1">
        <f t="array" ref="AE637">_xlfn.XLOOKUP(Orders_C[[#This Row],[Store_ID]],Stores_c[[#All],[Store_ID]],Stores_c[[#All],[City]])</f>
        <v>Lake Williammouth</v>
      </c>
      <c r="AF637" t="str" cm="1">
        <f t="array" ref="AF637">_xlfn.XLOOKUP(Orders_C[[#This Row],[Store_ID]],Stores_c[[#All],[Store_ID]],Stores_c[[#All],[Manager_Name]])</f>
        <v>Stephanie Dominguez</v>
      </c>
      <c r="AG637" t="str" cm="1">
        <f t="array" ref="AG637">_xlfn.XLOOKUP(Orders_C[[#This Row],[Store_ID]],Stores_c[[#All],[Store_ID]],Stores_c[[#All],[Store_Type]])</f>
        <v>Drive-Thru</v>
      </c>
    </row>
    <row r="638" spans="1:33" x14ac:dyDescent="0.25">
      <c r="A638">
        <v>9430</v>
      </c>
      <c r="B638" s="1">
        <v>46032</v>
      </c>
      <c r="C638" s="2">
        <v>0.50065972222222221</v>
      </c>
      <c r="D638">
        <v>1412</v>
      </c>
      <c r="E638">
        <v>218</v>
      </c>
      <c r="F638">
        <v>486</v>
      </c>
      <c r="G638">
        <v>332</v>
      </c>
      <c r="H638">
        <v>1</v>
      </c>
      <c r="I638">
        <v>323</v>
      </c>
      <c r="J638">
        <v>15</v>
      </c>
      <c r="K638">
        <v>16.149999999999999</v>
      </c>
      <c r="L638">
        <v>324.14999999999998</v>
      </c>
      <c r="M638" t="s">
        <v>19</v>
      </c>
      <c r="N638" t="s">
        <v>21</v>
      </c>
      <c r="O638">
        <v>23</v>
      </c>
      <c r="P638">
        <v>4</v>
      </c>
      <c r="Q638" t="s">
        <v>3453</v>
      </c>
      <c r="R638">
        <v>504</v>
      </c>
      <c r="S638" s="3">
        <v>0.15</v>
      </c>
      <c r="T638" s="6">
        <v>130.35</v>
      </c>
      <c r="U638" t="s">
        <v>6330</v>
      </c>
      <c r="V638">
        <v>2026</v>
      </c>
      <c r="W638" t="s">
        <v>6329</v>
      </c>
      <c r="X638" t="str">
        <f>_xlfn.XLOOKUP(Orders_C[[#This Row],[Product_ID]],Products_C[Product_ID],Products_C[Product_Name])</f>
        <v>Zinger Burger</v>
      </c>
      <c r="Y638" t="str">
        <f>_xlfn.XLOOKUP(Orders_C[[#This Row],[Product_ID]],Products_C[Product_ID],Products_C[Category])</f>
        <v>Beverage</v>
      </c>
      <c r="Z638" t="str">
        <f>_xlfn.XLOOKUP(Orders_C[[#This Row],[Store_ID]],Stores_c[Store_ID],Stores_c[City])</f>
        <v>East Johnport</v>
      </c>
      <c r="AA638" t="str">
        <f>_xlfn.XLOOKUP(Orders_C[[#This Row],[Customer_ID]],Customers_c[Customer_ID],Customers_c[Customer_Name])</f>
        <v>Patricia King</v>
      </c>
      <c r="AB638" s="6">
        <f>Orders_C[[#This Row],[Quantity]]*Orders_C[[#This Row],[Unit_Price]]*(1-Orders_C[[#This Row],[Discount %]])+Orders_C[[#This Row],[Tax]]</f>
        <v>290.7</v>
      </c>
      <c r="AC638" s="9">
        <f>(Orders_C[[#This Row],[Unit_Price]]*Orders_C[[#This Row],[Quantity]])-Orders_C[[#This Row],[Discount]]+Orders_C[[#This Row],[Tax]]</f>
        <v>324.14999999999998</v>
      </c>
      <c r="AD638" t="str">
        <f>IF(COUNTIF(Orders_C[[#All],[Customer_ID]],Orders_C[[#This Row],[Customer_ID]])&gt;1,"Repeat","New")</f>
        <v>Repeat</v>
      </c>
      <c r="AE638" t="str" cm="1">
        <f t="array" ref="AE638">_xlfn.XLOOKUP(Orders_C[[#This Row],[Store_ID]],Stores_c[[#All],[Store_ID]],Stores_c[[#All],[City]])</f>
        <v>East Johnport</v>
      </c>
      <c r="AF638" t="str" cm="1">
        <f t="array" ref="AF638">_xlfn.XLOOKUP(Orders_C[[#This Row],[Store_ID]],Stores_c[[#All],[Store_ID]],Stores_c[[#All],[Manager_Name]])</f>
        <v>Mr. Matthew Murillo III</v>
      </c>
      <c r="AG638" t="str" cm="1">
        <f t="array" ref="AG638">_xlfn.XLOOKUP(Orders_C[[#This Row],[Store_ID]],Stores_c[[#All],[Store_ID]],Stores_c[[#All],[Store_Type]])</f>
        <v>Street</v>
      </c>
    </row>
    <row r="639" spans="1:33" x14ac:dyDescent="0.25">
      <c r="A639">
        <v>9137</v>
      </c>
      <c r="B639" s="1">
        <v>45985</v>
      </c>
      <c r="C639" s="2">
        <v>0.71501157407407412</v>
      </c>
      <c r="D639">
        <v>1357</v>
      </c>
      <c r="E639">
        <v>206</v>
      </c>
      <c r="F639">
        <v>489</v>
      </c>
      <c r="G639">
        <v>314</v>
      </c>
      <c r="H639">
        <v>2</v>
      </c>
      <c r="I639">
        <v>171</v>
      </c>
      <c r="J639">
        <v>15</v>
      </c>
      <c r="K639">
        <v>8.5500000000000007</v>
      </c>
      <c r="L639">
        <v>335.55</v>
      </c>
      <c r="M639" t="s">
        <v>19</v>
      </c>
      <c r="N639" t="s">
        <v>21</v>
      </c>
      <c r="O639">
        <v>32</v>
      </c>
      <c r="P639">
        <v>2</v>
      </c>
      <c r="Q639" t="s">
        <v>3160</v>
      </c>
      <c r="R639">
        <v>502</v>
      </c>
      <c r="S639" s="3">
        <v>0.15</v>
      </c>
      <c r="T639" s="6">
        <v>130.35000000000002</v>
      </c>
      <c r="U639" t="s">
        <v>6336</v>
      </c>
      <c r="V639">
        <v>2025</v>
      </c>
      <c r="W639" t="s">
        <v>6329</v>
      </c>
      <c r="X639" t="str">
        <f>_xlfn.XLOOKUP(Orders_C[[#This Row],[Product_ID]],Products_C[Product_ID],Products_C[Product_Name])</f>
        <v>Wrap</v>
      </c>
      <c r="Y639" t="str">
        <f>_xlfn.XLOOKUP(Orders_C[[#This Row],[Product_ID]],Products_C[Product_ID],Products_C[Category])</f>
        <v>Burger</v>
      </c>
      <c r="Z639" t="str">
        <f>_xlfn.XLOOKUP(Orders_C[[#This Row],[Store_ID]],Stores_c[Store_ID],Stores_c[City])</f>
        <v>West Matthew</v>
      </c>
      <c r="AA639" t="str">
        <f>_xlfn.XLOOKUP(Orders_C[[#This Row],[Customer_ID]],Customers_c[Customer_ID],Customers_c[Customer_Name])</f>
        <v>Melissa Hodges</v>
      </c>
      <c r="AB639" s="6">
        <f>Orders_C[[#This Row],[Quantity]]*Orders_C[[#This Row],[Unit_Price]]*(1-Orders_C[[#This Row],[Discount %]])+Orders_C[[#This Row],[Tax]]</f>
        <v>299.25</v>
      </c>
      <c r="AC639" s="9">
        <f>(Orders_C[[#This Row],[Unit_Price]]*Orders_C[[#This Row],[Quantity]])-Orders_C[[#This Row],[Discount]]+Orders_C[[#This Row],[Tax]]</f>
        <v>335.55</v>
      </c>
      <c r="AD639" t="str">
        <f>IF(COUNTIF(Orders_C[[#All],[Customer_ID]],Orders_C[[#This Row],[Customer_ID]])&gt;1,"Repeat","New")</f>
        <v>Repeat</v>
      </c>
      <c r="AE639" t="str" cm="1">
        <f t="array" ref="AE639">_xlfn.XLOOKUP(Orders_C[[#This Row],[Store_ID]],Stores_c[[#All],[Store_ID]],Stores_c[[#All],[City]])</f>
        <v>West Matthew</v>
      </c>
      <c r="AF639" t="str" cm="1">
        <f t="array" ref="AF639">_xlfn.XLOOKUP(Orders_C[[#This Row],[Store_ID]],Stores_c[[#All],[Store_ID]],Stores_c[[#All],[Manager_Name]])</f>
        <v>Miguel Kidd</v>
      </c>
      <c r="AG639" t="str" cm="1">
        <f t="array" ref="AG639">_xlfn.XLOOKUP(Orders_C[[#This Row],[Store_ID]],Stores_c[[#All],[Store_ID]],Stores_c[[#All],[Store_Type]])</f>
        <v>Drive-Thru</v>
      </c>
    </row>
    <row r="640" spans="1:33" x14ac:dyDescent="0.25">
      <c r="A640">
        <v>6486</v>
      </c>
      <c r="B640" s="1">
        <v>45727</v>
      </c>
      <c r="C640" s="2">
        <v>0.49273148148148149</v>
      </c>
      <c r="D640">
        <v>1424</v>
      </c>
      <c r="E640">
        <v>217</v>
      </c>
      <c r="F640">
        <v>507</v>
      </c>
      <c r="G640">
        <v>333</v>
      </c>
      <c r="H640">
        <v>1</v>
      </c>
      <c r="I640">
        <v>290</v>
      </c>
      <c r="J640">
        <v>0</v>
      </c>
      <c r="K640">
        <v>14.5</v>
      </c>
      <c r="L640">
        <v>304.5</v>
      </c>
      <c r="M640" t="s">
        <v>20</v>
      </c>
      <c r="N640" t="s">
        <v>22</v>
      </c>
      <c r="O640">
        <v>18</v>
      </c>
      <c r="P640">
        <v>4</v>
      </c>
      <c r="Q640" t="s">
        <v>509</v>
      </c>
      <c r="R640">
        <v>506</v>
      </c>
      <c r="S640" s="3">
        <v>0</v>
      </c>
      <c r="T640" s="6">
        <v>130.5</v>
      </c>
      <c r="U640" t="s">
        <v>6334</v>
      </c>
      <c r="V640">
        <v>2025</v>
      </c>
      <c r="W640" t="s">
        <v>6333</v>
      </c>
      <c r="X640" t="str">
        <f>_xlfn.XLOOKUP(Orders_C[[#This Row],[Product_ID]],Products_C[Product_ID],Products_C[Product_Name])</f>
        <v>Chicken Wings</v>
      </c>
      <c r="Y640" t="str">
        <f>_xlfn.XLOOKUP(Orders_C[[#This Row],[Product_ID]],Products_C[Product_ID],Products_C[Category])</f>
        <v>Burger</v>
      </c>
      <c r="Z640" t="str">
        <f>_xlfn.XLOOKUP(Orders_C[[#This Row],[Store_ID]],Stores_c[Store_ID],Stores_c[City])</f>
        <v>West Rebecca</v>
      </c>
      <c r="AA640" t="str">
        <f>_xlfn.XLOOKUP(Orders_C[[#This Row],[Customer_ID]],Customers_c[Customer_ID],Customers_c[Customer_Name])</f>
        <v>Laura Nelson</v>
      </c>
      <c r="AB640" s="6">
        <f>Orders_C[[#This Row],[Quantity]]*Orders_C[[#This Row],[Unit_Price]]*(1-Orders_C[[#This Row],[Discount %]])+Orders_C[[#This Row],[Tax]]</f>
        <v>304.5</v>
      </c>
      <c r="AC640" s="9">
        <f>(Orders_C[[#This Row],[Unit_Price]]*Orders_C[[#This Row],[Quantity]])-Orders_C[[#This Row],[Discount]]+Orders_C[[#This Row],[Tax]]</f>
        <v>304.5</v>
      </c>
      <c r="AD640" t="str">
        <f>IF(COUNTIF(Orders_C[[#All],[Customer_ID]],Orders_C[[#This Row],[Customer_ID]])&gt;1,"Repeat","New")</f>
        <v>Repeat</v>
      </c>
      <c r="AE640" t="str" cm="1">
        <f t="array" ref="AE640">_xlfn.XLOOKUP(Orders_C[[#This Row],[Store_ID]],Stores_c[[#All],[Store_ID]],Stores_c[[#All],[City]])</f>
        <v>West Rebecca</v>
      </c>
      <c r="AF640" t="str" cm="1">
        <f t="array" ref="AF640">_xlfn.XLOOKUP(Orders_C[[#This Row],[Store_ID]],Stores_c[[#All],[Store_ID]],Stores_c[[#All],[Manager_Name]])</f>
        <v>Albert Smith</v>
      </c>
      <c r="AG640" t="str" cm="1">
        <f t="array" ref="AG640">_xlfn.XLOOKUP(Orders_C[[#This Row],[Store_ID]],Stores_c[[#All],[Store_ID]],Stores_c[[#All],[Store_Type]])</f>
        <v>Mall</v>
      </c>
    </row>
    <row r="641" spans="1:33" x14ac:dyDescent="0.25">
      <c r="A641">
        <v>9995</v>
      </c>
      <c r="B641" s="1">
        <v>45823</v>
      </c>
      <c r="C641" s="2">
        <v>0.92307870370370371</v>
      </c>
      <c r="D641">
        <v>1453</v>
      </c>
      <c r="E641">
        <v>216</v>
      </c>
      <c r="F641">
        <v>441</v>
      </c>
      <c r="G641">
        <v>308</v>
      </c>
      <c r="H641">
        <v>1</v>
      </c>
      <c r="I641">
        <v>290</v>
      </c>
      <c r="J641">
        <v>0</v>
      </c>
      <c r="K641">
        <v>14.5</v>
      </c>
      <c r="L641">
        <v>304.5</v>
      </c>
      <c r="M641" t="s">
        <v>20</v>
      </c>
      <c r="N641" t="s">
        <v>22</v>
      </c>
      <c r="O641">
        <v>42</v>
      </c>
      <c r="P641">
        <v>1</v>
      </c>
      <c r="Q641" t="s">
        <v>4018</v>
      </c>
      <c r="R641">
        <v>504</v>
      </c>
      <c r="S641" s="3">
        <v>0</v>
      </c>
      <c r="T641" s="6">
        <v>130.5</v>
      </c>
      <c r="U641" t="s">
        <v>6340</v>
      </c>
      <c r="V641">
        <v>2025</v>
      </c>
      <c r="W641" t="s">
        <v>6331</v>
      </c>
      <c r="X641" t="str">
        <f>_xlfn.XLOOKUP(Orders_C[[#This Row],[Product_ID]],Products_C[Product_ID],Products_C[Product_Name])</f>
        <v>Zinger Burger</v>
      </c>
      <c r="Y641" t="str">
        <f>_xlfn.XLOOKUP(Orders_C[[#This Row],[Product_ID]],Products_C[Product_ID],Products_C[Category])</f>
        <v>Beverage</v>
      </c>
      <c r="Z641" t="str">
        <f>_xlfn.XLOOKUP(Orders_C[[#This Row],[Store_ID]],Stores_c[Store_ID],Stores_c[City])</f>
        <v>Garciaview</v>
      </c>
      <c r="AA641" t="str">
        <f>_xlfn.XLOOKUP(Orders_C[[#This Row],[Customer_ID]],Customers_c[Customer_ID],Customers_c[Customer_Name])</f>
        <v>Taylor Montgomery</v>
      </c>
      <c r="AB641" s="6">
        <f>Orders_C[[#This Row],[Quantity]]*Orders_C[[#This Row],[Unit_Price]]*(1-Orders_C[[#This Row],[Discount %]])+Orders_C[[#This Row],[Tax]]</f>
        <v>304.5</v>
      </c>
      <c r="AC641" s="9">
        <f>(Orders_C[[#This Row],[Unit_Price]]*Orders_C[[#This Row],[Quantity]])-Orders_C[[#This Row],[Discount]]+Orders_C[[#This Row],[Tax]]</f>
        <v>304.5</v>
      </c>
      <c r="AD641" t="str">
        <f>IF(COUNTIF(Orders_C[[#All],[Customer_ID]],Orders_C[[#This Row],[Customer_ID]])&gt;1,"Repeat","New")</f>
        <v>Repeat</v>
      </c>
      <c r="AE641" t="str" cm="1">
        <f t="array" ref="AE641">_xlfn.XLOOKUP(Orders_C[[#This Row],[Store_ID]],Stores_c[[#All],[Store_ID]],Stores_c[[#All],[City]])</f>
        <v>Garciaview</v>
      </c>
      <c r="AF641" t="str" cm="1">
        <f t="array" ref="AF641">_xlfn.XLOOKUP(Orders_C[[#This Row],[Store_ID]],Stores_c[[#All],[Store_ID]],Stores_c[[#All],[Manager_Name]])</f>
        <v>Karina Washington</v>
      </c>
      <c r="AG641" t="str" cm="1">
        <f t="array" ref="AG641">_xlfn.XLOOKUP(Orders_C[[#This Row],[Store_ID]],Stores_c[[#All],[Store_ID]],Stores_c[[#All],[Store_Type]])</f>
        <v>Drive-Thru</v>
      </c>
    </row>
    <row r="642" spans="1:33" x14ac:dyDescent="0.25">
      <c r="A642">
        <v>8468</v>
      </c>
      <c r="B642" s="1">
        <v>45865</v>
      </c>
      <c r="C642" s="2">
        <v>3.1585648148148147E-2</v>
      </c>
      <c r="D642">
        <v>1822</v>
      </c>
      <c r="E642">
        <v>218</v>
      </c>
      <c r="F642">
        <v>463</v>
      </c>
      <c r="G642">
        <v>315</v>
      </c>
      <c r="H642">
        <v>2</v>
      </c>
      <c r="I642">
        <v>154</v>
      </c>
      <c r="J642">
        <v>0</v>
      </c>
      <c r="K642">
        <v>7.7</v>
      </c>
      <c r="L642">
        <v>315.7</v>
      </c>
      <c r="M642" t="s">
        <v>20</v>
      </c>
      <c r="N642" t="s">
        <v>22</v>
      </c>
      <c r="O642">
        <v>48</v>
      </c>
      <c r="P642">
        <v>1</v>
      </c>
      <c r="Q642" t="s">
        <v>2491</v>
      </c>
      <c r="R642">
        <v>508</v>
      </c>
      <c r="S642" s="3">
        <v>0</v>
      </c>
      <c r="T642" s="6">
        <v>130.9</v>
      </c>
      <c r="U642" t="s">
        <v>6341</v>
      </c>
      <c r="V642">
        <v>2025</v>
      </c>
      <c r="W642" t="s">
        <v>6331</v>
      </c>
      <c r="X642" t="str">
        <f>_xlfn.XLOOKUP(Orders_C[[#This Row],[Product_ID]],Products_C[Product_ID],Products_C[Product_Name])</f>
        <v>Popcorn Chicken</v>
      </c>
      <c r="Y642" t="str">
        <f>_xlfn.XLOOKUP(Orders_C[[#This Row],[Product_ID]],Products_C[Product_ID],Products_C[Category])</f>
        <v>Beverage</v>
      </c>
      <c r="Z642" t="str">
        <f>_xlfn.XLOOKUP(Orders_C[[#This Row],[Store_ID]],Stores_c[Store_ID],Stores_c[City])</f>
        <v>East Johnport</v>
      </c>
      <c r="AA642" t="str">
        <f>_xlfn.XLOOKUP(Orders_C[[#This Row],[Customer_ID]],Customers_c[Customer_ID],Customers_c[Customer_Name])</f>
        <v>John Salazar</v>
      </c>
      <c r="AB642" s="6">
        <f>Orders_C[[#This Row],[Quantity]]*Orders_C[[#This Row],[Unit_Price]]*(1-Orders_C[[#This Row],[Discount %]])+Orders_C[[#This Row],[Tax]]</f>
        <v>315.7</v>
      </c>
      <c r="AC642" s="9">
        <f>(Orders_C[[#This Row],[Unit_Price]]*Orders_C[[#This Row],[Quantity]])-Orders_C[[#This Row],[Discount]]+Orders_C[[#This Row],[Tax]]</f>
        <v>315.7</v>
      </c>
      <c r="AD642" t="str">
        <f>IF(COUNTIF(Orders_C[[#All],[Customer_ID]],Orders_C[[#This Row],[Customer_ID]])&gt;1,"Repeat","New")</f>
        <v>Repeat</v>
      </c>
      <c r="AE642" t="str" cm="1">
        <f t="array" ref="AE642">_xlfn.XLOOKUP(Orders_C[[#This Row],[Store_ID]],Stores_c[[#All],[Store_ID]],Stores_c[[#All],[City]])</f>
        <v>East Johnport</v>
      </c>
      <c r="AF642" t="str" cm="1">
        <f t="array" ref="AF642">_xlfn.XLOOKUP(Orders_C[[#This Row],[Store_ID]],Stores_c[[#All],[Store_ID]],Stores_c[[#All],[Manager_Name]])</f>
        <v>Mr. Matthew Murillo III</v>
      </c>
      <c r="AG642" t="str" cm="1">
        <f t="array" ref="AG642">_xlfn.XLOOKUP(Orders_C[[#This Row],[Store_ID]],Stores_c[[#All],[Store_ID]],Stores_c[[#All],[Store_Type]])</f>
        <v>Street</v>
      </c>
    </row>
    <row r="643" spans="1:33" x14ac:dyDescent="0.25">
      <c r="A643">
        <v>7369</v>
      </c>
      <c r="B643" s="1">
        <v>45795</v>
      </c>
      <c r="C643" s="2">
        <v>0.50403935185185189</v>
      </c>
      <c r="D643">
        <v>1658</v>
      </c>
      <c r="E643">
        <v>204</v>
      </c>
      <c r="F643">
        <v>499</v>
      </c>
      <c r="G643">
        <v>317</v>
      </c>
      <c r="H643">
        <v>1</v>
      </c>
      <c r="I643">
        <v>291</v>
      </c>
      <c r="J643">
        <v>0</v>
      </c>
      <c r="K643">
        <v>14.55</v>
      </c>
      <c r="L643">
        <v>305.55</v>
      </c>
      <c r="M643" t="s">
        <v>18</v>
      </c>
      <c r="N643" t="s">
        <v>23</v>
      </c>
      <c r="O643">
        <v>22</v>
      </c>
      <c r="P643">
        <v>3</v>
      </c>
      <c r="Q643" t="s">
        <v>1392</v>
      </c>
      <c r="R643">
        <v>503</v>
      </c>
      <c r="S643" s="3">
        <v>0</v>
      </c>
      <c r="T643" s="6">
        <v>130.95000000000002</v>
      </c>
      <c r="U643" t="s">
        <v>6339</v>
      </c>
      <c r="V643">
        <v>2025</v>
      </c>
      <c r="W643" t="s">
        <v>6329</v>
      </c>
      <c r="X643" t="str">
        <f>_xlfn.XLOOKUP(Orders_C[[#This Row],[Product_ID]],Products_C[Product_ID],Products_C[Product_Name])</f>
        <v>Popcorn Chicken</v>
      </c>
      <c r="Y643" t="str">
        <f>_xlfn.XLOOKUP(Orders_C[[#This Row],[Product_ID]],Products_C[Product_ID],Products_C[Category])</f>
        <v>Dessert</v>
      </c>
      <c r="Z643" t="str">
        <f>_xlfn.XLOOKUP(Orders_C[[#This Row],[Store_ID]],Stores_c[Store_ID],Stores_c[City])</f>
        <v>New Robertfurt</v>
      </c>
      <c r="AA643" t="str">
        <f>_xlfn.XLOOKUP(Orders_C[[#This Row],[Customer_ID]],Customers_c[Customer_ID],Customers_c[Customer_Name])</f>
        <v>Don Garcia</v>
      </c>
      <c r="AB643" s="6">
        <f>Orders_C[[#This Row],[Quantity]]*Orders_C[[#This Row],[Unit_Price]]*(1-Orders_C[[#This Row],[Discount %]])+Orders_C[[#This Row],[Tax]]</f>
        <v>305.55</v>
      </c>
      <c r="AC643" s="9">
        <f>(Orders_C[[#This Row],[Unit_Price]]*Orders_C[[#This Row],[Quantity]])-Orders_C[[#This Row],[Discount]]+Orders_C[[#This Row],[Tax]]</f>
        <v>305.55</v>
      </c>
      <c r="AD643" t="str">
        <f>IF(COUNTIF(Orders_C[[#All],[Customer_ID]],Orders_C[[#This Row],[Customer_ID]])&gt;1,"Repeat","New")</f>
        <v>Repeat</v>
      </c>
      <c r="AE643" t="str" cm="1">
        <f t="array" ref="AE643">_xlfn.XLOOKUP(Orders_C[[#This Row],[Store_ID]],Stores_c[[#All],[Store_ID]],Stores_c[[#All],[City]])</f>
        <v>New Robertfurt</v>
      </c>
      <c r="AF643" t="str" cm="1">
        <f t="array" ref="AF643">_xlfn.XLOOKUP(Orders_C[[#This Row],[Store_ID]],Stores_c[[#All],[Store_ID]],Stores_c[[#All],[Manager_Name]])</f>
        <v>Tiffany Gomez</v>
      </c>
      <c r="AG643" t="str" cm="1">
        <f t="array" ref="AG643">_xlfn.XLOOKUP(Orders_C[[#This Row],[Store_ID]],Stores_c[[#All],[Store_ID]],Stores_c[[#All],[Store_Type]])</f>
        <v>Street</v>
      </c>
    </row>
    <row r="644" spans="1:33" x14ac:dyDescent="0.25">
      <c r="A644">
        <v>6394</v>
      </c>
      <c r="B644" s="1">
        <v>45716</v>
      </c>
      <c r="C644" s="2">
        <v>0.54055555555555557</v>
      </c>
      <c r="D644">
        <v>1991</v>
      </c>
      <c r="E644">
        <v>219</v>
      </c>
      <c r="F644">
        <v>441</v>
      </c>
      <c r="G644">
        <v>319</v>
      </c>
      <c r="H644">
        <v>2</v>
      </c>
      <c r="I644">
        <v>160</v>
      </c>
      <c r="J644">
        <v>5</v>
      </c>
      <c r="K644">
        <v>8</v>
      </c>
      <c r="L644">
        <v>323</v>
      </c>
      <c r="M644" t="s">
        <v>18</v>
      </c>
      <c r="N644" t="s">
        <v>23</v>
      </c>
      <c r="O644">
        <v>19</v>
      </c>
      <c r="P644">
        <v>2</v>
      </c>
      <c r="Q644" t="s">
        <v>417</v>
      </c>
      <c r="R644">
        <v>506</v>
      </c>
      <c r="S644" s="3">
        <v>0.05</v>
      </c>
      <c r="T644" s="6">
        <v>131</v>
      </c>
      <c r="U644" t="s">
        <v>6338</v>
      </c>
      <c r="V644">
        <v>2025</v>
      </c>
      <c r="W644" t="s">
        <v>6333</v>
      </c>
      <c r="X644" t="str">
        <f>_xlfn.XLOOKUP(Orders_C[[#This Row],[Product_ID]],Products_C[Product_ID],Products_C[Product_Name])</f>
        <v>Chocolate Lava Cake</v>
      </c>
      <c r="Y644" t="str">
        <f>_xlfn.XLOOKUP(Orders_C[[#This Row],[Product_ID]],Products_C[Product_ID],Products_C[Category])</f>
        <v>Beverage</v>
      </c>
      <c r="Z644" t="str">
        <f>_xlfn.XLOOKUP(Orders_C[[#This Row],[Store_ID]],Stores_c[Store_ID],Stores_c[City])</f>
        <v>Lake David</v>
      </c>
      <c r="AA644" t="str">
        <f>_xlfn.XLOOKUP(Orders_C[[#This Row],[Customer_ID]],Customers_c[Customer_ID],Customers_c[Customer_Name])</f>
        <v>Mary Hernandez</v>
      </c>
      <c r="AB644" s="6">
        <f>Orders_C[[#This Row],[Quantity]]*Orders_C[[#This Row],[Unit_Price]]*(1-Orders_C[[#This Row],[Discount %]])+Orders_C[[#This Row],[Tax]]</f>
        <v>312</v>
      </c>
      <c r="AC644" s="9">
        <f>(Orders_C[[#This Row],[Unit_Price]]*Orders_C[[#This Row],[Quantity]])-Orders_C[[#This Row],[Discount]]+Orders_C[[#This Row],[Tax]]</f>
        <v>323</v>
      </c>
      <c r="AD644" t="str">
        <f>IF(COUNTIF(Orders_C[[#All],[Customer_ID]],Orders_C[[#This Row],[Customer_ID]])&gt;1,"Repeat","New")</f>
        <v>Repeat</v>
      </c>
      <c r="AE644" t="str" cm="1">
        <f t="array" ref="AE644">_xlfn.XLOOKUP(Orders_C[[#This Row],[Store_ID]],Stores_c[[#All],[Store_ID]],Stores_c[[#All],[City]])</f>
        <v>Lake David</v>
      </c>
      <c r="AF644" t="str" cm="1">
        <f t="array" ref="AF644">_xlfn.XLOOKUP(Orders_C[[#This Row],[Store_ID]],Stores_c[[#All],[Store_ID]],Stores_c[[#All],[Manager_Name]])</f>
        <v>Joshua Hines</v>
      </c>
      <c r="AG644" t="str" cm="1">
        <f t="array" ref="AG644">_xlfn.XLOOKUP(Orders_C[[#This Row],[Store_ID]],Stores_c[[#All],[Store_ID]],Stores_c[[#All],[Store_Type]])</f>
        <v>Street</v>
      </c>
    </row>
    <row r="645" spans="1:33" x14ac:dyDescent="0.25">
      <c r="A645">
        <v>7795</v>
      </c>
      <c r="B645" s="1">
        <v>45839</v>
      </c>
      <c r="C645" s="2">
        <v>0.62475694444444441</v>
      </c>
      <c r="D645">
        <v>1186</v>
      </c>
      <c r="E645">
        <v>217</v>
      </c>
      <c r="F645">
        <v>438</v>
      </c>
      <c r="G645">
        <v>301</v>
      </c>
      <c r="H645">
        <v>1</v>
      </c>
      <c r="I645">
        <v>325</v>
      </c>
      <c r="J645">
        <v>15</v>
      </c>
      <c r="K645">
        <v>16.25</v>
      </c>
      <c r="L645">
        <v>326.25</v>
      </c>
      <c r="M645" t="s">
        <v>19</v>
      </c>
      <c r="N645" t="s">
        <v>23</v>
      </c>
      <c r="O645">
        <v>54</v>
      </c>
      <c r="P645">
        <v>1</v>
      </c>
      <c r="Q645" t="s">
        <v>1818</v>
      </c>
      <c r="R645">
        <v>501</v>
      </c>
      <c r="S645" s="3">
        <v>0.15</v>
      </c>
      <c r="T645" s="6">
        <v>131.25</v>
      </c>
      <c r="U645" t="s">
        <v>6341</v>
      </c>
      <c r="V645">
        <v>2025</v>
      </c>
      <c r="W645" t="s">
        <v>6331</v>
      </c>
      <c r="X645" t="str">
        <f>_xlfn.XLOOKUP(Orders_C[[#This Row],[Product_ID]],Products_C[Product_ID],Products_C[Product_Name])</f>
        <v>Krushers</v>
      </c>
      <c r="Y645" t="str">
        <f>_xlfn.XLOOKUP(Orders_C[[#This Row],[Product_ID]],Products_C[Product_ID],Products_C[Category])</f>
        <v>Burger</v>
      </c>
      <c r="Z645" t="str">
        <f>_xlfn.XLOOKUP(Orders_C[[#This Row],[Store_ID]],Stores_c[Store_ID],Stores_c[City])</f>
        <v>West Rebecca</v>
      </c>
      <c r="AA645" t="str">
        <f>_xlfn.XLOOKUP(Orders_C[[#This Row],[Customer_ID]],Customers_c[Customer_ID],Customers_c[Customer_Name])</f>
        <v>Michael Garcia</v>
      </c>
      <c r="AB645" s="6">
        <f>Orders_C[[#This Row],[Quantity]]*Orders_C[[#This Row],[Unit_Price]]*(1-Orders_C[[#This Row],[Discount %]])+Orders_C[[#This Row],[Tax]]</f>
        <v>292.5</v>
      </c>
      <c r="AC645" s="9">
        <f>(Orders_C[[#This Row],[Unit_Price]]*Orders_C[[#This Row],[Quantity]])-Orders_C[[#This Row],[Discount]]+Orders_C[[#This Row],[Tax]]</f>
        <v>326.25</v>
      </c>
      <c r="AD645" t="str">
        <f>IF(COUNTIF(Orders_C[[#All],[Customer_ID]],Orders_C[[#This Row],[Customer_ID]])&gt;1,"Repeat","New")</f>
        <v>Repeat</v>
      </c>
      <c r="AE645" t="str" cm="1">
        <f t="array" ref="AE645">_xlfn.XLOOKUP(Orders_C[[#This Row],[Store_ID]],Stores_c[[#All],[Store_ID]],Stores_c[[#All],[City]])</f>
        <v>West Rebecca</v>
      </c>
      <c r="AF645" t="str" cm="1">
        <f t="array" ref="AF645">_xlfn.XLOOKUP(Orders_C[[#This Row],[Store_ID]],Stores_c[[#All],[Store_ID]],Stores_c[[#All],[Manager_Name]])</f>
        <v>Albert Smith</v>
      </c>
      <c r="AG645" t="str" cm="1">
        <f t="array" ref="AG645">_xlfn.XLOOKUP(Orders_C[[#This Row],[Store_ID]],Stores_c[[#All],[Store_ID]],Stores_c[[#All],[Store_Type]])</f>
        <v>Mall</v>
      </c>
    </row>
    <row r="646" spans="1:33" x14ac:dyDescent="0.25">
      <c r="A646">
        <v>8647</v>
      </c>
      <c r="B646" s="1">
        <v>45816</v>
      </c>
      <c r="C646" s="2">
        <v>0.2298611111111111</v>
      </c>
      <c r="D646">
        <v>1565</v>
      </c>
      <c r="E646">
        <v>215</v>
      </c>
      <c r="F646">
        <v>470</v>
      </c>
      <c r="G646">
        <v>310</v>
      </c>
      <c r="H646">
        <v>1</v>
      </c>
      <c r="I646">
        <v>325</v>
      </c>
      <c r="J646">
        <v>15</v>
      </c>
      <c r="K646">
        <v>16.25</v>
      </c>
      <c r="L646">
        <v>326.25</v>
      </c>
      <c r="M646" t="s">
        <v>18</v>
      </c>
      <c r="N646" t="s">
        <v>22</v>
      </c>
      <c r="O646">
        <v>25</v>
      </c>
      <c r="P646">
        <v>2</v>
      </c>
      <c r="Q646" t="s">
        <v>2670</v>
      </c>
      <c r="R646">
        <v>507</v>
      </c>
      <c r="S646" s="3">
        <v>0.15</v>
      </c>
      <c r="T646" s="6">
        <v>131.25</v>
      </c>
      <c r="U646" t="s">
        <v>6340</v>
      </c>
      <c r="V646">
        <v>2025</v>
      </c>
      <c r="W646" t="s">
        <v>6329</v>
      </c>
      <c r="X646" t="str">
        <f>_xlfn.XLOOKUP(Orders_C[[#This Row],[Product_ID]],Products_C[Product_ID],Products_C[Product_Name])</f>
        <v>Chicken Bucket</v>
      </c>
      <c r="Y646" t="str">
        <f>_xlfn.XLOOKUP(Orders_C[[#This Row],[Product_ID]],Products_C[Product_ID],Products_C[Category])</f>
        <v>Chicken</v>
      </c>
      <c r="Z646" t="str">
        <f>_xlfn.XLOOKUP(Orders_C[[#This Row],[Store_ID]],Stores_c[Store_ID],Stores_c[City])</f>
        <v>Sallyburgh</v>
      </c>
      <c r="AA646" t="str">
        <f>_xlfn.XLOOKUP(Orders_C[[#This Row],[Customer_ID]],Customers_c[Customer_ID],Customers_c[Customer_Name])</f>
        <v>Donald Briggs</v>
      </c>
      <c r="AB646" s="6">
        <f>Orders_C[[#This Row],[Quantity]]*Orders_C[[#This Row],[Unit_Price]]*(1-Orders_C[[#This Row],[Discount %]])+Orders_C[[#This Row],[Tax]]</f>
        <v>292.5</v>
      </c>
      <c r="AC646" s="9">
        <f>(Orders_C[[#This Row],[Unit_Price]]*Orders_C[[#This Row],[Quantity]])-Orders_C[[#This Row],[Discount]]+Orders_C[[#This Row],[Tax]]</f>
        <v>326.25</v>
      </c>
      <c r="AD646" t="str">
        <f>IF(COUNTIF(Orders_C[[#All],[Customer_ID]],Orders_C[[#This Row],[Customer_ID]])&gt;1,"Repeat","New")</f>
        <v>Repeat</v>
      </c>
      <c r="AE646" t="str" cm="1">
        <f t="array" ref="AE646">_xlfn.XLOOKUP(Orders_C[[#This Row],[Store_ID]],Stores_c[[#All],[Store_ID]],Stores_c[[#All],[City]])</f>
        <v>Sallyburgh</v>
      </c>
      <c r="AF646" t="str" cm="1">
        <f t="array" ref="AF646">_xlfn.XLOOKUP(Orders_C[[#This Row],[Store_ID]],Stores_c[[#All],[Store_ID]],Stores_c[[#All],[Manager_Name]])</f>
        <v>Benjamin Mccoy</v>
      </c>
      <c r="AG646" t="str" cm="1">
        <f t="array" ref="AG646">_xlfn.XLOOKUP(Orders_C[[#This Row],[Store_ID]],Stores_c[[#All],[Store_ID]],Stores_c[[#All],[Store_Type]])</f>
        <v>Drive-Thru</v>
      </c>
    </row>
    <row r="647" spans="1:33" x14ac:dyDescent="0.25">
      <c r="A647">
        <v>10707</v>
      </c>
      <c r="B647" s="1">
        <v>45796</v>
      </c>
      <c r="C647" s="2">
        <v>0.24185185185185185</v>
      </c>
      <c r="D647">
        <v>1462</v>
      </c>
      <c r="E647">
        <v>220</v>
      </c>
      <c r="F647">
        <v>510</v>
      </c>
      <c r="G647">
        <v>317</v>
      </c>
      <c r="H647">
        <v>1</v>
      </c>
      <c r="I647">
        <v>325</v>
      </c>
      <c r="J647">
        <v>15</v>
      </c>
      <c r="K647">
        <v>16.25</v>
      </c>
      <c r="L647">
        <v>326.25</v>
      </c>
      <c r="M647" t="s">
        <v>20</v>
      </c>
      <c r="N647" t="s">
        <v>21</v>
      </c>
      <c r="O647">
        <v>52</v>
      </c>
      <c r="P647">
        <v>1</v>
      </c>
      <c r="Q647" t="s">
        <v>4730</v>
      </c>
      <c r="R647">
        <v>501</v>
      </c>
      <c r="S647" s="3">
        <v>0.15</v>
      </c>
      <c r="T647" s="6">
        <v>131.25</v>
      </c>
      <c r="U647" t="s">
        <v>6339</v>
      </c>
      <c r="V647">
        <v>2025</v>
      </c>
      <c r="W647" t="s">
        <v>6331</v>
      </c>
      <c r="X647" t="str">
        <f>_xlfn.XLOOKUP(Orders_C[[#This Row],[Product_ID]],Products_C[Product_ID],Products_C[Product_Name])</f>
        <v>Popcorn Chicken</v>
      </c>
      <c r="Y647" t="str">
        <f>_xlfn.XLOOKUP(Orders_C[[#This Row],[Product_ID]],Products_C[Product_ID],Products_C[Category])</f>
        <v>Dessert</v>
      </c>
      <c r="Z647" t="str">
        <f>_xlfn.XLOOKUP(Orders_C[[#This Row],[Store_ID]],Stores_c[Store_ID],Stores_c[City])</f>
        <v>Williamborough</v>
      </c>
      <c r="AA647" t="str">
        <f>_xlfn.XLOOKUP(Orders_C[[#This Row],[Customer_ID]],Customers_c[Customer_ID],Customers_c[Customer_Name])</f>
        <v>Jennifer Murray</v>
      </c>
      <c r="AB647" s="6">
        <f>Orders_C[[#This Row],[Quantity]]*Orders_C[[#This Row],[Unit_Price]]*(1-Orders_C[[#This Row],[Discount %]])+Orders_C[[#This Row],[Tax]]</f>
        <v>292.5</v>
      </c>
      <c r="AC647" s="9">
        <f>(Orders_C[[#This Row],[Unit_Price]]*Orders_C[[#This Row],[Quantity]])-Orders_C[[#This Row],[Discount]]+Orders_C[[#This Row],[Tax]]</f>
        <v>326.25</v>
      </c>
      <c r="AD647" t="str">
        <f>IF(COUNTIF(Orders_C[[#All],[Customer_ID]],Orders_C[[#This Row],[Customer_ID]])&gt;1,"Repeat","New")</f>
        <v>Repeat</v>
      </c>
      <c r="AE647" t="str" cm="1">
        <f t="array" ref="AE647">_xlfn.XLOOKUP(Orders_C[[#This Row],[Store_ID]],Stores_c[[#All],[Store_ID]],Stores_c[[#All],[City]])</f>
        <v>Williamborough</v>
      </c>
      <c r="AF647" t="str" cm="1">
        <f t="array" ref="AF647">_xlfn.XLOOKUP(Orders_C[[#This Row],[Store_ID]],Stores_c[[#All],[Store_ID]],Stores_c[[#All],[Manager_Name]])</f>
        <v>Michael Mcbride</v>
      </c>
      <c r="AG647" t="str" cm="1">
        <f t="array" ref="AG647">_xlfn.XLOOKUP(Orders_C[[#This Row],[Store_ID]],Stores_c[[#All],[Store_ID]],Stores_c[[#All],[Store_Type]])</f>
        <v>Mall</v>
      </c>
    </row>
    <row r="648" spans="1:33" x14ac:dyDescent="0.25">
      <c r="A648">
        <v>6536</v>
      </c>
      <c r="B648" s="1">
        <v>46031</v>
      </c>
      <c r="C648" s="2">
        <v>0.62848379629629625</v>
      </c>
      <c r="D648">
        <v>1470</v>
      </c>
      <c r="E648">
        <v>216</v>
      </c>
      <c r="F648">
        <v>523</v>
      </c>
      <c r="G648">
        <v>311</v>
      </c>
      <c r="H648">
        <v>1</v>
      </c>
      <c r="I648">
        <v>314</v>
      </c>
      <c r="J648">
        <v>10</v>
      </c>
      <c r="K648">
        <v>15.7</v>
      </c>
      <c r="L648">
        <v>319.7</v>
      </c>
      <c r="M648" t="s">
        <v>20</v>
      </c>
      <c r="N648" t="s">
        <v>22</v>
      </c>
      <c r="O648">
        <v>52</v>
      </c>
      <c r="P648">
        <v>2</v>
      </c>
      <c r="Q648" t="s">
        <v>559</v>
      </c>
      <c r="R648">
        <v>502</v>
      </c>
      <c r="S648" s="3">
        <v>0.1</v>
      </c>
      <c r="T648" s="6">
        <v>131.29999999999998</v>
      </c>
      <c r="U648" t="s">
        <v>6330</v>
      </c>
      <c r="V648">
        <v>2026</v>
      </c>
      <c r="W648" t="s">
        <v>6331</v>
      </c>
      <c r="X648" t="str">
        <f>_xlfn.XLOOKUP(Orders_C[[#This Row],[Product_ID]],Products_C[Product_ID],Products_C[Product_Name])</f>
        <v>Pepsi</v>
      </c>
      <c r="Y648" t="str">
        <f>_xlfn.XLOOKUP(Orders_C[[#This Row],[Product_ID]],Products_C[Product_ID],Products_C[Category])</f>
        <v>Dessert</v>
      </c>
      <c r="Z648" t="str">
        <f>_xlfn.XLOOKUP(Orders_C[[#This Row],[Store_ID]],Stores_c[Store_ID],Stores_c[City])</f>
        <v>Garciaview</v>
      </c>
      <c r="AA648" t="str">
        <f>_xlfn.XLOOKUP(Orders_C[[#This Row],[Customer_ID]],Customers_c[Customer_ID],Customers_c[Customer_Name])</f>
        <v>Dr. Michelle Romero</v>
      </c>
      <c r="AB648" s="6">
        <f>Orders_C[[#This Row],[Quantity]]*Orders_C[[#This Row],[Unit_Price]]*(1-Orders_C[[#This Row],[Discount %]])+Orders_C[[#This Row],[Tax]]</f>
        <v>298.3</v>
      </c>
      <c r="AC648" s="9">
        <f>(Orders_C[[#This Row],[Unit_Price]]*Orders_C[[#This Row],[Quantity]])-Orders_C[[#This Row],[Discount]]+Orders_C[[#This Row],[Tax]]</f>
        <v>319.7</v>
      </c>
      <c r="AD648" t="str">
        <f>IF(COUNTIF(Orders_C[[#All],[Customer_ID]],Orders_C[[#This Row],[Customer_ID]])&gt;1,"Repeat","New")</f>
        <v>Repeat</v>
      </c>
      <c r="AE648" t="str" cm="1">
        <f t="array" ref="AE648">_xlfn.XLOOKUP(Orders_C[[#This Row],[Store_ID]],Stores_c[[#All],[Store_ID]],Stores_c[[#All],[City]])</f>
        <v>Garciaview</v>
      </c>
      <c r="AF648" t="str" cm="1">
        <f t="array" ref="AF648">_xlfn.XLOOKUP(Orders_C[[#This Row],[Store_ID]],Stores_c[[#All],[Store_ID]],Stores_c[[#All],[Manager_Name]])</f>
        <v>Karina Washington</v>
      </c>
      <c r="AG648" t="str" cm="1">
        <f t="array" ref="AG648">_xlfn.XLOOKUP(Orders_C[[#This Row],[Store_ID]],Stores_c[[#All],[Store_ID]],Stores_c[[#All],[Store_Type]])</f>
        <v>Drive-Thru</v>
      </c>
    </row>
    <row r="649" spans="1:33" x14ac:dyDescent="0.25">
      <c r="A649">
        <v>7192</v>
      </c>
      <c r="B649" s="1">
        <v>45880</v>
      </c>
      <c r="C649" s="2">
        <v>0.31930555555555556</v>
      </c>
      <c r="D649">
        <v>1231</v>
      </c>
      <c r="E649">
        <v>218</v>
      </c>
      <c r="F649">
        <v>508</v>
      </c>
      <c r="G649">
        <v>325</v>
      </c>
      <c r="H649">
        <v>1</v>
      </c>
      <c r="I649">
        <v>314</v>
      </c>
      <c r="J649">
        <v>10</v>
      </c>
      <c r="K649">
        <v>15.7</v>
      </c>
      <c r="L649">
        <v>319.7</v>
      </c>
      <c r="M649" t="s">
        <v>19</v>
      </c>
      <c r="N649" t="s">
        <v>21</v>
      </c>
      <c r="O649">
        <v>33</v>
      </c>
      <c r="P649">
        <v>2</v>
      </c>
      <c r="Q649" t="s">
        <v>1215</v>
      </c>
      <c r="R649">
        <v>507</v>
      </c>
      <c r="S649" s="3">
        <v>0.1</v>
      </c>
      <c r="T649" s="6">
        <v>131.29999999999998</v>
      </c>
      <c r="U649" t="s">
        <v>6342</v>
      </c>
      <c r="V649">
        <v>2025</v>
      </c>
      <c r="W649" t="s">
        <v>6329</v>
      </c>
      <c r="X649" t="str">
        <f>_xlfn.XLOOKUP(Orders_C[[#This Row],[Product_ID]],Products_C[Product_ID],Products_C[Product_Name])</f>
        <v>Veg Burger</v>
      </c>
      <c r="Y649" t="str">
        <f>_xlfn.XLOOKUP(Orders_C[[#This Row],[Product_ID]],Products_C[Product_ID],Products_C[Category])</f>
        <v>Chicken</v>
      </c>
      <c r="Z649" t="str">
        <f>_xlfn.XLOOKUP(Orders_C[[#This Row],[Store_ID]],Stores_c[Store_ID],Stores_c[City])</f>
        <v>East Johnport</v>
      </c>
      <c r="AA649" t="str">
        <f>_xlfn.XLOOKUP(Orders_C[[#This Row],[Customer_ID]],Customers_c[Customer_ID],Customers_c[Customer_Name])</f>
        <v>Randy Yates</v>
      </c>
      <c r="AB649" s="6">
        <f>Orders_C[[#This Row],[Quantity]]*Orders_C[[#This Row],[Unit_Price]]*(1-Orders_C[[#This Row],[Discount %]])+Orders_C[[#This Row],[Tax]]</f>
        <v>298.3</v>
      </c>
      <c r="AC649" s="9">
        <f>(Orders_C[[#This Row],[Unit_Price]]*Orders_C[[#This Row],[Quantity]])-Orders_C[[#This Row],[Discount]]+Orders_C[[#This Row],[Tax]]</f>
        <v>319.7</v>
      </c>
      <c r="AD649" t="str">
        <f>IF(COUNTIF(Orders_C[[#All],[Customer_ID]],Orders_C[[#This Row],[Customer_ID]])&gt;1,"Repeat","New")</f>
        <v>Repeat</v>
      </c>
      <c r="AE649" t="str" cm="1">
        <f t="array" ref="AE649">_xlfn.XLOOKUP(Orders_C[[#This Row],[Store_ID]],Stores_c[[#All],[Store_ID]],Stores_c[[#All],[City]])</f>
        <v>East Johnport</v>
      </c>
      <c r="AF649" t="str" cm="1">
        <f t="array" ref="AF649">_xlfn.XLOOKUP(Orders_C[[#This Row],[Store_ID]],Stores_c[[#All],[Store_ID]],Stores_c[[#All],[Manager_Name]])</f>
        <v>Mr. Matthew Murillo III</v>
      </c>
      <c r="AG649" t="str" cm="1">
        <f t="array" ref="AG649">_xlfn.XLOOKUP(Orders_C[[#This Row],[Store_ID]],Stores_c[[#All],[Store_ID]],Stores_c[[#All],[Store_Type]])</f>
        <v>Street</v>
      </c>
    </row>
    <row r="650" spans="1:33" x14ac:dyDescent="0.25">
      <c r="A650">
        <v>9377</v>
      </c>
      <c r="B650" s="1">
        <v>45778</v>
      </c>
      <c r="C650" s="2">
        <v>0.99612268518518521</v>
      </c>
      <c r="D650">
        <v>1879</v>
      </c>
      <c r="E650">
        <v>212</v>
      </c>
      <c r="F650">
        <v>479</v>
      </c>
      <c r="G650">
        <v>337</v>
      </c>
      <c r="H650">
        <v>1</v>
      </c>
      <c r="I650">
        <v>314</v>
      </c>
      <c r="J650">
        <v>10</v>
      </c>
      <c r="K650">
        <v>15.7</v>
      </c>
      <c r="L650">
        <v>319.7</v>
      </c>
      <c r="M650" t="s">
        <v>20</v>
      </c>
      <c r="N650" t="s">
        <v>22</v>
      </c>
      <c r="O650">
        <v>52</v>
      </c>
      <c r="P650">
        <v>1</v>
      </c>
      <c r="Q650" t="s">
        <v>3400</v>
      </c>
      <c r="R650">
        <v>506</v>
      </c>
      <c r="S650" s="3">
        <v>0.1</v>
      </c>
      <c r="T650" s="6">
        <v>131.29999999999998</v>
      </c>
      <c r="U650" t="s">
        <v>6339</v>
      </c>
      <c r="V650">
        <v>2025</v>
      </c>
      <c r="W650" t="s">
        <v>6331</v>
      </c>
      <c r="X650" t="str">
        <f>_xlfn.XLOOKUP(Orders_C[[#This Row],[Product_ID]],Products_C[Product_ID],Products_C[Product_Name])</f>
        <v>Chocolate Lava Cake</v>
      </c>
      <c r="Y650" t="str">
        <f>_xlfn.XLOOKUP(Orders_C[[#This Row],[Product_ID]],Products_C[Product_ID],Products_C[Category])</f>
        <v>Chicken</v>
      </c>
      <c r="Z650" t="str">
        <f>_xlfn.XLOOKUP(Orders_C[[#This Row],[Store_ID]],Stores_c[Store_ID],Stores_c[City])</f>
        <v>Andrewview</v>
      </c>
      <c r="AA650" t="str">
        <f>_xlfn.XLOOKUP(Orders_C[[#This Row],[Customer_ID]],Customers_c[Customer_ID],Customers_c[Customer_Name])</f>
        <v>Leah Hall</v>
      </c>
      <c r="AB650" s="6">
        <f>Orders_C[[#This Row],[Quantity]]*Orders_C[[#This Row],[Unit_Price]]*(1-Orders_C[[#This Row],[Discount %]])+Orders_C[[#This Row],[Tax]]</f>
        <v>298.3</v>
      </c>
      <c r="AC650" s="9">
        <f>(Orders_C[[#This Row],[Unit_Price]]*Orders_C[[#This Row],[Quantity]])-Orders_C[[#This Row],[Discount]]+Orders_C[[#This Row],[Tax]]</f>
        <v>319.7</v>
      </c>
      <c r="AD650" t="str">
        <f>IF(COUNTIF(Orders_C[[#All],[Customer_ID]],Orders_C[[#This Row],[Customer_ID]])&gt;1,"Repeat","New")</f>
        <v>Repeat</v>
      </c>
      <c r="AE650" t="str" cm="1">
        <f t="array" ref="AE650">_xlfn.XLOOKUP(Orders_C[[#This Row],[Store_ID]],Stores_c[[#All],[Store_ID]],Stores_c[[#All],[City]])</f>
        <v>Andrewview</v>
      </c>
      <c r="AF650" t="str" cm="1">
        <f t="array" ref="AF650">_xlfn.XLOOKUP(Orders_C[[#This Row],[Store_ID]],Stores_c[[#All],[Store_ID]],Stores_c[[#All],[Manager_Name]])</f>
        <v>Alice Sutton</v>
      </c>
      <c r="AG650" t="str" cm="1">
        <f t="array" ref="AG650">_xlfn.XLOOKUP(Orders_C[[#This Row],[Store_ID]],Stores_c[[#All],[Store_ID]],Stores_c[[#All],[Store_Type]])</f>
        <v>Mall</v>
      </c>
    </row>
    <row r="651" spans="1:33" x14ac:dyDescent="0.25">
      <c r="A651">
        <v>8168</v>
      </c>
      <c r="B651" s="1">
        <v>45932</v>
      </c>
      <c r="C651" s="2">
        <v>0.13174768518518518</v>
      </c>
      <c r="D651">
        <v>1121</v>
      </c>
      <c r="E651">
        <v>211</v>
      </c>
      <c r="F651">
        <v>523</v>
      </c>
      <c r="G651">
        <v>302</v>
      </c>
      <c r="H651">
        <v>1</v>
      </c>
      <c r="I651">
        <v>326</v>
      </c>
      <c r="J651">
        <v>15</v>
      </c>
      <c r="K651">
        <v>16.3</v>
      </c>
      <c r="L651">
        <v>327.3</v>
      </c>
      <c r="M651" t="s">
        <v>19</v>
      </c>
      <c r="N651" t="s">
        <v>22</v>
      </c>
      <c r="O651">
        <v>49</v>
      </c>
      <c r="P651">
        <v>5</v>
      </c>
      <c r="Q651" t="s">
        <v>2191</v>
      </c>
      <c r="R651">
        <v>508</v>
      </c>
      <c r="S651" s="3">
        <v>0.15</v>
      </c>
      <c r="T651" s="6">
        <v>131.70000000000002</v>
      </c>
      <c r="U651" t="s">
        <v>6332</v>
      </c>
      <c r="V651">
        <v>2025</v>
      </c>
      <c r="W651" t="s">
        <v>6331</v>
      </c>
      <c r="X651" t="str">
        <f>_xlfn.XLOOKUP(Orders_C[[#This Row],[Product_ID]],Products_C[Product_ID],Products_C[Product_Name])</f>
        <v>Chicken Wings</v>
      </c>
      <c r="Y651" t="str">
        <f>_xlfn.XLOOKUP(Orders_C[[#This Row],[Product_ID]],Products_C[Product_ID],Products_C[Category])</f>
        <v>Chicken</v>
      </c>
      <c r="Z651" t="str">
        <f>_xlfn.XLOOKUP(Orders_C[[#This Row],[Store_ID]],Stores_c[Store_ID],Stores_c[City])</f>
        <v>North Robertstad</v>
      </c>
      <c r="AA651" t="str">
        <f>_xlfn.XLOOKUP(Orders_C[[#This Row],[Customer_ID]],Customers_c[Customer_ID],Customers_c[Customer_Name])</f>
        <v>Isabella Phillips</v>
      </c>
      <c r="AB651" s="6">
        <f>Orders_C[[#This Row],[Quantity]]*Orders_C[[#This Row],[Unit_Price]]*(1-Orders_C[[#This Row],[Discount %]])+Orders_C[[#This Row],[Tax]]</f>
        <v>293.39999999999998</v>
      </c>
      <c r="AC651" s="9">
        <f>(Orders_C[[#This Row],[Unit_Price]]*Orders_C[[#This Row],[Quantity]])-Orders_C[[#This Row],[Discount]]+Orders_C[[#This Row],[Tax]]</f>
        <v>327.3</v>
      </c>
      <c r="AD651" t="str">
        <f>IF(COUNTIF(Orders_C[[#All],[Customer_ID]],Orders_C[[#This Row],[Customer_ID]])&gt;1,"Repeat","New")</f>
        <v>Repeat</v>
      </c>
      <c r="AE651" t="str" cm="1">
        <f t="array" ref="AE651">_xlfn.XLOOKUP(Orders_C[[#This Row],[Store_ID]],Stores_c[[#All],[Store_ID]],Stores_c[[#All],[City]])</f>
        <v>North Robertstad</v>
      </c>
      <c r="AF651" t="str" cm="1">
        <f t="array" ref="AF651">_xlfn.XLOOKUP(Orders_C[[#This Row],[Store_ID]],Stores_c[[#All],[Store_ID]],Stores_c[[#All],[Manager_Name]])</f>
        <v>Mary Lewis</v>
      </c>
      <c r="AG651" t="str" cm="1">
        <f t="array" ref="AG651">_xlfn.XLOOKUP(Orders_C[[#This Row],[Store_ID]],Stores_c[[#All],[Store_ID]],Stores_c[[#All],[Store_Type]])</f>
        <v>Street</v>
      </c>
    </row>
    <row r="652" spans="1:33" x14ac:dyDescent="0.25">
      <c r="A652">
        <v>10415</v>
      </c>
      <c r="B652" s="1">
        <v>45742</v>
      </c>
      <c r="C652" s="2">
        <v>3.0902777777777779E-2</v>
      </c>
      <c r="D652">
        <v>1052</v>
      </c>
      <c r="E652">
        <v>208</v>
      </c>
      <c r="F652">
        <v>479</v>
      </c>
      <c r="G652">
        <v>320</v>
      </c>
      <c r="H652">
        <v>1</v>
      </c>
      <c r="I652">
        <v>326</v>
      </c>
      <c r="J652">
        <v>15</v>
      </c>
      <c r="K652">
        <v>16.3</v>
      </c>
      <c r="L652">
        <v>327.3</v>
      </c>
      <c r="M652" t="s">
        <v>19</v>
      </c>
      <c r="N652" t="s">
        <v>23</v>
      </c>
      <c r="O652">
        <v>52</v>
      </c>
      <c r="P652">
        <v>5</v>
      </c>
      <c r="Q652" t="s">
        <v>4438</v>
      </c>
      <c r="R652">
        <v>508</v>
      </c>
      <c r="S652" s="3">
        <v>0.15</v>
      </c>
      <c r="T652" s="6">
        <v>131.70000000000002</v>
      </c>
      <c r="U652" t="s">
        <v>6334</v>
      </c>
      <c r="V652">
        <v>2025</v>
      </c>
      <c r="W652" t="s">
        <v>6331</v>
      </c>
      <c r="X652" t="str">
        <f>_xlfn.XLOOKUP(Orders_C[[#This Row],[Product_ID]],Products_C[Product_ID],Products_C[Product_Name])</f>
        <v>Rice Bowl</v>
      </c>
      <c r="Y652" t="str">
        <f>_xlfn.XLOOKUP(Orders_C[[#This Row],[Product_ID]],Products_C[Product_ID],Products_C[Category])</f>
        <v>Beverage</v>
      </c>
      <c r="Z652" t="str">
        <f>_xlfn.XLOOKUP(Orders_C[[#This Row],[Store_ID]],Stores_c[Store_ID],Stores_c[City])</f>
        <v>Tracyview</v>
      </c>
      <c r="AA652" t="str">
        <f>_xlfn.XLOOKUP(Orders_C[[#This Row],[Customer_ID]],Customers_c[Customer_ID],Customers_c[Customer_Name])</f>
        <v>Nicholas Bishop</v>
      </c>
      <c r="AB652" s="6">
        <f>Orders_C[[#This Row],[Quantity]]*Orders_C[[#This Row],[Unit_Price]]*(1-Orders_C[[#This Row],[Discount %]])+Orders_C[[#This Row],[Tax]]</f>
        <v>293.39999999999998</v>
      </c>
      <c r="AC652" s="9">
        <f>(Orders_C[[#This Row],[Unit_Price]]*Orders_C[[#This Row],[Quantity]])-Orders_C[[#This Row],[Discount]]+Orders_C[[#This Row],[Tax]]</f>
        <v>327.3</v>
      </c>
      <c r="AD652" t="str">
        <f>IF(COUNTIF(Orders_C[[#All],[Customer_ID]],Orders_C[[#This Row],[Customer_ID]])&gt;1,"Repeat","New")</f>
        <v>Repeat</v>
      </c>
      <c r="AE652" t="str" cm="1">
        <f t="array" ref="AE652">_xlfn.XLOOKUP(Orders_C[[#This Row],[Store_ID]],Stores_c[[#All],[Store_ID]],Stores_c[[#All],[City]])</f>
        <v>Tracyview</v>
      </c>
      <c r="AF652" t="str" cm="1">
        <f t="array" ref="AF652">_xlfn.XLOOKUP(Orders_C[[#This Row],[Store_ID]],Stores_c[[#All],[Store_ID]],Stores_c[[#All],[Manager_Name]])</f>
        <v>Jeremiah Lee</v>
      </c>
      <c r="AG652" t="str" cm="1">
        <f t="array" ref="AG652">_xlfn.XLOOKUP(Orders_C[[#This Row],[Store_ID]],Stores_c[[#All],[Store_ID]],Stores_c[[#All],[Store_Type]])</f>
        <v>Mall</v>
      </c>
    </row>
    <row r="653" spans="1:33" x14ac:dyDescent="0.25">
      <c r="A653">
        <v>6377</v>
      </c>
      <c r="B653" s="1">
        <v>45914</v>
      </c>
      <c r="C653" s="2">
        <v>0.70215277777777774</v>
      </c>
      <c r="D653">
        <v>1466</v>
      </c>
      <c r="E653">
        <v>210</v>
      </c>
      <c r="F653">
        <v>533</v>
      </c>
      <c r="G653">
        <v>334</v>
      </c>
      <c r="H653">
        <v>1</v>
      </c>
      <c r="I653">
        <v>315</v>
      </c>
      <c r="J653">
        <v>10</v>
      </c>
      <c r="K653">
        <v>15.75</v>
      </c>
      <c r="L653">
        <v>320.75</v>
      </c>
      <c r="M653" t="s">
        <v>18</v>
      </c>
      <c r="N653" t="s">
        <v>23</v>
      </c>
      <c r="O653">
        <v>10</v>
      </c>
      <c r="P653">
        <v>1</v>
      </c>
      <c r="Q653" t="s">
        <v>400</v>
      </c>
      <c r="R653">
        <v>504</v>
      </c>
      <c r="S653" s="3">
        <v>0.1</v>
      </c>
      <c r="T653" s="6">
        <v>131.75</v>
      </c>
      <c r="U653" t="s">
        <v>6335</v>
      </c>
      <c r="V653">
        <v>2025</v>
      </c>
      <c r="W653" t="s">
        <v>6333</v>
      </c>
      <c r="X653" t="str">
        <f>_xlfn.XLOOKUP(Orders_C[[#This Row],[Product_ID]],Products_C[Product_ID],Products_C[Product_Name])</f>
        <v>Krushers</v>
      </c>
      <c r="Y653" t="str">
        <f>_xlfn.XLOOKUP(Orders_C[[#This Row],[Product_ID]],Products_C[Product_ID],Products_C[Category])</f>
        <v>Dessert</v>
      </c>
      <c r="Z653" t="str">
        <f>_xlfn.XLOOKUP(Orders_C[[#This Row],[Store_ID]],Stores_c[Store_ID],Stores_c[City])</f>
        <v>East William</v>
      </c>
      <c r="AA653" t="str">
        <f>_xlfn.XLOOKUP(Orders_C[[#This Row],[Customer_ID]],Customers_c[Customer_ID],Customers_c[Customer_Name])</f>
        <v>Tony Ruiz</v>
      </c>
      <c r="AB653" s="6">
        <f>Orders_C[[#This Row],[Quantity]]*Orders_C[[#This Row],[Unit_Price]]*(1-Orders_C[[#This Row],[Discount %]])+Orders_C[[#This Row],[Tax]]</f>
        <v>299.25</v>
      </c>
      <c r="AC653" s="9">
        <f>(Orders_C[[#This Row],[Unit_Price]]*Orders_C[[#This Row],[Quantity]])-Orders_C[[#This Row],[Discount]]+Orders_C[[#This Row],[Tax]]</f>
        <v>320.75</v>
      </c>
      <c r="AD653" t="str">
        <f>IF(COUNTIF(Orders_C[[#All],[Customer_ID]],Orders_C[[#This Row],[Customer_ID]])&gt;1,"Repeat","New")</f>
        <v>Repeat</v>
      </c>
      <c r="AE653" t="str" cm="1">
        <f t="array" ref="AE653">_xlfn.XLOOKUP(Orders_C[[#This Row],[Store_ID]],Stores_c[[#All],[Store_ID]],Stores_c[[#All],[City]])</f>
        <v>East William</v>
      </c>
      <c r="AF653" t="str" cm="1">
        <f t="array" ref="AF653">_xlfn.XLOOKUP(Orders_C[[#This Row],[Store_ID]],Stores_c[[#All],[Store_ID]],Stores_c[[#All],[Manager_Name]])</f>
        <v>Victoria Butler</v>
      </c>
      <c r="AG653" t="str" cm="1">
        <f t="array" ref="AG653">_xlfn.XLOOKUP(Orders_C[[#This Row],[Store_ID]],Stores_c[[#All],[Store_ID]],Stores_c[[#All],[Store_Type]])</f>
        <v>Drive-Thru</v>
      </c>
    </row>
    <row r="654" spans="1:33" x14ac:dyDescent="0.25">
      <c r="A654">
        <v>8757</v>
      </c>
      <c r="B654" s="1">
        <v>45796</v>
      </c>
      <c r="C654" s="2">
        <v>0.53547453703703707</v>
      </c>
      <c r="D654">
        <v>1922</v>
      </c>
      <c r="E654">
        <v>216</v>
      </c>
      <c r="F654">
        <v>495</v>
      </c>
      <c r="G654">
        <v>324</v>
      </c>
      <c r="H654">
        <v>1</v>
      </c>
      <c r="I654">
        <v>304</v>
      </c>
      <c r="J654">
        <v>5</v>
      </c>
      <c r="K654">
        <v>15.2</v>
      </c>
      <c r="L654">
        <v>314.2</v>
      </c>
      <c r="M654" t="s">
        <v>19</v>
      </c>
      <c r="N654" t="s">
        <v>22</v>
      </c>
      <c r="O654">
        <v>17</v>
      </c>
      <c r="P654">
        <v>5</v>
      </c>
      <c r="Q654" t="s">
        <v>2780</v>
      </c>
      <c r="R654">
        <v>509</v>
      </c>
      <c r="S654" s="3">
        <v>0.05</v>
      </c>
      <c r="T654" s="6">
        <v>131.79999999999998</v>
      </c>
      <c r="U654" t="s">
        <v>6339</v>
      </c>
      <c r="V654">
        <v>2025</v>
      </c>
      <c r="W654" t="s">
        <v>6333</v>
      </c>
      <c r="X654" t="str">
        <f>_xlfn.XLOOKUP(Orders_C[[#This Row],[Product_ID]],Products_C[Product_ID],Products_C[Product_Name])</f>
        <v>Krushers</v>
      </c>
      <c r="Y654" t="str">
        <f>_xlfn.XLOOKUP(Orders_C[[#This Row],[Product_ID]],Products_C[Product_ID],Products_C[Category])</f>
        <v>Dessert</v>
      </c>
      <c r="Z654" t="str">
        <f>_xlfn.XLOOKUP(Orders_C[[#This Row],[Store_ID]],Stores_c[Store_ID],Stores_c[City])</f>
        <v>Garciaview</v>
      </c>
      <c r="AA654" t="str">
        <f>_xlfn.XLOOKUP(Orders_C[[#This Row],[Customer_ID]],Customers_c[Customer_ID],Customers_c[Customer_Name])</f>
        <v>James Allen</v>
      </c>
      <c r="AB654" s="6">
        <f>Orders_C[[#This Row],[Quantity]]*Orders_C[[#This Row],[Unit_Price]]*(1-Orders_C[[#This Row],[Discount %]])+Orders_C[[#This Row],[Tax]]</f>
        <v>304</v>
      </c>
      <c r="AC654" s="9">
        <f>(Orders_C[[#This Row],[Unit_Price]]*Orders_C[[#This Row],[Quantity]])-Orders_C[[#This Row],[Discount]]+Orders_C[[#This Row],[Tax]]</f>
        <v>314.2</v>
      </c>
      <c r="AD654" t="str">
        <f>IF(COUNTIF(Orders_C[[#All],[Customer_ID]],Orders_C[[#This Row],[Customer_ID]])&gt;1,"Repeat","New")</f>
        <v>Repeat</v>
      </c>
      <c r="AE654" t="str" cm="1">
        <f t="array" ref="AE654">_xlfn.XLOOKUP(Orders_C[[#This Row],[Store_ID]],Stores_c[[#All],[Store_ID]],Stores_c[[#All],[City]])</f>
        <v>Garciaview</v>
      </c>
      <c r="AF654" t="str" cm="1">
        <f t="array" ref="AF654">_xlfn.XLOOKUP(Orders_C[[#This Row],[Store_ID]],Stores_c[[#All],[Store_ID]],Stores_c[[#All],[Manager_Name]])</f>
        <v>Karina Washington</v>
      </c>
      <c r="AG654" t="str" cm="1">
        <f t="array" ref="AG654">_xlfn.XLOOKUP(Orders_C[[#This Row],[Store_ID]],Stores_c[[#All],[Store_ID]],Stores_c[[#All],[Store_Type]])</f>
        <v>Drive-Thru</v>
      </c>
    </row>
    <row r="655" spans="1:33" x14ac:dyDescent="0.25">
      <c r="A655">
        <v>9210</v>
      </c>
      <c r="B655" s="1">
        <v>45843</v>
      </c>
      <c r="C655" s="2">
        <v>7.8379629629629632E-2</v>
      </c>
      <c r="D655">
        <v>1637</v>
      </c>
      <c r="E655">
        <v>207</v>
      </c>
      <c r="F655">
        <v>509</v>
      </c>
      <c r="G655">
        <v>326</v>
      </c>
      <c r="H655">
        <v>2</v>
      </c>
      <c r="I655">
        <v>161</v>
      </c>
      <c r="J655">
        <v>5</v>
      </c>
      <c r="K655">
        <v>8.0500000000000007</v>
      </c>
      <c r="L655">
        <v>325.05</v>
      </c>
      <c r="M655" t="s">
        <v>18</v>
      </c>
      <c r="N655" t="s">
        <v>21</v>
      </c>
      <c r="O655">
        <v>10</v>
      </c>
      <c r="P655">
        <v>3</v>
      </c>
      <c r="Q655" t="s">
        <v>3233</v>
      </c>
      <c r="R655">
        <v>510</v>
      </c>
      <c r="S655" s="3">
        <v>0.05</v>
      </c>
      <c r="T655" s="6">
        <v>131.85000000000002</v>
      </c>
      <c r="U655" t="s">
        <v>6341</v>
      </c>
      <c r="V655">
        <v>2025</v>
      </c>
      <c r="W655" t="s">
        <v>6333</v>
      </c>
      <c r="X655" t="str">
        <f>_xlfn.XLOOKUP(Orders_C[[#This Row],[Product_ID]],Products_C[Product_ID],Products_C[Product_Name])</f>
        <v>Rice Bowl</v>
      </c>
      <c r="Y655" t="str">
        <f>_xlfn.XLOOKUP(Orders_C[[#This Row],[Product_ID]],Products_C[Product_ID],Products_C[Category])</f>
        <v>Burger</v>
      </c>
      <c r="Z655" t="str">
        <f>_xlfn.XLOOKUP(Orders_C[[#This Row],[Store_ID]],Stores_c[Store_ID],Stores_c[City])</f>
        <v>Christineton</v>
      </c>
      <c r="AA655" t="str">
        <f>_xlfn.XLOOKUP(Orders_C[[#This Row],[Customer_ID]],Customers_c[Customer_ID],Customers_c[Customer_Name])</f>
        <v>Kelsey Quinn</v>
      </c>
      <c r="AB655" s="6">
        <f>Orders_C[[#This Row],[Quantity]]*Orders_C[[#This Row],[Unit_Price]]*(1-Orders_C[[#This Row],[Discount %]])+Orders_C[[#This Row],[Tax]]</f>
        <v>313.95</v>
      </c>
      <c r="AC655" s="9">
        <f>(Orders_C[[#This Row],[Unit_Price]]*Orders_C[[#This Row],[Quantity]])-Orders_C[[#This Row],[Discount]]+Orders_C[[#This Row],[Tax]]</f>
        <v>325.05</v>
      </c>
      <c r="AD655" t="str">
        <f>IF(COUNTIF(Orders_C[[#All],[Customer_ID]],Orders_C[[#This Row],[Customer_ID]])&gt;1,"Repeat","New")</f>
        <v>Repeat</v>
      </c>
      <c r="AE655" t="str" cm="1">
        <f t="array" ref="AE655">_xlfn.XLOOKUP(Orders_C[[#This Row],[Store_ID]],Stores_c[[#All],[Store_ID]],Stores_c[[#All],[City]])</f>
        <v>Christineton</v>
      </c>
      <c r="AF655" t="str" cm="1">
        <f t="array" ref="AF655">_xlfn.XLOOKUP(Orders_C[[#This Row],[Store_ID]],Stores_c[[#All],[Store_ID]],Stores_c[[#All],[Manager_Name]])</f>
        <v>Dr. William Hubbard MD</v>
      </c>
      <c r="AG655" t="str" cm="1">
        <f t="array" ref="AG655">_xlfn.XLOOKUP(Orders_C[[#This Row],[Store_ID]],Stores_c[[#All],[Store_ID]],Stores_c[[#All],[Store_Type]])</f>
        <v>Street</v>
      </c>
    </row>
    <row r="656" spans="1:33" x14ac:dyDescent="0.25">
      <c r="A656">
        <v>10213</v>
      </c>
      <c r="B656" s="1">
        <v>45817</v>
      </c>
      <c r="C656" s="2">
        <v>0.75452546296296297</v>
      </c>
      <c r="D656">
        <v>1597</v>
      </c>
      <c r="E656">
        <v>219</v>
      </c>
      <c r="F656">
        <v>496</v>
      </c>
      <c r="G656">
        <v>317</v>
      </c>
      <c r="H656">
        <v>1</v>
      </c>
      <c r="I656">
        <v>316</v>
      </c>
      <c r="J656">
        <v>10</v>
      </c>
      <c r="K656">
        <v>15.8</v>
      </c>
      <c r="L656">
        <v>321.8</v>
      </c>
      <c r="M656" t="s">
        <v>18</v>
      </c>
      <c r="N656" t="s">
        <v>21</v>
      </c>
      <c r="O656">
        <v>19</v>
      </c>
      <c r="P656">
        <v>1</v>
      </c>
      <c r="Q656" t="s">
        <v>4236</v>
      </c>
      <c r="R656">
        <v>506</v>
      </c>
      <c r="S656" s="3">
        <v>0.1</v>
      </c>
      <c r="T656" s="6">
        <v>132.20000000000002</v>
      </c>
      <c r="U656" t="s">
        <v>6340</v>
      </c>
      <c r="V656">
        <v>2025</v>
      </c>
      <c r="W656" t="s">
        <v>6333</v>
      </c>
      <c r="X656" t="str">
        <f>_xlfn.XLOOKUP(Orders_C[[#This Row],[Product_ID]],Products_C[Product_ID],Products_C[Product_Name])</f>
        <v>Popcorn Chicken</v>
      </c>
      <c r="Y656" t="str">
        <f>_xlfn.XLOOKUP(Orders_C[[#This Row],[Product_ID]],Products_C[Product_ID],Products_C[Category])</f>
        <v>Dessert</v>
      </c>
      <c r="Z656" t="str">
        <f>_xlfn.XLOOKUP(Orders_C[[#This Row],[Store_ID]],Stores_c[Store_ID],Stores_c[City])</f>
        <v>Lake David</v>
      </c>
      <c r="AA656" t="str">
        <f>_xlfn.XLOOKUP(Orders_C[[#This Row],[Customer_ID]],Customers_c[Customer_ID],Customers_c[Customer_Name])</f>
        <v>Erika Chapman</v>
      </c>
      <c r="AB656" s="6">
        <f>Orders_C[[#This Row],[Quantity]]*Orders_C[[#This Row],[Unit_Price]]*(1-Orders_C[[#This Row],[Discount %]])+Orders_C[[#This Row],[Tax]]</f>
        <v>300.20000000000005</v>
      </c>
      <c r="AC656" s="9">
        <f>(Orders_C[[#This Row],[Unit_Price]]*Orders_C[[#This Row],[Quantity]])-Orders_C[[#This Row],[Discount]]+Orders_C[[#This Row],[Tax]]</f>
        <v>321.8</v>
      </c>
      <c r="AD656" t="str">
        <f>IF(COUNTIF(Orders_C[[#All],[Customer_ID]],Orders_C[[#This Row],[Customer_ID]])&gt;1,"Repeat","New")</f>
        <v>Repeat</v>
      </c>
      <c r="AE656" t="str" cm="1">
        <f t="array" ref="AE656">_xlfn.XLOOKUP(Orders_C[[#This Row],[Store_ID]],Stores_c[[#All],[Store_ID]],Stores_c[[#All],[City]])</f>
        <v>Lake David</v>
      </c>
      <c r="AF656" t="str" cm="1">
        <f t="array" ref="AF656">_xlfn.XLOOKUP(Orders_C[[#This Row],[Store_ID]],Stores_c[[#All],[Store_ID]],Stores_c[[#All],[Manager_Name]])</f>
        <v>Joshua Hines</v>
      </c>
      <c r="AG656" t="str" cm="1">
        <f t="array" ref="AG656">_xlfn.XLOOKUP(Orders_C[[#This Row],[Store_ID]],Stores_c[[#All],[Store_ID]],Stores_c[[#All],[Store_Type]])</f>
        <v>Street</v>
      </c>
    </row>
    <row r="657" spans="1:33" x14ac:dyDescent="0.25">
      <c r="A657">
        <v>7964</v>
      </c>
      <c r="B657" s="1">
        <v>45844</v>
      </c>
      <c r="C657" s="2">
        <v>0.39104166666666668</v>
      </c>
      <c r="D657">
        <v>1582</v>
      </c>
      <c r="E657">
        <v>205</v>
      </c>
      <c r="F657">
        <v>536</v>
      </c>
      <c r="G657">
        <v>310</v>
      </c>
      <c r="H657">
        <v>1</v>
      </c>
      <c r="I657">
        <v>305</v>
      </c>
      <c r="J657">
        <v>5</v>
      </c>
      <c r="K657">
        <v>15.25</v>
      </c>
      <c r="L657">
        <v>315.25</v>
      </c>
      <c r="M657" t="s">
        <v>19</v>
      </c>
      <c r="N657" t="s">
        <v>22</v>
      </c>
      <c r="O657">
        <v>14</v>
      </c>
      <c r="P657">
        <v>1</v>
      </c>
      <c r="Q657" t="s">
        <v>1987</v>
      </c>
      <c r="R657">
        <v>505</v>
      </c>
      <c r="S657" s="3">
        <v>0.05</v>
      </c>
      <c r="T657" s="6">
        <v>132.25</v>
      </c>
      <c r="U657" t="s">
        <v>6341</v>
      </c>
      <c r="V657">
        <v>2025</v>
      </c>
      <c r="W657" t="s">
        <v>6333</v>
      </c>
      <c r="X657" t="str">
        <f>_xlfn.XLOOKUP(Orders_C[[#This Row],[Product_ID]],Products_C[Product_ID],Products_C[Product_Name])</f>
        <v>Chicken Bucket</v>
      </c>
      <c r="Y657" t="str">
        <f>_xlfn.XLOOKUP(Orders_C[[#This Row],[Product_ID]],Products_C[Product_ID],Products_C[Category])</f>
        <v>Chicken</v>
      </c>
      <c r="Z657" t="str">
        <f>_xlfn.XLOOKUP(Orders_C[[#This Row],[Store_ID]],Stores_c[Store_ID],Stores_c[City])</f>
        <v>Port Jacob</v>
      </c>
      <c r="AA657" t="str">
        <f>_xlfn.XLOOKUP(Orders_C[[#This Row],[Customer_ID]],Customers_c[Customer_ID],Customers_c[Customer_Name])</f>
        <v>Debbie Perry</v>
      </c>
      <c r="AB657" s="6">
        <f>Orders_C[[#This Row],[Quantity]]*Orders_C[[#This Row],[Unit_Price]]*(1-Orders_C[[#This Row],[Discount %]])+Orders_C[[#This Row],[Tax]]</f>
        <v>305</v>
      </c>
      <c r="AC657" s="9">
        <f>(Orders_C[[#This Row],[Unit_Price]]*Orders_C[[#This Row],[Quantity]])-Orders_C[[#This Row],[Discount]]+Orders_C[[#This Row],[Tax]]</f>
        <v>315.25</v>
      </c>
      <c r="AD657" t="str">
        <f>IF(COUNTIF(Orders_C[[#All],[Customer_ID]],Orders_C[[#This Row],[Customer_ID]])&gt;1,"Repeat","New")</f>
        <v>Repeat</v>
      </c>
      <c r="AE657" t="str" cm="1">
        <f t="array" ref="AE657">_xlfn.XLOOKUP(Orders_C[[#This Row],[Store_ID]],Stores_c[[#All],[Store_ID]],Stores_c[[#All],[City]])</f>
        <v>Port Jacob</v>
      </c>
      <c r="AF657" t="str" cm="1">
        <f t="array" ref="AF657">_xlfn.XLOOKUP(Orders_C[[#This Row],[Store_ID]],Stores_c[[#All],[Store_ID]],Stores_c[[#All],[Manager_Name]])</f>
        <v>David Harris</v>
      </c>
      <c r="AG657" t="str" cm="1">
        <f t="array" ref="AG657">_xlfn.XLOOKUP(Orders_C[[#This Row],[Store_ID]],Stores_c[[#All],[Store_ID]],Stores_c[[#All],[Store_Type]])</f>
        <v>Mall</v>
      </c>
    </row>
    <row r="658" spans="1:33" x14ac:dyDescent="0.25">
      <c r="A658">
        <v>6351</v>
      </c>
      <c r="B658" s="1">
        <v>45822</v>
      </c>
      <c r="C658" s="2">
        <v>0.12627314814814813</v>
      </c>
      <c r="D658">
        <v>1494</v>
      </c>
      <c r="E658">
        <v>211</v>
      </c>
      <c r="F658">
        <v>417</v>
      </c>
      <c r="G658">
        <v>316</v>
      </c>
      <c r="H658">
        <v>1</v>
      </c>
      <c r="I658">
        <v>294</v>
      </c>
      <c r="J658">
        <v>0</v>
      </c>
      <c r="K658">
        <v>14.7</v>
      </c>
      <c r="L658">
        <v>308.7</v>
      </c>
      <c r="M658" t="s">
        <v>19</v>
      </c>
      <c r="N658" t="s">
        <v>23</v>
      </c>
      <c r="O658">
        <v>40</v>
      </c>
      <c r="P658">
        <v>4</v>
      </c>
      <c r="Q658" t="s">
        <v>374</v>
      </c>
      <c r="R658">
        <v>510</v>
      </c>
      <c r="S658" s="3">
        <v>0</v>
      </c>
      <c r="T658" s="6">
        <v>132.29999999999998</v>
      </c>
      <c r="U658" t="s">
        <v>6340</v>
      </c>
      <c r="V658">
        <v>2025</v>
      </c>
      <c r="W658" t="s">
        <v>6329</v>
      </c>
      <c r="X658" t="str">
        <f>_xlfn.XLOOKUP(Orders_C[[#This Row],[Product_ID]],Products_C[Product_ID],Products_C[Product_Name])</f>
        <v>Popcorn Chicken</v>
      </c>
      <c r="Y658" t="str">
        <f>_xlfn.XLOOKUP(Orders_C[[#This Row],[Product_ID]],Products_C[Product_ID],Products_C[Category])</f>
        <v>Dessert</v>
      </c>
      <c r="Z658" t="str">
        <f>_xlfn.XLOOKUP(Orders_C[[#This Row],[Store_ID]],Stores_c[Store_ID],Stores_c[City])</f>
        <v>North Robertstad</v>
      </c>
      <c r="AA658" t="str">
        <f>_xlfn.XLOOKUP(Orders_C[[#This Row],[Customer_ID]],Customers_c[Customer_ID],Customers_c[Customer_Name])</f>
        <v>Pamela Cook</v>
      </c>
      <c r="AB658" s="6">
        <f>Orders_C[[#This Row],[Quantity]]*Orders_C[[#This Row],[Unit_Price]]*(1-Orders_C[[#This Row],[Discount %]])+Orders_C[[#This Row],[Tax]]</f>
        <v>308.7</v>
      </c>
      <c r="AC658" s="9">
        <f>(Orders_C[[#This Row],[Unit_Price]]*Orders_C[[#This Row],[Quantity]])-Orders_C[[#This Row],[Discount]]+Orders_C[[#This Row],[Tax]]</f>
        <v>308.7</v>
      </c>
      <c r="AD658" t="str">
        <f>IF(COUNTIF(Orders_C[[#All],[Customer_ID]],Orders_C[[#This Row],[Customer_ID]])&gt;1,"Repeat","New")</f>
        <v>Repeat</v>
      </c>
      <c r="AE658" t="str" cm="1">
        <f t="array" ref="AE658">_xlfn.XLOOKUP(Orders_C[[#This Row],[Store_ID]],Stores_c[[#All],[Store_ID]],Stores_c[[#All],[City]])</f>
        <v>North Robertstad</v>
      </c>
      <c r="AF658" t="str" cm="1">
        <f t="array" ref="AF658">_xlfn.XLOOKUP(Orders_C[[#This Row],[Store_ID]],Stores_c[[#All],[Store_ID]],Stores_c[[#All],[Manager_Name]])</f>
        <v>Mary Lewis</v>
      </c>
      <c r="AG658" t="str" cm="1">
        <f t="array" ref="AG658">_xlfn.XLOOKUP(Orders_C[[#This Row],[Store_ID]],Stores_c[[#All],[Store_ID]],Stores_c[[#All],[Store_Type]])</f>
        <v>Street</v>
      </c>
    </row>
    <row r="659" spans="1:33" x14ac:dyDescent="0.25">
      <c r="A659">
        <v>7516</v>
      </c>
      <c r="B659" s="1">
        <v>45973</v>
      </c>
      <c r="C659" s="2">
        <v>0.54195601851851849</v>
      </c>
      <c r="D659">
        <v>1282</v>
      </c>
      <c r="E659">
        <v>218</v>
      </c>
      <c r="F659">
        <v>528</v>
      </c>
      <c r="G659">
        <v>311</v>
      </c>
      <c r="H659">
        <v>1</v>
      </c>
      <c r="I659">
        <v>294</v>
      </c>
      <c r="J659">
        <v>0</v>
      </c>
      <c r="K659">
        <v>14.7</v>
      </c>
      <c r="L659">
        <v>308.7</v>
      </c>
      <c r="M659" t="s">
        <v>18</v>
      </c>
      <c r="N659" t="s">
        <v>22</v>
      </c>
      <c r="O659">
        <v>46</v>
      </c>
      <c r="P659">
        <v>4</v>
      </c>
      <c r="Q659" t="s">
        <v>1539</v>
      </c>
      <c r="R659">
        <v>505</v>
      </c>
      <c r="S659" s="3">
        <v>0</v>
      </c>
      <c r="T659" s="6">
        <v>132.29999999999998</v>
      </c>
      <c r="U659" t="s">
        <v>6336</v>
      </c>
      <c r="V659">
        <v>2025</v>
      </c>
      <c r="W659" t="s">
        <v>6331</v>
      </c>
      <c r="X659" t="str">
        <f>_xlfn.XLOOKUP(Orders_C[[#This Row],[Product_ID]],Products_C[Product_ID],Products_C[Product_Name])</f>
        <v>Pepsi</v>
      </c>
      <c r="Y659" t="str">
        <f>_xlfn.XLOOKUP(Orders_C[[#This Row],[Product_ID]],Products_C[Product_ID],Products_C[Category])</f>
        <v>Dessert</v>
      </c>
      <c r="Z659" t="str">
        <f>_xlfn.XLOOKUP(Orders_C[[#This Row],[Store_ID]],Stores_c[Store_ID],Stores_c[City])</f>
        <v>East Johnport</v>
      </c>
      <c r="AA659" t="str">
        <f>_xlfn.XLOOKUP(Orders_C[[#This Row],[Customer_ID]],Customers_c[Customer_ID],Customers_c[Customer_Name])</f>
        <v>Jeanne Cooper</v>
      </c>
      <c r="AB659" s="6">
        <f>Orders_C[[#This Row],[Quantity]]*Orders_C[[#This Row],[Unit_Price]]*(1-Orders_C[[#This Row],[Discount %]])+Orders_C[[#This Row],[Tax]]</f>
        <v>308.7</v>
      </c>
      <c r="AC659" s="9">
        <f>(Orders_C[[#This Row],[Unit_Price]]*Orders_C[[#This Row],[Quantity]])-Orders_C[[#This Row],[Discount]]+Orders_C[[#This Row],[Tax]]</f>
        <v>308.7</v>
      </c>
      <c r="AD659" t="str">
        <f>IF(COUNTIF(Orders_C[[#All],[Customer_ID]],Orders_C[[#This Row],[Customer_ID]])&gt;1,"Repeat","New")</f>
        <v>Repeat</v>
      </c>
      <c r="AE659" t="str" cm="1">
        <f t="array" ref="AE659">_xlfn.XLOOKUP(Orders_C[[#This Row],[Store_ID]],Stores_c[[#All],[Store_ID]],Stores_c[[#All],[City]])</f>
        <v>East Johnport</v>
      </c>
      <c r="AF659" t="str" cm="1">
        <f t="array" ref="AF659">_xlfn.XLOOKUP(Orders_C[[#This Row],[Store_ID]],Stores_c[[#All],[Store_ID]],Stores_c[[#All],[Manager_Name]])</f>
        <v>Mr. Matthew Murillo III</v>
      </c>
      <c r="AG659" t="str" cm="1">
        <f t="array" ref="AG659">_xlfn.XLOOKUP(Orders_C[[#This Row],[Store_ID]],Stores_c[[#All],[Store_ID]],Stores_c[[#All],[Store_Type]])</f>
        <v>Street</v>
      </c>
    </row>
    <row r="660" spans="1:33" x14ac:dyDescent="0.25">
      <c r="A660">
        <v>7175</v>
      </c>
      <c r="B660" s="1">
        <v>45906</v>
      </c>
      <c r="C660" s="2">
        <v>0.7537962962962963</v>
      </c>
      <c r="D660">
        <v>1579</v>
      </c>
      <c r="E660">
        <v>216</v>
      </c>
      <c r="F660">
        <v>500</v>
      </c>
      <c r="G660">
        <v>318</v>
      </c>
      <c r="H660">
        <v>1</v>
      </c>
      <c r="I660">
        <v>328</v>
      </c>
      <c r="J660">
        <v>15</v>
      </c>
      <c r="K660">
        <v>16.399999999999999</v>
      </c>
      <c r="L660">
        <v>329.4</v>
      </c>
      <c r="M660" t="s">
        <v>20</v>
      </c>
      <c r="N660" t="s">
        <v>21</v>
      </c>
      <c r="O660">
        <v>37</v>
      </c>
      <c r="P660">
        <v>4</v>
      </c>
      <c r="Q660" t="s">
        <v>1198</v>
      </c>
      <c r="R660">
        <v>505</v>
      </c>
      <c r="S660" s="3">
        <v>0.15</v>
      </c>
      <c r="T660" s="6">
        <v>132.6</v>
      </c>
      <c r="U660" t="s">
        <v>6335</v>
      </c>
      <c r="V660">
        <v>2025</v>
      </c>
      <c r="W660" t="s">
        <v>6329</v>
      </c>
      <c r="X660" t="str">
        <f>_xlfn.XLOOKUP(Orders_C[[#This Row],[Product_ID]],Products_C[Product_ID],Products_C[Product_Name])</f>
        <v>Pepsi</v>
      </c>
      <c r="Y660" t="str">
        <f>_xlfn.XLOOKUP(Orders_C[[#This Row],[Product_ID]],Products_C[Product_ID],Products_C[Category])</f>
        <v>Burger</v>
      </c>
      <c r="Z660" t="str">
        <f>_xlfn.XLOOKUP(Orders_C[[#This Row],[Store_ID]],Stores_c[Store_ID],Stores_c[City])</f>
        <v>Garciaview</v>
      </c>
      <c r="AA660" t="str">
        <f>_xlfn.XLOOKUP(Orders_C[[#This Row],[Customer_ID]],Customers_c[Customer_ID],Customers_c[Customer_Name])</f>
        <v>Luis Gates</v>
      </c>
      <c r="AB660" s="6">
        <f>Orders_C[[#This Row],[Quantity]]*Orders_C[[#This Row],[Unit_Price]]*(1-Orders_C[[#This Row],[Discount %]])+Orders_C[[#This Row],[Tax]]</f>
        <v>295.2</v>
      </c>
      <c r="AC660" s="9">
        <f>(Orders_C[[#This Row],[Unit_Price]]*Orders_C[[#This Row],[Quantity]])-Orders_C[[#This Row],[Discount]]+Orders_C[[#This Row],[Tax]]</f>
        <v>329.4</v>
      </c>
      <c r="AD660" t="str">
        <f>IF(COUNTIF(Orders_C[[#All],[Customer_ID]],Orders_C[[#This Row],[Customer_ID]])&gt;1,"Repeat","New")</f>
        <v>Repeat</v>
      </c>
      <c r="AE660" t="str" cm="1">
        <f t="array" ref="AE660">_xlfn.XLOOKUP(Orders_C[[#This Row],[Store_ID]],Stores_c[[#All],[Store_ID]],Stores_c[[#All],[City]])</f>
        <v>Garciaview</v>
      </c>
      <c r="AF660" t="str" cm="1">
        <f t="array" ref="AF660">_xlfn.XLOOKUP(Orders_C[[#This Row],[Store_ID]],Stores_c[[#All],[Store_ID]],Stores_c[[#All],[Manager_Name]])</f>
        <v>Karina Washington</v>
      </c>
      <c r="AG660" t="str" cm="1">
        <f t="array" ref="AG660">_xlfn.XLOOKUP(Orders_C[[#This Row],[Store_ID]],Stores_c[[#All],[Store_ID]],Stores_c[[#All],[Store_Type]])</f>
        <v>Drive-Thru</v>
      </c>
    </row>
    <row r="661" spans="1:33" x14ac:dyDescent="0.25">
      <c r="A661">
        <v>10232</v>
      </c>
      <c r="B661" s="1">
        <v>45941</v>
      </c>
      <c r="C661" s="2">
        <v>0.10893518518518519</v>
      </c>
      <c r="D661">
        <v>1751</v>
      </c>
      <c r="E661">
        <v>225</v>
      </c>
      <c r="F661">
        <v>448</v>
      </c>
      <c r="G661">
        <v>340</v>
      </c>
      <c r="H661">
        <v>1</v>
      </c>
      <c r="I661">
        <v>328</v>
      </c>
      <c r="J661">
        <v>15</v>
      </c>
      <c r="K661">
        <v>16.399999999999999</v>
      </c>
      <c r="L661">
        <v>329.4</v>
      </c>
      <c r="M661" t="s">
        <v>20</v>
      </c>
      <c r="N661" t="s">
        <v>22</v>
      </c>
      <c r="O661">
        <v>19</v>
      </c>
      <c r="P661">
        <v>5</v>
      </c>
      <c r="Q661" t="s">
        <v>4255</v>
      </c>
      <c r="R661">
        <v>504</v>
      </c>
      <c r="S661" s="3">
        <v>0.15</v>
      </c>
      <c r="T661" s="6">
        <v>132.6</v>
      </c>
      <c r="U661" t="s">
        <v>6332</v>
      </c>
      <c r="V661">
        <v>2025</v>
      </c>
      <c r="W661" t="s">
        <v>6333</v>
      </c>
      <c r="X661" t="str">
        <f>_xlfn.XLOOKUP(Orders_C[[#This Row],[Product_ID]],Products_C[Product_ID],Products_C[Product_Name])</f>
        <v>Chocolate Lava Cake</v>
      </c>
      <c r="Y661" t="str">
        <f>_xlfn.XLOOKUP(Orders_C[[#This Row],[Product_ID]],Products_C[Product_ID],Products_C[Category])</f>
        <v>Chicken</v>
      </c>
      <c r="Z661" t="str">
        <f>_xlfn.XLOOKUP(Orders_C[[#This Row],[Store_ID]],Stores_c[Store_ID],Stores_c[City])</f>
        <v>South Peter</v>
      </c>
      <c r="AA661" t="str">
        <f>_xlfn.XLOOKUP(Orders_C[[#This Row],[Customer_ID]],Customers_c[Customer_ID],Customers_c[Customer_Name])</f>
        <v>Angelica Andrews</v>
      </c>
      <c r="AB661" s="6">
        <f>Orders_C[[#This Row],[Quantity]]*Orders_C[[#This Row],[Unit_Price]]*(1-Orders_C[[#This Row],[Discount %]])+Orders_C[[#This Row],[Tax]]</f>
        <v>295.2</v>
      </c>
      <c r="AC661" s="9">
        <f>(Orders_C[[#This Row],[Unit_Price]]*Orders_C[[#This Row],[Quantity]])-Orders_C[[#This Row],[Discount]]+Orders_C[[#This Row],[Tax]]</f>
        <v>329.4</v>
      </c>
      <c r="AD661" t="str">
        <f>IF(COUNTIF(Orders_C[[#All],[Customer_ID]],Orders_C[[#This Row],[Customer_ID]])&gt;1,"Repeat","New")</f>
        <v>Repeat</v>
      </c>
      <c r="AE661" t="str" cm="1">
        <f t="array" ref="AE661">_xlfn.XLOOKUP(Orders_C[[#This Row],[Store_ID]],Stores_c[[#All],[Store_ID]],Stores_c[[#All],[City]])</f>
        <v>South Peter</v>
      </c>
      <c r="AF661" t="str" cm="1">
        <f t="array" ref="AF661">_xlfn.XLOOKUP(Orders_C[[#This Row],[Store_ID]],Stores_c[[#All],[Store_ID]],Stores_c[[#All],[Manager_Name]])</f>
        <v>Gregory Lambert</v>
      </c>
      <c r="AG661" t="str" cm="1">
        <f t="array" ref="AG661">_xlfn.XLOOKUP(Orders_C[[#This Row],[Store_ID]],Stores_c[[#All],[Store_ID]],Stores_c[[#All],[Store_Type]])</f>
        <v>Street</v>
      </c>
    </row>
    <row r="662" spans="1:33" x14ac:dyDescent="0.25">
      <c r="A662">
        <v>10273</v>
      </c>
      <c r="B662" s="1">
        <v>45706</v>
      </c>
      <c r="C662" s="2">
        <v>0.80122685185185183</v>
      </c>
      <c r="D662">
        <v>1450</v>
      </c>
      <c r="E662">
        <v>217</v>
      </c>
      <c r="F662">
        <v>502</v>
      </c>
      <c r="G662">
        <v>332</v>
      </c>
      <c r="H662">
        <v>1</v>
      </c>
      <c r="I662">
        <v>317</v>
      </c>
      <c r="J662">
        <v>10</v>
      </c>
      <c r="K662">
        <v>15.85</v>
      </c>
      <c r="L662">
        <v>322.85000000000002</v>
      </c>
      <c r="M662" t="s">
        <v>20</v>
      </c>
      <c r="N662" t="s">
        <v>23</v>
      </c>
      <c r="O662">
        <v>13</v>
      </c>
      <c r="P662">
        <v>2</v>
      </c>
      <c r="Q662" t="s">
        <v>4296</v>
      </c>
      <c r="R662">
        <v>508</v>
      </c>
      <c r="S662" s="3">
        <v>0.1</v>
      </c>
      <c r="T662" s="6">
        <v>132.65000000000003</v>
      </c>
      <c r="U662" t="s">
        <v>6338</v>
      </c>
      <c r="V662">
        <v>2025</v>
      </c>
      <c r="W662" t="s">
        <v>6333</v>
      </c>
      <c r="X662" t="str">
        <f>_xlfn.XLOOKUP(Orders_C[[#This Row],[Product_ID]],Products_C[Product_ID],Products_C[Product_Name])</f>
        <v>Zinger Burger</v>
      </c>
      <c r="Y662" t="str">
        <f>_xlfn.XLOOKUP(Orders_C[[#This Row],[Product_ID]],Products_C[Product_ID],Products_C[Category])</f>
        <v>Beverage</v>
      </c>
      <c r="Z662" t="str">
        <f>_xlfn.XLOOKUP(Orders_C[[#This Row],[Store_ID]],Stores_c[Store_ID],Stores_c[City])</f>
        <v>West Rebecca</v>
      </c>
      <c r="AA662" t="str">
        <f>_xlfn.XLOOKUP(Orders_C[[#This Row],[Customer_ID]],Customers_c[Customer_ID],Customers_c[Customer_Name])</f>
        <v>Michelle Williams</v>
      </c>
      <c r="AB662" s="6">
        <f>Orders_C[[#This Row],[Quantity]]*Orders_C[[#This Row],[Unit_Price]]*(1-Orders_C[[#This Row],[Discount %]])+Orders_C[[#This Row],[Tax]]</f>
        <v>301.15000000000003</v>
      </c>
      <c r="AC662" s="9">
        <f>(Orders_C[[#This Row],[Unit_Price]]*Orders_C[[#This Row],[Quantity]])-Orders_C[[#This Row],[Discount]]+Orders_C[[#This Row],[Tax]]</f>
        <v>322.85000000000002</v>
      </c>
      <c r="AD662" t="str">
        <f>IF(COUNTIF(Orders_C[[#All],[Customer_ID]],Orders_C[[#This Row],[Customer_ID]])&gt;1,"Repeat","New")</f>
        <v>Repeat</v>
      </c>
      <c r="AE662" t="str" cm="1">
        <f t="array" ref="AE662">_xlfn.XLOOKUP(Orders_C[[#This Row],[Store_ID]],Stores_c[[#All],[Store_ID]],Stores_c[[#All],[City]])</f>
        <v>West Rebecca</v>
      </c>
      <c r="AF662" t="str" cm="1">
        <f t="array" ref="AF662">_xlfn.XLOOKUP(Orders_C[[#This Row],[Store_ID]],Stores_c[[#All],[Store_ID]],Stores_c[[#All],[Manager_Name]])</f>
        <v>Albert Smith</v>
      </c>
      <c r="AG662" t="str" cm="1">
        <f t="array" ref="AG662">_xlfn.XLOOKUP(Orders_C[[#This Row],[Store_ID]],Stores_c[[#All],[Store_ID]],Stores_c[[#All],[Store_Type]])</f>
        <v>Mall</v>
      </c>
    </row>
    <row r="663" spans="1:33" x14ac:dyDescent="0.25">
      <c r="A663">
        <v>6544</v>
      </c>
      <c r="B663" s="1">
        <v>45803</v>
      </c>
      <c r="C663" s="2">
        <v>0.6637615740740741</v>
      </c>
      <c r="D663">
        <v>1179</v>
      </c>
      <c r="E663">
        <v>202</v>
      </c>
      <c r="F663">
        <v>512</v>
      </c>
      <c r="G663">
        <v>326</v>
      </c>
      <c r="H663">
        <v>1</v>
      </c>
      <c r="I663">
        <v>295</v>
      </c>
      <c r="J663">
        <v>0</v>
      </c>
      <c r="K663">
        <v>14.75</v>
      </c>
      <c r="L663">
        <v>309.75</v>
      </c>
      <c r="M663" t="s">
        <v>18</v>
      </c>
      <c r="N663" t="s">
        <v>23</v>
      </c>
      <c r="O663">
        <v>26</v>
      </c>
      <c r="P663">
        <v>3</v>
      </c>
      <c r="Q663" t="s">
        <v>567</v>
      </c>
      <c r="R663">
        <v>504</v>
      </c>
      <c r="S663" s="3">
        <v>0</v>
      </c>
      <c r="T663" s="6">
        <v>132.75</v>
      </c>
      <c r="U663" t="s">
        <v>6339</v>
      </c>
      <c r="V663">
        <v>2025</v>
      </c>
      <c r="W663" t="s">
        <v>6329</v>
      </c>
      <c r="X663" t="str">
        <f>_xlfn.XLOOKUP(Orders_C[[#This Row],[Product_ID]],Products_C[Product_ID],Products_C[Product_Name])</f>
        <v>Rice Bowl</v>
      </c>
      <c r="Y663" t="str">
        <f>_xlfn.XLOOKUP(Orders_C[[#This Row],[Product_ID]],Products_C[Product_ID],Products_C[Category])</f>
        <v>Burger</v>
      </c>
      <c r="Z663" t="str">
        <f>_xlfn.XLOOKUP(Orders_C[[#This Row],[Store_ID]],Stores_c[Store_ID],Stores_c[City])</f>
        <v>Rebekahside</v>
      </c>
      <c r="AA663" t="str">
        <f>_xlfn.XLOOKUP(Orders_C[[#This Row],[Customer_ID]],Customers_c[Customer_ID],Customers_c[Customer_Name])</f>
        <v>Matthew Burgess</v>
      </c>
      <c r="AB663" s="6">
        <f>Orders_C[[#This Row],[Quantity]]*Orders_C[[#This Row],[Unit_Price]]*(1-Orders_C[[#This Row],[Discount %]])+Orders_C[[#This Row],[Tax]]</f>
        <v>309.75</v>
      </c>
      <c r="AC663" s="9">
        <f>(Orders_C[[#This Row],[Unit_Price]]*Orders_C[[#This Row],[Quantity]])-Orders_C[[#This Row],[Discount]]+Orders_C[[#This Row],[Tax]]</f>
        <v>309.75</v>
      </c>
      <c r="AD663" t="str">
        <f>IF(COUNTIF(Orders_C[[#All],[Customer_ID]],Orders_C[[#This Row],[Customer_ID]])&gt;1,"Repeat","New")</f>
        <v>Repeat</v>
      </c>
      <c r="AE663" t="str" cm="1">
        <f t="array" ref="AE663">_xlfn.XLOOKUP(Orders_C[[#This Row],[Store_ID]],Stores_c[[#All],[Store_ID]],Stores_c[[#All],[City]])</f>
        <v>Rebekahside</v>
      </c>
      <c r="AF663" t="str" cm="1">
        <f t="array" ref="AF663">_xlfn.XLOOKUP(Orders_C[[#This Row],[Store_ID]],Stores_c[[#All],[Store_ID]],Stores_c[[#All],[Manager_Name]])</f>
        <v>Mark Ray</v>
      </c>
      <c r="AG663" t="str" cm="1">
        <f t="array" ref="AG663">_xlfn.XLOOKUP(Orders_C[[#This Row],[Store_ID]],Stores_c[[#All],[Store_ID]],Stores_c[[#All],[Store_Type]])</f>
        <v>Drive-Thru</v>
      </c>
    </row>
    <row r="664" spans="1:33" x14ac:dyDescent="0.25">
      <c r="A664">
        <v>8881</v>
      </c>
      <c r="B664" s="1">
        <v>45734</v>
      </c>
      <c r="C664" s="2">
        <v>9.5208333333333339E-2</v>
      </c>
      <c r="D664">
        <v>1084</v>
      </c>
      <c r="E664">
        <v>208</v>
      </c>
      <c r="F664">
        <v>544</v>
      </c>
      <c r="G664">
        <v>310</v>
      </c>
      <c r="H664">
        <v>2</v>
      </c>
      <c r="I664">
        <v>168</v>
      </c>
      <c r="J664">
        <v>10</v>
      </c>
      <c r="K664">
        <v>8.4</v>
      </c>
      <c r="L664">
        <v>334.4</v>
      </c>
      <c r="M664" t="s">
        <v>19</v>
      </c>
      <c r="N664" t="s">
        <v>21</v>
      </c>
      <c r="O664">
        <v>42</v>
      </c>
      <c r="P664">
        <v>3</v>
      </c>
      <c r="Q664" t="s">
        <v>2904</v>
      </c>
      <c r="R664">
        <v>501</v>
      </c>
      <c r="S664" s="3">
        <v>0.1</v>
      </c>
      <c r="T664" s="6">
        <v>132.79999999999998</v>
      </c>
      <c r="U664" t="s">
        <v>6334</v>
      </c>
      <c r="V664">
        <v>2025</v>
      </c>
      <c r="W664" t="s">
        <v>6331</v>
      </c>
      <c r="X664" t="str">
        <f>_xlfn.XLOOKUP(Orders_C[[#This Row],[Product_ID]],Products_C[Product_ID],Products_C[Product_Name])</f>
        <v>Chicken Bucket</v>
      </c>
      <c r="Y664" t="str">
        <f>_xlfn.XLOOKUP(Orders_C[[#This Row],[Product_ID]],Products_C[Product_ID],Products_C[Category])</f>
        <v>Chicken</v>
      </c>
      <c r="Z664" t="str">
        <f>_xlfn.XLOOKUP(Orders_C[[#This Row],[Store_ID]],Stores_c[Store_ID],Stores_c[City])</f>
        <v>Tracyview</v>
      </c>
      <c r="AA664" t="str">
        <f>_xlfn.XLOOKUP(Orders_C[[#This Row],[Customer_ID]],Customers_c[Customer_ID],Customers_c[Customer_Name])</f>
        <v>Nancy Whitehead</v>
      </c>
      <c r="AB664" s="6">
        <f>Orders_C[[#This Row],[Quantity]]*Orders_C[[#This Row],[Unit_Price]]*(1-Orders_C[[#This Row],[Discount %]])+Orders_C[[#This Row],[Tax]]</f>
        <v>310.8</v>
      </c>
      <c r="AC664" s="9">
        <f>(Orders_C[[#This Row],[Unit_Price]]*Orders_C[[#This Row],[Quantity]])-Orders_C[[#This Row],[Discount]]+Orders_C[[#This Row],[Tax]]</f>
        <v>334.4</v>
      </c>
      <c r="AD664" t="str">
        <f>IF(COUNTIF(Orders_C[[#All],[Customer_ID]],Orders_C[[#This Row],[Customer_ID]])&gt;1,"Repeat","New")</f>
        <v>Repeat</v>
      </c>
      <c r="AE664" t="str" cm="1">
        <f t="array" ref="AE664">_xlfn.XLOOKUP(Orders_C[[#This Row],[Store_ID]],Stores_c[[#All],[Store_ID]],Stores_c[[#All],[City]])</f>
        <v>Tracyview</v>
      </c>
      <c r="AF664" t="str" cm="1">
        <f t="array" ref="AF664">_xlfn.XLOOKUP(Orders_C[[#This Row],[Store_ID]],Stores_c[[#All],[Store_ID]],Stores_c[[#All],[Manager_Name]])</f>
        <v>Jeremiah Lee</v>
      </c>
      <c r="AG664" t="str" cm="1">
        <f t="array" ref="AG664">_xlfn.XLOOKUP(Orders_C[[#This Row],[Store_ID]],Stores_c[[#All],[Store_ID]],Stores_c[[#All],[Store_Type]])</f>
        <v>Mall</v>
      </c>
    </row>
    <row r="665" spans="1:33" x14ac:dyDescent="0.25">
      <c r="A665">
        <v>7579</v>
      </c>
      <c r="B665" s="1">
        <v>45929</v>
      </c>
      <c r="C665" s="2">
        <v>0.86886574074074074</v>
      </c>
      <c r="D665">
        <v>1727</v>
      </c>
      <c r="E665">
        <v>224</v>
      </c>
      <c r="F665">
        <v>434</v>
      </c>
      <c r="G665">
        <v>331</v>
      </c>
      <c r="H665">
        <v>2</v>
      </c>
      <c r="I665">
        <v>174</v>
      </c>
      <c r="J665">
        <v>15</v>
      </c>
      <c r="K665">
        <v>8.7000000000000011</v>
      </c>
      <c r="L665">
        <v>341.7</v>
      </c>
      <c r="M665" t="s">
        <v>20</v>
      </c>
      <c r="N665" t="s">
        <v>21</v>
      </c>
      <c r="O665">
        <v>54</v>
      </c>
      <c r="P665">
        <v>1</v>
      </c>
      <c r="Q665" t="s">
        <v>1602</v>
      </c>
      <c r="R665">
        <v>502</v>
      </c>
      <c r="S665" s="3">
        <v>0.15</v>
      </c>
      <c r="T665" s="6">
        <v>132.9</v>
      </c>
      <c r="U665" t="s">
        <v>6335</v>
      </c>
      <c r="V665">
        <v>2025</v>
      </c>
      <c r="W665" t="s">
        <v>6331</v>
      </c>
      <c r="X665" t="str">
        <f>_xlfn.XLOOKUP(Orders_C[[#This Row],[Product_ID]],Products_C[Product_ID],Products_C[Product_Name])</f>
        <v>Chicken Bucket</v>
      </c>
      <c r="Y665" t="str">
        <f>_xlfn.XLOOKUP(Orders_C[[#This Row],[Product_ID]],Products_C[Product_ID],Products_C[Category])</f>
        <v>Beverage</v>
      </c>
      <c r="Z665" t="str">
        <f>_xlfn.XLOOKUP(Orders_C[[#This Row],[Store_ID]],Stores_c[Store_ID],Stores_c[City])</f>
        <v>Valdezton</v>
      </c>
      <c r="AA665" t="str">
        <f>_xlfn.XLOOKUP(Orders_C[[#This Row],[Customer_ID]],Customers_c[Customer_ID],Customers_c[Customer_Name])</f>
        <v>Martin Schultz</v>
      </c>
      <c r="AB665" s="6">
        <f>Orders_C[[#This Row],[Quantity]]*Orders_C[[#This Row],[Unit_Price]]*(1-Orders_C[[#This Row],[Discount %]])+Orders_C[[#This Row],[Tax]]</f>
        <v>304.5</v>
      </c>
      <c r="AC665" s="9">
        <f>(Orders_C[[#This Row],[Unit_Price]]*Orders_C[[#This Row],[Quantity]])-Orders_C[[#This Row],[Discount]]+Orders_C[[#This Row],[Tax]]</f>
        <v>341.7</v>
      </c>
      <c r="AD665" t="str">
        <f>IF(COUNTIF(Orders_C[[#All],[Customer_ID]],Orders_C[[#This Row],[Customer_ID]])&gt;1,"Repeat","New")</f>
        <v>Repeat</v>
      </c>
      <c r="AE665" t="str" cm="1">
        <f t="array" ref="AE665">_xlfn.XLOOKUP(Orders_C[[#This Row],[Store_ID]],Stores_c[[#All],[Store_ID]],Stores_c[[#All],[City]])</f>
        <v>Valdezton</v>
      </c>
      <c r="AF665" t="str" cm="1">
        <f t="array" ref="AF665">_xlfn.XLOOKUP(Orders_C[[#This Row],[Store_ID]],Stores_c[[#All],[Store_ID]],Stores_c[[#All],[Manager_Name]])</f>
        <v>John Rodriguez</v>
      </c>
      <c r="AG665" t="str" cm="1">
        <f t="array" ref="AG665">_xlfn.XLOOKUP(Orders_C[[#This Row],[Store_ID]],Stores_c[[#All],[Store_ID]],Stores_c[[#All],[Store_Type]])</f>
        <v>Street</v>
      </c>
    </row>
    <row r="666" spans="1:33" x14ac:dyDescent="0.25">
      <c r="A666">
        <v>8237</v>
      </c>
      <c r="B666" s="1">
        <v>46057</v>
      </c>
      <c r="C666" s="2">
        <v>0.8744791666666667</v>
      </c>
      <c r="D666">
        <v>1821</v>
      </c>
      <c r="E666">
        <v>222</v>
      </c>
      <c r="F666">
        <v>439</v>
      </c>
      <c r="G666">
        <v>320</v>
      </c>
      <c r="H666">
        <v>2</v>
      </c>
      <c r="I666">
        <v>174</v>
      </c>
      <c r="J666">
        <v>15</v>
      </c>
      <c r="K666">
        <v>8.7000000000000011</v>
      </c>
      <c r="L666">
        <v>341.7</v>
      </c>
      <c r="M666" t="s">
        <v>19</v>
      </c>
      <c r="N666" t="s">
        <v>21</v>
      </c>
      <c r="O666">
        <v>24</v>
      </c>
      <c r="P666">
        <v>4</v>
      </c>
      <c r="Q666" t="s">
        <v>2260</v>
      </c>
      <c r="R666">
        <v>510</v>
      </c>
      <c r="S666" s="3">
        <v>0.15</v>
      </c>
      <c r="T666" s="6">
        <v>132.9</v>
      </c>
      <c r="U666" t="s">
        <v>6338</v>
      </c>
      <c r="V666">
        <v>2026</v>
      </c>
      <c r="W666" t="s">
        <v>6329</v>
      </c>
      <c r="X666" t="str">
        <f>_xlfn.XLOOKUP(Orders_C[[#This Row],[Product_ID]],Products_C[Product_ID],Products_C[Product_Name])</f>
        <v>Rice Bowl</v>
      </c>
      <c r="Y666" t="str">
        <f>_xlfn.XLOOKUP(Orders_C[[#This Row],[Product_ID]],Products_C[Product_ID],Products_C[Category])</f>
        <v>Beverage</v>
      </c>
      <c r="Z666" t="str">
        <f>_xlfn.XLOOKUP(Orders_C[[#This Row],[Store_ID]],Stores_c[Store_ID],Stores_c[City])</f>
        <v>New Steven</v>
      </c>
      <c r="AA666" t="str">
        <f>_xlfn.XLOOKUP(Orders_C[[#This Row],[Customer_ID]],Customers_c[Customer_ID],Customers_c[Customer_Name])</f>
        <v>Kristie Murray</v>
      </c>
      <c r="AB666" s="6">
        <f>Orders_C[[#This Row],[Quantity]]*Orders_C[[#This Row],[Unit_Price]]*(1-Orders_C[[#This Row],[Discount %]])+Orders_C[[#This Row],[Tax]]</f>
        <v>304.5</v>
      </c>
      <c r="AC666" s="9">
        <f>(Orders_C[[#This Row],[Unit_Price]]*Orders_C[[#This Row],[Quantity]])-Orders_C[[#This Row],[Discount]]+Orders_C[[#This Row],[Tax]]</f>
        <v>341.7</v>
      </c>
      <c r="AD666" t="str">
        <f>IF(COUNTIF(Orders_C[[#All],[Customer_ID]],Orders_C[[#This Row],[Customer_ID]])&gt;1,"Repeat","New")</f>
        <v>Repeat</v>
      </c>
      <c r="AE666" t="str" cm="1">
        <f t="array" ref="AE666">_xlfn.XLOOKUP(Orders_C[[#This Row],[Store_ID]],Stores_c[[#All],[Store_ID]],Stores_c[[#All],[City]])</f>
        <v>New Steven</v>
      </c>
      <c r="AF666" t="str" cm="1">
        <f t="array" ref="AF666">_xlfn.XLOOKUP(Orders_C[[#This Row],[Store_ID]],Stores_c[[#All],[Store_ID]],Stores_c[[#All],[Manager_Name]])</f>
        <v>Terri Martinez</v>
      </c>
      <c r="AG666" t="str" cm="1">
        <f t="array" ref="AG666">_xlfn.XLOOKUP(Orders_C[[#This Row],[Store_ID]],Stores_c[[#All],[Store_ID]],Stores_c[[#All],[Store_Type]])</f>
        <v>Drive-Thru</v>
      </c>
    </row>
    <row r="667" spans="1:33" x14ac:dyDescent="0.25">
      <c r="A667">
        <v>6307</v>
      </c>
      <c r="B667" s="1">
        <v>45761</v>
      </c>
      <c r="C667" s="2">
        <v>8.1053240740740745E-2</v>
      </c>
      <c r="D667">
        <v>1745</v>
      </c>
      <c r="E667">
        <v>219</v>
      </c>
      <c r="F667">
        <v>446</v>
      </c>
      <c r="G667">
        <v>340</v>
      </c>
      <c r="H667">
        <v>1</v>
      </c>
      <c r="I667">
        <v>329</v>
      </c>
      <c r="J667">
        <v>15</v>
      </c>
      <c r="K667">
        <v>16.45</v>
      </c>
      <c r="L667">
        <v>330.45</v>
      </c>
      <c r="M667" t="s">
        <v>19</v>
      </c>
      <c r="N667" t="s">
        <v>21</v>
      </c>
      <c r="O667">
        <v>38</v>
      </c>
      <c r="P667">
        <v>1</v>
      </c>
      <c r="Q667" t="s">
        <v>330</v>
      </c>
      <c r="R667">
        <v>506</v>
      </c>
      <c r="S667" s="3">
        <v>0.15</v>
      </c>
      <c r="T667" s="6">
        <v>133.04999999999998</v>
      </c>
      <c r="U667" t="s">
        <v>6337</v>
      </c>
      <c r="V667">
        <v>2025</v>
      </c>
      <c r="W667" t="s">
        <v>6329</v>
      </c>
      <c r="X667" t="str">
        <f>_xlfn.XLOOKUP(Orders_C[[#This Row],[Product_ID]],Products_C[Product_ID],Products_C[Product_Name])</f>
        <v>Chocolate Lava Cake</v>
      </c>
      <c r="Y667" t="str">
        <f>_xlfn.XLOOKUP(Orders_C[[#This Row],[Product_ID]],Products_C[Product_ID],Products_C[Category])</f>
        <v>Chicken</v>
      </c>
      <c r="Z667" t="str">
        <f>_xlfn.XLOOKUP(Orders_C[[#This Row],[Store_ID]],Stores_c[Store_ID],Stores_c[City])</f>
        <v>Lake David</v>
      </c>
      <c r="AA667" t="str">
        <f>_xlfn.XLOOKUP(Orders_C[[#This Row],[Customer_ID]],Customers_c[Customer_ID],Customers_c[Customer_Name])</f>
        <v>Dennis Brown</v>
      </c>
      <c r="AB667" s="6">
        <f>Orders_C[[#This Row],[Quantity]]*Orders_C[[#This Row],[Unit_Price]]*(1-Orders_C[[#This Row],[Discount %]])+Orders_C[[#This Row],[Tax]]</f>
        <v>296.09999999999997</v>
      </c>
      <c r="AC667" s="9">
        <f>(Orders_C[[#This Row],[Unit_Price]]*Orders_C[[#This Row],[Quantity]])-Orders_C[[#This Row],[Discount]]+Orders_C[[#This Row],[Tax]]</f>
        <v>330.45</v>
      </c>
      <c r="AD667" t="str">
        <f>IF(COUNTIF(Orders_C[[#All],[Customer_ID]],Orders_C[[#This Row],[Customer_ID]])&gt;1,"Repeat","New")</f>
        <v>Repeat</v>
      </c>
      <c r="AE667" t="str" cm="1">
        <f t="array" ref="AE667">_xlfn.XLOOKUP(Orders_C[[#This Row],[Store_ID]],Stores_c[[#All],[Store_ID]],Stores_c[[#All],[City]])</f>
        <v>Lake David</v>
      </c>
      <c r="AF667" t="str" cm="1">
        <f t="array" ref="AF667">_xlfn.XLOOKUP(Orders_C[[#This Row],[Store_ID]],Stores_c[[#All],[Store_ID]],Stores_c[[#All],[Manager_Name]])</f>
        <v>Joshua Hines</v>
      </c>
      <c r="AG667" t="str" cm="1">
        <f t="array" ref="AG667">_xlfn.XLOOKUP(Orders_C[[#This Row],[Store_ID]],Stores_c[[#All],[Store_ID]],Stores_c[[#All],[Store_Type]])</f>
        <v>Street</v>
      </c>
    </row>
    <row r="668" spans="1:33" x14ac:dyDescent="0.25">
      <c r="A668">
        <v>9510</v>
      </c>
      <c r="B668" s="1">
        <v>45889</v>
      </c>
      <c r="C668" s="2">
        <v>0.47024305555555557</v>
      </c>
      <c r="D668">
        <v>1536</v>
      </c>
      <c r="E668">
        <v>215</v>
      </c>
      <c r="F668">
        <v>432</v>
      </c>
      <c r="G668">
        <v>308</v>
      </c>
      <c r="H668">
        <v>1</v>
      </c>
      <c r="I668">
        <v>329</v>
      </c>
      <c r="J668">
        <v>15</v>
      </c>
      <c r="K668">
        <v>16.45</v>
      </c>
      <c r="L668">
        <v>330.45</v>
      </c>
      <c r="M668" t="s">
        <v>19</v>
      </c>
      <c r="N668" t="s">
        <v>21</v>
      </c>
      <c r="O668">
        <v>28</v>
      </c>
      <c r="P668">
        <v>3</v>
      </c>
      <c r="Q668" t="s">
        <v>3533</v>
      </c>
      <c r="R668">
        <v>505</v>
      </c>
      <c r="S668" s="3">
        <v>0.15</v>
      </c>
      <c r="T668" s="6">
        <v>133.04999999999998</v>
      </c>
      <c r="U668" t="s">
        <v>6342</v>
      </c>
      <c r="V668">
        <v>2025</v>
      </c>
      <c r="W668" t="s">
        <v>6329</v>
      </c>
      <c r="X668" t="str">
        <f>_xlfn.XLOOKUP(Orders_C[[#This Row],[Product_ID]],Products_C[Product_ID],Products_C[Product_Name])</f>
        <v>Zinger Burger</v>
      </c>
      <c r="Y668" t="str">
        <f>_xlfn.XLOOKUP(Orders_C[[#This Row],[Product_ID]],Products_C[Product_ID],Products_C[Category])</f>
        <v>Beverage</v>
      </c>
      <c r="Z668" t="str">
        <f>_xlfn.XLOOKUP(Orders_C[[#This Row],[Store_ID]],Stores_c[Store_ID],Stores_c[City])</f>
        <v>Sallyburgh</v>
      </c>
      <c r="AA668" t="str">
        <f>_xlfn.XLOOKUP(Orders_C[[#This Row],[Customer_ID]],Customers_c[Customer_ID],Customers_c[Customer_Name])</f>
        <v>April Garcia</v>
      </c>
      <c r="AB668" s="6">
        <f>Orders_C[[#This Row],[Quantity]]*Orders_C[[#This Row],[Unit_Price]]*(1-Orders_C[[#This Row],[Discount %]])+Orders_C[[#This Row],[Tax]]</f>
        <v>296.09999999999997</v>
      </c>
      <c r="AC668" s="9">
        <f>(Orders_C[[#This Row],[Unit_Price]]*Orders_C[[#This Row],[Quantity]])-Orders_C[[#This Row],[Discount]]+Orders_C[[#This Row],[Tax]]</f>
        <v>330.45</v>
      </c>
      <c r="AD668" t="str">
        <f>IF(COUNTIF(Orders_C[[#All],[Customer_ID]],Orders_C[[#This Row],[Customer_ID]])&gt;1,"Repeat","New")</f>
        <v>Repeat</v>
      </c>
      <c r="AE668" t="str" cm="1">
        <f t="array" ref="AE668">_xlfn.XLOOKUP(Orders_C[[#This Row],[Store_ID]],Stores_c[[#All],[Store_ID]],Stores_c[[#All],[City]])</f>
        <v>Sallyburgh</v>
      </c>
      <c r="AF668" t="str" cm="1">
        <f t="array" ref="AF668">_xlfn.XLOOKUP(Orders_C[[#This Row],[Store_ID]],Stores_c[[#All],[Store_ID]],Stores_c[[#All],[Manager_Name]])</f>
        <v>Benjamin Mccoy</v>
      </c>
      <c r="AG668" t="str" cm="1">
        <f t="array" ref="AG668">_xlfn.XLOOKUP(Orders_C[[#This Row],[Store_ID]],Stores_c[[#All],[Store_ID]],Stores_c[[#All],[Store_Type]])</f>
        <v>Drive-Thru</v>
      </c>
    </row>
    <row r="669" spans="1:33" x14ac:dyDescent="0.25">
      <c r="A669">
        <v>6952</v>
      </c>
      <c r="B669" s="1">
        <v>45750</v>
      </c>
      <c r="C669" s="2">
        <v>0.86025462962962962</v>
      </c>
      <c r="D669">
        <v>1338</v>
      </c>
      <c r="E669">
        <v>205</v>
      </c>
      <c r="F669">
        <v>493</v>
      </c>
      <c r="G669">
        <v>329</v>
      </c>
      <c r="H669">
        <v>1</v>
      </c>
      <c r="I669">
        <v>307</v>
      </c>
      <c r="J669">
        <v>5</v>
      </c>
      <c r="K669">
        <v>15.35</v>
      </c>
      <c r="L669">
        <v>317.35000000000002</v>
      </c>
      <c r="M669" t="s">
        <v>19</v>
      </c>
      <c r="N669" t="s">
        <v>21</v>
      </c>
      <c r="O669">
        <v>38</v>
      </c>
      <c r="P669">
        <v>1</v>
      </c>
      <c r="Q669" t="s">
        <v>975</v>
      </c>
      <c r="R669">
        <v>505</v>
      </c>
      <c r="S669" s="3">
        <v>0.05</v>
      </c>
      <c r="T669" s="6">
        <v>133.15000000000003</v>
      </c>
      <c r="U669" t="s">
        <v>6337</v>
      </c>
      <c r="V669">
        <v>2025</v>
      </c>
      <c r="W669" t="s">
        <v>6329</v>
      </c>
      <c r="X669" t="str">
        <f>_xlfn.XLOOKUP(Orders_C[[#This Row],[Product_ID]],Products_C[Product_ID],Products_C[Product_Name])</f>
        <v>Rice Bowl</v>
      </c>
      <c r="Y669" t="str">
        <f>_xlfn.XLOOKUP(Orders_C[[#This Row],[Product_ID]],Products_C[Product_ID],Products_C[Category])</f>
        <v>Dessert</v>
      </c>
      <c r="Z669" t="str">
        <f>_xlfn.XLOOKUP(Orders_C[[#This Row],[Store_ID]],Stores_c[Store_ID],Stores_c[City])</f>
        <v>Port Jacob</v>
      </c>
      <c r="AA669" t="str">
        <f>_xlfn.XLOOKUP(Orders_C[[#This Row],[Customer_ID]],Customers_c[Customer_ID],Customers_c[Customer_Name])</f>
        <v>Stephanie Clark</v>
      </c>
      <c r="AB669" s="6">
        <f>Orders_C[[#This Row],[Quantity]]*Orders_C[[#This Row],[Unit_Price]]*(1-Orders_C[[#This Row],[Discount %]])+Orders_C[[#This Row],[Tax]]</f>
        <v>307</v>
      </c>
      <c r="AC669" s="9">
        <f>(Orders_C[[#This Row],[Unit_Price]]*Orders_C[[#This Row],[Quantity]])-Orders_C[[#This Row],[Discount]]+Orders_C[[#This Row],[Tax]]</f>
        <v>317.35000000000002</v>
      </c>
      <c r="AD669" t="str">
        <f>IF(COUNTIF(Orders_C[[#All],[Customer_ID]],Orders_C[[#This Row],[Customer_ID]])&gt;1,"Repeat","New")</f>
        <v>Repeat</v>
      </c>
      <c r="AE669" t="str" cm="1">
        <f t="array" ref="AE669">_xlfn.XLOOKUP(Orders_C[[#This Row],[Store_ID]],Stores_c[[#All],[Store_ID]],Stores_c[[#All],[City]])</f>
        <v>Port Jacob</v>
      </c>
      <c r="AF669" t="str" cm="1">
        <f t="array" ref="AF669">_xlfn.XLOOKUP(Orders_C[[#This Row],[Store_ID]],Stores_c[[#All],[Store_ID]],Stores_c[[#All],[Manager_Name]])</f>
        <v>David Harris</v>
      </c>
      <c r="AG669" t="str" cm="1">
        <f t="array" ref="AG669">_xlfn.XLOOKUP(Orders_C[[#This Row],[Store_ID]],Stores_c[[#All],[Store_ID]],Stores_c[[#All],[Store_Type]])</f>
        <v>Mall</v>
      </c>
    </row>
    <row r="670" spans="1:33" x14ac:dyDescent="0.25">
      <c r="A670">
        <v>9456</v>
      </c>
      <c r="B670" s="1">
        <v>45807</v>
      </c>
      <c r="C670" s="2">
        <v>0.95186342592592588</v>
      </c>
      <c r="D670">
        <v>1796</v>
      </c>
      <c r="E670">
        <v>206</v>
      </c>
      <c r="F670">
        <v>438</v>
      </c>
      <c r="G670">
        <v>314</v>
      </c>
      <c r="H670">
        <v>1</v>
      </c>
      <c r="I670">
        <v>307</v>
      </c>
      <c r="J670">
        <v>5</v>
      </c>
      <c r="K670">
        <v>15.35</v>
      </c>
      <c r="L670">
        <v>317.35000000000002</v>
      </c>
      <c r="M670" t="s">
        <v>18</v>
      </c>
      <c r="N670" t="s">
        <v>21</v>
      </c>
      <c r="O670">
        <v>36</v>
      </c>
      <c r="P670">
        <v>3</v>
      </c>
      <c r="Q670" t="s">
        <v>3479</v>
      </c>
      <c r="R670">
        <v>509</v>
      </c>
      <c r="S670" s="3">
        <v>0.05</v>
      </c>
      <c r="T670" s="6">
        <v>133.15000000000003</v>
      </c>
      <c r="U670" t="s">
        <v>6339</v>
      </c>
      <c r="V670">
        <v>2025</v>
      </c>
      <c r="W670" t="s">
        <v>6329</v>
      </c>
      <c r="X670" t="str">
        <f>_xlfn.XLOOKUP(Orders_C[[#This Row],[Product_ID]],Products_C[Product_ID],Products_C[Product_Name])</f>
        <v>Wrap</v>
      </c>
      <c r="Y670" t="str">
        <f>_xlfn.XLOOKUP(Orders_C[[#This Row],[Product_ID]],Products_C[Product_ID],Products_C[Category])</f>
        <v>Burger</v>
      </c>
      <c r="Z670" t="str">
        <f>_xlfn.XLOOKUP(Orders_C[[#This Row],[Store_ID]],Stores_c[Store_ID],Stores_c[City])</f>
        <v>West Matthew</v>
      </c>
      <c r="AA670" t="str">
        <f>_xlfn.XLOOKUP(Orders_C[[#This Row],[Customer_ID]],Customers_c[Customer_ID],Customers_c[Customer_Name])</f>
        <v>Timothy Robinson</v>
      </c>
      <c r="AB670" s="6">
        <f>Orders_C[[#This Row],[Quantity]]*Orders_C[[#This Row],[Unit_Price]]*(1-Orders_C[[#This Row],[Discount %]])+Orders_C[[#This Row],[Tax]]</f>
        <v>307</v>
      </c>
      <c r="AC670" s="9">
        <f>(Orders_C[[#This Row],[Unit_Price]]*Orders_C[[#This Row],[Quantity]])-Orders_C[[#This Row],[Discount]]+Orders_C[[#This Row],[Tax]]</f>
        <v>317.35000000000002</v>
      </c>
      <c r="AD670" t="str">
        <f>IF(COUNTIF(Orders_C[[#All],[Customer_ID]],Orders_C[[#This Row],[Customer_ID]])&gt;1,"Repeat","New")</f>
        <v>Repeat</v>
      </c>
      <c r="AE670" t="str" cm="1">
        <f t="array" ref="AE670">_xlfn.XLOOKUP(Orders_C[[#This Row],[Store_ID]],Stores_c[[#All],[Store_ID]],Stores_c[[#All],[City]])</f>
        <v>West Matthew</v>
      </c>
      <c r="AF670" t="str" cm="1">
        <f t="array" ref="AF670">_xlfn.XLOOKUP(Orders_C[[#This Row],[Store_ID]],Stores_c[[#All],[Store_ID]],Stores_c[[#All],[Manager_Name]])</f>
        <v>Miguel Kidd</v>
      </c>
      <c r="AG670" t="str" cm="1">
        <f t="array" ref="AG670">_xlfn.XLOOKUP(Orders_C[[#This Row],[Store_ID]],Stores_c[[#All],[Store_ID]],Stores_c[[#All],[Store_Type]])</f>
        <v>Drive-Thru</v>
      </c>
    </row>
    <row r="671" spans="1:33" x14ac:dyDescent="0.25">
      <c r="A671">
        <v>10872</v>
      </c>
      <c r="B671" s="1">
        <v>45734</v>
      </c>
      <c r="C671" s="2">
        <v>0.85474537037037035</v>
      </c>
      <c r="D671">
        <v>1671</v>
      </c>
      <c r="E671">
        <v>215</v>
      </c>
      <c r="F671">
        <v>425</v>
      </c>
      <c r="G671">
        <v>302</v>
      </c>
      <c r="H671">
        <v>1</v>
      </c>
      <c r="I671">
        <v>307</v>
      </c>
      <c r="J671">
        <v>5</v>
      </c>
      <c r="K671">
        <v>15.35</v>
      </c>
      <c r="L671">
        <v>317.35000000000002</v>
      </c>
      <c r="M671" t="s">
        <v>19</v>
      </c>
      <c r="N671" t="s">
        <v>21</v>
      </c>
      <c r="O671">
        <v>19</v>
      </c>
      <c r="P671">
        <v>3</v>
      </c>
      <c r="Q671" t="s">
        <v>4895</v>
      </c>
      <c r="R671">
        <v>510</v>
      </c>
      <c r="S671" s="3">
        <v>0.05</v>
      </c>
      <c r="T671" s="6">
        <v>133.15000000000003</v>
      </c>
      <c r="U671" t="s">
        <v>6334</v>
      </c>
      <c r="V671">
        <v>2025</v>
      </c>
      <c r="W671" t="s">
        <v>6333</v>
      </c>
      <c r="X671" t="str">
        <f>_xlfn.XLOOKUP(Orders_C[[#This Row],[Product_ID]],Products_C[Product_ID],Products_C[Product_Name])</f>
        <v>Chicken Wings</v>
      </c>
      <c r="Y671" t="str">
        <f>_xlfn.XLOOKUP(Orders_C[[#This Row],[Product_ID]],Products_C[Product_ID],Products_C[Category])</f>
        <v>Chicken</v>
      </c>
      <c r="Z671" t="str">
        <f>_xlfn.XLOOKUP(Orders_C[[#This Row],[Store_ID]],Stores_c[Store_ID],Stores_c[City])</f>
        <v>Sallyburgh</v>
      </c>
      <c r="AA671" t="str">
        <f>_xlfn.XLOOKUP(Orders_C[[#This Row],[Customer_ID]],Customers_c[Customer_ID],Customers_c[Customer_Name])</f>
        <v>Mrs. Donna Jarvis</v>
      </c>
      <c r="AB671" s="6">
        <f>Orders_C[[#This Row],[Quantity]]*Orders_C[[#This Row],[Unit_Price]]*(1-Orders_C[[#This Row],[Discount %]])+Orders_C[[#This Row],[Tax]]</f>
        <v>307</v>
      </c>
      <c r="AC671" s="9">
        <f>(Orders_C[[#This Row],[Unit_Price]]*Orders_C[[#This Row],[Quantity]])-Orders_C[[#This Row],[Discount]]+Orders_C[[#This Row],[Tax]]</f>
        <v>317.35000000000002</v>
      </c>
      <c r="AD671" t="str">
        <f>IF(COUNTIF(Orders_C[[#All],[Customer_ID]],Orders_C[[#This Row],[Customer_ID]])&gt;1,"Repeat","New")</f>
        <v>Repeat</v>
      </c>
      <c r="AE671" t="str" cm="1">
        <f t="array" ref="AE671">_xlfn.XLOOKUP(Orders_C[[#This Row],[Store_ID]],Stores_c[[#All],[Store_ID]],Stores_c[[#All],[City]])</f>
        <v>Sallyburgh</v>
      </c>
      <c r="AF671" t="str" cm="1">
        <f t="array" ref="AF671">_xlfn.XLOOKUP(Orders_C[[#This Row],[Store_ID]],Stores_c[[#All],[Store_ID]],Stores_c[[#All],[Manager_Name]])</f>
        <v>Benjamin Mccoy</v>
      </c>
      <c r="AG671" t="str" cm="1">
        <f t="array" ref="AG671">_xlfn.XLOOKUP(Orders_C[[#This Row],[Store_ID]],Stores_c[[#All],[Store_ID]],Stores_c[[#All],[Store_Type]])</f>
        <v>Drive-Thru</v>
      </c>
    </row>
    <row r="672" spans="1:33" x14ac:dyDescent="0.25">
      <c r="A672">
        <v>9631</v>
      </c>
      <c r="B672" s="1">
        <v>45713</v>
      </c>
      <c r="C672" s="2">
        <v>0.99787037037037041</v>
      </c>
      <c r="D672">
        <v>1115</v>
      </c>
      <c r="E672">
        <v>206</v>
      </c>
      <c r="F672">
        <v>547</v>
      </c>
      <c r="G672">
        <v>311</v>
      </c>
      <c r="H672">
        <v>1</v>
      </c>
      <c r="I672">
        <v>296</v>
      </c>
      <c r="J672">
        <v>0</v>
      </c>
      <c r="K672">
        <v>14.8</v>
      </c>
      <c r="L672">
        <v>310.8</v>
      </c>
      <c r="M672" t="s">
        <v>20</v>
      </c>
      <c r="N672" t="s">
        <v>23</v>
      </c>
      <c r="O672">
        <v>17</v>
      </c>
      <c r="P672">
        <v>2</v>
      </c>
      <c r="Q672" t="s">
        <v>3654</v>
      </c>
      <c r="R672">
        <v>501</v>
      </c>
      <c r="S672" s="3">
        <v>0</v>
      </c>
      <c r="T672" s="6">
        <v>133.20000000000002</v>
      </c>
      <c r="U672" t="s">
        <v>6338</v>
      </c>
      <c r="V672">
        <v>2025</v>
      </c>
      <c r="W672" t="s">
        <v>6333</v>
      </c>
      <c r="X672" t="str">
        <f>_xlfn.XLOOKUP(Orders_C[[#This Row],[Product_ID]],Products_C[Product_ID],Products_C[Product_Name])</f>
        <v>Pepsi</v>
      </c>
      <c r="Y672" t="str">
        <f>_xlfn.XLOOKUP(Orders_C[[#This Row],[Product_ID]],Products_C[Product_ID],Products_C[Category])</f>
        <v>Dessert</v>
      </c>
      <c r="Z672" t="str">
        <f>_xlfn.XLOOKUP(Orders_C[[#This Row],[Store_ID]],Stores_c[Store_ID],Stores_c[City])</f>
        <v>West Matthew</v>
      </c>
      <c r="AA672" t="str">
        <f>_xlfn.XLOOKUP(Orders_C[[#This Row],[Customer_ID]],Customers_c[Customer_ID],Customers_c[Customer_Name])</f>
        <v>Hannah Jackson</v>
      </c>
      <c r="AB672" s="6">
        <f>Orders_C[[#This Row],[Quantity]]*Orders_C[[#This Row],[Unit_Price]]*(1-Orders_C[[#This Row],[Discount %]])+Orders_C[[#This Row],[Tax]]</f>
        <v>310.8</v>
      </c>
      <c r="AC672" s="9">
        <f>(Orders_C[[#This Row],[Unit_Price]]*Orders_C[[#This Row],[Quantity]])-Orders_C[[#This Row],[Discount]]+Orders_C[[#This Row],[Tax]]</f>
        <v>310.8</v>
      </c>
      <c r="AD672" t="str">
        <f>IF(COUNTIF(Orders_C[[#All],[Customer_ID]],Orders_C[[#This Row],[Customer_ID]])&gt;1,"Repeat","New")</f>
        <v>Repeat</v>
      </c>
      <c r="AE672" t="str" cm="1">
        <f t="array" ref="AE672">_xlfn.XLOOKUP(Orders_C[[#This Row],[Store_ID]],Stores_c[[#All],[Store_ID]],Stores_c[[#All],[City]])</f>
        <v>West Matthew</v>
      </c>
      <c r="AF672" t="str" cm="1">
        <f t="array" ref="AF672">_xlfn.XLOOKUP(Orders_C[[#This Row],[Store_ID]],Stores_c[[#All],[Store_ID]],Stores_c[[#All],[Manager_Name]])</f>
        <v>Miguel Kidd</v>
      </c>
      <c r="AG672" t="str" cm="1">
        <f t="array" ref="AG672">_xlfn.XLOOKUP(Orders_C[[#This Row],[Store_ID]],Stores_c[[#All],[Store_ID]],Stores_c[[#All],[Store_Type]])</f>
        <v>Drive-Thru</v>
      </c>
    </row>
    <row r="673" spans="1:33" x14ac:dyDescent="0.25">
      <c r="A673">
        <v>8949</v>
      </c>
      <c r="B673" s="1">
        <v>45725</v>
      </c>
      <c r="C673" s="2">
        <v>0.43925925925925924</v>
      </c>
      <c r="D673">
        <v>1384</v>
      </c>
      <c r="E673">
        <v>220</v>
      </c>
      <c r="F673">
        <v>494</v>
      </c>
      <c r="G673">
        <v>322</v>
      </c>
      <c r="H673">
        <v>1</v>
      </c>
      <c r="I673">
        <v>330</v>
      </c>
      <c r="J673">
        <v>15</v>
      </c>
      <c r="K673">
        <v>16.5</v>
      </c>
      <c r="L673">
        <v>331.5</v>
      </c>
      <c r="M673" t="s">
        <v>20</v>
      </c>
      <c r="N673" t="s">
        <v>23</v>
      </c>
      <c r="O673">
        <v>56</v>
      </c>
      <c r="P673">
        <v>2</v>
      </c>
      <c r="Q673" t="s">
        <v>2972</v>
      </c>
      <c r="R673">
        <v>502</v>
      </c>
      <c r="S673" s="3">
        <v>0.15</v>
      </c>
      <c r="T673" s="6">
        <v>133.5</v>
      </c>
      <c r="U673" t="s">
        <v>6334</v>
      </c>
      <c r="V673">
        <v>2025</v>
      </c>
      <c r="W673" t="s">
        <v>6331</v>
      </c>
      <c r="X673" t="str">
        <f>_xlfn.XLOOKUP(Orders_C[[#This Row],[Product_ID]],Products_C[Product_ID],Products_C[Product_Name])</f>
        <v>Veg Burger</v>
      </c>
      <c r="Y673" t="str">
        <f>_xlfn.XLOOKUP(Orders_C[[#This Row],[Product_ID]],Products_C[Product_ID],Products_C[Category])</f>
        <v>Burger</v>
      </c>
      <c r="Z673" t="str">
        <f>_xlfn.XLOOKUP(Orders_C[[#This Row],[Store_ID]],Stores_c[Store_ID],Stores_c[City])</f>
        <v>Williamborough</v>
      </c>
      <c r="AA673" t="str">
        <f>_xlfn.XLOOKUP(Orders_C[[#This Row],[Customer_ID]],Customers_c[Customer_ID],Customers_c[Customer_Name])</f>
        <v>Amanda Boyd</v>
      </c>
      <c r="AB673" s="6">
        <f>Orders_C[[#This Row],[Quantity]]*Orders_C[[#This Row],[Unit_Price]]*(1-Orders_C[[#This Row],[Discount %]])+Orders_C[[#This Row],[Tax]]</f>
        <v>297</v>
      </c>
      <c r="AC673" s="9">
        <f>(Orders_C[[#This Row],[Unit_Price]]*Orders_C[[#This Row],[Quantity]])-Orders_C[[#This Row],[Discount]]+Orders_C[[#This Row],[Tax]]</f>
        <v>331.5</v>
      </c>
      <c r="AD673" t="str">
        <f>IF(COUNTIF(Orders_C[[#All],[Customer_ID]],Orders_C[[#This Row],[Customer_ID]])&gt;1,"Repeat","New")</f>
        <v>Repeat</v>
      </c>
      <c r="AE673" t="str" cm="1">
        <f t="array" ref="AE673">_xlfn.XLOOKUP(Orders_C[[#This Row],[Store_ID]],Stores_c[[#All],[Store_ID]],Stores_c[[#All],[City]])</f>
        <v>Williamborough</v>
      </c>
      <c r="AF673" t="str" cm="1">
        <f t="array" ref="AF673">_xlfn.XLOOKUP(Orders_C[[#This Row],[Store_ID]],Stores_c[[#All],[Store_ID]],Stores_c[[#All],[Manager_Name]])</f>
        <v>Michael Mcbride</v>
      </c>
      <c r="AG673" t="str" cm="1">
        <f t="array" ref="AG673">_xlfn.XLOOKUP(Orders_C[[#This Row],[Store_ID]],Stores_c[[#All],[Store_ID]],Stores_c[[#All],[Store_Type]])</f>
        <v>Mall</v>
      </c>
    </row>
    <row r="674" spans="1:33" x14ac:dyDescent="0.25">
      <c r="A674">
        <v>6742</v>
      </c>
      <c r="B674" s="1">
        <v>45877</v>
      </c>
      <c r="C674" s="2">
        <v>0.46160879629629631</v>
      </c>
      <c r="D674">
        <v>1878</v>
      </c>
      <c r="E674">
        <v>208</v>
      </c>
      <c r="F674">
        <v>475</v>
      </c>
      <c r="G674">
        <v>334</v>
      </c>
      <c r="H674">
        <v>2</v>
      </c>
      <c r="I674">
        <v>163</v>
      </c>
      <c r="J674">
        <v>5</v>
      </c>
      <c r="K674">
        <v>8.15</v>
      </c>
      <c r="L674">
        <v>329.15</v>
      </c>
      <c r="M674" t="s">
        <v>20</v>
      </c>
      <c r="N674" t="s">
        <v>22</v>
      </c>
      <c r="O674">
        <v>34</v>
      </c>
      <c r="P674">
        <v>2</v>
      </c>
      <c r="Q674" t="s">
        <v>765</v>
      </c>
      <c r="R674">
        <v>508</v>
      </c>
      <c r="S674" s="3">
        <v>0.05</v>
      </c>
      <c r="T674" s="6">
        <v>133.54999999999998</v>
      </c>
      <c r="U674" t="s">
        <v>6342</v>
      </c>
      <c r="V674">
        <v>2025</v>
      </c>
      <c r="W674" t="s">
        <v>6329</v>
      </c>
      <c r="X674" t="str">
        <f>_xlfn.XLOOKUP(Orders_C[[#This Row],[Product_ID]],Products_C[Product_ID],Products_C[Product_Name])</f>
        <v>Krushers</v>
      </c>
      <c r="Y674" t="str">
        <f>_xlfn.XLOOKUP(Orders_C[[#This Row],[Product_ID]],Products_C[Product_ID],Products_C[Category])</f>
        <v>Dessert</v>
      </c>
      <c r="Z674" t="str">
        <f>_xlfn.XLOOKUP(Orders_C[[#This Row],[Store_ID]],Stores_c[Store_ID],Stores_c[City])</f>
        <v>Tracyview</v>
      </c>
      <c r="AA674" t="str">
        <f>_xlfn.XLOOKUP(Orders_C[[#This Row],[Customer_ID]],Customers_c[Customer_ID],Customers_c[Customer_Name])</f>
        <v>Robin Jacobs</v>
      </c>
      <c r="AB674" s="6">
        <f>Orders_C[[#This Row],[Quantity]]*Orders_C[[#This Row],[Unit_Price]]*(1-Orders_C[[#This Row],[Discount %]])+Orders_C[[#This Row],[Tax]]</f>
        <v>317.84999999999997</v>
      </c>
      <c r="AC674" s="9">
        <f>(Orders_C[[#This Row],[Unit_Price]]*Orders_C[[#This Row],[Quantity]])-Orders_C[[#This Row],[Discount]]+Orders_C[[#This Row],[Tax]]</f>
        <v>329.15</v>
      </c>
      <c r="AD674" t="str">
        <f>IF(COUNTIF(Orders_C[[#All],[Customer_ID]],Orders_C[[#This Row],[Customer_ID]])&gt;1,"Repeat","New")</f>
        <v>Repeat</v>
      </c>
      <c r="AE674" t="str" cm="1">
        <f t="array" ref="AE674">_xlfn.XLOOKUP(Orders_C[[#This Row],[Store_ID]],Stores_c[[#All],[Store_ID]],Stores_c[[#All],[City]])</f>
        <v>Tracyview</v>
      </c>
      <c r="AF674" t="str" cm="1">
        <f t="array" ref="AF674">_xlfn.XLOOKUP(Orders_C[[#This Row],[Store_ID]],Stores_c[[#All],[Store_ID]],Stores_c[[#All],[Manager_Name]])</f>
        <v>Jeremiah Lee</v>
      </c>
      <c r="AG674" t="str" cm="1">
        <f t="array" ref="AG674">_xlfn.XLOOKUP(Orders_C[[#This Row],[Store_ID]],Stores_c[[#All],[Store_ID]],Stores_c[[#All],[Store_Type]])</f>
        <v>Mall</v>
      </c>
    </row>
    <row r="675" spans="1:33" x14ac:dyDescent="0.25">
      <c r="A675">
        <v>7211</v>
      </c>
      <c r="B675" s="1">
        <v>45837</v>
      </c>
      <c r="C675" s="2">
        <v>2.2013888888888888E-2</v>
      </c>
      <c r="D675">
        <v>1867</v>
      </c>
      <c r="E675">
        <v>220</v>
      </c>
      <c r="F675">
        <v>511</v>
      </c>
      <c r="G675">
        <v>332</v>
      </c>
      <c r="H675">
        <v>1</v>
      </c>
      <c r="I675">
        <v>319</v>
      </c>
      <c r="J675">
        <v>10</v>
      </c>
      <c r="K675">
        <v>15.95</v>
      </c>
      <c r="L675">
        <v>324.95</v>
      </c>
      <c r="M675" t="s">
        <v>20</v>
      </c>
      <c r="N675" t="s">
        <v>23</v>
      </c>
      <c r="O675">
        <v>58</v>
      </c>
      <c r="P675">
        <v>4</v>
      </c>
      <c r="Q675" t="s">
        <v>1234</v>
      </c>
      <c r="R675">
        <v>510</v>
      </c>
      <c r="S675" s="3">
        <v>0.1</v>
      </c>
      <c r="T675" s="6">
        <v>133.54999999999998</v>
      </c>
      <c r="U675" t="s">
        <v>6340</v>
      </c>
      <c r="V675">
        <v>2025</v>
      </c>
      <c r="W675" t="s">
        <v>6331</v>
      </c>
      <c r="X675" t="str">
        <f>_xlfn.XLOOKUP(Orders_C[[#This Row],[Product_ID]],Products_C[Product_ID],Products_C[Product_Name])</f>
        <v>Zinger Burger</v>
      </c>
      <c r="Y675" t="str">
        <f>_xlfn.XLOOKUP(Orders_C[[#This Row],[Product_ID]],Products_C[Product_ID],Products_C[Category])</f>
        <v>Beverage</v>
      </c>
      <c r="Z675" t="str">
        <f>_xlfn.XLOOKUP(Orders_C[[#This Row],[Store_ID]],Stores_c[Store_ID],Stores_c[City])</f>
        <v>Williamborough</v>
      </c>
      <c r="AA675" t="str">
        <f>_xlfn.XLOOKUP(Orders_C[[#This Row],[Customer_ID]],Customers_c[Customer_ID],Customers_c[Customer_Name])</f>
        <v>Patricia Jimenez</v>
      </c>
      <c r="AB675" s="6">
        <f>Orders_C[[#This Row],[Quantity]]*Orders_C[[#This Row],[Unit_Price]]*(1-Orders_C[[#This Row],[Discount %]])+Orders_C[[#This Row],[Tax]]</f>
        <v>303.05</v>
      </c>
      <c r="AC675" s="9">
        <f>(Orders_C[[#This Row],[Unit_Price]]*Orders_C[[#This Row],[Quantity]])-Orders_C[[#This Row],[Discount]]+Orders_C[[#This Row],[Tax]]</f>
        <v>324.95</v>
      </c>
      <c r="AD675" t="str">
        <f>IF(COUNTIF(Orders_C[[#All],[Customer_ID]],Orders_C[[#This Row],[Customer_ID]])&gt;1,"Repeat","New")</f>
        <v>Repeat</v>
      </c>
      <c r="AE675" t="str" cm="1">
        <f t="array" ref="AE675">_xlfn.XLOOKUP(Orders_C[[#This Row],[Store_ID]],Stores_c[[#All],[Store_ID]],Stores_c[[#All],[City]])</f>
        <v>Williamborough</v>
      </c>
      <c r="AF675" t="str" cm="1">
        <f t="array" ref="AF675">_xlfn.XLOOKUP(Orders_C[[#This Row],[Store_ID]],Stores_c[[#All],[Store_ID]],Stores_c[[#All],[Manager_Name]])</f>
        <v>Michael Mcbride</v>
      </c>
      <c r="AG675" t="str" cm="1">
        <f t="array" ref="AG675">_xlfn.XLOOKUP(Orders_C[[#This Row],[Store_ID]],Stores_c[[#All],[Store_ID]],Stores_c[[#All],[Store_Type]])</f>
        <v>Mall</v>
      </c>
    </row>
    <row r="676" spans="1:33" x14ac:dyDescent="0.25">
      <c r="A676">
        <v>7769</v>
      </c>
      <c r="B676" s="1">
        <v>45858</v>
      </c>
      <c r="C676" s="2">
        <v>0.87354166666666666</v>
      </c>
      <c r="D676">
        <v>1156</v>
      </c>
      <c r="E676">
        <v>210</v>
      </c>
      <c r="F676">
        <v>529</v>
      </c>
      <c r="G676">
        <v>307</v>
      </c>
      <c r="H676">
        <v>2</v>
      </c>
      <c r="I676">
        <v>163</v>
      </c>
      <c r="J676">
        <v>5</v>
      </c>
      <c r="K676">
        <v>8.15</v>
      </c>
      <c r="L676">
        <v>329.15</v>
      </c>
      <c r="M676" t="s">
        <v>18</v>
      </c>
      <c r="N676" t="s">
        <v>21</v>
      </c>
      <c r="O676">
        <v>26</v>
      </c>
      <c r="P676">
        <v>3</v>
      </c>
      <c r="Q676" t="s">
        <v>1792</v>
      </c>
      <c r="R676">
        <v>503</v>
      </c>
      <c r="S676" s="3">
        <v>0.05</v>
      </c>
      <c r="T676" s="6">
        <v>133.54999999999998</v>
      </c>
      <c r="U676" t="s">
        <v>6341</v>
      </c>
      <c r="V676">
        <v>2025</v>
      </c>
      <c r="W676" t="s">
        <v>6329</v>
      </c>
      <c r="X676" t="str">
        <f>_xlfn.XLOOKUP(Orders_C[[#This Row],[Product_ID]],Products_C[Product_ID],Products_C[Product_Name])</f>
        <v>Chicken Wings</v>
      </c>
      <c r="Y676" t="str">
        <f>_xlfn.XLOOKUP(Orders_C[[#This Row],[Product_ID]],Products_C[Product_ID],Products_C[Category])</f>
        <v>Chicken</v>
      </c>
      <c r="Z676" t="str">
        <f>_xlfn.XLOOKUP(Orders_C[[#This Row],[Store_ID]],Stores_c[Store_ID],Stores_c[City])</f>
        <v>East William</v>
      </c>
      <c r="AA676" t="str">
        <f>_xlfn.XLOOKUP(Orders_C[[#This Row],[Customer_ID]],Customers_c[Customer_ID],Customers_c[Customer_Name])</f>
        <v>Amber Lopez</v>
      </c>
      <c r="AB676" s="6">
        <f>Orders_C[[#This Row],[Quantity]]*Orders_C[[#This Row],[Unit_Price]]*(1-Orders_C[[#This Row],[Discount %]])+Orders_C[[#This Row],[Tax]]</f>
        <v>317.84999999999997</v>
      </c>
      <c r="AC676" s="9">
        <f>(Orders_C[[#This Row],[Unit_Price]]*Orders_C[[#This Row],[Quantity]])-Orders_C[[#This Row],[Discount]]+Orders_C[[#This Row],[Tax]]</f>
        <v>329.15</v>
      </c>
      <c r="AD676" t="str">
        <f>IF(COUNTIF(Orders_C[[#All],[Customer_ID]],Orders_C[[#This Row],[Customer_ID]])&gt;1,"Repeat","New")</f>
        <v>Repeat</v>
      </c>
      <c r="AE676" t="str" cm="1">
        <f t="array" ref="AE676">_xlfn.XLOOKUP(Orders_C[[#This Row],[Store_ID]],Stores_c[[#All],[Store_ID]],Stores_c[[#All],[City]])</f>
        <v>East William</v>
      </c>
      <c r="AF676" t="str" cm="1">
        <f t="array" ref="AF676">_xlfn.XLOOKUP(Orders_C[[#This Row],[Store_ID]],Stores_c[[#All],[Store_ID]],Stores_c[[#All],[Manager_Name]])</f>
        <v>Victoria Butler</v>
      </c>
      <c r="AG676" t="str" cm="1">
        <f t="array" ref="AG676">_xlfn.XLOOKUP(Orders_C[[#This Row],[Store_ID]],Stores_c[[#All],[Store_ID]],Stores_c[[#All],[Store_Type]])</f>
        <v>Drive-Thru</v>
      </c>
    </row>
    <row r="677" spans="1:33" x14ac:dyDescent="0.25">
      <c r="A677">
        <v>7936</v>
      </c>
      <c r="B677" s="1">
        <v>45954</v>
      </c>
      <c r="C677" s="2">
        <v>0.5154050925925926</v>
      </c>
      <c r="D677">
        <v>1845</v>
      </c>
      <c r="E677">
        <v>218</v>
      </c>
      <c r="F677">
        <v>426</v>
      </c>
      <c r="G677">
        <v>315</v>
      </c>
      <c r="H677">
        <v>1</v>
      </c>
      <c r="I677">
        <v>297</v>
      </c>
      <c r="J677">
        <v>0</v>
      </c>
      <c r="K677">
        <v>14.85</v>
      </c>
      <c r="L677">
        <v>311.85000000000002</v>
      </c>
      <c r="M677" t="s">
        <v>19</v>
      </c>
      <c r="N677" t="s">
        <v>23</v>
      </c>
      <c r="O677">
        <v>56</v>
      </c>
      <c r="P677">
        <v>4</v>
      </c>
      <c r="Q677" t="s">
        <v>1959</v>
      </c>
      <c r="R677">
        <v>507</v>
      </c>
      <c r="S677" s="3">
        <v>0</v>
      </c>
      <c r="T677" s="6">
        <v>133.65000000000003</v>
      </c>
      <c r="U677" t="s">
        <v>6332</v>
      </c>
      <c r="V677">
        <v>2025</v>
      </c>
      <c r="W677" t="s">
        <v>6331</v>
      </c>
      <c r="X677" t="str">
        <f>_xlfn.XLOOKUP(Orders_C[[#This Row],[Product_ID]],Products_C[Product_ID],Products_C[Product_Name])</f>
        <v>Popcorn Chicken</v>
      </c>
      <c r="Y677" t="str">
        <f>_xlfn.XLOOKUP(Orders_C[[#This Row],[Product_ID]],Products_C[Product_ID],Products_C[Category])</f>
        <v>Beverage</v>
      </c>
      <c r="Z677" t="str">
        <f>_xlfn.XLOOKUP(Orders_C[[#This Row],[Store_ID]],Stores_c[Store_ID],Stores_c[City])</f>
        <v>East Johnport</v>
      </c>
      <c r="AA677" t="str">
        <f>_xlfn.XLOOKUP(Orders_C[[#This Row],[Customer_ID]],Customers_c[Customer_ID],Customers_c[Customer_Name])</f>
        <v>Leslie Whitehead</v>
      </c>
      <c r="AB677" s="6">
        <f>Orders_C[[#This Row],[Quantity]]*Orders_C[[#This Row],[Unit_Price]]*(1-Orders_C[[#This Row],[Discount %]])+Orders_C[[#This Row],[Tax]]</f>
        <v>311.85000000000002</v>
      </c>
      <c r="AC677" s="9">
        <f>(Orders_C[[#This Row],[Unit_Price]]*Orders_C[[#This Row],[Quantity]])-Orders_C[[#This Row],[Discount]]+Orders_C[[#This Row],[Tax]]</f>
        <v>311.85000000000002</v>
      </c>
      <c r="AD677" t="str">
        <f>IF(COUNTIF(Orders_C[[#All],[Customer_ID]],Orders_C[[#This Row],[Customer_ID]])&gt;1,"Repeat","New")</f>
        <v>Repeat</v>
      </c>
      <c r="AE677" t="str" cm="1">
        <f t="array" ref="AE677">_xlfn.XLOOKUP(Orders_C[[#This Row],[Store_ID]],Stores_c[[#All],[Store_ID]],Stores_c[[#All],[City]])</f>
        <v>East Johnport</v>
      </c>
      <c r="AF677" t="str" cm="1">
        <f t="array" ref="AF677">_xlfn.XLOOKUP(Orders_C[[#This Row],[Store_ID]],Stores_c[[#All],[Store_ID]],Stores_c[[#All],[Manager_Name]])</f>
        <v>Mr. Matthew Murillo III</v>
      </c>
      <c r="AG677" t="str" cm="1">
        <f t="array" ref="AG677">_xlfn.XLOOKUP(Orders_C[[#This Row],[Store_ID]],Stores_c[[#All],[Store_ID]],Stores_c[[#All],[Store_Type]])</f>
        <v>Street</v>
      </c>
    </row>
    <row r="678" spans="1:33" x14ac:dyDescent="0.25">
      <c r="A678">
        <v>10078</v>
      </c>
      <c r="B678" s="1">
        <v>45851</v>
      </c>
      <c r="C678" s="2">
        <v>0.36408564814814814</v>
      </c>
      <c r="D678">
        <v>1349</v>
      </c>
      <c r="E678">
        <v>218</v>
      </c>
      <c r="F678">
        <v>490</v>
      </c>
      <c r="G678">
        <v>332</v>
      </c>
      <c r="H678">
        <v>1</v>
      </c>
      <c r="I678">
        <v>297</v>
      </c>
      <c r="J678">
        <v>0</v>
      </c>
      <c r="K678">
        <v>14.85</v>
      </c>
      <c r="L678">
        <v>311.85000000000002</v>
      </c>
      <c r="M678" t="s">
        <v>18</v>
      </c>
      <c r="N678" t="s">
        <v>22</v>
      </c>
      <c r="O678">
        <v>37</v>
      </c>
      <c r="P678">
        <v>5</v>
      </c>
      <c r="Q678" t="s">
        <v>4101</v>
      </c>
      <c r="R678">
        <v>503</v>
      </c>
      <c r="S678" s="3">
        <v>0</v>
      </c>
      <c r="T678" s="6">
        <v>133.65000000000003</v>
      </c>
      <c r="U678" t="s">
        <v>6341</v>
      </c>
      <c r="V678">
        <v>2025</v>
      </c>
      <c r="W678" t="s">
        <v>6329</v>
      </c>
      <c r="X678" t="str">
        <f>_xlfn.XLOOKUP(Orders_C[[#This Row],[Product_ID]],Products_C[Product_ID],Products_C[Product_Name])</f>
        <v>Zinger Burger</v>
      </c>
      <c r="Y678" t="str">
        <f>_xlfn.XLOOKUP(Orders_C[[#This Row],[Product_ID]],Products_C[Product_ID],Products_C[Category])</f>
        <v>Beverage</v>
      </c>
      <c r="Z678" t="str">
        <f>_xlfn.XLOOKUP(Orders_C[[#This Row],[Store_ID]],Stores_c[Store_ID],Stores_c[City])</f>
        <v>East Johnport</v>
      </c>
      <c r="AA678" t="str">
        <f>_xlfn.XLOOKUP(Orders_C[[#This Row],[Customer_ID]],Customers_c[Customer_ID],Customers_c[Customer_Name])</f>
        <v>Willie Medina</v>
      </c>
      <c r="AB678" s="6">
        <f>Orders_C[[#This Row],[Quantity]]*Orders_C[[#This Row],[Unit_Price]]*(1-Orders_C[[#This Row],[Discount %]])+Orders_C[[#This Row],[Tax]]</f>
        <v>311.85000000000002</v>
      </c>
      <c r="AC678" s="9">
        <f>(Orders_C[[#This Row],[Unit_Price]]*Orders_C[[#This Row],[Quantity]])-Orders_C[[#This Row],[Discount]]+Orders_C[[#This Row],[Tax]]</f>
        <v>311.85000000000002</v>
      </c>
      <c r="AD678" t="str">
        <f>IF(COUNTIF(Orders_C[[#All],[Customer_ID]],Orders_C[[#This Row],[Customer_ID]])&gt;1,"Repeat","New")</f>
        <v>Repeat</v>
      </c>
      <c r="AE678" t="str" cm="1">
        <f t="array" ref="AE678">_xlfn.XLOOKUP(Orders_C[[#This Row],[Store_ID]],Stores_c[[#All],[Store_ID]],Stores_c[[#All],[City]])</f>
        <v>East Johnport</v>
      </c>
      <c r="AF678" t="str" cm="1">
        <f t="array" ref="AF678">_xlfn.XLOOKUP(Orders_C[[#This Row],[Store_ID]],Stores_c[[#All],[Store_ID]],Stores_c[[#All],[Manager_Name]])</f>
        <v>Mr. Matthew Murillo III</v>
      </c>
      <c r="AG678" t="str" cm="1">
        <f t="array" ref="AG678">_xlfn.XLOOKUP(Orders_C[[#This Row],[Store_ID]],Stores_c[[#All],[Store_ID]],Stores_c[[#All],[Store_Type]])</f>
        <v>Street</v>
      </c>
    </row>
    <row r="679" spans="1:33" x14ac:dyDescent="0.25">
      <c r="A679">
        <v>8420</v>
      </c>
      <c r="B679" s="1">
        <v>45865</v>
      </c>
      <c r="C679" s="2">
        <v>0.64819444444444441</v>
      </c>
      <c r="D679">
        <v>1142</v>
      </c>
      <c r="E679">
        <v>215</v>
      </c>
      <c r="F679">
        <v>529</v>
      </c>
      <c r="G679">
        <v>307</v>
      </c>
      <c r="H679">
        <v>1</v>
      </c>
      <c r="I679">
        <v>331</v>
      </c>
      <c r="J679">
        <v>15</v>
      </c>
      <c r="K679">
        <v>16.55</v>
      </c>
      <c r="L679">
        <v>332.55</v>
      </c>
      <c r="M679" t="s">
        <v>20</v>
      </c>
      <c r="N679" t="s">
        <v>21</v>
      </c>
      <c r="O679">
        <v>32</v>
      </c>
      <c r="P679">
        <v>2</v>
      </c>
      <c r="Q679" t="s">
        <v>2443</v>
      </c>
      <c r="R679">
        <v>505</v>
      </c>
      <c r="S679" s="3">
        <v>0.15</v>
      </c>
      <c r="T679" s="6">
        <v>133.95000000000002</v>
      </c>
      <c r="U679" t="s">
        <v>6341</v>
      </c>
      <c r="V679">
        <v>2025</v>
      </c>
      <c r="W679" t="s">
        <v>6329</v>
      </c>
      <c r="X679" t="str">
        <f>_xlfn.XLOOKUP(Orders_C[[#This Row],[Product_ID]],Products_C[Product_ID],Products_C[Product_Name])</f>
        <v>Chicken Wings</v>
      </c>
      <c r="Y679" t="str">
        <f>_xlfn.XLOOKUP(Orders_C[[#This Row],[Product_ID]],Products_C[Product_ID],Products_C[Category])</f>
        <v>Chicken</v>
      </c>
      <c r="Z679" t="str">
        <f>_xlfn.XLOOKUP(Orders_C[[#This Row],[Store_ID]],Stores_c[Store_ID],Stores_c[City])</f>
        <v>Sallyburgh</v>
      </c>
      <c r="AA679" t="str">
        <f>_xlfn.XLOOKUP(Orders_C[[#This Row],[Customer_ID]],Customers_c[Customer_ID],Customers_c[Customer_Name])</f>
        <v>Joseph Jones PhD</v>
      </c>
      <c r="AB679" s="6">
        <f>Orders_C[[#This Row],[Quantity]]*Orders_C[[#This Row],[Unit_Price]]*(1-Orders_C[[#This Row],[Discount %]])+Orders_C[[#This Row],[Tax]]</f>
        <v>297.89999999999998</v>
      </c>
      <c r="AC679" s="9">
        <f>(Orders_C[[#This Row],[Unit_Price]]*Orders_C[[#This Row],[Quantity]])-Orders_C[[#This Row],[Discount]]+Orders_C[[#This Row],[Tax]]</f>
        <v>332.55</v>
      </c>
      <c r="AD679" t="str">
        <f>IF(COUNTIF(Orders_C[[#All],[Customer_ID]],Orders_C[[#This Row],[Customer_ID]])&gt;1,"Repeat","New")</f>
        <v>Repeat</v>
      </c>
      <c r="AE679" t="str" cm="1">
        <f t="array" ref="AE679">_xlfn.XLOOKUP(Orders_C[[#This Row],[Store_ID]],Stores_c[[#All],[Store_ID]],Stores_c[[#All],[City]])</f>
        <v>Sallyburgh</v>
      </c>
      <c r="AF679" t="str" cm="1">
        <f t="array" ref="AF679">_xlfn.XLOOKUP(Orders_C[[#This Row],[Store_ID]],Stores_c[[#All],[Store_ID]],Stores_c[[#All],[Manager_Name]])</f>
        <v>Benjamin Mccoy</v>
      </c>
      <c r="AG679" t="str" cm="1">
        <f t="array" ref="AG679">_xlfn.XLOOKUP(Orders_C[[#This Row],[Store_ID]],Stores_c[[#All],[Store_ID]],Stores_c[[#All],[Store_Type]])</f>
        <v>Drive-Thru</v>
      </c>
    </row>
    <row r="680" spans="1:33" x14ac:dyDescent="0.25">
      <c r="A680">
        <v>6228</v>
      </c>
      <c r="B680" s="1">
        <v>45736</v>
      </c>
      <c r="C680" s="2">
        <v>0.42646990740740742</v>
      </c>
      <c r="D680">
        <v>1747</v>
      </c>
      <c r="E680">
        <v>225</v>
      </c>
      <c r="F680">
        <v>532</v>
      </c>
      <c r="G680">
        <v>318</v>
      </c>
      <c r="H680">
        <v>1</v>
      </c>
      <c r="I680">
        <v>320</v>
      </c>
      <c r="J680">
        <v>10</v>
      </c>
      <c r="K680">
        <v>16</v>
      </c>
      <c r="L680">
        <v>326</v>
      </c>
      <c r="M680" t="s">
        <v>20</v>
      </c>
      <c r="N680" t="s">
        <v>22</v>
      </c>
      <c r="O680">
        <v>26</v>
      </c>
      <c r="P680">
        <v>2</v>
      </c>
      <c r="Q680" t="s">
        <v>251</v>
      </c>
      <c r="R680">
        <v>506</v>
      </c>
      <c r="S680" s="3">
        <v>0.1</v>
      </c>
      <c r="T680" s="6">
        <v>134</v>
      </c>
      <c r="U680" t="s">
        <v>6334</v>
      </c>
      <c r="V680">
        <v>2025</v>
      </c>
      <c r="W680" t="s">
        <v>6329</v>
      </c>
      <c r="X680" t="str">
        <f>_xlfn.XLOOKUP(Orders_C[[#This Row],[Product_ID]],Products_C[Product_ID],Products_C[Product_Name])</f>
        <v>Pepsi</v>
      </c>
      <c r="Y680" t="str">
        <f>_xlfn.XLOOKUP(Orders_C[[#This Row],[Product_ID]],Products_C[Product_ID],Products_C[Category])</f>
        <v>Burger</v>
      </c>
      <c r="Z680" t="str">
        <f>_xlfn.XLOOKUP(Orders_C[[#This Row],[Store_ID]],Stores_c[Store_ID],Stores_c[City])</f>
        <v>South Peter</v>
      </c>
      <c r="AA680" t="str">
        <f>_xlfn.XLOOKUP(Orders_C[[#This Row],[Customer_ID]],Customers_c[Customer_ID],Customers_c[Customer_Name])</f>
        <v>Margaret Bird</v>
      </c>
      <c r="AB680" s="6">
        <f>Orders_C[[#This Row],[Quantity]]*Orders_C[[#This Row],[Unit_Price]]*(1-Orders_C[[#This Row],[Discount %]])+Orders_C[[#This Row],[Tax]]</f>
        <v>304</v>
      </c>
      <c r="AC680" s="9">
        <f>(Orders_C[[#This Row],[Unit_Price]]*Orders_C[[#This Row],[Quantity]])-Orders_C[[#This Row],[Discount]]+Orders_C[[#This Row],[Tax]]</f>
        <v>326</v>
      </c>
      <c r="AD680" t="str">
        <f>IF(COUNTIF(Orders_C[[#All],[Customer_ID]],Orders_C[[#This Row],[Customer_ID]])&gt;1,"Repeat","New")</f>
        <v>Repeat</v>
      </c>
      <c r="AE680" t="str" cm="1">
        <f t="array" ref="AE680">_xlfn.XLOOKUP(Orders_C[[#This Row],[Store_ID]],Stores_c[[#All],[Store_ID]],Stores_c[[#All],[City]])</f>
        <v>South Peter</v>
      </c>
      <c r="AF680" t="str" cm="1">
        <f t="array" ref="AF680">_xlfn.XLOOKUP(Orders_C[[#This Row],[Store_ID]],Stores_c[[#All],[Store_ID]],Stores_c[[#All],[Manager_Name]])</f>
        <v>Gregory Lambert</v>
      </c>
      <c r="AG680" t="str" cm="1">
        <f t="array" ref="AG680">_xlfn.XLOOKUP(Orders_C[[#This Row],[Store_ID]],Stores_c[[#All],[Store_ID]],Stores_c[[#All],[Store_Type]])</f>
        <v>Street</v>
      </c>
    </row>
    <row r="681" spans="1:33" x14ac:dyDescent="0.25">
      <c r="A681">
        <v>10200</v>
      </c>
      <c r="B681" s="1">
        <v>46035</v>
      </c>
      <c r="C681" s="2">
        <v>0.39116898148148149</v>
      </c>
      <c r="D681">
        <v>1671</v>
      </c>
      <c r="E681">
        <v>214</v>
      </c>
      <c r="F681">
        <v>467</v>
      </c>
      <c r="G681">
        <v>311</v>
      </c>
      <c r="H681">
        <v>1</v>
      </c>
      <c r="I681">
        <v>320</v>
      </c>
      <c r="J681">
        <v>10</v>
      </c>
      <c r="K681">
        <v>16</v>
      </c>
      <c r="L681">
        <v>326</v>
      </c>
      <c r="M681" t="s">
        <v>19</v>
      </c>
      <c r="N681" t="s">
        <v>22</v>
      </c>
      <c r="O681">
        <v>25</v>
      </c>
      <c r="P681">
        <v>5</v>
      </c>
      <c r="Q681" t="s">
        <v>4223</v>
      </c>
      <c r="R681">
        <v>501</v>
      </c>
      <c r="S681" s="3">
        <v>0.1</v>
      </c>
      <c r="T681" s="6">
        <v>134</v>
      </c>
      <c r="U681" t="s">
        <v>6330</v>
      </c>
      <c r="V681">
        <v>2026</v>
      </c>
      <c r="W681" t="s">
        <v>6329</v>
      </c>
      <c r="X681" t="str">
        <f>_xlfn.XLOOKUP(Orders_C[[#This Row],[Product_ID]],Products_C[Product_ID],Products_C[Product_Name])</f>
        <v>Pepsi</v>
      </c>
      <c r="Y681" t="str">
        <f>_xlfn.XLOOKUP(Orders_C[[#This Row],[Product_ID]],Products_C[Product_ID],Products_C[Category])</f>
        <v>Dessert</v>
      </c>
      <c r="Z681" t="str">
        <f>_xlfn.XLOOKUP(Orders_C[[#This Row],[Store_ID]],Stores_c[Store_ID],Stores_c[City])</f>
        <v>New Robert</v>
      </c>
      <c r="AA681" t="str">
        <f>_xlfn.XLOOKUP(Orders_C[[#This Row],[Customer_ID]],Customers_c[Customer_ID],Customers_c[Customer_Name])</f>
        <v>Mrs. Donna Jarvis</v>
      </c>
      <c r="AB681" s="6">
        <f>Orders_C[[#This Row],[Quantity]]*Orders_C[[#This Row],[Unit_Price]]*(1-Orders_C[[#This Row],[Discount %]])+Orders_C[[#This Row],[Tax]]</f>
        <v>304</v>
      </c>
      <c r="AC681" s="9">
        <f>(Orders_C[[#This Row],[Unit_Price]]*Orders_C[[#This Row],[Quantity]])-Orders_C[[#This Row],[Discount]]+Orders_C[[#This Row],[Tax]]</f>
        <v>326</v>
      </c>
      <c r="AD681" t="str">
        <f>IF(COUNTIF(Orders_C[[#All],[Customer_ID]],Orders_C[[#This Row],[Customer_ID]])&gt;1,"Repeat","New")</f>
        <v>Repeat</v>
      </c>
      <c r="AE681" t="str" cm="1">
        <f t="array" ref="AE681">_xlfn.XLOOKUP(Orders_C[[#This Row],[Store_ID]],Stores_c[[#All],[Store_ID]],Stores_c[[#All],[City]])</f>
        <v>New Robert</v>
      </c>
      <c r="AF681" t="str" cm="1">
        <f t="array" ref="AF681">_xlfn.XLOOKUP(Orders_C[[#This Row],[Store_ID]],Stores_c[[#All],[Store_ID]],Stores_c[[#All],[Manager_Name]])</f>
        <v>Krista Webb</v>
      </c>
      <c r="AG681" t="str" cm="1">
        <f t="array" ref="AG681">_xlfn.XLOOKUP(Orders_C[[#This Row],[Store_ID]],Stores_c[[#All],[Store_ID]],Stores_c[[#All],[Store_Type]])</f>
        <v>Drive-Thru</v>
      </c>
    </row>
    <row r="682" spans="1:33" x14ac:dyDescent="0.25">
      <c r="A682">
        <v>7877</v>
      </c>
      <c r="B682" s="1">
        <v>45904</v>
      </c>
      <c r="C682" s="2">
        <v>0.45734953703703701</v>
      </c>
      <c r="D682">
        <v>1958</v>
      </c>
      <c r="E682">
        <v>205</v>
      </c>
      <c r="F682">
        <v>426</v>
      </c>
      <c r="G682">
        <v>325</v>
      </c>
      <c r="H682">
        <v>1</v>
      </c>
      <c r="I682">
        <v>309</v>
      </c>
      <c r="J682">
        <v>5</v>
      </c>
      <c r="K682">
        <v>15.45</v>
      </c>
      <c r="L682">
        <v>319.45</v>
      </c>
      <c r="M682" t="s">
        <v>20</v>
      </c>
      <c r="N682" t="s">
        <v>23</v>
      </c>
      <c r="O682">
        <v>16</v>
      </c>
      <c r="P682">
        <v>3</v>
      </c>
      <c r="Q682" t="s">
        <v>1900</v>
      </c>
      <c r="R682">
        <v>507</v>
      </c>
      <c r="S682" s="3">
        <v>0.05</v>
      </c>
      <c r="T682" s="6">
        <v>134.04999999999998</v>
      </c>
      <c r="U682" t="s">
        <v>6335</v>
      </c>
      <c r="V682">
        <v>2025</v>
      </c>
      <c r="W682" t="s">
        <v>6333</v>
      </c>
      <c r="X682" t="str">
        <f>_xlfn.XLOOKUP(Orders_C[[#This Row],[Product_ID]],Products_C[Product_ID],Products_C[Product_Name])</f>
        <v>Veg Burger</v>
      </c>
      <c r="Y682" t="str">
        <f>_xlfn.XLOOKUP(Orders_C[[#This Row],[Product_ID]],Products_C[Product_ID],Products_C[Category])</f>
        <v>Chicken</v>
      </c>
      <c r="Z682" t="str">
        <f>_xlfn.XLOOKUP(Orders_C[[#This Row],[Store_ID]],Stores_c[Store_ID],Stores_c[City])</f>
        <v>Port Jacob</v>
      </c>
      <c r="AA682" t="str">
        <f>_xlfn.XLOOKUP(Orders_C[[#This Row],[Customer_ID]],Customers_c[Customer_ID],Customers_c[Customer_Name])</f>
        <v>Cynthia Tucker</v>
      </c>
      <c r="AB682" s="6">
        <f>Orders_C[[#This Row],[Quantity]]*Orders_C[[#This Row],[Unit_Price]]*(1-Orders_C[[#This Row],[Discount %]])+Orders_C[[#This Row],[Tax]]</f>
        <v>309</v>
      </c>
      <c r="AC682" s="9">
        <f>(Orders_C[[#This Row],[Unit_Price]]*Orders_C[[#This Row],[Quantity]])-Orders_C[[#This Row],[Discount]]+Orders_C[[#This Row],[Tax]]</f>
        <v>319.45</v>
      </c>
      <c r="AD682" t="str">
        <f>IF(COUNTIF(Orders_C[[#All],[Customer_ID]],Orders_C[[#This Row],[Customer_ID]])&gt;1,"Repeat","New")</f>
        <v>Repeat</v>
      </c>
      <c r="AE682" t="str" cm="1">
        <f t="array" ref="AE682">_xlfn.XLOOKUP(Orders_C[[#This Row],[Store_ID]],Stores_c[[#All],[Store_ID]],Stores_c[[#All],[City]])</f>
        <v>Port Jacob</v>
      </c>
      <c r="AF682" t="str" cm="1">
        <f t="array" ref="AF682">_xlfn.XLOOKUP(Orders_C[[#This Row],[Store_ID]],Stores_c[[#All],[Store_ID]],Stores_c[[#All],[Manager_Name]])</f>
        <v>David Harris</v>
      </c>
      <c r="AG682" t="str" cm="1">
        <f t="array" ref="AG682">_xlfn.XLOOKUP(Orders_C[[#This Row],[Store_ID]],Stores_c[[#All],[Store_ID]],Stores_c[[#All],[Store_Type]])</f>
        <v>Mall</v>
      </c>
    </row>
    <row r="683" spans="1:33" x14ac:dyDescent="0.25">
      <c r="A683">
        <v>7862</v>
      </c>
      <c r="B683" s="1">
        <v>46062</v>
      </c>
      <c r="C683" s="2">
        <v>4.7233796296296295E-2</v>
      </c>
      <c r="D683">
        <v>1818</v>
      </c>
      <c r="E683">
        <v>204</v>
      </c>
      <c r="F683">
        <v>480</v>
      </c>
      <c r="G683">
        <v>301</v>
      </c>
      <c r="H683">
        <v>1</v>
      </c>
      <c r="I683">
        <v>298</v>
      </c>
      <c r="J683">
        <v>0</v>
      </c>
      <c r="K683">
        <v>14.9</v>
      </c>
      <c r="L683">
        <v>312.89999999999998</v>
      </c>
      <c r="M683" t="s">
        <v>19</v>
      </c>
      <c r="N683" t="s">
        <v>23</v>
      </c>
      <c r="O683">
        <v>55</v>
      </c>
      <c r="P683">
        <v>5</v>
      </c>
      <c r="Q683" t="s">
        <v>1885</v>
      </c>
      <c r="R683">
        <v>508</v>
      </c>
      <c r="S683" s="3">
        <v>0</v>
      </c>
      <c r="T683" s="6">
        <v>134.1</v>
      </c>
      <c r="U683" t="s">
        <v>6338</v>
      </c>
      <c r="V683">
        <v>2026</v>
      </c>
      <c r="W683" t="s">
        <v>6331</v>
      </c>
      <c r="X683" t="str">
        <f>_xlfn.XLOOKUP(Orders_C[[#This Row],[Product_ID]],Products_C[Product_ID],Products_C[Product_Name])</f>
        <v>Krushers</v>
      </c>
      <c r="Y683" t="str">
        <f>_xlfn.XLOOKUP(Orders_C[[#This Row],[Product_ID]],Products_C[Product_ID],Products_C[Category])</f>
        <v>Burger</v>
      </c>
      <c r="Z683" t="str">
        <f>_xlfn.XLOOKUP(Orders_C[[#This Row],[Store_ID]],Stores_c[Store_ID],Stores_c[City])</f>
        <v>New Robertfurt</v>
      </c>
      <c r="AA683" t="str">
        <f>_xlfn.XLOOKUP(Orders_C[[#This Row],[Customer_ID]],Customers_c[Customer_ID],Customers_c[Customer_Name])</f>
        <v>Tommy Campos</v>
      </c>
      <c r="AB683" s="6">
        <f>Orders_C[[#This Row],[Quantity]]*Orders_C[[#This Row],[Unit_Price]]*(1-Orders_C[[#This Row],[Discount %]])+Orders_C[[#This Row],[Tax]]</f>
        <v>312.89999999999998</v>
      </c>
      <c r="AC683" s="9">
        <f>(Orders_C[[#This Row],[Unit_Price]]*Orders_C[[#This Row],[Quantity]])-Orders_C[[#This Row],[Discount]]+Orders_C[[#This Row],[Tax]]</f>
        <v>312.89999999999998</v>
      </c>
      <c r="AD683" t="str">
        <f>IF(COUNTIF(Orders_C[[#All],[Customer_ID]],Orders_C[[#This Row],[Customer_ID]])&gt;1,"Repeat","New")</f>
        <v>Repeat</v>
      </c>
      <c r="AE683" t="str" cm="1">
        <f t="array" ref="AE683">_xlfn.XLOOKUP(Orders_C[[#This Row],[Store_ID]],Stores_c[[#All],[Store_ID]],Stores_c[[#All],[City]])</f>
        <v>New Robertfurt</v>
      </c>
      <c r="AF683" t="str" cm="1">
        <f t="array" ref="AF683">_xlfn.XLOOKUP(Orders_C[[#This Row],[Store_ID]],Stores_c[[#All],[Store_ID]],Stores_c[[#All],[Manager_Name]])</f>
        <v>Tiffany Gomez</v>
      </c>
      <c r="AG683" t="str" cm="1">
        <f t="array" ref="AG683">_xlfn.XLOOKUP(Orders_C[[#This Row],[Store_ID]],Stores_c[[#All],[Store_ID]],Stores_c[[#All],[Store_Type]])</f>
        <v>Street</v>
      </c>
    </row>
    <row r="684" spans="1:33" x14ac:dyDescent="0.25">
      <c r="A684">
        <v>9991</v>
      </c>
      <c r="B684" s="1">
        <v>46007</v>
      </c>
      <c r="C684" s="2">
        <v>0.14098379629629629</v>
      </c>
      <c r="D684">
        <v>1264</v>
      </c>
      <c r="E684">
        <v>209</v>
      </c>
      <c r="F684">
        <v>536</v>
      </c>
      <c r="G684">
        <v>303</v>
      </c>
      <c r="H684">
        <v>1</v>
      </c>
      <c r="I684">
        <v>298</v>
      </c>
      <c r="J684">
        <v>0</v>
      </c>
      <c r="K684">
        <v>14.9</v>
      </c>
      <c r="L684">
        <v>312.89999999999998</v>
      </c>
      <c r="M684" t="s">
        <v>18</v>
      </c>
      <c r="N684" t="s">
        <v>21</v>
      </c>
      <c r="O684">
        <v>52</v>
      </c>
      <c r="P684">
        <v>2</v>
      </c>
      <c r="Q684" t="s">
        <v>4014</v>
      </c>
      <c r="R684">
        <v>502</v>
      </c>
      <c r="S684" s="3">
        <v>0</v>
      </c>
      <c r="T684" s="6">
        <v>134.1</v>
      </c>
      <c r="U684" t="s">
        <v>6328</v>
      </c>
      <c r="V684">
        <v>2025</v>
      </c>
      <c r="W684" t="s">
        <v>6331</v>
      </c>
      <c r="X684" t="str">
        <f>_xlfn.XLOOKUP(Orders_C[[#This Row],[Product_ID]],Products_C[Product_ID],Products_C[Product_Name])</f>
        <v>Chocolate Lava Cake</v>
      </c>
      <c r="Y684" t="str">
        <f>_xlfn.XLOOKUP(Orders_C[[#This Row],[Product_ID]],Products_C[Product_ID],Products_C[Category])</f>
        <v>Chicken</v>
      </c>
      <c r="Z684" t="str">
        <f>_xlfn.XLOOKUP(Orders_C[[#This Row],[Store_ID]],Stores_c[Store_ID],Stores_c[City])</f>
        <v>Reidberg</v>
      </c>
      <c r="AA684" t="str">
        <f>_xlfn.XLOOKUP(Orders_C[[#This Row],[Customer_ID]],Customers_c[Customer_ID],Customers_c[Customer_Name])</f>
        <v>Bryan Ellis</v>
      </c>
      <c r="AB684" s="6">
        <f>Orders_C[[#This Row],[Quantity]]*Orders_C[[#This Row],[Unit_Price]]*(1-Orders_C[[#This Row],[Discount %]])+Orders_C[[#This Row],[Tax]]</f>
        <v>312.89999999999998</v>
      </c>
      <c r="AC684" s="9">
        <f>(Orders_C[[#This Row],[Unit_Price]]*Orders_C[[#This Row],[Quantity]])-Orders_C[[#This Row],[Discount]]+Orders_C[[#This Row],[Tax]]</f>
        <v>312.89999999999998</v>
      </c>
      <c r="AD684" t="str">
        <f>IF(COUNTIF(Orders_C[[#All],[Customer_ID]],Orders_C[[#This Row],[Customer_ID]])&gt;1,"Repeat","New")</f>
        <v>Repeat</v>
      </c>
      <c r="AE684" t="str" cm="1">
        <f t="array" ref="AE684">_xlfn.XLOOKUP(Orders_C[[#This Row],[Store_ID]],Stores_c[[#All],[Store_ID]],Stores_c[[#All],[City]])</f>
        <v>Reidberg</v>
      </c>
      <c r="AF684" t="str" cm="1">
        <f t="array" ref="AF684">_xlfn.XLOOKUP(Orders_C[[#This Row],[Store_ID]],Stores_c[[#All],[Store_ID]],Stores_c[[#All],[Manager_Name]])</f>
        <v>Jeffrey Horn</v>
      </c>
      <c r="AG684" t="str" cm="1">
        <f t="array" ref="AG684">_xlfn.XLOOKUP(Orders_C[[#This Row],[Store_ID]],Stores_c[[#All],[Store_ID]],Stores_c[[#All],[Store_Type]])</f>
        <v>Drive-Thru</v>
      </c>
    </row>
    <row r="685" spans="1:33" x14ac:dyDescent="0.25">
      <c r="A685">
        <v>7696</v>
      </c>
      <c r="B685" s="1">
        <v>45870</v>
      </c>
      <c r="C685" s="2">
        <v>0.9553356481481482</v>
      </c>
      <c r="D685">
        <v>1050</v>
      </c>
      <c r="E685">
        <v>222</v>
      </c>
      <c r="F685">
        <v>419</v>
      </c>
      <c r="G685">
        <v>322</v>
      </c>
      <c r="H685">
        <v>2</v>
      </c>
      <c r="I685">
        <v>158</v>
      </c>
      <c r="J685">
        <v>0</v>
      </c>
      <c r="K685">
        <v>7.9</v>
      </c>
      <c r="L685">
        <v>323.89999999999998</v>
      </c>
      <c r="M685" t="s">
        <v>20</v>
      </c>
      <c r="N685" t="s">
        <v>22</v>
      </c>
      <c r="O685">
        <v>46</v>
      </c>
      <c r="P685">
        <v>1</v>
      </c>
      <c r="Q685" t="s">
        <v>1719</v>
      </c>
      <c r="R685">
        <v>502</v>
      </c>
      <c r="S685" s="3">
        <v>0</v>
      </c>
      <c r="T685" s="6">
        <v>134.29999999999998</v>
      </c>
      <c r="U685" t="s">
        <v>6342</v>
      </c>
      <c r="V685">
        <v>2025</v>
      </c>
      <c r="W685" t="s">
        <v>6331</v>
      </c>
      <c r="X685" t="str">
        <f>_xlfn.XLOOKUP(Orders_C[[#This Row],[Product_ID]],Products_C[Product_ID],Products_C[Product_Name])</f>
        <v>Veg Burger</v>
      </c>
      <c r="Y685" t="str">
        <f>_xlfn.XLOOKUP(Orders_C[[#This Row],[Product_ID]],Products_C[Product_ID],Products_C[Category])</f>
        <v>Burger</v>
      </c>
      <c r="Z685" t="str">
        <f>_xlfn.XLOOKUP(Orders_C[[#This Row],[Store_ID]],Stores_c[Store_ID],Stores_c[City])</f>
        <v>New Steven</v>
      </c>
      <c r="AA685" t="str">
        <f>_xlfn.XLOOKUP(Orders_C[[#This Row],[Customer_ID]],Customers_c[Customer_ID],Customers_c[Customer_Name])</f>
        <v>Kelly Chapman</v>
      </c>
      <c r="AB685" s="6">
        <f>Orders_C[[#This Row],[Quantity]]*Orders_C[[#This Row],[Unit_Price]]*(1-Orders_C[[#This Row],[Discount %]])+Orders_C[[#This Row],[Tax]]</f>
        <v>323.89999999999998</v>
      </c>
      <c r="AC685" s="9">
        <f>(Orders_C[[#This Row],[Unit_Price]]*Orders_C[[#This Row],[Quantity]])-Orders_C[[#This Row],[Discount]]+Orders_C[[#This Row],[Tax]]</f>
        <v>323.89999999999998</v>
      </c>
      <c r="AD685" t="str">
        <f>IF(COUNTIF(Orders_C[[#All],[Customer_ID]],Orders_C[[#This Row],[Customer_ID]])&gt;1,"Repeat","New")</f>
        <v>Repeat</v>
      </c>
      <c r="AE685" t="str" cm="1">
        <f t="array" ref="AE685">_xlfn.XLOOKUP(Orders_C[[#This Row],[Store_ID]],Stores_c[[#All],[Store_ID]],Stores_c[[#All],[City]])</f>
        <v>New Steven</v>
      </c>
      <c r="AF685" t="str" cm="1">
        <f t="array" ref="AF685">_xlfn.XLOOKUP(Orders_C[[#This Row],[Store_ID]],Stores_c[[#All],[Store_ID]],Stores_c[[#All],[Manager_Name]])</f>
        <v>Terri Martinez</v>
      </c>
      <c r="AG685" t="str" cm="1">
        <f t="array" ref="AG685">_xlfn.XLOOKUP(Orders_C[[#This Row],[Store_ID]],Stores_c[[#All],[Store_ID]],Stores_c[[#All],[Store_Type]])</f>
        <v>Drive-Thru</v>
      </c>
    </row>
    <row r="686" spans="1:33" x14ac:dyDescent="0.25">
      <c r="A686">
        <v>10598</v>
      </c>
      <c r="B686" s="1">
        <v>46023</v>
      </c>
      <c r="C686" s="2">
        <v>0.32594907407407409</v>
      </c>
      <c r="D686">
        <v>1574</v>
      </c>
      <c r="E686">
        <v>225</v>
      </c>
      <c r="F686">
        <v>458</v>
      </c>
      <c r="G686">
        <v>304</v>
      </c>
      <c r="H686">
        <v>2</v>
      </c>
      <c r="I686">
        <v>164</v>
      </c>
      <c r="J686">
        <v>5</v>
      </c>
      <c r="K686">
        <v>8.2000000000000011</v>
      </c>
      <c r="L686">
        <v>331.2</v>
      </c>
      <c r="M686" t="s">
        <v>19</v>
      </c>
      <c r="N686" t="s">
        <v>21</v>
      </c>
      <c r="O686">
        <v>24</v>
      </c>
      <c r="P686">
        <v>3</v>
      </c>
      <c r="Q686" t="s">
        <v>4621</v>
      </c>
      <c r="R686">
        <v>510</v>
      </c>
      <c r="S686" s="3">
        <v>0.05</v>
      </c>
      <c r="T686" s="6">
        <v>134.4</v>
      </c>
      <c r="U686" t="s">
        <v>6330</v>
      </c>
      <c r="V686">
        <v>2026</v>
      </c>
      <c r="W686" t="s">
        <v>6329</v>
      </c>
      <c r="X686" t="str">
        <f>_xlfn.XLOOKUP(Orders_C[[#This Row],[Product_ID]],Products_C[Product_ID],Products_C[Product_Name])</f>
        <v>Veg Burger</v>
      </c>
      <c r="Y686" t="str">
        <f>_xlfn.XLOOKUP(Orders_C[[#This Row],[Product_ID]],Products_C[Product_ID],Products_C[Category])</f>
        <v>Burger</v>
      </c>
      <c r="Z686" t="str">
        <f>_xlfn.XLOOKUP(Orders_C[[#This Row],[Store_ID]],Stores_c[Store_ID],Stores_c[City])</f>
        <v>South Peter</v>
      </c>
      <c r="AA686" t="str">
        <f>_xlfn.XLOOKUP(Orders_C[[#This Row],[Customer_ID]],Customers_c[Customer_ID],Customers_c[Customer_Name])</f>
        <v>Pamela Jones</v>
      </c>
      <c r="AB686" s="6">
        <f>Orders_C[[#This Row],[Quantity]]*Orders_C[[#This Row],[Unit_Price]]*(1-Orders_C[[#This Row],[Discount %]])+Orders_C[[#This Row],[Tax]]</f>
        <v>319.79999999999995</v>
      </c>
      <c r="AC686" s="9">
        <f>(Orders_C[[#This Row],[Unit_Price]]*Orders_C[[#This Row],[Quantity]])-Orders_C[[#This Row],[Discount]]+Orders_C[[#This Row],[Tax]]</f>
        <v>331.2</v>
      </c>
      <c r="AD686" t="str">
        <f>IF(COUNTIF(Orders_C[[#All],[Customer_ID]],Orders_C[[#This Row],[Customer_ID]])&gt;1,"Repeat","New")</f>
        <v>Repeat</v>
      </c>
      <c r="AE686" t="str" cm="1">
        <f t="array" ref="AE686">_xlfn.XLOOKUP(Orders_C[[#This Row],[Store_ID]],Stores_c[[#All],[Store_ID]],Stores_c[[#All],[City]])</f>
        <v>South Peter</v>
      </c>
      <c r="AF686" t="str" cm="1">
        <f t="array" ref="AF686">_xlfn.XLOOKUP(Orders_C[[#This Row],[Store_ID]],Stores_c[[#All],[Store_ID]],Stores_c[[#All],[Manager_Name]])</f>
        <v>Gregory Lambert</v>
      </c>
      <c r="AG686" t="str" cm="1">
        <f t="array" ref="AG686">_xlfn.XLOOKUP(Orders_C[[#This Row],[Store_ID]],Stores_c[[#All],[Store_ID]],Stores_c[[#All],[Store_Type]])</f>
        <v>Street</v>
      </c>
    </row>
    <row r="687" spans="1:33" x14ac:dyDescent="0.25">
      <c r="A687">
        <v>10713</v>
      </c>
      <c r="B687" s="1">
        <v>45933</v>
      </c>
      <c r="C687" s="2">
        <v>0.64879629629629632</v>
      </c>
      <c r="D687">
        <v>1977</v>
      </c>
      <c r="E687">
        <v>218</v>
      </c>
      <c r="F687">
        <v>528</v>
      </c>
      <c r="G687">
        <v>308</v>
      </c>
      <c r="H687">
        <v>1</v>
      </c>
      <c r="I687">
        <v>321</v>
      </c>
      <c r="J687">
        <v>10</v>
      </c>
      <c r="K687">
        <v>16.05</v>
      </c>
      <c r="L687">
        <v>327.05</v>
      </c>
      <c r="M687" t="s">
        <v>19</v>
      </c>
      <c r="N687" t="s">
        <v>22</v>
      </c>
      <c r="O687">
        <v>22</v>
      </c>
      <c r="P687">
        <v>3</v>
      </c>
      <c r="Q687" t="s">
        <v>4736</v>
      </c>
      <c r="R687">
        <v>510</v>
      </c>
      <c r="S687" s="3">
        <v>0.1</v>
      </c>
      <c r="T687" s="6">
        <v>134.45000000000002</v>
      </c>
      <c r="U687" t="s">
        <v>6332</v>
      </c>
      <c r="V687">
        <v>2025</v>
      </c>
      <c r="W687" t="s">
        <v>6329</v>
      </c>
      <c r="X687" t="str">
        <f>_xlfn.XLOOKUP(Orders_C[[#This Row],[Product_ID]],Products_C[Product_ID],Products_C[Product_Name])</f>
        <v>Zinger Burger</v>
      </c>
      <c r="Y687" t="str">
        <f>_xlfn.XLOOKUP(Orders_C[[#This Row],[Product_ID]],Products_C[Product_ID],Products_C[Category])</f>
        <v>Beverage</v>
      </c>
      <c r="Z687" t="str">
        <f>_xlfn.XLOOKUP(Orders_C[[#This Row],[Store_ID]],Stores_c[Store_ID],Stores_c[City])</f>
        <v>East Johnport</v>
      </c>
      <c r="AA687" t="str">
        <f>_xlfn.XLOOKUP(Orders_C[[#This Row],[Customer_ID]],Customers_c[Customer_ID],Customers_c[Customer_Name])</f>
        <v>Jason Davis</v>
      </c>
      <c r="AB687" s="6">
        <f>Orders_C[[#This Row],[Quantity]]*Orders_C[[#This Row],[Unit_Price]]*(1-Orders_C[[#This Row],[Discount %]])+Orders_C[[#This Row],[Tax]]</f>
        <v>304.95000000000005</v>
      </c>
      <c r="AC687" s="9">
        <f>(Orders_C[[#This Row],[Unit_Price]]*Orders_C[[#This Row],[Quantity]])-Orders_C[[#This Row],[Discount]]+Orders_C[[#This Row],[Tax]]</f>
        <v>327.05</v>
      </c>
      <c r="AD687" t="str">
        <f>IF(COUNTIF(Orders_C[[#All],[Customer_ID]],Orders_C[[#This Row],[Customer_ID]])&gt;1,"Repeat","New")</f>
        <v>Repeat</v>
      </c>
      <c r="AE687" t="str" cm="1">
        <f t="array" ref="AE687">_xlfn.XLOOKUP(Orders_C[[#This Row],[Store_ID]],Stores_c[[#All],[Store_ID]],Stores_c[[#All],[City]])</f>
        <v>East Johnport</v>
      </c>
      <c r="AF687" t="str" cm="1">
        <f t="array" ref="AF687">_xlfn.XLOOKUP(Orders_C[[#This Row],[Store_ID]],Stores_c[[#All],[Store_ID]],Stores_c[[#All],[Manager_Name]])</f>
        <v>Mr. Matthew Murillo III</v>
      </c>
      <c r="AG687" t="str" cm="1">
        <f t="array" ref="AG687">_xlfn.XLOOKUP(Orders_C[[#This Row],[Store_ID]],Stores_c[[#All],[Store_ID]],Stores_c[[#All],[Store_Type]])</f>
        <v>Street</v>
      </c>
    </row>
    <row r="688" spans="1:33" x14ac:dyDescent="0.25">
      <c r="A688">
        <v>6668</v>
      </c>
      <c r="B688" s="1">
        <v>45961</v>
      </c>
      <c r="C688" s="2">
        <v>0.42843750000000003</v>
      </c>
      <c r="D688">
        <v>1011</v>
      </c>
      <c r="E688">
        <v>215</v>
      </c>
      <c r="F688">
        <v>448</v>
      </c>
      <c r="G688">
        <v>306</v>
      </c>
      <c r="H688">
        <v>1</v>
      </c>
      <c r="I688">
        <v>310</v>
      </c>
      <c r="J688">
        <v>5</v>
      </c>
      <c r="K688">
        <v>15.5</v>
      </c>
      <c r="L688">
        <v>320.5</v>
      </c>
      <c r="M688" t="s">
        <v>19</v>
      </c>
      <c r="N688" t="s">
        <v>21</v>
      </c>
      <c r="O688">
        <v>29</v>
      </c>
      <c r="P688">
        <v>4</v>
      </c>
      <c r="Q688" t="s">
        <v>691</v>
      </c>
      <c r="R688">
        <v>501</v>
      </c>
      <c r="S688" s="3">
        <v>0.05</v>
      </c>
      <c r="T688" s="6">
        <v>134.5</v>
      </c>
      <c r="U688" t="s">
        <v>6332</v>
      </c>
      <c r="V688">
        <v>2025</v>
      </c>
      <c r="W688" t="s">
        <v>6329</v>
      </c>
      <c r="X688" t="str">
        <f>_xlfn.XLOOKUP(Orders_C[[#This Row],[Product_ID]],Products_C[Product_ID],Products_C[Product_Name])</f>
        <v>Veg Burger</v>
      </c>
      <c r="Y688" t="str">
        <f>_xlfn.XLOOKUP(Orders_C[[#This Row],[Product_ID]],Products_C[Product_ID],Products_C[Category])</f>
        <v>Burger</v>
      </c>
      <c r="Z688" t="str">
        <f>_xlfn.XLOOKUP(Orders_C[[#This Row],[Store_ID]],Stores_c[Store_ID],Stores_c[City])</f>
        <v>Sallyburgh</v>
      </c>
      <c r="AA688" t="str">
        <f>_xlfn.XLOOKUP(Orders_C[[#This Row],[Customer_ID]],Customers_c[Customer_ID],Customers_c[Customer_Name])</f>
        <v>Susan Moore</v>
      </c>
      <c r="AB688" s="6">
        <f>Orders_C[[#This Row],[Quantity]]*Orders_C[[#This Row],[Unit_Price]]*(1-Orders_C[[#This Row],[Discount %]])+Orders_C[[#This Row],[Tax]]</f>
        <v>310</v>
      </c>
      <c r="AC688" s="9">
        <f>(Orders_C[[#This Row],[Unit_Price]]*Orders_C[[#This Row],[Quantity]])-Orders_C[[#This Row],[Discount]]+Orders_C[[#This Row],[Tax]]</f>
        <v>320.5</v>
      </c>
      <c r="AD688" t="str">
        <f>IF(COUNTIF(Orders_C[[#All],[Customer_ID]],Orders_C[[#This Row],[Customer_ID]])&gt;1,"Repeat","New")</f>
        <v>Repeat</v>
      </c>
      <c r="AE688" t="str" cm="1">
        <f t="array" ref="AE688">_xlfn.XLOOKUP(Orders_C[[#This Row],[Store_ID]],Stores_c[[#All],[Store_ID]],Stores_c[[#All],[City]])</f>
        <v>Sallyburgh</v>
      </c>
      <c r="AF688" t="str" cm="1">
        <f t="array" ref="AF688">_xlfn.XLOOKUP(Orders_C[[#This Row],[Store_ID]],Stores_c[[#All],[Store_ID]],Stores_c[[#All],[Manager_Name]])</f>
        <v>Benjamin Mccoy</v>
      </c>
      <c r="AG688" t="str" cm="1">
        <f t="array" ref="AG688">_xlfn.XLOOKUP(Orders_C[[#This Row],[Store_ID]],Stores_c[[#All],[Store_ID]],Stores_c[[#All],[Store_Type]])</f>
        <v>Drive-Thru</v>
      </c>
    </row>
    <row r="689" spans="1:33" x14ac:dyDescent="0.25">
      <c r="A689">
        <v>8590</v>
      </c>
      <c r="B689" s="1">
        <v>45905</v>
      </c>
      <c r="C689" s="2">
        <v>0.72812500000000002</v>
      </c>
      <c r="D689">
        <v>1348</v>
      </c>
      <c r="E689">
        <v>220</v>
      </c>
      <c r="F689">
        <v>473</v>
      </c>
      <c r="G689">
        <v>317</v>
      </c>
      <c r="H689">
        <v>2</v>
      </c>
      <c r="I689">
        <v>170</v>
      </c>
      <c r="J689">
        <v>10</v>
      </c>
      <c r="K689">
        <v>8.5</v>
      </c>
      <c r="L689">
        <v>338.5</v>
      </c>
      <c r="M689" t="s">
        <v>19</v>
      </c>
      <c r="N689" t="s">
        <v>22</v>
      </c>
      <c r="O689">
        <v>17</v>
      </c>
      <c r="P689">
        <v>3</v>
      </c>
      <c r="Q689" t="s">
        <v>2613</v>
      </c>
      <c r="R689">
        <v>508</v>
      </c>
      <c r="S689" s="3">
        <v>0.1</v>
      </c>
      <c r="T689" s="6">
        <v>134.5</v>
      </c>
      <c r="U689" t="s">
        <v>6335</v>
      </c>
      <c r="V689">
        <v>2025</v>
      </c>
      <c r="W689" t="s">
        <v>6333</v>
      </c>
      <c r="X689" t="str">
        <f>_xlfn.XLOOKUP(Orders_C[[#This Row],[Product_ID]],Products_C[Product_ID],Products_C[Product_Name])</f>
        <v>Popcorn Chicken</v>
      </c>
      <c r="Y689" t="str">
        <f>_xlfn.XLOOKUP(Orders_C[[#This Row],[Product_ID]],Products_C[Product_ID],Products_C[Category])</f>
        <v>Dessert</v>
      </c>
      <c r="Z689" t="str">
        <f>_xlfn.XLOOKUP(Orders_C[[#This Row],[Store_ID]],Stores_c[Store_ID],Stores_c[City])</f>
        <v>Williamborough</v>
      </c>
      <c r="AA689" t="str">
        <f>_xlfn.XLOOKUP(Orders_C[[#This Row],[Customer_ID]],Customers_c[Customer_ID],Customers_c[Customer_Name])</f>
        <v>Jesse Romero</v>
      </c>
      <c r="AB689" s="6">
        <f>Orders_C[[#This Row],[Quantity]]*Orders_C[[#This Row],[Unit_Price]]*(1-Orders_C[[#This Row],[Discount %]])+Orders_C[[#This Row],[Tax]]</f>
        <v>314.5</v>
      </c>
      <c r="AC689" s="9">
        <f>(Orders_C[[#This Row],[Unit_Price]]*Orders_C[[#This Row],[Quantity]])-Orders_C[[#This Row],[Discount]]+Orders_C[[#This Row],[Tax]]</f>
        <v>338.5</v>
      </c>
      <c r="AD689" t="str">
        <f>IF(COUNTIF(Orders_C[[#All],[Customer_ID]],Orders_C[[#This Row],[Customer_ID]])&gt;1,"Repeat","New")</f>
        <v>Repeat</v>
      </c>
      <c r="AE689" t="str" cm="1">
        <f t="array" ref="AE689">_xlfn.XLOOKUP(Orders_C[[#This Row],[Store_ID]],Stores_c[[#All],[Store_ID]],Stores_c[[#All],[City]])</f>
        <v>Williamborough</v>
      </c>
      <c r="AF689" t="str" cm="1">
        <f t="array" ref="AF689">_xlfn.XLOOKUP(Orders_C[[#This Row],[Store_ID]],Stores_c[[#All],[Store_ID]],Stores_c[[#All],[Manager_Name]])</f>
        <v>Michael Mcbride</v>
      </c>
      <c r="AG689" t="str" cm="1">
        <f t="array" ref="AG689">_xlfn.XLOOKUP(Orders_C[[#This Row],[Store_ID]],Stores_c[[#All],[Store_ID]],Stores_c[[#All],[Store_Type]])</f>
        <v>Mall</v>
      </c>
    </row>
    <row r="690" spans="1:33" x14ac:dyDescent="0.25">
      <c r="A690">
        <v>9747</v>
      </c>
      <c r="B690" s="1">
        <v>45797</v>
      </c>
      <c r="C690" s="2">
        <v>0.39800925925925928</v>
      </c>
      <c r="D690">
        <v>1247</v>
      </c>
      <c r="E690">
        <v>223</v>
      </c>
      <c r="F690">
        <v>525</v>
      </c>
      <c r="G690">
        <v>326</v>
      </c>
      <c r="H690">
        <v>1</v>
      </c>
      <c r="I690">
        <v>299</v>
      </c>
      <c r="J690">
        <v>0</v>
      </c>
      <c r="K690">
        <v>14.95</v>
      </c>
      <c r="L690">
        <v>313.95</v>
      </c>
      <c r="M690" t="s">
        <v>19</v>
      </c>
      <c r="N690" t="s">
        <v>21</v>
      </c>
      <c r="O690">
        <v>47</v>
      </c>
      <c r="P690">
        <v>5</v>
      </c>
      <c r="Q690" t="s">
        <v>3770</v>
      </c>
      <c r="R690">
        <v>503</v>
      </c>
      <c r="S690" s="3">
        <v>0</v>
      </c>
      <c r="T690" s="6">
        <v>134.54999999999998</v>
      </c>
      <c r="U690" t="s">
        <v>6339</v>
      </c>
      <c r="V690">
        <v>2025</v>
      </c>
      <c r="W690" t="s">
        <v>6331</v>
      </c>
      <c r="X690" t="str">
        <f>_xlfn.XLOOKUP(Orders_C[[#This Row],[Product_ID]],Products_C[Product_ID],Products_C[Product_Name])</f>
        <v>Rice Bowl</v>
      </c>
      <c r="Y690" t="str">
        <f>_xlfn.XLOOKUP(Orders_C[[#This Row],[Product_ID]],Products_C[Product_ID],Products_C[Category])</f>
        <v>Burger</v>
      </c>
      <c r="Z690" t="str">
        <f>_xlfn.XLOOKUP(Orders_C[[#This Row],[Store_ID]],Stores_c[Store_ID],Stores_c[City])</f>
        <v>Chambershaven</v>
      </c>
      <c r="AA690" t="str">
        <f>_xlfn.XLOOKUP(Orders_C[[#This Row],[Customer_ID]],Customers_c[Customer_ID],Customers_c[Customer_Name])</f>
        <v>Michael Perez</v>
      </c>
      <c r="AB690" s="6">
        <f>Orders_C[[#This Row],[Quantity]]*Orders_C[[#This Row],[Unit_Price]]*(1-Orders_C[[#This Row],[Discount %]])+Orders_C[[#This Row],[Tax]]</f>
        <v>313.95</v>
      </c>
      <c r="AC690" s="9">
        <f>(Orders_C[[#This Row],[Unit_Price]]*Orders_C[[#This Row],[Quantity]])-Orders_C[[#This Row],[Discount]]+Orders_C[[#This Row],[Tax]]</f>
        <v>313.95</v>
      </c>
      <c r="AD690" t="str">
        <f>IF(COUNTIF(Orders_C[[#All],[Customer_ID]],Orders_C[[#This Row],[Customer_ID]])&gt;1,"Repeat","New")</f>
        <v>Repeat</v>
      </c>
      <c r="AE690" t="str" cm="1">
        <f t="array" ref="AE690">_xlfn.XLOOKUP(Orders_C[[#This Row],[Store_ID]],Stores_c[[#All],[Store_ID]],Stores_c[[#All],[City]])</f>
        <v>Chambershaven</v>
      </c>
      <c r="AF690" t="str" cm="1">
        <f t="array" ref="AF690">_xlfn.XLOOKUP(Orders_C[[#This Row],[Store_ID]],Stores_c[[#All],[Store_ID]],Stores_c[[#All],[Manager_Name]])</f>
        <v>Virginia Webster</v>
      </c>
      <c r="AG690" t="str" cm="1">
        <f t="array" ref="AG690">_xlfn.XLOOKUP(Orders_C[[#This Row],[Store_ID]],Stores_c[[#All],[Store_ID]],Stores_c[[#All],[Store_Type]])</f>
        <v>Street</v>
      </c>
    </row>
    <row r="691" spans="1:33" x14ac:dyDescent="0.25">
      <c r="A691">
        <v>10632</v>
      </c>
      <c r="B691" s="1">
        <v>45911</v>
      </c>
      <c r="C691" s="2">
        <v>0.23047453703703705</v>
      </c>
      <c r="D691">
        <v>1382</v>
      </c>
      <c r="E691">
        <v>210</v>
      </c>
      <c r="F691">
        <v>418</v>
      </c>
      <c r="G691">
        <v>330</v>
      </c>
      <c r="H691">
        <v>1</v>
      </c>
      <c r="I691">
        <v>322</v>
      </c>
      <c r="J691">
        <v>10</v>
      </c>
      <c r="K691">
        <v>16.100000000000001</v>
      </c>
      <c r="L691">
        <v>328.1</v>
      </c>
      <c r="M691" t="s">
        <v>20</v>
      </c>
      <c r="N691" t="s">
        <v>22</v>
      </c>
      <c r="O691">
        <v>44</v>
      </c>
      <c r="P691">
        <v>3</v>
      </c>
      <c r="Q691" t="s">
        <v>4655</v>
      </c>
      <c r="R691">
        <v>501</v>
      </c>
      <c r="S691" s="3">
        <v>0.1</v>
      </c>
      <c r="T691" s="6">
        <v>134.90000000000003</v>
      </c>
      <c r="U691" t="s">
        <v>6335</v>
      </c>
      <c r="V691">
        <v>2025</v>
      </c>
      <c r="W691" t="s">
        <v>6331</v>
      </c>
      <c r="X691" t="str">
        <f>_xlfn.XLOOKUP(Orders_C[[#This Row],[Product_ID]],Products_C[Product_ID],Products_C[Product_Name])</f>
        <v>Rice Bowl</v>
      </c>
      <c r="Y691" t="str">
        <f>_xlfn.XLOOKUP(Orders_C[[#This Row],[Product_ID]],Products_C[Product_ID],Products_C[Category])</f>
        <v>Beverage</v>
      </c>
      <c r="Z691" t="str">
        <f>_xlfn.XLOOKUP(Orders_C[[#This Row],[Store_ID]],Stores_c[Store_ID],Stores_c[City])</f>
        <v>East William</v>
      </c>
      <c r="AA691" t="str">
        <f>_xlfn.XLOOKUP(Orders_C[[#This Row],[Customer_ID]],Customers_c[Customer_ID],Customers_c[Customer_Name])</f>
        <v>Shane Ramsey</v>
      </c>
      <c r="AB691" s="6">
        <f>Orders_C[[#This Row],[Quantity]]*Orders_C[[#This Row],[Unit_Price]]*(1-Orders_C[[#This Row],[Discount %]])+Orders_C[[#This Row],[Tax]]</f>
        <v>305.90000000000003</v>
      </c>
      <c r="AC691" s="9">
        <f>(Orders_C[[#This Row],[Unit_Price]]*Orders_C[[#This Row],[Quantity]])-Orders_C[[#This Row],[Discount]]+Orders_C[[#This Row],[Tax]]</f>
        <v>328.1</v>
      </c>
      <c r="AD691" t="str">
        <f>IF(COUNTIF(Orders_C[[#All],[Customer_ID]],Orders_C[[#This Row],[Customer_ID]])&gt;1,"Repeat","New")</f>
        <v>Repeat</v>
      </c>
      <c r="AE691" t="str" cm="1">
        <f t="array" ref="AE691">_xlfn.XLOOKUP(Orders_C[[#This Row],[Store_ID]],Stores_c[[#All],[Store_ID]],Stores_c[[#All],[City]])</f>
        <v>East William</v>
      </c>
      <c r="AF691" t="str" cm="1">
        <f t="array" ref="AF691">_xlfn.XLOOKUP(Orders_C[[#This Row],[Store_ID]],Stores_c[[#All],[Store_ID]],Stores_c[[#All],[Manager_Name]])</f>
        <v>Victoria Butler</v>
      </c>
      <c r="AG691" t="str" cm="1">
        <f t="array" ref="AG691">_xlfn.XLOOKUP(Orders_C[[#This Row],[Store_ID]],Stores_c[[#All],[Store_ID]],Stores_c[[#All],[Store_Type]])</f>
        <v>Drive-Thru</v>
      </c>
    </row>
    <row r="692" spans="1:33" x14ac:dyDescent="0.25">
      <c r="A692">
        <v>7493</v>
      </c>
      <c r="B692" s="1">
        <v>46033</v>
      </c>
      <c r="C692" s="2">
        <v>0.70439814814814816</v>
      </c>
      <c r="D692">
        <v>1329</v>
      </c>
      <c r="E692">
        <v>211</v>
      </c>
      <c r="F692">
        <v>432</v>
      </c>
      <c r="G692">
        <v>320</v>
      </c>
      <c r="H692">
        <v>1</v>
      </c>
      <c r="I692">
        <v>311</v>
      </c>
      <c r="J692">
        <v>5</v>
      </c>
      <c r="K692">
        <v>15.55</v>
      </c>
      <c r="L692">
        <v>321.55</v>
      </c>
      <c r="M692" t="s">
        <v>19</v>
      </c>
      <c r="N692" t="s">
        <v>21</v>
      </c>
      <c r="O692">
        <v>48</v>
      </c>
      <c r="P692">
        <v>2</v>
      </c>
      <c r="Q692" t="s">
        <v>1516</v>
      </c>
      <c r="R692">
        <v>503</v>
      </c>
      <c r="S692" s="3">
        <v>0.05</v>
      </c>
      <c r="T692" s="6">
        <v>134.95000000000002</v>
      </c>
      <c r="U692" t="s">
        <v>6330</v>
      </c>
      <c r="V692">
        <v>2026</v>
      </c>
      <c r="W692" t="s">
        <v>6331</v>
      </c>
      <c r="X692" t="str">
        <f>_xlfn.XLOOKUP(Orders_C[[#This Row],[Product_ID]],Products_C[Product_ID],Products_C[Product_Name])</f>
        <v>Rice Bowl</v>
      </c>
      <c r="Y692" t="str">
        <f>_xlfn.XLOOKUP(Orders_C[[#This Row],[Product_ID]],Products_C[Product_ID],Products_C[Category])</f>
        <v>Beverage</v>
      </c>
      <c r="Z692" t="str">
        <f>_xlfn.XLOOKUP(Orders_C[[#This Row],[Store_ID]],Stores_c[Store_ID],Stores_c[City])</f>
        <v>North Robertstad</v>
      </c>
      <c r="AA692" t="str">
        <f>_xlfn.XLOOKUP(Orders_C[[#This Row],[Customer_ID]],Customers_c[Customer_ID],Customers_c[Customer_Name])</f>
        <v>Patrick Russell</v>
      </c>
      <c r="AB692" s="6">
        <f>Orders_C[[#This Row],[Quantity]]*Orders_C[[#This Row],[Unit_Price]]*(1-Orders_C[[#This Row],[Discount %]])+Orders_C[[#This Row],[Tax]]</f>
        <v>311</v>
      </c>
      <c r="AC692" s="9">
        <f>(Orders_C[[#This Row],[Unit_Price]]*Orders_C[[#This Row],[Quantity]])-Orders_C[[#This Row],[Discount]]+Orders_C[[#This Row],[Tax]]</f>
        <v>321.55</v>
      </c>
      <c r="AD692" t="str">
        <f>IF(COUNTIF(Orders_C[[#All],[Customer_ID]],Orders_C[[#This Row],[Customer_ID]])&gt;1,"Repeat","New")</f>
        <v>Repeat</v>
      </c>
      <c r="AE692" t="str" cm="1">
        <f t="array" ref="AE692">_xlfn.XLOOKUP(Orders_C[[#This Row],[Store_ID]],Stores_c[[#All],[Store_ID]],Stores_c[[#All],[City]])</f>
        <v>North Robertstad</v>
      </c>
      <c r="AF692" t="str" cm="1">
        <f t="array" ref="AF692">_xlfn.XLOOKUP(Orders_C[[#This Row],[Store_ID]],Stores_c[[#All],[Store_ID]],Stores_c[[#All],[Manager_Name]])</f>
        <v>Mary Lewis</v>
      </c>
      <c r="AG692" t="str" cm="1">
        <f t="array" ref="AG692">_xlfn.XLOOKUP(Orders_C[[#This Row],[Store_ID]],Stores_c[[#All],[Store_ID]],Stores_c[[#All],[Store_Type]])</f>
        <v>Street</v>
      </c>
    </row>
    <row r="693" spans="1:33" x14ac:dyDescent="0.25">
      <c r="A693">
        <v>9334</v>
      </c>
      <c r="B693" s="1">
        <v>45969</v>
      </c>
      <c r="C693" s="2">
        <v>0.9574421296296296</v>
      </c>
      <c r="D693">
        <v>1060</v>
      </c>
      <c r="E693">
        <v>206</v>
      </c>
      <c r="F693">
        <v>445</v>
      </c>
      <c r="G693">
        <v>302</v>
      </c>
      <c r="H693">
        <v>1</v>
      </c>
      <c r="I693">
        <v>311</v>
      </c>
      <c r="J693">
        <v>5</v>
      </c>
      <c r="K693">
        <v>15.55</v>
      </c>
      <c r="L693">
        <v>321.55</v>
      </c>
      <c r="M693" t="s">
        <v>18</v>
      </c>
      <c r="N693" t="s">
        <v>23</v>
      </c>
      <c r="O693">
        <v>29</v>
      </c>
      <c r="P693">
        <v>4</v>
      </c>
      <c r="Q693" t="s">
        <v>3357</v>
      </c>
      <c r="R693">
        <v>504</v>
      </c>
      <c r="S693" s="3">
        <v>0.05</v>
      </c>
      <c r="T693" s="6">
        <v>134.95000000000002</v>
      </c>
      <c r="U693" t="s">
        <v>6336</v>
      </c>
      <c r="V693">
        <v>2025</v>
      </c>
      <c r="W693" t="s">
        <v>6329</v>
      </c>
      <c r="X693" t="str">
        <f>_xlfn.XLOOKUP(Orders_C[[#This Row],[Product_ID]],Products_C[Product_ID],Products_C[Product_Name])</f>
        <v>Chicken Wings</v>
      </c>
      <c r="Y693" t="str">
        <f>_xlfn.XLOOKUP(Orders_C[[#This Row],[Product_ID]],Products_C[Product_ID],Products_C[Category])</f>
        <v>Chicken</v>
      </c>
      <c r="Z693" t="str">
        <f>_xlfn.XLOOKUP(Orders_C[[#This Row],[Store_ID]],Stores_c[Store_ID],Stores_c[City])</f>
        <v>West Matthew</v>
      </c>
      <c r="AA693" t="str">
        <f>_xlfn.XLOOKUP(Orders_C[[#This Row],[Customer_ID]],Customers_c[Customer_ID],Customers_c[Customer_Name])</f>
        <v>Steven Jones</v>
      </c>
      <c r="AB693" s="6">
        <f>Orders_C[[#This Row],[Quantity]]*Orders_C[[#This Row],[Unit_Price]]*(1-Orders_C[[#This Row],[Discount %]])+Orders_C[[#This Row],[Tax]]</f>
        <v>311</v>
      </c>
      <c r="AC693" s="9">
        <f>(Orders_C[[#This Row],[Unit_Price]]*Orders_C[[#This Row],[Quantity]])-Orders_C[[#This Row],[Discount]]+Orders_C[[#This Row],[Tax]]</f>
        <v>321.55</v>
      </c>
      <c r="AD693" t="str">
        <f>IF(COUNTIF(Orders_C[[#All],[Customer_ID]],Orders_C[[#This Row],[Customer_ID]])&gt;1,"Repeat","New")</f>
        <v>Repeat</v>
      </c>
      <c r="AE693" t="str" cm="1">
        <f t="array" ref="AE693">_xlfn.XLOOKUP(Orders_C[[#This Row],[Store_ID]],Stores_c[[#All],[Store_ID]],Stores_c[[#All],[City]])</f>
        <v>West Matthew</v>
      </c>
      <c r="AF693" t="str" cm="1">
        <f t="array" ref="AF693">_xlfn.XLOOKUP(Orders_C[[#This Row],[Store_ID]],Stores_c[[#All],[Store_ID]],Stores_c[[#All],[Manager_Name]])</f>
        <v>Miguel Kidd</v>
      </c>
      <c r="AG693" t="str" cm="1">
        <f t="array" ref="AG693">_xlfn.XLOOKUP(Orders_C[[#This Row],[Store_ID]],Stores_c[[#All],[Store_ID]],Stores_c[[#All],[Store_Type]])</f>
        <v>Drive-Thru</v>
      </c>
    </row>
    <row r="694" spans="1:33" x14ac:dyDescent="0.25">
      <c r="A694">
        <v>7885</v>
      </c>
      <c r="B694" s="1">
        <v>45903</v>
      </c>
      <c r="C694" s="2">
        <v>0.54424768518518518</v>
      </c>
      <c r="D694">
        <v>1479</v>
      </c>
      <c r="E694">
        <v>205</v>
      </c>
      <c r="F694">
        <v>522</v>
      </c>
      <c r="G694">
        <v>323</v>
      </c>
      <c r="H694">
        <v>1</v>
      </c>
      <c r="I694">
        <v>300</v>
      </c>
      <c r="J694">
        <v>0</v>
      </c>
      <c r="K694">
        <v>15</v>
      </c>
      <c r="L694">
        <v>315</v>
      </c>
      <c r="M694" t="s">
        <v>18</v>
      </c>
      <c r="N694" t="s">
        <v>23</v>
      </c>
      <c r="O694">
        <v>15</v>
      </c>
      <c r="P694">
        <v>1</v>
      </c>
      <c r="Q694" t="s">
        <v>1908</v>
      </c>
      <c r="R694">
        <v>509</v>
      </c>
      <c r="S694" s="3">
        <v>0</v>
      </c>
      <c r="T694" s="6">
        <v>135</v>
      </c>
      <c r="U694" t="s">
        <v>6335</v>
      </c>
      <c r="V694">
        <v>2025</v>
      </c>
      <c r="W694" t="s">
        <v>6333</v>
      </c>
      <c r="X694" t="str">
        <f>_xlfn.XLOOKUP(Orders_C[[#This Row],[Product_ID]],Products_C[Product_ID],Products_C[Product_Name])</f>
        <v>Rice Bowl</v>
      </c>
      <c r="Y694" t="str">
        <f>_xlfn.XLOOKUP(Orders_C[[#This Row],[Product_ID]],Products_C[Product_ID],Products_C[Category])</f>
        <v>Beverage</v>
      </c>
      <c r="Z694" t="str">
        <f>_xlfn.XLOOKUP(Orders_C[[#This Row],[Store_ID]],Stores_c[Store_ID],Stores_c[City])</f>
        <v>Port Jacob</v>
      </c>
      <c r="AA694" t="str">
        <f>_xlfn.XLOOKUP(Orders_C[[#This Row],[Customer_ID]],Customers_c[Customer_ID],Customers_c[Customer_Name])</f>
        <v>Jenna Stevenson</v>
      </c>
      <c r="AB694" s="6">
        <f>Orders_C[[#This Row],[Quantity]]*Orders_C[[#This Row],[Unit_Price]]*(1-Orders_C[[#This Row],[Discount %]])+Orders_C[[#This Row],[Tax]]</f>
        <v>315</v>
      </c>
      <c r="AC694" s="9">
        <f>(Orders_C[[#This Row],[Unit_Price]]*Orders_C[[#This Row],[Quantity]])-Orders_C[[#This Row],[Discount]]+Orders_C[[#This Row],[Tax]]</f>
        <v>315</v>
      </c>
      <c r="AD694" t="str">
        <f>IF(COUNTIF(Orders_C[[#All],[Customer_ID]],Orders_C[[#This Row],[Customer_ID]])&gt;1,"Repeat","New")</f>
        <v>Repeat</v>
      </c>
      <c r="AE694" t="str" cm="1">
        <f t="array" ref="AE694">_xlfn.XLOOKUP(Orders_C[[#This Row],[Store_ID]],Stores_c[[#All],[Store_ID]],Stores_c[[#All],[City]])</f>
        <v>Port Jacob</v>
      </c>
      <c r="AF694" t="str" cm="1">
        <f t="array" ref="AF694">_xlfn.XLOOKUP(Orders_C[[#This Row],[Store_ID]],Stores_c[[#All],[Store_ID]],Stores_c[[#All],[Manager_Name]])</f>
        <v>David Harris</v>
      </c>
      <c r="AG694" t="str" cm="1">
        <f t="array" ref="AG694">_xlfn.XLOOKUP(Orders_C[[#This Row],[Store_ID]],Stores_c[[#All],[Store_ID]],Stores_c[[#All],[Store_Type]])</f>
        <v>Mall</v>
      </c>
    </row>
    <row r="695" spans="1:33" x14ac:dyDescent="0.25">
      <c r="A695">
        <v>7186</v>
      </c>
      <c r="B695" s="1">
        <v>45895</v>
      </c>
      <c r="C695" s="2">
        <v>0.53826388888888888</v>
      </c>
      <c r="D695">
        <v>1477</v>
      </c>
      <c r="E695">
        <v>203</v>
      </c>
      <c r="F695">
        <v>435</v>
      </c>
      <c r="G695">
        <v>307</v>
      </c>
      <c r="H695">
        <v>2</v>
      </c>
      <c r="I695">
        <v>159</v>
      </c>
      <c r="J695">
        <v>0</v>
      </c>
      <c r="K695">
        <v>7.95</v>
      </c>
      <c r="L695">
        <v>325.95</v>
      </c>
      <c r="M695" t="s">
        <v>19</v>
      </c>
      <c r="N695" t="s">
        <v>23</v>
      </c>
      <c r="O695">
        <v>31</v>
      </c>
      <c r="P695">
        <v>2</v>
      </c>
      <c r="Q695" t="s">
        <v>1209</v>
      </c>
      <c r="R695">
        <v>501</v>
      </c>
      <c r="S695" s="3">
        <v>0</v>
      </c>
      <c r="T695" s="6">
        <v>135.15</v>
      </c>
      <c r="U695" t="s">
        <v>6342</v>
      </c>
      <c r="V695">
        <v>2025</v>
      </c>
      <c r="W695" t="s">
        <v>6329</v>
      </c>
      <c r="X695" t="str">
        <f>_xlfn.XLOOKUP(Orders_C[[#This Row],[Product_ID]],Products_C[Product_ID],Products_C[Product_Name])</f>
        <v>Chicken Wings</v>
      </c>
      <c r="Y695" t="str">
        <f>_xlfn.XLOOKUP(Orders_C[[#This Row],[Product_ID]],Products_C[Product_ID],Products_C[Category])</f>
        <v>Chicken</v>
      </c>
      <c r="Z695" t="str">
        <f>_xlfn.XLOOKUP(Orders_C[[#This Row],[Store_ID]],Stores_c[Store_ID],Stores_c[City])</f>
        <v>Lake Williammouth</v>
      </c>
      <c r="AA695" t="str">
        <f>_xlfn.XLOOKUP(Orders_C[[#This Row],[Customer_ID]],Customers_c[Customer_ID],Customers_c[Customer_Name])</f>
        <v>David Olson</v>
      </c>
      <c r="AB695" s="6">
        <f>Orders_C[[#This Row],[Quantity]]*Orders_C[[#This Row],[Unit_Price]]*(1-Orders_C[[#This Row],[Discount %]])+Orders_C[[#This Row],[Tax]]</f>
        <v>325.95</v>
      </c>
      <c r="AC695" s="9">
        <f>(Orders_C[[#This Row],[Unit_Price]]*Orders_C[[#This Row],[Quantity]])-Orders_C[[#This Row],[Discount]]+Orders_C[[#This Row],[Tax]]</f>
        <v>325.95</v>
      </c>
      <c r="AD695" t="str">
        <f>IF(COUNTIF(Orders_C[[#All],[Customer_ID]],Orders_C[[#This Row],[Customer_ID]])&gt;1,"Repeat","New")</f>
        <v>Repeat</v>
      </c>
      <c r="AE695" t="str" cm="1">
        <f t="array" ref="AE695">_xlfn.XLOOKUP(Orders_C[[#This Row],[Store_ID]],Stores_c[[#All],[Store_ID]],Stores_c[[#All],[City]])</f>
        <v>Lake Williammouth</v>
      </c>
      <c r="AF695" t="str" cm="1">
        <f t="array" ref="AF695">_xlfn.XLOOKUP(Orders_C[[#This Row],[Store_ID]],Stores_c[[#All],[Store_ID]],Stores_c[[#All],[Manager_Name]])</f>
        <v>Stephanie Dominguez</v>
      </c>
      <c r="AG695" t="str" cm="1">
        <f t="array" ref="AG695">_xlfn.XLOOKUP(Orders_C[[#This Row],[Store_ID]],Stores_c[[#All],[Store_ID]],Stores_c[[#All],[Store_Type]])</f>
        <v>Drive-Thru</v>
      </c>
    </row>
    <row r="696" spans="1:33" x14ac:dyDescent="0.25">
      <c r="A696">
        <v>8713</v>
      </c>
      <c r="B696" s="1">
        <v>46056</v>
      </c>
      <c r="C696" s="2">
        <v>0.93049768518518516</v>
      </c>
      <c r="D696">
        <v>1649</v>
      </c>
      <c r="E696">
        <v>205</v>
      </c>
      <c r="F696">
        <v>477</v>
      </c>
      <c r="G696">
        <v>316</v>
      </c>
      <c r="H696">
        <v>2</v>
      </c>
      <c r="I696">
        <v>165</v>
      </c>
      <c r="J696">
        <v>5</v>
      </c>
      <c r="K696">
        <v>8.25</v>
      </c>
      <c r="L696">
        <v>333.25</v>
      </c>
      <c r="M696" t="s">
        <v>20</v>
      </c>
      <c r="N696" t="s">
        <v>21</v>
      </c>
      <c r="O696">
        <v>51</v>
      </c>
      <c r="P696">
        <v>5</v>
      </c>
      <c r="Q696" t="s">
        <v>2736</v>
      </c>
      <c r="R696">
        <v>508</v>
      </c>
      <c r="S696" s="3">
        <v>0.05</v>
      </c>
      <c r="T696" s="6">
        <v>135.25</v>
      </c>
      <c r="U696" t="s">
        <v>6338</v>
      </c>
      <c r="V696">
        <v>2026</v>
      </c>
      <c r="W696" t="s">
        <v>6331</v>
      </c>
      <c r="X696" t="str">
        <f>_xlfn.XLOOKUP(Orders_C[[#This Row],[Product_ID]],Products_C[Product_ID],Products_C[Product_Name])</f>
        <v>Popcorn Chicken</v>
      </c>
      <c r="Y696" t="str">
        <f>_xlfn.XLOOKUP(Orders_C[[#This Row],[Product_ID]],Products_C[Product_ID],Products_C[Category])</f>
        <v>Dessert</v>
      </c>
      <c r="Z696" t="str">
        <f>_xlfn.XLOOKUP(Orders_C[[#This Row],[Store_ID]],Stores_c[Store_ID],Stores_c[City])</f>
        <v>Port Jacob</v>
      </c>
      <c r="AA696" t="str">
        <f>_xlfn.XLOOKUP(Orders_C[[#This Row],[Customer_ID]],Customers_c[Customer_ID],Customers_c[Customer_Name])</f>
        <v>Justin Singh</v>
      </c>
      <c r="AB696" s="6">
        <f>Orders_C[[#This Row],[Quantity]]*Orders_C[[#This Row],[Unit_Price]]*(1-Orders_C[[#This Row],[Discount %]])+Orders_C[[#This Row],[Tax]]</f>
        <v>321.75</v>
      </c>
      <c r="AC696" s="9">
        <f>(Orders_C[[#This Row],[Unit_Price]]*Orders_C[[#This Row],[Quantity]])-Orders_C[[#This Row],[Discount]]+Orders_C[[#This Row],[Tax]]</f>
        <v>333.25</v>
      </c>
      <c r="AD696" t="str">
        <f>IF(COUNTIF(Orders_C[[#All],[Customer_ID]],Orders_C[[#This Row],[Customer_ID]])&gt;1,"Repeat","New")</f>
        <v>Repeat</v>
      </c>
      <c r="AE696" t="str" cm="1">
        <f t="array" ref="AE696">_xlfn.XLOOKUP(Orders_C[[#This Row],[Store_ID]],Stores_c[[#All],[Store_ID]],Stores_c[[#All],[City]])</f>
        <v>Port Jacob</v>
      </c>
      <c r="AF696" t="str" cm="1">
        <f t="array" ref="AF696">_xlfn.XLOOKUP(Orders_C[[#This Row],[Store_ID]],Stores_c[[#All],[Store_ID]],Stores_c[[#All],[Manager_Name]])</f>
        <v>David Harris</v>
      </c>
      <c r="AG696" t="str" cm="1">
        <f t="array" ref="AG696">_xlfn.XLOOKUP(Orders_C[[#This Row],[Store_ID]],Stores_c[[#All],[Store_ID]],Stores_c[[#All],[Store_Type]])</f>
        <v>Mall</v>
      </c>
    </row>
    <row r="697" spans="1:33" x14ac:dyDescent="0.25">
      <c r="A697">
        <v>9779</v>
      </c>
      <c r="B697" s="1">
        <v>45899</v>
      </c>
      <c r="C697" s="2">
        <v>0.77123842592592595</v>
      </c>
      <c r="D697">
        <v>1684</v>
      </c>
      <c r="E697">
        <v>225</v>
      </c>
      <c r="F697">
        <v>546</v>
      </c>
      <c r="G697">
        <v>318</v>
      </c>
      <c r="H697">
        <v>1</v>
      </c>
      <c r="I697">
        <v>334</v>
      </c>
      <c r="J697">
        <v>15</v>
      </c>
      <c r="K697">
        <v>16.7</v>
      </c>
      <c r="L697">
        <v>335.7</v>
      </c>
      <c r="M697" t="s">
        <v>18</v>
      </c>
      <c r="N697" t="s">
        <v>21</v>
      </c>
      <c r="O697">
        <v>25</v>
      </c>
      <c r="P697">
        <v>1</v>
      </c>
      <c r="Q697" t="s">
        <v>3802</v>
      </c>
      <c r="R697">
        <v>505</v>
      </c>
      <c r="S697" s="3">
        <v>0.15</v>
      </c>
      <c r="T697" s="6">
        <v>135.29999999999998</v>
      </c>
      <c r="U697" t="s">
        <v>6342</v>
      </c>
      <c r="V697">
        <v>2025</v>
      </c>
      <c r="W697" t="s">
        <v>6329</v>
      </c>
      <c r="X697" t="str">
        <f>_xlfn.XLOOKUP(Orders_C[[#This Row],[Product_ID]],Products_C[Product_ID],Products_C[Product_Name])</f>
        <v>Pepsi</v>
      </c>
      <c r="Y697" t="str">
        <f>_xlfn.XLOOKUP(Orders_C[[#This Row],[Product_ID]],Products_C[Product_ID],Products_C[Category])</f>
        <v>Burger</v>
      </c>
      <c r="Z697" t="str">
        <f>_xlfn.XLOOKUP(Orders_C[[#This Row],[Store_ID]],Stores_c[Store_ID],Stores_c[City])</f>
        <v>South Peter</v>
      </c>
      <c r="AA697" t="str">
        <f>_xlfn.XLOOKUP(Orders_C[[#This Row],[Customer_ID]],Customers_c[Customer_ID],Customers_c[Customer_Name])</f>
        <v>Candice Patton</v>
      </c>
      <c r="AB697" s="6">
        <f>Orders_C[[#This Row],[Quantity]]*Orders_C[[#This Row],[Unit_Price]]*(1-Orders_C[[#This Row],[Discount %]])+Orders_C[[#This Row],[Tax]]</f>
        <v>300.59999999999997</v>
      </c>
      <c r="AC697" s="9">
        <f>(Orders_C[[#This Row],[Unit_Price]]*Orders_C[[#This Row],[Quantity]])-Orders_C[[#This Row],[Discount]]+Orders_C[[#This Row],[Tax]]</f>
        <v>335.7</v>
      </c>
      <c r="AD697" t="str">
        <f>IF(COUNTIF(Orders_C[[#All],[Customer_ID]],Orders_C[[#This Row],[Customer_ID]])&gt;1,"Repeat","New")</f>
        <v>Repeat</v>
      </c>
      <c r="AE697" t="str" cm="1">
        <f t="array" ref="AE697">_xlfn.XLOOKUP(Orders_C[[#This Row],[Store_ID]],Stores_c[[#All],[Store_ID]],Stores_c[[#All],[City]])</f>
        <v>South Peter</v>
      </c>
      <c r="AF697" t="str" cm="1">
        <f t="array" ref="AF697">_xlfn.XLOOKUP(Orders_C[[#This Row],[Store_ID]],Stores_c[[#All],[Store_ID]],Stores_c[[#All],[Manager_Name]])</f>
        <v>Gregory Lambert</v>
      </c>
      <c r="AG697" t="str" cm="1">
        <f t="array" ref="AG697">_xlfn.XLOOKUP(Orders_C[[#This Row],[Store_ID]],Stores_c[[#All],[Store_ID]],Stores_c[[#All],[Store_Type]])</f>
        <v>Street</v>
      </c>
    </row>
    <row r="698" spans="1:33" x14ac:dyDescent="0.25">
      <c r="A698">
        <v>7241</v>
      </c>
      <c r="B698" s="1">
        <v>45779</v>
      </c>
      <c r="C698" s="2">
        <v>0.47886574074074073</v>
      </c>
      <c r="D698">
        <v>1395</v>
      </c>
      <c r="E698">
        <v>212</v>
      </c>
      <c r="F698">
        <v>505</v>
      </c>
      <c r="G698">
        <v>322</v>
      </c>
      <c r="H698">
        <v>1</v>
      </c>
      <c r="I698">
        <v>323</v>
      </c>
      <c r="J698">
        <v>10</v>
      </c>
      <c r="K698">
        <v>16.149999999999999</v>
      </c>
      <c r="L698">
        <v>329.15</v>
      </c>
      <c r="M698" t="s">
        <v>19</v>
      </c>
      <c r="N698" t="s">
        <v>23</v>
      </c>
      <c r="O698">
        <v>30</v>
      </c>
      <c r="P698">
        <v>1</v>
      </c>
      <c r="Q698" t="s">
        <v>1264</v>
      </c>
      <c r="R698">
        <v>505</v>
      </c>
      <c r="S698" s="3">
        <v>0.1</v>
      </c>
      <c r="T698" s="6">
        <v>135.35</v>
      </c>
      <c r="U698" t="s">
        <v>6339</v>
      </c>
      <c r="V698">
        <v>2025</v>
      </c>
      <c r="W698" t="s">
        <v>6329</v>
      </c>
      <c r="X698" t="str">
        <f>_xlfn.XLOOKUP(Orders_C[[#This Row],[Product_ID]],Products_C[Product_ID],Products_C[Product_Name])</f>
        <v>Veg Burger</v>
      </c>
      <c r="Y698" t="str">
        <f>_xlfn.XLOOKUP(Orders_C[[#This Row],[Product_ID]],Products_C[Product_ID],Products_C[Category])</f>
        <v>Burger</v>
      </c>
      <c r="Z698" t="str">
        <f>_xlfn.XLOOKUP(Orders_C[[#This Row],[Store_ID]],Stores_c[Store_ID],Stores_c[City])</f>
        <v>Andrewview</v>
      </c>
      <c r="AA698" t="str">
        <f>_xlfn.XLOOKUP(Orders_C[[#This Row],[Customer_ID]],Customers_c[Customer_ID],Customers_c[Customer_Name])</f>
        <v>Misty Williams</v>
      </c>
      <c r="AB698" s="6">
        <f>Orders_C[[#This Row],[Quantity]]*Orders_C[[#This Row],[Unit_Price]]*(1-Orders_C[[#This Row],[Discount %]])+Orders_C[[#This Row],[Tax]]</f>
        <v>306.84999999999997</v>
      </c>
      <c r="AC698" s="9">
        <f>(Orders_C[[#This Row],[Unit_Price]]*Orders_C[[#This Row],[Quantity]])-Orders_C[[#This Row],[Discount]]+Orders_C[[#This Row],[Tax]]</f>
        <v>329.15</v>
      </c>
      <c r="AD698" t="str">
        <f>IF(COUNTIF(Orders_C[[#All],[Customer_ID]],Orders_C[[#This Row],[Customer_ID]])&gt;1,"Repeat","New")</f>
        <v>Repeat</v>
      </c>
      <c r="AE698" t="str" cm="1">
        <f t="array" ref="AE698">_xlfn.XLOOKUP(Orders_C[[#This Row],[Store_ID]],Stores_c[[#All],[Store_ID]],Stores_c[[#All],[City]])</f>
        <v>Andrewview</v>
      </c>
      <c r="AF698" t="str" cm="1">
        <f t="array" ref="AF698">_xlfn.XLOOKUP(Orders_C[[#This Row],[Store_ID]],Stores_c[[#All],[Store_ID]],Stores_c[[#All],[Manager_Name]])</f>
        <v>Alice Sutton</v>
      </c>
      <c r="AG698" t="str" cm="1">
        <f t="array" ref="AG698">_xlfn.XLOOKUP(Orders_C[[#This Row],[Store_ID]],Stores_c[[#All],[Store_ID]],Stores_c[[#All],[Store_Type]])</f>
        <v>Mall</v>
      </c>
    </row>
    <row r="699" spans="1:33" x14ac:dyDescent="0.25">
      <c r="A699">
        <v>6705</v>
      </c>
      <c r="B699" s="1">
        <v>45888</v>
      </c>
      <c r="C699" s="2">
        <v>0.86611111111111116</v>
      </c>
      <c r="D699">
        <v>1027</v>
      </c>
      <c r="E699">
        <v>221</v>
      </c>
      <c r="F699">
        <v>519</v>
      </c>
      <c r="G699">
        <v>326</v>
      </c>
      <c r="H699">
        <v>1</v>
      </c>
      <c r="I699">
        <v>312</v>
      </c>
      <c r="J699">
        <v>5</v>
      </c>
      <c r="K699">
        <v>15.6</v>
      </c>
      <c r="L699">
        <v>322.60000000000002</v>
      </c>
      <c r="M699" t="s">
        <v>18</v>
      </c>
      <c r="N699" t="s">
        <v>23</v>
      </c>
      <c r="O699">
        <v>50</v>
      </c>
      <c r="P699">
        <v>3</v>
      </c>
      <c r="Q699" t="s">
        <v>728</v>
      </c>
      <c r="R699">
        <v>509</v>
      </c>
      <c r="S699" s="3">
        <v>0.05</v>
      </c>
      <c r="T699" s="6">
        <v>135.40000000000003</v>
      </c>
      <c r="U699" t="s">
        <v>6342</v>
      </c>
      <c r="V699">
        <v>2025</v>
      </c>
      <c r="W699" t="s">
        <v>6331</v>
      </c>
      <c r="X699" t="str">
        <f>_xlfn.XLOOKUP(Orders_C[[#This Row],[Product_ID]],Products_C[Product_ID],Products_C[Product_Name])</f>
        <v>Rice Bowl</v>
      </c>
      <c r="Y699" t="str">
        <f>_xlfn.XLOOKUP(Orders_C[[#This Row],[Product_ID]],Products_C[Product_ID],Products_C[Category])</f>
        <v>Burger</v>
      </c>
      <c r="Z699" t="str">
        <f>_xlfn.XLOOKUP(Orders_C[[#This Row],[Store_ID]],Stores_c[Store_ID],Stores_c[City])</f>
        <v>Port Barbarabury</v>
      </c>
      <c r="AA699" t="str">
        <f>_xlfn.XLOOKUP(Orders_C[[#This Row],[Customer_ID]],Customers_c[Customer_ID],Customers_c[Customer_Name])</f>
        <v>Stacey Stein</v>
      </c>
      <c r="AB699" s="6">
        <f>Orders_C[[#This Row],[Quantity]]*Orders_C[[#This Row],[Unit_Price]]*(1-Orders_C[[#This Row],[Discount %]])+Orders_C[[#This Row],[Tax]]</f>
        <v>312</v>
      </c>
      <c r="AC699" s="9">
        <f>(Orders_C[[#This Row],[Unit_Price]]*Orders_C[[#This Row],[Quantity]])-Orders_C[[#This Row],[Discount]]+Orders_C[[#This Row],[Tax]]</f>
        <v>322.60000000000002</v>
      </c>
      <c r="AD699" t="str">
        <f>IF(COUNTIF(Orders_C[[#All],[Customer_ID]],Orders_C[[#This Row],[Customer_ID]])&gt;1,"Repeat","New")</f>
        <v>Repeat</v>
      </c>
      <c r="AE699" t="str" cm="1">
        <f t="array" ref="AE699">_xlfn.XLOOKUP(Orders_C[[#This Row],[Store_ID]],Stores_c[[#All],[Store_ID]],Stores_c[[#All],[City]])</f>
        <v>Port Barbarabury</v>
      </c>
      <c r="AF699" t="str" cm="1">
        <f t="array" ref="AF699">_xlfn.XLOOKUP(Orders_C[[#This Row],[Store_ID]],Stores_c[[#All],[Store_ID]],Stores_c[[#All],[Manager_Name]])</f>
        <v>Edward Nguyen</v>
      </c>
      <c r="AG699" t="str" cm="1">
        <f t="array" ref="AG699">_xlfn.XLOOKUP(Orders_C[[#This Row],[Store_ID]],Stores_c[[#All],[Store_ID]],Stores_c[[#All],[Store_Type]])</f>
        <v>Street</v>
      </c>
    </row>
    <row r="700" spans="1:33" x14ac:dyDescent="0.25">
      <c r="A700">
        <v>7512</v>
      </c>
      <c r="B700" s="1">
        <v>45726</v>
      </c>
      <c r="C700" s="2">
        <v>0.25074074074074076</v>
      </c>
      <c r="D700">
        <v>1060</v>
      </c>
      <c r="E700">
        <v>221</v>
      </c>
      <c r="F700">
        <v>443</v>
      </c>
      <c r="G700">
        <v>340</v>
      </c>
      <c r="H700">
        <v>2</v>
      </c>
      <c r="I700">
        <v>177</v>
      </c>
      <c r="J700">
        <v>15</v>
      </c>
      <c r="K700">
        <v>8.85</v>
      </c>
      <c r="L700">
        <v>347.85</v>
      </c>
      <c r="M700" t="s">
        <v>18</v>
      </c>
      <c r="N700" t="s">
        <v>22</v>
      </c>
      <c r="O700">
        <v>36</v>
      </c>
      <c r="P700">
        <v>4</v>
      </c>
      <c r="Q700" t="s">
        <v>1535</v>
      </c>
      <c r="R700">
        <v>505</v>
      </c>
      <c r="S700" s="3">
        <v>0.15</v>
      </c>
      <c r="T700" s="6">
        <v>135.45000000000002</v>
      </c>
      <c r="U700" t="s">
        <v>6334</v>
      </c>
      <c r="V700">
        <v>2025</v>
      </c>
      <c r="W700" t="s">
        <v>6329</v>
      </c>
      <c r="X700" t="str">
        <f>_xlfn.XLOOKUP(Orders_C[[#This Row],[Product_ID]],Products_C[Product_ID],Products_C[Product_Name])</f>
        <v>Chocolate Lava Cake</v>
      </c>
      <c r="Y700" t="str">
        <f>_xlfn.XLOOKUP(Orders_C[[#This Row],[Product_ID]],Products_C[Product_ID],Products_C[Category])</f>
        <v>Chicken</v>
      </c>
      <c r="Z700" t="str">
        <f>_xlfn.XLOOKUP(Orders_C[[#This Row],[Store_ID]],Stores_c[Store_ID],Stores_c[City])</f>
        <v>Port Barbarabury</v>
      </c>
      <c r="AA700" t="str">
        <f>_xlfn.XLOOKUP(Orders_C[[#This Row],[Customer_ID]],Customers_c[Customer_ID],Customers_c[Customer_Name])</f>
        <v>Steven Jones</v>
      </c>
      <c r="AB700" s="6">
        <f>Orders_C[[#This Row],[Quantity]]*Orders_C[[#This Row],[Unit_Price]]*(1-Orders_C[[#This Row],[Discount %]])+Orders_C[[#This Row],[Tax]]</f>
        <v>309.75</v>
      </c>
      <c r="AC700" s="9">
        <f>(Orders_C[[#This Row],[Unit_Price]]*Orders_C[[#This Row],[Quantity]])-Orders_C[[#This Row],[Discount]]+Orders_C[[#This Row],[Tax]]</f>
        <v>347.85</v>
      </c>
      <c r="AD700" t="str">
        <f>IF(COUNTIF(Orders_C[[#All],[Customer_ID]],Orders_C[[#This Row],[Customer_ID]])&gt;1,"Repeat","New")</f>
        <v>Repeat</v>
      </c>
      <c r="AE700" t="str" cm="1">
        <f t="array" ref="AE700">_xlfn.XLOOKUP(Orders_C[[#This Row],[Store_ID]],Stores_c[[#All],[Store_ID]],Stores_c[[#All],[City]])</f>
        <v>Port Barbarabury</v>
      </c>
      <c r="AF700" t="str" cm="1">
        <f t="array" ref="AF700">_xlfn.XLOOKUP(Orders_C[[#This Row],[Store_ID]],Stores_c[[#All],[Store_ID]],Stores_c[[#All],[Manager_Name]])</f>
        <v>Edward Nguyen</v>
      </c>
      <c r="AG700" t="str" cm="1">
        <f t="array" ref="AG700">_xlfn.XLOOKUP(Orders_C[[#This Row],[Store_ID]],Stores_c[[#All],[Store_ID]],Stores_c[[#All],[Store_Type]])</f>
        <v>Street</v>
      </c>
    </row>
    <row r="701" spans="1:33" x14ac:dyDescent="0.25">
      <c r="A701">
        <v>8638</v>
      </c>
      <c r="B701" s="1">
        <v>45918</v>
      </c>
      <c r="C701" s="2">
        <v>0.14324074074074075</v>
      </c>
      <c r="D701">
        <v>1682</v>
      </c>
      <c r="E701">
        <v>214</v>
      </c>
      <c r="F701">
        <v>534</v>
      </c>
      <c r="G701">
        <v>306</v>
      </c>
      <c r="H701">
        <v>1</v>
      </c>
      <c r="I701">
        <v>335</v>
      </c>
      <c r="J701">
        <v>15</v>
      </c>
      <c r="K701">
        <v>16.75</v>
      </c>
      <c r="L701">
        <v>336.75</v>
      </c>
      <c r="M701" t="s">
        <v>19</v>
      </c>
      <c r="N701" t="s">
        <v>22</v>
      </c>
      <c r="O701">
        <v>44</v>
      </c>
      <c r="P701">
        <v>5</v>
      </c>
      <c r="Q701" t="s">
        <v>2661</v>
      </c>
      <c r="R701">
        <v>504</v>
      </c>
      <c r="S701" s="3">
        <v>0.15</v>
      </c>
      <c r="T701" s="6">
        <v>135.75</v>
      </c>
      <c r="U701" t="s">
        <v>6335</v>
      </c>
      <c r="V701">
        <v>2025</v>
      </c>
      <c r="W701" t="s">
        <v>6331</v>
      </c>
      <c r="X701" t="str">
        <f>_xlfn.XLOOKUP(Orders_C[[#This Row],[Product_ID]],Products_C[Product_ID],Products_C[Product_Name])</f>
        <v>Veg Burger</v>
      </c>
      <c r="Y701" t="str">
        <f>_xlfn.XLOOKUP(Orders_C[[#This Row],[Product_ID]],Products_C[Product_ID],Products_C[Category])</f>
        <v>Burger</v>
      </c>
      <c r="Z701" t="str">
        <f>_xlfn.XLOOKUP(Orders_C[[#This Row],[Store_ID]],Stores_c[Store_ID],Stores_c[City])</f>
        <v>New Robert</v>
      </c>
      <c r="AA701" t="str">
        <f>_xlfn.XLOOKUP(Orders_C[[#This Row],[Customer_ID]],Customers_c[Customer_ID],Customers_c[Customer_Name])</f>
        <v>Jacqueline Dorsey</v>
      </c>
      <c r="AB701" s="6">
        <f>Orders_C[[#This Row],[Quantity]]*Orders_C[[#This Row],[Unit_Price]]*(1-Orders_C[[#This Row],[Discount %]])+Orders_C[[#This Row],[Tax]]</f>
        <v>301.5</v>
      </c>
      <c r="AC701" s="9">
        <f>(Orders_C[[#This Row],[Unit_Price]]*Orders_C[[#This Row],[Quantity]])-Orders_C[[#This Row],[Discount]]+Orders_C[[#This Row],[Tax]]</f>
        <v>336.75</v>
      </c>
      <c r="AD701" t="str">
        <f>IF(COUNTIF(Orders_C[[#All],[Customer_ID]],Orders_C[[#This Row],[Customer_ID]])&gt;1,"Repeat","New")</f>
        <v>Repeat</v>
      </c>
      <c r="AE701" t="str" cm="1">
        <f t="array" ref="AE701">_xlfn.XLOOKUP(Orders_C[[#This Row],[Store_ID]],Stores_c[[#All],[Store_ID]],Stores_c[[#All],[City]])</f>
        <v>New Robert</v>
      </c>
      <c r="AF701" t="str" cm="1">
        <f t="array" ref="AF701">_xlfn.XLOOKUP(Orders_C[[#This Row],[Store_ID]],Stores_c[[#All],[Store_ID]],Stores_c[[#All],[Manager_Name]])</f>
        <v>Krista Webb</v>
      </c>
      <c r="AG701" t="str" cm="1">
        <f t="array" ref="AG701">_xlfn.XLOOKUP(Orders_C[[#This Row],[Store_ID]],Stores_c[[#All],[Store_ID]],Stores_c[[#All],[Store_Type]])</f>
        <v>Drive-Thru</v>
      </c>
    </row>
    <row r="702" spans="1:33" x14ac:dyDescent="0.25">
      <c r="A702">
        <v>7283</v>
      </c>
      <c r="B702" s="1">
        <v>45814</v>
      </c>
      <c r="C702" s="2">
        <v>0.33505787037037038</v>
      </c>
      <c r="D702">
        <v>1555</v>
      </c>
      <c r="E702">
        <v>216</v>
      </c>
      <c r="F702">
        <v>418</v>
      </c>
      <c r="G702">
        <v>313</v>
      </c>
      <c r="H702">
        <v>1</v>
      </c>
      <c r="I702">
        <v>324</v>
      </c>
      <c r="J702">
        <v>10</v>
      </c>
      <c r="K702">
        <v>16.2</v>
      </c>
      <c r="L702">
        <v>330.2</v>
      </c>
      <c r="M702" t="s">
        <v>19</v>
      </c>
      <c r="N702" t="s">
        <v>23</v>
      </c>
      <c r="O702">
        <v>22</v>
      </c>
      <c r="P702">
        <v>3</v>
      </c>
      <c r="Q702" t="s">
        <v>1306</v>
      </c>
      <c r="R702">
        <v>505</v>
      </c>
      <c r="S702" s="3">
        <v>0.1</v>
      </c>
      <c r="T702" s="6">
        <v>135.79999999999998</v>
      </c>
      <c r="U702" t="s">
        <v>6340</v>
      </c>
      <c r="V702">
        <v>2025</v>
      </c>
      <c r="W702" t="s">
        <v>6329</v>
      </c>
      <c r="X702" t="str">
        <f>_xlfn.XLOOKUP(Orders_C[[#This Row],[Product_ID]],Products_C[Product_ID],Products_C[Product_Name])</f>
        <v>Rice Bowl</v>
      </c>
      <c r="Y702" t="str">
        <f>_xlfn.XLOOKUP(Orders_C[[#This Row],[Product_ID]],Products_C[Product_ID],Products_C[Category])</f>
        <v>Beverage</v>
      </c>
      <c r="Z702" t="str">
        <f>_xlfn.XLOOKUP(Orders_C[[#This Row],[Store_ID]],Stores_c[Store_ID],Stores_c[City])</f>
        <v>Garciaview</v>
      </c>
      <c r="AA702" t="str">
        <f>_xlfn.XLOOKUP(Orders_C[[#This Row],[Customer_ID]],Customers_c[Customer_ID],Customers_c[Customer_Name])</f>
        <v>Maria Lang</v>
      </c>
      <c r="AB702" s="6">
        <f>Orders_C[[#This Row],[Quantity]]*Orders_C[[#This Row],[Unit_Price]]*(1-Orders_C[[#This Row],[Discount %]])+Orders_C[[#This Row],[Tax]]</f>
        <v>307.8</v>
      </c>
      <c r="AC702" s="9">
        <f>(Orders_C[[#This Row],[Unit_Price]]*Orders_C[[#This Row],[Quantity]])-Orders_C[[#This Row],[Discount]]+Orders_C[[#This Row],[Tax]]</f>
        <v>330.2</v>
      </c>
      <c r="AD702" t="str">
        <f>IF(COUNTIF(Orders_C[[#All],[Customer_ID]],Orders_C[[#This Row],[Customer_ID]])&gt;1,"Repeat","New")</f>
        <v>Repeat</v>
      </c>
      <c r="AE702" t="str" cm="1">
        <f t="array" ref="AE702">_xlfn.XLOOKUP(Orders_C[[#This Row],[Store_ID]],Stores_c[[#All],[Store_ID]],Stores_c[[#All],[City]])</f>
        <v>Garciaview</v>
      </c>
      <c r="AF702" t="str" cm="1">
        <f t="array" ref="AF702">_xlfn.XLOOKUP(Orders_C[[#This Row],[Store_ID]],Stores_c[[#All],[Store_ID]],Stores_c[[#All],[Manager_Name]])</f>
        <v>Karina Washington</v>
      </c>
      <c r="AG702" t="str" cm="1">
        <f t="array" ref="AG702">_xlfn.XLOOKUP(Orders_C[[#This Row],[Store_ID]],Stores_c[[#All],[Store_ID]],Stores_c[[#All],[Store_Type]])</f>
        <v>Drive-Thru</v>
      </c>
    </row>
    <row r="703" spans="1:33" x14ac:dyDescent="0.25">
      <c r="A703">
        <v>6116</v>
      </c>
      <c r="B703" s="1">
        <v>45824</v>
      </c>
      <c r="C703" s="2">
        <v>0.74059027777777775</v>
      </c>
      <c r="D703">
        <v>1631</v>
      </c>
      <c r="E703">
        <v>203</v>
      </c>
      <c r="F703">
        <v>518</v>
      </c>
      <c r="G703">
        <v>312</v>
      </c>
      <c r="H703">
        <v>1</v>
      </c>
      <c r="I703">
        <v>313</v>
      </c>
      <c r="J703">
        <v>5</v>
      </c>
      <c r="K703">
        <v>15.65</v>
      </c>
      <c r="L703">
        <v>323.64999999999998</v>
      </c>
      <c r="M703" t="s">
        <v>19</v>
      </c>
      <c r="N703" t="s">
        <v>21</v>
      </c>
      <c r="O703">
        <v>39</v>
      </c>
      <c r="P703">
        <v>4</v>
      </c>
      <c r="Q703" t="s">
        <v>139</v>
      </c>
      <c r="R703">
        <v>502</v>
      </c>
      <c r="S703" s="3">
        <v>0.05</v>
      </c>
      <c r="T703" s="6">
        <v>135.85</v>
      </c>
      <c r="U703" t="s">
        <v>6340</v>
      </c>
      <c r="V703">
        <v>2025</v>
      </c>
      <c r="W703" t="s">
        <v>6329</v>
      </c>
      <c r="X703" t="str">
        <f>_xlfn.XLOOKUP(Orders_C[[#This Row],[Product_ID]],Products_C[Product_ID],Products_C[Product_Name])</f>
        <v>Veg Burger</v>
      </c>
      <c r="Y703" t="str">
        <f>_xlfn.XLOOKUP(Orders_C[[#This Row],[Product_ID]],Products_C[Product_ID],Products_C[Category])</f>
        <v>Burger</v>
      </c>
      <c r="Z703" t="str">
        <f>_xlfn.XLOOKUP(Orders_C[[#This Row],[Store_ID]],Stores_c[Store_ID],Stores_c[City])</f>
        <v>Lake Williammouth</v>
      </c>
      <c r="AA703" t="str">
        <f>_xlfn.XLOOKUP(Orders_C[[#This Row],[Customer_ID]],Customers_c[Customer_ID],Customers_c[Customer_Name])</f>
        <v>Jasmine Lang</v>
      </c>
      <c r="AB703" s="6">
        <f>Orders_C[[#This Row],[Quantity]]*Orders_C[[#This Row],[Unit_Price]]*(1-Orders_C[[#This Row],[Discount %]])+Orders_C[[#This Row],[Tax]]</f>
        <v>312.99999999999994</v>
      </c>
      <c r="AC703" s="9">
        <f>(Orders_C[[#This Row],[Unit_Price]]*Orders_C[[#This Row],[Quantity]])-Orders_C[[#This Row],[Discount]]+Orders_C[[#This Row],[Tax]]</f>
        <v>323.64999999999998</v>
      </c>
      <c r="AD703" t="str">
        <f>IF(COUNTIF(Orders_C[[#All],[Customer_ID]],Orders_C[[#This Row],[Customer_ID]])&gt;1,"Repeat","New")</f>
        <v>Repeat</v>
      </c>
      <c r="AE703" t="str" cm="1">
        <f t="array" ref="AE703">_xlfn.XLOOKUP(Orders_C[[#This Row],[Store_ID]],Stores_c[[#All],[Store_ID]],Stores_c[[#All],[City]])</f>
        <v>Lake Williammouth</v>
      </c>
      <c r="AF703" t="str" cm="1">
        <f t="array" ref="AF703">_xlfn.XLOOKUP(Orders_C[[#This Row],[Store_ID]],Stores_c[[#All],[Store_ID]],Stores_c[[#All],[Manager_Name]])</f>
        <v>Stephanie Dominguez</v>
      </c>
      <c r="AG703" t="str" cm="1">
        <f t="array" ref="AG703">_xlfn.XLOOKUP(Orders_C[[#This Row],[Store_ID]],Stores_c[[#All],[Store_ID]],Stores_c[[#All],[Store_Type]])</f>
        <v>Drive-Thru</v>
      </c>
    </row>
    <row r="704" spans="1:33" x14ac:dyDescent="0.25">
      <c r="A704">
        <v>6518</v>
      </c>
      <c r="B704" s="1">
        <v>45934</v>
      </c>
      <c r="C704" s="2">
        <v>0.23844907407407406</v>
      </c>
      <c r="D704">
        <v>1869</v>
      </c>
      <c r="E704">
        <v>202</v>
      </c>
      <c r="F704">
        <v>427</v>
      </c>
      <c r="G704">
        <v>306</v>
      </c>
      <c r="H704">
        <v>1</v>
      </c>
      <c r="I704">
        <v>302</v>
      </c>
      <c r="J704">
        <v>0</v>
      </c>
      <c r="K704">
        <v>15.1</v>
      </c>
      <c r="L704">
        <v>317.10000000000002</v>
      </c>
      <c r="M704" t="s">
        <v>20</v>
      </c>
      <c r="N704" t="s">
        <v>21</v>
      </c>
      <c r="O704">
        <v>52</v>
      </c>
      <c r="P704">
        <v>1</v>
      </c>
      <c r="Q704" t="s">
        <v>541</v>
      </c>
      <c r="R704">
        <v>503</v>
      </c>
      <c r="S704" s="3">
        <v>0</v>
      </c>
      <c r="T704" s="6">
        <v>135.90000000000003</v>
      </c>
      <c r="U704" t="s">
        <v>6332</v>
      </c>
      <c r="V704">
        <v>2025</v>
      </c>
      <c r="W704" t="s">
        <v>6331</v>
      </c>
      <c r="X704" t="str">
        <f>_xlfn.XLOOKUP(Orders_C[[#This Row],[Product_ID]],Products_C[Product_ID],Products_C[Product_Name])</f>
        <v>Veg Burger</v>
      </c>
      <c r="Y704" t="str">
        <f>_xlfn.XLOOKUP(Orders_C[[#This Row],[Product_ID]],Products_C[Product_ID],Products_C[Category])</f>
        <v>Burger</v>
      </c>
      <c r="Z704" t="str">
        <f>_xlfn.XLOOKUP(Orders_C[[#This Row],[Store_ID]],Stores_c[Store_ID],Stores_c[City])</f>
        <v>Rebekahside</v>
      </c>
      <c r="AA704" t="str">
        <f>_xlfn.XLOOKUP(Orders_C[[#This Row],[Customer_ID]],Customers_c[Customer_ID],Customers_c[Customer_Name])</f>
        <v>Joseph Castillo</v>
      </c>
      <c r="AB704" s="6">
        <f>Orders_C[[#This Row],[Quantity]]*Orders_C[[#This Row],[Unit_Price]]*(1-Orders_C[[#This Row],[Discount %]])+Orders_C[[#This Row],[Tax]]</f>
        <v>317.10000000000002</v>
      </c>
      <c r="AC704" s="9">
        <f>(Orders_C[[#This Row],[Unit_Price]]*Orders_C[[#This Row],[Quantity]])-Orders_C[[#This Row],[Discount]]+Orders_C[[#This Row],[Tax]]</f>
        <v>317.10000000000002</v>
      </c>
      <c r="AD704" t="str">
        <f>IF(COUNTIF(Orders_C[[#All],[Customer_ID]],Orders_C[[#This Row],[Customer_ID]])&gt;1,"Repeat","New")</f>
        <v>Repeat</v>
      </c>
      <c r="AE704" t="str" cm="1">
        <f t="array" ref="AE704">_xlfn.XLOOKUP(Orders_C[[#This Row],[Store_ID]],Stores_c[[#All],[Store_ID]],Stores_c[[#All],[City]])</f>
        <v>Rebekahside</v>
      </c>
      <c r="AF704" t="str" cm="1">
        <f t="array" ref="AF704">_xlfn.XLOOKUP(Orders_C[[#This Row],[Store_ID]],Stores_c[[#All],[Store_ID]],Stores_c[[#All],[Manager_Name]])</f>
        <v>Mark Ray</v>
      </c>
      <c r="AG704" t="str" cm="1">
        <f t="array" ref="AG704">_xlfn.XLOOKUP(Orders_C[[#This Row],[Store_ID]],Stores_c[[#All],[Store_ID]],Stores_c[[#All],[Store_Type]])</f>
        <v>Drive-Thru</v>
      </c>
    </row>
    <row r="705" spans="1:33" x14ac:dyDescent="0.25">
      <c r="A705">
        <v>9428</v>
      </c>
      <c r="B705" s="1">
        <v>45848</v>
      </c>
      <c r="C705" s="2">
        <v>0.80525462962962968</v>
      </c>
      <c r="D705">
        <v>1314</v>
      </c>
      <c r="E705">
        <v>220</v>
      </c>
      <c r="F705">
        <v>512</v>
      </c>
      <c r="G705">
        <v>312</v>
      </c>
      <c r="H705">
        <v>2</v>
      </c>
      <c r="I705">
        <v>160</v>
      </c>
      <c r="J705">
        <v>0</v>
      </c>
      <c r="K705">
        <v>8</v>
      </c>
      <c r="L705">
        <v>328</v>
      </c>
      <c r="M705" t="s">
        <v>20</v>
      </c>
      <c r="N705" t="s">
        <v>22</v>
      </c>
      <c r="O705">
        <v>20</v>
      </c>
      <c r="P705">
        <v>3</v>
      </c>
      <c r="Q705" t="s">
        <v>3451</v>
      </c>
      <c r="R705">
        <v>501</v>
      </c>
      <c r="S705" s="3">
        <v>0</v>
      </c>
      <c r="T705" s="6">
        <v>136</v>
      </c>
      <c r="U705" t="s">
        <v>6341</v>
      </c>
      <c r="V705">
        <v>2025</v>
      </c>
      <c r="W705" t="s">
        <v>6333</v>
      </c>
      <c r="X705" t="str">
        <f>_xlfn.XLOOKUP(Orders_C[[#This Row],[Product_ID]],Products_C[Product_ID],Products_C[Product_Name])</f>
        <v>Veg Burger</v>
      </c>
      <c r="Y705" t="str">
        <f>_xlfn.XLOOKUP(Orders_C[[#This Row],[Product_ID]],Products_C[Product_ID],Products_C[Category])</f>
        <v>Burger</v>
      </c>
      <c r="Z705" t="str">
        <f>_xlfn.XLOOKUP(Orders_C[[#This Row],[Store_ID]],Stores_c[Store_ID],Stores_c[City])</f>
        <v>Williamborough</v>
      </c>
      <c r="AA705" t="str">
        <f>_xlfn.XLOOKUP(Orders_C[[#This Row],[Customer_ID]],Customers_c[Customer_ID],Customers_c[Customer_Name])</f>
        <v>Erin Simpson</v>
      </c>
      <c r="AB705" s="6">
        <f>Orders_C[[#This Row],[Quantity]]*Orders_C[[#This Row],[Unit_Price]]*(1-Orders_C[[#This Row],[Discount %]])+Orders_C[[#This Row],[Tax]]</f>
        <v>328</v>
      </c>
      <c r="AC705" s="9">
        <f>(Orders_C[[#This Row],[Unit_Price]]*Orders_C[[#This Row],[Quantity]])-Orders_C[[#This Row],[Discount]]+Orders_C[[#This Row],[Tax]]</f>
        <v>328</v>
      </c>
      <c r="AD705" t="str">
        <f>IF(COUNTIF(Orders_C[[#All],[Customer_ID]],Orders_C[[#This Row],[Customer_ID]])&gt;1,"Repeat","New")</f>
        <v>Repeat</v>
      </c>
      <c r="AE705" t="str" cm="1">
        <f t="array" ref="AE705">_xlfn.XLOOKUP(Orders_C[[#This Row],[Store_ID]],Stores_c[[#All],[Store_ID]],Stores_c[[#All],[City]])</f>
        <v>Williamborough</v>
      </c>
      <c r="AF705" t="str" cm="1">
        <f t="array" ref="AF705">_xlfn.XLOOKUP(Orders_C[[#This Row],[Store_ID]],Stores_c[[#All],[Store_ID]],Stores_c[[#All],[Manager_Name]])</f>
        <v>Michael Mcbride</v>
      </c>
      <c r="AG705" t="str" cm="1">
        <f t="array" ref="AG705">_xlfn.XLOOKUP(Orders_C[[#This Row],[Store_ID]],Stores_c[[#All],[Store_ID]],Stores_c[[#All],[Store_Type]])</f>
        <v>Mall</v>
      </c>
    </row>
    <row r="706" spans="1:33" x14ac:dyDescent="0.25">
      <c r="A706">
        <v>6367</v>
      </c>
      <c r="B706" s="1">
        <v>45972</v>
      </c>
      <c r="C706" s="2">
        <v>0.67917824074074074</v>
      </c>
      <c r="D706">
        <v>1080</v>
      </c>
      <c r="E706">
        <v>213</v>
      </c>
      <c r="F706">
        <v>435</v>
      </c>
      <c r="G706">
        <v>329</v>
      </c>
      <c r="H706">
        <v>2</v>
      </c>
      <c r="I706">
        <v>166</v>
      </c>
      <c r="J706">
        <v>5</v>
      </c>
      <c r="K706">
        <v>8.3000000000000007</v>
      </c>
      <c r="L706">
        <v>335.3</v>
      </c>
      <c r="M706" t="s">
        <v>18</v>
      </c>
      <c r="N706" t="s">
        <v>21</v>
      </c>
      <c r="O706">
        <v>32</v>
      </c>
      <c r="P706">
        <v>1</v>
      </c>
      <c r="Q706" t="s">
        <v>390</v>
      </c>
      <c r="R706">
        <v>505</v>
      </c>
      <c r="S706" s="3">
        <v>0.05</v>
      </c>
      <c r="T706" s="6">
        <v>136.10000000000002</v>
      </c>
      <c r="U706" t="s">
        <v>6336</v>
      </c>
      <c r="V706">
        <v>2025</v>
      </c>
      <c r="W706" t="s">
        <v>6329</v>
      </c>
      <c r="X706" t="str">
        <f>_xlfn.XLOOKUP(Orders_C[[#This Row],[Product_ID]],Products_C[Product_ID],Products_C[Product_Name])</f>
        <v>Rice Bowl</v>
      </c>
      <c r="Y706" t="str">
        <f>_xlfn.XLOOKUP(Orders_C[[#This Row],[Product_ID]],Products_C[Product_ID],Products_C[Category])</f>
        <v>Dessert</v>
      </c>
      <c r="Z706" t="str">
        <f>_xlfn.XLOOKUP(Orders_C[[#This Row],[Store_ID]],Stores_c[Store_ID],Stores_c[City])</f>
        <v>Lake Kristashire</v>
      </c>
      <c r="AA706" t="str">
        <f>_xlfn.XLOOKUP(Orders_C[[#This Row],[Customer_ID]],Customers_c[Customer_ID],Customers_c[Customer_Name])</f>
        <v>Austin Mendez</v>
      </c>
      <c r="AB706" s="6">
        <f>Orders_C[[#This Row],[Quantity]]*Orders_C[[#This Row],[Unit_Price]]*(1-Orders_C[[#This Row],[Discount %]])+Orders_C[[#This Row],[Tax]]</f>
        <v>323.7</v>
      </c>
      <c r="AC706" s="9">
        <f>(Orders_C[[#This Row],[Unit_Price]]*Orders_C[[#This Row],[Quantity]])-Orders_C[[#This Row],[Discount]]+Orders_C[[#This Row],[Tax]]</f>
        <v>335.3</v>
      </c>
      <c r="AD706" t="str">
        <f>IF(COUNTIF(Orders_C[[#All],[Customer_ID]],Orders_C[[#This Row],[Customer_ID]])&gt;1,"Repeat","New")</f>
        <v>Repeat</v>
      </c>
      <c r="AE706" t="str" cm="1">
        <f t="array" ref="AE706">_xlfn.XLOOKUP(Orders_C[[#This Row],[Store_ID]],Stores_c[[#All],[Store_ID]],Stores_c[[#All],[City]])</f>
        <v>Lake Kristashire</v>
      </c>
      <c r="AF706" t="str" cm="1">
        <f t="array" ref="AF706">_xlfn.XLOOKUP(Orders_C[[#This Row],[Store_ID]],Stores_c[[#All],[Store_ID]],Stores_c[[#All],[Manager_Name]])</f>
        <v>Andrea Daugherty</v>
      </c>
      <c r="AG706" t="str" cm="1">
        <f t="array" ref="AG706">_xlfn.XLOOKUP(Orders_C[[#This Row],[Store_ID]],Stores_c[[#All],[Store_ID]],Stores_c[[#All],[Store_Type]])</f>
        <v>Mall</v>
      </c>
    </row>
    <row r="707" spans="1:33" x14ac:dyDescent="0.25">
      <c r="A707">
        <v>6732</v>
      </c>
      <c r="B707" s="1">
        <v>45823</v>
      </c>
      <c r="C707" s="2">
        <v>0.28222222222222221</v>
      </c>
      <c r="D707">
        <v>1866</v>
      </c>
      <c r="E707">
        <v>203</v>
      </c>
      <c r="F707">
        <v>476</v>
      </c>
      <c r="G707">
        <v>319</v>
      </c>
      <c r="H707">
        <v>2</v>
      </c>
      <c r="I707">
        <v>172</v>
      </c>
      <c r="J707">
        <v>10</v>
      </c>
      <c r="K707">
        <v>8.6</v>
      </c>
      <c r="L707">
        <v>342.6</v>
      </c>
      <c r="M707" t="s">
        <v>18</v>
      </c>
      <c r="N707" t="s">
        <v>23</v>
      </c>
      <c r="O707">
        <v>25</v>
      </c>
      <c r="P707">
        <v>1</v>
      </c>
      <c r="Q707" t="s">
        <v>755</v>
      </c>
      <c r="R707">
        <v>504</v>
      </c>
      <c r="S707" s="3">
        <v>0.1</v>
      </c>
      <c r="T707" s="6">
        <v>136.20000000000002</v>
      </c>
      <c r="U707" t="s">
        <v>6340</v>
      </c>
      <c r="V707">
        <v>2025</v>
      </c>
      <c r="W707" t="s">
        <v>6329</v>
      </c>
      <c r="X707" t="str">
        <f>_xlfn.XLOOKUP(Orders_C[[#This Row],[Product_ID]],Products_C[Product_ID],Products_C[Product_Name])</f>
        <v>Chocolate Lava Cake</v>
      </c>
      <c r="Y707" t="str">
        <f>_xlfn.XLOOKUP(Orders_C[[#This Row],[Product_ID]],Products_C[Product_ID],Products_C[Category])</f>
        <v>Beverage</v>
      </c>
      <c r="Z707" t="str">
        <f>_xlfn.XLOOKUP(Orders_C[[#This Row],[Store_ID]],Stores_c[Store_ID],Stores_c[City])</f>
        <v>Lake Williammouth</v>
      </c>
      <c r="AA707" t="str">
        <f>_xlfn.XLOOKUP(Orders_C[[#This Row],[Customer_ID]],Customers_c[Customer_ID],Customers_c[Customer_Name])</f>
        <v>Kevin French</v>
      </c>
      <c r="AB707" s="6">
        <f>Orders_C[[#This Row],[Quantity]]*Orders_C[[#This Row],[Unit_Price]]*(1-Orders_C[[#This Row],[Discount %]])+Orders_C[[#This Row],[Tax]]</f>
        <v>318.20000000000005</v>
      </c>
      <c r="AC707" s="9">
        <f>(Orders_C[[#This Row],[Unit_Price]]*Orders_C[[#This Row],[Quantity]])-Orders_C[[#This Row],[Discount]]+Orders_C[[#This Row],[Tax]]</f>
        <v>342.6</v>
      </c>
      <c r="AD707" t="str">
        <f>IF(COUNTIF(Orders_C[[#All],[Customer_ID]],Orders_C[[#This Row],[Customer_ID]])&gt;1,"Repeat","New")</f>
        <v>Repeat</v>
      </c>
      <c r="AE707" t="str" cm="1">
        <f t="array" ref="AE707">_xlfn.XLOOKUP(Orders_C[[#This Row],[Store_ID]],Stores_c[[#All],[Store_ID]],Stores_c[[#All],[City]])</f>
        <v>Lake Williammouth</v>
      </c>
      <c r="AF707" t="str" cm="1">
        <f t="array" ref="AF707">_xlfn.XLOOKUP(Orders_C[[#This Row],[Store_ID]],Stores_c[[#All],[Store_ID]],Stores_c[[#All],[Manager_Name]])</f>
        <v>Stephanie Dominguez</v>
      </c>
      <c r="AG707" t="str" cm="1">
        <f t="array" ref="AG707">_xlfn.XLOOKUP(Orders_C[[#This Row],[Store_ID]],Stores_c[[#All],[Store_ID]],Stores_c[[#All],[Store_Type]])</f>
        <v>Drive-Thru</v>
      </c>
    </row>
    <row r="708" spans="1:33" x14ac:dyDescent="0.25">
      <c r="A708">
        <v>8736</v>
      </c>
      <c r="B708" s="1">
        <v>45838</v>
      </c>
      <c r="C708" s="2">
        <v>0.71106481481481476</v>
      </c>
      <c r="D708">
        <v>1806</v>
      </c>
      <c r="E708">
        <v>224</v>
      </c>
      <c r="F708">
        <v>452</v>
      </c>
      <c r="G708">
        <v>327</v>
      </c>
      <c r="H708">
        <v>1</v>
      </c>
      <c r="I708">
        <v>336</v>
      </c>
      <c r="J708">
        <v>15</v>
      </c>
      <c r="K708">
        <v>16.8</v>
      </c>
      <c r="L708">
        <v>337.8</v>
      </c>
      <c r="M708" t="s">
        <v>18</v>
      </c>
      <c r="N708" t="s">
        <v>22</v>
      </c>
      <c r="O708">
        <v>34</v>
      </c>
      <c r="P708">
        <v>3</v>
      </c>
      <c r="Q708" t="s">
        <v>2759</v>
      </c>
      <c r="R708">
        <v>510</v>
      </c>
      <c r="S708" s="3">
        <v>0.15</v>
      </c>
      <c r="T708" s="6">
        <v>136.20000000000002</v>
      </c>
      <c r="U708" t="s">
        <v>6340</v>
      </c>
      <c r="V708">
        <v>2025</v>
      </c>
      <c r="W708" t="s">
        <v>6329</v>
      </c>
      <c r="X708" t="str">
        <f>_xlfn.XLOOKUP(Orders_C[[#This Row],[Product_ID]],Products_C[Product_ID],Products_C[Product_Name])</f>
        <v>Wrap</v>
      </c>
      <c r="Y708" t="str">
        <f>_xlfn.XLOOKUP(Orders_C[[#This Row],[Product_ID]],Products_C[Product_ID],Products_C[Category])</f>
        <v>Chicken</v>
      </c>
      <c r="Z708" t="str">
        <f>_xlfn.XLOOKUP(Orders_C[[#This Row],[Store_ID]],Stores_c[Store_ID],Stores_c[City])</f>
        <v>Valdezton</v>
      </c>
      <c r="AA708" t="str">
        <f>_xlfn.XLOOKUP(Orders_C[[#This Row],[Customer_ID]],Customers_c[Customer_ID],Customers_c[Customer_Name])</f>
        <v>Jennifer Kirby</v>
      </c>
      <c r="AB708" s="6">
        <f>Orders_C[[#This Row],[Quantity]]*Orders_C[[#This Row],[Unit_Price]]*(1-Orders_C[[#This Row],[Discount %]])+Orders_C[[#This Row],[Tax]]</f>
        <v>302.39999999999998</v>
      </c>
      <c r="AC708" s="9">
        <f>(Orders_C[[#This Row],[Unit_Price]]*Orders_C[[#This Row],[Quantity]])-Orders_C[[#This Row],[Discount]]+Orders_C[[#This Row],[Tax]]</f>
        <v>337.8</v>
      </c>
      <c r="AD708" t="str">
        <f>IF(COUNTIF(Orders_C[[#All],[Customer_ID]],Orders_C[[#This Row],[Customer_ID]])&gt;1,"Repeat","New")</f>
        <v>Repeat</v>
      </c>
      <c r="AE708" t="str" cm="1">
        <f t="array" ref="AE708">_xlfn.XLOOKUP(Orders_C[[#This Row],[Store_ID]],Stores_c[[#All],[Store_ID]],Stores_c[[#All],[City]])</f>
        <v>Valdezton</v>
      </c>
      <c r="AF708" t="str" cm="1">
        <f t="array" ref="AF708">_xlfn.XLOOKUP(Orders_C[[#This Row],[Store_ID]],Stores_c[[#All],[Store_ID]],Stores_c[[#All],[Manager_Name]])</f>
        <v>John Rodriguez</v>
      </c>
      <c r="AG708" t="str" cm="1">
        <f t="array" ref="AG708">_xlfn.XLOOKUP(Orders_C[[#This Row],[Store_ID]],Stores_c[[#All],[Store_ID]],Stores_c[[#All],[Store_Type]])</f>
        <v>Street</v>
      </c>
    </row>
    <row r="709" spans="1:33" x14ac:dyDescent="0.25">
      <c r="A709">
        <v>7288</v>
      </c>
      <c r="B709" s="1">
        <v>45833</v>
      </c>
      <c r="C709" s="2">
        <v>0.62391203703703701</v>
      </c>
      <c r="D709">
        <v>1915</v>
      </c>
      <c r="E709">
        <v>219</v>
      </c>
      <c r="F709">
        <v>420</v>
      </c>
      <c r="G709">
        <v>315</v>
      </c>
      <c r="H709">
        <v>1</v>
      </c>
      <c r="I709">
        <v>314</v>
      </c>
      <c r="J709">
        <v>5</v>
      </c>
      <c r="K709">
        <v>15.7</v>
      </c>
      <c r="L709">
        <v>324.7</v>
      </c>
      <c r="M709" t="s">
        <v>19</v>
      </c>
      <c r="N709" t="s">
        <v>21</v>
      </c>
      <c r="O709">
        <v>16</v>
      </c>
      <c r="P709">
        <v>2</v>
      </c>
      <c r="Q709" t="s">
        <v>1311</v>
      </c>
      <c r="R709">
        <v>508</v>
      </c>
      <c r="S709" s="3">
        <v>0.05</v>
      </c>
      <c r="T709" s="6">
        <v>136.29999999999998</v>
      </c>
      <c r="U709" t="s">
        <v>6340</v>
      </c>
      <c r="V709">
        <v>2025</v>
      </c>
      <c r="W709" t="s">
        <v>6333</v>
      </c>
      <c r="X709" t="str">
        <f>_xlfn.XLOOKUP(Orders_C[[#This Row],[Product_ID]],Products_C[Product_ID],Products_C[Product_Name])</f>
        <v>Popcorn Chicken</v>
      </c>
      <c r="Y709" t="str">
        <f>_xlfn.XLOOKUP(Orders_C[[#This Row],[Product_ID]],Products_C[Product_ID],Products_C[Category])</f>
        <v>Beverage</v>
      </c>
      <c r="Z709" t="str">
        <f>_xlfn.XLOOKUP(Orders_C[[#This Row],[Store_ID]],Stores_c[Store_ID],Stores_c[City])</f>
        <v>Lake David</v>
      </c>
      <c r="AA709" t="str">
        <f>_xlfn.XLOOKUP(Orders_C[[#This Row],[Customer_ID]],Customers_c[Customer_ID],Customers_c[Customer_Name])</f>
        <v>Brandon Kelly</v>
      </c>
      <c r="AB709" s="6">
        <f>Orders_C[[#This Row],[Quantity]]*Orders_C[[#This Row],[Unit_Price]]*(1-Orders_C[[#This Row],[Discount %]])+Orders_C[[#This Row],[Tax]]</f>
        <v>314</v>
      </c>
      <c r="AC709" s="9">
        <f>(Orders_C[[#This Row],[Unit_Price]]*Orders_C[[#This Row],[Quantity]])-Orders_C[[#This Row],[Discount]]+Orders_C[[#This Row],[Tax]]</f>
        <v>324.7</v>
      </c>
      <c r="AD709" t="str">
        <f>IF(COUNTIF(Orders_C[[#All],[Customer_ID]],Orders_C[[#This Row],[Customer_ID]])&gt;1,"Repeat","New")</f>
        <v>Repeat</v>
      </c>
      <c r="AE709" t="str" cm="1">
        <f t="array" ref="AE709">_xlfn.XLOOKUP(Orders_C[[#This Row],[Store_ID]],Stores_c[[#All],[Store_ID]],Stores_c[[#All],[City]])</f>
        <v>Lake David</v>
      </c>
      <c r="AF709" t="str" cm="1">
        <f t="array" ref="AF709">_xlfn.XLOOKUP(Orders_C[[#This Row],[Store_ID]],Stores_c[[#All],[Store_ID]],Stores_c[[#All],[Manager_Name]])</f>
        <v>Joshua Hines</v>
      </c>
      <c r="AG709" t="str" cm="1">
        <f t="array" ref="AG709">_xlfn.XLOOKUP(Orders_C[[#This Row],[Store_ID]],Stores_c[[#All],[Store_ID]],Stores_c[[#All],[Store_Type]])</f>
        <v>Street</v>
      </c>
    </row>
    <row r="710" spans="1:33" x14ac:dyDescent="0.25">
      <c r="A710">
        <v>9629</v>
      </c>
      <c r="B710" s="1">
        <v>46049</v>
      </c>
      <c r="C710" s="2">
        <v>0.6781018518518519</v>
      </c>
      <c r="D710">
        <v>1173</v>
      </c>
      <c r="E710">
        <v>217</v>
      </c>
      <c r="F710">
        <v>492</v>
      </c>
      <c r="G710">
        <v>320</v>
      </c>
      <c r="H710">
        <v>2</v>
      </c>
      <c r="I710">
        <v>178</v>
      </c>
      <c r="J710">
        <v>15</v>
      </c>
      <c r="K710">
        <v>8.9</v>
      </c>
      <c r="L710">
        <v>349.9</v>
      </c>
      <c r="M710" t="s">
        <v>20</v>
      </c>
      <c r="N710" t="s">
        <v>21</v>
      </c>
      <c r="O710">
        <v>19</v>
      </c>
      <c r="P710">
        <v>4</v>
      </c>
      <c r="Q710" t="s">
        <v>3652</v>
      </c>
      <c r="R710">
        <v>508</v>
      </c>
      <c r="S710" s="3">
        <v>0.15</v>
      </c>
      <c r="T710" s="6">
        <v>136.29999999999998</v>
      </c>
      <c r="U710" t="s">
        <v>6330</v>
      </c>
      <c r="V710">
        <v>2026</v>
      </c>
      <c r="W710" t="s">
        <v>6333</v>
      </c>
      <c r="X710" t="str">
        <f>_xlfn.XLOOKUP(Orders_C[[#This Row],[Product_ID]],Products_C[Product_ID],Products_C[Product_Name])</f>
        <v>Rice Bowl</v>
      </c>
      <c r="Y710" t="str">
        <f>_xlfn.XLOOKUP(Orders_C[[#This Row],[Product_ID]],Products_C[Product_ID],Products_C[Category])</f>
        <v>Beverage</v>
      </c>
      <c r="Z710" t="str">
        <f>_xlfn.XLOOKUP(Orders_C[[#This Row],[Store_ID]],Stores_c[Store_ID],Stores_c[City])</f>
        <v>West Rebecca</v>
      </c>
      <c r="AA710" t="str">
        <f>_xlfn.XLOOKUP(Orders_C[[#This Row],[Customer_ID]],Customers_c[Customer_ID],Customers_c[Customer_Name])</f>
        <v>Joe Lane</v>
      </c>
      <c r="AB710" s="6">
        <f>Orders_C[[#This Row],[Quantity]]*Orders_C[[#This Row],[Unit_Price]]*(1-Orders_C[[#This Row],[Discount %]])+Orders_C[[#This Row],[Tax]]</f>
        <v>311.49999999999994</v>
      </c>
      <c r="AC710" s="9">
        <f>(Orders_C[[#This Row],[Unit_Price]]*Orders_C[[#This Row],[Quantity]])-Orders_C[[#This Row],[Discount]]+Orders_C[[#This Row],[Tax]]</f>
        <v>349.9</v>
      </c>
      <c r="AD710" t="str">
        <f>IF(COUNTIF(Orders_C[[#All],[Customer_ID]],Orders_C[[#This Row],[Customer_ID]])&gt;1,"Repeat","New")</f>
        <v>Repeat</v>
      </c>
      <c r="AE710" t="str" cm="1">
        <f t="array" ref="AE710">_xlfn.XLOOKUP(Orders_C[[#This Row],[Store_ID]],Stores_c[[#All],[Store_ID]],Stores_c[[#All],[City]])</f>
        <v>West Rebecca</v>
      </c>
      <c r="AF710" t="str" cm="1">
        <f t="array" ref="AF710">_xlfn.XLOOKUP(Orders_C[[#This Row],[Store_ID]],Stores_c[[#All],[Store_ID]],Stores_c[[#All],[Manager_Name]])</f>
        <v>Albert Smith</v>
      </c>
      <c r="AG710" t="str" cm="1">
        <f t="array" ref="AG710">_xlfn.XLOOKUP(Orders_C[[#This Row],[Store_ID]],Stores_c[[#All],[Store_ID]],Stores_c[[#All],[Store_Type]])</f>
        <v>Mall</v>
      </c>
    </row>
    <row r="711" spans="1:33" x14ac:dyDescent="0.25">
      <c r="A711">
        <v>8097</v>
      </c>
      <c r="B711" s="1">
        <v>45910</v>
      </c>
      <c r="C711" s="2">
        <v>0.71530092592592598</v>
      </c>
      <c r="D711">
        <v>1880</v>
      </c>
      <c r="E711">
        <v>214</v>
      </c>
      <c r="F711">
        <v>544</v>
      </c>
      <c r="G711">
        <v>305</v>
      </c>
      <c r="H711">
        <v>1</v>
      </c>
      <c r="I711">
        <v>303</v>
      </c>
      <c r="J711">
        <v>0</v>
      </c>
      <c r="K711">
        <v>15.15</v>
      </c>
      <c r="L711">
        <v>318.14999999999998</v>
      </c>
      <c r="M711" t="s">
        <v>20</v>
      </c>
      <c r="N711" t="s">
        <v>23</v>
      </c>
      <c r="O711">
        <v>38</v>
      </c>
      <c r="P711">
        <v>1</v>
      </c>
      <c r="Q711" t="s">
        <v>2120</v>
      </c>
      <c r="R711">
        <v>507</v>
      </c>
      <c r="S711" s="3">
        <v>0</v>
      </c>
      <c r="T711" s="6">
        <v>136.35</v>
      </c>
      <c r="U711" t="s">
        <v>6335</v>
      </c>
      <c r="V711">
        <v>2025</v>
      </c>
      <c r="W711" t="s">
        <v>6329</v>
      </c>
      <c r="X711" t="str">
        <f>_xlfn.XLOOKUP(Orders_C[[#This Row],[Product_ID]],Products_C[Product_ID],Products_C[Product_Name])</f>
        <v>Krushers</v>
      </c>
      <c r="Y711" t="str">
        <f>_xlfn.XLOOKUP(Orders_C[[#This Row],[Product_ID]],Products_C[Product_ID],Products_C[Category])</f>
        <v>Dessert</v>
      </c>
      <c r="Z711" t="str">
        <f>_xlfn.XLOOKUP(Orders_C[[#This Row],[Store_ID]],Stores_c[Store_ID],Stores_c[City])</f>
        <v>New Robert</v>
      </c>
      <c r="AA711" t="str">
        <f>_xlfn.XLOOKUP(Orders_C[[#This Row],[Customer_ID]],Customers_c[Customer_ID],Customers_c[Customer_Name])</f>
        <v>Teresa Nguyen</v>
      </c>
      <c r="AB711" s="6">
        <f>Orders_C[[#This Row],[Quantity]]*Orders_C[[#This Row],[Unit_Price]]*(1-Orders_C[[#This Row],[Discount %]])+Orders_C[[#This Row],[Tax]]</f>
        <v>318.14999999999998</v>
      </c>
      <c r="AC711" s="9">
        <f>(Orders_C[[#This Row],[Unit_Price]]*Orders_C[[#This Row],[Quantity]])-Orders_C[[#This Row],[Discount]]+Orders_C[[#This Row],[Tax]]</f>
        <v>318.14999999999998</v>
      </c>
      <c r="AD711" t="str">
        <f>IF(COUNTIF(Orders_C[[#All],[Customer_ID]],Orders_C[[#This Row],[Customer_ID]])&gt;1,"Repeat","New")</f>
        <v>Repeat</v>
      </c>
      <c r="AE711" t="str" cm="1">
        <f t="array" ref="AE711">_xlfn.XLOOKUP(Orders_C[[#This Row],[Store_ID]],Stores_c[[#All],[Store_ID]],Stores_c[[#All],[City]])</f>
        <v>New Robert</v>
      </c>
      <c r="AF711" t="str" cm="1">
        <f t="array" ref="AF711">_xlfn.XLOOKUP(Orders_C[[#This Row],[Store_ID]],Stores_c[[#All],[Store_ID]],Stores_c[[#All],[Manager_Name]])</f>
        <v>Krista Webb</v>
      </c>
      <c r="AG711" t="str" cm="1">
        <f t="array" ref="AG711">_xlfn.XLOOKUP(Orders_C[[#This Row],[Store_ID]],Stores_c[[#All],[Store_ID]],Stores_c[[#All],[Store_Type]])</f>
        <v>Drive-Thru</v>
      </c>
    </row>
    <row r="712" spans="1:33" x14ac:dyDescent="0.25">
      <c r="A712">
        <v>9965</v>
      </c>
      <c r="B712" s="1">
        <v>46033</v>
      </c>
      <c r="C712" s="2">
        <v>0.71246527777777779</v>
      </c>
      <c r="D712">
        <v>1439</v>
      </c>
      <c r="E712">
        <v>204</v>
      </c>
      <c r="F712">
        <v>448</v>
      </c>
      <c r="G712">
        <v>327</v>
      </c>
      <c r="H712">
        <v>1</v>
      </c>
      <c r="I712">
        <v>303</v>
      </c>
      <c r="J712">
        <v>0</v>
      </c>
      <c r="K712">
        <v>15.15</v>
      </c>
      <c r="L712">
        <v>318.14999999999998</v>
      </c>
      <c r="M712" t="s">
        <v>18</v>
      </c>
      <c r="N712" t="s">
        <v>22</v>
      </c>
      <c r="O712">
        <v>45</v>
      </c>
      <c r="P712">
        <v>2</v>
      </c>
      <c r="Q712" t="s">
        <v>3988</v>
      </c>
      <c r="R712">
        <v>509</v>
      </c>
      <c r="S712" s="3">
        <v>0</v>
      </c>
      <c r="T712" s="6">
        <v>136.35</v>
      </c>
      <c r="U712" t="s">
        <v>6330</v>
      </c>
      <c r="V712">
        <v>2026</v>
      </c>
      <c r="W712" t="s">
        <v>6331</v>
      </c>
      <c r="X712" t="str">
        <f>_xlfn.XLOOKUP(Orders_C[[#This Row],[Product_ID]],Products_C[Product_ID],Products_C[Product_Name])</f>
        <v>Wrap</v>
      </c>
      <c r="Y712" t="str">
        <f>_xlfn.XLOOKUP(Orders_C[[#This Row],[Product_ID]],Products_C[Product_ID],Products_C[Category])</f>
        <v>Chicken</v>
      </c>
      <c r="Z712" t="str">
        <f>_xlfn.XLOOKUP(Orders_C[[#This Row],[Store_ID]],Stores_c[Store_ID],Stores_c[City])</f>
        <v>New Robertfurt</v>
      </c>
      <c r="AA712" t="str">
        <f>_xlfn.XLOOKUP(Orders_C[[#This Row],[Customer_ID]],Customers_c[Customer_ID],Customers_c[Customer_Name])</f>
        <v>Nicole Garrison</v>
      </c>
      <c r="AB712" s="6">
        <f>Orders_C[[#This Row],[Quantity]]*Orders_C[[#This Row],[Unit_Price]]*(1-Orders_C[[#This Row],[Discount %]])+Orders_C[[#This Row],[Tax]]</f>
        <v>318.14999999999998</v>
      </c>
      <c r="AC712" s="9">
        <f>(Orders_C[[#This Row],[Unit_Price]]*Orders_C[[#This Row],[Quantity]])-Orders_C[[#This Row],[Discount]]+Orders_C[[#This Row],[Tax]]</f>
        <v>318.14999999999998</v>
      </c>
      <c r="AD712" t="str">
        <f>IF(COUNTIF(Orders_C[[#All],[Customer_ID]],Orders_C[[#This Row],[Customer_ID]])&gt;1,"Repeat","New")</f>
        <v>Repeat</v>
      </c>
      <c r="AE712" t="str" cm="1">
        <f t="array" ref="AE712">_xlfn.XLOOKUP(Orders_C[[#This Row],[Store_ID]],Stores_c[[#All],[Store_ID]],Stores_c[[#All],[City]])</f>
        <v>New Robertfurt</v>
      </c>
      <c r="AF712" t="str" cm="1">
        <f t="array" ref="AF712">_xlfn.XLOOKUP(Orders_C[[#This Row],[Store_ID]],Stores_c[[#All],[Store_ID]],Stores_c[[#All],[Manager_Name]])</f>
        <v>Tiffany Gomez</v>
      </c>
      <c r="AG712" t="str" cm="1">
        <f t="array" ref="AG712">_xlfn.XLOOKUP(Orders_C[[#This Row],[Store_ID]],Stores_c[[#All],[Store_ID]],Stores_c[[#All],[Store_Type]])</f>
        <v>Street</v>
      </c>
    </row>
    <row r="713" spans="1:33" x14ac:dyDescent="0.25">
      <c r="A713">
        <v>9394</v>
      </c>
      <c r="B713" s="1">
        <v>45941</v>
      </c>
      <c r="C713" s="2">
        <v>0.66408564814814819</v>
      </c>
      <c r="D713">
        <v>1562</v>
      </c>
      <c r="E713">
        <v>216</v>
      </c>
      <c r="F713">
        <v>418</v>
      </c>
      <c r="G713">
        <v>318</v>
      </c>
      <c r="H713">
        <v>1</v>
      </c>
      <c r="I713">
        <v>337</v>
      </c>
      <c r="J713">
        <v>15</v>
      </c>
      <c r="K713">
        <v>16.850000000000001</v>
      </c>
      <c r="L713">
        <v>338.85</v>
      </c>
      <c r="M713" t="s">
        <v>20</v>
      </c>
      <c r="N713" t="s">
        <v>22</v>
      </c>
      <c r="O713">
        <v>13</v>
      </c>
      <c r="P713">
        <v>5</v>
      </c>
      <c r="Q713" t="s">
        <v>3417</v>
      </c>
      <c r="R713">
        <v>505</v>
      </c>
      <c r="S713" s="3">
        <v>0.15</v>
      </c>
      <c r="T713" s="6">
        <v>136.65000000000003</v>
      </c>
      <c r="U713" t="s">
        <v>6332</v>
      </c>
      <c r="V713">
        <v>2025</v>
      </c>
      <c r="W713" t="s">
        <v>6333</v>
      </c>
      <c r="X713" t="str">
        <f>_xlfn.XLOOKUP(Orders_C[[#This Row],[Product_ID]],Products_C[Product_ID],Products_C[Product_Name])</f>
        <v>Pepsi</v>
      </c>
      <c r="Y713" t="str">
        <f>_xlfn.XLOOKUP(Orders_C[[#This Row],[Product_ID]],Products_C[Product_ID],Products_C[Category])</f>
        <v>Burger</v>
      </c>
      <c r="Z713" t="str">
        <f>_xlfn.XLOOKUP(Orders_C[[#This Row],[Store_ID]],Stores_c[Store_ID],Stores_c[City])</f>
        <v>Garciaview</v>
      </c>
      <c r="AA713" t="str">
        <f>_xlfn.XLOOKUP(Orders_C[[#This Row],[Customer_ID]],Customers_c[Customer_ID],Customers_c[Customer_Name])</f>
        <v>Amber Scott</v>
      </c>
      <c r="AB713" s="6">
        <f>Orders_C[[#This Row],[Quantity]]*Orders_C[[#This Row],[Unit_Price]]*(1-Orders_C[[#This Row],[Discount %]])+Orders_C[[#This Row],[Tax]]</f>
        <v>303.3</v>
      </c>
      <c r="AC713" s="9">
        <f>(Orders_C[[#This Row],[Unit_Price]]*Orders_C[[#This Row],[Quantity]])-Orders_C[[#This Row],[Discount]]+Orders_C[[#This Row],[Tax]]</f>
        <v>338.85</v>
      </c>
      <c r="AD713" t="str">
        <f>IF(COUNTIF(Orders_C[[#All],[Customer_ID]],Orders_C[[#This Row],[Customer_ID]])&gt;1,"Repeat","New")</f>
        <v>Repeat</v>
      </c>
      <c r="AE713" t="str" cm="1">
        <f t="array" ref="AE713">_xlfn.XLOOKUP(Orders_C[[#This Row],[Store_ID]],Stores_c[[#All],[Store_ID]],Stores_c[[#All],[City]])</f>
        <v>Garciaview</v>
      </c>
      <c r="AF713" t="str" cm="1">
        <f t="array" ref="AF713">_xlfn.XLOOKUP(Orders_C[[#This Row],[Store_ID]],Stores_c[[#All],[Store_ID]],Stores_c[[#All],[Manager_Name]])</f>
        <v>Karina Washington</v>
      </c>
      <c r="AG713" t="str" cm="1">
        <f t="array" ref="AG713">_xlfn.XLOOKUP(Orders_C[[#This Row],[Store_ID]],Stores_c[[#All],[Store_ID]],Stores_c[[#All],[Store_Type]])</f>
        <v>Drive-Thru</v>
      </c>
    </row>
    <row r="714" spans="1:33" x14ac:dyDescent="0.25">
      <c r="A714">
        <v>6172</v>
      </c>
      <c r="B714" s="1">
        <v>45848</v>
      </c>
      <c r="C714" s="2">
        <v>0.90362268518518518</v>
      </c>
      <c r="D714">
        <v>1352</v>
      </c>
      <c r="E714">
        <v>212</v>
      </c>
      <c r="F714">
        <v>534</v>
      </c>
      <c r="G714">
        <v>320</v>
      </c>
      <c r="H714">
        <v>1</v>
      </c>
      <c r="I714">
        <v>326</v>
      </c>
      <c r="J714">
        <v>10</v>
      </c>
      <c r="K714">
        <v>16.3</v>
      </c>
      <c r="L714">
        <v>332.3</v>
      </c>
      <c r="M714" t="s">
        <v>20</v>
      </c>
      <c r="N714" t="s">
        <v>22</v>
      </c>
      <c r="O714">
        <v>37</v>
      </c>
      <c r="P714">
        <v>1</v>
      </c>
      <c r="Q714" t="s">
        <v>195</v>
      </c>
      <c r="R714">
        <v>502</v>
      </c>
      <c r="S714" s="3">
        <v>0.1</v>
      </c>
      <c r="T714" s="6">
        <v>136.70000000000002</v>
      </c>
      <c r="U714" t="s">
        <v>6341</v>
      </c>
      <c r="V714">
        <v>2025</v>
      </c>
      <c r="W714" t="s">
        <v>6329</v>
      </c>
      <c r="X714" t="str">
        <f>_xlfn.XLOOKUP(Orders_C[[#This Row],[Product_ID]],Products_C[Product_ID],Products_C[Product_Name])</f>
        <v>Rice Bowl</v>
      </c>
      <c r="Y714" t="str">
        <f>_xlfn.XLOOKUP(Orders_C[[#This Row],[Product_ID]],Products_C[Product_ID],Products_C[Category])</f>
        <v>Beverage</v>
      </c>
      <c r="Z714" t="str">
        <f>_xlfn.XLOOKUP(Orders_C[[#This Row],[Store_ID]],Stores_c[Store_ID],Stores_c[City])</f>
        <v>Andrewview</v>
      </c>
      <c r="AA714" t="str">
        <f>_xlfn.XLOOKUP(Orders_C[[#This Row],[Customer_ID]],Customers_c[Customer_ID],Customers_c[Customer_Name])</f>
        <v>Kurt Morales</v>
      </c>
      <c r="AB714" s="6">
        <f>Orders_C[[#This Row],[Quantity]]*Orders_C[[#This Row],[Unit_Price]]*(1-Orders_C[[#This Row],[Discount %]])+Orders_C[[#This Row],[Tax]]</f>
        <v>309.70000000000005</v>
      </c>
      <c r="AC714" s="9">
        <f>(Orders_C[[#This Row],[Unit_Price]]*Orders_C[[#This Row],[Quantity]])-Orders_C[[#This Row],[Discount]]+Orders_C[[#This Row],[Tax]]</f>
        <v>332.3</v>
      </c>
      <c r="AD714" t="str">
        <f>IF(COUNTIF(Orders_C[[#All],[Customer_ID]],Orders_C[[#This Row],[Customer_ID]])&gt;1,"Repeat","New")</f>
        <v>Repeat</v>
      </c>
      <c r="AE714" t="str" cm="1">
        <f t="array" ref="AE714">_xlfn.XLOOKUP(Orders_C[[#This Row],[Store_ID]],Stores_c[[#All],[Store_ID]],Stores_c[[#All],[City]])</f>
        <v>Andrewview</v>
      </c>
      <c r="AF714" t="str" cm="1">
        <f t="array" ref="AF714">_xlfn.XLOOKUP(Orders_C[[#This Row],[Store_ID]],Stores_c[[#All],[Store_ID]],Stores_c[[#All],[Manager_Name]])</f>
        <v>Alice Sutton</v>
      </c>
      <c r="AG714" t="str" cm="1">
        <f t="array" ref="AG714">_xlfn.XLOOKUP(Orders_C[[#This Row],[Store_ID]],Stores_c[[#All],[Store_ID]],Stores_c[[#All],[Store_Type]])</f>
        <v>Mall</v>
      </c>
    </row>
    <row r="715" spans="1:33" x14ac:dyDescent="0.25">
      <c r="A715">
        <v>6720</v>
      </c>
      <c r="B715" s="1">
        <v>45793</v>
      </c>
      <c r="C715" s="2">
        <v>0.39560185185185187</v>
      </c>
      <c r="D715">
        <v>1368</v>
      </c>
      <c r="E715">
        <v>211</v>
      </c>
      <c r="F715">
        <v>434</v>
      </c>
      <c r="G715">
        <v>313</v>
      </c>
      <c r="H715">
        <v>1</v>
      </c>
      <c r="I715">
        <v>326</v>
      </c>
      <c r="J715">
        <v>10</v>
      </c>
      <c r="K715">
        <v>16.3</v>
      </c>
      <c r="L715">
        <v>332.3</v>
      </c>
      <c r="M715" t="s">
        <v>19</v>
      </c>
      <c r="N715" t="s">
        <v>21</v>
      </c>
      <c r="O715">
        <v>58</v>
      </c>
      <c r="P715">
        <v>3</v>
      </c>
      <c r="Q715" t="s">
        <v>743</v>
      </c>
      <c r="R715">
        <v>502</v>
      </c>
      <c r="S715" s="3">
        <v>0.1</v>
      </c>
      <c r="T715" s="6">
        <v>136.70000000000002</v>
      </c>
      <c r="U715" t="s">
        <v>6339</v>
      </c>
      <c r="V715">
        <v>2025</v>
      </c>
      <c r="W715" t="s">
        <v>6331</v>
      </c>
      <c r="X715" t="str">
        <f>_xlfn.XLOOKUP(Orders_C[[#This Row],[Product_ID]],Products_C[Product_ID],Products_C[Product_Name])</f>
        <v>Rice Bowl</v>
      </c>
      <c r="Y715" t="str">
        <f>_xlfn.XLOOKUP(Orders_C[[#This Row],[Product_ID]],Products_C[Product_ID],Products_C[Category])</f>
        <v>Beverage</v>
      </c>
      <c r="Z715" t="str">
        <f>_xlfn.XLOOKUP(Orders_C[[#This Row],[Store_ID]],Stores_c[Store_ID],Stores_c[City])</f>
        <v>North Robertstad</v>
      </c>
      <c r="AA715" t="str">
        <f>_xlfn.XLOOKUP(Orders_C[[#This Row],[Customer_ID]],Customers_c[Customer_ID],Customers_c[Customer_Name])</f>
        <v>Diana Collins</v>
      </c>
      <c r="AB715" s="6">
        <f>Orders_C[[#This Row],[Quantity]]*Orders_C[[#This Row],[Unit_Price]]*(1-Orders_C[[#This Row],[Discount %]])+Orders_C[[#This Row],[Tax]]</f>
        <v>309.70000000000005</v>
      </c>
      <c r="AC715" s="9">
        <f>(Orders_C[[#This Row],[Unit_Price]]*Orders_C[[#This Row],[Quantity]])-Orders_C[[#This Row],[Discount]]+Orders_C[[#This Row],[Tax]]</f>
        <v>332.3</v>
      </c>
      <c r="AD715" t="str">
        <f>IF(COUNTIF(Orders_C[[#All],[Customer_ID]],Orders_C[[#This Row],[Customer_ID]])&gt;1,"Repeat","New")</f>
        <v>Repeat</v>
      </c>
      <c r="AE715" t="str" cm="1">
        <f t="array" ref="AE715">_xlfn.XLOOKUP(Orders_C[[#This Row],[Store_ID]],Stores_c[[#All],[Store_ID]],Stores_c[[#All],[City]])</f>
        <v>North Robertstad</v>
      </c>
      <c r="AF715" t="str" cm="1">
        <f t="array" ref="AF715">_xlfn.XLOOKUP(Orders_C[[#This Row],[Store_ID]],Stores_c[[#All],[Store_ID]],Stores_c[[#All],[Manager_Name]])</f>
        <v>Mary Lewis</v>
      </c>
      <c r="AG715" t="str" cm="1">
        <f t="array" ref="AG715">_xlfn.XLOOKUP(Orders_C[[#This Row],[Store_ID]],Stores_c[[#All],[Store_ID]],Stores_c[[#All],[Store_Type]])</f>
        <v>Street</v>
      </c>
    </row>
    <row r="716" spans="1:33" x14ac:dyDescent="0.25">
      <c r="A716">
        <v>10299</v>
      </c>
      <c r="B716" s="1">
        <v>45943</v>
      </c>
      <c r="C716" s="2">
        <v>8.2951388888888894E-2</v>
      </c>
      <c r="D716">
        <v>1638</v>
      </c>
      <c r="E716">
        <v>206</v>
      </c>
      <c r="F716">
        <v>515</v>
      </c>
      <c r="G716">
        <v>325</v>
      </c>
      <c r="H716">
        <v>1</v>
      </c>
      <c r="I716">
        <v>326</v>
      </c>
      <c r="J716">
        <v>10</v>
      </c>
      <c r="K716">
        <v>16.3</v>
      </c>
      <c r="L716">
        <v>332.3</v>
      </c>
      <c r="M716" t="s">
        <v>19</v>
      </c>
      <c r="N716" t="s">
        <v>21</v>
      </c>
      <c r="O716">
        <v>32</v>
      </c>
      <c r="P716">
        <v>4</v>
      </c>
      <c r="Q716" t="s">
        <v>4322</v>
      </c>
      <c r="R716">
        <v>502</v>
      </c>
      <c r="S716" s="3">
        <v>0.1</v>
      </c>
      <c r="T716" s="6">
        <v>136.70000000000002</v>
      </c>
      <c r="U716" t="s">
        <v>6332</v>
      </c>
      <c r="V716">
        <v>2025</v>
      </c>
      <c r="W716" t="s">
        <v>6329</v>
      </c>
      <c r="X716" t="str">
        <f>_xlfn.XLOOKUP(Orders_C[[#This Row],[Product_ID]],Products_C[Product_ID],Products_C[Product_Name])</f>
        <v>Veg Burger</v>
      </c>
      <c r="Y716" t="str">
        <f>_xlfn.XLOOKUP(Orders_C[[#This Row],[Product_ID]],Products_C[Product_ID],Products_C[Category])</f>
        <v>Chicken</v>
      </c>
      <c r="Z716" t="str">
        <f>_xlfn.XLOOKUP(Orders_C[[#This Row],[Store_ID]],Stores_c[Store_ID],Stores_c[City])</f>
        <v>West Matthew</v>
      </c>
      <c r="AA716" t="str">
        <f>_xlfn.XLOOKUP(Orders_C[[#This Row],[Customer_ID]],Customers_c[Customer_ID],Customers_c[Customer_Name])</f>
        <v>Kendra Perkins</v>
      </c>
      <c r="AB716" s="6">
        <f>Orders_C[[#This Row],[Quantity]]*Orders_C[[#This Row],[Unit_Price]]*(1-Orders_C[[#This Row],[Discount %]])+Orders_C[[#This Row],[Tax]]</f>
        <v>309.70000000000005</v>
      </c>
      <c r="AC716" s="9">
        <f>(Orders_C[[#This Row],[Unit_Price]]*Orders_C[[#This Row],[Quantity]])-Orders_C[[#This Row],[Discount]]+Orders_C[[#This Row],[Tax]]</f>
        <v>332.3</v>
      </c>
      <c r="AD716" t="str">
        <f>IF(COUNTIF(Orders_C[[#All],[Customer_ID]],Orders_C[[#This Row],[Customer_ID]])&gt;1,"Repeat","New")</f>
        <v>Repeat</v>
      </c>
      <c r="AE716" t="str" cm="1">
        <f t="array" ref="AE716">_xlfn.XLOOKUP(Orders_C[[#This Row],[Store_ID]],Stores_c[[#All],[Store_ID]],Stores_c[[#All],[City]])</f>
        <v>West Matthew</v>
      </c>
      <c r="AF716" t="str" cm="1">
        <f t="array" ref="AF716">_xlfn.XLOOKUP(Orders_C[[#This Row],[Store_ID]],Stores_c[[#All],[Store_ID]],Stores_c[[#All],[Manager_Name]])</f>
        <v>Miguel Kidd</v>
      </c>
      <c r="AG716" t="str" cm="1">
        <f t="array" ref="AG716">_xlfn.XLOOKUP(Orders_C[[#This Row],[Store_ID]],Stores_c[[#All],[Store_ID]],Stores_c[[#All],[Store_Type]])</f>
        <v>Drive-Thru</v>
      </c>
    </row>
    <row r="717" spans="1:33" x14ac:dyDescent="0.25">
      <c r="A717">
        <v>10385</v>
      </c>
      <c r="B717" s="1">
        <v>46062</v>
      </c>
      <c r="C717" s="2">
        <v>0.46447916666666667</v>
      </c>
      <c r="D717">
        <v>1245</v>
      </c>
      <c r="E717">
        <v>218</v>
      </c>
      <c r="F717">
        <v>440</v>
      </c>
      <c r="G717">
        <v>338</v>
      </c>
      <c r="H717">
        <v>1</v>
      </c>
      <c r="I717">
        <v>315</v>
      </c>
      <c r="J717">
        <v>5</v>
      </c>
      <c r="K717">
        <v>15.75</v>
      </c>
      <c r="L717">
        <v>325.75</v>
      </c>
      <c r="M717" t="s">
        <v>18</v>
      </c>
      <c r="N717" t="s">
        <v>23</v>
      </c>
      <c r="O717">
        <v>29</v>
      </c>
      <c r="P717">
        <v>3</v>
      </c>
      <c r="Q717" t="s">
        <v>4408</v>
      </c>
      <c r="R717">
        <v>508</v>
      </c>
      <c r="S717" s="3">
        <v>0.05</v>
      </c>
      <c r="T717" s="6">
        <v>136.75</v>
      </c>
      <c r="U717" t="s">
        <v>6338</v>
      </c>
      <c r="V717">
        <v>2026</v>
      </c>
      <c r="W717" t="s">
        <v>6329</v>
      </c>
      <c r="X717" t="str">
        <f>_xlfn.XLOOKUP(Orders_C[[#This Row],[Product_ID]],Products_C[Product_ID],Products_C[Product_Name])</f>
        <v>Chicken Wings</v>
      </c>
      <c r="Y717" t="str">
        <f>_xlfn.XLOOKUP(Orders_C[[#This Row],[Product_ID]],Products_C[Product_ID],Products_C[Category])</f>
        <v>Burger</v>
      </c>
      <c r="Z717" t="str">
        <f>_xlfn.XLOOKUP(Orders_C[[#This Row],[Store_ID]],Stores_c[Store_ID],Stores_c[City])</f>
        <v>East Johnport</v>
      </c>
      <c r="AA717" t="str">
        <f>_xlfn.XLOOKUP(Orders_C[[#This Row],[Customer_ID]],Customers_c[Customer_ID],Customers_c[Customer_Name])</f>
        <v>William Johnson</v>
      </c>
      <c r="AB717" s="6">
        <f>Orders_C[[#This Row],[Quantity]]*Orders_C[[#This Row],[Unit_Price]]*(1-Orders_C[[#This Row],[Discount %]])+Orders_C[[#This Row],[Tax]]</f>
        <v>315</v>
      </c>
      <c r="AC717" s="9">
        <f>(Orders_C[[#This Row],[Unit_Price]]*Orders_C[[#This Row],[Quantity]])-Orders_C[[#This Row],[Discount]]+Orders_C[[#This Row],[Tax]]</f>
        <v>325.75</v>
      </c>
      <c r="AD717" t="str">
        <f>IF(COUNTIF(Orders_C[[#All],[Customer_ID]],Orders_C[[#This Row],[Customer_ID]])&gt;1,"Repeat","New")</f>
        <v>Repeat</v>
      </c>
      <c r="AE717" t="str" cm="1">
        <f t="array" ref="AE717">_xlfn.XLOOKUP(Orders_C[[#This Row],[Store_ID]],Stores_c[[#All],[Store_ID]],Stores_c[[#All],[City]])</f>
        <v>East Johnport</v>
      </c>
      <c r="AF717" t="str" cm="1">
        <f t="array" ref="AF717">_xlfn.XLOOKUP(Orders_C[[#This Row],[Store_ID]],Stores_c[[#All],[Store_ID]],Stores_c[[#All],[Manager_Name]])</f>
        <v>Mr. Matthew Murillo III</v>
      </c>
      <c r="AG717" t="str" cm="1">
        <f t="array" ref="AG717">_xlfn.XLOOKUP(Orders_C[[#This Row],[Store_ID]],Stores_c[[#All],[Store_ID]],Stores_c[[#All],[Store_Type]])</f>
        <v>Street</v>
      </c>
    </row>
    <row r="718" spans="1:33" x14ac:dyDescent="0.25">
      <c r="A718">
        <v>10514</v>
      </c>
      <c r="B718" s="1">
        <v>45713</v>
      </c>
      <c r="C718" s="2">
        <v>0.82311342592592596</v>
      </c>
      <c r="D718">
        <v>1062</v>
      </c>
      <c r="E718">
        <v>225</v>
      </c>
      <c r="F718">
        <v>425</v>
      </c>
      <c r="G718">
        <v>315</v>
      </c>
      <c r="H718">
        <v>1</v>
      </c>
      <c r="I718">
        <v>315</v>
      </c>
      <c r="J718">
        <v>5</v>
      </c>
      <c r="K718">
        <v>15.75</v>
      </c>
      <c r="L718">
        <v>325.75</v>
      </c>
      <c r="M718" t="s">
        <v>19</v>
      </c>
      <c r="N718" t="s">
        <v>21</v>
      </c>
      <c r="O718">
        <v>51</v>
      </c>
      <c r="P718">
        <v>4</v>
      </c>
      <c r="Q718" t="s">
        <v>4537</v>
      </c>
      <c r="R718">
        <v>504</v>
      </c>
      <c r="S718" s="3">
        <v>0.05</v>
      </c>
      <c r="T718" s="6">
        <v>136.75</v>
      </c>
      <c r="U718" t="s">
        <v>6338</v>
      </c>
      <c r="V718">
        <v>2025</v>
      </c>
      <c r="W718" t="s">
        <v>6331</v>
      </c>
      <c r="X718" t="str">
        <f>_xlfn.XLOOKUP(Orders_C[[#This Row],[Product_ID]],Products_C[Product_ID],Products_C[Product_Name])</f>
        <v>Popcorn Chicken</v>
      </c>
      <c r="Y718" t="str">
        <f>_xlfn.XLOOKUP(Orders_C[[#This Row],[Product_ID]],Products_C[Product_ID],Products_C[Category])</f>
        <v>Beverage</v>
      </c>
      <c r="Z718" t="str">
        <f>_xlfn.XLOOKUP(Orders_C[[#This Row],[Store_ID]],Stores_c[Store_ID],Stores_c[City])</f>
        <v>South Peter</v>
      </c>
      <c r="AA718" t="str">
        <f>_xlfn.XLOOKUP(Orders_C[[#This Row],[Customer_ID]],Customers_c[Customer_ID],Customers_c[Customer_Name])</f>
        <v>Malik Reed</v>
      </c>
      <c r="AB718" s="6">
        <f>Orders_C[[#This Row],[Quantity]]*Orders_C[[#This Row],[Unit_Price]]*(1-Orders_C[[#This Row],[Discount %]])+Orders_C[[#This Row],[Tax]]</f>
        <v>315</v>
      </c>
      <c r="AC718" s="9">
        <f>(Orders_C[[#This Row],[Unit_Price]]*Orders_C[[#This Row],[Quantity]])-Orders_C[[#This Row],[Discount]]+Orders_C[[#This Row],[Tax]]</f>
        <v>325.75</v>
      </c>
      <c r="AD718" t="str">
        <f>IF(COUNTIF(Orders_C[[#All],[Customer_ID]],Orders_C[[#This Row],[Customer_ID]])&gt;1,"Repeat","New")</f>
        <v>Repeat</v>
      </c>
      <c r="AE718" t="str" cm="1">
        <f t="array" ref="AE718">_xlfn.XLOOKUP(Orders_C[[#This Row],[Store_ID]],Stores_c[[#All],[Store_ID]],Stores_c[[#All],[City]])</f>
        <v>South Peter</v>
      </c>
      <c r="AF718" t="str" cm="1">
        <f t="array" ref="AF718">_xlfn.XLOOKUP(Orders_C[[#This Row],[Store_ID]],Stores_c[[#All],[Store_ID]],Stores_c[[#All],[Manager_Name]])</f>
        <v>Gregory Lambert</v>
      </c>
      <c r="AG718" t="str" cm="1">
        <f t="array" ref="AG718">_xlfn.XLOOKUP(Orders_C[[#This Row],[Store_ID]],Stores_c[[#All],[Store_ID]],Stores_c[[#All],[Store_Type]])</f>
        <v>Street</v>
      </c>
    </row>
    <row r="719" spans="1:33" x14ac:dyDescent="0.25">
      <c r="A719">
        <v>10041</v>
      </c>
      <c r="B719" s="1">
        <v>46021</v>
      </c>
      <c r="C719" s="2">
        <v>0.80152777777777773</v>
      </c>
      <c r="D719">
        <v>1731</v>
      </c>
      <c r="E719">
        <v>206</v>
      </c>
      <c r="F719">
        <v>545</v>
      </c>
      <c r="G719">
        <v>330</v>
      </c>
      <c r="H719">
        <v>1</v>
      </c>
      <c r="I719">
        <v>304</v>
      </c>
      <c r="J719">
        <v>0</v>
      </c>
      <c r="K719">
        <v>15.2</v>
      </c>
      <c r="L719">
        <v>319.2</v>
      </c>
      <c r="M719" t="s">
        <v>18</v>
      </c>
      <c r="N719" t="s">
        <v>23</v>
      </c>
      <c r="O719">
        <v>54</v>
      </c>
      <c r="P719">
        <v>5</v>
      </c>
      <c r="Q719" t="s">
        <v>4064</v>
      </c>
      <c r="R719">
        <v>510</v>
      </c>
      <c r="S719" s="3">
        <v>0</v>
      </c>
      <c r="T719" s="6">
        <v>136.79999999999998</v>
      </c>
      <c r="U719" t="s">
        <v>6328</v>
      </c>
      <c r="V719">
        <v>2025</v>
      </c>
      <c r="W719" t="s">
        <v>6331</v>
      </c>
      <c r="X719" t="str">
        <f>_xlfn.XLOOKUP(Orders_C[[#This Row],[Product_ID]],Products_C[Product_ID],Products_C[Product_Name])</f>
        <v>Rice Bowl</v>
      </c>
      <c r="Y719" t="str">
        <f>_xlfn.XLOOKUP(Orders_C[[#This Row],[Product_ID]],Products_C[Product_ID],Products_C[Category])</f>
        <v>Beverage</v>
      </c>
      <c r="Z719" t="str">
        <f>_xlfn.XLOOKUP(Orders_C[[#This Row],[Store_ID]],Stores_c[Store_ID],Stores_c[City])</f>
        <v>West Matthew</v>
      </c>
      <c r="AA719" t="str">
        <f>_xlfn.XLOOKUP(Orders_C[[#This Row],[Customer_ID]],Customers_c[Customer_ID],Customers_c[Customer_Name])</f>
        <v>Bryan Williams</v>
      </c>
      <c r="AB719" s="6">
        <f>Orders_C[[#This Row],[Quantity]]*Orders_C[[#This Row],[Unit_Price]]*(1-Orders_C[[#This Row],[Discount %]])+Orders_C[[#This Row],[Tax]]</f>
        <v>319.2</v>
      </c>
      <c r="AC719" s="9">
        <f>(Orders_C[[#This Row],[Unit_Price]]*Orders_C[[#This Row],[Quantity]])-Orders_C[[#This Row],[Discount]]+Orders_C[[#This Row],[Tax]]</f>
        <v>319.2</v>
      </c>
      <c r="AD719" t="str">
        <f>IF(COUNTIF(Orders_C[[#All],[Customer_ID]],Orders_C[[#This Row],[Customer_ID]])&gt;1,"Repeat","New")</f>
        <v>Repeat</v>
      </c>
      <c r="AE719" t="str" cm="1">
        <f t="array" ref="AE719">_xlfn.XLOOKUP(Orders_C[[#This Row],[Store_ID]],Stores_c[[#All],[Store_ID]],Stores_c[[#All],[City]])</f>
        <v>West Matthew</v>
      </c>
      <c r="AF719" t="str" cm="1">
        <f t="array" ref="AF719">_xlfn.XLOOKUP(Orders_C[[#This Row],[Store_ID]],Stores_c[[#All],[Store_ID]],Stores_c[[#All],[Manager_Name]])</f>
        <v>Miguel Kidd</v>
      </c>
      <c r="AG719" t="str" cm="1">
        <f t="array" ref="AG719">_xlfn.XLOOKUP(Orders_C[[#This Row],[Store_ID]],Stores_c[[#All],[Store_ID]],Stores_c[[#All],[Store_Type]])</f>
        <v>Drive-Thru</v>
      </c>
    </row>
    <row r="720" spans="1:33" x14ac:dyDescent="0.25">
      <c r="A720">
        <v>10058</v>
      </c>
      <c r="B720" s="1">
        <v>45974</v>
      </c>
      <c r="C720" s="2">
        <v>0.28013888888888888</v>
      </c>
      <c r="D720">
        <v>1826</v>
      </c>
      <c r="E720">
        <v>221</v>
      </c>
      <c r="F720">
        <v>521</v>
      </c>
      <c r="G720">
        <v>328</v>
      </c>
      <c r="H720">
        <v>1</v>
      </c>
      <c r="I720">
        <v>304</v>
      </c>
      <c r="J720">
        <v>0</v>
      </c>
      <c r="K720">
        <v>15.2</v>
      </c>
      <c r="L720">
        <v>319.2</v>
      </c>
      <c r="M720" t="s">
        <v>18</v>
      </c>
      <c r="N720" t="s">
        <v>21</v>
      </c>
      <c r="O720">
        <v>57</v>
      </c>
      <c r="P720">
        <v>3</v>
      </c>
      <c r="Q720" t="s">
        <v>4081</v>
      </c>
      <c r="R720">
        <v>507</v>
      </c>
      <c r="S720" s="3">
        <v>0</v>
      </c>
      <c r="T720" s="6">
        <v>136.79999999999998</v>
      </c>
      <c r="U720" t="s">
        <v>6336</v>
      </c>
      <c r="V720">
        <v>2025</v>
      </c>
      <c r="W720" t="s">
        <v>6331</v>
      </c>
      <c r="X720" t="str">
        <f>_xlfn.XLOOKUP(Orders_C[[#This Row],[Product_ID]],Products_C[Product_ID],Products_C[Product_Name])</f>
        <v>Rice Bowl</v>
      </c>
      <c r="Y720" t="str">
        <f>_xlfn.XLOOKUP(Orders_C[[#This Row],[Product_ID]],Products_C[Product_ID],Products_C[Category])</f>
        <v>Burger</v>
      </c>
      <c r="Z720" t="str">
        <f>_xlfn.XLOOKUP(Orders_C[[#This Row],[Store_ID]],Stores_c[Store_ID],Stores_c[City])</f>
        <v>Port Barbarabury</v>
      </c>
      <c r="AA720" t="str">
        <f>_xlfn.XLOOKUP(Orders_C[[#This Row],[Customer_ID]],Customers_c[Customer_ID],Customers_c[Customer_Name])</f>
        <v>Melanie Carney</v>
      </c>
      <c r="AB720" s="6">
        <f>Orders_C[[#This Row],[Quantity]]*Orders_C[[#This Row],[Unit_Price]]*(1-Orders_C[[#This Row],[Discount %]])+Orders_C[[#This Row],[Tax]]</f>
        <v>319.2</v>
      </c>
      <c r="AC720" s="9">
        <f>(Orders_C[[#This Row],[Unit_Price]]*Orders_C[[#This Row],[Quantity]])-Orders_C[[#This Row],[Discount]]+Orders_C[[#This Row],[Tax]]</f>
        <v>319.2</v>
      </c>
      <c r="AD720" t="str">
        <f>IF(COUNTIF(Orders_C[[#All],[Customer_ID]],Orders_C[[#This Row],[Customer_ID]])&gt;1,"Repeat","New")</f>
        <v>Repeat</v>
      </c>
      <c r="AE720" t="str" cm="1">
        <f t="array" ref="AE720">_xlfn.XLOOKUP(Orders_C[[#This Row],[Store_ID]],Stores_c[[#All],[Store_ID]],Stores_c[[#All],[City]])</f>
        <v>Port Barbarabury</v>
      </c>
      <c r="AF720" t="str" cm="1">
        <f t="array" ref="AF720">_xlfn.XLOOKUP(Orders_C[[#This Row],[Store_ID]],Stores_c[[#All],[Store_ID]],Stores_c[[#All],[Manager_Name]])</f>
        <v>Edward Nguyen</v>
      </c>
      <c r="AG720" t="str" cm="1">
        <f t="array" ref="AG720">_xlfn.XLOOKUP(Orders_C[[#This Row],[Store_ID]],Stores_c[[#All],[Store_ID]],Stores_c[[#All],[Store_Type]])</f>
        <v>Street</v>
      </c>
    </row>
    <row r="721" spans="1:33" x14ac:dyDescent="0.25">
      <c r="A721">
        <v>7741</v>
      </c>
      <c r="B721" s="1">
        <v>46005</v>
      </c>
      <c r="C721" s="2">
        <v>0.32546296296296295</v>
      </c>
      <c r="D721">
        <v>1692</v>
      </c>
      <c r="E721">
        <v>209</v>
      </c>
      <c r="F721">
        <v>483</v>
      </c>
      <c r="G721">
        <v>315</v>
      </c>
      <c r="H721">
        <v>2</v>
      </c>
      <c r="I721">
        <v>161</v>
      </c>
      <c r="J721">
        <v>0</v>
      </c>
      <c r="K721">
        <v>8.0500000000000007</v>
      </c>
      <c r="L721">
        <v>330.05</v>
      </c>
      <c r="M721" t="s">
        <v>19</v>
      </c>
      <c r="N721" t="s">
        <v>23</v>
      </c>
      <c r="O721">
        <v>25</v>
      </c>
      <c r="P721">
        <v>5</v>
      </c>
      <c r="Q721" t="s">
        <v>1764</v>
      </c>
      <c r="R721">
        <v>506</v>
      </c>
      <c r="S721" s="3">
        <v>0</v>
      </c>
      <c r="T721" s="6">
        <v>136.85000000000002</v>
      </c>
      <c r="U721" t="s">
        <v>6328</v>
      </c>
      <c r="V721">
        <v>2025</v>
      </c>
      <c r="W721" t="s">
        <v>6329</v>
      </c>
      <c r="X721" t="str">
        <f>_xlfn.XLOOKUP(Orders_C[[#This Row],[Product_ID]],Products_C[Product_ID],Products_C[Product_Name])</f>
        <v>Popcorn Chicken</v>
      </c>
      <c r="Y721" t="str">
        <f>_xlfn.XLOOKUP(Orders_C[[#This Row],[Product_ID]],Products_C[Product_ID],Products_C[Category])</f>
        <v>Beverage</v>
      </c>
      <c r="Z721" t="str">
        <f>_xlfn.XLOOKUP(Orders_C[[#This Row],[Store_ID]],Stores_c[Store_ID],Stores_c[City])</f>
        <v>Reidberg</v>
      </c>
      <c r="AA721" t="str">
        <f>_xlfn.XLOOKUP(Orders_C[[#This Row],[Customer_ID]],Customers_c[Customer_ID],Customers_c[Customer_Name])</f>
        <v>Eric Diaz</v>
      </c>
      <c r="AB721" s="6">
        <f>Orders_C[[#This Row],[Quantity]]*Orders_C[[#This Row],[Unit_Price]]*(1-Orders_C[[#This Row],[Discount %]])+Orders_C[[#This Row],[Tax]]</f>
        <v>330.05</v>
      </c>
      <c r="AC721" s="9">
        <f>(Orders_C[[#This Row],[Unit_Price]]*Orders_C[[#This Row],[Quantity]])-Orders_C[[#This Row],[Discount]]+Orders_C[[#This Row],[Tax]]</f>
        <v>330.05</v>
      </c>
      <c r="AD721" t="str">
        <f>IF(COUNTIF(Orders_C[[#All],[Customer_ID]],Orders_C[[#This Row],[Customer_ID]])&gt;1,"Repeat","New")</f>
        <v>Repeat</v>
      </c>
      <c r="AE721" t="str" cm="1">
        <f t="array" ref="AE721">_xlfn.XLOOKUP(Orders_C[[#This Row],[Store_ID]],Stores_c[[#All],[Store_ID]],Stores_c[[#All],[City]])</f>
        <v>Reidberg</v>
      </c>
      <c r="AF721" t="str" cm="1">
        <f t="array" ref="AF721">_xlfn.XLOOKUP(Orders_C[[#This Row],[Store_ID]],Stores_c[[#All],[Store_ID]],Stores_c[[#All],[Manager_Name]])</f>
        <v>Jeffrey Horn</v>
      </c>
      <c r="AG721" t="str" cm="1">
        <f t="array" ref="AG721">_xlfn.XLOOKUP(Orders_C[[#This Row],[Store_ID]],Stores_c[[#All],[Store_ID]],Stores_c[[#All],[Store_Type]])</f>
        <v>Drive-Thru</v>
      </c>
    </row>
    <row r="722" spans="1:33" x14ac:dyDescent="0.25">
      <c r="A722">
        <v>9526</v>
      </c>
      <c r="B722" s="1">
        <v>45952</v>
      </c>
      <c r="C722" s="2">
        <v>0.88525462962962964</v>
      </c>
      <c r="D722">
        <v>1851</v>
      </c>
      <c r="E722">
        <v>216</v>
      </c>
      <c r="F722">
        <v>466</v>
      </c>
      <c r="G722">
        <v>333</v>
      </c>
      <c r="H722">
        <v>2</v>
      </c>
      <c r="I722">
        <v>161</v>
      </c>
      <c r="J722">
        <v>0</v>
      </c>
      <c r="K722">
        <v>8.0500000000000007</v>
      </c>
      <c r="L722">
        <v>330.05</v>
      </c>
      <c r="M722" t="s">
        <v>19</v>
      </c>
      <c r="N722" t="s">
        <v>23</v>
      </c>
      <c r="O722">
        <v>29</v>
      </c>
      <c r="P722">
        <v>1</v>
      </c>
      <c r="Q722" t="s">
        <v>3549</v>
      </c>
      <c r="R722">
        <v>508</v>
      </c>
      <c r="S722" s="3">
        <v>0</v>
      </c>
      <c r="T722" s="6">
        <v>136.85000000000002</v>
      </c>
      <c r="U722" t="s">
        <v>6332</v>
      </c>
      <c r="V722">
        <v>2025</v>
      </c>
      <c r="W722" t="s">
        <v>6329</v>
      </c>
      <c r="X722" t="str">
        <f>_xlfn.XLOOKUP(Orders_C[[#This Row],[Product_ID]],Products_C[Product_ID],Products_C[Product_Name])</f>
        <v>Chicken Wings</v>
      </c>
      <c r="Y722" t="str">
        <f>_xlfn.XLOOKUP(Orders_C[[#This Row],[Product_ID]],Products_C[Product_ID],Products_C[Category])</f>
        <v>Burger</v>
      </c>
      <c r="Z722" t="str">
        <f>_xlfn.XLOOKUP(Orders_C[[#This Row],[Store_ID]],Stores_c[Store_ID],Stores_c[City])</f>
        <v>Garciaview</v>
      </c>
      <c r="AA722" t="str">
        <f>_xlfn.XLOOKUP(Orders_C[[#This Row],[Customer_ID]],Customers_c[Customer_ID],Customers_c[Customer_Name])</f>
        <v>Patrick Daniels</v>
      </c>
      <c r="AB722" s="6">
        <f>Orders_C[[#This Row],[Quantity]]*Orders_C[[#This Row],[Unit_Price]]*(1-Orders_C[[#This Row],[Discount %]])+Orders_C[[#This Row],[Tax]]</f>
        <v>330.05</v>
      </c>
      <c r="AC722" s="9">
        <f>(Orders_C[[#This Row],[Unit_Price]]*Orders_C[[#This Row],[Quantity]])-Orders_C[[#This Row],[Discount]]+Orders_C[[#This Row],[Tax]]</f>
        <v>330.05</v>
      </c>
      <c r="AD722" t="str">
        <f>IF(COUNTIF(Orders_C[[#All],[Customer_ID]],Orders_C[[#This Row],[Customer_ID]])&gt;1,"Repeat","New")</f>
        <v>Repeat</v>
      </c>
      <c r="AE722" t="str" cm="1">
        <f t="array" ref="AE722">_xlfn.XLOOKUP(Orders_C[[#This Row],[Store_ID]],Stores_c[[#All],[Store_ID]],Stores_c[[#All],[City]])</f>
        <v>Garciaview</v>
      </c>
      <c r="AF722" t="str" cm="1">
        <f t="array" ref="AF722">_xlfn.XLOOKUP(Orders_C[[#This Row],[Store_ID]],Stores_c[[#All],[Store_ID]],Stores_c[[#All],[Manager_Name]])</f>
        <v>Karina Washington</v>
      </c>
      <c r="AG722" t="str" cm="1">
        <f t="array" ref="AG722">_xlfn.XLOOKUP(Orders_C[[#This Row],[Store_ID]],Stores_c[[#All],[Store_ID]],Stores_c[[#All],[Store_Type]])</f>
        <v>Drive-Thru</v>
      </c>
    </row>
    <row r="723" spans="1:33" x14ac:dyDescent="0.25">
      <c r="A723">
        <v>6214</v>
      </c>
      <c r="B723" s="1">
        <v>45912</v>
      </c>
      <c r="C723" s="2">
        <v>0.40878472222222223</v>
      </c>
      <c r="D723">
        <v>1122</v>
      </c>
      <c r="E723">
        <v>218</v>
      </c>
      <c r="F723">
        <v>446</v>
      </c>
      <c r="G723">
        <v>319</v>
      </c>
      <c r="H723">
        <v>1</v>
      </c>
      <c r="I723">
        <v>338</v>
      </c>
      <c r="J723">
        <v>15</v>
      </c>
      <c r="K723">
        <v>16.899999999999999</v>
      </c>
      <c r="L723">
        <v>339.9</v>
      </c>
      <c r="M723" t="s">
        <v>19</v>
      </c>
      <c r="N723" t="s">
        <v>23</v>
      </c>
      <c r="O723">
        <v>22</v>
      </c>
      <c r="P723">
        <v>1</v>
      </c>
      <c r="Q723" t="s">
        <v>237</v>
      </c>
      <c r="R723">
        <v>507</v>
      </c>
      <c r="S723" s="3">
        <v>0.15</v>
      </c>
      <c r="T723" s="6">
        <v>137.1</v>
      </c>
      <c r="U723" t="s">
        <v>6335</v>
      </c>
      <c r="V723">
        <v>2025</v>
      </c>
      <c r="W723" t="s">
        <v>6329</v>
      </c>
      <c r="X723" t="str">
        <f>_xlfn.XLOOKUP(Orders_C[[#This Row],[Product_ID]],Products_C[Product_ID],Products_C[Product_Name])</f>
        <v>Chocolate Lava Cake</v>
      </c>
      <c r="Y723" t="str">
        <f>_xlfn.XLOOKUP(Orders_C[[#This Row],[Product_ID]],Products_C[Product_ID],Products_C[Category])</f>
        <v>Beverage</v>
      </c>
      <c r="Z723" t="str">
        <f>_xlfn.XLOOKUP(Orders_C[[#This Row],[Store_ID]],Stores_c[Store_ID],Stores_c[City])</f>
        <v>East Johnport</v>
      </c>
      <c r="AA723" t="str">
        <f>_xlfn.XLOOKUP(Orders_C[[#This Row],[Customer_ID]],Customers_c[Customer_ID],Customers_c[Customer_Name])</f>
        <v>Rhonda Larsen</v>
      </c>
      <c r="AB723" s="6">
        <f>Orders_C[[#This Row],[Quantity]]*Orders_C[[#This Row],[Unit_Price]]*(1-Orders_C[[#This Row],[Discount %]])+Orders_C[[#This Row],[Tax]]</f>
        <v>304.2</v>
      </c>
      <c r="AC723" s="9">
        <f>(Orders_C[[#This Row],[Unit_Price]]*Orders_C[[#This Row],[Quantity]])-Orders_C[[#This Row],[Discount]]+Orders_C[[#This Row],[Tax]]</f>
        <v>339.9</v>
      </c>
      <c r="AD723" t="str">
        <f>IF(COUNTIF(Orders_C[[#All],[Customer_ID]],Orders_C[[#This Row],[Customer_ID]])&gt;1,"Repeat","New")</f>
        <v>Repeat</v>
      </c>
      <c r="AE723" t="str" cm="1">
        <f t="array" ref="AE723">_xlfn.XLOOKUP(Orders_C[[#This Row],[Store_ID]],Stores_c[[#All],[Store_ID]],Stores_c[[#All],[City]])</f>
        <v>East Johnport</v>
      </c>
      <c r="AF723" t="str" cm="1">
        <f t="array" ref="AF723">_xlfn.XLOOKUP(Orders_C[[#This Row],[Store_ID]],Stores_c[[#All],[Store_ID]],Stores_c[[#All],[Manager_Name]])</f>
        <v>Mr. Matthew Murillo III</v>
      </c>
      <c r="AG723" t="str" cm="1">
        <f t="array" ref="AG723">_xlfn.XLOOKUP(Orders_C[[#This Row],[Store_ID]],Stores_c[[#All],[Store_ID]],Stores_c[[#All],[Store_Type]])</f>
        <v>Street</v>
      </c>
    </row>
    <row r="724" spans="1:33" x14ac:dyDescent="0.25">
      <c r="A724">
        <v>7888</v>
      </c>
      <c r="B724" s="1">
        <v>45762</v>
      </c>
      <c r="C724" s="2">
        <v>0.1187962962962963</v>
      </c>
      <c r="D724">
        <v>1699</v>
      </c>
      <c r="E724">
        <v>223</v>
      </c>
      <c r="F724">
        <v>462</v>
      </c>
      <c r="G724">
        <v>305</v>
      </c>
      <c r="H724">
        <v>1</v>
      </c>
      <c r="I724">
        <v>305</v>
      </c>
      <c r="J724">
        <v>0</v>
      </c>
      <c r="K724">
        <v>15.25</v>
      </c>
      <c r="L724">
        <v>320.25</v>
      </c>
      <c r="M724" t="s">
        <v>20</v>
      </c>
      <c r="N724" t="s">
        <v>21</v>
      </c>
      <c r="O724">
        <v>32</v>
      </c>
      <c r="P724">
        <v>5</v>
      </c>
      <c r="Q724" t="s">
        <v>1911</v>
      </c>
      <c r="R724">
        <v>507</v>
      </c>
      <c r="S724" s="3">
        <v>0</v>
      </c>
      <c r="T724" s="6">
        <v>137.25</v>
      </c>
      <c r="U724" t="s">
        <v>6337</v>
      </c>
      <c r="V724">
        <v>2025</v>
      </c>
      <c r="W724" t="s">
        <v>6329</v>
      </c>
      <c r="X724" t="str">
        <f>_xlfn.XLOOKUP(Orders_C[[#This Row],[Product_ID]],Products_C[Product_ID],Products_C[Product_Name])</f>
        <v>Krushers</v>
      </c>
      <c r="Y724" t="str">
        <f>_xlfn.XLOOKUP(Orders_C[[#This Row],[Product_ID]],Products_C[Product_ID],Products_C[Category])</f>
        <v>Dessert</v>
      </c>
      <c r="Z724" t="str">
        <f>_xlfn.XLOOKUP(Orders_C[[#This Row],[Store_ID]],Stores_c[Store_ID],Stores_c[City])</f>
        <v>Chambershaven</v>
      </c>
      <c r="AA724" t="str">
        <f>_xlfn.XLOOKUP(Orders_C[[#This Row],[Customer_ID]],Customers_c[Customer_ID],Customers_c[Customer_Name])</f>
        <v>Jesus Bailey</v>
      </c>
      <c r="AB724" s="6">
        <f>Orders_C[[#This Row],[Quantity]]*Orders_C[[#This Row],[Unit_Price]]*(1-Orders_C[[#This Row],[Discount %]])+Orders_C[[#This Row],[Tax]]</f>
        <v>320.25</v>
      </c>
      <c r="AC724" s="9">
        <f>(Orders_C[[#This Row],[Unit_Price]]*Orders_C[[#This Row],[Quantity]])-Orders_C[[#This Row],[Discount]]+Orders_C[[#This Row],[Tax]]</f>
        <v>320.25</v>
      </c>
      <c r="AD724" t="str">
        <f>IF(COUNTIF(Orders_C[[#All],[Customer_ID]],Orders_C[[#This Row],[Customer_ID]])&gt;1,"Repeat","New")</f>
        <v>Repeat</v>
      </c>
      <c r="AE724" t="str" cm="1">
        <f t="array" ref="AE724">_xlfn.XLOOKUP(Orders_C[[#This Row],[Store_ID]],Stores_c[[#All],[Store_ID]],Stores_c[[#All],[City]])</f>
        <v>Chambershaven</v>
      </c>
      <c r="AF724" t="str" cm="1">
        <f t="array" ref="AF724">_xlfn.XLOOKUP(Orders_C[[#This Row],[Store_ID]],Stores_c[[#All],[Store_ID]],Stores_c[[#All],[Manager_Name]])</f>
        <v>Virginia Webster</v>
      </c>
      <c r="AG724" t="str" cm="1">
        <f t="array" ref="AG724">_xlfn.XLOOKUP(Orders_C[[#This Row],[Store_ID]],Stores_c[[#All],[Store_ID]],Stores_c[[#All],[Store_Type]])</f>
        <v>Street</v>
      </c>
    </row>
    <row r="725" spans="1:33" x14ac:dyDescent="0.25">
      <c r="A725">
        <v>7021</v>
      </c>
      <c r="B725" s="1">
        <v>46057</v>
      </c>
      <c r="C725" s="2">
        <v>0.70572916666666663</v>
      </c>
      <c r="D725">
        <v>1606</v>
      </c>
      <c r="E725">
        <v>223</v>
      </c>
      <c r="F725">
        <v>533</v>
      </c>
      <c r="G725">
        <v>334</v>
      </c>
      <c r="H725">
        <v>1</v>
      </c>
      <c r="I725">
        <v>339</v>
      </c>
      <c r="J725">
        <v>15</v>
      </c>
      <c r="K725">
        <v>16.95</v>
      </c>
      <c r="L725">
        <v>340.95</v>
      </c>
      <c r="M725" t="s">
        <v>19</v>
      </c>
      <c r="N725" t="s">
        <v>21</v>
      </c>
      <c r="O725">
        <v>14</v>
      </c>
      <c r="P725">
        <v>4</v>
      </c>
      <c r="Q725" t="s">
        <v>1044</v>
      </c>
      <c r="R725">
        <v>503</v>
      </c>
      <c r="S725" s="3">
        <v>0.15</v>
      </c>
      <c r="T725" s="6">
        <v>137.54999999999998</v>
      </c>
      <c r="U725" t="s">
        <v>6338</v>
      </c>
      <c r="V725">
        <v>2026</v>
      </c>
      <c r="W725" t="s">
        <v>6333</v>
      </c>
      <c r="X725" t="str">
        <f>_xlfn.XLOOKUP(Orders_C[[#This Row],[Product_ID]],Products_C[Product_ID],Products_C[Product_Name])</f>
        <v>Krushers</v>
      </c>
      <c r="Y725" t="str">
        <f>_xlfn.XLOOKUP(Orders_C[[#This Row],[Product_ID]],Products_C[Product_ID],Products_C[Category])</f>
        <v>Dessert</v>
      </c>
      <c r="Z725" t="str">
        <f>_xlfn.XLOOKUP(Orders_C[[#This Row],[Store_ID]],Stores_c[Store_ID],Stores_c[City])</f>
        <v>Chambershaven</v>
      </c>
      <c r="AA725" t="str">
        <f>_xlfn.XLOOKUP(Orders_C[[#This Row],[Customer_ID]],Customers_c[Customer_ID],Customers_c[Customer_Name])</f>
        <v>Candace Barnes</v>
      </c>
      <c r="AB725" s="6">
        <f>Orders_C[[#This Row],[Quantity]]*Orders_C[[#This Row],[Unit_Price]]*(1-Orders_C[[#This Row],[Discount %]])+Orders_C[[#This Row],[Tax]]</f>
        <v>305.09999999999997</v>
      </c>
      <c r="AC725" s="9">
        <f>(Orders_C[[#This Row],[Unit_Price]]*Orders_C[[#This Row],[Quantity]])-Orders_C[[#This Row],[Discount]]+Orders_C[[#This Row],[Tax]]</f>
        <v>340.95</v>
      </c>
      <c r="AD725" t="str">
        <f>IF(COUNTIF(Orders_C[[#All],[Customer_ID]],Orders_C[[#This Row],[Customer_ID]])&gt;1,"Repeat","New")</f>
        <v>Repeat</v>
      </c>
      <c r="AE725" t="str" cm="1">
        <f t="array" ref="AE725">_xlfn.XLOOKUP(Orders_C[[#This Row],[Store_ID]],Stores_c[[#All],[Store_ID]],Stores_c[[#All],[City]])</f>
        <v>Chambershaven</v>
      </c>
      <c r="AF725" t="str" cm="1">
        <f t="array" ref="AF725">_xlfn.XLOOKUP(Orders_C[[#This Row],[Store_ID]],Stores_c[[#All],[Store_ID]],Stores_c[[#All],[Manager_Name]])</f>
        <v>Virginia Webster</v>
      </c>
      <c r="AG725" t="str" cm="1">
        <f t="array" ref="AG725">_xlfn.XLOOKUP(Orders_C[[#This Row],[Store_ID]],Stores_c[[#All],[Store_ID]],Stores_c[[#All],[Store_Type]])</f>
        <v>Street</v>
      </c>
    </row>
    <row r="726" spans="1:33" x14ac:dyDescent="0.25">
      <c r="A726">
        <v>6810</v>
      </c>
      <c r="B726" s="1">
        <v>46056</v>
      </c>
      <c r="C726" s="2">
        <v>0.38491898148148146</v>
      </c>
      <c r="D726">
        <v>1958</v>
      </c>
      <c r="E726">
        <v>223</v>
      </c>
      <c r="F726">
        <v>538</v>
      </c>
      <c r="G726">
        <v>330</v>
      </c>
      <c r="H726">
        <v>1</v>
      </c>
      <c r="I726">
        <v>317</v>
      </c>
      <c r="J726">
        <v>5</v>
      </c>
      <c r="K726">
        <v>15.85</v>
      </c>
      <c r="L726">
        <v>327.85</v>
      </c>
      <c r="M726" t="s">
        <v>20</v>
      </c>
      <c r="N726" t="s">
        <v>23</v>
      </c>
      <c r="O726">
        <v>18</v>
      </c>
      <c r="P726">
        <v>5</v>
      </c>
      <c r="Q726" t="s">
        <v>833</v>
      </c>
      <c r="R726">
        <v>507</v>
      </c>
      <c r="S726" s="3">
        <v>0.05</v>
      </c>
      <c r="T726" s="6">
        <v>137.65000000000003</v>
      </c>
      <c r="U726" t="s">
        <v>6338</v>
      </c>
      <c r="V726">
        <v>2026</v>
      </c>
      <c r="W726" t="s">
        <v>6333</v>
      </c>
      <c r="X726" t="str">
        <f>_xlfn.XLOOKUP(Orders_C[[#This Row],[Product_ID]],Products_C[Product_ID],Products_C[Product_Name])</f>
        <v>Rice Bowl</v>
      </c>
      <c r="Y726" t="str">
        <f>_xlfn.XLOOKUP(Orders_C[[#This Row],[Product_ID]],Products_C[Product_ID],Products_C[Category])</f>
        <v>Beverage</v>
      </c>
      <c r="Z726" t="str">
        <f>_xlfn.XLOOKUP(Orders_C[[#This Row],[Store_ID]],Stores_c[Store_ID],Stores_c[City])</f>
        <v>Chambershaven</v>
      </c>
      <c r="AA726" t="str">
        <f>_xlfn.XLOOKUP(Orders_C[[#This Row],[Customer_ID]],Customers_c[Customer_ID],Customers_c[Customer_Name])</f>
        <v>Cynthia Tucker</v>
      </c>
      <c r="AB726" s="6">
        <f>Orders_C[[#This Row],[Quantity]]*Orders_C[[#This Row],[Unit_Price]]*(1-Orders_C[[#This Row],[Discount %]])+Orders_C[[#This Row],[Tax]]</f>
        <v>317</v>
      </c>
      <c r="AC726" s="9">
        <f>(Orders_C[[#This Row],[Unit_Price]]*Orders_C[[#This Row],[Quantity]])-Orders_C[[#This Row],[Discount]]+Orders_C[[#This Row],[Tax]]</f>
        <v>327.85</v>
      </c>
      <c r="AD726" t="str">
        <f>IF(COUNTIF(Orders_C[[#All],[Customer_ID]],Orders_C[[#This Row],[Customer_ID]])&gt;1,"Repeat","New")</f>
        <v>Repeat</v>
      </c>
      <c r="AE726" t="str" cm="1">
        <f t="array" ref="AE726">_xlfn.XLOOKUP(Orders_C[[#This Row],[Store_ID]],Stores_c[[#All],[Store_ID]],Stores_c[[#All],[City]])</f>
        <v>Chambershaven</v>
      </c>
      <c r="AF726" t="str" cm="1">
        <f t="array" ref="AF726">_xlfn.XLOOKUP(Orders_C[[#This Row],[Store_ID]],Stores_c[[#All],[Store_ID]],Stores_c[[#All],[Manager_Name]])</f>
        <v>Virginia Webster</v>
      </c>
      <c r="AG726" t="str" cm="1">
        <f t="array" ref="AG726">_xlfn.XLOOKUP(Orders_C[[#This Row],[Store_ID]],Stores_c[[#All],[Store_ID]],Stores_c[[#All],[Store_Type]])</f>
        <v>Street</v>
      </c>
    </row>
    <row r="727" spans="1:33" x14ac:dyDescent="0.25">
      <c r="A727">
        <v>10355</v>
      </c>
      <c r="B727" s="1">
        <v>45898</v>
      </c>
      <c r="C727" s="2">
        <v>0.10833333333333334</v>
      </c>
      <c r="D727">
        <v>1772</v>
      </c>
      <c r="E727">
        <v>223</v>
      </c>
      <c r="F727">
        <v>409</v>
      </c>
      <c r="G727">
        <v>329</v>
      </c>
      <c r="H727">
        <v>1</v>
      </c>
      <c r="I727">
        <v>306</v>
      </c>
      <c r="J727">
        <v>0</v>
      </c>
      <c r="K727">
        <v>15.3</v>
      </c>
      <c r="L727">
        <v>321.3</v>
      </c>
      <c r="M727" t="s">
        <v>19</v>
      </c>
      <c r="N727" t="s">
        <v>22</v>
      </c>
      <c r="O727">
        <v>13</v>
      </c>
      <c r="P727">
        <v>4</v>
      </c>
      <c r="Q727" t="s">
        <v>4378</v>
      </c>
      <c r="R727">
        <v>503</v>
      </c>
      <c r="S727" s="3">
        <v>0</v>
      </c>
      <c r="T727" s="6">
        <v>137.70000000000002</v>
      </c>
      <c r="U727" t="s">
        <v>6342</v>
      </c>
      <c r="V727">
        <v>2025</v>
      </c>
      <c r="W727" t="s">
        <v>6333</v>
      </c>
      <c r="X727" t="str">
        <f>_xlfn.XLOOKUP(Orders_C[[#This Row],[Product_ID]],Products_C[Product_ID],Products_C[Product_Name])</f>
        <v>Rice Bowl</v>
      </c>
      <c r="Y727" t="str">
        <f>_xlfn.XLOOKUP(Orders_C[[#This Row],[Product_ID]],Products_C[Product_ID],Products_C[Category])</f>
        <v>Dessert</v>
      </c>
      <c r="Z727" t="str">
        <f>_xlfn.XLOOKUP(Orders_C[[#This Row],[Store_ID]],Stores_c[Store_ID],Stores_c[City])</f>
        <v>Chambershaven</v>
      </c>
      <c r="AA727" t="str">
        <f>_xlfn.XLOOKUP(Orders_C[[#This Row],[Customer_ID]],Customers_c[Customer_ID],Customers_c[Customer_Name])</f>
        <v>Chad Hicks</v>
      </c>
      <c r="AB727" s="6">
        <f>Orders_C[[#This Row],[Quantity]]*Orders_C[[#This Row],[Unit_Price]]*(1-Orders_C[[#This Row],[Discount %]])+Orders_C[[#This Row],[Tax]]</f>
        <v>321.3</v>
      </c>
      <c r="AC727" s="9">
        <f>(Orders_C[[#This Row],[Unit_Price]]*Orders_C[[#This Row],[Quantity]])-Orders_C[[#This Row],[Discount]]+Orders_C[[#This Row],[Tax]]</f>
        <v>321.3</v>
      </c>
      <c r="AD727" t="str">
        <f>IF(COUNTIF(Orders_C[[#All],[Customer_ID]],Orders_C[[#This Row],[Customer_ID]])&gt;1,"Repeat","New")</f>
        <v>Repeat</v>
      </c>
      <c r="AE727" t="str" cm="1">
        <f t="array" ref="AE727">_xlfn.XLOOKUP(Orders_C[[#This Row],[Store_ID]],Stores_c[[#All],[Store_ID]],Stores_c[[#All],[City]])</f>
        <v>Chambershaven</v>
      </c>
      <c r="AF727" t="str" cm="1">
        <f t="array" ref="AF727">_xlfn.XLOOKUP(Orders_C[[#This Row],[Store_ID]],Stores_c[[#All],[Store_ID]],Stores_c[[#All],[Manager_Name]])</f>
        <v>Virginia Webster</v>
      </c>
      <c r="AG727" t="str" cm="1">
        <f t="array" ref="AG727">_xlfn.XLOOKUP(Orders_C[[#This Row],[Store_ID]],Stores_c[[#All],[Store_ID]],Stores_c[[#All],[Store_Type]])</f>
        <v>Street</v>
      </c>
    </row>
    <row r="728" spans="1:33" x14ac:dyDescent="0.25">
      <c r="A728">
        <v>8656</v>
      </c>
      <c r="B728" s="1">
        <v>45937</v>
      </c>
      <c r="C728" s="2">
        <v>0.63523148148148145</v>
      </c>
      <c r="D728">
        <v>1358</v>
      </c>
      <c r="E728">
        <v>222</v>
      </c>
      <c r="F728">
        <v>525</v>
      </c>
      <c r="G728">
        <v>320</v>
      </c>
      <c r="H728">
        <v>2</v>
      </c>
      <c r="I728">
        <v>168</v>
      </c>
      <c r="J728">
        <v>5</v>
      </c>
      <c r="K728">
        <v>8.4</v>
      </c>
      <c r="L728">
        <v>339.4</v>
      </c>
      <c r="M728" t="s">
        <v>18</v>
      </c>
      <c r="N728" t="s">
        <v>21</v>
      </c>
      <c r="O728">
        <v>17</v>
      </c>
      <c r="P728">
        <v>5</v>
      </c>
      <c r="Q728" t="s">
        <v>2679</v>
      </c>
      <c r="R728">
        <v>503</v>
      </c>
      <c r="S728" s="3">
        <v>0.05</v>
      </c>
      <c r="T728" s="6">
        <v>137.79999999999998</v>
      </c>
      <c r="U728" t="s">
        <v>6332</v>
      </c>
      <c r="V728">
        <v>2025</v>
      </c>
      <c r="W728" t="s">
        <v>6333</v>
      </c>
      <c r="X728" t="str">
        <f>_xlfn.XLOOKUP(Orders_C[[#This Row],[Product_ID]],Products_C[Product_ID],Products_C[Product_Name])</f>
        <v>Rice Bowl</v>
      </c>
      <c r="Y728" t="str">
        <f>_xlfn.XLOOKUP(Orders_C[[#This Row],[Product_ID]],Products_C[Product_ID],Products_C[Category])</f>
        <v>Beverage</v>
      </c>
      <c r="Z728" t="str">
        <f>_xlfn.XLOOKUP(Orders_C[[#This Row],[Store_ID]],Stores_c[Store_ID],Stores_c[City])</f>
        <v>New Steven</v>
      </c>
      <c r="AA728" t="str">
        <f>_xlfn.XLOOKUP(Orders_C[[#This Row],[Customer_ID]],Customers_c[Customer_ID],Customers_c[Customer_Name])</f>
        <v>Jeremy Perez</v>
      </c>
      <c r="AB728" s="6">
        <f>Orders_C[[#This Row],[Quantity]]*Orders_C[[#This Row],[Unit_Price]]*(1-Orders_C[[#This Row],[Discount %]])+Orders_C[[#This Row],[Tax]]</f>
        <v>327.59999999999997</v>
      </c>
      <c r="AC728" s="9">
        <f>(Orders_C[[#This Row],[Unit_Price]]*Orders_C[[#This Row],[Quantity]])-Orders_C[[#This Row],[Discount]]+Orders_C[[#This Row],[Tax]]</f>
        <v>339.4</v>
      </c>
      <c r="AD728" t="str">
        <f>IF(COUNTIF(Orders_C[[#All],[Customer_ID]],Orders_C[[#This Row],[Customer_ID]])&gt;1,"Repeat","New")</f>
        <v>Repeat</v>
      </c>
      <c r="AE728" t="str" cm="1">
        <f t="array" ref="AE728">_xlfn.XLOOKUP(Orders_C[[#This Row],[Store_ID]],Stores_c[[#All],[Store_ID]],Stores_c[[#All],[City]])</f>
        <v>New Steven</v>
      </c>
      <c r="AF728" t="str" cm="1">
        <f t="array" ref="AF728">_xlfn.XLOOKUP(Orders_C[[#This Row],[Store_ID]],Stores_c[[#All],[Store_ID]],Stores_c[[#All],[Manager_Name]])</f>
        <v>Terri Martinez</v>
      </c>
      <c r="AG728" t="str" cm="1">
        <f t="array" ref="AG728">_xlfn.XLOOKUP(Orders_C[[#This Row],[Store_ID]],Stores_c[[#All],[Store_ID]],Stores_c[[#All],[Store_Type]])</f>
        <v>Drive-Thru</v>
      </c>
    </row>
    <row r="729" spans="1:33" x14ac:dyDescent="0.25">
      <c r="A729">
        <v>9319</v>
      </c>
      <c r="B729" s="1">
        <v>45908</v>
      </c>
      <c r="C729" s="2">
        <v>0.81745370370370374</v>
      </c>
      <c r="D729">
        <v>1246</v>
      </c>
      <c r="E729">
        <v>202</v>
      </c>
      <c r="F729">
        <v>426</v>
      </c>
      <c r="G729">
        <v>331</v>
      </c>
      <c r="H729">
        <v>2</v>
      </c>
      <c r="I729">
        <v>168</v>
      </c>
      <c r="J729">
        <v>5</v>
      </c>
      <c r="K729">
        <v>8.4</v>
      </c>
      <c r="L729">
        <v>339.4</v>
      </c>
      <c r="M729" t="s">
        <v>20</v>
      </c>
      <c r="N729" t="s">
        <v>23</v>
      </c>
      <c r="O729">
        <v>43</v>
      </c>
      <c r="P729">
        <v>4</v>
      </c>
      <c r="Q729" t="s">
        <v>3342</v>
      </c>
      <c r="R729">
        <v>503</v>
      </c>
      <c r="S729" s="3">
        <v>0.05</v>
      </c>
      <c r="T729" s="6">
        <v>137.79999999999998</v>
      </c>
      <c r="U729" t="s">
        <v>6335</v>
      </c>
      <c r="V729">
        <v>2025</v>
      </c>
      <c r="W729" t="s">
        <v>6331</v>
      </c>
      <c r="X729" t="str">
        <f>_xlfn.XLOOKUP(Orders_C[[#This Row],[Product_ID]],Products_C[Product_ID],Products_C[Product_Name])</f>
        <v>Chicken Bucket</v>
      </c>
      <c r="Y729" t="str">
        <f>_xlfn.XLOOKUP(Orders_C[[#This Row],[Product_ID]],Products_C[Product_ID],Products_C[Category])</f>
        <v>Beverage</v>
      </c>
      <c r="Z729" t="str">
        <f>_xlfn.XLOOKUP(Orders_C[[#This Row],[Store_ID]],Stores_c[Store_ID],Stores_c[City])</f>
        <v>Rebekahside</v>
      </c>
      <c r="AA729" t="str">
        <f>_xlfn.XLOOKUP(Orders_C[[#This Row],[Customer_ID]],Customers_c[Customer_ID],Customers_c[Customer_Name])</f>
        <v>Kendra Hall</v>
      </c>
      <c r="AB729" s="6">
        <f>Orders_C[[#This Row],[Quantity]]*Orders_C[[#This Row],[Unit_Price]]*(1-Orders_C[[#This Row],[Discount %]])+Orders_C[[#This Row],[Tax]]</f>
        <v>327.59999999999997</v>
      </c>
      <c r="AC729" s="9">
        <f>(Orders_C[[#This Row],[Unit_Price]]*Orders_C[[#This Row],[Quantity]])-Orders_C[[#This Row],[Discount]]+Orders_C[[#This Row],[Tax]]</f>
        <v>339.4</v>
      </c>
      <c r="AD729" t="str">
        <f>IF(COUNTIF(Orders_C[[#All],[Customer_ID]],Orders_C[[#This Row],[Customer_ID]])&gt;1,"Repeat","New")</f>
        <v>Repeat</v>
      </c>
      <c r="AE729" t="str" cm="1">
        <f t="array" ref="AE729">_xlfn.XLOOKUP(Orders_C[[#This Row],[Store_ID]],Stores_c[[#All],[Store_ID]],Stores_c[[#All],[City]])</f>
        <v>Rebekahside</v>
      </c>
      <c r="AF729" t="str" cm="1">
        <f t="array" ref="AF729">_xlfn.XLOOKUP(Orders_C[[#This Row],[Store_ID]],Stores_c[[#All],[Store_ID]],Stores_c[[#All],[Manager_Name]])</f>
        <v>Mark Ray</v>
      </c>
      <c r="AG729" t="str" cm="1">
        <f t="array" ref="AG729">_xlfn.XLOOKUP(Orders_C[[#This Row],[Store_ID]],Stores_c[[#All],[Store_ID]],Stores_c[[#All],[Store_Type]])</f>
        <v>Drive-Thru</v>
      </c>
    </row>
    <row r="730" spans="1:33" x14ac:dyDescent="0.25">
      <c r="A730">
        <v>8992</v>
      </c>
      <c r="B730" s="1">
        <v>45758</v>
      </c>
      <c r="C730" s="2">
        <v>0.80450231481481482</v>
      </c>
      <c r="D730">
        <v>1152</v>
      </c>
      <c r="E730">
        <v>219</v>
      </c>
      <c r="F730">
        <v>452</v>
      </c>
      <c r="G730">
        <v>325</v>
      </c>
      <c r="H730">
        <v>2</v>
      </c>
      <c r="I730">
        <v>180</v>
      </c>
      <c r="J730">
        <v>15</v>
      </c>
      <c r="K730">
        <v>9</v>
      </c>
      <c r="L730">
        <v>354</v>
      </c>
      <c r="M730" t="s">
        <v>19</v>
      </c>
      <c r="N730" t="s">
        <v>22</v>
      </c>
      <c r="O730">
        <v>12</v>
      </c>
      <c r="P730">
        <v>4</v>
      </c>
      <c r="Q730" t="s">
        <v>3015</v>
      </c>
      <c r="R730">
        <v>505</v>
      </c>
      <c r="S730" s="3">
        <v>0.15</v>
      </c>
      <c r="T730" s="6">
        <v>138</v>
      </c>
      <c r="U730" t="s">
        <v>6337</v>
      </c>
      <c r="V730">
        <v>2025</v>
      </c>
      <c r="W730" t="s">
        <v>6333</v>
      </c>
      <c r="X730" t="str">
        <f>_xlfn.XLOOKUP(Orders_C[[#This Row],[Product_ID]],Products_C[Product_ID],Products_C[Product_Name])</f>
        <v>Veg Burger</v>
      </c>
      <c r="Y730" t="str">
        <f>_xlfn.XLOOKUP(Orders_C[[#This Row],[Product_ID]],Products_C[Product_ID],Products_C[Category])</f>
        <v>Chicken</v>
      </c>
      <c r="Z730" t="str">
        <f>_xlfn.XLOOKUP(Orders_C[[#This Row],[Store_ID]],Stores_c[Store_ID],Stores_c[City])</f>
        <v>Lake David</v>
      </c>
      <c r="AA730" t="str">
        <f>_xlfn.XLOOKUP(Orders_C[[#This Row],[Customer_ID]],Customers_c[Customer_ID],Customers_c[Customer_Name])</f>
        <v>Emily Huff</v>
      </c>
      <c r="AB730" s="6">
        <f>Orders_C[[#This Row],[Quantity]]*Orders_C[[#This Row],[Unit_Price]]*(1-Orders_C[[#This Row],[Discount %]])+Orders_C[[#This Row],[Tax]]</f>
        <v>315</v>
      </c>
      <c r="AC730" s="9">
        <f>(Orders_C[[#This Row],[Unit_Price]]*Orders_C[[#This Row],[Quantity]])-Orders_C[[#This Row],[Discount]]+Orders_C[[#This Row],[Tax]]</f>
        <v>354</v>
      </c>
      <c r="AD730" t="str">
        <f>IF(COUNTIF(Orders_C[[#All],[Customer_ID]],Orders_C[[#This Row],[Customer_ID]])&gt;1,"Repeat","New")</f>
        <v>Repeat</v>
      </c>
      <c r="AE730" t="str" cm="1">
        <f t="array" ref="AE730">_xlfn.XLOOKUP(Orders_C[[#This Row],[Store_ID]],Stores_c[[#All],[Store_ID]],Stores_c[[#All],[City]])</f>
        <v>Lake David</v>
      </c>
      <c r="AF730" t="str" cm="1">
        <f t="array" ref="AF730">_xlfn.XLOOKUP(Orders_C[[#This Row],[Store_ID]],Stores_c[[#All],[Store_ID]],Stores_c[[#All],[Manager_Name]])</f>
        <v>Joshua Hines</v>
      </c>
      <c r="AG730" t="str" cm="1">
        <f t="array" ref="AG730">_xlfn.XLOOKUP(Orders_C[[#This Row],[Store_ID]],Stores_c[[#All],[Store_ID]],Stores_c[[#All],[Store_Type]])</f>
        <v>Street</v>
      </c>
    </row>
    <row r="731" spans="1:33" x14ac:dyDescent="0.25">
      <c r="A731">
        <v>6582</v>
      </c>
      <c r="B731" s="1">
        <v>45707</v>
      </c>
      <c r="C731" s="2">
        <v>0.5047800925925926</v>
      </c>
      <c r="D731">
        <v>1130</v>
      </c>
      <c r="E731">
        <v>207</v>
      </c>
      <c r="F731">
        <v>461</v>
      </c>
      <c r="G731">
        <v>334</v>
      </c>
      <c r="H731">
        <v>1</v>
      </c>
      <c r="I731">
        <v>329</v>
      </c>
      <c r="J731">
        <v>10</v>
      </c>
      <c r="K731">
        <v>16.45</v>
      </c>
      <c r="L731">
        <v>335.45</v>
      </c>
      <c r="M731" t="s">
        <v>19</v>
      </c>
      <c r="N731" t="s">
        <v>21</v>
      </c>
      <c r="O731">
        <v>32</v>
      </c>
      <c r="P731">
        <v>4</v>
      </c>
      <c r="Q731" t="s">
        <v>605</v>
      </c>
      <c r="R731">
        <v>507</v>
      </c>
      <c r="S731" s="3">
        <v>0.1</v>
      </c>
      <c r="T731" s="6">
        <v>138.04999999999998</v>
      </c>
      <c r="U731" t="s">
        <v>6338</v>
      </c>
      <c r="V731">
        <v>2025</v>
      </c>
      <c r="W731" t="s">
        <v>6329</v>
      </c>
      <c r="X731" t="str">
        <f>_xlfn.XLOOKUP(Orders_C[[#This Row],[Product_ID]],Products_C[Product_ID],Products_C[Product_Name])</f>
        <v>Krushers</v>
      </c>
      <c r="Y731" t="str">
        <f>_xlfn.XLOOKUP(Orders_C[[#This Row],[Product_ID]],Products_C[Product_ID],Products_C[Category])</f>
        <v>Dessert</v>
      </c>
      <c r="Z731" t="str">
        <f>_xlfn.XLOOKUP(Orders_C[[#This Row],[Store_ID]],Stores_c[Store_ID],Stores_c[City])</f>
        <v>Christineton</v>
      </c>
      <c r="AA731" t="str">
        <f>_xlfn.XLOOKUP(Orders_C[[#This Row],[Customer_ID]],Customers_c[Customer_ID],Customers_c[Customer_Name])</f>
        <v>Gregory Clay</v>
      </c>
      <c r="AB731" s="6">
        <f>Orders_C[[#This Row],[Quantity]]*Orders_C[[#This Row],[Unit_Price]]*(1-Orders_C[[#This Row],[Discount %]])+Orders_C[[#This Row],[Tax]]</f>
        <v>312.55</v>
      </c>
      <c r="AC731" s="9">
        <f>(Orders_C[[#This Row],[Unit_Price]]*Orders_C[[#This Row],[Quantity]])-Orders_C[[#This Row],[Discount]]+Orders_C[[#This Row],[Tax]]</f>
        <v>335.45</v>
      </c>
      <c r="AD731" t="str">
        <f>IF(COUNTIF(Orders_C[[#All],[Customer_ID]],Orders_C[[#This Row],[Customer_ID]])&gt;1,"Repeat","New")</f>
        <v>Repeat</v>
      </c>
      <c r="AE731" t="str" cm="1">
        <f t="array" ref="AE731">_xlfn.XLOOKUP(Orders_C[[#This Row],[Store_ID]],Stores_c[[#All],[Store_ID]],Stores_c[[#All],[City]])</f>
        <v>Christineton</v>
      </c>
      <c r="AF731" t="str" cm="1">
        <f t="array" ref="AF731">_xlfn.XLOOKUP(Orders_C[[#This Row],[Store_ID]],Stores_c[[#All],[Store_ID]],Stores_c[[#All],[Manager_Name]])</f>
        <v>Dr. William Hubbard MD</v>
      </c>
      <c r="AG731" t="str" cm="1">
        <f t="array" ref="AG731">_xlfn.XLOOKUP(Orders_C[[#This Row],[Store_ID]],Stores_c[[#All],[Store_ID]],Stores_c[[#All],[Store_Type]])</f>
        <v>Street</v>
      </c>
    </row>
    <row r="732" spans="1:33" x14ac:dyDescent="0.25">
      <c r="A732">
        <v>9149</v>
      </c>
      <c r="B732" s="1">
        <v>46045</v>
      </c>
      <c r="C732" s="2">
        <v>0.5221527777777778</v>
      </c>
      <c r="D732">
        <v>1883</v>
      </c>
      <c r="E732">
        <v>205</v>
      </c>
      <c r="F732">
        <v>428</v>
      </c>
      <c r="G732">
        <v>305</v>
      </c>
      <c r="H732">
        <v>1</v>
      </c>
      <c r="I732">
        <v>329</v>
      </c>
      <c r="J732">
        <v>10</v>
      </c>
      <c r="K732">
        <v>16.45</v>
      </c>
      <c r="L732">
        <v>335.45</v>
      </c>
      <c r="M732" t="s">
        <v>20</v>
      </c>
      <c r="N732" t="s">
        <v>22</v>
      </c>
      <c r="O732">
        <v>29</v>
      </c>
      <c r="P732">
        <v>4</v>
      </c>
      <c r="Q732" t="s">
        <v>3172</v>
      </c>
      <c r="R732">
        <v>506</v>
      </c>
      <c r="S732" s="3">
        <v>0.1</v>
      </c>
      <c r="T732" s="6">
        <v>138.04999999999998</v>
      </c>
      <c r="U732" t="s">
        <v>6330</v>
      </c>
      <c r="V732">
        <v>2026</v>
      </c>
      <c r="W732" t="s">
        <v>6329</v>
      </c>
      <c r="X732" t="str">
        <f>_xlfn.XLOOKUP(Orders_C[[#This Row],[Product_ID]],Products_C[Product_ID],Products_C[Product_Name])</f>
        <v>Krushers</v>
      </c>
      <c r="Y732" t="str">
        <f>_xlfn.XLOOKUP(Orders_C[[#This Row],[Product_ID]],Products_C[Product_ID],Products_C[Category])</f>
        <v>Dessert</v>
      </c>
      <c r="Z732" t="str">
        <f>_xlfn.XLOOKUP(Orders_C[[#This Row],[Store_ID]],Stores_c[Store_ID],Stores_c[City])</f>
        <v>Port Jacob</v>
      </c>
      <c r="AA732" t="str">
        <f>_xlfn.XLOOKUP(Orders_C[[#This Row],[Customer_ID]],Customers_c[Customer_ID],Customers_c[Customer_Name])</f>
        <v>Cassidy Watson</v>
      </c>
      <c r="AB732" s="6">
        <f>Orders_C[[#This Row],[Quantity]]*Orders_C[[#This Row],[Unit_Price]]*(1-Orders_C[[#This Row],[Discount %]])+Orders_C[[#This Row],[Tax]]</f>
        <v>312.55</v>
      </c>
      <c r="AC732" s="9">
        <f>(Orders_C[[#This Row],[Unit_Price]]*Orders_C[[#This Row],[Quantity]])-Orders_C[[#This Row],[Discount]]+Orders_C[[#This Row],[Tax]]</f>
        <v>335.45</v>
      </c>
      <c r="AD732" t="str">
        <f>IF(COUNTIF(Orders_C[[#All],[Customer_ID]],Orders_C[[#This Row],[Customer_ID]])&gt;1,"Repeat","New")</f>
        <v>Repeat</v>
      </c>
      <c r="AE732" t="str" cm="1">
        <f t="array" ref="AE732">_xlfn.XLOOKUP(Orders_C[[#This Row],[Store_ID]],Stores_c[[#All],[Store_ID]],Stores_c[[#All],[City]])</f>
        <v>Port Jacob</v>
      </c>
      <c r="AF732" t="str" cm="1">
        <f t="array" ref="AF732">_xlfn.XLOOKUP(Orders_C[[#This Row],[Store_ID]],Stores_c[[#All],[Store_ID]],Stores_c[[#All],[Manager_Name]])</f>
        <v>David Harris</v>
      </c>
      <c r="AG732" t="str" cm="1">
        <f t="array" ref="AG732">_xlfn.XLOOKUP(Orders_C[[#This Row],[Store_ID]],Stores_c[[#All],[Store_ID]],Stores_c[[#All],[Store_Type]])</f>
        <v>Mall</v>
      </c>
    </row>
    <row r="733" spans="1:33" x14ac:dyDescent="0.25">
      <c r="A733">
        <v>6092</v>
      </c>
      <c r="B733" s="1">
        <v>45910</v>
      </c>
      <c r="C733" s="2">
        <v>0.59803240740740737</v>
      </c>
      <c r="D733">
        <v>1288</v>
      </c>
      <c r="E733">
        <v>210</v>
      </c>
      <c r="F733">
        <v>409</v>
      </c>
      <c r="G733">
        <v>312</v>
      </c>
      <c r="H733">
        <v>1</v>
      </c>
      <c r="I733">
        <v>318</v>
      </c>
      <c r="J733">
        <v>5</v>
      </c>
      <c r="K733">
        <v>15.9</v>
      </c>
      <c r="L733">
        <v>328.9</v>
      </c>
      <c r="M733" t="s">
        <v>18</v>
      </c>
      <c r="N733" t="s">
        <v>22</v>
      </c>
      <c r="O733">
        <v>14</v>
      </c>
      <c r="P733">
        <v>5</v>
      </c>
      <c r="Q733" t="s">
        <v>115</v>
      </c>
      <c r="R733">
        <v>508</v>
      </c>
      <c r="S733" s="3">
        <v>0.05</v>
      </c>
      <c r="T733" s="6">
        <v>138.1</v>
      </c>
      <c r="U733" t="s">
        <v>6335</v>
      </c>
      <c r="V733">
        <v>2025</v>
      </c>
      <c r="W733" t="s">
        <v>6333</v>
      </c>
      <c r="X733" t="str">
        <f>_xlfn.XLOOKUP(Orders_C[[#This Row],[Product_ID]],Products_C[Product_ID],Products_C[Product_Name])</f>
        <v>Veg Burger</v>
      </c>
      <c r="Y733" t="str">
        <f>_xlfn.XLOOKUP(Orders_C[[#This Row],[Product_ID]],Products_C[Product_ID],Products_C[Category])</f>
        <v>Burger</v>
      </c>
      <c r="Z733" t="str">
        <f>_xlfn.XLOOKUP(Orders_C[[#This Row],[Store_ID]],Stores_c[Store_ID],Stores_c[City])</f>
        <v>East William</v>
      </c>
      <c r="AA733" t="str">
        <f>_xlfn.XLOOKUP(Orders_C[[#This Row],[Customer_ID]],Customers_c[Customer_ID],Customers_c[Customer_Name])</f>
        <v>Douglas Sullivan</v>
      </c>
      <c r="AB733" s="6">
        <f>Orders_C[[#This Row],[Quantity]]*Orders_C[[#This Row],[Unit_Price]]*(1-Orders_C[[#This Row],[Discount %]])+Orders_C[[#This Row],[Tax]]</f>
        <v>317.99999999999994</v>
      </c>
      <c r="AC733" s="9">
        <f>(Orders_C[[#This Row],[Unit_Price]]*Orders_C[[#This Row],[Quantity]])-Orders_C[[#This Row],[Discount]]+Orders_C[[#This Row],[Tax]]</f>
        <v>328.9</v>
      </c>
      <c r="AD733" t="str">
        <f>IF(COUNTIF(Orders_C[[#All],[Customer_ID]],Orders_C[[#This Row],[Customer_ID]])&gt;1,"Repeat","New")</f>
        <v>Repeat</v>
      </c>
      <c r="AE733" t="str" cm="1">
        <f t="array" ref="AE733">_xlfn.XLOOKUP(Orders_C[[#This Row],[Store_ID]],Stores_c[[#All],[Store_ID]],Stores_c[[#All],[City]])</f>
        <v>East William</v>
      </c>
      <c r="AF733" t="str" cm="1">
        <f t="array" ref="AF733">_xlfn.XLOOKUP(Orders_C[[#This Row],[Store_ID]],Stores_c[[#All],[Store_ID]],Stores_c[[#All],[Manager_Name]])</f>
        <v>Victoria Butler</v>
      </c>
      <c r="AG733" t="str" cm="1">
        <f t="array" ref="AG733">_xlfn.XLOOKUP(Orders_C[[#This Row],[Store_ID]],Stores_c[[#All],[Store_ID]],Stores_c[[#All],[Store_Type]])</f>
        <v>Drive-Thru</v>
      </c>
    </row>
    <row r="734" spans="1:33" x14ac:dyDescent="0.25">
      <c r="A734">
        <v>7148</v>
      </c>
      <c r="B734" s="1">
        <v>45976</v>
      </c>
      <c r="C734" s="2">
        <v>0.81763888888888892</v>
      </c>
      <c r="D734">
        <v>1123</v>
      </c>
      <c r="E734">
        <v>210</v>
      </c>
      <c r="F734">
        <v>479</v>
      </c>
      <c r="G734">
        <v>304</v>
      </c>
      <c r="H734">
        <v>2</v>
      </c>
      <c r="I734">
        <v>163</v>
      </c>
      <c r="J734">
        <v>0</v>
      </c>
      <c r="K734">
        <v>8.15</v>
      </c>
      <c r="L734">
        <v>334.15</v>
      </c>
      <c r="M734" t="s">
        <v>18</v>
      </c>
      <c r="N734" t="s">
        <v>21</v>
      </c>
      <c r="O734">
        <v>37</v>
      </c>
      <c r="P734">
        <v>5</v>
      </c>
      <c r="Q734" t="s">
        <v>1171</v>
      </c>
      <c r="R734">
        <v>501</v>
      </c>
      <c r="S734" s="3">
        <v>0</v>
      </c>
      <c r="T734" s="6">
        <v>138.54999999999998</v>
      </c>
      <c r="U734" t="s">
        <v>6336</v>
      </c>
      <c r="V734">
        <v>2025</v>
      </c>
      <c r="W734" t="s">
        <v>6329</v>
      </c>
      <c r="X734" t="str">
        <f>_xlfn.XLOOKUP(Orders_C[[#This Row],[Product_ID]],Products_C[Product_ID],Products_C[Product_Name])</f>
        <v>Veg Burger</v>
      </c>
      <c r="Y734" t="str">
        <f>_xlfn.XLOOKUP(Orders_C[[#This Row],[Product_ID]],Products_C[Product_ID],Products_C[Category])</f>
        <v>Burger</v>
      </c>
      <c r="Z734" t="str">
        <f>_xlfn.XLOOKUP(Orders_C[[#This Row],[Store_ID]],Stores_c[Store_ID],Stores_c[City])</f>
        <v>East William</v>
      </c>
      <c r="AA734" t="str">
        <f>_xlfn.XLOOKUP(Orders_C[[#This Row],[Customer_ID]],Customers_c[Customer_ID],Customers_c[Customer_Name])</f>
        <v>Chelsea Brown</v>
      </c>
      <c r="AB734" s="6">
        <f>Orders_C[[#This Row],[Quantity]]*Orders_C[[#This Row],[Unit_Price]]*(1-Orders_C[[#This Row],[Discount %]])+Orders_C[[#This Row],[Tax]]</f>
        <v>334.15</v>
      </c>
      <c r="AC734" s="9">
        <f>(Orders_C[[#This Row],[Unit_Price]]*Orders_C[[#This Row],[Quantity]])-Orders_C[[#This Row],[Discount]]+Orders_C[[#This Row],[Tax]]</f>
        <v>334.15</v>
      </c>
      <c r="AD734" t="str">
        <f>IF(COUNTIF(Orders_C[[#All],[Customer_ID]],Orders_C[[#This Row],[Customer_ID]])&gt;1,"Repeat","New")</f>
        <v>Repeat</v>
      </c>
      <c r="AE734" t="str" cm="1">
        <f t="array" ref="AE734">_xlfn.XLOOKUP(Orders_C[[#This Row],[Store_ID]],Stores_c[[#All],[Store_ID]],Stores_c[[#All],[City]])</f>
        <v>East William</v>
      </c>
      <c r="AF734" t="str" cm="1">
        <f t="array" ref="AF734">_xlfn.XLOOKUP(Orders_C[[#This Row],[Store_ID]],Stores_c[[#All],[Store_ID]],Stores_c[[#All],[Manager_Name]])</f>
        <v>Victoria Butler</v>
      </c>
      <c r="AG734" t="str" cm="1">
        <f t="array" ref="AG734">_xlfn.XLOOKUP(Orders_C[[#This Row],[Store_ID]],Stores_c[[#All],[Store_ID]],Stores_c[[#All],[Store_Type]])</f>
        <v>Drive-Thru</v>
      </c>
    </row>
    <row r="735" spans="1:33" x14ac:dyDescent="0.25">
      <c r="A735">
        <v>9601</v>
      </c>
      <c r="B735" s="1">
        <v>45916</v>
      </c>
      <c r="C735" s="2">
        <v>0.80148148148148146</v>
      </c>
      <c r="D735">
        <v>1764</v>
      </c>
      <c r="E735">
        <v>216</v>
      </c>
      <c r="F735">
        <v>412</v>
      </c>
      <c r="G735">
        <v>305</v>
      </c>
      <c r="H735">
        <v>1</v>
      </c>
      <c r="I735">
        <v>308</v>
      </c>
      <c r="J735">
        <v>0</v>
      </c>
      <c r="K735">
        <v>15.4</v>
      </c>
      <c r="L735">
        <v>323.39999999999998</v>
      </c>
      <c r="M735" t="s">
        <v>19</v>
      </c>
      <c r="N735" t="s">
        <v>22</v>
      </c>
      <c r="O735">
        <v>40</v>
      </c>
      <c r="P735">
        <v>4</v>
      </c>
      <c r="Q735" t="s">
        <v>3624</v>
      </c>
      <c r="R735">
        <v>507</v>
      </c>
      <c r="S735" s="3">
        <v>0</v>
      </c>
      <c r="T735" s="6">
        <v>138.6</v>
      </c>
      <c r="U735" t="s">
        <v>6335</v>
      </c>
      <c r="V735">
        <v>2025</v>
      </c>
      <c r="W735" t="s">
        <v>6329</v>
      </c>
      <c r="X735" t="str">
        <f>_xlfn.XLOOKUP(Orders_C[[#This Row],[Product_ID]],Products_C[Product_ID],Products_C[Product_Name])</f>
        <v>Krushers</v>
      </c>
      <c r="Y735" t="str">
        <f>_xlfn.XLOOKUP(Orders_C[[#This Row],[Product_ID]],Products_C[Product_ID],Products_C[Category])</f>
        <v>Dessert</v>
      </c>
      <c r="Z735" t="str">
        <f>_xlfn.XLOOKUP(Orders_C[[#This Row],[Store_ID]],Stores_c[Store_ID],Stores_c[City])</f>
        <v>Garciaview</v>
      </c>
      <c r="AA735" t="str">
        <f>_xlfn.XLOOKUP(Orders_C[[#This Row],[Customer_ID]],Customers_c[Customer_ID],Customers_c[Customer_Name])</f>
        <v>Tyrone Howard</v>
      </c>
      <c r="AB735" s="6">
        <f>Orders_C[[#This Row],[Quantity]]*Orders_C[[#This Row],[Unit_Price]]*(1-Orders_C[[#This Row],[Discount %]])+Orders_C[[#This Row],[Tax]]</f>
        <v>323.39999999999998</v>
      </c>
      <c r="AC735" s="9">
        <f>(Orders_C[[#This Row],[Unit_Price]]*Orders_C[[#This Row],[Quantity]])-Orders_C[[#This Row],[Discount]]+Orders_C[[#This Row],[Tax]]</f>
        <v>323.39999999999998</v>
      </c>
      <c r="AD735" t="str">
        <f>IF(COUNTIF(Orders_C[[#All],[Customer_ID]],Orders_C[[#This Row],[Customer_ID]])&gt;1,"Repeat","New")</f>
        <v>Repeat</v>
      </c>
      <c r="AE735" t="str" cm="1">
        <f t="array" ref="AE735">_xlfn.XLOOKUP(Orders_C[[#This Row],[Store_ID]],Stores_c[[#All],[Store_ID]],Stores_c[[#All],[City]])</f>
        <v>Garciaview</v>
      </c>
      <c r="AF735" t="str" cm="1">
        <f t="array" ref="AF735">_xlfn.XLOOKUP(Orders_C[[#This Row],[Store_ID]],Stores_c[[#All],[Store_ID]],Stores_c[[#All],[Manager_Name]])</f>
        <v>Karina Washington</v>
      </c>
      <c r="AG735" t="str" cm="1">
        <f t="array" ref="AG735">_xlfn.XLOOKUP(Orders_C[[#This Row],[Store_ID]],Stores_c[[#All],[Store_ID]],Stores_c[[#All],[Store_Type]])</f>
        <v>Drive-Thru</v>
      </c>
    </row>
    <row r="736" spans="1:33" x14ac:dyDescent="0.25">
      <c r="A736">
        <v>8960</v>
      </c>
      <c r="B736" s="1">
        <v>46061</v>
      </c>
      <c r="C736" s="2">
        <v>0.22622685185185185</v>
      </c>
      <c r="D736">
        <v>1749</v>
      </c>
      <c r="E736">
        <v>206</v>
      </c>
      <c r="F736">
        <v>512</v>
      </c>
      <c r="G736">
        <v>301</v>
      </c>
      <c r="H736">
        <v>1</v>
      </c>
      <c r="I736">
        <v>342</v>
      </c>
      <c r="J736">
        <v>15</v>
      </c>
      <c r="K736">
        <v>17.100000000000001</v>
      </c>
      <c r="L736">
        <v>344.1</v>
      </c>
      <c r="M736" t="s">
        <v>19</v>
      </c>
      <c r="N736" t="s">
        <v>23</v>
      </c>
      <c r="O736">
        <v>51</v>
      </c>
      <c r="P736">
        <v>5</v>
      </c>
      <c r="Q736" t="s">
        <v>2983</v>
      </c>
      <c r="R736">
        <v>507</v>
      </c>
      <c r="S736" s="3">
        <v>0.15</v>
      </c>
      <c r="T736" s="6">
        <v>138.90000000000003</v>
      </c>
      <c r="U736" t="s">
        <v>6338</v>
      </c>
      <c r="V736">
        <v>2026</v>
      </c>
      <c r="W736" t="s">
        <v>6331</v>
      </c>
      <c r="X736" t="str">
        <f>_xlfn.XLOOKUP(Orders_C[[#This Row],[Product_ID]],Products_C[Product_ID],Products_C[Product_Name])</f>
        <v>Krushers</v>
      </c>
      <c r="Y736" t="str">
        <f>_xlfn.XLOOKUP(Orders_C[[#This Row],[Product_ID]],Products_C[Product_ID],Products_C[Category])</f>
        <v>Burger</v>
      </c>
      <c r="Z736" t="str">
        <f>_xlfn.XLOOKUP(Orders_C[[#This Row],[Store_ID]],Stores_c[Store_ID],Stores_c[City])</f>
        <v>West Matthew</v>
      </c>
      <c r="AA736" t="str">
        <f>_xlfn.XLOOKUP(Orders_C[[#This Row],[Customer_ID]],Customers_c[Customer_ID],Customers_c[Customer_Name])</f>
        <v>Mikayla Lewis</v>
      </c>
      <c r="AB736" s="6">
        <f>Orders_C[[#This Row],[Quantity]]*Orders_C[[#This Row],[Unit_Price]]*(1-Orders_C[[#This Row],[Discount %]])+Orders_C[[#This Row],[Tax]]</f>
        <v>307.8</v>
      </c>
      <c r="AC736" s="9">
        <f>(Orders_C[[#This Row],[Unit_Price]]*Orders_C[[#This Row],[Quantity]])-Orders_C[[#This Row],[Discount]]+Orders_C[[#This Row],[Tax]]</f>
        <v>344.1</v>
      </c>
      <c r="AD736" t="str">
        <f>IF(COUNTIF(Orders_C[[#All],[Customer_ID]],Orders_C[[#This Row],[Customer_ID]])&gt;1,"Repeat","New")</f>
        <v>Repeat</v>
      </c>
      <c r="AE736" t="str" cm="1">
        <f t="array" ref="AE736">_xlfn.XLOOKUP(Orders_C[[#This Row],[Store_ID]],Stores_c[[#All],[Store_ID]],Stores_c[[#All],[City]])</f>
        <v>West Matthew</v>
      </c>
      <c r="AF736" t="str" cm="1">
        <f t="array" ref="AF736">_xlfn.XLOOKUP(Orders_C[[#This Row],[Store_ID]],Stores_c[[#All],[Store_ID]],Stores_c[[#All],[Manager_Name]])</f>
        <v>Miguel Kidd</v>
      </c>
      <c r="AG736" t="str" cm="1">
        <f t="array" ref="AG736">_xlfn.XLOOKUP(Orders_C[[#This Row],[Store_ID]],Stores_c[[#All],[Store_ID]],Stores_c[[#All],[Store_Type]])</f>
        <v>Drive-Thru</v>
      </c>
    </row>
    <row r="737" spans="1:33" x14ac:dyDescent="0.25">
      <c r="A737">
        <v>7206</v>
      </c>
      <c r="B737" s="1">
        <v>45904</v>
      </c>
      <c r="C737" s="2">
        <v>4.0509259259259259E-2</v>
      </c>
      <c r="D737">
        <v>1932</v>
      </c>
      <c r="E737">
        <v>212</v>
      </c>
      <c r="F737">
        <v>521</v>
      </c>
      <c r="G737">
        <v>328</v>
      </c>
      <c r="H737">
        <v>1</v>
      </c>
      <c r="I737">
        <v>320</v>
      </c>
      <c r="J737">
        <v>5</v>
      </c>
      <c r="K737">
        <v>16</v>
      </c>
      <c r="L737">
        <v>331</v>
      </c>
      <c r="M737" t="s">
        <v>18</v>
      </c>
      <c r="N737" t="s">
        <v>22</v>
      </c>
      <c r="O737">
        <v>57</v>
      </c>
      <c r="P737">
        <v>5</v>
      </c>
      <c r="Q737" t="s">
        <v>1229</v>
      </c>
      <c r="R737">
        <v>503</v>
      </c>
      <c r="S737" s="3">
        <v>0.05</v>
      </c>
      <c r="T737" s="6">
        <v>139</v>
      </c>
      <c r="U737" t="s">
        <v>6335</v>
      </c>
      <c r="V737">
        <v>2025</v>
      </c>
      <c r="W737" t="s">
        <v>6331</v>
      </c>
      <c r="X737" t="str">
        <f>_xlfn.XLOOKUP(Orders_C[[#This Row],[Product_ID]],Products_C[Product_ID],Products_C[Product_Name])</f>
        <v>Rice Bowl</v>
      </c>
      <c r="Y737" t="str">
        <f>_xlfn.XLOOKUP(Orders_C[[#This Row],[Product_ID]],Products_C[Product_ID],Products_C[Category])</f>
        <v>Burger</v>
      </c>
      <c r="Z737" t="str">
        <f>_xlfn.XLOOKUP(Orders_C[[#This Row],[Store_ID]],Stores_c[Store_ID],Stores_c[City])</f>
        <v>Andrewview</v>
      </c>
      <c r="AA737" t="str">
        <f>_xlfn.XLOOKUP(Orders_C[[#This Row],[Customer_ID]],Customers_c[Customer_ID],Customers_c[Customer_Name])</f>
        <v>Dan Moore</v>
      </c>
      <c r="AB737" s="6">
        <f>Orders_C[[#This Row],[Quantity]]*Orders_C[[#This Row],[Unit_Price]]*(1-Orders_C[[#This Row],[Discount %]])+Orders_C[[#This Row],[Tax]]</f>
        <v>320</v>
      </c>
      <c r="AC737" s="9">
        <f>(Orders_C[[#This Row],[Unit_Price]]*Orders_C[[#This Row],[Quantity]])-Orders_C[[#This Row],[Discount]]+Orders_C[[#This Row],[Tax]]</f>
        <v>331</v>
      </c>
      <c r="AD737" t="str">
        <f>IF(COUNTIF(Orders_C[[#All],[Customer_ID]],Orders_C[[#This Row],[Customer_ID]])&gt;1,"Repeat","New")</f>
        <v>Repeat</v>
      </c>
      <c r="AE737" t="str" cm="1">
        <f t="array" ref="AE737">_xlfn.XLOOKUP(Orders_C[[#This Row],[Store_ID]],Stores_c[[#All],[Store_ID]],Stores_c[[#All],[City]])</f>
        <v>Andrewview</v>
      </c>
      <c r="AF737" t="str" cm="1">
        <f t="array" ref="AF737">_xlfn.XLOOKUP(Orders_C[[#This Row],[Store_ID]],Stores_c[[#All],[Store_ID]],Stores_c[[#All],[Manager_Name]])</f>
        <v>Alice Sutton</v>
      </c>
      <c r="AG737" t="str" cm="1">
        <f t="array" ref="AG737">_xlfn.XLOOKUP(Orders_C[[#This Row],[Store_ID]],Stores_c[[#All],[Store_ID]],Stores_c[[#All],[Store_Type]])</f>
        <v>Mall</v>
      </c>
    </row>
    <row r="738" spans="1:33" x14ac:dyDescent="0.25">
      <c r="A738">
        <v>10907</v>
      </c>
      <c r="B738" s="1">
        <v>45761</v>
      </c>
      <c r="C738" s="2">
        <v>0.61716435185185181</v>
      </c>
      <c r="D738">
        <v>1957</v>
      </c>
      <c r="E738">
        <v>214</v>
      </c>
      <c r="F738">
        <v>497</v>
      </c>
      <c r="G738">
        <v>304</v>
      </c>
      <c r="H738">
        <v>1</v>
      </c>
      <c r="I738">
        <v>320</v>
      </c>
      <c r="J738">
        <v>5</v>
      </c>
      <c r="K738">
        <v>16</v>
      </c>
      <c r="L738">
        <v>331</v>
      </c>
      <c r="M738" t="s">
        <v>19</v>
      </c>
      <c r="N738" t="s">
        <v>22</v>
      </c>
      <c r="O738">
        <v>40</v>
      </c>
      <c r="P738">
        <v>4</v>
      </c>
      <c r="Q738" t="s">
        <v>4930</v>
      </c>
      <c r="R738">
        <v>504</v>
      </c>
      <c r="S738" s="3">
        <v>0.05</v>
      </c>
      <c r="T738" s="6">
        <v>139</v>
      </c>
      <c r="U738" t="s">
        <v>6337</v>
      </c>
      <c r="V738">
        <v>2025</v>
      </c>
      <c r="W738" t="s">
        <v>6329</v>
      </c>
      <c r="X738" t="str">
        <f>_xlfn.XLOOKUP(Orders_C[[#This Row],[Product_ID]],Products_C[Product_ID],Products_C[Product_Name])</f>
        <v>Veg Burger</v>
      </c>
      <c r="Y738" t="str">
        <f>_xlfn.XLOOKUP(Orders_C[[#This Row],[Product_ID]],Products_C[Product_ID],Products_C[Category])</f>
        <v>Burger</v>
      </c>
      <c r="Z738" t="str">
        <f>_xlfn.XLOOKUP(Orders_C[[#This Row],[Store_ID]],Stores_c[Store_ID],Stores_c[City])</f>
        <v>New Robert</v>
      </c>
      <c r="AA738" t="str">
        <f>_xlfn.XLOOKUP(Orders_C[[#This Row],[Customer_ID]],Customers_c[Customer_ID],Customers_c[Customer_Name])</f>
        <v>Zachary Stark</v>
      </c>
      <c r="AB738" s="6">
        <f>Orders_C[[#This Row],[Quantity]]*Orders_C[[#This Row],[Unit_Price]]*(1-Orders_C[[#This Row],[Discount %]])+Orders_C[[#This Row],[Tax]]</f>
        <v>320</v>
      </c>
      <c r="AC738" s="9">
        <f>(Orders_C[[#This Row],[Unit_Price]]*Orders_C[[#This Row],[Quantity]])-Orders_C[[#This Row],[Discount]]+Orders_C[[#This Row],[Tax]]</f>
        <v>331</v>
      </c>
      <c r="AD738" t="str">
        <f>IF(COUNTIF(Orders_C[[#All],[Customer_ID]],Orders_C[[#This Row],[Customer_ID]])&gt;1,"Repeat","New")</f>
        <v>Repeat</v>
      </c>
      <c r="AE738" t="str" cm="1">
        <f t="array" ref="AE738">_xlfn.XLOOKUP(Orders_C[[#This Row],[Store_ID]],Stores_c[[#All],[Store_ID]],Stores_c[[#All],[City]])</f>
        <v>New Robert</v>
      </c>
      <c r="AF738" t="str" cm="1">
        <f t="array" ref="AF738">_xlfn.XLOOKUP(Orders_C[[#This Row],[Store_ID]],Stores_c[[#All],[Store_ID]],Stores_c[[#All],[Manager_Name]])</f>
        <v>Krista Webb</v>
      </c>
      <c r="AG738" t="str" cm="1">
        <f t="array" ref="AG738">_xlfn.XLOOKUP(Orders_C[[#This Row],[Store_ID]],Stores_c[[#All],[Store_ID]],Stores_c[[#All],[Store_Type]])</f>
        <v>Drive-Thru</v>
      </c>
    </row>
    <row r="739" spans="1:33" x14ac:dyDescent="0.25">
      <c r="A739">
        <v>8294</v>
      </c>
      <c r="B739" s="1">
        <v>45930</v>
      </c>
      <c r="C739" s="2">
        <v>0.73587962962962961</v>
      </c>
      <c r="D739">
        <v>1747</v>
      </c>
      <c r="E739">
        <v>203</v>
      </c>
      <c r="F739">
        <v>508</v>
      </c>
      <c r="G739">
        <v>305</v>
      </c>
      <c r="H739">
        <v>2</v>
      </c>
      <c r="I739">
        <v>164</v>
      </c>
      <c r="J739">
        <v>0</v>
      </c>
      <c r="K739">
        <v>8.2000000000000011</v>
      </c>
      <c r="L739">
        <v>336.2</v>
      </c>
      <c r="M739" t="s">
        <v>19</v>
      </c>
      <c r="N739" t="s">
        <v>23</v>
      </c>
      <c r="O739">
        <v>26</v>
      </c>
      <c r="P739">
        <v>2</v>
      </c>
      <c r="Q739" t="s">
        <v>2317</v>
      </c>
      <c r="R739">
        <v>502</v>
      </c>
      <c r="S739" s="3">
        <v>0</v>
      </c>
      <c r="T739" s="6">
        <v>139.4</v>
      </c>
      <c r="U739" t="s">
        <v>6335</v>
      </c>
      <c r="V739">
        <v>2025</v>
      </c>
      <c r="W739" t="s">
        <v>6329</v>
      </c>
      <c r="X739" t="str">
        <f>_xlfn.XLOOKUP(Orders_C[[#This Row],[Product_ID]],Products_C[Product_ID],Products_C[Product_Name])</f>
        <v>Krushers</v>
      </c>
      <c r="Y739" t="str">
        <f>_xlfn.XLOOKUP(Orders_C[[#This Row],[Product_ID]],Products_C[Product_ID],Products_C[Category])</f>
        <v>Dessert</v>
      </c>
      <c r="Z739" t="str">
        <f>_xlfn.XLOOKUP(Orders_C[[#This Row],[Store_ID]],Stores_c[Store_ID],Stores_c[City])</f>
        <v>Lake Williammouth</v>
      </c>
      <c r="AA739" t="str">
        <f>_xlfn.XLOOKUP(Orders_C[[#This Row],[Customer_ID]],Customers_c[Customer_ID],Customers_c[Customer_Name])</f>
        <v>Margaret Bird</v>
      </c>
      <c r="AB739" s="6">
        <f>Orders_C[[#This Row],[Quantity]]*Orders_C[[#This Row],[Unit_Price]]*(1-Orders_C[[#This Row],[Discount %]])+Orders_C[[#This Row],[Tax]]</f>
        <v>336.2</v>
      </c>
      <c r="AC739" s="9">
        <f>(Orders_C[[#This Row],[Unit_Price]]*Orders_C[[#This Row],[Quantity]])-Orders_C[[#This Row],[Discount]]+Orders_C[[#This Row],[Tax]]</f>
        <v>336.2</v>
      </c>
      <c r="AD739" t="str">
        <f>IF(COUNTIF(Orders_C[[#All],[Customer_ID]],Orders_C[[#This Row],[Customer_ID]])&gt;1,"Repeat","New")</f>
        <v>Repeat</v>
      </c>
      <c r="AE739" t="str" cm="1">
        <f t="array" ref="AE739">_xlfn.XLOOKUP(Orders_C[[#This Row],[Store_ID]],Stores_c[[#All],[Store_ID]],Stores_c[[#All],[City]])</f>
        <v>Lake Williammouth</v>
      </c>
      <c r="AF739" t="str" cm="1">
        <f t="array" ref="AF739">_xlfn.XLOOKUP(Orders_C[[#This Row],[Store_ID]],Stores_c[[#All],[Store_ID]],Stores_c[[#All],[Manager_Name]])</f>
        <v>Stephanie Dominguez</v>
      </c>
      <c r="AG739" t="str" cm="1">
        <f t="array" ref="AG739">_xlfn.XLOOKUP(Orders_C[[#This Row],[Store_ID]],Stores_c[[#All],[Store_ID]],Stores_c[[#All],[Store_Type]])</f>
        <v>Drive-Thru</v>
      </c>
    </row>
    <row r="740" spans="1:33" x14ac:dyDescent="0.25">
      <c r="A740">
        <v>8624</v>
      </c>
      <c r="B740" s="1">
        <v>45869</v>
      </c>
      <c r="C740" s="2">
        <v>0.42732638888888891</v>
      </c>
      <c r="D740">
        <v>1011</v>
      </c>
      <c r="E740">
        <v>201</v>
      </c>
      <c r="F740">
        <v>431</v>
      </c>
      <c r="G740">
        <v>327</v>
      </c>
      <c r="H740">
        <v>1</v>
      </c>
      <c r="I740">
        <v>332</v>
      </c>
      <c r="J740">
        <v>10</v>
      </c>
      <c r="K740">
        <v>16.600000000000001</v>
      </c>
      <c r="L740">
        <v>338.6</v>
      </c>
      <c r="M740" t="s">
        <v>20</v>
      </c>
      <c r="N740" t="s">
        <v>23</v>
      </c>
      <c r="O740">
        <v>15</v>
      </c>
      <c r="P740">
        <v>2</v>
      </c>
      <c r="Q740" t="s">
        <v>2647</v>
      </c>
      <c r="R740">
        <v>509</v>
      </c>
      <c r="S740" s="3">
        <v>0.1</v>
      </c>
      <c r="T740" s="6">
        <v>139.40000000000003</v>
      </c>
      <c r="U740" t="s">
        <v>6341</v>
      </c>
      <c r="V740">
        <v>2025</v>
      </c>
      <c r="W740" t="s">
        <v>6333</v>
      </c>
      <c r="X740" t="str">
        <f>_xlfn.XLOOKUP(Orders_C[[#This Row],[Product_ID]],Products_C[Product_ID],Products_C[Product_Name])</f>
        <v>Wrap</v>
      </c>
      <c r="Y740" t="str">
        <f>_xlfn.XLOOKUP(Orders_C[[#This Row],[Product_ID]],Products_C[Product_ID],Products_C[Category])</f>
        <v>Chicken</v>
      </c>
      <c r="Z740" t="str">
        <f>_xlfn.XLOOKUP(Orders_C[[#This Row],[Store_ID]],Stores_c[Store_ID],Stores_c[City])</f>
        <v>Lake Nicholasburgh</v>
      </c>
      <c r="AA740" t="str">
        <f>_xlfn.XLOOKUP(Orders_C[[#This Row],[Customer_ID]],Customers_c[Customer_ID],Customers_c[Customer_Name])</f>
        <v>Susan Moore</v>
      </c>
      <c r="AB740" s="6">
        <f>Orders_C[[#This Row],[Quantity]]*Orders_C[[#This Row],[Unit_Price]]*(1-Orders_C[[#This Row],[Discount %]])+Orders_C[[#This Row],[Tax]]</f>
        <v>315.40000000000003</v>
      </c>
      <c r="AC740" s="9">
        <f>(Orders_C[[#This Row],[Unit_Price]]*Orders_C[[#This Row],[Quantity]])-Orders_C[[#This Row],[Discount]]+Orders_C[[#This Row],[Tax]]</f>
        <v>338.6</v>
      </c>
      <c r="AD740" t="str">
        <f>IF(COUNTIF(Orders_C[[#All],[Customer_ID]],Orders_C[[#This Row],[Customer_ID]])&gt;1,"Repeat","New")</f>
        <v>Repeat</v>
      </c>
      <c r="AE740" t="str" cm="1">
        <f t="array" ref="AE740">_xlfn.XLOOKUP(Orders_C[[#This Row],[Store_ID]],Stores_c[[#All],[Store_ID]],Stores_c[[#All],[City]])</f>
        <v>Lake Nicholasburgh</v>
      </c>
      <c r="AF740" t="str" cm="1">
        <f t="array" ref="AF740">_xlfn.XLOOKUP(Orders_C[[#This Row],[Store_ID]],Stores_c[[#All],[Store_ID]],Stores_c[[#All],[Manager_Name]])</f>
        <v>Maurice Garcia</v>
      </c>
      <c r="AG740" t="str" cm="1">
        <f t="array" ref="AG740">_xlfn.XLOOKUP(Orders_C[[#This Row],[Store_ID]],Stores_c[[#All],[Store_ID]],Stores_c[[#All],[Store_Type]])</f>
        <v>Mall</v>
      </c>
    </row>
    <row r="741" spans="1:33" x14ac:dyDescent="0.25">
      <c r="A741">
        <v>7738</v>
      </c>
      <c r="B741" s="1">
        <v>45938</v>
      </c>
      <c r="C741" s="2">
        <v>0.22664351851851852</v>
      </c>
      <c r="D741">
        <v>1355</v>
      </c>
      <c r="E741">
        <v>215</v>
      </c>
      <c r="F741">
        <v>539</v>
      </c>
      <c r="G741">
        <v>338</v>
      </c>
      <c r="H741">
        <v>1</v>
      </c>
      <c r="I741">
        <v>321</v>
      </c>
      <c r="J741">
        <v>5</v>
      </c>
      <c r="K741">
        <v>16.05</v>
      </c>
      <c r="L741">
        <v>332.05</v>
      </c>
      <c r="M741" t="s">
        <v>19</v>
      </c>
      <c r="N741" t="s">
        <v>23</v>
      </c>
      <c r="O741">
        <v>43</v>
      </c>
      <c r="P741">
        <v>5</v>
      </c>
      <c r="Q741" t="s">
        <v>1761</v>
      </c>
      <c r="R741">
        <v>509</v>
      </c>
      <c r="S741" s="3">
        <v>0.05</v>
      </c>
      <c r="T741" s="6">
        <v>139.45000000000002</v>
      </c>
      <c r="U741" t="s">
        <v>6332</v>
      </c>
      <c r="V741">
        <v>2025</v>
      </c>
      <c r="W741" t="s">
        <v>6331</v>
      </c>
      <c r="X741" t="str">
        <f>_xlfn.XLOOKUP(Orders_C[[#This Row],[Product_ID]],Products_C[Product_ID],Products_C[Product_Name])</f>
        <v>Chicken Wings</v>
      </c>
      <c r="Y741" t="str">
        <f>_xlfn.XLOOKUP(Orders_C[[#This Row],[Product_ID]],Products_C[Product_ID],Products_C[Category])</f>
        <v>Burger</v>
      </c>
      <c r="Z741" t="str">
        <f>_xlfn.XLOOKUP(Orders_C[[#This Row],[Store_ID]],Stores_c[Store_ID],Stores_c[City])</f>
        <v>Sallyburgh</v>
      </c>
      <c r="AA741" t="str">
        <f>_xlfn.XLOOKUP(Orders_C[[#This Row],[Customer_ID]],Customers_c[Customer_ID],Customers_c[Customer_Name])</f>
        <v>Nicholas Thompson</v>
      </c>
      <c r="AB741" s="6">
        <f>Orders_C[[#This Row],[Quantity]]*Orders_C[[#This Row],[Unit_Price]]*(1-Orders_C[[#This Row],[Discount %]])+Orders_C[[#This Row],[Tax]]</f>
        <v>321</v>
      </c>
      <c r="AC741" s="9">
        <f>(Orders_C[[#This Row],[Unit_Price]]*Orders_C[[#This Row],[Quantity]])-Orders_C[[#This Row],[Discount]]+Orders_C[[#This Row],[Tax]]</f>
        <v>332.05</v>
      </c>
      <c r="AD741" t="str">
        <f>IF(COUNTIF(Orders_C[[#All],[Customer_ID]],Orders_C[[#This Row],[Customer_ID]])&gt;1,"Repeat","New")</f>
        <v>Repeat</v>
      </c>
      <c r="AE741" t="str" cm="1">
        <f t="array" ref="AE741">_xlfn.XLOOKUP(Orders_C[[#This Row],[Store_ID]],Stores_c[[#All],[Store_ID]],Stores_c[[#All],[City]])</f>
        <v>Sallyburgh</v>
      </c>
      <c r="AF741" t="str" cm="1">
        <f t="array" ref="AF741">_xlfn.XLOOKUP(Orders_C[[#This Row],[Store_ID]],Stores_c[[#All],[Store_ID]],Stores_c[[#All],[Manager_Name]])</f>
        <v>Benjamin Mccoy</v>
      </c>
      <c r="AG741" t="str" cm="1">
        <f t="array" ref="AG741">_xlfn.XLOOKUP(Orders_C[[#This Row],[Store_ID]],Stores_c[[#All],[Store_ID]],Stores_c[[#All],[Store_Type]])</f>
        <v>Drive-Thru</v>
      </c>
    </row>
    <row r="742" spans="1:33" x14ac:dyDescent="0.25">
      <c r="A742">
        <v>8020</v>
      </c>
      <c r="B742" s="1">
        <v>46062</v>
      </c>
      <c r="C742" s="2">
        <v>0.81418981481481478</v>
      </c>
      <c r="D742">
        <v>1940</v>
      </c>
      <c r="E742">
        <v>209</v>
      </c>
      <c r="F742">
        <v>499</v>
      </c>
      <c r="G742">
        <v>309</v>
      </c>
      <c r="H742">
        <v>1</v>
      </c>
      <c r="I742">
        <v>321</v>
      </c>
      <c r="J742">
        <v>5</v>
      </c>
      <c r="K742">
        <v>16.05</v>
      </c>
      <c r="L742">
        <v>332.05</v>
      </c>
      <c r="M742" t="s">
        <v>19</v>
      </c>
      <c r="N742" t="s">
        <v>22</v>
      </c>
      <c r="O742">
        <v>59</v>
      </c>
      <c r="P742">
        <v>4</v>
      </c>
      <c r="Q742" t="s">
        <v>2043</v>
      </c>
      <c r="R742">
        <v>509</v>
      </c>
      <c r="S742" s="3">
        <v>0.05</v>
      </c>
      <c r="T742" s="6">
        <v>139.45000000000002</v>
      </c>
      <c r="U742" t="s">
        <v>6338</v>
      </c>
      <c r="V742">
        <v>2026</v>
      </c>
      <c r="W742" t="s">
        <v>6331</v>
      </c>
      <c r="X742" t="str">
        <f>_xlfn.XLOOKUP(Orders_C[[#This Row],[Product_ID]],Products_C[Product_ID],Products_C[Product_Name])</f>
        <v>Chicken Bucket</v>
      </c>
      <c r="Y742" t="str">
        <f>_xlfn.XLOOKUP(Orders_C[[#This Row],[Product_ID]],Products_C[Product_ID],Products_C[Category])</f>
        <v>Dessert</v>
      </c>
      <c r="Z742" t="str">
        <f>_xlfn.XLOOKUP(Orders_C[[#This Row],[Store_ID]],Stores_c[Store_ID],Stores_c[City])</f>
        <v>Reidberg</v>
      </c>
      <c r="AA742" t="str">
        <f>_xlfn.XLOOKUP(Orders_C[[#This Row],[Customer_ID]],Customers_c[Customer_ID],Customers_c[Customer_Name])</f>
        <v>Ronald Anderson</v>
      </c>
      <c r="AB742" s="6">
        <f>Orders_C[[#This Row],[Quantity]]*Orders_C[[#This Row],[Unit_Price]]*(1-Orders_C[[#This Row],[Discount %]])+Orders_C[[#This Row],[Tax]]</f>
        <v>321</v>
      </c>
      <c r="AC742" s="9">
        <f>(Orders_C[[#This Row],[Unit_Price]]*Orders_C[[#This Row],[Quantity]])-Orders_C[[#This Row],[Discount]]+Orders_C[[#This Row],[Tax]]</f>
        <v>332.05</v>
      </c>
      <c r="AD742" t="str">
        <f>IF(COUNTIF(Orders_C[[#All],[Customer_ID]],Orders_C[[#This Row],[Customer_ID]])&gt;1,"Repeat","New")</f>
        <v>Repeat</v>
      </c>
      <c r="AE742" t="str" cm="1">
        <f t="array" ref="AE742">_xlfn.XLOOKUP(Orders_C[[#This Row],[Store_ID]],Stores_c[[#All],[Store_ID]],Stores_c[[#All],[City]])</f>
        <v>Reidberg</v>
      </c>
      <c r="AF742" t="str" cm="1">
        <f t="array" ref="AF742">_xlfn.XLOOKUP(Orders_C[[#This Row],[Store_ID]],Stores_c[[#All],[Store_ID]],Stores_c[[#All],[Manager_Name]])</f>
        <v>Jeffrey Horn</v>
      </c>
      <c r="AG742" t="str" cm="1">
        <f t="array" ref="AG742">_xlfn.XLOOKUP(Orders_C[[#This Row],[Store_ID]],Stores_c[[#All],[Store_ID]],Stores_c[[#All],[Store_Type]])</f>
        <v>Drive-Thru</v>
      </c>
    </row>
    <row r="743" spans="1:33" x14ac:dyDescent="0.25">
      <c r="A743">
        <v>10118</v>
      </c>
      <c r="B743" s="1">
        <v>45759</v>
      </c>
      <c r="C743" s="2">
        <v>0.24666666666666667</v>
      </c>
      <c r="D743">
        <v>1364</v>
      </c>
      <c r="E743">
        <v>214</v>
      </c>
      <c r="F743">
        <v>441</v>
      </c>
      <c r="G743">
        <v>309</v>
      </c>
      <c r="H743">
        <v>1</v>
      </c>
      <c r="I743">
        <v>310</v>
      </c>
      <c r="J743">
        <v>0</v>
      </c>
      <c r="K743">
        <v>15.5</v>
      </c>
      <c r="L743">
        <v>325.5</v>
      </c>
      <c r="M743" t="s">
        <v>19</v>
      </c>
      <c r="N743" t="s">
        <v>23</v>
      </c>
      <c r="O743">
        <v>33</v>
      </c>
      <c r="P743">
        <v>4</v>
      </c>
      <c r="Q743" t="s">
        <v>4141</v>
      </c>
      <c r="R743">
        <v>502</v>
      </c>
      <c r="S743" s="3">
        <v>0</v>
      </c>
      <c r="T743" s="6">
        <v>139.5</v>
      </c>
      <c r="U743" t="s">
        <v>6337</v>
      </c>
      <c r="V743">
        <v>2025</v>
      </c>
      <c r="W743" t="s">
        <v>6329</v>
      </c>
      <c r="X743" t="str">
        <f>_xlfn.XLOOKUP(Orders_C[[#This Row],[Product_ID]],Products_C[Product_ID],Products_C[Product_Name])</f>
        <v>Chicken Bucket</v>
      </c>
      <c r="Y743" t="str">
        <f>_xlfn.XLOOKUP(Orders_C[[#This Row],[Product_ID]],Products_C[Product_ID],Products_C[Category])</f>
        <v>Dessert</v>
      </c>
      <c r="Z743" t="str">
        <f>_xlfn.XLOOKUP(Orders_C[[#This Row],[Store_ID]],Stores_c[Store_ID],Stores_c[City])</f>
        <v>New Robert</v>
      </c>
      <c r="AA743" t="str">
        <f>_xlfn.XLOOKUP(Orders_C[[#This Row],[Customer_ID]],Customers_c[Customer_ID],Customers_c[Customer_Name])</f>
        <v>Madeline Johnson</v>
      </c>
      <c r="AB743" s="6">
        <f>Orders_C[[#This Row],[Quantity]]*Orders_C[[#This Row],[Unit_Price]]*(1-Orders_C[[#This Row],[Discount %]])+Orders_C[[#This Row],[Tax]]</f>
        <v>325.5</v>
      </c>
      <c r="AC743" s="9">
        <f>(Orders_C[[#This Row],[Unit_Price]]*Orders_C[[#This Row],[Quantity]])-Orders_C[[#This Row],[Discount]]+Orders_C[[#This Row],[Tax]]</f>
        <v>325.5</v>
      </c>
      <c r="AD743" t="str">
        <f>IF(COUNTIF(Orders_C[[#All],[Customer_ID]],Orders_C[[#This Row],[Customer_ID]])&gt;1,"Repeat","New")</f>
        <v>Repeat</v>
      </c>
      <c r="AE743" t="str" cm="1">
        <f t="array" ref="AE743">_xlfn.XLOOKUP(Orders_C[[#This Row],[Store_ID]],Stores_c[[#All],[Store_ID]],Stores_c[[#All],[City]])</f>
        <v>New Robert</v>
      </c>
      <c r="AF743" t="str" cm="1">
        <f t="array" ref="AF743">_xlfn.XLOOKUP(Orders_C[[#This Row],[Store_ID]],Stores_c[[#All],[Store_ID]],Stores_c[[#All],[Manager_Name]])</f>
        <v>Krista Webb</v>
      </c>
      <c r="AG743" t="str" cm="1">
        <f t="array" ref="AG743">_xlfn.XLOOKUP(Orders_C[[#This Row],[Store_ID]],Stores_c[[#All],[Store_ID]],Stores_c[[#All],[Store_Type]])</f>
        <v>Drive-Thru</v>
      </c>
    </row>
    <row r="744" spans="1:33" x14ac:dyDescent="0.25">
      <c r="A744">
        <v>10434</v>
      </c>
      <c r="B744" s="1">
        <v>45929</v>
      </c>
      <c r="C744" s="2">
        <v>0.99674768518518519</v>
      </c>
      <c r="D744">
        <v>1402</v>
      </c>
      <c r="E744">
        <v>201</v>
      </c>
      <c r="F744">
        <v>476</v>
      </c>
      <c r="G744">
        <v>334</v>
      </c>
      <c r="H744">
        <v>2</v>
      </c>
      <c r="I744">
        <v>176</v>
      </c>
      <c r="J744">
        <v>10</v>
      </c>
      <c r="K744">
        <v>8.8000000000000007</v>
      </c>
      <c r="L744">
        <v>350.8</v>
      </c>
      <c r="M744" t="s">
        <v>18</v>
      </c>
      <c r="N744" t="s">
        <v>21</v>
      </c>
      <c r="O744">
        <v>20</v>
      </c>
      <c r="P744">
        <v>5</v>
      </c>
      <c r="Q744" t="s">
        <v>4457</v>
      </c>
      <c r="R744">
        <v>506</v>
      </c>
      <c r="S744" s="3">
        <v>0.1</v>
      </c>
      <c r="T744" s="6">
        <v>139.60000000000002</v>
      </c>
      <c r="U744" t="s">
        <v>6335</v>
      </c>
      <c r="V744">
        <v>2025</v>
      </c>
      <c r="W744" t="s">
        <v>6333</v>
      </c>
      <c r="X744" t="str">
        <f>_xlfn.XLOOKUP(Orders_C[[#This Row],[Product_ID]],Products_C[Product_ID],Products_C[Product_Name])</f>
        <v>Krushers</v>
      </c>
      <c r="Y744" t="str">
        <f>_xlfn.XLOOKUP(Orders_C[[#This Row],[Product_ID]],Products_C[Product_ID],Products_C[Category])</f>
        <v>Dessert</v>
      </c>
      <c r="Z744" t="str">
        <f>_xlfn.XLOOKUP(Orders_C[[#This Row],[Store_ID]],Stores_c[Store_ID],Stores_c[City])</f>
        <v>Lake Nicholasburgh</v>
      </c>
      <c r="AA744" t="str">
        <f>_xlfn.XLOOKUP(Orders_C[[#This Row],[Customer_ID]],Customers_c[Customer_ID],Customers_c[Customer_Name])</f>
        <v>Sharon Arellano</v>
      </c>
      <c r="AB744" s="6">
        <f>Orders_C[[#This Row],[Quantity]]*Orders_C[[#This Row],[Unit_Price]]*(1-Orders_C[[#This Row],[Discount %]])+Orders_C[[#This Row],[Tax]]</f>
        <v>325.60000000000002</v>
      </c>
      <c r="AC744" s="9">
        <f>(Orders_C[[#This Row],[Unit_Price]]*Orders_C[[#This Row],[Quantity]])-Orders_C[[#This Row],[Discount]]+Orders_C[[#This Row],[Tax]]</f>
        <v>350.8</v>
      </c>
      <c r="AD744" t="str">
        <f>IF(COUNTIF(Orders_C[[#All],[Customer_ID]],Orders_C[[#This Row],[Customer_ID]])&gt;1,"Repeat","New")</f>
        <v>Repeat</v>
      </c>
      <c r="AE744" t="str" cm="1">
        <f t="array" ref="AE744">_xlfn.XLOOKUP(Orders_C[[#This Row],[Store_ID]],Stores_c[[#All],[Store_ID]],Stores_c[[#All],[City]])</f>
        <v>Lake Nicholasburgh</v>
      </c>
      <c r="AF744" t="str" cm="1">
        <f t="array" ref="AF744">_xlfn.XLOOKUP(Orders_C[[#This Row],[Store_ID]],Stores_c[[#All],[Store_ID]],Stores_c[[#All],[Manager_Name]])</f>
        <v>Maurice Garcia</v>
      </c>
      <c r="AG744" t="str" cm="1">
        <f t="array" ref="AG744">_xlfn.XLOOKUP(Orders_C[[#This Row],[Store_ID]],Stores_c[[#All],[Store_ID]],Stores_c[[#All],[Store_Type]])</f>
        <v>Mall</v>
      </c>
    </row>
    <row r="745" spans="1:33" x14ac:dyDescent="0.25">
      <c r="A745">
        <v>8279</v>
      </c>
      <c r="B745" s="1">
        <v>45702</v>
      </c>
      <c r="C745" s="2">
        <v>0.47445601851851854</v>
      </c>
      <c r="D745">
        <v>1130</v>
      </c>
      <c r="E745">
        <v>204</v>
      </c>
      <c r="F745">
        <v>485</v>
      </c>
      <c r="G745">
        <v>315</v>
      </c>
      <c r="H745">
        <v>1</v>
      </c>
      <c r="I745">
        <v>344</v>
      </c>
      <c r="J745">
        <v>15</v>
      </c>
      <c r="K745">
        <v>17.2</v>
      </c>
      <c r="L745">
        <v>346.2</v>
      </c>
      <c r="M745" t="s">
        <v>20</v>
      </c>
      <c r="N745" t="s">
        <v>22</v>
      </c>
      <c r="O745">
        <v>35</v>
      </c>
      <c r="P745">
        <v>1</v>
      </c>
      <c r="Q745" t="s">
        <v>2302</v>
      </c>
      <c r="R745">
        <v>502</v>
      </c>
      <c r="S745" s="3">
        <v>0.15</v>
      </c>
      <c r="T745" s="6">
        <v>139.79999999999998</v>
      </c>
      <c r="U745" t="s">
        <v>6338</v>
      </c>
      <c r="V745">
        <v>2025</v>
      </c>
      <c r="W745" t="s">
        <v>6329</v>
      </c>
      <c r="X745" t="str">
        <f>_xlfn.XLOOKUP(Orders_C[[#This Row],[Product_ID]],Products_C[Product_ID],Products_C[Product_Name])</f>
        <v>Popcorn Chicken</v>
      </c>
      <c r="Y745" t="str">
        <f>_xlfn.XLOOKUP(Orders_C[[#This Row],[Product_ID]],Products_C[Product_ID],Products_C[Category])</f>
        <v>Beverage</v>
      </c>
      <c r="Z745" t="str">
        <f>_xlfn.XLOOKUP(Orders_C[[#This Row],[Store_ID]],Stores_c[Store_ID],Stores_c[City])</f>
        <v>New Robertfurt</v>
      </c>
      <c r="AA745" t="str">
        <f>_xlfn.XLOOKUP(Orders_C[[#This Row],[Customer_ID]],Customers_c[Customer_ID],Customers_c[Customer_Name])</f>
        <v>Gregory Clay</v>
      </c>
      <c r="AB745" s="6">
        <f>Orders_C[[#This Row],[Quantity]]*Orders_C[[#This Row],[Unit_Price]]*(1-Orders_C[[#This Row],[Discount %]])+Orders_C[[#This Row],[Tax]]</f>
        <v>309.59999999999997</v>
      </c>
      <c r="AC745" s="9">
        <f>(Orders_C[[#This Row],[Unit_Price]]*Orders_C[[#This Row],[Quantity]])-Orders_C[[#This Row],[Discount]]+Orders_C[[#This Row],[Tax]]</f>
        <v>346.2</v>
      </c>
      <c r="AD745" t="str">
        <f>IF(COUNTIF(Orders_C[[#All],[Customer_ID]],Orders_C[[#This Row],[Customer_ID]])&gt;1,"Repeat","New")</f>
        <v>Repeat</v>
      </c>
      <c r="AE745" t="str" cm="1">
        <f t="array" ref="AE745">_xlfn.XLOOKUP(Orders_C[[#This Row],[Store_ID]],Stores_c[[#All],[Store_ID]],Stores_c[[#All],[City]])</f>
        <v>New Robertfurt</v>
      </c>
      <c r="AF745" t="str" cm="1">
        <f t="array" ref="AF745">_xlfn.XLOOKUP(Orders_C[[#This Row],[Store_ID]],Stores_c[[#All],[Store_ID]],Stores_c[[#All],[Manager_Name]])</f>
        <v>Tiffany Gomez</v>
      </c>
      <c r="AG745" t="str" cm="1">
        <f t="array" ref="AG745">_xlfn.XLOOKUP(Orders_C[[#This Row],[Store_ID]],Stores_c[[#All],[Store_ID]],Stores_c[[#All],[Store_Type]])</f>
        <v>Street</v>
      </c>
    </row>
    <row r="746" spans="1:33" x14ac:dyDescent="0.25">
      <c r="A746">
        <v>6764</v>
      </c>
      <c r="B746" s="1">
        <v>45939</v>
      </c>
      <c r="C746" s="2">
        <v>0.59321759259259255</v>
      </c>
      <c r="D746">
        <v>1917</v>
      </c>
      <c r="E746">
        <v>201</v>
      </c>
      <c r="F746">
        <v>512</v>
      </c>
      <c r="G746">
        <v>330</v>
      </c>
      <c r="H746">
        <v>1</v>
      </c>
      <c r="I746">
        <v>333</v>
      </c>
      <c r="J746">
        <v>10</v>
      </c>
      <c r="K746">
        <v>16.649999999999999</v>
      </c>
      <c r="L746">
        <v>339.65</v>
      </c>
      <c r="M746" t="s">
        <v>19</v>
      </c>
      <c r="N746" t="s">
        <v>22</v>
      </c>
      <c r="O746">
        <v>37</v>
      </c>
      <c r="P746">
        <v>2</v>
      </c>
      <c r="Q746" t="s">
        <v>787</v>
      </c>
      <c r="R746">
        <v>509</v>
      </c>
      <c r="S746" s="3">
        <v>0.1</v>
      </c>
      <c r="T746" s="6">
        <v>139.85</v>
      </c>
      <c r="U746" t="s">
        <v>6332</v>
      </c>
      <c r="V746">
        <v>2025</v>
      </c>
      <c r="W746" t="s">
        <v>6329</v>
      </c>
      <c r="X746" t="str">
        <f>_xlfn.XLOOKUP(Orders_C[[#This Row],[Product_ID]],Products_C[Product_ID],Products_C[Product_Name])</f>
        <v>Rice Bowl</v>
      </c>
      <c r="Y746" t="str">
        <f>_xlfn.XLOOKUP(Orders_C[[#This Row],[Product_ID]],Products_C[Product_ID],Products_C[Category])</f>
        <v>Beverage</v>
      </c>
      <c r="Z746" t="str">
        <f>_xlfn.XLOOKUP(Orders_C[[#This Row],[Store_ID]],Stores_c[Store_ID],Stores_c[City])</f>
        <v>Lake Nicholasburgh</v>
      </c>
      <c r="AA746" t="str">
        <f>_xlfn.XLOOKUP(Orders_C[[#This Row],[Customer_ID]],Customers_c[Customer_ID],Customers_c[Customer_Name])</f>
        <v>Alexander Austin</v>
      </c>
      <c r="AB746" s="6">
        <f>Orders_C[[#This Row],[Quantity]]*Orders_C[[#This Row],[Unit_Price]]*(1-Orders_C[[#This Row],[Discount %]])+Orders_C[[#This Row],[Tax]]</f>
        <v>316.34999999999997</v>
      </c>
      <c r="AC746" s="9">
        <f>(Orders_C[[#This Row],[Unit_Price]]*Orders_C[[#This Row],[Quantity]])-Orders_C[[#This Row],[Discount]]+Orders_C[[#This Row],[Tax]]</f>
        <v>339.65</v>
      </c>
      <c r="AD746" t="str">
        <f>IF(COUNTIF(Orders_C[[#All],[Customer_ID]],Orders_C[[#This Row],[Customer_ID]])&gt;1,"Repeat","New")</f>
        <v>Repeat</v>
      </c>
      <c r="AE746" t="str" cm="1">
        <f t="array" ref="AE746">_xlfn.XLOOKUP(Orders_C[[#This Row],[Store_ID]],Stores_c[[#All],[Store_ID]],Stores_c[[#All],[City]])</f>
        <v>Lake Nicholasburgh</v>
      </c>
      <c r="AF746" t="str" cm="1">
        <f t="array" ref="AF746">_xlfn.XLOOKUP(Orders_C[[#This Row],[Store_ID]],Stores_c[[#All],[Store_ID]],Stores_c[[#All],[Manager_Name]])</f>
        <v>Maurice Garcia</v>
      </c>
      <c r="AG746" t="str" cm="1">
        <f t="array" ref="AG746">_xlfn.XLOOKUP(Orders_C[[#This Row],[Store_ID]],Stores_c[[#All],[Store_ID]],Stores_c[[#All],[Store_Type]])</f>
        <v>Mall</v>
      </c>
    </row>
    <row r="747" spans="1:33" x14ac:dyDescent="0.25">
      <c r="A747">
        <v>9559</v>
      </c>
      <c r="B747" s="1">
        <v>45863</v>
      </c>
      <c r="C747" s="2">
        <v>0.27731481481481479</v>
      </c>
      <c r="D747">
        <v>1007</v>
      </c>
      <c r="E747">
        <v>215</v>
      </c>
      <c r="F747">
        <v>506</v>
      </c>
      <c r="G747">
        <v>309</v>
      </c>
      <c r="H747">
        <v>1</v>
      </c>
      <c r="I747">
        <v>333</v>
      </c>
      <c r="J747">
        <v>10</v>
      </c>
      <c r="K747">
        <v>16.649999999999999</v>
      </c>
      <c r="L747">
        <v>339.65</v>
      </c>
      <c r="M747" t="s">
        <v>19</v>
      </c>
      <c r="N747" t="s">
        <v>22</v>
      </c>
      <c r="O747">
        <v>32</v>
      </c>
      <c r="P747">
        <v>2</v>
      </c>
      <c r="Q747" t="s">
        <v>3582</v>
      </c>
      <c r="R747">
        <v>502</v>
      </c>
      <c r="S747" s="3">
        <v>0.1</v>
      </c>
      <c r="T747" s="6">
        <v>139.85</v>
      </c>
      <c r="U747" t="s">
        <v>6341</v>
      </c>
      <c r="V747">
        <v>2025</v>
      </c>
      <c r="W747" t="s">
        <v>6329</v>
      </c>
      <c r="X747" t="str">
        <f>_xlfn.XLOOKUP(Orders_C[[#This Row],[Product_ID]],Products_C[Product_ID],Products_C[Product_Name])</f>
        <v>Chicken Bucket</v>
      </c>
      <c r="Y747" t="str">
        <f>_xlfn.XLOOKUP(Orders_C[[#This Row],[Product_ID]],Products_C[Product_ID],Products_C[Category])</f>
        <v>Dessert</v>
      </c>
      <c r="Z747" t="str">
        <f>_xlfn.XLOOKUP(Orders_C[[#This Row],[Store_ID]],Stores_c[Store_ID],Stores_c[City])</f>
        <v>Sallyburgh</v>
      </c>
      <c r="AA747" t="str">
        <f>_xlfn.XLOOKUP(Orders_C[[#This Row],[Customer_ID]],Customers_c[Customer_ID],Customers_c[Customer_Name])</f>
        <v>Justin Leach</v>
      </c>
      <c r="AB747" s="6">
        <f>Orders_C[[#This Row],[Quantity]]*Orders_C[[#This Row],[Unit_Price]]*(1-Orders_C[[#This Row],[Discount %]])+Orders_C[[#This Row],[Tax]]</f>
        <v>316.34999999999997</v>
      </c>
      <c r="AC747" s="9">
        <f>(Orders_C[[#This Row],[Unit_Price]]*Orders_C[[#This Row],[Quantity]])-Orders_C[[#This Row],[Discount]]+Orders_C[[#This Row],[Tax]]</f>
        <v>339.65</v>
      </c>
      <c r="AD747" t="str">
        <f>IF(COUNTIF(Orders_C[[#All],[Customer_ID]],Orders_C[[#This Row],[Customer_ID]])&gt;1,"Repeat","New")</f>
        <v>Repeat</v>
      </c>
      <c r="AE747" t="str" cm="1">
        <f t="array" ref="AE747">_xlfn.XLOOKUP(Orders_C[[#This Row],[Store_ID]],Stores_c[[#All],[Store_ID]],Stores_c[[#All],[City]])</f>
        <v>Sallyburgh</v>
      </c>
      <c r="AF747" t="str" cm="1">
        <f t="array" ref="AF747">_xlfn.XLOOKUP(Orders_C[[#This Row],[Store_ID]],Stores_c[[#All],[Store_ID]],Stores_c[[#All],[Manager_Name]])</f>
        <v>Benjamin Mccoy</v>
      </c>
      <c r="AG747" t="str" cm="1">
        <f t="array" ref="AG747">_xlfn.XLOOKUP(Orders_C[[#This Row],[Store_ID]],Stores_c[[#All],[Store_ID]],Stores_c[[#All],[Store_Type]])</f>
        <v>Drive-Thru</v>
      </c>
    </row>
    <row r="748" spans="1:33" x14ac:dyDescent="0.25">
      <c r="A748">
        <v>7212</v>
      </c>
      <c r="B748" s="1">
        <v>46064</v>
      </c>
      <c r="C748" s="2">
        <v>0.16211805555555556</v>
      </c>
      <c r="D748">
        <v>1618</v>
      </c>
      <c r="E748">
        <v>223</v>
      </c>
      <c r="F748">
        <v>545</v>
      </c>
      <c r="G748">
        <v>309</v>
      </c>
      <c r="H748">
        <v>1</v>
      </c>
      <c r="I748">
        <v>311</v>
      </c>
      <c r="J748">
        <v>0</v>
      </c>
      <c r="K748">
        <v>15.55</v>
      </c>
      <c r="L748">
        <v>326.55</v>
      </c>
      <c r="M748" t="s">
        <v>19</v>
      </c>
      <c r="N748" t="s">
        <v>22</v>
      </c>
      <c r="O748">
        <v>23</v>
      </c>
      <c r="P748">
        <v>3</v>
      </c>
      <c r="Q748" t="s">
        <v>1235</v>
      </c>
      <c r="R748">
        <v>507</v>
      </c>
      <c r="S748" s="3">
        <v>0</v>
      </c>
      <c r="T748" s="6">
        <v>139.95000000000002</v>
      </c>
      <c r="U748" t="s">
        <v>6338</v>
      </c>
      <c r="V748">
        <v>2026</v>
      </c>
      <c r="W748" t="s">
        <v>6329</v>
      </c>
      <c r="X748" t="str">
        <f>_xlfn.XLOOKUP(Orders_C[[#This Row],[Product_ID]],Products_C[Product_ID],Products_C[Product_Name])</f>
        <v>Chicken Bucket</v>
      </c>
      <c r="Y748" t="str">
        <f>_xlfn.XLOOKUP(Orders_C[[#This Row],[Product_ID]],Products_C[Product_ID],Products_C[Category])</f>
        <v>Dessert</v>
      </c>
      <c r="Z748" t="str">
        <f>_xlfn.XLOOKUP(Orders_C[[#This Row],[Store_ID]],Stores_c[Store_ID],Stores_c[City])</f>
        <v>Chambershaven</v>
      </c>
      <c r="AA748" t="str">
        <f>_xlfn.XLOOKUP(Orders_C[[#This Row],[Customer_ID]],Customers_c[Customer_ID],Customers_c[Customer_Name])</f>
        <v>Lisa Rivera</v>
      </c>
      <c r="AB748" s="6">
        <f>Orders_C[[#This Row],[Quantity]]*Orders_C[[#This Row],[Unit_Price]]*(1-Orders_C[[#This Row],[Discount %]])+Orders_C[[#This Row],[Tax]]</f>
        <v>326.55</v>
      </c>
      <c r="AC748" s="9">
        <f>(Orders_C[[#This Row],[Unit_Price]]*Orders_C[[#This Row],[Quantity]])-Orders_C[[#This Row],[Discount]]+Orders_C[[#This Row],[Tax]]</f>
        <v>326.55</v>
      </c>
      <c r="AD748" t="str">
        <f>IF(COUNTIF(Orders_C[[#All],[Customer_ID]],Orders_C[[#This Row],[Customer_ID]])&gt;1,"Repeat","New")</f>
        <v>Repeat</v>
      </c>
      <c r="AE748" t="str" cm="1">
        <f t="array" ref="AE748">_xlfn.XLOOKUP(Orders_C[[#This Row],[Store_ID]],Stores_c[[#All],[Store_ID]],Stores_c[[#All],[City]])</f>
        <v>Chambershaven</v>
      </c>
      <c r="AF748" t="str" cm="1">
        <f t="array" ref="AF748">_xlfn.XLOOKUP(Orders_C[[#This Row],[Store_ID]],Stores_c[[#All],[Store_ID]],Stores_c[[#All],[Manager_Name]])</f>
        <v>Virginia Webster</v>
      </c>
      <c r="AG748" t="str" cm="1">
        <f t="array" ref="AG748">_xlfn.XLOOKUP(Orders_C[[#This Row],[Store_ID]],Stores_c[[#All],[Store_ID]],Stores_c[[#All],[Store_Type]])</f>
        <v>Street</v>
      </c>
    </row>
    <row r="749" spans="1:33" x14ac:dyDescent="0.25">
      <c r="A749">
        <v>8499</v>
      </c>
      <c r="B749" s="1">
        <v>45825</v>
      </c>
      <c r="C749" s="2">
        <v>0.25405092592592593</v>
      </c>
      <c r="D749">
        <v>1197</v>
      </c>
      <c r="E749">
        <v>218</v>
      </c>
      <c r="F749">
        <v>504</v>
      </c>
      <c r="G749">
        <v>336</v>
      </c>
      <c r="H749">
        <v>2</v>
      </c>
      <c r="I749">
        <v>165</v>
      </c>
      <c r="J749">
        <v>0</v>
      </c>
      <c r="K749">
        <v>8.25</v>
      </c>
      <c r="L749">
        <v>338.25</v>
      </c>
      <c r="M749" t="s">
        <v>19</v>
      </c>
      <c r="N749" t="s">
        <v>21</v>
      </c>
      <c r="O749">
        <v>32</v>
      </c>
      <c r="P749">
        <v>3</v>
      </c>
      <c r="Q749" t="s">
        <v>2522</v>
      </c>
      <c r="R749">
        <v>503</v>
      </c>
      <c r="S749" s="3">
        <v>0</v>
      </c>
      <c r="T749" s="6">
        <v>140.25</v>
      </c>
      <c r="U749" t="s">
        <v>6340</v>
      </c>
      <c r="V749">
        <v>2025</v>
      </c>
      <c r="W749" t="s">
        <v>6329</v>
      </c>
      <c r="X749" t="str">
        <f>_xlfn.XLOOKUP(Orders_C[[#This Row],[Product_ID]],Products_C[Product_ID],Products_C[Product_Name])</f>
        <v>Chicken Bucket</v>
      </c>
      <c r="Y749" t="str">
        <f>_xlfn.XLOOKUP(Orders_C[[#This Row],[Product_ID]],Products_C[Product_ID],Products_C[Category])</f>
        <v>Dessert</v>
      </c>
      <c r="Z749" t="str">
        <f>_xlfn.XLOOKUP(Orders_C[[#This Row],[Store_ID]],Stores_c[Store_ID],Stores_c[City])</f>
        <v>East Johnport</v>
      </c>
      <c r="AA749" t="str">
        <f>_xlfn.XLOOKUP(Orders_C[[#This Row],[Customer_ID]],Customers_c[Customer_ID],Customers_c[Customer_Name])</f>
        <v>Benjamin Flores</v>
      </c>
      <c r="AB749" s="6">
        <f>Orders_C[[#This Row],[Quantity]]*Orders_C[[#This Row],[Unit_Price]]*(1-Orders_C[[#This Row],[Discount %]])+Orders_C[[#This Row],[Tax]]</f>
        <v>338.25</v>
      </c>
      <c r="AC749" s="9">
        <f>(Orders_C[[#This Row],[Unit_Price]]*Orders_C[[#This Row],[Quantity]])-Orders_C[[#This Row],[Discount]]+Orders_C[[#This Row],[Tax]]</f>
        <v>338.25</v>
      </c>
      <c r="AD749" t="str">
        <f>IF(COUNTIF(Orders_C[[#All],[Customer_ID]],Orders_C[[#This Row],[Customer_ID]])&gt;1,"Repeat","New")</f>
        <v>Repeat</v>
      </c>
      <c r="AE749" t="str" cm="1">
        <f t="array" ref="AE749">_xlfn.XLOOKUP(Orders_C[[#This Row],[Store_ID]],Stores_c[[#All],[Store_ID]],Stores_c[[#All],[City]])</f>
        <v>East Johnport</v>
      </c>
      <c r="AF749" t="str" cm="1">
        <f t="array" ref="AF749">_xlfn.XLOOKUP(Orders_C[[#This Row],[Store_ID]],Stores_c[[#All],[Store_ID]],Stores_c[[#All],[Manager_Name]])</f>
        <v>Mr. Matthew Murillo III</v>
      </c>
      <c r="AG749" t="str" cm="1">
        <f t="array" ref="AG749">_xlfn.XLOOKUP(Orders_C[[#This Row],[Store_ID]],Stores_c[[#All],[Store_ID]],Stores_c[[#All],[Store_Type]])</f>
        <v>Street</v>
      </c>
    </row>
    <row r="750" spans="1:33" x14ac:dyDescent="0.25">
      <c r="A750">
        <v>8515</v>
      </c>
      <c r="B750" s="1">
        <v>45750</v>
      </c>
      <c r="C750" s="2">
        <v>4.5266203703703704E-2</v>
      </c>
      <c r="D750">
        <v>1433</v>
      </c>
      <c r="E750">
        <v>210</v>
      </c>
      <c r="F750">
        <v>479</v>
      </c>
      <c r="G750">
        <v>315</v>
      </c>
      <c r="H750">
        <v>1</v>
      </c>
      <c r="I750">
        <v>345</v>
      </c>
      <c r="J750">
        <v>15</v>
      </c>
      <c r="K750">
        <v>17.25</v>
      </c>
      <c r="L750">
        <v>347.25</v>
      </c>
      <c r="M750" t="s">
        <v>18</v>
      </c>
      <c r="N750" t="s">
        <v>23</v>
      </c>
      <c r="O750">
        <v>41</v>
      </c>
      <c r="P750">
        <v>4</v>
      </c>
      <c r="Q750" t="s">
        <v>2538</v>
      </c>
      <c r="R750">
        <v>502</v>
      </c>
      <c r="S750" s="3">
        <v>0.15</v>
      </c>
      <c r="T750" s="6">
        <v>140.25</v>
      </c>
      <c r="U750" t="s">
        <v>6337</v>
      </c>
      <c r="V750">
        <v>2025</v>
      </c>
      <c r="W750" t="s">
        <v>6331</v>
      </c>
      <c r="X750" t="str">
        <f>_xlfn.XLOOKUP(Orders_C[[#This Row],[Product_ID]],Products_C[Product_ID],Products_C[Product_Name])</f>
        <v>Popcorn Chicken</v>
      </c>
      <c r="Y750" t="str">
        <f>_xlfn.XLOOKUP(Orders_C[[#This Row],[Product_ID]],Products_C[Product_ID],Products_C[Category])</f>
        <v>Beverage</v>
      </c>
      <c r="Z750" t="str">
        <f>_xlfn.XLOOKUP(Orders_C[[#This Row],[Store_ID]],Stores_c[Store_ID],Stores_c[City])</f>
        <v>East William</v>
      </c>
      <c r="AA750" t="str">
        <f>_xlfn.XLOOKUP(Orders_C[[#This Row],[Customer_ID]],Customers_c[Customer_ID],Customers_c[Customer_Name])</f>
        <v>Andrew Miller</v>
      </c>
      <c r="AB750" s="6">
        <f>Orders_C[[#This Row],[Quantity]]*Orders_C[[#This Row],[Unit_Price]]*(1-Orders_C[[#This Row],[Discount %]])+Orders_C[[#This Row],[Tax]]</f>
        <v>310.5</v>
      </c>
      <c r="AC750" s="9">
        <f>(Orders_C[[#This Row],[Unit_Price]]*Orders_C[[#This Row],[Quantity]])-Orders_C[[#This Row],[Discount]]+Orders_C[[#This Row],[Tax]]</f>
        <v>347.25</v>
      </c>
      <c r="AD750" t="str">
        <f>IF(COUNTIF(Orders_C[[#All],[Customer_ID]],Orders_C[[#This Row],[Customer_ID]])&gt;1,"Repeat","New")</f>
        <v>Repeat</v>
      </c>
      <c r="AE750" t="str" cm="1">
        <f t="array" ref="AE750">_xlfn.XLOOKUP(Orders_C[[#This Row],[Store_ID]],Stores_c[[#All],[Store_ID]],Stores_c[[#All],[City]])</f>
        <v>East William</v>
      </c>
      <c r="AF750" t="str" cm="1">
        <f t="array" ref="AF750">_xlfn.XLOOKUP(Orders_C[[#This Row],[Store_ID]],Stores_c[[#All],[Store_ID]],Stores_c[[#All],[Manager_Name]])</f>
        <v>Victoria Butler</v>
      </c>
      <c r="AG750" t="str" cm="1">
        <f t="array" ref="AG750">_xlfn.XLOOKUP(Orders_C[[#This Row],[Store_ID]],Stores_c[[#All],[Store_ID]],Stores_c[[#All],[Store_Type]])</f>
        <v>Drive-Thru</v>
      </c>
    </row>
    <row r="751" spans="1:33" x14ac:dyDescent="0.25">
      <c r="A751">
        <v>9697</v>
      </c>
      <c r="B751" s="1">
        <v>45745</v>
      </c>
      <c r="C751" s="2">
        <v>0.33452546296296298</v>
      </c>
      <c r="D751">
        <v>1868</v>
      </c>
      <c r="E751">
        <v>214</v>
      </c>
      <c r="F751">
        <v>503</v>
      </c>
      <c r="G751">
        <v>313</v>
      </c>
      <c r="H751">
        <v>2</v>
      </c>
      <c r="I751">
        <v>165</v>
      </c>
      <c r="J751">
        <v>0</v>
      </c>
      <c r="K751">
        <v>8.25</v>
      </c>
      <c r="L751">
        <v>338.25</v>
      </c>
      <c r="M751" t="s">
        <v>19</v>
      </c>
      <c r="N751" t="s">
        <v>21</v>
      </c>
      <c r="O751">
        <v>32</v>
      </c>
      <c r="P751">
        <v>1</v>
      </c>
      <c r="Q751" t="s">
        <v>3720</v>
      </c>
      <c r="R751">
        <v>502</v>
      </c>
      <c r="S751" s="3">
        <v>0</v>
      </c>
      <c r="T751" s="6">
        <v>140.25</v>
      </c>
      <c r="U751" t="s">
        <v>6334</v>
      </c>
      <c r="V751">
        <v>2025</v>
      </c>
      <c r="W751" t="s">
        <v>6329</v>
      </c>
      <c r="X751" t="str">
        <f>_xlfn.XLOOKUP(Orders_C[[#This Row],[Product_ID]],Products_C[Product_ID],Products_C[Product_Name])</f>
        <v>Rice Bowl</v>
      </c>
      <c r="Y751" t="str">
        <f>_xlfn.XLOOKUP(Orders_C[[#This Row],[Product_ID]],Products_C[Product_ID],Products_C[Category])</f>
        <v>Beverage</v>
      </c>
      <c r="Z751" t="str">
        <f>_xlfn.XLOOKUP(Orders_C[[#This Row],[Store_ID]],Stores_c[Store_ID],Stores_c[City])</f>
        <v>New Robert</v>
      </c>
      <c r="AA751" t="str">
        <f>_xlfn.XLOOKUP(Orders_C[[#This Row],[Customer_ID]],Customers_c[Customer_ID],Customers_c[Customer_Name])</f>
        <v>Seth Wood</v>
      </c>
      <c r="AB751" s="6">
        <f>Orders_C[[#This Row],[Quantity]]*Orders_C[[#This Row],[Unit_Price]]*(1-Orders_C[[#This Row],[Discount %]])+Orders_C[[#This Row],[Tax]]</f>
        <v>338.25</v>
      </c>
      <c r="AC751" s="9">
        <f>(Orders_C[[#This Row],[Unit_Price]]*Orders_C[[#This Row],[Quantity]])-Orders_C[[#This Row],[Discount]]+Orders_C[[#This Row],[Tax]]</f>
        <v>338.25</v>
      </c>
      <c r="AD751" t="str">
        <f>IF(COUNTIF(Orders_C[[#All],[Customer_ID]],Orders_C[[#This Row],[Customer_ID]])&gt;1,"Repeat","New")</f>
        <v>Repeat</v>
      </c>
      <c r="AE751" t="str" cm="1">
        <f t="array" ref="AE751">_xlfn.XLOOKUP(Orders_C[[#This Row],[Store_ID]],Stores_c[[#All],[Store_ID]],Stores_c[[#All],[City]])</f>
        <v>New Robert</v>
      </c>
      <c r="AF751" t="str" cm="1">
        <f t="array" ref="AF751">_xlfn.XLOOKUP(Orders_C[[#This Row],[Store_ID]],Stores_c[[#All],[Store_ID]],Stores_c[[#All],[Manager_Name]])</f>
        <v>Krista Webb</v>
      </c>
      <c r="AG751" t="str" cm="1">
        <f t="array" ref="AG751">_xlfn.XLOOKUP(Orders_C[[#This Row],[Store_ID]],Stores_c[[#All],[Store_ID]],Stores_c[[#All],[Store_Type]])</f>
        <v>Drive-Thru</v>
      </c>
    </row>
    <row r="752" spans="1:33" x14ac:dyDescent="0.25">
      <c r="A752">
        <v>10672</v>
      </c>
      <c r="B752" s="1">
        <v>45839</v>
      </c>
      <c r="C752" s="2">
        <v>0.42940972222222223</v>
      </c>
      <c r="D752">
        <v>1630</v>
      </c>
      <c r="E752">
        <v>214</v>
      </c>
      <c r="F752">
        <v>519</v>
      </c>
      <c r="G752">
        <v>302</v>
      </c>
      <c r="H752">
        <v>2</v>
      </c>
      <c r="I752">
        <v>165</v>
      </c>
      <c r="J752">
        <v>0</v>
      </c>
      <c r="K752">
        <v>8.25</v>
      </c>
      <c r="L752">
        <v>338.25</v>
      </c>
      <c r="M752" t="s">
        <v>20</v>
      </c>
      <c r="N752" t="s">
        <v>23</v>
      </c>
      <c r="O752">
        <v>41</v>
      </c>
      <c r="P752">
        <v>3</v>
      </c>
      <c r="Q752" t="s">
        <v>4695</v>
      </c>
      <c r="R752">
        <v>509</v>
      </c>
      <c r="S752" s="3">
        <v>0</v>
      </c>
      <c r="T752" s="6">
        <v>140.25</v>
      </c>
      <c r="U752" t="s">
        <v>6341</v>
      </c>
      <c r="V752">
        <v>2025</v>
      </c>
      <c r="W752" t="s">
        <v>6331</v>
      </c>
      <c r="X752" t="str">
        <f>_xlfn.XLOOKUP(Orders_C[[#This Row],[Product_ID]],Products_C[Product_ID],Products_C[Product_Name])</f>
        <v>Chicken Wings</v>
      </c>
      <c r="Y752" t="str">
        <f>_xlfn.XLOOKUP(Orders_C[[#This Row],[Product_ID]],Products_C[Product_ID],Products_C[Category])</f>
        <v>Chicken</v>
      </c>
      <c r="Z752" t="str">
        <f>_xlfn.XLOOKUP(Orders_C[[#This Row],[Store_ID]],Stores_c[Store_ID],Stores_c[City])</f>
        <v>New Robert</v>
      </c>
      <c r="AA752" t="str">
        <f>_xlfn.XLOOKUP(Orders_C[[#This Row],[Customer_ID]],Customers_c[Customer_ID],Customers_c[Customer_Name])</f>
        <v>Angelica Baker</v>
      </c>
      <c r="AB752" s="6">
        <f>Orders_C[[#This Row],[Quantity]]*Orders_C[[#This Row],[Unit_Price]]*(1-Orders_C[[#This Row],[Discount %]])+Orders_C[[#This Row],[Tax]]</f>
        <v>338.25</v>
      </c>
      <c r="AC752" s="9">
        <f>(Orders_C[[#This Row],[Unit_Price]]*Orders_C[[#This Row],[Quantity]])-Orders_C[[#This Row],[Discount]]+Orders_C[[#This Row],[Tax]]</f>
        <v>338.25</v>
      </c>
      <c r="AD752" t="str">
        <f>IF(COUNTIF(Orders_C[[#All],[Customer_ID]],Orders_C[[#This Row],[Customer_ID]])&gt;1,"Repeat","New")</f>
        <v>Repeat</v>
      </c>
      <c r="AE752" t="str" cm="1">
        <f t="array" ref="AE752">_xlfn.XLOOKUP(Orders_C[[#This Row],[Store_ID]],Stores_c[[#All],[Store_ID]],Stores_c[[#All],[City]])</f>
        <v>New Robert</v>
      </c>
      <c r="AF752" t="str" cm="1">
        <f t="array" ref="AF752">_xlfn.XLOOKUP(Orders_C[[#This Row],[Store_ID]],Stores_c[[#All],[Store_ID]],Stores_c[[#All],[Manager_Name]])</f>
        <v>Krista Webb</v>
      </c>
      <c r="AG752" t="str" cm="1">
        <f t="array" ref="AG752">_xlfn.XLOOKUP(Orders_C[[#This Row],[Store_ID]],Stores_c[[#All],[Store_ID]],Stores_c[[#All],[Store_Type]])</f>
        <v>Drive-Thru</v>
      </c>
    </row>
    <row r="753" spans="1:33" x14ac:dyDescent="0.25">
      <c r="A753">
        <v>9047</v>
      </c>
      <c r="B753" s="1">
        <v>45805</v>
      </c>
      <c r="C753" s="2">
        <v>0.67731481481481481</v>
      </c>
      <c r="D753">
        <v>1536</v>
      </c>
      <c r="E753">
        <v>214</v>
      </c>
      <c r="F753">
        <v>535</v>
      </c>
      <c r="G753">
        <v>307</v>
      </c>
      <c r="H753">
        <v>1</v>
      </c>
      <c r="I753">
        <v>323</v>
      </c>
      <c r="J753">
        <v>5</v>
      </c>
      <c r="K753">
        <v>16.149999999999999</v>
      </c>
      <c r="L753">
        <v>334.15</v>
      </c>
      <c r="M753" t="s">
        <v>19</v>
      </c>
      <c r="N753" t="s">
        <v>21</v>
      </c>
      <c r="O753">
        <v>57</v>
      </c>
      <c r="P753">
        <v>1</v>
      </c>
      <c r="Q753" t="s">
        <v>3070</v>
      </c>
      <c r="R753">
        <v>510</v>
      </c>
      <c r="S753" s="3">
        <v>0.05</v>
      </c>
      <c r="T753" s="6">
        <v>140.35</v>
      </c>
      <c r="U753" t="s">
        <v>6339</v>
      </c>
      <c r="V753">
        <v>2025</v>
      </c>
      <c r="W753" t="s">
        <v>6331</v>
      </c>
      <c r="X753" t="str">
        <f>_xlfn.XLOOKUP(Orders_C[[#This Row],[Product_ID]],Products_C[Product_ID],Products_C[Product_Name])</f>
        <v>Chicken Wings</v>
      </c>
      <c r="Y753" t="str">
        <f>_xlfn.XLOOKUP(Orders_C[[#This Row],[Product_ID]],Products_C[Product_ID],Products_C[Category])</f>
        <v>Chicken</v>
      </c>
      <c r="Z753" t="str">
        <f>_xlfn.XLOOKUP(Orders_C[[#This Row],[Store_ID]],Stores_c[Store_ID],Stores_c[City])</f>
        <v>New Robert</v>
      </c>
      <c r="AA753" t="str">
        <f>_xlfn.XLOOKUP(Orders_C[[#This Row],[Customer_ID]],Customers_c[Customer_ID],Customers_c[Customer_Name])</f>
        <v>April Garcia</v>
      </c>
      <c r="AB753" s="6">
        <f>Orders_C[[#This Row],[Quantity]]*Orders_C[[#This Row],[Unit_Price]]*(1-Orders_C[[#This Row],[Discount %]])+Orders_C[[#This Row],[Tax]]</f>
        <v>322.99999999999994</v>
      </c>
      <c r="AC753" s="9">
        <f>(Orders_C[[#This Row],[Unit_Price]]*Orders_C[[#This Row],[Quantity]])-Orders_C[[#This Row],[Discount]]+Orders_C[[#This Row],[Tax]]</f>
        <v>334.15</v>
      </c>
      <c r="AD753" t="str">
        <f>IF(COUNTIF(Orders_C[[#All],[Customer_ID]],Orders_C[[#This Row],[Customer_ID]])&gt;1,"Repeat","New")</f>
        <v>Repeat</v>
      </c>
      <c r="AE753" t="str" cm="1">
        <f t="array" ref="AE753">_xlfn.XLOOKUP(Orders_C[[#This Row],[Store_ID]],Stores_c[[#All],[Store_ID]],Stores_c[[#All],[City]])</f>
        <v>New Robert</v>
      </c>
      <c r="AF753" t="str" cm="1">
        <f t="array" ref="AF753">_xlfn.XLOOKUP(Orders_C[[#This Row],[Store_ID]],Stores_c[[#All],[Store_ID]],Stores_c[[#All],[Manager_Name]])</f>
        <v>Krista Webb</v>
      </c>
      <c r="AG753" t="str" cm="1">
        <f t="array" ref="AG753">_xlfn.XLOOKUP(Orders_C[[#This Row],[Store_ID]],Stores_c[[#All],[Store_ID]],Stores_c[[#All],[Store_Type]])</f>
        <v>Drive-Thru</v>
      </c>
    </row>
    <row r="754" spans="1:33" x14ac:dyDescent="0.25">
      <c r="A754">
        <v>6447</v>
      </c>
      <c r="B754" s="1">
        <v>45883</v>
      </c>
      <c r="C754" s="2">
        <v>0.34555555555555556</v>
      </c>
      <c r="D754">
        <v>1701</v>
      </c>
      <c r="E754">
        <v>212</v>
      </c>
      <c r="F754">
        <v>405</v>
      </c>
      <c r="G754">
        <v>306</v>
      </c>
      <c r="H754">
        <v>2</v>
      </c>
      <c r="I754">
        <v>171</v>
      </c>
      <c r="J754">
        <v>5</v>
      </c>
      <c r="K754">
        <v>8.5500000000000007</v>
      </c>
      <c r="L754">
        <v>345.55</v>
      </c>
      <c r="M754" t="s">
        <v>20</v>
      </c>
      <c r="N754" t="s">
        <v>21</v>
      </c>
      <c r="O754">
        <v>56</v>
      </c>
      <c r="P754">
        <v>5</v>
      </c>
      <c r="Q754" t="s">
        <v>470</v>
      </c>
      <c r="R754">
        <v>503</v>
      </c>
      <c r="S754" s="3">
        <v>0.05</v>
      </c>
      <c r="T754" s="6">
        <v>140.35000000000002</v>
      </c>
      <c r="U754" t="s">
        <v>6342</v>
      </c>
      <c r="V754">
        <v>2025</v>
      </c>
      <c r="W754" t="s">
        <v>6331</v>
      </c>
      <c r="X754" t="str">
        <f>_xlfn.XLOOKUP(Orders_C[[#This Row],[Product_ID]],Products_C[Product_ID],Products_C[Product_Name])</f>
        <v>Veg Burger</v>
      </c>
      <c r="Y754" t="str">
        <f>_xlfn.XLOOKUP(Orders_C[[#This Row],[Product_ID]],Products_C[Product_ID],Products_C[Category])</f>
        <v>Burger</v>
      </c>
      <c r="Z754" t="str">
        <f>_xlfn.XLOOKUP(Orders_C[[#This Row],[Store_ID]],Stores_c[Store_ID],Stores_c[City])</f>
        <v>Andrewview</v>
      </c>
      <c r="AA754" t="str">
        <f>_xlfn.XLOOKUP(Orders_C[[#This Row],[Customer_ID]],Customers_c[Customer_ID],Customers_c[Customer_Name])</f>
        <v>Michael Diaz</v>
      </c>
      <c r="AB754" s="6">
        <f>Orders_C[[#This Row],[Quantity]]*Orders_C[[#This Row],[Unit_Price]]*(1-Orders_C[[#This Row],[Discount %]])+Orders_C[[#This Row],[Tax]]</f>
        <v>333.45</v>
      </c>
      <c r="AC754" s="9">
        <f>(Orders_C[[#This Row],[Unit_Price]]*Orders_C[[#This Row],[Quantity]])-Orders_C[[#This Row],[Discount]]+Orders_C[[#This Row],[Tax]]</f>
        <v>345.55</v>
      </c>
      <c r="AD754" t="str">
        <f>IF(COUNTIF(Orders_C[[#All],[Customer_ID]],Orders_C[[#This Row],[Customer_ID]])&gt;1,"Repeat","New")</f>
        <v>Repeat</v>
      </c>
      <c r="AE754" t="str" cm="1">
        <f t="array" ref="AE754">_xlfn.XLOOKUP(Orders_C[[#This Row],[Store_ID]],Stores_c[[#All],[Store_ID]],Stores_c[[#All],[City]])</f>
        <v>Andrewview</v>
      </c>
      <c r="AF754" t="str" cm="1">
        <f t="array" ref="AF754">_xlfn.XLOOKUP(Orders_C[[#This Row],[Store_ID]],Stores_c[[#All],[Store_ID]],Stores_c[[#All],[Manager_Name]])</f>
        <v>Alice Sutton</v>
      </c>
      <c r="AG754" t="str" cm="1">
        <f t="array" ref="AG754">_xlfn.XLOOKUP(Orders_C[[#This Row],[Store_ID]],Stores_c[[#All],[Store_ID]],Stores_c[[#All],[Store_Type]])</f>
        <v>Mall</v>
      </c>
    </row>
    <row r="755" spans="1:33" x14ac:dyDescent="0.25">
      <c r="A755">
        <v>9368</v>
      </c>
      <c r="B755" s="1">
        <v>45788</v>
      </c>
      <c r="C755" s="2">
        <v>0.4596527777777778</v>
      </c>
      <c r="D755">
        <v>1024</v>
      </c>
      <c r="E755">
        <v>213</v>
      </c>
      <c r="F755">
        <v>461</v>
      </c>
      <c r="G755">
        <v>333</v>
      </c>
      <c r="H755">
        <v>2</v>
      </c>
      <c r="I755">
        <v>171</v>
      </c>
      <c r="J755">
        <v>5</v>
      </c>
      <c r="K755">
        <v>8.5500000000000007</v>
      </c>
      <c r="L755">
        <v>345.55</v>
      </c>
      <c r="M755" t="s">
        <v>19</v>
      </c>
      <c r="N755" t="s">
        <v>21</v>
      </c>
      <c r="O755">
        <v>47</v>
      </c>
      <c r="P755">
        <v>1</v>
      </c>
      <c r="Q755" t="s">
        <v>3391</v>
      </c>
      <c r="R755">
        <v>505</v>
      </c>
      <c r="S755" s="3">
        <v>0.05</v>
      </c>
      <c r="T755" s="6">
        <v>140.35000000000002</v>
      </c>
      <c r="U755" t="s">
        <v>6339</v>
      </c>
      <c r="V755">
        <v>2025</v>
      </c>
      <c r="W755" t="s">
        <v>6331</v>
      </c>
      <c r="X755" t="str">
        <f>_xlfn.XLOOKUP(Orders_C[[#This Row],[Product_ID]],Products_C[Product_ID],Products_C[Product_Name])</f>
        <v>Chicken Wings</v>
      </c>
      <c r="Y755" t="str">
        <f>_xlfn.XLOOKUP(Orders_C[[#This Row],[Product_ID]],Products_C[Product_ID],Products_C[Category])</f>
        <v>Burger</v>
      </c>
      <c r="Z755" t="str">
        <f>_xlfn.XLOOKUP(Orders_C[[#This Row],[Store_ID]],Stores_c[Store_ID],Stores_c[City])</f>
        <v>Lake Kristashire</v>
      </c>
      <c r="AA755" t="str">
        <f>_xlfn.XLOOKUP(Orders_C[[#This Row],[Customer_ID]],Customers_c[Customer_ID],Customers_c[Customer_Name])</f>
        <v>Roger Tucker</v>
      </c>
      <c r="AB755" s="6">
        <f>Orders_C[[#This Row],[Quantity]]*Orders_C[[#This Row],[Unit_Price]]*(1-Orders_C[[#This Row],[Discount %]])+Orders_C[[#This Row],[Tax]]</f>
        <v>333.45</v>
      </c>
      <c r="AC755" s="9">
        <f>(Orders_C[[#This Row],[Unit_Price]]*Orders_C[[#This Row],[Quantity]])-Orders_C[[#This Row],[Discount]]+Orders_C[[#This Row],[Tax]]</f>
        <v>345.55</v>
      </c>
      <c r="AD755" t="str">
        <f>IF(COUNTIF(Orders_C[[#All],[Customer_ID]],Orders_C[[#This Row],[Customer_ID]])&gt;1,"Repeat","New")</f>
        <v>Repeat</v>
      </c>
      <c r="AE755" t="str" cm="1">
        <f t="array" ref="AE755">_xlfn.XLOOKUP(Orders_C[[#This Row],[Store_ID]],Stores_c[[#All],[Store_ID]],Stores_c[[#All],[City]])</f>
        <v>Lake Kristashire</v>
      </c>
      <c r="AF755" t="str" cm="1">
        <f t="array" ref="AF755">_xlfn.XLOOKUP(Orders_C[[#This Row],[Store_ID]],Stores_c[[#All],[Store_ID]],Stores_c[[#All],[Manager_Name]])</f>
        <v>Andrea Daugherty</v>
      </c>
      <c r="AG755" t="str" cm="1">
        <f t="array" ref="AG755">_xlfn.XLOOKUP(Orders_C[[#This Row],[Store_ID]],Stores_c[[#All],[Store_ID]],Stores_c[[#All],[Store_Type]])</f>
        <v>Mall</v>
      </c>
    </row>
    <row r="756" spans="1:33" x14ac:dyDescent="0.25">
      <c r="A756">
        <v>9968</v>
      </c>
      <c r="B756" s="1">
        <v>45921</v>
      </c>
      <c r="C756" s="2">
        <v>0.3349421296296296</v>
      </c>
      <c r="D756">
        <v>1086</v>
      </c>
      <c r="E756">
        <v>215</v>
      </c>
      <c r="F756">
        <v>529</v>
      </c>
      <c r="G756">
        <v>323</v>
      </c>
      <c r="H756">
        <v>2</v>
      </c>
      <c r="I756">
        <v>171</v>
      </c>
      <c r="J756">
        <v>5</v>
      </c>
      <c r="K756">
        <v>8.5500000000000007</v>
      </c>
      <c r="L756">
        <v>345.55</v>
      </c>
      <c r="M756" t="s">
        <v>20</v>
      </c>
      <c r="N756" t="s">
        <v>22</v>
      </c>
      <c r="O756">
        <v>16</v>
      </c>
      <c r="P756">
        <v>2</v>
      </c>
      <c r="Q756" t="s">
        <v>3991</v>
      </c>
      <c r="R756">
        <v>509</v>
      </c>
      <c r="S756" s="3">
        <v>0.05</v>
      </c>
      <c r="T756" s="6">
        <v>140.35000000000002</v>
      </c>
      <c r="U756" t="s">
        <v>6335</v>
      </c>
      <c r="V756">
        <v>2025</v>
      </c>
      <c r="W756" t="s">
        <v>6333</v>
      </c>
      <c r="X756" t="str">
        <f>_xlfn.XLOOKUP(Orders_C[[#This Row],[Product_ID]],Products_C[Product_ID],Products_C[Product_Name])</f>
        <v>Rice Bowl</v>
      </c>
      <c r="Y756" t="str">
        <f>_xlfn.XLOOKUP(Orders_C[[#This Row],[Product_ID]],Products_C[Product_ID],Products_C[Category])</f>
        <v>Beverage</v>
      </c>
      <c r="Z756" t="str">
        <f>_xlfn.XLOOKUP(Orders_C[[#This Row],[Store_ID]],Stores_c[Store_ID],Stores_c[City])</f>
        <v>Sallyburgh</v>
      </c>
      <c r="AA756" t="str">
        <f>_xlfn.XLOOKUP(Orders_C[[#This Row],[Customer_ID]],Customers_c[Customer_ID],Customers_c[Customer_Name])</f>
        <v>Larry Cole</v>
      </c>
      <c r="AB756" s="6">
        <f>Orders_C[[#This Row],[Quantity]]*Orders_C[[#This Row],[Unit_Price]]*(1-Orders_C[[#This Row],[Discount %]])+Orders_C[[#This Row],[Tax]]</f>
        <v>333.45</v>
      </c>
      <c r="AC756" s="9">
        <f>(Orders_C[[#This Row],[Unit_Price]]*Orders_C[[#This Row],[Quantity]])-Orders_C[[#This Row],[Discount]]+Orders_C[[#This Row],[Tax]]</f>
        <v>345.55</v>
      </c>
      <c r="AD756" t="str">
        <f>IF(COUNTIF(Orders_C[[#All],[Customer_ID]],Orders_C[[#This Row],[Customer_ID]])&gt;1,"Repeat","New")</f>
        <v>Repeat</v>
      </c>
      <c r="AE756" t="str" cm="1">
        <f t="array" ref="AE756">_xlfn.XLOOKUP(Orders_C[[#This Row],[Store_ID]],Stores_c[[#All],[Store_ID]],Stores_c[[#All],[City]])</f>
        <v>Sallyburgh</v>
      </c>
      <c r="AF756" t="str" cm="1">
        <f t="array" ref="AF756">_xlfn.XLOOKUP(Orders_C[[#This Row],[Store_ID]],Stores_c[[#All],[Store_ID]],Stores_c[[#All],[Manager_Name]])</f>
        <v>Benjamin Mccoy</v>
      </c>
      <c r="AG756" t="str" cm="1">
        <f t="array" ref="AG756">_xlfn.XLOOKUP(Orders_C[[#This Row],[Store_ID]],Stores_c[[#All],[Store_ID]],Stores_c[[#All],[Store_Type]])</f>
        <v>Drive-Thru</v>
      </c>
    </row>
    <row r="757" spans="1:33" x14ac:dyDescent="0.25">
      <c r="A757">
        <v>8898</v>
      </c>
      <c r="B757" s="1">
        <v>46008</v>
      </c>
      <c r="C757" s="2">
        <v>0.38253472222222223</v>
      </c>
      <c r="D757">
        <v>1424</v>
      </c>
      <c r="E757">
        <v>215</v>
      </c>
      <c r="F757">
        <v>409</v>
      </c>
      <c r="G757">
        <v>334</v>
      </c>
      <c r="H757">
        <v>1</v>
      </c>
      <c r="I757">
        <v>312</v>
      </c>
      <c r="J757">
        <v>0</v>
      </c>
      <c r="K757">
        <v>15.6</v>
      </c>
      <c r="L757">
        <v>327.60000000000002</v>
      </c>
      <c r="M757" t="s">
        <v>18</v>
      </c>
      <c r="N757" t="s">
        <v>23</v>
      </c>
      <c r="O757">
        <v>33</v>
      </c>
      <c r="P757">
        <v>2</v>
      </c>
      <c r="Q757" t="s">
        <v>2921</v>
      </c>
      <c r="R757">
        <v>503</v>
      </c>
      <c r="S757" s="3">
        <v>0</v>
      </c>
      <c r="T757" s="6">
        <v>140.40000000000003</v>
      </c>
      <c r="U757" t="s">
        <v>6328</v>
      </c>
      <c r="V757">
        <v>2025</v>
      </c>
      <c r="W757" t="s">
        <v>6329</v>
      </c>
      <c r="X757" t="str">
        <f>_xlfn.XLOOKUP(Orders_C[[#This Row],[Product_ID]],Products_C[Product_ID],Products_C[Product_Name])</f>
        <v>Krushers</v>
      </c>
      <c r="Y757" t="str">
        <f>_xlfn.XLOOKUP(Orders_C[[#This Row],[Product_ID]],Products_C[Product_ID],Products_C[Category])</f>
        <v>Dessert</v>
      </c>
      <c r="Z757" t="str">
        <f>_xlfn.XLOOKUP(Orders_C[[#This Row],[Store_ID]],Stores_c[Store_ID],Stores_c[City])</f>
        <v>Sallyburgh</v>
      </c>
      <c r="AA757" t="str">
        <f>_xlfn.XLOOKUP(Orders_C[[#This Row],[Customer_ID]],Customers_c[Customer_ID],Customers_c[Customer_Name])</f>
        <v>Laura Nelson</v>
      </c>
      <c r="AB757" s="6">
        <f>Orders_C[[#This Row],[Quantity]]*Orders_C[[#This Row],[Unit_Price]]*(1-Orders_C[[#This Row],[Discount %]])+Orders_C[[#This Row],[Tax]]</f>
        <v>327.60000000000002</v>
      </c>
      <c r="AC757" s="9">
        <f>(Orders_C[[#This Row],[Unit_Price]]*Orders_C[[#This Row],[Quantity]])-Orders_C[[#This Row],[Discount]]+Orders_C[[#This Row],[Tax]]</f>
        <v>327.60000000000002</v>
      </c>
      <c r="AD757" t="str">
        <f>IF(COUNTIF(Orders_C[[#All],[Customer_ID]],Orders_C[[#This Row],[Customer_ID]])&gt;1,"Repeat","New")</f>
        <v>Repeat</v>
      </c>
      <c r="AE757" t="str" cm="1">
        <f t="array" ref="AE757">_xlfn.XLOOKUP(Orders_C[[#This Row],[Store_ID]],Stores_c[[#All],[Store_ID]],Stores_c[[#All],[City]])</f>
        <v>Sallyburgh</v>
      </c>
      <c r="AF757" t="str" cm="1">
        <f t="array" ref="AF757">_xlfn.XLOOKUP(Orders_C[[#This Row],[Store_ID]],Stores_c[[#All],[Store_ID]],Stores_c[[#All],[Manager_Name]])</f>
        <v>Benjamin Mccoy</v>
      </c>
      <c r="AG757" t="str" cm="1">
        <f t="array" ref="AG757">_xlfn.XLOOKUP(Orders_C[[#This Row],[Store_ID]],Stores_c[[#All],[Store_ID]],Stores_c[[#All],[Store_Type]])</f>
        <v>Drive-Thru</v>
      </c>
    </row>
    <row r="758" spans="1:33" x14ac:dyDescent="0.25">
      <c r="A758">
        <v>9142</v>
      </c>
      <c r="B758" s="1">
        <v>45976</v>
      </c>
      <c r="C758" s="2">
        <v>0.56658564814814816</v>
      </c>
      <c r="D758">
        <v>1843</v>
      </c>
      <c r="E758">
        <v>223</v>
      </c>
      <c r="F758">
        <v>415</v>
      </c>
      <c r="G758">
        <v>314</v>
      </c>
      <c r="H758">
        <v>1</v>
      </c>
      <c r="I758">
        <v>312</v>
      </c>
      <c r="J758">
        <v>0</v>
      </c>
      <c r="K758">
        <v>15.6</v>
      </c>
      <c r="L758">
        <v>327.60000000000002</v>
      </c>
      <c r="M758" t="s">
        <v>19</v>
      </c>
      <c r="N758" t="s">
        <v>22</v>
      </c>
      <c r="O758">
        <v>40</v>
      </c>
      <c r="P758">
        <v>1</v>
      </c>
      <c r="Q758" t="s">
        <v>3165</v>
      </c>
      <c r="R758">
        <v>507</v>
      </c>
      <c r="S758" s="3">
        <v>0</v>
      </c>
      <c r="T758" s="6">
        <v>140.40000000000003</v>
      </c>
      <c r="U758" t="s">
        <v>6336</v>
      </c>
      <c r="V758">
        <v>2025</v>
      </c>
      <c r="W758" t="s">
        <v>6329</v>
      </c>
      <c r="X758" t="str">
        <f>_xlfn.XLOOKUP(Orders_C[[#This Row],[Product_ID]],Products_C[Product_ID],Products_C[Product_Name])</f>
        <v>Wrap</v>
      </c>
      <c r="Y758" t="str">
        <f>_xlfn.XLOOKUP(Orders_C[[#This Row],[Product_ID]],Products_C[Product_ID],Products_C[Category])</f>
        <v>Burger</v>
      </c>
      <c r="Z758" t="str">
        <f>_xlfn.XLOOKUP(Orders_C[[#This Row],[Store_ID]],Stores_c[Store_ID],Stores_c[City])</f>
        <v>Chambershaven</v>
      </c>
      <c r="AA758" t="str">
        <f>_xlfn.XLOOKUP(Orders_C[[#This Row],[Customer_ID]],Customers_c[Customer_ID],Customers_c[Customer_Name])</f>
        <v>Jenny Jackson</v>
      </c>
      <c r="AB758" s="6">
        <f>Orders_C[[#This Row],[Quantity]]*Orders_C[[#This Row],[Unit_Price]]*(1-Orders_C[[#This Row],[Discount %]])+Orders_C[[#This Row],[Tax]]</f>
        <v>327.60000000000002</v>
      </c>
      <c r="AC758" s="9">
        <f>(Orders_C[[#This Row],[Unit_Price]]*Orders_C[[#This Row],[Quantity]])-Orders_C[[#This Row],[Discount]]+Orders_C[[#This Row],[Tax]]</f>
        <v>327.60000000000002</v>
      </c>
      <c r="AD758" t="str">
        <f>IF(COUNTIF(Orders_C[[#All],[Customer_ID]],Orders_C[[#This Row],[Customer_ID]])&gt;1,"Repeat","New")</f>
        <v>Repeat</v>
      </c>
      <c r="AE758" t="str" cm="1">
        <f t="array" ref="AE758">_xlfn.XLOOKUP(Orders_C[[#This Row],[Store_ID]],Stores_c[[#All],[Store_ID]],Stores_c[[#All],[City]])</f>
        <v>Chambershaven</v>
      </c>
      <c r="AF758" t="str" cm="1">
        <f t="array" ref="AF758">_xlfn.XLOOKUP(Orders_C[[#This Row],[Store_ID]],Stores_c[[#All],[Store_ID]],Stores_c[[#All],[Manager_Name]])</f>
        <v>Virginia Webster</v>
      </c>
      <c r="AG758" t="str" cm="1">
        <f t="array" ref="AG758">_xlfn.XLOOKUP(Orders_C[[#This Row],[Store_ID]],Stores_c[[#All],[Store_ID]],Stores_c[[#All],[Store_Type]])</f>
        <v>Street</v>
      </c>
    </row>
    <row r="759" spans="1:33" x14ac:dyDescent="0.25">
      <c r="A759">
        <v>8909</v>
      </c>
      <c r="B759" s="1">
        <v>45744</v>
      </c>
      <c r="C759" s="2">
        <v>0.84193287037037035</v>
      </c>
      <c r="D759">
        <v>1876</v>
      </c>
      <c r="E759">
        <v>217</v>
      </c>
      <c r="F759">
        <v>414</v>
      </c>
      <c r="G759">
        <v>322</v>
      </c>
      <c r="H759">
        <v>2</v>
      </c>
      <c r="I759">
        <v>177</v>
      </c>
      <c r="J759">
        <v>10</v>
      </c>
      <c r="K759">
        <v>8.85</v>
      </c>
      <c r="L759">
        <v>352.85</v>
      </c>
      <c r="M759" t="s">
        <v>19</v>
      </c>
      <c r="N759" t="s">
        <v>22</v>
      </c>
      <c r="O759">
        <v>32</v>
      </c>
      <c r="P759">
        <v>5</v>
      </c>
      <c r="Q759" t="s">
        <v>2932</v>
      </c>
      <c r="R759">
        <v>503</v>
      </c>
      <c r="S759" s="3">
        <v>0.1</v>
      </c>
      <c r="T759" s="6">
        <v>140.45000000000002</v>
      </c>
      <c r="U759" t="s">
        <v>6334</v>
      </c>
      <c r="V759">
        <v>2025</v>
      </c>
      <c r="W759" t="s">
        <v>6329</v>
      </c>
      <c r="X759" t="str">
        <f>_xlfn.XLOOKUP(Orders_C[[#This Row],[Product_ID]],Products_C[Product_ID],Products_C[Product_Name])</f>
        <v>Veg Burger</v>
      </c>
      <c r="Y759" t="str">
        <f>_xlfn.XLOOKUP(Orders_C[[#This Row],[Product_ID]],Products_C[Product_ID],Products_C[Category])</f>
        <v>Burger</v>
      </c>
      <c r="Z759" t="str">
        <f>_xlfn.XLOOKUP(Orders_C[[#This Row],[Store_ID]],Stores_c[Store_ID],Stores_c[City])</f>
        <v>West Rebecca</v>
      </c>
      <c r="AA759" t="str">
        <f>_xlfn.XLOOKUP(Orders_C[[#This Row],[Customer_ID]],Customers_c[Customer_ID],Customers_c[Customer_Name])</f>
        <v>Brian Molina</v>
      </c>
      <c r="AB759" s="6">
        <f>Orders_C[[#This Row],[Quantity]]*Orders_C[[#This Row],[Unit_Price]]*(1-Orders_C[[#This Row],[Discount %]])+Orders_C[[#This Row],[Tax]]</f>
        <v>327.45000000000005</v>
      </c>
      <c r="AC759" s="9">
        <f>(Orders_C[[#This Row],[Unit_Price]]*Orders_C[[#This Row],[Quantity]])-Orders_C[[#This Row],[Discount]]+Orders_C[[#This Row],[Tax]]</f>
        <v>352.85</v>
      </c>
      <c r="AD759" t="str">
        <f>IF(COUNTIF(Orders_C[[#All],[Customer_ID]],Orders_C[[#This Row],[Customer_ID]])&gt;1,"Repeat","New")</f>
        <v>Repeat</v>
      </c>
      <c r="AE759" t="str" cm="1">
        <f t="array" ref="AE759">_xlfn.XLOOKUP(Orders_C[[#This Row],[Store_ID]],Stores_c[[#All],[Store_ID]],Stores_c[[#All],[City]])</f>
        <v>West Rebecca</v>
      </c>
      <c r="AF759" t="str" cm="1">
        <f t="array" ref="AF759">_xlfn.XLOOKUP(Orders_C[[#This Row],[Store_ID]],Stores_c[[#All],[Store_ID]],Stores_c[[#All],[Manager_Name]])</f>
        <v>Albert Smith</v>
      </c>
      <c r="AG759" t="str" cm="1">
        <f t="array" ref="AG759">_xlfn.XLOOKUP(Orders_C[[#This Row],[Store_ID]],Stores_c[[#All],[Store_ID]],Stores_c[[#All],[Store_Type]])</f>
        <v>Mall</v>
      </c>
    </row>
    <row r="760" spans="1:33" x14ac:dyDescent="0.25">
      <c r="A760">
        <v>10616</v>
      </c>
      <c r="B760" s="1">
        <v>45786</v>
      </c>
      <c r="C760" s="2">
        <v>0.37039351851851854</v>
      </c>
      <c r="D760">
        <v>1156</v>
      </c>
      <c r="E760">
        <v>224</v>
      </c>
      <c r="F760">
        <v>433</v>
      </c>
      <c r="G760">
        <v>316</v>
      </c>
      <c r="H760">
        <v>2</v>
      </c>
      <c r="I760">
        <v>177</v>
      </c>
      <c r="J760">
        <v>10</v>
      </c>
      <c r="K760">
        <v>8.85</v>
      </c>
      <c r="L760">
        <v>352.85</v>
      </c>
      <c r="M760" t="s">
        <v>18</v>
      </c>
      <c r="N760" t="s">
        <v>22</v>
      </c>
      <c r="O760">
        <v>46</v>
      </c>
      <c r="P760">
        <v>4</v>
      </c>
      <c r="Q760" t="s">
        <v>4639</v>
      </c>
      <c r="R760">
        <v>504</v>
      </c>
      <c r="S760" s="3">
        <v>0.1</v>
      </c>
      <c r="T760" s="6">
        <v>140.45000000000002</v>
      </c>
      <c r="U760" t="s">
        <v>6339</v>
      </c>
      <c r="V760">
        <v>2025</v>
      </c>
      <c r="W760" t="s">
        <v>6331</v>
      </c>
      <c r="X760" t="str">
        <f>_xlfn.XLOOKUP(Orders_C[[#This Row],[Product_ID]],Products_C[Product_ID],Products_C[Product_Name])</f>
        <v>Popcorn Chicken</v>
      </c>
      <c r="Y760" t="str">
        <f>_xlfn.XLOOKUP(Orders_C[[#This Row],[Product_ID]],Products_C[Product_ID],Products_C[Category])</f>
        <v>Dessert</v>
      </c>
      <c r="Z760" t="str">
        <f>_xlfn.XLOOKUP(Orders_C[[#This Row],[Store_ID]],Stores_c[Store_ID],Stores_c[City])</f>
        <v>Valdezton</v>
      </c>
      <c r="AA760" t="str">
        <f>_xlfn.XLOOKUP(Orders_C[[#This Row],[Customer_ID]],Customers_c[Customer_ID],Customers_c[Customer_Name])</f>
        <v>Amber Lopez</v>
      </c>
      <c r="AB760" s="6">
        <f>Orders_C[[#This Row],[Quantity]]*Orders_C[[#This Row],[Unit_Price]]*(1-Orders_C[[#This Row],[Discount %]])+Orders_C[[#This Row],[Tax]]</f>
        <v>327.45000000000005</v>
      </c>
      <c r="AC760" s="9">
        <f>(Orders_C[[#This Row],[Unit_Price]]*Orders_C[[#This Row],[Quantity]])-Orders_C[[#This Row],[Discount]]+Orders_C[[#This Row],[Tax]]</f>
        <v>352.85</v>
      </c>
      <c r="AD760" t="str">
        <f>IF(COUNTIF(Orders_C[[#All],[Customer_ID]],Orders_C[[#This Row],[Customer_ID]])&gt;1,"Repeat","New")</f>
        <v>Repeat</v>
      </c>
      <c r="AE760" t="str" cm="1">
        <f t="array" ref="AE760">_xlfn.XLOOKUP(Orders_C[[#This Row],[Store_ID]],Stores_c[[#All],[Store_ID]],Stores_c[[#All],[City]])</f>
        <v>Valdezton</v>
      </c>
      <c r="AF760" t="str" cm="1">
        <f t="array" ref="AF760">_xlfn.XLOOKUP(Orders_C[[#This Row],[Store_ID]],Stores_c[[#All],[Store_ID]],Stores_c[[#All],[Manager_Name]])</f>
        <v>John Rodriguez</v>
      </c>
      <c r="AG760" t="str" cm="1">
        <f t="array" ref="AG760">_xlfn.XLOOKUP(Orders_C[[#This Row],[Store_ID]],Stores_c[[#All],[Store_ID]],Stores_c[[#All],[Store_Type]])</f>
        <v>Street</v>
      </c>
    </row>
    <row r="761" spans="1:33" x14ac:dyDescent="0.25">
      <c r="A761">
        <v>6200</v>
      </c>
      <c r="B761" s="1">
        <v>45836</v>
      </c>
      <c r="C761" s="2">
        <v>0.16179398148148147</v>
      </c>
      <c r="D761">
        <v>1230</v>
      </c>
      <c r="E761">
        <v>212</v>
      </c>
      <c r="F761">
        <v>484</v>
      </c>
      <c r="G761">
        <v>301</v>
      </c>
      <c r="H761">
        <v>2</v>
      </c>
      <c r="I761">
        <v>183</v>
      </c>
      <c r="J761">
        <v>15</v>
      </c>
      <c r="K761">
        <v>9.15</v>
      </c>
      <c r="L761">
        <v>360.15</v>
      </c>
      <c r="M761" t="s">
        <v>20</v>
      </c>
      <c r="N761" t="s">
        <v>22</v>
      </c>
      <c r="O761">
        <v>33</v>
      </c>
      <c r="P761">
        <v>2</v>
      </c>
      <c r="Q761" t="s">
        <v>223</v>
      </c>
      <c r="R761">
        <v>502</v>
      </c>
      <c r="S761" s="3">
        <v>0.15</v>
      </c>
      <c r="T761" s="6">
        <v>140.54999999999998</v>
      </c>
      <c r="U761" t="s">
        <v>6340</v>
      </c>
      <c r="V761">
        <v>2025</v>
      </c>
      <c r="W761" t="s">
        <v>6329</v>
      </c>
      <c r="X761" t="str">
        <f>_xlfn.XLOOKUP(Orders_C[[#This Row],[Product_ID]],Products_C[Product_ID],Products_C[Product_Name])</f>
        <v>Krushers</v>
      </c>
      <c r="Y761" t="str">
        <f>_xlfn.XLOOKUP(Orders_C[[#This Row],[Product_ID]],Products_C[Product_ID],Products_C[Category])</f>
        <v>Burger</v>
      </c>
      <c r="Z761" t="str">
        <f>_xlfn.XLOOKUP(Orders_C[[#This Row],[Store_ID]],Stores_c[Store_ID],Stores_c[City])</f>
        <v>Andrewview</v>
      </c>
      <c r="AA761" t="str">
        <f>_xlfn.XLOOKUP(Orders_C[[#This Row],[Customer_ID]],Customers_c[Customer_ID],Customers_c[Customer_Name])</f>
        <v>Alyssa Aguilar</v>
      </c>
      <c r="AB761" s="6">
        <f>Orders_C[[#This Row],[Quantity]]*Orders_C[[#This Row],[Unit_Price]]*(1-Orders_C[[#This Row],[Discount %]])+Orders_C[[#This Row],[Tax]]</f>
        <v>320.24999999999994</v>
      </c>
      <c r="AC761" s="9">
        <f>(Orders_C[[#This Row],[Unit_Price]]*Orders_C[[#This Row],[Quantity]])-Orders_C[[#This Row],[Discount]]+Orders_C[[#This Row],[Tax]]</f>
        <v>360.15</v>
      </c>
      <c r="AD761" t="str">
        <f>IF(COUNTIF(Orders_C[[#All],[Customer_ID]],Orders_C[[#This Row],[Customer_ID]])&gt;1,"Repeat","New")</f>
        <v>Repeat</v>
      </c>
      <c r="AE761" t="str" cm="1">
        <f t="array" ref="AE761">_xlfn.XLOOKUP(Orders_C[[#This Row],[Store_ID]],Stores_c[[#All],[Store_ID]],Stores_c[[#All],[City]])</f>
        <v>Andrewview</v>
      </c>
      <c r="AF761" t="str" cm="1">
        <f t="array" ref="AF761">_xlfn.XLOOKUP(Orders_C[[#This Row],[Store_ID]],Stores_c[[#All],[Store_ID]],Stores_c[[#All],[Manager_Name]])</f>
        <v>Alice Sutton</v>
      </c>
      <c r="AG761" t="str" cm="1">
        <f t="array" ref="AG761">_xlfn.XLOOKUP(Orders_C[[#This Row],[Store_ID]],Stores_c[[#All],[Store_ID]],Stores_c[[#All],[Store_Type]])</f>
        <v>Mall</v>
      </c>
    </row>
    <row r="762" spans="1:33" x14ac:dyDescent="0.25">
      <c r="A762">
        <v>6759</v>
      </c>
      <c r="B762" s="1">
        <v>45954</v>
      </c>
      <c r="C762" s="2">
        <v>8.5462962962962963E-2</v>
      </c>
      <c r="D762">
        <v>1351</v>
      </c>
      <c r="E762">
        <v>203</v>
      </c>
      <c r="F762">
        <v>458</v>
      </c>
      <c r="G762">
        <v>304</v>
      </c>
      <c r="H762">
        <v>1</v>
      </c>
      <c r="I762">
        <v>335</v>
      </c>
      <c r="J762">
        <v>10</v>
      </c>
      <c r="K762">
        <v>16.75</v>
      </c>
      <c r="L762">
        <v>341.75</v>
      </c>
      <c r="M762" t="s">
        <v>18</v>
      </c>
      <c r="N762" t="s">
        <v>23</v>
      </c>
      <c r="O762">
        <v>30</v>
      </c>
      <c r="P762">
        <v>4</v>
      </c>
      <c r="Q762" t="s">
        <v>782</v>
      </c>
      <c r="R762">
        <v>508</v>
      </c>
      <c r="S762" s="3">
        <v>0.1</v>
      </c>
      <c r="T762" s="6">
        <v>140.75</v>
      </c>
      <c r="U762" t="s">
        <v>6332</v>
      </c>
      <c r="V762">
        <v>2025</v>
      </c>
      <c r="W762" t="s">
        <v>6329</v>
      </c>
      <c r="X762" t="str">
        <f>_xlfn.XLOOKUP(Orders_C[[#This Row],[Product_ID]],Products_C[Product_ID],Products_C[Product_Name])</f>
        <v>Veg Burger</v>
      </c>
      <c r="Y762" t="str">
        <f>_xlfn.XLOOKUP(Orders_C[[#This Row],[Product_ID]],Products_C[Product_ID],Products_C[Category])</f>
        <v>Burger</v>
      </c>
      <c r="Z762" t="str">
        <f>_xlfn.XLOOKUP(Orders_C[[#This Row],[Store_ID]],Stores_c[Store_ID],Stores_c[City])</f>
        <v>Lake Williammouth</v>
      </c>
      <c r="AA762" t="str">
        <f>_xlfn.XLOOKUP(Orders_C[[#This Row],[Customer_ID]],Customers_c[Customer_ID],Customers_c[Customer_Name])</f>
        <v>Mrs. Katie Le PhD</v>
      </c>
      <c r="AB762" s="6">
        <f>Orders_C[[#This Row],[Quantity]]*Orders_C[[#This Row],[Unit_Price]]*(1-Orders_C[[#This Row],[Discount %]])+Orders_C[[#This Row],[Tax]]</f>
        <v>318.25</v>
      </c>
      <c r="AC762" s="9">
        <f>(Orders_C[[#This Row],[Unit_Price]]*Orders_C[[#This Row],[Quantity]])-Orders_C[[#This Row],[Discount]]+Orders_C[[#This Row],[Tax]]</f>
        <v>341.75</v>
      </c>
      <c r="AD762" t="str">
        <f>IF(COUNTIF(Orders_C[[#All],[Customer_ID]],Orders_C[[#This Row],[Customer_ID]])&gt;1,"Repeat","New")</f>
        <v>Repeat</v>
      </c>
      <c r="AE762" t="str" cm="1">
        <f t="array" ref="AE762">_xlfn.XLOOKUP(Orders_C[[#This Row],[Store_ID]],Stores_c[[#All],[Store_ID]],Stores_c[[#All],[City]])</f>
        <v>Lake Williammouth</v>
      </c>
      <c r="AF762" t="str" cm="1">
        <f t="array" ref="AF762">_xlfn.XLOOKUP(Orders_C[[#This Row],[Store_ID]],Stores_c[[#All],[Store_ID]],Stores_c[[#All],[Manager_Name]])</f>
        <v>Stephanie Dominguez</v>
      </c>
      <c r="AG762" t="str" cm="1">
        <f t="array" ref="AG762">_xlfn.XLOOKUP(Orders_C[[#This Row],[Store_ID]],Stores_c[[#All],[Store_ID]],Stores_c[[#All],[Store_Type]])</f>
        <v>Drive-Thru</v>
      </c>
    </row>
    <row r="763" spans="1:33" x14ac:dyDescent="0.25">
      <c r="A763">
        <v>6510</v>
      </c>
      <c r="B763" s="1">
        <v>46051</v>
      </c>
      <c r="C763" s="2">
        <v>0.18363425925925925</v>
      </c>
      <c r="D763">
        <v>1828</v>
      </c>
      <c r="E763">
        <v>207</v>
      </c>
      <c r="F763">
        <v>520</v>
      </c>
      <c r="G763">
        <v>308</v>
      </c>
      <c r="H763">
        <v>1</v>
      </c>
      <c r="I763">
        <v>324</v>
      </c>
      <c r="J763">
        <v>5</v>
      </c>
      <c r="K763">
        <v>16.2</v>
      </c>
      <c r="L763">
        <v>335.2</v>
      </c>
      <c r="M763" t="s">
        <v>18</v>
      </c>
      <c r="N763" t="s">
        <v>23</v>
      </c>
      <c r="O763">
        <v>29</v>
      </c>
      <c r="P763">
        <v>5</v>
      </c>
      <c r="Q763" t="s">
        <v>533</v>
      </c>
      <c r="R763">
        <v>507</v>
      </c>
      <c r="S763" s="3">
        <v>0.05</v>
      </c>
      <c r="T763" s="6">
        <v>140.79999999999998</v>
      </c>
      <c r="U763" t="s">
        <v>6330</v>
      </c>
      <c r="V763">
        <v>2026</v>
      </c>
      <c r="W763" t="s">
        <v>6329</v>
      </c>
      <c r="X763" t="str">
        <f>_xlfn.XLOOKUP(Orders_C[[#This Row],[Product_ID]],Products_C[Product_ID],Products_C[Product_Name])</f>
        <v>Zinger Burger</v>
      </c>
      <c r="Y763" t="str">
        <f>_xlfn.XLOOKUP(Orders_C[[#This Row],[Product_ID]],Products_C[Product_ID],Products_C[Category])</f>
        <v>Beverage</v>
      </c>
      <c r="Z763" t="str">
        <f>_xlfn.XLOOKUP(Orders_C[[#This Row],[Store_ID]],Stores_c[Store_ID],Stores_c[City])</f>
        <v>Christineton</v>
      </c>
      <c r="AA763" t="str">
        <f>_xlfn.XLOOKUP(Orders_C[[#This Row],[Customer_ID]],Customers_c[Customer_ID],Customers_c[Customer_Name])</f>
        <v>Monica Bryant</v>
      </c>
      <c r="AB763" s="6">
        <f>Orders_C[[#This Row],[Quantity]]*Orders_C[[#This Row],[Unit_Price]]*(1-Orders_C[[#This Row],[Discount %]])+Orders_C[[#This Row],[Tax]]</f>
        <v>324</v>
      </c>
      <c r="AC763" s="9">
        <f>(Orders_C[[#This Row],[Unit_Price]]*Orders_C[[#This Row],[Quantity]])-Orders_C[[#This Row],[Discount]]+Orders_C[[#This Row],[Tax]]</f>
        <v>335.2</v>
      </c>
      <c r="AD763" t="str">
        <f>IF(COUNTIF(Orders_C[[#All],[Customer_ID]],Orders_C[[#This Row],[Customer_ID]])&gt;1,"Repeat","New")</f>
        <v>Repeat</v>
      </c>
      <c r="AE763" t="str" cm="1">
        <f t="array" ref="AE763">_xlfn.XLOOKUP(Orders_C[[#This Row],[Store_ID]],Stores_c[[#All],[Store_ID]],Stores_c[[#All],[City]])</f>
        <v>Christineton</v>
      </c>
      <c r="AF763" t="str" cm="1">
        <f t="array" ref="AF763">_xlfn.XLOOKUP(Orders_C[[#This Row],[Store_ID]],Stores_c[[#All],[Store_ID]],Stores_c[[#All],[Manager_Name]])</f>
        <v>Dr. William Hubbard MD</v>
      </c>
      <c r="AG763" t="str" cm="1">
        <f t="array" ref="AG763">_xlfn.XLOOKUP(Orders_C[[#This Row],[Store_ID]],Stores_c[[#All],[Store_ID]],Stores_c[[#All],[Store_Type]])</f>
        <v>Street</v>
      </c>
    </row>
    <row r="764" spans="1:33" x14ac:dyDescent="0.25">
      <c r="A764">
        <v>6991</v>
      </c>
      <c r="B764" s="1">
        <v>45831</v>
      </c>
      <c r="C764" s="2">
        <v>0.47605324074074074</v>
      </c>
      <c r="D764">
        <v>1500</v>
      </c>
      <c r="E764">
        <v>213</v>
      </c>
      <c r="F764">
        <v>404</v>
      </c>
      <c r="G764">
        <v>340</v>
      </c>
      <c r="H764">
        <v>1</v>
      </c>
      <c r="I764">
        <v>324</v>
      </c>
      <c r="J764">
        <v>5</v>
      </c>
      <c r="K764">
        <v>16.2</v>
      </c>
      <c r="L764">
        <v>335.2</v>
      </c>
      <c r="M764" t="s">
        <v>18</v>
      </c>
      <c r="N764" t="s">
        <v>22</v>
      </c>
      <c r="O764">
        <v>40</v>
      </c>
      <c r="P764">
        <v>3</v>
      </c>
      <c r="Q764" t="s">
        <v>1014</v>
      </c>
      <c r="R764">
        <v>505</v>
      </c>
      <c r="S764" s="3">
        <v>0.05</v>
      </c>
      <c r="T764" s="6">
        <v>140.79999999999998</v>
      </c>
      <c r="U764" t="s">
        <v>6340</v>
      </c>
      <c r="V764">
        <v>2025</v>
      </c>
      <c r="W764" t="s">
        <v>6329</v>
      </c>
      <c r="X764" t="str">
        <f>_xlfn.XLOOKUP(Orders_C[[#This Row],[Product_ID]],Products_C[Product_ID],Products_C[Product_Name])</f>
        <v>Chocolate Lava Cake</v>
      </c>
      <c r="Y764" t="str">
        <f>_xlfn.XLOOKUP(Orders_C[[#This Row],[Product_ID]],Products_C[Product_ID],Products_C[Category])</f>
        <v>Chicken</v>
      </c>
      <c r="Z764" t="str">
        <f>_xlfn.XLOOKUP(Orders_C[[#This Row],[Store_ID]],Stores_c[Store_ID],Stores_c[City])</f>
        <v>Lake Kristashire</v>
      </c>
      <c r="AA764" t="str">
        <f>_xlfn.XLOOKUP(Orders_C[[#This Row],[Customer_ID]],Customers_c[Customer_ID],Customers_c[Customer_Name])</f>
        <v>Denise Suarez</v>
      </c>
      <c r="AB764" s="6">
        <f>Orders_C[[#This Row],[Quantity]]*Orders_C[[#This Row],[Unit_Price]]*(1-Orders_C[[#This Row],[Discount %]])+Orders_C[[#This Row],[Tax]]</f>
        <v>324</v>
      </c>
      <c r="AC764" s="9">
        <f>(Orders_C[[#This Row],[Unit_Price]]*Orders_C[[#This Row],[Quantity]])-Orders_C[[#This Row],[Discount]]+Orders_C[[#This Row],[Tax]]</f>
        <v>335.2</v>
      </c>
      <c r="AD764" t="str">
        <f>IF(COUNTIF(Orders_C[[#All],[Customer_ID]],Orders_C[[#This Row],[Customer_ID]])&gt;1,"Repeat","New")</f>
        <v>Repeat</v>
      </c>
      <c r="AE764" t="str" cm="1">
        <f t="array" ref="AE764">_xlfn.XLOOKUP(Orders_C[[#This Row],[Store_ID]],Stores_c[[#All],[Store_ID]],Stores_c[[#All],[City]])</f>
        <v>Lake Kristashire</v>
      </c>
      <c r="AF764" t="str" cm="1">
        <f t="array" ref="AF764">_xlfn.XLOOKUP(Orders_C[[#This Row],[Store_ID]],Stores_c[[#All],[Store_ID]],Stores_c[[#All],[Manager_Name]])</f>
        <v>Andrea Daugherty</v>
      </c>
      <c r="AG764" t="str" cm="1">
        <f t="array" ref="AG764">_xlfn.XLOOKUP(Orders_C[[#This Row],[Store_ID]],Stores_c[[#All],[Store_ID]],Stores_c[[#All],[Store_Type]])</f>
        <v>Mall</v>
      </c>
    </row>
    <row r="765" spans="1:33" x14ac:dyDescent="0.25">
      <c r="A765">
        <v>9835</v>
      </c>
      <c r="B765" s="1">
        <v>46041</v>
      </c>
      <c r="C765" s="2">
        <v>0.12677083333333333</v>
      </c>
      <c r="D765">
        <v>1963</v>
      </c>
      <c r="E765">
        <v>221</v>
      </c>
      <c r="F765">
        <v>413</v>
      </c>
      <c r="G765">
        <v>328</v>
      </c>
      <c r="H765">
        <v>1</v>
      </c>
      <c r="I765">
        <v>324</v>
      </c>
      <c r="J765">
        <v>5</v>
      </c>
      <c r="K765">
        <v>16.2</v>
      </c>
      <c r="L765">
        <v>335.2</v>
      </c>
      <c r="M765" t="s">
        <v>18</v>
      </c>
      <c r="N765" t="s">
        <v>21</v>
      </c>
      <c r="O765">
        <v>11</v>
      </c>
      <c r="P765">
        <v>5</v>
      </c>
      <c r="Q765" t="s">
        <v>3858</v>
      </c>
      <c r="R765">
        <v>510</v>
      </c>
      <c r="S765" s="3">
        <v>0.05</v>
      </c>
      <c r="T765" s="6">
        <v>140.79999999999998</v>
      </c>
      <c r="U765" t="s">
        <v>6330</v>
      </c>
      <c r="V765">
        <v>2026</v>
      </c>
      <c r="W765" t="s">
        <v>6333</v>
      </c>
      <c r="X765" t="str">
        <f>_xlfn.XLOOKUP(Orders_C[[#This Row],[Product_ID]],Products_C[Product_ID],Products_C[Product_Name])</f>
        <v>Rice Bowl</v>
      </c>
      <c r="Y765" t="str">
        <f>_xlfn.XLOOKUP(Orders_C[[#This Row],[Product_ID]],Products_C[Product_ID],Products_C[Category])</f>
        <v>Burger</v>
      </c>
      <c r="Z765" t="str">
        <f>_xlfn.XLOOKUP(Orders_C[[#This Row],[Store_ID]],Stores_c[Store_ID],Stores_c[City])</f>
        <v>Port Barbarabury</v>
      </c>
      <c r="AA765" t="str">
        <f>_xlfn.XLOOKUP(Orders_C[[#This Row],[Customer_ID]],Customers_c[Customer_ID],Customers_c[Customer_Name])</f>
        <v>Glenn Wright</v>
      </c>
      <c r="AB765" s="6">
        <f>Orders_C[[#This Row],[Quantity]]*Orders_C[[#This Row],[Unit_Price]]*(1-Orders_C[[#This Row],[Discount %]])+Orders_C[[#This Row],[Tax]]</f>
        <v>324</v>
      </c>
      <c r="AC765" s="9">
        <f>(Orders_C[[#This Row],[Unit_Price]]*Orders_C[[#This Row],[Quantity]])-Orders_C[[#This Row],[Discount]]+Orders_C[[#This Row],[Tax]]</f>
        <v>335.2</v>
      </c>
      <c r="AD765" t="str">
        <f>IF(COUNTIF(Orders_C[[#All],[Customer_ID]],Orders_C[[#This Row],[Customer_ID]])&gt;1,"Repeat","New")</f>
        <v>Repeat</v>
      </c>
      <c r="AE765" t="str" cm="1">
        <f t="array" ref="AE765">_xlfn.XLOOKUP(Orders_C[[#This Row],[Store_ID]],Stores_c[[#All],[Store_ID]],Stores_c[[#All],[City]])</f>
        <v>Port Barbarabury</v>
      </c>
      <c r="AF765" t="str" cm="1">
        <f t="array" ref="AF765">_xlfn.XLOOKUP(Orders_C[[#This Row],[Store_ID]],Stores_c[[#All],[Store_ID]],Stores_c[[#All],[Manager_Name]])</f>
        <v>Edward Nguyen</v>
      </c>
      <c r="AG765" t="str" cm="1">
        <f t="array" ref="AG765">_xlfn.XLOOKUP(Orders_C[[#This Row],[Store_ID]],Stores_c[[#All],[Store_ID]],Stores_c[[#All],[Store_Type]])</f>
        <v>Street</v>
      </c>
    </row>
    <row r="766" spans="1:33" x14ac:dyDescent="0.25">
      <c r="A766">
        <v>10221</v>
      </c>
      <c r="B766" s="1">
        <v>45933</v>
      </c>
      <c r="C766" s="2">
        <v>0.75266203703703705</v>
      </c>
      <c r="D766">
        <v>1191</v>
      </c>
      <c r="E766">
        <v>221</v>
      </c>
      <c r="F766">
        <v>517</v>
      </c>
      <c r="G766">
        <v>338</v>
      </c>
      <c r="H766">
        <v>2</v>
      </c>
      <c r="I766">
        <v>166</v>
      </c>
      <c r="J766">
        <v>0</v>
      </c>
      <c r="K766">
        <v>8.3000000000000007</v>
      </c>
      <c r="L766">
        <v>340.3</v>
      </c>
      <c r="M766" t="s">
        <v>19</v>
      </c>
      <c r="N766" t="s">
        <v>21</v>
      </c>
      <c r="O766">
        <v>17</v>
      </c>
      <c r="P766">
        <v>3</v>
      </c>
      <c r="Q766" t="s">
        <v>4244</v>
      </c>
      <c r="R766">
        <v>508</v>
      </c>
      <c r="S766" s="3">
        <v>0</v>
      </c>
      <c r="T766" s="6">
        <v>141.10000000000002</v>
      </c>
      <c r="U766" t="s">
        <v>6332</v>
      </c>
      <c r="V766">
        <v>2025</v>
      </c>
      <c r="W766" t="s">
        <v>6333</v>
      </c>
      <c r="X766" t="str">
        <f>_xlfn.XLOOKUP(Orders_C[[#This Row],[Product_ID]],Products_C[Product_ID],Products_C[Product_Name])</f>
        <v>Chicken Wings</v>
      </c>
      <c r="Y766" t="str">
        <f>_xlfn.XLOOKUP(Orders_C[[#This Row],[Product_ID]],Products_C[Product_ID],Products_C[Category])</f>
        <v>Burger</v>
      </c>
      <c r="Z766" t="str">
        <f>_xlfn.XLOOKUP(Orders_C[[#This Row],[Store_ID]],Stores_c[Store_ID],Stores_c[City])</f>
        <v>Port Barbarabury</v>
      </c>
      <c r="AA766" t="str">
        <f>_xlfn.XLOOKUP(Orders_C[[#This Row],[Customer_ID]],Customers_c[Customer_ID],Customers_c[Customer_Name])</f>
        <v>Steven Hays</v>
      </c>
      <c r="AB766" s="6">
        <f>Orders_C[[#This Row],[Quantity]]*Orders_C[[#This Row],[Unit_Price]]*(1-Orders_C[[#This Row],[Discount %]])+Orders_C[[#This Row],[Tax]]</f>
        <v>340.3</v>
      </c>
      <c r="AC766" s="9">
        <f>(Orders_C[[#This Row],[Unit_Price]]*Orders_C[[#This Row],[Quantity]])-Orders_C[[#This Row],[Discount]]+Orders_C[[#This Row],[Tax]]</f>
        <v>340.3</v>
      </c>
      <c r="AD766" t="str">
        <f>IF(COUNTIF(Orders_C[[#All],[Customer_ID]],Orders_C[[#This Row],[Customer_ID]])&gt;1,"Repeat","New")</f>
        <v>Repeat</v>
      </c>
      <c r="AE766" t="str" cm="1">
        <f t="array" ref="AE766">_xlfn.XLOOKUP(Orders_C[[#This Row],[Store_ID]],Stores_c[[#All],[Store_ID]],Stores_c[[#All],[City]])</f>
        <v>Port Barbarabury</v>
      </c>
      <c r="AF766" t="str" cm="1">
        <f t="array" ref="AF766">_xlfn.XLOOKUP(Orders_C[[#This Row],[Store_ID]],Stores_c[[#All],[Store_ID]],Stores_c[[#All],[Manager_Name]])</f>
        <v>Edward Nguyen</v>
      </c>
      <c r="AG766" t="str" cm="1">
        <f t="array" ref="AG766">_xlfn.XLOOKUP(Orders_C[[#This Row],[Store_ID]],Stores_c[[#All],[Store_ID]],Stores_c[[#All],[Store_Type]])</f>
        <v>Street</v>
      </c>
    </row>
    <row r="767" spans="1:33" x14ac:dyDescent="0.25">
      <c r="A767">
        <v>10585</v>
      </c>
      <c r="B767" s="1">
        <v>45742</v>
      </c>
      <c r="C767" s="2">
        <v>0.70032407407407404</v>
      </c>
      <c r="D767">
        <v>1144</v>
      </c>
      <c r="E767">
        <v>223</v>
      </c>
      <c r="F767">
        <v>521</v>
      </c>
      <c r="G767">
        <v>303</v>
      </c>
      <c r="H767">
        <v>2</v>
      </c>
      <c r="I767">
        <v>166</v>
      </c>
      <c r="J767">
        <v>0</v>
      </c>
      <c r="K767">
        <v>8.3000000000000007</v>
      </c>
      <c r="L767">
        <v>340.3</v>
      </c>
      <c r="M767" t="s">
        <v>18</v>
      </c>
      <c r="N767" t="s">
        <v>21</v>
      </c>
      <c r="O767">
        <v>28</v>
      </c>
      <c r="P767">
        <v>2</v>
      </c>
      <c r="Q767" t="s">
        <v>4608</v>
      </c>
      <c r="R767">
        <v>501</v>
      </c>
      <c r="S767" s="3">
        <v>0</v>
      </c>
      <c r="T767" s="6">
        <v>141.10000000000002</v>
      </c>
      <c r="U767" t="s">
        <v>6334</v>
      </c>
      <c r="V767">
        <v>2025</v>
      </c>
      <c r="W767" t="s">
        <v>6329</v>
      </c>
      <c r="X767" t="str">
        <f>_xlfn.XLOOKUP(Orders_C[[#This Row],[Product_ID]],Products_C[Product_ID],Products_C[Product_Name])</f>
        <v>Chocolate Lava Cake</v>
      </c>
      <c r="Y767" t="str">
        <f>_xlfn.XLOOKUP(Orders_C[[#This Row],[Product_ID]],Products_C[Product_ID],Products_C[Category])</f>
        <v>Chicken</v>
      </c>
      <c r="Z767" t="str">
        <f>_xlfn.XLOOKUP(Orders_C[[#This Row],[Store_ID]],Stores_c[Store_ID],Stores_c[City])</f>
        <v>Chambershaven</v>
      </c>
      <c r="AA767" t="str">
        <f>_xlfn.XLOOKUP(Orders_C[[#This Row],[Customer_ID]],Customers_c[Customer_ID],Customers_c[Customer_Name])</f>
        <v>Brian Brown</v>
      </c>
      <c r="AB767" s="6">
        <f>Orders_C[[#This Row],[Quantity]]*Orders_C[[#This Row],[Unit_Price]]*(1-Orders_C[[#This Row],[Discount %]])+Orders_C[[#This Row],[Tax]]</f>
        <v>340.3</v>
      </c>
      <c r="AC767" s="9">
        <f>(Orders_C[[#This Row],[Unit_Price]]*Orders_C[[#This Row],[Quantity]])-Orders_C[[#This Row],[Discount]]+Orders_C[[#This Row],[Tax]]</f>
        <v>340.3</v>
      </c>
      <c r="AD767" t="str">
        <f>IF(COUNTIF(Orders_C[[#All],[Customer_ID]],Orders_C[[#This Row],[Customer_ID]])&gt;1,"Repeat","New")</f>
        <v>Repeat</v>
      </c>
      <c r="AE767" t="str" cm="1">
        <f t="array" ref="AE767">_xlfn.XLOOKUP(Orders_C[[#This Row],[Store_ID]],Stores_c[[#All],[Store_ID]],Stores_c[[#All],[City]])</f>
        <v>Chambershaven</v>
      </c>
      <c r="AF767" t="str" cm="1">
        <f t="array" ref="AF767">_xlfn.XLOOKUP(Orders_C[[#This Row],[Store_ID]],Stores_c[[#All],[Store_ID]],Stores_c[[#All],[Manager_Name]])</f>
        <v>Virginia Webster</v>
      </c>
      <c r="AG767" t="str" cm="1">
        <f t="array" ref="AG767">_xlfn.XLOOKUP(Orders_C[[#This Row],[Store_ID]],Stores_c[[#All],[Store_ID]],Stores_c[[#All],[Store_Type]])</f>
        <v>Street</v>
      </c>
    </row>
    <row r="768" spans="1:33" x14ac:dyDescent="0.25">
      <c r="A768">
        <v>8698</v>
      </c>
      <c r="B768" s="1">
        <v>45871</v>
      </c>
      <c r="C768" s="2">
        <v>0.76446759259259256</v>
      </c>
      <c r="D768">
        <v>1579</v>
      </c>
      <c r="E768">
        <v>206</v>
      </c>
      <c r="F768">
        <v>535</v>
      </c>
      <c r="G768">
        <v>312</v>
      </c>
      <c r="H768">
        <v>1</v>
      </c>
      <c r="I768">
        <v>325</v>
      </c>
      <c r="J768">
        <v>5</v>
      </c>
      <c r="K768">
        <v>16.25</v>
      </c>
      <c r="L768">
        <v>336.25</v>
      </c>
      <c r="M768" t="s">
        <v>18</v>
      </c>
      <c r="N768" t="s">
        <v>23</v>
      </c>
      <c r="O768">
        <v>37</v>
      </c>
      <c r="P768">
        <v>1</v>
      </c>
      <c r="Q768" t="s">
        <v>2721</v>
      </c>
      <c r="R768">
        <v>507</v>
      </c>
      <c r="S768" s="3">
        <v>0.05</v>
      </c>
      <c r="T768" s="6">
        <v>141.25</v>
      </c>
      <c r="U768" t="s">
        <v>6342</v>
      </c>
      <c r="V768">
        <v>2025</v>
      </c>
      <c r="W768" t="s">
        <v>6329</v>
      </c>
      <c r="X768" t="str">
        <f>_xlfn.XLOOKUP(Orders_C[[#This Row],[Product_ID]],Products_C[Product_ID],Products_C[Product_Name])</f>
        <v>Veg Burger</v>
      </c>
      <c r="Y768" t="str">
        <f>_xlfn.XLOOKUP(Orders_C[[#This Row],[Product_ID]],Products_C[Product_ID],Products_C[Category])</f>
        <v>Burger</v>
      </c>
      <c r="Z768" t="str">
        <f>_xlfn.XLOOKUP(Orders_C[[#This Row],[Store_ID]],Stores_c[Store_ID],Stores_c[City])</f>
        <v>West Matthew</v>
      </c>
      <c r="AA768" t="str">
        <f>_xlfn.XLOOKUP(Orders_C[[#This Row],[Customer_ID]],Customers_c[Customer_ID],Customers_c[Customer_Name])</f>
        <v>Luis Gates</v>
      </c>
      <c r="AB768" s="6">
        <f>Orders_C[[#This Row],[Quantity]]*Orders_C[[#This Row],[Unit_Price]]*(1-Orders_C[[#This Row],[Discount %]])+Orders_C[[#This Row],[Tax]]</f>
        <v>325</v>
      </c>
      <c r="AC768" s="9">
        <f>(Orders_C[[#This Row],[Unit_Price]]*Orders_C[[#This Row],[Quantity]])-Orders_C[[#This Row],[Discount]]+Orders_C[[#This Row],[Tax]]</f>
        <v>336.25</v>
      </c>
      <c r="AD768" t="str">
        <f>IF(COUNTIF(Orders_C[[#All],[Customer_ID]],Orders_C[[#This Row],[Customer_ID]])&gt;1,"Repeat","New")</f>
        <v>Repeat</v>
      </c>
      <c r="AE768" t="str" cm="1">
        <f t="array" ref="AE768">_xlfn.XLOOKUP(Orders_C[[#This Row],[Store_ID]],Stores_c[[#All],[Store_ID]],Stores_c[[#All],[City]])</f>
        <v>West Matthew</v>
      </c>
      <c r="AF768" t="str" cm="1">
        <f t="array" ref="AF768">_xlfn.XLOOKUP(Orders_C[[#This Row],[Store_ID]],Stores_c[[#All],[Store_ID]],Stores_c[[#All],[Manager_Name]])</f>
        <v>Miguel Kidd</v>
      </c>
      <c r="AG768" t="str" cm="1">
        <f t="array" ref="AG768">_xlfn.XLOOKUP(Orders_C[[#This Row],[Store_ID]],Stores_c[[#All],[Store_ID]],Stores_c[[#All],[Store_Type]])</f>
        <v>Drive-Thru</v>
      </c>
    </row>
    <row r="769" spans="1:33" x14ac:dyDescent="0.25">
      <c r="A769">
        <v>6427</v>
      </c>
      <c r="B769" s="1">
        <v>45724</v>
      </c>
      <c r="C769" s="2">
        <v>0.16475694444444444</v>
      </c>
      <c r="D769">
        <v>1845</v>
      </c>
      <c r="E769">
        <v>212</v>
      </c>
      <c r="F769">
        <v>476</v>
      </c>
      <c r="G769">
        <v>303</v>
      </c>
      <c r="H769">
        <v>2</v>
      </c>
      <c r="I769">
        <v>178</v>
      </c>
      <c r="J769">
        <v>10</v>
      </c>
      <c r="K769">
        <v>8.9</v>
      </c>
      <c r="L769">
        <v>354.9</v>
      </c>
      <c r="M769" t="s">
        <v>20</v>
      </c>
      <c r="N769" t="s">
        <v>21</v>
      </c>
      <c r="O769">
        <v>37</v>
      </c>
      <c r="P769">
        <v>4</v>
      </c>
      <c r="Q769" t="s">
        <v>450</v>
      </c>
      <c r="R769">
        <v>504</v>
      </c>
      <c r="S769" s="3">
        <v>0.1</v>
      </c>
      <c r="T769" s="6">
        <v>141.29999999999998</v>
      </c>
      <c r="U769" t="s">
        <v>6334</v>
      </c>
      <c r="V769">
        <v>2025</v>
      </c>
      <c r="W769" t="s">
        <v>6329</v>
      </c>
      <c r="X769" t="str">
        <f>_xlfn.XLOOKUP(Orders_C[[#This Row],[Product_ID]],Products_C[Product_ID],Products_C[Product_Name])</f>
        <v>Chocolate Lava Cake</v>
      </c>
      <c r="Y769" t="str">
        <f>_xlfn.XLOOKUP(Orders_C[[#This Row],[Product_ID]],Products_C[Product_ID],Products_C[Category])</f>
        <v>Chicken</v>
      </c>
      <c r="Z769" t="str">
        <f>_xlfn.XLOOKUP(Orders_C[[#This Row],[Store_ID]],Stores_c[Store_ID],Stores_c[City])</f>
        <v>Andrewview</v>
      </c>
      <c r="AA769" t="str">
        <f>_xlfn.XLOOKUP(Orders_C[[#This Row],[Customer_ID]],Customers_c[Customer_ID],Customers_c[Customer_Name])</f>
        <v>Leslie Whitehead</v>
      </c>
      <c r="AB769" s="6">
        <f>Orders_C[[#This Row],[Quantity]]*Orders_C[[#This Row],[Unit_Price]]*(1-Orders_C[[#This Row],[Discount %]])+Orders_C[[#This Row],[Tax]]</f>
        <v>329.3</v>
      </c>
      <c r="AC769" s="9">
        <f>(Orders_C[[#This Row],[Unit_Price]]*Orders_C[[#This Row],[Quantity]])-Orders_C[[#This Row],[Discount]]+Orders_C[[#This Row],[Tax]]</f>
        <v>354.9</v>
      </c>
      <c r="AD769" t="str">
        <f>IF(COUNTIF(Orders_C[[#All],[Customer_ID]],Orders_C[[#This Row],[Customer_ID]])&gt;1,"Repeat","New")</f>
        <v>Repeat</v>
      </c>
      <c r="AE769" t="str" cm="1">
        <f t="array" ref="AE769">_xlfn.XLOOKUP(Orders_C[[#This Row],[Store_ID]],Stores_c[[#All],[Store_ID]],Stores_c[[#All],[City]])</f>
        <v>Andrewview</v>
      </c>
      <c r="AF769" t="str" cm="1">
        <f t="array" ref="AF769">_xlfn.XLOOKUP(Orders_C[[#This Row],[Store_ID]],Stores_c[[#All],[Store_ID]],Stores_c[[#All],[Manager_Name]])</f>
        <v>Alice Sutton</v>
      </c>
      <c r="AG769" t="str" cm="1">
        <f t="array" ref="AG769">_xlfn.XLOOKUP(Orders_C[[#This Row],[Store_ID]],Stores_c[[#All],[Store_ID]],Stores_c[[#All],[Store_Type]])</f>
        <v>Mall</v>
      </c>
    </row>
    <row r="770" spans="1:33" x14ac:dyDescent="0.25">
      <c r="A770">
        <v>7127</v>
      </c>
      <c r="B770" s="1">
        <v>45737</v>
      </c>
      <c r="C770" s="2">
        <v>0.17789351851851851</v>
      </c>
      <c r="D770">
        <v>1413</v>
      </c>
      <c r="E770">
        <v>211</v>
      </c>
      <c r="F770">
        <v>461</v>
      </c>
      <c r="G770">
        <v>311</v>
      </c>
      <c r="H770">
        <v>1</v>
      </c>
      <c r="I770">
        <v>314</v>
      </c>
      <c r="J770">
        <v>0</v>
      </c>
      <c r="K770">
        <v>15.7</v>
      </c>
      <c r="L770">
        <v>329.7</v>
      </c>
      <c r="M770" t="s">
        <v>20</v>
      </c>
      <c r="N770" t="s">
        <v>22</v>
      </c>
      <c r="O770">
        <v>18</v>
      </c>
      <c r="P770">
        <v>1</v>
      </c>
      <c r="Q770" t="s">
        <v>1150</v>
      </c>
      <c r="R770">
        <v>503</v>
      </c>
      <c r="S770" s="3">
        <v>0</v>
      </c>
      <c r="T770" s="6">
        <v>141.29999999999998</v>
      </c>
      <c r="U770" t="s">
        <v>6334</v>
      </c>
      <c r="V770">
        <v>2025</v>
      </c>
      <c r="W770" t="s">
        <v>6333</v>
      </c>
      <c r="X770" t="str">
        <f>_xlfn.XLOOKUP(Orders_C[[#This Row],[Product_ID]],Products_C[Product_ID],Products_C[Product_Name])</f>
        <v>Pepsi</v>
      </c>
      <c r="Y770" t="str">
        <f>_xlfn.XLOOKUP(Orders_C[[#This Row],[Product_ID]],Products_C[Product_ID],Products_C[Category])</f>
        <v>Dessert</v>
      </c>
      <c r="Z770" t="str">
        <f>_xlfn.XLOOKUP(Orders_C[[#This Row],[Store_ID]],Stores_c[Store_ID],Stores_c[City])</f>
        <v>North Robertstad</v>
      </c>
      <c r="AA770" t="str">
        <f>_xlfn.XLOOKUP(Orders_C[[#This Row],[Customer_ID]],Customers_c[Customer_ID],Customers_c[Customer_Name])</f>
        <v>Mr. Tyler Garza</v>
      </c>
      <c r="AB770" s="6">
        <f>Orders_C[[#This Row],[Quantity]]*Orders_C[[#This Row],[Unit_Price]]*(1-Orders_C[[#This Row],[Discount %]])+Orders_C[[#This Row],[Tax]]</f>
        <v>329.7</v>
      </c>
      <c r="AC770" s="9">
        <f>(Orders_C[[#This Row],[Unit_Price]]*Orders_C[[#This Row],[Quantity]])-Orders_C[[#This Row],[Discount]]+Orders_C[[#This Row],[Tax]]</f>
        <v>329.7</v>
      </c>
      <c r="AD770" t="str">
        <f>IF(COUNTIF(Orders_C[[#All],[Customer_ID]],Orders_C[[#This Row],[Customer_ID]])&gt;1,"Repeat","New")</f>
        <v>Repeat</v>
      </c>
      <c r="AE770" t="str" cm="1">
        <f t="array" ref="AE770">_xlfn.XLOOKUP(Orders_C[[#This Row],[Store_ID]],Stores_c[[#All],[Store_ID]],Stores_c[[#All],[City]])</f>
        <v>North Robertstad</v>
      </c>
      <c r="AF770" t="str" cm="1">
        <f t="array" ref="AF770">_xlfn.XLOOKUP(Orders_C[[#This Row],[Store_ID]],Stores_c[[#All],[Store_ID]],Stores_c[[#All],[Manager_Name]])</f>
        <v>Mary Lewis</v>
      </c>
      <c r="AG770" t="str" cm="1">
        <f t="array" ref="AG770">_xlfn.XLOOKUP(Orders_C[[#This Row],[Store_ID]],Stores_c[[#All],[Store_ID]],Stores_c[[#All],[Store_Type]])</f>
        <v>Street</v>
      </c>
    </row>
    <row r="771" spans="1:33" x14ac:dyDescent="0.25">
      <c r="A771">
        <v>7630</v>
      </c>
      <c r="B771" s="1">
        <v>45706</v>
      </c>
      <c r="C771" s="2">
        <v>0.33454861111111112</v>
      </c>
      <c r="D771">
        <v>1625</v>
      </c>
      <c r="E771">
        <v>202</v>
      </c>
      <c r="F771">
        <v>409</v>
      </c>
      <c r="G771">
        <v>335</v>
      </c>
      <c r="H771">
        <v>1</v>
      </c>
      <c r="I771">
        <v>314</v>
      </c>
      <c r="J771">
        <v>0</v>
      </c>
      <c r="K771">
        <v>15.7</v>
      </c>
      <c r="L771">
        <v>329.7</v>
      </c>
      <c r="M771" t="s">
        <v>19</v>
      </c>
      <c r="N771" t="s">
        <v>21</v>
      </c>
      <c r="O771">
        <v>41</v>
      </c>
      <c r="P771">
        <v>1</v>
      </c>
      <c r="Q771" t="s">
        <v>1653</v>
      </c>
      <c r="R771">
        <v>510</v>
      </c>
      <c r="S771" s="3">
        <v>0</v>
      </c>
      <c r="T771" s="6">
        <v>141.29999999999998</v>
      </c>
      <c r="U771" t="s">
        <v>6338</v>
      </c>
      <c r="V771">
        <v>2025</v>
      </c>
      <c r="W771" t="s">
        <v>6331</v>
      </c>
      <c r="X771" t="str">
        <f>_xlfn.XLOOKUP(Orders_C[[#This Row],[Product_ID]],Products_C[Product_ID],Products_C[Product_Name])</f>
        <v>Krushers</v>
      </c>
      <c r="Y771" t="str">
        <f>_xlfn.XLOOKUP(Orders_C[[#This Row],[Product_ID]],Products_C[Product_ID],Products_C[Category])</f>
        <v>Chicken</v>
      </c>
      <c r="Z771" t="str">
        <f>_xlfn.XLOOKUP(Orders_C[[#This Row],[Store_ID]],Stores_c[Store_ID],Stores_c[City])</f>
        <v>Rebekahside</v>
      </c>
      <c r="AA771" t="str">
        <f>_xlfn.XLOOKUP(Orders_C[[#This Row],[Customer_ID]],Customers_c[Customer_ID],Customers_c[Customer_Name])</f>
        <v>Donald Martinez</v>
      </c>
      <c r="AB771" s="6">
        <f>Orders_C[[#This Row],[Quantity]]*Orders_C[[#This Row],[Unit_Price]]*(1-Orders_C[[#This Row],[Discount %]])+Orders_C[[#This Row],[Tax]]</f>
        <v>329.7</v>
      </c>
      <c r="AC771" s="9">
        <f>(Orders_C[[#This Row],[Unit_Price]]*Orders_C[[#This Row],[Quantity]])-Orders_C[[#This Row],[Discount]]+Orders_C[[#This Row],[Tax]]</f>
        <v>329.7</v>
      </c>
      <c r="AD771" t="str">
        <f>IF(COUNTIF(Orders_C[[#All],[Customer_ID]],Orders_C[[#This Row],[Customer_ID]])&gt;1,"Repeat","New")</f>
        <v>Repeat</v>
      </c>
      <c r="AE771" t="str" cm="1">
        <f t="array" ref="AE771">_xlfn.XLOOKUP(Orders_C[[#This Row],[Store_ID]],Stores_c[[#All],[Store_ID]],Stores_c[[#All],[City]])</f>
        <v>Rebekahside</v>
      </c>
      <c r="AF771" t="str" cm="1">
        <f t="array" ref="AF771">_xlfn.XLOOKUP(Orders_C[[#This Row],[Store_ID]],Stores_c[[#All],[Store_ID]],Stores_c[[#All],[Manager_Name]])</f>
        <v>Mark Ray</v>
      </c>
      <c r="AG771" t="str" cm="1">
        <f t="array" ref="AG771">_xlfn.XLOOKUP(Orders_C[[#This Row],[Store_ID]],Stores_c[[#All],[Store_ID]],Stores_c[[#All],[Store_Type]])</f>
        <v>Drive-Thru</v>
      </c>
    </row>
    <row r="772" spans="1:33" x14ac:dyDescent="0.25">
      <c r="A772">
        <v>9876</v>
      </c>
      <c r="B772" s="1">
        <v>45753</v>
      </c>
      <c r="C772" s="2">
        <v>0.4253587962962963</v>
      </c>
      <c r="D772">
        <v>1413</v>
      </c>
      <c r="E772">
        <v>206</v>
      </c>
      <c r="F772">
        <v>508</v>
      </c>
      <c r="G772">
        <v>312</v>
      </c>
      <c r="H772">
        <v>2</v>
      </c>
      <c r="I772">
        <v>178</v>
      </c>
      <c r="J772">
        <v>10</v>
      </c>
      <c r="K772">
        <v>8.9</v>
      </c>
      <c r="L772">
        <v>354.9</v>
      </c>
      <c r="M772" t="s">
        <v>19</v>
      </c>
      <c r="N772" t="s">
        <v>22</v>
      </c>
      <c r="O772">
        <v>13</v>
      </c>
      <c r="P772">
        <v>2</v>
      </c>
      <c r="Q772" t="s">
        <v>3899</v>
      </c>
      <c r="R772">
        <v>503</v>
      </c>
      <c r="S772" s="3">
        <v>0.1</v>
      </c>
      <c r="T772" s="6">
        <v>141.29999999999998</v>
      </c>
      <c r="U772" t="s">
        <v>6337</v>
      </c>
      <c r="V772">
        <v>2025</v>
      </c>
      <c r="W772" t="s">
        <v>6333</v>
      </c>
      <c r="X772" t="str">
        <f>_xlfn.XLOOKUP(Orders_C[[#This Row],[Product_ID]],Products_C[Product_ID],Products_C[Product_Name])</f>
        <v>Veg Burger</v>
      </c>
      <c r="Y772" t="str">
        <f>_xlfn.XLOOKUP(Orders_C[[#This Row],[Product_ID]],Products_C[Product_ID],Products_C[Category])</f>
        <v>Burger</v>
      </c>
      <c r="Z772" t="str">
        <f>_xlfn.XLOOKUP(Orders_C[[#This Row],[Store_ID]],Stores_c[Store_ID],Stores_c[City])</f>
        <v>West Matthew</v>
      </c>
      <c r="AA772" t="str">
        <f>_xlfn.XLOOKUP(Orders_C[[#This Row],[Customer_ID]],Customers_c[Customer_ID],Customers_c[Customer_Name])</f>
        <v>Mr. Tyler Garza</v>
      </c>
      <c r="AB772" s="6">
        <f>Orders_C[[#This Row],[Quantity]]*Orders_C[[#This Row],[Unit_Price]]*(1-Orders_C[[#This Row],[Discount %]])+Orders_C[[#This Row],[Tax]]</f>
        <v>329.3</v>
      </c>
      <c r="AC772" s="9">
        <f>(Orders_C[[#This Row],[Unit_Price]]*Orders_C[[#This Row],[Quantity]])-Orders_C[[#This Row],[Discount]]+Orders_C[[#This Row],[Tax]]</f>
        <v>354.9</v>
      </c>
      <c r="AD772" t="str">
        <f>IF(COUNTIF(Orders_C[[#All],[Customer_ID]],Orders_C[[#This Row],[Customer_ID]])&gt;1,"Repeat","New")</f>
        <v>Repeat</v>
      </c>
      <c r="AE772" t="str" cm="1">
        <f t="array" ref="AE772">_xlfn.XLOOKUP(Orders_C[[#This Row],[Store_ID]],Stores_c[[#All],[Store_ID]],Stores_c[[#All],[City]])</f>
        <v>West Matthew</v>
      </c>
      <c r="AF772" t="str" cm="1">
        <f t="array" ref="AF772">_xlfn.XLOOKUP(Orders_C[[#This Row],[Store_ID]],Stores_c[[#All],[Store_ID]],Stores_c[[#All],[Manager_Name]])</f>
        <v>Miguel Kidd</v>
      </c>
      <c r="AG772" t="str" cm="1">
        <f t="array" ref="AG772">_xlfn.XLOOKUP(Orders_C[[#This Row],[Store_ID]],Stores_c[[#All],[Store_ID]],Stores_c[[#All],[Store_Type]])</f>
        <v>Drive-Thru</v>
      </c>
    </row>
    <row r="773" spans="1:33" x14ac:dyDescent="0.25">
      <c r="A773">
        <v>9944</v>
      </c>
      <c r="B773" s="1">
        <v>45989</v>
      </c>
      <c r="C773" s="2">
        <v>0.77072916666666669</v>
      </c>
      <c r="D773">
        <v>1081</v>
      </c>
      <c r="E773">
        <v>225</v>
      </c>
      <c r="F773">
        <v>439</v>
      </c>
      <c r="G773">
        <v>319</v>
      </c>
      <c r="H773">
        <v>2</v>
      </c>
      <c r="I773">
        <v>184</v>
      </c>
      <c r="J773">
        <v>15</v>
      </c>
      <c r="K773">
        <v>9.2000000000000011</v>
      </c>
      <c r="L773">
        <v>362.2</v>
      </c>
      <c r="M773" t="s">
        <v>20</v>
      </c>
      <c r="N773" t="s">
        <v>21</v>
      </c>
      <c r="O773">
        <v>13</v>
      </c>
      <c r="P773">
        <v>5</v>
      </c>
      <c r="Q773" t="s">
        <v>3967</v>
      </c>
      <c r="R773">
        <v>508</v>
      </c>
      <c r="S773" s="3">
        <v>0.15</v>
      </c>
      <c r="T773" s="6">
        <v>141.4</v>
      </c>
      <c r="U773" t="s">
        <v>6336</v>
      </c>
      <c r="V773">
        <v>2025</v>
      </c>
      <c r="W773" t="s">
        <v>6333</v>
      </c>
      <c r="X773" t="str">
        <f>_xlfn.XLOOKUP(Orders_C[[#This Row],[Product_ID]],Products_C[Product_ID],Products_C[Product_Name])</f>
        <v>Chocolate Lava Cake</v>
      </c>
      <c r="Y773" t="str">
        <f>_xlfn.XLOOKUP(Orders_C[[#This Row],[Product_ID]],Products_C[Product_ID],Products_C[Category])</f>
        <v>Beverage</v>
      </c>
      <c r="Z773" t="str">
        <f>_xlfn.XLOOKUP(Orders_C[[#This Row],[Store_ID]],Stores_c[Store_ID],Stores_c[City])</f>
        <v>South Peter</v>
      </c>
      <c r="AA773" t="str">
        <f>_xlfn.XLOOKUP(Orders_C[[#This Row],[Customer_ID]],Customers_c[Customer_ID],Customers_c[Customer_Name])</f>
        <v>Aaron Black</v>
      </c>
      <c r="AB773" s="6">
        <f>Orders_C[[#This Row],[Quantity]]*Orders_C[[#This Row],[Unit_Price]]*(1-Orders_C[[#This Row],[Discount %]])+Orders_C[[#This Row],[Tax]]</f>
        <v>322</v>
      </c>
      <c r="AC773" s="9">
        <f>(Orders_C[[#This Row],[Unit_Price]]*Orders_C[[#This Row],[Quantity]])-Orders_C[[#This Row],[Discount]]+Orders_C[[#This Row],[Tax]]</f>
        <v>362.2</v>
      </c>
      <c r="AD773" t="str">
        <f>IF(COUNTIF(Orders_C[[#All],[Customer_ID]],Orders_C[[#This Row],[Customer_ID]])&gt;1,"Repeat","New")</f>
        <v>Repeat</v>
      </c>
      <c r="AE773" t="str" cm="1">
        <f t="array" ref="AE773">_xlfn.XLOOKUP(Orders_C[[#This Row],[Store_ID]],Stores_c[[#All],[Store_ID]],Stores_c[[#All],[City]])</f>
        <v>South Peter</v>
      </c>
      <c r="AF773" t="str" cm="1">
        <f t="array" ref="AF773">_xlfn.XLOOKUP(Orders_C[[#This Row],[Store_ID]],Stores_c[[#All],[Store_ID]],Stores_c[[#All],[Manager_Name]])</f>
        <v>Gregory Lambert</v>
      </c>
      <c r="AG773" t="str" cm="1">
        <f t="array" ref="AG773">_xlfn.XLOOKUP(Orders_C[[#This Row],[Store_ID]],Stores_c[[#All],[Store_ID]],Stores_c[[#All],[Store_Type]])</f>
        <v>Street</v>
      </c>
    </row>
    <row r="774" spans="1:33" x14ac:dyDescent="0.25">
      <c r="A774">
        <v>6015</v>
      </c>
      <c r="B774" s="1">
        <v>46054</v>
      </c>
      <c r="C774" s="2">
        <v>0.97820601851851852</v>
      </c>
      <c r="D774">
        <v>1993</v>
      </c>
      <c r="E774">
        <v>220</v>
      </c>
      <c r="F774">
        <v>463</v>
      </c>
      <c r="G774">
        <v>326</v>
      </c>
      <c r="H774">
        <v>1</v>
      </c>
      <c r="I774">
        <v>337</v>
      </c>
      <c r="J774">
        <v>10</v>
      </c>
      <c r="K774">
        <v>16.850000000000001</v>
      </c>
      <c r="L774">
        <v>343.85</v>
      </c>
      <c r="M774" t="s">
        <v>19</v>
      </c>
      <c r="N774" t="s">
        <v>21</v>
      </c>
      <c r="O774">
        <v>37</v>
      </c>
      <c r="P774">
        <v>4</v>
      </c>
      <c r="Q774" t="s">
        <v>38</v>
      </c>
      <c r="R774">
        <v>509</v>
      </c>
      <c r="S774" s="3">
        <v>0.1</v>
      </c>
      <c r="T774" s="6">
        <v>141.65000000000003</v>
      </c>
      <c r="U774" t="s">
        <v>6338</v>
      </c>
      <c r="V774">
        <v>2026</v>
      </c>
      <c r="W774" t="s">
        <v>6329</v>
      </c>
      <c r="X774" t="str">
        <f>_xlfn.XLOOKUP(Orders_C[[#This Row],[Product_ID]],Products_C[Product_ID],Products_C[Product_Name])</f>
        <v>Rice Bowl</v>
      </c>
      <c r="Y774" t="str">
        <f>_xlfn.XLOOKUP(Orders_C[[#This Row],[Product_ID]],Products_C[Product_ID],Products_C[Category])</f>
        <v>Burger</v>
      </c>
      <c r="Z774" t="str">
        <f>_xlfn.XLOOKUP(Orders_C[[#This Row],[Store_ID]],Stores_c[Store_ID],Stores_c[City])</f>
        <v>Williamborough</v>
      </c>
      <c r="AA774" t="str">
        <f>_xlfn.XLOOKUP(Orders_C[[#This Row],[Customer_ID]],Customers_c[Customer_ID],Customers_c[Customer_Name])</f>
        <v>Nancy Parks</v>
      </c>
      <c r="AB774" s="6">
        <f>Orders_C[[#This Row],[Quantity]]*Orders_C[[#This Row],[Unit_Price]]*(1-Orders_C[[#This Row],[Discount %]])+Orders_C[[#This Row],[Tax]]</f>
        <v>320.15000000000003</v>
      </c>
      <c r="AC774" s="9">
        <f>(Orders_C[[#This Row],[Unit_Price]]*Orders_C[[#This Row],[Quantity]])-Orders_C[[#This Row],[Discount]]+Orders_C[[#This Row],[Tax]]</f>
        <v>343.85</v>
      </c>
      <c r="AD774" t="str">
        <f>IF(COUNTIF(Orders_C[[#All],[Customer_ID]],Orders_C[[#This Row],[Customer_ID]])&gt;1,"Repeat","New")</f>
        <v>Repeat</v>
      </c>
      <c r="AE774" t="str" cm="1">
        <f t="array" ref="AE774">_xlfn.XLOOKUP(Orders_C[[#This Row],[Store_ID]],Stores_c[[#All],[Store_ID]],Stores_c[[#All],[City]])</f>
        <v>Williamborough</v>
      </c>
      <c r="AF774" t="str" cm="1">
        <f t="array" ref="AF774">_xlfn.XLOOKUP(Orders_C[[#This Row],[Store_ID]],Stores_c[[#All],[Store_ID]],Stores_c[[#All],[Manager_Name]])</f>
        <v>Michael Mcbride</v>
      </c>
      <c r="AG774" t="str" cm="1">
        <f t="array" ref="AG774">_xlfn.XLOOKUP(Orders_C[[#This Row],[Store_ID]],Stores_c[[#All],[Store_ID]],Stores_c[[#All],[Store_Type]])</f>
        <v>Mall</v>
      </c>
    </row>
    <row r="775" spans="1:33" x14ac:dyDescent="0.25">
      <c r="A775">
        <v>7205</v>
      </c>
      <c r="B775" s="1">
        <v>45902</v>
      </c>
      <c r="C775" s="2">
        <v>0.41002314814814816</v>
      </c>
      <c r="D775">
        <v>1081</v>
      </c>
      <c r="E775">
        <v>207</v>
      </c>
      <c r="F775">
        <v>469</v>
      </c>
      <c r="G775">
        <v>330</v>
      </c>
      <c r="H775">
        <v>1</v>
      </c>
      <c r="I775">
        <v>337</v>
      </c>
      <c r="J775">
        <v>10</v>
      </c>
      <c r="K775">
        <v>16.850000000000001</v>
      </c>
      <c r="L775">
        <v>343.85</v>
      </c>
      <c r="M775" t="s">
        <v>19</v>
      </c>
      <c r="N775" t="s">
        <v>22</v>
      </c>
      <c r="O775">
        <v>55</v>
      </c>
      <c r="P775">
        <v>4</v>
      </c>
      <c r="Q775" t="s">
        <v>1228</v>
      </c>
      <c r="R775">
        <v>503</v>
      </c>
      <c r="S775" s="3">
        <v>0.1</v>
      </c>
      <c r="T775" s="6">
        <v>141.65000000000003</v>
      </c>
      <c r="U775" t="s">
        <v>6335</v>
      </c>
      <c r="V775">
        <v>2025</v>
      </c>
      <c r="W775" t="s">
        <v>6331</v>
      </c>
      <c r="X775" t="str">
        <f>_xlfn.XLOOKUP(Orders_C[[#This Row],[Product_ID]],Products_C[Product_ID],Products_C[Product_Name])</f>
        <v>Rice Bowl</v>
      </c>
      <c r="Y775" t="str">
        <f>_xlfn.XLOOKUP(Orders_C[[#This Row],[Product_ID]],Products_C[Product_ID],Products_C[Category])</f>
        <v>Beverage</v>
      </c>
      <c r="Z775" t="str">
        <f>_xlfn.XLOOKUP(Orders_C[[#This Row],[Store_ID]],Stores_c[Store_ID],Stores_c[City])</f>
        <v>Christineton</v>
      </c>
      <c r="AA775" t="str">
        <f>_xlfn.XLOOKUP(Orders_C[[#This Row],[Customer_ID]],Customers_c[Customer_ID],Customers_c[Customer_Name])</f>
        <v>Aaron Black</v>
      </c>
      <c r="AB775" s="6">
        <f>Orders_C[[#This Row],[Quantity]]*Orders_C[[#This Row],[Unit_Price]]*(1-Orders_C[[#This Row],[Discount %]])+Orders_C[[#This Row],[Tax]]</f>
        <v>320.15000000000003</v>
      </c>
      <c r="AC775" s="9">
        <f>(Orders_C[[#This Row],[Unit_Price]]*Orders_C[[#This Row],[Quantity]])-Orders_C[[#This Row],[Discount]]+Orders_C[[#This Row],[Tax]]</f>
        <v>343.85</v>
      </c>
      <c r="AD775" t="str">
        <f>IF(COUNTIF(Orders_C[[#All],[Customer_ID]],Orders_C[[#This Row],[Customer_ID]])&gt;1,"Repeat","New")</f>
        <v>Repeat</v>
      </c>
      <c r="AE775" t="str" cm="1">
        <f t="array" ref="AE775">_xlfn.XLOOKUP(Orders_C[[#This Row],[Store_ID]],Stores_c[[#All],[Store_ID]],Stores_c[[#All],[City]])</f>
        <v>Christineton</v>
      </c>
      <c r="AF775" t="str" cm="1">
        <f t="array" ref="AF775">_xlfn.XLOOKUP(Orders_C[[#This Row],[Store_ID]],Stores_c[[#All],[Store_ID]],Stores_c[[#All],[Manager_Name]])</f>
        <v>Dr. William Hubbard MD</v>
      </c>
      <c r="AG775" t="str" cm="1">
        <f t="array" ref="AG775">_xlfn.XLOOKUP(Orders_C[[#This Row],[Store_ID]],Stores_c[[#All],[Store_ID]],Stores_c[[#All],[Store_Type]])</f>
        <v>Street</v>
      </c>
    </row>
    <row r="776" spans="1:33" x14ac:dyDescent="0.25">
      <c r="A776">
        <v>6478</v>
      </c>
      <c r="B776" s="1">
        <v>45770</v>
      </c>
      <c r="C776" s="2">
        <v>0.58807870370370374</v>
      </c>
      <c r="D776">
        <v>1953</v>
      </c>
      <c r="E776">
        <v>225</v>
      </c>
      <c r="F776">
        <v>539</v>
      </c>
      <c r="G776">
        <v>340</v>
      </c>
      <c r="H776">
        <v>1</v>
      </c>
      <c r="I776">
        <v>326</v>
      </c>
      <c r="J776">
        <v>5</v>
      </c>
      <c r="K776">
        <v>16.3</v>
      </c>
      <c r="L776">
        <v>337.3</v>
      </c>
      <c r="M776" t="s">
        <v>20</v>
      </c>
      <c r="N776" t="s">
        <v>22</v>
      </c>
      <c r="O776">
        <v>24</v>
      </c>
      <c r="P776">
        <v>5</v>
      </c>
      <c r="Q776" t="s">
        <v>501</v>
      </c>
      <c r="R776">
        <v>509</v>
      </c>
      <c r="S776" s="3">
        <v>0.05</v>
      </c>
      <c r="T776" s="6">
        <v>141.70000000000002</v>
      </c>
      <c r="U776" t="s">
        <v>6337</v>
      </c>
      <c r="V776">
        <v>2025</v>
      </c>
      <c r="W776" t="s">
        <v>6329</v>
      </c>
      <c r="X776" t="str">
        <f>_xlfn.XLOOKUP(Orders_C[[#This Row],[Product_ID]],Products_C[Product_ID],Products_C[Product_Name])</f>
        <v>Chocolate Lava Cake</v>
      </c>
      <c r="Y776" t="str">
        <f>_xlfn.XLOOKUP(Orders_C[[#This Row],[Product_ID]],Products_C[Product_ID],Products_C[Category])</f>
        <v>Chicken</v>
      </c>
      <c r="Z776" t="str">
        <f>_xlfn.XLOOKUP(Orders_C[[#This Row],[Store_ID]],Stores_c[Store_ID],Stores_c[City])</f>
        <v>South Peter</v>
      </c>
      <c r="AA776" t="str">
        <f>_xlfn.XLOOKUP(Orders_C[[#This Row],[Customer_ID]],Customers_c[Customer_ID],Customers_c[Customer_Name])</f>
        <v>Joseph Diaz</v>
      </c>
      <c r="AB776" s="6">
        <f>Orders_C[[#This Row],[Quantity]]*Orders_C[[#This Row],[Unit_Price]]*(1-Orders_C[[#This Row],[Discount %]])+Orders_C[[#This Row],[Tax]]</f>
        <v>326</v>
      </c>
      <c r="AC776" s="9">
        <f>(Orders_C[[#This Row],[Unit_Price]]*Orders_C[[#This Row],[Quantity]])-Orders_C[[#This Row],[Discount]]+Orders_C[[#This Row],[Tax]]</f>
        <v>337.3</v>
      </c>
      <c r="AD776" t="str">
        <f>IF(COUNTIF(Orders_C[[#All],[Customer_ID]],Orders_C[[#This Row],[Customer_ID]])&gt;1,"Repeat","New")</f>
        <v>Repeat</v>
      </c>
      <c r="AE776" t="str" cm="1">
        <f t="array" ref="AE776">_xlfn.XLOOKUP(Orders_C[[#This Row],[Store_ID]],Stores_c[[#All],[Store_ID]],Stores_c[[#All],[City]])</f>
        <v>South Peter</v>
      </c>
      <c r="AF776" t="str" cm="1">
        <f t="array" ref="AF776">_xlfn.XLOOKUP(Orders_C[[#This Row],[Store_ID]],Stores_c[[#All],[Store_ID]],Stores_c[[#All],[Manager_Name]])</f>
        <v>Gregory Lambert</v>
      </c>
      <c r="AG776" t="str" cm="1">
        <f t="array" ref="AG776">_xlfn.XLOOKUP(Orders_C[[#This Row],[Store_ID]],Stores_c[[#All],[Store_ID]],Stores_c[[#All],[Store_Type]])</f>
        <v>Street</v>
      </c>
    </row>
    <row r="777" spans="1:33" x14ac:dyDescent="0.25">
      <c r="A777">
        <v>8463</v>
      </c>
      <c r="B777" s="1">
        <v>45936</v>
      </c>
      <c r="C777" s="2">
        <v>0.94344907407407408</v>
      </c>
      <c r="D777">
        <v>1100</v>
      </c>
      <c r="E777">
        <v>219</v>
      </c>
      <c r="F777">
        <v>404</v>
      </c>
      <c r="G777">
        <v>301</v>
      </c>
      <c r="H777">
        <v>1</v>
      </c>
      <c r="I777">
        <v>326</v>
      </c>
      <c r="J777">
        <v>5</v>
      </c>
      <c r="K777">
        <v>16.3</v>
      </c>
      <c r="L777">
        <v>337.3</v>
      </c>
      <c r="M777" t="s">
        <v>19</v>
      </c>
      <c r="N777" t="s">
        <v>23</v>
      </c>
      <c r="O777">
        <v>16</v>
      </c>
      <c r="P777">
        <v>4</v>
      </c>
      <c r="Q777" t="s">
        <v>2486</v>
      </c>
      <c r="R777">
        <v>502</v>
      </c>
      <c r="S777" s="3">
        <v>0.05</v>
      </c>
      <c r="T777" s="6">
        <v>141.70000000000002</v>
      </c>
      <c r="U777" t="s">
        <v>6332</v>
      </c>
      <c r="V777">
        <v>2025</v>
      </c>
      <c r="W777" t="s">
        <v>6333</v>
      </c>
      <c r="X777" t="str">
        <f>_xlfn.XLOOKUP(Orders_C[[#This Row],[Product_ID]],Products_C[Product_ID],Products_C[Product_Name])</f>
        <v>Krushers</v>
      </c>
      <c r="Y777" t="str">
        <f>_xlfn.XLOOKUP(Orders_C[[#This Row],[Product_ID]],Products_C[Product_ID],Products_C[Category])</f>
        <v>Burger</v>
      </c>
      <c r="Z777" t="str">
        <f>_xlfn.XLOOKUP(Orders_C[[#This Row],[Store_ID]],Stores_c[Store_ID],Stores_c[City])</f>
        <v>Lake David</v>
      </c>
      <c r="AA777" t="str">
        <f>_xlfn.XLOOKUP(Orders_C[[#This Row],[Customer_ID]],Customers_c[Customer_ID],Customers_c[Customer_Name])</f>
        <v>Rebecca Burgess</v>
      </c>
      <c r="AB777" s="6">
        <f>Orders_C[[#This Row],[Quantity]]*Orders_C[[#This Row],[Unit_Price]]*(1-Orders_C[[#This Row],[Discount %]])+Orders_C[[#This Row],[Tax]]</f>
        <v>326</v>
      </c>
      <c r="AC777" s="9">
        <f>(Orders_C[[#This Row],[Unit_Price]]*Orders_C[[#This Row],[Quantity]])-Orders_C[[#This Row],[Discount]]+Orders_C[[#This Row],[Tax]]</f>
        <v>337.3</v>
      </c>
      <c r="AD777" t="str">
        <f>IF(COUNTIF(Orders_C[[#All],[Customer_ID]],Orders_C[[#This Row],[Customer_ID]])&gt;1,"Repeat","New")</f>
        <v>Repeat</v>
      </c>
      <c r="AE777" t="str" cm="1">
        <f t="array" ref="AE777">_xlfn.XLOOKUP(Orders_C[[#This Row],[Store_ID]],Stores_c[[#All],[Store_ID]],Stores_c[[#All],[City]])</f>
        <v>Lake David</v>
      </c>
      <c r="AF777" t="str" cm="1">
        <f t="array" ref="AF777">_xlfn.XLOOKUP(Orders_C[[#This Row],[Store_ID]],Stores_c[[#All],[Store_ID]],Stores_c[[#All],[Manager_Name]])</f>
        <v>Joshua Hines</v>
      </c>
      <c r="AG777" t="str" cm="1">
        <f t="array" ref="AG777">_xlfn.XLOOKUP(Orders_C[[#This Row],[Store_ID]],Stores_c[[#All],[Store_ID]],Stores_c[[#All],[Store_Type]])</f>
        <v>Street</v>
      </c>
    </row>
    <row r="778" spans="1:33" x14ac:dyDescent="0.25">
      <c r="A778">
        <v>10123</v>
      </c>
      <c r="B778" s="1">
        <v>45891</v>
      </c>
      <c r="C778" s="2">
        <v>0.10065972222222222</v>
      </c>
      <c r="D778">
        <v>1232</v>
      </c>
      <c r="E778">
        <v>201</v>
      </c>
      <c r="F778">
        <v>463</v>
      </c>
      <c r="G778">
        <v>317</v>
      </c>
      <c r="H778">
        <v>1</v>
      </c>
      <c r="I778">
        <v>326</v>
      </c>
      <c r="J778">
        <v>5</v>
      </c>
      <c r="K778">
        <v>16.3</v>
      </c>
      <c r="L778">
        <v>337.3</v>
      </c>
      <c r="M778" t="s">
        <v>18</v>
      </c>
      <c r="N778" t="s">
        <v>22</v>
      </c>
      <c r="O778">
        <v>31</v>
      </c>
      <c r="P778">
        <v>2</v>
      </c>
      <c r="Q778" t="s">
        <v>4146</v>
      </c>
      <c r="R778">
        <v>504</v>
      </c>
      <c r="S778" s="3">
        <v>0.05</v>
      </c>
      <c r="T778" s="6">
        <v>141.70000000000002</v>
      </c>
      <c r="U778" t="s">
        <v>6342</v>
      </c>
      <c r="V778">
        <v>2025</v>
      </c>
      <c r="W778" t="s">
        <v>6329</v>
      </c>
      <c r="X778" t="str">
        <f>_xlfn.XLOOKUP(Orders_C[[#This Row],[Product_ID]],Products_C[Product_ID],Products_C[Product_Name])</f>
        <v>Popcorn Chicken</v>
      </c>
      <c r="Y778" t="str">
        <f>_xlfn.XLOOKUP(Orders_C[[#This Row],[Product_ID]],Products_C[Product_ID],Products_C[Category])</f>
        <v>Dessert</v>
      </c>
      <c r="Z778" t="str">
        <f>_xlfn.XLOOKUP(Orders_C[[#This Row],[Store_ID]],Stores_c[Store_ID],Stores_c[City])</f>
        <v>Lake Nicholasburgh</v>
      </c>
      <c r="AA778" t="str">
        <f>_xlfn.XLOOKUP(Orders_C[[#This Row],[Customer_ID]],Customers_c[Customer_ID],Customers_c[Customer_Name])</f>
        <v>Daniel Turner</v>
      </c>
      <c r="AB778" s="6">
        <f>Orders_C[[#This Row],[Quantity]]*Orders_C[[#This Row],[Unit_Price]]*(1-Orders_C[[#This Row],[Discount %]])+Orders_C[[#This Row],[Tax]]</f>
        <v>326</v>
      </c>
      <c r="AC778" s="9">
        <f>(Orders_C[[#This Row],[Unit_Price]]*Orders_C[[#This Row],[Quantity]])-Orders_C[[#This Row],[Discount]]+Orders_C[[#This Row],[Tax]]</f>
        <v>337.3</v>
      </c>
      <c r="AD778" t="str">
        <f>IF(COUNTIF(Orders_C[[#All],[Customer_ID]],Orders_C[[#This Row],[Customer_ID]])&gt;1,"Repeat","New")</f>
        <v>Repeat</v>
      </c>
      <c r="AE778" t="str" cm="1">
        <f t="array" ref="AE778">_xlfn.XLOOKUP(Orders_C[[#This Row],[Store_ID]],Stores_c[[#All],[Store_ID]],Stores_c[[#All],[City]])</f>
        <v>Lake Nicholasburgh</v>
      </c>
      <c r="AF778" t="str" cm="1">
        <f t="array" ref="AF778">_xlfn.XLOOKUP(Orders_C[[#This Row],[Store_ID]],Stores_c[[#All],[Store_ID]],Stores_c[[#All],[Manager_Name]])</f>
        <v>Maurice Garcia</v>
      </c>
      <c r="AG778" t="str" cm="1">
        <f t="array" ref="AG778">_xlfn.XLOOKUP(Orders_C[[#This Row],[Store_ID]],Stores_c[[#All],[Store_ID]],Stores_c[[#All],[Store_Type]])</f>
        <v>Mall</v>
      </c>
    </row>
    <row r="779" spans="1:33" x14ac:dyDescent="0.25">
      <c r="A779">
        <v>7952</v>
      </c>
      <c r="B779" s="1">
        <v>45741</v>
      </c>
      <c r="C779" s="2">
        <v>0.68746527777777777</v>
      </c>
      <c r="D779">
        <v>1034</v>
      </c>
      <c r="E779">
        <v>210</v>
      </c>
      <c r="F779">
        <v>405</v>
      </c>
      <c r="G779">
        <v>316</v>
      </c>
      <c r="H779">
        <v>1</v>
      </c>
      <c r="I779">
        <v>315</v>
      </c>
      <c r="J779">
        <v>0</v>
      </c>
      <c r="K779">
        <v>15.75</v>
      </c>
      <c r="L779">
        <v>330.75</v>
      </c>
      <c r="M779" t="s">
        <v>19</v>
      </c>
      <c r="N779" t="s">
        <v>21</v>
      </c>
      <c r="O779">
        <v>51</v>
      </c>
      <c r="P779">
        <v>3</v>
      </c>
      <c r="Q779" t="s">
        <v>1975</v>
      </c>
      <c r="R779">
        <v>504</v>
      </c>
      <c r="S779" s="3">
        <v>0</v>
      </c>
      <c r="T779" s="6">
        <v>141.75</v>
      </c>
      <c r="U779" t="s">
        <v>6334</v>
      </c>
      <c r="V779">
        <v>2025</v>
      </c>
      <c r="W779" t="s">
        <v>6331</v>
      </c>
      <c r="X779" t="str">
        <f>_xlfn.XLOOKUP(Orders_C[[#This Row],[Product_ID]],Products_C[Product_ID],Products_C[Product_Name])</f>
        <v>Popcorn Chicken</v>
      </c>
      <c r="Y779" t="str">
        <f>_xlfn.XLOOKUP(Orders_C[[#This Row],[Product_ID]],Products_C[Product_ID],Products_C[Category])</f>
        <v>Dessert</v>
      </c>
      <c r="Z779" t="str">
        <f>_xlfn.XLOOKUP(Orders_C[[#This Row],[Store_ID]],Stores_c[Store_ID],Stores_c[City])</f>
        <v>East William</v>
      </c>
      <c r="AA779" t="str">
        <f>_xlfn.XLOOKUP(Orders_C[[#This Row],[Customer_ID]],Customers_c[Customer_ID],Customers_c[Customer_Name])</f>
        <v>Christopher Adams</v>
      </c>
      <c r="AB779" s="6">
        <f>Orders_C[[#This Row],[Quantity]]*Orders_C[[#This Row],[Unit_Price]]*(1-Orders_C[[#This Row],[Discount %]])+Orders_C[[#This Row],[Tax]]</f>
        <v>330.75</v>
      </c>
      <c r="AC779" s="9">
        <f>(Orders_C[[#This Row],[Unit_Price]]*Orders_C[[#This Row],[Quantity]])-Orders_C[[#This Row],[Discount]]+Orders_C[[#This Row],[Tax]]</f>
        <v>330.75</v>
      </c>
      <c r="AD779" t="str">
        <f>IF(COUNTIF(Orders_C[[#All],[Customer_ID]],Orders_C[[#This Row],[Customer_ID]])&gt;1,"Repeat","New")</f>
        <v>Repeat</v>
      </c>
      <c r="AE779" t="str" cm="1">
        <f t="array" ref="AE779">_xlfn.XLOOKUP(Orders_C[[#This Row],[Store_ID]],Stores_c[[#All],[Store_ID]],Stores_c[[#All],[City]])</f>
        <v>East William</v>
      </c>
      <c r="AF779" t="str" cm="1">
        <f t="array" ref="AF779">_xlfn.XLOOKUP(Orders_C[[#This Row],[Store_ID]],Stores_c[[#All],[Store_ID]],Stores_c[[#All],[Manager_Name]])</f>
        <v>Victoria Butler</v>
      </c>
      <c r="AG779" t="str" cm="1">
        <f t="array" ref="AG779">_xlfn.XLOOKUP(Orders_C[[#This Row],[Store_ID]],Stores_c[[#All],[Store_ID]],Stores_c[[#All],[Store_Type]])</f>
        <v>Drive-Thru</v>
      </c>
    </row>
    <row r="780" spans="1:33" x14ac:dyDescent="0.25">
      <c r="A780">
        <v>7610</v>
      </c>
      <c r="B780" s="1">
        <v>46009</v>
      </c>
      <c r="C780" s="2">
        <v>0.88146990740740738</v>
      </c>
      <c r="D780">
        <v>1433</v>
      </c>
      <c r="E780">
        <v>217</v>
      </c>
      <c r="F780">
        <v>424</v>
      </c>
      <c r="G780">
        <v>317</v>
      </c>
      <c r="H780">
        <v>2</v>
      </c>
      <c r="I780">
        <v>167</v>
      </c>
      <c r="J780">
        <v>0</v>
      </c>
      <c r="K780">
        <v>8.35</v>
      </c>
      <c r="L780">
        <v>342.35</v>
      </c>
      <c r="M780" t="s">
        <v>18</v>
      </c>
      <c r="N780" t="s">
        <v>23</v>
      </c>
      <c r="O780">
        <v>29</v>
      </c>
      <c r="P780">
        <v>2</v>
      </c>
      <c r="Q780" t="s">
        <v>1633</v>
      </c>
      <c r="R780">
        <v>506</v>
      </c>
      <c r="S780" s="3">
        <v>0</v>
      </c>
      <c r="T780" s="6">
        <v>141.95000000000002</v>
      </c>
      <c r="U780" t="s">
        <v>6328</v>
      </c>
      <c r="V780">
        <v>2025</v>
      </c>
      <c r="W780" t="s">
        <v>6329</v>
      </c>
      <c r="X780" t="str">
        <f>_xlfn.XLOOKUP(Orders_C[[#This Row],[Product_ID]],Products_C[Product_ID],Products_C[Product_Name])</f>
        <v>Popcorn Chicken</v>
      </c>
      <c r="Y780" t="str">
        <f>_xlfn.XLOOKUP(Orders_C[[#This Row],[Product_ID]],Products_C[Product_ID],Products_C[Category])</f>
        <v>Dessert</v>
      </c>
      <c r="Z780" t="str">
        <f>_xlfn.XLOOKUP(Orders_C[[#This Row],[Store_ID]],Stores_c[Store_ID],Stores_c[City])</f>
        <v>West Rebecca</v>
      </c>
      <c r="AA780" t="str">
        <f>_xlfn.XLOOKUP(Orders_C[[#This Row],[Customer_ID]],Customers_c[Customer_ID],Customers_c[Customer_Name])</f>
        <v>Andrew Miller</v>
      </c>
      <c r="AB780" s="6">
        <f>Orders_C[[#This Row],[Quantity]]*Orders_C[[#This Row],[Unit_Price]]*(1-Orders_C[[#This Row],[Discount %]])+Orders_C[[#This Row],[Tax]]</f>
        <v>342.35</v>
      </c>
      <c r="AC780" s="9">
        <f>(Orders_C[[#This Row],[Unit_Price]]*Orders_C[[#This Row],[Quantity]])-Orders_C[[#This Row],[Discount]]+Orders_C[[#This Row],[Tax]]</f>
        <v>342.35</v>
      </c>
      <c r="AD780" t="str">
        <f>IF(COUNTIF(Orders_C[[#All],[Customer_ID]],Orders_C[[#This Row],[Customer_ID]])&gt;1,"Repeat","New")</f>
        <v>Repeat</v>
      </c>
      <c r="AE780" t="str" cm="1">
        <f t="array" ref="AE780">_xlfn.XLOOKUP(Orders_C[[#This Row],[Store_ID]],Stores_c[[#All],[Store_ID]],Stores_c[[#All],[City]])</f>
        <v>West Rebecca</v>
      </c>
      <c r="AF780" t="str" cm="1">
        <f t="array" ref="AF780">_xlfn.XLOOKUP(Orders_C[[#This Row],[Store_ID]],Stores_c[[#All],[Store_ID]],Stores_c[[#All],[Manager_Name]])</f>
        <v>Albert Smith</v>
      </c>
      <c r="AG780" t="str" cm="1">
        <f t="array" ref="AG780">_xlfn.XLOOKUP(Orders_C[[#This Row],[Store_ID]],Stores_c[[#All],[Store_ID]],Stores_c[[#All],[Store_Type]])</f>
        <v>Mall</v>
      </c>
    </row>
    <row r="781" spans="1:33" x14ac:dyDescent="0.25">
      <c r="A781">
        <v>8477</v>
      </c>
      <c r="B781" s="1">
        <v>45980</v>
      </c>
      <c r="C781" s="2">
        <v>0.98606481481481478</v>
      </c>
      <c r="D781">
        <v>1103</v>
      </c>
      <c r="E781">
        <v>222</v>
      </c>
      <c r="F781">
        <v>488</v>
      </c>
      <c r="G781">
        <v>305</v>
      </c>
      <c r="H781">
        <v>2</v>
      </c>
      <c r="I781">
        <v>167</v>
      </c>
      <c r="J781">
        <v>0</v>
      </c>
      <c r="K781">
        <v>8.35</v>
      </c>
      <c r="L781">
        <v>342.35</v>
      </c>
      <c r="M781" t="s">
        <v>20</v>
      </c>
      <c r="N781" t="s">
        <v>22</v>
      </c>
      <c r="O781">
        <v>21</v>
      </c>
      <c r="P781">
        <v>4</v>
      </c>
      <c r="Q781" t="s">
        <v>2500</v>
      </c>
      <c r="R781">
        <v>501</v>
      </c>
      <c r="S781" s="3">
        <v>0</v>
      </c>
      <c r="T781" s="6">
        <v>141.95000000000002</v>
      </c>
      <c r="U781" t="s">
        <v>6336</v>
      </c>
      <c r="V781">
        <v>2025</v>
      </c>
      <c r="W781" t="s">
        <v>6329</v>
      </c>
      <c r="X781" t="str">
        <f>_xlfn.XLOOKUP(Orders_C[[#This Row],[Product_ID]],Products_C[Product_ID],Products_C[Product_Name])</f>
        <v>Krushers</v>
      </c>
      <c r="Y781" t="str">
        <f>_xlfn.XLOOKUP(Orders_C[[#This Row],[Product_ID]],Products_C[Product_ID],Products_C[Category])</f>
        <v>Dessert</v>
      </c>
      <c r="Z781" t="str">
        <f>_xlfn.XLOOKUP(Orders_C[[#This Row],[Store_ID]],Stores_c[Store_ID],Stores_c[City])</f>
        <v>New Steven</v>
      </c>
      <c r="AA781" t="str">
        <f>_xlfn.XLOOKUP(Orders_C[[#This Row],[Customer_ID]],Customers_c[Customer_ID],Customers_c[Customer_Name])</f>
        <v>Sheryl Green</v>
      </c>
      <c r="AB781" s="6">
        <f>Orders_C[[#This Row],[Quantity]]*Orders_C[[#This Row],[Unit_Price]]*(1-Orders_C[[#This Row],[Discount %]])+Orders_C[[#This Row],[Tax]]</f>
        <v>342.35</v>
      </c>
      <c r="AC781" s="9">
        <f>(Orders_C[[#This Row],[Unit_Price]]*Orders_C[[#This Row],[Quantity]])-Orders_C[[#This Row],[Discount]]+Orders_C[[#This Row],[Tax]]</f>
        <v>342.35</v>
      </c>
      <c r="AD781" t="str">
        <f>IF(COUNTIF(Orders_C[[#All],[Customer_ID]],Orders_C[[#This Row],[Customer_ID]])&gt;1,"Repeat","New")</f>
        <v>Repeat</v>
      </c>
      <c r="AE781" t="str" cm="1">
        <f t="array" ref="AE781">_xlfn.XLOOKUP(Orders_C[[#This Row],[Store_ID]],Stores_c[[#All],[Store_ID]],Stores_c[[#All],[City]])</f>
        <v>New Steven</v>
      </c>
      <c r="AF781" t="str" cm="1">
        <f t="array" ref="AF781">_xlfn.XLOOKUP(Orders_C[[#This Row],[Store_ID]],Stores_c[[#All],[Store_ID]],Stores_c[[#All],[Manager_Name]])</f>
        <v>Terri Martinez</v>
      </c>
      <c r="AG781" t="str" cm="1">
        <f t="array" ref="AG781">_xlfn.XLOOKUP(Orders_C[[#This Row],[Store_ID]],Stores_c[[#All],[Store_ID]],Stores_c[[#All],[Store_Type]])</f>
        <v>Drive-Thru</v>
      </c>
    </row>
    <row r="782" spans="1:33" x14ac:dyDescent="0.25">
      <c r="A782">
        <v>7711</v>
      </c>
      <c r="B782" s="1">
        <v>45923</v>
      </c>
      <c r="C782" s="2">
        <v>0.30259259259259258</v>
      </c>
      <c r="D782">
        <v>1851</v>
      </c>
      <c r="E782">
        <v>207</v>
      </c>
      <c r="F782">
        <v>402</v>
      </c>
      <c r="G782">
        <v>320</v>
      </c>
      <c r="H782">
        <v>2</v>
      </c>
      <c r="I782">
        <v>173</v>
      </c>
      <c r="J782">
        <v>5</v>
      </c>
      <c r="K782">
        <v>8.65</v>
      </c>
      <c r="L782">
        <v>349.65</v>
      </c>
      <c r="M782" t="s">
        <v>20</v>
      </c>
      <c r="N782" t="s">
        <v>23</v>
      </c>
      <c r="O782">
        <v>26</v>
      </c>
      <c r="P782">
        <v>5</v>
      </c>
      <c r="Q782" t="s">
        <v>1734</v>
      </c>
      <c r="R782">
        <v>507</v>
      </c>
      <c r="S782" s="3">
        <v>0.05</v>
      </c>
      <c r="T782" s="6">
        <v>142.04999999999998</v>
      </c>
      <c r="U782" t="s">
        <v>6335</v>
      </c>
      <c r="V782">
        <v>2025</v>
      </c>
      <c r="W782" t="s">
        <v>6329</v>
      </c>
      <c r="X782" t="str">
        <f>_xlfn.XLOOKUP(Orders_C[[#This Row],[Product_ID]],Products_C[Product_ID],Products_C[Product_Name])</f>
        <v>Rice Bowl</v>
      </c>
      <c r="Y782" t="str">
        <f>_xlfn.XLOOKUP(Orders_C[[#This Row],[Product_ID]],Products_C[Product_ID],Products_C[Category])</f>
        <v>Beverage</v>
      </c>
      <c r="Z782" t="str">
        <f>_xlfn.XLOOKUP(Orders_C[[#This Row],[Store_ID]],Stores_c[Store_ID],Stores_c[City])</f>
        <v>Christineton</v>
      </c>
      <c r="AA782" t="str">
        <f>_xlfn.XLOOKUP(Orders_C[[#This Row],[Customer_ID]],Customers_c[Customer_ID],Customers_c[Customer_Name])</f>
        <v>Patrick Daniels</v>
      </c>
      <c r="AB782" s="6">
        <f>Orders_C[[#This Row],[Quantity]]*Orders_C[[#This Row],[Unit_Price]]*(1-Orders_C[[#This Row],[Discount %]])+Orders_C[[#This Row],[Tax]]</f>
        <v>337.34999999999997</v>
      </c>
      <c r="AC782" s="9">
        <f>(Orders_C[[#This Row],[Unit_Price]]*Orders_C[[#This Row],[Quantity]])-Orders_C[[#This Row],[Discount]]+Orders_C[[#This Row],[Tax]]</f>
        <v>349.65</v>
      </c>
      <c r="AD782" t="str">
        <f>IF(COUNTIF(Orders_C[[#All],[Customer_ID]],Orders_C[[#This Row],[Customer_ID]])&gt;1,"Repeat","New")</f>
        <v>Repeat</v>
      </c>
      <c r="AE782" t="str" cm="1">
        <f t="array" ref="AE782">_xlfn.XLOOKUP(Orders_C[[#This Row],[Store_ID]],Stores_c[[#All],[Store_ID]],Stores_c[[#All],[City]])</f>
        <v>Christineton</v>
      </c>
      <c r="AF782" t="str" cm="1">
        <f t="array" ref="AF782">_xlfn.XLOOKUP(Orders_C[[#This Row],[Store_ID]],Stores_c[[#All],[Store_ID]],Stores_c[[#All],[Manager_Name]])</f>
        <v>Dr. William Hubbard MD</v>
      </c>
      <c r="AG782" t="str" cm="1">
        <f t="array" ref="AG782">_xlfn.XLOOKUP(Orders_C[[#This Row],[Store_ID]],Stores_c[[#All],[Store_ID]],Stores_c[[#All],[Store_Type]])</f>
        <v>Street</v>
      </c>
    </row>
    <row r="783" spans="1:33" x14ac:dyDescent="0.25">
      <c r="A783">
        <v>9936</v>
      </c>
      <c r="B783" s="1">
        <v>46019</v>
      </c>
      <c r="C783" s="2">
        <v>0.81070601851851853</v>
      </c>
      <c r="D783">
        <v>1965</v>
      </c>
      <c r="E783">
        <v>205</v>
      </c>
      <c r="F783">
        <v>505</v>
      </c>
      <c r="G783">
        <v>312</v>
      </c>
      <c r="H783">
        <v>2</v>
      </c>
      <c r="I783">
        <v>173</v>
      </c>
      <c r="J783">
        <v>5</v>
      </c>
      <c r="K783">
        <v>8.65</v>
      </c>
      <c r="L783">
        <v>349.65</v>
      </c>
      <c r="M783" t="s">
        <v>20</v>
      </c>
      <c r="N783" t="s">
        <v>21</v>
      </c>
      <c r="O783">
        <v>13</v>
      </c>
      <c r="P783">
        <v>1</v>
      </c>
      <c r="Q783" t="s">
        <v>3959</v>
      </c>
      <c r="R783">
        <v>503</v>
      </c>
      <c r="S783" s="3">
        <v>0.05</v>
      </c>
      <c r="T783" s="6">
        <v>142.04999999999998</v>
      </c>
      <c r="U783" t="s">
        <v>6328</v>
      </c>
      <c r="V783">
        <v>2025</v>
      </c>
      <c r="W783" t="s">
        <v>6333</v>
      </c>
      <c r="X783" t="str">
        <f>_xlfn.XLOOKUP(Orders_C[[#This Row],[Product_ID]],Products_C[Product_ID],Products_C[Product_Name])</f>
        <v>Veg Burger</v>
      </c>
      <c r="Y783" t="str">
        <f>_xlfn.XLOOKUP(Orders_C[[#This Row],[Product_ID]],Products_C[Product_ID],Products_C[Category])</f>
        <v>Burger</v>
      </c>
      <c r="Z783" t="str">
        <f>_xlfn.XLOOKUP(Orders_C[[#This Row],[Store_ID]],Stores_c[Store_ID],Stores_c[City])</f>
        <v>Port Jacob</v>
      </c>
      <c r="AA783" t="str">
        <f>_xlfn.XLOOKUP(Orders_C[[#This Row],[Customer_ID]],Customers_c[Customer_ID],Customers_c[Customer_Name])</f>
        <v>David Ford</v>
      </c>
      <c r="AB783" s="6">
        <f>Orders_C[[#This Row],[Quantity]]*Orders_C[[#This Row],[Unit_Price]]*(1-Orders_C[[#This Row],[Discount %]])+Orders_C[[#This Row],[Tax]]</f>
        <v>337.34999999999997</v>
      </c>
      <c r="AC783" s="9">
        <f>(Orders_C[[#This Row],[Unit_Price]]*Orders_C[[#This Row],[Quantity]])-Orders_C[[#This Row],[Discount]]+Orders_C[[#This Row],[Tax]]</f>
        <v>349.65</v>
      </c>
      <c r="AD783" t="str">
        <f>IF(COUNTIF(Orders_C[[#All],[Customer_ID]],Orders_C[[#This Row],[Customer_ID]])&gt;1,"Repeat","New")</f>
        <v>Repeat</v>
      </c>
      <c r="AE783" t="str" cm="1">
        <f t="array" ref="AE783">_xlfn.XLOOKUP(Orders_C[[#This Row],[Store_ID]],Stores_c[[#All],[Store_ID]],Stores_c[[#All],[City]])</f>
        <v>Port Jacob</v>
      </c>
      <c r="AF783" t="str" cm="1">
        <f t="array" ref="AF783">_xlfn.XLOOKUP(Orders_C[[#This Row],[Store_ID]],Stores_c[[#All],[Store_ID]],Stores_c[[#All],[Manager_Name]])</f>
        <v>David Harris</v>
      </c>
      <c r="AG783" t="str" cm="1">
        <f t="array" ref="AG783">_xlfn.XLOOKUP(Orders_C[[#This Row],[Store_ID]],Stores_c[[#All],[Store_ID]],Stores_c[[#All],[Store_Type]])</f>
        <v>Mall</v>
      </c>
    </row>
    <row r="784" spans="1:33" x14ac:dyDescent="0.25">
      <c r="A784">
        <v>6123</v>
      </c>
      <c r="B784" s="1">
        <v>45914</v>
      </c>
      <c r="C784" s="2">
        <v>0.523900462962963</v>
      </c>
      <c r="D784">
        <v>1339</v>
      </c>
      <c r="E784">
        <v>220</v>
      </c>
      <c r="F784">
        <v>416</v>
      </c>
      <c r="G784">
        <v>316</v>
      </c>
      <c r="H784">
        <v>1</v>
      </c>
      <c r="I784">
        <v>338</v>
      </c>
      <c r="J784">
        <v>10</v>
      </c>
      <c r="K784">
        <v>16.899999999999999</v>
      </c>
      <c r="L784">
        <v>344.9</v>
      </c>
      <c r="M784" t="s">
        <v>20</v>
      </c>
      <c r="N784" t="s">
        <v>21</v>
      </c>
      <c r="O784">
        <v>45</v>
      </c>
      <c r="P784">
        <v>2</v>
      </c>
      <c r="Q784" t="s">
        <v>146</v>
      </c>
      <c r="R784">
        <v>509</v>
      </c>
      <c r="S784" s="3">
        <v>0.1</v>
      </c>
      <c r="T784" s="6">
        <v>142.1</v>
      </c>
      <c r="U784" t="s">
        <v>6335</v>
      </c>
      <c r="V784">
        <v>2025</v>
      </c>
      <c r="W784" t="s">
        <v>6331</v>
      </c>
      <c r="X784" t="str">
        <f>_xlfn.XLOOKUP(Orders_C[[#This Row],[Product_ID]],Products_C[Product_ID],Products_C[Product_Name])</f>
        <v>Popcorn Chicken</v>
      </c>
      <c r="Y784" t="str">
        <f>_xlfn.XLOOKUP(Orders_C[[#This Row],[Product_ID]],Products_C[Product_ID],Products_C[Category])</f>
        <v>Dessert</v>
      </c>
      <c r="Z784" t="str">
        <f>_xlfn.XLOOKUP(Orders_C[[#This Row],[Store_ID]],Stores_c[Store_ID],Stores_c[City])</f>
        <v>Williamborough</v>
      </c>
      <c r="AA784" t="str">
        <f>_xlfn.XLOOKUP(Orders_C[[#This Row],[Customer_ID]],Customers_c[Customer_ID],Customers_c[Customer_Name])</f>
        <v>Sean Smith</v>
      </c>
      <c r="AB784" s="6">
        <f>Orders_C[[#This Row],[Quantity]]*Orders_C[[#This Row],[Unit_Price]]*(1-Orders_C[[#This Row],[Discount %]])+Orders_C[[#This Row],[Tax]]</f>
        <v>321.09999999999997</v>
      </c>
      <c r="AC784" s="9">
        <f>(Orders_C[[#This Row],[Unit_Price]]*Orders_C[[#This Row],[Quantity]])-Orders_C[[#This Row],[Discount]]+Orders_C[[#This Row],[Tax]]</f>
        <v>344.9</v>
      </c>
      <c r="AD784" t="str">
        <f>IF(COUNTIF(Orders_C[[#All],[Customer_ID]],Orders_C[[#This Row],[Customer_ID]])&gt;1,"Repeat","New")</f>
        <v>Repeat</v>
      </c>
      <c r="AE784" t="str" cm="1">
        <f t="array" ref="AE784">_xlfn.XLOOKUP(Orders_C[[#This Row],[Store_ID]],Stores_c[[#All],[Store_ID]],Stores_c[[#All],[City]])</f>
        <v>Williamborough</v>
      </c>
      <c r="AF784" t="str" cm="1">
        <f t="array" ref="AF784">_xlfn.XLOOKUP(Orders_C[[#This Row],[Store_ID]],Stores_c[[#All],[Store_ID]],Stores_c[[#All],[Manager_Name]])</f>
        <v>Michael Mcbride</v>
      </c>
      <c r="AG784" t="str" cm="1">
        <f t="array" ref="AG784">_xlfn.XLOOKUP(Orders_C[[#This Row],[Store_ID]],Stores_c[[#All],[Store_ID]],Stores_c[[#All],[Store_Type]])</f>
        <v>Mall</v>
      </c>
    </row>
    <row r="785" spans="1:33" x14ac:dyDescent="0.25">
      <c r="A785">
        <v>6687</v>
      </c>
      <c r="B785" s="1">
        <v>46023</v>
      </c>
      <c r="C785" s="2">
        <v>0.35832175925925924</v>
      </c>
      <c r="D785">
        <v>1125</v>
      </c>
      <c r="E785">
        <v>207</v>
      </c>
      <c r="F785">
        <v>523</v>
      </c>
      <c r="G785">
        <v>309</v>
      </c>
      <c r="H785">
        <v>2</v>
      </c>
      <c r="I785">
        <v>179</v>
      </c>
      <c r="J785">
        <v>10</v>
      </c>
      <c r="K785">
        <v>8.9500000000000011</v>
      </c>
      <c r="L785">
        <v>356.95</v>
      </c>
      <c r="M785" t="s">
        <v>20</v>
      </c>
      <c r="N785" t="s">
        <v>21</v>
      </c>
      <c r="O785">
        <v>29</v>
      </c>
      <c r="P785">
        <v>1</v>
      </c>
      <c r="Q785" t="s">
        <v>710</v>
      </c>
      <c r="R785">
        <v>502</v>
      </c>
      <c r="S785" s="3">
        <v>0.1</v>
      </c>
      <c r="T785" s="6">
        <v>142.15</v>
      </c>
      <c r="U785" t="s">
        <v>6330</v>
      </c>
      <c r="V785">
        <v>2026</v>
      </c>
      <c r="W785" t="s">
        <v>6329</v>
      </c>
      <c r="X785" t="str">
        <f>_xlfn.XLOOKUP(Orders_C[[#This Row],[Product_ID]],Products_C[Product_ID],Products_C[Product_Name])</f>
        <v>Chicken Bucket</v>
      </c>
      <c r="Y785" t="str">
        <f>_xlfn.XLOOKUP(Orders_C[[#This Row],[Product_ID]],Products_C[Product_ID],Products_C[Category])</f>
        <v>Dessert</v>
      </c>
      <c r="Z785" t="str">
        <f>_xlfn.XLOOKUP(Orders_C[[#This Row],[Store_ID]],Stores_c[Store_ID],Stores_c[City])</f>
        <v>Christineton</v>
      </c>
      <c r="AA785" t="str">
        <f>_xlfn.XLOOKUP(Orders_C[[#This Row],[Customer_ID]],Customers_c[Customer_ID],Customers_c[Customer_Name])</f>
        <v>Thomas Moreno</v>
      </c>
      <c r="AB785" s="6">
        <f>Orders_C[[#This Row],[Quantity]]*Orders_C[[#This Row],[Unit_Price]]*(1-Orders_C[[#This Row],[Discount %]])+Orders_C[[#This Row],[Tax]]</f>
        <v>331.15</v>
      </c>
      <c r="AC785" s="9">
        <f>(Orders_C[[#This Row],[Unit_Price]]*Orders_C[[#This Row],[Quantity]])-Orders_C[[#This Row],[Discount]]+Orders_C[[#This Row],[Tax]]</f>
        <v>356.95</v>
      </c>
      <c r="AD785" t="str">
        <f>IF(COUNTIF(Orders_C[[#All],[Customer_ID]],Orders_C[[#This Row],[Customer_ID]])&gt;1,"Repeat","New")</f>
        <v>Repeat</v>
      </c>
      <c r="AE785" t="str" cm="1">
        <f t="array" ref="AE785">_xlfn.XLOOKUP(Orders_C[[#This Row],[Store_ID]],Stores_c[[#All],[Store_ID]],Stores_c[[#All],[City]])</f>
        <v>Christineton</v>
      </c>
      <c r="AF785" t="str" cm="1">
        <f t="array" ref="AF785">_xlfn.XLOOKUP(Orders_C[[#This Row],[Store_ID]],Stores_c[[#All],[Store_ID]],Stores_c[[#All],[Manager_Name]])</f>
        <v>Dr. William Hubbard MD</v>
      </c>
      <c r="AG785" t="str" cm="1">
        <f t="array" ref="AG785">_xlfn.XLOOKUP(Orders_C[[#This Row],[Store_ID]],Stores_c[[#All],[Store_ID]],Stores_c[[#All],[Store_Type]])</f>
        <v>Street</v>
      </c>
    </row>
    <row r="786" spans="1:33" x14ac:dyDescent="0.25">
      <c r="A786">
        <v>7678</v>
      </c>
      <c r="B786" s="1">
        <v>45771</v>
      </c>
      <c r="C786" s="2">
        <v>8.2407407407407412E-3</v>
      </c>
      <c r="D786">
        <v>1681</v>
      </c>
      <c r="E786">
        <v>208</v>
      </c>
      <c r="F786">
        <v>422</v>
      </c>
      <c r="G786">
        <v>316</v>
      </c>
      <c r="H786">
        <v>2</v>
      </c>
      <c r="I786">
        <v>179</v>
      </c>
      <c r="J786">
        <v>10</v>
      </c>
      <c r="K786">
        <v>8.9500000000000011</v>
      </c>
      <c r="L786">
        <v>356.95</v>
      </c>
      <c r="M786" t="s">
        <v>18</v>
      </c>
      <c r="N786" t="s">
        <v>23</v>
      </c>
      <c r="O786">
        <v>25</v>
      </c>
      <c r="P786">
        <v>4</v>
      </c>
      <c r="Q786" t="s">
        <v>1701</v>
      </c>
      <c r="R786">
        <v>507</v>
      </c>
      <c r="S786" s="3">
        <v>0.1</v>
      </c>
      <c r="T786" s="6">
        <v>142.15</v>
      </c>
      <c r="U786" t="s">
        <v>6337</v>
      </c>
      <c r="V786">
        <v>2025</v>
      </c>
      <c r="W786" t="s">
        <v>6329</v>
      </c>
      <c r="X786" t="str">
        <f>_xlfn.XLOOKUP(Orders_C[[#This Row],[Product_ID]],Products_C[Product_ID],Products_C[Product_Name])</f>
        <v>Popcorn Chicken</v>
      </c>
      <c r="Y786" t="str">
        <f>_xlfn.XLOOKUP(Orders_C[[#This Row],[Product_ID]],Products_C[Product_ID],Products_C[Category])</f>
        <v>Dessert</v>
      </c>
      <c r="Z786" t="str">
        <f>_xlfn.XLOOKUP(Orders_C[[#This Row],[Store_ID]],Stores_c[Store_ID],Stores_c[City])</f>
        <v>Tracyview</v>
      </c>
      <c r="AA786" t="str">
        <f>_xlfn.XLOOKUP(Orders_C[[#This Row],[Customer_ID]],Customers_c[Customer_ID],Customers_c[Customer_Name])</f>
        <v>John Preston</v>
      </c>
      <c r="AB786" s="6">
        <f>Orders_C[[#This Row],[Quantity]]*Orders_C[[#This Row],[Unit_Price]]*(1-Orders_C[[#This Row],[Discount %]])+Orders_C[[#This Row],[Tax]]</f>
        <v>331.15</v>
      </c>
      <c r="AC786" s="9">
        <f>(Orders_C[[#This Row],[Unit_Price]]*Orders_C[[#This Row],[Quantity]])-Orders_C[[#This Row],[Discount]]+Orders_C[[#This Row],[Tax]]</f>
        <v>356.95</v>
      </c>
      <c r="AD786" t="str">
        <f>IF(COUNTIF(Orders_C[[#All],[Customer_ID]],Orders_C[[#This Row],[Customer_ID]])&gt;1,"Repeat","New")</f>
        <v>Repeat</v>
      </c>
      <c r="AE786" t="str" cm="1">
        <f t="array" ref="AE786">_xlfn.XLOOKUP(Orders_C[[#This Row],[Store_ID]],Stores_c[[#All],[Store_ID]],Stores_c[[#All],[City]])</f>
        <v>Tracyview</v>
      </c>
      <c r="AF786" t="str" cm="1">
        <f t="array" ref="AF786">_xlfn.XLOOKUP(Orders_C[[#This Row],[Store_ID]],Stores_c[[#All],[Store_ID]],Stores_c[[#All],[Manager_Name]])</f>
        <v>Jeremiah Lee</v>
      </c>
      <c r="AG786" t="str" cm="1">
        <f t="array" ref="AG786">_xlfn.XLOOKUP(Orders_C[[#This Row],[Store_ID]],Stores_c[[#All],[Store_ID]],Stores_c[[#All],[Store_Type]])</f>
        <v>Mall</v>
      </c>
    </row>
    <row r="787" spans="1:33" x14ac:dyDescent="0.25">
      <c r="A787">
        <v>9491</v>
      </c>
      <c r="B787" s="1">
        <v>45930</v>
      </c>
      <c r="C787" s="2">
        <v>0.30857638888888889</v>
      </c>
      <c r="D787">
        <v>1742</v>
      </c>
      <c r="E787">
        <v>222</v>
      </c>
      <c r="F787">
        <v>549</v>
      </c>
      <c r="G787">
        <v>301</v>
      </c>
      <c r="H787">
        <v>2</v>
      </c>
      <c r="I787">
        <v>185</v>
      </c>
      <c r="J787">
        <v>15</v>
      </c>
      <c r="K787">
        <v>9.25</v>
      </c>
      <c r="L787">
        <v>364.25</v>
      </c>
      <c r="M787" t="s">
        <v>18</v>
      </c>
      <c r="N787" t="s">
        <v>21</v>
      </c>
      <c r="O787">
        <v>49</v>
      </c>
      <c r="P787">
        <v>3</v>
      </c>
      <c r="Q787" t="s">
        <v>3514</v>
      </c>
      <c r="R787">
        <v>505</v>
      </c>
      <c r="S787" s="3">
        <v>0.15</v>
      </c>
      <c r="T787" s="6">
        <v>142.25</v>
      </c>
      <c r="U787" t="s">
        <v>6335</v>
      </c>
      <c r="V787">
        <v>2025</v>
      </c>
      <c r="W787" t="s">
        <v>6331</v>
      </c>
      <c r="X787" t="str">
        <f>_xlfn.XLOOKUP(Orders_C[[#This Row],[Product_ID]],Products_C[Product_ID],Products_C[Product_Name])</f>
        <v>Krushers</v>
      </c>
      <c r="Y787" t="str">
        <f>_xlfn.XLOOKUP(Orders_C[[#This Row],[Product_ID]],Products_C[Product_ID],Products_C[Category])</f>
        <v>Burger</v>
      </c>
      <c r="Z787" t="str">
        <f>_xlfn.XLOOKUP(Orders_C[[#This Row],[Store_ID]],Stores_c[Store_ID],Stores_c[City])</f>
        <v>New Steven</v>
      </c>
      <c r="AA787" t="str">
        <f>_xlfn.XLOOKUP(Orders_C[[#This Row],[Customer_ID]],Customers_c[Customer_ID],Customers_c[Customer_Name])</f>
        <v>Austin Ramos</v>
      </c>
      <c r="AB787" s="6">
        <f>Orders_C[[#This Row],[Quantity]]*Orders_C[[#This Row],[Unit_Price]]*(1-Orders_C[[#This Row],[Discount %]])+Orders_C[[#This Row],[Tax]]</f>
        <v>323.75</v>
      </c>
      <c r="AC787" s="9">
        <f>(Orders_C[[#This Row],[Unit_Price]]*Orders_C[[#This Row],[Quantity]])-Orders_C[[#This Row],[Discount]]+Orders_C[[#This Row],[Tax]]</f>
        <v>364.25</v>
      </c>
      <c r="AD787" t="str">
        <f>IF(COUNTIF(Orders_C[[#All],[Customer_ID]],Orders_C[[#This Row],[Customer_ID]])&gt;1,"Repeat","New")</f>
        <v>Repeat</v>
      </c>
      <c r="AE787" t="str" cm="1">
        <f t="array" ref="AE787">_xlfn.XLOOKUP(Orders_C[[#This Row],[Store_ID]],Stores_c[[#All],[Store_ID]],Stores_c[[#All],[City]])</f>
        <v>New Steven</v>
      </c>
      <c r="AF787" t="str" cm="1">
        <f t="array" ref="AF787">_xlfn.XLOOKUP(Orders_C[[#This Row],[Store_ID]],Stores_c[[#All],[Store_ID]],Stores_c[[#All],[Manager_Name]])</f>
        <v>Terri Martinez</v>
      </c>
      <c r="AG787" t="str" cm="1">
        <f t="array" ref="AG787">_xlfn.XLOOKUP(Orders_C[[#This Row],[Store_ID]],Stores_c[[#All],[Store_ID]],Stores_c[[#All],[Store_Type]])</f>
        <v>Drive-Thru</v>
      </c>
    </row>
    <row r="788" spans="1:33" x14ac:dyDescent="0.25">
      <c r="A788">
        <v>8929</v>
      </c>
      <c r="B788" s="1">
        <v>46060</v>
      </c>
      <c r="C788" s="2">
        <v>0.71048611111111115</v>
      </c>
      <c r="D788">
        <v>1620</v>
      </c>
      <c r="E788">
        <v>213</v>
      </c>
      <c r="F788">
        <v>479</v>
      </c>
      <c r="G788">
        <v>329</v>
      </c>
      <c r="H788">
        <v>1</v>
      </c>
      <c r="I788">
        <v>350</v>
      </c>
      <c r="J788">
        <v>15</v>
      </c>
      <c r="K788">
        <v>17.5</v>
      </c>
      <c r="L788">
        <v>352.5</v>
      </c>
      <c r="M788" t="s">
        <v>19</v>
      </c>
      <c r="N788" t="s">
        <v>21</v>
      </c>
      <c r="O788">
        <v>43</v>
      </c>
      <c r="P788">
        <v>4</v>
      </c>
      <c r="Q788" t="s">
        <v>2952</v>
      </c>
      <c r="R788">
        <v>510</v>
      </c>
      <c r="S788" s="3">
        <v>0.15</v>
      </c>
      <c r="T788" s="6">
        <v>142.5</v>
      </c>
      <c r="U788" t="s">
        <v>6338</v>
      </c>
      <c r="V788">
        <v>2026</v>
      </c>
      <c r="W788" t="s">
        <v>6331</v>
      </c>
      <c r="X788" t="str">
        <f>_xlfn.XLOOKUP(Orders_C[[#This Row],[Product_ID]],Products_C[Product_ID],Products_C[Product_Name])</f>
        <v>Rice Bowl</v>
      </c>
      <c r="Y788" t="str">
        <f>_xlfn.XLOOKUP(Orders_C[[#This Row],[Product_ID]],Products_C[Product_ID],Products_C[Category])</f>
        <v>Dessert</v>
      </c>
      <c r="Z788" t="str">
        <f>_xlfn.XLOOKUP(Orders_C[[#This Row],[Store_ID]],Stores_c[Store_ID],Stores_c[City])</f>
        <v>Lake Kristashire</v>
      </c>
      <c r="AA788" t="str">
        <f>_xlfn.XLOOKUP(Orders_C[[#This Row],[Customer_ID]],Customers_c[Customer_ID],Customers_c[Customer_Name])</f>
        <v>Meghan Decker</v>
      </c>
      <c r="AB788" s="6">
        <f>Orders_C[[#This Row],[Quantity]]*Orders_C[[#This Row],[Unit_Price]]*(1-Orders_C[[#This Row],[Discount %]])+Orders_C[[#This Row],[Tax]]</f>
        <v>315</v>
      </c>
      <c r="AC788" s="9">
        <f>(Orders_C[[#This Row],[Unit_Price]]*Orders_C[[#This Row],[Quantity]])-Orders_C[[#This Row],[Discount]]+Orders_C[[#This Row],[Tax]]</f>
        <v>352.5</v>
      </c>
      <c r="AD788" t="str">
        <f>IF(COUNTIF(Orders_C[[#All],[Customer_ID]],Orders_C[[#This Row],[Customer_ID]])&gt;1,"Repeat","New")</f>
        <v>Repeat</v>
      </c>
      <c r="AE788" t="str" cm="1">
        <f t="array" ref="AE788">_xlfn.XLOOKUP(Orders_C[[#This Row],[Store_ID]],Stores_c[[#All],[Store_ID]],Stores_c[[#All],[City]])</f>
        <v>Lake Kristashire</v>
      </c>
      <c r="AF788" t="str" cm="1">
        <f t="array" ref="AF788">_xlfn.XLOOKUP(Orders_C[[#This Row],[Store_ID]],Stores_c[[#All],[Store_ID]],Stores_c[[#All],[Manager_Name]])</f>
        <v>Andrea Daugherty</v>
      </c>
      <c r="AG788" t="str" cm="1">
        <f t="array" ref="AG788">_xlfn.XLOOKUP(Orders_C[[#This Row],[Store_ID]],Stores_c[[#All],[Store_ID]],Stores_c[[#All],[Store_Type]])</f>
        <v>Mall</v>
      </c>
    </row>
    <row r="789" spans="1:33" x14ac:dyDescent="0.25">
      <c r="A789">
        <v>6612</v>
      </c>
      <c r="B789" s="1">
        <v>45962</v>
      </c>
      <c r="C789" s="2">
        <v>0.34137731481481481</v>
      </c>
      <c r="D789">
        <v>1350</v>
      </c>
      <c r="E789">
        <v>202</v>
      </c>
      <c r="F789">
        <v>487</v>
      </c>
      <c r="G789">
        <v>314</v>
      </c>
      <c r="H789">
        <v>1</v>
      </c>
      <c r="I789">
        <v>339</v>
      </c>
      <c r="J789">
        <v>10</v>
      </c>
      <c r="K789">
        <v>16.95</v>
      </c>
      <c r="L789">
        <v>345.95</v>
      </c>
      <c r="M789" t="s">
        <v>19</v>
      </c>
      <c r="N789" t="s">
        <v>23</v>
      </c>
      <c r="O789">
        <v>26</v>
      </c>
      <c r="P789">
        <v>4</v>
      </c>
      <c r="Q789" t="s">
        <v>635</v>
      </c>
      <c r="R789">
        <v>504</v>
      </c>
      <c r="S789" s="3">
        <v>0.1</v>
      </c>
      <c r="T789" s="6">
        <v>142.54999999999998</v>
      </c>
      <c r="U789" t="s">
        <v>6336</v>
      </c>
      <c r="V789">
        <v>2025</v>
      </c>
      <c r="W789" t="s">
        <v>6329</v>
      </c>
      <c r="X789" t="str">
        <f>_xlfn.XLOOKUP(Orders_C[[#This Row],[Product_ID]],Products_C[Product_ID],Products_C[Product_Name])</f>
        <v>Wrap</v>
      </c>
      <c r="Y789" t="str">
        <f>_xlfn.XLOOKUP(Orders_C[[#This Row],[Product_ID]],Products_C[Product_ID],Products_C[Category])</f>
        <v>Burger</v>
      </c>
      <c r="Z789" t="str">
        <f>_xlfn.XLOOKUP(Orders_C[[#This Row],[Store_ID]],Stores_c[Store_ID],Stores_c[City])</f>
        <v>Rebekahside</v>
      </c>
      <c r="AA789" t="str">
        <f>_xlfn.XLOOKUP(Orders_C[[#This Row],[Customer_ID]],Customers_c[Customer_ID],Customers_c[Customer_Name])</f>
        <v>Chloe Arnold</v>
      </c>
      <c r="AB789" s="6">
        <f>Orders_C[[#This Row],[Quantity]]*Orders_C[[#This Row],[Unit_Price]]*(1-Orders_C[[#This Row],[Discount %]])+Orders_C[[#This Row],[Tax]]</f>
        <v>322.05</v>
      </c>
      <c r="AC789" s="9">
        <f>(Orders_C[[#This Row],[Unit_Price]]*Orders_C[[#This Row],[Quantity]])-Orders_C[[#This Row],[Discount]]+Orders_C[[#This Row],[Tax]]</f>
        <v>345.95</v>
      </c>
      <c r="AD789" t="str">
        <f>IF(COUNTIF(Orders_C[[#All],[Customer_ID]],Orders_C[[#This Row],[Customer_ID]])&gt;1,"Repeat","New")</f>
        <v>Repeat</v>
      </c>
      <c r="AE789" t="str" cm="1">
        <f t="array" ref="AE789">_xlfn.XLOOKUP(Orders_C[[#This Row],[Store_ID]],Stores_c[[#All],[Store_ID]],Stores_c[[#All],[City]])</f>
        <v>Rebekahside</v>
      </c>
      <c r="AF789" t="str" cm="1">
        <f t="array" ref="AF789">_xlfn.XLOOKUP(Orders_C[[#This Row],[Store_ID]],Stores_c[[#All],[Store_ID]],Stores_c[[#All],[Manager_Name]])</f>
        <v>Mark Ray</v>
      </c>
      <c r="AG789" t="str" cm="1">
        <f t="array" ref="AG789">_xlfn.XLOOKUP(Orders_C[[#This Row],[Store_ID]],Stores_c[[#All],[Store_ID]],Stores_c[[#All],[Store_Type]])</f>
        <v>Drive-Thru</v>
      </c>
    </row>
    <row r="790" spans="1:33" x14ac:dyDescent="0.25">
      <c r="A790">
        <v>10124</v>
      </c>
      <c r="B790" s="1">
        <v>45879</v>
      </c>
      <c r="C790" s="2">
        <v>0.87296296296296294</v>
      </c>
      <c r="D790">
        <v>1042</v>
      </c>
      <c r="E790">
        <v>225</v>
      </c>
      <c r="F790">
        <v>479</v>
      </c>
      <c r="G790">
        <v>325</v>
      </c>
      <c r="H790">
        <v>1</v>
      </c>
      <c r="I790">
        <v>328</v>
      </c>
      <c r="J790">
        <v>5</v>
      </c>
      <c r="K790">
        <v>16.399999999999999</v>
      </c>
      <c r="L790">
        <v>339.4</v>
      </c>
      <c r="M790" t="s">
        <v>19</v>
      </c>
      <c r="N790" t="s">
        <v>22</v>
      </c>
      <c r="O790">
        <v>42</v>
      </c>
      <c r="P790">
        <v>1</v>
      </c>
      <c r="Q790" t="s">
        <v>4147</v>
      </c>
      <c r="R790">
        <v>501</v>
      </c>
      <c r="S790" s="3">
        <v>0.05</v>
      </c>
      <c r="T790" s="6">
        <v>142.6</v>
      </c>
      <c r="U790" t="s">
        <v>6342</v>
      </c>
      <c r="V790">
        <v>2025</v>
      </c>
      <c r="W790" t="s">
        <v>6331</v>
      </c>
      <c r="X790" t="str">
        <f>_xlfn.XLOOKUP(Orders_C[[#This Row],[Product_ID]],Products_C[Product_ID],Products_C[Product_Name])</f>
        <v>Veg Burger</v>
      </c>
      <c r="Y790" t="str">
        <f>_xlfn.XLOOKUP(Orders_C[[#This Row],[Product_ID]],Products_C[Product_ID],Products_C[Category])</f>
        <v>Chicken</v>
      </c>
      <c r="Z790" t="str">
        <f>_xlfn.XLOOKUP(Orders_C[[#This Row],[Store_ID]],Stores_c[Store_ID],Stores_c[City])</f>
        <v>South Peter</v>
      </c>
      <c r="AA790" t="str">
        <f>_xlfn.XLOOKUP(Orders_C[[#This Row],[Customer_ID]],Customers_c[Customer_ID],Customers_c[Customer_Name])</f>
        <v>Jessica Cruz</v>
      </c>
      <c r="AB790" s="6">
        <f>Orders_C[[#This Row],[Quantity]]*Orders_C[[#This Row],[Unit_Price]]*(1-Orders_C[[#This Row],[Discount %]])+Orders_C[[#This Row],[Tax]]</f>
        <v>327.99999999999994</v>
      </c>
      <c r="AC790" s="9">
        <f>(Orders_C[[#This Row],[Unit_Price]]*Orders_C[[#This Row],[Quantity]])-Orders_C[[#This Row],[Discount]]+Orders_C[[#This Row],[Tax]]</f>
        <v>339.4</v>
      </c>
      <c r="AD790" t="str">
        <f>IF(COUNTIF(Orders_C[[#All],[Customer_ID]],Orders_C[[#This Row],[Customer_ID]])&gt;1,"Repeat","New")</f>
        <v>Repeat</v>
      </c>
      <c r="AE790" t="str" cm="1">
        <f t="array" ref="AE790">_xlfn.XLOOKUP(Orders_C[[#This Row],[Store_ID]],Stores_c[[#All],[Store_ID]],Stores_c[[#All],[City]])</f>
        <v>South Peter</v>
      </c>
      <c r="AF790" t="str" cm="1">
        <f t="array" ref="AF790">_xlfn.XLOOKUP(Orders_C[[#This Row],[Store_ID]],Stores_c[[#All],[Store_ID]],Stores_c[[#All],[Manager_Name]])</f>
        <v>Gregory Lambert</v>
      </c>
      <c r="AG790" t="str" cm="1">
        <f t="array" ref="AG790">_xlfn.XLOOKUP(Orders_C[[#This Row],[Store_ID]],Stores_c[[#All],[Store_ID]],Stores_c[[#All],[Store_Type]])</f>
        <v>Street</v>
      </c>
    </row>
    <row r="791" spans="1:33" x14ac:dyDescent="0.25">
      <c r="A791">
        <v>6664</v>
      </c>
      <c r="B791" s="1">
        <v>45862</v>
      </c>
      <c r="C791" s="2">
        <v>0.34410879629629632</v>
      </c>
      <c r="D791">
        <v>1721</v>
      </c>
      <c r="E791">
        <v>213</v>
      </c>
      <c r="F791">
        <v>461</v>
      </c>
      <c r="G791">
        <v>319</v>
      </c>
      <c r="H791">
        <v>1</v>
      </c>
      <c r="I791">
        <v>317</v>
      </c>
      <c r="J791">
        <v>0</v>
      </c>
      <c r="K791">
        <v>15.85</v>
      </c>
      <c r="L791">
        <v>332.85</v>
      </c>
      <c r="M791" t="s">
        <v>20</v>
      </c>
      <c r="N791" t="s">
        <v>23</v>
      </c>
      <c r="O791">
        <v>31</v>
      </c>
      <c r="P791">
        <v>2</v>
      </c>
      <c r="Q791" t="s">
        <v>687</v>
      </c>
      <c r="R791">
        <v>509</v>
      </c>
      <c r="S791" s="3">
        <v>0</v>
      </c>
      <c r="T791" s="6">
        <v>142.65000000000003</v>
      </c>
      <c r="U791" t="s">
        <v>6341</v>
      </c>
      <c r="V791">
        <v>2025</v>
      </c>
      <c r="W791" t="s">
        <v>6329</v>
      </c>
      <c r="X791" t="str">
        <f>_xlfn.XLOOKUP(Orders_C[[#This Row],[Product_ID]],Products_C[Product_ID],Products_C[Product_Name])</f>
        <v>Chocolate Lava Cake</v>
      </c>
      <c r="Y791" t="str">
        <f>_xlfn.XLOOKUP(Orders_C[[#This Row],[Product_ID]],Products_C[Product_ID],Products_C[Category])</f>
        <v>Beverage</v>
      </c>
      <c r="Z791" t="str">
        <f>_xlfn.XLOOKUP(Orders_C[[#This Row],[Store_ID]],Stores_c[Store_ID],Stores_c[City])</f>
        <v>Lake Kristashire</v>
      </c>
      <c r="AA791" t="str">
        <f>_xlfn.XLOOKUP(Orders_C[[#This Row],[Customer_ID]],Customers_c[Customer_ID],Customers_c[Customer_Name])</f>
        <v>Jennifer Barton</v>
      </c>
      <c r="AB791" s="6">
        <f>Orders_C[[#This Row],[Quantity]]*Orders_C[[#This Row],[Unit_Price]]*(1-Orders_C[[#This Row],[Discount %]])+Orders_C[[#This Row],[Tax]]</f>
        <v>332.85</v>
      </c>
      <c r="AC791" s="9">
        <f>(Orders_C[[#This Row],[Unit_Price]]*Orders_C[[#This Row],[Quantity]])-Orders_C[[#This Row],[Discount]]+Orders_C[[#This Row],[Tax]]</f>
        <v>332.85</v>
      </c>
      <c r="AD791" t="str">
        <f>IF(COUNTIF(Orders_C[[#All],[Customer_ID]],Orders_C[[#This Row],[Customer_ID]])&gt;1,"Repeat","New")</f>
        <v>Repeat</v>
      </c>
      <c r="AE791" t="str" cm="1">
        <f t="array" ref="AE791">_xlfn.XLOOKUP(Orders_C[[#This Row],[Store_ID]],Stores_c[[#All],[Store_ID]],Stores_c[[#All],[City]])</f>
        <v>Lake Kristashire</v>
      </c>
      <c r="AF791" t="str" cm="1">
        <f t="array" ref="AF791">_xlfn.XLOOKUP(Orders_C[[#This Row],[Store_ID]],Stores_c[[#All],[Store_ID]],Stores_c[[#All],[Manager_Name]])</f>
        <v>Andrea Daugherty</v>
      </c>
      <c r="AG791" t="str" cm="1">
        <f t="array" ref="AG791">_xlfn.XLOOKUP(Orders_C[[#This Row],[Store_ID]],Stores_c[[#All],[Store_ID]],Stores_c[[#All],[Store_Type]])</f>
        <v>Mall</v>
      </c>
    </row>
    <row r="792" spans="1:33" x14ac:dyDescent="0.25">
      <c r="A792">
        <v>7786</v>
      </c>
      <c r="B792" s="1">
        <v>45801</v>
      </c>
      <c r="C792" s="2">
        <v>0.45712962962962961</v>
      </c>
      <c r="D792">
        <v>1358</v>
      </c>
      <c r="E792">
        <v>209</v>
      </c>
      <c r="F792">
        <v>419</v>
      </c>
      <c r="G792">
        <v>321</v>
      </c>
      <c r="H792">
        <v>1</v>
      </c>
      <c r="I792">
        <v>317</v>
      </c>
      <c r="J792">
        <v>0</v>
      </c>
      <c r="K792">
        <v>15.85</v>
      </c>
      <c r="L792">
        <v>332.85</v>
      </c>
      <c r="M792" t="s">
        <v>20</v>
      </c>
      <c r="N792" t="s">
        <v>22</v>
      </c>
      <c r="O792">
        <v>24</v>
      </c>
      <c r="P792">
        <v>2</v>
      </c>
      <c r="Q792" t="s">
        <v>1809</v>
      </c>
      <c r="R792">
        <v>503</v>
      </c>
      <c r="S792" s="3">
        <v>0</v>
      </c>
      <c r="T792" s="6">
        <v>142.65000000000003</v>
      </c>
      <c r="U792" t="s">
        <v>6339</v>
      </c>
      <c r="V792">
        <v>2025</v>
      </c>
      <c r="W792" t="s">
        <v>6329</v>
      </c>
      <c r="X792" t="str">
        <f>_xlfn.XLOOKUP(Orders_C[[#This Row],[Product_ID]],Products_C[Product_ID],Products_C[Product_Name])</f>
        <v>Cold Coffee</v>
      </c>
      <c r="Y792" t="str">
        <f>_xlfn.XLOOKUP(Orders_C[[#This Row],[Product_ID]],Products_C[Product_ID],Products_C[Category])</f>
        <v>Dessert</v>
      </c>
      <c r="Z792" t="str">
        <f>_xlfn.XLOOKUP(Orders_C[[#This Row],[Store_ID]],Stores_c[Store_ID],Stores_c[City])</f>
        <v>Reidberg</v>
      </c>
      <c r="AA792" t="str">
        <f>_xlfn.XLOOKUP(Orders_C[[#This Row],[Customer_ID]],Customers_c[Customer_ID],Customers_c[Customer_Name])</f>
        <v>Jeremy Perez</v>
      </c>
      <c r="AB792" s="6">
        <f>Orders_C[[#This Row],[Quantity]]*Orders_C[[#This Row],[Unit_Price]]*(1-Orders_C[[#This Row],[Discount %]])+Orders_C[[#This Row],[Tax]]</f>
        <v>332.85</v>
      </c>
      <c r="AC792" s="9">
        <f>(Orders_C[[#This Row],[Unit_Price]]*Orders_C[[#This Row],[Quantity]])-Orders_C[[#This Row],[Discount]]+Orders_C[[#This Row],[Tax]]</f>
        <v>332.85</v>
      </c>
      <c r="AD792" t="str">
        <f>IF(COUNTIF(Orders_C[[#All],[Customer_ID]],Orders_C[[#This Row],[Customer_ID]])&gt;1,"Repeat","New")</f>
        <v>Repeat</v>
      </c>
      <c r="AE792" t="str" cm="1">
        <f t="array" ref="AE792">_xlfn.XLOOKUP(Orders_C[[#This Row],[Store_ID]],Stores_c[[#All],[Store_ID]],Stores_c[[#All],[City]])</f>
        <v>Reidberg</v>
      </c>
      <c r="AF792" t="str" cm="1">
        <f t="array" ref="AF792">_xlfn.XLOOKUP(Orders_C[[#This Row],[Store_ID]],Stores_c[[#All],[Store_ID]],Stores_c[[#All],[Manager_Name]])</f>
        <v>Jeffrey Horn</v>
      </c>
      <c r="AG792" t="str" cm="1">
        <f t="array" ref="AG792">_xlfn.XLOOKUP(Orders_C[[#This Row],[Store_ID]],Stores_c[[#All],[Store_ID]],Stores_c[[#All],[Store_Type]])</f>
        <v>Drive-Thru</v>
      </c>
    </row>
    <row r="793" spans="1:33" x14ac:dyDescent="0.25">
      <c r="A793">
        <v>6862</v>
      </c>
      <c r="B793" s="1">
        <v>45801</v>
      </c>
      <c r="C793" s="2">
        <v>0.26709490740740743</v>
      </c>
      <c r="D793">
        <v>1574</v>
      </c>
      <c r="E793">
        <v>206</v>
      </c>
      <c r="F793">
        <v>415</v>
      </c>
      <c r="G793">
        <v>337</v>
      </c>
      <c r="H793">
        <v>2</v>
      </c>
      <c r="I793">
        <v>174</v>
      </c>
      <c r="J793">
        <v>5</v>
      </c>
      <c r="K793">
        <v>8.7000000000000011</v>
      </c>
      <c r="L793">
        <v>351.7</v>
      </c>
      <c r="M793" t="s">
        <v>20</v>
      </c>
      <c r="N793" t="s">
        <v>21</v>
      </c>
      <c r="O793">
        <v>49</v>
      </c>
      <c r="P793">
        <v>3</v>
      </c>
      <c r="Q793" t="s">
        <v>885</v>
      </c>
      <c r="R793">
        <v>503</v>
      </c>
      <c r="S793" s="3">
        <v>0.05</v>
      </c>
      <c r="T793" s="6">
        <v>142.9</v>
      </c>
      <c r="U793" t="s">
        <v>6339</v>
      </c>
      <c r="V793">
        <v>2025</v>
      </c>
      <c r="W793" t="s">
        <v>6331</v>
      </c>
      <c r="X793" t="str">
        <f>_xlfn.XLOOKUP(Orders_C[[#This Row],[Product_ID]],Products_C[Product_ID],Products_C[Product_Name])</f>
        <v>Chocolate Lava Cake</v>
      </c>
      <c r="Y793" t="str">
        <f>_xlfn.XLOOKUP(Orders_C[[#This Row],[Product_ID]],Products_C[Product_ID],Products_C[Category])</f>
        <v>Chicken</v>
      </c>
      <c r="Z793" t="str">
        <f>_xlfn.XLOOKUP(Orders_C[[#This Row],[Store_ID]],Stores_c[Store_ID],Stores_c[City])</f>
        <v>West Matthew</v>
      </c>
      <c r="AA793" t="str">
        <f>_xlfn.XLOOKUP(Orders_C[[#This Row],[Customer_ID]],Customers_c[Customer_ID],Customers_c[Customer_Name])</f>
        <v>Pamela Jones</v>
      </c>
      <c r="AB793" s="6">
        <f>Orders_C[[#This Row],[Quantity]]*Orders_C[[#This Row],[Unit_Price]]*(1-Orders_C[[#This Row],[Discount %]])+Orders_C[[#This Row],[Tax]]</f>
        <v>339.29999999999995</v>
      </c>
      <c r="AC793" s="9">
        <f>(Orders_C[[#This Row],[Unit_Price]]*Orders_C[[#This Row],[Quantity]])-Orders_C[[#This Row],[Discount]]+Orders_C[[#This Row],[Tax]]</f>
        <v>351.7</v>
      </c>
      <c r="AD793" t="str">
        <f>IF(COUNTIF(Orders_C[[#All],[Customer_ID]],Orders_C[[#This Row],[Customer_ID]])&gt;1,"Repeat","New")</f>
        <v>Repeat</v>
      </c>
      <c r="AE793" t="str" cm="1">
        <f t="array" ref="AE793">_xlfn.XLOOKUP(Orders_C[[#This Row],[Store_ID]],Stores_c[[#All],[Store_ID]],Stores_c[[#All],[City]])</f>
        <v>West Matthew</v>
      </c>
      <c r="AF793" t="str" cm="1">
        <f t="array" ref="AF793">_xlfn.XLOOKUP(Orders_C[[#This Row],[Store_ID]],Stores_c[[#All],[Store_ID]],Stores_c[[#All],[Manager_Name]])</f>
        <v>Miguel Kidd</v>
      </c>
      <c r="AG793" t="str" cm="1">
        <f t="array" ref="AG793">_xlfn.XLOOKUP(Orders_C[[#This Row],[Store_ID]],Stores_c[[#All],[Store_ID]],Stores_c[[#All],[Store_Type]])</f>
        <v>Drive-Thru</v>
      </c>
    </row>
    <row r="794" spans="1:33" x14ac:dyDescent="0.25">
      <c r="A794">
        <v>7522</v>
      </c>
      <c r="B794" s="1">
        <v>45792</v>
      </c>
      <c r="C794" s="2">
        <v>0.22253472222222223</v>
      </c>
      <c r="D794">
        <v>1537</v>
      </c>
      <c r="E794">
        <v>225</v>
      </c>
      <c r="F794">
        <v>535</v>
      </c>
      <c r="G794">
        <v>302</v>
      </c>
      <c r="H794">
        <v>1</v>
      </c>
      <c r="I794">
        <v>340</v>
      </c>
      <c r="J794">
        <v>10</v>
      </c>
      <c r="K794">
        <v>17</v>
      </c>
      <c r="L794">
        <v>347</v>
      </c>
      <c r="M794" t="s">
        <v>20</v>
      </c>
      <c r="N794" t="s">
        <v>22</v>
      </c>
      <c r="O794">
        <v>25</v>
      </c>
      <c r="P794">
        <v>2</v>
      </c>
      <c r="Q794" t="s">
        <v>1545</v>
      </c>
      <c r="R794">
        <v>507</v>
      </c>
      <c r="S794" s="3">
        <v>0.1</v>
      </c>
      <c r="T794" s="6">
        <v>143</v>
      </c>
      <c r="U794" t="s">
        <v>6339</v>
      </c>
      <c r="V794">
        <v>2025</v>
      </c>
      <c r="W794" t="s">
        <v>6329</v>
      </c>
      <c r="X794" t="str">
        <f>_xlfn.XLOOKUP(Orders_C[[#This Row],[Product_ID]],Products_C[Product_ID],Products_C[Product_Name])</f>
        <v>Chicken Wings</v>
      </c>
      <c r="Y794" t="str">
        <f>_xlfn.XLOOKUP(Orders_C[[#This Row],[Product_ID]],Products_C[Product_ID],Products_C[Category])</f>
        <v>Chicken</v>
      </c>
      <c r="Z794" t="str">
        <f>_xlfn.XLOOKUP(Orders_C[[#This Row],[Store_ID]],Stores_c[Store_ID],Stores_c[City])</f>
        <v>South Peter</v>
      </c>
      <c r="AA794" t="str">
        <f>_xlfn.XLOOKUP(Orders_C[[#This Row],[Customer_ID]],Customers_c[Customer_ID],Customers_c[Customer_Name])</f>
        <v>Marissa Saunders</v>
      </c>
      <c r="AB794" s="6">
        <f>Orders_C[[#This Row],[Quantity]]*Orders_C[[#This Row],[Unit_Price]]*(1-Orders_C[[#This Row],[Discount %]])+Orders_C[[#This Row],[Tax]]</f>
        <v>323</v>
      </c>
      <c r="AC794" s="9">
        <f>(Orders_C[[#This Row],[Unit_Price]]*Orders_C[[#This Row],[Quantity]])-Orders_C[[#This Row],[Discount]]+Orders_C[[#This Row],[Tax]]</f>
        <v>347</v>
      </c>
      <c r="AD794" t="str">
        <f>IF(COUNTIF(Orders_C[[#All],[Customer_ID]],Orders_C[[#This Row],[Customer_ID]])&gt;1,"Repeat","New")</f>
        <v>Repeat</v>
      </c>
      <c r="AE794" t="str" cm="1">
        <f t="array" ref="AE794">_xlfn.XLOOKUP(Orders_C[[#This Row],[Store_ID]],Stores_c[[#All],[Store_ID]],Stores_c[[#All],[City]])</f>
        <v>South Peter</v>
      </c>
      <c r="AF794" t="str" cm="1">
        <f t="array" ref="AF794">_xlfn.XLOOKUP(Orders_C[[#This Row],[Store_ID]],Stores_c[[#All],[Store_ID]],Stores_c[[#All],[Manager_Name]])</f>
        <v>Gregory Lambert</v>
      </c>
      <c r="AG794" t="str" cm="1">
        <f t="array" ref="AG794">_xlfn.XLOOKUP(Orders_C[[#This Row],[Store_ID]],Stores_c[[#All],[Store_ID]],Stores_c[[#All],[Store_Type]])</f>
        <v>Street</v>
      </c>
    </row>
    <row r="795" spans="1:33" x14ac:dyDescent="0.25">
      <c r="A795">
        <v>10984</v>
      </c>
      <c r="B795" s="1">
        <v>45747</v>
      </c>
      <c r="C795" s="2">
        <v>0.83502314814814815</v>
      </c>
      <c r="D795">
        <v>1078</v>
      </c>
      <c r="E795">
        <v>214</v>
      </c>
      <c r="F795">
        <v>437</v>
      </c>
      <c r="G795">
        <v>318</v>
      </c>
      <c r="H795">
        <v>1</v>
      </c>
      <c r="I795">
        <v>340</v>
      </c>
      <c r="J795">
        <v>10</v>
      </c>
      <c r="K795">
        <v>17</v>
      </c>
      <c r="L795">
        <v>347</v>
      </c>
      <c r="M795" t="s">
        <v>19</v>
      </c>
      <c r="N795" t="s">
        <v>22</v>
      </c>
      <c r="O795">
        <v>59</v>
      </c>
      <c r="P795">
        <v>2</v>
      </c>
      <c r="Q795" t="s">
        <v>5007</v>
      </c>
      <c r="R795">
        <v>504</v>
      </c>
      <c r="S795" s="3">
        <v>0.1</v>
      </c>
      <c r="T795" s="6">
        <v>143</v>
      </c>
      <c r="U795" t="s">
        <v>6334</v>
      </c>
      <c r="V795">
        <v>2025</v>
      </c>
      <c r="W795" t="s">
        <v>6331</v>
      </c>
      <c r="X795" t="str">
        <f>_xlfn.XLOOKUP(Orders_C[[#This Row],[Product_ID]],Products_C[Product_ID],Products_C[Product_Name])</f>
        <v>Pepsi</v>
      </c>
      <c r="Y795" t="str">
        <f>_xlfn.XLOOKUP(Orders_C[[#This Row],[Product_ID]],Products_C[Product_ID],Products_C[Category])</f>
        <v>Burger</v>
      </c>
      <c r="Z795" t="str">
        <f>_xlfn.XLOOKUP(Orders_C[[#This Row],[Store_ID]],Stores_c[Store_ID],Stores_c[City])</f>
        <v>New Robert</v>
      </c>
      <c r="AA795" t="str">
        <f>_xlfn.XLOOKUP(Orders_C[[#This Row],[Customer_ID]],Customers_c[Customer_ID],Customers_c[Customer_Name])</f>
        <v>Carlos Sullivan</v>
      </c>
      <c r="AB795" s="6">
        <f>Orders_C[[#This Row],[Quantity]]*Orders_C[[#This Row],[Unit_Price]]*(1-Orders_C[[#This Row],[Discount %]])+Orders_C[[#This Row],[Tax]]</f>
        <v>323</v>
      </c>
      <c r="AC795" s="9">
        <f>(Orders_C[[#This Row],[Unit_Price]]*Orders_C[[#This Row],[Quantity]])-Orders_C[[#This Row],[Discount]]+Orders_C[[#This Row],[Tax]]</f>
        <v>347</v>
      </c>
      <c r="AD795" t="str">
        <f>IF(COUNTIF(Orders_C[[#All],[Customer_ID]],Orders_C[[#This Row],[Customer_ID]])&gt;1,"Repeat","New")</f>
        <v>Repeat</v>
      </c>
      <c r="AE795" t="str" cm="1">
        <f t="array" ref="AE795">_xlfn.XLOOKUP(Orders_C[[#This Row],[Store_ID]],Stores_c[[#All],[Store_ID]],Stores_c[[#All],[City]])</f>
        <v>New Robert</v>
      </c>
      <c r="AF795" t="str" cm="1">
        <f t="array" ref="AF795">_xlfn.XLOOKUP(Orders_C[[#This Row],[Store_ID]],Stores_c[[#All],[Store_ID]],Stores_c[[#All],[Manager_Name]])</f>
        <v>Krista Webb</v>
      </c>
      <c r="AG795" t="str" cm="1">
        <f t="array" ref="AG795">_xlfn.XLOOKUP(Orders_C[[#This Row],[Store_ID]],Stores_c[[#All],[Store_ID]],Stores_c[[#All],[Store_Type]])</f>
        <v>Drive-Thru</v>
      </c>
    </row>
    <row r="796" spans="1:33" x14ac:dyDescent="0.25">
      <c r="A796">
        <v>6252</v>
      </c>
      <c r="B796" s="1">
        <v>45785</v>
      </c>
      <c r="C796" s="2">
        <v>5.2314814814814814E-2</v>
      </c>
      <c r="D796">
        <v>1552</v>
      </c>
      <c r="E796">
        <v>207</v>
      </c>
      <c r="F796">
        <v>535</v>
      </c>
      <c r="G796">
        <v>307</v>
      </c>
      <c r="H796">
        <v>1</v>
      </c>
      <c r="I796">
        <v>318</v>
      </c>
      <c r="J796">
        <v>0</v>
      </c>
      <c r="K796">
        <v>15.9</v>
      </c>
      <c r="L796">
        <v>333.9</v>
      </c>
      <c r="M796" t="s">
        <v>18</v>
      </c>
      <c r="N796" t="s">
        <v>21</v>
      </c>
      <c r="O796">
        <v>12</v>
      </c>
      <c r="P796">
        <v>2</v>
      </c>
      <c r="Q796" t="s">
        <v>275</v>
      </c>
      <c r="R796">
        <v>504</v>
      </c>
      <c r="S796" s="3">
        <v>0</v>
      </c>
      <c r="T796" s="6">
        <v>143.1</v>
      </c>
      <c r="U796" t="s">
        <v>6339</v>
      </c>
      <c r="V796">
        <v>2025</v>
      </c>
      <c r="W796" t="s">
        <v>6333</v>
      </c>
      <c r="X796" t="str">
        <f>_xlfn.XLOOKUP(Orders_C[[#This Row],[Product_ID]],Products_C[Product_ID],Products_C[Product_Name])</f>
        <v>Chicken Wings</v>
      </c>
      <c r="Y796" t="str">
        <f>_xlfn.XLOOKUP(Orders_C[[#This Row],[Product_ID]],Products_C[Product_ID],Products_C[Category])</f>
        <v>Chicken</v>
      </c>
      <c r="Z796" t="str">
        <f>_xlfn.XLOOKUP(Orders_C[[#This Row],[Store_ID]],Stores_c[Store_ID],Stores_c[City])</f>
        <v>Christineton</v>
      </c>
      <c r="AA796" t="str">
        <f>_xlfn.XLOOKUP(Orders_C[[#This Row],[Customer_ID]],Customers_c[Customer_ID],Customers_c[Customer_Name])</f>
        <v>James Taylor</v>
      </c>
      <c r="AB796" s="6">
        <f>Orders_C[[#This Row],[Quantity]]*Orders_C[[#This Row],[Unit_Price]]*(1-Orders_C[[#This Row],[Discount %]])+Orders_C[[#This Row],[Tax]]</f>
        <v>333.9</v>
      </c>
      <c r="AC796" s="9">
        <f>(Orders_C[[#This Row],[Unit_Price]]*Orders_C[[#This Row],[Quantity]])-Orders_C[[#This Row],[Discount]]+Orders_C[[#This Row],[Tax]]</f>
        <v>333.9</v>
      </c>
      <c r="AD796" t="str">
        <f>IF(COUNTIF(Orders_C[[#All],[Customer_ID]],Orders_C[[#This Row],[Customer_ID]])&gt;1,"Repeat","New")</f>
        <v>Repeat</v>
      </c>
      <c r="AE796" t="str" cm="1">
        <f t="array" ref="AE796">_xlfn.XLOOKUP(Orders_C[[#This Row],[Store_ID]],Stores_c[[#All],[Store_ID]],Stores_c[[#All],[City]])</f>
        <v>Christineton</v>
      </c>
      <c r="AF796" t="str" cm="1">
        <f t="array" ref="AF796">_xlfn.XLOOKUP(Orders_C[[#This Row],[Store_ID]],Stores_c[[#All],[Store_ID]],Stores_c[[#All],[Manager_Name]])</f>
        <v>Dr. William Hubbard MD</v>
      </c>
      <c r="AG796" t="str" cm="1">
        <f t="array" ref="AG796">_xlfn.XLOOKUP(Orders_C[[#This Row],[Store_ID]],Stores_c[[#All],[Store_ID]],Stores_c[[#All],[Store_Type]])</f>
        <v>Street</v>
      </c>
    </row>
    <row r="797" spans="1:33" x14ac:dyDescent="0.25">
      <c r="A797">
        <v>10689</v>
      </c>
      <c r="B797" s="1">
        <v>45798</v>
      </c>
      <c r="C797" s="2">
        <v>0.60187500000000005</v>
      </c>
      <c r="D797">
        <v>1196</v>
      </c>
      <c r="E797">
        <v>215</v>
      </c>
      <c r="F797">
        <v>475</v>
      </c>
      <c r="G797">
        <v>324</v>
      </c>
      <c r="H797">
        <v>1</v>
      </c>
      <c r="I797">
        <v>341</v>
      </c>
      <c r="J797">
        <v>10</v>
      </c>
      <c r="K797">
        <v>17.05</v>
      </c>
      <c r="L797">
        <v>348.05</v>
      </c>
      <c r="M797" t="s">
        <v>18</v>
      </c>
      <c r="N797" t="s">
        <v>23</v>
      </c>
      <c r="O797">
        <v>26</v>
      </c>
      <c r="P797">
        <v>4</v>
      </c>
      <c r="Q797" t="s">
        <v>4712</v>
      </c>
      <c r="R797">
        <v>501</v>
      </c>
      <c r="S797" s="3">
        <v>0.1</v>
      </c>
      <c r="T797" s="6">
        <v>143.45000000000002</v>
      </c>
      <c r="U797" t="s">
        <v>6339</v>
      </c>
      <c r="V797">
        <v>2025</v>
      </c>
      <c r="W797" t="s">
        <v>6329</v>
      </c>
      <c r="X797" t="str">
        <f>_xlfn.XLOOKUP(Orders_C[[#This Row],[Product_ID]],Products_C[Product_ID],Products_C[Product_Name])</f>
        <v>Krushers</v>
      </c>
      <c r="Y797" t="str">
        <f>_xlfn.XLOOKUP(Orders_C[[#This Row],[Product_ID]],Products_C[Product_ID],Products_C[Category])</f>
        <v>Dessert</v>
      </c>
      <c r="Z797" t="str">
        <f>_xlfn.XLOOKUP(Orders_C[[#This Row],[Store_ID]],Stores_c[Store_ID],Stores_c[City])</f>
        <v>Sallyburgh</v>
      </c>
      <c r="AA797" t="str">
        <f>_xlfn.XLOOKUP(Orders_C[[#This Row],[Customer_ID]],Customers_c[Customer_ID],Customers_c[Customer_Name])</f>
        <v>Sean Sweeney</v>
      </c>
      <c r="AB797" s="6">
        <f>Orders_C[[#This Row],[Quantity]]*Orders_C[[#This Row],[Unit_Price]]*(1-Orders_C[[#This Row],[Discount %]])+Orders_C[[#This Row],[Tax]]</f>
        <v>323.95000000000005</v>
      </c>
      <c r="AC797" s="9">
        <f>(Orders_C[[#This Row],[Unit_Price]]*Orders_C[[#This Row],[Quantity]])-Orders_C[[#This Row],[Discount]]+Orders_C[[#This Row],[Tax]]</f>
        <v>348.05</v>
      </c>
      <c r="AD797" t="str">
        <f>IF(COUNTIF(Orders_C[[#All],[Customer_ID]],Orders_C[[#This Row],[Customer_ID]])&gt;1,"Repeat","New")</f>
        <v>Repeat</v>
      </c>
      <c r="AE797" t="str" cm="1">
        <f t="array" ref="AE797">_xlfn.XLOOKUP(Orders_C[[#This Row],[Store_ID]],Stores_c[[#All],[Store_ID]],Stores_c[[#All],[City]])</f>
        <v>Sallyburgh</v>
      </c>
      <c r="AF797" t="str" cm="1">
        <f t="array" ref="AF797">_xlfn.XLOOKUP(Orders_C[[#This Row],[Store_ID]],Stores_c[[#All],[Store_ID]],Stores_c[[#All],[Manager_Name]])</f>
        <v>Benjamin Mccoy</v>
      </c>
      <c r="AG797" t="str" cm="1">
        <f t="array" ref="AG797">_xlfn.XLOOKUP(Orders_C[[#This Row],[Store_ID]],Stores_c[[#All],[Store_ID]],Stores_c[[#All],[Store_Type]])</f>
        <v>Drive-Thru</v>
      </c>
    </row>
    <row r="798" spans="1:33" x14ac:dyDescent="0.25">
      <c r="A798">
        <v>9051</v>
      </c>
      <c r="B798" s="1">
        <v>46013</v>
      </c>
      <c r="C798" s="2">
        <v>0.18258101851851852</v>
      </c>
      <c r="D798">
        <v>1473</v>
      </c>
      <c r="E798">
        <v>210</v>
      </c>
      <c r="F798">
        <v>530</v>
      </c>
      <c r="G798">
        <v>322</v>
      </c>
      <c r="H798">
        <v>1</v>
      </c>
      <c r="I798">
        <v>330</v>
      </c>
      <c r="J798">
        <v>5</v>
      </c>
      <c r="K798">
        <v>16.5</v>
      </c>
      <c r="L798">
        <v>341.5</v>
      </c>
      <c r="M798" t="s">
        <v>18</v>
      </c>
      <c r="N798" t="s">
        <v>21</v>
      </c>
      <c r="O798">
        <v>10</v>
      </c>
      <c r="P798">
        <v>4</v>
      </c>
      <c r="Q798" t="s">
        <v>3074</v>
      </c>
      <c r="R798">
        <v>502</v>
      </c>
      <c r="S798" s="3">
        <v>0.05</v>
      </c>
      <c r="T798" s="6">
        <v>143.5</v>
      </c>
      <c r="U798" t="s">
        <v>6328</v>
      </c>
      <c r="V798">
        <v>2025</v>
      </c>
      <c r="W798" t="s">
        <v>6333</v>
      </c>
      <c r="X798" t="str">
        <f>_xlfn.XLOOKUP(Orders_C[[#This Row],[Product_ID]],Products_C[Product_ID],Products_C[Product_Name])</f>
        <v>Veg Burger</v>
      </c>
      <c r="Y798" t="str">
        <f>_xlfn.XLOOKUP(Orders_C[[#This Row],[Product_ID]],Products_C[Product_ID],Products_C[Category])</f>
        <v>Burger</v>
      </c>
      <c r="Z798" t="str">
        <f>_xlfn.XLOOKUP(Orders_C[[#This Row],[Store_ID]],Stores_c[Store_ID],Stores_c[City])</f>
        <v>East William</v>
      </c>
      <c r="AA798" t="str">
        <f>_xlfn.XLOOKUP(Orders_C[[#This Row],[Customer_ID]],Customers_c[Customer_ID],Customers_c[Customer_Name])</f>
        <v>Morgan Gonzales</v>
      </c>
      <c r="AB798" s="6">
        <f>Orders_C[[#This Row],[Quantity]]*Orders_C[[#This Row],[Unit_Price]]*(1-Orders_C[[#This Row],[Discount %]])+Orders_C[[#This Row],[Tax]]</f>
        <v>330</v>
      </c>
      <c r="AC798" s="9">
        <f>(Orders_C[[#This Row],[Unit_Price]]*Orders_C[[#This Row],[Quantity]])-Orders_C[[#This Row],[Discount]]+Orders_C[[#This Row],[Tax]]</f>
        <v>341.5</v>
      </c>
      <c r="AD798" t="str">
        <f>IF(COUNTIF(Orders_C[[#All],[Customer_ID]],Orders_C[[#This Row],[Customer_ID]])&gt;1,"Repeat","New")</f>
        <v>Repeat</v>
      </c>
      <c r="AE798" t="str" cm="1">
        <f t="array" ref="AE798">_xlfn.XLOOKUP(Orders_C[[#This Row],[Store_ID]],Stores_c[[#All],[Store_ID]],Stores_c[[#All],[City]])</f>
        <v>East William</v>
      </c>
      <c r="AF798" t="str" cm="1">
        <f t="array" ref="AF798">_xlfn.XLOOKUP(Orders_C[[#This Row],[Store_ID]],Stores_c[[#All],[Store_ID]],Stores_c[[#All],[Manager_Name]])</f>
        <v>Victoria Butler</v>
      </c>
      <c r="AG798" t="str" cm="1">
        <f t="array" ref="AG798">_xlfn.XLOOKUP(Orders_C[[#This Row],[Store_ID]],Stores_c[[#All],[Store_ID]],Stores_c[[#All],[Store_Type]])</f>
        <v>Drive-Thru</v>
      </c>
    </row>
    <row r="799" spans="1:33" x14ac:dyDescent="0.25">
      <c r="A799">
        <v>6731</v>
      </c>
      <c r="B799" s="1">
        <v>45880</v>
      </c>
      <c r="C799" s="2">
        <v>0.41850694444444442</v>
      </c>
      <c r="D799">
        <v>1797</v>
      </c>
      <c r="E799">
        <v>219</v>
      </c>
      <c r="F799">
        <v>486</v>
      </c>
      <c r="G799">
        <v>316</v>
      </c>
      <c r="H799">
        <v>2</v>
      </c>
      <c r="I799">
        <v>169</v>
      </c>
      <c r="J799">
        <v>0</v>
      </c>
      <c r="K799">
        <v>8.4500000000000011</v>
      </c>
      <c r="L799">
        <v>346.45</v>
      </c>
      <c r="M799" t="s">
        <v>18</v>
      </c>
      <c r="N799" t="s">
        <v>23</v>
      </c>
      <c r="O799">
        <v>50</v>
      </c>
      <c r="P799">
        <v>2</v>
      </c>
      <c r="Q799" t="s">
        <v>754</v>
      </c>
      <c r="R799">
        <v>506</v>
      </c>
      <c r="S799" s="3">
        <v>0</v>
      </c>
      <c r="T799" s="6">
        <v>143.65</v>
      </c>
      <c r="U799" t="s">
        <v>6342</v>
      </c>
      <c r="V799">
        <v>2025</v>
      </c>
      <c r="W799" t="s">
        <v>6331</v>
      </c>
      <c r="X799" t="str">
        <f>_xlfn.XLOOKUP(Orders_C[[#This Row],[Product_ID]],Products_C[Product_ID],Products_C[Product_Name])</f>
        <v>Popcorn Chicken</v>
      </c>
      <c r="Y799" t="str">
        <f>_xlfn.XLOOKUP(Orders_C[[#This Row],[Product_ID]],Products_C[Product_ID],Products_C[Category])</f>
        <v>Dessert</v>
      </c>
      <c r="Z799" t="str">
        <f>_xlfn.XLOOKUP(Orders_C[[#This Row],[Store_ID]],Stores_c[Store_ID],Stores_c[City])</f>
        <v>Lake David</v>
      </c>
      <c r="AA799" t="str">
        <f>_xlfn.XLOOKUP(Orders_C[[#This Row],[Customer_ID]],Customers_c[Customer_ID],Customers_c[Customer_Name])</f>
        <v>Donald Brennan</v>
      </c>
      <c r="AB799" s="6">
        <f>Orders_C[[#This Row],[Quantity]]*Orders_C[[#This Row],[Unit_Price]]*(1-Orders_C[[#This Row],[Discount %]])+Orders_C[[#This Row],[Tax]]</f>
        <v>346.45</v>
      </c>
      <c r="AC799" s="9">
        <f>(Orders_C[[#This Row],[Unit_Price]]*Orders_C[[#This Row],[Quantity]])-Orders_C[[#This Row],[Discount]]+Orders_C[[#This Row],[Tax]]</f>
        <v>346.45</v>
      </c>
      <c r="AD799" t="str">
        <f>IF(COUNTIF(Orders_C[[#All],[Customer_ID]],Orders_C[[#This Row],[Customer_ID]])&gt;1,"Repeat","New")</f>
        <v>Repeat</v>
      </c>
      <c r="AE799" t="str" cm="1">
        <f t="array" ref="AE799">_xlfn.XLOOKUP(Orders_C[[#This Row],[Store_ID]],Stores_c[[#All],[Store_ID]],Stores_c[[#All],[City]])</f>
        <v>Lake David</v>
      </c>
      <c r="AF799" t="str" cm="1">
        <f t="array" ref="AF799">_xlfn.XLOOKUP(Orders_C[[#This Row],[Store_ID]],Stores_c[[#All],[Store_ID]],Stores_c[[#All],[Manager_Name]])</f>
        <v>Joshua Hines</v>
      </c>
      <c r="AG799" t="str" cm="1">
        <f t="array" ref="AG799">_xlfn.XLOOKUP(Orders_C[[#This Row],[Store_ID]],Stores_c[[#All],[Store_ID]],Stores_c[[#All],[Store_Type]])</f>
        <v>Street</v>
      </c>
    </row>
    <row r="800" spans="1:33" x14ac:dyDescent="0.25">
      <c r="A800">
        <v>8292</v>
      </c>
      <c r="B800" s="1">
        <v>45802</v>
      </c>
      <c r="C800" s="2">
        <v>0.51503472222222224</v>
      </c>
      <c r="D800">
        <v>1430</v>
      </c>
      <c r="E800">
        <v>213</v>
      </c>
      <c r="F800">
        <v>489</v>
      </c>
      <c r="G800">
        <v>317</v>
      </c>
      <c r="H800">
        <v>2</v>
      </c>
      <c r="I800">
        <v>169</v>
      </c>
      <c r="J800">
        <v>0</v>
      </c>
      <c r="K800">
        <v>8.4500000000000011</v>
      </c>
      <c r="L800">
        <v>346.45</v>
      </c>
      <c r="M800" t="s">
        <v>18</v>
      </c>
      <c r="N800" t="s">
        <v>23</v>
      </c>
      <c r="O800">
        <v>56</v>
      </c>
      <c r="P800">
        <v>1</v>
      </c>
      <c r="Q800" t="s">
        <v>2315</v>
      </c>
      <c r="R800">
        <v>505</v>
      </c>
      <c r="S800" s="3">
        <v>0</v>
      </c>
      <c r="T800" s="6">
        <v>143.65</v>
      </c>
      <c r="U800" t="s">
        <v>6339</v>
      </c>
      <c r="V800">
        <v>2025</v>
      </c>
      <c r="W800" t="s">
        <v>6331</v>
      </c>
      <c r="X800" t="str">
        <f>_xlfn.XLOOKUP(Orders_C[[#This Row],[Product_ID]],Products_C[Product_ID],Products_C[Product_Name])</f>
        <v>Popcorn Chicken</v>
      </c>
      <c r="Y800" t="str">
        <f>_xlfn.XLOOKUP(Orders_C[[#This Row],[Product_ID]],Products_C[Product_ID],Products_C[Category])</f>
        <v>Dessert</v>
      </c>
      <c r="Z800" t="str">
        <f>_xlfn.XLOOKUP(Orders_C[[#This Row],[Store_ID]],Stores_c[Store_ID],Stores_c[City])</f>
        <v>Lake Kristashire</v>
      </c>
      <c r="AA800" t="str">
        <f>_xlfn.XLOOKUP(Orders_C[[#This Row],[Customer_ID]],Customers_c[Customer_ID],Customers_c[Customer_Name])</f>
        <v>Maureen Porter</v>
      </c>
      <c r="AB800" s="6">
        <f>Orders_C[[#This Row],[Quantity]]*Orders_C[[#This Row],[Unit_Price]]*(1-Orders_C[[#This Row],[Discount %]])+Orders_C[[#This Row],[Tax]]</f>
        <v>346.45</v>
      </c>
      <c r="AC800" s="9">
        <f>(Orders_C[[#This Row],[Unit_Price]]*Orders_C[[#This Row],[Quantity]])-Orders_C[[#This Row],[Discount]]+Orders_C[[#This Row],[Tax]]</f>
        <v>346.45</v>
      </c>
      <c r="AD800" t="str">
        <f>IF(COUNTIF(Orders_C[[#All],[Customer_ID]],Orders_C[[#This Row],[Customer_ID]])&gt;1,"Repeat","New")</f>
        <v>Repeat</v>
      </c>
      <c r="AE800" t="str" cm="1">
        <f t="array" ref="AE800">_xlfn.XLOOKUP(Orders_C[[#This Row],[Store_ID]],Stores_c[[#All],[Store_ID]],Stores_c[[#All],[City]])</f>
        <v>Lake Kristashire</v>
      </c>
      <c r="AF800" t="str" cm="1">
        <f t="array" ref="AF800">_xlfn.XLOOKUP(Orders_C[[#This Row],[Store_ID]],Stores_c[[#All],[Store_ID]],Stores_c[[#All],[Manager_Name]])</f>
        <v>Andrea Daugherty</v>
      </c>
      <c r="AG800" t="str" cm="1">
        <f t="array" ref="AG800">_xlfn.XLOOKUP(Orders_C[[#This Row],[Store_ID]],Stores_c[[#All],[Store_ID]],Stores_c[[#All],[Store_Type]])</f>
        <v>Mall</v>
      </c>
    </row>
    <row r="801" spans="1:33" x14ac:dyDescent="0.25">
      <c r="A801">
        <v>9382</v>
      </c>
      <c r="B801" s="1">
        <v>45949</v>
      </c>
      <c r="C801" s="2">
        <v>0.52011574074074074</v>
      </c>
      <c r="D801">
        <v>1069</v>
      </c>
      <c r="E801">
        <v>204</v>
      </c>
      <c r="F801">
        <v>525</v>
      </c>
      <c r="G801">
        <v>338</v>
      </c>
      <c r="H801">
        <v>2</v>
      </c>
      <c r="I801">
        <v>169</v>
      </c>
      <c r="J801">
        <v>0</v>
      </c>
      <c r="K801">
        <v>8.4500000000000011</v>
      </c>
      <c r="L801">
        <v>346.45</v>
      </c>
      <c r="M801" t="s">
        <v>18</v>
      </c>
      <c r="N801" t="s">
        <v>21</v>
      </c>
      <c r="O801">
        <v>33</v>
      </c>
      <c r="P801">
        <v>2</v>
      </c>
      <c r="Q801" t="s">
        <v>3405</v>
      </c>
      <c r="R801">
        <v>503</v>
      </c>
      <c r="S801" s="3">
        <v>0</v>
      </c>
      <c r="T801" s="6">
        <v>143.65</v>
      </c>
      <c r="U801" t="s">
        <v>6332</v>
      </c>
      <c r="V801">
        <v>2025</v>
      </c>
      <c r="W801" t="s">
        <v>6329</v>
      </c>
      <c r="X801" t="str">
        <f>_xlfn.XLOOKUP(Orders_C[[#This Row],[Product_ID]],Products_C[Product_ID],Products_C[Product_Name])</f>
        <v>Chicken Wings</v>
      </c>
      <c r="Y801" t="str">
        <f>_xlfn.XLOOKUP(Orders_C[[#This Row],[Product_ID]],Products_C[Product_ID],Products_C[Category])</f>
        <v>Burger</v>
      </c>
      <c r="Z801" t="str">
        <f>_xlfn.XLOOKUP(Orders_C[[#This Row],[Store_ID]],Stores_c[Store_ID],Stores_c[City])</f>
        <v>New Robertfurt</v>
      </c>
      <c r="AA801" t="str">
        <f>_xlfn.XLOOKUP(Orders_C[[#This Row],[Customer_ID]],Customers_c[Customer_ID],Customers_c[Customer_Name])</f>
        <v>Mark Anderson</v>
      </c>
      <c r="AB801" s="6">
        <f>Orders_C[[#This Row],[Quantity]]*Orders_C[[#This Row],[Unit_Price]]*(1-Orders_C[[#This Row],[Discount %]])+Orders_C[[#This Row],[Tax]]</f>
        <v>346.45</v>
      </c>
      <c r="AC801" s="9">
        <f>(Orders_C[[#This Row],[Unit_Price]]*Orders_C[[#This Row],[Quantity]])-Orders_C[[#This Row],[Discount]]+Orders_C[[#This Row],[Tax]]</f>
        <v>346.45</v>
      </c>
      <c r="AD801" t="str">
        <f>IF(COUNTIF(Orders_C[[#All],[Customer_ID]],Orders_C[[#This Row],[Customer_ID]])&gt;1,"Repeat","New")</f>
        <v>Repeat</v>
      </c>
      <c r="AE801" t="str" cm="1">
        <f t="array" ref="AE801">_xlfn.XLOOKUP(Orders_C[[#This Row],[Store_ID]],Stores_c[[#All],[Store_ID]],Stores_c[[#All],[City]])</f>
        <v>New Robertfurt</v>
      </c>
      <c r="AF801" t="str" cm="1">
        <f t="array" ref="AF801">_xlfn.XLOOKUP(Orders_C[[#This Row],[Store_ID]],Stores_c[[#All],[Store_ID]],Stores_c[[#All],[Manager_Name]])</f>
        <v>Tiffany Gomez</v>
      </c>
      <c r="AG801" t="str" cm="1">
        <f t="array" ref="AG801">_xlfn.XLOOKUP(Orders_C[[#This Row],[Store_ID]],Stores_c[[#All],[Store_ID]],Stores_c[[#All],[Store_Type]])</f>
        <v>Street</v>
      </c>
    </row>
    <row r="802" spans="1:33" x14ac:dyDescent="0.25">
      <c r="A802">
        <v>7188</v>
      </c>
      <c r="B802" s="1">
        <v>45867</v>
      </c>
      <c r="C802" s="2">
        <v>0.88113425925925926</v>
      </c>
      <c r="D802">
        <v>1994</v>
      </c>
      <c r="E802">
        <v>223</v>
      </c>
      <c r="F802">
        <v>473</v>
      </c>
      <c r="G802">
        <v>322</v>
      </c>
      <c r="H802">
        <v>2</v>
      </c>
      <c r="I802">
        <v>175</v>
      </c>
      <c r="J802">
        <v>5</v>
      </c>
      <c r="K802">
        <v>8.75</v>
      </c>
      <c r="L802">
        <v>353.75</v>
      </c>
      <c r="M802" t="s">
        <v>19</v>
      </c>
      <c r="N802" t="s">
        <v>21</v>
      </c>
      <c r="O802">
        <v>52</v>
      </c>
      <c r="P802">
        <v>2</v>
      </c>
      <c r="Q802" t="s">
        <v>1211</v>
      </c>
      <c r="R802">
        <v>508</v>
      </c>
      <c r="S802" s="3">
        <v>0.05</v>
      </c>
      <c r="T802" s="6">
        <v>143.75</v>
      </c>
      <c r="U802" t="s">
        <v>6341</v>
      </c>
      <c r="V802">
        <v>2025</v>
      </c>
      <c r="W802" t="s">
        <v>6331</v>
      </c>
      <c r="X802" t="str">
        <f>_xlfn.XLOOKUP(Orders_C[[#This Row],[Product_ID]],Products_C[Product_ID],Products_C[Product_Name])</f>
        <v>Veg Burger</v>
      </c>
      <c r="Y802" t="str">
        <f>_xlfn.XLOOKUP(Orders_C[[#This Row],[Product_ID]],Products_C[Product_ID],Products_C[Category])</f>
        <v>Burger</v>
      </c>
      <c r="Z802" t="str">
        <f>_xlfn.XLOOKUP(Orders_C[[#This Row],[Store_ID]],Stores_c[Store_ID],Stores_c[City])</f>
        <v>Chambershaven</v>
      </c>
      <c r="AA802" t="str">
        <f>_xlfn.XLOOKUP(Orders_C[[#This Row],[Customer_ID]],Customers_c[Customer_ID],Customers_c[Customer_Name])</f>
        <v>Rebecca Davis</v>
      </c>
      <c r="AB802" s="6">
        <f>Orders_C[[#This Row],[Quantity]]*Orders_C[[#This Row],[Unit_Price]]*(1-Orders_C[[#This Row],[Discount %]])+Orders_C[[#This Row],[Tax]]</f>
        <v>341.25</v>
      </c>
      <c r="AC802" s="9">
        <f>(Orders_C[[#This Row],[Unit_Price]]*Orders_C[[#This Row],[Quantity]])-Orders_C[[#This Row],[Discount]]+Orders_C[[#This Row],[Tax]]</f>
        <v>353.75</v>
      </c>
      <c r="AD802" t="str">
        <f>IF(COUNTIF(Orders_C[[#All],[Customer_ID]],Orders_C[[#This Row],[Customer_ID]])&gt;1,"Repeat","New")</f>
        <v>Repeat</v>
      </c>
      <c r="AE802" t="str" cm="1">
        <f t="array" ref="AE802">_xlfn.XLOOKUP(Orders_C[[#This Row],[Store_ID]],Stores_c[[#All],[Store_ID]],Stores_c[[#All],[City]])</f>
        <v>Chambershaven</v>
      </c>
      <c r="AF802" t="str" cm="1">
        <f t="array" ref="AF802">_xlfn.XLOOKUP(Orders_C[[#This Row],[Store_ID]],Stores_c[[#All],[Store_ID]],Stores_c[[#All],[Manager_Name]])</f>
        <v>Virginia Webster</v>
      </c>
      <c r="AG802" t="str" cm="1">
        <f t="array" ref="AG802">_xlfn.XLOOKUP(Orders_C[[#This Row],[Store_ID]],Stores_c[[#All],[Store_ID]],Stores_c[[#All],[Store_Type]])</f>
        <v>Street</v>
      </c>
    </row>
    <row r="803" spans="1:33" x14ac:dyDescent="0.25">
      <c r="A803">
        <v>9633</v>
      </c>
      <c r="B803" s="1">
        <v>45826</v>
      </c>
      <c r="C803" s="2">
        <v>0.52749999999999997</v>
      </c>
      <c r="D803">
        <v>1802</v>
      </c>
      <c r="E803">
        <v>210</v>
      </c>
      <c r="F803">
        <v>513</v>
      </c>
      <c r="G803">
        <v>329</v>
      </c>
      <c r="H803">
        <v>2</v>
      </c>
      <c r="I803">
        <v>175</v>
      </c>
      <c r="J803">
        <v>5</v>
      </c>
      <c r="K803">
        <v>8.75</v>
      </c>
      <c r="L803">
        <v>353.75</v>
      </c>
      <c r="M803" t="s">
        <v>20</v>
      </c>
      <c r="N803" t="s">
        <v>21</v>
      </c>
      <c r="O803">
        <v>45</v>
      </c>
      <c r="P803">
        <v>1</v>
      </c>
      <c r="Q803" t="s">
        <v>3656</v>
      </c>
      <c r="R803">
        <v>503</v>
      </c>
      <c r="S803" s="3">
        <v>0.05</v>
      </c>
      <c r="T803" s="6">
        <v>143.75</v>
      </c>
      <c r="U803" t="s">
        <v>6340</v>
      </c>
      <c r="V803">
        <v>2025</v>
      </c>
      <c r="W803" t="s">
        <v>6331</v>
      </c>
      <c r="X803" t="str">
        <f>_xlfn.XLOOKUP(Orders_C[[#This Row],[Product_ID]],Products_C[Product_ID],Products_C[Product_Name])</f>
        <v>Rice Bowl</v>
      </c>
      <c r="Y803" t="str">
        <f>_xlfn.XLOOKUP(Orders_C[[#This Row],[Product_ID]],Products_C[Product_ID],Products_C[Category])</f>
        <v>Dessert</v>
      </c>
      <c r="Z803" t="str">
        <f>_xlfn.XLOOKUP(Orders_C[[#This Row],[Store_ID]],Stores_c[Store_ID],Stores_c[City])</f>
        <v>East William</v>
      </c>
      <c r="AA803" t="str">
        <f>_xlfn.XLOOKUP(Orders_C[[#This Row],[Customer_ID]],Customers_c[Customer_ID],Customers_c[Customer_Name])</f>
        <v>Brian Rios</v>
      </c>
      <c r="AB803" s="6">
        <f>Orders_C[[#This Row],[Quantity]]*Orders_C[[#This Row],[Unit_Price]]*(1-Orders_C[[#This Row],[Discount %]])+Orders_C[[#This Row],[Tax]]</f>
        <v>341.25</v>
      </c>
      <c r="AC803" s="9">
        <f>(Orders_C[[#This Row],[Unit_Price]]*Orders_C[[#This Row],[Quantity]])-Orders_C[[#This Row],[Discount]]+Orders_C[[#This Row],[Tax]]</f>
        <v>353.75</v>
      </c>
      <c r="AD803" t="str">
        <f>IF(COUNTIF(Orders_C[[#All],[Customer_ID]],Orders_C[[#This Row],[Customer_ID]])&gt;1,"Repeat","New")</f>
        <v>Repeat</v>
      </c>
      <c r="AE803" t="str" cm="1">
        <f t="array" ref="AE803">_xlfn.XLOOKUP(Orders_C[[#This Row],[Store_ID]],Stores_c[[#All],[Store_ID]],Stores_c[[#All],[City]])</f>
        <v>East William</v>
      </c>
      <c r="AF803" t="str" cm="1">
        <f t="array" ref="AF803">_xlfn.XLOOKUP(Orders_C[[#This Row],[Store_ID]],Stores_c[[#All],[Store_ID]],Stores_c[[#All],[Manager_Name]])</f>
        <v>Victoria Butler</v>
      </c>
      <c r="AG803" t="str" cm="1">
        <f t="array" ref="AG803">_xlfn.XLOOKUP(Orders_C[[#This Row],[Store_ID]],Stores_c[[#All],[Store_ID]],Stores_c[[#All],[Store_Type]])</f>
        <v>Drive-Thru</v>
      </c>
    </row>
    <row r="804" spans="1:33" x14ac:dyDescent="0.25">
      <c r="A804">
        <v>10107</v>
      </c>
      <c r="B804" s="1">
        <v>45905</v>
      </c>
      <c r="C804" s="2">
        <v>0.50561342592592595</v>
      </c>
      <c r="D804">
        <v>1053</v>
      </c>
      <c r="E804">
        <v>217</v>
      </c>
      <c r="F804">
        <v>424</v>
      </c>
      <c r="G804">
        <v>308</v>
      </c>
      <c r="H804">
        <v>2</v>
      </c>
      <c r="I804">
        <v>175</v>
      </c>
      <c r="J804">
        <v>5</v>
      </c>
      <c r="K804">
        <v>8.75</v>
      </c>
      <c r="L804">
        <v>353.75</v>
      </c>
      <c r="M804" t="s">
        <v>20</v>
      </c>
      <c r="N804" t="s">
        <v>22</v>
      </c>
      <c r="O804">
        <v>41</v>
      </c>
      <c r="P804">
        <v>4</v>
      </c>
      <c r="Q804" t="s">
        <v>4130</v>
      </c>
      <c r="R804">
        <v>506</v>
      </c>
      <c r="S804" s="3">
        <v>0.05</v>
      </c>
      <c r="T804" s="6">
        <v>143.75</v>
      </c>
      <c r="U804" t="s">
        <v>6335</v>
      </c>
      <c r="V804">
        <v>2025</v>
      </c>
      <c r="W804" t="s">
        <v>6331</v>
      </c>
      <c r="X804" t="str">
        <f>_xlfn.XLOOKUP(Orders_C[[#This Row],[Product_ID]],Products_C[Product_ID],Products_C[Product_Name])</f>
        <v>Zinger Burger</v>
      </c>
      <c r="Y804" t="str">
        <f>_xlfn.XLOOKUP(Orders_C[[#This Row],[Product_ID]],Products_C[Product_ID],Products_C[Category])</f>
        <v>Beverage</v>
      </c>
      <c r="Z804" t="str">
        <f>_xlfn.XLOOKUP(Orders_C[[#This Row],[Store_ID]],Stores_c[Store_ID],Stores_c[City])</f>
        <v>West Rebecca</v>
      </c>
      <c r="AA804" t="str">
        <f>_xlfn.XLOOKUP(Orders_C[[#This Row],[Customer_ID]],Customers_c[Customer_ID],Customers_c[Customer_Name])</f>
        <v>Jeffrey Campos</v>
      </c>
      <c r="AB804" s="6">
        <f>Orders_C[[#This Row],[Quantity]]*Orders_C[[#This Row],[Unit_Price]]*(1-Orders_C[[#This Row],[Discount %]])+Orders_C[[#This Row],[Tax]]</f>
        <v>341.25</v>
      </c>
      <c r="AC804" s="9">
        <f>(Orders_C[[#This Row],[Unit_Price]]*Orders_C[[#This Row],[Quantity]])-Orders_C[[#This Row],[Discount]]+Orders_C[[#This Row],[Tax]]</f>
        <v>353.75</v>
      </c>
      <c r="AD804" t="str">
        <f>IF(COUNTIF(Orders_C[[#All],[Customer_ID]],Orders_C[[#This Row],[Customer_ID]])&gt;1,"Repeat","New")</f>
        <v>Repeat</v>
      </c>
      <c r="AE804" t="str" cm="1">
        <f t="array" ref="AE804">_xlfn.XLOOKUP(Orders_C[[#This Row],[Store_ID]],Stores_c[[#All],[Store_ID]],Stores_c[[#All],[City]])</f>
        <v>West Rebecca</v>
      </c>
      <c r="AF804" t="str" cm="1">
        <f t="array" ref="AF804">_xlfn.XLOOKUP(Orders_C[[#This Row],[Store_ID]],Stores_c[[#All],[Store_ID]],Stores_c[[#All],[Manager_Name]])</f>
        <v>Albert Smith</v>
      </c>
      <c r="AG804" t="str" cm="1">
        <f t="array" ref="AG804">_xlfn.XLOOKUP(Orders_C[[#This Row],[Store_ID]],Stores_c[[#All],[Store_ID]],Stores_c[[#All],[Store_Type]])</f>
        <v>Mall</v>
      </c>
    </row>
    <row r="805" spans="1:33" x14ac:dyDescent="0.25">
      <c r="A805">
        <v>10060</v>
      </c>
      <c r="B805" s="1">
        <v>45701</v>
      </c>
      <c r="C805" s="2">
        <v>0.11689814814814815</v>
      </c>
      <c r="D805">
        <v>1781</v>
      </c>
      <c r="E805">
        <v>203</v>
      </c>
      <c r="F805">
        <v>544</v>
      </c>
      <c r="G805">
        <v>304</v>
      </c>
      <c r="H805">
        <v>1</v>
      </c>
      <c r="I805">
        <v>353</v>
      </c>
      <c r="J805">
        <v>15</v>
      </c>
      <c r="K805">
        <v>17.649999999999999</v>
      </c>
      <c r="L805">
        <v>355.65</v>
      </c>
      <c r="M805" t="s">
        <v>18</v>
      </c>
      <c r="N805" t="s">
        <v>23</v>
      </c>
      <c r="O805">
        <v>23</v>
      </c>
      <c r="P805">
        <v>3</v>
      </c>
      <c r="Q805" t="s">
        <v>4083</v>
      </c>
      <c r="R805">
        <v>507</v>
      </c>
      <c r="S805" s="3">
        <v>0.15</v>
      </c>
      <c r="T805" s="6">
        <v>143.85</v>
      </c>
      <c r="U805" t="s">
        <v>6338</v>
      </c>
      <c r="V805">
        <v>2025</v>
      </c>
      <c r="W805" t="s">
        <v>6329</v>
      </c>
      <c r="X805" t="str">
        <f>_xlfn.XLOOKUP(Orders_C[[#This Row],[Product_ID]],Products_C[Product_ID],Products_C[Product_Name])</f>
        <v>Veg Burger</v>
      </c>
      <c r="Y805" t="str">
        <f>_xlfn.XLOOKUP(Orders_C[[#This Row],[Product_ID]],Products_C[Product_ID],Products_C[Category])</f>
        <v>Burger</v>
      </c>
      <c r="Z805" t="str">
        <f>_xlfn.XLOOKUP(Orders_C[[#This Row],[Store_ID]],Stores_c[Store_ID],Stores_c[City])</f>
        <v>Lake Williammouth</v>
      </c>
      <c r="AA805" t="str">
        <f>_xlfn.XLOOKUP(Orders_C[[#This Row],[Customer_ID]],Customers_c[Customer_ID],Customers_c[Customer_Name])</f>
        <v>Jennifer George</v>
      </c>
      <c r="AB805" s="6">
        <f>Orders_C[[#This Row],[Quantity]]*Orders_C[[#This Row],[Unit_Price]]*(1-Orders_C[[#This Row],[Discount %]])+Orders_C[[#This Row],[Tax]]</f>
        <v>317.7</v>
      </c>
      <c r="AC805" s="9">
        <f>(Orders_C[[#This Row],[Unit_Price]]*Orders_C[[#This Row],[Quantity]])-Orders_C[[#This Row],[Discount]]+Orders_C[[#This Row],[Tax]]</f>
        <v>355.65</v>
      </c>
      <c r="AD805" t="str">
        <f>IF(COUNTIF(Orders_C[[#All],[Customer_ID]],Orders_C[[#This Row],[Customer_ID]])&gt;1,"Repeat","New")</f>
        <v>Repeat</v>
      </c>
      <c r="AE805" t="str" cm="1">
        <f t="array" ref="AE805">_xlfn.XLOOKUP(Orders_C[[#This Row],[Store_ID]],Stores_c[[#All],[Store_ID]],Stores_c[[#All],[City]])</f>
        <v>Lake Williammouth</v>
      </c>
      <c r="AF805" t="str" cm="1">
        <f t="array" ref="AF805">_xlfn.XLOOKUP(Orders_C[[#This Row],[Store_ID]],Stores_c[[#All],[Store_ID]],Stores_c[[#All],[Manager_Name]])</f>
        <v>Stephanie Dominguez</v>
      </c>
      <c r="AG805" t="str" cm="1">
        <f t="array" ref="AG805">_xlfn.XLOOKUP(Orders_C[[#This Row],[Store_ID]],Stores_c[[#All],[Store_ID]],Stores_c[[#All],[Store_Type]])</f>
        <v>Drive-Thru</v>
      </c>
    </row>
    <row r="806" spans="1:33" x14ac:dyDescent="0.25">
      <c r="A806">
        <v>10216</v>
      </c>
      <c r="B806" s="1">
        <v>45942</v>
      </c>
      <c r="C806" s="2">
        <v>0.36267361111111113</v>
      </c>
      <c r="D806">
        <v>1318</v>
      </c>
      <c r="E806">
        <v>210</v>
      </c>
      <c r="F806">
        <v>433</v>
      </c>
      <c r="G806">
        <v>333</v>
      </c>
      <c r="H806">
        <v>2</v>
      </c>
      <c r="I806">
        <v>181</v>
      </c>
      <c r="J806">
        <v>10</v>
      </c>
      <c r="K806">
        <v>9.0500000000000007</v>
      </c>
      <c r="L806">
        <v>361.05</v>
      </c>
      <c r="M806" t="s">
        <v>19</v>
      </c>
      <c r="N806" t="s">
        <v>21</v>
      </c>
      <c r="O806">
        <v>30</v>
      </c>
      <c r="P806">
        <v>4</v>
      </c>
      <c r="Q806" t="s">
        <v>4239</v>
      </c>
      <c r="R806">
        <v>507</v>
      </c>
      <c r="S806" s="3">
        <v>0.1</v>
      </c>
      <c r="T806" s="6">
        <v>143.85000000000002</v>
      </c>
      <c r="U806" t="s">
        <v>6332</v>
      </c>
      <c r="V806">
        <v>2025</v>
      </c>
      <c r="W806" t="s">
        <v>6329</v>
      </c>
      <c r="X806" t="str">
        <f>_xlfn.XLOOKUP(Orders_C[[#This Row],[Product_ID]],Products_C[Product_ID],Products_C[Product_Name])</f>
        <v>Chicken Wings</v>
      </c>
      <c r="Y806" t="str">
        <f>_xlfn.XLOOKUP(Orders_C[[#This Row],[Product_ID]],Products_C[Product_ID],Products_C[Category])</f>
        <v>Burger</v>
      </c>
      <c r="Z806" t="str">
        <f>_xlfn.XLOOKUP(Orders_C[[#This Row],[Store_ID]],Stores_c[Store_ID],Stores_c[City])</f>
        <v>East William</v>
      </c>
      <c r="AA806" t="str">
        <f>_xlfn.XLOOKUP(Orders_C[[#This Row],[Customer_ID]],Customers_c[Customer_ID],Customers_c[Customer_Name])</f>
        <v>Daniel Sanders</v>
      </c>
      <c r="AB806" s="6">
        <f>Orders_C[[#This Row],[Quantity]]*Orders_C[[#This Row],[Unit_Price]]*(1-Orders_C[[#This Row],[Discount %]])+Orders_C[[#This Row],[Tax]]</f>
        <v>334.85</v>
      </c>
      <c r="AC806" s="9">
        <f>(Orders_C[[#This Row],[Unit_Price]]*Orders_C[[#This Row],[Quantity]])-Orders_C[[#This Row],[Discount]]+Orders_C[[#This Row],[Tax]]</f>
        <v>361.05</v>
      </c>
      <c r="AD806" t="str">
        <f>IF(COUNTIF(Orders_C[[#All],[Customer_ID]],Orders_C[[#This Row],[Customer_ID]])&gt;1,"Repeat","New")</f>
        <v>Repeat</v>
      </c>
      <c r="AE806" t="str" cm="1">
        <f t="array" ref="AE806">_xlfn.XLOOKUP(Orders_C[[#This Row],[Store_ID]],Stores_c[[#All],[Store_ID]],Stores_c[[#All],[City]])</f>
        <v>East William</v>
      </c>
      <c r="AF806" t="str" cm="1">
        <f t="array" ref="AF806">_xlfn.XLOOKUP(Orders_C[[#This Row],[Store_ID]],Stores_c[[#All],[Store_ID]],Stores_c[[#All],[Manager_Name]])</f>
        <v>Victoria Butler</v>
      </c>
      <c r="AG806" t="str" cm="1">
        <f t="array" ref="AG806">_xlfn.XLOOKUP(Orders_C[[#This Row],[Store_ID]],Stores_c[[#All],[Store_ID]],Stores_c[[#All],[Store_Type]])</f>
        <v>Drive-Thru</v>
      </c>
    </row>
    <row r="807" spans="1:33" x14ac:dyDescent="0.25">
      <c r="A807">
        <v>6077</v>
      </c>
      <c r="B807" s="1">
        <v>46035</v>
      </c>
      <c r="C807" s="2">
        <v>0.40565972222222224</v>
      </c>
      <c r="D807">
        <v>1338</v>
      </c>
      <c r="E807">
        <v>224</v>
      </c>
      <c r="F807">
        <v>514</v>
      </c>
      <c r="G807">
        <v>311</v>
      </c>
      <c r="H807">
        <v>1</v>
      </c>
      <c r="I807">
        <v>331</v>
      </c>
      <c r="J807">
        <v>5</v>
      </c>
      <c r="K807">
        <v>16.55</v>
      </c>
      <c r="L807">
        <v>342.55</v>
      </c>
      <c r="M807" t="s">
        <v>20</v>
      </c>
      <c r="N807" t="s">
        <v>22</v>
      </c>
      <c r="O807">
        <v>39</v>
      </c>
      <c r="P807">
        <v>4</v>
      </c>
      <c r="Q807" t="s">
        <v>100</v>
      </c>
      <c r="R807">
        <v>505</v>
      </c>
      <c r="S807" s="3">
        <v>0.05</v>
      </c>
      <c r="T807" s="6">
        <v>143.95000000000002</v>
      </c>
      <c r="U807" t="s">
        <v>6330</v>
      </c>
      <c r="V807">
        <v>2026</v>
      </c>
      <c r="W807" t="s">
        <v>6329</v>
      </c>
      <c r="X807" t="str">
        <f>_xlfn.XLOOKUP(Orders_C[[#This Row],[Product_ID]],Products_C[Product_ID],Products_C[Product_Name])</f>
        <v>Pepsi</v>
      </c>
      <c r="Y807" t="str">
        <f>_xlfn.XLOOKUP(Orders_C[[#This Row],[Product_ID]],Products_C[Product_ID],Products_C[Category])</f>
        <v>Dessert</v>
      </c>
      <c r="Z807" t="str">
        <f>_xlfn.XLOOKUP(Orders_C[[#This Row],[Store_ID]],Stores_c[Store_ID],Stores_c[City])</f>
        <v>Valdezton</v>
      </c>
      <c r="AA807" t="str">
        <f>_xlfn.XLOOKUP(Orders_C[[#This Row],[Customer_ID]],Customers_c[Customer_ID],Customers_c[Customer_Name])</f>
        <v>Stephanie Clark</v>
      </c>
      <c r="AB807" s="6">
        <f>Orders_C[[#This Row],[Quantity]]*Orders_C[[#This Row],[Unit_Price]]*(1-Orders_C[[#This Row],[Discount %]])+Orders_C[[#This Row],[Tax]]</f>
        <v>331</v>
      </c>
      <c r="AC807" s="9">
        <f>(Orders_C[[#This Row],[Unit_Price]]*Orders_C[[#This Row],[Quantity]])-Orders_C[[#This Row],[Discount]]+Orders_C[[#This Row],[Tax]]</f>
        <v>342.55</v>
      </c>
      <c r="AD807" t="str">
        <f>IF(COUNTIF(Orders_C[[#All],[Customer_ID]],Orders_C[[#This Row],[Customer_ID]])&gt;1,"Repeat","New")</f>
        <v>Repeat</v>
      </c>
      <c r="AE807" t="str" cm="1">
        <f t="array" ref="AE807">_xlfn.XLOOKUP(Orders_C[[#This Row],[Store_ID]],Stores_c[[#All],[Store_ID]],Stores_c[[#All],[City]])</f>
        <v>Valdezton</v>
      </c>
      <c r="AF807" t="str" cm="1">
        <f t="array" ref="AF807">_xlfn.XLOOKUP(Orders_C[[#This Row],[Store_ID]],Stores_c[[#All],[Store_ID]],Stores_c[[#All],[Manager_Name]])</f>
        <v>John Rodriguez</v>
      </c>
      <c r="AG807" t="str" cm="1">
        <f t="array" ref="AG807">_xlfn.XLOOKUP(Orders_C[[#This Row],[Store_ID]],Stores_c[[#All],[Store_ID]],Stores_c[[#All],[Store_Type]])</f>
        <v>Street</v>
      </c>
    </row>
    <row r="808" spans="1:33" x14ac:dyDescent="0.25">
      <c r="A808">
        <v>6573</v>
      </c>
      <c r="B808" s="1">
        <v>45982</v>
      </c>
      <c r="C808" s="2">
        <v>0.15913194444444445</v>
      </c>
      <c r="D808">
        <v>1768</v>
      </c>
      <c r="E808">
        <v>212</v>
      </c>
      <c r="F808">
        <v>422</v>
      </c>
      <c r="G808">
        <v>317</v>
      </c>
      <c r="H808">
        <v>2</v>
      </c>
      <c r="I808">
        <v>187</v>
      </c>
      <c r="J808">
        <v>15</v>
      </c>
      <c r="K808">
        <v>9.35</v>
      </c>
      <c r="L808">
        <v>368.35</v>
      </c>
      <c r="M808" t="s">
        <v>19</v>
      </c>
      <c r="N808" t="s">
        <v>23</v>
      </c>
      <c r="O808">
        <v>36</v>
      </c>
      <c r="P808">
        <v>4</v>
      </c>
      <c r="Q808" t="s">
        <v>596</v>
      </c>
      <c r="R808">
        <v>503</v>
      </c>
      <c r="S808" s="3">
        <v>0.15</v>
      </c>
      <c r="T808" s="6">
        <v>143.95000000000002</v>
      </c>
      <c r="U808" t="s">
        <v>6336</v>
      </c>
      <c r="V808">
        <v>2025</v>
      </c>
      <c r="W808" t="s">
        <v>6329</v>
      </c>
      <c r="X808" t="str">
        <f>_xlfn.XLOOKUP(Orders_C[[#This Row],[Product_ID]],Products_C[Product_ID],Products_C[Product_Name])</f>
        <v>Popcorn Chicken</v>
      </c>
      <c r="Y808" t="str">
        <f>_xlfn.XLOOKUP(Orders_C[[#This Row],[Product_ID]],Products_C[Product_ID],Products_C[Category])</f>
        <v>Dessert</v>
      </c>
      <c r="Z808" t="str">
        <f>_xlfn.XLOOKUP(Orders_C[[#This Row],[Store_ID]],Stores_c[Store_ID],Stores_c[City])</f>
        <v>Andrewview</v>
      </c>
      <c r="AA808" t="str">
        <f>_xlfn.XLOOKUP(Orders_C[[#This Row],[Customer_ID]],Customers_c[Customer_ID],Customers_c[Customer_Name])</f>
        <v>Joseph Ward</v>
      </c>
      <c r="AB808" s="6">
        <f>Orders_C[[#This Row],[Quantity]]*Orders_C[[#This Row],[Unit_Price]]*(1-Orders_C[[#This Row],[Discount %]])+Orders_C[[#This Row],[Tax]]</f>
        <v>327.25</v>
      </c>
      <c r="AC808" s="9">
        <f>(Orders_C[[#This Row],[Unit_Price]]*Orders_C[[#This Row],[Quantity]])-Orders_C[[#This Row],[Discount]]+Orders_C[[#This Row],[Tax]]</f>
        <v>368.35</v>
      </c>
      <c r="AD808" t="str">
        <f>IF(COUNTIF(Orders_C[[#All],[Customer_ID]],Orders_C[[#This Row],[Customer_ID]])&gt;1,"Repeat","New")</f>
        <v>Repeat</v>
      </c>
      <c r="AE808" t="str" cm="1">
        <f t="array" ref="AE808">_xlfn.XLOOKUP(Orders_C[[#This Row],[Store_ID]],Stores_c[[#All],[Store_ID]],Stores_c[[#All],[City]])</f>
        <v>Andrewview</v>
      </c>
      <c r="AF808" t="str" cm="1">
        <f t="array" ref="AF808">_xlfn.XLOOKUP(Orders_C[[#This Row],[Store_ID]],Stores_c[[#All],[Store_ID]],Stores_c[[#All],[Manager_Name]])</f>
        <v>Alice Sutton</v>
      </c>
      <c r="AG808" t="str" cm="1">
        <f t="array" ref="AG808">_xlfn.XLOOKUP(Orders_C[[#This Row],[Store_ID]],Stores_c[[#All],[Store_ID]],Stores_c[[#All],[Store_Type]])</f>
        <v>Mall</v>
      </c>
    </row>
    <row r="809" spans="1:33" x14ac:dyDescent="0.25">
      <c r="A809">
        <v>6104</v>
      </c>
      <c r="B809" s="1">
        <v>45792</v>
      </c>
      <c r="C809" s="2">
        <v>0.546412037037037</v>
      </c>
      <c r="D809">
        <v>1831</v>
      </c>
      <c r="E809">
        <v>215</v>
      </c>
      <c r="F809">
        <v>406</v>
      </c>
      <c r="G809">
        <v>317</v>
      </c>
      <c r="H809">
        <v>1</v>
      </c>
      <c r="I809">
        <v>320</v>
      </c>
      <c r="J809">
        <v>0</v>
      </c>
      <c r="K809">
        <v>16</v>
      </c>
      <c r="L809">
        <v>336</v>
      </c>
      <c r="M809" t="s">
        <v>20</v>
      </c>
      <c r="N809" t="s">
        <v>23</v>
      </c>
      <c r="O809">
        <v>31</v>
      </c>
      <c r="P809">
        <v>4</v>
      </c>
      <c r="Q809" t="s">
        <v>127</v>
      </c>
      <c r="R809">
        <v>510</v>
      </c>
      <c r="S809" s="3">
        <v>0</v>
      </c>
      <c r="T809" s="6">
        <v>144</v>
      </c>
      <c r="U809" t="s">
        <v>6339</v>
      </c>
      <c r="V809">
        <v>2025</v>
      </c>
      <c r="W809" t="s">
        <v>6329</v>
      </c>
      <c r="X809" t="str">
        <f>_xlfn.XLOOKUP(Orders_C[[#This Row],[Product_ID]],Products_C[Product_ID],Products_C[Product_Name])</f>
        <v>Popcorn Chicken</v>
      </c>
      <c r="Y809" t="str">
        <f>_xlfn.XLOOKUP(Orders_C[[#This Row],[Product_ID]],Products_C[Product_ID],Products_C[Category])</f>
        <v>Dessert</v>
      </c>
      <c r="Z809" t="str">
        <f>_xlfn.XLOOKUP(Orders_C[[#This Row],[Store_ID]],Stores_c[Store_ID],Stores_c[City])</f>
        <v>Sallyburgh</v>
      </c>
      <c r="AA809" t="str">
        <f>_xlfn.XLOOKUP(Orders_C[[#This Row],[Customer_ID]],Customers_c[Customer_ID],Customers_c[Customer_Name])</f>
        <v>Michele White</v>
      </c>
      <c r="AB809" s="6">
        <f>Orders_C[[#This Row],[Quantity]]*Orders_C[[#This Row],[Unit_Price]]*(1-Orders_C[[#This Row],[Discount %]])+Orders_C[[#This Row],[Tax]]</f>
        <v>336</v>
      </c>
      <c r="AC809" s="9">
        <f>(Orders_C[[#This Row],[Unit_Price]]*Orders_C[[#This Row],[Quantity]])-Orders_C[[#This Row],[Discount]]+Orders_C[[#This Row],[Tax]]</f>
        <v>336</v>
      </c>
      <c r="AD809" t="str">
        <f>IF(COUNTIF(Orders_C[[#All],[Customer_ID]],Orders_C[[#This Row],[Customer_ID]])&gt;1,"Repeat","New")</f>
        <v>Repeat</v>
      </c>
      <c r="AE809" t="str" cm="1">
        <f t="array" ref="AE809">_xlfn.XLOOKUP(Orders_C[[#This Row],[Store_ID]],Stores_c[[#All],[Store_ID]],Stores_c[[#All],[City]])</f>
        <v>Sallyburgh</v>
      </c>
      <c r="AF809" t="str" cm="1">
        <f t="array" ref="AF809">_xlfn.XLOOKUP(Orders_C[[#This Row],[Store_ID]],Stores_c[[#All],[Store_ID]],Stores_c[[#All],[Manager_Name]])</f>
        <v>Benjamin Mccoy</v>
      </c>
      <c r="AG809" t="str" cm="1">
        <f t="array" ref="AG809">_xlfn.XLOOKUP(Orders_C[[#This Row],[Store_ID]],Stores_c[[#All],[Store_ID]],Stores_c[[#All],[Store_Type]])</f>
        <v>Drive-Thru</v>
      </c>
    </row>
    <row r="810" spans="1:33" x14ac:dyDescent="0.25">
      <c r="A810">
        <v>7306</v>
      </c>
      <c r="B810" s="1">
        <v>45801</v>
      </c>
      <c r="C810" s="2">
        <v>0.6734606481481481</v>
      </c>
      <c r="D810">
        <v>1351</v>
      </c>
      <c r="E810">
        <v>205</v>
      </c>
      <c r="F810">
        <v>529</v>
      </c>
      <c r="G810">
        <v>306</v>
      </c>
      <c r="H810">
        <v>1</v>
      </c>
      <c r="I810">
        <v>320</v>
      </c>
      <c r="J810">
        <v>0</v>
      </c>
      <c r="K810">
        <v>16</v>
      </c>
      <c r="L810">
        <v>336</v>
      </c>
      <c r="M810" t="s">
        <v>20</v>
      </c>
      <c r="N810" t="s">
        <v>22</v>
      </c>
      <c r="O810">
        <v>33</v>
      </c>
      <c r="P810">
        <v>3</v>
      </c>
      <c r="Q810" t="s">
        <v>1329</v>
      </c>
      <c r="R810">
        <v>506</v>
      </c>
      <c r="S810" s="3">
        <v>0</v>
      </c>
      <c r="T810" s="6">
        <v>144</v>
      </c>
      <c r="U810" t="s">
        <v>6339</v>
      </c>
      <c r="V810">
        <v>2025</v>
      </c>
      <c r="W810" t="s">
        <v>6329</v>
      </c>
      <c r="X810" t="str">
        <f>_xlfn.XLOOKUP(Orders_C[[#This Row],[Product_ID]],Products_C[Product_ID],Products_C[Product_Name])</f>
        <v>Veg Burger</v>
      </c>
      <c r="Y810" t="str">
        <f>_xlfn.XLOOKUP(Orders_C[[#This Row],[Product_ID]],Products_C[Product_ID],Products_C[Category])</f>
        <v>Burger</v>
      </c>
      <c r="Z810" t="str">
        <f>_xlfn.XLOOKUP(Orders_C[[#This Row],[Store_ID]],Stores_c[Store_ID],Stores_c[City])</f>
        <v>Port Jacob</v>
      </c>
      <c r="AA810" t="str">
        <f>_xlfn.XLOOKUP(Orders_C[[#This Row],[Customer_ID]],Customers_c[Customer_ID],Customers_c[Customer_Name])</f>
        <v>Mrs. Katie Le PhD</v>
      </c>
      <c r="AB810" s="6">
        <f>Orders_C[[#This Row],[Quantity]]*Orders_C[[#This Row],[Unit_Price]]*(1-Orders_C[[#This Row],[Discount %]])+Orders_C[[#This Row],[Tax]]</f>
        <v>336</v>
      </c>
      <c r="AC810" s="9">
        <f>(Orders_C[[#This Row],[Unit_Price]]*Orders_C[[#This Row],[Quantity]])-Orders_C[[#This Row],[Discount]]+Orders_C[[#This Row],[Tax]]</f>
        <v>336</v>
      </c>
      <c r="AD810" t="str">
        <f>IF(COUNTIF(Orders_C[[#All],[Customer_ID]],Orders_C[[#This Row],[Customer_ID]])&gt;1,"Repeat","New")</f>
        <v>Repeat</v>
      </c>
      <c r="AE810" t="str" cm="1">
        <f t="array" ref="AE810">_xlfn.XLOOKUP(Orders_C[[#This Row],[Store_ID]],Stores_c[[#All],[Store_ID]],Stores_c[[#All],[City]])</f>
        <v>Port Jacob</v>
      </c>
      <c r="AF810" t="str" cm="1">
        <f t="array" ref="AF810">_xlfn.XLOOKUP(Orders_C[[#This Row],[Store_ID]],Stores_c[[#All],[Store_ID]],Stores_c[[#All],[Manager_Name]])</f>
        <v>David Harris</v>
      </c>
      <c r="AG810" t="str" cm="1">
        <f t="array" ref="AG810">_xlfn.XLOOKUP(Orders_C[[#This Row],[Store_ID]],Stores_c[[#All],[Store_ID]],Stores_c[[#All],[Store_Type]])</f>
        <v>Mall</v>
      </c>
    </row>
    <row r="811" spans="1:33" x14ac:dyDescent="0.25">
      <c r="A811">
        <v>8482</v>
      </c>
      <c r="B811" s="1">
        <v>45901</v>
      </c>
      <c r="C811" s="2">
        <v>0.69011574074074078</v>
      </c>
      <c r="D811">
        <v>1571</v>
      </c>
      <c r="E811">
        <v>225</v>
      </c>
      <c r="F811">
        <v>450</v>
      </c>
      <c r="G811">
        <v>306</v>
      </c>
      <c r="H811">
        <v>1</v>
      </c>
      <c r="I811">
        <v>354</v>
      </c>
      <c r="J811">
        <v>15</v>
      </c>
      <c r="K811">
        <v>17.7</v>
      </c>
      <c r="L811">
        <v>356.7</v>
      </c>
      <c r="M811" t="s">
        <v>19</v>
      </c>
      <c r="N811" t="s">
        <v>21</v>
      </c>
      <c r="O811">
        <v>46</v>
      </c>
      <c r="P811">
        <v>4</v>
      </c>
      <c r="Q811" t="s">
        <v>2505</v>
      </c>
      <c r="R811">
        <v>501</v>
      </c>
      <c r="S811" s="3">
        <v>0.15</v>
      </c>
      <c r="T811" s="6">
        <v>144.29999999999998</v>
      </c>
      <c r="U811" t="s">
        <v>6335</v>
      </c>
      <c r="V811">
        <v>2025</v>
      </c>
      <c r="W811" t="s">
        <v>6331</v>
      </c>
      <c r="X811" t="str">
        <f>_xlfn.XLOOKUP(Orders_C[[#This Row],[Product_ID]],Products_C[Product_ID],Products_C[Product_Name])</f>
        <v>Veg Burger</v>
      </c>
      <c r="Y811" t="str">
        <f>_xlfn.XLOOKUP(Orders_C[[#This Row],[Product_ID]],Products_C[Product_ID],Products_C[Category])</f>
        <v>Burger</v>
      </c>
      <c r="Z811" t="str">
        <f>_xlfn.XLOOKUP(Orders_C[[#This Row],[Store_ID]],Stores_c[Store_ID],Stores_c[City])</f>
        <v>South Peter</v>
      </c>
      <c r="AA811" t="str">
        <f>_xlfn.XLOOKUP(Orders_C[[#This Row],[Customer_ID]],Customers_c[Customer_ID],Customers_c[Customer_Name])</f>
        <v>Kayla Mcintyre</v>
      </c>
      <c r="AB811" s="6">
        <f>Orders_C[[#This Row],[Quantity]]*Orders_C[[#This Row],[Unit_Price]]*(1-Orders_C[[#This Row],[Discount %]])+Orders_C[[#This Row],[Tax]]</f>
        <v>318.59999999999997</v>
      </c>
      <c r="AC811" s="9">
        <f>(Orders_C[[#This Row],[Unit_Price]]*Orders_C[[#This Row],[Quantity]])-Orders_C[[#This Row],[Discount]]+Orders_C[[#This Row],[Tax]]</f>
        <v>356.7</v>
      </c>
      <c r="AD811" t="str">
        <f>IF(COUNTIF(Orders_C[[#All],[Customer_ID]],Orders_C[[#This Row],[Customer_ID]])&gt;1,"Repeat","New")</f>
        <v>Repeat</v>
      </c>
      <c r="AE811" t="str" cm="1">
        <f t="array" ref="AE811">_xlfn.XLOOKUP(Orders_C[[#This Row],[Store_ID]],Stores_c[[#All],[Store_ID]],Stores_c[[#All],[City]])</f>
        <v>South Peter</v>
      </c>
      <c r="AF811" t="str" cm="1">
        <f t="array" ref="AF811">_xlfn.XLOOKUP(Orders_C[[#This Row],[Store_ID]],Stores_c[[#All],[Store_ID]],Stores_c[[#All],[Manager_Name]])</f>
        <v>Gregory Lambert</v>
      </c>
      <c r="AG811" t="str" cm="1">
        <f t="array" ref="AG811">_xlfn.XLOOKUP(Orders_C[[#This Row],[Store_ID]],Stores_c[[#All],[Store_ID]],Stores_c[[#All],[Store_Type]])</f>
        <v>Street</v>
      </c>
    </row>
    <row r="812" spans="1:33" x14ac:dyDescent="0.25">
      <c r="A812">
        <v>10093</v>
      </c>
      <c r="B812" s="1">
        <v>45938</v>
      </c>
      <c r="C812" s="2">
        <v>3.0810185185185184E-2</v>
      </c>
      <c r="D812">
        <v>1950</v>
      </c>
      <c r="E812">
        <v>203</v>
      </c>
      <c r="F812">
        <v>483</v>
      </c>
      <c r="G812">
        <v>336</v>
      </c>
      <c r="H812">
        <v>1</v>
      </c>
      <c r="I812">
        <v>354</v>
      </c>
      <c r="J812">
        <v>15</v>
      </c>
      <c r="K812">
        <v>17.7</v>
      </c>
      <c r="L812">
        <v>356.7</v>
      </c>
      <c r="M812" t="s">
        <v>20</v>
      </c>
      <c r="N812" t="s">
        <v>23</v>
      </c>
      <c r="O812">
        <v>34</v>
      </c>
      <c r="P812">
        <v>3</v>
      </c>
      <c r="Q812" t="s">
        <v>4116</v>
      </c>
      <c r="R812">
        <v>507</v>
      </c>
      <c r="S812" s="3">
        <v>0.15</v>
      </c>
      <c r="T812" s="6">
        <v>144.29999999999998</v>
      </c>
      <c r="U812" t="s">
        <v>6332</v>
      </c>
      <c r="V812">
        <v>2025</v>
      </c>
      <c r="W812" t="s">
        <v>6329</v>
      </c>
      <c r="X812" t="str">
        <f>_xlfn.XLOOKUP(Orders_C[[#This Row],[Product_ID]],Products_C[Product_ID],Products_C[Product_Name])</f>
        <v>Chicken Bucket</v>
      </c>
      <c r="Y812" t="str">
        <f>_xlfn.XLOOKUP(Orders_C[[#This Row],[Product_ID]],Products_C[Product_ID],Products_C[Category])</f>
        <v>Dessert</v>
      </c>
      <c r="Z812" t="str">
        <f>_xlfn.XLOOKUP(Orders_C[[#This Row],[Store_ID]],Stores_c[Store_ID],Stores_c[City])</f>
        <v>Lake Williammouth</v>
      </c>
      <c r="AA812" t="str">
        <f>_xlfn.XLOOKUP(Orders_C[[#This Row],[Customer_ID]],Customers_c[Customer_ID],Customers_c[Customer_Name])</f>
        <v>Gordon Novak</v>
      </c>
      <c r="AB812" s="6">
        <f>Orders_C[[#This Row],[Quantity]]*Orders_C[[#This Row],[Unit_Price]]*(1-Orders_C[[#This Row],[Discount %]])+Orders_C[[#This Row],[Tax]]</f>
        <v>318.59999999999997</v>
      </c>
      <c r="AC812" s="9">
        <f>(Orders_C[[#This Row],[Unit_Price]]*Orders_C[[#This Row],[Quantity]])-Orders_C[[#This Row],[Discount]]+Orders_C[[#This Row],[Tax]]</f>
        <v>356.7</v>
      </c>
      <c r="AD812" t="str">
        <f>IF(COUNTIF(Orders_C[[#All],[Customer_ID]],Orders_C[[#This Row],[Customer_ID]])&gt;1,"Repeat","New")</f>
        <v>Repeat</v>
      </c>
      <c r="AE812" t="str" cm="1">
        <f t="array" ref="AE812">_xlfn.XLOOKUP(Orders_C[[#This Row],[Store_ID]],Stores_c[[#All],[Store_ID]],Stores_c[[#All],[City]])</f>
        <v>Lake Williammouth</v>
      </c>
      <c r="AF812" t="str" cm="1">
        <f t="array" ref="AF812">_xlfn.XLOOKUP(Orders_C[[#This Row],[Store_ID]],Stores_c[[#All],[Store_ID]],Stores_c[[#All],[Manager_Name]])</f>
        <v>Stephanie Dominguez</v>
      </c>
      <c r="AG812" t="str" cm="1">
        <f t="array" ref="AG812">_xlfn.XLOOKUP(Orders_C[[#This Row],[Store_ID]],Stores_c[[#All],[Store_ID]],Stores_c[[#All],[Store_Type]])</f>
        <v>Drive-Thru</v>
      </c>
    </row>
    <row r="813" spans="1:33" x14ac:dyDescent="0.25">
      <c r="A813">
        <v>6924</v>
      </c>
      <c r="B813" s="1">
        <v>45915</v>
      </c>
      <c r="C813" s="2">
        <v>6.4039351851851847E-2</v>
      </c>
      <c r="D813">
        <v>1142</v>
      </c>
      <c r="E813">
        <v>216</v>
      </c>
      <c r="F813">
        <v>470</v>
      </c>
      <c r="G813">
        <v>336</v>
      </c>
      <c r="H813">
        <v>1</v>
      </c>
      <c r="I813">
        <v>343</v>
      </c>
      <c r="J813">
        <v>10</v>
      </c>
      <c r="K813">
        <v>17.149999999999999</v>
      </c>
      <c r="L813">
        <v>350.15</v>
      </c>
      <c r="M813" t="s">
        <v>19</v>
      </c>
      <c r="N813" t="s">
        <v>23</v>
      </c>
      <c r="O813">
        <v>59</v>
      </c>
      <c r="P813">
        <v>4</v>
      </c>
      <c r="Q813" t="s">
        <v>947</v>
      </c>
      <c r="R813">
        <v>506</v>
      </c>
      <c r="S813" s="3">
        <v>0.1</v>
      </c>
      <c r="T813" s="6">
        <v>144.35</v>
      </c>
      <c r="U813" t="s">
        <v>6335</v>
      </c>
      <c r="V813">
        <v>2025</v>
      </c>
      <c r="W813" t="s">
        <v>6331</v>
      </c>
      <c r="X813" t="str">
        <f>_xlfn.XLOOKUP(Orders_C[[#This Row],[Product_ID]],Products_C[Product_ID],Products_C[Product_Name])</f>
        <v>Chicken Bucket</v>
      </c>
      <c r="Y813" t="str">
        <f>_xlfn.XLOOKUP(Orders_C[[#This Row],[Product_ID]],Products_C[Product_ID],Products_C[Category])</f>
        <v>Dessert</v>
      </c>
      <c r="Z813" t="str">
        <f>_xlfn.XLOOKUP(Orders_C[[#This Row],[Store_ID]],Stores_c[Store_ID],Stores_c[City])</f>
        <v>Garciaview</v>
      </c>
      <c r="AA813" t="str">
        <f>_xlfn.XLOOKUP(Orders_C[[#This Row],[Customer_ID]],Customers_c[Customer_ID],Customers_c[Customer_Name])</f>
        <v>Joseph Jones PhD</v>
      </c>
      <c r="AB813" s="6">
        <f>Orders_C[[#This Row],[Quantity]]*Orders_C[[#This Row],[Unit_Price]]*(1-Orders_C[[#This Row],[Discount %]])+Orders_C[[#This Row],[Tax]]</f>
        <v>325.84999999999997</v>
      </c>
      <c r="AC813" s="9">
        <f>(Orders_C[[#This Row],[Unit_Price]]*Orders_C[[#This Row],[Quantity]])-Orders_C[[#This Row],[Discount]]+Orders_C[[#This Row],[Tax]]</f>
        <v>350.15</v>
      </c>
      <c r="AD813" t="str">
        <f>IF(COUNTIF(Orders_C[[#All],[Customer_ID]],Orders_C[[#This Row],[Customer_ID]])&gt;1,"Repeat","New")</f>
        <v>Repeat</v>
      </c>
      <c r="AE813" t="str" cm="1">
        <f t="array" ref="AE813">_xlfn.XLOOKUP(Orders_C[[#This Row],[Store_ID]],Stores_c[[#All],[Store_ID]],Stores_c[[#All],[City]])</f>
        <v>Garciaview</v>
      </c>
      <c r="AF813" t="str" cm="1">
        <f t="array" ref="AF813">_xlfn.XLOOKUP(Orders_C[[#This Row],[Store_ID]],Stores_c[[#All],[Store_ID]],Stores_c[[#All],[Manager_Name]])</f>
        <v>Karina Washington</v>
      </c>
      <c r="AG813" t="str" cm="1">
        <f t="array" ref="AG813">_xlfn.XLOOKUP(Orders_C[[#This Row],[Store_ID]],Stores_c[[#All],[Store_ID]],Stores_c[[#All],[Store_Type]])</f>
        <v>Drive-Thru</v>
      </c>
    </row>
    <row r="814" spans="1:33" x14ac:dyDescent="0.25">
      <c r="A814">
        <v>7104</v>
      </c>
      <c r="B814" s="1">
        <v>46051</v>
      </c>
      <c r="C814" s="2">
        <v>0.16015046296296295</v>
      </c>
      <c r="D814">
        <v>1233</v>
      </c>
      <c r="E814">
        <v>212</v>
      </c>
      <c r="F814">
        <v>473</v>
      </c>
      <c r="G814">
        <v>311</v>
      </c>
      <c r="H814">
        <v>1</v>
      </c>
      <c r="I814">
        <v>343</v>
      </c>
      <c r="J814">
        <v>10</v>
      </c>
      <c r="K814">
        <v>17.149999999999999</v>
      </c>
      <c r="L814">
        <v>350.15</v>
      </c>
      <c r="M814" t="s">
        <v>18</v>
      </c>
      <c r="N814" t="s">
        <v>22</v>
      </c>
      <c r="O814">
        <v>28</v>
      </c>
      <c r="P814">
        <v>3</v>
      </c>
      <c r="Q814" t="s">
        <v>1127</v>
      </c>
      <c r="R814">
        <v>507</v>
      </c>
      <c r="S814" s="3">
        <v>0.1</v>
      </c>
      <c r="T814" s="6">
        <v>144.35</v>
      </c>
      <c r="U814" t="s">
        <v>6330</v>
      </c>
      <c r="V814">
        <v>2026</v>
      </c>
      <c r="W814" t="s">
        <v>6329</v>
      </c>
      <c r="X814" t="str">
        <f>_xlfn.XLOOKUP(Orders_C[[#This Row],[Product_ID]],Products_C[Product_ID],Products_C[Product_Name])</f>
        <v>Pepsi</v>
      </c>
      <c r="Y814" t="str">
        <f>_xlfn.XLOOKUP(Orders_C[[#This Row],[Product_ID]],Products_C[Product_ID],Products_C[Category])</f>
        <v>Dessert</v>
      </c>
      <c r="Z814" t="str">
        <f>_xlfn.XLOOKUP(Orders_C[[#This Row],[Store_ID]],Stores_c[Store_ID],Stores_c[City])</f>
        <v>Andrewview</v>
      </c>
      <c r="AA814" t="str">
        <f>_xlfn.XLOOKUP(Orders_C[[#This Row],[Customer_ID]],Customers_c[Customer_ID],Customers_c[Customer_Name])</f>
        <v>Regina Everett</v>
      </c>
      <c r="AB814" s="6">
        <f>Orders_C[[#This Row],[Quantity]]*Orders_C[[#This Row],[Unit_Price]]*(1-Orders_C[[#This Row],[Discount %]])+Orders_C[[#This Row],[Tax]]</f>
        <v>325.84999999999997</v>
      </c>
      <c r="AC814" s="9">
        <f>(Orders_C[[#This Row],[Unit_Price]]*Orders_C[[#This Row],[Quantity]])-Orders_C[[#This Row],[Discount]]+Orders_C[[#This Row],[Tax]]</f>
        <v>350.15</v>
      </c>
      <c r="AD814" t="str">
        <f>IF(COUNTIF(Orders_C[[#All],[Customer_ID]],Orders_C[[#This Row],[Customer_ID]])&gt;1,"Repeat","New")</f>
        <v>Repeat</v>
      </c>
      <c r="AE814" t="str" cm="1">
        <f t="array" ref="AE814">_xlfn.XLOOKUP(Orders_C[[#This Row],[Store_ID]],Stores_c[[#All],[Store_ID]],Stores_c[[#All],[City]])</f>
        <v>Andrewview</v>
      </c>
      <c r="AF814" t="str" cm="1">
        <f t="array" ref="AF814">_xlfn.XLOOKUP(Orders_C[[#This Row],[Store_ID]],Stores_c[[#All],[Store_ID]],Stores_c[[#All],[Manager_Name]])</f>
        <v>Alice Sutton</v>
      </c>
      <c r="AG814" t="str" cm="1">
        <f t="array" ref="AG814">_xlfn.XLOOKUP(Orders_C[[#This Row],[Store_ID]],Stores_c[[#All],[Store_ID]],Stores_c[[#All],[Store_Type]])</f>
        <v>Mall</v>
      </c>
    </row>
    <row r="815" spans="1:33" x14ac:dyDescent="0.25">
      <c r="A815">
        <v>10473</v>
      </c>
      <c r="B815" s="1">
        <v>45874</v>
      </c>
      <c r="C815" s="2">
        <v>0.13087962962962962</v>
      </c>
      <c r="D815">
        <v>1965</v>
      </c>
      <c r="E815">
        <v>214</v>
      </c>
      <c r="F815">
        <v>483</v>
      </c>
      <c r="G815">
        <v>324</v>
      </c>
      <c r="H815">
        <v>1</v>
      </c>
      <c r="I815">
        <v>343</v>
      </c>
      <c r="J815">
        <v>10</v>
      </c>
      <c r="K815">
        <v>17.149999999999999</v>
      </c>
      <c r="L815">
        <v>350.15</v>
      </c>
      <c r="M815" t="s">
        <v>20</v>
      </c>
      <c r="N815" t="s">
        <v>22</v>
      </c>
      <c r="O815">
        <v>30</v>
      </c>
      <c r="P815">
        <v>3</v>
      </c>
      <c r="Q815" t="s">
        <v>4496</v>
      </c>
      <c r="R815">
        <v>509</v>
      </c>
      <c r="S815" s="3">
        <v>0.1</v>
      </c>
      <c r="T815" s="6">
        <v>144.35</v>
      </c>
      <c r="U815" t="s">
        <v>6342</v>
      </c>
      <c r="V815">
        <v>2025</v>
      </c>
      <c r="W815" t="s">
        <v>6329</v>
      </c>
      <c r="X815" t="str">
        <f>_xlfn.XLOOKUP(Orders_C[[#This Row],[Product_ID]],Products_C[Product_ID],Products_C[Product_Name])</f>
        <v>Krushers</v>
      </c>
      <c r="Y815" t="str">
        <f>_xlfn.XLOOKUP(Orders_C[[#This Row],[Product_ID]],Products_C[Product_ID],Products_C[Category])</f>
        <v>Dessert</v>
      </c>
      <c r="Z815" t="str">
        <f>_xlfn.XLOOKUP(Orders_C[[#This Row],[Store_ID]],Stores_c[Store_ID],Stores_c[City])</f>
        <v>New Robert</v>
      </c>
      <c r="AA815" t="str">
        <f>_xlfn.XLOOKUP(Orders_C[[#This Row],[Customer_ID]],Customers_c[Customer_ID],Customers_c[Customer_Name])</f>
        <v>David Ford</v>
      </c>
      <c r="AB815" s="6">
        <f>Orders_C[[#This Row],[Quantity]]*Orders_C[[#This Row],[Unit_Price]]*(1-Orders_C[[#This Row],[Discount %]])+Orders_C[[#This Row],[Tax]]</f>
        <v>325.84999999999997</v>
      </c>
      <c r="AC815" s="9">
        <f>(Orders_C[[#This Row],[Unit_Price]]*Orders_C[[#This Row],[Quantity]])-Orders_C[[#This Row],[Discount]]+Orders_C[[#This Row],[Tax]]</f>
        <v>350.15</v>
      </c>
      <c r="AD815" t="str">
        <f>IF(COUNTIF(Orders_C[[#All],[Customer_ID]],Orders_C[[#This Row],[Customer_ID]])&gt;1,"Repeat","New")</f>
        <v>Repeat</v>
      </c>
      <c r="AE815" t="str" cm="1">
        <f t="array" ref="AE815">_xlfn.XLOOKUP(Orders_C[[#This Row],[Store_ID]],Stores_c[[#All],[Store_ID]],Stores_c[[#All],[City]])</f>
        <v>New Robert</v>
      </c>
      <c r="AF815" t="str" cm="1">
        <f t="array" ref="AF815">_xlfn.XLOOKUP(Orders_C[[#This Row],[Store_ID]],Stores_c[[#All],[Store_ID]],Stores_c[[#All],[Manager_Name]])</f>
        <v>Krista Webb</v>
      </c>
      <c r="AG815" t="str" cm="1">
        <f t="array" ref="AG815">_xlfn.XLOOKUP(Orders_C[[#This Row],[Store_ID]],Stores_c[[#All],[Store_ID]],Stores_c[[#All],[Store_Type]])</f>
        <v>Drive-Thru</v>
      </c>
    </row>
    <row r="816" spans="1:33" x14ac:dyDescent="0.25">
      <c r="A816">
        <v>10847</v>
      </c>
      <c r="B816" s="1">
        <v>45923</v>
      </c>
      <c r="C816" s="2">
        <v>9.026620370370371E-2</v>
      </c>
      <c r="D816">
        <v>1043</v>
      </c>
      <c r="E816">
        <v>220</v>
      </c>
      <c r="F816">
        <v>471</v>
      </c>
      <c r="G816">
        <v>318</v>
      </c>
      <c r="H816">
        <v>1</v>
      </c>
      <c r="I816">
        <v>321</v>
      </c>
      <c r="J816">
        <v>0</v>
      </c>
      <c r="K816">
        <v>16.05</v>
      </c>
      <c r="L816">
        <v>337.05</v>
      </c>
      <c r="M816" t="s">
        <v>20</v>
      </c>
      <c r="N816" t="s">
        <v>21</v>
      </c>
      <c r="O816">
        <v>36</v>
      </c>
      <c r="P816">
        <v>4</v>
      </c>
      <c r="Q816" t="s">
        <v>4870</v>
      </c>
      <c r="R816">
        <v>508</v>
      </c>
      <c r="S816" s="3">
        <v>0</v>
      </c>
      <c r="T816" s="6">
        <v>144.45000000000002</v>
      </c>
      <c r="U816" t="s">
        <v>6335</v>
      </c>
      <c r="V816">
        <v>2025</v>
      </c>
      <c r="W816" t="s">
        <v>6329</v>
      </c>
      <c r="X816" t="str">
        <f>_xlfn.XLOOKUP(Orders_C[[#This Row],[Product_ID]],Products_C[Product_ID],Products_C[Product_Name])</f>
        <v>Pepsi</v>
      </c>
      <c r="Y816" t="str">
        <f>_xlfn.XLOOKUP(Orders_C[[#This Row],[Product_ID]],Products_C[Product_ID],Products_C[Category])</f>
        <v>Burger</v>
      </c>
      <c r="Z816" t="str">
        <f>_xlfn.XLOOKUP(Orders_C[[#This Row],[Store_ID]],Stores_c[Store_ID],Stores_c[City])</f>
        <v>Williamborough</v>
      </c>
      <c r="AA816" t="str">
        <f>_xlfn.XLOOKUP(Orders_C[[#This Row],[Customer_ID]],Customers_c[Customer_ID],Customers_c[Customer_Name])</f>
        <v>William Yoder</v>
      </c>
      <c r="AB816" s="6">
        <f>Orders_C[[#This Row],[Quantity]]*Orders_C[[#This Row],[Unit_Price]]*(1-Orders_C[[#This Row],[Discount %]])+Orders_C[[#This Row],[Tax]]</f>
        <v>337.05</v>
      </c>
      <c r="AC816" s="9">
        <f>(Orders_C[[#This Row],[Unit_Price]]*Orders_C[[#This Row],[Quantity]])-Orders_C[[#This Row],[Discount]]+Orders_C[[#This Row],[Tax]]</f>
        <v>337.05</v>
      </c>
      <c r="AD816" t="str">
        <f>IF(COUNTIF(Orders_C[[#All],[Customer_ID]],Orders_C[[#This Row],[Customer_ID]])&gt;1,"Repeat","New")</f>
        <v>Repeat</v>
      </c>
      <c r="AE816" t="str" cm="1">
        <f t="array" ref="AE816">_xlfn.XLOOKUP(Orders_C[[#This Row],[Store_ID]],Stores_c[[#All],[Store_ID]],Stores_c[[#All],[City]])</f>
        <v>Williamborough</v>
      </c>
      <c r="AF816" t="str" cm="1">
        <f t="array" ref="AF816">_xlfn.XLOOKUP(Orders_C[[#This Row],[Store_ID]],Stores_c[[#All],[Store_ID]],Stores_c[[#All],[Manager_Name]])</f>
        <v>Michael Mcbride</v>
      </c>
      <c r="AG816" t="str" cm="1">
        <f t="array" ref="AG816">_xlfn.XLOOKUP(Orders_C[[#This Row],[Store_ID]],Stores_c[[#All],[Store_ID]],Stores_c[[#All],[Store_Type]])</f>
        <v>Mall</v>
      </c>
    </row>
    <row r="817" spans="1:33" x14ac:dyDescent="0.25">
      <c r="A817">
        <v>9351</v>
      </c>
      <c r="B817" s="1">
        <v>45743</v>
      </c>
      <c r="C817" s="2">
        <v>0.95780092592592592</v>
      </c>
      <c r="D817">
        <v>1612</v>
      </c>
      <c r="E817">
        <v>213</v>
      </c>
      <c r="F817">
        <v>432</v>
      </c>
      <c r="G817">
        <v>304</v>
      </c>
      <c r="H817">
        <v>2</v>
      </c>
      <c r="I817">
        <v>170</v>
      </c>
      <c r="J817">
        <v>0</v>
      </c>
      <c r="K817">
        <v>8.5</v>
      </c>
      <c r="L817">
        <v>348.5</v>
      </c>
      <c r="M817" t="s">
        <v>18</v>
      </c>
      <c r="N817" t="s">
        <v>22</v>
      </c>
      <c r="O817">
        <v>52</v>
      </c>
      <c r="P817">
        <v>1</v>
      </c>
      <c r="Q817" t="s">
        <v>3374</v>
      </c>
      <c r="R817">
        <v>506</v>
      </c>
      <c r="S817" s="3">
        <v>0</v>
      </c>
      <c r="T817" s="6">
        <v>144.5</v>
      </c>
      <c r="U817" t="s">
        <v>6334</v>
      </c>
      <c r="V817">
        <v>2025</v>
      </c>
      <c r="W817" t="s">
        <v>6331</v>
      </c>
      <c r="X817" t="str">
        <f>_xlfn.XLOOKUP(Orders_C[[#This Row],[Product_ID]],Products_C[Product_ID],Products_C[Product_Name])</f>
        <v>Veg Burger</v>
      </c>
      <c r="Y817" t="str">
        <f>_xlfn.XLOOKUP(Orders_C[[#This Row],[Product_ID]],Products_C[Product_ID],Products_C[Category])</f>
        <v>Burger</v>
      </c>
      <c r="Z817" t="str">
        <f>_xlfn.XLOOKUP(Orders_C[[#This Row],[Store_ID]],Stores_c[Store_ID],Stores_c[City])</f>
        <v>Lake Kristashire</v>
      </c>
      <c r="AA817" t="str">
        <f>_xlfn.XLOOKUP(Orders_C[[#This Row],[Customer_ID]],Customers_c[Customer_ID],Customers_c[Customer_Name])</f>
        <v>Anthony Johnson</v>
      </c>
      <c r="AB817" s="6">
        <f>Orders_C[[#This Row],[Quantity]]*Orders_C[[#This Row],[Unit_Price]]*(1-Orders_C[[#This Row],[Discount %]])+Orders_C[[#This Row],[Tax]]</f>
        <v>348.5</v>
      </c>
      <c r="AC817" s="9">
        <f>(Orders_C[[#This Row],[Unit_Price]]*Orders_C[[#This Row],[Quantity]])-Orders_C[[#This Row],[Discount]]+Orders_C[[#This Row],[Tax]]</f>
        <v>348.5</v>
      </c>
      <c r="AD817" t="str">
        <f>IF(COUNTIF(Orders_C[[#All],[Customer_ID]],Orders_C[[#This Row],[Customer_ID]])&gt;1,"Repeat","New")</f>
        <v>Repeat</v>
      </c>
      <c r="AE817" t="str" cm="1">
        <f t="array" ref="AE817">_xlfn.XLOOKUP(Orders_C[[#This Row],[Store_ID]],Stores_c[[#All],[Store_ID]],Stores_c[[#All],[City]])</f>
        <v>Lake Kristashire</v>
      </c>
      <c r="AF817" t="str" cm="1">
        <f t="array" ref="AF817">_xlfn.XLOOKUP(Orders_C[[#This Row],[Store_ID]],Stores_c[[#All],[Store_ID]],Stores_c[[#All],[Manager_Name]])</f>
        <v>Andrea Daugherty</v>
      </c>
      <c r="AG817" t="str" cm="1">
        <f t="array" ref="AG817">_xlfn.XLOOKUP(Orders_C[[#This Row],[Store_ID]],Stores_c[[#All],[Store_ID]],Stores_c[[#All],[Store_Type]])</f>
        <v>Mall</v>
      </c>
    </row>
    <row r="818" spans="1:33" x14ac:dyDescent="0.25">
      <c r="A818">
        <v>10322</v>
      </c>
      <c r="B818" s="1">
        <v>45994</v>
      </c>
      <c r="C818" s="2">
        <v>0.72542824074074075</v>
      </c>
      <c r="D818">
        <v>1763</v>
      </c>
      <c r="E818">
        <v>224</v>
      </c>
      <c r="F818">
        <v>525</v>
      </c>
      <c r="G818">
        <v>340</v>
      </c>
      <c r="H818">
        <v>2</v>
      </c>
      <c r="I818">
        <v>170</v>
      </c>
      <c r="J818">
        <v>0</v>
      </c>
      <c r="K818">
        <v>8.5</v>
      </c>
      <c r="L818">
        <v>348.5</v>
      </c>
      <c r="M818" t="s">
        <v>18</v>
      </c>
      <c r="N818" t="s">
        <v>21</v>
      </c>
      <c r="O818">
        <v>38</v>
      </c>
      <c r="P818">
        <v>2</v>
      </c>
      <c r="Q818" t="s">
        <v>4345</v>
      </c>
      <c r="R818">
        <v>502</v>
      </c>
      <c r="S818" s="3">
        <v>0</v>
      </c>
      <c r="T818" s="6">
        <v>144.5</v>
      </c>
      <c r="U818" t="s">
        <v>6328</v>
      </c>
      <c r="V818">
        <v>2025</v>
      </c>
      <c r="W818" t="s">
        <v>6329</v>
      </c>
      <c r="X818" t="str">
        <f>_xlfn.XLOOKUP(Orders_C[[#This Row],[Product_ID]],Products_C[Product_ID],Products_C[Product_Name])</f>
        <v>Chocolate Lava Cake</v>
      </c>
      <c r="Y818" t="str">
        <f>_xlfn.XLOOKUP(Orders_C[[#This Row],[Product_ID]],Products_C[Product_ID],Products_C[Category])</f>
        <v>Chicken</v>
      </c>
      <c r="Z818" t="str">
        <f>_xlfn.XLOOKUP(Orders_C[[#This Row],[Store_ID]],Stores_c[Store_ID],Stores_c[City])</f>
        <v>Valdezton</v>
      </c>
      <c r="AA818" t="str">
        <f>_xlfn.XLOOKUP(Orders_C[[#This Row],[Customer_ID]],Customers_c[Customer_ID],Customers_c[Customer_Name])</f>
        <v>William Miller</v>
      </c>
      <c r="AB818" s="6">
        <f>Orders_C[[#This Row],[Quantity]]*Orders_C[[#This Row],[Unit_Price]]*(1-Orders_C[[#This Row],[Discount %]])+Orders_C[[#This Row],[Tax]]</f>
        <v>348.5</v>
      </c>
      <c r="AC818" s="9">
        <f>(Orders_C[[#This Row],[Unit_Price]]*Orders_C[[#This Row],[Quantity]])-Orders_C[[#This Row],[Discount]]+Orders_C[[#This Row],[Tax]]</f>
        <v>348.5</v>
      </c>
      <c r="AD818" t="str">
        <f>IF(COUNTIF(Orders_C[[#All],[Customer_ID]],Orders_C[[#This Row],[Customer_ID]])&gt;1,"Repeat","New")</f>
        <v>Repeat</v>
      </c>
      <c r="AE818" t="str" cm="1">
        <f t="array" ref="AE818">_xlfn.XLOOKUP(Orders_C[[#This Row],[Store_ID]],Stores_c[[#All],[Store_ID]],Stores_c[[#All],[City]])</f>
        <v>Valdezton</v>
      </c>
      <c r="AF818" t="str" cm="1">
        <f t="array" ref="AF818">_xlfn.XLOOKUP(Orders_C[[#This Row],[Store_ID]],Stores_c[[#All],[Store_ID]],Stores_c[[#All],[Manager_Name]])</f>
        <v>John Rodriguez</v>
      </c>
      <c r="AG818" t="str" cm="1">
        <f t="array" ref="AG818">_xlfn.XLOOKUP(Orders_C[[#This Row],[Store_ID]],Stores_c[[#All],[Store_ID]],Stores_c[[#All],[Store_Type]])</f>
        <v>Street</v>
      </c>
    </row>
    <row r="819" spans="1:33" x14ac:dyDescent="0.25">
      <c r="A819">
        <v>10755</v>
      </c>
      <c r="B819" s="1">
        <v>46064</v>
      </c>
      <c r="C819" s="2">
        <v>0.76138888888888889</v>
      </c>
      <c r="D819">
        <v>1323</v>
      </c>
      <c r="E819">
        <v>206</v>
      </c>
      <c r="F819">
        <v>475</v>
      </c>
      <c r="G819">
        <v>309</v>
      </c>
      <c r="H819">
        <v>2</v>
      </c>
      <c r="I819">
        <v>176</v>
      </c>
      <c r="J819">
        <v>5</v>
      </c>
      <c r="K819">
        <v>8.8000000000000007</v>
      </c>
      <c r="L819">
        <v>355.8</v>
      </c>
      <c r="M819" t="s">
        <v>18</v>
      </c>
      <c r="N819" t="s">
        <v>21</v>
      </c>
      <c r="O819">
        <v>44</v>
      </c>
      <c r="P819">
        <v>3</v>
      </c>
      <c r="Q819" t="s">
        <v>4778</v>
      </c>
      <c r="R819">
        <v>510</v>
      </c>
      <c r="S819" s="3">
        <v>0.05</v>
      </c>
      <c r="T819" s="6">
        <v>144.60000000000002</v>
      </c>
      <c r="U819" t="s">
        <v>6338</v>
      </c>
      <c r="V819">
        <v>2026</v>
      </c>
      <c r="W819" t="s">
        <v>6331</v>
      </c>
      <c r="X819" t="str">
        <f>_xlfn.XLOOKUP(Orders_C[[#This Row],[Product_ID]],Products_C[Product_ID],Products_C[Product_Name])</f>
        <v>Chicken Bucket</v>
      </c>
      <c r="Y819" t="str">
        <f>_xlfn.XLOOKUP(Orders_C[[#This Row],[Product_ID]],Products_C[Product_ID],Products_C[Category])</f>
        <v>Dessert</v>
      </c>
      <c r="Z819" t="str">
        <f>_xlfn.XLOOKUP(Orders_C[[#This Row],[Store_ID]],Stores_c[Store_ID],Stores_c[City])</f>
        <v>West Matthew</v>
      </c>
      <c r="AA819" t="str">
        <f>_xlfn.XLOOKUP(Orders_C[[#This Row],[Customer_ID]],Customers_c[Customer_ID],Customers_c[Customer_Name])</f>
        <v>Rebecca Hill</v>
      </c>
      <c r="AB819" s="6">
        <f>Orders_C[[#This Row],[Quantity]]*Orders_C[[#This Row],[Unit_Price]]*(1-Orders_C[[#This Row],[Discount %]])+Orders_C[[#This Row],[Tax]]</f>
        <v>343.2</v>
      </c>
      <c r="AC819" s="9">
        <f>(Orders_C[[#This Row],[Unit_Price]]*Orders_C[[#This Row],[Quantity]])-Orders_C[[#This Row],[Discount]]+Orders_C[[#This Row],[Tax]]</f>
        <v>355.8</v>
      </c>
      <c r="AD819" t="str">
        <f>IF(COUNTIF(Orders_C[[#All],[Customer_ID]],Orders_C[[#This Row],[Customer_ID]])&gt;1,"Repeat","New")</f>
        <v>New</v>
      </c>
      <c r="AE819" t="str" cm="1">
        <f t="array" ref="AE819">_xlfn.XLOOKUP(Orders_C[[#This Row],[Store_ID]],Stores_c[[#All],[Store_ID]],Stores_c[[#All],[City]])</f>
        <v>West Matthew</v>
      </c>
      <c r="AF819" t="str" cm="1">
        <f t="array" ref="AF819">_xlfn.XLOOKUP(Orders_C[[#This Row],[Store_ID]],Stores_c[[#All],[Store_ID]],Stores_c[[#All],[Manager_Name]])</f>
        <v>Miguel Kidd</v>
      </c>
      <c r="AG819" t="str" cm="1">
        <f t="array" ref="AG819">_xlfn.XLOOKUP(Orders_C[[#This Row],[Store_ID]],Stores_c[[#All],[Store_ID]],Stores_c[[#All],[Store_Type]])</f>
        <v>Drive-Thru</v>
      </c>
    </row>
    <row r="820" spans="1:33" x14ac:dyDescent="0.25">
      <c r="A820">
        <v>9531</v>
      </c>
      <c r="B820" s="1">
        <v>45741</v>
      </c>
      <c r="C820" s="2">
        <v>0.88659722222222226</v>
      </c>
      <c r="D820">
        <v>1431</v>
      </c>
      <c r="E820">
        <v>206</v>
      </c>
      <c r="F820">
        <v>514</v>
      </c>
      <c r="G820">
        <v>323</v>
      </c>
      <c r="H820">
        <v>2</v>
      </c>
      <c r="I820">
        <v>182</v>
      </c>
      <c r="J820">
        <v>10</v>
      </c>
      <c r="K820">
        <v>9.1</v>
      </c>
      <c r="L820">
        <v>363.1</v>
      </c>
      <c r="M820" t="s">
        <v>19</v>
      </c>
      <c r="N820" t="s">
        <v>22</v>
      </c>
      <c r="O820">
        <v>22</v>
      </c>
      <c r="P820">
        <v>5</v>
      </c>
      <c r="Q820" t="s">
        <v>3554</v>
      </c>
      <c r="R820">
        <v>507</v>
      </c>
      <c r="S820" s="3">
        <v>0.1</v>
      </c>
      <c r="T820" s="6">
        <v>144.70000000000002</v>
      </c>
      <c r="U820" t="s">
        <v>6334</v>
      </c>
      <c r="V820">
        <v>2025</v>
      </c>
      <c r="W820" t="s">
        <v>6329</v>
      </c>
      <c r="X820" t="str">
        <f>_xlfn.XLOOKUP(Orders_C[[#This Row],[Product_ID]],Products_C[Product_ID],Products_C[Product_Name])</f>
        <v>Rice Bowl</v>
      </c>
      <c r="Y820" t="str">
        <f>_xlfn.XLOOKUP(Orders_C[[#This Row],[Product_ID]],Products_C[Product_ID],Products_C[Category])</f>
        <v>Beverage</v>
      </c>
      <c r="Z820" t="str">
        <f>_xlfn.XLOOKUP(Orders_C[[#This Row],[Store_ID]],Stores_c[Store_ID],Stores_c[City])</f>
        <v>West Matthew</v>
      </c>
      <c r="AA820" t="str">
        <f>_xlfn.XLOOKUP(Orders_C[[#This Row],[Customer_ID]],Customers_c[Customer_ID],Customers_c[Customer_Name])</f>
        <v>Rebecca Haley</v>
      </c>
      <c r="AB820" s="6">
        <f>Orders_C[[#This Row],[Quantity]]*Orders_C[[#This Row],[Unit_Price]]*(1-Orders_C[[#This Row],[Discount %]])+Orders_C[[#This Row],[Tax]]</f>
        <v>336.70000000000005</v>
      </c>
      <c r="AC820" s="9">
        <f>(Orders_C[[#This Row],[Unit_Price]]*Orders_C[[#This Row],[Quantity]])-Orders_C[[#This Row],[Discount]]+Orders_C[[#This Row],[Tax]]</f>
        <v>363.1</v>
      </c>
      <c r="AD820" t="str">
        <f>IF(COUNTIF(Orders_C[[#All],[Customer_ID]],Orders_C[[#This Row],[Customer_ID]])&gt;1,"Repeat","New")</f>
        <v>Repeat</v>
      </c>
      <c r="AE820" t="str" cm="1">
        <f t="array" ref="AE820">_xlfn.XLOOKUP(Orders_C[[#This Row],[Store_ID]],Stores_c[[#All],[Store_ID]],Stores_c[[#All],[City]])</f>
        <v>West Matthew</v>
      </c>
      <c r="AF820" t="str" cm="1">
        <f t="array" ref="AF820">_xlfn.XLOOKUP(Orders_C[[#This Row],[Store_ID]],Stores_c[[#All],[Store_ID]],Stores_c[[#All],[Manager_Name]])</f>
        <v>Miguel Kidd</v>
      </c>
      <c r="AG820" t="str" cm="1">
        <f t="array" ref="AG820">_xlfn.XLOOKUP(Orders_C[[#This Row],[Store_ID]],Stores_c[[#All],[Store_ID]],Stores_c[[#All],[Store_Type]])</f>
        <v>Drive-Thru</v>
      </c>
    </row>
    <row r="821" spans="1:33" x14ac:dyDescent="0.25">
      <c r="A821">
        <v>6304</v>
      </c>
      <c r="B821" s="1">
        <v>45723</v>
      </c>
      <c r="C821" s="2">
        <v>0.926875</v>
      </c>
      <c r="D821">
        <v>1352</v>
      </c>
      <c r="E821">
        <v>211</v>
      </c>
      <c r="F821">
        <v>467</v>
      </c>
      <c r="G821">
        <v>320</v>
      </c>
      <c r="H821">
        <v>2</v>
      </c>
      <c r="I821">
        <v>188</v>
      </c>
      <c r="J821">
        <v>15</v>
      </c>
      <c r="K821">
        <v>9.4</v>
      </c>
      <c r="L821">
        <v>370.4</v>
      </c>
      <c r="M821" t="s">
        <v>20</v>
      </c>
      <c r="N821" t="s">
        <v>21</v>
      </c>
      <c r="O821">
        <v>27</v>
      </c>
      <c r="P821">
        <v>4</v>
      </c>
      <c r="Q821" t="s">
        <v>327</v>
      </c>
      <c r="R821">
        <v>503</v>
      </c>
      <c r="S821" s="3">
        <v>0.15</v>
      </c>
      <c r="T821" s="6">
        <v>144.79999999999998</v>
      </c>
      <c r="U821" t="s">
        <v>6334</v>
      </c>
      <c r="V821">
        <v>2025</v>
      </c>
      <c r="W821" t="s">
        <v>6329</v>
      </c>
      <c r="X821" t="str">
        <f>_xlfn.XLOOKUP(Orders_C[[#This Row],[Product_ID]],Products_C[Product_ID],Products_C[Product_Name])</f>
        <v>Rice Bowl</v>
      </c>
      <c r="Y821" t="str">
        <f>_xlfn.XLOOKUP(Orders_C[[#This Row],[Product_ID]],Products_C[Product_ID],Products_C[Category])</f>
        <v>Beverage</v>
      </c>
      <c r="Z821" t="str">
        <f>_xlfn.XLOOKUP(Orders_C[[#This Row],[Store_ID]],Stores_c[Store_ID],Stores_c[City])</f>
        <v>North Robertstad</v>
      </c>
      <c r="AA821" t="str">
        <f>_xlfn.XLOOKUP(Orders_C[[#This Row],[Customer_ID]],Customers_c[Customer_ID],Customers_c[Customer_Name])</f>
        <v>Kurt Morales</v>
      </c>
      <c r="AB821" s="6">
        <f>Orders_C[[#This Row],[Quantity]]*Orders_C[[#This Row],[Unit_Price]]*(1-Orders_C[[#This Row],[Discount %]])+Orders_C[[#This Row],[Tax]]</f>
        <v>328.99999999999994</v>
      </c>
      <c r="AC821" s="9">
        <f>(Orders_C[[#This Row],[Unit_Price]]*Orders_C[[#This Row],[Quantity]])-Orders_C[[#This Row],[Discount]]+Orders_C[[#This Row],[Tax]]</f>
        <v>370.4</v>
      </c>
      <c r="AD821" t="str">
        <f>IF(COUNTIF(Orders_C[[#All],[Customer_ID]],Orders_C[[#This Row],[Customer_ID]])&gt;1,"Repeat","New")</f>
        <v>Repeat</v>
      </c>
      <c r="AE821" t="str" cm="1">
        <f t="array" ref="AE821">_xlfn.XLOOKUP(Orders_C[[#This Row],[Store_ID]],Stores_c[[#All],[Store_ID]],Stores_c[[#All],[City]])</f>
        <v>North Robertstad</v>
      </c>
      <c r="AF821" t="str" cm="1">
        <f t="array" ref="AF821">_xlfn.XLOOKUP(Orders_C[[#This Row],[Store_ID]],Stores_c[[#All],[Store_ID]],Stores_c[[#All],[Manager_Name]])</f>
        <v>Mary Lewis</v>
      </c>
      <c r="AG821" t="str" cm="1">
        <f t="array" ref="AG821">_xlfn.XLOOKUP(Orders_C[[#This Row],[Store_ID]],Stores_c[[#All],[Store_ID]],Stores_c[[#All],[Store_Type]])</f>
        <v>Street</v>
      </c>
    </row>
    <row r="822" spans="1:33" x14ac:dyDescent="0.25">
      <c r="A822">
        <v>10321</v>
      </c>
      <c r="B822" s="1">
        <v>46037</v>
      </c>
      <c r="C822" s="2">
        <v>0.22498842592592594</v>
      </c>
      <c r="D822">
        <v>1143</v>
      </c>
      <c r="E822">
        <v>220</v>
      </c>
      <c r="F822">
        <v>433</v>
      </c>
      <c r="G822">
        <v>325</v>
      </c>
      <c r="H822">
        <v>1</v>
      </c>
      <c r="I822">
        <v>333</v>
      </c>
      <c r="J822">
        <v>5</v>
      </c>
      <c r="K822">
        <v>16.649999999999999</v>
      </c>
      <c r="L822">
        <v>344.65</v>
      </c>
      <c r="M822" t="s">
        <v>18</v>
      </c>
      <c r="N822" t="s">
        <v>23</v>
      </c>
      <c r="O822">
        <v>50</v>
      </c>
      <c r="P822">
        <v>2</v>
      </c>
      <c r="Q822" t="s">
        <v>4344</v>
      </c>
      <c r="R822">
        <v>505</v>
      </c>
      <c r="S822" s="3">
        <v>0.05</v>
      </c>
      <c r="T822" s="6">
        <v>144.85</v>
      </c>
      <c r="U822" t="s">
        <v>6330</v>
      </c>
      <c r="V822">
        <v>2026</v>
      </c>
      <c r="W822" t="s">
        <v>6331</v>
      </c>
      <c r="X822" t="str">
        <f>_xlfn.XLOOKUP(Orders_C[[#This Row],[Product_ID]],Products_C[Product_ID],Products_C[Product_Name])</f>
        <v>Veg Burger</v>
      </c>
      <c r="Y822" t="str">
        <f>_xlfn.XLOOKUP(Orders_C[[#This Row],[Product_ID]],Products_C[Product_ID],Products_C[Category])</f>
        <v>Chicken</v>
      </c>
      <c r="Z822" t="str">
        <f>_xlfn.XLOOKUP(Orders_C[[#This Row],[Store_ID]],Stores_c[Store_ID],Stores_c[City])</f>
        <v>Williamborough</v>
      </c>
      <c r="AA822" t="str">
        <f>_xlfn.XLOOKUP(Orders_C[[#This Row],[Customer_ID]],Customers_c[Customer_ID],Customers_c[Customer_Name])</f>
        <v>Andrew Shepard</v>
      </c>
      <c r="AB822" s="6">
        <f>Orders_C[[#This Row],[Quantity]]*Orders_C[[#This Row],[Unit_Price]]*(1-Orders_C[[#This Row],[Discount %]])+Orders_C[[#This Row],[Tax]]</f>
        <v>332.99999999999994</v>
      </c>
      <c r="AC822" s="9">
        <f>(Orders_C[[#This Row],[Unit_Price]]*Orders_C[[#This Row],[Quantity]])-Orders_C[[#This Row],[Discount]]+Orders_C[[#This Row],[Tax]]</f>
        <v>344.65</v>
      </c>
      <c r="AD822" t="str">
        <f>IF(COUNTIF(Orders_C[[#All],[Customer_ID]],Orders_C[[#This Row],[Customer_ID]])&gt;1,"Repeat","New")</f>
        <v>Repeat</v>
      </c>
      <c r="AE822" t="str" cm="1">
        <f t="array" ref="AE822">_xlfn.XLOOKUP(Orders_C[[#This Row],[Store_ID]],Stores_c[[#All],[Store_ID]],Stores_c[[#All],[City]])</f>
        <v>Williamborough</v>
      </c>
      <c r="AF822" t="str" cm="1">
        <f t="array" ref="AF822">_xlfn.XLOOKUP(Orders_C[[#This Row],[Store_ID]],Stores_c[[#All],[Store_ID]],Stores_c[[#All],[Manager_Name]])</f>
        <v>Michael Mcbride</v>
      </c>
      <c r="AG822" t="str" cm="1">
        <f t="array" ref="AG822">_xlfn.XLOOKUP(Orders_C[[#This Row],[Store_ID]],Stores_c[[#All],[Store_ID]],Stores_c[[#All],[Store_Type]])</f>
        <v>Mall</v>
      </c>
    </row>
    <row r="823" spans="1:33" x14ac:dyDescent="0.25">
      <c r="A823">
        <v>9202</v>
      </c>
      <c r="B823" s="1">
        <v>45814</v>
      </c>
      <c r="C823" s="2">
        <v>2.3020833333333334E-2</v>
      </c>
      <c r="D823">
        <v>1037</v>
      </c>
      <c r="E823">
        <v>221</v>
      </c>
      <c r="F823">
        <v>501</v>
      </c>
      <c r="G823">
        <v>327</v>
      </c>
      <c r="H823">
        <v>1</v>
      </c>
      <c r="I823">
        <v>322</v>
      </c>
      <c r="J823">
        <v>0</v>
      </c>
      <c r="K823">
        <v>16.100000000000001</v>
      </c>
      <c r="L823">
        <v>338.1</v>
      </c>
      <c r="M823" t="s">
        <v>20</v>
      </c>
      <c r="N823" t="s">
        <v>22</v>
      </c>
      <c r="O823">
        <v>28</v>
      </c>
      <c r="P823">
        <v>5</v>
      </c>
      <c r="Q823" t="s">
        <v>3225</v>
      </c>
      <c r="R823">
        <v>508</v>
      </c>
      <c r="S823" s="3">
        <v>0</v>
      </c>
      <c r="T823" s="6">
        <v>144.90000000000003</v>
      </c>
      <c r="U823" t="s">
        <v>6340</v>
      </c>
      <c r="V823">
        <v>2025</v>
      </c>
      <c r="W823" t="s">
        <v>6329</v>
      </c>
      <c r="X823" t="str">
        <f>_xlfn.XLOOKUP(Orders_C[[#This Row],[Product_ID]],Products_C[Product_ID],Products_C[Product_Name])</f>
        <v>Wrap</v>
      </c>
      <c r="Y823" t="str">
        <f>_xlfn.XLOOKUP(Orders_C[[#This Row],[Product_ID]],Products_C[Product_ID],Products_C[Category])</f>
        <v>Chicken</v>
      </c>
      <c r="Z823" t="str">
        <f>_xlfn.XLOOKUP(Orders_C[[#This Row],[Store_ID]],Stores_c[Store_ID],Stores_c[City])</f>
        <v>Port Barbarabury</v>
      </c>
      <c r="AA823" t="str">
        <f>_xlfn.XLOOKUP(Orders_C[[#This Row],[Customer_ID]],Customers_c[Customer_ID],Customers_c[Customer_Name])</f>
        <v>Regina Mcgee</v>
      </c>
      <c r="AB823" s="6">
        <f>Orders_C[[#This Row],[Quantity]]*Orders_C[[#This Row],[Unit_Price]]*(1-Orders_C[[#This Row],[Discount %]])+Orders_C[[#This Row],[Tax]]</f>
        <v>338.1</v>
      </c>
      <c r="AC823" s="9">
        <f>(Orders_C[[#This Row],[Unit_Price]]*Orders_C[[#This Row],[Quantity]])-Orders_C[[#This Row],[Discount]]+Orders_C[[#This Row],[Tax]]</f>
        <v>338.1</v>
      </c>
      <c r="AD823" t="str">
        <f>IF(COUNTIF(Orders_C[[#All],[Customer_ID]],Orders_C[[#This Row],[Customer_ID]])&gt;1,"Repeat","New")</f>
        <v>Repeat</v>
      </c>
      <c r="AE823" t="str" cm="1">
        <f t="array" ref="AE823">_xlfn.XLOOKUP(Orders_C[[#This Row],[Store_ID]],Stores_c[[#All],[Store_ID]],Stores_c[[#All],[City]])</f>
        <v>Port Barbarabury</v>
      </c>
      <c r="AF823" t="str" cm="1">
        <f t="array" ref="AF823">_xlfn.XLOOKUP(Orders_C[[#This Row],[Store_ID]],Stores_c[[#All],[Store_ID]],Stores_c[[#All],[Manager_Name]])</f>
        <v>Edward Nguyen</v>
      </c>
      <c r="AG823" t="str" cm="1">
        <f t="array" ref="AG823">_xlfn.XLOOKUP(Orders_C[[#This Row],[Store_ID]],Stores_c[[#All],[Store_ID]],Stores_c[[#All],[Store_Type]])</f>
        <v>Street</v>
      </c>
    </row>
    <row r="824" spans="1:33" x14ac:dyDescent="0.25">
      <c r="A824">
        <v>9735</v>
      </c>
      <c r="B824" s="1">
        <v>45715</v>
      </c>
      <c r="C824" s="2">
        <v>0.67065972222222225</v>
      </c>
      <c r="D824">
        <v>1262</v>
      </c>
      <c r="E824">
        <v>216</v>
      </c>
      <c r="F824">
        <v>472</v>
      </c>
      <c r="G824">
        <v>336</v>
      </c>
      <c r="H824">
        <v>1</v>
      </c>
      <c r="I824">
        <v>322</v>
      </c>
      <c r="J824">
        <v>0</v>
      </c>
      <c r="K824">
        <v>16.100000000000001</v>
      </c>
      <c r="L824">
        <v>338.1</v>
      </c>
      <c r="M824" t="s">
        <v>18</v>
      </c>
      <c r="N824" t="s">
        <v>23</v>
      </c>
      <c r="O824">
        <v>18</v>
      </c>
      <c r="P824">
        <v>2</v>
      </c>
      <c r="Q824" t="s">
        <v>3758</v>
      </c>
      <c r="R824">
        <v>504</v>
      </c>
      <c r="S824" s="3">
        <v>0</v>
      </c>
      <c r="T824" s="6">
        <v>144.90000000000003</v>
      </c>
      <c r="U824" t="s">
        <v>6338</v>
      </c>
      <c r="V824">
        <v>2025</v>
      </c>
      <c r="W824" t="s">
        <v>6333</v>
      </c>
      <c r="X824" t="str">
        <f>_xlfn.XLOOKUP(Orders_C[[#This Row],[Product_ID]],Products_C[Product_ID],Products_C[Product_Name])</f>
        <v>Chicken Bucket</v>
      </c>
      <c r="Y824" t="str">
        <f>_xlfn.XLOOKUP(Orders_C[[#This Row],[Product_ID]],Products_C[Product_ID],Products_C[Category])</f>
        <v>Dessert</v>
      </c>
      <c r="Z824" t="str">
        <f>_xlfn.XLOOKUP(Orders_C[[#This Row],[Store_ID]],Stores_c[Store_ID],Stores_c[City])</f>
        <v>Garciaview</v>
      </c>
      <c r="AA824" t="str">
        <f>_xlfn.XLOOKUP(Orders_C[[#This Row],[Customer_ID]],Customers_c[Customer_ID],Customers_c[Customer_Name])</f>
        <v>Nicole Diaz</v>
      </c>
      <c r="AB824" s="6">
        <f>Orders_C[[#This Row],[Quantity]]*Orders_C[[#This Row],[Unit_Price]]*(1-Orders_C[[#This Row],[Discount %]])+Orders_C[[#This Row],[Tax]]</f>
        <v>338.1</v>
      </c>
      <c r="AC824" s="9">
        <f>(Orders_C[[#This Row],[Unit_Price]]*Orders_C[[#This Row],[Quantity]])-Orders_C[[#This Row],[Discount]]+Orders_C[[#This Row],[Tax]]</f>
        <v>338.1</v>
      </c>
      <c r="AD824" t="str">
        <f>IF(COUNTIF(Orders_C[[#All],[Customer_ID]],Orders_C[[#This Row],[Customer_ID]])&gt;1,"Repeat","New")</f>
        <v>Repeat</v>
      </c>
      <c r="AE824" t="str" cm="1">
        <f t="array" ref="AE824">_xlfn.XLOOKUP(Orders_C[[#This Row],[Store_ID]],Stores_c[[#All],[Store_ID]],Stores_c[[#All],[City]])</f>
        <v>Garciaview</v>
      </c>
      <c r="AF824" t="str" cm="1">
        <f t="array" ref="AF824">_xlfn.XLOOKUP(Orders_C[[#This Row],[Store_ID]],Stores_c[[#All],[Store_ID]],Stores_c[[#All],[Manager_Name]])</f>
        <v>Karina Washington</v>
      </c>
      <c r="AG824" t="str" cm="1">
        <f t="array" ref="AG824">_xlfn.XLOOKUP(Orders_C[[#This Row],[Store_ID]],Stores_c[[#All],[Store_ID]],Stores_c[[#All],[Store_Type]])</f>
        <v>Drive-Thru</v>
      </c>
    </row>
    <row r="825" spans="1:33" x14ac:dyDescent="0.25">
      <c r="A825">
        <v>9724</v>
      </c>
      <c r="B825" s="1">
        <v>46055</v>
      </c>
      <c r="C825" s="2">
        <v>0.12505787037037036</v>
      </c>
      <c r="D825">
        <v>1853</v>
      </c>
      <c r="E825">
        <v>217</v>
      </c>
      <c r="F825">
        <v>524</v>
      </c>
      <c r="G825">
        <v>331</v>
      </c>
      <c r="H825">
        <v>1</v>
      </c>
      <c r="I825">
        <v>356</v>
      </c>
      <c r="J825">
        <v>15</v>
      </c>
      <c r="K825">
        <v>17.8</v>
      </c>
      <c r="L825">
        <v>358.8</v>
      </c>
      <c r="M825" t="s">
        <v>19</v>
      </c>
      <c r="N825" t="s">
        <v>22</v>
      </c>
      <c r="O825">
        <v>46</v>
      </c>
      <c r="P825">
        <v>3</v>
      </c>
      <c r="Q825" t="s">
        <v>3747</v>
      </c>
      <c r="R825">
        <v>509</v>
      </c>
      <c r="S825" s="3">
        <v>0.15</v>
      </c>
      <c r="T825" s="6">
        <v>145.20000000000002</v>
      </c>
      <c r="U825" t="s">
        <v>6338</v>
      </c>
      <c r="V825">
        <v>2026</v>
      </c>
      <c r="W825" t="s">
        <v>6331</v>
      </c>
      <c r="X825" t="str">
        <f>_xlfn.XLOOKUP(Orders_C[[#This Row],[Product_ID]],Products_C[Product_ID],Products_C[Product_Name])</f>
        <v>Chicken Bucket</v>
      </c>
      <c r="Y825" t="str">
        <f>_xlfn.XLOOKUP(Orders_C[[#This Row],[Product_ID]],Products_C[Product_ID],Products_C[Category])</f>
        <v>Beverage</v>
      </c>
      <c r="Z825" t="str">
        <f>_xlfn.XLOOKUP(Orders_C[[#This Row],[Store_ID]],Stores_c[Store_ID],Stores_c[City])</f>
        <v>West Rebecca</v>
      </c>
      <c r="AA825" t="str">
        <f>_xlfn.XLOOKUP(Orders_C[[#This Row],[Customer_ID]],Customers_c[Customer_ID],Customers_c[Customer_Name])</f>
        <v>Sean Luna</v>
      </c>
      <c r="AB825" s="6">
        <f>Orders_C[[#This Row],[Quantity]]*Orders_C[[#This Row],[Unit_Price]]*(1-Orders_C[[#This Row],[Discount %]])+Orders_C[[#This Row],[Tax]]</f>
        <v>320.39999999999998</v>
      </c>
      <c r="AC825" s="9">
        <f>(Orders_C[[#This Row],[Unit_Price]]*Orders_C[[#This Row],[Quantity]])-Orders_C[[#This Row],[Discount]]+Orders_C[[#This Row],[Tax]]</f>
        <v>358.8</v>
      </c>
      <c r="AD825" t="str">
        <f>IF(COUNTIF(Orders_C[[#All],[Customer_ID]],Orders_C[[#This Row],[Customer_ID]])&gt;1,"Repeat","New")</f>
        <v>Repeat</v>
      </c>
      <c r="AE825" t="str" cm="1">
        <f t="array" ref="AE825">_xlfn.XLOOKUP(Orders_C[[#This Row],[Store_ID]],Stores_c[[#All],[Store_ID]],Stores_c[[#All],[City]])</f>
        <v>West Rebecca</v>
      </c>
      <c r="AF825" t="str" cm="1">
        <f t="array" ref="AF825">_xlfn.XLOOKUP(Orders_C[[#This Row],[Store_ID]],Stores_c[[#All],[Store_ID]],Stores_c[[#All],[Manager_Name]])</f>
        <v>Albert Smith</v>
      </c>
      <c r="AG825" t="str" cm="1">
        <f t="array" ref="AG825">_xlfn.XLOOKUP(Orders_C[[#This Row],[Store_ID]],Stores_c[[#All],[Store_ID]],Stores_c[[#All],[Store_Type]])</f>
        <v>Mall</v>
      </c>
    </row>
    <row r="826" spans="1:33" x14ac:dyDescent="0.25">
      <c r="A826">
        <v>10230</v>
      </c>
      <c r="B826" s="1">
        <v>45884</v>
      </c>
      <c r="C826" s="2">
        <v>0.34076388888888887</v>
      </c>
      <c r="D826">
        <v>1642</v>
      </c>
      <c r="E826">
        <v>216</v>
      </c>
      <c r="F826">
        <v>446</v>
      </c>
      <c r="G826">
        <v>328</v>
      </c>
      <c r="H826">
        <v>1</v>
      </c>
      <c r="I826">
        <v>356</v>
      </c>
      <c r="J826">
        <v>15</v>
      </c>
      <c r="K826">
        <v>17.8</v>
      </c>
      <c r="L826">
        <v>358.8</v>
      </c>
      <c r="M826" t="s">
        <v>20</v>
      </c>
      <c r="N826" t="s">
        <v>22</v>
      </c>
      <c r="O826">
        <v>31</v>
      </c>
      <c r="P826">
        <v>5</v>
      </c>
      <c r="Q826" t="s">
        <v>4253</v>
      </c>
      <c r="R826">
        <v>510</v>
      </c>
      <c r="S826" s="3">
        <v>0.15</v>
      </c>
      <c r="T826" s="6">
        <v>145.20000000000002</v>
      </c>
      <c r="U826" t="s">
        <v>6342</v>
      </c>
      <c r="V826">
        <v>2025</v>
      </c>
      <c r="W826" t="s">
        <v>6329</v>
      </c>
      <c r="X826" t="str">
        <f>_xlfn.XLOOKUP(Orders_C[[#This Row],[Product_ID]],Products_C[Product_ID],Products_C[Product_Name])</f>
        <v>Rice Bowl</v>
      </c>
      <c r="Y826" t="str">
        <f>_xlfn.XLOOKUP(Orders_C[[#This Row],[Product_ID]],Products_C[Product_ID],Products_C[Category])</f>
        <v>Burger</v>
      </c>
      <c r="Z826" t="str">
        <f>_xlfn.XLOOKUP(Orders_C[[#This Row],[Store_ID]],Stores_c[Store_ID],Stores_c[City])</f>
        <v>Garciaview</v>
      </c>
      <c r="AA826" t="str">
        <f>_xlfn.XLOOKUP(Orders_C[[#This Row],[Customer_ID]],Customers_c[Customer_ID],Customers_c[Customer_Name])</f>
        <v>Dr. Kevin Silva MD</v>
      </c>
      <c r="AB826" s="6">
        <f>Orders_C[[#This Row],[Quantity]]*Orders_C[[#This Row],[Unit_Price]]*(1-Orders_C[[#This Row],[Discount %]])+Orders_C[[#This Row],[Tax]]</f>
        <v>320.39999999999998</v>
      </c>
      <c r="AC826" s="9">
        <f>(Orders_C[[#This Row],[Unit_Price]]*Orders_C[[#This Row],[Quantity]])-Orders_C[[#This Row],[Discount]]+Orders_C[[#This Row],[Tax]]</f>
        <v>358.8</v>
      </c>
      <c r="AD826" t="str">
        <f>IF(COUNTIF(Orders_C[[#All],[Customer_ID]],Orders_C[[#This Row],[Customer_ID]])&gt;1,"Repeat","New")</f>
        <v>Repeat</v>
      </c>
      <c r="AE826" t="str" cm="1">
        <f t="array" ref="AE826">_xlfn.XLOOKUP(Orders_C[[#This Row],[Store_ID]],Stores_c[[#All],[Store_ID]],Stores_c[[#All],[City]])</f>
        <v>Garciaview</v>
      </c>
      <c r="AF826" t="str" cm="1">
        <f t="array" ref="AF826">_xlfn.XLOOKUP(Orders_C[[#This Row],[Store_ID]],Stores_c[[#All],[Store_ID]],Stores_c[[#All],[Manager_Name]])</f>
        <v>Karina Washington</v>
      </c>
      <c r="AG826" t="str" cm="1">
        <f t="array" ref="AG826">_xlfn.XLOOKUP(Orders_C[[#This Row],[Store_ID]],Stores_c[[#All],[Store_ID]],Stores_c[[#All],[Store_Type]])</f>
        <v>Drive-Thru</v>
      </c>
    </row>
    <row r="827" spans="1:33" x14ac:dyDescent="0.25">
      <c r="A827">
        <v>8222</v>
      </c>
      <c r="B827" s="1">
        <v>46042</v>
      </c>
      <c r="C827" s="2">
        <v>0.85821759259259256</v>
      </c>
      <c r="D827">
        <v>1956</v>
      </c>
      <c r="E827">
        <v>214</v>
      </c>
      <c r="F827">
        <v>454</v>
      </c>
      <c r="G827">
        <v>332</v>
      </c>
      <c r="H827">
        <v>1</v>
      </c>
      <c r="I827">
        <v>345</v>
      </c>
      <c r="J827">
        <v>10</v>
      </c>
      <c r="K827">
        <v>17.25</v>
      </c>
      <c r="L827">
        <v>352.25</v>
      </c>
      <c r="M827" t="s">
        <v>18</v>
      </c>
      <c r="N827" t="s">
        <v>21</v>
      </c>
      <c r="O827">
        <v>39</v>
      </c>
      <c r="P827">
        <v>2</v>
      </c>
      <c r="Q827" t="s">
        <v>2245</v>
      </c>
      <c r="R827">
        <v>502</v>
      </c>
      <c r="S827" s="3">
        <v>0.1</v>
      </c>
      <c r="T827" s="6">
        <v>145.25</v>
      </c>
      <c r="U827" t="s">
        <v>6330</v>
      </c>
      <c r="V827">
        <v>2026</v>
      </c>
      <c r="W827" t="s">
        <v>6329</v>
      </c>
      <c r="X827" t="str">
        <f>_xlfn.XLOOKUP(Orders_C[[#This Row],[Product_ID]],Products_C[Product_ID],Products_C[Product_Name])</f>
        <v>Zinger Burger</v>
      </c>
      <c r="Y827" t="str">
        <f>_xlfn.XLOOKUP(Orders_C[[#This Row],[Product_ID]],Products_C[Product_ID],Products_C[Category])</f>
        <v>Beverage</v>
      </c>
      <c r="Z827" t="str">
        <f>_xlfn.XLOOKUP(Orders_C[[#This Row],[Store_ID]],Stores_c[Store_ID],Stores_c[City])</f>
        <v>New Robert</v>
      </c>
      <c r="AA827" t="str">
        <f>_xlfn.XLOOKUP(Orders_C[[#This Row],[Customer_ID]],Customers_c[Customer_ID],Customers_c[Customer_Name])</f>
        <v>Dakota Reed</v>
      </c>
      <c r="AB827" s="6">
        <f>Orders_C[[#This Row],[Quantity]]*Orders_C[[#This Row],[Unit_Price]]*(1-Orders_C[[#This Row],[Discount %]])+Orders_C[[#This Row],[Tax]]</f>
        <v>327.75</v>
      </c>
      <c r="AC827" s="9">
        <f>(Orders_C[[#This Row],[Unit_Price]]*Orders_C[[#This Row],[Quantity]])-Orders_C[[#This Row],[Discount]]+Orders_C[[#This Row],[Tax]]</f>
        <v>352.25</v>
      </c>
      <c r="AD827" t="str">
        <f>IF(COUNTIF(Orders_C[[#All],[Customer_ID]],Orders_C[[#This Row],[Customer_ID]])&gt;1,"Repeat","New")</f>
        <v>Repeat</v>
      </c>
      <c r="AE827" t="str" cm="1">
        <f t="array" ref="AE827">_xlfn.XLOOKUP(Orders_C[[#This Row],[Store_ID]],Stores_c[[#All],[Store_ID]],Stores_c[[#All],[City]])</f>
        <v>New Robert</v>
      </c>
      <c r="AF827" t="str" cm="1">
        <f t="array" ref="AF827">_xlfn.XLOOKUP(Orders_C[[#This Row],[Store_ID]],Stores_c[[#All],[Store_ID]],Stores_c[[#All],[Manager_Name]])</f>
        <v>Krista Webb</v>
      </c>
      <c r="AG827" t="str" cm="1">
        <f t="array" ref="AG827">_xlfn.XLOOKUP(Orders_C[[#This Row],[Store_ID]],Stores_c[[#All],[Store_ID]],Stores_c[[#All],[Store_Type]])</f>
        <v>Drive-Thru</v>
      </c>
    </row>
    <row r="828" spans="1:33" x14ac:dyDescent="0.25">
      <c r="A828">
        <v>6222</v>
      </c>
      <c r="B828" s="1">
        <v>46014</v>
      </c>
      <c r="C828" s="2">
        <v>0.80987268518518518</v>
      </c>
      <c r="D828">
        <v>1362</v>
      </c>
      <c r="E828">
        <v>225</v>
      </c>
      <c r="F828">
        <v>499</v>
      </c>
      <c r="G828">
        <v>338</v>
      </c>
      <c r="H828">
        <v>1</v>
      </c>
      <c r="I828">
        <v>334</v>
      </c>
      <c r="J828">
        <v>5</v>
      </c>
      <c r="K828">
        <v>16.7</v>
      </c>
      <c r="L828">
        <v>345.7</v>
      </c>
      <c r="M828" t="s">
        <v>20</v>
      </c>
      <c r="N828" t="s">
        <v>21</v>
      </c>
      <c r="O828">
        <v>45</v>
      </c>
      <c r="P828">
        <v>2</v>
      </c>
      <c r="Q828" t="s">
        <v>245</v>
      </c>
      <c r="R828">
        <v>503</v>
      </c>
      <c r="S828" s="3">
        <v>0.05</v>
      </c>
      <c r="T828" s="6">
        <v>145.29999999999998</v>
      </c>
      <c r="U828" t="s">
        <v>6328</v>
      </c>
      <c r="V828">
        <v>2025</v>
      </c>
      <c r="W828" t="s">
        <v>6331</v>
      </c>
      <c r="X828" t="str">
        <f>_xlfn.XLOOKUP(Orders_C[[#This Row],[Product_ID]],Products_C[Product_ID],Products_C[Product_Name])</f>
        <v>Chicken Wings</v>
      </c>
      <c r="Y828" t="str">
        <f>_xlfn.XLOOKUP(Orders_C[[#This Row],[Product_ID]],Products_C[Product_ID],Products_C[Category])</f>
        <v>Burger</v>
      </c>
      <c r="Z828" t="str">
        <f>_xlfn.XLOOKUP(Orders_C[[#This Row],[Store_ID]],Stores_c[Store_ID],Stores_c[City])</f>
        <v>South Peter</v>
      </c>
      <c r="AA828" t="str">
        <f>_xlfn.XLOOKUP(Orders_C[[#This Row],[Customer_ID]],Customers_c[Customer_ID],Customers_c[Customer_Name])</f>
        <v>Micheal Moore</v>
      </c>
      <c r="AB828" s="6">
        <f>Orders_C[[#This Row],[Quantity]]*Orders_C[[#This Row],[Unit_Price]]*(1-Orders_C[[#This Row],[Discount %]])+Orders_C[[#This Row],[Tax]]</f>
        <v>334</v>
      </c>
      <c r="AC828" s="9">
        <f>(Orders_C[[#This Row],[Unit_Price]]*Orders_C[[#This Row],[Quantity]])-Orders_C[[#This Row],[Discount]]+Orders_C[[#This Row],[Tax]]</f>
        <v>345.7</v>
      </c>
      <c r="AD828" t="str">
        <f>IF(COUNTIF(Orders_C[[#All],[Customer_ID]],Orders_C[[#This Row],[Customer_ID]])&gt;1,"Repeat","New")</f>
        <v>Repeat</v>
      </c>
      <c r="AE828" t="str" cm="1">
        <f t="array" ref="AE828">_xlfn.XLOOKUP(Orders_C[[#This Row],[Store_ID]],Stores_c[[#All],[Store_ID]],Stores_c[[#All],[City]])</f>
        <v>South Peter</v>
      </c>
      <c r="AF828" t="str" cm="1">
        <f t="array" ref="AF828">_xlfn.XLOOKUP(Orders_C[[#This Row],[Store_ID]],Stores_c[[#All],[Store_ID]],Stores_c[[#All],[Manager_Name]])</f>
        <v>Gregory Lambert</v>
      </c>
      <c r="AG828" t="str" cm="1">
        <f t="array" ref="AG828">_xlfn.XLOOKUP(Orders_C[[#This Row],[Store_ID]],Stores_c[[#All],[Store_ID]],Stores_c[[#All],[Store_Type]])</f>
        <v>Street</v>
      </c>
    </row>
    <row r="829" spans="1:33" x14ac:dyDescent="0.25">
      <c r="A829">
        <v>7075</v>
      </c>
      <c r="B829" s="1">
        <v>45967</v>
      </c>
      <c r="C829" s="2">
        <v>0.35218749999999999</v>
      </c>
      <c r="D829">
        <v>1506</v>
      </c>
      <c r="E829">
        <v>224</v>
      </c>
      <c r="F829">
        <v>427</v>
      </c>
      <c r="G829">
        <v>309</v>
      </c>
      <c r="H829">
        <v>1</v>
      </c>
      <c r="I829">
        <v>334</v>
      </c>
      <c r="J829">
        <v>5</v>
      </c>
      <c r="K829">
        <v>16.7</v>
      </c>
      <c r="L829">
        <v>345.7</v>
      </c>
      <c r="M829" t="s">
        <v>18</v>
      </c>
      <c r="N829" t="s">
        <v>23</v>
      </c>
      <c r="O829">
        <v>23</v>
      </c>
      <c r="P829">
        <v>4</v>
      </c>
      <c r="Q829" t="s">
        <v>1098</v>
      </c>
      <c r="R829">
        <v>506</v>
      </c>
      <c r="S829" s="3">
        <v>0.05</v>
      </c>
      <c r="T829" s="6">
        <v>145.29999999999998</v>
      </c>
      <c r="U829" t="s">
        <v>6336</v>
      </c>
      <c r="V829">
        <v>2025</v>
      </c>
      <c r="W829" t="s">
        <v>6329</v>
      </c>
      <c r="X829" t="str">
        <f>_xlfn.XLOOKUP(Orders_C[[#This Row],[Product_ID]],Products_C[Product_ID],Products_C[Product_Name])</f>
        <v>Chicken Bucket</v>
      </c>
      <c r="Y829" t="str">
        <f>_xlfn.XLOOKUP(Orders_C[[#This Row],[Product_ID]],Products_C[Product_ID],Products_C[Category])</f>
        <v>Dessert</v>
      </c>
      <c r="Z829" t="str">
        <f>_xlfn.XLOOKUP(Orders_C[[#This Row],[Store_ID]],Stores_c[Store_ID],Stores_c[City])</f>
        <v>Valdezton</v>
      </c>
      <c r="AA829" t="str">
        <f>_xlfn.XLOOKUP(Orders_C[[#This Row],[Customer_ID]],Customers_c[Customer_ID],Customers_c[Customer_Name])</f>
        <v>Dana Davis</v>
      </c>
      <c r="AB829" s="6">
        <f>Orders_C[[#This Row],[Quantity]]*Orders_C[[#This Row],[Unit_Price]]*(1-Orders_C[[#This Row],[Discount %]])+Orders_C[[#This Row],[Tax]]</f>
        <v>334</v>
      </c>
      <c r="AC829" s="9">
        <f>(Orders_C[[#This Row],[Unit_Price]]*Orders_C[[#This Row],[Quantity]])-Orders_C[[#This Row],[Discount]]+Orders_C[[#This Row],[Tax]]</f>
        <v>345.7</v>
      </c>
      <c r="AD829" t="str">
        <f>IF(COUNTIF(Orders_C[[#All],[Customer_ID]],Orders_C[[#This Row],[Customer_ID]])&gt;1,"Repeat","New")</f>
        <v>Repeat</v>
      </c>
      <c r="AE829" t="str" cm="1">
        <f t="array" ref="AE829">_xlfn.XLOOKUP(Orders_C[[#This Row],[Store_ID]],Stores_c[[#All],[Store_ID]],Stores_c[[#All],[City]])</f>
        <v>Valdezton</v>
      </c>
      <c r="AF829" t="str" cm="1">
        <f t="array" ref="AF829">_xlfn.XLOOKUP(Orders_C[[#This Row],[Store_ID]],Stores_c[[#All],[Store_ID]],Stores_c[[#All],[Manager_Name]])</f>
        <v>John Rodriguez</v>
      </c>
      <c r="AG829" t="str" cm="1">
        <f t="array" ref="AG829">_xlfn.XLOOKUP(Orders_C[[#This Row],[Store_ID]],Stores_c[[#All],[Store_ID]],Stores_c[[#All],[Store_Type]])</f>
        <v>Street</v>
      </c>
    </row>
    <row r="830" spans="1:33" x14ac:dyDescent="0.25">
      <c r="A830">
        <v>9898</v>
      </c>
      <c r="B830" s="1">
        <v>46062</v>
      </c>
      <c r="C830" s="2">
        <v>0.45099537037037035</v>
      </c>
      <c r="D830">
        <v>1736</v>
      </c>
      <c r="E830">
        <v>202</v>
      </c>
      <c r="F830">
        <v>530</v>
      </c>
      <c r="G830">
        <v>303</v>
      </c>
      <c r="H830">
        <v>1</v>
      </c>
      <c r="I830">
        <v>323</v>
      </c>
      <c r="J830">
        <v>0</v>
      </c>
      <c r="K830">
        <v>16.149999999999999</v>
      </c>
      <c r="L830">
        <v>339.15</v>
      </c>
      <c r="M830" t="s">
        <v>20</v>
      </c>
      <c r="N830" t="s">
        <v>22</v>
      </c>
      <c r="O830">
        <v>47</v>
      </c>
      <c r="P830">
        <v>3</v>
      </c>
      <c r="Q830" t="s">
        <v>3921</v>
      </c>
      <c r="R830">
        <v>504</v>
      </c>
      <c r="S830" s="3">
        <v>0</v>
      </c>
      <c r="T830" s="6">
        <v>145.35</v>
      </c>
      <c r="U830" t="s">
        <v>6338</v>
      </c>
      <c r="V830">
        <v>2026</v>
      </c>
      <c r="W830" t="s">
        <v>6331</v>
      </c>
      <c r="X830" t="str">
        <f>_xlfn.XLOOKUP(Orders_C[[#This Row],[Product_ID]],Products_C[Product_ID],Products_C[Product_Name])</f>
        <v>Chocolate Lava Cake</v>
      </c>
      <c r="Y830" t="str">
        <f>_xlfn.XLOOKUP(Orders_C[[#This Row],[Product_ID]],Products_C[Product_ID],Products_C[Category])</f>
        <v>Chicken</v>
      </c>
      <c r="Z830" t="str">
        <f>_xlfn.XLOOKUP(Orders_C[[#This Row],[Store_ID]],Stores_c[Store_ID],Stores_c[City])</f>
        <v>Rebekahside</v>
      </c>
      <c r="AA830" t="str">
        <f>_xlfn.XLOOKUP(Orders_C[[#This Row],[Customer_ID]],Customers_c[Customer_ID],Customers_c[Customer_Name])</f>
        <v>Christopher Hale</v>
      </c>
      <c r="AB830" s="6">
        <f>Orders_C[[#This Row],[Quantity]]*Orders_C[[#This Row],[Unit_Price]]*(1-Orders_C[[#This Row],[Discount %]])+Orders_C[[#This Row],[Tax]]</f>
        <v>339.15</v>
      </c>
      <c r="AC830" s="9">
        <f>(Orders_C[[#This Row],[Unit_Price]]*Orders_C[[#This Row],[Quantity]])-Orders_C[[#This Row],[Discount]]+Orders_C[[#This Row],[Tax]]</f>
        <v>339.15</v>
      </c>
      <c r="AD830" t="str">
        <f>IF(COUNTIF(Orders_C[[#All],[Customer_ID]],Orders_C[[#This Row],[Customer_ID]])&gt;1,"Repeat","New")</f>
        <v>Repeat</v>
      </c>
      <c r="AE830" t="str" cm="1">
        <f t="array" ref="AE830">_xlfn.XLOOKUP(Orders_C[[#This Row],[Store_ID]],Stores_c[[#All],[Store_ID]],Stores_c[[#All],[City]])</f>
        <v>Rebekahside</v>
      </c>
      <c r="AF830" t="str" cm="1">
        <f t="array" ref="AF830">_xlfn.XLOOKUP(Orders_C[[#This Row],[Store_ID]],Stores_c[[#All],[Store_ID]],Stores_c[[#All],[Manager_Name]])</f>
        <v>Mark Ray</v>
      </c>
      <c r="AG830" t="str" cm="1">
        <f t="array" ref="AG830">_xlfn.XLOOKUP(Orders_C[[#This Row],[Store_ID]],Stores_c[[#All],[Store_ID]],Stores_c[[#All],[Store_Type]])</f>
        <v>Drive-Thru</v>
      </c>
    </row>
    <row r="831" spans="1:33" x14ac:dyDescent="0.25">
      <c r="A831">
        <v>7841</v>
      </c>
      <c r="B831" s="1">
        <v>46017</v>
      </c>
      <c r="C831" s="2">
        <v>0.96340277777777783</v>
      </c>
      <c r="D831">
        <v>1062</v>
      </c>
      <c r="E831">
        <v>208</v>
      </c>
      <c r="F831">
        <v>518</v>
      </c>
      <c r="G831">
        <v>326</v>
      </c>
      <c r="H831">
        <v>2</v>
      </c>
      <c r="I831">
        <v>171</v>
      </c>
      <c r="J831">
        <v>0</v>
      </c>
      <c r="K831">
        <v>8.5500000000000007</v>
      </c>
      <c r="L831">
        <v>350.55</v>
      </c>
      <c r="M831" t="s">
        <v>19</v>
      </c>
      <c r="N831" t="s">
        <v>21</v>
      </c>
      <c r="O831">
        <v>12</v>
      </c>
      <c r="P831">
        <v>5</v>
      </c>
      <c r="Q831" t="s">
        <v>1864</v>
      </c>
      <c r="R831">
        <v>505</v>
      </c>
      <c r="S831" s="3">
        <v>0</v>
      </c>
      <c r="T831" s="6">
        <v>145.35000000000002</v>
      </c>
      <c r="U831" t="s">
        <v>6328</v>
      </c>
      <c r="V831">
        <v>2025</v>
      </c>
      <c r="W831" t="s">
        <v>6333</v>
      </c>
      <c r="X831" t="str">
        <f>_xlfn.XLOOKUP(Orders_C[[#This Row],[Product_ID]],Products_C[Product_ID],Products_C[Product_Name])</f>
        <v>Rice Bowl</v>
      </c>
      <c r="Y831" t="str">
        <f>_xlfn.XLOOKUP(Orders_C[[#This Row],[Product_ID]],Products_C[Product_ID],Products_C[Category])</f>
        <v>Burger</v>
      </c>
      <c r="Z831" t="str">
        <f>_xlfn.XLOOKUP(Orders_C[[#This Row],[Store_ID]],Stores_c[Store_ID],Stores_c[City])</f>
        <v>Tracyview</v>
      </c>
      <c r="AA831" t="str">
        <f>_xlfn.XLOOKUP(Orders_C[[#This Row],[Customer_ID]],Customers_c[Customer_ID],Customers_c[Customer_Name])</f>
        <v>Malik Reed</v>
      </c>
      <c r="AB831" s="6">
        <f>Orders_C[[#This Row],[Quantity]]*Orders_C[[#This Row],[Unit_Price]]*(1-Orders_C[[#This Row],[Discount %]])+Orders_C[[#This Row],[Tax]]</f>
        <v>350.55</v>
      </c>
      <c r="AC831" s="9">
        <f>(Orders_C[[#This Row],[Unit_Price]]*Orders_C[[#This Row],[Quantity]])-Orders_C[[#This Row],[Discount]]+Orders_C[[#This Row],[Tax]]</f>
        <v>350.55</v>
      </c>
      <c r="AD831" t="str">
        <f>IF(COUNTIF(Orders_C[[#All],[Customer_ID]],Orders_C[[#This Row],[Customer_ID]])&gt;1,"Repeat","New")</f>
        <v>Repeat</v>
      </c>
      <c r="AE831" t="str" cm="1">
        <f t="array" ref="AE831">_xlfn.XLOOKUP(Orders_C[[#This Row],[Store_ID]],Stores_c[[#All],[Store_ID]],Stores_c[[#All],[City]])</f>
        <v>Tracyview</v>
      </c>
      <c r="AF831" t="str" cm="1">
        <f t="array" ref="AF831">_xlfn.XLOOKUP(Orders_C[[#This Row],[Store_ID]],Stores_c[[#All],[Store_ID]],Stores_c[[#All],[Manager_Name]])</f>
        <v>Jeremiah Lee</v>
      </c>
      <c r="AG831" t="str" cm="1">
        <f t="array" ref="AG831">_xlfn.XLOOKUP(Orders_C[[#This Row],[Store_ID]],Stores_c[[#All],[Store_ID]],Stores_c[[#All],[Store_Type]])</f>
        <v>Mall</v>
      </c>
    </row>
    <row r="832" spans="1:33" x14ac:dyDescent="0.25">
      <c r="A832">
        <v>8579</v>
      </c>
      <c r="B832" s="1">
        <v>46043</v>
      </c>
      <c r="C832" s="2">
        <v>0.38371527777777775</v>
      </c>
      <c r="D832">
        <v>1622</v>
      </c>
      <c r="E832">
        <v>205</v>
      </c>
      <c r="F832">
        <v>427</v>
      </c>
      <c r="G832">
        <v>303</v>
      </c>
      <c r="H832">
        <v>2</v>
      </c>
      <c r="I832">
        <v>183</v>
      </c>
      <c r="J832">
        <v>10</v>
      </c>
      <c r="K832">
        <v>9.15</v>
      </c>
      <c r="L832">
        <v>365.15</v>
      </c>
      <c r="M832" t="s">
        <v>19</v>
      </c>
      <c r="N832" t="s">
        <v>23</v>
      </c>
      <c r="O832">
        <v>55</v>
      </c>
      <c r="P832">
        <v>3</v>
      </c>
      <c r="Q832" t="s">
        <v>2602</v>
      </c>
      <c r="R832">
        <v>505</v>
      </c>
      <c r="S832" s="3">
        <v>0.1</v>
      </c>
      <c r="T832" s="6">
        <v>145.54999999999998</v>
      </c>
      <c r="U832" t="s">
        <v>6330</v>
      </c>
      <c r="V832">
        <v>2026</v>
      </c>
      <c r="W832" t="s">
        <v>6331</v>
      </c>
      <c r="X832" t="str">
        <f>_xlfn.XLOOKUP(Orders_C[[#This Row],[Product_ID]],Products_C[Product_ID],Products_C[Product_Name])</f>
        <v>Chocolate Lava Cake</v>
      </c>
      <c r="Y832" t="str">
        <f>_xlfn.XLOOKUP(Orders_C[[#This Row],[Product_ID]],Products_C[Product_ID],Products_C[Category])</f>
        <v>Chicken</v>
      </c>
      <c r="Z832" t="str">
        <f>_xlfn.XLOOKUP(Orders_C[[#This Row],[Store_ID]],Stores_c[Store_ID],Stores_c[City])</f>
        <v>Port Jacob</v>
      </c>
      <c r="AA832" t="str">
        <f>_xlfn.XLOOKUP(Orders_C[[#This Row],[Customer_ID]],Customers_c[Customer_ID],Customers_c[Customer_Name])</f>
        <v>Robyn Cordova</v>
      </c>
      <c r="AB832" s="6">
        <f>Orders_C[[#This Row],[Quantity]]*Orders_C[[#This Row],[Unit_Price]]*(1-Orders_C[[#This Row],[Discount %]])+Orders_C[[#This Row],[Tax]]</f>
        <v>338.55</v>
      </c>
      <c r="AC832" s="9">
        <f>(Orders_C[[#This Row],[Unit_Price]]*Orders_C[[#This Row],[Quantity]])-Orders_C[[#This Row],[Discount]]+Orders_C[[#This Row],[Tax]]</f>
        <v>365.15</v>
      </c>
      <c r="AD832" t="str">
        <f>IF(COUNTIF(Orders_C[[#All],[Customer_ID]],Orders_C[[#This Row],[Customer_ID]])&gt;1,"Repeat","New")</f>
        <v>Repeat</v>
      </c>
      <c r="AE832" t="str" cm="1">
        <f t="array" ref="AE832">_xlfn.XLOOKUP(Orders_C[[#This Row],[Store_ID]],Stores_c[[#All],[Store_ID]],Stores_c[[#All],[City]])</f>
        <v>Port Jacob</v>
      </c>
      <c r="AF832" t="str" cm="1">
        <f t="array" ref="AF832">_xlfn.XLOOKUP(Orders_C[[#This Row],[Store_ID]],Stores_c[[#All],[Store_ID]],Stores_c[[#All],[Manager_Name]])</f>
        <v>David Harris</v>
      </c>
      <c r="AG832" t="str" cm="1">
        <f t="array" ref="AG832">_xlfn.XLOOKUP(Orders_C[[#This Row],[Store_ID]],Stores_c[[#All],[Store_ID]],Stores_c[[#All],[Store_Type]])</f>
        <v>Mall</v>
      </c>
    </row>
    <row r="833" spans="1:33" x14ac:dyDescent="0.25">
      <c r="A833">
        <v>9264</v>
      </c>
      <c r="B833" s="1">
        <v>45735</v>
      </c>
      <c r="C833" s="2">
        <v>0.78045138888888888</v>
      </c>
      <c r="D833">
        <v>1782</v>
      </c>
      <c r="E833">
        <v>208</v>
      </c>
      <c r="F833">
        <v>442</v>
      </c>
      <c r="G833">
        <v>307</v>
      </c>
      <c r="H833">
        <v>2</v>
      </c>
      <c r="I833">
        <v>189</v>
      </c>
      <c r="J833">
        <v>15</v>
      </c>
      <c r="K833">
        <v>9.4500000000000011</v>
      </c>
      <c r="L833">
        <v>372.45</v>
      </c>
      <c r="M833" t="s">
        <v>18</v>
      </c>
      <c r="N833" t="s">
        <v>21</v>
      </c>
      <c r="O833">
        <v>28</v>
      </c>
      <c r="P833">
        <v>5</v>
      </c>
      <c r="Q833" t="s">
        <v>3287</v>
      </c>
      <c r="R833">
        <v>510</v>
      </c>
      <c r="S833" s="3">
        <v>0.15</v>
      </c>
      <c r="T833" s="6">
        <v>145.65</v>
      </c>
      <c r="U833" t="s">
        <v>6334</v>
      </c>
      <c r="V833">
        <v>2025</v>
      </c>
      <c r="W833" t="s">
        <v>6329</v>
      </c>
      <c r="X833" t="str">
        <f>_xlfn.XLOOKUP(Orders_C[[#This Row],[Product_ID]],Products_C[Product_ID],Products_C[Product_Name])</f>
        <v>Chicken Wings</v>
      </c>
      <c r="Y833" t="str">
        <f>_xlfn.XLOOKUP(Orders_C[[#This Row],[Product_ID]],Products_C[Product_ID],Products_C[Category])</f>
        <v>Chicken</v>
      </c>
      <c r="Z833" t="str">
        <f>_xlfn.XLOOKUP(Orders_C[[#This Row],[Store_ID]],Stores_c[Store_ID],Stores_c[City])</f>
        <v>Tracyview</v>
      </c>
      <c r="AA833" t="str">
        <f>_xlfn.XLOOKUP(Orders_C[[#This Row],[Customer_ID]],Customers_c[Customer_ID],Customers_c[Customer_Name])</f>
        <v>Kelsey Mendoza</v>
      </c>
      <c r="AB833" s="6">
        <f>Orders_C[[#This Row],[Quantity]]*Orders_C[[#This Row],[Unit_Price]]*(1-Orders_C[[#This Row],[Discount %]])+Orders_C[[#This Row],[Tax]]</f>
        <v>330.75</v>
      </c>
      <c r="AC833" s="9">
        <f>(Orders_C[[#This Row],[Unit_Price]]*Orders_C[[#This Row],[Quantity]])-Orders_C[[#This Row],[Discount]]+Orders_C[[#This Row],[Tax]]</f>
        <v>372.45</v>
      </c>
      <c r="AD833" t="str">
        <f>IF(COUNTIF(Orders_C[[#All],[Customer_ID]],Orders_C[[#This Row],[Customer_ID]])&gt;1,"Repeat","New")</f>
        <v>Repeat</v>
      </c>
      <c r="AE833" t="str" cm="1">
        <f t="array" ref="AE833">_xlfn.XLOOKUP(Orders_C[[#This Row],[Store_ID]],Stores_c[[#All],[Store_ID]],Stores_c[[#All],[City]])</f>
        <v>Tracyview</v>
      </c>
      <c r="AF833" t="str" cm="1">
        <f t="array" ref="AF833">_xlfn.XLOOKUP(Orders_C[[#This Row],[Store_ID]],Stores_c[[#All],[Store_ID]],Stores_c[[#All],[Manager_Name]])</f>
        <v>Jeremiah Lee</v>
      </c>
      <c r="AG833" t="str" cm="1">
        <f t="array" ref="AG833">_xlfn.XLOOKUP(Orders_C[[#This Row],[Store_ID]],Stores_c[[#All],[Store_ID]],Stores_c[[#All],[Store_Type]])</f>
        <v>Mall</v>
      </c>
    </row>
    <row r="834" spans="1:33" x14ac:dyDescent="0.25">
      <c r="A834">
        <v>9581</v>
      </c>
      <c r="B834" s="1">
        <v>45965</v>
      </c>
      <c r="C834" s="2">
        <v>0.28281250000000002</v>
      </c>
      <c r="D834">
        <v>1377</v>
      </c>
      <c r="E834">
        <v>202</v>
      </c>
      <c r="F834">
        <v>483</v>
      </c>
      <c r="G834">
        <v>332</v>
      </c>
      <c r="H834">
        <v>1</v>
      </c>
      <c r="I834">
        <v>346</v>
      </c>
      <c r="J834">
        <v>10</v>
      </c>
      <c r="K834">
        <v>17.3</v>
      </c>
      <c r="L834">
        <v>353.3</v>
      </c>
      <c r="M834" t="s">
        <v>18</v>
      </c>
      <c r="N834" t="s">
        <v>22</v>
      </c>
      <c r="O834">
        <v>24</v>
      </c>
      <c r="P834">
        <v>5</v>
      </c>
      <c r="Q834" t="s">
        <v>3604</v>
      </c>
      <c r="R834">
        <v>504</v>
      </c>
      <c r="S834" s="3">
        <v>0.1</v>
      </c>
      <c r="T834" s="6">
        <v>145.70000000000002</v>
      </c>
      <c r="U834" t="s">
        <v>6336</v>
      </c>
      <c r="V834">
        <v>2025</v>
      </c>
      <c r="W834" t="s">
        <v>6329</v>
      </c>
      <c r="X834" t="str">
        <f>_xlfn.XLOOKUP(Orders_C[[#This Row],[Product_ID]],Products_C[Product_ID],Products_C[Product_Name])</f>
        <v>Zinger Burger</v>
      </c>
      <c r="Y834" t="str">
        <f>_xlfn.XLOOKUP(Orders_C[[#This Row],[Product_ID]],Products_C[Product_ID],Products_C[Category])</f>
        <v>Beverage</v>
      </c>
      <c r="Z834" t="str">
        <f>_xlfn.XLOOKUP(Orders_C[[#This Row],[Store_ID]],Stores_c[Store_ID],Stores_c[City])</f>
        <v>Rebekahside</v>
      </c>
      <c r="AA834" t="str">
        <f>_xlfn.XLOOKUP(Orders_C[[#This Row],[Customer_ID]],Customers_c[Customer_ID],Customers_c[Customer_Name])</f>
        <v>Emily Hurley</v>
      </c>
      <c r="AB834" s="6">
        <f>Orders_C[[#This Row],[Quantity]]*Orders_C[[#This Row],[Unit_Price]]*(1-Orders_C[[#This Row],[Discount %]])+Orders_C[[#This Row],[Tax]]</f>
        <v>328.70000000000005</v>
      </c>
      <c r="AC834" s="9">
        <f>(Orders_C[[#This Row],[Unit_Price]]*Orders_C[[#This Row],[Quantity]])-Orders_C[[#This Row],[Discount]]+Orders_C[[#This Row],[Tax]]</f>
        <v>353.3</v>
      </c>
      <c r="AD834" t="str">
        <f>IF(COUNTIF(Orders_C[[#All],[Customer_ID]],Orders_C[[#This Row],[Customer_ID]])&gt;1,"Repeat","New")</f>
        <v>Repeat</v>
      </c>
      <c r="AE834" t="str" cm="1">
        <f t="array" ref="AE834">_xlfn.XLOOKUP(Orders_C[[#This Row],[Store_ID]],Stores_c[[#All],[Store_ID]],Stores_c[[#All],[City]])</f>
        <v>Rebekahside</v>
      </c>
      <c r="AF834" t="str" cm="1">
        <f t="array" ref="AF834">_xlfn.XLOOKUP(Orders_C[[#This Row],[Store_ID]],Stores_c[[#All],[Store_ID]],Stores_c[[#All],[Manager_Name]])</f>
        <v>Mark Ray</v>
      </c>
      <c r="AG834" t="str" cm="1">
        <f t="array" ref="AG834">_xlfn.XLOOKUP(Orders_C[[#This Row],[Store_ID]],Stores_c[[#All],[Store_ID]],Stores_c[[#All],[Store_Type]])</f>
        <v>Drive-Thru</v>
      </c>
    </row>
    <row r="835" spans="1:33" x14ac:dyDescent="0.25">
      <c r="A835">
        <v>9918</v>
      </c>
      <c r="B835" s="1">
        <v>45909</v>
      </c>
      <c r="C835" s="2">
        <v>0.87710648148148151</v>
      </c>
      <c r="D835">
        <v>1241</v>
      </c>
      <c r="E835">
        <v>211</v>
      </c>
      <c r="F835">
        <v>449</v>
      </c>
      <c r="G835">
        <v>323</v>
      </c>
      <c r="H835">
        <v>1</v>
      </c>
      <c r="I835">
        <v>335</v>
      </c>
      <c r="J835">
        <v>5</v>
      </c>
      <c r="K835">
        <v>16.75</v>
      </c>
      <c r="L835">
        <v>346.75</v>
      </c>
      <c r="M835" t="s">
        <v>20</v>
      </c>
      <c r="N835" t="s">
        <v>22</v>
      </c>
      <c r="O835">
        <v>29</v>
      </c>
      <c r="P835">
        <v>5</v>
      </c>
      <c r="Q835" t="s">
        <v>3941</v>
      </c>
      <c r="R835">
        <v>501</v>
      </c>
      <c r="S835" s="3">
        <v>0.05</v>
      </c>
      <c r="T835" s="6">
        <v>145.75</v>
      </c>
      <c r="U835" t="s">
        <v>6335</v>
      </c>
      <c r="V835">
        <v>2025</v>
      </c>
      <c r="W835" t="s">
        <v>6329</v>
      </c>
      <c r="X835" t="str">
        <f>_xlfn.XLOOKUP(Orders_C[[#This Row],[Product_ID]],Products_C[Product_ID],Products_C[Product_Name])</f>
        <v>Rice Bowl</v>
      </c>
      <c r="Y835" t="str">
        <f>_xlfn.XLOOKUP(Orders_C[[#This Row],[Product_ID]],Products_C[Product_ID],Products_C[Category])</f>
        <v>Beverage</v>
      </c>
      <c r="Z835" t="str">
        <f>_xlfn.XLOOKUP(Orders_C[[#This Row],[Store_ID]],Stores_c[Store_ID],Stores_c[City])</f>
        <v>North Robertstad</v>
      </c>
      <c r="AA835" t="str">
        <f>_xlfn.XLOOKUP(Orders_C[[#This Row],[Customer_ID]],Customers_c[Customer_ID],Customers_c[Customer_Name])</f>
        <v>Heather Wagner</v>
      </c>
      <c r="AB835" s="6">
        <f>Orders_C[[#This Row],[Quantity]]*Orders_C[[#This Row],[Unit_Price]]*(1-Orders_C[[#This Row],[Discount %]])+Orders_C[[#This Row],[Tax]]</f>
        <v>335</v>
      </c>
      <c r="AC835" s="9">
        <f>(Orders_C[[#This Row],[Unit_Price]]*Orders_C[[#This Row],[Quantity]])-Orders_C[[#This Row],[Discount]]+Orders_C[[#This Row],[Tax]]</f>
        <v>346.75</v>
      </c>
      <c r="AD835" t="str">
        <f>IF(COUNTIF(Orders_C[[#All],[Customer_ID]],Orders_C[[#This Row],[Customer_ID]])&gt;1,"Repeat","New")</f>
        <v>Repeat</v>
      </c>
      <c r="AE835" t="str" cm="1">
        <f t="array" ref="AE835">_xlfn.XLOOKUP(Orders_C[[#This Row],[Store_ID]],Stores_c[[#All],[Store_ID]],Stores_c[[#All],[City]])</f>
        <v>North Robertstad</v>
      </c>
      <c r="AF835" t="str" cm="1">
        <f t="array" ref="AF835">_xlfn.XLOOKUP(Orders_C[[#This Row],[Store_ID]],Stores_c[[#All],[Store_ID]],Stores_c[[#All],[Manager_Name]])</f>
        <v>Mary Lewis</v>
      </c>
      <c r="AG835" t="str" cm="1">
        <f t="array" ref="AG835">_xlfn.XLOOKUP(Orders_C[[#This Row],[Store_ID]],Stores_c[[#All],[Store_ID]],Stores_c[[#All],[Store_Type]])</f>
        <v>Street</v>
      </c>
    </row>
    <row r="836" spans="1:33" x14ac:dyDescent="0.25">
      <c r="A836">
        <v>6046</v>
      </c>
      <c r="B836" s="1">
        <v>45762</v>
      </c>
      <c r="C836" s="2">
        <v>0.58954861111111112</v>
      </c>
      <c r="D836">
        <v>1186</v>
      </c>
      <c r="E836">
        <v>219</v>
      </c>
      <c r="F836">
        <v>481</v>
      </c>
      <c r="G836">
        <v>321</v>
      </c>
      <c r="H836">
        <v>1</v>
      </c>
      <c r="I836">
        <v>324</v>
      </c>
      <c r="J836">
        <v>0</v>
      </c>
      <c r="K836">
        <v>16.2</v>
      </c>
      <c r="L836">
        <v>340.2</v>
      </c>
      <c r="M836" t="s">
        <v>18</v>
      </c>
      <c r="N836" t="s">
        <v>21</v>
      </c>
      <c r="O836">
        <v>39</v>
      </c>
      <c r="P836">
        <v>1</v>
      </c>
      <c r="Q836" t="s">
        <v>69</v>
      </c>
      <c r="R836">
        <v>510</v>
      </c>
      <c r="S836" s="3">
        <v>0</v>
      </c>
      <c r="T836" s="6">
        <v>145.79999999999998</v>
      </c>
      <c r="U836" t="s">
        <v>6337</v>
      </c>
      <c r="V836">
        <v>2025</v>
      </c>
      <c r="W836" t="s">
        <v>6329</v>
      </c>
      <c r="X836" t="str">
        <f>_xlfn.XLOOKUP(Orders_C[[#This Row],[Product_ID]],Products_C[Product_ID],Products_C[Product_Name])</f>
        <v>Cold Coffee</v>
      </c>
      <c r="Y836" t="str">
        <f>_xlfn.XLOOKUP(Orders_C[[#This Row],[Product_ID]],Products_C[Product_ID],Products_C[Category])</f>
        <v>Dessert</v>
      </c>
      <c r="Z836" t="str">
        <f>_xlfn.XLOOKUP(Orders_C[[#This Row],[Store_ID]],Stores_c[Store_ID],Stores_c[City])</f>
        <v>Lake David</v>
      </c>
      <c r="AA836" t="str">
        <f>_xlfn.XLOOKUP(Orders_C[[#This Row],[Customer_ID]],Customers_c[Customer_ID],Customers_c[Customer_Name])</f>
        <v>Michael Garcia</v>
      </c>
      <c r="AB836" s="6">
        <f>Orders_C[[#This Row],[Quantity]]*Orders_C[[#This Row],[Unit_Price]]*(1-Orders_C[[#This Row],[Discount %]])+Orders_C[[#This Row],[Tax]]</f>
        <v>340.2</v>
      </c>
      <c r="AC836" s="9">
        <f>(Orders_C[[#This Row],[Unit_Price]]*Orders_C[[#This Row],[Quantity]])-Orders_C[[#This Row],[Discount]]+Orders_C[[#This Row],[Tax]]</f>
        <v>340.2</v>
      </c>
      <c r="AD836" t="str">
        <f>IF(COUNTIF(Orders_C[[#All],[Customer_ID]],Orders_C[[#This Row],[Customer_ID]])&gt;1,"Repeat","New")</f>
        <v>Repeat</v>
      </c>
      <c r="AE836" t="str" cm="1">
        <f t="array" ref="AE836">_xlfn.XLOOKUP(Orders_C[[#This Row],[Store_ID]],Stores_c[[#All],[Store_ID]],Stores_c[[#All],[City]])</f>
        <v>Lake David</v>
      </c>
      <c r="AF836" t="str" cm="1">
        <f t="array" ref="AF836">_xlfn.XLOOKUP(Orders_C[[#This Row],[Store_ID]],Stores_c[[#All],[Store_ID]],Stores_c[[#All],[Manager_Name]])</f>
        <v>Joshua Hines</v>
      </c>
      <c r="AG836" t="str" cm="1">
        <f t="array" ref="AG836">_xlfn.XLOOKUP(Orders_C[[#This Row],[Store_ID]],Stores_c[[#All],[Store_ID]],Stores_c[[#All],[Store_Type]])</f>
        <v>Street</v>
      </c>
    </row>
    <row r="837" spans="1:33" x14ac:dyDescent="0.25">
      <c r="A837">
        <v>8152</v>
      </c>
      <c r="B837" s="1">
        <v>45970</v>
      </c>
      <c r="C837" s="2">
        <v>0.23462962962962963</v>
      </c>
      <c r="D837">
        <v>1329</v>
      </c>
      <c r="E837">
        <v>208</v>
      </c>
      <c r="F837">
        <v>454</v>
      </c>
      <c r="G837">
        <v>332</v>
      </c>
      <c r="H837">
        <v>1</v>
      </c>
      <c r="I837">
        <v>324</v>
      </c>
      <c r="J837">
        <v>0</v>
      </c>
      <c r="K837">
        <v>16.2</v>
      </c>
      <c r="L837">
        <v>340.2</v>
      </c>
      <c r="M837" t="s">
        <v>20</v>
      </c>
      <c r="N837" t="s">
        <v>22</v>
      </c>
      <c r="O837">
        <v>13</v>
      </c>
      <c r="P837">
        <v>3</v>
      </c>
      <c r="Q837" t="s">
        <v>2175</v>
      </c>
      <c r="R837">
        <v>510</v>
      </c>
      <c r="S837" s="3">
        <v>0</v>
      </c>
      <c r="T837" s="6">
        <v>145.79999999999998</v>
      </c>
      <c r="U837" t="s">
        <v>6336</v>
      </c>
      <c r="V837">
        <v>2025</v>
      </c>
      <c r="W837" t="s">
        <v>6333</v>
      </c>
      <c r="X837" t="str">
        <f>_xlfn.XLOOKUP(Orders_C[[#This Row],[Product_ID]],Products_C[Product_ID],Products_C[Product_Name])</f>
        <v>Zinger Burger</v>
      </c>
      <c r="Y837" t="str">
        <f>_xlfn.XLOOKUP(Orders_C[[#This Row],[Product_ID]],Products_C[Product_ID],Products_C[Category])</f>
        <v>Beverage</v>
      </c>
      <c r="Z837" t="str">
        <f>_xlfn.XLOOKUP(Orders_C[[#This Row],[Store_ID]],Stores_c[Store_ID],Stores_c[City])</f>
        <v>Tracyview</v>
      </c>
      <c r="AA837" t="str">
        <f>_xlfn.XLOOKUP(Orders_C[[#This Row],[Customer_ID]],Customers_c[Customer_ID],Customers_c[Customer_Name])</f>
        <v>Patrick Russell</v>
      </c>
      <c r="AB837" s="6">
        <f>Orders_C[[#This Row],[Quantity]]*Orders_C[[#This Row],[Unit_Price]]*(1-Orders_C[[#This Row],[Discount %]])+Orders_C[[#This Row],[Tax]]</f>
        <v>340.2</v>
      </c>
      <c r="AC837" s="9">
        <f>(Orders_C[[#This Row],[Unit_Price]]*Orders_C[[#This Row],[Quantity]])-Orders_C[[#This Row],[Discount]]+Orders_C[[#This Row],[Tax]]</f>
        <v>340.2</v>
      </c>
      <c r="AD837" t="str">
        <f>IF(COUNTIF(Orders_C[[#All],[Customer_ID]],Orders_C[[#This Row],[Customer_ID]])&gt;1,"Repeat","New")</f>
        <v>Repeat</v>
      </c>
      <c r="AE837" t="str" cm="1">
        <f t="array" ref="AE837">_xlfn.XLOOKUP(Orders_C[[#This Row],[Store_ID]],Stores_c[[#All],[Store_ID]],Stores_c[[#All],[City]])</f>
        <v>Tracyview</v>
      </c>
      <c r="AF837" t="str" cm="1">
        <f t="array" ref="AF837">_xlfn.XLOOKUP(Orders_C[[#This Row],[Store_ID]],Stores_c[[#All],[Store_ID]],Stores_c[[#All],[Manager_Name]])</f>
        <v>Jeremiah Lee</v>
      </c>
      <c r="AG837" t="str" cm="1">
        <f t="array" ref="AG837">_xlfn.XLOOKUP(Orders_C[[#This Row],[Store_ID]],Stores_c[[#All],[Store_ID]],Stores_c[[#All],[Store_Type]])</f>
        <v>Mall</v>
      </c>
    </row>
    <row r="838" spans="1:33" x14ac:dyDescent="0.25">
      <c r="A838">
        <v>8951</v>
      </c>
      <c r="B838" s="1">
        <v>45753</v>
      </c>
      <c r="C838" s="2">
        <v>0.35370370370370369</v>
      </c>
      <c r="D838">
        <v>1725</v>
      </c>
      <c r="E838">
        <v>205</v>
      </c>
      <c r="F838">
        <v>508</v>
      </c>
      <c r="G838">
        <v>324</v>
      </c>
      <c r="H838">
        <v>1</v>
      </c>
      <c r="I838">
        <v>324</v>
      </c>
      <c r="J838">
        <v>0</v>
      </c>
      <c r="K838">
        <v>16.2</v>
      </c>
      <c r="L838">
        <v>340.2</v>
      </c>
      <c r="M838" t="s">
        <v>19</v>
      </c>
      <c r="N838" t="s">
        <v>22</v>
      </c>
      <c r="O838">
        <v>27</v>
      </c>
      <c r="P838">
        <v>3</v>
      </c>
      <c r="Q838" t="s">
        <v>2974</v>
      </c>
      <c r="R838">
        <v>504</v>
      </c>
      <c r="S838" s="3">
        <v>0</v>
      </c>
      <c r="T838" s="6">
        <v>145.79999999999998</v>
      </c>
      <c r="U838" t="s">
        <v>6337</v>
      </c>
      <c r="V838">
        <v>2025</v>
      </c>
      <c r="W838" t="s">
        <v>6329</v>
      </c>
      <c r="X838" t="str">
        <f>_xlfn.XLOOKUP(Orders_C[[#This Row],[Product_ID]],Products_C[Product_ID],Products_C[Product_Name])</f>
        <v>Krushers</v>
      </c>
      <c r="Y838" t="str">
        <f>_xlfn.XLOOKUP(Orders_C[[#This Row],[Product_ID]],Products_C[Product_ID],Products_C[Category])</f>
        <v>Dessert</v>
      </c>
      <c r="Z838" t="str">
        <f>_xlfn.XLOOKUP(Orders_C[[#This Row],[Store_ID]],Stores_c[Store_ID],Stores_c[City])</f>
        <v>Port Jacob</v>
      </c>
      <c r="AA838" t="str">
        <f>_xlfn.XLOOKUP(Orders_C[[#This Row],[Customer_ID]],Customers_c[Customer_ID],Customers_c[Customer_Name])</f>
        <v>Johnathan Owens</v>
      </c>
      <c r="AB838" s="6">
        <f>Orders_C[[#This Row],[Quantity]]*Orders_C[[#This Row],[Unit_Price]]*(1-Orders_C[[#This Row],[Discount %]])+Orders_C[[#This Row],[Tax]]</f>
        <v>340.2</v>
      </c>
      <c r="AC838" s="9">
        <f>(Orders_C[[#This Row],[Unit_Price]]*Orders_C[[#This Row],[Quantity]])-Orders_C[[#This Row],[Discount]]+Orders_C[[#This Row],[Tax]]</f>
        <v>340.2</v>
      </c>
      <c r="AD838" t="str">
        <f>IF(COUNTIF(Orders_C[[#All],[Customer_ID]],Orders_C[[#This Row],[Customer_ID]])&gt;1,"Repeat","New")</f>
        <v>Repeat</v>
      </c>
      <c r="AE838" t="str" cm="1">
        <f t="array" ref="AE838">_xlfn.XLOOKUP(Orders_C[[#This Row],[Store_ID]],Stores_c[[#All],[Store_ID]],Stores_c[[#All],[City]])</f>
        <v>Port Jacob</v>
      </c>
      <c r="AF838" t="str" cm="1">
        <f t="array" ref="AF838">_xlfn.XLOOKUP(Orders_C[[#This Row],[Store_ID]],Stores_c[[#All],[Store_ID]],Stores_c[[#All],[Manager_Name]])</f>
        <v>David Harris</v>
      </c>
      <c r="AG838" t="str" cm="1">
        <f t="array" ref="AG838">_xlfn.XLOOKUP(Orders_C[[#This Row],[Store_ID]],Stores_c[[#All],[Store_ID]],Stores_c[[#All],[Store_Type]])</f>
        <v>Mall</v>
      </c>
    </row>
    <row r="839" spans="1:33" x14ac:dyDescent="0.25">
      <c r="A839">
        <v>10049</v>
      </c>
      <c r="B839" s="1">
        <v>45860</v>
      </c>
      <c r="C839" s="2">
        <v>0.26866898148148149</v>
      </c>
      <c r="D839">
        <v>1466</v>
      </c>
      <c r="E839">
        <v>204</v>
      </c>
      <c r="F839">
        <v>445</v>
      </c>
      <c r="G839">
        <v>311</v>
      </c>
      <c r="H839">
        <v>1</v>
      </c>
      <c r="I839">
        <v>324</v>
      </c>
      <c r="J839">
        <v>0</v>
      </c>
      <c r="K839">
        <v>16.2</v>
      </c>
      <c r="L839">
        <v>340.2</v>
      </c>
      <c r="M839" t="s">
        <v>18</v>
      </c>
      <c r="N839" t="s">
        <v>23</v>
      </c>
      <c r="O839">
        <v>47</v>
      </c>
      <c r="P839">
        <v>3</v>
      </c>
      <c r="Q839" t="s">
        <v>4072</v>
      </c>
      <c r="R839">
        <v>503</v>
      </c>
      <c r="S839" s="3">
        <v>0</v>
      </c>
      <c r="T839" s="6">
        <v>145.79999999999998</v>
      </c>
      <c r="U839" t="s">
        <v>6341</v>
      </c>
      <c r="V839">
        <v>2025</v>
      </c>
      <c r="W839" t="s">
        <v>6331</v>
      </c>
      <c r="X839" t="str">
        <f>_xlfn.XLOOKUP(Orders_C[[#This Row],[Product_ID]],Products_C[Product_ID],Products_C[Product_Name])</f>
        <v>Pepsi</v>
      </c>
      <c r="Y839" t="str">
        <f>_xlfn.XLOOKUP(Orders_C[[#This Row],[Product_ID]],Products_C[Product_ID],Products_C[Category])</f>
        <v>Dessert</v>
      </c>
      <c r="Z839" t="str">
        <f>_xlfn.XLOOKUP(Orders_C[[#This Row],[Store_ID]],Stores_c[Store_ID],Stores_c[City])</f>
        <v>New Robertfurt</v>
      </c>
      <c r="AA839" t="str">
        <f>_xlfn.XLOOKUP(Orders_C[[#This Row],[Customer_ID]],Customers_c[Customer_ID],Customers_c[Customer_Name])</f>
        <v>Tony Ruiz</v>
      </c>
      <c r="AB839" s="6">
        <f>Orders_C[[#This Row],[Quantity]]*Orders_C[[#This Row],[Unit_Price]]*(1-Orders_C[[#This Row],[Discount %]])+Orders_C[[#This Row],[Tax]]</f>
        <v>340.2</v>
      </c>
      <c r="AC839" s="9">
        <f>(Orders_C[[#This Row],[Unit_Price]]*Orders_C[[#This Row],[Quantity]])-Orders_C[[#This Row],[Discount]]+Orders_C[[#This Row],[Tax]]</f>
        <v>340.2</v>
      </c>
      <c r="AD839" t="str">
        <f>IF(COUNTIF(Orders_C[[#All],[Customer_ID]],Orders_C[[#This Row],[Customer_ID]])&gt;1,"Repeat","New")</f>
        <v>Repeat</v>
      </c>
      <c r="AE839" t="str" cm="1">
        <f t="array" ref="AE839">_xlfn.XLOOKUP(Orders_C[[#This Row],[Store_ID]],Stores_c[[#All],[Store_ID]],Stores_c[[#All],[City]])</f>
        <v>New Robertfurt</v>
      </c>
      <c r="AF839" t="str" cm="1">
        <f t="array" ref="AF839">_xlfn.XLOOKUP(Orders_C[[#This Row],[Store_ID]],Stores_c[[#All],[Store_ID]],Stores_c[[#All],[Manager_Name]])</f>
        <v>Tiffany Gomez</v>
      </c>
      <c r="AG839" t="str" cm="1">
        <f t="array" ref="AG839">_xlfn.XLOOKUP(Orders_C[[#This Row],[Store_ID]],Stores_c[[#All],[Store_ID]],Stores_c[[#All],[Store_Type]])</f>
        <v>Street</v>
      </c>
    </row>
    <row r="840" spans="1:33" x14ac:dyDescent="0.25">
      <c r="A840">
        <v>9012</v>
      </c>
      <c r="B840" s="1">
        <v>45756</v>
      </c>
      <c r="C840" s="2">
        <v>3.3472222222222223E-2</v>
      </c>
      <c r="D840">
        <v>1111</v>
      </c>
      <c r="E840">
        <v>207</v>
      </c>
      <c r="F840">
        <v>459</v>
      </c>
      <c r="G840">
        <v>324</v>
      </c>
      <c r="H840">
        <v>1</v>
      </c>
      <c r="I840">
        <v>358</v>
      </c>
      <c r="J840">
        <v>15</v>
      </c>
      <c r="K840">
        <v>17.899999999999999</v>
      </c>
      <c r="L840">
        <v>360.9</v>
      </c>
      <c r="M840" t="s">
        <v>18</v>
      </c>
      <c r="N840" t="s">
        <v>22</v>
      </c>
      <c r="O840">
        <v>53</v>
      </c>
      <c r="P840">
        <v>4</v>
      </c>
      <c r="Q840" t="s">
        <v>3035</v>
      </c>
      <c r="R840">
        <v>502</v>
      </c>
      <c r="S840" s="3">
        <v>0.15</v>
      </c>
      <c r="T840" s="6">
        <v>146.1</v>
      </c>
      <c r="U840" t="s">
        <v>6337</v>
      </c>
      <c r="V840">
        <v>2025</v>
      </c>
      <c r="W840" t="s">
        <v>6331</v>
      </c>
      <c r="X840" t="str">
        <f>_xlfn.XLOOKUP(Orders_C[[#This Row],[Product_ID]],Products_C[Product_ID],Products_C[Product_Name])</f>
        <v>Krushers</v>
      </c>
      <c r="Y840" t="str">
        <f>_xlfn.XLOOKUP(Orders_C[[#This Row],[Product_ID]],Products_C[Product_ID],Products_C[Category])</f>
        <v>Dessert</v>
      </c>
      <c r="Z840" t="str">
        <f>_xlfn.XLOOKUP(Orders_C[[#This Row],[Store_ID]],Stores_c[Store_ID],Stores_c[City])</f>
        <v>Christineton</v>
      </c>
      <c r="AA840" t="str">
        <f>_xlfn.XLOOKUP(Orders_C[[#This Row],[Customer_ID]],Customers_c[Customer_ID],Customers_c[Customer_Name])</f>
        <v>Crystal Carrillo</v>
      </c>
      <c r="AB840" s="6">
        <f>Orders_C[[#This Row],[Quantity]]*Orders_C[[#This Row],[Unit_Price]]*(1-Orders_C[[#This Row],[Discount %]])+Orders_C[[#This Row],[Tax]]</f>
        <v>322.2</v>
      </c>
      <c r="AC840" s="9">
        <f>(Orders_C[[#This Row],[Unit_Price]]*Orders_C[[#This Row],[Quantity]])-Orders_C[[#This Row],[Discount]]+Orders_C[[#This Row],[Tax]]</f>
        <v>360.9</v>
      </c>
      <c r="AD840" t="str">
        <f>IF(COUNTIF(Orders_C[[#All],[Customer_ID]],Orders_C[[#This Row],[Customer_ID]])&gt;1,"Repeat","New")</f>
        <v>Repeat</v>
      </c>
      <c r="AE840" t="str" cm="1">
        <f t="array" ref="AE840">_xlfn.XLOOKUP(Orders_C[[#This Row],[Store_ID]],Stores_c[[#All],[Store_ID]],Stores_c[[#All],[City]])</f>
        <v>Christineton</v>
      </c>
      <c r="AF840" t="str" cm="1">
        <f t="array" ref="AF840">_xlfn.XLOOKUP(Orders_C[[#This Row],[Store_ID]],Stores_c[[#All],[Store_ID]],Stores_c[[#All],[Manager_Name]])</f>
        <v>Dr. William Hubbard MD</v>
      </c>
      <c r="AG840" t="str" cm="1">
        <f t="array" ref="AG840">_xlfn.XLOOKUP(Orders_C[[#This Row],[Store_ID]],Stores_c[[#All],[Store_ID]],Stores_c[[#All],[Store_Type]])</f>
        <v>Street</v>
      </c>
    </row>
    <row r="841" spans="1:33" x14ac:dyDescent="0.25">
      <c r="A841">
        <v>7661</v>
      </c>
      <c r="B841" s="1">
        <v>45973</v>
      </c>
      <c r="C841" s="2">
        <v>0.41260416666666666</v>
      </c>
      <c r="D841">
        <v>1174</v>
      </c>
      <c r="E841">
        <v>223</v>
      </c>
      <c r="F841">
        <v>499</v>
      </c>
      <c r="G841">
        <v>327</v>
      </c>
      <c r="H841">
        <v>1</v>
      </c>
      <c r="I841">
        <v>347</v>
      </c>
      <c r="J841">
        <v>10</v>
      </c>
      <c r="K841">
        <v>17.350000000000001</v>
      </c>
      <c r="L841">
        <v>354.35</v>
      </c>
      <c r="M841" t="s">
        <v>20</v>
      </c>
      <c r="N841" t="s">
        <v>21</v>
      </c>
      <c r="O841">
        <v>14</v>
      </c>
      <c r="P841">
        <v>2</v>
      </c>
      <c r="Q841" t="s">
        <v>1684</v>
      </c>
      <c r="R841">
        <v>508</v>
      </c>
      <c r="S841" s="3">
        <v>0.1</v>
      </c>
      <c r="T841" s="6">
        <v>146.15000000000003</v>
      </c>
      <c r="U841" t="s">
        <v>6336</v>
      </c>
      <c r="V841">
        <v>2025</v>
      </c>
      <c r="W841" t="s">
        <v>6333</v>
      </c>
      <c r="X841" t="str">
        <f>_xlfn.XLOOKUP(Orders_C[[#This Row],[Product_ID]],Products_C[Product_ID],Products_C[Product_Name])</f>
        <v>Wrap</v>
      </c>
      <c r="Y841" t="str">
        <f>_xlfn.XLOOKUP(Orders_C[[#This Row],[Product_ID]],Products_C[Product_ID],Products_C[Category])</f>
        <v>Chicken</v>
      </c>
      <c r="Z841" t="str">
        <f>_xlfn.XLOOKUP(Orders_C[[#This Row],[Store_ID]],Stores_c[Store_ID],Stores_c[City])</f>
        <v>Chambershaven</v>
      </c>
      <c r="AA841" t="str">
        <f>_xlfn.XLOOKUP(Orders_C[[#This Row],[Customer_ID]],Customers_c[Customer_ID],Customers_c[Customer_Name])</f>
        <v>Kirk Miller</v>
      </c>
      <c r="AB841" s="6">
        <f>Orders_C[[#This Row],[Quantity]]*Orders_C[[#This Row],[Unit_Price]]*(1-Orders_C[[#This Row],[Discount %]])+Orders_C[[#This Row],[Tax]]</f>
        <v>329.65000000000003</v>
      </c>
      <c r="AC841" s="9">
        <f>(Orders_C[[#This Row],[Unit_Price]]*Orders_C[[#This Row],[Quantity]])-Orders_C[[#This Row],[Discount]]+Orders_C[[#This Row],[Tax]]</f>
        <v>354.35</v>
      </c>
      <c r="AD841" t="str">
        <f>IF(COUNTIF(Orders_C[[#All],[Customer_ID]],Orders_C[[#This Row],[Customer_ID]])&gt;1,"Repeat","New")</f>
        <v>Repeat</v>
      </c>
      <c r="AE841" t="str" cm="1">
        <f t="array" ref="AE841">_xlfn.XLOOKUP(Orders_C[[#This Row],[Store_ID]],Stores_c[[#All],[Store_ID]],Stores_c[[#All],[City]])</f>
        <v>Chambershaven</v>
      </c>
      <c r="AF841" t="str" cm="1">
        <f t="array" ref="AF841">_xlfn.XLOOKUP(Orders_C[[#This Row],[Store_ID]],Stores_c[[#All],[Store_ID]],Stores_c[[#All],[Manager_Name]])</f>
        <v>Virginia Webster</v>
      </c>
      <c r="AG841" t="str" cm="1">
        <f t="array" ref="AG841">_xlfn.XLOOKUP(Orders_C[[#This Row],[Store_ID]],Stores_c[[#All],[Store_ID]],Stores_c[[#All],[Store_Type]])</f>
        <v>Street</v>
      </c>
    </row>
    <row r="842" spans="1:33" x14ac:dyDescent="0.25">
      <c r="A842">
        <v>9161</v>
      </c>
      <c r="B842" s="1">
        <v>45889</v>
      </c>
      <c r="C842" s="2">
        <v>0.51447916666666671</v>
      </c>
      <c r="D842">
        <v>1158</v>
      </c>
      <c r="E842">
        <v>215</v>
      </c>
      <c r="F842">
        <v>478</v>
      </c>
      <c r="G842">
        <v>310</v>
      </c>
      <c r="H842">
        <v>2</v>
      </c>
      <c r="I842">
        <v>172</v>
      </c>
      <c r="J842">
        <v>0</v>
      </c>
      <c r="K842">
        <v>8.6</v>
      </c>
      <c r="L842">
        <v>352.6</v>
      </c>
      <c r="M842" t="s">
        <v>20</v>
      </c>
      <c r="N842" t="s">
        <v>22</v>
      </c>
      <c r="O842">
        <v>37</v>
      </c>
      <c r="P842">
        <v>4</v>
      </c>
      <c r="Q842" t="s">
        <v>3184</v>
      </c>
      <c r="R842">
        <v>510</v>
      </c>
      <c r="S842" s="3">
        <v>0</v>
      </c>
      <c r="T842" s="6">
        <v>146.20000000000002</v>
      </c>
      <c r="U842" t="s">
        <v>6342</v>
      </c>
      <c r="V842">
        <v>2025</v>
      </c>
      <c r="W842" t="s">
        <v>6329</v>
      </c>
      <c r="X842" t="str">
        <f>_xlfn.XLOOKUP(Orders_C[[#This Row],[Product_ID]],Products_C[Product_ID],Products_C[Product_Name])</f>
        <v>Chicken Bucket</v>
      </c>
      <c r="Y842" t="str">
        <f>_xlfn.XLOOKUP(Orders_C[[#This Row],[Product_ID]],Products_C[Product_ID],Products_C[Category])</f>
        <v>Chicken</v>
      </c>
      <c r="Z842" t="str">
        <f>_xlfn.XLOOKUP(Orders_C[[#This Row],[Store_ID]],Stores_c[Store_ID],Stores_c[City])</f>
        <v>Sallyburgh</v>
      </c>
      <c r="AA842" t="str">
        <f>_xlfn.XLOOKUP(Orders_C[[#This Row],[Customer_ID]],Customers_c[Customer_ID],Customers_c[Customer_Name])</f>
        <v>Adrian Gardner</v>
      </c>
      <c r="AB842" s="6">
        <f>Orders_C[[#This Row],[Quantity]]*Orders_C[[#This Row],[Unit_Price]]*(1-Orders_C[[#This Row],[Discount %]])+Orders_C[[#This Row],[Tax]]</f>
        <v>352.6</v>
      </c>
      <c r="AC842" s="9">
        <f>(Orders_C[[#This Row],[Unit_Price]]*Orders_C[[#This Row],[Quantity]])-Orders_C[[#This Row],[Discount]]+Orders_C[[#This Row],[Tax]]</f>
        <v>352.6</v>
      </c>
      <c r="AD842" t="str">
        <f>IF(COUNTIF(Orders_C[[#All],[Customer_ID]],Orders_C[[#This Row],[Customer_ID]])&gt;1,"Repeat","New")</f>
        <v>Repeat</v>
      </c>
      <c r="AE842" t="str" cm="1">
        <f t="array" ref="AE842">_xlfn.XLOOKUP(Orders_C[[#This Row],[Store_ID]],Stores_c[[#All],[Store_ID]],Stores_c[[#All],[City]])</f>
        <v>Sallyburgh</v>
      </c>
      <c r="AF842" t="str" cm="1">
        <f t="array" ref="AF842">_xlfn.XLOOKUP(Orders_C[[#This Row],[Store_ID]],Stores_c[[#All],[Store_ID]],Stores_c[[#All],[Manager_Name]])</f>
        <v>Benjamin Mccoy</v>
      </c>
      <c r="AG842" t="str" cm="1">
        <f t="array" ref="AG842">_xlfn.XLOOKUP(Orders_C[[#This Row],[Store_ID]],Stores_c[[#All],[Store_ID]],Stores_c[[#All],[Store_Type]])</f>
        <v>Drive-Thru</v>
      </c>
    </row>
    <row r="843" spans="1:33" x14ac:dyDescent="0.25">
      <c r="A843">
        <v>9923</v>
      </c>
      <c r="B843" s="1">
        <v>46062</v>
      </c>
      <c r="C843" s="2">
        <v>0.57302083333333331</v>
      </c>
      <c r="D843">
        <v>1068</v>
      </c>
      <c r="E843">
        <v>219</v>
      </c>
      <c r="F843">
        <v>468</v>
      </c>
      <c r="G843">
        <v>318</v>
      </c>
      <c r="H843">
        <v>2</v>
      </c>
      <c r="I843">
        <v>178</v>
      </c>
      <c r="J843">
        <v>5</v>
      </c>
      <c r="K843">
        <v>8.9</v>
      </c>
      <c r="L843">
        <v>359.9</v>
      </c>
      <c r="M843" t="s">
        <v>18</v>
      </c>
      <c r="N843" t="s">
        <v>22</v>
      </c>
      <c r="O843">
        <v>34</v>
      </c>
      <c r="P843">
        <v>5</v>
      </c>
      <c r="Q843" t="s">
        <v>3946</v>
      </c>
      <c r="R843">
        <v>506</v>
      </c>
      <c r="S843" s="3">
        <v>0.05</v>
      </c>
      <c r="T843" s="6">
        <v>146.29999999999998</v>
      </c>
      <c r="U843" t="s">
        <v>6338</v>
      </c>
      <c r="V843">
        <v>2026</v>
      </c>
      <c r="W843" t="s">
        <v>6329</v>
      </c>
      <c r="X843" t="str">
        <f>_xlfn.XLOOKUP(Orders_C[[#This Row],[Product_ID]],Products_C[Product_ID],Products_C[Product_Name])</f>
        <v>Pepsi</v>
      </c>
      <c r="Y843" t="str">
        <f>_xlfn.XLOOKUP(Orders_C[[#This Row],[Product_ID]],Products_C[Product_ID],Products_C[Category])</f>
        <v>Burger</v>
      </c>
      <c r="Z843" t="str">
        <f>_xlfn.XLOOKUP(Orders_C[[#This Row],[Store_ID]],Stores_c[Store_ID],Stores_c[City])</f>
        <v>Lake David</v>
      </c>
      <c r="AA843" t="str">
        <f>_xlfn.XLOOKUP(Orders_C[[#This Row],[Customer_ID]],Customers_c[Customer_ID],Customers_c[Customer_Name])</f>
        <v>Tiffany Thompson</v>
      </c>
      <c r="AB843" s="6">
        <f>Orders_C[[#This Row],[Quantity]]*Orders_C[[#This Row],[Unit_Price]]*(1-Orders_C[[#This Row],[Discount %]])+Orders_C[[#This Row],[Tax]]</f>
        <v>347.09999999999997</v>
      </c>
      <c r="AC843" s="9">
        <f>(Orders_C[[#This Row],[Unit_Price]]*Orders_C[[#This Row],[Quantity]])-Orders_C[[#This Row],[Discount]]+Orders_C[[#This Row],[Tax]]</f>
        <v>359.9</v>
      </c>
      <c r="AD843" t="str">
        <f>IF(COUNTIF(Orders_C[[#All],[Customer_ID]],Orders_C[[#This Row],[Customer_ID]])&gt;1,"Repeat","New")</f>
        <v>Repeat</v>
      </c>
      <c r="AE843" t="str" cm="1">
        <f t="array" ref="AE843">_xlfn.XLOOKUP(Orders_C[[#This Row],[Store_ID]],Stores_c[[#All],[Store_ID]],Stores_c[[#All],[City]])</f>
        <v>Lake David</v>
      </c>
      <c r="AF843" t="str" cm="1">
        <f t="array" ref="AF843">_xlfn.XLOOKUP(Orders_C[[#This Row],[Store_ID]],Stores_c[[#All],[Store_ID]],Stores_c[[#All],[Manager_Name]])</f>
        <v>Joshua Hines</v>
      </c>
      <c r="AG843" t="str" cm="1">
        <f t="array" ref="AG843">_xlfn.XLOOKUP(Orders_C[[#This Row],[Store_ID]],Stores_c[[#All],[Store_ID]],Stores_c[[#All],[Store_Type]])</f>
        <v>Street</v>
      </c>
    </row>
    <row r="844" spans="1:33" x14ac:dyDescent="0.25">
      <c r="A844">
        <v>6251</v>
      </c>
      <c r="B844" s="1">
        <v>45950</v>
      </c>
      <c r="C844" s="2">
        <v>0.36831018518518521</v>
      </c>
      <c r="D844">
        <v>1358</v>
      </c>
      <c r="E844">
        <v>218</v>
      </c>
      <c r="F844">
        <v>414</v>
      </c>
      <c r="G844">
        <v>334</v>
      </c>
      <c r="H844">
        <v>2</v>
      </c>
      <c r="I844">
        <v>184</v>
      </c>
      <c r="J844">
        <v>10</v>
      </c>
      <c r="K844">
        <v>9.2000000000000011</v>
      </c>
      <c r="L844">
        <v>367.2</v>
      </c>
      <c r="M844" t="s">
        <v>18</v>
      </c>
      <c r="N844" t="s">
        <v>21</v>
      </c>
      <c r="O844">
        <v>38</v>
      </c>
      <c r="P844">
        <v>2</v>
      </c>
      <c r="Q844" t="s">
        <v>274</v>
      </c>
      <c r="R844">
        <v>503</v>
      </c>
      <c r="S844" s="3">
        <v>0.1</v>
      </c>
      <c r="T844" s="6">
        <v>146.4</v>
      </c>
      <c r="U844" t="s">
        <v>6332</v>
      </c>
      <c r="V844">
        <v>2025</v>
      </c>
      <c r="W844" t="s">
        <v>6329</v>
      </c>
      <c r="X844" t="str">
        <f>_xlfn.XLOOKUP(Orders_C[[#This Row],[Product_ID]],Products_C[Product_ID],Products_C[Product_Name])</f>
        <v>Krushers</v>
      </c>
      <c r="Y844" t="str">
        <f>_xlfn.XLOOKUP(Orders_C[[#This Row],[Product_ID]],Products_C[Product_ID],Products_C[Category])</f>
        <v>Dessert</v>
      </c>
      <c r="Z844" t="str">
        <f>_xlfn.XLOOKUP(Orders_C[[#This Row],[Store_ID]],Stores_c[Store_ID],Stores_c[City])</f>
        <v>East Johnport</v>
      </c>
      <c r="AA844" t="str">
        <f>_xlfn.XLOOKUP(Orders_C[[#This Row],[Customer_ID]],Customers_c[Customer_ID],Customers_c[Customer_Name])</f>
        <v>Jeremy Perez</v>
      </c>
      <c r="AB844" s="6">
        <f>Orders_C[[#This Row],[Quantity]]*Orders_C[[#This Row],[Unit_Price]]*(1-Orders_C[[#This Row],[Discount %]])+Orders_C[[#This Row],[Tax]]</f>
        <v>340.4</v>
      </c>
      <c r="AC844" s="9">
        <f>(Orders_C[[#This Row],[Unit_Price]]*Orders_C[[#This Row],[Quantity]])-Orders_C[[#This Row],[Discount]]+Orders_C[[#This Row],[Tax]]</f>
        <v>367.2</v>
      </c>
      <c r="AD844" t="str">
        <f>IF(COUNTIF(Orders_C[[#All],[Customer_ID]],Orders_C[[#This Row],[Customer_ID]])&gt;1,"Repeat","New")</f>
        <v>Repeat</v>
      </c>
      <c r="AE844" t="str" cm="1">
        <f t="array" ref="AE844">_xlfn.XLOOKUP(Orders_C[[#This Row],[Store_ID]],Stores_c[[#All],[Store_ID]],Stores_c[[#All],[City]])</f>
        <v>East Johnport</v>
      </c>
      <c r="AF844" t="str" cm="1">
        <f t="array" ref="AF844">_xlfn.XLOOKUP(Orders_C[[#This Row],[Store_ID]],Stores_c[[#All],[Store_ID]],Stores_c[[#All],[Manager_Name]])</f>
        <v>Mr. Matthew Murillo III</v>
      </c>
      <c r="AG844" t="str" cm="1">
        <f t="array" ref="AG844">_xlfn.XLOOKUP(Orders_C[[#This Row],[Store_ID]],Stores_c[[#All],[Store_ID]],Stores_c[[#All],[Store_Type]])</f>
        <v>Street</v>
      </c>
    </row>
    <row r="845" spans="1:33" x14ac:dyDescent="0.25">
      <c r="A845">
        <v>6149</v>
      </c>
      <c r="B845" s="1">
        <v>45929</v>
      </c>
      <c r="C845" s="2">
        <v>0.77347222222222223</v>
      </c>
      <c r="D845">
        <v>1259</v>
      </c>
      <c r="E845">
        <v>214</v>
      </c>
      <c r="F845">
        <v>491</v>
      </c>
      <c r="G845">
        <v>319</v>
      </c>
      <c r="H845">
        <v>1</v>
      </c>
      <c r="I845">
        <v>337</v>
      </c>
      <c r="J845">
        <v>5</v>
      </c>
      <c r="K845">
        <v>16.850000000000001</v>
      </c>
      <c r="L845">
        <v>348.85</v>
      </c>
      <c r="M845" t="s">
        <v>19</v>
      </c>
      <c r="N845" t="s">
        <v>22</v>
      </c>
      <c r="O845">
        <v>50</v>
      </c>
      <c r="P845">
        <v>4</v>
      </c>
      <c r="Q845" t="s">
        <v>172</v>
      </c>
      <c r="R845">
        <v>503</v>
      </c>
      <c r="S845" s="3">
        <v>0.05</v>
      </c>
      <c r="T845" s="6">
        <v>146.65000000000003</v>
      </c>
      <c r="U845" t="s">
        <v>6335</v>
      </c>
      <c r="V845">
        <v>2025</v>
      </c>
      <c r="W845" t="s">
        <v>6331</v>
      </c>
      <c r="X845" t="str">
        <f>_xlfn.XLOOKUP(Orders_C[[#This Row],[Product_ID]],Products_C[Product_ID],Products_C[Product_Name])</f>
        <v>Chocolate Lava Cake</v>
      </c>
      <c r="Y845" t="str">
        <f>_xlfn.XLOOKUP(Orders_C[[#This Row],[Product_ID]],Products_C[Product_ID],Products_C[Category])</f>
        <v>Beverage</v>
      </c>
      <c r="Z845" t="str">
        <f>_xlfn.XLOOKUP(Orders_C[[#This Row],[Store_ID]],Stores_c[Store_ID],Stores_c[City])</f>
        <v>New Robert</v>
      </c>
      <c r="AA845" t="str">
        <f>_xlfn.XLOOKUP(Orders_C[[#This Row],[Customer_ID]],Customers_c[Customer_ID],Customers_c[Customer_Name])</f>
        <v>Cody Johnson</v>
      </c>
      <c r="AB845" s="6">
        <f>Orders_C[[#This Row],[Quantity]]*Orders_C[[#This Row],[Unit_Price]]*(1-Orders_C[[#This Row],[Discount %]])+Orders_C[[#This Row],[Tax]]</f>
        <v>337</v>
      </c>
      <c r="AC845" s="9">
        <f>(Orders_C[[#This Row],[Unit_Price]]*Orders_C[[#This Row],[Quantity]])-Orders_C[[#This Row],[Discount]]+Orders_C[[#This Row],[Tax]]</f>
        <v>348.85</v>
      </c>
      <c r="AD845" t="str">
        <f>IF(COUNTIF(Orders_C[[#All],[Customer_ID]],Orders_C[[#This Row],[Customer_ID]])&gt;1,"Repeat","New")</f>
        <v>Repeat</v>
      </c>
      <c r="AE845" t="str" cm="1">
        <f t="array" ref="AE845">_xlfn.XLOOKUP(Orders_C[[#This Row],[Store_ID]],Stores_c[[#All],[Store_ID]],Stores_c[[#All],[City]])</f>
        <v>New Robert</v>
      </c>
      <c r="AF845" t="str" cm="1">
        <f t="array" ref="AF845">_xlfn.XLOOKUP(Orders_C[[#This Row],[Store_ID]],Stores_c[[#All],[Store_ID]],Stores_c[[#All],[Manager_Name]])</f>
        <v>Krista Webb</v>
      </c>
      <c r="AG845" t="str" cm="1">
        <f t="array" ref="AG845">_xlfn.XLOOKUP(Orders_C[[#This Row],[Store_ID]],Stores_c[[#All],[Store_ID]],Stores_c[[#All],[Store_Type]])</f>
        <v>Drive-Thru</v>
      </c>
    </row>
    <row r="846" spans="1:33" x14ac:dyDescent="0.25">
      <c r="A846">
        <v>8701</v>
      </c>
      <c r="B846" s="1">
        <v>45744</v>
      </c>
      <c r="C846" s="2">
        <v>0.14168981481481482</v>
      </c>
      <c r="D846">
        <v>1715</v>
      </c>
      <c r="E846">
        <v>218</v>
      </c>
      <c r="F846">
        <v>540</v>
      </c>
      <c r="G846">
        <v>325</v>
      </c>
      <c r="H846">
        <v>2</v>
      </c>
      <c r="I846">
        <v>173</v>
      </c>
      <c r="J846">
        <v>0</v>
      </c>
      <c r="K846">
        <v>8.65</v>
      </c>
      <c r="L846">
        <v>354.65</v>
      </c>
      <c r="M846" t="s">
        <v>20</v>
      </c>
      <c r="N846" t="s">
        <v>21</v>
      </c>
      <c r="O846">
        <v>45</v>
      </c>
      <c r="P846">
        <v>5</v>
      </c>
      <c r="Q846" t="s">
        <v>2724</v>
      </c>
      <c r="R846">
        <v>503</v>
      </c>
      <c r="S846" s="3">
        <v>0</v>
      </c>
      <c r="T846" s="6">
        <v>147.04999999999998</v>
      </c>
      <c r="U846" t="s">
        <v>6334</v>
      </c>
      <c r="V846">
        <v>2025</v>
      </c>
      <c r="W846" t="s">
        <v>6331</v>
      </c>
      <c r="X846" t="str">
        <f>_xlfn.XLOOKUP(Orders_C[[#This Row],[Product_ID]],Products_C[Product_ID],Products_C[Product_Name])</f>
        <v>Veg Burger</v>
      </c>
      <c r="Y846" t="str">
        <f>_xlfn.XLOOKUP(Orders_C[[#This Row],[Product_ID]],Products_C[Product_ID],Products_C[Category])</f>
        <v>Chicken</v>
      </c>
      <c r="Z846" t="str">
        <f>_xlfn.XLOOKUP(Orders_C[[#This Row],[Store_ID]],Stores_c[Store_ID],Stores_c[City])</f>
        <v>East Johnport</v>
      </c>
      <c r="AA846" t="str">
        <f>_xlfn.XLOOKUP(Orders_C[[#This Row],[Customer_ID]],Customers_c[Customer_ID],Customers_c[Customer_Name])</f>
        <v>Tammy Park</v>
      </c>
      <c r="AB846" s="6">
        <f>Orders_C[[#This Row],[Quantity]]*Orders_C[[#This Row],[Unit_Price]]*(1-Orders_C[[#This Row],[Discount %]])+Orders_C[[#This Row],[Tax]]</f>
        <v>354.65</v>
      </c>
      <c r="AC846" s="9">
        <f>(Orders_C[[#This Row],[Unit_Price]]*Orders_C[[#This Row],[Quantity]])-Orders_C[[#This Row],[Discount]]+Orders_C[[#This Row],[Tax]]</f>
        <v>354.65</v>
      </c>
      <c r="AD846" t="str">
        <f>IF(COUNTIF(Orders_C[[#All],[Customer_ID]],Orders_C[[#This Row],[Customer_ID]])&gt;1,"Repeat","New")</f>
        <v>Repeat</v>
      </c>
      <c r="AE846" t="str" cm="1">
        <f t="array" ref="AE846">_xlfn.XLOOKUP(Orders_C[[#This Row],[Store_ID]],Stores_c[[#All],[Store_ID]],Stores_c[[#All],[City]])</f>
        <v>East Johnport</v>
      </c>
      <c r="AF846" t="str" cm="1">
        <f t="array" ref="AF846">_xlfn.XLOOKUP(Orders_C[[#This Row],[Store_ID]],Stores_c[[#All],[Store_ID]],Stores_c[[#All],[Manager_Name]])</f>
        <v>Mr. Matthew Murillo III</v>
      </c>
      <c r="AG846" t="str" cm="1">
        <f t="array" ref="AG846">_xlfn.XLOOKUP(Orders_C[[#This Row],[Store_ID]],Stores_c[[#All],[Store_ID]],Stores_c[[#All],[Store_Type]])</f>
        <v>Street</v>
      </c>
    </row>
    <row r="847" spans="1:33" x14ac:dyDescent="0.25">
      <c r="A847">
        <v>9782</v>
      </c>
      <c r="B847" s="1">
        <v>45722</v>
      </c>
      <c r="C847" s="2">
        <v>0.30462962962962964</v>
      </c>
      <c r="D847">
        <v>1884</v>
      </c>
      <c r="E847">
        <v>209</v>
      </c>
      <c r="F847">
        <v>537</v>
      </c>
      <c r="G847">
        <v>329</v>
      </c>
      <c r="H847">
        <v>2</v>
      </c>
      <c r="I847">
        <v>173</v>
      </c>
      <c r="J847">
        <v>0</v>
      </c>
      <c r="K847">
        <v>8.65</v>
      </c>
      <c r="L847">
        <v>354.65</v>
      </c>
      <c r="M847" t="s">
        <v>20</v>
      </c>
      <c r="N847" t="s">
        <v>23</v>
      </c>
      <c r="O847">
        <v>27</v>
      </c>
      <c r="P847">
        <v>1</v>
      </c>
      <c r="Q847" t="s">
        <v>3805</v>
      </c>
      <c r="R847">
        <v>501</v>
      </c>
      <c r="S847" s="3">
        <v>0</v>
      </c>
      <c r="T847" s="6">
        <v>147.04999999999998</v>
      </c>
      <c r="U847" t="s">
        <v>6334</v>
      </c>
      <c r="V847">
        <v>2025</v>
      </c>
      <c r="W847" t="s">
        <v>6329</v>
      </c>
      <c r="X847" t="str">
        <f>_xlfn.XLOOKUP(Orders_C[[#This Row],[Product_ID]],Products_C[Product_ID],Products_C[Product_Name])</f>
        <v>Rice Bowl</v>
      </c>
      <c r="Y847" t="str">
        <f>_xlfn.XLOOKUP(Orders_C[[#This Row],[Product_ID]],Products_C[Product_ID],Products_C[Category])</f>
        <v>Dessert</v>
      </c>
      <c r="Z847" t="str">
        <f>_xlfn.XLOOKUP(Orders_C[[#This Row],[Store_ID]],Stores_c[Store_ID],Stores_c[City])</f>
        <v>Reidberg</v>
      </c>
      <c r="AA847" t="str">
        <f>_xlfn.XLOOKUP(Orders_C[[#This Row],[Customer_ID]],Customers_c[Customer_ID],Customers_c[Customer_Name])</f>
        <v>Jay Rios</v>
      </c>
      <c r="AB847" s="6">
        <f>Orders_C[[#This Row],[Quantity]]*Orders_C[[#This Row],[Unit_Price]]*(1-Orders_C[[#This Row],[Discount %]])+Orders_C[[#This Row],[Tax]]</f>
        <v>354.65</v>
      </c>
      <c r="AC847" s="9">
        <f>(Orders_C[[#This Row],[Unit_Price]]*Orders_C[[#This Row],[Quantity]])-Orders_C[[#This Row],[Discount]]+Orders_C[[#This Row],[Tax]]</f>
        <v>354.65</v>
      </c>
      <c r="AD847" t="str">
        <f>IF(COUNTIF(Orders_C[[#All],[Customer_ID]],Orders_C[[#This Row],[Customer_ID]])&gt;1,"Repeat","New")</f>
        <v>Repeat</v>
      </c>
      <c r="AE847" t="str" cm="1">
        <f t="array" ref="AE847">_xlfn.XLOOKUP(Orders_C[[#This Row],[Store_ID]],Stores_c[[#All],[Store_ID]],Stores_c[[#All],[City]])</f>
        <v>Reidberg</v>
      </c>
      <c r="AF847" t="str" cm="1">
        <f t="array" ref="AF847">_xlfn.XLOOKUP(Orders_C[[#This Row],[Store_ID]],Stores_c[[#All],[Store_ID]],Stores_c[[#All],[Manager_Name]])</f>
        <v>Jeffrey Horn</v>
      </c>
      <c r="AG847" t="str" cm="1">
        <f t="array" ref="AG847">_xlfn.XLOOKUP(Orders_C[[#This Row],[Store_ID]],Stores_c[[#All],[Store_ID]],Stores_c[[#All],[Store_Type]])</f>
        <v>Drive-Thru</v>
      </c>
    </row>
    <row r="848" spans="1:33" x14ac:dyDescent="0.25">
      <c r="A848">
        <v>6521</v>
      </c>
      <c r="B848" s="1">
        <v>45823</v>
      </c>
      <c r="C848" s="2">
        <v>0.48546296296296299</v>
      </c>
      <c r="D848">
        <v>1152</v>
      </c>
      <c r="E848">
        <v>205</v>
      </c>
      <c r="F848">
        <v>529</v>
      </c>
      <c r="G848">
        <v>319</v>
      </c>
      <c r="H848">
        <v>1</v>
      </c>
      <c r="I848">
        <v>338</v>
      </c>
      <c r="J848">
        <v>5</v>
      </c>
      <c r="K848">
        <v>16.899999999999999</v>
      </c>
      <c r="L848">
        <v>349.9</v>
      </c>
      <c r="M848" t="s">
        <v>20</v>
      </c>
      <c r="N848" t="s">
        <v>21</v>
      </c>
      <c r="O848">
        <v>36</v>
      </c>
      <c r="P848">
        <v>3</v>
      </c>
      <c r="Q848" t="s">
        <v>544</v>
      </c>
      <c r="R848">
        <v>502</v>
      </c>
      <c r="S848" s="3">
        <v>0.05</v>
      </c>
      <c r="T848" s="6">
        <v>147.1</v>
      </c>
      <c r="U848" t="s">
        <v>6340</v>
      </c>
      <c r="V848">
        <v>2025</v>
      </c>
      <c r="W848" t="s">
        <v>6329</v>
      </c>
      <c r="X848" t="str">
        <f>_xlfn.XLOOKUP(Orders_C[[#This Row],[Product_ID]],Products_C[Product_ID],Products_C[Product_Name])</f>
        <v>Chocolate Lava Cake</v>
      </c>
      <c r="Y848" t="str">
        <f>_xlfn.XLOOKUP(Orders_C[[#This Row],[Product_ID]],Products_C[Product_ID],Products_C[Category])</f>
        <v>Beverage</v>
      </c>
      <c r="Z848" t="str">
        <f>_xlfn.XLOOKUP(Orders_C[[#This Row],[Store_ID]],Stores_c[Store_ID],Stores_c[City])</f>
        <v>Port Jacob</v>
      </c>
      <c r="AA848" t="str">
        <f>_xlfn.XLOOKUP(Orders_C[[#This Row],[Customer_ID]],Customers_c[Customer_ID],Customers_c[Customer_Name])</f>
        <v>Emily Huff</v>
      </c>
      <c r="AB848" s="6">
        <f>Orders_C[[#This Row],[Quantity]]*Orders_C[[#This Row],[Unit_Price]]*(1-Orders_C[[#This Row],[Discount %]])+Orders_C[[#This Row],[Tax]]</f>
        <v>337.99999999999994</v>
      </c>
      <c r="AC848" s="9">
        <f>(Orders_C[[#This Row],[Unit_Price]]*Orders_C[[#This Row],[Quantity]])-Orders_C[[#This Row],[Discount]]+Orders_C[[#This Row],[Tax]]</f>
        <v>349.9</v>
      </c>
      <c r="AD848" t="str">
        <f>IF(COUNTIF(Orders_C[[#All],[Customer_ID]],Orders_C[[#This Row],[Customer_ID]])&gt;1,"Repeat","New")</f>
        <v>Repeat</v>
      </c>
      <c r="AE848" t="str" cm="1">
        <f t="array" ref="AE848">_xlfn.XLOOKUP(Orders_C[[#This Row],[Store_ID]],Stores_c[[#All],[Store_ID]],Stores_c[[#All],[City]])</f>
        <v>Port Jacob</v>
      </c>
      <c r="AF848" t="str" cm="1">
        <f t="array" ref="AF848">_xlfn.XLOOKUP(Orders_C[[#This Row],[Store_ID]],Stores_c[[#All],[Store_ID]],Stores_c[[#All],[Manager_Name]])</f>
        <v>David Harris</v>
      </c>
      <c r="AG848" t="str" cm="1">
        <f t="array" ref="AG848">_xlfn.XLOOKUP(Orders_C[[#This Row],[Store_ID]],Stores_c[[#All],[Store_ID]],Stores_c[[#All],[Store_Type]])</f>
        <v>Mall</v>
      </c>
    </row>
    <row r="849" spans="1:33" x14ac:dyDescent="0.25">
      <c r="A849">
        <v>7667</v>
      </c>
      <c r="B849" s="1">
        <v>45853</v>
      </c>
      <c r="C849" s="2">
        <v>0.6884837962962963</v>
      </c>
      <c r="D849">
        <v>1555</v>
      </c>
      <c r="E849">
        <v>213</v>
      </c>
      <c r="F849">
        <v>482</v>
      </c>
      <c r="G849">
        <v>326</v>
      </c>
      <c r="H849">
        <v>1</v>
      </c>
      <c r="I849">
        <v>338</v>
      </c>
      <c r="J849">
        <v>5</v>
      </c>
      <c r="K849">
        <v>16.899999999999999</v>
      </c>
      <c r="L849">
        <v>349.9</v>
      </c>
      <c r="M849" t="s">
        <v>19</v>
      </c>
      <c r="N849" t="s">
        <v>22</v>
      </c>
      <c r="O849">
        <v>32</v>
      </c>
      <c r="P849">
        <v>4</v>
      </c>
      <c r="Q849" t="s">
        <v>1690</v>
      </c>
      <c r="R849">
        <v>504</v>
      </c>
      <c r="S849" s="3">
        <v>0.05</v>
      </c>
      <c r="T849" s="6">
        <v>147.1</v>
      </c>
      <c r="U849" t="s">
        <v>6341</v>
      </c>
      <c r="V849">
        <v>2025</v>
      </c>
      <c r="W849" t="s">
        <v>6329</v>
      </c>
      <c r="X849" t="str">
        <f>_xlfn.XLOOKUP(Orders_C[[#This Row],[Product_ID]],Products_C[Product_ID],Products_C[Product_Name])</f>
        <v>Rice Bowl</v>
      </c>
      <c r="Y849" t="str">
        <f>_xlfn.XLOOKUP(Orders_C[[#This Row],[Product_ID]],Products_C[Product_ID],Products_C[Category])</f>
        <v>Burger</v>
      </c>
      <c r="Z849" t="str">
        <f>_xlfn.XLOOKUP(Orders_C[[#This Row],[Store_ID]],Stores_c[Store_ID],Stores_c[City])</f>
        <v>Lake Kristashire</v>
      </c>
      <c r="AA849" t="str">
        <f>_xlfn.XLOOKUP(Orders_C[[#This Row],[Customer_ID]],Customers_c[Customer_ID],Customers_c[Customer_Name])</f>
        <v>Maria Lang</v>
      </c>
      <c r="AB849" s="6">
        <f>Orders_C[[#This Row],[Quantity]]*Orders_C[[#This Row],[Unit_Price]]*(1-Orders_C[[#This Row],[Discount %]])+Orders_C[[#This Row],[Tax]]</f>
        <v>337.99999999999994</v>
      </c>
      <c r="AC849" s="9">
        <f>(Orders_C[[#This Row],[Unit_Price]]*Orders_C[[#This Row],[Quantity]])-Orders_C[[#This Row],[Discount]]+Orders_C[[#This Row],[Tax]]</f>
        <v>349.9</v>
      </c>
      <c r="AD849" t="str">
        <f>IF(COUNTIF(Orders_C[[#All],[Customer_ID]],Orders_C[[#This Row],[Customer_ID]])&gt;1,"Repeat","New")</f>
        <v>Repeat</v>
      </c>
      <c r="AE849" t="str" cm="1">
        <f t="array" ref="AE849">_xlfn.XLOOKUP(Orders_C[[#This Row],[Store_ID]],Stores_c[[#All],[Store_ID]],Stores_c[[#All],[City]])</f>
        <v>Lake Kristashire</v>
      </c>
      <c r="AF849" t="str" cm="1">
        <f t="array" ref="AF849">_xlfn.XLOOKUP(Orders_C[[#This Row],[Store_ID]],Stores_c[[#All],[Store_ID]],Stores_c[[#All],[Manager_Name]])</f>
        <v>Andrea Daugherty</v>
      </c>
      <c r="AG849" t="str" cm="1">
        <f t="array" ref="AG849">_xlfn.XLOOKUP(Orders_C[[#This Row],[Store_ID]],Stores_c[[#All],[Store_ID]],Stores_c[[#All],[Store_Type]])</f>
        <v>Mall</v>
      </c>
    </row>
    <row r="850" spans="1:33" x14ac:dyDescent="0.25">
      <c r="A850">
        <v>10904</v>
      </c>
      <c r="B850" s="1">
        <v>45909</v>
      </c>
      <c r="C850" s="2">
        <v>7.0497685185185191E-2</v>
      </c>
      <c r="D850">
        <v>1137</v>
      </c>
      <c r="E850">
        <v>222</v>
      </c>
      <c r="F850">
        <v>429</v>
      </c>
      <c r="G850">
        <v>312</v>
      </c>
      <c r="H850">
        <v>1</v>
      </c>
      <c r="I850">
        <v>338</v>
      </c>
      <c r="J850">
        <v>5</v>
      </c>
      <c r="K850">
        <v>16.899999999999999</v>
      </c>
      <c r="L850">
        <v>349.9</v>
      </c>
      <c r="M850" t="s">
        <v>18</v>
      </c>
      <c r="N850" t="s">
        <v>22</v>
      </c>
      <c r="O850">
        <v>12</v>
      </c>
      <c r="P850">
        <v>2</v>
      </c>
      <c r="Q850" t="s">
        <v>4927</v>
      </c>
      <c r="R850">
        <v>502</v>
      </c>
      <c r="S850" s="3">
        <v>0.05</v>
      </c>
      <c r="T850" s="6">
        <v>147.1</v>
      </c>
      <c r="U850" t="s">
        <v>6335</v>
      </c>
      <c r="V850">
        <v>2025</v>
      </c>
      <c r="W850" t="s">
        <v>6333</v>
      </c>
      <c r="X850" t="str">
        <f>_xlfn.XLOOKUP(Orders_C[[#This Row],[Product_ID]],Products_C[Product_ID],Products_C[Product_Name])</f>
        <v>Veg Burger</v>
      </c>
      <c r="Y850" t="str">
        <f>_xlfn.XLOOKUP(Orders_C[[#This Row],[Product_ID]],Products_C[Product_ID],Products_C[Category])</f>
        <v>Burger</v>
      </c>
      <c r="Z850" t="str">
        <f>_xlfn.XLOOKUP(Orders_C[[#This Row],[Store_ID]],Stores_c[Store_ID],Stores_c[City])</f>
        <v>New Steven</v>
      </c>
      <c r="AA850" t="str">
        <f>_xlfn.XLOOKUP(Orders_C[[#This Row],[Customer_ID]],Customers_c[Customer_ID],Customers_c[Customer_Name])</f>
        <v>Joseph Hodge</v>
      </c>
      <c r="AB850" s="6">
        <f>Orders_C[[#This Row],[Quantity]]*Orders_C[[#This Row],[Unit_Price]]*(1-Orders_C[[#This Row],[Discount %]])+Orders_C[[#This Row],[Tax]]</f>
        <v>337.99999999999994</v>
      </c>
      <c r="AC850" s="9">
        <f>(Orders_C[[#This Row],[Unit_Price]]*Orders_C[[#This Row],[Quantity]])-Orders_C[[#This Row],[Discount]]+Orders_C[[#This Row],[Tax]]</f>
        <v>349.9</v>
      </c>
      <c r="AD850" t="str">
        <f>IF(COUNTIF(Orders_C[[#All],[Customer_ID]],Orders_C[[#This Row],[Customer_ID]])&gt;1,"Repeat","New")</f>
        <v>Repeat</v>
      </c>
      <c r="AE850" t="str" cm="1">
        <f t="array" ref="AE850">_xlfn.XLOOKUP(Orders_C[[#This Row],[Store_ID]],Stores_c[[#All],[Store_ID]],Stores_c[[#All],[City]])</f>
        <v>New Steven</v>
      </c>
      <c r="AF850" t="str" cm="1">
        <f t="array" ref="AF850">_xlfn.XLOOKUP(Orders_C[[#This Row],[Store_ID]],Stores_c[[#All],[Store_ID]],Stores_c[[#All],[Manager_Name]])</f>
        <v>Terri Martinez</v>
      </c>
      <c r="AG850" t="str" cm="1">
        <f t="array" ref="AG850">_xlfn.XLOOKUP(Orders_C[[#This Row],[Store_ID]],Stores_c[[#All],[Store_ID]],Stores_c[[#All],[Store_Type]])</f>
        <v>Drive-Thru</v>
      </c>
    </row>
    <row r="851" spans="1:33" x14ac:dyDescent="0.25">
      <c r="A851">
        <v>7586</v>
      </c>
      <c r="B851" s="1">
        <v>45823</v>
      </c>
      <c r="C851" s="2">
        <v>0.97978009259259258</v>
      </c>
      <c r="D851">
        <v>1727</v>
      </c>
      <c r="E851">
        <v>202</v>
      </c>
      <c r="F851">
        <v>494</v>
      </c>
      <c r="G851">
        <v>338</v>
      </c>
      <c r="H851">
        <v>2</v>
      </c>
      <c r="I851">
        <v>185</v>
      </c>
      <c r="J851">
        <v>10</v>
      </c>
      <c r="K851">
        <v>9.25</v>
      </c>
      <c r="L851">
        <v>369.25</v>
      </c>
      <c r="M851" t="s">
        <v>18</v>
      </c>
      <c r="N851" t="s">
        <v>22</v>
      </c>
      <c r="O851">
        <v>43</v>
      </c>
      <c r="P851">
        <v>1</v>
      </c>
      <c r="Q851" t="s">
        <v>1609</v>
      </c>
      <c r="R851">
        <v>510</v>
      </c>
      <c r="S851" s="3">
        <v>0.1</v>
      </c>
      <c r="T851" s="6">
        <v>147.25</v>
      </c>
      <c r="U851" t="s">
        <v>6340</v>
      </c>
      <c r="V851">
        <v>2025</v>
      </c>
      <c r="W851" t="s">
        <v>6331</v>
      </c>
      <c r="X851" t="str">
        <f>_xlfn.XLOOKUP(Orders_C[[#This Row],[Product_ID]],Products_C[Product_ID],Products_C[Product_Name])</f>
        <v>Chicken Wings</v>
      </c>
      <c r="Y851" t="str">
        <f>_xlfn.XLOOKUP(Orders_C[[#This Row],[Product_ID]],Products_C[Product_ID],Products_C[Category])</f>
        <v>Burger</v>
      </c>
      <c r="Z851" t="str">
        <f>_xlfn.XLOOKUP(Orders_C[[#This Row],[Store_ID]],Stores_c[Store_ID],Stores_c[City])</f>
        <v>Rebekahside</v>
      </c>
      <c r="AA851" t="str">
        <f>_xlfn.XLOOKUP(Orders_C[[#This Row],[Customer_ID]],Customers_c[Customer_ID],Customers_c[Customer_Name])</f>
        <v>Martin Schultz</v>
      </c>
      <c r="AB851" s="6">
        <f>Orders_C[[#This Row],[Quantity]]*Orders_C[[#This Row],[Unit_Price]]*(1-Orders_C[[#This Row],[Discount %]])+Orders_C[[#This Row],[Tax]]</f>
        <v>342.25</v>
      </c>
      <c r="AC851" s="9">
        <f>(Orders_C[[#This Row],[Unit_Price]]*Orders_C[[#This Row],[Quantity]])-Orders_C[[#This Row],[Discount]]+Orders_C[[#This Row],[Tax]]</f>
        <v>369.25</v>
      </c>
      <c r="AD851" t="str">
        <f>IF(COUNTIF(Orders_C[[#All],[Customer_ID]],Orders_C[[#This Row],[Customer_ID]])&gt;1,"Repeat","New")</f>
        <v>Repeat</v>
      </c>
      <c r="AE851" t="str" cm="1">
        <f t="array" ref="AE851">_xlfn.XLOOKUP(Orders_C[[#This Row],[Store_ID]],Stores_c[[#All],[Store_ID]],Stores_c[[#All],[City]])</f>
        <v>Rebekahside</v>
      </c>
      <c r="AF851" t="str" cm="1">
        <f t="array" ref="AF851">_xlfn.XLOOKUP(Orders_C[[#This Row],[Store_ID]],Stores_c[[#All],[Store_ID]],Stores_c[[#All],[Manager_Name]])</f>
        <v>Mark Ray</v>
      </c>
      <c r="AG851" t="str" cm="1">
        <f t="array" ref="AG851">_xlfn.XLOOKUP(Orders_C[[#This Row],[Store_ID]],Stores_c[[#All],[Store_ID]],Stores_c[[#All],[Store_Type]])</f>
        <v>Drive-Thru</v>
      </c>
    </row>
    <row r="852" spans="1:33" x14ac:dyDescent="0.25">
      <c r="A852">
        <v>7940</v>
      </c>
      <c r="B852" s="1">
        <v>45910</v>
      </c>
      <c r="C852" s="2">
        <v>4.9814814814814812E-2</v>
      </c>
      <c r="D852">
        <v>1244</v>
      </c>
      <c r="E852">
        <v>220</v>
      </c>
      <c r="F852">
        <v>436</v>
      </c>
      <c r="G852">
        <v>339</v>
      </c>
      <c r="H852">
        <v>2</v>
      </c>
      <c r="I852">
        <v>185</v>
      </c>
      <c r="J852">
        <v>10</v>
      </c>
      <c r="K852">
        <v>9.25</v>
      </c>
      <c r="L852">
        <v>369.25</v>
      </c>
      <c r="M852" t="s">
        <v>19</v>
      </c>
      <c r="N852" t="s">
        <v>22</v>
      </c>
      <c r="O852">
        <v>53</v>
      </c>
      <c r="P852">
        <v>5</v>
      </c>
      <c r="Q852" t="s">
        <v>1963</v>
      </c>
      <c r="R852">
        <v>503</v>
      </c>
      <c r="S852" s="3">
        <v>0.1</v>
      </c>
      <c r="T852" s="6">
        <v>147.25</v>
      </c>
      <c r="U852" t="s">
        <v>6335</v>
      </c>
      <c r="V852">
        <v>2025</v>
      </c>
      <c r="W852" t="s">
        <v>6331</v>
      </c>
      <c r="X852" t="str">
        <f>_xlfn.XLOOKUP(Orders_C[[#This Row],[Product_ID]],Products_C[Product_ID],Products_C[Product_Name])</f>
        <v>Veg Burger</v>
      </c>
      <c r="Y852" t="str">
        <f>_xlfn.XLOOKUP(Orders_C[[#This Row],[Product_ID]],Products_C[Product_ID],Products_C[Category])</f>
        <v>Burger</v>
      </c>
      <c r="Z852" t="str">
        <f>_xlfn.XLOOKUP(Orders_C[[#This Row],[Store_ID]],Stores_c[Store_ID],Stores_c[City])</f>
        <v>Williamborough</v>
      </c>
      <c r="AA852" t="str">
        <f>_xlfn.XLOOKUP(Orders_C[[#This Row],[Customer_ID]],Customers_c[Customer_ID],Customers_c[Customer_Name])</f>
        <v>Allison Galloway</v>
      </c>
      <c r="AB852" s="6">
        <f>Orders_C[[#This Row],[Quantity]]*Orders_C[[#This Row],[Unit_Price]]*(1-Orders_C[[#This Row],[Discount %]])+Orders_C[[#This Row],[Tax]]</f>
        <v>342.25</v>
      </c>
      <c r="AC852" s="9">
        <f>(Orders_C[[#This Row],[Unit_Price]]*Orders_C[[#This Row],[Quantity]])-Orders_C[[#This Row],[Discount]]+Orders_C[[#This Row],[Tax]]</f>
        <v>369.25</v>
      </c>
      <c r="AD852" t="str">
        <f>IF(COUNTIF(Orders_C[[#All],[Customer_ID]],Orders_C[[#This Row],[Customer_ID]])&gt;1,"Repeat","New")</f>
        <v>Repeat</v>
      </c>
      <c r="AE852" t="str" cm="1">
        <f t="array" ref="AE852">_xlfn.XLOOKUP(Orders_C[[#This Row],[Store_ID]],Stores_c[[#All],[Store_ID]],Stores_c[[#All],[City]])</f>
        <v>Williamborough</v>
      </c>
      <c r="AF852" t="str" cm="1">
        <f t="array" ref="AF852">_xlfn.XLOOKUP(Orders_C[[#This Row],[Store_ID]],Stores_c[[#All],[Store_ID]],Stores_c[[#All],[Manager_Name]])</f>
        <v>Michael Mcbride</v>
      </c>
      <c r="AG852" t="str" cm="1">
        <f t="array" ref="AG852">_xlfn.XLOOKUP(Orders_C[[#This Row],[Store_ID]],Stores_c[[#All],[Store_ID]],Stores_c[[#All],[Store_Type]])</f>
        <v>Mall</v>
      </c>
    </row>
    <row r="853" spans="1:33" x14ac:dyDescent="0.25">
      <c r="A853">
        <v>8323</v>
      </c>
      <c r="B853" s="1">
        <v>45798</v>
      </c>
      <c r="C853" s="2">
        <v>2.3055555555555555E-2</v>
      </c>
      <c r="D853">
        <v>1233</v>
      </c>
      <c r="E853">
        <v>222</v>
      </c>
      <c r="F853">
        <v>403</v>
      </c>
      <c r="G853">
        <v>336</v>
      </c>
      <c r="H853">
        <v>2</v>
      </c>
      <c r="I853">
        <v>185</v>
      </c>
      <c r="J853">
        <v>10</v>
      </c>
      <c r="K853">
        <v>9.25</v>
      </c>
      <c r="L853">
        <v>369.25</v>
      </c>
      <c r="M853" t="s">
        <v>19</v>
      </c>
      <c r="N853" t="s">
        <v>21</v>
      </c>
      <c r="O853">
        <v>52</v>
      </c>
      <c r="P853">
        <v>3</v>
      </c>
      <c r="Q853" t="s">
        <v>2346</v>
      </c>
      <c r="R853">
        <v>509</v>
      </c>
      <c r="S853" s="3">
        <v>0.1</v>
      </c>
      <c r="T853" s="6">
        <v>147.25</v>
      </c>
      <c r="U853" t="s">
        <v>6339</v>
      </c>
      <c r="V853">
        <v>2025</v>
      </c>
      <c r="W853" t="s">
        <v>6331</v>
      </c>
      <c r="X853" t="str">
        <f>_xlfn.XLOOKUP(Orders_C[[#This Row],[Product_ID]],Products_C[Product_ID],Products_C[Product_Name])</f>
        <v>Chicken Bucket</v>
      </c>
      <c r="Y853" t="str">
        <f>_xlfn.XLOOKUP(Orders_C[[#This Row],[Product_ID]],Products_C[Product_ID],Products_C[Category])</f>
        <v>Dessert</v>
      </c>
      <c r="Z853" t="str">
        <f>_xlfn.XLOOKUP(Orders_C[[#This Row],[Store_ID]],Stores_c[Store_ID],Stores_c[City])</f>
        <v>New Steven</v>
      </c>
      <c r="AA853" t="str">
        <f>_xlfn.XLOOKUP(Orders_C[[#This Row],[Customer_ID]],Customers_c[Customer_ID],Customers_c[Customer_Name])</f>
        <v>Regina Everett</v>
      </c>
      <c r="AB853" s="6">
        <f>Orders_C[[#This Row],[Quantity]]*Orders_C[[#This Row],[Unit_Price]]*(1-Orders_C[[#This Row],[Discount %]])+Orders_C[[#This Row],[Tax]]</f>
        <v>342.25</v>
      </c>
      <c r="AC853" s="9">
        <f>(Orders_C[[#This Row],[Unit_Price]]*Orders_C[[#This Row],[Quantity]])-Orders_C[[#This Row],[Discount]]+Orders_C[[#This Row],[Tax]]</f>
        <v>369.25</v>
      </c>
      <c r="AD853" t="str">
        <f>IF(COUNTIF(Orders_C[[#All],[Customer_ID]],Orders_C[[#This Row],[Customer_ID]])&gt;1,"Repeat","New")</f>
        <v>Repeat</v>
      </c>
      <c r="AE853" t="str" cm="1">
        <f t="array" ref="AE853">_xlfn.XLOOKUP(Orders_C[[#This Row],[Store_ID]],Stores_c[[#All],[Store_ID]],Stores_c[[#All],[City]])</f>
        <v>New Steven</v>
      </c>
      <c r="AF853" t="str" cm="1">
        <f t="array" ref="AF853">_xlfn.XLOOKUP(Orders_C[[#This Row],[Store_ID]],Stores_c[[#All],[Store_ID]],Stores_c[[#All],[Manager_Name]])</f>
        <v>Terri Martinez</v>
      </c>
      <c r="AG853" t="str" cm="1">
        <f t="array" ref="AG853">_xlfn.XLOOKUP(Orders_C[[#This Row],[Store_ID]],Stores_c[[#All],[Store_ID]],Stores_c[[#All],[Store_Type]])</f>
        <v>Drive-Thru</v>
      </c>
    </row>
    <row r="854" spans="1:33" x14ac:dyDescent="0.25">
      <c r="A854">
        <v>8239</v>
      </c>
      <c r="B854" s="1">
        <v>45852</v>
      </c>
      <c r="C854" s="2">
        <v>0.85421296296296301</v>
      </c>
      <c r="D854">
        <v>1998</v>
      </c>
      <c r="E854">
        <v>214</v>
      </c>
      <c r="F854">
        <v>459</v>
      </c>
      <c r="G854">
        <v>338</v>
      </c>
      <c r="H854">
        <v>2</v>
      </c>
      <c r="I854">
        <v>191</v>
      </c>
      <c r="J854">
        <v>15</v>
      </c>
      <c r="K854">
        <v>9.5500000000000007</v>
      </c>
      <c r="L854">
        <v>376.55</v>
      </c>
      <c r="M854" t="s">
        <v>18</v>
      </c>
      <c r="N854" t="s">
        <v>22</v>
      </c>
      <c r="O854">
        <v>25</v>
      </c>
      <c r="P854">
        <v>3</v>
      </c>
      <c r="Q854" t="s">
        <v>2262</v>
      </c>
      <c r="R854">
        <v>504</v>
      </c>
      <c r="S854" s="3">
        <v>0.15</v>
      </c>
      <c r="T854" s="6">
        <v>147.35000000000002</v>
      </c>
      <c r="U854" t="s">
        <v>6341</v>
      </c>
      <c r="V854">
        <v>2025</v>
      </c>
      <c r="W854" t="s">
        <v>6329</v>
      </c>
      <c r="X854" t="str">
        <f>_xlfn.XLOOKUP(Orders_C[[#This Row],[Product_ID]],Products_C[Product_ID],Products_C[Product_Name])</f>
        <v>Chicken Wings</v>
      </c>
      <c r="Y854" t="str">
        <f>_xlfn.XLOOKUP(Orders_C[[#This Row],[Product_ID]],Products_C[Product_ID],Products_C[Category])</f>
        <v>Burger</v>
      </c>
      <c r="Z854" t="str">
        <f>_xlfn.XLOOKUP(Orders_C[[#This Row],[Store_ID]],Stores_c[Store_ID],Stores_c[City])</f>
        <v>New Robert</v>
      </c>
      <c r="AA854" t="str">
        <f>_xlfn.XLOOKUP(Orders_C[[#This Row],[Customer_ID]],Customers_c[Customer_ID],Customers_c[Customer_Name])</f>
        <v>Tracie Patterson</v>
      </c>
      <c r="AB854" s="6">
        <f>Orders_C[[#This Row],[Quantity]]*Orders_C[[#This Row],[Unit_Price]]*(1-Orders_C[[#This Row],[Discount %]])+Orders_C[[#This Row],[Tax]]</f>
        <v>334.25</v>
      </c>
      <c r="AC854" s="9">
        <f>(Orders_C[[#This Row],[Unit_Price]]*Orders_C[[#This Row],[Quantity]])-Orders_C[[#This Row],[Discount]]+Orders_C[[#This Row],[Tax]]</f>
        <v>376.55</v>
      </c>
      <c r="AD854" t="str">
        <f>IF(COUNTIF(Orders_C[[#All],[Customer_ID]],Orders_C[[#This Row],[Customer_ID]])&gt;1,"Repeat","New")</f>
        <v>Repeat</v>
      </c>
      <c r="AE854" t="str" cm="1">
        <f t="array" ref="AE854">_xlfn.XLOOKUP(Orders_C[[#This Row],[Store_ID]],Stores_c[[#All],[Store_ID]],Stores_c[[#All],[City]])</f>
        <v>New Robert</v>
      </c>
      <c r="AF854" t="str" cm="1">
        <f t="array" ref="AF854">_xlfn.XLOOKUP(Orders_C[[#This Row],[Store_ID]],Stores_c[[#All],[Store_ID]],Stores_c[[#All],[Manager_Name]])</f>
        <v>Krista Webb</v>
      </c>
      <c r="AG854" t="str" cm="1">
        <f t="array" ref="AG854">_xlfn.XLOOKUP(Orders_C[[#This Row],[Store_ID]],Stores_c[[#All],[Store_ID]],Stores_c[[#All],[Store_Type]])</f>
        <v>Drive-Thru</v>
      </c>
    </row>
    <row r="855" spans="1:33" x14ac:dyDescent="0.25">
      <c r="A855">
        <v>6298</v>
      </c>
      <c r="B855" s="1">
        <v>45866</v>
      </c>
      <c r="C855" s="2">
        <v>1.369212962962963E-2</v>
      </c>
      <c r="D855">
        <v>1845</v>
      </c>
      <c r="E855">
        <v>214</v>
      </c>
      <c r="F855">
        <v>544</v>
      </c>
      <c r="G855">
        <v>337</v>
      </c>
      <c r="H855">
        <v>1</v>
      </c>
      <c r="I855">
        <v>361</v>
      </c>
      <c r="J855">
        <v>15</v>
      </c>
      <c r="K855">
        <v>18.05</v>
      </c>
      <c r="L855">
        <v>364.05</v>
      </c>
      <c r="M855" t="s">
        <v>20</v>
      </c>
      <c r="N855" t="s">
        <v>22</v>
      </c>
      <c r="O855">
        <v>21</v>
      </c>
      <c r="P855">
        <v>5</v>
      </c>
      <c r="Q855" t="s">
        <v>321</v>
      </c>
      <c r="R855">
        <v>504</v>
      </c>
      <c r="S855" s="3">
        <v>0.15</v>
      </c>
      <c r="T855" s="6">
        <v>147.45000000000002</v>
      </c>
      <c r="U855" t="s">
        <v>6341</v>
      </c>
      <c r="V855">
        <v>2025</v>
      </c>
      <c r="W855" t="s">
        <v>6329</v>
      </c>
      <c r="X855" t="str">
        <f>_xlfn.XLOOKUP(Orders_C[[#This Row],[Product_ID]],Products_C[Product_ID],Products_C[Product_Name])</f>
        <v>Chocolate Lava Cake</v>
      </c>
      <c r="Y855" t="str">
        <f>_xlfn.XLOOKUP(Orders_C[[#This Row],[Product_ID]],Products_C[Product_ID],Products_C[Category])</f>
        <v>Chicken</v>
      </c>
      <c r="Z855" t="str">
        <f>_xlfn.XLOOKUP(Orders_C[[#This Row],[Store_ID]],Stores_c[Store_ID],Stores_c[City])</f>
        <v>New Robert</v>
      </c>
      <c r="AA855" t="str">
        <f>_xlfn.XLOOKUP(Orders_C[[#This Row],[Customer_ID]],Customers_c[Customer_ID],Customers_c[Customer_Name])</f>
        <v>Leslie Whitehead</v>
      </c>
      <c r="AB855" s="6">
        <f>Orders_C[[#This Row],[Quantity]]*Orders_C[[#This Row],[Unit_Price]]*(1-Orders_C[[#This Row],[Discount %]])+Orders_C[[#This Row],[Tax]]</f>
        <v>324.89999999999998</v>
      </c>
      <c r="AC855" s="9">
        <f>(Orders_C[[#This Row],[Unit_Price]]*Orders_C[[#This Row],[Quantity]])-Orders_C[[#This Row],[Discount]]+Orders_C[[#This Row],[Tax]]</f>
        <v>364.05</v>
      </c>
      <c r="AD855" t="str">
        <f>IF(COUNTIF(Orders_C[[#All],[Customer_ID]],Orders_C[[#This Row],[Customer_ID]])&gt;1,"Repeat","New")</f>
        <v>Repeat</v>
      </c>
      <c r="AE855" t="str" cm="1">
        <f t="array" ref="AE855">_xlfn.XLOOKUP(Orders_C[[#This Row],[Store_ID]],Stores_c[[#All],[Store_ID]],Stores_c[[#All],[City]])</f>
        <v>New Robert</v>
      </c>
      <c r="AF855" t="str" cm="1">
        <f t="array" ref="AF855">_xlfn.XLOOKUP(Orders_C[[#This Row],[Store_ID]],Stores_c[[#All],[Store_ID]],Stores_c[[#All],[Manager_Name]])</f>
        <v>Krista Webb</v>
      </c>
      <c r="AG855" t="str" cm="1">
        <f t="array" ref="AG855">_xlfn.XLOOKUP(Orders_C[[#This Row],[Store_ID]],Stores_c[[#All],[Store_ID]],Stores_c[[#All],[Store_Type]])</f>
        <v>Drive-Thru</v>
      </c>
    </row>
    <row r="856" spans="1:33" x14ac:dyDescent="0.25">
      <c r="A856">
        <v>7085</v>
      </c>
      <c r="B856" s="1">
        <v>45764</v>
      </c>
      <c r="C856" s="2">
        <v>0.87868055555555558</v>
      </c>
      <c r="D856">
        <v>1972</v>
      </c>
      <c r="E856">
        <v>222</v>
      </c>
      <c r="F856">
        <v>446</v>
      </c>
      <c r="G856">
        <v>325</v>
      </c>
      <c r="H856">
        <v>1</v>
      </c>
      <c r="I856">
        <v>361</v>
      </c>
      <c r="J856">
        <v>15</v>
      </c>
      <c r="K856">
        <v>18.05</v>
      </c>
      <c r="L856">
        <v>364.05</v>
      </c>
      <c r="M856" t="s">
        <v>19</v>
      </c>
      <c r="N856" t="s">
        <v>22</v>
      </c>
      <c r="O856">
        <v>28</v>
      </c>
      <c r="P856">
        <v>3</v>
      </c>
      <c r="Q856" t="s">
        <v>1108</v>
      </c>
      <c r="R856">
        <v>506</v>
      </c>
      <c r="S856" s="3">
        <v>0.15</v>
      </c>
      <c r="T856" s="6">
        <v>147.45000000000002</v>
      </c>
      <c r="U856" t="s">
        <v>6337</v>
      </c>
      <c r="V856">
        <v>2025</v>
      </c>
      <c r="W856" t="s">
        <v>6329</v>
      </c>
      <c r="X856" t="str">
        <f>_xlfn.XLOOKUP(Orders_C[[#This Row],[Product_ID]],Products_C[Product_ID],Products_C[Product_Name])</f>
        <v>Veg Burger</v>
      </c>
      <c r="Y856" t="str">
        <f>_xlfn.XLOOKUP(Orders_C[[#This Row],[Product_ID]],Products_C[Product_ID],Products_C[Category])</f>
        <v>Chicken</v>
      </c>
      <c r="Z856" t="str">
        <f>_xlfn.XLOOKUP(Orders_C[[#This Row],[Store_ID]],Stores_c[Store_ID],Stores_c[City])</f>
        <v>New Steven</v>
      </c>
      <c r="AA856" t="str">
        <f>_xlfn.XLOOKUP(Orders_C[[#This Row],[Customer_ID]],Customers_c[Customer_ID],Customers_c[Customer_Name])</f>
        <v>Rachel Manning</v>
      </c>
      <c r="AB856" s="6">
        <f>Orders_C[[#This Row],[Quantity]]*Orders_C[[#This Row],[Unit_Price]]*(1-Orders_C[[#This Row],[Discount %]])+Orders_C[[#This Row],[Tax]]</f>
        <v>324.89999999999998</v>
      </c>
      <c r="AC856" s="9">
        <f>(Orders_C[[#This Row],[Unit_Price]]*Orders_C[[#This Row],[Quantity]])-Orders_C[[#This Row],[Discount]]+Orders_C[[#This Row],[Tax]]</f>
        <v>364.05</v>
      </c>
      <c r="AD856" t="str">
        <f>IF(COUNTIF(Orders_C[[#All],[Customer_ID]],Orders_C[[#This Row],[Customer_ID]])&gt;1,"Repeat","New")</f>
        <v>Repeat</v>
      </c>
      <c r="AE856" t="str" cm="1">
        <f t="array" ref="AE856">_xlfn.XLOOKUP(Orders_C[[#This Row],[Store_ID]],Stores_c[[#All],[Store_ID]],Stores_c[[#All],[City]])</f>
        <v>New Steven</v>
      </c>
      <c r="AF856" t="str" cm="1">
        <f t="array" ref="AF856">_xlfn.XLOOKUP(Orders_C[[#This Row],[Store_ID]],Stores_c[[#All],[Store_ID]],Stores_c[[#All],[Manager_Name]])</f>
        <v>Terri Martinez</v>
      </c>
      <c r="AG856" t="str" cm="1">
        <f t="array" ref="AG856">_xlfn.XLOOKUP(Orders_C[[#This Row],[Store_ID]],Stores_c[[#All],[Store_ID]],Stores_c[[#All],[Store_Type]])</f>
        <v>Drive-Thru</v>
      </c>
    </row>
    <row r="857" spans="1:33" x14ac:dyDescent="0.25">
      <c r="A857">
        <v>8907</v>
      </c>
      <c r="B857" s="1">
        <v>45805</v>
      </c>
      <c r="C857" s="2">
        <v>0.78754629629629624</v>
      </c>
      <c r="D857">
        <v>1355</v>
      </c>
      <c r="E857">
        <v>223</v>
      </c>
      <c r="F857">
        <v>544</v>
      </c>
      <c r="G857">
        <v>333</v>
      </c>
      <c r="H857">
        <v>1</v>
      </c>
      <c r="I857">
        <v>350</v>
      </c>
      <c r="J857">
        <v>10</v>
      </c>
      <c r="K857">
        <v>17.5</v>
      </c>
      <c r="L857">
        <v>357.5</v>
      </c>
      <c r="M857" t="s">
        <v>18</v>
      </c>
      <c r="N857" t="s">
        <v>23</v>
      </c>
      <c r="O857">
        <v>56</v>
      </c>
      <c r="P857">
        <v>4</v>
      </c>
      <c r="Q857" t="s">
        <v>2930</v>
      </c>
      <c r="R857">
        <v>508</v>
      </c>
      <c r="S857" s="3">
        <v>0.1</v>
      </c>
      <c r="T857" s="6">
        <v>147.5</v>
      </c>
      <c r="U857" t="s">
        <v>6339</v>
      </c>
      <c r="V857">
        <v>2025</v>
      </c>
      <c r="W857" t="s">
        <v>6331</v>
      </c>
      <c r="X857" t="str">
        <f>_xlfn.XLOOKUP(Orders_C[[#This Row],[Product_ID]],Products_C[Product_ID],Products_C[Product_Name])</f>
        <v>Chicken Wings</v>
      </c>
      <c r="Y857" t="str">
        <f>_xlfn.XLOOKUP(Orders_C[[#This Row],[Product_ID]],Products_C[Product_ID],Products_C[Category])</f>
        <v>Burger</v>
      </c>
      <c r="Z857" t="str">
        <f>_xlfn.XLOOKUP(Orders_C[[#This Row],[Store_ID]],Stores_c[Store_ID],Stores_c[City])</f>
        <v>Chambershaven</v>
      </c>
      <c r="AA857" t="str">
        <f>_xlfn.XLOOKUP(Orders_C[[#This Row],[Customer_ID]],Customers_c[Customer_ID],Customers_c[Customer_Name])</f>
        <v>Nicholas Thompson</v>
      </c>
      <c r="AB857" s="6">
        <f>Orders_C[[#This Row],[Quantity]]*Orders_C[[#This Row],[Unit_Price]]*(1-Orders_C[[#This Row],[Discount %]])+Orders_C[[#This Row],[Tax]]</f>
        <v>332.5</v>
      </c>
      <c r="AC857" s="9">
        <f>(Orders_C[[#This Row],[Unit_Price]]*Orders_C[[#This Row],[Quantity]])-Orders_C[[#This Row],[Discount]]+Orders_C[[#This Row],[Tax]]</f>
        <v>357.5</v>
      </c>
      <c r="AD857" t="str">
        <f>IF(COUNTIF(Orders_C[[#All],[Customer_ID]],Orders_C[[#This Row],[Customer_ID]])&gt;1,"Repeat","New")</f>
        <v>Repeat</v>
      </c>
      <c r="AE857" t="str" cm="1">
        <f t="array" ref="AE857">_xlfn.XLOOKUP(Orders_C[[#This Row],[Store_ID]],Stores_c[[#All],[Store_ID]],Stores_c[[#All],[City]])</f>
        <v>Chambershaven</v>
      </c>
      <c r="AF857" t="str" cm="1">
        <f t="array" ref="AF857">_xlfn.XLOOKUP(Orders_C[[#This Row],[Store_ID]],Stores_c[[#All],[Store_ID]],Stores_c[[#All],[Manager_Name]])</f>
        <v>Virginia Webster</v>
      </c>
      <c r="AG857" t="str" cm="1">
        <f t="array" ref="AG857">_xlfn.XLOOKUP(Orders_C[[#This Row],[Store_ID]],Stores_c[[#All],[Store_ID]],Stores_c[[#All],[Store_Type]])</f>
        <v>Street</v>
      </c>
    </row>
    <row r="858" spans="1:33" x14ac:dyDescent="0.25">
      <c r="A858">
        <v>8340</v>
      </c>
      <c r="B858" s="1">
        <v>46051</v>
      </c>
      <c r="C858" s="2">
        <v>0.87028935185185186</v>
      </c>
      <c r="D858">
        <v>1553</v>
      </c>
      <c r="E858">
        <v>206</v>
      </c>
      <c r="F858">
        <v>485</v>
      </c>
      <c r="G858">
        <v>335</v>
      </c>
      <c r="H858">
        <v>1</v>
      </c>
      <c r="I858">
        <v>328</v>
      </c>
      <c r="J858">
        <v>0</v>
      </c>
      <c r="K858">
        <v>16.399999999999999</v>
      </c>
      <c r="L858">
        <v>344.4</v>
      </c>
      <c r="M858" t="s">
        <v>19</v>
      </c>
      <c r="N858" t="s">
        <v>23</v>
      </c>
      <c r="O858">
        <v>31</v>
      </c>
      <c r="P858">
        <v>5</v>
      </c>
      <c r="Q858" t="s">
        <v>2363</v>
      </c>
      <c r="R858">
        <v>509</v>
      </c>
      <c r="S858" s="3">
        <v>0</v>
      </c>
      <c r="T858" s="6">
        <v>147.6</v>
      </c>
      <c r="U858" t="s">
        <v>6330</v>
      </c>
      <c r="V858">
        <v>2026</v>
      </c>
      <c r="W858" t="s">
        <v>6329</v>
      </c>
      <c r="X858" t="str">
        <f>_xlfn.XLOOKUP(Orders_C[[#This Row],[Product_ID]],Products_C[Product_ID],Products_C[Product_Name])</f>
        <v>Krushers</v>
      </c>
      <c r="Y858" t="str">
        <f>_xlfn.XLOOKUP(Orders_C[[#This Row],[Product_ID]],Products_C[Product_ID],Products_C[Category])</f>
        <v>Chicken</v>
      </c>
      <c r="Z858" t="str">
        <f>_xlfn.XLOOKUP(Orders_C[[#This Row],[Store_ID]],Stores_c[Store_ID],Stores_c[City])</f>
        <v>West Matthew</v>
      </c>
      <c r="AA858" t="str">
        <f>_xlfn.XLOOKUP(Orders_C[[#This Row],[Customer_ID]],Customers_c[Customer_ID],Customers_c[Customer_Name])</f>
        <v>David Wilson</v>
      </c>
      <c r="AB858" s="6">
        <f>Orders_C[[#This Row],[Quantity]]*Orders_C[[#This Row],[Unit_Price]]*(1-Orders_C[[#This Row],[Discount %]])+Orders_C[[#This Row],[Tax]]</f>
        <v>344.4</v>
      </c>
      <c r="AC858" s="9">
        <f>(Orders_C[[#This Row],[Unit_Price]]*Orders_C[[#This Row],[Quantity]])-Orders_C[[#This Row],[Discount]]+Orders_C[[#This Row],[Tax]]</f>
        <v>344.4</v>
      </c>
      <c r="AD858" t="str">
        <f>IF(COUNTIF(Orders_C[[#All],[Customer_ID]],Orders_C[[#This Row],[Customer_ID]])&gt;1,"Repeat","New")</f>
        <v>Repeat</v>
      </c>
      <c r="AE858" t="str" cm="1">
        <f t="array" ref="AE858">_xlfn.XLOOKUP(Orders_C[[#This Row],[Store_ID]],Stores_c[[#All],[Store_ID]],Stores_c[[#All],[City]])</f>
        <v>West Matthew</v>
      </c>
      <c r="AF858" t="str" cm="1">
        <f t="array" ref="AF858">_xlfn.XLOOKUP(Orders_C[[#This Row],[Store_ID]],Stores_c[[#All],[Store_ID]],Stores_c[[#All],[Manager_Name]])</f>
        <v>Miguel Kidd</v>
      </c>
      <c r="AG858" t="str" cm="1">
        <f t="array" ref="AG858">_xlfn.XLOOKUP(Orders_C[[#This Row],[Store_ID]],Stores_c[[#All],[Store_ID]],Stores_c[[#All],[Store_Type]])</f>
        <v>Drive-Thru</v>
      </c>
    </row>
    <row r="859" spans="1:33" x14ac:dyDescent="0.25">
      <c r="A859">
        <v>9257</v>
      </c>
      <c r="B859" s="1">
        <v>46066</v>
      </c>
      <c r="C859" s="2">
        <v>0.44983796296296297</v>
      </c>
      <c r="D859">
        <v>1992</v>
      </c>
      <c r="E859">
        <v>213</v>
      </c>
      <c r="F859">
        <v>453</v>
      </c>
      <c r="G859">
        <v>335</v>
      </c>
      <c r="H859">
        <v>1</v>
      </c>
      <c r="I859">
        <v>328</v>
      </c>
      <c r="J859">
        <v>0</v>
      </c>
      <c r="K859">
        <v>16.399999999999999</v>
      </c>
      <c r="L859">
        <v>344.4</v>
      </c>
      <c r="M859" t="s">
        <v>18</v>
      </c>
      <c r="N859" t="s">
        <v>21</v>
      </c>
      <c r="O859">
        <v>27</v>
      </c>
      <c r="P859">
        <v>1</v>
      </c>
      <c r="Q859" t="s">
        <v>3280</v>
      </c>
      <c r="R859">
        <v>507</v>
      </c>
      <c r="S859" s="3">
        <v>0</v>
      </c>
      <c r="T859" s="6">
        <v>147.6</v>
      </c>
      <c r="U859" t="s">
        <v>6338</v>
      </c>
      <c r="V859">
        <v>2026</v>
      </c>
      <c r="W859" t="s">
        <v>6329</v>
      </c>
      <c r="X859" t="str">
        <f>_xlfn.XLOOKUP(Orders_C[[#This Row],[Product_ID]],Products_C[Product_ID],Products_C[Product_Name])</f>
        <v>Krushers</v>
      </c>
      <c r="Y859" t="str">
        <f>_xlfn.XLOOKUP(Orders_C[[#This Row],[Product_ID]],Products_C[Product_ID],Products_C[Category])</f>
        <v>Chicken</v>
      </c>
      <c r="Z859" t="str">
        <f>_xlfn.XLOOKUP(Orders_C[[#This Row],[Store_ID]],Stores_c[Store_ID],Stores_c[City])</f>
        <v>Lake Kristashire</v>
      </c>
      <c r="AA859" t="str">
        <f>_xlfn.XLOOKUP(Orders_C[[#This Row],[Customer_ID]],Customers_c[Customer_ID],Customers_c[Customer_Name])</f>
        <v>Justin Mathews</v>
      </c>
      <c r="AB859" s="6">
        <f>Orders_C[[#This Row],[Quantity]]*Orders_C[[#This Row],[Unit_Price]]*(1-Orders_C[[#This Row],[Discount %]])+Orders_C[[#This Row],[Tax]]</f>
        <v>344.4</v>
      </c>
      <c r="AC859" s="9">
        <f>(Orders_C[[#This Row],[Unit_Price]]*Orders_C[[#This Row],[Quantity]])-Orders_C[[#This Row],[Discount]]+Orders_C[[#This Row],[Tax]]</f>
        <v>344.4</v>
      </c>
      <c r="AD859" t="str">
        <f>IF(COUNTIF(Orders_C[[#All],[Customer_ID]],Orders_C[[#This Row],[Customer_ID]])&gt;1,"Repeat","New")</f>
        <v>Repeat</v>
      </c>
      <c r="AE859" t="str" cm="1">
        <f t="array" ref="AE859">_xlfn.XLOOKUP(Orders_C[[#This Row],[Store_ID]],Stores_c[[#All],[Store_ID]],Stores_c[[#All],[City]])</f>
        <v>Lake Kristashire</v>
      </c>
      <c r="AF859" t="str" cm="1">
        <f t="array" ref="AF859">_xlfn.XLOOKUP(Orders_C[[#This Row],[Store_ID]],Stores_c[[#All],[Store_ID]],Stores_c[[#All],[Manager_Name]])</f>
        <v>Andrea Daugherty</v>
      </c>
      <c r="AG859" t="str" cm="1">
        <f t="array" ref="AG859">_xlfn.XLOOKUP(Orders_C[[#This Row],[Store_ID]],Stores_c[[#All],[Store_ID]],Stores_c[[#All],[Store_Type]])</f>
        <v>Mall</v>
      </c>
    </row>
    <row r="860" spans="1:33" x14ac:dyDescent="0.25">
      <c r="A860">
        <v>6260</v>
      </c>
      <c r="B860" s="1">
        <v>45979</v>
      </c>
      <c r="C860" s="2">
        <v>0.32877314814814818</v>
      </c>
      <c r="D860">
        <v>1065</v>
      </c>
      <c r="E860">
        <v>218</v>
      </c>
      <c r="F860">
        <v>478</v>
      </c>
      <c r="G860">
        <v>332</v>
      </c>
      <c r="H860">
        <v>2</v>
      </c>
      <c r="I860">
        <v>174</v>
      </c>
      <c r="J860">
        <v>0</v>
      </c>
      <c r="K860">
        <v>8.7000000000000011</v>
      </c>
      <c r="L860">
        <v>356.7</v>
      </c>
      <c r="M860" t="s">
        <v>18</v>
      </c>
      <c r="N860" t="s">
        <v>23</v>
      </c>
      <c r="O860">
        <v>47</v>
      </c>
      <c r="P860">
        <v>1</v>
      </c>
      <c r="Q860" t="s">
        <v>283</v>
      </c>
      <c r="R860">
        <v>502</v>
      </c>
      <c r="S860" s="3">
        <v>0</v>
      </c>
      <c r="T860" s="6">
        <v>147.9</v>
      </c>
      <c r="U860" t="s">
        <v>6336</v>
      </c>
      <c r="V860">
        <v>2025</v>
      </c>
      <c r="W860" t="s">
        <v>6331</v>
      </c>
      <c r="X860" t="str">
        <f>_xlfn.XLOOKUP(Orders_C[[#This Row],[Product_ID]],Products_C[Product_ID],Products_C[Product_Name])</f>
        <v>Zinger Burger</v>
      </c>
      <c r="Y860" t="str">
        <f>_xlfn.XLOOKUP(Orders_C[[#This Row],[Product_ID]],Products_C[Product_ID],Products_C[Category])</f>
        <v>Beverage</v>
      </c>
      <c r="Z860" t="str">
        <f>_xlfn.XLOOKUP(Orders_C[[#This Row],[Store_ID]],Stores_c[Store_ID],Stores_c[City])</f>
        <v>East Johnport</v>
      </c>
      <c r="AA860" t="str">
        <f>_xlfn.XLOOKUP(Orders_C[[#This Row],[Customer_ID]],Customers_c[Customer_ID],Customers_c[Customer_Name])</f>
        <v>Mariah Mason</v>
      </c>
      <c r="AB860" s="6">
        <f>Orders_C[[#This Row],[Quantity]]*Orders_C[[#This Row],[Unit_Price]]*(1-Orders_C[[#This Row],[Discount %]])+Orders_C[[#This Row],[Tax]]</f>
        <v>356.7</v>
      </c>
      <c r="AC860" s="9">
        <f>(Orders_C[[#This Row],[Unit_Price]]*Orders_C[[#This Row],[Quantity]])-Orders_C[[#This Row],[Discount]]+Orders_C[[#This Row],[Tax]]</f>
        <v>356.7</v>
      </c>
      <c r="AD860" t="str">
        <f>IF(COUNTIF(Orders_C[[#All],[Customer_ID]],Orders_C[[#This Row],[Customer_ID]])&gt;1,"Repeat","New")</f>
        <v>Repeat</v>
      </c>
      <c r="AE860" t="str" cm="1">
        <f t="array" ref="AE860">_xlfn.XLOOKUP(Orders_C[[#This Row],[Store_ID]],Stores_c[[#All],[Store_ID]],Stores_c[[#All],[City]])</f>
        <v>East Johnport</v>
      </c>
      <c r="AF860" t="str" cm="1">
        <f t="array" ref="AF860">_xlfn.XLOOKUP(Orders_C[[#This Row],[Store_ID]],Stores_c[[#All],[Store_ID]],Stores_c[[#All],[Manager_Name]])</f>
        <v>Mr. Matthew Murillo III</v>
      </c>
      <c r="AG860" t="str" cm="1">
        <f t="array" ref="AG860">_xlfn.XLOOKUP(Orders_C[[#This Row],[Store_ID]],Stores_c[[#All],[Store_ID]],Stores_c[[#All],[Store_Type]])</f>
        <v>Street</v>
      </c>
    </row>
    <row r="861" spans="1:33" x14ac:dyDescent="0.25">
      <c r="A861">
        <v>9646</v>
      </c>
      <c r="B861" s="1">
        <v>45978</v>
      </c>
      <c r="C861" s="2">
        <v>0.57753472222222224</v>
      </c>
      <c r="D861">
        <v>1682</v>
      </c>
      <c r="E861">
        <v>219</v>
      </c>
      <c r="F861">
        <v>522</v>
      </c>
      <c r="G861">
        <v>312</v>
      </c>
      <c r="H861">
        <v>1</v>
      </c>
      <c r="I861">
        <v>362</v>
      </c>
      <c r="J861">
        <v>15</v>
      </c>
      <c r="K861">
        <v>18.100000000000001</v>
      </c>
      <c r="L861">
        <v>365.1</v>
      </c>
      <c r="M861" t="s">
        <v>18</v>
      </c>
      <c r="N861" t="s">
        <v>22</v>
      </c>
      <c r="O861">
        <v>22</v>
      </c>
      <c r="P861">
        <v>2</v>
      </c>
      <c r="Q861" t="s">
        <v>3669</v>
      </c>
      <c r="R861">
        <v>509</v>
      </c>
      <c r="S861" s="3">
        <v>0.15</v>
      </c>
      <c r="T861" s="6">
        <v>147.90000000000003</v>
      </c>
      <c r="U861" t="s">
        <v>6336</v>
      </c>
      <c r="V861">
        <v>2025</v>
      </c>
      <c r="W861" t="s">
        <v>6329</v>
      </c>
      <c r="X861" t="str">
        <f>_xlfn.XLOOKUP(Orders_C[[#This Row],[Product_ID]],Products_C[Product_ID],Products_C[Product_Name])</f>
        <v>Veg Burger</v>
      </c>
      <c r="Y861" t="str">
        <f>_xlfn.XLOOKUP(Orders_C[[#This Row],[Product_ID]],Products_C[Product_ID],Products_C[Category])</f>
        <v>Burger</v>
      </c>
      <c r="Z861" t="str">
        <f>_xlfn.XLOOKUP(Orders_C[[#This Row],[Store_ID]],Stores_c[Store_ID],Stores_c[City])</f>
        <v>Lake David</v>
      </c>
      <c r="AA861" t="str">
        <f>_xlfn.XLOOKUP(Orders_C[[#This Row],[Customer_ID]],Customers_c[Customer_ID],Customers_c[Customer_Name])</f>
        <v>Jacqueline Dorsey</v>
      </c>
      <c r="AB861" s="6">
        <f>Orders_C[[#This Row],[Quantity]]*Orders_C[[#This Row],[Unit_Price]]*(1-Orders_C[[#This Row],[Discount %]])+Orders_C[[#This Row],[Tax]]</f>
        <v>325.8</v>
      </c>
      <c r="AC861" s="9">
        <f>(Orders_C[[#This Row],[Unit_Price]]*Orders_C[[#This Row],[Quantity]])-Orders_C[[#This Row],[Discount]]+Orders_C[[#This Row],[Tax]]</f>
        <v>365.1</v>
      </c>
      <c r="AD861" t="str">
        <f>IF(COUNTIF(Orders_C[[#All],[Customer_ID]],Orders_C[[#This Row],[Customer_ID]])&gt;1,"Repeat","New")</f>
        <v>Repeat</v>
      </c>
      <c r="AE861" t="str" cm="1">
        <f t="array" ref="AE861">_xlfn.XLOOKUP(Orders_C[[#This Row],[Store_ID]],Stores_c[[#All],[Store_ID]],Stores_c[[#All],[City]])</f>
        <v>Lake David</v>
      </c>
      <c r="AF861" t="str" cm="1">
        <f t="array" ref="AF861">_xlfn.XLOOKUP(Orders_C[[#This Row],[Store_ID]],Stores_c[[#All],[Store_ID]],Stores_c[[#All],[Manager_Name]])</f>
        <v>Joshua Hines</v>
      </c>
      <c r="AG861" t="str" cm="1">
        <f t="array" ref="AG861">_xlfn.XLOOKUP(Orders_C[[#This Row],[Store_ID]],Stores_c[[#All],[Store_ID]],Stores_c[[#All],[Store_Type]])</f>
        <v>Street</v>
      </c>
    </row>
    <row r="862" spans="1:33" x14ac:dyDescent="0.25">
      <c r="A862">
        <v>6707</v>
      </c>
      <c r="B862" s="1">
        <v>45904</v>
      </c>
      <c r="C862" s="2">
        <v>0.24603009259259259</v>
      </c>
      <c r="D862">
        <v>1457</v>
      </c>
      <c r="E862">
        <v>219</v>
      </c>
      <c r="F862">
        <v>466</v>
      </c>
      <c r="G862">
        <v>315</v>
      </c>
      <c r="H862">
        <v>2</v>
      </c>
      <c r="I862">
        <v>180</v>
      </c>
      <c r="J862">
        <v>5</v>
      </c>
      <c r="K862">
        <v>9</v>
      </c>
      <c r="L862">
        <v>364</v>
      </c>
      <c r="M862" t="s">
        <v>19</v>
      </c>
      <c r="N862" t="s">
        <v>22</v>
      </c>
      <c r="O862">
        <v>27</v>
      </c>
      <c r="P862">
        <v>1</v>
      </c>
      <c r="Q862" t="s">
        <v>730</v>
      </c>
      <c r="R862">
        <v>506</v>
      </c>
      <c r="S862" s="3">
        <v>0.05</v>
      </c>
      <c r="T862" s="6">
        <v>148</v>
      </c>
      <c r="U862" t="s">
        <v>6335</v>
      </c>
      <c r="V862">
        <v>2025</v>
      </c>
      <c r="W862" t="s">
        <v>6329</v>
      </c>
      <c r="X862" t="str">
        <f>_xlfn.XLOOKUP(Orders_C[[#This Row],[Product_ID]],Products_C[Product_ID],Products_C[Product_Name])</f>
        <v>Popcorn Chicken</v>
      </c>
      <c r="Y862" t="str">
        <f>_xlfn.XLOOKUP(Orders_C[[#This Row],[Product_ID]],Products_C[Product_ID],Products_C[Category])</f>
        <v>Beverage</v>
      </c>
      <c r="Z862" t="str">
        <f>_xlfn.XLOOKUP(Orders_C[[#This Row],[Store_ID]],Stores_c[Store_ID],Stores_c[City])</f>
        <v>Lake David</v>
      </c>
      <c r="AA862" t="str">
        <f>_xlfn.XLOOKUP(Orders_C[[#This Row],[Customer_ID]],Customers_c[Customer_ID],Customers_c[Customer_Name])</f>
        <v>Cody Miranda</v>
      </c>
      <c r="AB862" s="6">
        <f>Orders_C[[#This Row],[Quantity]]*Orders_C[[#This Row],[Unit_Price]]*(1-Orders_C[[#This Row],[Discount %]])+Orders_C[[#This Row],[Tax]]</f>
        <v>351</v>
      </c>
      <c r="AC862" s="9">
        <f>(Orders_C[[#This Row],[Unit_Price]]*Orders_C[[#This Row],[Quantity]])-Orders_C[[#This Row],[Discount]]+Orders_C[[#This Row],[Tax]]</f>
        <v>364</v>
      </c>
      <c r="AD862" t="str">
        <f>IF(COUNTIF(Orders_C[[#All],[Customer_ID]],Orders_C[[#This Row],[Customer_ID]])&gt;1,"Repeat","New")</f>
        <v>Repeat</v>
      </c>
      <c r="AE862" t="str" cm="1">
        <f t="array" ref="AE862">_xlfn.XLOOKUP(Orders_C[[#This Row],[Store_ID]],Stores_c[[#All],[Store_ID]],Stores_c[[#All],[City]])</f>
        <v>Lake David</v>
      </c>
      <c r="AF862" t="str" cm="1">
        <f t="array" ref="AF862">_xlfn.XLOOKUP(Orders_C[[#This Row],[Store_ID]],Stores_c[[#All],[Store_ID]],Stores_c[[#All],[Manager_Name]])</f>
        <v>Joshua Hines</v>
      </c>
      <c r="AG862" t="str" cm="1">
        <f t="array" ref="AG862">_xlfn.XLOOKUP(Orders_C[[#This Row],[Store_ID]],Stores_c[[#All],[Store_ID]],Stores_c[[#All],[Store_Type]])</f>
        <v>Street</v>
      </c>
    </row>
    <row r="863" spans="1:33" x14ac:dyDescent="0.25">
      <c r="A863">
        <v>7419</v>
      </c>
      <c r="B863" s="1">
        <v>45869</v>
      </c>
      <c r="C863" s="2">
        <v>0.96039351851851851</v>
      </c>
      <c r="D863">
        <v>1909</v>
      </c>
      <c r="E863">
        <v>201</v>
      </c>
      <c r="F863">
        <v>460</v>
      </c>
      <c r="G863">
        <v>327</v>
      </c>
      <c r="H863">
        <v>1</v>
      </c>
      <c r="I863">
        <v>340</v>
      </c>
      <c r="J863">
        <v>5</v>
      </c>
      <c r="K863">
        <v>17</v>
      </c>
      <c r="L863">
        <v>352</v>
      </c>
      <c r="M863" t="s">
        <v>18</v>
      </c>
      <c r="N863" t="s">
        <v>23</v>
      </c>
      <c r="O863">
        <v>58</v>
      </c>
      <c r="P863">
        <v>1</v>
      </c>
      <c r="Q863" t="s">
        <v>1442</v>
      </c>
      <c r="R863">
        <v>510</v>
      </c>
      <c r="S863" s="3">
        <v>0.05</v>
      </c>
      <c r="T863" s="6">
        <v>148</v>
      </c>
      <c r="U863" t="s">
        <v>6341</v>
      </c>
      <c r="V863">
        <v>2025</v>
      </c>
      <c r="W863" t="s">
        <v>6331</v>
      </c>
      <c r="X863" t="str">
        <f>_xlfn.XLOOKUP(Orders_C[[#This Row],[Product_ID]],Products_C[Product_ID],Products_C[Product_Name])</f>
        <v>Wrap</v>
      </c>
      <c r="Y863" t="str">
        <f>_xlfn.XLOOKUP(Orders_C[[#This Row],[Product_ID]],Products_C[Product_ID],Products_C[Category])</f>
        <v>Chicken</v>
      </c>
      <c r="Z863" t="str">
        <f>_xlfn.XLOOKUP(Orders_C[[#This Row],[Store_ID]],Stores_c[Store_ID],Stores_c[City])</f>
        <v>Lake Nicholasburgh</v>
      </c>
      <c r="AA863" t="str">
        <f>_xlfn.XLOOKUP(Orders_C[[#This Row],[Customer_ID]],Customers_c[Customer_ID],Customers_c[Customer_Name])</f>
        <v>Jeffrey Jones</v>
      </c>
      <c r="AB863" s="6">
        <f>Orders_C[[#This Row],[Quantity]]*Orders_C[[#This Row],[Unit_Price]]*(1-Orders_C[[#This Row],[Discount %]])+Orders_C[[#This Row],[Tax]]</f>
        <v>340</v>
      </c>
      <c r="AC863" s="9">
        <f>(Orders_C[[#This Row],[Unit_Price]]*Orders_C[[#This Row],[Quantity]])-Orders_C[[#This Row],[Discount]]+Orders_C[[#This Row],[Tax]]</f>
        <v>352</v>
      </c>
      <c r="AD863" t="str">
        <f>IF(COUNTIF(Orders_C[[#All],[Customer_ID]],Orders_C[[#This Row],[Customer_ID]])&gt;1,"Repeat","New")</f>
        <v>Repeat</v>
      </c>
      <c r="AE863" t="str" cm="1">
        <f t="array" ref="AE863">_xlfn.XLOOKUP(Orders_C[[#This Row],[Store_ID]],Stores_c[[#All],[Store_ID]],Stores_c[[#All],[City]])</f>
        <v>Lake Nicholasburgh</v>
      </c>
      <c r="AF863" t="str" cm="1">
        <f t="array" ref="AF863">_xlfn.XLOOKUP(Orders_C[[#This Row],[Store_ID]],Stores_c[[#All],[Store_ID]],Stores_c[[#All],[Manager_Name]])</f>
        <v>Maurice Garcia</v>
      </c>
      <c r="AG863" t="str" cm="1">
        <f t="array" ref="AG863">_xlfn.XLOOKUP(Orders_C[[#This Row],[Store_ID]],Stores_c[[#All],[Store_ID]],Stores_c[[#All],[Store_Type]])</f>
        <v>Mall</v>
      </c>
    </row>
    <row r="864" spans="1:33" x14ac:dyDescent="0.25">
      <c r="A864">
        <v>8064</v>
      </c>
      <c r="B864" s="1">
        <v>45754</v>
      </c>
      <c r="C864" s="2">
        <v>0.29597222222222225</v>
      </c>
      <c r="D864">
        <v>1976</v>
      </c>
      <c r="E864">
        <v>215</v>
      </c>
      <c r="F864">
        <v>501</v>
      </c>
      <c r="G864">
        <v>335</v>
      </c>
      <c r="H864">
        <v>2</v>
      </c>
      <c r="I864">
        <v>180</v>
      </c>
      <c r="J864">
        <v>5</v>
      </c>
      <c r="K864">
        <v>9</v>
      </c>
      <c r="L864">
        <v>364</v>
      </c>
      <c r="M864" t="s">
        <v>19</v>
      </c>
      <c r="N864" t="s">
        <v>21</v>
      </c>
      <c r="O864">
        <v>48</v>
      </c>
      <c r="P864">
        <v>4</v>
      </c>
      <c r="Q864" t="s">
        <v>2087</v>
      </c>
      <c r="R864">
        <v>505</v>
      </c>
      <c r="S864" s="3">
        <v>0.05</v>
      </c>
      <c r="T864" s="6">
        <v>148</v>
      </c>
      <c r="U864" t="s">
        <v>6337</v>
      </c>
      <c r="V864">
        <v>2025</v>
      </c>
      <c r="W864" t="s">
        <v>6331</v>
      </c>
      <c r="X864" t="str">
        <f>_xlfn.XLOOKUP(Orders_C[[#This Row],[Product_ID]],Products_C[Product_ID],Products_C[Product_Name])</f>
        <v>Krushers</v>
      </c>
      <c r="Y864" t="str">
        <f>_xlfn.XLOOKUP(Orders_C[[#This Row],[Product_ID]],Products_C[Product_ID],Products_C[Category])</f>
        <v>Chicken</v>
      </c>
      <c r="Z864" t="str">
        <f>_xlfn.XLOOKUP(Orders_C[[#This Row],[Store_ID]],Stores_c[Store_ID],Stores_c[City])</f>
        <v>Sallyburgh</v>
      </c>
      <c r="AA864" t="str">
        <f>_xlfn.XLOOKUP(Orders_C[[#This Row],[Customer_ID]],Customers_c[Customer_ID],Customers_c[Customer_Name])</f>
        <v>Robert Dyer</v>
      </c>
      <c r="AB864" s="6">
        <f>Orders_C[[#This Row],[Quantity]]*Orders_C[[#This Row],[Unit_Price]]*(1-Orders_C[[#This Row],[Discount %]])+Orders_C[[#This Row],[Tax]]</f>
        <v>351</v>
      </c>
      <c r="AC864" s="9">
        <f>(Orders_C[[#This Row],[Unit_Price]]*Orders_C[[#This Row],[Quantity]])-Orders_C[[#This Row],[Discount]]+Orders_C[[#This Row],[Tax]]</f>
        <v>364</v>
      </c>
      <c r="AD864" t="str">
        <f>IF(COUNTIF(Orders_C[[#All],[Customer_ID]],Orders_C[[#This Row],[Customer_ID]])&gt;1,"Repeat","New")</f>
        <v>Repeat</v>
      </c>
      <c r="AE864" t="str" cm="1">
        <f t="array" ref="AE864">_xlfn.XLOOKUP(Orders_C[[#This Row],[Store_ID]],Stores_c[[#All],[Store_ID]],Stores_c[[#All],[City]])</f>
        <v>Sallyburgh</v>
      </c>
      <c r="AF864" t="str" cm="1">
        <f t="array" ref="AF864">_xlfn.XLOOKUP(Orders_C[[#This Row],[Store_ID]],Stores_c[[#All],[Store_ID]],Stores_c[[#All],[Manager_Name]])</f>
        <v>Benjamin Mccoy</v>
      </c>
      <c r="AG864" t="str" cm="1">
        <f t="array" ref="AG864">_xlfn.XLOOKUP(Orders_C[[#This Row],[Store_ID]],Stores_c[[#All],[Store_ID]],Stores_c[[#All],[Store_Type]])</f>
        <v>Drive-Thru</v>
      </c>
    </row>
    <row r="865" spans="1:33" x14ac:dyDescent="0.25">
      <c r="A865">
        <v>8675</v>
      </c>
      <c r="B865" s="1">
        <v>45990</v>
      </c>
      <c r="C865" s="2">
        <v>0.2901273148148148</v>
      </c>
      <c r="D865">
        <v>1317</v>
      </c>
      <c r="E865">
        <v>216</v>
      </c>
      <c r="F865">
        <v>463</v>
      </c>
      <c r="G865">
        <v>321</v>
      </c>
      <c r="H865">
        <v>2</v>
      </c>
      <c r="I865">
        <v>180</v>
      </c>
      <c r="J865">
        <v>5</v>
      </c>
      <c r="K865">
        <v>9</v>
      </c>
      <c r="L865">
        <v>364</v>
      </c>
      <c r="M865" t="s">
        <v>18</v>
      </c>
      <c r="N865" t="s">
        <v>21</v>
      </c>
      <c r="O865">
        <v>25</v>
      </c>
      <c r="P865">
        <v>1</v>
      </c>
      <c r="Q865" t="s">
        <v>2698</v>
      </c>
      <c r="R865">
        <v>509</v>
      </c>
      <c r="S865" s="3">
        <v>0.05</v>
      </c>
      <c r="T865" s="6">
        <v>148</v>
      </c>
      <c r="U865" t="s">
        <v>6336</v>
      </c>
      <c r="V865">
        <v>2025</v>
      </c>
      <c r="W865" t="s">
        <v>6329</v>
      </c>
      <c r="X865" t="str">
        <f>_xlfn.XLOOKUP(Orders_C[[#This Row],[Product_ID]],Products_C[Product_ID],Products_C[Product_Name])</f>
        <v>Cold Coffee</v>
      </c>
      <c r="Y865" t="str">
        <f>_xlfn.XLOOKUP(Orders_C[[#This Row],[Product_ID]],Products_C[Product_ID],Products_C[Category])</f>
        <v>Dessert</v>
      </c>
      <c r="Z865" t="str">
        <f>_xlfn.XLOOKUP(Orders_C[[#This Row],[Store_ID]],Stores_c[Store_ID],Stores_c[City])</f>
        <v>Garciaview</v>
      </c>
      <c r="AA865" t="str">
        <f>_xlfn.XLOOKUP(Orders_C[[#This Row],[Customer_ID]],Customers_c[Customer_ID],Customers_c[Customer_Name])</f>
        <v>Eric Harding</v>
      </c>
      <c r="AB865" s="6">
        <f>Orders_C[[#This Row],[Quantity]]*Orders_C[[#This Row],[Unit_Price]]*(1-Orders_C[[#This Row],[Discount %]])+Orders_C[[#This Row],[Tax]]</f>
        <v>351</v>
      </c>
      <c r="AC865" s="9">
        <f>(Orders_C[[#This Row],[Unit_Price]]*Orders_C[[#This Row],[Quantity]])-Orders_C[[#This Row],[Discount]]+Orders_C[[#This Row],[Tax]]</f>
        <v>364</v>
      </c>
      <c r="AD865" t="str">
        <f>IF(COUNTIF(Orders_C[[#All],[Customer_ID]],Orders_C[[#This Row],[Customer_ID]])&gt;1,"Repeat","New")</f>
        <v>Repeat</v>
      </c>
      <c r="AE865" t="str" cm="1">
        <f t="array" ref="AE865">_xlfn.XLOOKUP(Orders_C[[#This Row],[Store_ID]],Stores_c[[#All],[Store_ID]],Stores_c[[#All],[City]])</f>
        <v>Garciaview</v>
      </c>
      <c r="AF865" t="str" cm="1">
        <f t="array" ref="AF865">_xlfn.XLOOKUP(Orders_C[[#This Row],[Store_ID]],Stores_c[[#All],[Store_ID]],Stores_c[[#All],[Manager_Name]])</f>
        <v>Karina Washington</v>
      </c>
      <c r="AG865" t="str" cm="1">
        <f t="array" ref="AG865">_xlfn.XLOOKUP(Orders_C[[#This Row],[Store_ID]],Stores_c[[#All],[Store_ID]],Stores_c[[#All],[Store_Type]])</f>
        <v>Drive-Thru</v>
      </c>
    </row>
    <row r="866" spans="1:33" x14ac:dyDescent="0.25">
      <c r="A866">
        <v>7121</v>
      </c>
      <c r="B866" s="1">
        <v>45983</v>
      </c>
      <c r="C866" s="2">
        <v>0.9152893518518519</v>
      </c>
      <c r="D866">
        <v>1872</v>
      </c>
      <c r="E866">
        <v>223</v>
      </c>
      <c r="F866">
        <v>525</v>
      </c>
      <c r="G866">
        <v>335</v>
      </c>
      <c r="H866">
        <v>2</v>
      </c>
      <c r="I866">
        <v>192</v>
      </c>
      <c r="J866">
        <v>15</v>
      </c>
      <c r="K866">
        <v>9.6000000000000014</v>
      </c>
      <c r="L866">
        <v>378.6</v>
      </c>
      <c r="M866" t="s">
        <v>20</v>
      </c>
      <c r="N866" t="s">
        <v>23</v>
      </c>
      <c r="O866">
        <v>56</v>
      </c>
      <c r="P866">
        <v>4</v>
      </c>
      <c r="Q866" t="s">
        <v>1144</v>
      </c>
      <c r="R866">
        <v>502</v>
      </c>
      <c r="S866" s="3">
        <v>0.15</v>
      </c>
      <c r="T866" s="6">
        <v>148.20000000000005</v>
      </c>
      <c r="U866" t="s">
        <v>6336</v>
      </c>
      <c r="V866">
        <v>2025</v>
      </c>
      <c r="W866" t="s">
        <v>6331</v>
      </c>
      <c r="X866" t="str">
        <f>_xlfn.XLOOKUP(Orders_C[[#This Row],[Product_ID]],Products_C[Product_ID],Products_C[Product_Name])</f>
        <v>Krushers</v>
      </c>
      <c r="Y866" t="str">
        <f>_xlfn.XLOOKUP(Orders_C[[#This Row],[Product_ID]],Products_C[Product_ID],Products_C[Category])</f>
        <v>Chicken</v>
      </c>
      <c r="Z866" t="str">
        <f>_xlfn.XLOOKUP(Orders_C[[#This Row],[Store_ID]],Stores_c[Store_ID],Stores_c[City])</f>
        <v>Chambershaven</v>
      </c>
      <c r="AA866" t="str">
        <f>_xlfn.XLOOKUP(Orders_C[[#This Row],[Customer_ID]],Customers_c[Customer_ID],Customers_c[Customer_Name])</f>
        <v>Michael Hicks</v>
      </c>
      <c r="AB866" s="6">
        <f>Orders_C[[#This Row],[Quantity]]*Orders_C[[#This Row],[Unit_Price]]*(1-Orders_C[[#This Row],[Discount %]])+Orders_C[[#This Row],[Tax]]</f>
        <v>336</v>
      </c>
      <c r="AC866" s="9">
        <f>(Orders_C[[#This Row],[Unit_Price]]*Orders_C[[#This Row],[Quantity]])-Orders_C[[#This Row],[Discount]]+Orders_C[[#This Row],[Tax]]</f>
        <v>378.6</v>
      </c>
      <c r="AD866" t="str">
        <f>IF(COUNTIF(Orders_C[[#All],[Customer_ID]],Orders_C[[#This Row],[Customer_ID]])&gt;1,"Repeat","New")</f>
        <v>Repeat</v>
      </c>
      <c r="AE866" t="str" cm="1">
        <f t="array" ref="AE866">_xlfn.XLOOKUP(Orders_C[[#This Row],[Store_ID]],Stores_c[[#All],[Store_ID]],Stores_c[[#All],[City]])</f>
        <v>Chambershaven</v>
      </c>
      <c r="AF866" t="str" cm="1">
        <f t="array" ref="AF866">_xlfn.XLOOKUP(Orders_C[[#This Row],[Store_ID]],Stores_c[[#All],[Store_ID]],Stores_c[[#All],[Manager_Name]])</f>
        <v>Virginia Webster</v>
      </c>
      <c r="AG866" t="str" cm="1">
        <f t="array" ref="AG866">_xlfn.XLOOKUP(Orders_C[[#This Row],[Store_ID]],Stores_c[[#All],[Store_ID]],Stores_c[[#All],[Store_Type]])</f>
        <v>Street</v>
      </c>
    </row>
    <row r="867" spans="1:33" x14ac:dyDescent="0.25">
      <c r="A867">
        <v>7852</v>
      </c>
      <c r="B867" s="1">
        <v>45786</v>
      </c>
      <c r="C867" s="2">
        <v>0.1257175925925926</v>
      </c>
      <c r="D867">
        <v>1953</v>
      </c>
      <c r="E867">
        <v>219</v>
      </c>
      <c r="F867">
        <v>474</v>
      </c>
      <c r="G867">
        <v>326</v>
      </c>
      <c r="H867">
        <v>2</v>
      </c>
      <c r="I867">
        <v>192</v>
      </c>
      <c r="J867">
        <v>15</v>
      </c>
      <c r="K867">
        <v>9.6000000000000014</v>
      </c>
      <c r="L867">
        <v>378.6</v>
      </c>
      <c r="M867" t="s">
        <v>20</v>
      </c>
      <c r="N867" t="s">
        <v>21</v>
      </c>
      <c r="O867">
        <v>19</v>
      </c>
      <c r="P867">
        <v>5</v>
      </c>
      <c r="Q867" t="s">
        <v>1875</v>
      </c>
      <c r="R867">
        <v>509</v>
      </c>
      <c r="S867" s="3">
        <v>0.15</v>
      </c>
      <c r="T867" s="6">
        <v>148.20000000000005</v>
      </c>
      <c r="U867" t="s">
        <v>6339</v>
      </c>
      <c r="V867">
        <v>2025</v>
      </c>
      <c r="W867" t="s">
        <v>6333</v>
      </c>
      <c r="X867" t="str">
        <f>_xlfn.XLOOKUP(Orders_C[[#This Row],[Product_ID]],Products_C[Product_ID],Products_C[Product_Name])</f>
        <v>Rice Bowl</v>
      </c>
      <c r="Y867" t="str">
        <f>_xlfn.XLOOKUP(Orders_C[[#This Row],[Product_ID]],Products_C[Product_ID],Products_C[Category])</f>
        <v>Burger</v>
      </c>
      <c r="Z867" t="str">
        <f>_xlfn.XLOOKUP(Orders_C[[#This Row],[Store_ID]],Stores_c[Store_ID],Stores_c[City])</f>
        <v>Lake David</v>
      </c>
      <c r="AA867" t="str">
        <f>_xlfn.XLOOKUP(Orders_C[[#This Row],[Customer_ID]],Customers_c[Customer_ID],Customers_c[Customer_Name])</f>
        <v>Joseph Diaz</v>
      </c>
      <c r="AB867" s="6">
        <f>Orders_C[[#This Row],[Quantity]]*Orders_C[[#This Row],[Unit_Price]]*(1-Orders_C[[#This Row],[Discount %]])+Orders_C[[#This Row],[Tax]]</f>
        <v>336</v>
      </c>
      <c r="AC867" s="9">
        <f>(Orders_C[[#This Row],[Unit_Price]]*Orders_C[[#This Row],[Quantity]])-Orders_C[[#This Row],[Discount]]+Orders_C[[#This Row],[Tax]]</f>
        <v>378.6</v>
      </c>
      <c r="AD867" t="str">
        <f>IF(COUNTIF(Orders_C[[#All],[Customer_ID]],Orders_C[[#This Row],[Customer_ID]])&gt;1,"Repeat","New")</f>
        <v>Repeat</v>
      </c>
      <c r="AE867" t="str" cm="1">
        <f t="array" ref="AE867">_xlfn.XLOOKUP(Orders_C[[#This Row],[Store_ID]],Stores_c[[#All],[Store_ID]],Stores_c[[#All],[City]])</f>
        <v>Lake David</v>
      </c>
      <c r="AF867" t="str" cm="1">
        <f t="array" ref="AF867">_xlfn.XLOOKUP(Orders_C[[#This Row],[Store_ID]],Stores_c[[#All],[Store_ID]],Stores_c[[#All],[Manager_Name]])</f>
        <v>Joshua Hines</v>
      </c>
      <c r="AG867" t="str" cm="1">
        <f t="array" ref="AG867">_xlfn.XLOOKUP(Orders_C[[#This Row],[Store_ID]],Stores_c[[#All],[Store_ID]],Stores_c[[#All],[Store_Type]])</f>
        <v>Street</v>
      </c>
    </row>
    <row r="868" spans="1:33" x14ac:dyDescent="0.25">
      <c r="A868">
        <v>10746</v>
      </c>
      <c r="B868" s="1">
        <v>45987</v>
      </c>
      <c r="C868" s="2">
        <v>0.50706018518518514</v>
      </c>
      <c r="D868">
        <v>1090</v>
      </c>
      <c r="E868">
        <v>212</v>
      </c>
      <c r="F868">
        <v>448</v>
      </c>
      <c r="G868">
        <v>324</v>
      </c>
      <c r="H868">
        <v>2</v>
      </c>
      <c r="I868">
        <v>192</v>
      </c>
      <c r="J868">
        <v>15</v>
      </c>
      <c r="K868">
        <v>9.6000000000000014</v>
      </c>
      <c r="L868">
        <v>378.6</v>
      </c>
      <c r="M868" t="s">
        <v>19</v>
      </c>
      <c r="N868" t="s">
        <v>21</v>
      </c>
      <c r="O868">
        <v>50</v>
      </c>
      <c r="P868">
        <v>2</v>
      </c>
      <c r="Q868" t="s">
        <v>4769</v>
      </c>
      <c r="R868">
        <v>508</v>
      </c>
      <c r="S868" s="3">
        <v>0.15</v>
      </c>
      <c r="T868" s="6">
        <v>148.20000000000005</v>
      </c>
      <c r="U868" t="s">
        <v>6336</v>
      </c>
      <c r="V868">
        <v>2025</v>
      </c>
      <c r="W868" t="s">
        <v>6331</v>
      </c>
      <c r="X868" t="str">
        <f>_xlfn.XLOOKUP(Orders_C[[#This Row],[Product_ID]],Products_C[Product_ID],Products_C[Product_Name])</f>
        <v>Krushers</v>
      </c>
      <c r="Y868" t="str">
        <f>_xlfn.XLOOKUP(Orders_C[[#This Row],[Product_ID]],Products_C[Product_ID],Products_C[Category])</f>
        <v>Dessert</v>
      </c>
      <c r="Z868" t="str">
        <f>_xlfn.XLOOKUP(Orders_C[[#This Row],[Store_ID]],Stores_c[Store_ID],Stores_c[City])</f>
        <v>Andrewview</v>
      </c>
      <c r="AA868" t="str">
        <f>_xlfn.XLOOKUP(Orders_C[[#This Row],[Customer_ID]],Customers_c[Customer_ID],Customers_c[Customer_Name])</f>
        <v>Kristin Norman</v>
      </c>
      <c r="AB868" s="6">
        <f>Orders_C[[#This Row],[Quantity]]*Orders_C[[#This Row],[Unit_Price]]*(1-Orders_C[[#This Row],[Discount %]])+Orders_C[[#This Row],[Tax]]</f>
        <v>336</v>
      </c>
      <c r="AC868" s="9">
        <f>(Orders_C[[#This Row],[Unit_Price]]*Orders_C[[#This Row],[Quantity]])-Orders_C[[#This Row],[Discount]]+Orders_C[[#This Row],[Tax]]</f>
        <v>378.6</v>
      </c>
      <c r="AD868" t="str">
        <f>IF(COUNTIF(Orders_C[[#All],[Customer_ID]],Orders_C[[#This Row],[Customer_ID]])&gt;1,"Repeat","New")</f>
        <v>Repeat</v>
      </c>
      <c r="AE868" t="str" cm="1">
        <f t="array" ref="AE868">_xlfn.XLOOKUP(Orders_C[[#This Row],[Store_ID]],Stores_c[[#All],[Store_ID]],Stores_c[[#All],[City]])</f>
        <v>Andrewview</v>
      </c>
      <c r="AF868" t="str" cm="1">
        <f t="array" ref="AF868">_xlfn.XLOOKUP(Orders_C[[#This Row],[Store_ID]],Stores_c[[#All],[Store_ID]],Stores_c[[#All],[Manager_Name]])</f>
        <v>Alice Sutton</v>
      </c>
      <c r="AG868" t="str" cm="1">
        <f t="array" ref="AG868">_xlfn.XLOOKUP(Orders_C[[#This Row],[Store_ID]],Stores_c[[#All],[Store_ID]],Stores_c[[#All],[Store_Type]])</f>
        <v>Mall</v>
      </c>
    </row>
    <row r="869" spans="1:33" x14ac:dyDescent="0.25">
      <c r="A869">
        <v>6042</v>
      </c>
      <c r="B869" s="1">
        <v>45819</v>
      </c>
      <c r="C869" s="2">
        <v>0.32503472222222224</v>
      </c>
      <c r="D869">
        <v>1345</v>
      </c>
      <c r="E869">
        <v>216</v>
      </c>
      <c r="F869">
        <v>546</v>
      </c>
      <c r="G869">
        <v>312</v>
      </c>
      <c r="H869">
        <v>1</v>
      </c>
      <c r="I869">
        <v>363</v>
      </c>
      <c r="J869">
        <v>15</v>
      </c>
      <c r="K869">
        <v>18.149999999999999</v>
      </c>
      <c r="L869">
        <v>366.15</v>
      </c>
      <c r="M869" t="s">
        <v>19</v>
      </c>
      <c r="N869" t="s">
        <v>21</v>
      </c>
      <c r="O869">
        <v>31</v>
      </c>
      <c r="P869">
        <v>1</v>
      </c>
      <c r="Q869" t="s">
        <v>65</v>
      </c>
      <c r="R869">
        <v>507</v>
      </c>
      <c r="S869" s="3">
        <v>0.15</v>
      </c>
      <c r="T869" s="6">
        <v>148.35</v>
      </c>
      <c r="U869" t="s">
        <v>6340</v>
      </c>
      <c r="V869">
        <v>2025</v>
      </c>
      <c r="W869" t="s">
        <v>6329</v>
      </c>
      <c r="X869" t="str">
        <f>_xlfn.XLOOKUP(Orders_C[[#This Row],[Product_ID]],Products_C[Product_ID],Products_C[Product_Name])</f>
        <v>Veg Burger</v>
      </c>
      <c r="Y869" t="str">
        <f>_xlfn.XLOOKUP(Orders_C[[#This Row],[Product_ID]],Products_C[Product_ID],Products_C[Category])</f>
        <v>Burger</v>
      </c>
      <c r="Z869" t="str">
        <f>_xlfn.XLOOKUP(Orders_C[[#This Row],[Store_ID]],Stores_c[Store_ID],Stores_c[City])</f>
        <v>Garciaview</v>
      </c>
      <c r="AA869" t="str">
        <f>_xlfn.XLOOKUP(Orders_C[[#This Row],[Customer_ID]],Customers_c[Customer_ID],Customers_c[Customer_Name])</f>
        <v>Ronald Jackson</v>
      </c>
      <c r="AB869" s="6">
        <f>Orders_C[[#This Row],[Quantity]]*Orders_C[[#This Row],[Unit_Price]]*(1-Orders_C[[#This Row],[Discount %]])+Orders_C[[#This Row],[Tax]]</f>
        <v>326.7</v>
      </c>
      <c r="AC869" s="9">
        <f>(Orders_C[[#This Row],[Unit_Price]]*Orders_C[[#This Row],[Quantity]])-Orders_C[[#This Row],[Discount]]+Orders_C[[#This Row],[Tax]]</f>
        <v>366.15</v>
      </c>
      <c r="AD869" t="str">
        <f>IF(COUNTIF(Orders_C[[#All],[Customer_ID]],Orders_C[[#This Row],[Customer_ID]])&gt;1,"Repeat","New")</f>
        <v>Repeat</v>
      </c>
      <c r="AE869" t="str" cm="1">
        <f t="array" ref="AE869">_xlfn.XLOOKUP(Orders_C[[#This Row],[Store_ID]],Stores_c[[#All],[Store_ID]],Stores_c[[#All],[City]])</f>
        <v>Garciaview</v>
      </c>
      <c r="AF869" t="str" cm="1">
        <f t="array" ref="AF869">_xlfn.XLOOKUP(Orders_C[[#This Row],[Store_ID]],Stores_c[[#All],[Store_ID]],Stores_c[[#All],[Manager_Name]])</f>
        <v>Karina Washington</v>
      </c>
      <c r="AG869" t="str" cm="1">
        <f t="array" ref="AG869">_xlfn.XLOOKUP(Orders_C[[#This Row],[Store_ID]],Stores_c[[#All],[Store_ID]],Stores_c[[#All],[Store_Type]])</f>
        <v>Drive-Thru</v>
      </c>
    </row>
    <row r="870" spans="1:33" x14ac:dyDescent="0.25">
      <c r="A870">
        <v>10509</v>
      </c>
      <c r="B870" s="1">
        <v>46025</v>
      </c>
      <c r="C870" s="2">
        <v>0.60439814814814818</v>
      </c>
      <c r="D870">
        <v>1708</v>
      </c>
      <c r="E870">
        <v>212</v>
      </c>
      <c r="F870">
        <v>501</v>
      </c>
      <c r="G870">
        <v>338</v>
      </c>
      <c r="H870">
        <v>1</v>
      </c>
      <c r="I870">
        <v>352</v>
      </c>
      <c r="J870">
        <v>10</v>
      </c>
      <c r="K870">
        <v>17.600000000000001</v>
      </c>
      <c r="L870">
        <v>359.6</v>
      </c>
      <c r="M870" t="s">
        <v>18</v>
      </c>
      <c r="N870" t="s">
        <v>23</v>
      </c>
      <c r="O870">
        <v>22</v>
      </c>
      <c r="P870">
        <v>1</v>
      </c>
      <c r="Q870" t="s">
        <v>4532</v>
      </c>
      <c r="R870">
        <v>508</v>
      </c>
      <c r="S870" s="3">
        <v>0.1</v>
      </c>
      <c r="T870" s="6">
        <v>148.40000000000003</v>
      </c>
      <c r="U870" t="s">
        <v>6330</v>
      </c>
      <c r="V870">
        <v>2026</v>
      </c>
      <c r="W870" t="s">
        <v>6329</v>
      </c>
      <c r="X870" t="str">
        <f>_xlfn.XLOOKUP(Orders_C[[#This Row],[Product_ID]],Products_C[Product_ID],Products_C[Product_Name])</f>
        <v>Chicken Wings</v>
      </c>
      <c r="Y870" t="str">
        <f>_xlfn.XLOOKUP(Orders_C[[#This Row],[Product_ID]],Products_C[Product_ID],Products_C[Category])</f>
        <v>Burger</v>
      </c>
      <c r="Z870" t="str">
        <f>_xlfn.XLOOKUP(Orders_C[[#This Row],[Store_ID]],Stores_c[Store_ID],Stores_c[City])</f>
        <v>Andrewview</v>
      </c>
      <c r="AA870" t="str">
        <f>_xlfn.XLOOKUP(Orders_C[[#This Row],[Customer_ID]],Customers_c[Customer_ID],Customers_c[Customer_Name])</f>
        <v>Kelly Hernandez</v>
      </c>
      <c r="AB870" s="6">
        <f>Orders_C[[#This Row],[Quantity]]*Orders_C[[#This Row],[Unit_Price]]*(1-Orders_C[[#This Row],[Discount %]])+Orders_C[[#This Row],[Tax]]</f>
        <v>334.40000000000003</v>
      </c>
      <c r="AC870" s="9">
        <f>(Orders_C[[#This Row],[Unit_Price]]*Orders_C[[#This Row],[Quantity]])-Orders_C[[#This Row],[Discount]]+Orders_C[[#This Row],[Tax]]</f>
        <v>359.6</v>
      </c>
      <c r="AD870" t="str">
        <f>IF(COUNTIF(Orders_C[[#All],[Customer_ID]],Orders_C[[#This Row],[Customer_ID]])&gt;1,"Repeat","New")</f>
        <v>Repeat</v>
      </c>
      <c r="AE870" t="str" cm="1">
        <f t="array" ref="AE870">_xlfn.XLOOKUP(Orders_C[[#This Row],[Store_ID]],Stores_c[[#All],[Store_ID]],Stores_c[[#All],[City]])</f>
        <v>Andrewview</v>
      </c>
      <c r="AF870" t="str" cm="1">
        <f t="array" ref="AF870">_xlfn.XLOOKUP(Orders_C[[#This Row],[Store_ID]],Stores_c[[#All],[Store_ID]],Stores_c[[#All],[Manager_Name]])</f>
        <v>Alice Sutton</v>
      </c>
      <c r="AG870" t="str" cm="1">
        <f t="array" ref="AG870">_xlfn.XLOOKUP(Orders_C[[#This Row],[Store_ID]],Stores_c[[#All],[Store_ID]],Stores_c[[#All],[Store_Type]])</f>
        <v>Mall</v>
      </c>
    </row>
    <row r="871" spans="1:33" x14ac:dyDescent="0.25">
      <c r="A871">
        <v>6667</v>
      </c>
      <c r="B871" s="1">
        <v>45897</v>
      </c>
      <c r="C871" s="2">
        <v>0.6318287037037037</v>
      </c>
      <c r="D871">
        <v>1935</v>
      </c>
      <c r="E871">
        <v>215</v>
      </c>
      <c r="F871">
        <v>404</v>
      </c>
      <c r="G871">
        <v>322</v>
      </c>
      <c r="H871">
        <v>1</v>
      </c>
      <c r="I871">
        <v>341</v>
      </c>
      <c r="J871">
        <v>5</v>
      </c>
      <c r="K871">
        <v>17.05</v>
      </c>
      <c r="L871">
        <v>353.05</v>
      </c>
      <c r="M871" t="s">
        <v>19</v>
      </c>
      <c r="N871" t="s">
        <v>22</v>
      </c>
      <c r="O871">
        <v>17</v>
      </c>
      <c r="P871">
        <v>5</v>
      </c>
      <c r="Q871" t="s">
        <v>690</v>
      </c>
      <c r="R871">
        <v>505</v>
      </c>
      <c r="S871" s="3">
        <v>0.05</v>
      </c>
      <c r="T871" s="6">
        <v>148.45000000000002</v>
      </c>
      <c r="U871" t="s">
        <v>6342</v>
      </c>
      <c r="V871">
        <v>2025</v>
      </c>
      <c r="W871" t="s">
        <v>6333</v>
      </c>
      <c r="X871" t="str">
        <f>_xlfn.XLOOKUP(Orders_C[[#This Row],[Product_ID]],Products_C[Product_ID],Products_C[Product_Name])</f>
        <v>Veg Burger</v>
      </c>
      <c r="Y871" t="str">
        <f>_xlfn.XLOOKUP(Orders_C[[#This Row],[Product_ID]],Products_C[Product_ID],Products_C[Category])</f>
        <v>Burger</v>
      </c>
      <c r="Z871" t="str">
        <f>_xlfn.XLOOKUP(Orders_C[[#This Row],[Store_ID]],Stores_c[Store_ID],Stores_c[City])</f>
        <v>Sallyburgh</v>
      </c>
      <c r="AA871" t="str">
        <f>_xlfn.XLOOKUP(Orders_C[[#This Row],[Customer_ID]],Customers_c[Customer_ID],Customers_c[Customer_Name])</f>
        <v>Timothy Williams</v>
      </c>
      <c r="AB871" s="6">
        <f>Orders_C[[#This Row],[Quantity]]*Orders_C[[#This Row],[Unit_Price]]*(1-Orders_C[[#This Row],[Discount %]])+Orders_C[[#This Row],[Tax]]</f>
        <v>341</v>
      </c>
      <c r="AC871" s="9">
        <f>(Orders_C[[#This Row],[Unit_Price]]*Orders_C[[#This Row],[Quantity]])-Orders_C[[#This Row],[Discount]]+Orders_C[[#This Row],[Tax]]</f>
        <v>353.05</v>
      </c>
      <c r="AD871" t="str">
        <f>IF(COUNTIF(Orders_C[[#All],[Customer_ID]],Orders_C[[#This Row],[Customer_ID]])&gt;1,"Repeat","New")</f>
        <v>Repeat</v>
      </c>
      <c r="AE871" t="str" cm="1">
        <f t="array" ref="AE871">_xlfn.XLOOKUP(Orders_C[[#This Row],[Store_ID]],Stores_c[[#All],[Store_ID]],Stores_c[[#All],[City]])</f>
        <v>Sallyburgh</v>
      </c>
      <c r="AF871" t="str" cm="1">
        <f t="array" ref="AF871">_xlfn.XLOOKUP(Orders_C[[#This Row],[Store_ID]],Stores_c[[#All],[Store_ID]],Stores_c[[#All],[Manager_Name]])</f>
        <v>Benjamin Mccoy</v>
      </c>
      <c r="AG871" t="str" cm="1">
        <f t="array" ref="AG871">_xlfn.XLOOKUP(Orders_C[[#This Row],[Store_ID]],Stores_c[[#All],[Store_ID]],Stores_c[[#All],[Store_Type]])</f>
        <v>Drive-Thru</v>
      </c>
    </row>
    <row r="872" spans="1:33" x14ac:dyDescent="0.25">
      <c r="A872">
        <v>7033</v>
      </c>
      <c r="B872" s="1">
        <v>45838</v>
      </c>
      <c r="C872" s="2">
        <v>0.34797453703703701</v>
      </c>
      <c r="D872">
        <v>1725</v>
      </c>
      <c r="E872">
        <v>215</v>
      </c>
      <c r="F872">
        <v>523</v>
      </c>
      <c r="G872">
        <v>303</v>
      </c>
      <c r="H872">
        <v>1</v>
      </c>
      <c r="I872">
        <v>330</v>
      </c>
      <c r="J872">
        <v>0</v>
      </c>
      <c r="K872">
        <v>16.5</v>
      </c>
      <c r="L872">
        <v>346.5</v>
      </c>
      <c r="M872" t="s">
        <v>19</v>
      </c>
      <c r="N872" t="s">
        <v>21</v>
      </c>
      <c r="O872">
        <v>34</v>
      </c>
      <c r="P872">
        <v>1</v>
      </c>
      <c r="Q872" t="s">
        <v>1056</v>
      </c>
      <c r="R872">
        <v>507</v>
      </c>
      <c r="S872" s="3">
        <v>0</v>
      </c>
      <c r="T872" s="6">
        <v>148.5</v>
      </c>
      <c r="U872" t="s">
        <v>6340</v>
      </c>
      <c r="V872">
        <v>2025</v>
      </c>
      <c r="W872" t="s">
        <v>6329</v>
      </c>
      <c r="X872" t="str">
        <f>_xlfn.XLOOKUP(Orders_C[[#This Row],[Product_ID]],Products_C[Product_ID],Products_C[Product_Name])</f>
        <v>Chocolate Lava Cake</v>
      </c>
      <c r="Y872" t="str">
        <f>_xlfn.XLOOKUP(Orders_C[[#This Row],[Product_ID]],Products_C[Product_ID],Products_C[Category])</f>
        <v>Chicken</v>
      </c>
      <c r="Z872" t="str">
        <f>_xlfn.XLOOKUP(Orders_C[[#This Row],[Store_ID]],Stores_c[Store_ID],Stores_c[City])</f>
        <v>Sallyburgh</v>
      </c>
      <c r="AA872" t="str">
        <f>_xlfn.XLOOKUP(Orders_C[[#This Row],[Customer_ID]],Customers_c[Customer_ID],Customers_c[Customer_Name])</f>
        <v>Johnathan Owens</v>
      </c>
      <c r="AB872" s="6">
        <f>Orders_C[[#This Row],[Quantity]]*Orders_C[[#This Row],[Unit_Price]]*(1-Orders_C[[#This Row],[Discount %]])+Orders_C[[#This Row],[Tax]]</f>
        <v>346.5</v>
      </c>
      <c r="AC872" s="9">
        <f>(Orders_C[[#This Row],[Unit_Price]]*Orders_C[[#This Row],[Quantity]])-Orders_C[[#This Row],[Discount]]+Orders_C[[#This Row],[Tax]]</f>
        <v>346.5</v>
      </c>
      <c r="AD872" t="str">
        <f>IF(COUNTIF(Orders_C[[#All],[Customer_ID]],Orders_C[[#This Row],[Customer_ID]])&gt;1,"Repeat","New")</f>
        <v>Repeat</v>
      </c>
      <c r="AE872" t="str" cm="1">
        <f t="array" ref="AE872">_xlfn.XLOOKUP(Orders_C[[#This Row],[Store_ID]],Stores_c[[#All],[Store_ID]],Stores_c[[#All],[City]])</f>
        <v>Sallyburgh</v>
      </c>
      <c r="AF872" t="str" cm="1">
        <f t="array" ref="AF872">_xlfn.XLOOKUP(Orders_C[[#This Row],[Store_ID]],Stores_c[[#All],[Store_ID]],Stores_c[[#All],[Manager_Name]])</f>
        <v>Benjamin Mccoy</v>
      </c>
      <c r="AG872" t="str" cm="1">
        <f t="array" ref="AG872">_xlfn.XLOOKUP(Orders_C[[#This Row],[Store_ID]],Stores_c[[#All],[Store_ID]],Stores_c[[#All],[Store_Type]])</f>
        <v>Drive-Thru</v>
      </c>
    </row>
    <row r="873" spans="1:33" x14ac:dyDescent="0.25">
      <c r="A873">
        <v>10743</v>
      </c>
      <c r="B873" s="1">
        <v>45739</v>
      </c>
      <c r="C873" s="2">
        <v>0.6236342592592593</v>
      </c>
      <c r="D873">
        <v>1657</v>
      </c>
      <c r="E873">
        <v>210</v>
      </c>
      <c r="F873">
        <v>448</v>
      </c>
      <c r="G873">
        <v>309</v>
      </c>
      <c r="H873">
        <v>1</v>
      </c>
      <c r="I873">
        <v>330</v>
      </c>
      <c r="J873">
        <v>0</v>
      </c>
      <c r="K873">
        <v>16.5</v>
      </c>
      <c r="L873">
        <v>346.5</v>
      </c>
      <c r="M873" t="s">
        <v>20</v>
      </c>
      <c r="N873" t="s">
        <v>23</v>
      </c>
      <c r="O873">
        <v>40</v>
      </c>
      <c r="P873">
        <v>5</v>
      </c>
      <c r="Q873" t="s">
        <v>4766</v>
      </c>
      <c r="R873">
        <v>508</v>
      </c>
      <c r="S873" s="3">
        <v>0</v>
      </c>
      <c r="T873" s="6">
        <v>148.5</v>
      </c>
      <c r="U873" t="s">
        <v>6334</v>
      </c>
      <c r="V873">
        <v>2025</v>
      </c>
      <c r="W873" t="s">
        <v>6329</v>
      </c>
      <c r="X873" t="str">
        <f>_xlfn.XLOOKUP(Orders_C[[#This Row],[Product_ID]],Products_C[Product_ID],Products_C[Product_Name])</f>
        <v>Chicken Bucket</v>
      </c>
      <c r="Y873" t="str">
        <f>_xlfn.XLOOKUP(Orders_C[[#This Row],[Product_ID]],Products_C[Product_ID],Products_C[Category])</f>
        <v>Dessert</v>
      </c>
      <c r="Z873" t="str">
        <f>_xlfn.XLOOKUP(Orders_C[[#This Row],[Store_ID]],Stores_c[Store_ID],Stores_c[City])</f>
        <v>East William</v>
      </c>
      <c r="AA873" t="str">
        <f>_xlfn.XLOOKUP(Orders_C[[#This Row],[Customer_ID]],Customers_c[Customer_ID],Customers_c[Customer_Name])</f>
        <v>Peter Todd</v>
      </c>
      <c r="AB873" s="6">
        <f>Orders_C[[#This Row],[Quantity]]*Orders_C[[#This Row],[Unit_Price]]*(1-Orders_C[[#This Row],[Discount %]])+Orders_C[[#This Row],[Tax]]</f>
        <v>346.5</v>
      </c>
      <c r="AC873" s="9">
        <f>(Orders_C[[#This Row],[Unit_Price]]*Orders_C[[#This Row],[Quantity]])-Orders_C[[#This Row],[Discount]]+Orders_C[[#This Row],[Tax]]</f>
        <v>346.5</v>
      </c>
      <c r="AD873" t="str">
        <f>IF(COUNTIF(Orders_C[[#All],[Customer_ID]],Orders_C[[#This Row],[Customer_ID]])&gt;1,"Repeat","New")</f>
        <v>Repeat</v>
      </c>
      <c r="AE873" t="str" cm="1">
        <f t="array" ref="AE873">_xlfn.XLOOKUP(Orders_C[[#This Row],[Store_ID]],Stores_c[[#All],[Store_ID]],Stores_c[[#All],[City]])</f>
        <v>East William</v>
      </c>
      <c r="AF873" t="str" cm="1">
        <f t="array" ref="AF873">_xlfn.XLOOKUP(Orders_C[[#This Row],[Store_ID]],Stores_c[[#All],[Store_ID]],Stores_c[[#All],[Manager_Name]])</f>
        <v>Victoria Butler</v>
      </c>
      <c r="AG873" t="str" cm="1">
        <f t="array" ref="AG873">_xlfn.XLOOKUP(Orders_C[[#This Row],[Store_ID]],Stores_c[[#All],[Store_ID]],Stores_c[[#All],[Store_Type]])</f>
        <v>Drive-Thru</v>
      </c>
    </row>
    <row r="874" spans="1:33" x14ac:dyDescent="0.25">
      <c r="A874">
        <v>10180</v>
      </c>
      <c r="B874" s="1">
        <v>46023</v>
      </c>
      <c r="C874" s="2">
        <v>0.46090277777777777</v>
      </c>
      <c r="D874">
        <v>1941</v>
      </c>
      <c r="E874">
        <v>224</v>
      </c>
      <c r="F874">
        <v>441</v>
      </c>
      <c r="G874">
        <v>322</v>
      </c>
      <c r="H874">
        <v>2</v>
      </c>
      <c r="I874">
        <v>175</v>
      </c>
      <c r="J874">
        <v>0</v>
      </c>
      <c r="K874">
        <v>8.75</v>
      </c>
      <c r="L874">
        <v>358.75</v>
      </c>
      <c r="M874" t="s">
        <v>19</v>
      </c>
      <c r="N874" t="s">
        <v>23</v>
      </c>
      <c r="O874">
        <v>42</v>
      </c>
      <c r="P874">
        <v>4</v>
      </c>
      <c r="Q874" t="s">
        <v>4203</v>
      </c>
      <c r="R874">
        <v>507</v>
      </c>
      <c r="S874" s="3">
        <v>0</v>
      </c>
      <c r="T874" s="6">
        <v>148.75</v>
      </c>
      <c r="U874" t="s">
        <v>6330</v>
      </c>
      <c r="V874">
        <v>2026</v>
      </c>
      <c r="W874" t="s">
        <v>6331</v>
      </c>
      <c r="X874" t="str">
        <f>_xlfn.XLOOKUP(Orders_C[[#This Row],[Product_ID]],Products_C[Product_ID],Products_C[Product_Name])</f>
        <v>Veg Burger</v>
      </c>
      <c r="Y874" t="str">
        <f>_xlfn.XLOOKUP(Orders_C[[#This Row],[Product_ID]],Products_C[Product_ID],Products_C[Category])</f>
        <v>Burger</v>
      </c>
      <c r="Z874" t="str">
        <f>_xlfn.XLOOKUP(Orders_C[[#This Row],[Store_ID]],Stores_c[Store_ID],Stores_c[City])</f>
        <v>Valdezton</v>
      </c>
      <c r="AA874" t="str">
        <f>_xlfn.XLOOKUP(Orders_C[[#This Row],[Customer_ID]],Customers_c[Customer_ID],Customers_c[Customer_Name])</f>
        <v>Crystal Riley</v>
      </c>
      <c r="AB874" s="6">
        <f>Orders_C[[#This Row],[Quantity]]*Orders_C[[#This Row],[Unit_Price]]*(1-Orders_C[[#This Row],[Discount %]])+Orders_C[[#This Row],[Tax]]</f>
        <v>358.75</v>
      </c>
      <c r="AC874" s="9">
        <f>(Orders_C[[#This Row],[Unit_Price]]*Orders_C[[#This Row],[Quantity]])-Orders_C[[#This Row],[Discount]]+Orders_C[[#This Row],[Tax]]</f>
        <v>358.75</v>
      </c>
      <c r="AD874" t="str">
        <f>IF(COUNTIF(Orders_C[[#All],[Customer_ID]],Orders_C[[#This Row],[Customer_ID]])&gt;1,"Repeat","New")</f>
        <v>Repeat</v>
      </c>
      <c r="AE874" t="str" cm="1">
        <f t="array" ref="AE874">_xlfn.XLOOKUP(Orders_C[[#This Row],[Store_ID]],Stores_c[[#All],[Store_ID]],Stores_c[[#All],[City]])</f>
        <v>Valdezton</v>
      </c>
      <c r="AF874" t="str" cm="1">
        <f t="array" ref="AF874">_xlfn.XLOOKUP(Orders_C[[#This Row],[Store_ID]],Stores_c[[#All],[Store_ID]],Stores_c[[#All],[Manager_Name]])</f>
        <v>John Rodriguez</v>
      </c>
      <c r="AG874" t="str" cm="1">
        <f t="array" ref="AG874">_xlfn.XLOOKUP(Orders_C[[#This Row],[Store_ID]],Stores_c[[#All],[Store_ID]],Stores_c[[#All],[Store_Type]])</f>
        <v>Street</v>
      </c>
    </row>
    <row r="875" spans="1:33" x14ac:dyDescent="0.25">
      <c r="A875">
        <v>6689</v>
      </c>
      <c r="B875" s="1">
        <v>45867</v>
      </c>
      <c r="C875" s="2">
        <v>0.80733796296296301</v>
      </c>
      <c r="D875">
        <v>1068</v>
      </c>
      <c r="E875">
        <v>223</v>
      </c>
      <c r="F875">
        <v>428</v>
      </c>
      <c r="G875">
        <v>330</v>
      </c>
      <c r="H875">
        <v>1</v>
      </c>
      <c r="I875">
        <v>364</v>
      </c>
      <c r="J875">
        <v>15</v>
      </c>
      <c r="K875">
        <v>18.2</v>
      </c>
      <c r="L875">
        <v>367.2</v>
      </c>
      <c r="M875" t="s">
        <v>19</v>
      </c>
      <c r="N875" t="s">
        <v>22</v>
      </c>
      <c r="O875">
        <v>52</v>
      </c>
      <c r="P875">
        <v>2</v>
      </c>
      <c r="Q875" t="s">
        <v>712</v>
      </c>
      <c r="R875">
        <v>505</v>
      </c>
      <c r="S875" s="3">
        <v>0.15</v>
      </c>
      <c r="T875" s="6">
        <v>148.79999999999998</v>
      </c>
      <c r="U875" t="s">
        <v>6341</v>
      </c>
      <c r="V875">
        <v>2025</v>
      </c>
      <c r="W875" t="s">
        <v>6331</v>
      </c>
      <c r="X875" t="str">
        <f>_xlfn.XLOOKUP(Orders_C[[#This Row],[Product_ID]],Products_C[Product_ID],Products_C[Product_Name])</f>
        <v>Rice Bowl</v>
      </c>
      <c r="Y875" t="str">
        <f>_xlfn.XLOOKUP(Orders_C[[#This Row],[Product_ID]],Products_C[Product_ID],Products_C[Category])</f>
        <v>Beverage</v>
      </c>
      <c r="Z875" t="str">
        <f>_xlfn.XLOOKUP(Orders_C[[#This Row],[Store_ID]],Stores_c[Store_ID],Stores_c[City])</f>
        <v>Chambershaven</v>
      </c>
      <c r="AA875" t="str">
        <f>_xlfn.XLOOKUP(Orders_C[[#This Row],[Customer_ID]],Customers_c[Customer_ID],Customers_c[Customer_Name])</f>
        <v>Tiffany Thompson</v>
      </c>
      <c r="AB875" s="6">
        <f>Orders_C[[#This Row],[Quantity]]*Orders_C[[#This Row],[Unit_Price]]*(1-Orders_C[[#This Row],[Discount %]])+Orders_C[[#This Row],[Tax]]</f>
        <v>327.59999999999997</v>
      </c>
      <c r="AC875" s="9">
        <f>(Orders_C[[#This Row],[Unit_Price]]*Orders_C[[#This Row],[Quantity]])-Orders_C[[#This Row],[Discount]]+Orders_C[[#This Row],[Tax]]</f>
        <v>367.2</v>
      </c>
      <c r="AD875" t="str">
        <f>IF(COUNTIF(Orders_C[[#All],[Customer_ID]],Orders_C[[#This Row],[Customer_ID]])&gt;1,"Repeat","New")</f>
        <v>Repeat</v>
      </c>
      <c r="AE875" t="str" cm="1">
        <f t="array" ref="AE875">_xlfn.XLOOKUP(Orders_C[[#This Row],[Store_ID]],Stores_c[[#All],[Store_ID]],Stores_c[[#All],[City]])</f>
        <v>Chambershaven</v>
      </c>
      <c r="AF875" t="str" cm="1">
        <f t="array" ref="AF875">_xlfn.XLOOKUP(Orders_C[[#This Row],[Store_ID]],Stores_c[[#All],[Store_ID]],Stores_c[[#All],[Manager_Name]])</f>
        <v>Virginia Webster</v>
      </c>
      <c r="AG875" t="str" cm="1">
        <f t="array" ref="AG875">_xlfn.XLOOKUP(Orders_C[[#This Row],[Store_ID]],Stores_c[[#All],[Store_ID]],Stores_c[[#All],[Store_Type]])</f>
        <v>Street</v>
      </c>
    </row>
    <row r="876" spans="1:33" x14ac:dyDescent="0.25">
      <c r="A876">
        <v>8314</v>
      </c>
      <c r="B876" s="1">
        <v>45793</v>
      </c>
      <c r="C876" s="2">
        <v>0.59151620370370372</v>
      </c>
      <c r="D876">
        <v>1252</v>
      </c>
      <c r="E876">
        <v>211</v>
      </c>
      <c r="F876">
        <v>498</v>
      </c>
      <c r="G876">
        <v>319</v>
      </c>
      <c r="H876">
        <v>1</v>
      </c>
      <c r="I876">
        <v>364</v>
      </c>
      <c r="J876">
        <v>15</v>
      </c>
      <c r="K876">
        <v>18.2</v>
      </c>
      <c r="L876">
        <v>367.2</v>
      </c>
      <c r="M876" t="s">
        <v>19</v>
      </c>
      <c r="N876" t="s">
        <v>21</v>
      </c>
      <c r="O876">
        <v>18</v>
      </c>
      <c r="P876">
        <v>3</v>
      </c>
      <c r="Q876" t="s">
        <v>2337</v>
      </c>
      <c r="R876">
        <v>509</v>
      </c>
      <c r="S876" s="3">
        <v>0.15</v>
      </c>
      <c r="T876" s="6">
        <v>148.79999999999998</v>
      </c>
      <c r="U876" t="s">
        <v>6339</v>
      </c>
      <c r="V876">
        <v>2025</v>
      </c>
      <c r="W876" t="s">
        <v>6333</v>
      </c>
      <c r="X876" t="str">
        <f>_xlfn.XLOOKUP(Orders_C[[#This Row],[Product_ID]],Products_C[Product_ID],Products_C[Product_Name])</f>
        <v>Chocolate Lava Cake</v>
      </c>
      <c r="Y876" t="str">
        <f>_xlfn.XLOOKUP(Orders_C[[#This Row],[Product_ID]],Products_C[Product_ID],Products_C[Category])</f>
        <v>Beverage</v>
      </c>
      <c r="Z876" t="str">
        <f>_xlfn.XLOOKUP(Orders_C[[#This Row],[Store_ID]],Stores_c[Store_ID],Stores_c[City])</f>
        <v>North Robertstad</v>
      </c>
      <c r="AA876" t="str">
        <f>_xlfn.XLOOKUP(Orders_C[[#This Row],[Customer_ID]],Customers_c[Customer_ID],Customers_c[Customer_Name])</f>
        <v>Samantha Briggs DVM</v>
      </c>
      <c r="AB876" s="6">
        <f>Orders_C[[#This Row],[Quantity]]*Orders_C[[#This Row],[Unit_Price]]*(1-Orders_C[[#This Row],[Discount %]])+Orders_C[[#This Row],[Tax]]</f>
        <v>327.59999999999997</v>
      </c>
      <c r="AC876" s="9">
        <f>(Orders_C[[#This Row],[Unit_Price]]*Orders_C[[#This Row],[Quantity]])-Orders_C[[#This Row],[Discount]]+Orders_C[[#This Row],[Tax]]</f>
        <v>367.2</v>
      </c>
      <c r="AD876" t="str">
        <f>IF(COUNTIF(Orders_C[[#All],[Customer_ID]],Orders_C[[#This Row],[Customer_ID]])&gt;1,"Repeat","New")</f>
        <v>Repeat</v>
      </c>
      <c r="AE876" t="str" cm="1">
        <f t="array" ref="AE876">_xlfn.XLOOKUP(Orders_C[[#This Row],[Store_ID]],Stores_c[[#All],[Store_ID]],Stores_c[[#All],[City]])</f>
        <v>North Robertstad</v>
      </c>
      <c r="AF876" t="str" cm="1">
        <f t="array" ref="AF876">_xlfn.XLOOKUP(Orders_C[[#This Row],[Store_ID]],Stores_c[[#All],[Store_ID]],Stores_c[[#All],[Manager_Name]])</f>
        <v>Mary Lewis</v>
      </c>
      <c r="AG876" t="str" cm="1">
        <f t="array" ref="AG876">_xlfn.XLOOKUP(Orders_C[[#This Row],[Store_ID]],Stores_c[[#All],[Store_ID]],Stores_c[[#All],[Store_Type]])</f>
        <v>Street</v>
      </c>
    </row>
    <row r="877" spans="1:33" x14ac:dyDescent="0.25">
      <c r="A877">
        <v>8282</v>
      </c>
      <c r="B877" s="1">
        <v>46005</v>
      </c>
      <c r="C877" s="2">
        <v>0.21623842592592593</v>
      </c>
      <c r="D877">
        <v>1897</v>
      </c>
      <c r="E877">
        <v>222</v>
      </c>
      <c r="F877">
        <v>449</v>
      </c>
      <c r="G877">
        <v>303</v>
      </c>
      <c r="H877">
        <v>1</v>
      </c>
      <c r="I877">
        <v>353</v>
      </c>
      <c r="J877">
        <v>10</v>
      </c>
      <c r="K877">
        <v>17.649999999999999</v>
      </c>
      <c r="L877">
        <v>360.65</v>
      </c>
      <c r="M877" t="s">
        <v>19</v>
      </c>
      <c r="N877" t="s">
        <v>23</v>
      </c>
      <c r="O877">
        <v>54</v>
      </c>
      <c r="P877">
        <v>2</v>
      </c>
      <c r="Q877" t="s">
        <v>2305</v>
      </c>
      <c r="R877">
        <v>504</v>
      </c>
      <c r="S877" s="3">
        <v>0.1</v>
      </c>
      <c r="T877" s="6">
        <v>148.85</v>
      </c>
      <c r="U877" t="s">
        <v>6328</v>
      </c>
      <c r="V877">
        <v>2025</v>
      </c>
      <c r="W877" t="s">
        <v>6331</v>
      </c>
      <c r="X877" t="str">
        <f>_xlfn.XLOOKUP(Orders_C[[#This Row],[Product_ID]],Products_C[Product_ID],Products_C[Product_Name])</f>
        <v>Chocolate Lava Cake</v>
      </c>
      <c r="Y877" t="str">
        <f>_xlfn.XLOOKUP(Orders_C[[#This Row],[Product_ID]],Products_C[Product_ID],Products_C[Category])</f>
        <v>Chicken</v>
      </c>
      <c r="Z877" t="str">
        <f>_xlfn.XLOOKUP(Orders_C[[#This Row],[Store_ID]],Stores_c[Store_ID],Stores_c[City])</f>
        <v>New Steven</v>
      </c>
      <c r="AA877" t="str">
        <f>_xlfn.XLOOKUP(Orders_C[[#This Row],[Customer_ID]],Customers_c[Customer_ID],Customers_c[Customer_Name])</f>
        <v>James Smith</v>
      </c>
      <c r="AB877" s="6">
        <f>Orders_C[[#This Row],[Quantity]]*Orders_C[[#This Row],[Unit_Price]]*(1-Orders_C[[#This Row],[Discount %]])+Orders_C[[#This Row],[Tax]]</f>
        <v>335.34999999999997</v>
      </c>
      <c r="AC877" s="9">
        <f>(Orders_C[[#This Row],[Unit_Price]]*Orders_C[[#This Row],[Quantity]])-Orders_C[[#This Row],[Discount]]+Orders_C[[#This Row],[Tax]]</f>
        <v>360.65</v>
      </c>
      <c r="AD877" t="str">
        <f>IF(COUNTIF(Orders_C[[#All],[Customer_ID]],Orders_C[[#This Row],[Customer_ID]])&gt;1,"Repeat","New")</f>
        <v>Repeat</v>
      </c>
      <c r="AE877" t="str" cm="1">
        <f t="array" ref="AE877">_xlfn.XLOOKUP(Orders_C[[#This Row],[Store_ID]],Stores_c[[#All],[Store_ID]],Stores_c[[#All],[City]])</f>
        <v>New Steven</v>
      </c>
      <c r="AF877" t="str" cm="1">
        <f t="array" ref="AF877">_xlfn.XLOOKUP(Orders_C[[#This Row],[Store_ID]],Stores_c[[#All],[Store_ID]],Stores_c[[#All],[Manager_Name]])</f>
        <v>Terri Martinez</v>
      </c>
      <c r="AG877" t="str" cm="1">
        <f t="array" ref="AG877">_xlfn.XLOOKUP(Orders_C[[#This Row],[Store_ID]],Stores_c[[#All],[Store_ID]],Stores_c[[#All],[Store_Type]])</f>
        <v>Drive-Thru</v>
      </c>
    </row>
    <row r="878" spans="1:33" x14ac:dyDescent="0.25">
      <c r="A878">
        <v>10296</v>
      </c>
      <c r="B878" s="1">
        <v>45926</v>
      </c>
      <c r="C878" s="2">
        <v>0.83892361111111113</v>
      </c>
      <c r="D878">
        <v>1555</v>
      </c>
      <c r="E878">
        <v>215</v>
      </c>
      <c r="F878">
        <v>428</v>
      </c>
      <c r="G878">
        <v>321</v>
      </c>
      <c r="H878">
        <v>1</v>
      </c>
      <c r="I878">
        <v>353</v>
      </c>
      <c r="J878">
        <v>10</v>
      </c>
      <c r="K878">
        <v>17.649999999999999</v>
      </c>
      <c r="L878">
        <v>360.65</v>
      </c>
      <c r="M878" t="s">
        <v>19</v>
      </c>
      <c r="N878" t="s">
        <v>21</v>
      </c>
      <c r="O878">
        <v>37</v>
      </c>
      <c r="P878">
        <v>4</v>
      </c>
      <c r="Q878" t="s">
        <v>4319</v>
      </c>
      <c r="R878">
        <v>502</v>
      </c>
      <c r="S878" s="3">
        <v>0.1</v>
      </c>
      <c r="T878" s="6">
        <v>148.85</v>
      </c>
      <c r="U878" t="s">
        <v>6335</v>
      </c>
      <c r="V878">
        <v>2025</v>
      </c>
      <c r="W878" t="s">
        <v>6329</v>
      </c>
      <c r="X878" t="str">
        <f>_xlfn.XLOOKUP(Orders_C[[#This Row],[Product_ID]],Products_C[Product_ID],Products_C[Product_Name])</f>
        <v>Cold Coffee</v>
      </c>
      <c r="Y878" t="str">
        <f>_xlfn.XLOOKUP(Orders_C[[#This Row],[Product_ID]],Products_C[Product_ID],Products_C[Category])</f>
        <v>Dessert</v>
      </c>
      <c r="Z878" t="str">
        <f>_xlfn.XLOOKUP(Orders_C[[#This Row],[Store_ID]],Stores_c[Store_ID],Stores_c[City])</f>
        <v>Sallyburgh</v>
      </c>
      <c r="AA878" t="str">
        <f>_xlfn.XLOOKUP(Orders_C[[#This Row],[Customer_ID]],Customers_c[Customer_ID],Customers_c[Customer_Name])</f>
        <v>Maria Lang</v>
      </c>
      <c r="AB878" s="6">
        <f>Orders_C[[#This Row],[Quantity]]*Orders_C[[#This Row],[Unit_Price]]*(1-Orders_C[[#This Row],[Discount %]])+Orders_C[[#This Row],[Tax]]</f>
        <v>335.34999999999997</v>
      </c>
      <c r="AC878" s="9">
        <f>(Orders_C[[#This Row],[Unit_Price]]*Orders_C[[#This Row],[Quantity]])-Orders_C[[#This Row],[Discount]]+Orders_C[[#This Row],[Tax]]</f>
        <v>360.65</v>
      </c>
      <c r="AD878" t="str">
        <f>IF(COUNTIF(Orders_C[[#All],[Customer_ID]],Orders_C[[#This Row],[Customer_ID]])&gt;1,"Repeat","New")</f>
        <v>Repeat</v>
      </c>
      <c r="AE878" t="str" cm="1">
        <f t="array" ref="AE878">_xlfn.XLOOKUP(Orders_C[[#This Row],[Store_ID]],Stores_c[[#All],[Store_ID]],Stores_c[[#All],[City]])</f>
        <v>Sallyburgh</v>
      </c>
      <c r="AF878" t="str" cm="1">
        <f t="array" ref="AF878">_xlfn.XLOOKUP(Orders_C[[#This Row],[Store_ID]],Stores_c[[#All],[Store_ID]],Stores_c[[#All],[Manager_Name]])</f>
        <v>Benjamin Mccoy</v>
      </c>
      <c r="AG878" t="str" cm="1">
        <f t="array" ref="AG878">_xlfn.XLOOKUP(Orders_C[[#This Row],[Store_ID]],Stores_c[[#All],[Store_ID]],Stores_c[[#All],[Store_Type]])</f>
        <v>Drive-Thru</v>
      </c>
    </row>
    <row r="879" spans="1:33" x14ac:dyDescent="0.25">
      <c r="A879">
        <v>9626</v>
      </c>
      <c r="B879" s="1">
        <v>45762</v>
      </c>
      <c r="C879" s="2">
        <v>0.39990740740740743</v>
      </c>
      <c r="D879">
        <v>1339</v>
      </c>
      <c r="E879">
        <v>214</v>
      </c>
      <c r="F879">
        <v>459</v>
      </c>
      <c r="G879">
        <v>337</v>
      </c>
      <c r="H879">
        <v>2</v>
      </c>
      <c r="I879">
        <v>181</v>
      </c>
      <c r="J879">
        <v>5</v>
      </c>
      <c r="K879">
        <v>9.0500000000000007</v>
      </c>
      <c r="L879">
        <v>366.05</v>
      </c>
      <c r="M879" t="s">
        <v>18</v>
      </c>
      <c r="N879" t="s">
        <v>23</v>
      </c>
      <c r="O879">
        <v>12</v>
      </c>
      <c r="P879">
        <v>4</v>
      </c>
      <c r="Q879" t="s">
        <v>3649</v>
      </c>
      <c r="R879">
        <v>509</v>
      </c>
      <c r="S879" s="3">
        <v>0.05</v>
      </c>
      <c r="T879" s="6">
        <v>148.85000000000002</v>
      </c>
      <c r="U879" t="s">
        <v>6337</v>
      </c>
      <c r="V879">
        <v>2025</v>
      </c>
      <c r="W879" t="s">
        <v>6333</v>
      </c>
      <c r="X879" t="str">
        <f>_xlfn.XLOOKUP(Orders_C[[#This Row],[Product_ID]],Products_C[Product_ID],Products_C[Product_Name])</f>
        <v>Chocolate Lava Cake</v>
      </c>
      <c r="Y879" t="str">
        <f>_xlfn.XLOOKUP(Orders_C[[#This Row],[Product_ID]],Products_C[Product_ID],Products_C[Category])</f>
        <v>Chicken</v>
      </c>
      <c r="Z879" t="str">
        <f>_xlfn.XLOOKUP(Orders_C[[#This Row],[Store_ID]],Stores_c[Store_ID],Stores_c[City])</f>
        <v>New Robert</v>
      </c>
      <c r="AA879" t="str">
        <f>_xlfn.XLOOKUP(Orders_C[[#This Row],[Customer_ID]],Customers_c[Customer_ID],Customers_c[Customer_Name])</f>
        <v>Sean Smith</v>
      </c>
      <c r="AB879" s="6">
        <f>Orders_C[[#This Row],[Quantity]]*Orders_C[[#This Row],[Unit_Price]]*(1-Orders_C[[#This Row],[Discount %]])+Orders_C[[#This Row],[Tax]]</f>
        <v>352.95</v>
      </c>
      <c r="AC879" s="9">
        <f>(Orders_C[[#This Row],[Unit_Price]]*Orders_C[[#This Row],[Quantity]])-Orders_C[[#This Row],[Discount]]+Orders_C[[#This Row],[Tax]]</f>
        <v>366.05</v>
      </c>
      <c r="AD879" t="str">
        <f>IF(COUNTIF(Orders_C[[#All],[Customer_ID]],Orders_C[[#This Row],[Customer_ID]])&gt;1,"Repeat","New")</f>
        <v>Repeat</v>
      </c>
      <c r="AE879" t="str" cm="1">
        <f t="array" ref="AE879">_xlfn.XLOOKUP(Orders_C[[#This Row],[Store_ID]],Stores_c[[#All],[Store_ID]],Stores_c[[#All],[City]])</f>
        <v>New Robert</v>
      </c>
      <c r="AF879" t="str" cm="1">
        <f t="array" ref="AF879">_xlfn.XLOOKUP(Orders_C[[#This Row],[Store_ID]],Stores_c[[#All],[Store_ID]],Stores_c[[#All],[Manager_Name]])</f>
        <v>Krista Webb</v>
      </c>
      <c r="AG879" t="str" cm="1">
        <f t="array" ref="AG879">_xlfn.XLOOKUP(Orders_C[[#This Row],[Store_ID]],Stores_c[[#All],[Store_ID]],Stores_c[[#All],[Store_Type]])</f>
        <v>Drive-Thru</v>
      </c>
    </row>
    <row r="880" spans="1:33" x14ac:dyDescent="0.25">
      <c r="A880">
        <v>9764</v>
      </c>
      <c r="B880" s="1">
        <v>45770</v>
      </c>
      <c r="C880" s="2">
        <v>0.63877314814814812</v>
      </c>
      <c r="D880">
        <v>1487</v>
      </c>
      <c r="E880">
        <v>208</v>
      </c>
      <c r="F880">
        <v>499</v>
      </c>
      <c r="G880">
        <v>306</v>
      </c>
      <c r="H880">
        <v>2</v>
      </c>
      <c r="I880">
        <v>181</v>
      </c>
      <c r="J880">
        <v>5</v>
      </c>
      <c r="K880">
        <v>9.0500000000000007</v>
      </c>
      <c r="L880">
        <v>366.05</v>
      </c>
      <c r="M880" t="s">
        <v>20</v>
      </c>
      <c r="N880" t="s">
        <v>22</v>
      </c>
      <c r="O880">
        <v>51</v>
      </c>
      <c r="P880">
        <v>5</v>
      </c>
      <c r="Q880" t="s">
        <v>3787</v>
      </c>
      <c r="R880">
        <v>506</v>
      </c>
      <c r="S880" s="3">
        <v>0.05</v>
      </c>
      <c r="T880" s="6">
        <v>148.85000000000002</v>
      </c>
      <c r="U880" t="s">
        <v>6337</v>
      </c>
      <c r="V880">
        <v>2025</v>
      </c>
      <c r="W880" t="s">
        <v>6331</v>
      </c>
      <c r="X880" t="str">
        <f>_xlfn.XLOOKUP(Orders_C[[#This Row],[Product_ID]],Products_C[Product_ID],Products_C[Product_Name])</f>
        <v>Veg Burger</v>
      </c>
      <c r="Y880" t="str">
        <f>_xlfn.XLOOKUP(Orders_C[[#This Row],[Product_ID]],Products_C[Product_ID],Products_C[Category])</f>
        <v>Burger</v>
      </c>
      <c r="Z880" t="str">
        <f>_xlfn.XLOOKUP(Orders_C[[#This Row],[Store_ID]],Stores_c[Store_ID],Stores_c[City])</f>
        <v>Tracyview</v>
      </c>
      <c r="AA880" t="str">
        <f>_xlfn.XLOOKUP(Orders_C[[#This Row],[Customer_ID]],Customers_c[Customer_ID],Customers_c[Customer_Name])</f>
        <v>Charles Bailey</v>
      </c>
      <c r="AB880" s="6">
        <f>Orders_C[[#This Row],[Quantity]]*Orders_C[[#This Row],[Unit_Price]]*(1-Orders_C[[#This Row],[Discount %]])+Orders_C[[#This Row],[Tax]]</f>
        <v>352.95</v>
      </c>
      <c r="AC880" s="9">
        <f>(Orders_C[[#This Row],[Unit_Price]]*Orders_C[[#This Row],[Quantity]])-Orders_C[[#This Row],[Discount]]+Orders_C[[#This Row],[Tax]]</f>
        <v>366.05</v>
      </c>
      <c r="AD880" t="str">
        <f>IF(COUNTIF(Orders_C[[#All],[Customer_ID]],Orders_C[[#This Row],[Customer_ID]])&gt;1,"Repeat","New")</f>
        <v>Repeat</v>
      </c>
      <c r="AE880" t="str" cm="1">
        <f t="array" ref="AE880">_xlfn.XLOOKUP(Orders_C[[#This Row],[Store_ID]],Stores_c[[#All],[Store_ID]],Stores_c[[#All],[City]])</f>
        <v>Tracyview</v>
      </c>
      <c r="AF880" t="str" cm="1">
        <f t="array" ref="AF880">_xlfn.XLOOKUP(Orders_C[[#This Row],[Store_ID]],Stores_c[[#All],[Store_ID]],Stores_c[[#All],[Manager_Name]])</f>
        <v>Jeremiah Lee</v>
      </c>
      <c r="AG880" t="str" cm="1">
        <f t="array" ref="AG880">_xlfn.XLOOKUP(Orders_C[[#This Row],[Store_ID]],Stores_c[[#All],[Store_ID]],Stores_c[[#All],[Store_Type]])</f>
        <v>Mall</v>
      </c>
    </row>
    <row r="881" spans="1:33" x14ac:dyDescent="0.25">
      <c r="A881">
        <v>6374</v>
      </c>
      <c r="B881" s="1">
        <v>45819</v>
      </c>
      <c r="C881" s="2">
        <v>5.0659722222222224E-2</v>
      </c>
      <c r="D881">
        <v>1516</v>
      </c>
      <c r="E881">
        <v>209</v>
      </c>
      <c r="F881">
        <v>517</v>
      </c>
      <c r="G881">
        <v>310</v>
      </c>
      <c r="H881">
        <v>2</v>
      </c>
      <c r="I881">
        <v>187</v>
      </c>
      <c r="J881">
        <v>10</v>
      </c>
      <c r="K881">
        <v>9.35</v>
      </c>
      <c r="L881">
        <v>373.35</v>
      </c>
      <c r="M881" t="s">
        <v>18</v>
      </c>
      <c r="N881" t="s">
        <v>23</v>
      </c>
      <c r="O881">
        <v>18</v>
      </c>
      <c r="P881">
        <v>3</v>
      </c>
      <c r="Q881" t="s">
        <v>397</v>
      </c>
      <c r="R881">
        <v>506</v>
      </c>
      <c r="S881" s="3">
        <v>0.1</v>
      </c>
      <c r="T881" s="6">
        <v>148.95000000000002</v>
      </c>
      <c r="U881" t="s">
        <v>6340</v>
      </c>
      <c r="V881">
        <v>2025</v>
      </c>
      <c r="W881" t="s">
        <v>6333</v>
      </c>
      <c r="X881" t="str">
        <f>_xlfn.XLOOKUP(Orders_C[[#This Row],[Product_ID]],Products_C[Product_ID],Products_C[Product_Name])</f>
        <v>Chicken Bucket</v>
      </c>
      <c r="Y881" t="str">
        <f>_xlfn.XLOOKUP(Orders_C[[#This Row],[Product_ID]],Products_C[Product_ID],Products_C[Category])</f>
        <v>Chicken</v>
      </c>
      <c r="Z881" t="str">
        <f>_xlfn.XLOOKUP(Orders_C[[#This Row],[Store_ID]],Stores_c[Store_ID],Stores_c[City])</f>
        <v>Reidberg</v>
      </c>
      <c r="AA881" t="str">
        <f>_xlfn.XLOOKUP(Orders_C[[#This Row],[Customer_ID]],Customers_c[Customer_ID],Customers_c[Customer_Name])</f>
        <v>Jeffrey Ramirez</v>
      </c>
      <c r="AB881" s="6">
        <f>Orders_C[[#This Row],[Quantity]]*Orders_C[[#This Row],[Unit_Price]]*(1-Orders_C[[#This Row],[Discount %]])+Orders_C[[#This Row],[Tax]]</f>
        <v>345.95000000000005</v>
      </c>
      <c r="AC881" s="9">
        <f>(Orders_C[[#This Row],[Unit_Price]]*Orders_C[[#This Row],[Quantity]])-Orders_C[[#This Row],[Discount]]+Orders_C[[#This Row],[Tax]]</f>
        <v>373.35</v>
      </c>
      <c r="AD881" t="str">
        <f>IF(COUNTIF(Orders_C[[#All],[Customer_ID]],Orders_C[[#This Row],[Customer_ID]])&gt;1,"Repeat","New")</f>
        <v>Repeat</v>
      </c>
      <c r="AE881" t="str" cm="1">
        <f t="array" ref="AE881">_xlfn.XLOOKUP(Orders_C[[#This Row],[Store_ID]],Stores_c[[#All],[Store_ID]],Stores_c[[#All],[City]])</f>
        <v>Reidberg</v>
      </c>
      <c r="AF881" t="str" cm="1">
        <f t="array" ref="AF881">_xlfn.XLOOKUP(Orders_C[[#This Row],[Store_ID]],Stores_c[[#All],[Store_ID]],Stores_c[[#All],[Manager_Name]])</f>
        <v>Jeffrey Horn</v>
      </c>
      <c r="AG881" t="str" cm="1">
        <f t="array" ref="AG881">_xlfn.XLOOKUP(Orders_C[[#This Row],[Store_ID]],Stores_c[[#All],[Store_ID]],Stores_c[[#All],[Store_Type]])</f>
        <v>Drive-Thru</v>
      </c>
    </row>
    <row r="882" spans="1:33" x14ac:dyDescent="0.25">
      <c r="A882">
        <v>10766</v>
      </c>
      <c r="B882" s="1">
        <v>46061</v>
      </c>
      <c r="C882" s="2">
        <v>0.29834490740740743</v>
      </c>
      <c r="D882">
        <v>1126</v>
      </c>
      <c r="E882">
        <v>224</v>
      </c>
      <c r="F882">
        <v>497</v>
      </c>
      <c r="G882">
        <v>326</v>
      </c>
      <c r="H882">
        <v>2</v>
      </c>
      <c r="I882">
        <v>187</v>
      </c>
      <c r="J882">
        <v>10</v>
      </c>
      <c r="K882">
        <v>9.35</v>
      </c>
      <c r="L882">
        <v>373.35</v>
      </c>
      <c r="M882" t="s">
        <v>18</v>
      </c>
      <c r="N882" t="s">
        <v>23</v>
      </c>
      <c r="O882">
        <v>29</v>
      </c>
      <c r="P882">
        <v>2</v>
      </c>
      <c r="Q882" t="s">
        <v>4789</v>
      </c>
      <c r="R882">
        <v>508</v>
      </c>
      <c r="S882" s="3">
        <v>0.1</v>
      </c>
      <c r="T882" s="6">
        <v>148.95000000000002</v>
      </c>
      <c r="U882" t="s">
        <v>6338</v>
      </c>
      <c r="V882">
        <v>2026</v>
      </c>
      <c r="W882" t="s">
        <v>6329</v>
      </c>
      <c r="X882" t="str">
        <f>_xlfn.XLOOKUP(Orders_C[[#This Row],[Product_ID]],Products_C[Product_ID],Products_C[Product_Name])</f>
        <v>Rice Bowl</v>
      </c>
      <c r="Y882" t="str">
        <f>_xlfn.XLOOKUP(Orders_C[[#This Row],[Product_ID]],Products_C[Product_ID],Products_C[Category])</f>
        <v>Burger</v>
      </c>
      <c r="Z882" t="str">
        <f>_xlfn.XLOOKUP(Orders_C[[#This Row],[Store_ID]],Stores_c[Store_ID],Stores_c[City])</f>
        <v>Valdezton</v>
      </c>
      <c r="AA882" t="str">
        <f>_xlfn.XLOOKUP(Orders_C[[#This Row],[Customer_ID]],Customers_c[Customer_ID],Customers_c[Customer_Name])</f>
        <v>Regina Baker</v>
      </c>
      <c r="AB882" s="6">
        <f>Orders_C[[#This Row],[Quantity]]*Orders_C[[#This Row],[Unit_Price]]*(1-Orders_C[[#This Row],[Discount %]])+Orders_C[[#This Row],[Tax]]</f>
        <v>345.95000000000005</v>
      </c>
      <c r="AC882" s="9">
        <f>(Orders_C[[#This Row],[Unit_Price]]*Orders_C[[#This Row],[Quantity]])-Orders_C[[#This Row],[Discount]]+Orders_C[[#This Row],[Tax]]</f>
        <v>373.35</v>
      </c>
      <c r="AD882" t="str">
        <f>IF(COUNTIF(Orders_C[[#All],[Customer_ID]],Orders_C[[#This Row],[Customer_ID]])&gt;1,"Repeat","New")</f>
        <v>Repeat</v>
      </c>
      <c r="AE882" t="str" cm="1">
        <f t="array" ref="AE882">_xlfn.XLOOKUP(Orders_C[[#This Row],[Store_ID]],Stores_c[[#All],[Store_ID]],Stores_c[[#All],[City]])</f>
        <v>Valdezton</v>
      </c>
      <c r="AF882" t="str" cm="1">
        <f t="array" ref="AF882">_xlfn.XLOOKUP(Orders_C[[#This Row],[Store_ID]],Stores_c[[#All],[Store_ID]],Stores_c[[#All],[Manager_Name]])</f>
        <v>John Rodriguez</v>
      </c>
      <c r="AG882" t="str" cm="1">
        <f t="array" ref="AG882">_xlfn.XLOOKUP(Orders_C[[#This Row],[Store_ID]],Stores_c[[#All],[Store_ID]],Stores_c[[#All],[Store_Type]])</f>
        <v>Street</v>
      </c>
    </row>
    <row r="883" spans="1:33" x14ac:dyDescent="0.25">
      <c r="A883">
        <v>10930</v>
      </c>
      <c r="B883" s="1">
        <v>45721</v>
      </c>
      <c r="C883" s="2">
        <v>0.22539351851851852</v>
      </c>
      <c r="D883">
        <v>1585</v>
      </c>
      <c r="E883">
        <v>213</v>
      </c>
      <c r="F883">
        <v>423</v>
      </c>
      <c r="G883">
        <v>307</v>
      </c>
      <c r="H883">
        <v>1</v>
      </c>
      <c r="I883">
        <v>331</v>
      </c>
      <c r="J883">
        <v>0</v>
      </c>
      <c r="K883">
        <v>16.55</v>
      </c>
      <c r="L883">
        <v>347.55</v>
      </c>
      <c r="M883" t="s">
        <v>18</v>
      </c>
      <c r="N883" t="s">
        <v>23</v>
      </c>
      <c r="O883">
        <v>53</v>
      </c>
      <c r="P883">
        <v>4</v>
      </c>
      <c r="Q883" t="s">
        <v>4953</v>
      </c>
      <c r="R883">
        <v>506</v>
      </c>
      <c r="S883" s="3">
        <v>0</v>
      </c>
      <c r="T883" s="6">
        <v>148.95000000000002</v>
      </c>
      <c r="U883" t="s">
        <v>6334</v>
      </c>
      <c r="V883">
        <v>2025</v>
      </c>
      <c r="W883" t="s">
        <v>6331</v>
      </c>
      <c r="X883" t="str">
        <f>_xlfn.XLOOKUP(Orders_C[[#This Row],[Product_ID]],Products_C[Product_ID],Products_C[Product_Name])</f>
        <v>Chicken Wings</v>
      </c>
      <c r="Y883" t="str">
        <f>_xlfn.XLOOKUP(Orders_C[[#This Row],[Product_ID]],Products_C[Product_ID],Products_C[Category])</f>
        <v>Chicken</v>
      </c>
      <c r="Z883" t="str">
        <f>_xlfn.XLOOKUP(Orders_C[[#This Row],[Store_ID]],Stores_c[Store_ID],Stores_c[City])</f>
        <v>Lake Kristashire</v>
      </c>
      <c r="AA883" t="str">
        <f>_xlfn.XLOOKUP(Orders_C[[#This Row],[Customer_ID]],Customers_c[Customer_ID],Customers_c[Customer_Name])</f>
        <v>Brandon Walker</v>
      </c>
      <c r="AB883" s="6">
        <f>Orders_C[[#This Row],[Quantity]]*Orders_C[[#This Row],[Unit_Price]]*(1-Orders_C[[#This Row],[Discount %]])+Orders_C[[#This Row],[Tax]]</f>
        <v>347.55</v>
      </c>
      <c r="AC883" s="9">
        <f>(Orders_C[[#This Row],[Unit_Price]]*Orders_C[[#This Row],[Quantity]])-Orders_C[[#This Row],[Discount]]+Orders_C[[#This Row],[Tax]]</f>
        <v>347.55</v>
      </c>
      <c r="AD883" t="str">
        <f>IF(COUNTIF(Orders_C[[#All],[Customer_ID]],Orders_C[[#This Row],[Customer_ID]])&gt;1,"Repeat","New")</f>
        <v>Repeat</v>
      </c>
      <c r="AE883" t="str" cm="1">
        <f t="array" ref="AE883">_xlfn.XLOOKUP(Orders_C[[#This Row],[Store_ID]],Stores_c[[#All],[Store_ID]],Stores_c[[#All],[City]])</f>
        <v>Lake Kristashire</v>
      </c>
      <c r="AF883" t="str" cm="1">
        <f t="array" ref="AF883">_xlfn.XLOOKUP(Orders_C[[#This Row],[Store_ID]],Stores_c[[#All],[Store_ID]],Stores_c[[#All],[Manager_Name]])</f>
        <v>Andrea Daugherty</v>
      </c>
      <c r="AG883" t="str" cm="1">
        <f t="array" ref="AG883">_xlfn.XLOOKUP(Orders_C[[#This Row],[Store_ID]],Stores_c[[#All],[Store_ID]],Stores_c[[#All],[Store_Type]])</f>
        <v>Mall</v>
      </c>
    </row>
    <row r="884" spans="1:33" x14ac:dyDescent="0.25">
      <c r="A884">
        <v>6550</v>
      </c>
      <c r="B884" s="1">
        <v>45938</v>
      </c>
      <c r="C884" s="2">
        <v>0.5564930555555555</v>
      </c>
      <c r="D884">
        <v>1990</v>
      </c>
      <c r="E884">
        <v>216</v>
      </c>
      <c r="F884">
        <v>439</v>
      </c>
      <c r="G884">
        <v>337</v>
      </c>
      <c r="H884">
        <v>2</v>
      </c>
      <c r="I884">
        <v>193</v>
      </c>
      <c r="J884">
        <v>15</v>
      </c>
      <c r="K884">
        <v>9.65</v>
      </c>
      <c r="L884">
        <v>380.65</v>
      </c>
      <c r="M884" t="s">
        <v>20</v>
      </c>
      <c r="N884" t="s">
        <v>21</v>
      </c>
      <c r="O884">
        <v>37</v>
      </c>
      <c r="P884">
        <v>4</v>
      </c>
      <c r="Q884" t="s">
        <v>573</v>
      </c>
      <c r="R884">
        <v>507</v>
      </c>
      <c r="S884" s="3">
        <v>0.15</v>
      </c>
      <c r="T884" s="6">
        <v>149.04999999999998</v>
      </c>
      <c r="U884" t="s">
        <v>6332</v>
      </c>
      <c r="V884">
        <v>2025</v>
      </c>
      <c r="W884" t="s">
        <v>6329</v>
      </c>
      <c r="X884" t="str">
        <f>_xlfn.XLOOKUP(Orders_C[[#This Row],[Product_ID]],Products_C[Product_ID],Products_C[Product_Name])</f>
        <v>Chocolate Lava Cake</v>
      </c>
      <c r="Y884" t="str">
        <f>_xlfn.XLOOKUP(Orders_C[[#This Row],[Product_ID]],Products_C[Product_ID],Products_C[Category])</f>
        <v>Chicken</v>
      </c>
      <c r="Z884" t="str">
        <f>_xlfn.XLOOKUP(Orders_C[[#This Row],[Store_ID]],Stores_c[Store_ID],Stores_c[City])</f>
        <v>Garciaview</v>
      </c>
      <c r="AA884" t="str">
        <f>_xlfn.XLOOKUP(Orders_C[[#This Row],[Customer_ID]],Customers_c[Customer_ID],Customers_c[Customer_Name])</f>
        <v>Mark Higgins</v>
      </c>
      <c r="AB884" s="6">
        <f>Orders_C[[#This Row],[Quantity]]*Orders_C[[#This Row],[Unit_Price]]*(1-Orders_C[[#This Row],[Discount %]])+Orders_C[[#This Row],[Tax]]</f>
        <v>337.74999999999994</v>
      </c>
      <c r="AC884" s="9">
        <f>(Orders_C[[#This Row],[Unit_Price]]*Orders_C[[#This Row],[Quantity]])-Orders_C[[#This Row],[Discount]]+Orders_C[[#This Row],[Tax]]</f>
        <v>380.65</v>
      </c>
      <c r="AD884" t="str">
        <f>IF(COUNTIF(Orders_C[[#All],[Customer_ID]],Orders_C[[#This Row],[Customer_ID]])&gt;1,"Repeat","New")</f>
        <v>Repeat</v>
      </c>
      <c r="AE884" t="str" cm="1">
        <f t="array" ref="AE884">_xlfn.XLOOKUP(Orders_C[[#This Row],[Store_ID]],Stores_c[[#All],[Store_ID]],Stores_c[[#All],[City]])</f>
        <v>Garciaview</v>
      </c>
      <c r="AF884" t="str" cm="1">
        <f t="array" ref="AF884">_xlfn.XLOOKUP(Orders_C[[#This Row],[Store_ID]],Stores_c[[#All],[Store_ID]],Stores_c[[#All],[Manager_Name]])</f>
        <v>Karina Washington</v>
      </c>
      <c r="AG884" t="str" cm="1">
        <f t="array" ref="AG884">_xlfn.XLOOKUP(Orders_C[[#This Row],[Store_ID]],Stores_c[[#All],[Store_ID]],Stores_c[[#All],[Store_Type]])</f>
        <v>Drive-Thru</v>
      </c>
    </row>
    <row r="885" spans="1:33" x14ac:dyDescent="0.25">
      <c r="A885">
        <v>10565</v>
      </c>
      <c r="B885" s="1">
        <v>45734</v>
      </c>
      <c r="C885" s="2">
        <v>0.56692129629629628</v>
      </c>
      <c r="D885">
        <v>1078</v>
      </c>
      <c r="E885">
        <v>217</v>
      </c>
      <c r="F885">
        <v>500</v>
      </c>
      <c r="G885">
        <v>301</v>
      </c>
      <c r="H885">
        <v>2</v>
      </c>
      <c r="I885">
        <v>193</v>
      </c>
      <c r="J885">
        <v>15</v>
      </c>
      <c r="K885">
        <v>9.65</v>
      </c>
      <c r="L885">
        <v>380.65</v>
      </c>
      <c r="M885" t="s">
        <v>20</v>
      </c>
      <c r="N885" t="s">
        <v>23</v>
      </c>
      <c r="O885">
        <v>13</v>
      </c>
      <c r="P885">
        <v>3</v>
      </c>
      <c r="Q885" t="s">
        <v>4588</v>
      </c>
      <c r="R885">
        <v>505</v>
      </c>
      <c r="S885" s="3">
        <v>0.15</v>
      </c>
      <c r="T885" s="6">
        <v>149.04999999999998</v>
      </c>
      <c r="U885" t="s">
        <v>6334</v>
      </c>
      <c r="V885">
        <v>2025</v>
      </c>
      <c r="W885" t="s">
        <v>6333</v>
      </c>
      <c r="X885" t="str">
        <f>_xlfn.XLOOKUP(Orders_C[[#This Row],[Product_ID]],Products_C[Product_ID],Products_C[Product_Name])</f>
        <v>Krushers</v>
      </c>
      <c r="Y885" t="str">
        <f>_xlfn.XLOOKUP(Orders_C[[#This Row],[Product_ID]],Products_C[Product_ID],Products_C[Category])</f>
        <v>Burger</v>
      </c>
      <c r="Z885" t="str">
        <f>_xlfn.XLOOKUP(Orders_C[[#This Row],[Store_ID]],Stores_c[Store_ID],Stores_c[City])</f>
        <v>West Rebecca</v>
      </c>
      <c r="AA885" t="str">
        <f>_xlfn.XLOOKUP(Orders_C[[#This Row],[Customer_ID]],Customers_c[Customer_ID],Customers_c[Customer_Name])</f>
        <v>Carlos Sullivan</v>
      </c>
      <c r="AB885" s="6">
        <f>Orders_C[[#This Row],[Quantity]]*Orders_C[[#This Row],[Unit_Price]]*(1-Orders_C[[#This Row],[Discount %]])+Orders_C[[#This Row],[Tax]]</f>
        <v>337.74999999999994</v>
      </c>
      <c r="AC885" s="9">
        <f>(Orders_C[[#This Row],[Unit_Price]]*Orders_C[[#This Row],[Quantity]])-Orders_C[[#This Row],[Discount]]+Orders_C[[#This Row],[Tax]]</f>
        <v>380.65</v>
      </c>
      <c r="AD885" t="str">
        <f>IF(COUNTIF(Orders_C[[#All],[Customer_ID]],Orders_C[[#This Row],[Customer_ID]])&gt;1,"Repeat","New")</f>
        <v>Repeat</v>
      </c>
      <c r="AE885" t="str" cm="1">
        <f t="array" ref="AE885">_xlfn.XLOOKUP(Orders_C[[#This Row],[Store_ID]],Stores_c[[#All],[Store_ID]],Stores_c[[#All],[City]])</f>
        <v>West Rebecca</v>
      </c>
      <c r="AF885" t="str" cm="1">
        <f t="array" ref="AF885">_xlfn.XLOOKUP(Orders_C[[#This Row],[Store_ID]],Stores_c[[#All],[Store_ID]],Stores_c[[#All],[Manager_Name]])</f>
        <v>Albert Smith</v>
      </c>
      <c r="AG885" t="str" cm="1">
        <f t="array" ref="AG885">_xlfn.XLOOKUP(Orders_C[[#This Row],[Store_ID]],Stores_c[[#All],[Store_ID]],Stores_c[[#All],[Store_Type]])</f>
        <v>Mall</v>
      </c>
    </row>
    <row r="886" spans="1:33" x14ac:dyDescent="0.25">
      <c r="A886">
        <v>6998</v>
      </c>
      <c r="B886" s="1">
        <v>45893</v>
      </c>
      <c r="C886" s="2">
        <v>0.91763888888888889</v>
      </c>
      <c r="D886">
        <v>1908</v>
      </c>
      <c r="E886">
        <v>201</v>
      </c>
      <c r="F886">
        <v>426</v>
      </c>
      <c r="G886">
        <v>303</v>
      </c>
      <c r="H886">
        <v>1</v>
      </c>
      <c r="I886">
        <v>365</v>
      </c>
      <c r="J886">
        <v>15</v>
      </c>
      <c r="K886">
        <v>18.25</v>
      </c>
      <c r="L886">
        <v>368.25</v>
      </c>
      <c r="M886" t="s">
        <v>18</v>
      </c>
      <c r="N886" t="s">
        <v>22</v>
      </c>
      <c r="O886">
        <v>44</v>
      </c>
      <c r="P886">
        <v>1</v>
      </c>
      <c r="Q886" t="s">
        <v>1021</v>
      </c>
      <c r="R886">
        <v>504</v>
      </c>
      <c r="S886" s="3">
        <v>0.15</v>
      </c>
      <c r="T886" s="6">
        <v>149.25</v>
      </c>
      <c r="U886" t="s">
        <v>6342</v>
      </c>
      <c r="V886">
        <v>2025</v>
      </c>
      <c r="W886" t="s">
        <v>6331</v>
      </c>
      <c r="X886" t="str">
        <f>_xlfn.XLOOKUP(Orders_C[[#This Row],[Product_ID]],Products_C[Product_ID],Products_C[Product_Name])</f>
        <v>Chocolate Lava Cake</v>
      </c>
      <c r="Y886" t="str">
        <f>_xlfn.XLOOKUP(Orders_C[[#This Row],[Product_ID]],Products_C[Product_ID],Products_C[Category])</f>
        <v>Chicken</v>
      </c>
      <c r="Z886" t="str">
        <f>_xlfn.XLOOKUP(Orders_C[[#This Row],[Store_ID]],Stores_c[Store_ID],Stores_c[City])</f>
        <v>Lake Nicholasburgh</v>
      </c>
      <c r="AA886" t="str">
        <f>_xlfn.XLOOKUP(Orders_C[[#This Row],[Customer_ID]],Customers_c[Customer_ID],Customers_c[Customer_Name])</f>
        <v>Daniel Richards</v>
      </c>
      <c r="AB886" s="6">
        <f>Orders_C[[#This Row],[Quantity]]*Orders_C[[#This Row],[Unit_Price]]*(1-Orders_C[[#This Row],[Discount %]])+Orders_C[[#This Row],[Tax]]</f>
        <v>328.5</v>
      </c>
      <c r="AC886" s="9">
        <f>(Orders_C[[#This Row],[Unit_Price]]*Orders_C[[#This Row],[Quantity]])-Orders_C[[#This Row],[Discount]]+Orders_C[[#This Row],[Tax]]</f>
        <v>368.25</v>
      </c>
      <c r="AD886" t="str">
        <f>IF(COUNTIF(Orders_C[[#All],[Customer_ID]],Orders_C[[#This Row],[Customer_ID]])&gt;1,"Repeat","New")</f>
        <v>Repeat</v>
      </c>
      <c r="AE886" t="str" cm="1">
        <f t="array" ref="AE886">_xlfn.XLOOKUP(Orders_C[[#This Row],[Store_ID]],Stores_c[[#All],[Store_ID]],Stores_c[[#All],[City]])</f>
        <v>Lake Nicholasburgh</v>
      </c>
      <c r="AF886" t="str" cm="1">
        <f t="array" ref="AF886">_xlfn.XLOOKUP(Orders_C[[#This Row],[Store_ID]],Stores_c[[#All],[Store_ID]],Stores_c[[#All],[Manager_Name]])</f>
        <v>Maurice Garcia</v>
      </c>
      <c r="AG886" t="str" cm="1">
        <f t="array" ref="AG886">_xlfn.XLOOKUP(Orders_C[[#This Row],[Store_ID]],Stores_c[[#All],[Store_ID]],Stores_c[[#All],[Store_Type]])</f>
        <v>Mall</v>
      </c>
    </row>
    <row r="887" spans="1:33" x14ac:dyDescent="0.25">
      <c r="A887">
        <v>9860</v>
      </c>
      <c r="B887" s="1">
        <v>45957</v>
      </c>
      <c r="C887" s="2">
        <v>0.19753472222222221</v>
      </c>
      <c r="D887">
        <v>1033</v>
      </c>
      <c r="E887">
        <v>209</v>
      </c>
      <c r="F887">
        <v>449</v>
      </c>
      <c r="G887">
        <v>315</v>
      </c>
      <c r="H887">
        <v>1</v>
      </c>
      <c r="I887">
        <v>343</v>
      </c>
      <c r="J887">
        <v>5</v>
      </c>
      <c r="K887">
        <v>17.149999999999999</v>
      </c>
      <c r="L887">
        <v>355.15</v>
      </c>
      <c r="M887" t="s">
        <v>19</v>
      </c>
      <c r="N887" t="s">
        <v>23</v>
      </c>
      <c r="O887">
        <v>50</v>
      </c>
      <c r="P887">
        <v>2</v>
      </c>
      <c r="Q887" t="s">
        <v>3883</v>
      </c>
      <c r="R887">
        <v>503</v>
      </c>
      <c r="S887" s="3">
        <v>0.05</v>
      </c>
      <c r="T887" s="6">
        <v>149.35</v>
      </c>
      <c r="U887" t="s">
        <v>6332</v>
      </c>
      <c r="V887">
        <v>2025</v>
      </c>
      <c r="W887" t="s">
        <v>6331</v>
      </c>
      <c r="X887" t="str">
        <f>_xlfn.XLOOKUP(Orders_C[[#This Row],[Product_ID]],Products_C[Product_ID],Products_C[Product_Name])</f>
        <v>Popcorn Chicken</v>
      </c>
      <c r="Y887" t="str">
        <f>_xlfn.XLOOKUP(Orders_C[[#This Row],[Product_ID]],Products_C[Product_ID],Products_C[Category])</f>
        <v>Beverage</v>
      </c>
      <c r="Z887" t="str">
        <f>_xlfn.XLOOKUP(Orders_C[[#This Row],[Store_ID]],Stores_c[Store_ID],Stores_c[City])</f>
        <v>Reidberg</v>
      </c>
      <c r="AA887" t="str">
        <f>_xlfn.XLOOKUP(Orders_C[[#This Row],[Customer_ID]],Customers_c[Customer_ID],Customers_c[Customer_Name])</f>
        <v>Erika Rogers</v>
      </c>
      <c r="AB887" s="6">
        <f>Orders_C[[#This Row],[Quantity]]*Orders_C[[#This Row],[Unit_Price]]*(1-Orders_C[[#This Row],[Discount %]])+Orders_C[[#This Row],[Tax]]</f>
        <v>342.99999999999994</v>
      </c>
      <c r="AC887" s="9">
        <f>(Orders_C[[#This Row],[Unit_Price]]*Orders_C[[#This Row],[Quantity]])-Orders_C[[#This Row],[Discount]]+Orders_C[[#This Row],[Tax]]</f>
        <v>355.15</v>
      </c>
      <c r="AD887" t="str">
        <f>IF(COUNTIF(Orders_C[[#All],[Customer_ID]],Orders_C[[#This Row],[Customer_ID]])&gt;1,"Repeat","New")</f>
        <v>Repeat</v>
      </c>
      <c r="AE887" t="str" cm="1">
        <f t="array" ref="AE887">_xlfn.XLOOKUP(Orders_C[[#This Row],[Store_ID]],Stores_c[[#All],[Store_ID]],Stores_c[[#All],[City]])</f>
        <v>Reidberg</v>
      </c>
      <c r="AF887" t="str" cm="1">
        <f t="array" ref="AF887">_xlfn.XLOOKUP(Orders_C[[#This Row],[Store_ID]],Stores_c[[#All],[Store_ID]],Stores_c[[#All],[Manager_Name]])</f>
        <v>Jeffrey Horn</v>
      </c>
      <c r="AG887" t="str" cm="1">
        <f t="array" ref="AG887">_xlfn.XLOOKUP(Orders_C[[#This Row],[Store_ID]],Stores_c[[#All],[Store_ID]],Stores_c[[#All],[Store_Type]])</f>
        <v>Drive-Thru</v>
      </c>
    </row>
    <row r="888" spans="1:33" x14ac:dyDescent="0.25">
      <c r="A888">
        <v>8030</v>
      </c>
      <c r="B888" s="1">
        <v>46013</v>
      </c>
      <c r="C888" s="2">
        <v>0.69067129629629631</v>
      </c>
      <c r="D888">
        <v>1320</v>
      </c>
      <c r="E888">
        <v>208</v>
      </c>
      <c r="F888">
        <v>448</v>
      </c>
      <c r="G888">
        <v>338</v>
      </c>
      <c r="H888">
        <v>2</v>
      </c>
      <c r="I888">
        <v>176</v>
      </c>
      <c r="J888">
        <v>0</v>
      </c>
      <c r="K888">
        <v>8.8000000000000007</v>
      </c>
      <c r="L888">
        <v>360.8</v>
      </c>
      <c r="M888" t="s">
        <v>20</v>
      </c>
      <c r="N888" t="s">
        <v>23</v>
      </c>
      <c r="O888">
        <v>42</v>
      </c>
      <c r="P888">
        <v>2</v>
      </c>
      <c r="Q888" t="s">
        <v>2053</v>
      </c>
      <c r="R888">
        <v>506</v>
      </c>
      <c r="S888" s="3">
        <v>0</v>
      </c>
      <c r="T888" s="6">
        <v>149.60000000000002</v>
      </c>
      <c r="U888" t="s">
        <v>6328</v>
      </c>
      <c r="V888">
        <v>2025</v>
      </c>
      <c r="W888" t="s">
        <v>6331</v>
      </c>
      <c r="X888" t="str">
        <f>_xlfn.XLOOKUP(Orders_C[[#This Row],[Product_ID]],Products_C[Product_ID],Products_C[Product_Name])</f>
        <v>Chicken Wings</v>
      </c>
      <c r="Y888" t="str">
        <f>_xlfn.XLOOKUP(Orders_C[[#This Row],[Product_ID]],Products_C[Product_ID],Products_C[Category])</f>
        <v>Burger</v>
      </c>
      <c r="Z888" t="str">
        <f>_xlfn.XLOOKUP(Orders_C[[#This Row],[Store_ID]],Stores_c[Store_ID],Stores_c[City])</f>
        <v>Tracyview</v>
      </c>
      <c r="AA888" t="str">
        <f>_xlfn.XLOOKUP(Orders_C[[#This Row],[Customer_ID]],Customers_c[Customer_ID],Customers_c[Customer_Name])</f>
        <v>Dawn Mueller</v>
      </c>
      <c r="AB888" s="6">
        <f>Orders_C[[#This Row],[Quantity]]*Orders_C[[#This Row],[Unit_Price]]*(1-Orders_C[[#This Row],[Discount %]])+Orders_C[[#This Row],[Tax]]</f>
        <v>360.8</v>
      </c>
      <c r="AC888" s="9">
        <f>(Orders_C[[#This Row],[Unit_Price]]*Orders_C[[#This Row],[Quantity]])-Orders_C[[#This Row],[Discount]]+Orders_C[[#This Row],[Tax]]</f>
        <v>360.8</v>
      </c>
      <c r="AD888" t="str">
        <f>IF(COUNTIF(Orders_C[[#All],[Customer_ID]],Orders_C[[#This Row],[Customer_ID]])&gt;1,"Repeat","New")</f>
        <v>Repeat</v>
      </c>
      <c r="AE888" t="str" cm="1">
        <f t="array" ref="AE888">_xlfn.XLOOKUP(Orders_C[[#This Row],[Store_ID]],Stores_c[[#All],[Store_ID]],Stores_c[[#All],[City]])</f>
        <v>Tracyview</v>
      </c>
      <c r="AF888" t="str" cm="1">
        <f t="array" ref="AF888">_xlfn.XLOOKUP(Orders_C[[#This Row],[Store_ID]],Stores_c[[#All],[Store_ID]],Stores_c[[#All],[Manager_Name]])</f>
        <v>Jeremiah Lee</v>
      </c>
      <c r="AG888" t="str" cm="1">
        <f t="array" ref="AG888">_xlfn.XLOOKUP(Orders_C[[#This Row],[Store_ID]],Stores_c[[#All],[Store_ID]],Stores_c[[#All],[Store_Type]])</f>
        <v>Mall</v>
      </c>
    </row>
    <row r="889" spans="1:33" x14ac:dyDescent="0.25">
      <c r="A889">
        <v>8104</v>
      </c>
      <c r="B889" s="1">
        <v>46064</v>
      </c>
      <c r="C889" s="2">
        <v>0.15782407407407406</v>
      </c>
      <c r="D889">
        <v>1928</v>
      </c>
      <c r="E889">
        <v>208</v>
      </c>
      <c r="F889">
        <v>453</v>
      </c>
      <c r="G889">
        <v>318</v>
      </c>
      <c r="H889">
        <v>2</v>
      </c>
      <c r="I889">
        <v>176</v>
      </c>
      <c r="J889">
        <v>0</v>
      </c>
      <c r="K889">
        <v>8.8000000000000007</v>
      </c>
      <c r="L889">
        <v>360.8</v>
      </c>
      <c r="M889" t="s">
        <v>20</v>
      </c>
      <c r="N889" t="s">
        <v>23</v>
      </c>
      <c r="O889">
        <v>57</v>
      </c>
      <c r="P889">
        <v>4</v>
      </c>
      <c r="Q889" t="s">
        <v>2127</v>
      </c>
      <c r="R889">
        <v>501</v>
      </c>
      <c r="S889" s="3">
        <v>0</v>
      </c>
      <c r="T889" s="6">
        <v>149.60000000000002</v>
      </c>
      <c r="U889" t="s">
        <v>6338</v>
      </c>
      <c r="V889">
        <v>2026</v>
      </c>
      <c r="W889" t="s">
        <v>6331</v>
      </c>
      <c r="X889" t="str">
        <f>_xlfn.XLOOKUP(Orders_C[[#This Row],[Product_ID]],Products_C[Product_ID],Products_C[Product_Name])</f>
        <v>Pepsi</v>
      </c>
      <c r="Y889" t="str">
        <f>_xlfn.XLOOKUP(Orders_C[[#This Row],[Product_ID]],Products_C[Product_ID],Products_C[Category])</f>
        <v>Burger</v>
      </c>
      <c r="Z889" t="str">
        <f>_xlfn.XLOOKUP(Orders_C[[#This Row],[Store_ID]],Stores_c[Store_ID],Stores_c[City])</f>
        <v>Tracyview</v>
      </c>
      <c r="AA889" t="str">
        <f>_xlfn.XLOOKUP(Orders_C[[#This Row],[Customer_ID]],Customers_c[Customer_ID],Customers_c[Customer_Name])</f>
        <v>Anna Byrd</v>
      </c>
      <c r="AB889" s="6">
        <f>Orders_C[[#This Row],[Quantity]]*Orders_C[[#This Row],[Unit_Price]]*(1-Orders_C[[#This Row],[Discount %]])+Orders_C[[#This Row],[Tax]]</f>
        <v>360.8</v>
      </c>
      <c r="AC889" s="9">
        <f>(Orders_C[[#This Row],[Unit_Price]]*Orders_C[[#This Row],[Quantity]])-Orders_C[[#This Row],[Discount]]+Orders_C[[#This Row],[Tax]]</f>
        <v>360.8</v>
      </c>
      <c r="AD889" t="str">
        <f>IF(COUNTIF(Orders_C[[#All],[Customer_ID]],Orders_C[[#This Row],[Customer_ID]])&gt;1,"Repeat","New")</f>
        <v>Repeat</v>
      </c>
      <c r="AE889" t="str" cm="1">
        <f t="array" ref="AE889">_xlfn.XLOOKUP(Orders_C[[#This Row],[Store_ID]],Stores_c[[#All],[Store_ID]],Stores_c[[#All],[City]])</f>
        <v>Tracyview</v>
      </c>
      <c r="AF889" t="str" cm="1">
        <f t="array" ref="AF889">_xlfn.XLOOKUP(Orders_C[[#This Row],[Store_ID]],Stores_c[[#All],[Store_ID]],Stores_c[[#All],[Manager_Name]])</f>
        <v>Jeremiah Lee</v>
      </c>
      <c r="AG889" t="str" cm="1">
        <f t="array" ref="AG889">_xlfn.XLOOKUP(Orders_C[[#This Row],[Store_ID]],Stores_c[[#All],[Store_ID]],Stores_c[[#All],[Store_Type]])</f>
        <v>Mall</v>
      </c>
    </row>
    <row r="890" spans="1:33" x14ac:dyDescent="0.25">
      <c r="A890">
        <v>9187</v>
      </c>
      <c r="B890" s="1">
        <v>45902</v>
      </c>
      <c r="C890" s="2">
        <v>0.81258101851851849</v>
      </c>
      <c r="D890">
        <v>1075</v>
      </c>
      <c r="E890">
        <v>223</v>
      </c>
      <c r="F890">
        <v>506</v>
      </c>
      <c r="G890">
        <v>326</v>
      </c>
      <c r="H890">
        <v>2</v>
      </c>
      <c r="I890">
        <v>176</v>
      </c>
      <c r="J890">
        <v>0</v>
      </c>
      <c r="K890">
        <v>8.8000000000000007</v>
      </c>
      <c r="L890">
        <v>360.8</v>
      </c>
      <c r="M890" t="s">
        <v>20</v>
      </c>
      <c r="N890" t="s">
        <v>23</v>
      </c>
      <c r="O890">
        <v>59</v>
      </c>
      <c r="P890">
        <v>5</v>
      </c>
      <c r="Q890" t="s">
        <v>3210</v>
      </c>
      <c r="R890">
        <v>507</v>
      </c>
      <c r="S890" s="3">
        <v>0</v>
      </c>
      <c r="T890" s="6">
        <v>149.60000000000002</v>
      </c>
      <c r="U890" t="s">
        <v>6335</v>
      </c>
      <c r="V890">
        <v>2025</v>
      </c>
      <c r="W890" t="s">
        <v>6331</v>
      </c>
      <c r="X890" t="str">
        <f>_xlfn.XLOOKUP(Orders_C[[#This Row],[Product_ID]],Products_C[Product_ID],Products_C[Product_Name])</f>
        <v>Rice Bowl</v>
      </c>
      <c r="Y890" t="str">
        <f>_xlfn.XLOOKUP(Orders_C[[#This Row],[Product_ID]],Products_C[Product_ID],Products_C[Category])</f>
        <v>Burger</v>
      </c>
      <c r="Z890" t="str">
        <f>_xlfn.XLOOKUP(Orders_C[[#This Row],[Store_ID]],Stores_c[Store_ID],Stores_c[City])</f>
        <v>Chambershaven</v>
      </c>
      <c r="AA890" t="str">
        <f>_xlfn.XLOOKUP(Orders_C[[#This Row],[Customer_ID]],Customers_c[Customer_ID],Customers_c[Customer_Name])</f>
        <v>Christopher Frazier</v>
      </c>
      <c r="AB890" s="6">
        <f>Orders_C[[#This Row],[Quantity]]*Orders_C[[#This Row],[Unit_Price]]*(1-Orders_C[[#This Row],[Discount %]])+Orders_C[[#This Row],[Tax]]</f>
        <v>360.8</v>
      </c>
      <c r="AC890" s="9">
        <f>(Orders_C[[#This Row],[Unit_Price]]*Orders_C[[#This Row],[Quantity]])-Orders_C[[#This Row],[Discount]]+Orders_C[[#This Row],[Tax]]</f>
        <v>360.8</v>
      </c>
      <c r="AD890" t="str">
        <f>IF(COUNTIF(Orders_C[[#All],[Customer_ID]],Orders_C[[#This Row],[Customer_ID]])&gt;1,"Repeat","New")</f>
        <v>Repeat</v>
      </c>
      <c r="AE890" t="str" cm="1">
        <f t="array" ref="AE890">_xlfn.XLOOKUP(Orders_C[[#This Row],[Store_ID]],Stores_c[[#All],[Store_ID]],Stores_c[[#All],[City]])</f>
        <v>Chambershaven</v>
      </c>
      <c r="AF890" t="str" cm="1">
        <f t="array" ref="AF890">_xlfn.XLOOKUP(Orders_C[[#This Row],[Store_ID]],Stores_c[[#All],[Store_ID]],Stores_c[[#All],[Manager_Name]])</f>
        <v>Virginia Webster</v>
      </c>
      <c r="AG890" t="str" cm="1">
        <f t="array" ref="AG890">_xlfn.XLOOKUP(Orders_C[[#This Row],[Store_ID]],Stores_c[[#All],[Store_ID]],Stores_c[[#All],[Store_Type]])</f>
        <v>Street</v>
      </c>
    </row>
    <row r="891" spans="1:33" x14ac:dyDescent="0.25">
      <c r="A891">
        <v>7675</v>
      </c>
      <c r="B891" s="1">
        <v>45732</v>
      </c>
      <c r="C891" s="2">
        <v>0.90462962962962967</v>
      </c>
      <c r="D891">
        <v>1816</v>
      </c>
      <c r="E891">
        <v>221</v>
      </c>
      <c r="F891">
        <v>463</v>
      </c>
      <c r="G891">
        <v>312</v>
      </c>
      <c r="H891">
        <v>1</v>
      </c>
      <c r="I891">
        <v>366</v>
      </c>
      <c r="J891">
        <v>15</v>
      </c>
      <c r="K891">
        <v>18.3</v>
      </c>
      <c r="L891">
        <v>369.3</v>
      </c>
      <c r="M891" t="s">
        <v>18</v>
      </c>
      <c r="N891" t="s">
        <v>23</v>
      </c>
      <c r="O891">
        <v>17</v>
      </c>
      <c r="P891">
        <v>5</v>
      </c>
      <c r="Q891" t="s">
        <v>1698</v>
      </c>
      <c r="R891">
        <v>508</v>
      </c>
      <c r="S891" s="3">
        <v>0.15</v>
      </c>
      <c r="T891" s="6">
        <v>149.70000000000002</v>
      </c>
      <c r="U891" t="s">
        <v>6334</v>
      </c>
      <c r="V891">
        <v>2025</v>
      </c>
      <c r="W891" t="s">
        <v>6333</v>
      </c>
      <c r="X891" t="str">
        <f>_xlfn.XLOOKUP(Orders_C[[#This Row],[Product_ID]],Products_C[Product_ID],Products_C[Product_Name])</f>
        <v>Veg Burger</v>
      </c>
      <c r="Y891" t="str">
        <f>_xlfn.XLOOKUP(Orders_C[[#This Row],[Product_ID]],Products_C[Product_ID],Products_C[Category])</f>
        <v>Burger</v>
      </c>
      <c r="Z891" t="str">
        <f>_xlfn.XLOOKUP(Orders_C[[#This Row],[Store_ID]],Stores_c[Store_ID],Stores_c[City])</f>
        <v>Port Barbarabury</v>
      </c>
      <c r="AA891" t="str">
        <f>_xlfn.XLOOKUP(Orders_C[[#This Row],[Customer_ID]],Customers_c[Customer_ID],Customers_c[Customer_Name])</f>
        <v>Richard Keller</v>
      </c>
      <c r="AB891" s="6">
        <f>Orders_C[[#This Row],[Quantity]]*Orders_C[[#This Row],[Unit_Price]]*(1-Orders_C[[#This Row],[Discount %]])+Orders_C[[#This Row],[Tax]]</f>
        <v>329.4</v>
      </c>
      <c r="AC891" s="9">
        <f>(Orders_C[[#This Row],[Unit_Price]]*Orders_C[[#This Row],[Quantity]])-Orders_C[[#This Row],[Discount]]+Orders_C[[#This Row],[Tax]]</f>
        <v>369.3</v>
      </c>
      <c r="AD891" t="str">
        <f>IF(COUNTIF(Orders_C[[#All],[Customer_ID]],Orders_C[[#This Row],[Customer_ID]])&gt;1,"Repeat","New")</f>
        <v>Repeat</v>
      </c>
      <c r="AE891" t="str" cm="1">
        <f t="array" ref="AE891">_xlfn.XLOOKUP(Orders_C[[#This Row],[Store_ID]],Stores_c[[#All],[Store_ID]],Stores_c[[#All],[City]])</f>
        <v>Port Barbarabury</v>
      </c>
      <c r="AF891" t="str" cm="1">
        <f t="array" ref="AF891">_xlfn.XLOOKUP(Orders_C[[#This Row],[Store_ID]],Stores_c[[#All],[Store_ID]],Stores_c[[#All],[Manager_Name]])</f>
        <v>Edward Nguyen</v>
      </c>
      <c r="AG891" t="str" cm="1">
        <f t="array" ref="AG891">_xlfn.XLOOKUP(Orders_C[[#This Row],[Store_ID]],Stores_c[[#All],[Store_ID]],Stores_c[[#All],[Store_Type]])</f>
        <v>Street</v>
      </c>
    </row>
    <row r="892" spans="1:33" x14ac:dyDescent="0.25">
      <c r="A892">
        <v>9925</v>
      </c>
      <c r="B892" s="1">
        <v>46055</v>
      </c>
      <c r="C892" s="2">
        <v>0.51432870370370365</v>
      </c>
      <c r="D892">
        <v>1451</v>
      </c>
      <c r="E892">
        <v>213</v>
      </c>
      <c r="F892">
        <v>518</v>
      </c>
      <c r="G892">
        <v>313</v>
      </c>
      <c r="H892">
        <v>1</v>
      </c>
      <c r="I892">
        <v>355</v>
      </c>
      <c r="J892">
        <v>10</v>
      </c>
      <c r="K892">
        <v>17.75</v>
      </c>
      <c r="L892">
        <v>362.75</v>
      </c>
      <c r="M892" t="s">
        <v>18</v>
      </c>
      <c r="N892" t="s">
        <v>23</v>
      </c>
      <c r="O892">
        <v>12</v>
      </c>
      <c r="P892">
        <v>5</v>
      </c>
      <c r="Q892" t="s">
        <v>3948</v>
      </c>
      <c r="R892">
        <v>510</v>
      </c>
      <c r="S892" s="3">
        <v>0.1</v>
      </c>
      <c r="T892" s="6">
        <v>149.75</v>
      </c>
      <c r="U892" t="s">
        <v>6338</v>
      </c>
      <c r="V892">
        <v>2026</v>
      </c>
      <c r="W892" t="s">
        <v>6333</v>
      </c>
      <c r="X892" t="str">
        <f>_xlfn.XLOOKUP(Orders_C[[#This Row],[Product_ID]],Products_C[Product_ID],Products_C[Product_Name])</f>
        <v>Rice Bowl</v>
      </c>
      <c r="Y892" t="str">
        <f>_xlfn.XLOOKUP(Orders_C[[#This Row],[Product_ID]],Products_C[Product_ID],Products_C[Category])</f>
        <v>Beverage</v>
      </c>
      <c r="Z892" t="str">
        <f>_xlfn.XLOOKUP(Orders_C[[#This Row],[Store_ID]],Stores_c[Store_ID],Stores_c[City])</f>
        <v>Lake Kristashire</v>
      </c>
      <c r="AA892" t="str">
        <f>_xlfn.XLOOKUP(Orders_C[[#This Row],[Customer_ID]],Customers_c[Customer_ID],Customers_c[Customer_Name])</f>
        <v>Patricia Obrien</v>
      </c>
      <c r="AB892" s="6">
        <f>Orders_C[[#This Row],[Quantity]]*Orders_C[[#This Row],[Unit_Price]]*(1-Orders_C[[#This Row],[Discount %]])+Orders_C[[#This Row],[Tax]]</f>
        <v>337.25</v>
      </c>
      <c r="AC892" s="9">
        <f>(Orders_C[[#This Row],[Unit_Price]]*Orders_C[[#This Row],[Quantity]])-Orders_C[[#This Row],[Discount]]+Orders_C[[#This Row],[Tax]]</f>
        <v>362.75</v>
      </c>
      <c r="AD892" t="str">
        <f>IF(COUNTIF(Orders_C[[#All],[Customer_ID]],Orders_C[[#This Row],[Customer_ID]])&gt;1,"Repeat","New")</f>
        <v>Repeat</v>
      </c>
      <c r="AE892" t="str" cm="1">
        <f t="array" ref="AE892">_xlfn.XLOOKUP(Orders_C[[#This Row],[Store_ID]],Stores_c[[#All],[Store_ID]],Stores_c[[#All],[City]])</f>
        <v>Lake Kristashire</v>
      </c>
      <c r="AF892" t="str" cm="1">
        <f t="array" ref="AF892">_xlfn.XLOOKUP(Orders_C[[#This Row],[Store_ID]],Stores_c[[#All],[Store_ID]],Stores_c[[#All],[Manager_Name]])</f>
        <v>Andrea Daugherty</v>
      </c>
      <c r="AG892" t="str" cm="1">
        <f t="array" ref="AG892">_xlfn.XLOOKUP(Orders_C[[#This Row],[Store_ID]],Stores_c[[#All],[Store_ID]],Stores_c[[#All],[Store_Type]])</f>
        <v>Mall</v>
      </c>
    </row>
    <row r="893" spans="1:33" x14ac:dyDescent="0.25">
      <c r="A893">
        <v>6646</v>
      </c>
      <c r="B893" s="1">
        <v>46041</v>
      </c>
      <c r="C893" s="2">
        <v>0.26555555555555554</v>
      </c>
      <c r="D893">
        <v>1258</v>
      </c>
      <c r="E893">
        <v>204</v>
      </c>
      <c r="F893">
        <v>465</v>
      </c>
      <c r="G893">
        <v>334</v>
      </c>
      <c r="H893">
        <v>2</v>
      </c>
      <c r="I893">
        <v>188</v>
      </c>
      <c r="J893">
        <v>10</v>
      </c>
      <c r="K893">
        <v>9.4</v>
      </c>
      <c r="L893">
        <v>375.4</v>
      </c>
      <c r="M893" t="s">
        <v>18</v>
      </c>
      <c r="N893" t="s">
        <v>21</v>
      </c>
      <c r="O893">
        <v>42</v>
      </c>
      <c r="P893">
        <v>5</v>
      </c>
      <c r="Q893" t="s">
        <v>669</v>
      </c>
      <c r="R893">
        <v>503</v>
      </c>
      <c r="S893" s="3">
        <v>0.1</v>
      </c>
      <c r="T893" s="6">
        <v>149.79999999999998</v>
      </c>
      <c r="U893" t="s">
        <v>6330</v>
      </c>
      <c r="V893">
        <v>2026</v>
      </c>
      <c r="W893" t="s">
        <v>6331</v>
      </c>
      <c r="X893" t="str">
        <f>_xlfn.XLOOKUP(Orders_C[[#This Row],[Product_ID]],Products_C[Product_ID],Products_C[Product_Name])</f>
        <v>Krushers</v>
      </c>
      <c r="Y893" t="str">
        <f>_xlfn.XLOOKUP(Orders_C[[#This Row],[Product_ID]],Products_C[Product_ID],Products_C[Category])</f>
        <v>Dessert</v>
      </c>
      <c r="Z893" t="str">
        <f>_xlfn.XLOOKUP(Orders_C[[#This Row],[Store_ID]],Stores_c[Store_ID],Stores_c[City])</f>
        <v>New Robertfurt</v>
      </c>
      <c r="AA893" t="str">
        <f>_xlfn.XLOOKUP(Orders_C[[#This Row],[Customer_ID]],Customers_c[Customer_ID],Customers_c[Customer_Name])</f>
        <v>Curtis Brown</v>
      </c>
      <c r="AB893" s="6">
        <f>Orders_C[[#This Row],[Quantity]]*Orders_C[[#This Row],[Unit_Price]]*(1-Orders_C[[#This Row],[Discount %]])+Orders_C[[#This Row],[Tax]]</f>
        <v>347.8</v>
      </c>
      <c r="AC893" s="9">
        <f>(Orders_C[[#This Row],[Unit_Price]]*Orders_C[[#This Row],[Quantity]])-Orders_C[[#This Row],[Discount]]+Orders_C[[#This Row],[Tax]]</f>
        <v>375.4</v>
      </c>
      <c r="AD893" t="str">
        <f>IF(COUNTIF(Orders_C[[#All],[Customer_ID]],Orders_C[[#This Row],[Customer_ID]])&gt;1,"Repeat","New")</f>
        <v>Repeat</v>
      </c>
      <c r="AE893" t="str" cm="1">
        <f t="array" ref="AE893">_xlfn.XLOOKUP(Orders_C[[#This Row],[Store_ID]],Stores_c[[#All],[Store_ID]],Stores_c[[#All],[City]])</f>
        <v>New Robertfurt</v>
      </c>
      <c r="AF893" t="str" cm="1">
        <f t="array" ref="AF893">_xlfn.XLOOKUP(Orders_C[[#This Row],[Store_ID]],Stores_c[[#All],[Store_ID]],Stores_c[[#All],[Manager_Name]])</f>
        <v>Tiffany Gomez</v>
      </c>
      <c r="AG893" t="str" cm="1">
        <f t="array" ref="AG893">_xlfn.XLOOKUP(Orders_C[[#This Row],[Store_ID]],Stores_c[[#All],[Store_ID]],Stores_c[[#All],[Store_Type]])</f>
        <v>Street</v>
      </c>
    </row>
    <row r="894" spans="1:33" x14ac:dyDescent="0.25">
      <c r="A894">
        <v>9204</v>
      </c>
      <c r="B894" s="1">
        <v>45786</v>
      </c>
      <c r="C894" s="2">
        <v>0.17368055555555556</v>
      </c>
      <c r="D894">
        <v>1438</v>
      </c>
      <c r="E894">
        <v>203</v>
      </c>
      <c r="F894">
        <v>543</v>
      </c>
      <c r="G894">
        <v>331</v>
      </c>
      <c r="H894">
        <v>1</v>
      </c>
      <c r="I894">
        <v>344</v>
      </c>
      <c r="J894">
        <v>5</v>
      </c>
      <c r="K894">
        <v>17.2</v>
      </c>
      <c r="L894">
        <v>356.2</v>
      </c>
      <c r="M894" t="s">
        <v>20</v>
      </c>
      <c r="N894" t="s">
        <v>22</v>
      </c>
      <c r="O894">
        <v>31</v>
      </c>
      <c r="P894">
        <v>5</v>
      </c>
      <c r="Q894" t="s">
        <v>3227</v>
      </c>
      <c r="R894">
        <v>505</v>
      </c>
      <c r="S894" s="3">
        <v>0.05</v>
      </c>
      <c r="T894" s="6">
        <v>149.79999999999998</v>
      </c>
      <c r="U894" t="s">
        <v>6339</v>
      </c>
      <c r="V894">
        <v>2025</v>
      </c>
      <c r="W894" t="s">
        <v>6329</v>
      </c>
      <c r="X894" t="str">
        <f>_xlfn.XLOOKUP(Orders_C[[#This Row],[Product_ID]],Products_C[Product_ID],Products_C[Product_Name])</f>
        <v>Chicken Bucket</v>
      </c>
      <c r="Y894" t="str">
        <f>_xlfn.XLOOKUP(Orders_C[[#This Row],[Product_ID]],Products_C[Product_ID],Products_C[Category])</f>
        <v>Beverage</v>
      </c>
      <c r="Z894" t="str">
        <f>_xlfn.XLOOKUP(Orders_C[[#This Row],[Store_ID]],Stores_c[Store_ID],Stores_c[City])</f>
        <v>Lake Williammouth</v>
      </c>
      <c r="AA894" t="str">
        <f>_xlfn.XLOOKUP(Orders_C[[#This Row],[Customer_ID]],Customers_c[Customer_ID],Customers_c[Customer_Name])</f>
        <v>Toni Hartman</v>
      </c>
      <c r="AB894" s="6">
        <f>Orders_C[[#This Row],[Quantity]]*Orders_C[[#This Row],[Unit_Price]]*(1-Orders_C[[#This Row],[Discount %]])+Orders_C[[#This Row],[Tax]]</f>
        <v>344</v>
      </c>
      <c r="AC894" s="9">
        <f>(Orders_C[[#This Row],[Unit_Price]]*Orders_C[[#This Row],[Quantity]])-Orders_C[[#This Row],[Discount]]+Orders_C[[#This Row],[Tax]]</f>
        <v>356.2</v>
      </c>
      <c r="AD894" t="str">
        <f>IF(COUNTIF(Orders_C[[#All],[Customer_ID]],Orders_C[[#This Row],[Customer_ID]])&gt;1,"Repeat","New")</f>
        <v>Repeat</v>
      </c>
      <c r="AE894" t="str" cm="1">
        <f t="array" ref="AE894">_xlfn.XLOOKUP(Orders_C[[#This Row],[Store_ID]],Stores_c[[#All],[Store_ID]],Stores_c[[#All],[City]])</f>
        <v>Lake Williammouth</v>
      </c>
      <c r="AF894" t="str" cm="1">
        <f t="array" ref="AF894">_xlfn.XLOOKUP(Orders_C[[#This Row],[Store_ID]],Stores_c[[#All],[Store_ID]],Stores_c[[#All],[Manager_Name]])</f>
        <v>Stephanie Dominguez</v>
      </c>
      <c r="AG894" t="str" cm="1">
        <f t="array" ref="AG894">_xlfn.XLOOKUP(Orders_C[[#This Row],[Store_ID]],Stores_c[[#All],[Store_ID]],Stores_c[[#All],[Store_Type]])</f>
        <v>Drive-Thru</v>
      </c>
    </row>
    <row r="895" spans="1:33" x14ac:dyDescent="0.25">
      <c r="A895">
        <v>10335</v>
      </c>
      <c r="B895" s="1">
        <v>45736</v>
      </c>
      <c r="C895" s="2">
        <v>9.9618055555555557E-2</v>
      </c>
      <c r="D895">
        <v>1290</v>
      </c>
      <c r="E895">
        <v>215</v>
      </c>
      <c r="F895">
        <v>489</v>
      </c>
      <c r="G895">
        <v>317</v>
      </c>
      <c r="H895">
        <v>2</v>
      </c>
      <c r="I895">
        <v>188</v>
      </c>
      <c r="J895">
        <v>10</v>
      </c>
      <c r="K895">
        <v>9.4</v>
      </c>
      <c r="L895">
        <v>375.4</v>
      </c>
      <c r="M895" t="s">
        <v>20</v>
      </c>
      <c r="N895" t="s">
        <v>23</v>
      </c>
      <c r="O895">
        <v>13</v>
      </c>
      <c r="P895">
        <v>3</v>
      </c>
      <c r="Q895" t="s">
        <v>4358</v>
      </c>
      <c r="R895">
        <v>501</v>
      </c>
      <c r="S895" s="3">
        <v>0.1</v>
      </c>
      <c r="T895" s="6">
        <v>149.79999999999998</v>
      </c>
      <c r="U895" t="s">
        <v>6334</v>
      </c>
      <c r="V895">
        <v>2025</v>
      </c>
      <c r="W895" t="s">
        <v>6333</v>
      </c>
      <c r="X895" t="str">
        <f>_xlfn.XLOOKUP(Orders_C[[#This Row],[Product_ID]],Products_C[Product_ID],Products_C[Product_Name])</f>
        <v>Popcorn Chicken</v>
      </c>
      <c r="Y895" t="str">
        <f>_xlfn.XLOOKUP(Orders_C[[#This Row],[Product_ID]],Products_C[Product_ID],Products_C[Category])</f>
        <v>Dessert</v>
      </c>
      <c r="Z895" t="str">
        <f>_xlfn.XLOOKUP(Orders_C[[#This Row],[Store_ID]],Stores_c[Store_ID],Stores_c[City])</f>
        <v>Sallyburgh</v>
      </c>
      <c r="AA895" t="str">
        <f>_xlfn.XLOOKUP(Orders_C[[#This Row],[Customer_ID]],Customers_c[Customer_ID],Customers_c[Customer_Name])</f>
        <v>William Weiss</v>
      </c>
      <c r="AB895" s="6">
        <f>Orders_C[[#This Row],[Quantity]]*Orders_C[[#This Row],[Unit_Price]]*(1-Orders_C[[#This Row],[Discount %]])+Orders_C[[#This Row],[Tax]]</f>
        <v>347.8</v>
      </c>
      <c r="AC895" s="9">
        <f>(Orders_C[[#This Row],[Unit_Price]]*Orders_C[[#This Row],[Quantity]])-Orders_C[[#This Row],[Discount]]+Orders_C[[#This Row],[Tax]]</f>
        <v>375.4</v>
      </c>
      <c r="AD895" t="str">
        <f>IF(COUNTIF(Orders_C[[#All],[Customer_ID]],Orders_C[[#This Row],[Customer_ID]])&gt;1,"Repeat","New")</f>
        <v>Repeat</v>
      </c>
      <c r="AE895" t="str" cm="1">
        <f t="array" ref="AE895">_xlfn.XLOOKUP(Orders_C[[#This Row],[Store_ID]],Stores_c[[#All],[Store_ID]],Stores_c[[#All],[City]])</f>
        <v>Sallyburgh</v>
      </c>
      <c r="AF895" t="str" cm="1">
        <f t="array" ref="AF895">_xlfn.XLOOKUP(Orders_C[[#This Row],[Store_ID]],Stores_c[[#All],[Store_ID]],Stores_c[[#All],[Manager_Name]])</f>
        <v>Benjamin Mccoy</v>
      </c>
      <c r="AG895" t="str" cm="1">
        <f t="array" ref="AG895">_xlfn.XLOOKUP(Orders_C[[#This Row],[Store_ID]],Stores_c[[#All],[Store_ID]],Stores_c[[#All],[Store_Type]])</f>
        <v>Drive-Thru</v>
      </c>
    </row>
    <row r="896" spans="1:33" x14ac:dyDescent="0.25">
      <c r="A896">
        <v>8585</v>
      </c>
      <c r="B896" s="1">
        <v>45838</v>
      </c>
      <c r="C896" s="2">
        <v>0.47880787037037037</v>
      </c>
      <c r="D896">
        <v>1635</v>
      </c>
      <c r="E896">
        <v>222</v>
      </c>
      <c r="F896">
        <v>489</v>
      </c>
      <c r="G896">
        <v>332</v>
      </c>
      <c r="H896">
        <v>1</v>
      </c>
      <c r="I896">
        <v>333</v>
      </c>
      <c r="J896">
        <v>0</v>
      </c>
      <c r="K896">
        <v>16.649999999999999</v>
      </c>
      <c r="L896">
        <v>349.65</v>
      </c>
      <c r="M896" t="s">
        <v>20</v>
      </c>
      <c r="N896" t="s">
        <v>22</v>
      </c>
      <c r="O896">
        <v>27</v>
      </c>
      <c r="P896">
        <v>4</v>
      </c>
      <c r="Q896" t="s">
        <v>2608</v>
      </c>
      <c r="R896">
        <v>509</v>
      </c>
      <c r="S896" s="3">
        <v>0</v>
      </c>
      <c r="T896" s="6">
        <v>149.85</v>
      </c>
      <c r="U896" t="s">
        <v>6340</v>
      </c>
      <c r="V896">
        <v>2025</v>
      </c>
      <c r="W896" t="s">
        <v>6329</v>
      </c>
      <c r="X896" t="str">
        <f>_xlfn.XLOOKUP(Orders_C[[#This Row],[Product_ID]],Products_C[Product_ID],Products_C[Product_Name])</f>
        <v>Zinger Burger</v>
      </c>
      <c r="Y896" t="str">
        <f>_xlfn.XLOOKUP(Orders_C[[#This Row],[Product_ID]],Products_C[Product_ID],Products_C[Category])</f>
        <v>Beverage</v>
      </c>
      <c r="Z896" t="str">
        <f>_xlfn.XLOOKUP(Orders_C[[#This Row],[Store_ID]],Stores_c[Store_ID],Stores_c[City])</f>
        <v>New Steven</v>
      </c>
      <c r="AA896" t="str">
        <f>_xlfn.XLOOKUP(Orders_C[[#This Row],[Customer_ID]],Customers_c[Customer_ID],Customers_c[Customer_Name])</f>
        <v>Michael Oliver</v>
      </c>
      <c r="AB896" s="6">
        <f>Orders_C[[#This Row],[Quantity]]*Orders_C[[#This Row],[Unit_Price]]*(1-Orders_C[[#This Row],[Discount %]])+Orders_C[[#This Row],[Tax]]</f>
        <v>349.65</v>
      </c>
      <c r="AC896" s="9">
        <f>(Orders_C[[#This Row],[Unit_Price]]*Orders_C[[#This Row],[Quantity]])-Orders_C[[#This Row],[Discount]]+Orders_C[[#This Row],[Tax]]</f>
        <v>349.65</v>
      </c>
      <c r="AD896" t="str">
        <f>IF(COUNTIF(Orders_C[[#All],[Customer_ID]],Orders_C[[#This Row],[Customer_ID]])&gt;1,"Repeat","New")</f>
        <v>Repeat</v>
      </c>
      <c r="AE896" t="str" cm="1">
        <f t="array" ref="AE896">_xlfn.XLOOKUP(Orders_C[[#This Row],[Store_ID]],Stores_c[[#All],[Store_ID]],Stores_c[[#All],[City]])</f>
        <v>New Steven</v>
      </c>
      <c r="AF896" t="str" cm="1">
        <f t="array" ref="AF896">_xlfn.XLOOKUP(Orders_C[[#This Row],[Store_ID]],Stores_c[[#All],[Store_ID]],Stores_c[[#All],[Manager_Name]])</f>
        <v>Terri Martinez</v>
      </c>
      <c r="AG896" t="str" cm="1">
        <f t="array" ref="AG896">_xlfn.XLOOKUP(Orders_C[[#This Row],[Store_ID]],Stores_c[[#All],[Store_ID]],Stores_c[[#All],[Store_Type]])</f>
        <v>Drive-Thru</v>
      </c>
    </row>
    <row r="897" spans="1:33" x14ac:dyDescent="0.25">
      <c r="A897">
        <v>9265</v>
      </c>
      <c r="B897" s="1">
        <v>46057</v>
      </c>
      <c r="C897" s="2">
        <v>0.52847222222222223</v>
      </c>
      <c r="D897">
        <v>1509</v>
      </c>
      <c r="E897">
        <v>206</v>
      </c>
      <c r="F897">
        <v>487</v>
      </c>
      <c r="G897">
        <v>318</v>
      </c>
      <c r="H897">
        <v>1</v>
      </c>
      <c r="I897">
        <v>367</v>
      </c>
      <c r="J897">
        <v>15</v>
      </c>
      <c r="K897">
        <v>18.350000000000001</v>
      </c>
      <c r="L897">
        <v>370.35</v>
      </c>
      <c r="M897" t="s">
        <v>20</v>
      </c>
      <c r="N897" t="s">
        <v>23</v>
      </c>
      <c r="O897">
        <v>30</v>
      </c>
      <c r="P897">
        <v>2</v>
      </c>
      <c r="Q897" t="s">
        <v>3288</v>
      </c>
      <c r="R897">
        <v>508</v>
      </c>
      <c r="S897" s="3">
        <v>0.15</v>
      </c>
      <c r="T897" s="6">
        <v>150.15000000000003</v>
      </c>
      <c r="U897" t="s">
        <v>6338</v>
      </c>
      <c r="V897">
        <v>2026</v>
      </c>
      <c r="W897" t="s">
        <v>6329</v>
      </c>
      <c r="X897" t="str">
        <f>_xlfn.XLOOKUP(Orders_C[[#This Row],[Product_ID]],Products_C[Product_ID],Products_C[Product_Name])</f>
        <v>Pepsi</v>
      </c>
      <c r="Y897" t="str">
        <f>_xlfn.XLOOKUP(Orders_C[[#This Row],[Product_ID]],Products_C[Product_ID],Products_C[Category])</f>
        <v>Burger</v>
      </c>
      <c r="Z897" t="str">
        <f>_xlfn.XLOOKUP(Orders_C[[#This Row],[Store_ID]],Stores_c[Store_ID],Stores_c[City])</f>
        <v>West Matthew</v>
      </c>
      <c r="AA897" t="str">
        <f>_xlfn.XLOOKUP(Orders_C[[#This Row],[Customer_ID]],Customers_c[Customer_ID],Customers_c[Customer_Name])</f>
        <v>Kristin Johnston</v>
      </c>
      <c r="AB897" s="6">
        <f>Orders_C[[#This Row],[Quantity]]*Orders_C[[#This Row],[Unit_Price]]*(1-Orders_C[[#This Row],[Discount %]])+Orders_C[[#This Row],[Tax]]</f>
        <v>330.3</v>
      </c>
      <c r="AC897" s="9">
        <f>(Orders_C[[#This Row],[Unit_Price]]*Orders_C[[#This Row],[Quantity]])-Orders_C[[#This Row],[Discount]]+Orders_C[[#This Row],[Tax]]</f>
        <v>370.35</v>
      </c>
      <c r="AD897" t="str">
        <f>IF(COUNTIF(Orders_C[[#All],[Customer_ID]],Orders_C[[#This Row],[Customer_ID]])&gt;1,"Repeat","New")</f>
        <v>Repeat</v>
      </c>
      <c r="AE897" t="str" cm="1">
        <f t="array" ref="AE897">_xlfn.XLOOKUP(Orders_C[[#This Row],[Store_ID]],Stores_c[[#All],[Store_ID]],Stores_c[[#All],[City]])</f>
        <v>West Matthew</v>
      </c>
      <c r="AF897" t="str" cm="1">
        <f t="array" ref="AF897">_xlfn.XLOOKUP(Orders_C[[#This Row],[Store_ID]],Stores_c[[#All],[Store_ID]],Stores_c[[#All],[Manager_Name]])</f>
        <v>Miguel Kidd</v>
      </c>
      <c r="AG897" t="str" cm="1">
        <f t="array" ref="AG897">_xlfn.XLOOKUP(Orders_C[[#This Row],[Store_ID]],Stores_c[[#All],[Store_ID]],Stores_c[[#All],[Store_Type]])</f>
        <v>Drive-Thru</v>
      </c>
    </row>
    <row r="898" spans="1:33" x14ac:dyDescent="0.25">
      <c r="A898">
        <v>7357</v>
      </c>
      <c r="B898" s="1">
        <v>45924</v>
      </c>
      <c r="C898" s="2">
        <v>0.12567129629629631</v>
      </c>
      <c r="D898">
        <v>1553</v>
      </c>
      <c r="E898">
        <v>204</v>
      </c>
      <c r="F898">
        <v>406</v>
      </c>
      <c r="G898">
        <v>306</v>
      </c>
      <c r="H898">
        <v>1</v>
      </c>
      <c r="I898">
        <v>345</v>
      </c>
      <c r="J898">
        <v>5</v>
      </c>
      <c r="K898">
        <v>17.25</v>
      </c>
      <c r="L898">
        <v>357.25</v>
      </c>
      <c r="M898" t="s">
        <v>18</v>
      </c>
      <c r="N898" t="s">
        <v>23</v>
      </c>
      <c r="O898">
        <v>45</v>
      </c>
      <c r="P898">
        <v>2</v>
      </c>
      <c r="Q898" t="s">
        <v>1380</v>
      </c>
      <c r="R898">
        <v>509</v>
      </c>
      <c r="S898" s="3">
        <v>0.05</v>
      </c>
      <c r="T898" s="6">
        <v>150.25</v>
      </c>
      <c r="U898" t="s">
        <v>6335</v>
      </c>
      <c r="V898">
        <v>2025</v>
      </c>
      <c r="W898" t="s">
        <v>6331</v>
      </c>
      <c r="X898" t="str">
        <f>_xlfn.XLOOKUP(Orders_C[[#This Row],[Product_ID]],Products_C[Product_ID],Products_C[Product_Name])</f>
        <v>Veg Burger</v>
      </c>
      <c r="Y898" t="str">
        <f>_xlfn.XLOOKUP(Orders_C[[#This Row],[Product_ID]],Products_C[Product_ID],Products_C[Category])</f>
        <v>Burger</v>
      </c>
      <c r="Z898" t="str">
        <f>_xlfn.XLOOKUP(Orders_C[[#This Row],[Store_ID]],Stores_c[Store_ID],Stores_c[City])</f>
        <v>New Robertfurt</v>
      </c>
      <c r="AA898" t="str">
        <f>_xlfn.XLOOKUP(Orders_C[[#This Row],[Customer_ID]],Customers_c[Customer_ID],Customers_c[Customer_Name])</f>
        <v>David Wilson</v>
      </c>
      <c r="AB898" s="6">
        <f>Orders_C[[#This Row],[Quantity]]*Orders_C[[#This Row],[Unit_Price]]*(1-Orders_C[[#This Row],[Discount %]])+Orders_C[[#This Row],[Tax]]</f>
        <v>345</v>
      </c>
      <c r="AC898" s="9">
        <f>(Orders_C[[#This Row],[Unit_Price]]*Orders_C[[#This Row],[Quantity]])-Orders_C[[#This Row],[Discount]]+Orders_C[[#This Row],[Tax]]</f>
        <v>357.25</v>
      </c>
      <c r="AD898" t="str">
        <f>IF(COUNTIF(Orders_C[[#All],[Customer_ID]],Orders_C[[#This Row],[Customer_ID]])&gt;1,"Repeat","New")</f>
        <v>Repeat</v>
      </c>
      <c r="AE898" t="str" cm="1">
        <f t="array" ref="AE898">_xlfn.XLOOKUP(Orders_C[[#This Row],[Store_ID]],Stores_c[[#All],[Store_ID]],Stores_c[[#All],[City]])</f>
        <v>New Robertfurt</v>
      </c>
      <c r="AF898" t="str" cm="1">
        <f t="array" ref="AF898">_xlfn.XLOOKUP(Orders_C[[#This Row],[Store_ID]],Stores_c[[#All],[Store_ID]],Stores_c[[#All],[Manager_Name]])</f>
        <v>Tiffany Gomez</v>
      </c>
      <c r="AG898" t="str" cm="1">
        <f t="array" ref="AG898">_xlfn.XLOOKUP(Orders_C[[#This Row],[Store_ID]],Stores_c[[#All],[Store_ID]],Stores_c[[#All],[Store_Type]])</f>
        <v>Street</v>
      </c>
    </row>
    <row r="899" spans="1:33" x14ac:dyDescent="0.25">
      <c r="A899">
        <v>6138</v>
      </c>
      <c r="B899" s="1">
        <v>45942</v>
      </c>
      <c r="C899" s="2">
        <v>0.98383101851851851</v>
      </c>
      <c r="D899">
        <v>1464</v>
      </c>
      <c r="E899">
        <v>210</v>
      </c>
      <c r="F899">
        <v>404</v>
      </c>
      <c r="G899">
        <v>324</v>
      </c>
      <c r="H899">
        <v>1</v>
      </c>
      <c r="I899">
        <v>334</v>
      </c>
      <c r="J899">
        <v>0</v>
      </c>
      <c r="K899">
        <v>16.7</v>
      </c>
      <c r="L899">
        <v>350.7</v>
      </c>
      <c r="M899" t="s">
        <v>18</v>
      </c>
      <c r="N899" t="s">
        <v>21</v>
      </c>
      <c r="O899">
        <v>25</v>
      </c>
      <c r="P899">
        <v>4</v>
      </c>
      <c r="Q899" t="s">
        <v>161</v>
      </c>
      <c r="R899">
        <v>509</v>
      </c>
      <c r="S899" s="3">
        <v>0</v>
      </c>
      <c r="T899" s="6">
        <v>150.29999999999998</v>
      </c>
      <c r="U899" t="s">
        <v>6332</v>
      </c>
      <c r="V899">
        <v>2025</v>
      </c>
      <c r="W899" t="s">
        <v>6329</v>
      </c>
      <c r="X899" t="str">
        <f>_xlfn.XLOOKUP(Orders_C[[#This Row],[Product_ID]],Products_C[Product_ID],Products_C[Product_Name])</f>
        <v>Krushers</v>
      </c>
      <c r="Y899" t="str">
        <f>_xlfn.XLOOKUP(Orders_C[[#This Row],[Product_ID]],Products_C[Product_ID],Products_C[Category])</f>
        <v>Dessert</v>
      </c>
      <c r="Z899" t="str">
        <f>_xlfn.XLOOKUP(Orders_C[[#This Row],[Store_ID]],Stores_c[Store_ID],Stores_c[City])</f>
        <v>East William</v>
      </c>
      <c r="AA899" t="str">
        <f>_xlfn.XLOOKUP(Orders_C[[#This Row],[Customer_ID]],Customers_c[Customer_ID],Customers_c[Customer_Name])</f>
        <v>Steven Murphy</v>
      </c>
      <c r="AB899" s="6">
        <f>Orders_C[[#This Row],[Quantity]]*Orders_C[[#This Row],[Unit_Price]]*(1-Orders_C[[#This Row],[Discount %]])+Orders_C[[#This Row],[Tax]]</f>
        <v>350.7</v>
      </c>
      <c r="AC899" s="9">
        <f>(Orders_C[[#This Row],[Unit_Price]]*Orders_C[[#This Row],[Quantity]])-Orders_C[[#This Row],[Discount]]+Orders_C[[#This Row],[Tax]]</f>
        <v>350.7</v>
      </c>
      <c r="AD899" t="str">
        <f>IF(COUNTIF(Orders_C[[#All],[Customer_ID]],Orders_C[[#This Row],[Customer_ID]])&gt;1,"Repeat","New")</f>
        <v>Repeat</v>
      </c>
      <c r="AE899" t="str" cm="1">
        <f t="array" ref="AE899">_xlfn.XLOOKUP(Orders_C[[#This Row],[Store_ID]],Stores_c[[#All],[Store_ID]],Stores_c[[#All],[City]])</f>
        <v>East William</v>
      </c>
      <c r="AF899" t="str" cm="1">
        <f t="array" ref="AF899">_xlfn.XLOOKUP(Orders_C[[#This Row],[Store_ID]],Stores_c[[#All],[Store_ID]],Stores_c[[#All],[Manager_Name]])</f>
        <v>Victoria Butler</v>
      </c>
      <c r="AG899" t="str" cm="1">
        <f t="array" ref="AG899">_xlfn.XLOOKUP(Orders_C[[#This Row],[Store_ID]],Stores_c[[#All],[Store_ID]],Stores_c[[#All],[Store_Type]])</f>
        <v>Drive-Thru</v>
      </c>
    </row>
    <row r="900" spans="1:33" x14ac:dyDescent="0.25">
      <c r="A900">
        <v>9992</v>
      </c>
      <c r="B900" s="1">
        <v>45860</v>
      </c>
      <c r="C900" s="2">
        <v>0.97928240740740746</v>
      </c>
      <c r="D900">
        <v>1834</v>
      </c>
      <c r="E900">
        <v>215</v>
      </c>
      <c r="F900">
        <v>536</v>
      </c>
      <c r="G900">
        <v>313</v>
      </c>
      <c r="H900">
        <v>1</v>
      </c>
      <c r="I900">
        <v>334</v>
      </c>
      <c r="J900">
        <v>0</v>
      </c>
      <c r="K900">
        <v>16.7</v>
      </c>
      <c r="L900">
        <v>350.7</v>
      </c>
      <c r="M900" t="s">
        <v>20</v>
      </c>
      <c r="N900" t="s">
        <v>21</v>
      </c>
      <c r="O900">
        <v>21</v>
      </c>
      <c r="P900">
        <v>2</v>
      </c>
      <c r="Q900" t="s">
        <v>4015</v>
      </c>
      <c r="R900">
        <v>506</v>
      </c>
      <c r="S900" s="3">
        <v>0</v>
      </c>
      <c r="T900" s="6">
        <v>150.29999999999998</v>
      </c>
      <c r="U900" t="s">
        <v>6341</v>
      </c>
      <c r="V900">
        <v>2025</v>
      </c>
      <c r="W900" t="s">
        <v>6329</v>
      </c>
      <c r="X900" t="str">
        <f>_xlfn.XLOOKUP(Orders_C[[#This Row],[Product_ID]],Products_C[Product_ID],Products_C[Product_Name])</f>
        <v>Rice Bowl</v>
      </c>
      <c r="Y900" t="str">
        <f>_xlfn.XLOOKUP(Orders_C[[#This Row],[Product_ID]],Products_C[Product_ID],Products_C[Category])</f>
        <v>Beverage</v>
      </c>
      <c r="Z900" t="str">
        <f>_xlfn.XLOOKUP(Orders_C[[#This Row],[Store_ID]],Stores_c[Store_ID],Stores_c[City])</f>
        <v>Sallyburgh</v>
      </c>
      <c r="AA900" t="str">
        <f>_xlfn.XLOOKUP(Orders_C[[#This Row],[Customer_ID]],Customers_c[Customer_ID],Customers_c[Customer_Name])</f>
        <v>Sydney Torres</v>
      </c>
      <c r="AB900" s="6">
        <f>Orders_C[[#This Row],[Quantity]]*Orders_C[[#This Row],[Unit_Price]]*(1-Orders_C[[#This Row],[Discount %]])+Orders_C[[#This Row],[Tax]]</f>
        <v>350.7</v>
      </c>
      <c r="AC900" s="9">
        <f>(Orders_C[[#This Row],[Unit_Price]]*Orders_C[[#This Row],[Quantity]])-Orders_C[[#This Row],[Discount]]+Orders_C[[#This Row],[Tax]]</f>
        <v>350.7</v>
      </c>
      <c r="AD900" t="str">
        <f>IF(COUNTIF(Orders_C[[#All],[Customer_ID]],Orders_C[[#This Row],[Customer_ID]])&gt;1,"Repeat","New")</f>
        <v>Repeat</v>
      </c>
      <c r="AE900" t="str" cm="1">
        <f t="array" ref="AE900">_xlfn.XLOOKUP(Orders_C[[#This Row],[Store_ID]],Stores_c[[#All],[Store_ID]],Stores_c[[#All],[City]])</f>
        <v>Sallyburgh</v>
      </c>
      <c r="AF900" t="str" cm="1">
        <f t="array" ref="AF900">_xlfn.XLOOKUP(Orders_C[[#This Row],[Store_ID]],Stores_c[[#All],[Store_ID]],Stores_c[[#All],[Manager_Name]])</f>
        <v>Benjamin Mccoy</v>
      </c>
      <c r="AG900" t="str" cm="1">
        <f t="array" ref="AG900">_xlfn.XLOOKUP(Orders_C[[#This Row],[Store_ID]],Stores_c[[#All],[Store_ID]],Stores_c[[#All],[Store_Type]])</f>
        <v>Drive-Thru</v>
      </c>
    </row>
    <row r="901" spans="1:33" x14ac:dyDescent="0.25">
      <c r="A901">
        <v>6823</v>
      </c>
      <c r="B901" s="1">
        <v>45887</v>
      </c>
      <c r="C901" s="2">
        <v>0.3800115740740741</v>
      </c>
      <c r="D901">
        <v>1679</v>
      </c>
      <c r="E901">
        <v>216</v>
      </c>
      <c r="F901">
        <v>449</v>
      </c>
      <c r="G901">
        <v>331</v>
      </c>
      <c r="H901">
        <v>2</v>
      </c>
      <c r="I901">
        <v>177</v>
      </c>
      <c r="J901">
        <v>0</v>
      </c>
      <c r="K901">
        <v>8.85</v>
      </c>
      <c r="L901">
        <v>362.85</v>
      </c>
      <c r="M901" t="s">
        <v>18</v>
      </c>
      <c r="N901" t="s">
        <v>23</v>
      </c>
      <c r="O901">
        <v>13</v>
      </c>
      <c r="P901">
        <v>1</v>
      </c>
      <c r="Q901" t="s">
        <v>846</v>
      </c>
      <c r="R901">
        <v>504</v>
      </c>
      <c r="S901" s="3">
        <v>0</v>
      </c>
      <c r="T901" s="6">
        <v>150.45000000000002</v>
      </c>
      <c r="U901" t="s">
        <v>6342</v>
      </c>
      <c r="V901">
        <v>2025</v>
      </c>
      <c r="W901" t="s">
        <v>6333</v>
      </c>
      <c r="X901" t="str">
        <f>_xlfn.XLOOKUP(Orders_C[[#This Row],[Product_ID]],Products_C[Product_ID],Products_C[Product_Name])</f>
        <v>Chicken Bucket</v>
      </c>
      <c r="Y901" t="str">
        <f>_xlfn.XLOOKUP(Orders_C[[#This Row],[Product_ID]],Products_C[Product_ID],Products_C[Category])</f>
        <v>Beverage</v>
      </c>
      <c r="Z901" t="str">
        <f>_xlfn.XLOOKUP(Orders_C[[#This Row],[Store_ID]],Stores_c[Store_ID],Stores_c[City])</f>
        <v>Garciaview</v>
      </c>
      <c r="AA901" t="str">
        <f>_xlfn.XLOOKUP(Orders_C[[#This Row],[Customer_ID]],Customers_c[Customer_ID],Customers_c[Customer_Name])</f>
        <v>Robert Holt</v>
      </c>
      <c r="AB901" s="6">
        <f>Orders_C[[#This Row],[Quantity]]*Orders_C[[#This Row],[Unit_Price]]*(1-Orders_C[[#This Row],[Discount %]])+Orders_C[[#This Row],[Tax]]</f>
        <v>362.85</v>
      </c>
      <c r="AC901" s="9">
        <f>(Orders_C[[#This Row],[Unit_Price]]*Orders_C[[#This Row],[Quantity]])-Orders_C[[#This Row],[Discount]]+Orders_C[[#This Row],[Tax]]</f>
        <v>362.85</v>
      </c>
      <c r="AD901" t="str">
        <f>IF(COUNTIF(Orders_C[[#All],[Customer_ID]],Orders_C[[#This Row],[Customer_ID]])&gt;1,"Repeat","New")</f>
        <v>Repeat</v>
      </c>
      <c r="AE901" t="str" cm="1">
        <f t="array" ref="AE901">_xlfn.XLOOKUP(Orders_C[[#This Row],[Store_ID]],Stores_c[[#All],[Store_ID]],Stores_c[[#All],[City]])</f>
        <v>Garciaview</v>
      </c>
      <c r="AF901" t="str" cm="1">
        <f t="array" ref="AF901">_xlfn.XLOOKUP(Orders_C[[#This Row],[Store_ID]],Stores_c[[#All],[Store_ID]],Stores_c[[#All],[Manager_Name]])</f>
        <v>Karina Washington</v>
      </c>
      <c r="AG901" t="str" cm="1">
        <f t="array" ref="AG901">_xlfn.XLOOKUP(Orders_C[[#This Row],[Store_ID]],Stores_c[[#All],[Store_ID]],Stores_c[[#All],[Store_Type]])</f>
        <v>Drive-Thru</v>
      </c>
    </row>
    <row r="902" spans="1:33" x14ac:dyDescent="0.25">
      <c r="A902">
        <v>7376</v>
      </c>
      <c r="B902" s="1">
        <v>45909</v>
      </c>
      <c r="C902" s="2">
        <v>2.2511574074074073E-2</v>
      </c>
      <c r="D902">
        <v>1971</v>
      </c>
      <c r="E902">
        <v>208</v>
      </c>
      <c r="F902">
        <v>430</v>
      </c>
      <c r="G902">
        <v>304</v>
      </c>
      <c r="H902">
        <v>2</v>
      </c>
      <c r="I902">
        <v>177</v>
      </c>
      <c r="J902">
        <v>0</v>
      </c>
      <c r="K902">
        <v>8.85</v>
      </c>
      <c r="L902">
        <v>362.85</v>
      </c>
      <c r="M902" t="s">
        <v>20</v>
      </c>
      <c r="N902" t="s">
        <v>23</v>
      </c>
      <c r="O902">
        <v>45</v>
      </c>
      <c r="P902">
        <v>1</v>
      </c>
      <c r="Q902" t="s">
        <v>1399</v>
      </c>
      <c r="R902">
        <v>509</v>
      </c>
      <c r="S902" s="3">
        <v>0</v>
      </c>
      <c r="T902" s="6">
        <v>150.45000000000002</v>
      </c>
      <c r="U902" t="s">
        <v>6335</v>
      </c>
      <c r="V902">
        <v>2025</v>
      </c>
      <c r="W902" t="s">
        <v>6331</v>
      </c>
      <c r="X902" t="str">
        <f>_xlfn.XLOOKUP(Orders_C[[#This Row],[Product_ID]],Products_C[Product_ID],Products_C[Product_Name])</f>
        <v>Veg Burger</v>
      </c>
      <c r="Y902" t="str">
        <f>_xlfn.XLOOKUP(Orders_C[[#This Row],[Product_ID]],Products_C[Product_ID],Products_C[Category])</f>
        <v>Burger</v>
      </c>
      <c r="Z902" t="str">
        <f>_xlfn.XLOOKUP(Orders_C[[#This Row],[Store_ID]],Stores_c[Store_ID],Stores_c[City])</f>
        <v>Tracyview</v>
      </c>
      <c r="AA902" t="str">
        <f>_xlfn.XLOOKUP(Orders_C[[#This Row],[Customer_ID]],Customers_c[Customer_ID],Customers_c[Customer_Name])</f>
        <v>Brooke Barnett</v>
      </c>
      <c r="AB902" s="6">
        <f>Orders_C[[#This Row],[Quantity]]*Orders_C[[#This Row],[Unit_Price]]*(1-Orders_C[[#This Row],[Discount %]])+Orders_C[[#This Row],[Tax]]</f>
        <v>362.85</v>
      </c>
      <c r="AC902" s="9">
        <f>(Orders_C[[#This Row],[Unit_Price]]*Orders_C[[#This Row],[Quantity]])-Orders_C[[#This Row],[Discount]]+Orders_C[[#This Row],[Tax]]</f>
        <v>362.85</v>
      </c>
      <c r="AD902" t="str">
        <f>IF(COUNTIF(Orders_C[[#All],[Customer_ID]],Orders_C[[#This Row],[Customer_ID]])&gt;1,"Repeat","New")</f>
        <v>Repeat</v>
      </c>
      <c r="AE902" t="str" cm="1">
        <f t="array" ref="AE902">_xlfn.XLOOKUP(Orders_C[[#This Row],[Store_ID]],Stores_c[[#All],[Store_ID]],Stores_c[[#All],[City]])</f>
        <v>Tracyview</v>
      </c>
      <c r="AF902" t="str" cm="1">
        <f t="array" ref="AF902">_xlfn.XLOOKUP(Orders_C[[#This Row],[Store_ID]],Stores_c[[#All],[Store_ID]],Stores_c[[#All],[Manager_Name]])</f>
        <v>Jeremiah Lee</v>
      </c>
      <c r="AG902" t="str" cm="1">
        <f t="array" ref="AG902">_xlfn.XLOOKUP(Orders_C[[#This Row],[Store_ID]],Stores_c[[#All],[Store_ID]],Stores_c[[#All],[Store_Type]])</f>
        <v>Mall</v>
      </c>
    </row>
    <row r="903" spans="1:33" x14ac:dyDescent="0.25">
      <c r="A903">
        <v>10813</v>
      </c>
      <c r="B903" s="1">
        <v>46033</v>
      </c>
      <c r="C903" s="2">
        <v>0.26747685185185183</v>
      </c>
      <c r="D903">
        <v>1465</v>
      </c>
      <c r="E903">
        <v>216</v>
      </c>
      <c r="F903">
        <v>498</v>
      </c>
      <c r="G903">
        <v>332</v>
      </c>
      <c r="H903">
        <v>2</v>
      </c>
      <c r="I903">
        <v>177</v>
      </c>
      <c r="J903">
        <v>0</v>
      </c>
      <c r="K903">
        <v>8.85</v>
      </c>
      <c r="L903">
        <v>362.85</v>
      </c>
      <c r="M903" t="s">
        <v>20</v>
      </c>
      <c r="N903" t="s">
        <v>23</v>
      </c>
      <c r="O903">
        <v>26</v>
      </c>
      <c r="P903">
        <v>5</v>
      </c>
      <c r="Q903" t="s">
        <v>4836</v>
      </c>
      <c r="R903">
        <v>504</v>
      </c>
      <c r="S903" s="3">
        <v>0</v>
      </c>
      <c r="T903" s="6">
        <v>150.45000000000002</v>
      </c>
      <c r="U903" t="s">
        <v>6330</v>
      </c>
      <c r="V903">
        <v>2026</v>
      </c>
      <c r="W903" t="s">
        <v>6329</v>
      </c>
      <c r="X903" t="str">
        <f>_xlfn.XLOOKUP(Orders_C[[#This Row],[Product_ID]],Products_C[Product_ID],Products_C[Product_Name])</f>
        <v>Zinger Burger</v>
      </c>
      <c r="Y903" t="str">
        <f>_xlfn.XLOOKUP(Orders_C[[#This Row],[Product_ID]],Products_C[Product_ID],Products_C[Category])</f>
        <v>Beverage</v>
      </c>
      <c r="Z903" t="str">
        <f>_xlfn.XLOOKUP(Orders_C[[#This Row],[Store_ID]],Stores_c[Store_ID],Stores_c[City])</f>
        <v>Garciaview</v>
      </c>
      <c r="AA903" t="str">
        <f>_xlfn.XLOOKUP(Orders_C[[#This Row],[Customer_ID]],Customers_c[Customer_ID],Customers_c[Customer_Name])</f>
        <v>Shawn Parker</v>
      </c>
      <c r="AB903" s="6">
        <f>Orders_C[[#This Row],[Quantity]]*Orders_C[[#This Row],[Unit_Price]]*(1-Orders_C[[#This Row],[Discount %]])+Orders_C[[#This Row],[Tax]]</f>
        <v>362.85</v>
      </c>
      <c r="AC903" s="9">
        <f>(Orders_C[[#This Row],[Unit_Price]]*Orders_C[[#This Row],[Quantity]])-Orders_C[[#This Row],[Discount]]+Orders_C[[#This Row],[Tax]]</f>
        <v>362.85</v>
      </c>
      <c r="AD903" t="str">
        <f>IF(COUNTIF(Orders_C[[#All],[Customer_ID]],Orders_C[[#This Row],[Customer_ID]])&gt;1,"Repeat","New")</f>
        <v>Repeat</v>
      </c>
      <c r="AE903" t="str" cm="1">
        <f t="array" ref="AE903">_xlfn.XLOOKUP(Orders_C[[#This Row],[Store_ID]],Stores_c[[#All],[Store_ID]],Stores_c[[#All],[City]])</f>
        <v>Garciaview</v>
      </c>
      <c r="AF903" t="str" cm="1">
        <f t="array" ref="AF903">_xlfn.XLOOKUP(Orders_C[[#This Row],[Store_ID]],Stores_c[[#All],[Store_ID]],Stores_c[[#All],[Manager_Name]])</f>
        <v>Karina Washington</v>
      </c>
      <c r="AG903" t="str" cm="1">
        <f t="array" ref="AG903">_xlfn.XLOOKUP(Orders_C[[#This Row],[Store_ID]],Stores_c[[#All],[Store_ID]],Stores_c[[#All],[Store_Type]])</f>
        <v>Drive-Thru</v>
      </c>
    </row>
    <row r="904" spans="1:33" x14ac:dyDescent="0.25">
      <c r="A904">
        <v>9052</v>
      </c>
      <c r="B904" s="1">
        <v>45972</v>
      </c>
      <c r="C904" s="2">
        <v>0.80748842592592596</v>
      </c>
      <c r="D904">
        <v>1363</v>
      </c>
      <c r="E904">
        <v>201</v>
      </c>
      <c r="F904">
        <v>440</v>
      </c>
      <c r="G904">
        <v>328</v>
      </c>
      <c r="H904">
        <v>2</v>
      </c>
      <c r="I904">
        <v>183</v>
      </c>
      <c r="J904">
        <v>5</v>
      </c>
      <c r="K904">
        <v>9.15</v>
      </c>
      <c r="L904">
        <v>370.15</v>
      </c>
      <c r="M904" t="s">
        <v>20</v>
      </c>
      <c r="N904" t="s">
        <v>23</v>
      </c>
      <c r="O904">
        <v>12</v>
      </c>
      <c r="P904">
        <v>2</v>
      </c>
      <c r="Q904" t="s">
        <v>3075</v>
      </c>
      <c r="R904">
        <v>503</v>
      </c>
      <c r="S904" s="3">
        <v>0.05</v>
      </c>
      <c r="T904" s="6">
        <v>150.54999999999998</v>
      </c>
      <c r="U904" t="s">
        <v>6336</v>
      </c>
      <c r="V904">
        <v>2025</v>
      </c>
      <c r="W904" t="s">
        <v>6333</v>
      </c>
      <c r="X904" t="str">
        <f>_xlfn.XLOOKUP(Orders_C[[#This Row],[Product_ID]],Products_C[Product_ID],Products_C[Product_Name])</f>
        <v>Rice Bowl</v>
      </c>
      <c r="Y904" t="str">
        <f>_xlfn.XLOOKUP(Orders_C[[#This Row],[Product_ID]],Products_C[Product_ID],Products_C[Category])</f>
        <v>Burger</v>
      </c>
      <c r="Z904" t="str">
        <f>_xlfn.XLOOKUP(Orders_C[[#This Row],[Store_ID]],Stores_c[Store_ID],Stores_c[City])</f>
        <v>Lake Nicholasburgh</v>
      </c>
      <c r="AA904" t="str">
        <f>_xlfn.XLOOKUP(Orders_C[[#This Row],[Customer_ID]],Customers_c[Customer_ID],Customers_c[Customer_Name])</f>
        <v>Jessica Bennett</v>
      </c>
      <c r="AB904" s="6">
        <f>Orders_C[[#This Row],[Quantity]]*Orders_C[[#This Row],[Unit_Price]]*(1-Orders_C[[#This Row],[Discount %]])+Orders_C[[#This Row],[Tax]]</f>
        <v>356.84999999999997</v>
      </c>
      <c r="AC904" s="9">
        <f>(Orders_C[[#This Row],[Unit_Price]]*Orders_C[[#This Row],[Quantity]])-Orders_C[[#This Row],[Discount]]+Orders_C[[#This Row],[Tax]]</f>
        <v>370.15</v>
      </c>
      <c r="AD904" t="str">
        <f>IF(COUNTIF(Orders_C[[#All],[Customer_ID]],Orders_C[[#This Row],[Customer_ID]])&gt;1,"Repeat","New")</f>
        <v>Repeat</v>
      </c>
      <c r="AE904" t="str" cm="1">
        <f t="array" ref="AE904">_xlfn.XLOOKUP(Orders_C[[#This Row],[Store_ID]],Stores_c[[#All],[Store_ID]],Stores_c[[#All],[City]])</f>
        <v>Lake Nicholasburgh</v>
      </c>
      <c r="AF904" t="str" cm="1">
        <f t="array" ref="AF904">_xlfn.XLOOKUP(Orders_C[[#This Row],[Store_ID]],Stores_c[[#All],[Store_ID]],Stores_c[[#All],[Manager_Name]])</f>
        <v>Maurice Garcia</v>
      </c>
      <c r="AG904" t="str" cm="1">
        <f t="array" ref="AG904">_xlfn.XLOOKUP(Orders_C[[#This Row],[Store_ID]],Stores_c[[#All],[Store_ID]],Stores_c[[#All],[Store_Type]])</f>
        <v>Mall</v>
      </c>
    </row>
    <row r="905" spans="1:33" x14ac:dyDescent="0.25">
      <c r="A905">
        <v>7030</v>
      </c>
      <c r="B905" s="1">
        <v>45748</v>
      </c>
      <c r="C905" s="2">
        <v>0.50396990740740744</v>
      </c>
      <c r="D905">
        <v>1365</v>
      </c>
      <c r="E905">
        <v>219</v>
      </c>
      <c r="F905">
        <v>515</v>
      </c>
      <c r="G905">
        <v>323</v>
      </c>
      <c r="H905">
        <v>1</v>
      </c>
      <c r="I905">
        <v>368</v>
      </c>
      <c r="J905">
        <v>15</v>
      </c>
      <c r="K905">
        <v>18.399999999999999</v>
      </c>
      <c r="L905">
        <v>371.4</v>
      </c>
      <c r="M905" t="s">
        <v>18</v>
      </c>
      <c r="N905" t="s">
        <v>22</v>
      </c>
      <c r="O905">
        <v>42</v>
      </c>
      <c r="P905">
        <v>4</v>
      </c>
      <c r="Q905" t="s">
        <v>1053</v>
      </c>
      <c r="R905">
        <v>506</v>
      </c>
      <c r="S905" s="3">
        <v>0.15</v>
      </c>
      <c r="T905" s="6">
        <v>150.6</v>
      </c>
      <c r="U905" t="s">
        <v>6337</v>
      </c>
      <c r="V905">
        <v>2025</v>
      </c>
      <c r="W905" t="s">
        <v>6331</v>
      </c>
      <c r="X905" t="str">
        <f>_xlfn.XLOOKUP(Orders_C[[#This Row],[Product_ID]],Products_C[Product_ID],Products_C[Product_Name])</f>
        <v>Rice Bowl</v>
      </c>
      <c r="Y905" t="str">
        <f>_xlfn.XLOOKUP(Orders_C[[#This Row],[Product_ID]],Products_C[Product_ID],Products_C[Category])</f>
        <v>Beverage</v>
      </c>
      <c r="Z905" t="str">
        <f>_xlfn.XLOOKUP(Orders_C[[#This Row],[Store_ID]],Stores_c[Store_ID],Stores_c[City])</f>
        <v>Lake David</v>
      </c>
      <c r="AA905" t="str">
        <f>_xlfn.XLOOKUP(Orders_C[[#This Row],[Customer_ID]],Customers_c[Customer_ID],Customers_c[Customer_Name])</f>
        <v>Danielle Woods</v>
      </c>
      <c r="AB905" s="6">
        <f>Orders_C[[#This Row],[Quantity]]*Orders_C[[#This Row],[Unit_Price]]*(1-Orders_C[[#This Row],[Discount %]])+Orders_C[[#This Row],[Tax]]</f>
        <v>331.2</v>
      </c>
      <c r="AC905" s="9">
        <f>(Orders_C[[#This Row],[Unit_Price]]*Orders_C[[#This Row],[Quantity]])-Orders_C[[#This Row],[Discount]]+Orders_C[[#This Row],[Tax]]</f>
        <v>371.4</v>
      </c>
      <c r="AD905" t="str">
        <f>IF(COUNTIF(Orders_C[[#All],[Customer_ID]],Orders_C[[#This Row],[Customer_ID]])&gt;1,"Repeat","New")</f>
        <v>Repeat</v>
      </c>
      <c r="AE905" t="str" cm="1">
        <f t="array" ref="AE905">_xlfn.XLOOKUP(Orders_C[[#This Row],[Store_ID]],Stores_c[[#All],[Store_ID]],Stores_c[[#All],[City]])</f>
        <v>Lake David</v>
      </c>
      <c r="AF905" t="str" cm="1">
        <f t="array" ref="AF905">_xlfn.XLOOKUP(Orders_C[[#This Row],[Store_ID]],Stores_c[[#All],[Store_ID]],Stores_c[[#All],[Manager_Name]])</f>
        <v>Joshua Hines</v>
      </c>
      <c r="AG905" t="str" cm="1">
        <f t="array" ref="AG905">_xlfn.XLOOKUP(Orders_C[[#This Row],[Store_ID]],Stores_c[[#All],[Store_ID]],Stores_c[[#All],[Store_Type]])</f>
        <v>Street</v>
      </c>
    </row>
    <row r="906" spans="1:33" x14ac:dyDescent="0.25">
      <c r="A906">
        <v>10625</v>
      </c>
      <c r="B906" s="1">
        <v>45919</v>
      </c>
      <c r="C906" s="2">
        <v>9.5497685185185185E-2</v>
      </c>
      <c r="D906">
        <v>1073</v>
      </c>
      <c r="E906">
        <v>221</v>
      </c>
      <c r="F906">
        <v>539</v>
      </c>
      <c r="G906">
        <v>337</v>
      </c>
      <c r="H906">
        <v>1</v>
      </c>
      <c r="I906">
        <v>368</v>
      </c>
      <c r="J906">
        <v>15</v>
      </c>
      <c r="K906">
        <v>18.399999999999999</v>
      </c>
      <c r="L906">
        <v>371.4</v>
      </c>
      <c r="M906" t="s">
        <v>20</v>
      </c>
      <c r="N906" t="s">
        <v>23</v>
      </c>
      <c r="O906">
        <v>47</v>
      </c>
      <c r="P906">
        <v>5</v>
      </c>
      <c r="Q906" t="s">
        <v>4648</v>
      </c>
      <c r="R906">
        <v>502</v>
      </c>
      <c r="S906" s="3">
        <v>0.15</v>
      </c>
      <c r="T906" s="6">
        <v>150.6</v>
      </c>
      <c r="U906" t="s">
        <v>6335</v>
      </c>
      <c r="V906">
        <v>2025</v>
      </c>
      <c r="W906" t="s">
        <v>6331</v>
      </c>
      <c r="X906" t="str">
        <f>_xlfn.XLOOKUP(Orders_C[[#This Row],[Product_ID]],Products_C[Product_ID],Products_C[Product_Name])</f>
        <v>Chocolate Lava Cake</v>
      </c>
      <c r="Y906" t="str">
        <f>_xlfn.XLOOKUP(Orders_C[[#This Row],[Product_ID]],Products_C[Product_ID],Products_C[Category])</f>
        <v>Chicken</v>
      </c>
      <c r="Z906" t="str">
        <f>_xlfn.XLOOKUP(Orders_C[[#This Row],[Store_ID]],Stores_c[Store_ID],Stores_c[City])</f>
        <v>Port Barbarabury</v>
      </c>
      <c r="AA906" t="str">
        <f>_xlfn.XLOOKUP(Orders_C[[#This Row],[Customer_ID]],Customers_c[Customer_ID],Customers_c[Customer_Name])</f>
        <v>Regina Simpson</v>
      </c>
      <c r="AB906" s="6">
        <f>Orders_C[[#This Row],[Quantity]]*Orders_C[[#This Row],[Unit_Price]]*(1-Orders_C[[#This Row],[Discount %]])+Orders_C[[#This Row],[Tax]]</f>
        <v>331.2</v>
      </c>
      <c r="AC906" s="9">
        <f>(Orders_C[[#This Row],[Unit_Price]]*Orders_C[[#This Row],[Quantity]])-Orders_C[[#This Row],[Discount]]+Orders_C[[#This Row],[Tax]]</f>
        <v>371.4</v>
      </c>
      <c r="AD906" t="str">
        <f>IF(COUNTIF(Orders_C[[#All],[Customer_ID]],Orders_C[[#This Row],[Customer_ID]])&gt;1,"Repeat","New")</f>
        <v>Repeat</v>
      </c>
      <c r="AE906" t="str" cm="1">
        <f t="array" ref="AE906">_xlfn.XLOOKUP(Orders_C[[#This Row],[Store_ID]],Stores_c[[#All],[Store_ID]],Stores_c[[#All],[City]])</f>
        <v>Port Barbarabury</v>
      </c>
      <c r="AF906" t="str" cm="1">
        <f t="array" ref="AF906">_xlfn.XLOOKUP(Orders_C[[#This Row],[Store_ID]],Stores_c[[#All],[Store_ID]],Stores_c[[#All],[Manager_Name]])</f>
        <v>Edward Nguyen</v>
      </c>
      <c r="AG906" t="str" cm="1">
        <f t="array" ref="AG906">_xlfn.XLOOKUP(Orders_C[[#This Row],[Store_ID]],Stores_c[[#All],[Store_ID]],Stores_c[[#All],[Store_Type]])</f>
        <v>Street</v>
      </c>
    </row>
    <row r="907" spans="1:33" x14ac:dyDescent="0.25">
      <c r="A907">
        <v>6723</v>
      </c>
      <c r="B907" s="1">
        <v>45935</v>
      </c>
      <c r="C907" s="2">
        <v>0.85837962962962966</v>
      </c>
      <c r="D907">
        <v>1080</v>
      </c>
      <c r="E907">
        <v>216</v>
      </c>
      <c r="F907">
        <v>492</v>
      </c>
      <c r="G907">
        <v>322</v>
      </c>
      <c r="H907">
        <v>2</v>
      </c>
      <c r="I907">
        <v>195</v>
      </c>
      <c r="J907">
        <v>15</v>
      </c>
      <c r="K907">
        <v>9.75</v>
      </c>
      <c r="L907">
        <v>384.75</v>
      </c>
      <c r="M907" t="s">
        <v>19</v>
      </c>
      <c r="N907" t="s">
        <v>22</v>
      </c>
      <c r="O907">
        <v>53</v>
      </c>
      <c r="P907">
        <v>3</v>
      </c>
      <c r="Q907" t="s">
        <v>746</v>
      </c>
      <c r="R907">
        <v>503</v>
      </c>
      <c r="S907" s="3">
        <v>0.15</v>
      </c>
      <c r="T907" s="6">
        <v>150.75</v>
      </c>
      <c r="U907" t="s">
        <v>6332</v>
      </c>
      <c r="V907">
        <v>2025</v>
      </c>
      <c r="W907" t="s">
        <v>6331</v>
      </c>
      <c r="X907" t="str">
        <f>_xlfn.XLOOKUP(Orders_C[[#This Row],[Product_ID]],Products_C[Product_ID],Products_C[Product_Name])</f>
        <v>Veg Burger</v>
      </c>
      <c r="Y907" t="str">
        <f>_xlfn.XLOOKUP(Orders_C[[#This Row],[Product_ID]],Products_C[Product_ID],Products_C[Category])</f>
        <v>Burger</v>
      </c>
      <c r="Z907" t="str">
        <f>_xlfn.XLOOKUP(Orders_C[[#This Row],[Store_ID]],Stores_c[Store_ID],Stores_c[City])</f>
        <v>Garciaview</v>
      </c>
      <c r="AA907" t="str">
        <f>_xlfn.XLOOKUP(Orders_C[[#This Row],[Customer_ID]],Customers_c[Customer_ID],Customers_c[Customer_Name])</f>
        <v>Austin Mendez</v>
      </c>
      <c r="AB907" s="6">
        <f>Orders_C[[#This Row],[Quantity]]*Orders_C[[#This Row],[Unit_Price]]*(1-Orders_C[[#This Row],[Discount %]])+Orders_C[[#This Row],[Tax]]</f>
        <v>341.25</v>
      </c>
      <c r="AC907" s="9">
        <f>(Orders_C[[#This Row],[Unit_Price]]*Orders_C[[#This Row],[Quantity]])-Orders_C[[#This Row],[Discount]]+Orders_C[[#This Row],[Tax]]</f>
        <v>384.75</v>
      </c>
      <c r="AD907" t="str">
        <f>IF(COUNTIF(Orders_C[[#All],[Customer_ID]],Orders_C[[#This Row],[Customer_ID]])&gt;1,"Repeat","New")</f>
        <v>Repeat</v>
      </c>
      <c r="AE907" t="str" cm="1">
        <f t="array" ref="AE907">_xlfn.XLOOKUP(Orders_C[[#This Row],[Store_ID]],Stores_c[[#All],[Store_ID]],Stores_c[[#All],[City]])</f>
        <v>Garciaview</v>
      </c>
      <c r="AF907" t="str" cm="1">
        <f t="array" ref="AF907">_xlfn.XLOOKUP(Orders_C[[#This Row],[Store_ID]],Stores_c[[#All],[Store_ID]],Stores_c[[#All],[Manager_Name]])</f>
        <v>Karina Washington</v>
      </c>
      <c r="AG907" t="str" cm="1">
        <f t="array" ref="AG907">_xlfn.XLOOKUP(Orders_C[[#This Row],[Store_ID]],Stores_c[[#All],[Store_ID]],Stores_c[[#All],[Store_Type]])</f>
        <v>Drive-Thru</v>
      </c>
    </row>
    <row r="908" spans="1:33" x14ac:dyDescent="0.25">
      <c r="A908">
        <v>7146</v>
      </c>
      <c r="B908" s="1">
        <v>45841</v>
      </c>
      <c r="C908" s="2">
        <v>0.51478009259259261</v>
      </c>
      <c r="D908">
        <v>1719</v>
      </c>
      <c r="E908">
        <v>206</v>
      </c>
      <c r="F908">
        <v>426</v>
      </c>
      <c r="G908">
        <v>323</v>
      </c>
      <c r="H908">
        <v>2</v>
      </c>
      <c r="I908">
        <v>195</v>
      </c>
      <c r="J908">
        <v>15</v>
      </c>
      <c r="K908">
        <v>9.75</v>
      </c>
      <c r="L908">
        <v>384.75</v>
      </c>
      <c r="M908" t="s">
        <v>18</v>
      </c>
      <c r="N908" t="s">
        <v>23</v>
      </c>
      <c r="O908">
        <v>28</v>
      </c>
      <c r="P908">
        <v>4</v>
      </c>
      <c r="Q908" t="s">
        <v>1169</v>
      </c>
      <c r="R908">
        <v>507</v>
      </c>
      <c r="S908" s="3">
        <v>0.15</v>
      </c>
      <c r="T908" s="6">
        <v>150.75</v>
      </c>
      <c r="U908" t="s">
        <v>6341</v>
      </c>
      <c r="V908">
        <v>2025</v>
      </c>
      <c r="W908" t="s">
        <v>6329</v>
      </c>
      <c r="X908" t="str">
        <f>_xlfn.XLOOKUP(Orders_C[[#This Row],[Product_ID]],Products_C[Product_ID],Products_C[Product_Name])</f>
        <v>Rice Bowl</v>
      </c>
      <c r="Y908" t="str">
        <f>_xlfn.XLOOKUP(Orders_C[[#This Row],[Product_ID]],Products_C[Product_ID],Products_C[Category])</f>
        <v>Beverage</v>
      </c>
      <c r="Z908" t="str">
        <f>_xlfn.XLOOKUP(Orders_C[[#This Row],[Store_ID]],Stores_c[Store_ID],Stores_c[City])</f>
        <v>West Matthew</v>
      </c>
      <c r="AA908" t="str">
        <f>_xlfn.XLOOKUP(Orders_C[[#This Row],[Customer_ID]],Customers_c[Customer_ID],Customers_c[Customer_Name])</f>
        <v>Jessica Eaton</v>
      </c>
      <c r="AB908" s="6">
        <f>Orders_C[[#This Row],[Quantity]]*Orders_C[[#This Row],[Unit_Price]]*(1-Orders_C[[#This Row],[Discount %]])+Orders_C[[#This Row],[Tax]]</f>
        <v>341.25</v>
      </c>
      <c r="AC908" s="9">
        <f>(Orders_C[[#This Row],[Unit_Price]]*Orders_C[[#This Row],[Quantity]])-Orders_C[[#This Row],[Discount]]+Orders_C[[#This Row],[Tax]]</f>
        <v>384.75</v>
      </c>
      <c r="AD908" t="str">
        <f>IF(COUNTIF(Orders_C[[#All],[Customer_ID]],Orders_C[[#This Row],[Customer_ID]])&gt;1,"Repeat","New")</f>
        <v>Repeat</v>
      </c>
      <c r="AE908" t="str" cm="1">
        <f t="array" ref="AE908">_xlfn.XLOOKUP(Orders_C[[#This Row],[Store_ID]],Stores_c[[#All],[Store_ID]],Stores_c[[#All],[City]])</f>
        <v>West Matthew</v>
      </c>
      <c r="AF908" t="str" cm="1">
        <f t="array" ref="AF908">_xlfn.XLOOKUP(Orders_C[[#This Row],[Store_ID]],Stores_c[[#All],[Store_ID]],Stores_c[[#All],[Manager_Name]])</f>
        <v>Miguel Kidd</v>
      </c>
      <c r="AG908" t="str" cm="1">
        <f t="array" ref="AG908">_xlfn.XLOOKUP(Orders_C[[#This Row],[Store_ID]],Stores_c[[#All],[Store_ID]],Stores_c[[#All],[Store_Type]])</f>
        <v>Drive-Thru</v>
      </c>
    </row>
    <row r="909" spans="1:33" x14ac:dyDescent="0.25">
      <c r="A909">
        <v>8620</v>
      </c>
      <c r="B909" s="1">
        <v>45813</v>
      </c>
      <c r="C909" s="2">
        <v>0.83013888888888887</v>
      </c>
      <c r="D909">
        <v>1793</v>
      </c>
      <c r="E909">
        <v>214</v>
      </c>
      <c r="F909">
        <v>407</v>
      </c>
      <c r="G909">
        <v>314</v>
      </c>
      <c r="H909">
        <v>2</v>
      </c>
      <c r="I909">
        <v>195</v>
      </c>
      <c r="J909">
        <v>15</v>
      </c>
      <c r="K909">
        <v>9.75</v>
      </c>
      <c r="L909">
        <v>384.75</v>
      </c>
      <c r="M909" t="s">
        <v>18</v>
      </c>
      <c r="N909" t="s">
        <v>21</v>
      </c>
      <c r="O909">
        <v>10</v>
      </c>
      <c r="P909">
        <v>5</v>
      </c>
      <c r="Q909" t="s">
        <v>2643</v>
      </c>
      <c r="R909">
        <v>509</v>
      </c>
      <c r="S909" s="3">
        <v>0.15</v>
      </c>
      <c r="T909" s="6">
        <v>150.75</v>
      </c>
      <c r="U909" t="s">
        <v>6340</v>
      </c>
      <c r="V909">
        <v>2025</v>
      </c>
      <c r="W909" t="s">
        <v>6333</v>
      </c>
      <c r="X909" t="str">
        <f>_xlfn.XLOOKUP(Orders_C[[#This Row],[Product_ID]],Products_C[Product_ID],Products_C[Product_Name])</f>
        <v>Wrap</v>
      </c>
      <c r="Y909" t="str">
        <f>_xlfn.XLOOKUP(Orders_C[[#This Row],[Product_ID]],Products_C[Product_ID],Products_C[Category])</f>
        <v>Burger</v>
      </c>
      <c r="Z909" t="str">
        <f>_xlfn.XLOOKUP(Orders_C[[#This Row],[Store_ID]],Stores_c[Store_ID],Stores_c[City])</f>
        <v>New Robert</v>
      </c>
      <c r="AA909" t="str">
        <f>_xlfn.XLOOKUP(Orders_C[[#This Row],[Customer_ID]],Customers_c[Customer_ID],Customers_c[Customer_Name])</f>
        <v>Meredith Morgan</v>
      </c>
      <c r="AB909" s="6">
        <f>Orders_C[[#This Row],[Quantity]]*Orders_C[[#This Row],[Unit_Price]]*(1-Orders_C[[#This Row],[Discount %]])+Orders_C[[#This Row],[Tax]]</f>
        <v>341.25</v>
      </c>
      <c r="AC909" s="9">
        <f>(Orders_C[[#This Row],[Unit_Price]]*Orders_C[[#This Row],[Quantity]])-Orders_C[[#This Row],[Discount]]+Orders_C[[#This Row],[Tax]]</f>
        <v>384.75</v>
      </c>
      <c r="AD909" t="str">
        <f>IF(COUNTIF(Orders_C[[#All],[Customer_ID]],Orders_C[[#This Row],[Customer_ID]])&gt;1,"Repeat","New")</f>
        <v>Repeat</v>
      </c>
      <c r="AE909" t="str" cm="1">
        <f t="array" ref="AE909">_xlfn.XLOOKUP(Orders_C[[#This Row],[Store_ID]],Stores_c[[#All],[Store_ID]],Stores_c[[#All],[City]])</f>
        <v>New Robert</v>
      </c>
      <c r="AF909" t="str" cm="1">
        <f t="array" ref="AF909">_xlfn.XLOOKUP(Orders_C[[#This Row],[Store_ID]],Stores_c[[#All],[Store_ID]],Stores_c[[#All],[Manager_Name]])</f>
        <v>Krista Webb</v>
      </c>
      <c r="AG909" t="str" cm="1">
        <f t="array" ref="AG909">_xlfn.XLOOKUP(Orders_C[[#This Row],[Store_ID]],Stores_c[[#All],[Store_ID]],Stores_c[[#All],[Store_Type]])</f>
        <v>Drive-Thru</v>
      </c>
    </row>
    <row r="910" spans="1:33" x14ac:dyDescent="0.25">
      <c r="A910">
        <v>9690</v>
      </c>
      <c r="B910" s="1">
        <v>46060</v>
      </c>
      <c r="C910" s="2">
        <v>0.31831018518518517</v>
      </c>
      <c r="D910">
        <v>1559</v>
      </c>
      <c r="E910">
        <v>208</v>
      </c>
      <c r="F910">
        <v>505</v>
      </c>
      <c r="G910">
        <v>330</v>
      </c>
      <c r="H910">
        <v>1</v>
      </c>
      <c r="I910">
        <v>335</v>
      </c>
      <c r="J910">
        <v>0</v>
      </c>
      <c r="K910">
        <v>16.75</v>
      </c>
      <c r="L910">
        <v>351.75</v>
      </c>
      <c r="M910" t="s">
        <v>19</v>
      </c>
      <c r="N910" t="s">
        <v>22</v>
      </c>
      <c r="O910">
        <v>32</v>
      </c>
      <c r="P910">
        <v>5</v>
      </c>
      <c r="Q910" t="s">
        <v>3713</v>
      </c>
      <c r="R910">
        <v>509</v>
      </c>
      <c r="S910" s="3">
        <v>0</v>
      </c>
      <c r="T910" s="6">
        <v>150.75</v>
      </c>
      <c r="U910" t="s">
        <v>6338</v>
      </c>
      <c r="V910">
        <v>2026</v>
      </c>
      <c r="W910" t="s">
        <v>6329</v>
      </c>
      <c r="X910" t="str">
        <f>_xlfn.XLOOKUP(Orders_C[[#This Row],[Product_ID]],Products_C[Product_ID],Products_C[Product_Name])</f>
        <v>Rice Bowl</v>
      </c>
      <c r="Y910" t="str">
        <f>_xlfn.XLOOKUP(Orders_C[[#This Row],[Product_ID]],Products_C[Product_ID],Products_C[Category])</f>
        <v>Beverage</v>
      </c>
      <c r="Z910" t="str">
        <f>_xlfn.XLOOKUP(Orders_C[[#This Row],[Store_ID]],Stores_c[Store_ID],Stores_c[City])</f>
        <v>Tracyview</v>
      </c>
      <c r="AA910" t="str">
        <f>_xlfn.XLOOKUP(Orders_C[[#This Row],[Customer_ID]],Customers_c[Customer_ID],Customers_c[Customer_Name])</f>
        <v>April Valencia</v>
      </c>
      <c r="AB910" s="6">
        <f>Orders_C[[#This Row],[Quantity]]*Orders_C[[#This Row],[Unit_Price]]*(1-Orders_C[[#This Row],[Discount %]])+Orders_C[[#This Row],[Tax]]</f>
        <v>351.75</v>
      </c>
      <c r="AC910" s="9">
        <f>(Orders_C[[#This Row],[Unit_Price]]*Orders_C[[#This Row],[Quantity]])-Orders_C[[#This Row],[Discount]]+Orders_C[[#This Row],[Tax]]</f>
        <v>351.75</v>
      </c>
      <c r="AD910" t="str">
        <f>IF(COUNTIF(Orders_C[[#All],[Customer_ID]],Orders_C[[#This Row],[Customer_ID]])&gt;1,"Repeat","New")</f>
        <v>Repeat</v>
      </c>
      <c r="AE910" t="str" cm="1">
        <f t="array" ref="AE910">_xlfn.XLOOKUP(Orders_C[[#This Row],[Store_ID]],Stores_c[[#All],[Store_ID]],Stores_c[[#All],[City]])</f>
        <v>Tracyview</v>
      </c>
      <c r="AF910" t="str" cm="1">
        <f t="array" ref="AF910">_xlfn.XLOOKUP(Orders_C[[#This Row],[Store_ID]],Stores_c[[#All],[Store_ID]],Stores_c[[#All],[Manager_Name]])</f>
        <v>Jeremiah Lee</v>
      </c>
      <c r="AG910" t="str" cm="1">
        <f t="array" ref="AG910">_xlfn.XLOOKUP(Orders_C[[#This Row],[Store_ID]],Stores_c[[#All],[Store_ID]],Stores_c[[#All],[Store_Type]])</f>
        <v>Mall</v>
      </c>
    </row>
    <row r="911" spans="1:33" x14ac:dyDescent="0.25">
      <c r="A911">
        <v>10981</v>
      </c>
      <c r="B911" s="1">
        <v>45779</v>
      </c>
      <c r="C911" s="2">
        <v>0.17531250000000001</v>
      </c>
      <c r="D911">
        <v>1099</v>
      </c>
      <c r="E911">
        <v>210</v>
      </c>
      <c r="F911">
        <v>515</v>
      </c>
      <c r="G911">
        <v>323</v>
      </c>
      <c r="H911">
        <v>1</v>
      </c>
      <c r="I911">
        <v>335</v>
      </c>
      <c r="J911">
        <v>0</v>
      </c>
      <c r="K911">
        <v>16.75</v>
      </c>
      <c r="L911">
        <v>351.75</v>
      </c>
      <c r="M911" t="s">
        <v>19</v>
      </c>
      <c r="N911" t="s">
        <v>21</v>
      </c>
      <c r="O911">
        <v>32</v>
      </c>
      <c r="P911">
        <v>3</v>
      </c>
      <c r="Q911" t="s">
        <v>5004</v>
      </c>
      <c r="R911">
        <v>501</v>
      </c>
      <c r="S911" s="3">
        <v>0</v>
      </c>
      <c r="T911" s="6">
        <v>150.75</v>
      </c>
      <c r="U911" t="s">
        <v>6339</v>
      </c>
      <c r="V911">
        <v>2025</v>
      </c>
      <c r="W911" t="s">
        <v>6329</v>
      </c>
      <c r="X911" t="str">
        <f>_xlfn.XLOOKUP(Orders_C[[#This Row],[Product_ID]],Products_C[Product_ID],Products_C[Product_Name])</f>
        <v>Rice Bowl</v>
      </c>
      <c r="Y911" t="str">
        <f>_xlfn.XLOOKUP(Orders_C[[#This Row],[Product_ID]],Products_C[Product_ID],Products_C[Category])</f>
        <v>Beverage</v>
      </c>
      <c r="Z911" t="str">
        <f>_xlfn.XLOOKUP(Orders_C[[#This Row],[Store_ID]],Stores_c[Store_ID],Stores_c[City])</f>
        <v>East William</v>
      </c>
      <c r="AA911" t="str">
        <f>_xlfn.XLOOKUP(Orders_C[[#This Row],[Customer_ID]],Customers_c[Customer_ID],Customers_c[Customer_Name])</f>
        <v>Latoya Bolton</v>
      </c>
      <c r="AB911" s="6">
        <f>Orders_C[[#This Row],[Quantity]]*Orders_C[[#This Row],[Unit_Price]]*(1-Orders_C[[#This Row],[Discount %]])+Orders_C[[#This Row],[Tax]]</f>
        <v>351.75</v>
      </c>
      <c r="AC911" s="9">
        <f>(Orders_C[[#This Row],[Unit_Price]]*Orders_C[[#This Row],[Quantity]])-Orders_C[[#This Row],[Discount]]+Orders_C[[#This Row],[Tax]]</f>
        <v>351.75</v>
      </c>
      <c r="AD911" t="str">
        <f>IF(COUNTIF(Orders_C[[#All],[Customer_ID]],Orders_C[[#This Row],[Customer_ID]])&gt;1,"Repeat","New")</f>
        <v>Repeat</v>
      </c>
      <c r="AE911" t="str" cm="1">
        <f t="array" ref="AE911">_xlfn.XLOOKUP(Orders_C[[#This Row],[Store_ID]],Stores_c[[#All],[Store_ID]],Stores_c[[#All],[City]])</f>
        <v>East William</v>
      </c>
      <c r="AF911" t="str" cm="1">
        <f t="array" ref="AF911">_xlfn.XLOOKUP(Orders_C[[#This Row],[Store_ID]],Stores_c[[#All],[Store_ID]],Stores_c[[#All],[Manager_Name]])</f>
        <v>Victoria Butler</v>
      </c>
      <c r="AG911" t="str" cm="1">
        <f t="array" ref="AG911">_xlfn.XLOOKUP(Orders_C[[#This Row],[Store_ID]],Stores_c[[#All],[Store_ID]],Stores_c[[#All],[Store_Type]])</f>
        <v>Drive-Thru</v>
      </c>
    </row>
    <row r="912" spans="1:33" x14ac:dyDescent="0.25">
      <c r="A912">
        <v>7604</v>
      </c>
      <c r="B912" s="1">
        <v>45713</v>
      </c>
      <c r="C912" s="2">
        <v>0.49925925925925924</v>
      </c>
      <c r="D912">
        <v>1628</v>
      </c>
      <c r="E912">
        <v>203</v>
      </c>
      <c r="F912">
        <v>511</v>
      </c>
      <c r="G912">
        <v>326</v>
      </c>
      <c r="H912">
        <v>1</v>
      </c>
      <c r="I912">
        <v>369</v>
      </c>
      <c r="J912">
        <v>15</v>
      </c>
      <c r="K912">
        <v>18.45</v>
      </c>
      <c r="L912">
        <v>372.45</v>
      </c>
      <c r="M912" t="s">
        <v>19</v>
      </c>
      <c r="N912" t="s">
        <v>23</v>
      </c>
      <c r="O912">
        <v>51</v>
      </c>
      <c r="P912">
        <v>5</v>
      </c>
      <c r="Q912" t="s">
        <v>1627</v>
      </c>
      <c r="R912">
        <v>506</v>
      </c>
      <c r="S912" s="3">
        <v>0.15</v>
      </c>
      <c r="T912" s="6">
        <v>151.04999999999998</v>
      </c>
      <c r="U912" t="s">
        <v>6338</v>
      </c>
      <c r="V912">
        <v>2025</v>
      </c>
      <c r="W912" t="s">
        <v>6331</v>
      </c>
      <c r="X912" t="str">
        <f>_xlfn.XLOOKUP(Orders_C[[#This Row],[Product_ID]],Products_C[Product_ID],Products_C[Product_Name])</f>
        <v>Rice Bowl</v>
      </c>
      <c r="Y912" t="str">
        <f>_xlfn.XLOOKUP(Orders_C[[#This Row],[Product_ID]],Products_C[Product_ID],Products_C[Category])</f>
        <v>Burger</v>
      </c>
      <c r="Z912" t="str">
        <f>_xlfn.XLOOKUP(Orders_C[[#This Row],[Store_ID]],Stores_c[Store_ID],Stores_c[City])</f>
        <v>Lake Williammouth</v>
      </c>
      <c r="AA912" t="str">
        <f>_xlfn.XLOOKUP(Orders_C[[#This Row],[Customer_ID]],Customers_c[Customer_ID],Customers_c[Customer_Name])</f>
        <v>Dr. Ethan Williams Jr.</v>
      </c>
      <c r="AB912" s="6">
        <f>Orders_C[[#This Row],[Quantity]]*Orders_C[[#This Row],[Unit_Price]]*(1-Orders_C[[#This Row],[Discount %]])+Orders_C[[#This Row],[Tax]]</f>
        <v>332.09999999999997</v>
      </c>
      <c r="AC912" s="9">
        <f>(Orders_C[[#This Row],[Unit_Price]]*Orders_C[[#This Row],[Quantity]])-Orders_C[[#This Row],[Discount]]+Orders_C[[#This Row],[Tax]]</f>
        <v>372.45</v>
      </c>
      <c r="AD912" t="str">
        <f>IF(COUNTIF(Orders_C[[#All],[Customer_ID]],Orders_C[[#This Row],[Customer_ID]])&gt;1,"Repeat","New")</f>
        <v>Repeat</v>
      </c>
      <c r="AE912" t="str" cm="1">
        <f t="array" ref="AE912">_xlfn.XLOOKUP(Orders_C[[#This Row],[Store_ID]],Stores_c[[#All],[Store_ID]],Stores_c[[#All],[City]])</f>
        <v>Lake Williammouth</v>
      </c>
      <c r="AF912" t="str" cm="1">
        <f t="array" ref="AF912">_xlfn.XLOOKUP(Orders_C[[#This Row],[Store_ID]],Stores_c[[#All],[Store_ID]],Stores_c[[#All],[Manager_Name]])</f>
        <v>Stephanie Dominguez</v>
      </c>
      <c r="AG912" t="str" cm="1">
        <f t="array" ref="AG912">_xlfn.XLOOKUP(Orders_C[[#This Row],[Store_ID]],Stores_c[[#All],[Store_ID]],Stores_c[[#All],[Store_Type]])</f>
        <v>Drive-Thru</v>
      </c>
    </row>
    <row r="913" spans="1:33" x14ac:dyDescent="0.25">
      <c r="A913">
        <v>10765</v>
      </c>
      <c r="B913" s="1">
        <v>45799</v>
      </c>
      <c r="C913" s="2">
        <v>3.4224537037037039E-2</v>
      </c>
      <c r="D913">
        <v>1865</v>
      </c>
      <c r="E913">
        <v>210</v>
      </c>
      <c r="F913">
        <v>450</v>
      </c>
      <c r="G913">
        <v>339</v>
      </c>
      <c r="H913">
        <v>1</v>
      </c>
      <c r="I913">
        <v>369</v>
      </c>
      <c r="J913">
        <v>15</v>
      </c>
      <c r="K913">
        <v>18.45</v>
      </c>
      <c r="L913">
        <v>372.45</v>
      </c>
      <c r="M913" t="s">
        <v>20</v>
      </c>
      <c r="N913" t="s">
        <v>21</v>
      </c>
      <c r="O913">
        <v>59</v>
      </c>
      <c r="P913">
        <v>2</v>
      </c>
      <c r="Q913" t="s">
        <v>4788</v>
      </c>
      <c r="R913">
        <v>505</v>
      </c>
      <c r="S913" s="3">
        <v>0.15</v>
      </c>
      <c r="T913" s="6">
        <v>151.04999999999998</v>
      </c>
      <c r="U913" t="s">
        <v>6339</v>
      </c>
      <c r="V913">
        <v>2025</v>
      </c>
      <c r="W913" t="s">
        <v>6331</v>
      </c>
      <c r="X913" t="str">
        <f>_xlfn.XLOOKUP(Orders_C[[#This Row],[Product_ID]],Products_C[Product_ID],Products_C[Product_Name])</f>
        <v>Veg Burger</v>
      </c>
      <c r="Y913" t="str">
        <f>_xlfn.XLOOKUP(Orders_C[[#This Row],[Product_ID]],Products_C[Product_ID],Products_C[Category])</f>
        <v>Burger</v>
      </c>
      <c r="Z913" t="str">
        <f>_xlfn.XLOOKUP(Orders_C[[#This Row],[Store_ID]],Stores_c[Store_ID],Stores_c[City])</f>
        <v>East William</v>
      </c>
      <c r="AA913" t="str">
        <f>_xlfn.XLOOKUP(Orders_C[[#This Row],[Customer_ID]],Customers_c[Customer_ID],Customers_c[Customer_Name])</f>
        <v>Loretta Bray</v>
      </c>
      <c r="AB913" s="6">
        <f>Orders_C[[#This Row],[Quantity]]*Orders_C[[#This Row],[Unit_Price]]*(1-Orders_C[[#This Row],[Discount %]])+Orders_C[[#This Row],[Tax]]</f>
        <v>332.09999999999997</v>
      </c>
      <c r="AC913" s="9">
        <f>(Orders_C[[#This Row],[Unit_Price]]*Orders_C[[#This Row],[Quantity]])-Orders_C[[#This Row],[Discount]]+Orders_C[[#This Row],[Tax]]</f>
        <v>372.45</v>
      </c>
      <c r="AD913" t="str">
        <f>IF(COUNTIF(Orders_C[[#All],[Customer_ID]],Orders_C[[#This Row],[Customer_ID]])&gt;1,"Repeat","New")</f>
        <v>Repeat</v>
      </c>
      <c r="AE913" t="str" cm="1">
        <f t="array" ref="AE913">_xlfn.XLOOKUP(Orders_C[[#This Row],[Store_ID]],Stores_c[[#All],[Store_ID]],Stores_c[[#All],[City]])</f>
        <v>East William</v>
      </c>
      <c r="AF913" t="str" cm="1">
        <f t="array" ref="AF913">_xlfn.XLOOKUP(Orders_C[[#This Row],[Store_ID]],Stores_c[[#All],[Store_ID]],Stores_c[[#All],[Manager_Name]])</f>
        <v>Victoria Butler</v>
      </c>
      <c r="AG913" t="str" cm="1">
        <f t="array" ref="AG913">_xlfn.XLOOKUP(Orders_C[[#This Row],[Store_ID]],Stores_c[[#All],[Store_ID]],Stores_c[[#All],[Store_Type]])</f>
        <v>Drive-Thru</v>
      </c>
    </row>
    <row r="914" spans="1:33" x14ac:dyDescent="0.25">
      <c r="A914">
        <v>7435</v>
      </c>
      <c r="B914" s="1">
        <v>45876</v>
      </c>
      <c r="C914" s="2">
        <v>1.2118055555555556E-2</v>
      </c>
      <c r="D914">
        <v>1903</v>
      </c>
      <c r="E914">
        <v>222</v>
      </c>
      <c r="F914">
        <v>449</v>
      </c>
      <c r="G914">
        <v>335</v>
      </c>
      <c r="H914">
        <v>1</v>
      </c>
      <c r="I914">
        <v>347</v>
      </c>
      <c r="J914">
        <v>5</v>
      </c>
      <c r="K914">
        <v>17.350000000000001</v>
      </c>
      <c r="L914">
        <v>359.35</v>
      </c>
      <c r="M914" t="s">
        <v>18</v>
      </c>
      <c r="N914" t="s">
        <v>21</v>
      </c>
      <c r="O914">
        <v>24</v>
      </c>
      <c r="P914">
        <v>2</v>
      </c>
      <c r="Q914" t="s">
        <v>1458</v>
      </c>
      <c r="R914">
        <v>507</v>
      </c>
      <c r="S914" s="3">
        <v>0.05</v>
      </c>
      <c r="T914" s="6">
        <v>151.15000000000003</v>
      </c>
      <c r="U914" t="s">
        <v>6342</v>
      </c>
      <c r="V914">
        <v>2025</v>
      </c>
      <c r="W914" t="s">
        <v>6329</v>
      </c>
      <c r="X914" t="str">
        <f>_xlfn.XLOOKUP(Orders_C[[#This Row],[Product_ID]],Products_C[Product_ID],Products_C[Product_Name])</f>
        <v>Krushers</v>
      </c>
      <c r="Y914" t="str">
        <f>_xlfn.XLOOKUP(Orders_C[[#This Row],[Product_ID]],Products_C[Product_ID],Products_C[Category])</f>
        <v>Chicken</v>
      </c>
      <c r="Z914" t="str">
        <f>_xlfn.XLOOKUP(Orders_C[[#This Row],[Store_ID]],Stores_c[Store_ID],Stores_c[City])</f>
        <v>New Steven</v>
      </c>
      <c r="AA914" t="str">
        <f>_xlfn.XLOOKUP(Orders_C[[#This Row],[Customer_ID]],Customers_c[Customer_ID],Customers_c[Customer_Name])</f>
        <v>Richard Young</v>
      </c>
      <c r="AB914" s="6">
        <f>Orders_C[[#This Row],[Quantity]]*Orders_C[[#This Row],[Unit_Price]]*(1-Orders_C[[#This Row],[Discount %]])+Orders_C[[#This Row],[Tax]]</f>
        <v>347</v>
      </c>
      <c r="AC914" s="9">
        <f>(Orders_C[[#This Row],[Unit_Price]]*Orders_C[[#This Row],[Quantity]])-Orders_C[[#This Row],[Discount]]+Orders_C[[#This Row],[Tax]]</f>
        <v>359.35</v>
      </c>
      <c r="AD914" t="str">
        <f>IF(COUNTIF(Orders_C[[#All],[Customer_ID]],Orders_C[[#This Row],[Customer_ID]])&gt;1,"Repeat","New")</f>
        <v>Repeat</v>
      </c>
      <c r="AE914" t="str" cm="1">
        <f t="array" ref="AE914">_xlfn.XLOOKUP(Orders_C[[#This Row],[Store_ID]],Stores_c[[#All],[Store_ID]],Stores_c[[#All],[City]])</f>
        <v>New Steven</v>
      </c>
      <c r="AF914" t="str" cm="1">
        <f t="array" ref="AF914">_xlfn.XLOOKUP(Orders_C[[#This Row],[Store_ID]],Stores_c[[#All],[Store_ID]],Stores_c[[#All],[Manager_Name]])</f>
        <v>Terri Martinez</v>
      </c>
      <c r="AG914" t="str" cm="1">
        <f t="array" ref="AG914">_xlfn.XLOOKUP(Orders_C[[#This Row],[Store_ID]],Stores_c[[#All],[Store_ID]],Stores_c[[#All],[Store_Type]])</f>
        <v>Drive-Thru</v>
      </c>
    </row>
    <row r="915" spans="1:33" x14ac:dyDescent="0.25">
      <c r="A915">
        <v>6957</v>
      </c>
      <c r="B915" s="1">
        <v>45852</v>
      </c>
      <c r="C915" s="2">
        <v>0.61678240740740742</v>
      </c>
      <c r="D915">
        <v>1977</v>
      </c>
      <c r="E915">
        <v>205</v>
      </c>
      <c r="F915">
        <v>409</v>
      </c>
      <c r="G915">
        <v>321</v>
      </c>
      <c r="H915">
        <v>2</v>
      </c>
      <c r="I915">
        <v>178</v>
      </c>
      <c r="J915">
        <v>0</v>
      </c>
      <c r="K915">
        <v>8.9</v>
      </c>
      <c r="L915">
        <v>364.9</v>
      </c>
      <c r="M915" t="s">
        <v>18</v>
      </c>
      <c r="N915" t="s">
        <v>22</v>
      </c>
      <c r="O915">
        <v>43</v>
      </c>
      <c r="P915">
        <v>5</v>
      </c>
      <c r="Q915" t="s">
        <v>980</v>
      </c>
      <c r="R915">
        <v>507</v>
      </c>
      <c r="S915" s="3">
        <v>0</v>
      </c>
      <c r="T915" s="6">
        <v>151.29999999999998</v>
      </c>
      <c r="U915" t="s">
        <v>6341</v>
      </c>
      <c r="V915">
        <v>2025</v>
      </c>
      <c r="W915" t="s">
        <v>6331</v>
      </c>
      <c r="X915" t="str">
        <f>_xlfn.XLOOKUP(Orders_C[[#This Row],[Product_ID]],Products_C[Product_ID],Products_C[Product_Name])</f>
        <v>Cold Coffee</v>
      </c>
      <c r="Y915" t="str">
        <f>_xlfn.XLOOKUP(Orders_C[[#This Row],[Product_ID]],Products_C[Product_ID],Products_C[Category])</f>
        <v>Dessert</v>
      </c>
      <c r="Z915" t="str">
        <f>_xlfn.XLOOKUP(Orders_C[[#This Row],[Store_ID]],Stores_c[Store_ID],Stores_c[City])</f>
        <v>Port Jacob</v>
      </c>
      <c r="AA915" t="str">
        <f>_xlfn.XLOOKUP(Orders_C[[#This Row],[Customer_ID]],Customers_c[Customer_ID],Customers_c[Customer_Name])</f>
        <v>Jason Davis</v>
      </c>
      <c r="AB915" s="6">
        <f>Orders_C[[#This Row],[Quantity]]*Orders_C[[#This Row],[Unit_Price]]*(1-Orders_C[[#This Row],[Discount %]])+Orders_C[[#This Row],[Tax]]</f>
        <v>364.9</v>
      </c>
      <c r="AC915" s="9">
        <f>(Orders_C[[#This Row],[Unit_Price]]*Orders_C[[#This Row],[Quantity]])-Orders_C[[#This Row],[Discount]]+Orders_C[[#This Row],[Tax]]</f>
        <v>364.9</v>
      </c>
      <c r="AD915" t="str">
        <f>IF(COUNTIF(Orders_C[[#All],[Customer_ID]],Orders_C[[#This Row],[Customer_ID]])&gt;1,"Repeat","New")</f>
        <v>Repeat</v>
      </c>
      <c r="AE915" t="str" cm="1">
        <f t="array" ref="AE915">_xlfn.XLOOKUP(Orders_C[[#This Row],[Store_ID]],Stores_c[[#All],[Store_ID]],Stores_c[[#All],[City]])</f>
        <v>Port Jacob</v>
      </c>
      <c r="AF915" t="str" cm="1">
        <f t="array" ref="AF915">_xlfn.XLOOKUP(Orders_C[[#This Row],[Store_ID]],Stores_c[[#All],[Store_ID]],Stores_c[[#All],[Manager_Name]])</f>
        <v>David Harris</v>
      </c>
      <c r="AG915" t="str" cm="1">
        <f t="array" ref="AG915">_xlfn.XLOOKUP(Orders_C[[#This Row],[Store_ID]],Stores_c[[#All],[Store_ID]],Stores_c[[#All],[Store_Type]])</f>
        <v>Mall</v>
      </c>
    </row>
    <row r="916" spans="1:33" x14ac:dyDescent="0.25">
      <c r="A916">
        <v>7036</v>
      </c>
      <c r="B916" s="1">
        <v>45758</v>
      </c>
      <c r="C916" s="2">
        <v>0.51775462962962959</v>
      </c>
      <c r="D916">
        <v>1058</v>
      </c>
      <c r="E916">
        <v>205</v>
      </c>
      <c r="F916">
        <v>424</v>
      </c>
      <c r="G916">
        <v>329</v>
      </c>
      <c r="H916">
        <v>1</v>
      </c>
      <c r="I916">
        <v>370</v>
      </c>
      <c r="J916">
        <v>15</v>
      </c>
      <c r="K916">
        <v>18.5</v>
      </c>
      <c r="L916">
        <v>373.5</v>
      </c>
      <c r="M916" t="s">
        <v>18</v>
      </c>
      <c r="N916" t="s">
        <v>22</v>
      </c>
      <c r="O916">
        <v>24</v>
      </c>
      <c r="P916">
        <v>2</v>
      </c>
      <c r="Q916" t="s">
        <v>1059</v>
      </c>
      <c r="R916">
        <v>506</v>
      </c>
      <c r="S916" s="3">
        <v>0.15</v>
      </c>
      <c r="T916" s="6">
        <v>151.5</v>
      </c>
      <c r="U916" t="s">
        <v>6337</v>
      </c>
      <c r="V916">
        <v>2025</v>
      </c>
      <c r="W916" t="s">
        <v>6329</v>
      </c>
      <c r="X916" t="str">
        <f>_xlfn.XLOOKUP(Orders_C[[#This Row],[Product_ID]],Products_C[Product_ID],Products_C[Product_Name])</f>
        <v>Rice Bowl</v>
      </c>
      <c r="Y916" t="str">
        <f>_xlfn.XLOOKUP(Orders_C[[#This Row],[Product_ID]],Products_C[Product_ID],Products_C[Category])</f>
        <v>Dessert</v>
      </c>
      <c r="Z916" t="str">
        <f>_xlfn.XLOOKUP(Orders_C[[#This Row],[Store_ID]],Stores_c[Store_ID],Stores_c[City])</f>
        <v>Port Jacob</v>
      </c>
      <c r="AA916" t="str">
        <f>_xlfn.XLOOKUP(Orders_C[[#This Row],[Customer_ID]],Customers_c[Customer_ID],Customers_c[Customer_Name])</f>
        <v>Kathleen Rose</v>
      </c>
      <c r="AB916" s="6">
        <f>Orders_C[[#This Row],[Quantity]]*Orders_C[[#This Row],[Unit_Price]]*(1-Orders_C[[#This Row],[Discount %]])+Orders_C[[#This Row],[Tax]]</f>
        <v>333</v>
      </c>
      <c r="AC916" s="9">
        <f>(Orders_C[[#This Row],[Unit_Price]]*Orders_C[[#This Row],[Quantity]])-Orders_C[[#This Row],[Discount]]+Orders_C[[#This Row],[Tax]]</f>
        <v>373.5</v>
      </c>
      <c r="AD916" t="str">
        <f>IF(COUNTIF(Orders_C[[#All],[Customer_ID]],Orders_C[[#This Row],[Customer_ID]])&gt;1,"Repeat","New")</f>
        <v>Repeat</v>
      </c>
      <c r="AE916" t="str" cm="1">
        <f t="array" ref="AE916">_xlfn.XLOOKUP(Orders_C[[#This Row],[Store_ID]],Stores_c[[#All],[Store_ID]],Stores_c[[#All],[City]])</f>
        <v>Port Jacob</v>
      </c>
      <c r="AF916" t="str" cm="1">
        <f t="array" ref="AF916">_xlfn.XLOOKUP(Orders_C[[#This Row],[Store_ID]],Stores_c[[#All],[Store_ID]],Stores_c[[#All],[Manager_Name]])</f>
        <v>David Harris</v>
      </c>
      <c r="AG916" t="str" cm="1">
        <f t="array" ref="AG916">_xlfn.XLOOKUP(Orders_C[[#This Row],[Store_ID]],Stores_c[[#All],[Store_ID]],Stores_c[[#All],[Store_Type]])</f>
        <v>Mall</v>
      </c>
    </row>
    <row r="917" spans="1:33" x14ac:dyDescent="0.25">
      <c r="A917">
        <v>9216</v>
      </c>
      <c r="B917" s="1">
        <v>45973</v>
      </c>
      <c r="C917" s="2">
        <v>0.78150462962962963</v>
      </c>
      <c r="D917">
        <v>1593</v>
      </c>
      <c r="E917">
        <v>219</v>
      </c>
      <c r="F917">
        <v>526</v>
      </c>
      <c r="G917">
        <v>332</v>
      </c>
      <c r="H917">
        <v>1</v>
      </c>
      <c r="I917">
        <v>370</v>
      </c>
      <c r="J917">
        <v>15</v>
      </c>
      <c r="K917">
        <v>18.5</v>
      </c>
      <c r="L917">
        <v>373.5</v>
      </c>
      <c r="M917" t="s">
        <v>18</v>
      </c>
      <c r="N917" t="s">
        <v>23</v>
      </c>
      <c r="O917">
        <v>21</v>
      </c>
      <c r="P917">
        <v>1</v>
      </c>
      <c r="Q917" t="s">
        <v>3239</v>
      </c>
      <c r="R917">
        <v>504</v>
      </c>
      <c r="S917" s="3">
        <v>0.15</v>
      </c>
      <c r="T917" s="6">
        <v>151.5</v>
      </c>
      <c r="U917" t="s">
        <v>6336</v>
      </c>
      <c r="V917">
        <v>2025</v>
      </c>
      <c r="W917" t="s">
        <v>6329</v>
      </c>
      <c r="X917" t="str">
        <f>_xlfn.XLOOKUP(Orders_C[[#This Row],[Product_ID]],Products_C[Product_ID],Products_C[Product_Name])</f>
        <v>Zinger Burger</v>
      </c>
      <c r="Y917" t="str">
        <f>_xlfn.XLOOKUP(Orders_C[[#This Row],[Product_ID]],Products_C[Product_ID],Products_C[Category])</f>
        <v>Beverage</v>
      </c>
      <c r="Z917" t="str">
        <f>_xlfn.XLOOKUP(Orders_C[[#This Row],[Store_ID]],Stores_c[Store_ID],Stores_c[City])</f>
        <v>Lake David</v>
      </c>
      <c r="AA917" t="str">
        <f>_xlfn.XLOOKUP(Orders_C[[#This Row],[Customer_ID]],Customers_c[Customer_ID],Customers_c[Customer_Name])</f>
        <v>Amy Dawson</v>
      </c>
      <c r="AB917" s="6">
        <f>Orders_C[[#This Row],[Quantity]]*Orders_C[[#This Row],[Unit_Price]]*(1-Orders_C[[#This Row],[Discount %]])+Orders_C[[#This Row],[Tax]]</f>
        <v>333</v>
      </c>
      <c r="AC917" s="9">
        <f>(Orders_C[[#This Row],[Unit_Price]]*Orders_C[[#This Row],[Quantity]])-Orders_C[[#This Row],[Discount]]+Orders_C[[#This Row],[Tax]]</f>
        <v>373.5</v>
      </c>
      <c r="AD917" t="str">
        <f>IF(COUNTIF(Orders_C[[#All],[Customer_ID]],Orders_C[[#This Row],[Customer_ID]])&gt;1,"Repeat","New")</f>
        <v>Repeat</v>
      </c>
      <c r="AE917" t="str" cm="1">
        <f t="array" ref="AE917">_xlfn.XLOOKUP(Orders_C[[#This Row],[Store_ID]],Stores_c[[#All],[Store_ID]],Stores_c[[#All],[City]])</f>
        <v>Lake David</v>
      </c>
      <c r="AF917" t="str" cm="1">
        <f t="array" ref="AF917">_xlfn.XLOOKUP(Orders_C[[#This Row],[Store_ID]],Stores_c[[#All],[Store_ID]],Stores_c[[#All],[Manager_Name]])</f>
        <v>Joshua Hines</v>
      </c>
      <c r="AG917" t="str" cm="1">
        <f t="array" ref="AG917">_xlfn.XLOOKUP(Orders_C[[#This Row],[Store_ID]],Stores_c[[#All],[Store_ID]],Stores_c[[#All],[Store_Type]])</f>
        <v>Street</v>
      </c>
    </row>
    <row r="918" spans="1:33" x14ac:dyDescent="0.25">
      <c r="A918">
        <v>7552</v>
      </c>
      <c r="B918" s="1">
        <v>46008</v>
      </c>
      <c r="C918" s="2">
        <v>0.8119791666666667</v>
      </c>
      <c r="D918">
        <v>1212</v>
      </c>
      <c r="E918">
        <v>214</v>
      </c>
      <c r="F918">
        <v>547</v>
      </c>
      <c r="G918">
        <v>340</v>
      </c>
      <c r="H918">
        <v>1</v>
      </c>
      <c r="I918">
        <v>348</v>
      </c>
      <c r="J918">
        <v>5</v>
      </c>
      <c r="K918">
        <v>17.399999999999999</v>
      </c>
      <c r="L918">
        <v>360.4</v>
      </c>
      <c r="M918" t="s">
        <v>19</v>
      </c>
      <c r="N918" t="s">
        <v>23</v>
      </c>
      <c r="O918">
        <v>28</v>
      </c>
      <c r="P918">
        <v>2</v>
      </c>
      <c r="Q918" t="s">
        <v>1575</v>
      </c>
      <c r="R918">
        <v>509</v>
      </c>
      <c r="S918" s="3">
        <v>0.05</v>
      </c>
      <c r="T918" s="6">
        <v>151.6</v>
      </c>
      <c r="U918" t="s">
        <v>6328</v>
      </c>
      <c r="V918">
        <v>2025</v>
      </c>
      <c r="W918" t="s">
        <v>6329</v>
      </c>
      <c r="X918" t="str">
        <f>_xlfn.XLOOKUP(Orders_C[[#This Row],[Product_ID]],Products_C[Product_ID],Products_C[Product_Name])</f>
        <v>Chocolate Lava Cake</v>
      </c>
      <c r="Y918" t="str">
        <f>_xlfn.XLOOKUP(Orders_C[[#This Row],[Product_ID]],Products_C[Product_ID],Products_C[Category])</f>
        <v>Chicken</v>
      </c>
      <c r="Z918" t="str">
        <f>_xlfn.XLOOKUP(Orders_C[[#This Row],[Store_ID]],Stores_c[Store_ID],Stores_c[City])</f>
        <v>New Robert</v>
      </c>
      <c r="AA918" t="str">
        <f>_xlfn.XLOOKUP(Orders_C[[#This Row],[Customer_ID]],Customers_c[Customer_ID],Customers_c[Customer_Name])</f>
        <v>Julie Washington</v>
      </c>
      <c r="AB918" s="6">
        <f>Orders_C[[#This Row],[Quantity]]*Orders_C[[#This Row],[Unit_Price]]*(1-Orders_C[[#This Row],[Discount %]])+Orders_C[[#This Row],[Tax]]</f>
        <v>347.99999999999994</v>
      </c>
      <c r="AC918" s="9">
        <f>(Orders_C[[#This Row],[Unit_Price]]*Orders_C[[#This Row],[Quantity]])-Orders_C[[#This Row],[Discount]]+Orders_C[[#This Row],[Tax]]</f>
        <v>360.4</v>
      </c>
      <c r="AD918" t="str">
        <f>IF(COUNTIF(Orders_C[[#All],[Customer_ID]],Orders_C[[#This Row],[Customer_ID]])&gt;1,"Repeat","New")</f>
        <v>Repeat</v>
      </c>
      <c r="AE918" t="str" cm="1">
        <f t="array" ref="AE918">_xlfn.XLOOKUP(Orders_C[[#This Row],[Store_ID]],Stores_c[[#All],[Store_ID]],Stores_c[[#All],[City]])</f>
        <v>New Robert</v>
      </c>
      <c r="AF918" t="str" cm="1">
        <f t="array" ref="AF918">_xlfn.XLOOKUP(Orders_C[[#This Row],[Store_ID]],Stores_c[[#All],[Store_ID]],Stores_c[[#All],[Manager_Name]])</f>
        <v>Krista Webb</v>
      </c>
      <c r="AG918" t="str" cm="1">
        <f t="array" ref="AG918">_xlfn.XLOOKUP(Orders_C[[#This Row],[Store_ID]],Stores_c[[#All],[Store_ID]],Stores_c[[#All],[Store_Type]])</f>
        <v>Drive-Thru</v>
      </c>
    </row>
    <row r="919" spans="1:33" x14ac:dyDescent="0.25">
      <c r="A919">
        <v>10348</v>
      </c>
      <c r="B919" s="1">
        <v>45989</v>
      </c>
      <c r="C919" s="2">
        <v>0.4370486111111111</v>
      </c>
      <c r="D919">
        <v>1483</v>
      </c>
      <c r="E919">
        <v>218</v>
      </c>
      <c r="F919">
        <v>406</v>
      </c>
      <c r="G919">
        <v>335</v>
      </c>
      <c r="H919">
        <v>1</v>
      </c>
      <c r="I919">
        <v>348</v>
      </c>
      <c r="J919">
        <v>5</v>
      </c>
      <c r="K919">
        <v>17.399999999999999</v>
      </c>
      <c r="L919">
        <v>360.4</v>
      </c>
      <c r="M919" t="s">
        <v>18</v>
      </c>
      <c r="N919" t="s">
        <v>23</v>
      </c>
      <c r="O919">
        <v>35</v>
      </c>
      <c r="P919">
        <v>1</v>
      </c>
      <c r="Q919" t="s">
        <v>4371</v>
      </c>
      <c r="R919">
        <v>502</v>
      </c>
      <c r="S919" s="3">
        <v>0.05</v>
      </c>
      <c r="T919" s="6">
        <v>151.6</v>
      </c>
      <c r="U919" t="s">
        <v>6336</v>
      </c>
      <c r="V919">
        <v>2025</v>
      </c>
      <c r="W919" t="s">
        <v>6329</v>
      </c>
      <c r="X919" t="str">
        <f>_xlfn.XLOOKUP(Orders_C[[#This Row],[Product_ID]],Products_C[Product_ID],Products_C[Product_Name])</f>
        <v>Krushers</v>
      </c>
      <c r="Y919" t="str">
        <f>_xlfn.XLOOKUP(Orders_C[[#This Row],[Product_ID]],Products_C[Product_ID],Products_C[Category])</f>
        <v>Chicken</v>
      </c>
      <c r="Z919" t="str">
        <f>_xlfn.XLOOKUP(Orders_C[[#This Row],[Store_ID]],Stores_c[Store_ID],Stores_c[City])</f>
        <v>East Johnport</v>
      </c>
      <c r="AA919" t="str">
        <f>_xlfn.XLOOKUP(Orders_C[[#This Row],[Customer_ID]],Customers_c[Customer_ID],Customers_c[Customer_Name])</f>
        <v>Dennis Thompson</v>
      </c>
      <c r="AB919" s="6">
        <f>Orders_C[[#This Row],[Quantity]]*Orders_C[[#This Row],[Unit_Price]]*(1-Orders_C[[#This Row],[Discount %]])+Orders_C[[#This Row],[Tax]]</f>
        <v>347.99999999999994</v>
      </c>
      <c r="AC919" s="9">
        <f>(Orders_C[[#This Row],[Unit_Price]]*Orders_C[[#This Row],[Quantity]])-Orders_C[[#This Row],[Discount]]+Orders_C[[#This Row],[Tax]]</f>
        <v>360.4</v>
      </c>
      <c r="AD919" t="str">
        <f>IF(COUNTIF(Orders_C[[#All],[Customer_ID]],Orders_C[[#This Row],[Customer_ID]])&gt;1,"Repeat","New")</f>
        <v>Repeat</v>
      </c>
      <c r="AE919" t="str" cm="1">
        <f t="array" ref="AE919">_xlfn.XLOOKUP(Orders_C[[#This Row],[Store_ID]],Stores_c[[#All],[Store_ID]],Stores_c[[#All],[City]])</f>
        <v>East Johnport</v>
      </c>
      <c r="AF919" t="str" cm="1">
        <f t="array" ref="AF919">_xlfn.XLOOKUP(Orders_C[[#This Row],[Store_ID]],Stores_c[[#All],[Store_ID]],Stores_c[[#All],[Manager_Name]])</f>
        <v>Mr. Matthew Murillo III</v>
      </c>
      <c r="AG919" t="str" cm="1">
        <f t="array" ref="AG919">_xlfn.XLOOKUP(Orders_C[[#This Row],[Store_ID]],Stores_c[[#All],[Store_ID]],Stores_c[[#All],[Store_Type]])</f>
        <v>Street</v>
      </c>
    </row>
    <row r="920" spans="1:33" x14ac:dyDescent="0.25">
      <c r="A920">
        <v>8778</v>
      </c>
      <c r="B920" s="1">
        <v>45736</v>
      </c>
      <c r="C920" s="2">
        <v>0.86831018518518521</v>
      </c>
      <c r="D920">
        <v>1884</v>
      </c>
      <c r="E920">
        <v>213</v>
      </c>
      <c r="F920">
        <v>538</v>
      </c>
      <c r="G920">
        <v>317</v>
      </c>
      <c r="H920">
        <v>1</v>
      </c>
      <c r="I920">
        <v>360</v>
      </c>
      <c r="J920">
        <v>10</v>
      </c>
      <c r="K920">
        <v>18</v>
      </c>
      <c r="L920">
        <v>368</v>
      </c>
      <c r="M920" t="s">
        <v>20</v>
      </c>
      <c r="N920" t="s">
        <v>21</v>
      </c>
      <c r="O920">
        <v>40</v>
      </c>
      <c r="P920">
        <v>4</v>
      </c>
      <c r="Q920" t="s">
        <v>2801</v>
      </c>
      <c r="R920">
        <v>504</v>
      </c>
      <c r="S920" s="3">
        <v>0.1</v>
      </c>
      <c r="T920" s="6">
        <v>152</v>
      </c>
      <c r="U920" t="s">
        <v>6334</v>
      </c>
      <c r="V920">
        <v>2025</v>
      </c>
      <c r="W920" t="s">
        <v>6329</v>
      </c>
      <c r="X920" t="str">
        <f>_xlfn.XLOOKUP(Orders_C[[#This Row],[Product_ID]],Products_C[Product_ID],Products_C[Product_Name])</f>
        <v>Popcorn Chicken</v>
      </c>
      <c r="Y920" t="str">
        <f>_xlfn.XLOOKUP(Orders_C[[#This Row],[Product_ID]],Products_C[Product_ID],Products_C[Category])</f>
        <v>Dessert</v>
      </c>
      <c r="Z920" t="str">
        <f>_xlfn.XLOOKUP(Orders_C[[#This Row],[Store_ID]],Stores_c[Store_ID],Stores_c[City])</f>
        <v>Lake Kristashire</v>
      </c>
      <c r="AA920" t="str">
        <f>_xlfn.XLOOKUP(Orders_C[[#This Row],[Customer_ID]],Customers_c[Customer_ID],Customers_c[Customer_Name])</f>
        <v>Jay Rios</v>
      </c>
      <c r="AB920" s="6">
        <f>Orders_C[[#This Row],[Quantity]]*Orders_C[[#This Row],[Unit_Price]]*(1-Orders_C[[#This Row],[Discount %]])+Orders_C[[#This Row],[Tax]]</f>
        <v>342</v>
      </c>
      <c r="AC920" s="9">
        <f>(Orders_C[[#This Row],[Unit_Price]]*Orders_C[[#This Row],[Quantity]])-Orders_C[[#This Row],[Discount]]+Orders_C[[#This Row],[Tax]]</f>
        <v>368</v>
      </c>
      <c r="AD920" t="str">
        <f>IF(COUNTIF(Orders_C[[#All],[Customer_ID]],Orders_C[[#This Row],[Customer_ID]])&gt;1,"Repeat","New")</f>
        <v>Repeat</v>
      </c>
      <c r="AE920" t="str" cm="1">
        <f t="array" ref="AE920">_xlfn.XLOOKUP(Orders_C[[#This Row],[Store_ID]],Stores_c[[#All],[Store_ID]],Stores_c[[#All],[City]])</f>
        <v>Lake Kristashire</v>
      </c>
      <c r="AF920" t="str" cm="1">
        <f t="array" ref="AF920">_xlfn.XLOOKUP(Orders_C[[#This Row],[Store_ID]],Stores_c[[#All],[Store_ID]],Stores_c[[#All],[Manager_Name]])</f>
        <v>Andrea Daugherty</v>
      </c>
      <c r="AG920" t="str" cm="1">
        <f t="array" ref="AG920">_xlfn.XLOOKUP(Orders_C[[#This Row],[Store_ID]],Stores_c[[#All],[Store_ID]],Stores_c[[#All],[Store_Type]])</f>
        <v>Mall</v>
      </c>
    </row>
    <row r="921" spans="1:33" x14ac:dyDescent="0.25">
      <c r="A921">
        <v>10336</v>
      </c>
      <c r="B921" s="1">
        <v>46031</v>
      </c>
      <c r="C921" s="2">
        <v>0.30459490740740741</v>
      </c>
      <c r="D921">
        <v>1470</v>
      </c>
      <c r="E921">
        <v>203</v>
      </c>
      <c r="F921">
        <v>546</v>
      </c>
      <c r="G921">
        <v>335</v>
      </c>
      <c r="H921">
        <v>1</v>
      </c>
      <c r="I921">
        <v>349</v>
      </c>
      <c r="J921">
        <v>5</v>
      </c>
      <c r="K921">
        <v>17.45</v>
      </c>
      <c r="L921">
        <v>361.45</v>
      </c>
      <c r="M921" t="s">
        <v>19</v>
      </c>
      <c r="N921" t="s">
        <v>23</v>
      </c>
      <c r="O921">
        <v>45</v>
      </c>
      <c r="P921">
        <v>1</v>
      </c>
      <c r="Q921" t="s">
        <v>4359</v>
      </c>
      <c r="R921">
        <v>506</v>
      </c>
      <c r="S921" s="3">
        <v>0.05</v>
      </c>
      <c r="T921" s="6">
        <v>152.04999999999998</v>
      </c>
      <c r="U921" t="s">
        <v>6330</v>
      </c>
      <c r="V921">
        <v>2026</v>
      </c>
      <c r="W921" t="s">
        <v>6331</v>
      </c>
      <c r="X921" t="str">
        <f>_xlfn.XLOOKUP(Orders_C[[#This Row],[Product_ID]],Products_C[Product_ID],Products_C[Product_Name])</f>
        <v>Krushers</v>
      </c>
      <c r="Y921" t="str">
        <f>_xlfn.XLOOKUP(Orders_C[[#This Row],[Product_ID]],Products_C[Product_ID],Products_C[Category])</f>
        <v>Chicken</v>
      </c>
      <c r="Z921" t="str">
        <f>_xlfn.XLOOKUP(Orders_C[[#This Row],[Store_ID]],Stores_c[Store_ID],Stores_c[City])</f>
        <v>Lake Williammouth</v>
      </c>
      <c r="AA921" t="str">
        <f>_xlfn.XLOOKUP(Orders_C[[#This Row],[Customer_ID]],Customers_c[Customer_ID],Customers_c[Customer_Name])</f>
        <v>Dr. Michelle Romero</v>
      </c>
      <c r="AB921" s="6">
        <f>Orders_C[[#This Row],[Quantity]]*Orders_C[[#This Row],[Unit_Price]]*(1-Orders_C[[#This Row],[Discount %]])+Orders_C[[#This Row],[Tax]]</f>
        <v>349</v>
      </c>
      <c r="AC921" s="9">
        <f>(Orders_C[[#This Row],[Unit_Price]]*Orders_C[[#This Row],[Quantity]])-Orders_C[[#This Row],[Discount]]+Orders_C[[#This Row],[Tax]]</f>
        <v>361.45</v>
      </c>
      <c r="AD921" t="str">
        <f>IF(COUNTIF(Orders_C[[#All],[Customer_ID]],Orders_C[[#This Row],[Customer_ID]])&gt;1,"Repeat","New")</f>
        <v>Repeat</v>
      </c>
      <c r="AE921" t="str" cm="1">
        <f t="array" ref="AE921">_xlfn.XLOOKUP(Orders_C[[#This Row],[Store_ID]],Stores_c[[#All],[Store_ID]],Stores_c[[#All],[City]])</f>
        <v>Lake Williammouth</v>
      </c>
      <c r="AF921" t="str" cm="1">
        <f t="array" ref="AF921">_xlfn.XLOOKUP(Orders_C[[#This Row],[Store_ID]],Stores_c[[#All],[Store_ID]],Stores_c[[#All],[Manager_Name]])</f>
        <v>Stephanie Dominguez</v>
      </c>
      <c r="AG921" t="str" cm="1">
        <f t="array" ref="AG921">_xlfn.XLOOKUP(Orders_C[[#This Row],[Store_ID]],Stores_c[[#All],[Store_ID]],Stores_c[[#All],[Store_Type]])</f>
        <v>Drive-Thru</v>
      </c>
    </row>
    <row r="922" spans="1:33" x14ac:dyDescent="0.25">
      <c r="A922">
        <v>8109</v>
      </c>
      <c r="B922" s="1">
        <v>46040</v>
      </c>
      <c r="C922" s="2">
        <v>0.72766203703703702</v>
      </c>
      <c r="D922">
        <v>1608</v>
      </c>
      <c r="E922">
        <v>202</v>
      </c>
      <c r="F922">
        <v>480</v>
      </c>
      <c r="G922">
        <v>307</v>
      </c>
      <c r="H922">
        <v>2</v>
      </c>
      <c r="I922">
        <v>179</v>
      </c>
      <c r="J922">
        <v>0</v>
      </c>
      <c r="K922">
        <v>8.9500000000000011</v>
      </c>
      <c r="L922">
        <v>366.95</v>
      </c>
      <c r="M922" t="s">
        <v>18</v>
      </c>
      <c r="N922" t="s">
        <v>22</v>
      </c>
      <c r="O922">
        <v>43</v>
      </c>
      <c r="P922">
        <v>1</v>
      </c>
      <c r="Q922" t="s">
        <v>2132</v>
      </c>
      <c r="R922">
        <v>501</v>
      </c>
      <c r="S922" s="3">
        <v>0</v>
      </c>
      <c r="T922" s="6">
        <v>152.15</v>
      </c>
      <c r="U922" t="s">
        <v>6330</v>
      </c>
      <c r="V922">
        <v>2026</v>
      </c>
      <c r="W922" t="s">
        <v>6331</v>
      </c>
      <c r="X922" t="str">
        <f>_xlfn.XLOOKUP(Orders_C[[#This Row],[Product_ID]],Products_C[Product_ID],Products_C[Product_Name])</f>
        <v>Chicken Wings</v>
      </c>
      <c r="Y922" t="str">
        <f>_xlfn.XLOOKUP(Orders_C[[#This Row],[Product_ID]],Products_C[Product_ID],Products_C[Category])</f>
        <v>Chicken</v>
      </c>
      <c r="Z922" t="str">
        <f>_xlfn.XLOOKUP(Orders_C[[#This Row],[Store_ID]],Stores_c[Store_ID],Stores_c[City])</f>
        <v>Rebekahside</v>
      </c>
      <c r="AA922" t="str">
        <f>_xlfn.XLOOKUP(Orders_C[[#This Row],[Customer_ID]],Customers_c[Customer_ID],Customers_c[Customer_Name])</f>
        <v>Kim Smith</v>
      </c>
      <c r="AB922" s="6">
        <f>Orders_C[[#This Row],[Quantity]]*Orders_C[[#This Row],[Unit_Price]]*(1-Orders_C[[#This Row],[Discount %]])+Orders_C[[#This Row],[Tax]]</f>
        <v>366.95</v>
      </c>
      <c r="AC922" s="9">
        <f>(Orders_C[[#This Row],[Unit_Price]]*Orders_C[[#This Row],[Quantity]])-Orders_C[[#This Row],[Discount]]+Orders_C[[#This Row],[Tax]]</f>
        <v>366.95</v>
      </c>
      <c r="AD922" t="str">
        <f>IF(COUNTIF(Orders_C[[#All],[Customer_ID]],Orders_C[[#This Row],[Customer_ID]])&gt;1,"Repeat","New")</f>
        <v>Repeat</v>
      </c>
      <c r="AE922" t="str" cm="1">
        <f t="array" ref="AE922">_xlfn.XLOOKUP(Orders_C[[#This Row],[Store_ID]],Stores_c[[#All],[Store_ID]],Stores_c[[#All],[City]])</f>
        <v>Rebekahside</v>
      </c>
      <c r="AF922" t="str" cm="1">
        <f t="array" ref="AF922">_xlfn.XLOOKUP(Orders_C[[#This Row],[Store_ID]],Stores_c[[#All],[Store_ID]],Stores_c[[#All],[Manager_Name]])</f>
        <v>Mark Ray</v>
      </c>
      <c r="AG922" t="str" cm="1">
        <f t="array" ref="AG922">_xlfn.XLOOKUP(Orders_C[[#This Row],[Store_ID]],Stores_c[[#All],[Store_ID]],Stores_c[[#All],[Store_Type]])</f>
        <v>Drive-Thru</v>
      </c>
    </row>
    <row r="923" spans="1:33" x14ac:dyDescent="0.25">
      <c r="A923">
        <v>8882</v>
      </c>
      <c r="B923" s="1">
        <v>45885</v>
      </c>
      <c r="C923" s="2">
        <v>0.21865740740740741</v>
      </c>
      <c r="D923">
        <v>1943</v>
      </c>
      <c r="E923">
        <v>202</v>
      </c>
      <c r="F923">
        <v>545</v>
      </c>
      <c r="G923">
        <v>328</v>
      </c>
      <c r="H923">
        <v>2</v>
      </c>
      <c r="I923">
        <v>185</v>
      </c>
      <c r="J923">
        <v>5</v>
      </c>
      <c r="K923">
        <v>9.25</v>
      </c>
      <c r="L923">
        <v>374.25</v>
      </c>
      <c r="M923" t="s">
        <v>18</v>
      </c>
      <c r="N923" t="s">
        <v>21</v>
      </c>
      <c r="O923">
        <v>35</v>
      </c>
      <c r="P923">
        <v>5</v>
      </c>
      <c r="Q923" t="s">
        <v>2905</v>
      </c>
      <c r="R923">
        <v>505</v>
      </c>
      <c r="S923" s="3">
        <v>0.05</v>
      </c>
      <c r="T923" s="6">
        <v>152.25</v>
      </c>
      <c r="U923" t="s">
        <v>6342</v>
      </c>
      <c r="V923">
        <v>2025</v>
      </c>
      <c r="W923" t="s">
        <v>6329</v>
      </c>
      <c r="X923" t="str">
        <f>_xlfn.XLOOKUP(Orders_C[[#This Row],[Product_ID]],Products_C[Product_ID],Products_C[Product_Name])</f>
        <v>Rice Bowl</v>
      </c>
      <c r="Y923" t="str">
        <f>_xlfn.XLOOKUP(Orders_C[[#This Row],[Product_ID]],Products_C[Product_ID],Products_C[Category])</f>
        <v>Burger</v>
      </c>
      <c r="Z923" t="str">
        <f>_xlfn.XLOOKUP(Orders_C[[#This Row],[Store_ID]],Stores_c[Store_ID],Stores_c[City])</f>
        <v>Rebekahside</v>
      </c>
      <c r="AA923" t="str">
        <f>_xlfn.XLOOKUP(Orders_C[[#This Row],[Customer_ID]],Customers_c[Customer_ID],Customers_c[Customer_Name])</f>
        <v>Cameron Thomas</v>
      </c>
      <c r="AB923" s="6">
        <f>Orders_C[[#This Row],[Quantity]]*Orders_C[[#This Row],[Unit_Price]]*(1-Orders_C[[#This Row],[Discount %]])+Orders_C[[#This Row],[Tax]]</f>
        <v>360.75</v>
      </c>
      <c r="AC923" s="9">
        <f>(Orders_C[[#This Row],[Unit_Price]]*Orders_C[[#This Row],[Quantity]])-Orders_C[[#This Row],[Discount]]+Orders_C[[#This Row],[Tax]]</f>
        <v>374.25</v>
      </c>
      <c r="AD923" t="str">
        <f>IF(COUNTIF(Orders_C[[#All],[Customer_ID]],Orders_C[[#This Row],[Customer_ID]])&gt;1,"Repeat","New")</f>
        <v>Repeat</v>
      </c>
      <c r="AE923" t="str" cm="1">
        <f t="array" ref="AE923">_xlfn.XLOOKUP(Orders_C[[#This Row],[Store_ID]],Stores_c[[#All],[Store_ID]],Stores_c[[#All],[City]])</f>
        <v>Rebekahside</v>
      </c>
      <c r="AF923" t="str" cm="1">
        <f t="array" ref="AF923">_xlfn.XLOOKUP(Orders_C[[#This Row],[Store_ID]],Stores_c[[#All],[Store_ID]],Stores_c[[#All],[Manager_Name]])</f>
        <v>Mark Ray</v>
      </c>
      <c r="AG923" t="str" cm="1">
        <f t="array" ref="AG923">_xlfn.XLOOKUP(Orders_C[[#This Row],[Store_ID]],Stores_c[[#All],[Store_ID]],Stores_c[[#All],[Store_Type]])</f>
        <v>Drive-Thru</v>
      </c>
    </row>
    <row r="924" spans="1:33" x14ac:dyDescent="0.25">
      <c r="A924">
        <v>10116</v>
      </c>
      <c r="B924" s="1">
        <v>45931</v>
      </c>
      <c r="C924" s="2">
        <v>0.45260416666666664</v>
      </c>
      <c r="D924">
        <v>1567</v>
      </c>
      <c r="E924">
        <v>224</v>
      </c>
      <c r="F924">
        <v>425</v>
      </c>
      <c r="G924">
        <v>331</v>
      </c>
      <c r="H924">
        <v>2</v>
      </c>
      <c r="I924">
        <v>185</v>
      </c>
      <c r="J924">
        <v>5</v>
      </c>
      <c r="K924">
        <v>9.25</v>
      </c>
      <c r="L924">
        <v>374.25</v>
      </c>
      <c r="M924" t="s">
        <v>20</v>
      </c>
      <c r="N924" t="s">
        <v>23</v>
      </c>
      <c r="O924">
        <v>20</v>
      </c>
      <c r="P924">
        <v>4</v>
      </c>
      <c r="Q924" t="s">
        <v>4139</v>
      </c>
      <c r="R924">
        <v>503</v>
      </c>
      <c r="S924" s="3">
        <v>0.05</v>
      </c>
      <c r="T924" s="6">
        <v>152.25</v>
      </c>
      <c r="U924" t="s">
        <v>6332</v>
      </c>
      <c r="V924">
        <v>2025</v>
      </c>
      <c r="W924" t="s">
        <v>6333</v>
      </c>
      <c r="X924" t="str">
        <f>_xlfn.XLOOKUP(Orders_C[[#This Row],[Product_ID]],Products_C[Product_ID],Products_C[Product_Name])</f>
        <v>Chicken Bucket</v>
      </c>
      <c r="Y924" t="str">
        <f>_xlfn.XLOOKUP(Orders_C[[#This Row],[Product_ID]],Products_C[Product_ID],Products_C[Category])</f>
        <v>Beverage</v>
      </c>
      <c r="Z924" t="str">
        <f>_xlfn.XLOOKUP(Orders_C[[#This Row],[Store_ID]],Stores_c[Store_ID],Stores_c[City])</f>
        <v>Valdezton</v>
      </c>
      <c r="AA924" t="str">
        <f>_xlfn.XLOOKUP(Orders_C[[#This Row],[Customer_ID]],Customers_c[Customer_ID],Customers_c[Customer_Name])</f>
        <v>Robert Diaz</v>
      </c>
      <c r="AB924" s="6">
        <f>Orders_C[[#This Row],[Quantity]]*Orders_C[[#This Row],[Unit_Price]]*(1-Orders_C[[#This Row],[Discount %]])+Orders_C[[#This Row],[Tax]]</f>
        <v>360.75</v>
      </c>
      <c r="AC924" s="9">
        <f>(Orders_C[[#This Row],[Unit_Price]]*Orders_C[[#This Row],[Quantity]])-Orders_C[[#This Row],[Discount]]+Orders_C[[#This Row],[Tax]]</f>
        <v>374.25</v>
      </c>
      <c r="AD924" t="str">
        <f>IF(COUNTIF(Orders_C[[#All],[Customer_ID]],Orders_C[[#This Row],[Customer_ID]])&gt;1,"Repeat","New")</f>
        <v>Repeat</v>
      </c>
      <c r="AE924" t="str" cm="1">
        <f t="array" ref="AE924">_xlfn.XLOOKUP(Orders_C[[#This Row],[Store_ID]],Stores_c[[#All],[Store_ID]],Stores_c[[#All],[City]])</f>
        <v>Valdezton</v>
      </c>
      <c r="AF924" t="str" cm="1">
        <f t="array" ref="AF924">_xlfn.XLOOKUP(Orders_C[[#This Row],[Store_ID]],Stores_c[[#All],[Store_ID]],Stores_c[[#All],[Manager_Name]])</f>
        <v>John Rodriguez</v>
      </c>
      <c r="AG924" t="str" cm="1">
        <f t="array" ref="AG924">_xlfn.XLOOKUP(Orders_C[[#This Row],[Store_ID]],Stores_c[[#All],[Store_ID]],Stores_c[[#All],[Store_Type]])</f>
        <v>Street</v>
      </c>
    </row>
    <row r="925" spans="1:33" x14ac:dyDescent="0.25">
      <c r="A925">
        <v>6108</v>
      </c>
      <c r="B925" s="1">
        <v>45806</v>
      </c>
      <c r="C925" s="2">
        <v>0.70141203703703703</v>
      </c>
      <c r="D925">
        <v>1692</v>
      </c>
      <c r="E925">
        <v>205</v>
      </c>
      <c r="F925">
        <v>540</v>
      </c>
      <c r="G925">
        <v>319</v>
      </c>
      <c r="H925">
        <v>2</v>
      </c>
      <c r="I925">
        <v>191</v>
      </c>
      <c r="J925">
        <v>10</v>
      </c>
      <c r="K925">
        <v>9.5500000000000007</v>
      </c>
      <c r="L925">
        <v>381.55</v>
      </c>
      <c r="M925" t="s">
        <v>18</v>
      </c>
      <c r="N925" t="s">
        <v>22</v>
      </c>
      <c r="O925">
        <v>43</v>
      </c>
      <c r="P925">
        <v>3</v>
      </c>
      <c r="Q925" t="s">
        <v>131</v>
      </c>
      <c r="R925">
        <v>510</v>
      </c>
      <c r="S925" s="3">
        <v>0.1</v>
      </c>
      <c r="T925" s="6">
        <v>152.35000000000002</v>
      </c>
      <c r="U925" t="s">
        <v>6339</v>
      </c>
      <c r="V925">
        <v>2025</v>
      </c>
      <c r="W925" t="s">
        <v>6331</v>
      </c>
      <c r="X925" t="str">
        <f>_xlfn.XLOOKUP(Orders_C[[#This Row],[Product_ID]],Products_C[Product_ID],Products_C[Product_Name])</f>
        <v>Chocolate Lava Cake</v>
      </c>
      <c r="Y925" t="str">
        <f>_xlfn.XLOOKUP(Orders_C[[#This Row],[Product_ID]],Products_C[Product_ID],Products_C[Category])</f>
        <v>Beverage</v>
      </c>
      <c r="Z925" t="str">
        <f>_xlfn.XLOOKUP(Orders_C[[#This Row],[Store_ID]],Stores_c[Store_ID],Stores_c[City])</f>
        <v>Port Jacob</v>
      </c>
      <c r="AA925" t="str">
        <f>_xlfn.XLOOKUP(Orders_C[[#This Row],[Customer_ID]],Customers_c[Customer_ID],Customers_c[Customer_Name])</f>
        <v>Eric Diaz</v>
      </c>
      <c r="AB925" s="6">
        <f>Orders_C[[#This Row],[Quantity]]*Orders_C[[#This Row],[Unit_Price]]*(1-Orders_C[[#This Row],[Discount %]])+Orders_C[[#This Row],[Tax]]</f>
        <v>353.35</v>
      </c>
      <c r="AC925" s="9">
        <f>(Orders_C[[#This Row],[Unit_Price]]*Orders_C[[#This Row],[Quantity]])-Orders_C[[#This Row],[Discount]]+Orders_C[[#This Row],[Tax]]</f>
        <v>381.55</v>
      </c>
      <c r="AD925" t="str">
        <f>IF(COUNTIF(Orders_C[[#All],[Customer_ID]],Orders_C[[#This Row],[Customer_ID]])&gt;1,"Repeat","New")</f>
        <v>Repeat</v>
      </c>
      <c r="AE925" t="str" cm="1">
        <f t="array" ref="AE925">_xlfn.XLOOKUP(Orders_C[[#This Row],[Store_ID]],Stores_c[[#All],[Store_ID]],Stores_c[[#All],[City]])</f>
        <v>Port Jacob</v>
      </c>
      <c r="AF925" t="str" cm="1">
        <f t="array" ref="AF925">_xlfn.XLOOKUP(Orders_C[[#This Row],[Store_ID]],Stores_c[[#All],[Store_ID]],Stores_c[[#All],[Manager_Name]])</f>
        <v>David Harris</v>
      </c>
      <c r="AG925" t="str" cm="1">
        <f t="array" ref="AG925">_xlfn.XLOOKUP(Orders_C[[#This Row],[Store_ID]],Stores_c[[#All],[Store_ID]],Stores_c[[#All],[Store_Type]])</f>
        <v>Mall</v>
      </c>
    </row>
    <row r="926" spans="1:33" x14ac:dyDescent="0.25">
      <c r="A926">
        <v>6277</v>
      </c>
      <c r="B926" s="1">
        <v>45915</v>
      </c>
      <c r="C926" s="2">
        <v>0.75938657407407406</v>
      </c>
      <c r="D926">
        <v>1075</v>
      </c>
      <c r="E926">
        <v>209</v>
      </c>
      <c r="F926">
        <v>448</v>
      </c>
      <c r="G926">
        <v>327</v>
      </c>
      <c r="H926">
        <v>1</v>
      </c>
      <c r="I926">
        <v>361</v>
      </c>
      <c r="J926">
        <v>10</v>
      </c>
      <c r="K926">
        <v>18.05</v>
      </c>
      <c r="L926">
        <v>369.05</v>
      </c>
      <c r="M926" t="s">
        <v>18</v>
      </c>
      <c r="N926" t="s">
        <v>23</v>
      </c>
      <c r="O926">
        <v>35</v>
      </c>
      <c r="P926">
        <v>3</v>
      </c>
      <c r="Q926" t="s">
        <v>300</v>
      </c>
      <c r="R926">
        <v>504</v>
      </c>
      <c r="S926" s="3">
        <v>0.1</v>
      </c>
      <c r="T926" s="6">
        <v>152.45000000000002</v>
      </c>
      <c r="U926" t="s">
        <v>6335</v>
      </c>
      <c r="V926">
        <v>2025</v>
      </c>
      <c r="W926" t="s">
        <v>6329</v>
      </c>
      <c r="X926" t="str">
        <f>_xlfn.XLOOKUP(Orders_C[[#This Row],[Product_ID]],Products_C[Product_ID],Products_C[Product_Name])</f>
        <v>Wrap</v>
      </c>
      <c r="Y926" t="str">
        <f>_xlfn.XLOOKUP(Orders_C[[#This Row],[Product_ID]],Products_C[Product_ID],Products_C[Category])</f>
        <v>Chicken</v>
      </c>
      <c r="Z926" t="str">
        <f>_xlfn.XLOOKUP(Orders_C[[#This Row],[Store_ID]],Stores_c[Store_ID],Stores_c[City])</f>
        <v>Reidberg</v>
      </c>
      <c r="AA926" t="str">
        <f>_xlfn.XLOOKUP(Orders_C[[#This Row],[Customer_ID]],Customers_c[Customer_ID],Customers_c[Customer_Name])</f>
        <v>Christopher Frazier</v>
      </c>
      <c r="AB926" s="6">
        <f>Orders_C[[#This Row],[Quantity]]*Orders_C[[#This Row],[Unit_Price]]*(1-Orders_C[[#This Row],[Discount %]])+Orders_C[[#This Row],[Tax]]</f>
        <v>342.95000000000005</v>
      </c>
      <c r="AC926" s="9">
        <f>(Orders_C[[#This Row],[Unit_Price]]*Orders_C[[#This Row],[Quantity]])-Orders_C[[#This Row],[Discount]]+Orders_C[[#This Row],[Tax]]</f>
        <v>369.05</v>
      </c>
      <c r="AD926" t="str">
        <f>IF(COUNTIF(Orders_C[[#All],[Customer_ID]],Orders_C[[#This Row],[Customer_ID]])&gt;1,"Repeat","New")</f>
        <v>Repeat</v>
      </c>
      <c r="AE926" t="str" cm="1">
        <f t="array" ref="AE926">_xlfn.XLOOKUP(Orders_C[[#This Row],[Store_ID]],Stores_c[[#All],[Store_ID]],Stores_c[[#All],[City]])</f>
        <v>Reidberg</v>
      </c>
      <c r="AF926" t="str" cm="1">
        <f t="array" ref="AF926">_xlfn.XLOOKUP(Orders_C[[#This Row],[Store_ID]],Stores_c[[#All],[Store_ID]],Stores_c[[#All],[Manager_Name]])</f>
        <v>Jeffrey Horn</v>
      </c>
      <c r="AG926" t="str" cm="1">
        <f t="array" ref="AG926">_xlfn.XLOOKUP(Orders_C[[#This Row],[Store_ID]],Stores_c[[#All],[Store_ID]],Stores_c[[#All],[Store_Type]])</f>
        <v>Drive-Thru</v>
      </c>
    </row>
    <row r="927" spans="1:33" x14ac:dyDescent="0.25">
      <c r="A927">
        <v>10133</v>
      </c>
      <c r="B927" s="1">
        <v>46021</v>
      </c>
      <c r="C927" s="2">
        <v>0.52802083333333338</v>
      </c>
      <c r="D927">
        <v>1994</v>
      </c>
      <c r="E927">
        <v>224</v>
      </c>
      <c r="F927">
        <v>522</v>
      </c>
      <c r="G927">
        <v>331</v>
      </c>
      <c r="H927">
        <v>2</v>
      </c>
      <c r="I927">
        <v>197</v>
      </c>
      <c r="J927">
        <v>15</v>
      </c>
      <c r="K927">
        <v>9.8500000000000014</v>
      </c>
      <c r="L927">
        <v>388.85</v>
      </c>
      <c r="M927" t="s">
        <v>18</v>
      </c>
      <c r="N927" t="s">
        <v>22</v>
      </c>
      <c r="O927">
        <v>12</v>
      </c>
      <c r="P927">
        <v>3</v>
      </c>
      <c r="Q927" t="s">
        <v>4156</v>
      </c>
      <c r="R927">
        <v>505</v>
      </c>
      <c r="S927" s="3">
        <v>0.15</v>
      </c>
      <c r="T927" s="6">
        <v>152.45000000000005</v>
      </c>
      <c r="U927" t="s">
        <v>6328</v>
      </c>
      <c r="V927">
        <v>2025</v>
      </c>
      <c r="W927" t="s">
        <v>6333</v>
      </c>
      <c r="X927" t="str">
        <f>_xlfn.XLOOKUP(Orders_C[[#This Row],[Product_ID]],Products_C[Product_ID],Products_C[Product_Name])</f>
        <v>Chicken Bucket</v>
      </c>
      <c r="Y927" t="str">
        <f>_xlfn.XLOOKUP(Orders_C[[#This Row],[Product_ID]],Products_C[Product_ID],Products_C[Category])</f>
        <v>Beverage</v>
      </c>
      <c r="Z927" t="str">
        <f>_xlfn.XLOOKUP(Orders_C[[#This Row],[Store_ID]],Stores_c[Store_ID],Stores_c[City])</f>
        <v>Valdezton</v>
      </c>
      <c r="AA927" t="str">
        <f>_xlfn.XLOOKUP(Orders_C[[#This Row],[Customer_ID]],Customers_c[Customer_ID],Customers_c[Customer_Name])</f>
        <v>Rebecca Davis</v>
      </c>
      <c r="AB927" s="6">
        <f>Orders_C[[#This Row],[Quantity]]*Orders_C[[#This Row],[Unit_Price]]*(1-Orders_C[[#This Row],[Discount %]])+Orders_C[[#This Row],[Tax]]</f>
        <v>344.75</v>
      </c>
      <c r="AC927" s="9">
        <f>(Orders_C[[#This Row],[Unit_Price]]*Orders_C[[#This Row],[Quantity]])-Orders_C[[#This Row],[Discount]]+Orders_C[[#This Row],[Tax]]</f>
        <v>388.85</v>
      </c>
      <c r="AD927" t="str">
        <f>IF(COUNTIF(Orders_C[[#All],[Customer_ID]],Orders_C[[#This Row],[Customer_ID]])&gt;1,"Repeat","New")</f>
        <v>Repeat</v>
      </c>
      <c r="AE927" t="str" cm="1">
        <f t="array" ref="AE927">_xlfn.XLOOKUP(Orders_C[[#This Row],[Store_ID]],Stores_c[[#All],[Store_ID]],Stores_c[[#All],[City]])</f>
        <v>Valdezton</v>
      </c>
      <c r="AF927" t="str" cm="1">
        <f t="array" ref="AF927">_xlfn.XLOOKUP(Orders_C[[#This Row],[Store_ID]],Stores_c[[#All],[Store_ID]],Stores_c[[#All],[Manager_Name]])</f>
        <v>John Rodriguez</v>
      </c>
      <c r="AG927" t="str" cm="1">
        <f t="array" ref="AG927">_xlfn.XLOOKUP(Orders_C[[#This Row],[Store_ID]],Stores_c[[#All],[Store_ID]],Stores_c[[#All],[Store_Type]])</f>
        <v>Street</v>
      </c>
    </row>
    <row r="928" spans="1:33" x14ac:dyDescent="0.25">
      <c r="A928">
        <v>10101</v>
      </c>
      <c r="B928" s="1">
        <v>46054</v>
      </c>
      <c r="C928" s="2">
        <v>5.7638888888888887E-3</v>
      </c>
      <c r="D928">
        <v>1465</v>
      </c>
      <c r="E928">
        <v>208</v>
      </c>
      <c r="F928">
        <v>415</v>
      </c>
      <c r="G928">
        <v>340</v>
      </c>
      <c r="H928">
        <v>1</v>
      </c>
      <c r="I928">
        <v>339</v>
      </c>
      <c r="J928">
        <v>0</v>
      </c>
      <c r="K928">
        <v>16.95</v>
      </c>
      <c r="L928">
        <v>355.95</v>
      </c>
      <c r="M928" t="s">
        <v>18</v>
      </c>
      <c r="N928" t="s">
        <v>21</v>
      </c>
      <c r="O928">
        <v>37</v>
      </c>
      <c r="P928">
        <v>5</v>
      </c>
      <c r="Q928" t="s">
        <v>4124</v>
      </c>
      <c r="R928">
        <v>509</v>
      </c>
      <c r="S928" s="3">
        <v>0</v>
      </c>
      <c r="T928" s="6">
        <v>152.54999999999998</v>
      </c>
      <c r="U928" t="s">
        <v>6338</v>
      </c>
      <c r="V928">
        <v>2026</v>
      </c>
      <c r="W928" t="s">
        <v>6329</v>
      </c>
      <c r="X928" t="str">
        <f>_xlfn.XLOOKUP(Orders_C[[#This Row],[Product_ID]],Products_C[Product_ID],Products_C[Product_Name])</f>
        <v>Chocolate Lava Cake</v>
      </c>
      <c r="Y928" t="str">
        <f>_xlfn.XLOOKUP(Orders_C[[#This Row],[Product_ID]],Products_C[Product_ID],Products_C[Category])</f>
        <v>Chicken</v>
      </c>
      <c r="Z928" t="str">
        <f>_xlfn.XLOOKUP(Orders_C[[#This Row],[Store_ID]],Stores_c[Store_ID],Stores_c[City])</f>
        <v>Tracyview</v>
      </c>
      <c r="AA928" t="str">
        <f>_xlfn.XLOOKUP(Orders_C[[#This Row],[Customer_ID]],Customers_c[Customer_ID],Customers_c[Customer_Name])</f>
        <v>Shawn Parker</v>
      </c>
      <c r="AB928" s="6">
        <f>Orders_C[[#This Row],[Quantity]]*Orders_C[[#This Row],[Unit_Price]]*(1-Orders_C[[#This Row],[Discount %]])+Orders_C[[#This Row],[Tax]]</f>
        <v>355.95</v>
      </c>
      <c r="AC928" s="9">
        <f>(Orders_C[[#This Row],[Unit_Price]]*Orders_C[[#This Row],[Quantity]])-Orders_C[[#This Row],[Discount]]+Orders_C[[#This Row],[Tax]]</f>
        <v>355.95</v>
      </c>
      <c r="AD928" t="str">
        <f>IF(COUNTIF(Orders_C[[#All],[Customer_ID]],Orders_C[[#This Row],[Customer_ID]])&gt;1,"Repeat","New")</f>
        <v>Repeat</v>
      </c>
      <c r="AE928" t="str" cm="1">
        <f t="array" ref="AE928">_xlfn.XLOOKUP(Orders_C[[#This Row],[Store_ID]],Stores_c[[#All],[Store_ID]],Stores_c[[#All],[City]])</f>
        <v>Tracyview</v>
      </c>
      <c r="AF928" t="str" cm="1">
        <f t="array" ref="AF928">_xlfn.XLOOKUP(Orders_C[[#This Row],[Store_ID]],Stores_c[[#All],[Store_ID]],Stores_c[[#All],[Manager_Name]])</f>
        <v>Jeremiah Lee</v>
      </c>
      <c r="AG928" t="str" cm="1">
        <f t="array" ref="AG928">_xlfn.XLOOKUP(Orders_C[[#This Row],[Store_ID]],Stores_c[[#All],[Store_ID]],Stores_c[[#All],[Store_Type]])</f>
        <v>Mall</v>
      </c>
    </row>
    <row r="929" spans="1:33" x14ac:dyDescent="0.25">
      <c r="A929">
        <v>10730</v>
      </c>
      <c r="B929" s="1">
        <v>45849</v>
      </c>
      <c r="C929" s="2">
        <v>0.41292824074074075</v>
      </c>
      <c r="D929">
        <v>1649</v>
      </c>
      <c r="E929">
        <v>218</v>
      </c>
      <c r="F929">
        <v>403</v>
      </c>
      <c r="G929">
        <v>301</v>
      </c>
      <c r="H929">
        <v>1</v>
      </c>
      <c r="I929">
        <v>373</v>
      </c>
      <c r="J929">
        <v>15</v>
      </c>
      <c r="K929">
        <v>18.649999999999999</v>
      </c>
      <c r="L929">
        <v>376.65</v>
      </c>
      <c r="M929" t="s">
        <v>19</v>
      </c>
      <c r="N929" t="s">
        <v>22</v>
      </c>
      <c r="O929">
        <v>50</v>
      </c>
      <c r="P929">
        <v>5</v>
      </c>
      <c r="Q929" t="s">
        <v>4753</v>
      </c>
      <c r="R929">
        <v>502</v>
      </c>
      <c r="S929" s="3">
        <v>0.15</v>
      </c>
      <c r="T929" s="6">
        <v>152.85</v>
      </c>
      <c r="U929" t="s">
        <v>6341</v>
      </c>
      <c r="V929">
        <v>2025</v>
      </c>
      <c r="W929" t="s">
        <v>6331</v>
      </c>
      <c r="X929" t="str">
        <f>_xlfn.XLOOKUP(Orders_C[[#This Row],[Product_ID]],Products_C[Product_ID],Products_C[Product_Name])</f>
        <v>Krushers</v>
      </c>
      <c r="Y929" t="str">
        <f>_xlfn.XLOOKUP(Orders_C[[#This Row],[Product_ID]],Products_C[Product_ID],Products_C[Category])</f>
        <v>Burger</v>
      </c>
      <c r="Z929" t="str">
        <f>_xlfn.XLOOKUP(Orders_C[[#This Row],[Store_ID]],Stores_c[Store_ID],Stores_c[City])</f>
        <v>East Johnport</v>
      </c>
      <c r="AA929" t="str">
        <f>_xlfn.XLOOKUP(Orders_C[[#This Row],[Customer_ID]],Customers_c[Customer_ID],Customers_c[Customer_Name])</f>
        <v>Justin Singh</v>
      </c>
      <c r="AB929" s="6">
        <f>Orders_C[[#This Row],[Quantity]]*Orders_C[[#This Row],[Unit_Price]]*(1-Orders_C[[#This Row],[Discount %]])+Orders_C[[#This Row],[Tax]]</f>
        <v>335.7</v>
      </c>
      <c r="AC929" s="9">
        <f>(Orders_C[[#This Row],[Unit_Price]]*Orders_C[[#This Row],[Quantity]])-Orders_C[[#This Row],[Discount]]+Orders_C[[#This Row],[Tax]]</f>
        <v>376.65</v>
      </c>
      <c r="AD929" t="str">
        <f>IF(COUNTIF(Orders_C[[#All],[Customer_ID]],Orders_C[[#This Row],[Customer_ID]])&gt;1,"Repeat","New")</f>
        <v>Repeat</v>
      </c>
      <c r="AE929" t="str" cm="1">
        <f t="array" ref="AE929">_xlfn.XLOOKUP(Orders_C[[#This Row],[Store_ID]],Stores_c[[#All],[Store_ID]],Stores_c[[#All],[City]])</f>
        <v>East Johnport</v>
      </c>
      <c r="AF929" t="str" cm="1">
        <f t="array" ref="AF929">_xlfn.XLOOKUP(Orders_C[[#This Row],[Store_ID]],Stores_c[[#All],[Store_ID]],Stores_c[[#All],[Manager_Name]])</f>
        <v>Mr. Matthew Murillo III</v>
      </c>
      <c r="AG929" t="str" cm="1">
        <f t="array" ref="AG929">_xlfn.XLOOKUP(Orders_C[[#This Row],[Store_ID]],Stores_c[[#All],[Store_ID]],Stores_c[[#All],[Store_Type]])</f>
        <v>Street</v>
      </c>
    </row>
    <row r="930" spans="1:33" x14ac:dyDescent="0.25">
      <c r="A930">
        <v>7907</v>
      </c>
      <c r="B930" s="1">
        <v>45841</v>
      </c>
      <c r="C930" s="2">
        <v>0.6645833333333333</v>
      </c>
      <c r="D930">
        <v>1975</v>
      </c>
      <c r="E930">
        <v>223</v>
      </c>
      <c r="F930">
        <v>402</v>
      </c>
      <c r="G930">
        <v>327</v>
      </c>
      <c r="H930">
        <v>1</v>
      </c>
      <c r="I930">
        <v>351</v>
      </c>
      <c r="J930">
        <v>5</v>
      </c>
      <c r="K930">
        <v>17.55</v>
      </c>
      <c r="L930">
        <v>363.55</v>
      </c>
      <c r="M930" t="s">
        <v>20</v>
      </c>
      <c r="N930" t="s">
        <v>23</v>
      </c>
      <c r="O930">
        <v>41</v>
      </c>
      <c r="P930">
        <v>2</v>
      </c>
      <c r="Q930" t="s">
        <v>1930</v>
      </c>
      <c r="R930">
        <v>502</v>
      </c>
      <c r="S930" s="3">
        <v>0.05</v>
      </c>
      <c r="T930" s="6">
        <v>152.95000000000002</v>
      </c>
      <c r="U930" t="s">
        <v>6341</v>
      </c>
      <c r="V930">
        <v>2025</v>
      </c>
      <c r="W930" t="s">
        <v>6331</v>
      </c>
      <c r="X930" t="str">
        <f>_xlfn.XLOOKUP(Orders_C[[#This Row],[Product_ID]],Products_C[Product_ID],Products_C[Product_Name])</f>
        <v>Wrap</v>
      </c>
      <c r="Y930" t="str">
        <f>_xlfn.XLOOKUP(Orders_C[[#This Row],[Product_ID]],Products_C[Product_ID],Products_C[Category])</f>
        <v>Chicken</v>
      </c>
      <c r="Z930" t="str">
        <f>_xlfn.XLOOKUP(Orders_C[[#This Row],[Store_ID]],Stores_c[Store_ID],Stores_c[City])</f>
        <v>Chambershaven</v>
      </c>
      <c r="AA930" t="str">
        <f>_xlfn.XLOOKUP(Orders_C[[#This Row],[Customer_ID]],Customers_c[Customer_ID],Customers_c[Customer_Name])</f>
        <v>Beth Miller</v>
      </c>
      <c r="AB930" s="6">
        <f>Orders_C[[#This Row],[Quantity]]*Orders_C[[#This Row],[Unit_Price]]*(1-Orders_C[[#This Row],[Discount %]])+Orders_C[[#This Row],[Tax]]</f>
        <v>351</v>
      </c>
      <c r="AC930" s="9">
        <f>(Orders_C[[#This Row],[Unit_Price]]*Orders_C[[#This Row],[Quantity]])-Orders_C[[#This Row],[Discount]]+Orders_C[[#This Row],[Tax]]</f>
        <v>363.55</v>
      </c>
      <c r="AD930" t="str">
        <f>IF(COUNTIF(Orders_C[[#All],[Customer_ID]],Orders_C[[#This Row],[Customer_ID]])&gt;1,"Repeat","New")</f>
        <v>Repeat</v>
      </c>
      <c r="AE930" t="str" cm="1">
        <f t="array" ref="AE930">_xlfn.XLOOKUP(Orders_C[[#This Row],[Store_ID]],Stores_c[[#All],[Store_ID]],Stores_c[[#All],[City]])</f>
        <v>Chambershaven</v>
      </c>
      <c r="AF930" t="str" cm="1">
        <f t="array" ref="AF930">_xlfn.XLOOKUP(Orders_C[[#This Row],[Store_ID]],Stores_c[[#All],[Store_ID]],Stores_c[[#All],[Manager_Name]])</f>
        <v>Virginia Webster</v>
      </c>
      <c r="AG930" t="str" cm="1">
        <f t="array" ref="AG930">_xlfn.XLOOKUP(Orders_C[[#This Row],[Store_ID]],Stores_c[[#All],[Store_ID]],Stores_c[[#All],[Store_Type]])</f>
        <v>Street</v>
      </c>
    </row>
    <row r="931" spans="1:33" x14ac:dyDescent="0.25">
      <c r="A931">
        <v>8483</v>
      </c>
      <c r="B931" s="1">
        <v>45782</v>
      </c>
      <c r="C931" s="2">
        <v>0.94383101851851847</v>
      </c>
      <c r="D931">
        <v>1032</v>
      </c>
      <c r="E931">
        <v>207</v>
      </c>
      <c r="F931">
        <v>438</v>
      </c>
      <c r="G931">
        <v>303</v>
      </c>
      <c r="H931">
        <v>1</v>
      </c>
      <c r="I931">
        <v>351</v>
      </c>
      <c r="J931">
        <v>5</v>
      </c>
      <c r="K931">
        <v>17.55</v>
      </c>
      <c r="L931">
        <v>363.55</v>
      </c>
      <c r="M931" t="s">
        <v>19</v>
      </c>
      <c r="N931" t="s">
        <v>22</v>
      </c>
      <c r="O931">
        <v>25</v>
      </c>
      <c r="P931">
        <v>3</v>
      </c>
      <c r="Q931" t="s">
        <v>2506</v>
      </c>
      <c r="R931">
        <v>506</v>
      </c>
      <c r="S931" s="3">
        <v>0.05</v>
      </c>
      <c r="T931" s="6">
        <v>152.95000000000002</v>
      </c>
      <c r="U931" t="s">
        <v>6339</v>
      </c>
      <c r="V931">
        <v>2025</v>
      </c>
      <c r="W931" t="s">
        <v>6329</v>
      </c>
      <c r="X931" t="str">
        <f>_xlfn.XLOOKUP(Orders_C[[#This Row],[Product_ID]],Products_C[Product_ID],Products_C[Product_Name])</f>
        <v>Chocolate Lava Cake</v>
      </c>
      <c r="Y931" t="str">
        <f>_xlfn.XLOOKUP(Orders_C[[#This Row],[Product_ID]],Products_C[Product_ID],Products_C[Category])</f>
        <v>Chicken</v>
      </c>
      <c r="Z931" t="str">
        <f>_xlfn.XLOOKUP(Orders_C[[#This Row],[Store_ID]],Stores_c[Store_ID],Stores_c[City])</f>
        <v>Christineton</v>
      </c>
      <c r="AA931" t="str">
        <f>_xlfn.XLOOKUP(Orders_C[[#This Row],[Customer_ID]],Customers_c[Customer_ID],Customers_c[Customer_Name])</f>
        <v>Amanda Watson</v>
      </c>
      <c r="AB931" s="6">
        <f>Orders_C[[#This Row],[Quantity]]*Orders_C[[#This Row],[Unit_Price]]*(1-Orders_C[[#This Row],[Discount %]])+Orders_C[[#This Row],[Tax]]</f>
        <v>351</v>
      </c>
      <c r="AC931" s="9">
        <f>(Orders_C[[#This Row],[Unit_Price]]*Orders_C[[#This Row],[Quantity]])-Orders_C[[#This Row],[Discount]]+Orders_C[[#This Row],[Tax]]</f>
        <v>363.55</v>
      </c>
      <c r="AD931" t="str">
        <f>IF(COUNTIF(Orders_C[[#All],[Customer_ID]],Orders_C[[#This Row],[Customer_ID]])&gt;1,"Repeat","New")</f>
        <v>Repeat</v>
      </c>
      <c r="AE931" t="str" cm="1">
        <f t="array" ref="AE931">_xlfn.XLOOKUP(Orders_C[[#This Row],[Store_ID]],Stores_c[[#All],[Store_ID]],Stores_c[[#All],[City]])</f>
        <v>Christineton</v>
      </c>
      <c r="AF931" t="str" cm="1">
        <f t="array" ref="AF931">_xlfn.XLOOKUP(Orders_C[[#This Row],[Store_ID]],Stores_c[[#All],[Store_ID]],Stores_c[[#All],[Manager_Name]])</f>
        <v>Dr. William Hubbard MD</v>
      </c>
      <c r="AG931" t="str" cm="1">
        <f t="array" ref="AG931">_xlfn.XLOOKUP(Orders_C[[#This Row],[Store_ID]],Stores_c[[#All],[Store_ID]],Stores_c[[#All],[Store_Type]])</f>
        <v>Street</v>
      </c>
    </row>
    <row r="932" spans="1:33" x14ac:dyDescent="0.25">
      <c r="A932">
        <v>9196</v>
      </c>
      <c r="B932" s="1">
        <v>45744</v>
      </c>
      <c r="C932" s="2">
        <v>0.34439814814814818</v>
      </c>
      <c r="D932">
        <v>1215</v>
      </c>
      <c r="E932">
        <v>213</v>
      </c>
      <c r="F932">
        <v>448</v>
      </c>
      <c r="G932">
        <v>304</v>
      </c>
      <c r="H932">
        <v>2</v>
      </c>
      <c r="I932">
        <v>180</v>
      </c>
      <c r="J932">
        <v>0</v>
      </c>
      <c r="K932">
        <v>9</v>
      </c>
      <c r="L932">
        <v>369</v>
      </c>
      <c r="M932" t="s">
        <v>19</v>
      </c>
      <c r="N932" t="s">
        <v>22</v>
      </c>
      <c r="O932">
        <v>30</v>
      </c>
      <c r="P932">
        <v>1</v>
      </c>
      <c r="Q932" t="s">
        <v>3219</v>
      </c>
      <c r="R932">
        <v>508</v>
      </c>
      <c r="S932" s="3">
        <v>0</v>
      </c>
      <c r="T932" s="6">
        <v>153</v>
      </c>
      <c r="U932" t="s">
        <v>6334</v>
      </c>
      <c r="V932">
        <v>2025</v>
      </c>
      <c r="W932" t="s">
        <v>6329</v>
      </c>
      <c r="X932" t="str">
        <f>_xlfn.XLOOKUP(Orders_C[[#This Row],[Product_ID]],Products_C[Product_ID],Products_C[Product_Name])</f>
        <v>Veg Burger</v>
      </c>
      <c r="Y932" t="str">
        <f>_xlfn.XLOOKUP(Orders_C[[#This Row],[Product_ID]],Products_C[Product_ID],Products_C[Category])</f>
        <v>Burger</v>
      </c>
      <c r="Z932" t="str">
        <f>_xlfn.XLOOKUP(Orders_C[[#This Row],[Store_ID]],Stores_c[Store_ID],Stores_c[City])</f>
        <v>Lake Kristashire</v>
      </c>
      <c r="AA932" t="str">
        <f>_xlfn.XLOOKUP(Orders_C[[#This Row],[Customer_ID]],Customers_c[Customer_ID],Customers_c[Customer_Name])</f>
        <v>Crystal Bryant</v>
      </c>
      <c r="AB932" s="6">
        <f>Orders_C[[#This Row],[Quantity]]*Orders_C[[#This Row],[Unit_Price]]*(1-Orders_C[[#This Row],[Discount %]])+Orders_C[[#This Row],[Tax]]</f>
        <v>369</v>
      </c>
      <c r="AC932" s="9">
        <f>(Orders_C[[#This Row],[Unit_Price]]*Orders_C[[#This Row],[Quantity]])-Orders_C[[#This Row],[Discount]]+Orders_C[[#This Row],[Tax]]</f>
        <v>369</v>
      </c>
      <c r="AD932" t="str">
        <f>IF(COUNTIF(Orders_C[[#All],[Customer_ID]],Orders_C[[#This Row],[Customer_ID]])&gt;1,"Repeat","New")</f>
        <v>Repeat</v>
      </c>
      <c r="AE932" t="str" cm="1">
        <f t="array" ref="AE932">_xlfn.XLOOKUP(Orders_C[[#This Row],[Store_ID]],Stores_c[[#All],[Store_ID]],Stores_c[[#All],[City]])</f>
        <v>Lake Kristashire</v>
      </c>
      <c r="AF932" t="str" cm="1">
        <f t="array" ref="AF932">_xlfn.XLOOKUP(Orders_C[[#This Row],[Store_ID]],Stores_c[[#All],[Store_ID]],Stores_c[[#All],[Manager_Name]])</f>
        <v>Andrea Daugherty</v>
      </c>
      <c r="AG932" t="str" cm="1">
        <f t="array" ref="AG932">_xlfn.XLOOKUP(Orders_C[[#This Row],[Store_ID]],Stores_c[[#All],[Store_ID]],Stores_c[[#All],[Store_Type]])</f>
        <v>Mall</v>
      </c>
    </row>
    <row r="933" spans="1:33" x14ac:dyDescent="0.25">
      <c r="A933">
        <v>8532</v>
      </c>
      <c r="B933" s="1">
        <v>45921</v>
      </c>
      <c r="C933" s="2">
        <v>0.11019675925925926</v>
      </c>
      <c r="D933">
        <v>1575</v>
      </c>
      <c r="E933">
        <v>217</v>
      </c>
      <c r="F933">
        <v>499</v>
      </c>
      <c r="G933">
        <v>310</v>
      </c>
      <c r="H933">
        <v>2</v>
      </c>
      <c r="I933">
        <v>186</v>
      </c>
      <c r="J933">
        <v>5</v>
      </c>
      <c r="K933">
        <v>9.3000000000000007</v>
      </c>
      <c r="L933">
        <v>376.3</v>
      </c>
      <c r="M933" t="s">
        <v>20</v>
      </c>
      <c r="N933" t="s">
        <v>21</v>
      </c>
      <c r="O933">
        <v>51</v>
      </c>
      <c r="P933">
        <v>1</v>
      </c>
      <c r="Q933" t="s">
        <v>2555</v>
      </c>
      <c r="R933">
        <v>506</v>
      </c>
      <c r="S933" s="3">
        <v>0.05</v>
      </c>
      <c r="T933" s="6">
        <v>153.10000000000002</v>
      </c>
      <c r="U933" t="s">
        <v>6335</v>
      </c>
      <c r="V933">
        <v>2025</v>
      </c>
      <c r="W933" t="s">
        <v>6331</v>
      </c>
      <c r="X933" t="str">
        <f>_xlfn.XLOOKUP(Orders_C[[#This Row],[Product_ID]],Products_C[Product_ID],Products_C[Product_Name])</f>
        <v>Chicken Bucket</v>
      </c>
      <c r="Y933" t="str">
        <f>_xlfn.XLOOKUP(Orders_C[[#This Row],[Product_ID]],Products_C[Product_ID],Products_C[Category])</f>
        <v>Chicken</v>
      </c>
      <c r="Z933" t="str">
        <f>_xlfn.XLOOKUP(Orders_C[[#This Row],[Store_ID]],Stores_c[Store_ID],Stores_c[City])</f>
        <v>West Rebecca</v>
      </c>
      <c r="AA933" t="str">
        <f>_xlfn.XLOOKUP(Orders_C[[#This Row],[Customer_ID]],Customers_c[Customer_ID],Customers_c[Customer_Name])</f>
        <v>Darren Boyd</v>
      </c>
      <c r="AB933" s="6">
        <f>Orders_C[[#This Row],[Quantity]]*Orders_C[[#This Row],[Unit_Price]]*(1-Orders_C[[#This Row],[Discount %]])+Orders_C[[#This Row],[Tax]]</f>
        <v>362.7</v>
      </c>
      <c r="AC933" s="9">
        <f>(Orders_C[[#This Row],[Unit_Price]]*Orders_C[[#This Row],[Quantity]])-Orders_C[[#This Row],[Discount]]+Orders_C[[#This Row],[Tax]]</f>
        <v>376.3</v>
      </c>
      <c r="AD933" t="str">
        <f>IF(COUNTIF(Orders_C[[#All],[Customer_ID]],Orders_C[[#This Row],[Customer_ID]])&gt;1,"Repeat","New")</f>
        <v>Repeat</v>
      </c>
      <c r="AE933" t="str" cm="1">
        <f t="array" ref="AE933">_xlfn.XLOOKUP(Orders_C[[#This Row],[Store_ID]],Stores_c[[#All],[Store_ID]],Stores_c[[#All],[City]])</f>
        <v>West Rebecca</v>
      </c>
      <c r="AF933" t="str" cm="1">
        <f t="array" ref="AF933">_xlfn.XLOOKUP(Orders_C[[#This Row],[Store_ID]],Stores_c[[#All],[Store_ID]],Stores_c[[#All],[Manager_Name]])</f>
        <v>Albert Smith</v>
      </c>
      <c r="AG933" t="str" cm="1">
        <f t="array" ref="AG933">_xlfn.XLOOKUP(Orders_C[[#This Row],[Store_ID]],Stores_c[[#All],[Store_ID]],Stores_c[[#All],[Store_Type]])</f>
        <v>Mall</v>
      </c>
    </row>
    <row r="934" spans="1:33" x14ac:dyDescent="0.25">
      <c r="A934">
        <v>10589</v>
      </c>
      <c r="B934" s="1">
        <v>45944</v>
      </c>
      <c r="C934" s="2">
        <v>0.11568287037037037</v>
      </c>
      <c r="D934">
        <v>1887</v>
      </c>
      <c r="E934">
        <v>202</v>
      </c>
      <c r="F934">
        <v>521</v>
      </c>
      <c r="G934">
        <v>307</v>
      </c>
      <c r="H934">
        <v>2</v>
      </c>
      <c r="I934">
        <v>192</v>
      </c>
      <c r="J934">
        <v>10</v>
      </c>
      <c r="K934">
        <v>9.6000000000000014</v>
      </c>
      <c r="L934">
        <v>383.6</v>
      </c>
      <c r="M934" t="s">
        <v>20</v>
      </c>
      <c r="N934" t="s">
        <v>23</v>
      </c>
      <c r="O934">
        <v>45</v>
      </c>
      <c r="P934">
        <v>1</v>
      </c>
      <c r="Q934" t="s">
        <v>4612</v>
      </c>
      <c r="R934">
        <v>505</v>
      </c>
      <c r="S934" s="3">
        <v>0.1</v>
      </c>
      <c r="T934" s="6">
        <v>153.20000000000005</v>
      </c>
      <c r="U934" t="s">
        <v>6332</v>
      </c>
      <c r="V934">
        <v>2025</v>
      </c>
      <c r="W934" t="s">
        <v>6331</v>
      </c>
      <c r="X934" t="str">
        <f>_xlfn.XLOOKUP(Orders_C[[#This Row],[Product_ID]],Products_C[Product_ID],Products_C[Product_Name])</f>
        <v>Chicken Wings</v>
      </c>
      <c r="Y934" t="str">
        <f>_xlfn.XLOOKUP(Orders_C[[#This Row],[Product_ID]],Products_C[Product_ID],Products_C[Category])</f>
        <v>Chicken</v>
      </c>
      <c r="Z934" t="str">
        <f>_xlfn.XLOOKUP(Orders_C[[#This Row],[Store_ID]],Stores_c[Store_ID],Stores_c[City])</f>
        <v>Rebekahside</v>
      </c>
      <c r="AA934" t="str">
        <f>_xlfn.XLOOKUP(Orders_C[[#This Row],[Customer_ID]],Customers_c[Customer_ID],Customers_c[Customer_Name])</f>
        <v>Henry Rivera</v>
      </c>
      <c r="AB934" s="6">
        <f>Orders_C[[#This Row],[Quantity]]*Orders_C[[#This Row],[Unit_Price]]*(1-Orders_C[[#This Row],[Discount %]])+Orders_C[[#This Row],[Tax]]</f>
        <v>355.20000000000005</v>
      </c>
      <c r="AC934" s="9">
        <f>(Orders_C[[#This Row],[Unit_Price]]*Orders_C[[#This Row],[Quantity]])-Orders_C[[#This Row],[Discount]]+Orders_C[[#This Row],[Tax]]</f>
        <v>383.6</v>
      </c>
      <c r="AD934" t="str">
        <f>IF(COUNTIF(Orders_C[[#All],[Customer_ID]],Orders_C[[#This Row],[Customer_ID]])&gt;1,"Repeat","New")</f>
        <v>Repeat</v>
      </c>
      <c r="AE934" t="str" cm="1">
        <f t="array" ref="AE934">_xlfn.XLOOKUP(Orders_C[[#This Row],[Store_ID]],Stores_c[[#All],[Store_ID]],Stores_c[[#All],[City]])</f>
        <v>Rebekahside</v>
      </c>
      <c r="AF934" t="str" cm="1">
        <f t="array" ref="AF934">_xlfn.XLOOKUP(Orders_C[[#This Row],[Store_ID]],Stores_c[[#All],[Store_ID]],Stores_c[[#All],[Manager_Name]])</f>
        <v>Mark Ray</v>
      </c>
      <c r="AG934" t="str" cm="1">
        <f t="array" ref="AG934">_xlfn.XLOOKUP(Orders_C[[#This Row],[Store_ID]],Stores_c[[#All],[Store_ID]],Stores_c[[#All],[Store_Type]])</f>
        <v>Drive-Thru</v>
      </c>
    </row>
    <row r="935" spans="1:33" x14ac:dyDescent="0.25">
      <c r="A935">
        <v>8462</v>
      </c>
      <c r="B935" s="1">
        <v>45738</v>
      </c>
      <c r="C935" s="2">
        <v>0.97503472222222221</v>
      </c>
      <c r="D935">
        <v>1702</v>
      </c>
      <c r="E935">
        <v>221</v>
      </c>
      <c r="F935">
        <v>506</v>
      </c>
      <c r="G935">
        <v>310</v>
      </c>
      <c r="H935">
        <v>2</v>
      </c>
      <c r="I935">
        <v>198</v>
      </c>
      <c r="J935">
        <v>15</v>
      </c>
      <c r="K935">
        <v>9.9</v>
      </c>
      <c r="L935">
        <v>390.9</v>
      </c>
      <c r="M935" t="s">
        <v>19</v>
      </c>
      <c r="N935" t="s">
        <v>22</v>
      </c>
      <c r="O935">
        <v>35</v>
      </c>
      <c r="P935">
        <v>1</v>
      </c>
      <c r="Q935" t="s">
        <v>2485</v>
      </c>
      <c r="R935">
        <v>502</v>
      </c>
      <c r="S935" s="3">
        <v>0.15</v>
      </c>
      <c r="T935" s="6">
        <v>153.29999999999998</v>
      </c>
      <c r="U935" t="s">
        <v>6334</v>
      </c>
      <c r="V935">
        <v>2025</v>
      </c>
      <c r="W935" t="s">
        <v>6329</v>
      </c>
      <c r="X935" t="str">
        <f>_xlfn.XLOOKUP(Orders_C[[#This Row],[Product_ID]],Products_C[Product_ID],Products_C[Product_Name])</f>
        <v>Chicken Bucket</v>
      </c>
      <c r="Y935" t="str">
        <f>_xlfn.XLOOKUP(Orders_C[[#This Row],[Product_ID]],Products_C[Product_ID],Products_C[Category])</f>
        <v>Chicken</v>
      </c>
      <c r="Z935" t="str">
        <f>_xlfn.XLOOKUP(Orders_C[[#This Row],[Store_ID]],Stores_c[Store_ID],Stores_c[City])</f>
        <v>Port Barbarabury</v>
      </c>
      <c r="AA935" t="str">
        <f>_xlfn.XLOOKUP(Orders_C[[#This Row],[Customer_ID]],Customers_c[Customer_ID],Customers_c[Customer_Name])</f>
        <v>Nancy Drake</v>
      </c>
      <c r="AB935" s="6">
        <f>Orders_C[[#This Row],[Quantity]]*Orders_C[[#This Row],[Unit_Price]]*(1-Orders_C[[#This Row],[Discount %]])+Orders_C[[#This Row],[Tax]]</f>
        <v>346.49999999999994</v>
      </c>
      <c r="AC935" s="9">
        <f>(Orders_C[[#This Row],[Unit_Price]]*Orders_C[[#This Row],[Quantity]])-Orders_C[[#This Row],[Discount]]+Orders_C[[#This Row],[Tax]]</f>
        <v>390.9</v>
      </c>
      <c r="AD935" t="str">
        <f>IF(COUNTIF(Orders_C[[#All],[Customer_ID]],Orders_C[[#This Row],[Customer_ID]])&gt;1,"Repeat","New")</f>
        <v>Repeat</v>
      </c>
      <c r="AE935" t="str" cm="1">
        <f t="array" ref="AE935">_xlfn.XLOOKUP(Orders_C[[#This Row],[Store_ID]],Stores_c[[#All],[Store_ID]],Stores_c[[#All],[City]])</f>
        <v>Port Barbarabury</v>
      </c>
      <c r="AF935" t="str" cm="1">
        <f t="array" ref="AF935">_xlfn.XLOOKUP(Orders_C[[#This Row],[Store_ID]],Stores_c[[#All],[Store_ID]],Stores_c[[#All],[Manager_Name]])</f>
        <v>Edward Nguyen</v>
      </c>
      <c r="AG935" t="str" cm="1">
        <f t="array" ref="AG935">_xlfn.XLOOKUP(Orders_C[[#This Row],[Store_ID]],Stores_c[[#All],[Store_ID]],Stores_c[[#All],[Store_Type]])</f>
        <v>Street</v>
      </c>
    </row>
    <row r="936" spans="1:33" x14ac:dyDescent="0.25">
      <c r="A936">
        <v>9158</v>
      </c>
      <c r="B936" s="1">
        <v>45872</v>
      </c>
      <c r="C936" s="2">
        <v>0.97325231481481478</v>
      </c>
      <c r="D936">
        <v>1710</v>
      </c>
      <c r="E936">
        <v>205</v>
      </c>
      <c r="F936">
        <v>496</v>
      </c>
      <c r="G936">
        <v>317</v>
      </c>
      <c r="H936">
        <v>1</v>
      </c>
      <c r="I936">
        <v>374</v>
      </c>
      <c r="J936">
        <v>15</v>
      </c>
      <c r="K936">
        <v>18.7</v>
      </c>
      <c r="L936">
        <v>377.7</v>
      </c>
      <c r="M936" t="s">
        <v>19</v>
      </c>
      <c r="N936" t="s">
        <v>23</v>
      </c>
      <c r="O936">
        <v>18</v>
      </c>
      <c r="P936">
        <v>1</v>
      </c>
      <c r="Q936" t="s">
        <v>3181</v>
      </c>
      <c r="R936">
        <v>505</v>
      </c>
      <c r="S936" s="3">
        <v>0.15</v>
      </c>
      <c r="T936" s="6">
        <v>153.29999999999998</v>
      </c>
      <c r="U936" t="s">
        <v>6342</v>
      </c>
      <c r="V936">
        <v>2025</v>
      </c>
      <c r="W936" t="s">
        <v>6333</v>
      </c>
      <c r="X936" t="str">
        <f>_xlfn.XLOOKUP(Orders_C[[#This Row],[Product_ID]],Products_C[Product_ID],Products_C[Product_Name])</f>
        <v>Popcorn Chicken</v>
      </c>
      <c r="Y936" t="str">
        <f>_xlfn.XLOOKUP(Orders_C[[#This Row],[Product_ID]],Products_C[Product_ID],Products_C[Category])</f>
        <v>Dessert</v>
      </c>
      <c r="Z936" t="str">
        <f>_xlfn.XLOOKUP(Orders_C[[#This Row],[Store_ID]],Stores_c[Store_ID],Stores_c[City])</f>
        <v>Port Jacob</v>
      </c>
      <c r="AA936" t="str">
        <f>_xlfn.XLOOKUP(Orders_C[[#This Row],[Customer_ID]],Customers_c[Customer_ID],Customers_c[Customer_Name])</f>
        <v>Paul Howard</v>
      </c>
      <c r="AB936" s="6">
        <f>Orders_C[[#This Row],[Quantity]]*Orders_C[[#This Row],[Unit_Price]]*(1-Orders_C[[#This Row],[Discount %]])+Orders_C[[#This Row],[Tax]]</f>
        <v>336.59999999999997</v>
      </c>
      <c r="AC936" s="9">
        <f>(Orders_C[[#This Row],[Unit_Price]]*Orders_C[[#This Row],[Quantity]])-Orders_C[[#This Row],[Discount]]+Orders_C[[#This Row],[Tax]]</f>
        <v>377.7</v>
      </c>
      <c r="AD936" t="str">
        <f>IF(COUNTIF(Orders_C[[#All],[Customer_ID]],Orders_C[[#This Row],[Customer_ID]])&gt;1,"Repeat","New")</f>
        <v>Repeat</v>
      </c>
      <c r="AE936" t="str" cm="1">
        <f t="array" ref="AE936">_xlfn.XLOOKUP(Orders_C[[#This Row],[Store_ID]],Stores_c[[#All],[Store_ID]],Stores_c[[#All],[City]])</f>
        <v>Port Jacob</v>
      </c>
      <c r="AF936" t="str" cm="1">
        <f t="array" ref="AF936">_xlfn.XLOOKUP(Orders_C[[#This Row],[Store_ID]],Stores_c[[#All],[Store_ID]],Stores_c[[#All],[Manager_Name]])</f>
        <v>David Harris</v>
      </c>
      <c r="AG936" t="str" cm="1">
        <f t="array" ref="AG936">_xlfn.XLOOKUP(Orders_C[[#This Row],[Store_ID]],Stores_c[[#All],[Store_ID]],Stores_c[[#All],[Store_Type]])</f>
        <v>Mall</v>
      </c>
    </row>
    <row r="937" spans="1:33" x14ac:dyDescent="0.25">
      <c r="A937">
        <v>6369</v>
      </c>
      <c r="B937" s="1">
        <v>45821</v>
      </c>
      <c r="C937" s="2">
        <v>0.20758101851851851</v>
      </c>
      <c r="D937">
        <v>1886</v>
      </c>
      <c r="E937">
        <v>204</v>
      </c>
      <c r="F937">
        <v>454</v>
      </c>
      <c r="G937">
        <v>301</v>
      </c>
      <c r="H937">
        <v>1</v>
      </c>
      <c r="I937">
        <v>363</v>
      </c>
      <c r="J937">
        <v>10</v>
      </c>
      <c r="K937">
        <v>18.149999999999999</v>
      </c>
      <c r="L937">
        <v>371.15</v>
      </c>
      <c r="M937" t="s">
        <v>18</v>
      </c>
      <c r="N937" t="s">
        <v>23</v>
      </c>
      <c r="O937">
        <v>21</v>
      </c>
      <c r="P937">
        <v>4</v>
      </c>
      <c r="Q937" t="s">
        <v>392</v>
      </c>
      <c r="R937">
        <v>503</v>
      </c>
      <c r="S937" s="3">
        <v>0.1</v>
      </c>
      <c r="T937" s="6">
        <v>153.35</v>
      </c>
      <c r="U937" t="s">
        <v>6340</v>
      </c>
      <c r="V937">
        <v>2025</v>
      </c>
      <c r="W937" t="s">
        <v>6329</v>
      </c>
      <c r="X937" t="str">
        <f>_xlfn.XLOOKUP(Orders_C[[#This Row],[Product_ID]],Products_C[Product_ID],Products_C[Product_Name])</f>
        <v>Krushers</v>
      </c>
      <c r="Y937" t="str">
        <f>_xlfn.XLOOKUP(Orders_C[[#This Row],[Product_ID]],Products_C[Product_ID],Products_C[Category])</f>
        <v>Burger</v>
      </c>
      <c r="Z937" t="str">
        <f>_xlfn.XLOOKUP(Orders_C[[#This Row],[Store_ID]],Stores_c[Store_ID],Stores_c[City])</f>
        <v>New Robertfurt</v>
      </c>
      <c r="AA937" t="str">
        <f>_xlfn.XLOOKUP(Orders_C[[#This Row],[Customer_ID]],Customers_c[Customer_ID],Customers_c[Customer_Name])</f>
        <v>Sarah Phillips</v>
      </c>
      <c r="AB937" s="6">
        <f>Orders_C[[#This Row],[Quantity]]*Orders_C[[#This Row],[Unit_Price]]*(1-Orders_C[[#This Row],[Discount %]])+Orders_C[[#This Row],[Tax]]</f>
        <v>344.84999999999997</v>
      </c>
      <c r="AC937" s="9">
        <f>(Orders_C[[#This Row],[Unit_Price]]*Orders_C[[#This Row],[Quantity]])-Orders_C[[#This Row],[Discount]]+Orders_C[[#This Row],[Tax]]</f>
        <v>371.15</v>
      </c>
      <c r="AD937" t="str">
        <f>IF(COUNTIF(Orders_C[[#All],[Customer_ID]],Orders_C[[#This Row],[Customer_ID]])&gt;1,"Repeat","New")</f>
        <v>Repeat</v>
      </c>
      <c r="AE937" t="str" cm="1">
        <f t="array" ref="AE937">_xlfn.XLOOKUP(Orders_C[[#This Row],[Store_ID]],Stores_c[[#All],[Store_ID]],Stores_c[[#All],[City]])</f>
        <v>New Robertfurt</v>
      </c>
      <c r="AF937" t="str" cm="1">
        <f t="array" ref="AF937">_xlfn.XLOOKUP(Orders_C[[#This Row],[Store_ID]],Stores_c[[#All],[Store_ID]],Stores_c[[#All],[Manager_Name]])</f>
        <v>Tiffany Gomez</v>
      </c>
      <c r="AG937" t="str" cm="1">
        <f t="array" ref="AG937">_xlfn.XLOOKUP(Orders_C[[#This Row],[Store_ID]],Stores_c[[#All],[Store_ID]],Stores_c[[#All],[Store_Type]])</f>
        <v>Street</v>
      </c>
    </row>
    <row r="938" spans="1:33" x14ac:dyDescent="0.25">
      <c r="A938">
        <v>7883</v>
      </c>
      <c r="B938" s="1">
        <v>45998</v>
      </c>
      <c r="C938" s="2">
        <v>0.53341435185185182</v>
      </c>
      <c r="D938">
        <v>1148</v>
      </c>
      <c r="E938">
        <v>225</v>
      </c>
      <c r="F938">
        <v>521</v>
      </c>
      <c r="G938">
        <v>310</v>
      </c>
      <c r="H938">
        <v>1</v>
      </c>
      <c r="I938">
        <v>363</v>
      </c>
      <c r="J938">
        <v>10</v>
      </c>
      <c r="K938">
        <v>18.149999999999999</v>
      </c>
      <c r="L938">
        <v>371.15</v>
      </c>
      <c r="M938" t="s">
        <v>20</v>
      </c>
      <c r="N938" t="s">
        <v>22</v>
      </c>
      <c r="O938">
        <v>46</v>
      </c>
      <c r="P938">
        <v>1</v>
      </c>
      <c r="Q938" t="s">
        <v>1906</v>
      </c>
      <c r="R938">
        <v>510</v>
      </c>
      <c r="S938" s="3">
        <v>0.1</v>
      </c>
      <c r="T938" s="6">
        <v>153.35</v>
      </c>
      <c r="U938" t="s">
        <v>6328</v>
      </c>
      <c r="V938">
        <v>2025</v>
      </c>
      <c r="W938" t="s">
        <v>6331</v>
      </c>
      <c r="X938" t="str">
        <f>_xlfn.XLOOKUP(Orders_C[[#This Row],[Product_ID]],Products_C[Product_ID],Products_C[Product_Name])</f>
        <v>Chicken Bucket</v>
      </c>
      <c r="Y938" t="str">
        <f>_xlfn.XLOOKUP(Orders_C[[#This Row],[Product_ID]],Products_C[Product_ID],Products_C[Category])</f>
        <v>Chicken</v>
      </c>
      <c r="Z938" t="str">
        <f>_xlfn.XLOOKUP(Orders_C[[#This Row],[Store_ID]],Stores_c[Store_ID],Stores_c[City])</f>
        <v>South Peter</v>
      </c>
      <c r="AA938" t="str">
        <f>_xlfn.XLOOKUP(Orders_C[[#This Row],[Customer_ID]],Customers_c[Customer_ID],Customers_c[Customer_Name])</f>
        <v>Elizabeth Stone</v>
      </c>
      <c r="AB938" s="6">
        <f>Orders_C[[#This Row],[Quantity]]*Orders_C[[#This Row],[Unit_Price]]*(1-Orders_C[[#This Row],[Discount %]])+Orders_C[[#This Row],[Tax]]</f>
        <v>344.84999999999997</v>
      </c>
      <c r="AC938" s="9">
        <f>(Orders_C[[#This Row],[Unit_Price]]*Orders_C[[#This Row],[Quantity]])-Orders_C[[#This Row],[Discount]]+Orders_C[[#This Row],[Tax]]</f>
        <v>371.15</v>
      </c>
      <c r="AD938" t="str">
        <f>IF(COUNTIF(Orders_C[[#All],[Customer_ID]],Orders_C[[#This Row],[Customer_ID]])&gt;1,"Repeat","New")</f>
        <v>Repeat</v>
      </c>
      <c r="AE938" t="str" cm="1">
        <f t="array" ref="AE938">_xlfn.XLOOKUP(Orders_C[[#This Row],[Store_ID]],Stores_c[[#All],[Store_ID]],Stores_c[[#All],[City]])</f>
        <v>South Peter</v>
      </c>
      <c r="AF938" t="str" cm="1">
        <f t="array" ref="AF938">_xlfn.XLOOKUP(Orders_C[[#This Row],[Store_ID]],Stores_c[[#All],[Store_ID]],Stores_c[[#All],[Manager_Name]])</f>
        <v>Gregory Lambert</v>
      </c>
      <c r="AG938" t="str" cm="1">
        <f t="array" ref="AG938">_xlfn.XLOOKUP(Orders_C[[#This Row],[Store_ID]],Stores_c[[#All],[Store_ID]],Stores_c[[#All],[Store_Type]])</f>
        <v>Street</v>
      </c>
    </row>
    <row r="939" spans="1:33" x14ac:dyDescent="0.25">
      <c r="A939">
        <v>7847</v>
      </c>
      <c r="B939" s="1">
        <v>45739</v>
      </c>
      <c r="C939" s="2">
        <v>0.90983796296296293</v>
      </c>
      <c r="D939">
        <v>1113</v>
      </c>
      <c r="E939">
        <v>208</v>
      </c>
      <c r="F939">
        <v>402</v>
      </c>
      <c r="G939">
        <v>337</v>
      </c>
      <c r="H939">
        <v>1</v>
      </c>
      <c r="I939">
        <v>352</v>
      </c>
      <c r="J939">
        <v>5</v>
      </c>
      <c r="K939">
        <v>17.600000000000001</v>
      </c>
      <c r="L939">
        <v>364.6</v>
      </c>
      <c r="M939" t="s">
        <v>18</v>
      </c>
      <c r="N939" t="s">
        <v>22</v>
      </c>
      <c r="O939">
        <v>11</v>
      </c>
      <c r="P939">
        <v>3</v>
      </c>
      <c r="Q939" t="s">
        <v>1870</v>
      </c>
      <c r="R939">
        <v>507</v>
      </c>
      <c r="S939" s="3">
        <v>0.05</v>
      </c>
      <c r="T939" s="6">
        <v>153.40000000000003</v>
      </c>
      <c r="U939" t="s">
        <v>6334</v>
      </c>
      <c r="V939">
        <v>2025</v>
      </c>
      <c r="W939" t="s">
        <v>6333</v>
      </c>
      <c r="X939" t="str">
        <f>_xlfn.XLOOKUP(Orders_C[[#This Row],[Product_ID]],Products_C[Product_ID],Products_C[Product_Name])</f>
        <v>Chocolate Lava Cake</v>
      </c>
      <c r="Y939" t="str">
        <f>_xlfn.XLOOKUP(Orders_C[[#This Row],[Product_ID]],Products_C[Product_ID],Products_C[Category])</f>
        <v>Chicken</v>
      </c>
      <c r="Z939" t="str">
        <f>_xlfn.XLOOKUP(Orders_C[[#This Row],[Store_ID]],Stores_c[Store_ID],Stores_c[City])</f>
        <v>Tracyview</v>
      </c>
      <c r="AA939" t="str">
        <f>_xlfn.XLOOKUP(Orders_C[[#This Row],[Customer_ID]],Customers_c[Customer_ID],Customers_c[Customer_Name])</f>
        <v>Renee Wilson</v>
      </c>
      <c r="AB939" s="6">
        <f>Orders_C[[#This Row],[Quantity]]*Orders_C[[#This Row],[Unit_Price]]*(1-Orders_C[[#This Row],[Discount %]])+Orders_C[[#This Row],[Tax]]</f>
        <v>352</v>
      </c>
      <c r="AC939" s="9">
        <f>(Orders_C[[#This Row],[Unit_Price]]*Orders_C[[#This Row],[Quantity]])-Orders_C[[#This Row],[Discount]]+Orders_C[[#This Row],[Tax]]</f>
        <v>364.6</v>
      </c>
      <c r="AD939" t="str">
        <f>IF(COUNTIF(Orders_C[[#All],[Customer_ID]],Orders_C[[#This Row],[Customer_ID]])&gt;1,"Repeat","New")</f>
        <v>Repeat</v>
      </c>
      <c r="AE939" t="str" cm="1">
        <f t="array" ref="AE939">_xlfn.XLOOKUP(Orders_C[[#This Row],[Store_ID]],Stores_c[[#All],[Store_ID]],Stores_c[[#All],[City]])</f>
        <v>Tracyview</v>
      </c>
      <c r="AF939" t="str" cm="1">
        <f t="array" ref="AF939">_xlfn.XLOOKUP(Orders_C[[#This Row],[Store_ID]],Stores_c[[#All],[Store_ID]],Stores_c[[#All],[Manager_Name]])</f>
        <v>Jeremiah Lee</v>
      </c>
      <c r="AG939" t="str" cm="1">
        <f t="array" ref="AG939">_xlfn.XLOOKUP(Orders_C[[#This Row],[Store_ID]],Stores_c[[#All],[Store_ID]],Stores_c[[#All],[Store_Type]])</f>
        <v>Mall</v>
      </c>
    </row>
    <row r="940" spans="1:33" x14ac:dyDescent="0.25">
      <c r="A940">
        <v>6013</v>
      </c>
      <c r="B940" s="1">
        <v>45972</v>
      </c>
      <c r="C940" s="2">
        <v>0.31703703703703706</v>
      </c>
      <c r="D940">
        <v>1249</v>
      </c>
      <c r="E940">
        <v>214</v>
      </c>
      <c r="F940">
        <v>542</v>
      </c>
      <c r="G940">
        <v>322</v>
      </c>
      <c r="H940">
        <v>1</v>
      </c>
      <c r="I940">
        <v>341</v>
      </c>
      <c r="J940">
        <v>0</v>
      </c>
      <c r="K940">
        <v>17.05</v>
      </c>
      <c r="L940">
        <v>358.05</v>
      </c>
      <c r="M940" t="s">
        <v>19</v>
      </c>
      <c r="N940" t="s">
        <v>23</v>
      </c>
      <c r="O940">
        <v>46</v>
      </c>
      <c r="P940">
        <v>3</v>
      </c>
      <c r="Q940" t="s">
        <v>36</v>
      </c>
      <c r="R940">
        <v>501</v>
      </c>
      <c r="S940" s="3">
        <v>0</v>
      </c>
      <c r="T940" s="6">
        <v>153.45000000000002</v>
      </c>
      <c r="U940" t="s">
        <v>6336</v>
      </c>
      <c r="V940">
        <v>2025</v>
      </c>
      <c r="W940" t="s">
        <v>6331</v>
      </c>
      <c r="X940" t="str">
        <f>_xlfn.XLOOKUP(Orders_C[[#This Row],[Product_ID]],Products_C[Product_ID],Products_C[Product_Name])</f>
        <v>Veg Burger</v>
      </c>
      <c r="Y940" t="str">
        <f>_xlfn.XLOOKUP(Orders_C[[#This Row],[Product_ID]],Products_C[Product_ID],Products_C[Category])</f>
        <v>Burger</v>
      </c>
      <c r="Z940" t="str">
        <f>_xlfn.XLOOKUP(Orders_C[[#This Row],[Store_ID]],Stores_c[Store_ID],Stores_c[City])</f>
        <v>New Robert</v>
      </c>
      <c r="AA940" t="str">
        <f>_xlfn.XLOOKUP(Orders_C[[#This Row],[Customer_ID]],Customers_c[Customer_ID],Customers_c[Customer_Name])</f>
        <v>Damon Arias</v>
      </c>
      <c r="AB940" s="6">
        <f>Orders_C[[#This Row],[Quantity]]*Orders_C[[#This Row],[Unit_Price]]*(1-Orders_C[[#This Row],[Discount %]])+Orders_C[[#This Row],[Tax]]</f>
        <v>358.05</v>
      </c>
      <c r="AC940" s="9">
        <f>(Orders_C[[#This Row],[Unit_Price]]*Orders_C[[#This Row],[Quantity]])-Orders_C[[#This Row],[Discount]]+Orders_C[[#This Row],[Tax]]</f>
        <v>358.05</v>
      </c>
      <c r="AD940" t="str">
        <f>IF(COUNTIF(Orders_C[[#All],[Customer_ID]],Orders_C[[#This Row],[Customer_ID]])&gt;1,"Repeat","New")</f>
        <v>Repeat</v>
      </c>
      <c r="AE940" t="str" cm="1">
        <f t="array" ref="AE940">_xlfn.XLOOKUP(Orders_C[[#This Row],[Store_ID]],Stores_c[[#All],[Store_ID]],Stores_c[[#All],[City]])</f>
        <v>New Robert</v>
      </c>
      <c r="AF940" t="str" cm="1">
        <f t="array" ref="AF940">_xlfn.XLOOKUP(Orders_C[[#This Row],[Store_ID]],Stores_c[[#All],[Store_ID]],Stores_c[[#All],[Manager_Name]])</f>
        <v>Krista Webb</v>
      </c>
      <c r="AG940" t="str" cm="1">
        <f t="array" ref="AG940">_xlfn.XLOOKUP(Orders_C[[#This Row],[Store_ID]],Stores_c[[#All],[Store_ID]],Stores_c[[#All],[Store_Type]])</f>
        <v>Drive-Thru</v>
      </c>
    </row>
    <row r="941" spans="1:33" x14ac:dyDescent="0.25">
      <c r="A941">
        <v>9989</v>
      </c>
      <c r="B941" s="1">
        <v>45987</v>
      </c>
      <c r="C941" s="2">
        <v>0.2321412037037037</v>
      </c>
      <c r="D941">
        <v>1616</v>
      </c>
      <c r="E941">
        <v>201</v>
      </c>
      <c r="F941">
        <v>534</v>
      </c>
      <c r="G941">
        <v>336</v>
      </c>
      <c r="H941">
        <v>1</v>
      </c>
      <c r="I941">
        <v>341</v>
      </c>
      <c r="J941">
        <v>0</v>
      </c>
      <c r="K941">
        <v>17.05</v>
      </c>
      <c r="L941">
        <v>358.05</v>
      </c>
      <c r="M941" t="s">
        <v>19</v>
      </c>
      <c r="N941" t="s">
        <v>23</v>
      </c>
      <c r="O941">
        <v>14</v>
      </c>
      <c r="P941">
        <v>1</v>
      </c>
      <c r="Q941" t="s">
        <v>4012</v>
      </c>
      <c r="R941">
        <v>505</v>
      </c>
      <c r="S941" s="3">
        <v>0</v>
      </c>
      <c r="T941" s="6">
        <v>153.45000000000002</v>
      </c>
      <c r="U941" t="s">
        <v>6336</v>
      </c>
      <c r="V941">
        <v>2025</v>
      </c>
      <c r="W941" t="s">
        <v>6333</v>
      </c>
      <c r="X941" t="str">
        <f>_xlfn.XLOOKUP(Orders_C[[#This Row],[Product_ID]],Products_C[Product_ID],Products_C[Product_Name])</f>
        <v>Chicken Bucket</v>
      </c>
      <c r="Y941" t="str">
        <f>_xlfn.XLOOKUP(Orders_C[[#This Row],[Product_ID]],Products_C[Product_ID],Products_C[Category])</f>
        <v>Dessert</v>
      </c>
      <c r="Z941" t="str">
        <f>_xlfn.XLOOKUP(Orders_C[[#This Row],[Store_ID]],Stores_c[Store_ID],Stores_c[City])</f>
        <v>Lake Nicholasburgh</v>
      </c>
      <c r="AA941" t="str">
        <f>_xlfn.XLOOKUP(Orders_C[[#This Row],[Customer_ID]],Customers_c[Customer_ID],Customers_c[Customer_Name])</f>
        <v>Marcus Robinson MD</v>
      </c>
      <c r="AB941" s="6">
        <f>Orders_C[[#This Row],[Quantity]]*Orders_C[[#This Row],[Unit_Price]]*(1-Orders_C[[#This Row],[Discount %]])+Orders_C[[#This Row],[Tax]]</f>
        <v>358.05</v>
      </c>
      <c r="AC941" s="9">
        <f>(Orders_C[[#This Row],[Unit_Price]]*Orders_C[[#This Row],[Quantity]])-Orders_C[[#This Row],[Discount]]+Orders_C[[#This Row],[Tax]]</f>
        <v>358.05</v>
      </c>
      <c r="AD941" t="str">
        <f>IF(COUNTIF(Orders_C[[#All],[Customer_ID]],Orders_C[[#This Row],[Customer_ID]])&gt;1,"Repeat","New")</f>
        <v>Repeat</v>
      </c>
      <c r="AE941" t="str" cm="1">
        <f t="array" ref="AE941">_xlfn.XLOOKUP(Orders_C[[#This Row],[Store_ID]],Stores_c[[#All],[Store_ID]],Stores_c[[#All],[City]])</f>
        <v>Lake Nicholasburgh</v>
      </c>
      <c r="AF941" t="str" cm="1">
        <f t="array" ref="AF941">_xlfn.XLOOKUP(Orders_C[[#This Row],[Store_ID]],Stores_c[[#All],[Store_ID]],Stores_c[[#All],[Manager_Name]])</f>
        <v>Maurice Garcia</v>
      </c>
      <c r="AG941" t="str" cm="1">
        <f t="array" ref="AG941">_xlfn.XLOOKUP(Orders_C[[#This Row],[Store_ID]],Stores_c[[#All],[Store_ID]],Stores_c[[#All],[Store_Type]])</f>
        <v>Mall</v>
      </c>
    </row>
    <row r="942" spans="1:33" x14ac:dyDescent="0.25">
      <c r="A942">
        <v>8004</v>
      </c>
      <c r="B942" s="1">
        <v>45967</v>
      </c>
      <c r="C942" s="2">
        <v>0.8716666666666667</v>
      </c>
      <c r="D942">
        <v>1060</v>
      </c>
      <c r="E942">
        <v>207</v>
      </c>
      <c r="F942">
        <v>549</v>
      </c>
      <c r="G942">
        <v>330</v>
      </c>
      <c r="H942">
        <v>1</v>
      </c>
      <c r="I942">
        <v>375</v>
      </c>
      <c r="J942">
        <v>15</v>
      </c>
      <c r="K942">
        <v>18.75</v>
      </c>
      <c r="L942">
        <v>378.75</v>
      </c>
      <c r="M942" t="s">
        <v>20</v>
      </c>
      <c r="N942" t="s">
        <v>23</v>
      </c>
      <c r="O942">
        <v>45</v>
      </c>
      <c r="P942">
        <v>3</v>
      </c>
      <c r="Q942" t="s">
        <v>2027</v>
      </c>
      <c r="R942">
        <v>506</v>
      </c>
      <c r="S942" s="3">
        <v>0.15</v>
      </c>
      <c r="T942" s="6">
        <v>153.75</v>
      </c>
      <c r="U942" t="s">
        <v>6336</v>
      </c>
      <c r="V942">
        <v>2025</v>
      </c>
      <c r="W942" t="s">
        <v>6331</v>
      </c>
      <c r="X942" t="str">
        <f>_xlfn.XLOOKUP(Orders_C[[#This Row],[Product_ID]],Products_C[Product_ID],Products_C[Product_Name])</f>
        <v>Rice Bowl</v>
      </c>
      <c r="Y942" t="str">
        <f>_xlfn.XLOOKUP(Orders_C[[#This Row],[Product_ID]],Products_C[Product_ID],Products_C[Category])</f>
        <v>Beverage</v>
      </c>
      <c r="Z942" t="str">
        <f>_xlfn.XLOOKUP(Orders_C[[#This Row],[Store_ID]],Stores_c[Store_ID],Stores_c[City])</f>
        <v>Christineton</v>
      </c>
      <c r="AA942" t="str">
        <f>_xlfn.XLOOKUP(Orders_C[[#This Row],[Customer_ID]],Customers_c[Customer_ID],Customers_c[Customer_Name])</f>
        <v>Steven Jones</v>
      </c>
      <c r="AB942" s="6">
        <f>Orders_C[[#This Row],[Quantity]]*Orders_C[[#This Row],[Unit_Price]]*(1-Orders_C[[#This Row],[Discount %]])+Orders_C[[#This Row],[Tax]]</f>
        <v>337.5</v>
      </c>
      <c r="AC942" s="9">
        <f>(Orders_C[[#This Row],[Unit_Price]]*Orders_C[[#This Row],[Quantity]])-Orders_C[[#This Row],[Discount]]+Orders_C[[#This Row],[Tax]]</f>
        <v>378.75</v>
      </c>
      <c r="AD942" t="str">
        <f>IF(COUNTIF(Orders_C[[#All],[Customer_ID]],Orders_C[[#This Row],[Customer_ID]])&gt;1,"Repeat","New")</f>
        <v>Repeat</v>
      </c>
      <c r="AE942" t="str" cm="1">
        <f t="array" ref="AE942">_xlfn.XLOOKUP(Orders_C[[#This Row],[Store_ID]],Stores_c[[#All],[Store_ID]],Stores_c[[#All],[City]])</f>
        <v>Christineton</v>
      </c>
      <c r="AF942" t="str" cm="1">
        <f t="array" ref="AF942">_xlfn.XLOOKUP(Orders_C[[#This Row],[Store_ID]],Stores_c[[#All],[Store_ID]],Stores_c[[#All],[Manager_Name]])</f>
        <v>Dr. William Hubbard MD</v>
      </c>
      <c r="AG942" t="str" cm="1">
        <f t="array" ref="AG942">_xlfn.XLOOKUP(Orders_C[[#This Row],[Store_ID]],Stores_c[[#All],[Store_ID]],Stores_c[[#All],[Store_Type]])</f>
        <v>Street</v>
      </c>
    </row>
    <row r="943" spans="1:33" x14ac:dyDescent="0.25">
      <c r="A943">
        <v>8948</v>
      </c>
      <c r="B943" s="1">
        <v>45888</v>
      </c>
      <c r="C943" s="2">
        <v>0.12407407407407407</v>
      </c>
      <c r="D943">
        <v>1115</v>
      </c>
      <c r="E943">
        <v>223</v>
      </c>
      <c r="F943">
        <v>512</v>
      </c>
      <c r="G943">
        <v>334</v>
      </c>
      <c r="H943">
        <v>1</v>
      </c>
      <c r="I943">
        <v>375</v>
      </c>
      <c r="J943">
        <v>15</v>
      </c>
      <c r="K943">
        <v>18.75</v>
      </c>
      <c r="L943">
        <v>378.75</v>
      </c>
      <c r="M943" t="s">
        <v>19</v>
      </c>
      <c r="N943" t="s">
        <v>22</v>
      </c>
      <c r="O943">
        <v>42</v>
      </c>
      <c r="P943">
        <v>2</v>
      </c>
      <c r="Q943" t="s">
        <v>2971</v>
      </c>
      <c r="R943">
        <v>503</v>
      </c>
      <c r="S943" s="3">
        <v>0.15</v>
      </c>
      <c r="T943" s="6">
        <v>153.75</v>
      </c>
      <c r="U943" t="s">
        <v>6342</v>
      </c>
      <c r="V943">
        <v>2025</v>
      </c>
      <c r="W943" t="s">
        <v>6331</v>
      </c>
      <c r="X943" t="str">
        <f>_xlfn.XLOOKUP(Orders_C[[#This Row],[Product_ID]],Products_C[Product_ID],Products_C[Product_Name])</f>
        <v>Krushers</v>
      </c>
      <c r="Y943" t="str">
        <f>_xlfn.XLOOKUP(Orders_C[[#This Row],[Product_ID]],Products_C[Product_ID],Products_C[Category])</f>
        <v>Dessert</v>
      </c>
      <c r="Z943" t="str">
        <f>_xlfn.XLOOKUP(Orders_C[[#This Row],[Store_ID]],Stores_c[Store_ID],Stores_c[City])</f>
        <v>Chambershaven</v>
      </c>
      <c r="AA943" t="str">
        <f>_xlfn.XLOOKUP(Orders_C[[#This Row],[Customer_ID]],Customers_c[Customer_ID],Customers_c[Customer_Name])</f>
        <v>Hannah Jackson</v>
      </c>
      <c r="AB943" s="6">
        <f>Orders_C[[#This Row],[Quantity]]*Orders_C[[#This Row],[Unit_Price]]*(1-Orders_C[[#This Row],[Discount %]])+Orders_C[[#This Row],[Tax]]</f>
        <v>337.5</v>
      </c>
      <c r="AC943" s="9">
        <f>(Orders_C[[#This Row],[Unit_Price]]*Orders_C[[#This Row],[Quantity]])-Orders_C[[#This Row],[Discount]]+Orders_C[[#This Row],[Tax]]</f>
        <v>378.75</v>
      </c>
      <c r="AD943" t="str">
        <f>IF(COUNTIF(Orders_C[[#All],[Customer_ID]],Orders_C[[#This Row],[Customer_ID]])&gt;1,"Repeat","New")</f>
        <v>Repeat</v>
      </c>
      <c r="AE943" t="str" cm="1">
        <f t="array" ref="AE943">_xlfn.XLOOKUP(Orders_C[[#This Row],[Store_ID]],Stores_c[[#All],[Store_ID]],Stores_c[[#All],[City]])</f>
        <v>Chambershaven</v>
      </c>
      <c r="AF943" t="str" cm="1">
        <f t="array" ref="AF943">_xlfn.XLOOKUP(Orders_C[[#This Row],[Store_ID]],Stores_c[[#All],[Store_ID]],Stores_c[[#All],[Manager_Name]])</f>
        <v>Virginia Webster</v>
      </c>
      <c r="AG943" t="str" cm="1">
        <f t="array" ref="AG943">_xlfn.XLOOKUP(Orders_C[[#This Row],[Store_ID]],Stores_c[[#All],[Store_ID]],Stores_c[[#All],[Store_Type]])</f>
        <v>Street</v>
      </c>
    </row>
    <row r="944" spans="1:33" x14ac:dyDescent="0.25">
      <c r="A944">
        <v>10268</v>
      </c>
      <c r="B944" s="1">
        <v>45967</v>
      </c>
      <c r="C944" s="2">
        <v>0.61542824074074076</v>
      </c>
      <c r="D944">
        <v>1013</v>
      </c>
      <c r="E944">
        <v>207</v>
      </c>
      <c r="F944">
        <v>407</v>
      </c>
      <c r="G944">
        <v>310</v>
      </c>
      <c r="H944">
        <v>1</v>
      </c>
      <c r="I944">
        <v>353</v>
      </c>
      <c r="J944">
        <v>5</v>
      </c>
      <c r="K944">
        <v>17.649999999999999</v>
      </c>
      <c r="L944">
        <v>365.65</v>
      </c>
      <c r="M944" t="s">
        <v>19</v>
      </c>
      <c r="N944" t="s">
        <v>23</v>
      </c>
      <c r="O944">
        <v>22</v>
      </c>
      <c r="P944">
        <v>3</v>
      </c>
      <c r="Q944" t="s">
        <v>4291</v>
      </c>
      <c r="R944">
        <v>501</v>
      </c>
      <c r="S944" s="3">
        <v>0.05</v>
      </c>
      <c r="T944" s="6">
        <v>153.85</v>
      </c>
      <c r="U944" t="s">
        <v>6336</v>
      </c>
      <c r="V944">
        <v>2025</v>
      </c>
      <c r="W944" t="s">
        <v>6329</v>
      </c>
      <c r="X944" t="str">
        <f>_xlfn.XLOOKUP(Orders_C[[#This Row],[Product_ID]],Products_C[Product_ID],Products_C[Product_Name])</f>
        <v>Chicken Bucket</v>
      </c>
      <c r="Y944" t="str">
        <f>_xlfn.XLOOKUP(Orders_C[[#This Row],[Product_ID]],Products_C[Product_ID],Products_C[Category])</f>
        <v>Chicken</v>
      </c>
      <c r="Z944" t="str">
        <f>_xlfn.XLOOKUP(Orders_C[[#This Row],[Store_ID]],Stores_c[Store_ID],Stores_c[City])</f>
        <v>Christineton</v>
      </c>
      <c r="AA944" t="str">
        <f>_xlfn.XLOOKUP(Orders_C[[#This Row],[Customer_ID]],Customers_c[Customer_ID],Customers_c[Customer_Name])</f>
        <v>John Davis</v>
      </c>
      <c r="AB944" s="6">
        <f>Orders_C[[#This Row],[Quantity]]*Orders_C[[#This Row],[Unit_Price]]*(1-Orders_C[[#This Row],[Discount %]])+Orders_C[[#This Row],[Tax]]</f>
        <v>352.99999999999994</v>
      </c>
      <c r="AC944" s="9">
        <f>(Orders_C[[#This Row],[Unit_Price]]*Orders_C[[#This Row],[Quantity]])-Orders_C[[#This Row],[Discount]]+Orders_C[[#This Row],[Tax]]</f>
        <v>365.65</v>
      </c>
      <c r="AD944" t="str">
        <f>IF(COUNTIF(Orders_C[[#All],[Customer_ID]],Orders_C[[#This Row],[Customer_ID]])&gt;1,"Repeat","New")</f>
        <v>Repeat</v>
      </c>
      <c r="AE944" t="str" cm="1">
        <f t="array" ref="AE944">_xlfn.XLOOKUP(Orders_C[[#This Row],[Store_ID]],Stores_c[[#All],[Store_ID]],Stores_c[[#All],[City]])</f>
        <v>Christineton</v>
      </c>
      <c r="AF944" t="str" cm="1">
        <f t="array" ref="AF944">_xlfn.XLOOKUP(Orders_C[[#This Row],[Store_ID]],Stores_c[[#All],[Store_ID]],Stores_c[[#All],[Manager_Name]])</f>
        <v>Dr. William Hubbard MD</v>
      </c>
      <c r="AG944" t="str" cm="1">
        <f t="array" ref="AG944">_xlfn.XLOOKUP(Orders_C[[#This Row],[Store_ID]],Stores_c[[#All],[Store_ID]],Stores_c[[#All],[Store_Type]])</f>
        <v>Street</v>
      </c>
    </row>
    <row r="945" spans="1:33" x14ac:dyDescent="0.25">
      <c r="A945">
        <v>10718</v>
      </c>
      <c r="B945" s="1">
        <v>45759</v>
      </c>
      <c r="C945" s="2">
        <v>0.26827546296296295</v>
      </c>
      <c r="D945">
        <v>1567</v>
      </c>
      <c r="E945">
        <v>219</v>
      </c>
      <c r="F945">
        <v>507</v>
      </c>
      <c r="G945">
        <v>331</v>
      </c>
      <c r="H945">
        <v>2</v>
      </c>
      <c r="I945">
        <v>181</v>
      </c>
      <c r="J945">
        <v>0</v>
      </c>
      <c r="K945">
        <v>9.0500000000000007</v>
      </c>
      <c r="L945">
        <v>371.05</v>
      </c>
      <c r="M945" t="s">
        <v>19</v>
      </c>
      <c r="N945" t="s">
        <v>21</v>
      </c>
      <c r="O945">
        <v>59</v>
      </c>
      <c r="P945">
        <v>1</v>
      </c>
      <c r="Q945" t="s">
        <v>4741</v>
      </c>
      <c r="R945">
        <v>507</v>
      </c>
      <c r="S945" s="3">
        <v>0</v>
      </c>
      <c r="T945" s="6">
        <v>153.85000000000002</v>
      </c>
      <c r="U945" t="s">
        <v>6337</v>
      </c>
      <c r="V945">
        <v>2025</v>
      </c>
      <c r="W945" t="s">
        <v>6331</v>
      </c>
      <c r="X945" t="str">
        <f>_xlfn.XLOOKUP(Orders_C[[#This Row],[Product_ID]],Products_C[Product_ID],Products_C[Product_Name])</f>
        <v>Chicken Bucket</v>
      </c>
      <c r="Y945" t="str">
        <f>_xlfn.XLOOKUP(Orders_C[[#This Row],[Product_ID]],Products_C[Product_ID],Products_C[Category])</f>
        <v>Beverage</v>
      </c>
      <c r="Z945" t="str">
        <f>_xlfn.XLOOKUP(Orders_C[[#This Row],[Store_ID]],Stores_c[Store_ID],Stores_c[City])</f>
        <v>Lake David</v>
      </c>
      <c r="AA945" t="str">
        <f>_xlfn.XLOOKUP(Orders_C[[#This Row],[Customer_ID]],Customers_c[Customer_ID],Customers_c[Customer_Name])</f>
        <v>Robert Diaz</v>
      </c>
      <c r="AB945" s="6">
        <f>Orders_C[[#This Row],[Quantity]]*Orders_C[[#This Row],[Unit_Price]]*(1-Orders_C[[#This Row],[Discount %]])+Orders_C[[#This Row],[Tax]]</f>
        <v>371.05</v>
      </c>
      <c r="AC945" s="9">
        <f>(Orders_C[[#This Row],[Unit_Price]]*Orders_C[[#This Row],[Quantity]])-Orders_C[[#This Row],[Discount]]+Orders_C[[#This Row],[Tax]]</f>
        <v>371.05</v>
      </c>
      <c r="AD945" t="str">
        <f>IF(COUNTIF(Orders_C[[#All],[Customer_ID]],Orders_C[[#This Row],[Customer_ID]])&gt;1,"Repeat","New")</f>
        <v>Repeat</v>
      </c>
      <c r="AE945" t="str" cm="1">
        <f t="array" ref="AE945">_xlfn.XLOOKUP(Orders_C[[#This Row],[Store_ID]],Stores_c[[#All],[Store_ID]],Stores_c[[#All],[City]])</f>
        <v>Lake David</v>
      </c>
      <c r="AF945" t="str" cm="1">
        <f t="array" ref="AF945">_xlfn.XLOOKUP(Orders_C[[#This Row],[Store_ID]],Stores_c[[#All],[Store_ID]],Stores_c[[#All],[Manager_Name]])</f>
        <v>Joshua Hines</v>
      </c>
      <c r="AG945" t="str" cm="1">
        <f t="array" ref="AG945">_xlfn.XLOOKUP(Orders_C[[#This Row],[Store_ID]],Stores_c[[#All],[Store_ID]],Stores_c[[#All],[Store_Type]])</f>
        <v>Street</v>
      </c>
    </row>
    <row r="946" spans="1:33" x14ac:dyDescent="0.25">
      <c r="A946">
        <v>9185</v>
      </c>
      <c r="B946" s="1">
        <v>45986</v>
      </c>
      <c r="C946" s="2">
        <v>0.9163310185185185</v>
      </c>
      <c r="D946">
        <v>1704</v>
      </c>
      <c r="E946">
        <v>225</v>
      </c>
      <c r="F946">
        <v>434</v>
      </c>
      <c r="G946">
        <v>325</v>
      </c>
      <c r="H946">
        <v>1</v>
      </c>
      <c r="I946">
        <v>342</v>
      </c>
      <c r="J946">
        <v>0</v>
      </c>
      <c r="K946">
        <v>17.100000000000001</v>
      </c>
      <c r="L946">
        <v>359.1</v>
      </c>
      <c r="M946" t="s">
        <v>19</v>
      </c>
      <c r="N946" t="s">
        <v>21</v>
      </c>
      <c r="O946">
        <v>29</v>
      </c>
      <c r="P946">
        <v>3</v>
      </c>
      <c r="Q946" t="s">
        <v>3208</v>
      </c>
      <c r="R946">
        <v>509</v>
      </c>
      <c r="S946" s="3">
        <v>0</v>
      </c>
      <c r="T946" s="6">
        <v>153.90000000000003</v>
      </c>
      <c r="U946" t="s">
        <v>6336</v>
      </c>
      <c r="V946">
        <v>2025</v>
      </c>
      <c r="W946" t="s">
        <v>6329</v>
      </c>
      <c r="X946" t="str">
        <f>_xlfn.XLOOKUP(Orders_C[[#This Row],[Product_ID]],Products_C[Product_ID],Products_C[Product_Name])</f>
        <v>Veg Burger</v>
      </c>
      <c r="Y946" t="str">
        <f>_xlfn.XLOOKUP(Orders_C[[#This Row],[Product_ID]],Products_C[Product_ID],Products_C[Category])</f>
        <v>Chicken</v>
      </c>
      <c r="Z946" t="str">
        <f>_xlfn.XLOOKUP(Orders_C[[#This Row],[Store_ID]],Stores_c[Store_ID],Stores_c[City])</f>
        <v>South Peter</v>
      </c>
      <c r="AA946" t="str">
        <f>_xlfn.XLOOKUP(Orders_C[[#This Row],[Customer_ID]],Customers_c[Customer_ID],Customers_c[Customer_Name])</f>
        <v>Scott King</v>
      </c>
      <c r="AB946" s="6">
        <f>Orders_C[[#This Row],[Quantity]]*Orders_C[[#This Row],[Unit_Price]]*(1-Orders_C[[#This Row],[Discount %]])+Orders_C[[#This Row],[Tax]]</f>
        <v>359.1</v>
      </c>
      <c r="AC946" s="9">
        <f>(Orders_C[[#This Row],[Unit_Price]]*Orders_C[[#This Row],[Quantity]])-Orders_C[[#This Row],[Discount]]+Orders_C[[#This Row],[Tax]]</f>
        <v>359.1</v>
      </c>
      <c r="AD946" t="str">
        <f>IF(COUNTIF(Orders_C[[#All],[Customer_ID]],Orders_C[[#This Row],[Customer_ID]])&gt;1,"Repeat","New")</f>
        <v>Repeat</v>
      </c>
      <c r="AE946" t="str" cm="1">
        <f t="array" ref="AE946">_xlfn.XLOOKUP(Orders_C[[#This Row],[Store_ID]],Stores_c[[#All],[Store_ID]],Stores_c[[#All],[City]])</f>
        <v>South Peter</v>
      </c>
      <c r="AF946" t="str" cm="1">
        <f t="array" ref="AF946">_xlfn.XLOOKUP(Orders_C[[#This Row],[Store_ID]],Stores_c[[#All],[Store_ID]],Stores_c[[#All],[Manager_Name]])</f>
        <v>Gregory Lambert</v>
      </c>
      <c r="AG946" t="str" cm="1">
        <f t="array" ref="AG946">_xlfn.XLOOKUP(Orders_C[[#This Row],[Store_ID]],Stores_c[[#All],[Store_ID]],Stores_c[[#All],[Store_Type]])</f>
        <v>Street</v>
      </c>
    </row>
    <row r="947" spans="1:33" x14ac:dyDescent="0.25">
      <c r="A947">
        <v>8604</v>
      </c>
      <c r="B947" s="1">
        <v>45720</v>
      </c>
      <c r="C947" s="2">
        <v>0.84312500000000001</v>
      </c>
      <c r="D947">
        <v>1872</v>
      </c>
      <c r="E947">
        <v>209</v>
      </c>
      <c r="F947">
        <v>464</v>
      </c>
      <c r="G947">
        <v>312</v>
      </c>
      <c r="H947">
        <v>2</v>
      </c>
      <c r="I947">
        <v>193</v>
      </c>
      <c r="J947">
        <v>10</v>
      </c>
      <c r="K947">
        <v>9.65</v>
      </c>
      <c r="L947">
        <v>385.65</v>
      </c>
      <c r="M947" t="s">
        <v>19</v>
      </c>
      <c r="N947" t="s">
        <v>22</v>
      </c>
      <c r="O947">
        <v>58</v>
      </c>
      <c r="P947">
        <v>2</v>
      </c>
      <c r="Q947" t="s">
        <v>2627</v>
      </c>
      <c r="R947">
        <v>504</v>
      </c>
      <c r="S947" s="3">
        <v>0.1</v>
      </c>
      <c r="T947" s="6">
        <v>154.04999999999998</v>
      </c>
      <c r="U947" t="s">
        <v>6334</v>
      </c>
      <c r="V947">
        <v>2025</v>
      </c>
      <c r="W947" t="s">
        <v>6331</v>
      </c>
      <c r="X947" t="str">
        <f>_xlfn.XLOOKUP(Orders_C[[#This Row],[Product_ID]],Products_C[Product_ID],Products_C[Product_Name])</f>
        <v>Veg Burger</v>
      </c>
      <c r="Y947" t="str">
        <f>_xlfn.XLOOKUP(Orders_C[[#This Row],[Product_ID]],Products_C[Product_ID],Products_C[Category])</f>
        <v>Burger</v>
      </c>
      <c r="Z947" t="str">
        <f>_xlfn.XLOOKUP(Orders_C[[#This Row],[Store_ID]],Stores_c[Store_ID],Stores_c[City])</f>
        <v>Reidberg</v>
      </c>
      <c r="AA947" t="str">
        <f>_xlfn.XLOOKUP(Orders_C[[#This Row],[Customer_ID]],Customers_c[Customer_ID],Customers_c[Customer_Name])</f>
        <v>Michael Hicks</v>
      </c>
      <c r="AB947" s="6">
        <f>Orders_C[[#This Row],[Quantity]]*Orders_C[[#This Row],[Unit_Price]]*(1-Orders_C[[#This Row],[Discount %]])+Orders_C[[#This Row],[Tax]]</f>
        <v>357.05</v>
      </c>
      <c r="AC947" s="9">
        <f>(Orders_C[[#This Row],[Unit_Price]]*Orders_C[[#This Row],[Quantity]])-Orders_C[[#This Row],[Discount]]+Orders_C[[#This Row],[Tax]]</f>
        <v>385.65</v>
      </c>
      <c r="AD947" t="str">
        <f>IF(COUNTIF(Orders_C[[#All],[Customer_ID]],Orders_C[[#This Row],[Customer_ID]])&gt;1,"Repeat","New")</f>
        <v>Repeat</v>
      </c>
      <c r="AE947" t="str" cm="1">
        <f t="array" ref="AE947">_xlfn.XLOOKUP(Orders_C[[#This Row],[Store_ID]],Stores_c[[#All],[Store_ID]],Stores_c[[#All],[City]])</f>
        <v>Reidberg</v>
      </c>
      <c r="AF947" t="str" cm="1">
        <f t="array" ref="AF947">_xlfn.XLOOKUP(Orders_C[[#This Row],[Store_ID]],Stores_c[[#All],[Store_ID]],Stores_c[[#All],[Manager_Name]])</f>
        <v>Jeffrey Horn</v>
      </c>
      <c r="AG947" t="str" cm="1">
        <f t="array" ref="AG947">_xlfn.XLOOKUP(Orders_C[[#This Row],[Store_ID]],Stores_c[[#All],[Store_ID]],Stores_c[[#All],[Store_Type]])</f>
        <v>Drive-Thru</v>
      </c>
    </row>
    <row r="948" spans="1:33" x14ac:dyDescent="0.25">
      <c r="A948">
        <v>6906</v>
      </c>
      <c r="B948" s="1">
        <v>46046</v>
      </c>
      <c r="C948" s="2">
        <v>0.67703703703703699</v>
      </c>
      <c r="D948">
        <v>1036</v>
      </c>
      <c r="E948">
        <v>202</v>
      </c>
      <c r="F948">
        <v>546</v>
      </c>
      <c r="G948">
        <v>323</v>
      </c>
      <c r="H948">
        <v>1</v>
      </c>
      <c r="I948">
        <v>376</v>
      </c>
      <c r="J948">
        <v>15</v>
      </c>
      <c r="K948">
        <v>18.8</v>
      </c>
      <c r="L948">
        <v>379.8</v>
      </c>
      <c r="M948" t="s">
        <v>19</v>
      </c>
      <c r="N948" t="s">
        <v>22</v>
      </c>
      <c r="O948">
        <v>53</v>
      </c>
      <c r="P948">
        <v>1</v>
      </c>
      <c r="Q948" t="s">
        <v>929</v>
      </c>
      <c r="R948">
        <v>507</v>
      </c>
      <c r="S948" s="3">
        <v>0.15</v>
      </c>
      <c r="T948" s="6">
        <v>154.20000000000002</v>
      </c>
      <c r="U948" t="s">
        <v>6330</v>
      </c>
      <c r="V948">
        <v>2026</v>
      </c>
      <c r="W948" t="s">
        <v>6331</v>
      </c>
      <c r="X948" t="str">
        <f>_xlfn.XLOOKUP(Orders_C[[#This Row],[Product_ID]],Products_C[Product_ID],Products_C[Product_Name])</f>
        <v>Rice Bowl</v>
      </c>
      <c r="Y948" t="str">
        <f>_xlfn.XLOOKUP(Orders_C[[#This Row],[Product_ID]],Products_C[Product_ID],Products_C[Category])</f>
        <v>Beverage</v>
      </c>
      <c r="Z948" t="str">
        <f>_xlfn.XLOOKUP(Orders_C[[#This Row],[Store_ID]],Stores_c[Store_ID],Stores_c[City])</f>
        <v>Rebekahside</v>
      </c>
      <c r="AA948" t="str">
        <f>_xlfn.XLOOKUP(Orders_C[[#This Row],[Customer_ID]],Customers_c[Customer_ID],Customers_c[Customer_Name])</f>
        <v>Jerry Nguyen</v>
      </c>
      <c r="AB948" s="6">
        <f>Orders_C[[#This Row],[Quantity]]*Orders_C[[#This Row],[Unit_Price]]*(1-Orders_C[[#This Row],[Discount %]])+Orders_C[[#This Row],[Tax]]</f>
        <v>338.4</v>
      </c>
      <c r="AC948" s="9">
        <f>(Orders_C[[#This Row],[Unit_Price]]*Orders_C[[#This Row],[Quantity]])-Orders_C[[#This Row],[Discount]]+Orders_C[[#This Row],[Tax]]</f>
        <v>379.8</v>
      </c>
      <c r="AD948" t="str">
        <f>IF(COUNTIF(Orders_C[[#All],[Customer_ID]],Orders_C[[#This Row],[Customer_ID]])&gt;1,"Repeat","New")</f>
        <v>Repeat</v>
      </c>
      <c r="AE948" t="str" cm="1">
        <f t="array" ref="AE948">_xlfn.XLOOKUP(Orders_C[[#This Row],[Store_ID]],Stores_c[[#All],[Store_ID]],Stores_c[[#All],[City]])</f>
        <v>Rebekahside</v>
      </c>
      <c r="AF948" t="str" cm="1">
        <f t="array" ref="AF948">_xlfn.XLOOKUP(Orders_C[[#This Row],[Store_ID]],Stores_c[[#All],[Store_ID]],Stores_c[[#All],[Manager_Name]])</f>
        <v>Mark Ray</v>
      </c>
      <c r="AG948" t="str" cm="1">
        <f t="array" ref="AG948">_xlfn.XLOOKUP(Orders_C[[#This Row],[Store_ID]],Stores_c[[#All],[Store_ID]],Stores_c[[#All],[Store_Type]])</f>
        <v>Drive-Thru</v>
      </c>
    </row>
    <row r="949" spans="1:33" x14ac:dyDescent="0.25">
      <c r="A949">
        <v>10068</v>
      </c>
      <c r="B949" s="1">
        <v>45912</v>
      </c>
      <c r="C949" s="2">
        <v>0.3043865740740741</v>
      </c>
      <c r="D949">
        <v>1448</v>
      </c>
      <c r="E949">
        <v>222</v>
      </c>
      <c r="F949">
        <v>415</v>
      </c>
      <c r="G949">
        <v>323</v>
      </c>
      <c r="H949">
        <v>1</v>
      </c>
      <c r="I949">
        <v>354</v>
      </c>
      <c r="J949">
        <v>5</v>
      </c>
      <c r="K949">
        <v>17.7</v>
      </c>
      <c r="L949">
        <v>366.7</v>
      </c>
      <c r="M949" t="s">
        <v>20</v>
      </c>
      <c r="N949" t="s">
        <v>22</v>
      </c>
      <c r="O949">
        <v>44</v>
      </c>
      <c r="P949">
        <v>2</v>
      </c>
      <c r="Q949" t="s">
        <v>4091</v>
      </c>
      <c r="R949">
        <v>507</v>
      </c>
      <c r="S949" s="3">
        <v>0.05</v>
      </c>
      <c r="T949" s="6">
        <v>154.29999999999998</v>
      </c>
      <c r="U949" t="s">
        <v>6335</v>
      </c>
      <c r="V949">
        <v>2025</v>
      </c>
      <c r="W949" t="s">
        <v>6331</v>
      </c>
      <c r="X949" t="str">
        <f>_xlfn.XLOOKUP(Orders_C[[#This Row],[Product_ID]],Products_C[Product_ID],Products_C[Product_Name])</f>
        <v>Rice Bowl</v>
      </c>
      <c r="Y949" t="str">
        <f>_xlfn.XLOOKUP(Orders_C[[#This Row],[Product_ID]],Products_C[Product_ID],Products_C[Category])</f>
        <v>Beverage</v>
      </c>
      <c r="Z949" t="str">
        <f>_xlfn.XLOOKUP(Orders_C[[#This Row],[Store_ID]],Stores_c[Store_ID],Stores_c[City])</f>
        <v>New Steven</v>
      </c>
      <c r="AA949" t="str">
        <f>_xlfn.XLOOKUP(Orders_C[[#This Row],[Customer_ID]],Customers_c[Customer_ID],Customers_c[Customer_Name])</f>
        <v>Natasha Munoz</v>
      </c>
      <c r="AB949" s="6">
        <f>Orders_C[[#This Row],[Quantity]]*Orders_C[[#This Row],[Unit_Price]]*(1-Orders_C[[#This Row],[Discount %]])+Orders_C[[#This Row],[Tax]]</f>
        <v>354</v>
      </c>
      <c r="AC949" s="9">
        <f>(Orders_C[[#This Row],[Unit_Price]]*Orders_C[[#This Row],[Quantity]])-Orders_C[[#This Row],[Discount]]+Orders_C[[#This Row],[Tax]]</f>
        <v>366.7</v>
      </c>
      <c r="AD949" t="str">
        <f>IF(COUNTIF(Orders_C[[#All],[Customer_ID]],Orders_C[[#This Row],[Customer_ID]])&gt;1,"Repeat","New")</f>
        <v>Repeat</v>
      </c>
      <c r="AE949" t="str" cm="1">
        <f t="array" ref="AE949">_xlfn.XLOOKUP(Orders_C[[#This Row],[Store_ID]],Stores_c[[#All],[Store_ID]],Stores_c[[#All],[City]])</f>
        <v>New Steven</v>
      </c>
      <c r="AF949" t="str" cm="1">
        <f t="array" ref="AF949">_xlfn.XLOOKUP(Orders_C[[#This Row],[Store_ID]],Stores_c[[#All],[Store_ID]],Stores_c[[#All],[Manager_Name]])</f>
        <v>Terri Martinez</v>
      </c>
      <c r="AG949" t="str" cm="1">
        <f t="array" ref="AG949">_xlfn.XLOOKUP(Orders_C[[#This Row],[Store_ID]],Stores_c[[#All],[Store_ID]],Stores_c[[#All],[Store_Type]])</f>
        <v>Drive-Thru</v>
      </c>
    </row>
    <row r="950" spans="1:33" x14ac:dyDescent="0.25">
      <c r="A950">
        <v>10500</v>
      </c>
      <c r="B950" s="1">
        <v>45877</v>
      </c>
      <c r="C950" s="2">
        <v>0.28061342592592592</v>
      </c>
      <c r="D950">
        <v>1100</v>
      </c>
      <c r="E950">
        <v>218</v>
      </c>
      <c r="F950">
        <v>457</v>
      </c>
      <c r="G950">
        <v>325</v>
      </c>
      <c r="H950">
        <v>2</v>
      </c>
      <c r="I950">
        <v>182</v>
      </c>
      <c r="J950">
        <v>0</v>
      </c>
      <c r="K950">
        <v>9.1</v>
      </c>
      <c r="L950">
        <v>373.1</v>
      </c>
      <c r="M950" t="s">
        <v>18</v>
      </c>
      <c r="N950" t="s">
        <v>21</v>
      </c>
      <c r="O950">
        <v>19</v>
      </c>
      <c r="P950">
        <v>4</v>
      </c>
      <c r="Q950" t="s">
        <v>4523</v>
      </c>
      <c r="R950">
        <v>510</v>
      </c>
      <c r="S950" s="3">
        <v>0</v>
      </c>
      <c r="T950" s="6">
        <v>154.70000000000002</v>
      </c>
      <c r="U950" t="s">
        <v>6342</v>
      </c>
      <c r="V950">
        <v>2025</v>
      </c>
      <c r="W950" t="s">
        <v>6333</v>
      </c>
      <c r="X950" t="str">
        <f>_xlfn.XLOOKUP(Orders_C[[#This Row],[Product_ID]],Products_C[Product_ID],Products_C[Product_Name])</f>
        <v>Veg Burger</v>
      </c>
      <c r="Y950" t="str">
        <f>_xlfn.XLOOKUP(Orders_C[[#This Row],[Product_ID]],Products_C[Product_ID],Products_C[Category])</f>
        <v>Chicken</v>
      </c>
      <c r="Z950" t="str">
        <f>_xlfn.XLOOKUP(Orders_C[[#This Row],[Store_ID]],Stores_c[Store_ID],Stores_c[City])</f>
        <v>East Johnport</v>
      </c>
      <c r="AA950" t="str">
        <f>_xlfn.XLOOKUP(Orders_C[[#This Row],[Customer_ID]],Customers_c[Customer_ID],Customers_c[Customer_Name])</f>
        <v>Rebecca Burgess</v>
      </c>
      <c r="AB950" s="6">
        <f>Orders_C[[#This Row],[Quantity]]*Orders_C[[#This Row],[Unit_Price]]*(1-Orders_C[[#This Row],[Discount %]])+Orders_C[[#This Row],[Tax]]</f>
        <v>373.1</v>
      </c>
      <c r="AC950" s="9">
        <f>(Orders_C[[#This Row],[Unit_Price]]*Orders_C[[#This Row],[Quantity]])-Orders_C[[#This Row],[Discount]]+Orders_C[[#This Row],[Tax]]</f>
        <v>373.1</v>
      </c>
      <c r="AD950" t="str">
        <f>IF(COUNTIF(Orders_C[[#All],[Customer_ID]],Orders_C[[#This Row],[Customer_ID]])&gt;1,"Repeat","New")</f>
        <v>Repeat</v>
      </c>
      <c r="AE950" t="str" cm="1">
        <f t="array" ref="AE950">_xlfn.XLOOKUP(Orders_C[[#This Row],[Store_ID]],Stores_c[[#All],[Store_ID]],Stores_c[[#All],[City]])</f>
        <v>East Johnport</v>
      </c>
      <c r="AF950" t="str" cm="1">
        <f t="array" ref="AF950">_xlfn.XLOOKUP(Orders_C[[#This Row],[Store_ID]],Stores_c[[#All],[Store_ID]],Stores_c[[#All],[Manager_Name]])</f>
        <v>Mr. Matthew Murillo III</v>
      </c>
      <c r="AG950" t="str" cm="1">
        <f t="array" ref="AG950">_xlfn.XLOOKUP(Orders_C[[#This Row],[Store_ID]],Stores_c[[#All],[Store_ID]],Stores_c[[#All],[Store_Type]])</f>
        <v>Street</v>
      </c>
    </row>
    <row r="951" spans="1:33" x14ac:dyDescent="0.25">
      <c r="A951">
        <v>7543</v>
      </c>
      <c r="B951" s="1">
        <v>45743</v>
      </c>
      <c r="C951" s="2">
        <v>0.81284722222222228</v>
      </c>
      <c r="D951">
        <v>1350</v>
      </c>
      <c r="E951">
        <v>204</v>
      </c>
      <c r="F951">
        <v>494</v>
      </c>
      <c r="G951">
        <v>302</v>
      </c>
      <c r="H951">
        <v>1</v>
      </c>
      <c r="I951">
        <v>355</v>
      </c>
      <c r="J951">
        <v>5</v>
      </c>
      <c r="K951">
        <v>17.75</v>
      </c>
      <c r="L951">
        <v>367.75</v>
      </c>
      <c r="M951" t="s">
        <v>20</v>
      </c>
      <c r="N951" t="s">
        <v>21</v>
      </c>
      <c r="O951">
        <v>18</v>
      </c>
      <c r="P951">
        <v>2</v>
      </c>
      <c r="Q951" t="s">
        <v>1566</v>
      </c>
      <c r="R951">
        <v>501</v>
      </c>
      <c r="S951" s="3">
        <v>0.05</v>
      </c>
      <c r="T951" s="6">
        <v>154.75</v>
      </c>
      <c r="U951" t="s">
        <v>6334</v>
      </c>
      <c r="V951">
        <v>2025</v>
      </c>
      <c r="W951" t="s">
        <v>6333</v>
      </c>
      <c r="X951" t="str">
        <f>_xlfn.XLOOKUP(Orders_C[[#This Row],[Product_ID]],Products_C[Product_ID],Products_C[Product_Name])</f>
        <v>Chicken Wings</v>
      </c>
      <c r="Y951" t="str">
        <f>_xlfn.XLOOKUP(Orders_C[[#This Row],[Product_ID]],Products_C[Product_ID],Products_C[Category])</f>
        <v>Chicken</v>
      </c>
      <c r="Z951" t="str">
        <f>_xlfn.XLOOKUP(Orders_C[[#This Row],[Store_ID]],Stores_c[Store_ID],Stores_c[City])</f>
        <v>New Robertfurt</v>
      </c>
      <c r="AA951" t="str">
        <f>_xlfn.XLOOKUP(Orders_C[[#This Row],[Customer_ID]],Customers_c[Customer_ID],Customers_c[Customer_Name])</f>
        <v>Chloe Arnold</v>
      </c>
      <c r="AB951" s="6">
        <f>Orders_C[[#This Row],[Quantity]]*Orders_C[[#This Row],[Unit_Price]]*(1-Orders_C[[#This Row],[Discount %]])+Orders_C[[#This Row],[Tax]]</f>
        <v>355</v>
      </c>
      <c r="AC951" s="9">
        <f>(Orders_C[[#This Row],[Unit_Price]]*Orders_C[[#This Row],[Quantity]])-Orders_C[[#This Row],[Discount]]+Orders_C[[#This Row],[Tax]]</f>
        <v>367.75</v>
      </c>
      <c r="AD951" t="str">
        <f>IF(COUNTIF(Orders_C[[#All],[Customer_ID]],Orders_C[[#This Row],[Customer_ID]])&gt;1,"Repeat","New")</f>
        <v>Repeat</v>
      </c>
      <c r="AE951" t="str" cm="1">
        <f t="array" ref="AE951">_xlfn.XLOOKUP(Orders_C[[#This Row],[Store_ID]],Stores_c[[#All],[Store_ID]],Stores_c[[#All],[City]])</f>
        <v>New Robertfurt</v>
      </c>
      <c r="AF951" t="str" cm="1">
        <f t="array" ref="AF951">_xlfn.XLOOKUP(Orders_C[[#This Row],[Store_ID]],Stores_c[[#All],[Store_ID]],Stores_c[[#All],[Manager_Name]])</f>
        <v>Tiffany Gomez</v>
      </c>
      <c r="AG951" t="str" cm="1">
        <f t="array" ref="AG951">_xlfn.XLOOKUP(Orders_C[[#This Row],[Store_ID]],Stores_c[[#All],[Store_ID]],Stores_c[[#All],[Store_Type]])</f>
        <v>Street</v>
      </c>
    </row>
    <row r="952" spans="1:33" x14ac:dyDescent="0.25">
      <c r="A952">
        <v>9515</v>
      </c>
      <c r="B952" s="1">
        <v>45885</v>
      </c>
      <c r="C952" s="2">
        <v>0.44667824074074075</v>
      </c>
      <c r="D952">
        <v>1085</v>
      </c>
      <c r="E952">
        <v>219</v>
      </c>
      <c r="F952">
        <v>402</v>
      </c>
      <c r="G952">
        <v>329</v>
      </c>
      <c r="H952">
        <v>2</v>
      </c>
      <c r="I952">
        <v>188</v>
      </c>
      <c r="J952">
        <v>5</v>
      </c>
      <c r="K952">
        <v>9.4</v>
      </c>
      <c r="L952">
        <v>380.4</v>
      </c>
      <c r="M952" t="s">
        <v>20</v>
      </c>
      <c r="N952" t="s">
        <v>23</v>
      </c>
      <c r="O952">
        <v>43</v>
      </c>
      <c r="P952">
        <v>4</v>
      </c>
      <c r="Q952" t="s">
        <v>3538</v>
      </c>
      <c r="R952">
        <v>503</v>
      </c>
      <c r="S952" s="3">
        <v>0.05</v>
      </c>
      <c r="T952" s="6">
        <v>154.79999999999998</v>
      </c>
      <c r="U952" t="s">
        <v>6342</v>
      </c>
      <c r="V952">
        <v>2025</v>
      </c>
      <c r="W952" t="s">
        <v>6331</v>
      </c>
      <c r="X952" t="str">
        <f>_xlfn.XLOOKUP(Orders_C[[#This Row],[Product_ID]],Products_C[Product_ID],Products_C[Product_Name])</f>
        <v>Rice Bowl</v>
      </c>
      <c r="Y952" t="str">
        <f>_xlfn.XLOOKUP(Orders_C[[#This Row],[Product_ID]],Products_C[Product_ID],Products_C[Category])</f>
        <v>Dessert</v>
      </c>
      <c r="Z952" t="str">
        <f>_xlfn.XLOOKUP(Orders_C[[#This Row],[Store_ID]],Stores_c[Store_ID],Stores_c[City])</f>
        <v>Lake David</v>
      </c>
      <c r="AA952" t="str">
        <f>_xlfn.XLOOKUP(Orders_C[[#This Row],[Customer_ID]],Customers_c[Customer_ID],Customers_c[Customer_Name])</f>
        <v>Michael Jones</v>
      </c>
      <c r="AB952" s="6">
        <f>Orders_C[[#This Row],[Quantity]]*Orders_C[[#This Row],[Unit_Price]]*(1-Orders_C[[#This Row],[Discount %]])+Orders_C[[#This Row],[Tax]]</f>
        <v>366.59999999999997</v>
      </c>
      <c r="AC952" s="9">
        <f>(Orders_C[[#This Row],[Unit_Price]]*Orders_C[[#This Row],[Quantity]])-Orders_C[[#This Row],[Discount]]+Orders_C[[#This Row],[Tax]]</f>
        <v>380.4</v>
      </c>
      <c r="AD952" t="str">
        <f>IF(COUNTIF(Orders_C[[#All],[Customer_ID]],Orders_C[[#This Row],[Customer_ID]])&gt;1,"Repeat","New")</f>
        <v>Repeat</v>
      </c>
      <c r="AE952" t="str" cm="1">
        <f t="array" ref="AE952">_xlfn.XLOOKUP(Orders_C[[#This Row],[Store_ID]],Stores_c[[#All],[Store_ID]],Stores_c[[#All],[City]])</f>
        <v>Lake David</v>
      </c>
      <c r="AF952" t="str" cm="1">
        <f t="array" ref="AF952">_xlfn.XLOOKUP(Orders_C[[#This Row],[Store_ID]],Stores_c[[#All],[Store_ID]],Stores_c[[#All],[Manager_Name]])</f>
        <v>Joshua Hines</v>
      </c>
      <c r="AG952" t="str" cm="1">
        <f t="array" ref="AG952">_xlfn.XLOOKUP(Orders_C[[#This Row],[Store_ID]],Stores_c[[#All],[Store_ID]],Stores_c[[#All],[Store_Type]])</f>
        <v>Street</v>
      </c>
    </row>
    <row r="953" spans="1:33" x14ac:dyDescent="0.25">
      <c r="A953">
        <v>10311</v>
      </c>
      <c r="B953" s="1">
        <v>45981</v>
      </c>
      <c r="C953" s="2">
        <v>0.44018518518518518</v>
      </c>
      <c r="D953">
        <v>1226</v>
      </c>
      <c r="E953">
        <v>217</v>
      </c>
      <c r="F953">
        <v>479</v>
      </c>
      <c r="G953">
        <v>303</v>
      </c>
      <c r="H953">
        <v>1</v>
      </c>
      <c r="I953">
        <v>344</v>
      </c>
      <c r="J953">
        <v>0</v>
      </c>
      <c r="K953">
        <v>17.2</v>
      </c>
      <c r="L953">
        <v>361.2</v>
      </c>
      <c r="M953" t="s">
        <v>18</v>
      </c>
      <c r="N953" t="s">
        <v>21</v>
      </c>
      <c r="O953">
        <v>35</v>
      </c>
      <c r="P953">
        <v>3</v>
      </c>
      <c r="Q953" t="s">
        <v>4334</v>
      </c>
      <c r="R953">
        <v>509</v>
      </c>
      <c r="S953" s="3">
        <v>0</v>
      </c>
      <c r="T953" s="6">
        <v>154.79999999999998</v>
      </c>
      <c r="U953" t="s">
        <v>6336</v>
      </c>
      <c r="V953">
        <v>2025</v>
      </c>
      <c r="W953" t="s">
        <v>6329</v>
      </c>
      <c r="X953" t="str">
        <f>_xlfn.XLOOKUP(Orders_C[[#This Row],[Product_ID]],Products_C[Product_ID],Products_C[Product_Name])</f>
        <v>Chocolate Lava Cake</v>
      </c>
      <c r="Y953" t="str">
        <f>_xlfn.XLOOKUP(Orders_C[[#This Row],[Product_ID]],Products_C[Product_ID],Products_C[Category])</f>
        <v>Chicken</v>
      </c>
      <c r="Z953" t="str">
        <f>_xlfn.XLOOKUP(Orders_C[[#This Row],[Store_ID]],Stores_c[Store_ID],Stores_c[City])</f>
        <v>West Rebecca</v>
      </c>
      <c r="AA953" t="str">
        <f>_xlfn.XLOOKUP(Orders_C[[#This Row],[Customer_ID]],Customers_c[Customer_ID],Customers_c[Customer_Name])</f>
        <v>Matthew Hanson</v>
      </c>
      <c r="AB953" s="6">
        <f>Orders_C[[#This Row],[Quantity]]*Orders_C[[#This Row],[Unit_Price]]*(1-Orders_C[[#This Row],[Discount %]])+Orders_C[[#This Row],[Tax]]</f>
        <v>361.2</v>
      </c>
      <c r="AC953" s="9">
        <f>(Orders_C[[#This Row],[Unit_Price]]*Orders_C[[#This Row],[Quantity]])-Orders_C[[#This Row],[Discount]]+Orders_C[[#This Row],[Tax]]</f>
        <v>361.2</v>
      </c>
      <c r="AD953" t="str">
        <f>IF(COUNTIF(Orders_C[[#All],[Customer_ID]],Orders_C[[#This Row],[Customer_ID]])&gt;1,"Repeat","New")</f>
        <v>Repeat</v>
      </c>
      <c r="AE953" t="str" cm="1">
        <f t="array" ref="AE953">_xlfn.XLOOKUP(Orders_C[[#This Row],[Store_ID]],Stores_c[[#All],[Store_ID]],Stores_c[[#All],[City]])</f>
        <v>West Rebecca</v>
      </c>
      <c r="AF953" t="str" cm="1">
        <f t="array" ref="AF953">_xlfn.XLOOKUP(Orders_C[[#This Row],[Store_ID]],Stores_c[[#All],[Store_ID]],Stores_c[[#All],[Manager_Name]])</f>
        <v>Albert Smith</v>
      </c>
      <c r="AG953" t="str" cm="1">
        <f t="array" ref="AG953">_xlfn.XLOOKUP(Orders_C[[#This Row],[Store_ID]],Stores_c[[#All],[Store_ID]],Stores_c[[#All],[Store_Type]])</f>
        <v>Mall</v>
      </c>
    </row>
    <row r="954" spans="1:33" x14ac:dyDescent="0.25">
      <c r="A954">
        <v>6867</v>
      </c>
      <c r="B954" s="1">
        <v>46011</v>
      </c>
      <c r="C954" s="2">
        <v>0.45678240740740739</v>
      </c>
      <c r="D954">
        <v>1426</v>
      </c>
      <c r="E954">
        <v>221</v>
      </c>
      <c r="F954">
        <v>503</v>
      </c>
      <c r="G954">
        <v>329</v>
      </c>
      <c r="H954">
        <v>1</v>
      </c>
      <c r="I954">
        <v>378</v>
      </c>
      <c r="J954">
        <v>15</v>
      </c>
      <c r="K954">
        <v>18.899999999999999</v>
      </c>
      <c r="L954">
        <v>381.9</v>
      </c>
      <c r="M954" t="s">
        <v>18</v>
      </c>
      <c r="N954" t="s">
        <v>23</v>
      </c>
      <c r="O954">
        <v>22</v>
      </c>
      <c r="P954">
        <v>5</v>
      </c>
      <c r="Q954" t="s">
        <v>890</v>
      </c>
      <c r="R954">
        <v>509</v>
      </c>
      <c r="S954" s="3">
        <v>0.15</v>
      </c>
      <c r="T954" s="6">
        <v>155.1</v>
      </c>
      <c r="U954" t="s">
        <v>6328</v>
      </c>
      <c r="V954">
        <v>2025</v>
      </c>
      <c r="W954" t="s">
        <v>6329</v>
      </c>
      <c r="X954" t="str">
        <f>_xlfn.XLOOKUP(Orders_C[[#This Row],[Product_ID]],Products_C[Product_ID],Products_C[Product_Name])</f>
        <v>Rice Bowl</v>
      </c>
      <c r="Y954" t="str">
        <f>_xlfn.XLOOKUP(Orders_C[[#This Row],[Product_ID]],Products_C[Product_ID],Products_C[Category])</f>
        <v>Dessert</v>
      </c>
      <c r="Z954" t="str">
        <f>_xlfn.XLOOKUP(Orders_C[[#This Row],[Store_ID]],Stores_c[Store_ID],Stores_c[City])</f>
        <v>Port Barbarabury</v>
      </c>
      <c r="AA954" t="str">
        <f>_xlfn.XLOOKUP(Orders_C[[#This Row],[Customer_ID]],Customers_c[Customer_ID],Customers_c[Customer_Name])</f>
        <v>Ricky Nichols</v>
      </c>
      <c r="AB954" s="6">
        <f>Orders_C[[#This Row],[Quantity]]*Orders_C[[#This Row],[Unit_Price]]*(1-Orders_C[[#This Row],[Discount %]])+Orders_C[[#This Row],[Tax]]</f>
        <v>340.2</v>
      </c>
      <c r="AC954" s="9">
        <f>(Orders_C[[#This Row],[Unit_Price]]*Orders_C[[#This Row],[Quantity]])-Orders_C[[#This Row],[Discount]]+Orders_C[[#This Row],[Tax]]</f>
        <v>381.9</v>
      </c>
      <c r="AD954" t="str">
        <f>IF(COUNTIF(Orders_C[[#All],[Customer_ID]],Orders_C[[#This Row],[Customer_ID]])&gt;1,"Repeat","New")</f>
        <v>Repeat</v>
      </c>
      <c r="AE954" t="str" cm="1">
        <f t="array" ref="AE954">_xlfn.XLOOKUP(Orders_C[[#This Row],[Store_ID]],Stores_c[[#All],[Store_ID]],Stores_c[[#All],[City]])</f>
        <v>Port Barbarabury</v>
      </c>
      <c r="AF954" t="str" cm="1">
        <f t="array" ref="AF954">_xlfn.XLOOKUP(Orders_C[[#This Row],[Store_ID]],Stores_c[[#All],[Store_ID]],Stores_c[[#All],[Manager_Name]])</f>
        <v>Edward Nguyen</v>
      </c>
      <c r="AG954" t="str" cm="1">
        <f t="array" ref="AG954">_xlfn.XLOOKUP(Orders_C[[#This Row],[Store_ID]],Stores_c[[#All],[Store_ID]],Stores_c[[#All],[Store_Type]])</f>
        <v>Street</v>
      </c>
    </row>
    <row r="955" spans="1:33" x14ac:dyDescent="0.25">
      <c r="A955">
        <v>7654</v>
      </c>
      <c r="B955" s="1">
        <v>45935</v>
      </c>
      <c r="C955" s="2">
        <v>0.63009259259259254</v>
      </c>
      <c r="D955">
        <v>1668</v>
      </c>
      <c r="E955">
        <v>204</v>
      </c>
      <c r="F955">
        <v>543</v>
      </c>
      <c r="G955">
        <v>333</v>
      </c>
      <c r="H955">
        <v>1</v>
      </c>
      <c r="I955">
        <v>345</v>
      </c>
      <c r="J955">
        <v>0</v>
      </c>
      <c r="K955">
        <v>17.25</v>
      </c>
      <c r="L955">
        <v>362.25</v>
      </c>
      <c r="M955" t="s">
        <v>18</v>
      </c>
      <c r="N955" t="s">
        <v>21</v>
      </c>
      <c r="O955">
        <v>55</v>
      </c>
      <c r="P955">
        <v>4</v>
      </c>
      <c r="Q955" t="s">
        <v>1677</v>
      </c>
      <c r="R955">
        <v>508</v>
      </c>
      <c r="S955" s="3">
        <v>0</v>
      </c>
      <c r="T955" s="6">
        <v>155.25</v>
      </c>
      <c r="U955" t="s">
        <v>6332</v>
      </c>
      <c r="V955">
        <v>2025</v>
      </c>
      <c r="W955" t="s">
        <v>6331</v>
      </c>
      <c r="X955" t="str">
        <f>_xlfn.XLOOKUP(Orders_C[[#This Row],[Product_ID]],Products_C[Product_ID],Products_C[Product_Name])</f>
        <v>Chicken Wings</v>
      </c>
      <c r="Y955" t="str">
        <f>_xlfn.XLOOKUP(Orders_C[[#This Row],[Product_ID]],Products_C[Product_ID],Products_C[Category])</f>
        <v>Burger</v>
      </c>
      <c r="Z955" t="str">
        <f>_xlfn.XLOOKUP(Orders_C[[#This Row],[Store_ID]],Stores_c[Store_ID],Stores_c[City])</f>
        <v>New Robertfurt</v>
      </c>
      <c r="AA955" t="str">
        <f>_xlfn.XLOOKUP(Orders_C[[#This Row],[Customer_ID]],Customers_c[Customer_ID],Customers_c[Customer_Name])</f>
        <v>Jerry Hurley</v>
      </c>
      <c r="AB955" s="6">
        <f>Orders_C[[#This Row],[Quantity]]*Orders_C[[#This Row],[Unit_Price]]*(1-Orders_C[[#This Row],[Discount %]])+Orders_C[[#This Row],[Tax]]</f>
        <v>362.25</v>
      </c>
      <c r="AC955" s="9">
        <f>(Orders_C[[#This Row],[Unit_Price]]*Orders_C[[#This Row],[Quantity]])-Orders_C[[#This Row],[Discount]]+Orders_C[[#This Row],[Tax]]</f>
        <v>362.25</v>
      </c>
      <c r="AD955" t="str">
        <f>IF(COUNTIF(Orders_C[[#All],[Customer_ID]],Orders_C[[#This Row],[Customer_ID]])&gt;1,"Repeat","New")</f>
        <v>Repeat</v>
      </c>
      <c r="AE955" t="str" cm="1">
        <f t="array" ref="AE955">_xlfn.XLOOKUP(Orders_C[[#This Row],[Store_ID]],Stores_c[[#All],[Store_ID]],Stores_c[[#All],[City]])</f>
        <v>New Robertfurt</v>
      </c>
      <c r="AF955" t="str" cm="1">
        <f t="array" ref="AF955">_xlfn.XLOOKUP(Orders_C[[#This Row],[Store_ID]],Stores_c[[#All],[Store_ID]],Stores_c[[#All],[Manager_Name]])</f>
        <v>Tiffany Gomez</v>
      </c>
      <c r="AG955" t="str" cm="1">
        <f t="array" ref="AG955">_xlfn.XLOOKUP(Orders_C[[#This Row],[Store_ID]],Stores_c[[#All],[Store_ID]],Stores_c[[#All],[Store_Type]])</f>
        <v>Street</v>
      </c>
    </row>
    <row r="956" spans="1:33" x14ac:dyDescent="0.25">
      <c r="A956">
        <v>7337</v>
      </c>
      <c r="B956" s="1">
        <v>45811</v>
      </c>
      <c r="C956" s="2">
        <v>0.85546296296296298</v>
      </c>
      <c r="D956">
        <v>1683</v>
      </c>
      <c r="E956">
        <v>223</v>
      </c>
      <c r="F956">
        <v>519</v>
      </c>
      <c r="G956">
        <v>303</v>
      </c>
      <c r="H956">
        <v>1</v>
      </c>
      <c r="I956">
        <v>379</v>
      </c>
      <c r="J956">
        <v>15</v>
      </c>
      <c r="K956">
        <v>18.95</v>
      </c>
      <c r="L956">
        <v>382.95</v>
      </c>
      <c r="M956" t="s">
        <v>19</v>
      </c>
      <c r="N956" t="s">
        <v>23</v>
      </c>
      <c r="O956">
        <v>59</v>
      </c>
      <c r="P956">
        <v>5</v>
      </c>
      <c r="Q956" t="s">
        <v>1360</v>
      </c>
      <c r="R956">
        <v>504</v>
      </c>
      <c r="S956" s="3">
        <v>0.15</v>
      </c>
      <c r="T956" s="6">
        <v>155.54999999999998</v>
      </c>
      <c r="U956" t="s">
        <v>6340</v>
      </c>
      <c r="V956">
        <v>2025</v>
      </c>
      <c r="W956" t="s">
        <v>6331</v>
      </c>
      <c r="X956" t="str">
        <f>_xlfn.XLOOKUP(Orders_C[[#This Row],[Product_ID]],Products_C[Product_ID],Products_C[Product_Name])</f>
        <v>Chocolate Lava Cake</v>
      </c>
      <c r="Y956" t="str">
        <f>_xlfn.XLOOKUP(Orders_C[[#This Row],[Product_ID]],Products_C[Product_ID],Products_C[Category])</f>
        <v>Chicken</v>
      </c>
      <c r="Z956" t="str">
        <f>_xlfn.XLOOKUP(Orders_C[[#This Row],[Store_ID]],Stores_c[Store_ID],Stores_c[City])</f>
        <v>Chambershaven</v>
      </c>
      <c r="AA956" t="str">
        <f>_xlfn.XLOOKUP(Orders_C[[#This Row],[Customer_ID]],Customers_c[Customer_ID],Customers_c[Customer_Name])</f>
        <v>Mary Wright</v>
      </c>
      <c r="AB956" s="6">
        <f>Orders_C[[#This Row],[Quantity]]*Orders_C[[#This Row],[Unit_Price]]*(1-Orders_C[[#This Row],[Discount %]])+Orders_C[[#This Row],[Tax]]</f>
        <v>341.09999999999997</v>
      </c>
      <c r="AC956" s="9">
        <f>(Orders_C[[#This Row],[Unit_Price]]*Orders_C[[#This Row],[Quantity]])-Orders_C[[#This Row],[Discount]]+Orders_C[[#This Row],[Tax]]</f>
        <v>382.95</v>
      </c>
      <c r="AD956" t="str">
        <f>IF(COUNTIF(Orders_C[[#All],[Customer_ID]],Orders_C[[#This Row],[Customer_ID]])&gt;1,"Repeat","New")</f>
        <v>Repeat</v>
      </c>
      <c r="AE956" t="str" cm="1">
        <f t="array" ref="AE956">_xlfn.XLOOKUP(Orders_C[[#This Row],[Store_ID]],Stores_c[[#All],[Store_ID]],Stores_c[[#All],[City]])</f>
        <v>Chambershaven</v>
      </c>
      <c r="AF956" t="str" cm="1">
        <f t="array" ref="AF956">_xlfn.XLOOKUP(Orders_C[[#This Row],[Store_ID]],Stores_c[[#All],[Store_ID]],Stores_c[[#All],[Manager_Name]])</f>
        <v>Virginia Webster</v>
      </c>
      <c r="AG956" t="str" cm="1">
        <f t="array" ref="AG956">_xlfn.XLOOKUP(Orders_C[[#This Row],[Store_ID]],Stores_c[[#All],[Store_ID]],Stores_c[[#All],[Store_Type]])</f>
        <v>Street</v>
      </c>
    </row>
    <row r="957" spans="1:33" x14ac:dyDescent="0.25">
      <c r="A957">
        <v>9415</v>
      </c>
      <c r="B957" s="1">
        <v>45984</v>
      </c>
      <c r="C957" s="2">
        <v>0.51037037037037036</v>
      </c>
      <c r="D957">
        <v>1523</v>
      </c>
      <c r="E957">
        <v>222</v>
      </c>
      <c r="F957">
        <v>502</v>
      </c>
      <c r="G957">
        <v>336</v>
      </c>
      <c r="H957">
        <v>2</v>
      </c>
      <c r="I957">
        <v>183</v>
      </c>
      <c r="J957">
        <v>0</v>
      </c>
      <c r="K957">
        <v>9.15</v>
      </c>
      <c r="L957">
        <v>375.15</v>
      </c>
      <c r="M957" t="s">
        <v>19</v>
      </c>
      <c r="N957" t="s">
        <v>22</v>
      </c>
      <c r="O957">
        <v>21</v>
      </c>
      <c r="P957">
        <v>4</v>
      </c>
      <c r="Q957" t="s">
        <v>3438</v>
      </c>
      <c r="R957">
        <v>503</v>
      </c>
      <c r="S957" s="3">
        <v>0</v>
      </c>
      <c r="T957" s="6">
        <v>155.54999999999998</v>
      </c>
      <c r="U957" t="s">
        <v>6336</v>
      </c>
      <c r="V957">
        <v>2025</v>
      </c>
      <c r="W957" t="s">
        <v>6329</v>
      </c>
      <c r="X957" t="str">
        <f>_xlfn.XLOOKUP(Orders_C[[#This Row],[Product_ID]],Products_C[Product_ID],Products_C[Product_Name])</f>
        <v>Chicken Bucket</v>
      </c>
      <c r="Y957" t="str">
        <f>_xlfn.XLOOKUP(Orders_C[[#This Row],[Product_ID]],Products_C[Product_ID],Products_C[Category])</f>
        <v>Dessert</v>
      </c>
      <c r="Z957" t="str">
        <f>_xlfn.XLOOKUP(Orders_C[[#This Row],[Store_ID]],Stores_c[Store_ID],Stores_c[City])</f>
        <v>New Steven</v>
      </c>
      <c r="AA957" t="str">
        <f>_xlfn.XLOOKUP(Orders_C[[#This Row],[Customer_ID]],Customers_c[Customer_ID],Customers_c[Customer_Name])</f>
        <v>Brandon Allen</v>
      </c>
      <c r="AB957" s="6">
        <f>Orders_C[[#This Row],[Quantity]]*Orders_C[[#This Row],[Unit_Price]]*(1-Orders_C[[#This Row],[Discount %]])+Orders_C[[#This Row],[Tax]]</f>
        <v>375.15</v>
      </c>
      <c r="AC957" s="9">
        <f>(Orders_C[[#This Row],[Unit_Price]]*Orders_C[[#This Row],[Quantity]])-Orders_C[[#This Row],[Discount]]+Orders_C[[#This Row],[Tax]]</f>
        <v>375.15</v>
      </c>
      <c r="AD957" t="str">
        <f>IF(COUNTIF(Orders_C[[#All],[Customer_ID]],Orders_C[[#This Row],[Customer_ID]])&gt;1,"Repeat","New")</f>
        <v>Repeat</v>
      </c>
      <c r="AE957" t="str" cm="1">
        <f t="array" ref="AE957">_xlfn.XLOOKUP(Orders_C[[#This Row],[Store_ID]],Stores_c[[#All],[Store_ID]],Stores_c[[#All],[City]])</f>
        <v>New Steven</v>
      </c>
      <c r="AF957" t="str" cm="1">
        <f t="array" ref="AF957">_xlfn.XLOOKUP(Orders_C[[#This Row],[Store_ID]],Stores_c[[#All],[Store_ID]],Stores_c[[#All],[Manager_Name]])</f>
        <v>Terri Martinez</v>
      </c>
      <c r="AG957" t="str" cm="1">
        <f t="array" ref="AG957">_xlfn.XLOOKUP(Orders_C[[#This Row],[Store_ID]],Stores_c[[#All],[Store_ID]],Stores_c[[#All],[Store_Type]])</f>
        <v>Drive-Thru</v>
      </c>
    </row>
    <row r="958" spans="1:33" x14ac:dyDescent="0.25">
      <c r="A958">
        <v>8693</v>
      </c>
      <c r="B958" s="1">
        <v>46030</v>
      </c>
      <c r="C958" s="2">
        <v>0.64149305555555558</v>
      </c>
      <c r="D958">
        <v>1536</v>
      </c>
      <c r="E958">
        <v>214</v>
      </c>
      <c r="F958">
        <v>449</v>
      </c>
      <c r="G958">
        <v>332</v>
      </c>
      <c r="H958">
        <v>1</v>
      </c>
      <c r="I958">
        <v>368</v>
      </c>
      <c r="J958">
        <v>10</v>
      </c>
      <c r="K958">
        <v>18.399999999999999</v>
      </c>
      <c r="L958">
        <v>376.4</v>
      </c>
      <c r="M958" t="s">
        <v>19</v>
      </c>
      <c r="N958" t="s">
        <v>23</v>
      </c>
      <c r="O958">
        <v>38</v>
      </c>
      <c r="P958">
        <v>5</v>
      </c>
      <c r="Q958" t="s">
        <v>2716</v>
      </c>
      <c r="R958">
        <v>508</v>
      </c>
      <c r="S958" s="3">
        <v>0.1</v>
      </c>
      <c r="T958" s="6">
        <v>155.6</v>
      </c>
      <c r="U958" t="s">
        <v>6330</v>
      </c>
      <c r="V958">
        <v>2026</v>
      </c>
      <c r="W958" t="s">
        <v>6329</v>
      </c>
      <c r="X958" t="str">
        <f>_xlfn.XLOOKUP(Orders_C[[#This Row],[Product_ID]],Products_C[Product_ID],Products_C[Product_Name])</f>
        <v>Zinger Burger</v>
      </c>
      <c r="Y958" t="str">
        <f>_xlfn.XLOOKUP(Orders_C[[#This Row],[Product_ID]],Products_C[Product_ID],Products_C[Category])</f>
        <v>Beverage</v>
      </c>
      <c r="Z958" t="str">
        <f>_xlfn.XLOOKUP(Orders_C[[#This Row],[Store_ID]],Stores_c[Store_ID],Stores_c[City])</f>
        <v>New Robert</v>
      </c>
      <c r="AA958" t="str">
        <f>_xlfn.XLOOKUP(Orders_C[[#This Row],[Customer_ID]],Customers_c[Customer_ID],Customers_c[Customer_Name])</f>
        <v>April Garcia</v>
      </c>
      <c r="AB958" s="6">
        <f>Orders_C[[#This Row],[Quantity]]*Orders_C[[#This Row],[Unit_Price]]*(1-Orders_C[[#This Row],[Discount %]])+Orders_C[[#This Row],[Tax]]</f>
        <v>349.59999999999997</v>
      </c>
      <c r="AC958" s="9">
        <f>(Orders_C[[#This Row],[Unit_Price]]*Orders_C[[#This Row],[Quantity]])-Orders_C[[#This Row],[Discount]]+Orders_C[[#This Row],[Tax]]</f>
        <v>376.4</v>
      </c>
      <c r="AD958" t="str">
        <f>IF(COUNTIF(Orders_C[[#All],[Customer_ID]],Orders_C[[#This Row],[Customer_ID]])&gt;1,"Repeat","New")</f>
        <v>Repeat</v>
      </c>
      <c r="AE958" t="str" cm="1">
        <f t="array" ref="AE958">_xlfn.XLOOKUP(Orders_C[[#This Row],[Store_ID]],Stores_c[[#All],[Store_ID]],Stores_c[[#All],[City]])</f>
        <v>New Robert</v>
      </c>
      <c r="AF958" t="str" cm="1">
        <f t="array" ref="AF958">_xlfn.XLOOKUP(Orders_C[[#This Row],[Store_ID]],Stores_c[[#All],[Store_ID]],Stores_c[[#All],[Manager_Name]])</f>
        <v>Krista Webb</v>
      </c>
      <c r="AG958" t="str" cm="1">
        <f t="array" ref="AG958">_xlfn.XLOOKUP(Orders_C[[#This Row],[Store_ID]],Stores_c[[#All],[Store_ID]],Stores_c[[#All],[Store_Type]])</f>
        <v>Drive-Thru</v>
      </c>
    </row>
    <row r="959" spans="1:33" x14ac:dyDescent="0.25">
      <c r="A959">
        <v>6891</v>
      </c>
      <c r="B959" s="1">
        <v>45860</v>
      </c>
      <c r="C959" s="2">
        <v>0.11778935185185185</v>
      </c>
      <c r="D959">
        <v>1100</v>
      </c>
      <c r="E959">
        <v>221</v>
      </c>
      <c r="F959">
        <v>409</v>
      </c>
      <c r="G959">
        <v>311</v>
      </c>
      <c r="H959">
        <v>2</v>
      </c>
      <c r="I959">
        <v>189</v>
      </c>
      <c r="J959">
        <v>5</v>
      </c>
      <c r="K959">
        <v>9.4500000000000011</v>
      </c>
      <c r="L959">
        <v>382.45</v>
      </c>
      <c r="M959" t="s">
        <v>18</v>
      </c>
      <c r="N959" t="s">
        <v>21</v>
      </c>
      <c r="O959">
        <v>26</v>
      </c>
      <c r="P959">
        <v>3</v>
      </c>
      <c r="Q959" t="s">
        <v>914</v>
      </c>
      <c r="R959">
        <v>504</v>
      </c>
      <c r="S959" s="3">
        <v>0.05</v>
      </c>
      <c r="T959" s="6">
        <v>155.65</v>
      </c>
      <c r="U959" t="s">
        <v>6341</v>
      </c>
      <c r="V959">
        <v>2025</v>
      </c>
      <c r="W959" t="s">
        <v>6329</v>
      </c>
      <c r="X959" t="str">
        <f>_xlfn.XLOOKUP(Orders_C[[#This Row],[Product_ID]],Products_C[Product_ID],Products_C[Product_Name])</f>
        <v>Pepsi</v>
      </c>
      <c r="Y959" t="str">
        <f>_xlfn.XLOOKUP(Orders_C[[#This Row],[Product_ID]],Products_C[Product_ID],Products_C[Category])</f>
        <v>Dessert</v>
      </c>
      <c r="Z959" t="str">
        <f>_xlfn.XLOOKUP(Orders_C[[#This Row],[Store_ID]],Stores_c[Store_ID],Stores_c[City])</f>
        <v>Port Barbarabury</v>
      </c>
      <c r="AA959" t="str">
        <f>_xlfn.XLOOKUP(Orders_C[[#This Row],[Customer_ID]],Customers_c[Customer_ID],Customers_c[Customer_Name])</f>
        <v>Rebecca Burgess</v>
      </c>
      <c r="AB959" s="6">
        <f>Orders_C[[#This Row],[Quantity]]*Orders_C[[#This Row],[Unit_Price]]*(1-Orders_C[[#This Row],[Discount %]])+Orders_C[[#This Row],[Tax]]</f>
        <v>368.54999999999995</v>
      </c>
      <c r="AC959" s="9">
        <f>(Orders_C[[#This Row],[Unit_Price]]*Orders_C[[#This Row],[Quantity]])-Orders_C[[#This Row],[Discount]]+Orders_C[[#This Row],[Tax]]</f>
        <v>382.45</v>
      </c>
      <c r="AD959" t="str">
        <f>IF(COUNTIF(Orders_C[[#All],[Customer_ID]],Orders_C[[#This Row],[Customer_ID]])&gt;1,"Repeat","New")</f>
        <v>Repeat</v>
      </c>
      <c r="AE959" t="str" cm="1">
        <f t="array" ref="AE959">_xlfn.XLOOKUP(Orders_C[[#This Row],[Store_ID]],Stores_c[[#All],[Store_ID]],Stores_c[[#All],[City]])</f>
        <v>Port Barbarabury</v>
      </c>
      <c r="AF959" t="str" cm="1">
        <f t="array" ref="AF959">_xlfn.XLOOKUP(Orders_C[[#This Row],[Store_ID]],Stores_c[[#All],[Store_ID]],Stores_c[[#All],[Manager_Name]])</f>
        <v>Edward Nguyen</v>
      </c>
      <c r="AG959" t="str" cm="1">
        <f t="array" ref="AG959">_xlfn.XLOOKUP(Orders_C[[#This Row],[Store_ID]],Stores_c[[#All],[Store_ID]],Stores_c[[#All],[Store_Type]])</f>
        <v>Street</v>
      </c>
    </row>
    <row r="960" spans="1:33" x14ac:dyDescent="0.25">
      <c r="A960">
        <v>6117</v>
      </c>
      <c r="B960" s="1">
        <v>45747</v>
      </c>
      <c r="C960" s="2">
        <v>0.45908564814814817</v>
      </c>
      <c r="D960">
        <v>1090</v>
      </c>
      <c r="E960">
        <v>206</v>
      </c>
      <c r="F960">
        <v>527</v>
      </c>
      <c r="G960">
        <v>304</v>
      </c>
      <c r="H960">
        <v>1</v>
      </c>
      <c r="I960">
        <v>357</v>
      </c>
      <c r="J960">
        <v>5</v>
      </c>
      <c r="K960">
        <v>17.850000000000001</v>
      </c>
      <c r="L960">
        <v>369.85</v>
      </c>
      <c r="M960" t="s">
        <v>19</v>
      </c>
      <c r="N960" t="s">
        <v>23</v>
      </c>
      <c r="O960">
        <v>54</v>
      </c>
      <c r="P960">
        <v>1</v>
      </c>
      <c r="Q960" t="s">
        <v>140</v>
      </c>
      <c r="R960">
        <v>506</v>
      </c>
      <c r="S960" s="3">
        <v>0.05</v>
      </c>
      <c r="T960" s="6">
        <v>155.65000000000003</v>
      </c>
      <c r="U960" t="s">
        <v>6334</v>
      </c>
      <c r="V960">
        <v>2025</v>
      </c>
      <c r="W960" t="s">
        <v>6331</v>
      </c>
      <c r="X960" t="str">
        <f>_xlfn.XLOOKUP(Orders_C[[#This Row],[Product_ID]],Products_C[Product_ID],Products_C[Product_Name])</f>
        <v>Veg Burger</v>
      </c>
      <c r="Y960" t="str">
        <f>_xlfn.XLOOKUP(Orders_C[[#This Row],[Product_ID]],Products_C[Product_ID],Products_C[Category])</f>
        <v>Burger</v>
      </c>
      <c r="Z960" t="str">
        <f>_xlfn.XLOOKUP(Orders_C[[#This Row],[Store_ID]],Stores_c[Store_ID],Stores_c[City])</f>
        <v>West Matthew</v>
      </c>
      <c r="AA960" t="str">
        <f>_xlfn.XLOOKUP(Orders_C[[#This Row],[Customer_ID]],Customers_c[Customer_ID],Customers_c[Customer_Name])</f>
        <v>Kristin Norman</v>
      </c>
      <c r="AB960" s="6">
        <f>Orders_C[[#This Row],[Quantity]]*Orders_C[[#This Row],[Unit_Price]]*(1-Orders_C[[#This Row],[Discount %]])+Orders_C[[#This Row],[Tax]]</f>
        <v>357</v>
      </c>
      <c r="AC960" s="9">
        <f>(Orders_C[[#This Row],[Unit_Price]]*Orders_C[[#This Row],[Quantity]])-Orders_C[[#This Row],[Discount]]+Orders_C[[#This Row],[Tax]]</f>
        <v>369.85</v>
      </c>
      <c r="AD960" t="str">
        <f>IF(COUNTIF(Orders_C[[#All],[Customer_ID]],Orders_C[[#This Row],[Customer_ID]])&gt;1,"Repeat","New")</f>
        <v>Repeat</v>
      </c>
      <c r="AE960" t="str" cm="1">
        <f t="array" ref="AE960">_xlfn.XLOOKUP(Orders_C[[#This Row],[Store_ID]],Stores_c[[#All],[Store_ID]],Stores_c[[#All],[City]])</f>
        <v>West Matthew</v>
      </c>
      <c r="AF960" t="str" cm="1">
        <f t="array" ref="AF960">_xlfn.XLOOKUP(Orders_C[[#This Row],[Store_ID]],Stores_c[[#All],[Store_ID]],Stores_c[[#All],[Manager_Name]])</f>
        <v>Miguel Kidd</v>
      </c>
      <c r="AG960" t="str" cm="1">
        <f t="array" ref="AG960">_xlfn.XLOOKUP(Orders_C[[#This Row],[Store_ID]],Stores_c[[#All],[Store_ID]],Stores_c[[#All],[Store_Type]])</f>
        <v>Drive-Thru</v>
      </c>
    </row>
    <row r="961" spans="1:33" x14ac:dyDescent="0.25">
      <c r="A961">
        <v>7864</v>
      </c>
      <c r="B961" s="1">
        <v>45861</v>
      </c>
      <c r="C961" s="2">
        <v>0.97270833333333329</v>
      </c>
      <c r="D961">
        <v>1217</v>
      </c>
      <c r="E961">
        <v>225</v>
      </c>
      <c r="F961">
        <v>549</v>
      </c>
      <c r="G961">
        <v>324</v>
      </c>
      <c r="H961">
        <v>1</v>
      </c>
      <c r="I961">
        <v>346</v>
      </c>
      <c r="J961">
        <v>0</v>
      </c>
      <c r="K961">
        <v>17.3</v>
      </c>
      <c r="L961">
        <v>363.3</v>
      </c>
      <c r="M961" t="s">
        <v>18</v>
      </c>
      <c r="N961" t="s">
        <v>22</v>
      </c>
      <c r="O961">
        <v>26</v>
      </c>
      <c r="P961">
        <v>4</v>
      </c>
      <c r="Q961" t="s">
        <v>1887</v>
      </c>
      <c r="R961">
        <v>505</v>
      </c>
      <c r="S961" s="3">
        <v>0</v>
      </c>
      <c r="T961" s="6">
        <v>155.70000000000002</v>
      </c>
      <c r="U961" t="s">
        <v>6341</v>
      </c>
      <c r="V961">
        <v>2025</v>
      </c>
      <c r="W961" t="s">
        <v>6329</v>
      </c>
      <c r="X961" t="str">
        <f>_xlfn.XLOOKUP(Orders_C[[#This Row],[Product_ID]],Products_C[Product_ID],Products_C[Product_Name])</f>
        <v>Krushers</v>
      </c>
      <c r="Y961" t="str">
        <f>_xlfn.XLOOKUP(Orders_C[[#This Row],[Product_ID]],Products_C[Product_ID],Products_C[Category])</f>
        <v>Dessert</v>
      </c>
      <c r="Z961" t="str">
        <f>_xlfn.XLOOKUP(Orders_C[[#This Row],[Store_ID]],Stores_c[Store_ID],Stores_c[City])</f>
        <v>South Peter</v>
      </c>
      <c r="AA961" t="str">
        <f>_xlfn.XLOOKUP(Orders_C[[#This Row],[Customer_ID]],Customers_c[Customer_ID],Customers_c[Customer_Name])</f>
        <v>Rebecca Barajas</v>
      </c>
      <c r="AB961" s="6">
        <f>Orders_C[[#This Row],[Quantity]]*Orders_C[[#This Row],[Unit_Price]]*(1-Orders_C[[#This Row],[Discount %]])+Orders_C[[#This Row],[Tax]]</f>
        <v>363.3</v>
      </c>
      <c r="AC961" s="9">
        <f>(Orders_C[[#This Row],[Unit_Price]]*Orders_C[[#This Row],[Quantity]])-Orders_C[[#This Row],[Discount]]+Orders_C[[#This Row],[Tax]]</f>
        <v>363.3</v>
      </c>
      <c r="AD961" t="str">
        <f>IF(COUNTIF(Orders_C[[#All],[Customer_ID]],Orders_C[[#This Row],[Customer_ID]])&gt;1,"Repeat","New")</f>
        <v>Repeat</v>
      </c>
      <c r="AE961" t="str" cm="1">
        <f t="array" ref="AE961">_xlfn.XLOOKUP(Orders_C[[#This Row],[Store_ID]],Stores_c[[#All],[Store_ID]],Stores_c[[#All],[City]])</f>
        <v>South Peter</v>
      </c>
      <c r="AF961" t="str" cm="1">
        <f t="array" ref="AF961">_xlfn.XLOOKUP(Orders_C[[#This Row],[Store_ID]],Stores_c[[#All],[Store_ID]],Stores_c[[#All],[Manager_Name]])</f>
        <v>Gregory Lambert</v>
      </c>
      <c r="AG961" t="str" cm="1">
        <f t="array" ref="AG961">_xlfn.XLOOKUP(Orders_C[[#This Row],[Store_ID]],Stores_c[[#All],[Store_ID]],Stores_c[[#All],[Store_Type]])</f>
        <v>Street</v>
      </c>
    </row>
    <row r="962" spans="1:33" x14ac:dyDescent="0.25">
      <c r="A962">
        <v>7431</v>
      </c>
      <c r="B962" s="1">
        <v>45731</v>
      </c>
      <c r="C962" s="2">
        <v>0.51350694444444445</v>
      </c>
      <c r="D962">
        <v>1263</v>
      </c>
      <c r="E962">
        <v>223</v>
      </c>
      <c r="F962">
        <v>515</v>
      </c>
      <c r="G962">
        <v>303</v>
      </c>
      <c r="H962">
        <v>2</v>
      </c>
      <c r="I962">
        <v>201</v>
      </c>
      <c r="J962">
        <v>15</v>
      </c>
      <c r="K962">
        <v>10.050000000000001</v>
      </c>
      <c r="L962">
        <v>397.05</v>
      </c>
      <c r="M962" t="s">
        <v>20</v>
      </c>
      <c r="N962" t="s">
        <v>22</v>
      </c>
      <c r="O962">
        <v>25</v>
      </c>
      <c r="P962">
        <v>3</v>
      </c>
      <c r="Q962" t="s">
        <v>1454</v>
      </c>
      <c r="R962">
        <v>501</v>
      </c>
      <c r="S962" s="3">
        <v>0.15</v>
      </c>
      <c r="T962" s="6">
        <v>155.85000000000002</v>
      </c>
      <c r="U962" t="s">
        <v>6334</v>
      </c>
      <c r="V962">
        <v>2025</v>
      </c>
      <c r="W962" t="s">
        <v>6329</v>
      </c>
      <c r="X962" t="str">
        <f>_xlfn.XLOOKUP(Orders_C[[#This Row],[Product_ID]],Products_C[Product_ID],Products_C[Product_Name])</f>
        <v>Chocolate Lava Cake</v>
      </c>
      <c r="Y962" t="str">
        <f>_xlfn.XLOOKUP(Orders_C[[#This Row],[Product_ID]],Products_C[Product_ID],Products_C[Category])</f>
        <v>Chicken</v>
      </c>
      <c r="Z962" t="str">
        <f>_xlfn.XLOOKUP(Orders_C[[#This Row],[Store_ID]],Stores_c[Store_ID],Stores_c[City])</f>
        <v>Chambershaven</v>
      </c>
      <c r="AA962" t="str">
        <f>_xlfn.XLOOKUP(Orders_C[[#This Row],[Customer_ID]],Customers_c[Customer_ID],Customers_c[Customer_Name])</f>
        <v>Eric Harris</v>
      </c>
      <c r="AB962" s="6">
        <f>Orders_C[[#This Row],[Quantity]]*Orders_C[[#This Row],[Unit_Price]]*(1-Orders_C[[#This Row],[Discount %]])+Orders_C[[#This Row],[Tax]]</f>
        <v>351.75</v>
      </c>
      <c r="AC962" s="9">
        <f>(Orders_C[[#This Row],[Unit_Price]]*Orders_C[[#This Row],[Quantity]])-Orders_C[[#This Row],[Discount]]+Orders_C[[#This Row],[Tax]]</f>
        <v>397.05</v>
      </c>
      <c r="AD962" t="str">
        <f>IF(COUNTIF(Orders_C[[#All],[Customer_ID]],Orders_C[[#This Row],[Customer_ID]])&gt;1,"Repeat","New")</f>
        <v>Repeat</v>
      </c>
      <c r="AE962" t="str" cm="1">
        <f t="array" ref="AE962">_xlfn.XLOOKUP(Orders_C[[#This Row],[Store_ID]],Stores_c[[#All],[Store_ID]],Stores_c[[#All],[City]])</f>
        <v>Chambershaven</v>
      </c>
      <c r="AF962" t="str" cm="1">
        <f t="array" ref="AF962">_xlfn.XLOOKUP(Orders_C[[#This Row],[Store_ID]],Stores_c[[#All],[Store_ID]],Stores_c[[#All],[Manager_Name]])</f>
        <v>Virginia Webster</v>
      </c>
      <c r="AG962" t="str" cm="1">
        <f t="array" ref="AG962">_xlfn.XLOOKUP(Orders_C[[#This Row],[Store_ID]],Stores_c[[#All],[Store_ID]],Stores_c[[#All],[Store_Type]])</f>
        <v>Street</v>
      </c>
    </row>
    <row r="963" spans="1:33" x14ac:dyDescent="0.25">
      <c r="A963">
        <v>6864</v>
      </c>
      <c r="B963" s="1">
        <v>45761</v>
      </c>
      <c r="C963" s="2">
        <v>3.5208333333333335E-2</v>
      </c>
      <c r="D963">
        <v>1977</v>
      </c>
      <c r="E963">
        <v>222</v>
      </c>
      <c r="F963">
        <v>515</v>
      </c>
      <c r="G963">
        <v>307</v>
      </c>
      <c r="H963">
        <v>1</v>
      </c>
      <c r="I963">
        <v>380</v>
      </c>
      <c r="J963">
        <v>15</v>
      </c>
      <c r="K963">
        <v>19</v>
      </c>
      <c r="L963">
        <v>384</v>
      </c>
      <c r="M963" t="s">
        <v>18</v>
      </c>
      <c r="N963" t="s">
        <v>21</v>
      </c>
      <c r="O963">
        <v>47</v>
      </c>
      <c r="P963">
        <v>1</v>
      </c>
      <c r="Q963" t="s">
        <v>887</v>
      </c>
      <c r="R963">
        <v>506</v>
      </c>
      <c r="S963" s="3">
        <v>0.15</v>
      </c>
      <c r="T963" s="6">
        <v>156</v>
      </c>
      <c r="U963" t="s">
        <v>6337</v>
      </c>
      <c r="V963">
        <v>2025</v>
      </c>
      <c r="W963" t="s">
        <v>6331</v>
      </c>
      <c r="X963" t="str">
        <f>_xlfn.XLOOKUP(Orders_C[[#This Row],[Product_ID]],Products_C[Product_ID],Products_C[Product_Name])</f>
        <v>Chicken Wings</v>
      </c>
      <c r="Y963" t="str">
        <f>_xlfn.XLOOKUP(Orders_C[[#This Row],[Product_ID]],Products_C[Product_ID],Products_C[Category])</f>
        <v>Chicken</v>
      </c>
      <c r="Z963" t="str">
        <f>_xlfn.XLOOKUP(Orders_C[[#This Row],[Store_ID]],Stores_c[Store_ID],Stores_c[City])</f>
        <v>New Steven</v>
      </c>
      <c r="AA963" t="str">
        <f>_xlfn.XLOOKUP(Orders_C[[#This Row],[Customer_ID]],Customers_c[Customer_ID],Customers_c[Customer_Name])</f>
        <v>Jason Davis</v>
      </c>
      <c r="AB963" s="6">
        <f>Orders_C[[#This Row],[Quantity]]*Orders_C[[#This Row],[Unit_Price]]*(1-Orders_C[[#This Row],[Discount %]])+Orders_C[[#This Row],[Tax]]</f>
        <v>342</v>
      </c>
      <c r="AC963" s="9">
        <f>(Orders_C[[#This Row],[Unit_Price]]*Orders_C[[#This Row],[Quantity]])-Orders_C[[#This Row],[Discount]]+Orders_C[[#This Row],[Tax]]</f>
        <v>384</v>
      </c>
      <c r="AD963" t="str">
        <f>IF(COUNTIF(Orders_C[[#All],[Customer_ID]],Orders_C[[#This Row],[Customer_ID]])&gt;1,"Repeat","New")</f>
        <v>Repeat</v>
      </c>
      <c r="AE963" t="str" cm="1">
        <f t="array" ref="AE963">_xlfn.XLOOKUP(Orders_C[[#This Row],[Store_ID]],Stores_c[[#All],[Store_ID]],Stores_c[[#All],[City]])</f>
        <v>New Steven</v>
      </c>
      <c r="AF963" t="str" cm="1">
        <f t="array" ref="AF963">_xlfn.XLOOKUP(Orders_C[[#This Row],[Store_ID]],Stores_c[[#All],[Store_ID]],Stores_c[[#All],[Manager_Name]])</f>
        <v>Terri Martinez</v>
      </c>
      <c r="AG963" t="str" cm="1">
        <f t="array" ref="AG963">_xlfn.XLOOKUP(Orders_C[[#This Row],[Store_ID]],Stores_c[[#All],[Store_ID]],Stores_c[[#All],[Store_Type]])</f>
        <v>Drive-Thru</v>
      </c>
    </row>
    <row r="964" spans="1:33" x14ac:dyDescent="0.25">
      <c r="A964">
        <v>10374</v>
      </c>
      <c r="B964" s="1">
        <v>45815</v>
      </c>
      <c r="C964" s="2">
        <v>0.93092592592592593</v>
      </c>
      <c r="D964">
        <v>1290</v>
      </c>
      <c r="E964">
        <v>214</v>
      </c>
      <c r="F964">
        <v>497</v>
      </c>
      <c r="G964">
        <v>320</v>
      </c>
      <c r="H964">
        <v>1</v>
      </c>
      <c r="I964">
        <v>380</v>
      </c>
      <c r="J964">
        <v>15</v>
      </c>
      <c r="K964">
        <v>19</v>
      </c>
      <c r="L964">
        <v>384</v>
      </c>
      <c r="M964" t="s">
        <v>18</v>
      </c>
      <c r="N964" t="s">
        <v>21</v>
      </c>
      <c r="O964">
        <v>14</v>
      </c>
      <c r="P964">
        <v>4</v>
      </c>
      <c r="Q964" t="s">
        <v>4397</v>
      </c>
      <c r="R964">
        <v>504</v>
      </c>
      <c r="S964" s="3">
        <v>0.15</v>
      </c>
      <c r="T964" s="6">
        <v>156</v>
      </c>
      <c r="U964" t="s">
        <v>6340</v>
      </c>
      <c r="V964">
        <v>2025</v>
      </c>
      <c r="W964" t="s">
        <v>6333</v>
      </c>
      <c r="X964" t="str">
        <f>_xlfn.XLOOKUP(Orders_C[[#This Row],[Product_ID]],Products_C[Product_ID],Products_C[Product_Name])</f>
        <v>Rice Bowl</v>
      </c>
      <c r="Y964" t="str">
        <f>_xlfn.XLOOKUP(Orders_C[[#This Row],[Product_ID]],Products_C[Product_ID],Products_C[Category])</f>
        <v>Beverage</v>
      </c>
      <c r="Z964" t="str">
        <f>_xlfn.XLOOKUP(Orders_C[[#This Row],[Store_ID]],Stores_c[Store_ID],Stores_c[City])</f>
        <v>New Robert</v>
      </c>
      <c r="AA964" t="str">
        <f>_xlfn.XLOOKUP(Orders_C[[#This Row],[Customer_ID]],Customers_c[Customer_ID],Customers_c[Customer_Name])</f>
        <v>William Weiss</v>
      </c>
      <c r="AB964" s="6">
        <f>Orders_C[[#This Row],[Quantity]]*Orders_C[[#This Row],[Unit_Price]]*(1-Orders_C[[#This Row],[Discount %]])+Orders_C[[#This Row],[Tax]]</f>
        <v>342</v>
      </c>
      <c r="AC964" s="9">
        <f>(Orders_C[[#This Row],[Unit_Price]]*Orders_C[[#This Row],[Quantity]])-Orders_C[[#This Row],[Discount]]+Orders_C[[#This Row],[Tax]]</f>
        <v>384</v>
      </c>
      <c r="AD964" t="str">
        <f>IF(COUNTIF(Orders_C[[#All],[Customer_ID]],Orders_C[[#This Row],[Customer_ID]])&gt;1,"Repeat","New")</f>
        <v>Repeat</v>
      </c>
      <c r="AE964" t="str" cm="1">
        <f t="array" ref="AE964">_xlfn.XLOOKUP(Orders_C[[#This Row],[Store_ID]],Stores_c[[#All],[Store_ID]],Stores_c[[#All],[City]])</f>
        <v>New Robert</v>
      </c>
      <c r="AF964" t="str" cm="1">
        <f t="array" ref="AF964">_xlfn.XLOOKUP(Orders_C[[#This Row],[Store_ID]],Stores_c[[#All],[Store_ID]],Stores_c[[#All],[Manager_Name]])</f>
        <v>Krista Webb</v>
      </c>
      <c r="AG964" t="str" cm="1">
        <f t="array" ref="AG964">_xlfn.XLOOKUP(Orders_C[[#This Row],[Store_ID]],Stores_c[[#All],[Store_ID]],Stores_c[[#All],[Store_Type]])</f>
        <v>Drive-Thru</v>
      </c>
    </row>
    <row r="965" spans="1:33" x14ac:dyDescent="0.25">
      <c r="A965">
        <v>9419</v>
      </c>
      <c r="B965" s="1">
        <v>45725</v>
      </c>
      <c r="C965" s="2">
        <v>0.43677083333333333</v>
      </c>
      <c r="D965">
        <v>1491</v>
      </c>
      <c r="E965">
        <v>211</v>
      </c>
      <c r="F965">
        <v>538</v>
      </c>
      <c r="G965">
        <v>330</v>
      </c>
      <c r="H965">
        <v>1</v>
      </c>
      <c r="I965">
        <v>358</v>
      </c>
      <c r="J965">
        <v>5</v>
      </c>
      <c r="K965">
        <v>17.899999999999999</v>
      </c>
      <c r="L965">
        <v>370.9</v>
      </c>
      <c r="M965" t="s">
        <v>19</v>
      </c>
      <c r="N965" t="s">
        <v>21</v>
      </c>
      <c r="O965">
        <v>46</v>
      </c>
      <c r="P965">
        <v>1</v>
      </c>
      <c r="Q965" t="s">
        <v>3442</v>
      </c>
      <c r="R965">
        <v>509</v>
      </c>
      <c r="S965" s="3">
        <v>0.05</v>
      </c>
      <c r="T965" s="6">
        <v>156.1</v>
      </c>
      <c r="U965" t="s">
        <v>6334</v>
      </c>
      <c r="V965">
        <v>2025</v>
      </c>
      <c r="W965" t="s">
        <v>6331</v>
      </c>
      <c r="X965" t="str">
        <f>_xlfn.XLOOKUP(Orders_C[[#This Row],[Product_ID]],Products_C[Product_ID],Products_C[Product_Name])</f>
        <v>Rice Bowl</v>
      </c>
      <c r="Y965" t="str">
        <f>_xlfn.XLOOKUP(Orders_C[[#This Row],[Product_ID]],Products_C[Product_ID],Products_C[Category])</f>
        <v>Beverage</v>
      </c>
      <c r="Z965" t="str">
        <f>_xlfn.XLOOKUP(Orders_C[[#This Row],[Store_ID]],Stores_c[Store_ID],Stores_c[City])</f>
        <v>North Robertstad</v>
      </c>
      <c r="AA965" t="str">
        <f>_xlfn.XLOOKUP(Orders_C[[#This Row],[Customer_ID]],Customers_c[Customer_ID],Customers_c[Customer_Name])</f>
        <v>Todd Singh</v>
      </c>
      <c r="AB965" s="6">
        <f>Orders_C[[#This Row],[Quantity]]*Orders_C[[#This Row],[Unit_Price]]*(1-Orders_C[[#This Row],[Discount %]])+Orders_C[[#This Row],[Tax]]</f>
        <v>357.99999999999994</v>
      </c>
      <c r="AC965" s="9">
        <f>(Orders_C[[#This Row],[Unit_Price]]*Orders_C[[#This Row],[Quantity]])-Orders_C[[#This Row],[Discount]]+Orders_C[[#This Row],[Tax]]</f>
        <v>370.9</v>
      </c>
      <c r="AD965" t="str">
        <f>IF(COUNTIF(Orders_C[[#All],[Customer_ID]],Orders_C[[#This Row],[Customer_ID]])&gt;1,"Repeat","New")</f>
        <v>Repeat</v>
      </c>
      <c r="AE965" t="str" cm="1">
        <f t="array" ref="AE965">_xlfn.XLOOKUP(Orders_C[[#This Row],[Store_ID]],Stores_c[[#All],[Store_ID]],Stores_c[[#All],[City]])</f>
        <v>North Robertstad</v>
      </c>
      <c r="AF965" t="str" cm="1">
        <f t="array" ref="AF965">_xlfn.XLOOKUP(Orders_C[[#This Row],[Store_ID]],Stores_c[[#All],[Store_ID]],Stores_c[[#All],[Manager_Name]])</f>
        <v>Mary Lewis</v>
      </c>
      <c r="AG965" t="str" cm="1">
        <f t="array" ref="AG965">_xlfn.XLOOKUP(Orders_C[[#This Row],[Store_ID]],Stores_c[[#All],[Store_ID]],Stores_c[[#All],[Store_Type]])</f>
        <v>Street</v>
      </c>
    </row>
    <row r="966" spans="1:33" x14ac:dyDescent="0.25">
      <c r="A966">
        <v>6830</v>
      </c>
      <c r="B966" s="1">
        <v>45871</v>
      </c>
      <c r="C966" s="2">
        <v>0.90600694444444441</v>
      </c>
      <c r="D966">
        <v>1613</v>
      </c>
      <c r="E966">
        <v>219</v>
      </c>
      <c r="F966">
        <v>444</v>
      </c>
      <c r="G966">
        <v>317</v>
      </c>
      <c r="H966">
        <v>2</v>
      </c>
      <c r="I966">
        <v>190</v>
      </c>
      <c r="J966">
        <v>5</v>
      </c>
      <c r="K966">
        <v>9.5</v>
      </c>
      <c r="L966">
        <v>384.5</v>
      </c>
      <c r="M966" t="s">
        <v>18</v>
      </c>
      <c r="N966" t="s">
        <v>22</v>
      </c>
      <c r="O966">
        <v>33</v>
      </c>
      <c r="P966">
        <v>3</v>
      </c>
      <c r="Q966" t="s">
        <v>853</v>
      </c>
      <c r="R966">
        <v>504</v>
      </c>
      <c r="S966" s="3">
        <v>0.05</v>
      </c>
      <c r="T966" s="6">
        <v>156.5</v>
      </c>
      <c r="U966" t="s">
        <v>6342</v>
      </c>
      <c r="V966">
        <v>2025</v>
      </c>
      <c r="W966" t="s">
        <v>6329</v>
      </c>
      <c r="X966" t="str">
        <f>_xlfn.XLOOKUP(Orders_C[[#This Row],[Product_ID]],Products_C[Product_ID],Products_C[Product_Name])</f>
        <v>Popcorn Chicken</v>
      </c>
      <c r="Y966" t="str">
        <f>_xlfn.XLOOKUP(Orders_C[[#This Row],[Product_ID]],Products_C[Product_ID],Products_C[Category])</f>
        <v>Dessert</v>
      </c>
      <c r="Z966" t="str">
        <f>_xlfn.XLOOKUP(Orders_C[[#This Row],[Store_ID]],Stores_c[Store_ID],Stores_c[City])</f>
        <v>Lake David</v>
      </c>
      <c r="AA966" t="str">
        <f>_xlfn.XLOOKUP(Orders_C[[#This Row],[Customer_ID]],Customers_c[Customer_ID],Customers_c[Customer_Name])</f>
        <v>Amber Faulkner</v>
      </c>
      <c r="AB966" s="6">
        <f>Orders_C[[#This Row],[Quantity]]*Orders_C[[#This Row],[Unit_Price]]*(1-Orders_C[[#This Row],[Discount %]])+Orders_C[[#This Row],[Tax]]</f>
        <v>370.5</v>
      </c>
      <c r="AC966" s="9">
        <f>(Orders_C[[#This Row],[Unit_Price]]*Orders_C[[#This Row],[Quantity]])-Orders_C[[#This Row],[Discount]]+Orders_C[[#This Row],[Tax]]</f>
        <v>384.5</v>
      </c>
      <c r="AD966" t="str">
        <f>IF(COUNTIF(Orders_C[[#All],[Customer_ID]],Orders_C[[#This Row],[Customer_ID]])&gt;1,"Repeat","New")</f>
        <v>Repeat</v>
      </c>
      <c r="AE966" t="str" cm="1">
        <f t="array" ref="AE966">_xlfn.XLOOKUP(Orders_C[[#This Row],[Store_ID]],Stores_c[[#All],[Store_ID]],Stores_c[[#All],[City]])</f>
        <v>Lake David</v>
      </c>
      <c r="AF966" t="str" cm="1">
        <f t="array" ref="AF966">_xlfn.XLOOKUP(Orders_C[[#This Row],[Store_ID]],Stores_c[[#All],[Store_ID]],Stores_c[[#All],[Manager_Name]])</f>
        <v>Joshua Hines</v>
      </c>
      <c r="AG966" t="str" cm="1">
        <f t="array" ref="AG966">_xlfn.XLOOKUP(Orders_C[[#This Row],[Store_ID]],Stores_c[[#All],[Store_ID]],Stores_c[[#All],[Store_Type]])</f>
        <v>Street</v>
      </c>
    </row>
    <row r="967" spans="1:33" x14ac:dyDescent="0.25">
      <c r="A967">
        <v>9894</v>
      </c>
      <c r="B967" s="1">
        <v>46044</v>
      </c>
      <c r="C967" s="2">
        <v>0.11900462962962963</v>
      </c>
      <c r="D967">
        <v>1796</v>
      </c>
      <c r="E967">
        <v>208</v>
      </c>
      <c r="F967">
        <v>438</v>
      </c>
      <c r="G967">
        <v>325</v>
      </c>
      <c r="H967">
        <v>2</v>
      </c>
      <c r="I967">
        <v>190</v>
      </c>
      <c r="J967">
        <v>5</v>
      </c>
      <c r="K967">
        <v>9.5</v>
      </c>
      <c r="L967">
        <v>384.5</v>
      </c>
      <c r="M967" t="s">
        <v>18</v>
      </c>
      <c r="N967" t="s">
        <v>22</v>
      </c>
      <c r="O967">
        <v>23</v>
      </c>
      <c r="P967">
        <v>5</v>
      </c>
      <c r="Q967" t="s">
        <v>3917</v>
      </c>
      <c r="R967">
        <v>505</v>
      </c>
      <c r="S967" s="3">
        <v>0.05</v>
      </c>
      <c r="T967" s="6">
        <v>156.5</v>
      </c>
      <c r="U967" t="s">
        <v>6330</v>
      </c>
      <c r="V967">
        <v>2026</v>
      </c>
      <c r="W967" t="s">
        <v>6329</v>
      </c>
      <c r="X967" t="str">
        <f>_xlfn.XLOOKUP(Orders_C[[#This Row],[Product_ID]],Products_C[Product_ID],Products_C[Product_Name])</f>
        <v>Veg Burger</v>
      </c>
      <c r="Y967" t="str">
        <f>_xlfn.XLOOKUP(Orders_C[[#This Row],[Product_ID]],Products_C[Product_ID],Products_C[Category])</f>
        <v>Chicken</v>
      </c>
      <c r="Z967" t="str">
        <f>_xlfn.XLOOKUP(Orders_C[[#This Row],[Store_ID]],Stores_c[Store_ID],Stores_c[City])</f>
        <v>Tracyview</v>
      </c>
      <c r="AA967" t="str">
        <f>_xlfn.XLOOKUP(Orders_C[[#This Row],[Customer_ID]],Customers_c[Customer_ID],Customers_c[Customer_Name])</f>
        <v>Timothy Robinson</v>
      </c>
      <c r="AB967" s="6">
        <f>Orders_C[[#This Row],[Quantity]]*Orders_C[[#This Row],[Unit_Price]]*(1-Orders_C[[#This Row],[Discount %]])+Orders_C[[#This Row],[Tax]]</f>
        <v>370.5</v>
      </c>
      <c r="AC967" s="9">
        <f>(Orders_C[[#This Row],[Unit_Price]]*Orders_C[[#This Row],[Quantity]])-Orders_C[[#This Row],[Discount]]+Orders_C[[#This Row],[Tax]]</f>
        <v>384.5</v>
      </c>
      <c r="AD967" t="str">
        <f>IF(COUNTIF(Orders_C[[#All],[Customer_ID]],Orders_C[[#This Row],[Customer_ID]])&gt;1,"Repeat","New")</f>
        <v>Repeat</v>
      </c>
      <c r="AE967" t="str" cm="1">
        <f t="array" ref="AE967">_xlfn.XLOOKUP(Orders_C[[#This Row],[Store_ID]],Stores_c[[#All],[Store_ID]],Stores_c[[#All],[City]])</f>
        <v>Tracyview</v>
      </c>
      <c r="AF967" t="str" cm="1">
        <f t="array" ref="AF967">_xlfn.XLOOKUP(Orders_C[[#This Row],[Store_ID]],Stores_c[[#All],[Store_ID]],Stores_c[[#All],[Manager_Name]])</f>
        <v>Jeremiah Lee</v>
      </c>
      <c r="AG967" t="str" cm="1">
        <f t="array" ref="AG967">_xlfn.XLOOKUP(Orders_C[[#This Row],[Store_ID]],Stores_c[[#All],[Store_ID]],Stores_c[[#All],[Store_Type]])</f>
        <v>Mall</v>
      </c>
    </row>
    <row r="968" spans="1:33" x14ac:dyDescent="0.25">
      <c r="A968">
        <v>7737</v>
      </c>
      <c r="B968" s="1">
        <v>45838</v>
      </c>
      <c r="C968" s="2">
        <v>0.9254282407407407</v>
      </c>
      <c r="D968">
        <v>1605</v>
      </c>
      <c r="E968">
        <v>219</v>
      </c>
      <c r="F968">
        <v>519</v>
      </c>
      <c r="G968">
        <v>327</v>
      </c>
      <c r="H968">
        <v>1</v>
      </c>
      <c r="I968">
        <v>359</v>
      </c>
      <c r="J968">
        <v>5</v>
      </c>
      <c r="K968">
        <v>17.95</v>
      </c>
      <c r="L968">
        <v>371.95</v>
      </c>
      <c r="M968" t="s">
        <v>19</v>
      </c>
      <c r="N968" t="s">
        <v>21</v>
      </c>
      <c r="O968">
        <v>24</v>
      </c>
      <c r="P968">
        <v>1</v>
      </c>
      <c r="Q968" t="s">
        <v>1760</v>
      </c>
      <c r="R968">
        <v>502</v>
      </c>
      <c r="S968" s="3">
        <v>0.05</v>
      </c>
      <c r="T968" s="6">
        <v>156.54999999999998</v>
      </c>
      <c r="U968" t="s">
        <v>6340</v>
      </c>
      <c r="V968">
        <v>2025</v>
      </c>
      <c r="W968" t="s">
        <v>6329</v>
      </c>
      <c r="X968" t="str">
        <f>_xlfn.XLOOKUP(Orders_C[[#This Row],[Product_ID]],Products_C[Product_ID],Products_C[Product_Name])</f>
        <v>Wrap</v>
      </c>
      <c r="Y968" t="str">
        <f>_xlfn.XLOOKUP(Orders_C[[#This Row],[Product_ID]],Products_C[Product_ID],Products_C[Category])</f>
        <v>Chicken</v>
      </c>
      <c r="Z968" t="str">
        <f>_xlfn.XLOOKUP(Orders_C[[#This Row],[Store_ID]],Stores_c[Store_ID],Stores_c[City])</f>
        <v>Lake David</v>
      </c>
      <c r="AA968" t="str">
        <f>_xlfn.XLOOKUP(Orders_C[[#This Row],[Customer_ID]],Customers_c[Customer_ID],Customers_c[Customer_Name])</f>
        <v>Lindsey Smith DDS</v>
      </c>
      <c r="AB968" s="6">
        <f>Orders_C[[#This Row],[Quantity]]*Orders_C[[#This Row],[Unit_Price]]*(1-Orders_C[[#This Row],[Discount %]])+Orders_C[[#This Row],[Tax]]</f>
        <v>359</v>
      </c>
      <c r="AC968" s="9">
        <f>(Orders_C[[#This Row],[Unit_Price]]*Orders_C[[#This Row],[Quantity]])-Orders_C[[#This Row],[Discount]]+Orders_C[[#This Row],[Tax]]</f>
        <v>371.95</v>
      </c>
      <c r="AD968" t="str">
        <f>IF(COUNTIF(Orders_C[[#All],[Customer_ID]],Orders_C[[#This Row],[Customer_ID]])&gt;1,"Repeat","New")</f>
        <v>Repeat</v>
      </c>
      <c r="AE968" t="str" cm="1">
        <f t="array" ref="AE968">_xlfn.XLOOKUP(Orders_C[[#This Row],[Store_ID]],Stores_c[[#All],[Store_ID]],Stores_c[[#All],[City]])</f>
        <v>Lake David</v>
      </c>
      <c r="AF968" t="str" cm="1">
        <f t="array" ref="AF968">_xlfn.XLOOKUP(Orders_C[[#This Row],[Store_ID]],Stores_c[[#All],[Store_ID]],Stores_c[[#All],[Manager_Name]])</f>
        <v>Joshua Hines</v>
      </c>
      <c r="AG968" t="str" cm="1">
        <f t="array" ref="AG968">_xlfn.XLOOKUP(Orders_C[[#This Row],[Store_ID]],Stores_c[[#All],[Store_ID]],Stores_c[[#All],[Store_Type]])</f>
        <v>Street</v>
      </c>
    </row>
    <row r="969" spans="1:33" x14ac:dyDescent="0.25">
      <c r="A969">
        <v>8815</v>
      </c>
      <c r="B969" s="1">
        <v>45826</v>
      </c>
      <c r="C969" s="2">
        <v>8.564814814814815E-4</v>
      </c>
      <c r="D969">
        <v>1560</v>
      </c>
      <c r="E969">
        <v>217</v>
      </c>
      <c r="F969">
        <v>502</v>
      </c>
      <c r="G969">
        <v>340</v>
      </c>
      <c r="H969">
        <v>1</v>
      </c>
      <c r="I969">
        <v>359</v>
      </c>
      <c r="J969">
        <v>5</v>
      </c>
      <c r="K969">
        <v>17.95</v>
      </c>
      <c r="L969">
        <v>371.95</v>
      </c>
      <c r="M969" t="s">
        <v>18</v>
      </c>
      <c r="N969" t="s">
        <v>23</v>
      </c>
      <c r="O969">
        <v>55</v>
      </c>
      <c r="P969">
        <v>3</v>
      </c>
      <c r="Q969" t="s">
        <v>2838</v>
      </c>
      <c r="R969">
        <v>503</v>
      </c>
      <c r="S969" s="3">
        <v>0.05</v>
      </c>
      <c r="T969" s="6">
        <v>156.54999999999998</v>
      </c>
      <c r="U969" t="s">
        <v>6340</v>
      </c>
      <c r="V969">
        <v>2025</v>
      </c>
      <c r="W969" t="s">
        <v>6331</v>
      </c>
      <c r="X969" t="str">
        <f>_xlfn.XLOOKUP(Orders_C[[#This Row],[Product_ID]],Products_C[Product_ID],Products_C[Product_Name])</f>
        <v>Chocolate Lava Cake</v>
      </c>
      <c r="Y969" t="str">
        <f>_xlfn.XLOOKUP(Orders_C[[#This Row],[Product_ID]],Products_C[Product_ID],Products_C[Category])</f>
        <v>Chicken</v>
      </c>
      <c r="Z969" t="str">
        <f>_xlfn.XLOOKUP(Orders_C[[#This Row],[Store_ID]],Stores_c[Store_ID],Stores_c[City])</f>
        <v>West Rebecca</v>
      </c>
      <c r="AA969" t="str">
        <f>_xlfn.XLOOKUP(Orders_C[[#This Row],[Customer_ID]],Customers_c[Customer_ID],Customers_c[Customer_Name])</f>
        <v>Christina Garza</v>
      </c>
      <c r="AB969" s="6">
        <f>Orders_C[[#This Row],[Quantity]]*Orders_C[[#This Row],[Unit_Price]]*(1-Orders_C[[#This Row],[Discount %]])+Orders_C[[#This Row],[Tax]]</f>
        <v>359</v>
      </c>
      <c r="AC969" s="9">
        <f>(Orders_C[[#This Row],[Unit_Price]]*Orders_C[[#This Row],[Quantity]])-Orders_C[[#This Row],[Discount]]+Orders_C[[#This Row],[Tax]]</f>
        <v>371.95</v>
      </c>
      <c r="AD969" t="str">
        <f>IF(COUNTIF(Orders_C[[#All],[Customer_ID]],Orders_C[[#This Row],[Customer_ID]])&gt;1,"Repeat","New")</f>
        <v>Repeat</v>
      </c>
      <c r="AE969" t="str" cm="1">
        <f t="array" ref="AE969">_xlfn.XLOOKUP(Orders_C[[#This Row],[Store_ID]],Stores_c[[#All],[Store_ID]],Stores_c[[#All],[City]])</f>
        <v>West Rebecca</v>
      </c>
      <c r="AF969" t="str" cm="1">
        <f t="array" ref="AF969">_xlfn.XLOOKUP(Orders_C[[#This Row],[Store_ID]],Stores_c[[#All],[Store_ID]],Stores_c[[#All],[Manager_Name]])</f>
        <v>Albert Smith</v>
      </c>
      <c r="AG969" t="str" cm="1">
        <f t="array" ref="AG969">_xlfn.XLOOKUP(Orders_C[[#This Row],[Store_ID]],Stores_c[[#All],[Store_ID]],Stores_c[[#All],[Store_Type]])</f>
        <v>Mall</v>
      </c>
    </row>
    <row r="970" spans="1:33" x14ac:dyDescent="0.25">
      <c r="A970">
        <v>9330</v>
      </c>
      <c r="B970" s="1">
        <v>45916</v>
      </c>
      <c r="C970" s="2">
        <v>0.3137962962962963</v>
      </c>
      <c r="D970">
        <v>1533</v>
      </c>
      <c r="E970">
        <v>220</v>
      </c>
      <c r="F970">
        <v>478</v>
      </c>
      <c r="G970">
        <v>320</v>
      </c>
      <c r="H970">
        <v>1</v>
      </c>
      <c r="I970">
        <v>348</v>
      </c>
      <c r="J970">
        <v>0</v>
      </c>
      <c r="K970">
        <v>17.399999999999999</v>
      </c>
      <c r="L970">
        <v>365.4</v>
      </c>
      <c r="M970" t="s">
        <v>18</v>
      </c>
      <c r="N970" t="s">
        <v>22</v>
      </c>
      <c r="O970">
        <v>17</v>
      </c>
      <c r="P970">
        <v>5</v>
      </c>
      <c r="Q970" t="s">
        <v>3353</v>
      </c>
      <c r="R970">
        <v>510</v>
      </c>
      <c r="S970" s="3">
        <v>0</v>
      </c>
      <c r="T970" s="6">
        <v>156.6</v>
      </c>
      <c r="U970" t="s">
        <v>6335</v>
      </c>
      <c r="V970">
        <v>2025</v>
      </c>
      <c r="W970" t="s">
        <v>6333</v>
      </c>
      <c r="X970" t="str">
        <f>_xlfn.XLOOKUP(Orders_C[[#This Row],[Product_ID]],Products_C[Product_ID],Products_C[Product_Name])</f>
        <v>Rice Bowl</v>
      </c>
      <c r="Y970" t="str">
        <f>_xlfn.XLOOKUP(Orders_C[[#This Row],[Product_ID]],Products_C[Product_ID],Products_C[Category])</f>
        <v>Beverage</v>
      </c>
      <c r="Z970" t="str">
        <f>_xlfn.XLOOKUP(Orders_C[[#This Row],[Store_ID]],Stores_c[Store_ID],Stores_c[City])</f>
        <v>Williamborough</v>
      </c>
      <c r="AA970" t="str">
        <f>_xlfn.XLOOKUP(Orders_C[[#This Row],[Customer_ID]],Customers_c[Customer_ID],Customers_c[Customer_Name])</f>
        <v>Ralph Miller</v>
      </c>
      <c r="AB970" s="6">
        <f>Orders_C[[#This Row],[Quantity]]*Orders_C[[#This Row],[Unit_Price]]*(1-Orders_C[[#This Row],[Discount %]])+Orders_C[[#This Row],[Tax]]</f>
        <v>365.4</v>
      </c>
      <c r="AC970" s="9">
        <f>(Orders_C[[#This Row],[Unit_Price]]*Orders_C[[#This Row],[Quantity]])-Orders_C[[#This Row],[Discount]]+Orders_C[[#This Row],[Tax]]</f>
        <v>365.4</v>
      </c>
      <c r="AD970" t="str">
        <f>IF(COUNTIF(Orders_C[[#All],[Customer_ID]],Orders_C[[#This Row],[Customer_ID]])&gt;1,"Repeat","New")</f>
        <v>Repeat</v>
      </c>
      <c r="AE970" t="str" cm="1">
        <f t="array" ref="AE970">_xlfn.XLOOKUP(Orders_C[[#This Row],[Store_ID]],Stores_c[[#All],[Store_ID]],Stores_c[[#All],[City]])</f>
        <v>Williamborough</v>
      </c>
      <c r="AF970" t="str" cm="1">
        <f t="array" ref="AF970">_xlfn.XLOOKUP(Orders_C[[#This Row],[Store_ID]],Stores_c[[#All],[Store_ID]],Stores_c[[#All],[Manager_Name]])</f>
        <v>Michael Mcbride</v>
      </c>
      <c r="AG970" t="str" cm="1">
        <f t="array" ref="AG970">_xlfn.XLOOKUP(Orders_C[[#This Row],[Store_ID]],Stores_c[[#All],[Store_ID]],Stores_c[[#All],[Store_Type]])</f>
        <v>Mall</v>
      </c>
    </row>
    <row r="971" spans="1:33" x14ac:dyDescent="0.25">
      <c r="A971">
        <v>8740</v>
      </c>
      <c r="B971" s="1">
        <v>45928</v>
      </c>
      <c r="C971" s="2">
        <v>0.47913194444444446</v>
      </c>
      <c r="D971">
        <v>1285</v>
      </c>
      <c r="E971">
        <v>204</v>
      </c>
      <c r="F971">
        <v>404</v>
      </c>
      <c r="G971">
        <v>327</v>
      </c>
      <c r="H971">
        <v>2</v>
      </c>
      <c r="I971">
        <v>196</v>
      </c>
      <c r="J971">
        <v>10</v>
      </c>
      <c r="K971">
        <v>9.8000000000000007</v>
      </c>
      <c r="L971">
        <v>391.8</v>
      </c>
      <c r="M971" t="s">
        <v>19</v>
      </c>
      <c r="N971" t="s">
        <v>22</v>
      </c>
      <c r="O971">
        <v>20</v>
      </c>
      <c r="P971">
        <v>2</v>
      </c>
      <c r="Q971" t="s">
        <v>2763</v>
      </c>
      <c r="R971">
        <v>508</v>
      </c>
      <c r="S971" s="3">
        <v>0.1</v>
      </c>
      <c r="T971" s="6">
        <v>156.60000000000002</v>
      </c>
      <c r="U971" t="s">
        <v>6335</v>
      </c>
      <c r="V971">
        <v>2025</v>
      </c>
      <c r="W971" t="s">
        <v>6333</v>
      </c>
      <c r="X971" t="str">
        <f>_xlfn.XLOOKUP(Orders_C[[#This Row],[Product_ID]],Products_C[Product_ID],Products_C[Product_Name])</f>
        <v>Wrap</v>
      </c>
      <c r="Y971" t="str">
        <f>_xlfn.XLOOKUP(Orders_C[[#This Row],[Product_ID]],Products_C[Product_ID],Products_C[Category])</f>
        <v>Chicken</v>
      </c>
      <c r="Z971" t="str">
        <f>_xlfn.XLOOKUP(Orders_C[[#This Row],[Store_ID]],Stores_c[Store_ID],Stores_c[City])</f>
        <v>New Robertfurt</v>
      </c>
      <c r="AA971" t="str">
        <f>_xlfn.XLOOKUP(Orders_C[[#This Row],[Customer_ID]],Customers_c[Customer_ID],Customers_c[Customer_Name])</f>
        <v>William Jackson</v>
      </c>
      <c r="AB971" s="6">
        <f>Orders_C[[#This Row],[Quantity]]*Orders_C[[#This Row],[Unit_Price]]*(1-Orders_C[[#This Row],[Discount %]])+Orders_C[[#This Row],[Tax]]</f>
        <v>362.6</v>
      </c>
      <c r="AC971" s="9">
        <f>(Orders_C[[#This Row],[Unit_Price]]*Orders_C[[#This Row],[Quantity]])-Orders_C[[#This Row],[Discount]]+Orders_C[[#This Row],[Tax]]</f>
        <v>391.8</v>
      </c>
      <c r="AD971" t="str">
        <f>IF(COUNTIF(Orders_C[[#All],[Customer_ID]],Orders_C[[#This Row],[Customer_ID]])&gt;1,"Repeat","New")</f>
        <v>Repeat</v>
      </c>
      <c r="AE971" t="str" cm="1">
        <f t="array" ref="AE971">_xlfn.XLOOKUP(Orders_C[[#This Row],[Store_ID]],Stores_c[[#All],[Store_ID]],Stores_c[[#All],[City]])</f>
        <v>New Robertfurt</v>
      </c>
      <c r="AF971" t="str" cm="1">
        <f t="array" ref="AF971">_xlfn.XLOOKUP(Orders_C[[#This Row],[Store_ID]],Stores_c[[#All],[Store_ID]],Stores_c[[#All],[Manager_Name]])</f>
        <v>Tiffany Gomez</v>
      </c>
      <c r="AG971" t="str" cm="1">
        <f t="array" ref="AG971">_xlfn.XLOOKUP(Orders_C[[#This Row],[Store_ID]],Stores_c[[#All],[Store_ID]],Stores_c[[#All],[Store_Type]])</f>
        <v>Street</v>
      </c>
    </row>
    <row r="972" spans="1:33" x14ac:dyDescent="0.25">
      <c r="A972">
        <v>6534</v>
      </c>
      <c r="B972" s="1">
        <v>45832</v>
      </c>
      <c r="C972" s="2">
        <v>0.58565972222222218</v>
      </c>
      <c r="D972">
        <v>1447</v>
      </c>
      <c r="E972">
        <v>210</v>
      </c>
      <c r="F972">
        <v>531</v>
      </c>
      <c r="G972">
        <v>339</v>
      </c>
      <c r="H972">
        <v>2</v>
      </c>
      <c r="I972">
        <v>202</v>
      </c>
      <c r="J972">
        <v>15</v>
      </c>
      <c r="K972">
        <v>10.1</v>
      </c>
      <c r="L972">
        <v>399.1</v>
      </c>
      <c r="M972" t="s">
        <v>18</v>
      </c>
      <c r="N972" t="s">
        <v>21</v>
      </c>
      <c r="O972">
        <v>20</v>
      </c>
      <c r="P972">
        <v>1</v>
      </c>
      <c r="Q972" t="s">
        <v>557</v>
      </c>
      <c r="R972">
        <v>504</v>
      </c>
      <c r="S972" s="3">
        <v>0.15</v>
      </c>
      <c r="T972" s="6">
        <v>156.70000000000005</v>
      </c>
      <c r="U972" t="s">
        <v>6340</v>
      </c>
      <c r="V972">
        <v>2025</v>
      </c>
      <c r="W972" t="s">
        <v>6333</v>
      </c>
      <c r="X972" t="str">
        <f>_xlfn.XLOOKUP(Orders_C[[#This Row],[Product_ID]],Products_C[Product_ID],Products_C[Product_Name])</f>
        <v>Veg Burger</v>
      </c>
      <c r="Y972" t="str">
        <f>_xlfn.XLOOKUP(Orders_C[[#This Row],[Product_ID]],Products_C[Product_ID],Products_C[Category])</f>
        <v>Burger</v>
      </c>
      <c r="Z972" t="str">
        <f>_xlfn.XLOOKUP(Orders_C[[#This Row],[Store_ID]],Stores_c[Store_ID],Stores_c[City])</f>
        <v>East William</v>
      </c>
      <c r="AA972" t="str">
        <f>_xlfn.XLOOKUP(Orders_C[[#This Row],[Customer_ID]],Customers_c[Customer_ID],Customers_c[Customer_Name])</f>
        <v>Cynthia Vasquez</v>
      </c>
      <c r="AB972" s="6">
        <f>Orders_C[[#This Row],[Quantity]]*Orders_C[[#This Row],[Unit_Price]]*(1-Orders_C[[#This Row],[Discount %]])+Orders_C[[#This Row],[Tax]]</f>
        <v>353.5</v>
      </c>
      <c r="AC972" s="9">
        <f>(Orders_C[[#This Row],[Unit_Price]]*Orders_C[[#This Row],[Quantity]])-Orders_C[[#This Row],[Discount]]+Orders_C[[#This Row],[Tax]]</f>
        <v>399.1</v>
      </c>
      <c r="AD972" t="str">
        <f>IF(COUNTIF(Orders_C[[#All],[Customer_ID]],Orders_C[[#This Row],[Customer_ID]])&gt;1,"Repeat","New")</f>
        <v>Repeat</v>
      </c>
      <c r="AE972" t="str" cm="1">
        <f t="array" ref="AE972">_xlfn.XLOOKUP(Orders_C[[#This Row],[Store_ID]],Stores_c[[#All],[Store_ID]],Stores_c[[#All],[City]])</f>
        <v>East William</v>
      </c>
      <c r="AF972" t="str" cm="1">
        <f t="array" ref="AF972">_xlfn.XLOOKUP(Orders_C[[#This Row],[Store_ID]],Stores_c[[#All],[Store_ID]],Stores_c[[#All],[Manager_Name]])</f>
        <v>Victoria Butler</v>
      </c>
      <c r="AG972" t="str" cm="1">
        <f t="array" ref="AG972">_xlfn.XLOOKUP(Orders_C[[#This Row],[Store_ID]],Stores_c[[#All],[Store_ID]],Stores_c[[#All],[Store_Type]])</f>
        <v>Drive-Thru</v>
      </c>
    </row>
    <row r="973" spans="1:33" x14ac:dyDescent="0.25">
      <c r="A973">
        <v>7258</v>
      </c>
      <c r="B973" s="1">
        <v>45709</v>
      </c>
      <c r="C973" s="2">
        <v>0.61862268518518515</v>
      </c>
      <c r="D973">
        <v>1912</v>
      </c>
      <c r="E973">
        <v>204</v>
      </c>
      <c r="F973">
        <v>445</v>
      </c>
      <c r="G973">
        <v>340</v>
      </c>
      <c r="H973">
        <v>2</v>
      </c>
      <c r="I973">
        <v>202</v>
      </c>
      <c r="J973">
        <v>15</v>
      </c>
      <c r="K973">
        <v>10.1</v>
      </c>
      <c r="L973">
        <v>399.1</v>
      </c>
      <c r="M973" t="s">
        <v>19</v>
      </c>
      <c r="N973" t="s">
        <v>21</v>
      </c>
      <c r="O973">
        <v>49</v>
      </c>
      <c r="P973">
        <v>2</v>
      </c>
      <c r="Q973" t="s">
        <v>1281</v>
      </c>
      <c r="R973">
        <v>501</v>
      </c>
      <c r="S973" s="3">
        <v>0.15</v>
      </c>
      <c r="T973" s="6">
        <v>156.70000000000005</v>
      </c>
      <c r="U973" t="s">
        <v>6338</v>
      </c>
      <c r="V973">
        <v>2025</v>
      </c>
      <c r="W973" t="s">
        <v>6331</v>
      </c>
      <c r="X973" t="str">
        <f>_xlfn.XLOOKUP(Orders_C[[#This Row],[Product_ID]],Products_C[Product_ID],Products_C[Product_Name])</f>
        <v>Chocolate Lava Cake</v>
      </c>
      <c r="Y973" t="str">
        <f>_xlfn.XLOOKUP(Orders_C[[#This Row],[Product_ID]],Products_C[Product_ID],Products_C[Category])</f>
        <v>Chicken</v>
      </c>
      <c r="Z973" t="str">
        <f>_xlfn.XLOOKUP(Orders_C[[#This Row],[Store_ID]],Stores_c[Store_ID],Stores_c[City])</f>
        <v>New Robertfurt</v>
      </c>
      <c r="AA973" t="str">
        <f>_xlfn.XLOOKUP(Orders_C[[#This Row],[Customer_ID]],Customers_c[Customer_ID],Customers_c[Customer_Name])</f>
        <v>Miss Katherine Davis DVM</v>
      </c>
      <c r="AB973" s="6">
        <f>Orders_C[[#This Row],[Quantity]]*Orders_C[[#This Row],[Unit_Price]]*(1-Orders_C[[#This Row],[Discount %]])+Orders_C[[#This Row],[Tax]]</f>
        <v>353.5</v>
      </c>
      <c r="AC973" s="9">
        <f>(Orders_C[[#This Row],[Unit_Price]]*Orders_C[[#This Row],[Quantity]])-Orders_C[[#This Row],[Discount]]+Orders_C[[#This Row],[Tax]]</f>
        <v>399.1</v>
      </c>
      <c r="AD973" t="str">
        <f>IF(COUNTIF(Orders_C[[#All],[Customer_ID]],Orders_C[[#This Row],[Customer_ID]])&gt;1,"Repeat","New")</f>
        <v>Repeat</v>
      </c>
      <c r="AE973" t="str" cm="1">
        <f t="array" ref="AE973">_xlfn.XLOOKUP(Orders_C[[#This Row],[Store_ID]],Stores_c[[#All],[Store_ID]],Stores_c[[#All],[City]])</f>
        <v>New Robertfurt</v>
      </c>
      <c r="AF973" t="str" cm="1">
        <f t="array" ref="AF973">_xlfn.XLOOKUP(Orders_C[[#This Row],[Store_ID]],Stores_c[[#All],[Store_ID]],Stores_c[[#All],[Manager_Name]])</f>
        <v>Tiffany Gomez</v>
      </c>
      <c r="AG973" t="str" cm="1">
        <f t="array" ref="AG973">_xlfn.XLOOKUP(Orders_C[[#This Row],[Store_ID]],Stores_c[[#All],[Store_ID]],Stores_c[[#All],[Store_Type]])</f>
        <v>Street</v>
      </c>
    </row>
    <row r="974" spans="1:33" x14ac:dyDescent="0.25">
      <c r="A974">
        <v>8615</v>
      </c>
      <c r="B974" s="1">
        <v>45817</v>
      </c>
      <c r="C974" s="2">
        <v>2.2534722222222223E-2</v>
      </c>
      <c r="D974">
        <v>1215</v>
      </c>
      <c r="E974">
        <v>204</v>
      </c>
      <c r="F974">
        <v>462</v>
      </c>
      <c r="G974">
        <v>316</v>
      </c>
      <c r="H974">
        <v>1</v>
      </c>
      <c r="I974">
        <v>382</v>
      </c>
      <c r="J974">
        <v>15</v>
      </c>
      <c r="K974">
        <v>19.100000000000001</v>
      </c>
      <c r="L974">
        <v>386.1</v>
      </c>
      <c r="M974" t="s">
        <v>18</v>
      </c>
      <c r="N974" t="s">
        <v>23</v>
      </c>
      <c r="O974">
        <v>27</v>
      </c>
      <c r="P974">
        <v>3</v>
      </c>
      <c r="Q974" t="s">
        <v>2638</v>
      </c>
      <c r="R974">
        <v>502</v>
      </c>
      <c r="S974" s="3">
        <v>0.15</v>
      </c>
      <c r="T974" s="6">
        <v>156.90000000000003</v>
      </c>
      <c r="U974" t="s">
        <v>6340</v>
      </c>
      <c r="V974">
        <v>2025</v>
      </c>
      <c r="W974" t="s">
        <v>6329</v>
      </c>
      <c r="X974" t="str">
        <f>_xlfn.XLOOKUP(Orders_C[[#This Row],[Product_ID]],Products_C[Product_ID],Products_C[Product_Name])</f>
        <v>Popcorn Chicken</v>
      </c>
      <c r="Y974" t="str">
        <f>_xlfn.XLOOKUP(Orders_C[[#This Row],[Product_ID]],Products_C[Product_ID],Products_C[Category])</f>
        <v>Dessert</v>
      </c>
      <c r="Z974" t="str">
        <f>_xlfn.XLOOKUP(Orders_C[[#This Row],[Store_ID]],Stores_c[Store_ID],Stores_c[City])</f>
        <v>New Robertfurt</v>
      </c>
      <c r="AA974" t="str">
        <f>_xlfn.XLOOKUP(Orders_C[[#This Row],[Customer_ID]],Customers_c[Customer_ID],Customers_c[Customer_Name])</f>
        <v>Crystal Bryant</v>
      </c>
      <c r="AB974" s="6">
        <f>Orders_C[[#This Row],[Quantity]]*Orders_C[[#This Row],[Unit_Price]]*(1-Orders_C[[#This Row],[Discount %]])+Orders_C[[#This Row],[Tax]]</f>
        <v>343.8</v>
      </c>
      <c r="AC974" s="9">
        <f>(Orders_C[[#This Row],[Unit_Price]]*Orders_C[[#This Row],[Quantity]])-Orders_C[[#This Row],[Discount]]+Orders_C[[#This Row],[Tax]]</f>
        <v>386.1</v>
      </c>
      <c r="AD974" t="str">
        <f>IF(COUNTIF(Orders_C[[#All],[Customer_ID]],Orders_C[[#This Row],[Customer_ID]])&gt;1,"Repeat","New")</f>
        <v>Repeat</v>
      </c>
      <c r="AE974" t="str" cm="1">
        <f t="array" ref="AE974">_xlfn.XLOOKUP(Orders_C[[#This Row],[Store_ID]],Stores_c[[#All],[Store_ID]],Stores_c[[#All],[City]])</f>
        <v>New Robertfurt</v>
      </c>
      <c r="AF974" t="str" cm="1">
        <f t="array" ref="AF974">_xlfn.XLOOKUP(Orders_C[[#This Row],[Store_ID]],Stores_c[[#All],[Store_ID]],Stores_c[[#All],[Manager_Name]])</f>
        <v>Tiffany Gomez</v>
      </c>
      <c r="AG974" t="str" cm="1">
        <f t="array" ref="AG974">_xlfn.XLOOKUP(Orders_C[[#This Row],[Store_ID]],Stores_c[[#All],[Store_ID]],Stores_c[[#All],[Store_Type]])</f>
        <v>Street</v>
      </c>
    </row>
    <row r="975" spans="1:33" x14ac:dyDescent="0.25">
      <c r="A975">
        <v>9077</v>
      </c>
      <c r="B975" s="1">
        <v>45989</v>
      </c>
      <c r="C975" s="2">
        <v>0.47761574074074076</v>
      </c>
      <c r="D975">
        <v>1868</v>
      </c>
      <c r="E975">
        <v>205</v>
      </c>
      <c r="F975">
        <v>458</v>
      </c>
      <c r="G975">
        <v>328</v>
      </c>
      <c r="H975">
        <v>1</v>
      </c>
      <c r="I975">
        <v>382</v>
      </c>
      <c r="J975">
        <v>15</v>
      </c>
      <c r="K975">
        <v>19.100000000000001</v>
      </c>
      <c r="L975">
        <v>386.1</v>
      </c>
      <c r="M975" t="s">
        <v>20</v>
      </c>
      <c r="N975" t="s">
        <v>22</v>
      </c>
      <c r="O975">
        <v>18</v>
      </c>
      <c r="P975">
        <v>5</v>
      </c>
      <c r="Q975" t="s">
        <v>3100</v>
      </c>
      <c r="R975">
        <v>504</v>
      </c>
      <c r="S975" s="3">
        <v>0.15</v>
      </c>
      <c r="T975" s="6">
        <v>156.90000000000003</v>
      </c>
      <c r="U975" t="s">
        <v>6336</v>
      </c>
      <c r="V975">
        <v>2025</v>
      </c>
      <c r="W975" t="s">
        <v>6333</v>
      </c>
      <c r="X975" t="str">
        <f>_xlfn.XLOOKUP(Orders_C[[#This Row],[Product_ID]],Products_C[Product_ID],Products_C[Product_Name])</f>
        <v>Rice Bowl</v>
      </c>
      <c r="Y975" t="str">
        <f>_xlfn.XLOOKUP(Orders_C[[#This Row],[Product_ID]],Products_C[Product_ID],Products_C[Category])</f>
        <v>Burger</v>
      </c>
      <c r="Z975" t="str">
        <f>_xlfn.XLOOKUP(Orders_C[[#This Row],[Store_ID]],Stores_c[Store_ID],Stores_c[City])</f>
        <v>Port Jacob</v>
      </c>
      <c r="AA975" t="str">
        <f>_xlfn.XLOOKUP(Orders_C[[#This Row],[Customer_ID]],Customers_c[Customer_ID],Customers_c[Customer_Name])</f>
        <v>Seth Wood</v>
      </c>
      <c r="AB975" s="6">
        <f>Orders_C[[#This Row],[Quantity]]*Orders_C[[#This Row],[Unit_Price]]*(1-Orders_C[[#This Row],[Discount %]])+Orders_C[[#This Row],[Tax]]</f>
        <v>343.8</v>
      </c>
      <c r="AC975" s="9">
        <f>(Orders_C[[#This Row],[Unit_Price]]*Orders_C[[#This Row],[Quantity]])-Orders_C[[#This Row],[Discount]]+Orders_C[[#This Row],[Tax]]</f>
        <v>386.1</v>
      </c>
      <c r="AD975" t="str">
        <f>IF(COUNTIF(Orders_C[[#All],[Customer_ID]],Orders_C[[#This Row],[Customer_ID]])&gt;1,"Repeat","New")</f>
        <v>Repeat</v>
      </c>
      <c r="AE975" t="str" cm="1">
        <f t="array" ref="AE975">_xlfn.XLOOKUP(Orders_C[[#This Row],[Store_ID]],Stores_c[[#All],[Store_ID]],Stores_c[[#All],[City]])</f>
        <v>Port Jacob</v>
      </c>
      <c r="AF975" t="str" cm="1">
        <f t="array" ref="AF975">_xlfn.XLOOKUP(Orders_C[[#This Row],[Store_ID]],Stores_c[[#All],[Store_ID]],Stores_c[[#All],[Manager_Name]])</f>
        <v>David Harris</v>
      </c>
      <c r="AG975" t="str" cm="1">
        <f t="array" ref="AG975">_xlfn.XLOOKUP(Orders_C[[#This Row],[Store_ID]],Stores_c[[#All],[Store_ID]],Stores_c[[#All],[Store_Type]])</f>
        <v>Mall</v>
      </c>
    </row>
    <row r="976" spans="1:33" x14ac:dyDescent="0.25">
      <c r="A976">
        <v>10518</v>
      </c>
      <c r="B976" s="1">
        <v>45791</v>
      </c>
      <c r="C976" s="2">
        <v>0.75023148148148144</v>
      </c>
      <c r="D976">
        <v>1360</v>
      </c>
      <c r="E976">
        <v>213</v>
      </c>
      <c r="F976">
        <v>451</v>
      </c>
      <c r="G976">
        <v>310</v>
      </c>
      <c r="H976">
        <v>1</v>
      </c>
      <c r="I976">
        <v>360</v>
      </c>
      <c r="J976">
        <v>5</v>
      </c>
      <c r="K976">
        <v>18</v>
      </c>
      <c r="L976">
        <v>373</v>
      </c>
      <c r="M976" t="s">
        <v>20</v>
      </c>
      <c r="N976" t="s">
        <v>22</v>
      </c>
      <c r="O976">
        <v>52</v>
      </c>
      <c r="P976">
        <v>5</v>
      </c>
      <c r="Q976" t="s">
        <v>4541</v>
      </c>
      <c r="R976">
        <v>501</v>
      </c>
      <c r="S976" s="3">
        <v>0.05</v>
      </c>
      <c r="T976" s="6">
        <v>157</v>
      </c>
      <c r="U976" t="s">
        <v>6339</v>
      </c>
      <c r="V976">
        <v>2025</v>
      </c>
      <c r="W976" t="s">
        <v>6331</v>
      </c>
      <c r="X976" t="str">
        <f>_xlfn.XLOOKUP(Orders_C[[#This Row],[Product_ID]],Products_C[Product_ID],Products_C[Product_Name])</f>
        <v>Chicken Bucket</v>
      </c>
      <c r="Y976" t="str">
        <f>_xlfn.XLOOKUP(Orders_C[[#This Row],[Product_ID]],Products_C[Product_ID],Products_C[Category])</f>
        <v>Chicken</v>
      </c>
      <c r="Z976" t="str">
        <f>_xlfn.XLOOKUP(Orders_C[[#This Row],[Store_ID]],Stores_c[Store_ID],Stores_c[City])</f>
        <v>Lake Kristashire</v>
      </c>
      <c r="AA976" t="str">
        <f>_xlfn.XLOOKUP(Orders_C[[#This Row],[Customer_ID]],Customers_c[Customer_ID],Customers_c[Customer_Name])</f>
        <v>Nicholas Rodriguez</v>
      </c>
      <c r="AB976" s="6">
        <f>Orders_C[[#This Row],[Quantity]]*Orders_C[[#This Row],[Unit_Price]]*(1-Orders_C[[#This Row],[Discount %]])+Orders_C[[#This Row],[Tax]]</f>
        <v>360</v>
      </c>
      <c r="AC976" s="9">
        <f>(Orders_C[[#This Row],[Unit_Price]]*Orders_C[[#This Row],[Quantity]])-Orders_C[[#This Row],[Discount]]+Orders_C[[#This Row],[Tax]]</f>
        <v>373</v>
      </c>
      <c r="AD976" t="str">
        <f>IF(COUNTIF(Orders_C[[#All],[Customer_ID]],Orders_C[[#This Row],[Customer_ID]])&gt;1,"Repeat","New")</f>
        <v>Repeat</v>
      </c>
      <c r="AE976" t="str" cm="1">
        <f t="array" ref="AE976">_xlfn.XLOOKUP(Orders_C[[#This Row],[Store_ID]],Stores_c[[#All],[Store_ID]],Stores_c[[#All],[City]])</f>
        <v>Lake Kristashire</v>
      </c>
      <c r="AF976" t="str" cm="1">
        <f t="array" ref="AF976">_xlfn.XLOOKUP(Orders_C[[#This Row],[Store_ID]],Stores_c[[#All],[Store_ID]],Stores_c[[#All],[Manager_Name]])</f>
        <v>Andrea Daugherty</v>
      </c>
      <c r="AG976" t="str" cm="1">
        <f t="array" ref="AG976">_xlfn.XLOOKUP(Orders_C[[#This Row],[Store_ID]],Stores_c[[#All],[Store_ID]],Stores_c[[#All],[Store_Type]])</f>
        <v>Mall</v>
      </c>
    </row>
    <row r="977" spans="1:33" x14ac:dyDescent="0.25">
      <c r="A977">
        <v>7980</v>
      </c>
      <c r="B977" s="1">
        <v>45875</v>
      </c>
      <c r="C977" s="2">
        <v>0.86872685185185183</v>
      </c>
      <c r="D977">
        <v>1748</v>
      </c>
      <c r="E977">
        <v>217</v>
      </c>
      <c r="F977">
        <v>498</v>
      </c>
      <c r="G977">
        <v>317</v>
      </c>
      <c r="H977">
        <v>2</v>
      </c>
      <c r="I977">
        <v>191</v>
      </c>
      <c r="J977">
        <v>5</v>
      </c>
      <c r="K977">
        <v>9.5500000000000007</v>
      </c>
      <c r="L977">
        <v>386.55</v>
      </c>
      <c r="M977" t="s">
        <v>20</v>
      </c>
      <c r="N977" t="s">
        <v>22</v>
      </c>
      <c r="O977">
        <v>58</v>
      </c>
      <c r="P977">
        <v>5</v>
      </c>
      <c r="Q977" t="s">
        <v>2003</v>
      </c>
      <c r="R977">
        <v>503</v>
      </c>
      <c r="S977" s="3">
        <v>0.05</v>
      </c>
      <c r="T977" s="6">
        <v>157.35000000000002</v>
      </c>
      <c r="U977" t="s">
        <v>6342</v>
      </c>
      <c r="V977">
        <v>2025</v>
      </c>
      <c r="W977" t="s">
        <v>6331</v>
      </c>
      <c r="X977" t="str">
        <f>_xlfn.XLOOKUP(Orders_C[[#This Row],[Product_ID]],Products_C[Product_ID],Products_C[Product_Name])</f>
        <v>Popcorn Chicken</v>
      </c>
      <c r="Y977" t="str">
        <f>_xlfn.XLOOKUP(Orders_C[[#This Row],[Product_ID]],Products_C[Product_ID],Products_C[Category])</f>
        <v>Dessert</v>
      </c>
      <c r="Z977" t="str">
        <f>_xlfn.XLOOKUP(Orders_C[[#This Row],[Store_ID]],Stores_c[Store_ID],Stores_c[City])</f>
        <v>West Rebecca</v>
      </c>
      <c r="AA977" t="str">
        <f>_xlfn.XLOOKUP(Orders_C[[#This Row],[Customer_ID]],Customers_c[Customer_ID],Customers_c[Customer_Name])</f>
        <v>Jill Tyler</v>
      </c>
      <c r="AB977" s="6">
        <f>Orders_C[[#This Row],[Quantity]]*Orders_C[[#This Row],[Unit_Price]]*(1-Orders_C[[#This Row],[Discount %]])+Orders_C[[#This Row],[Tax]]</f>
        <v>372.45</v>
      </c>
      <c r="AC977" s="9">
        <f>(Orders_C[[#This Row],[Unit_Price]]*Orders_C[[#This Row],[Quantity]])-Orders_C[[#This Row],[Discount]]+Orders_C[[#This Row],[Tax]]</f>
        <v>386.55</v>
      </c>
      <c r="AD977" t="str">
        <f>IF(COUNTIF(Orders_C[[#All],[Customer_ID]],Orders_C[[#This Row],[Customer_ID]])&gt;1,"Repeat","New")</f>
        <v>Repeat</v>
      </c>
      <c r="AE977" t="str" cm="1">
        <f t="array" ref="AE977">_xlfn.XLOOKUP(Orders_C[[#This Row],[Store_ID]],Stores_c[[#All],[Store_ID]],Stores_c[[#All],[City]])</f>
        <v>West Rebecca</v>
      </c>
      <c r="AF977" t="str" cm="1">
        <f t="array" ref="AF977">_xlfn.XLOOKUP(Orders_C[[#This Row],[Store_ID]],Stores_c[[#All],[Store_ID]],Stores_c[[#All],[Manager_Name]])</f>
        <v>Albert Smith</v>
      </c>
      <c r="AG977" t="str" cm="1">
        <f t="array" ref="AG977">_xlfn.XLOOKUP(Orders_C[[#This Row],[Store_ID]],Stores_c[[#All],[Store_ID]],Stores_c[[#All],[Store_Type]])</f>
        <v>Mall</v>
      </c>
    </row>
    <row r="978" spans="1:33" x14ac:dyDescent="0.25">
      <c r="A978">
        <v>10315</v>
      </c>
      <c r="B978" s="1">
        <v>45760</v>
      </c>
      <c r="C978" s="2">
        <v>0.83855324074074078</v>
      </c>
      <c r="D978">
        <v>1903</v>
      </c>
      <c r="E978">
        <v>222</v>
      </c>
      <c r="F978">
        <v>496</v>
      </c>
      <c r="G978">
        <v>338</v>
      </c>
      <c r="H978">
        <v>1</v>
      </c>
      <c r="I978">
        <v>361</v>
      </c>
      <c r="J978">
        <v>5</v>
      </c>
      <c r="K978">
        <v>18.05</v>
      </c>
      <c r="L978">
        <v>374.05</v>
      </c>
      <c r="M978" t="s">
        <v>19</v>
      </c>
      <c r="N978" t="s">
        <v>21</v>
      </c>
      <c r="O978">
        <v>28</v>
      </c>
      <c r="P978">
        <v>5</v>
      </c>
      <c r="Q978" t="s">
        <v>4338</v>
      </c>
      <c r="R978">
        <v>504</v>
      </c>
      <c r="S978" s="3">
        <v>0.05</v>
      </c>
      <c r="T978" s="6">
        <v>157.45000000000002</v>
      </c>
      <c r="U978" t="s">
        <v>6337</v>
      </c>
      <c r="V978">
        <v>2025</v>
      </c>
      <c r="W978" t="s">
        <v>6329</v>
      </c>
      <c r="X978" t="str">
        <f>_xlfn.XLOOKUP(Orders_C[[#This Row],[Product_ID]],Products_C[Product_ID],Products_C[Product_Name])</f>
        <v>Chicken Wings</v>
      </c>
      <c r="Y978" t="str">
        <f>_xlfn.XLOOKUP(Orders_C[[#This Row],[Product_ID]],Products_C[Product_ID],Products_C[Category])</f>
        <v>Burger</v>
      </c>
      <c r="Z978" t="str">
        <f>_xlfn.XLOOKUP(Orders_C[[#This Row],[Store_ID]],Stores_c[Store_ID],Stores_c[City])</f>
        <v>New Steven</v>
      </c>
      <c r="AA978" t="str">
        <f>_xlfn.XLOOKUP(Orders_C[[#This Row],[Customer_ID]],Customers_c[Customer_ID],Customers_c[Customer_Name])</f>
        <v>Richard Young</v>
      </c>
      <c r="AB978" s="6">
        <f>Orders_C[[#This Row],[Quantity]]*Orders_C[[#This Row],[Unit_Price]]*(1-Orders_C[[#This Row],[Discount %]])+Orders_C[[#This Row],[Tax]]</f>
        <v>361</v>
      </c>
      <c r="AC978" s="9">
        <f>(Orders_C[[#This Row],[Unit_Price]]*Orders_C[[#This Row],[Quantity]])-Orders_C[[#This Row],[Discount]]+Orders_C[[#This Row],[Tax]]</f>
        <v>374.05</v>
      </c>
      <c r="AD978" t="str">
        <f>IF(COUNTIF(Orders_C[[#All],[Customer_ID]],Orders_C[[#This Row],[Customer_ID]])&gt;1,"Repeat","New")</f>
        <v>Repeat</v>
      </c>
      <c r="AE978" t="str" cm="1">
        <f t="array" ref="AE978">_xlfn.XLOOKUP(Orders_C[[#This Row],[Store_ID]],Stores_c[[#All],[Store_ID]],Stores_c[[#All],[City]])</f>
        <v>New Steven</v>
      </c>
      <c r="AF978" t="str" cm="1">
        <f t="array" ref="AF978">_xlfn.XLOOKUP(Orders_C[[#This Row],[Store_ID]],Stores_c[[#All],[Store_ID]],Stores_c[[#All],[Manager_Name]])</f>
        <v>Terri Martinez</v>
      </c>
      <c r="AG978" t="str" cm="1">
        <f t="array" ref="AG978">_xlfn.XLOOKUP(Orders_C[[#This Row],[Store_ID]],Stores_c[[#All],[Store_ID]],Stores_c[[#All],[Store_Type]])</f>
        <v>Drive-Thru</v>
      </c>
    </row>
    <row r="979" spans="1:33" x14ac:dyDescent="0.25">
      <c r="A979">
        <v>10915</v>
      </c>
      <c r="B979" s="1">
        <v>45751</v>
      </c>
      <c r="C979" s="2">
        <v>0.25307870370370372</v>
      </c>
      <c r="D979">
        <v>1038</v>
      </c>
      <c r="E979">
        <v>210</v>
      </c>
      <c r="F979">
        <v>513</v>
      </c>
      <c r="G979">
        <v>301</v>
      </c>
      <c r="H979">
        <v>1</v>
      </c>
      <c r="I979">
        <v>361</v>
      </c>
      <c r="J979">
        <v>5</v>
      </c>
      <c r="K979">
        <v>18.05</v>
      </c>
      <c r="L979">
        <v>374.05</v>
      </c>
      <c r="M979" t="s">
        <v>19</v>
      </c>
      <c r="N979" t="s">
        <v>23</v>
      </c>
      <c r="O979">
        <v>45</v>
      </c>
      <c r="P979">
        <v>5</v>
      </c>
      <c r="Q979" t="s">
        <v>4938</v>
      </c>
      <c r="R979">
        <v>501</v>
      </c>
      <c r="S979" s="3">
        <v>0.05</v>
      </c>
      <c r="T979" s="6">
        <v>157.45000000000002</v>
      </c>
      <c r="U979" t="s">
        <v>6337</v>
      </c>
      <c r="V979">
        <v>2025</v>
      </c>
      <c r="W979" t="s">
        <v>6331</v>
      </c>
      <c r="X979" t="str">
        <f>_xlfn.XLOOKUP(Orders_C[[#This Row],[Product_ID]],Products_C[Product_ID],Products_C[Product_Name])</f>
        <v>Krushers</v>
      </c>
      <c r="Y979" t="str">
        <f>_xlfn.XLOOKUP(Orders_C[[#This Row],[Product_ID]],Products_C[Product_ID],Products_C[Category])</f>
        <v>Burger</v>
      </c>
      <c r="Z979" t="str">
        <f>_xlfn.XLOOKUP(Orders_C[[#This Row],[Store_ID]],Stores_c[Store_ID],Stores_c[City])</f>
        <v>East William</v>
      </c>
      <c r="AA979" t="str">
        <f>_xlfn.XLOOKUP(Orders_C[[#This Row],[Customer_ID]],Customers_c[Customer_ID],Customers_c[Customer_Name])</f>
        <v>Russell Frost</v>
      </c>
      <c r="AB979" s="6">
        <f>Orders_C[[#This Row],[Quantity]]*Orders_C[[#This Row],[Unit_Price]]*(1-Orders_C[[#This Row],[Discount %]])+Orders_C[[#This Row],[Tax]]</f>
        <v>361</v>
      </c>
      <c r="AC979" s="9">
        <f>(Orders_C[[#This Row],[Unit_Price]]*Orders_C[[#This Row],[Quantity]])-Orders_C[[#This Row],[Discount]]+Orders_C[[#This Row],[Tax]]</f>
        <v>374.05</v>
      </c>
      <c r="AD979" t="str">
        <f>IF(COUNTIF(Orders_C[[#All],[Customer_ID]],Orders_C[[#This Row],[Customer_ID]])&gt;1,"Repeat","New")</f>
        <v>Repeat</v>
      </c>
      <c r="AE979" t="str" cm="1">
        <f t="array" ref="AE979">_xlfn.XLOOKUP(Orders_C[[#This Row],[Store_ID]],Stores_c[[#All],[Store_ID]],Stores_c[[#All],[City]])</f>
        <v>East William</v>
      </c>
      <c r="AF979" t="str" cm="1">
        <f t="array" ref="AF979">_xlfn.XLOOKUP(Orders_C[[#This Row],[Store_ID]],Stores_c[[#All],[Store_ID]],Stores_c[[#All],[Manager_Name]])</f>
        <v>Victoria Butler</v>
      </c>
      <c r="AG979" t="str" cm="1">
        <f t="array" ref="AG979">_xlfn.XLOOKUP(Orders_C[[#This Row],[Store_ID]],Stores_c[[#All],[Store_ID]],Stores_c[[#All],[Store_Type]])</f>
        <v>Drive-Thru</v>
      </c>
    </row>
    <row r="980" spans="1:33" x14ac:dyDescent="0.25">
      <c r="A980">
        <v>6096</v>
      </c>
      <c r="B980" s="1">
        <v>45971</v>
      </c>
      <c r="C980" s="2">
        <v>0.79246527777777775</v>
      </c>
      <c r="D980">
        <v>1678</v>
      </c>
      <c r="E980">
        <v>212</v>
      </c>
      <c r="F980">
        <v>460</v>
      </c>
      <c r="G980">
        <v>309</v>
      </c>
      <c r="H980">
        <v>1</v>
      </c>
      <c r="I980">
        <v>350</v>
      </c>
      <c r="J980">
        <v>0</v>
      </c>
      <c r="K980">
        <v>17.5</v>
      </c>
      <c r="L980">
        <v>367.5</v>
      </c>
      <c r="M980" t="s">
        <v>19</v>
      </c>
      <c r="N980" t="s">
        <v>21</v>
      </c>
      <c r="O980">
        <v>34</v>
      </c>
      <c r="P980">
        <v>2</v>
      </c>
      <c r="Q980" t="s">
        <v>119</v>
      </c>
      <c r="R980">
        <v>504</v>
      </c>
      <c r="S980" s="3">
        <v>0</v>
      </c>
      <c r="T980" s="6">
        <v>157.5</v>
      </c>
      <c r="U980" t="s">
        <v>6336</v>
      </c>
      <c r="V980">
        <v>2025</v>
      </c>
      <c r="W980" t="s">
        <v>6329</v>
      </c>
      <c r="X980" t="str">
        <f>_xlfn.XLOOKUP(Orders_C[[#This Row],[Product_ID]],Products_C[Product_ID],Products_C[Product_Name])</f>
        <v>Chicken Bucket</v>
      </c>
      <c r="Y980" t="str">
        <f>_xlfn.XLOOKUP(Orders_C[[#This Row],[Product_ID]],Products_C[Product_ID],Products_C[Category])</f>
        <v>Dessert</v>
      </c>
      <c r="Z980" t="str">
        <f>_xlfn.XLOOKUP(Orders_C[[#This Row],[Store_ID]],Stores_c[Store_ID],Stores_c[City])</f>
        <v>Andrewview</v>
      </c>
      <c r="AA980" t="str">
        <f>_xlfn.XLOOKUP(Orders_C[[#This Row],[Customer_ID]],Customers_c[Customer_ID],Customers_c[Customer_Name])</f>
        <v>Tyler Garcia</v>
      </c>
      <c r="AB980" s="6">
        <f>Orders_C[[#This Row],[Quantity]]*Orders_C[[#This Row],[Unit_Price]]*(1-Orders_C[[#This Row],[Discount %]])+Orders_C[[#This Row],[Tax]]</f>
        <v>367.5</v>
      </c>
      <c r="AC980" s="9">
        <f>(Orders_C[[#This Row],[Unit_Price]]*Orders_C[[#This Row],[Quantity]])-Orders_C[[#This Row],[Discount]]+Orders_C[[#This Row],[Tax]]</f>
        <v>367.5</v>
      </c>
      <c r="AD980" t="str">
        <f>IF(COUNTIF(Orders_C[[#All],[Customer_ID]],Orders_C[[#This Row],[Customer_ID]])&gt;1,"Repeat","New")</f>
        <v>Repeat</v>
      </c>
      <c r="AE980" t="str" cm="1">
        <f t="array" ref="AE980">_xlfn.XLOOKUP(Orders_C[[#This Row],[Store_ID]],Stores_c[[#All],[Store_ID]],Stores_c[[#All],[City]])</f>
        <v>Andrewview</v>
      </c>
      <c r="AF980" t="str" cm="1">
        <f t="array" ref="AF980">_xlfn.XLOOKUP(Orders_C[[#This Row],[Store_ID]],Stores_c[[#All],[Store_ID]],Stores_c[[#All],[Manager_Name]])</f>
        <v>Alice Sutton</v>
      </c>
      <c r="AG980" t="str" cm="1">
        <f t="array" ref="AG980">_xlfn.XLOOKUP(Orders_C[[#This Row],[Store_ID]],Stores_c[[#All],[Store_ID]],Stores_c[[#All],[Store_Type]])</f>
        <v>Mall</v>
      </c>
    </row>
    <row r="981" spans="1:33" x14ac:dyDescent="0.25">
      <c r="A981">
        <v>7173</v>
      </c>
      <c r="B981" s="1">
        <v>45808</v>
      </c>
      <c r="C981" s="2">
        <v>0.7631134259259259</v>
      </c>
      <c r="D981">
        <v>1005</v>
      </c>
      <c r="E981">
        <v>207</v>
      </c>
      <c r="F981">
        <v>461</v>
      </c>
      <c r="G981">
        <v>325</v>
      </c>
      <c r="H981">
        <v>1</v>
      </c>
      <c r="I981">
        <v>350</v>
      </c>
      <c r="J981">
        <v>0</v>
      </c>
      <c r="K981">
        <v>17.5</v>
      </c>
      <c r="L981">
        <v>367.5</v>
      </c>
      <c r="M981" t="s">
        <v>19</v>
      </c>
      <c r="N981" t="s">
        <v>21</v>
      </c>
      <c r="O981">
        <v>40</v>
      </c>
      <c r="P981">
        <v>4</v>
      </c>
      <c r="Q981" t="s">
        <v>1196</v>
      </c>
      <c r="R981">
        <v>506</v>
      </c>
      <c r="S981" s="3">
        <v>0</v>
      </c>
      <c r="T981" s="6">
        <v>157.5</v>
      </c>
      <c r="U981" t="s">
        <v>6339</v>
      </c>
      <c r="V981">
        <v>2025</v>
      </c>
      <c r="W981" t="s">
        <v>6329</v>
      </c>
      <c r="X981" t="str">
        <f>_xlfn.XLOOKUP(Orders_C[[#This Row],[Product_ID]],Products_C[Product_ID],Products_C[Product_Name])</f>
        <v>Veg Burger</v>
      </c>
      <c r="Y981" t="str">
        <f>_xlfn.XLOOKUP(Orders_C[[#This Row],[Product_ID]],Products_C[Product_ID],Products_C[Category])</f>
        <v>Chicken</v>
      </c>
      <c r="Z981" t="str">
        <f>_xlfn.XLOOKUP(Orders_C[[#This Row],[Store_ID]],Stores_c[Store_ID],Stores_c[City])</f>
        <v>Christineton</v>
      </c>
      <c r="AA981" t="str">
        <f>_xlfn.XLOOKUP(Orders_C[[#This Row],[Customer_ID]],Customers_c[Customer_ID],Customers_c[Customer_Name])</f>
        <v>Timothy Bender</v>
      </c>
      <c r="AB981" s="6">
        <f>Orders_C[[#This Row],[Quantity]]*Orders_C[[#This Row],[Unit_Price]]*(1-Orders_C[[#This Row],[Discount %]])+Orders_C[[#This Row],[Tax]]</f>
        <v>367.5</v>
      </c>
      <c r="AC981" s="9">
        <f>(Orders_C[[#This Row],[Unit_Price]]*Orders_C[[#This Row],[Quantity]])-Orders_C[[#This Row],[Discount]]+Orders_C[[#This Row],[Tax]]</f>
        <v>367.5</v>
      </c>
      <c r="AD981" t="str">
        <f>IF(COUNTIF(Orders_C[[#All],[Customer_ID]],Orders_C[[#This Row],[Customer_ID]])&gt;1,"Repeat","New")</f>
        <v>Repeat</v>
      </c>
      <c r="AE981" t="str" cm="1">
        <f t="array" ref="AE981">_xlfn.XLOOKUP(Orders_C[[#This Row],[Store_ID]],Stores_c[[#All],[Store_ID]],Stores_c[[#All],[City]])</f>
        <v>Christineton</v>
      </c>
      <c r="AF981" t="str" cm="1">
        <f t="array" ref="AF981">_xlfn.XLOOKUP(Orders_C[[#This Row],[Store_ID]],Stores_c[[#All],[Store_ID]],Stores_c[[#All],[Manager_Name]])</f>
        <v>Dr. William Hubbard MD</v>
      </c>
      <c r="AG981" t="str" cm="1">
        <f t="array" ref="AG981">_xlfn.XLOOKUP(Orders_C[[#This Row],[Store_ID]],Stores_c[[#All],[Store_ID]],Stores_c[[#All],[Store_Type]])</f>
        <v>Street</v>
      </c>
    </row>
    <row r="982" spans="1:33" x14ac:dyDescent="0.25">
      <c r="A982">
        <v>7432</v>
      </c>
      <c r="B982" s="1">
        <v>45881</v>
      </c>
      <c r="C982" s="2">
        <v>0.12322916666666667</v>
      </c>
      <c r="D982">
        <v>1848</v>
      </c>
      <c r="E982">
        <v>221</v>
      </c>
      <c r="F982">
        <v>491</v>
      </c>
      <c r="G982">
        <v>335</v>
      </c>
      <c r="H982">
        <v>1</v>
      </c>
      <c r="I982">
        <v>350</v>
      </c>
      <c r="J982">
        <v>0</v>
      </c>
      <c r="K982">
        <v>17.5</v>
      </c>
      <c r="L982">
        <v>367.5</v>
      </c>
      <c r="M982" t="s">
        <v>18</v>
      </c>
      <c r="N982" t="s">
        <v>23</v>
      </c>
      <c r="O982">
        <v>48</v>
      </c>
      <c r="P982">
        <v>2</v>
      </c>
      <c r="Q982" t="s">
        <v>1455</v>
      </c>
      <c r="R982">
        <v>506</v>
      </c>
      <c r="S982" s="3">
        <v>0</v>
      </c>
      <c r="T982" s="6">
        <v>157.5</v>
      </c>
      <c r="U982" t="s">
        <v>6342</v>
      </c>
      <c r="V982">
        <v>2025</v>
      </c>
      <c r="W982" t="s">
        <v>6331</v>
      </c>
      <c r="X982" t="str">
        <f>_xlfn.XLOOKUP(Orders_C[[#This Row],[Product_ID]],Products_C[Product_ID],Products_C[Product_Name])</f>
        <v>Krushers</v>
      </c>
      <c r="Y982" t="str">
        <f>_xlfn.XLOOKUP(Orders_C[[#This Row],[Product_ID]],Products_C[Product_ID],Products_C[Category])</f>
        <v>Chicken</v>
      </c>
      <c r="Z982" t="str">
        <f>_xlfn.XLOOKUP(Orders_C[[#This Row],[Store_ID]],Stores_c[Store_ID],Stores_c[City])</f>
        <v>Port Barbarabury</v>
      </c>
      <c r="AA982" t="str">
        <f>_xlfn.XLOOKUP(Orders_C[[#This Row],[Customer_ID]],Customers_c[Customer_ID],Customers_c[Customer_Name])</f>
        <v>Elizabeth Koch</v>
      </c>
      <c r="AB982" s="6">
        <f>Orders_C[[#This Row],[Quantity]]*Orders_C[[#This Row],[Unit_Price]]*(1-Orders_C[[#This Row],[Discount %]])+Orders_C[[#This Row],[Tax]]</f>
        <v>367.5</v>
      </c>
      <c r="AC982" s="9">
        <f>(Orders_C[[#This Row],[Unit_Price]]*Orders_C[[#This Row],[Quantity]])-Orders_C[[#This Row],[Discount]]+Orders_C[[#This Row],[Tax]]</f>
        <v>367.5</v>
      </c>
      <c r="AD982" t="str">
        <f>IF(COUNTIF(Orders_C[[#All],[Customer_ID]],Orders_C[[#This Row],[Customer_ID]])&gt;1,"Repeat","New")</f>
        <v>Repeat</v>
      </c>
      <c r="AE982" t="str" cm="1">
        <f t="array" ref="AE982">_xlfn.XLOOKUP(Orders_C[[#This Row],[Store_ID]],Stores_c[[#All],[Store_ID]],Stores_c[[#All],[City]])</f>
        <v>Port Barbarabury</v>
      </c>
      <c r="AF982" t="str" cm="1">
        <f t="array" ref="AF982">_xlfn.XLOOKUP(Orders_C[[#This Row],[Store_ID]],Stores_c[[#All],[Store_ID]],Stores_c[[#All],[Manager_Name]])</f>
        <v>Edward Nguyen</v>
      </c>
      <c r="AG982" t="str" cm="1">
        <f t="array" ref="AG982">_xlfn.XLOOKUP(Orders_C[[#This Row],[Store_ID]],Stores_c[[#All],[Store_ID]],Stores_c[[#All],[Store_Type]])</f>
        <v>Street</v>
      </c>
    </row>
    <row r="983" spans="1:33" x14ac:dyDescent="0.25">
      <c r="A983">
        <v>7788</v>
      </c>
      <c r="B983" s="1">
        <v>45912</v>
      </c>
      <c r="C983" s="2">
        <v>0.42030092592592594</v>
      </c>
      <c r="D983">
        <v>1810</v>
      </c>
      <c r="E983">
        <v>209</v>
      </c>
      <c r="F983">
        <v>410</v>
      </c>
      <c r="G983">
        <v>334</v>
      </c>
      <c r="H983">
        <v>1</v>
      </c>
      <c r="I983">
        <v>350</v>
      </c>
      <c r="J983">
        <v>0</v>
      </c>
      <c r="K983">
        <v>17.5</v>
      </c>
      <c r="L983">
        <v>367.5</v>
      </c>
      <c r="M983" t="s">
        <v>19</v>
      </c>
      <c r="N983" t="s">
        <v>22</v>
      </c>
      <c r="O983">
        <v>56</v>
      </c>
      <c r="P983">
        <v>2</v>
      </c>
      <c r="Q983" t="s">
        <v>1811</v>
      </c>
      <c r="R983">
        <v>507</v>
      </c>
      <c r="S983" s="3">
        <v>0</v>
      </c>
      <c r="T983" s="6">
        <v>157.5</v>
      </c>
      <c r="U983" t="s">
        <v>6335</v>
      </c>
      <c r="V983">
        <v>2025</v>
      </c>
      <c r="W983" t="s">
        <v>6331</v>
      </c>
      <c r="X983" t="str">
        <f>_xlfn.XLOOKUP(Orders_C[[#This Row],[Product_ID]],Products_C[Product_ID],Products_C[Product_Name])</f>
        <v>Krushers</v>
      </c>
      <c r="Y983" t="str">
        <f>_xlfn.XLOOKUP(Orders_C[[#This Row],[Product_ID]],Products_C[Product_ID],Products_C[Category])</f>
        <v>Dessert</v>
      </c>
      <c r="Z983" t="str">
        <f>_xlfn.XLOOKUP(Orders_C[[#This Row],[Store_ID]],Stores_c[Store_ID],Stores_c[City])</f>
        <v>Reidberg</v>
      </c>
      <c r="AA983" t="str">
        <f>_xlfn.XLOOKUP(Orders_C[[#This Row],[Customer_ID]],Customers_c[Customer_ID],Customers_c[Customer_Name])</f>
        <v>Adam Williams</v>
      </c>
      <c r="AB983" s="6">
        <f>Orders_C[[#This Row],[Quantity]]*Orders_C[[#This Row],[Unit_Price]]*(1-Orders_C[[#This Row],[Discount %]])+Orders_C[[#This Row],[Tax]]</f>
        <v>367.5</v>
      </c>
      <c r="AC983" s="9">
        <f>(Orders_C[[#This Row],[Unit_Price]]*Orders_C[[#This Row],[Quantity]])-Orders_C[[#This Row],[Discount]]+Orders_C[[#This Row],[Tax]]</f>
        <v>367.5</v>
      </c>
      <c r="AD983" t="str">
        <f>IF(COUNTIF(Orders_C[[#All],[Customer_ID]],Orders_C[[#This Row],[Customer_ID]])&gt;1,"Repeat","New")</f>
        <v>Repeat</v>
      </c>
      <c r="AE983" t="str" cm="1">
        <f t="array" ref="AE983">_xlfn.XLOOKUP(Orders_C[[#This Row],[Store_ID]],Stores_c[[#All],[Store_ID]],Stores_c[[#All],[City]])</f>
        <v>Reidberg</v>
      </c>
      <c r="AF983" t="str" cm="1">
        <f t="array" ref="AF983">_xlfn.XLOOKUP(Orders_C[[#This Row],[Store_ID]],Stores_c[[#All],[Store_ID]],Stores_c[[#All],[Manager_Name]])</f>
        <v>Jeffrey Horn</v>
      </c>
      <c r="AG983" t="str" cm="1">
        <f t="array" ref="AG983">_xlfn.XLOOKUP(Orders_C[[#This Row],[Store_ID]],Stores_c[[#All],[Store_ID]],Stores_c[[#All],[Store_Type]])</f>
        <v>Drive-Thru</v>
      </c>
    </row>
    <row r="984" spans="1:33" x14ac:dyDescent="0.25">
      <c r="A984">
        <v>6568</v>
      </c>
      <c r="B984" s="1">
        <v>46054</v>
      </c>
      <c r="C984" s="2">
        <v>0.21604166666666666</v>
      </c>
      <c r="D984">
        <v>1201</v>
      </c>
      <c r="E984">
        <v>219</v>
      </c>
      <c r="F984">
        <v>509</v>
      </c>
      <c r="G984">
        <v>305</v>
      </c>
      <c r="H984">
        <v>1</v>
      </c>
      <c r="I984">
        <v>384</v>
      </c>
      <c r="J984">
        <v>15</v>
      </c>
      <c r="K984">
        <v>19.2</v>
      </c>
      <c r="L984">
        <v>388.2</v>
      </c>
      <c r="M984" t="s">
        <v>20</v>
      </c>
      <c r="N984" t="s">
        <v>22</v>
      </c>
      <c r="O984">
        <v>49</v>
      </c>
      <c r="P984">
        <v>5</v>
      </c>
      <c r="Q984" t="s">
        <v>591</v>
      </c>
      <c r="R984">
        <v>504</v>
      </c>
      <c r="S984" s="3">
        <v>0.15</v>
      </c>
      <c r="T984" s="6">
        <v>157.80000000000001</v>
      </c>
      <c r="U984" t="s">
        <v>6338</v>
      </c>
      <c r="V984">
        <v>2026</v>
      </c>
      <c r="W984" t="s">
        <v>6331</v>
      </c>
      <c r="X984" t="str">
        <f>_xlfn.XLOOKUP(Orders_C[[#This Row],[Product_ID]],Products_C[Product_ID],Products_C[Product_Name])</f>
        <v>Krushers</v>
      </c>
      <c r="Y984" t="str">
        <f>_xlfn.XLOOKUP(Orders_C[[#This Row],[Product_ID]],Products_C[Product_ID],Products_C[Category])</f>
        <v>Dessert</v>
      </c>
      <c r="Z984" t="str">
        <f>_xlfn.XLOOKUP(Orders_C[[#This Row],[Store_ID]],Stores_c[Store_ID],Stores_c[City])</f>
        <v>Lake David</v>
      </c>
      <c r="AA984" t="str">
        <f>_xlfn.XLOOKUP(Orders_C[[#This Row],[Customer_ID]],Customers_c[Customer_ID],Customers_c[Customer_Name])</f>
        <v>Howard Williams</v>
      </c>
      <c r="AB984" s="6">
        <f>Orders_C[[#This Row],[Quantity]]*Orders_C[[#This Row],[Unit_Price]]*(1-Orders_C[[#This Row],[Discount %]])+Orders_C[[#This Row],[Tax]]</f>
        <v>345.59999999999997</v>
      </c>
      <c r="AC984" s="9">
        <f>(Orders_C[[#This Row],[Unit_Price]]*Orders_C[[#This Row],[Quantity]])-Orders_C[[#This Row],[Discount]]+Orders_C[[#This Row],[Tax]]</f>
        <v>388.2</v>
      </c>
      <c r="AD984" t="str">
        <f>IF(COUNTIF(Orders_C[[#All],[Customer_ID]],Orders_C[[#This Row],[Customer_ID]])&gt;1,"Repeat","New")</f>
        <v>Repeat</v>
      </c>
      <c r="AE984" t="str" cm="1">
        <f t="array" ref="AE984">_xlfn.XLOOKUP(Orders_C[[#This Row],[Store_ID]],Stores_c[[#All],[Store_ID]],Stores_c[[#All],[City]])</f>
        <v>Lake David</v>
      </c>
      <c r="AF984" t="str" cm="1">
        <f t="array" ref="AF984">_xlfn.XLOOKUP(Orders_C[[#This Row],[Store_ID]],Stores_c[[#All],[Store_ID]],Stores_c[[#All],[Manager_Name]])</f>
        <v>Joshua Hines</v>
      </c>
      <c r="AG984" t="str" cm="1">
        <f t="array" ref="AG984">_xlfn.XLOOKUP(Orders_C[[#This Row],[Store_ID]],Stores_c[[#All],[Store_ID]],Stores_c[[#All],[Store_Type]])</f>
        <v>Street</v>
      </c>
    </row>
    <row r="985" spans="1:33" x14ac:dyDescent="0.25">
      <c r="A985">
        <v>8346</v>
      </c>
      <c r="B985" s="1">
        <v>45865</v>
      </c>
      <c r="C985" s="2">
        <v>0.4871064814814815</v>
      </c>
      <c r="D985">
        <v>1660</v>
      </c>
      <c r="E985">
        <v>211</v>
      </c>
      <c r="F985">
        <v>527</v>
      </c>
      <c r="G985">
        <v>337</v>
      </c>
      <c r="H985">
        <v>1</v>
      </c>
      <c r="I985">
        <v>373</v>
      </c>
      <c r="J985">
        <v>10</v>
      </c>
      <c r="K985">
        <v>18.649999999999999</v>
      </c>
      <c r="L985">
        <v>381.65</v>
      </c>
      <c r="M985" t="s">
        <v>19</v>
      </c>
      <c r="N985" t="s">
        <v>23</v>
      </c>
      <c r="O985">
        <v>14</v>
      </c>
      <c r="P985">
        <v>3</v>
      </c>
      <c r="Q985" t="s">
        <v>2369</v>
      </c>
      <c r="R985">
        <v>509</v>
      </c>
      <c r="S985" s="3">
        <v>0.1</v>
      </c>
      <c r="T985" s="6">
        <v>157.85</v>
      </c>
      <c r="U985" t="s">
        <v>6341</v>
      </c>
      <c r="V985">
        <v>2025</v>
      </c>
      <c r="W985" t="s">
        <v>6333</v>
      </c>
      <c r="X985" t="str">
        <f>_xlfn.XLOOKUP(Orders_C[[#This Row],[Product_ID]],Products_C[Product_ID],Products_C[Product_Name])</f>
        <v>Chocolate Lava Cake</v>
      </c>
      <c r="Y985" t="str">
        <f>_xlfn.XLOOKUP(Orders_C[[#This Row],[Product_ID]],Products_C[Product_ID],Products_C[Category])</f>
        <v>Chicken</v>
      </c>
      <c r="Z985" t="str">
        <f>_xlfn.XLOOKUP(Orders_C[[#This Row],[Store_ID]],Stores_c[Store_ID],Stores_c[City])</f>
        <v>North Robertstad</v>
      </c>
      <c r="AA985" t="str">
        <f>_xlfn.XLOOKUP(Orders_C[[#This Row],[Customer_ID]],Customers_c[Customer_ID],Customers_c[Customer_Name])</f>
        <v>Barbara Martinez</v>
      </c>
      <c r="AB985" s="6">
        <f>Orders_C[[#This Row],[Quantity]]*Orders_C[[#This Row],[Unit_Price]]*(1-Orders_C[[#This Row],[Discount %]])+Orders_C[[#This Row],[Tax]]</f>
        <v>354.34999999999997</v>
      </c>
      <c r="AC985" s="9">
        <f>(Orders_C[[#This Row],[Unit_Price]]*Orders_C[[#This Row],[Quantity]])-Orders_C[[#This Row],[Discount]]+Orders_C[[#This Row],[Tax]]</f>
        <v>381.65</v>
      </c>
      <c r="AD985" t="str">
        <f>IF(COUNTIF(Orders_C[[#All],[Customer_ID]],Orders_C[[#This Row],[Customer_ID]])&gt;1,"Repeat","New")</f>
        <v>Repeat</v>
      </c>
      <c r="AE985" t="str" cm="1">
        <f t="array" ref="AE985">_xlfn.XLOOKUP(Orders_C[[#This Row],[Store_ID]],Stores_c[[#All],[Store_ID]],Stores_c[[#All],[City]])</f>
        <v>North Robertstad</v>
      </c>
      <c r="AF985" t="str" cm="1">
        <f t="array" ref="AF985">_xlfn.XLOOKUP(Orders_C[[#This Row],[Store_ID]],Stores_c[[#All],[Store_ID]],Stores_c[[#All],[Manager_Name]])</f>
        <v>Mary Lewis</v>
      </c>
      <c r="AG985" t="str" cm="1">
        <f t="array" ref="AG985">_xlfn.XLOOKUP(Orders_C[[#This Row],[Store_ID]],Stores_c[[#All],[Store_ID]],Stores_c[[#All],[Store_Type]])</f>
        <v>Street</v>
      </c>
    </row>
    <row r="986" spans="1:33" x14ac:dyDescent="0.25">
      <c r="A986">
        <v>8631</v>
      </c>
      <c r="B986" s="1">
        <v>45734</v>
      </c>
      <c r="C986" s="2">
        <v>0.94388888888888889</v>
      </c>
      <c r="D986">
        <v>1958</v>
      </c>
      <c r="E986">
        <v>204</v>
      </c>
      <c r="F986">
        <v>534</v>
      </c>
      <c r="G986">
        <v>303</v>
      </c>
      <c r="H986">
        <v>1</v>
      </c>
      <c r="I986">
        <v>362</v>
      </c>
      <c r="J986">
        <v>5</v>
      </c>
      <c r="K986">
        <v>18.100000000000001</v>
      </c>
      <c r="L986">
        <v>375.1</v>
      </c>
      <c r="M986" t="s">
        <v>20</v>
      </c>
      <c r="N986" t="s">
        <v>22</v>
      </c>
      <c r="O986">
        <v>32</v>
      </c>
      <c r="P986">
        <v>4</v>
      </c>
      <c r="Q986" t="s">
        <v>2654</v>
      </c>
      <c r="R986">
        <v>509</v>
      </c>
      <c r="S986" s="3">
        <v>0.05</v>
      </c>
      <c r="T986" s="6">
        <v>157.90000000000003</v>
      </c>
      <c r="U986" t="s">
        <v>6334</v>
      </c>
      <c r="V986">
        <v>2025</v>
      </c>
      <c r="W986" t="s">
        <v>6329</v>
      </c>
      <c r="X986" t="str">
        <f>_xlfn.XLOOKUP(Orders_C[[#This Row],[Product_ID]],Products_C[Product_ID],Products_C[Product_Name])</f>
        <v>Chocolate Lava Cake</v>
      </c>
      <c r="Y986" t="str">
        <f>_xlfn.XLOOKUP(Orders_C[[#This Row],[Product_ID]],Products_C[Product_ID],Products_C[Category])</f>
        <v>Chicken</v>
      </c>
      <c r="Z986" t="str">
        <f>_xlfn.XLOOKUP(Orders_C[[#This Row],[Store_ID]],Stores_c[Store_ID],Stores_c[City])</f>
        <v>New Robertfurt</v>
      </c>
      <c r="AA986" t="str">
        <f>_xlfn.XLOOKUP(Orders_C[[#This Row],[Customer_ID]],Customers_c[Customer_ID],Customers_c[Customer_Name])</f>
        <v>Cynthia Tucker</v>
      </c>
      <c r="AB986" s="6">
        <f>Orders_C[[#This Row],[Quantity]]*Orders_C[[#This Row],[Unit_Price]]*(1-Orders_C[[#This Row],[Discount %]])+Orders_C[[#This Row],[Tax]]</f>
        <v>362</v>
      </c>
      <c r="AC986" s="9">
        <f>(Orders_C[[#This Row],[Unit_Price]]*Orders_C[[#This Row],[Quantity]])-Orders_C[[#This Row],[Discount]]+Orders_C[[#This Row],[Tax]]</f>
        <v>375.1</v>
      </c>
      <c r="AD986" t="str">
        <f>IF(COUNTIF(Orders_C[[#All],[Customer_ID]],Orders_C[[#This Row],[Customer_ID]])&gt;1,"Repeat","New")</f>
        <v>Repeat</v>
      </c>
      <c r="AE986" t="str" cm="1">
        <f t="array" ref="AE986">_xlfn.XLOOKUP(Orders_C[[#This Row],[Store_ID]],Stores_c[[#All],[Store_ID]],Stores_c[[#All],[City]])</f>
        <v>New Robertfurt</v>
      </c>
      <c r="AF986" t="str" cm="1">
        <f t="array" ref="AF986">_xlfn.XLOOKUP(Orders_C[[#This Row],[Store_ID]],Stores_c[[#All],[Store_ID]],Stores_c[[#All],[Manager_Name]])</f>
        <v>Tiffany Gomez</v>
      </c>
      <c r="AG986" t="str" cm="1">
        <f t="array" ref="AG986">_xlfn.XLOOKUP(Orders_C[[#This Row],[Store_ID]],Stores_c[[#All],[Store_ID]],Stores_c[[#All],[Store_Type]])</f>
        <v>Street</v>
      </c>
    </row>
    <row r="987" spans="1:33" x14ac:dyDescent="0.25">
      <c r="A987">
        <v>6345</v>
      </c>
      <c r="B987" s="1">
        <v>45977</v>
      </c>
      <c r="C987" s="2">
        <v>0.7603819444444444</v>
      </c>
      <c r="D987">
        <v>1734</v>
      </c>
      <c r="E987">
        <v>220</v>
      </c>
      <c r="F987">
        <v>519</v>
      </c>
      <c r="G987">
        <v>319</v>
      </c>
      <c r="H987">
        <v>2</v>
      </c>
      <c r="I987">
        <v>186</v>
      </c>
      <c r="J987">
        <v>0</v>
      </c>
      <c r="K987">
        <v>9.3000000000000007</v>
      </c>
      <c r="L987">
        <v>381.3</v>
      </c>
      <c r="M987" t="s">
        <v>18</v>
      </c>
      <c r="N987" t="s">
        <v>22</v>
      </c>
      <c r="O987">
        <v>54</v>
      </c>
      <c r="P987">
        <v>2</v>
      </c>
      <c r="Q987" t="s">
        <v>368</v>
      </c>
      <c r="R987">
        <v>508</v>
      </c>
      <c r="S987" s="3">
        <v>0</v>
      </c>
      <c r="T987" s="6">
        <v>158.10000000000002</v>
      </c>
      <c r="U987" t="s">
        <v>6336</v>
      </c>
      <c r="V987">
        <v>2025</v>
      </c>
      <c r="W987" t="s">
        <v>6331</v>
      </c>
      <c r="X987" t="str">
        <f>_xlfn.XLOOKUP(Orders_C[[#This Row],[Product_ID]],Products_C[Product_ID],Products_C[Product_Name])</f>
        <v>Chocolate Lava Cake</v>
      </c>
      <c r="Y987" t="str">
        <f>_xlfn.XLOOKUP(Orders_C[[#This Row],[Product_ID]],Products_C[Product_ID],Products_C[Category])</f>
        <v>Beverage</v>
      </c>
      <c r="Z987" t="str">
        <f>_xlfn.XLOOKUP(Orders_C[[#This Row],[Store_ID]],Stores_c[Store_ID],Stores_c[City])</f>
        <v>Williamborough</v>
      </c>
      <c r="AA987" t="str">
        <f>_xlfn.XLOOKUP(Orders_C[[#This Row],[Customer_ID]],Customers_c[Customer_ID],Customers_c[Customer_Name])</f>
        <v>Brittany Richardson</v>
      </c>
      <c r="AB987" s="6">
        <f>Orders_C[[#This Row],[Quantity]]*Orders_C[[#This Row],[Unit_Price]]*(1-Orders_C[[#This Row],[Discount %]])+Orders_C[[#This Row],[Tax]]</f>
        <v>381.3</v>
      </c>
      <c r="AC987" s="9">
        <f>(Orders_C[[#This Row],[Unit_Price]]*Orders_C[[#This Row],[Quantity]])-Orders_C[[#This Row],[Discount]]+Orders_C[[#This Row],[Tax]]</f>
        <v>381.3</v>
      </c>
      <c r="AD987" t="str">
        <f>IF(COUNTIF(Orders_C[[#All],[Customer_ID]],Orders_C[[#This Row],[Customer_ID]])&gt;1,"Repeat","New")</f>
        <v>Repeat</v>
      </c>
      <c r="AE987" t="str" cm="1">
        <f t="array" ref="AE987">_xlfn.XLOOKUP(Orders_C[[#This Row],[Store_ID]],Stores_c[[#All],[Store_ID]],Stores_c[[#All],[City]])</f>
        <v>Williamborough</v>
      </c>
      <c r="AF987" t="str" cm="1">
        <f t="array" ref="AF987">_xlfn.XLOOKUP(Orders_C[[#This Row],[Store_ID]],Stores_c[[#All],[Store_ID]],Stores_c[[#All],[Manager_Name]])</f>
        <v>Michael Mcbride</v>
      </c>
      <c r="AG987" t="str" cm="1">
        <f t="array" ref="AG987">_xlfn.XLOOKUP(Orders_C[[#This Row],[Store_ID]],Stores_c[[#All],[Store_ID]],Stores_c[[#All],[Store_Type]])</f>
        <v>Mall</v>
      </c>
    </row>
    <row r="988" spans="1:33" x14ac:dyDescent="0.25">
      <c r="A988">
        <v>10527</v>
      </c>
      <c r="B988" s="1">
        <v>45803</v>
      </c>
      <c r="C988" s="2">
        <v>0.89445601851851853</v>
      </c>
      <c r="D988">
        <v>1193</v>
      </c>
      <c r="E988">
        <v>223</v>
      </c>
      <c r="F988">
        <v>492</v>
      </c>
      <c r="G988">
        <v>306</v>
      </c>
      <c r="H988">
        <v>2</v>
      </c>
      <c r="I988">
        <v>186</v>
      </c>
      <c r="J988">
        <v>0</v>
      </c>
      <c r="K988">
        <v>9.3000000000000007</v>
      </c>
      <c r="L988">
        <v>381.3</v>
      </c>
      <c r="M988" t="s">
        <v>20</v>
      </c>
      <c r="N988" t="s">
        <v>22</v>
      </c>
      <c r="O988">
        <v>22</v>
      </c>
      <c r="P988">
        <v>5</v>
      </c>
      <c r="Q988" t="s">
        <v>4550</v>
      </c>
      <c r="R988">
        <v>502</v>
      </c>
      <c r="S988" s="3">
        <v>0</v>
      </c>
      <c r="T988" s="6">
        <v>158.10000000000002</v>
      </c>
      <c r="U988" t="s">
        <v>6339</v>
      </c>
      <c r="V988">
        <v>2025</v>
      </c>
      <c r="W988" t="s">
        <v>6329</v>
      </c>
      <c r="X988" t="str">
        <f>_xlfn.XLOOKUP(Orders_C[[#This Row],[Product_ID]],Products_C[Product_ID],Products_C[Product_Name])</f>
        <v>Veg Burger</v>
      </c>
      <c r="Y988" t="str">
        <f>_xlfn.XLOOKUP(Orders_C[[#This Row],[Product_ID]],Products_C[Product_ID],Products_C[Category])</f>
        <v>Burger</v>
      </c>
      <c r="Z988" t="str">
        <f>_xlfn.XLOOKUP(Orders_C[[#This Row],[Store_ID]],Stores_c[Store_ID],Stores_c[City])</f>
        <v>Chambershaven</v>
      </c>
      <c r="AA988" t="str">
        <f>_xlfn.XLOOKUP(Orders_C[[#This Row],[Customer_ID]],Customers_c[Customer_ID],Customers_c[Customer_Name])</f>
        <v>Mr. John Taylor</v>
      </c>
      <c r="AB988" s="6">
        <f>Orders_C[[#This Row],[Quantity]]*Orders_C[[#This Row],[Unit_Price]]*(1-Orders_C[[#This Row],[Discount %]])+Orders_C[[#This Row],[Tax]]</f>
        <v>381.3</v>
      </c>
      <c r="AC988" s="9">
        <f>(Orders_C[[#This Row],[Unit_Price]]*Orders_C[[#This Row],[Quantity]])-Orders_C[[#This Row],[Discount]]+Orders_C[[#This Row],[Tax]]</f>
        <v>381.3</v>
      </c>
      <c r="AD988" t="str">
        <f>IF(COUNTIF(Orders_C[[#All],[Customer_ID]],Orders_C[[#This Row],[Customer_ID]])&gt;1,"Repeat","New")</f>
        <v>Repeat</v>
      </c>
      <c r="AE988" t="str" cm="1">
        <f t="array" ref="AE988">_xlfn.XLOOKUP(Orders_C[[#This Row],[Store_ID]],Stores_c[[#All],[Store_ID]],Stores_c[[#All],[City]])</f>
        <v>Chambershaven</v>
      </c>
      <c r="AF988" t="str" cm="1">
        <f t="array" ref="AF988">_xlfn.XLOOKUP(Orders_C[[#This Row],[Store_ID]],Stores_c[[#All],[Store_ID]],Stores_c[[#All],[Manager_Name]])</f>
        <v>Virginia Webster</v>
      </c>
      <c r="AG988" t="str" cm="1">
        <f t="array" ref="AG988">_xlfn.XLOOKUP(Orders_C[[#This Row],[Store_ID]],Stores_c[[#All],[Store_ID]],Stores_c[[#All],[Store_Type]])</f>
        <v>Street</v>
      </c>
    </row>
    <row r="989" spans="1:33" x14ac:dyDescent="0.25">
      <c r="A989">
        <v>7487</v>
      </c>
      <c r="B989" s="1">
        <v>46052</v>
      </c>
      <c r="C989" s="2">
        <v>0.97265046296296298</v>
      </c>
      <c r="D989">
        <v>1891</v>
      </c>
      <c r="E989">
        <v>219</v>
      </c>
      <c r="F989">
        <v>429</v>
      </c>
      <c r="G989">
        <v>309</v>
      </c>
      <c r="H989">
        <v>2</v>
      </c>
      <c r="I989">
        <v>192</v>
      </c>
      <c r="J989">
        <v>5</v>
      </c>
      <c r="K989">
        <v>9.6000000000000014</v>
      </c>
      <c r="L989">
        <v>388.6</v>
      </c>
      <c r="M989" t="s">
        <v>18</v>
      </c>
      <c r="N989" t="s">
        <v>23</v>
      </c>
      <c r="O989">
        <v>56</v>
      </c>
      <c r="P989">
        <v>4</v>
      </c>
      <c r="Q989" t="s">
        <v>1510</v>
      </c>
      <c r="R989">
        <v>506</v>
      </c>
      <c r="S989" s="3">
        <v>0.05</v>
      </c>
      <c r="T989" s="6">
        <v>158.20000000000005</v>
      </c>
      <c r="U989" t="s">
        <v>6330</v>
      </c>
      <c r="V989">
        <v>2026</v>
      </c>
      <c r="W989" t="s">
        <v>6331</v>
      </c>
      <c r="X989" t="str">
        <f>_xlfn.XLOOKUP(Orders_C[[#This Row],[Product_ID]],Products_C[Product_ID],Products_C[Product_Name])</f>
        <v>Chicken Bucket</v>
      </c>
      <c r="Y989" t="str">
        <f>_xlfn.XLOOKUP(Orders_C[[#This Row],[Product_ID]],Products_C[Product_ID],Products_C[Category])</f>
        <v>Dessert</v>
      </c>
      <c r="Z989" t="str">
        <f>_xlfn.XLOOKUP(Orders_C[[#This Row],[Store_ID]],Stores_c[Store_ID],Stores_c[City])</f>
        <v>Lake David</v>
      </c>
      <c r="AA989" t="str">
        <f>_xlfn.XLOOKUP(Orders_C[[#This Row],[Customer_ID]],Customers_c[Customer_ID],Customers_c[Customer_Name])</f>
        <v>Kimberly Grant</v>
      </c>
      <c r="AB989" s="6">
        <f>Orders_C[[#This Row],[Quantity]]*Orders_C[[#This Row],[Unit_Price]]*(1-Orders_C[[#This Row],[Discount %]])+Orders_C[[#This Row],[Tax]]</f>
        <v>374.4</v>
      </c>
      <c r="AC989" s="9">
        <f>(Orders_C[[#This Row],[Unit_Price]]*Orders_C[[#This Row],[Quantity]])-Orders_C[[#This Row],[Discount]]+Orders_C[[#This Row],[Tax]]</f>
        <v>388.6</v>
      </c>
      <c r="AD989" t="str">
        <f>IF(COUNTIF(Orders_C[[#All],[Customer_ID]],Orders_C[[#This Row],[Customer_ID]])&gt;1,"Repeat","New")</f>
        <v>Repeat</v>
      </c>
      <c r="AE989" t="str" cm="1">
        <f t="array" ref="AE989">_xlfn.XLOOKUP(Orders_C[[#This Row],[Store_ID]],Stores_c[[#All],[Store_ID]],Stores_c[[#All],[City]])</f>
        <v>Lake David</v>
      </c>
      <c r="AF989" t="str" cm="1">
        <f t="array" ref="AF989">_xlfn.XLOOKUP(Orders_C[[#This Row],[Store_ID]],Stores_c[[#All],[Store_ID]],Stores_c[[#All],[Manager_Name]])</f>
        <v>Joshua Hines</v>
      </c>
      <c r="AG989" t="str" cm="1">
        <f t="array" ref="AG989">_xlfn.XLOOKUP(Orders_C[[#This Row],[Store_ID]],Stores_c[[#All],[Store_ID]],Stores_c[[#All],[Store_Type]])</f>
        <v>Street</v>
      </c>
    </row>
    <row r="990" spans="1:33" x14ac:dyDescent="0.25">
      <c r="A990">
        <v>7994</v>
      </c>
      <c r="B990" s="1">
        <v>45897</v>
      </c>
      <c r="C990" s="2">
        <v>0.35359953703703706</v>
      </c>
      <c r="D990">
        <v>1078</v>
      </c>
      <c r="E990">
        <v>223</v>
      </c>
      <c r="F990">
        <v>472</v>
      </c>
      <c r="G990">
        <v>326</v>
      </c>
      <c r="H990">
        <v>2</v>
      </c>
      <c r="I990">
        <v>192</v>
      </c>
      <c r="J990">
        <v>5</v>
      </c>
      <c r="K990">
        <v>9.6000000000000014</v>
      </c>
      <c r="L990">
        <v>388.6</v>
      </c>
      <c r="M990" t="s">
        <v>18</v>
      </c>
      <c r="N990" t="s">
        <v>21</v>
      </c>
      <c r="O990">
        <v>37</v>
      </c>
      <c r="P990">
        <v>2</v>
      </c>
      <c r="Q990" t="s">
        <v>2017</v>
      </c>
      <c r="R990">
        <v>503</v>
      </c>
      <c r="S990" s="3">
        <v>0.05</v>
      </c>
      <c r="T990" s="6">
        <v>158.20000000000005</v>
      </c>
      <c r="U990" t="s">
        <v>6342</v>
      </c>
      <c r="V990">
        <v>2025</v>
      </c>
      <c r="W990" t="s">
        <v>6329</v>
      </c>
      <c r="X990" t="str">
        <f>_xlfn.XLOOKUP(Orders_C[[#This Row],[Product_ID]],Products_C[Product_ID],Products_C[Product_Name])</f>
        <v>Rice Bowl</v>
      </c>
      <c r="Y990" t="str">
        <f>_xlfn.XLOOKUP(Orders_C[[#This Row],[Product_ID]],Products_C[Product_ID],Products_C[Category])</f>
        <v>Burger</v>
      </c>
      <c r="Z990" t="str">
        <f>_xlfn.XLOOKUP(Orders_C[[#This Row],[Store_ID]],Stores_c[Store_ID],Stores_c[City])</f>
        <v>Chambershaven</v>
      </c>
      <c r="AA990" t="str">
        <f>_xlfn.XLOOKUP(Orders_C[[#This Row],[Customer_ID]],Customers_c[Customer_ID],Customers_c[Customer_Name])</f>
        <v>Carlos Sullivan</v>
      </c>
      <c r="AB990" s="6">
        <f>Orders_C[[#This Row],[Quantity]]*Orders_C[[#This Row],[Unit_Price]]*(1-Orders_C[[#This Row],[Discount %]])+Orders_C[[#This Row],[Tax]]</f>
        <v>374.4</v>
      </c>
      <c r="AC990" s="9">
        <f>(Orders_C[[#This Row],[Unit_Price]]*Orders_C[[#This Row],[Quantity]])-Orders_C[[#This Row],[Discount]]+Orders_C[[#This Row],[Tax]]</f>
        <v>388.6</v>
      </c>
      <c r="AD990" t="str">
        <f>IF(COUNTIF(Orders_C[[#All],[Customer_ID]],Orders_C[[#This Row],[Customer_ID]])&gt;1,"Repeat","New")</f>
        <v>Repeat</v>
      </c>
      <c r="AE990" t="str" cm="1">
        <f t="array" ref="AE990">_xlfn.XLOOKUP(Orders_C[[#This Row],[Store_ID]],Stores_c[[#All],[Store_ID]],Stores_c[[#All],[City]])</f>
        <v>Chambershaven</v>
      </c>
      <c r="AF990" t="str" cm="1">
        <f t="array" ref="AF990">_xlfn.XLOOKUP(Orders_C[[#This Row],[Store_ID]],Stores_c[[#All],[Store_ID]],Stores_c[[#All],[Manager_Name]])</f>
        <v>Virginia Webster</v>
      </c>
      <c r="AG990" t="str" cm="1">
        <f t="array" ref="AG990">_xlfn.XLOOKUP(Orders_C[[#This Row],[Store_ID]],Stores_c[[#All],[Store_ID]],Stores_c[[#All],[Store_Type]])</f>
        <v>Street</v>
      </c>
    </row>
    <row r="991" spans="1:33" x14ac:dyDescent="0.25">
      <c r="A991">
        <v>9112</v>
      </c>
      <c r="B991" s="1">
        <v>46000</v>
      </c>
      <c r="C991" s="2">
        <v>0.86050925925925925</v>
      </c>
      <c r="D991">
        <v>1672</v>
      </c>
      <c r="E991">
        <v>221</v>
      </c>
      <c r="F991">
        <v>442</v>
      </c>
      <c r="G991">
        <v>327</v>
      </c>
      <c r="H991">
        <v>1</v>
      </c>
      <c r="I991">
        <v>385</v>
      </c>
      <c r="J991">
        <v>15</v>
      </c>
      <c r="K991">
        <v>19.25</v>
      </c>
      <c r="L991">
        <v>389.25</v>
      </c>
      <c r="M991" t="s">
        <v>20</v>
      </c>
      <c r="N991" t="s">
        <v>23</v>
      </c>
      <c r="O991">
        <v>23</v>
      </c>
      <c r="P991">
        <v>5</v>
      </c>
      <c r="Q991" t="s">
        <v>3135</v>
      </c>
      <c r="R991">
        <v>504</v>
      </c>
      <c r="S991" s="3">
        <v>0.15</v>
      </c>
      <c r="T991" s="6">
        <v>158.25</v>
      </c>
      <c r="U991" t="s">
        <v>6328</v>
      </c>
      <c r="V991">
        <v>2025</v>
      </c>
      <c r="W991" t="s">
        <v>6329</v>
      </c>
      <c r="X991" t="str">
        <f>_xlfn.XLOOKUP(Orders_C[[#This Row],[Product_ID]],Products_C[Product_ID],Products_C[Product_Name])</f>
        <v>Wrap</v>
      </c>
      <c r="Y991" t="str">
        <f>_xlfn.XLOOKUP(Orders_C[[#This Row],[Product_ID]],Products_C[Product_ID],Products_C[Category])</f>
        <v>Chicken</v>
      </c>
      <c r="Z991" t="str">
        <f>_xlfn.XLOOKUP(Orders_C[[#This Row],[Store_ID]],Stores_c[Store_ID],Stores_c[City])</f>
        <v>Port Barbarabury</v>
      </c>
      <c r="AA991" t="str">
        <f>_xlfn.XLOOKUP(Orders_C[[#This Row],[Customer_ID]],Customers_c[Customer_ID],Customers_c[Customer_Name])</f>
        <v>Robert Rivera</v>
      </c>
      <c r="AB991" s="6">
        <f>Orders_C[[#This Row],[Quantity]]*Orders_C[[#This Row],[Unit_Price]]*(1-Orders_C[[#This Row],[Discount %]])+Orders_C[[#This Row],[Tax]]</f>
        <v>346.5</v>
      </c>
      <c r="AC991" s="9">
        <f>(Orders_C[[#This Row],[Unit_Price]]*Orders_C[[#This Row],[Quantity]])-Orders_C[[#This Row],[Discount]]+Orders_C[[#This Row],[Tax]]</f>
        <v>389.25</v>
      </c>
      <c r="AD991" t="str">
        <f>IF(COUNTIF(Orders_C[[#All],[Customer_ID]],Orders_C[[#This Row],[Customer_ID]])&gt;1,"Repeat","New")</f>
        <v>Repeat</v>
      </c>
      <c r="AE991" t="str" cm="1">
        <f t="array" ref="AE991">_xlfn.XLOOKUP(Orders_C[[#This Row],[Store_ID]],Stores_c[[#All],[Store_ID]],Stores_c[[#All],[City]])</f>
        <v>Port Barbarabury</v>
      </c>
      <c r="AF991" t="str" cm="1">
        <f t="array" ref="AF991">_xlfn.XLOOKUP(Orders_C[[#This Row],[Store_ID]],Stores_c[[#All],[Store_ID]],Stores_c[[#All],[Manager_Name]])</f>
        <v>Edward Nguyen</v>
      </c>
      <c r="AG991" t="str" cm="1">
        <f t="array" ref="AG991">_xlfn.XLOOKUP(Orders_C[[#This Row],[Store_ID]],Stores_c[[#All],[Store_ID]],Stores_c[[#All],[Store_Type]])</f>
        <v>Street</v>
      </c>
    </row>
    <row r="992" spans="1:33" x14ac:dyDescent="0.25">
      <c r="A992">
        <v>8534</v>
      </c>
      <c r="B992" s="1">
        <v>45914</v>
      </c>
      <c r="C992" s="2">
        <v>0.95369212962962968</v>
      </c>
      <c r="D992">
        <v>1250</v>
      </c>
      <c r="E992">
        <v>225</v>
      </c>
      <c r="F992">
        <v>457</v>
      </c>
      <c r="G992">
        <v>321</v>
      </c>
      <c r="H992">
        <v>1</v>
      </c>
      <c r="I992">
        <v>374</v>
      </c>
      <c r="J992">
        <v>10</v>
      </c>
      <c r="K992">
        <v>18.7</v>
      </c>
      <c r="L992">
        <v>382.7</v>
      </c>
      <c r="M992" t="s">
        <v>20</v>
      </c>
      <c r="N992" t="s">
        <v>23</v>
      </c>
      <c r="O992">
        <v>54</v>
      </c>
      <c r="P992">
        <v>5</v>
      </c>
      <c r="Q992" t="s">
        <v>2557</v>
      </c>
      <c r="R992">
        <v>505</v>
      </c>
      <c r="S992" s="3">
        <v>0.1</v>
      </c>
      <c r="T992" s="6">
        <v>158.29999999999998</v>
      </c>
      <c r="U992" t="s">
        <v>6335</v>
      </c>
      <c r="V992">
        <v>2025</v>
      </c>
      <c r="W992" t="s">
        <v>6331</v>
      </c>
      <c r="X992" t="str">
        <f>_xlfn.XLOOKUP(Orders_C[[#This Row],[Product_ID]],Products_C[Product_ID],Products_C[Product_Name])</f>
        <v>Cold Coffee</v>
      </c>
      <c r="Y992" t="str">
        <f>_xlfn.XLOOKUP(Orders_C[[#This Row],[Product_ID]],Products_C[Product_ID],Products_C[Category])</f>
        <v>Dessert</v>
      </c>
      <c r="Z992" t="str">
        <f>_xlfn.XLOOKUP(Orders_C[[#This Row],[Store_ID]],Stores_c[Store_ID],Stores_c[City])</f>
        <v>South Peter</v>
      </c>
      <c r="AA992" t="str">
        <f>_xlfn.XLOOKUP(Orders_C[[#This Row],[Customer_ID]],Customers_c[Customer_ID],Customers_c[Customer_Name])</f>
        <v>Cristina Fisher</v>
      </c>
      <c r="AB992" s="6">
        <f>Orders_C[[#This Row],[Quantity]]*Orders_C[[#This Row],[Unit_Price]]*(1-Orders_C[[#This Row],[Discount %]])+Orders_C[[#This Row],[Tax]]</f>
        <v>355.3</v>
      </c>
      <c r="AC992" s="9">
        <f>(Orders_C[[#This Row],[Unit_Price]]*Orders_C[[#This Row],[Quantity]])-Orders_C[[#This Row],[Discount]]+Orders_C[[#This Row],[Tax]]</f>
        <v>382.7</v>
      </c>
      <c r="AD992" t="str">
        <f>IF(COUNTIF(Orders_C[[#All],[Customer_ID]],Orders_C[[#This Row],[Customer_ID]])&gt;1,"Repeat","New")</f>
        <v>Repeat</v>
      </c>
      <c r="AE992" t="str" cm="1">
        <f t="array" ref="AE992">_xlfn.XLOOKUP(Orders_C[[#This Row],[Store_ID]],Stores_c[[#All],[Store_ID]],Stores_c[[#All],[City]])</f>
        <v>South Peter</v>
      </c>
      <c r="AF992" t="str" cm="1">
        <f t="array" ref="AF992">_xlfn.XLOOKUP(Orders_C[[#This Row],[Store_ID]],Stores_c[[#All],[Store_ID]],Stores_c[[#All],[Manager_Name]])</f>
        <v>Gregory Lambert</v>
      </c>
      <c r="AG992" t="str" cm="1">
        <f t="array" ref="AG992">_xlfn.XLOOKUP(Orders_C[[#This Row],[Store_ID]],Stores_c[[#All],[Store_ID]],Stores_c[[#All],[Store_Type]])</f>
        <v>Street</v>
      </c>
    </row>
    <row r="993" spans="1:33" x14ac:dyDescent="0.25">
      <c r="A993">
        <v>6359</v>
      </c>
      <c r="B993" s="1">
        <v>46031</v>
      </c>
      <c r="C993" s="2">
        <v>0.42026620370370371</v>
      </c>
      <c r="D993">
        <v>1975</v>
      </c>
      <c r="E993">
        <v>218</v>
      </c>
      <c r="F993">
        <v>537</v>
      </c>
      <c r="G993">
        <v>317</v>
      </c>
      <c r="H993">
        <v>2</v>
      </c>
      <c r="I993">
        <v>204</v>
      </c>
      <c r="J993">
        <v>15</v>
      </c>
      <c r="K993">
        <v>10.199999999999999</v>
      </c>
      <c r="L993">
        <v>403.2</v>
      </c>
      <c r="M993" t="s">
        <v>20</v>
      </c>
      <c r="N993" t="s">
        <v>22</v>
      </c>
      <c r="O993">
        <v>30</v>
      </c>
      <c r="P993">
        <v>3</v>
      </c>
      <c r="Q993" t="s">
        <v>382</v>
      </c>
      <c r="R993">
        <v>503</v>
      </c>
      <c r="S993" s="3">
        <v>0.15</v>
      </c>
      <c r="T993" s="6">
        <v>158.4</v>
      </c>
      <c r="U993" t="s">
        <v>6330</v>
      </c>
      <c r="V993">
        <v>2026</v>
      </c>
      <c r="W993" t="s">
        <v>6329</v>
      </c>
      <c r="X993" t="str">
        <f>_xlfn.XLOOKUP(Orders_C[[#This Row],[Product_ID]],Products_C[Product_ID],Products_C[Product_Name])</f>
        <v>Popcorn Chicken</v>
      </c>
      <c r="Y993" t="str">
        <f>_xlfn.XLOOKUP(Orders_C[[#This Row],[Product_ID]],Products_C[Product_ID],Products_C[Category])</f>
        <v>Dessert</v>
      </c>
      <c r="Z993" t="str">
        <f>_xlfn.XLOOKUP(Orders_C[[#This Row],[Store_ID]],Stores_c[Store_ID],Stores_c[City])</f>
        <v>East Johnport</v>
      </c>
      <c r="AA993" t="str">
        <f>_xlfn.XLOOKUP(Orders_C[[#This Row],[Customer_ID]],Customers_c[Customer_ID],Customers_c[Customer_Name])</f>
        <v>Beth Miller</v>
      </c>
      <c r="AB993" s="6">
        <f>Orders_C[[#This Row],[Quantity]]*Orders_C[[#This Row],[Unit_Price]]*(1-Orders_C[[#This Row],[Discount %]])+Orders_C[[#This Row],[Tax]]</f>
        <v>357</v>
      </c>
      <c r="AC993" s="9">
        <f>(Orders_C[[#This Row],[Unit_Price]]*Orders_C[[#This Row],[Quantity]])-Orders_C[[#This Row],[Discount]]+Orders_C[[#This Row],[Tax]]</f>
        <v>403.2</v>
      </c>
      <c r="AD993" t="str">
        <f>IF(COUNTIF(Orders_C[[#All],[Customer_ID]],Orders_C[[#This Row],[Customer_ID]])&gt;1,"Repeat","New")</f>
        <v>Repeat</v>
      </c>
      <c r="AE993" t="str" cm="1">
        <f t="array" ref="AE993">_xlfn.XLOOKUP(Orders_C[[#This Row],[Store_ID]],Stores_c[[#All],[Store_ID]],Stores_c[[#All],[City]])</f>
        <v>East Johnport</v>
      </c>
      <c r="AF993" t="str" cm="1">
        <f t="array" ref="AF993">_xlfn.XLOOKUP(Orders_C[[#This Row],[Store_ID]],Stores_c[[#All],[Store_ID]],Stores_c[[#All],[Manager_Name]])</f>
        <v>Mr. Matthew Murillo III</v>
      </c>
      <c r="AG993" t="str" cm="1">
        <f t="array" ref="AG993">_xlfn.XLOOKUP(Orders_C[[#This Row],[Store_ID]],Stores_c[[#All],[Store_ID]],Stores_c[[#All],[Store_Type]])</f>
        <v>Street</v>
      </c>
    </row>
    <row r="994" spans="1:33" x14ac:dyDescent="0.25">
      <c r="A994">
        <v>9590</v>
      </c>
      <c r="B994" s="1">
        <v>45705</v>
      </c>
      <c r="C994" s="2">
        <v>0.175625</v>
      </c>
      <c r="D994">
        <v>1479</v>
      </c>
      <c r="E994">
        <v>219</v>
      </c>
      <c r="F994">
        <v>525</v>
      </c>
      <c r="G994">
        <v>324</v>
      </c>
      <c r="H994">
        <v>2</v>
      </c>
      <c r="I994">
        <v>204</v>
      </c>
      <c r="J994">
        <v>15</v>
      </c>
      <c r="K994">
        <v>10.199999999999999</v>
      </c>
      <c r="L994">
        <v>403.2</v>
      </c>
      <c r="M994" t="s">
        <v>20</v>
      </c>
      <c r="N994" t="s">
        <v>21</v>
      </c>
      <c r="O994">
        <v>41</v>
      </c>
      <c r="P994">
        <v>3</v>
      </c>
      <c r="Q994" t="s">
        <v>3613</v>
      </c>
      <c r="R994">
        <v>502</v>
      </c>
      <c r="S994" s="3">
        <v>0.15</v>
      </c>
      <c r="T994" s="6">
        <v>158.4</v>
      </c>
      <c r="U994" t="s">
        <v>6338</v>
      </c>
      <c r="V994">
        <v>2025</v>
      </c>
      <c r="W994" t="s">
        <v>6331</v>
      </c>
      <c r="X994" t="str">
        <f>_xlfn.XLOOKUP(Orders_C[[#This Row],[Product_ID]],Products_C[Product_ID],Products_C[Product_Name])</f>
        <v>Krushers</v>
      </c>
      <c r="Y994" t="str">
        <f>_xlfn.XLOOKUP(Orders_C[[#This Row],[Product_ID]],Products_C[Product_ID],Products_C[Category])</f>
        <v>Dessert</v>
      </c>
      <c r="Z994" t="str">
        <f>_xlfn.XLOOKUP(Orders_C[[#This Row],[Store_ID]],Stores_c[Store_ID],Stores_c[City])</f>
        <v>Lake David</v>
      </c>
      <c r="AA994" t="str">
        <f>_xlfn.XLOOKUP(Orders_C[[#This Row],[Customer_ID]],Customers_c[Customer_ID],Customers_c[Customer_Name])</f>
        <v>Jenna Stevenson</v>
      </c>
      <c r="AB994" s="6">
        <f>Orders_C[[#This Row],[Quantity]]*Orders_C[[#This Row],[Unit_Price]]*(1-Orders_C[[#This Row],[Discount %]])+Orders_C[[#This Row],[Tax]]</f>
        <v>357</v>
      </c>
      <c r="AC994" s="9">
        <f>(Orders_C[[#This Row],[Unit_Price]]*Orders_C[[#This Row],[Quantity]])-Orders_C[[#This Row],[Discount]]+Orders_C[[#This Row],[Tax]]</f>
        <v>403.2</v>
      </c>
      <c r="AD994" t="str">
        <f>IF(COUNTIF(Orders_C[[#All],[Customer_ID]],Orders_C[[#This Row],[Customer_ID]])&gt;1,"Repeat","New")</f>
        <v>Repeat</v>
      </c>
      <c r="AE994" t="str" cm="1">
        <f t="array" ref="AE994">_xlfn.XLOOKUP(Orders_C[[#This Row],[Store_ID]],Stores_c[[#All],[Store_ID]],Stores_c[[#All],[City]])</f>
        <v>Lake David</v>
      </c>
      <c r="AF994" t="str" cm="1">
        <f t="array" ref="AF994">_xlfn.XLOOKUP(Orders_C[[#This Row],[Store_ID]],Stores_c[[#All],[Store_ID]],Stores_c[[#All],[Manager_Name]])</f>
        <v>Joshua Hines</v>
      </c>
      <c r="AG994" t="str" cm="1">
        <f t="array" ref="AG994">_xlfn.XLOOKUP(Orders_C[[#This Row],[Store_ID]],Stores_c[[#All],[Store_ID]],Stores_c[[#All],[Store_Type]])</f>
        <v>Street</v>
      </c>
    </row>
    <row r="995" spans="1:33" x14ac:dyDescent="0.25">
      <c r="A995">
        <v>8496</v>
      </c>
      <c r="B995" s="1">
        <v>46003</v>
      </c>
      <c r="C995" s="2">
        <v>0.69730324074074079</v>
      </c>
      <c r="D995">
        <v>1890</v>
      </c>
      <c r="E995">
        <v>218</v>
      </c>
      <c r="F995">
        <v>484</v>
      </c>
      <c r="G995">
        <v>316</v>
      </c>
      <c r="H995">
        <v>1</v>
      </c>
      <c r="I995">
        <v>352</v>
      </c>
      <c r="J995">
        <v>0</v>
      </c>
      <c r="K995">
        <v>17.600000000000001</v>
      </c>
      <c r="L995">
        <v>369.6</v>
      </c>
      <c r="M995" t="s">
        <v>18</v>
      </c>
      <c r="N995" t="s">
        <v>23</v>
      </c>
      <c r="O995">
        <v>34</v>
      </c>
      <c r="P995">
        <v>1</v>
      </c>
      <c r="Q995" t="s">
        <v>2519</v>
      </c>
      <c r="R995">
        <v>503</v>
      </c>
      <c r="S995" s="3">
        <v>0</v>
      </c>
      <c r="T995" s="6">
        <v>158.40000000000003</v>
      </c>
      <c r="U995" t="s">
        <v>6328</v>
      </c>
      <c r="V995">
        <v>2025</v>
      </c>
      <c r="W995" t="s">
        <v>6329</v>
      </c>
      <c r="X995" t="str">
        <f>_xlfn.XLOOKUP(Orders_C[[#This Row],[Product_ID]],Products_C[Product_ID],Products_C[Product_Name])</f>
        <v>Popcorn Chicken</v>
      </c>
      <c r="Y995" t="str">
        <f>_xlfn.XLOOKUP(Orders_C[[#This Row],[Product_ID]],Products_C[Product_ID],Products_C[Category])</f>
        <v>Dessert</v>
      </c>
      <c r="Z995" t="str">
        <f>_xlfn.XLOOKUP(Orders_C[[#This Row],[Store_ID]],Stores_c[Store_ID],Stores_c[City])</f>
        <v>East Johnport</v>
      </c>
      <c r="AA995" t="str">
        <f>_xlfn.XLOOKUP(Orders_C[[#This Row],[Customer_ID]],Customers_c[Customer_ID],Customers_c[Customer_Name])</f>
        <v>Samuel Wagner</v>
      </c>
      <c r="AB995" s="6">
        <f>Orders_C[[#This Row],[Quantity]]*Orders_C[[#This Row],[Unit_Price]]*(1-Orders_C[[#This Row],[Discount %]])+Orders_C[[#This Row],[Tax]]</f>
        <v>369.6</v>
      </c>
      <c r="AC995" s="9">
        <f>(Orders_C[[#This Row],[Unit_Price]]*Orders_C[[#This Row],[Quantity]])-Orders_C[[#This Row],[Discount]]+Orders_C[[#This Row],[Tax]]</f>
        <v>369.6</v>
      </c>
      <c r="AD995" t="str">
        <f>IF(COUNTIF(Orders_C[[#All],[Customer_ID]],Orders_C[[#This Row],[Customer_ID]])&gt;1,"Repeat","New")</f>
        <v>Repeat</v>
      </c>
      <c r="AE995" t="str" cm="1">
        <f t="array" ref="AE995">_xlfn.XLOOKUP(Orders_C[[#This Row],[Store_ID]],Stores_c[[#All],[Store_ID]],Stores_c[[#All],[City]])</f>
        <v>East Johnport</v>
      </c>
      <c r="AF995" t="str" cm="1">
        <f t="array" ref="AF995">_xlfn.XLOOKUP(Orders_C[[#This Row],[Store_ID]],Stores_c[[#All],[Store_ID]],Stores_c[[#All],[Manager_Name]])</f>
        <v>Mr. Matthew Murillo III</v>
      </c>
      <c r="AG995" t="str" cm="1">
        <f t="array" ref="AG995">_xlfn.XLOOKUP(Orders_C[[#This Row],[Store_ID]],Stores_c[[#All],[Store_ID]],Stores_c[[#All],[Store_Type]])</f>
        <v>Street</v>
      </c>
    </row>
    <row r="996" spans="1:33" x14ac:dyDescent="0.25">
      <c r="A996">
        <v>9095</v>
      </c>
      <c r="B996" s="1">
        <v>45916</v>
      </c>
      <c r="C996" s="2">
        <v>0.53978009259259263</v>
      </c>
      <c r="D996">
        <v>1598</v>
      </c>
      <c r="E996">
        <v>207</v>
      </c>
      <c r="F996">
        <v>524</v>
      </c>
      <c r="G996">
        <v>307</v>
      </c>
      <c r="H996">
        <v>1</v>
      </c>
      <c r="I996">
        <v>352</v>
      </c>
      <c r="J996">
        <v>0</v>
      </c>
      <c r="K996">
        <v>17.600000000000001</v>
      </c>
      <c r="L996">
        <v>369.6</v>
      </c>
      <c r="M996" t="s">
        <v>20</v>
      </c>
      <c r="N996" t="s">
        <v>23</v>
      </c>
      <c r="O996">
        <v>51</v>
      </c>
      <c r="P996">
        <v>5</v>
      </c>
      <c r="Q996" t="s">
        <v>3118</v>
      </c>
      <c r="R996">
        <v>504</v>
      </c>
      <c r="S996" s="3">
        <v>0</v>
      </c>
      <c r="T996" s="6">
        <v>158.40000000000003</v>
      </c>
      <c r="U996" t="s">
        <v>6335</v>
      </c>
      <c r="V996">
        <v>2025</v>
      </c>
      <c r="W996" t="s">
        <v>6331</v>
      </c>
      <c r="X996" t="str">
        <f>_xlfn.XLOOKUP(Orders_C[[#This Row],[Product_ID]],Products_C[Product_ID],Products_C[Product_Name])</f>
        <v>Chicken Wings</v>
      </c>
      <c r="Y996" t="str">
        <f>_xlfn.XLOOKUP(Orders_C[[#This Row],[Product_ID]],Products_C[Product_ID],Products_C[Category])</f>
        <v>Chicken</v>
      </c>
      <c r="Z996" t="str">
        <f>_xlfn.XLOOKUP(Orders_C[[#This Row],[Store_ID]],Stores_c[Store_ID],Stores_c[City])</f>
        <v>Christineton</v>
      </c>
      <c r="AA996" t="str">
        <f>_xlfn.XLOOKUP(Orders_C[[#This Row],[Customer_ID]],Customers_c[Customer_ID],Customers_c[Customer_Name])</f>
        <v>Mary Evans</v>
      </c>
      <c r="AB996" s="6">
        <f>Orders_C[[#This Row],[Quantity]]*Orders_C[[#This Row],[Unit_Price]]*(1-Orders_C[[#This Row],[Discount %]])+Orders_C[[#This Row],[Tax]]</f>
        <v>369.6</v>
      </c>
      <c r="AC996" s="9">
        <f>(Orders_C[[#This Row],[Unit_Price]]*Orders_C[[#This Row],[Quantity]])-Orders_C[[#This Row],[Discount]]+Orders_C[[#This Row],[Tax]]</f>
        <v>369.6</v>
      </c>
      <c r="AD996" t="str">
        <f>IF(COUNTIF(Orders_C[[#All],[Customer_ID]],Orders_C[[#This Row],[Customer_ID]])&gt;1,"Repeat","New")</f>
        <v>Repeat</v>
      </c>
      <c r="AE996" t="str" cm="1">
        <f t="array" ref="AE996">_xlfn.XLOOKUP(Orders_C[[#This Row],[Store_ID]],Stores_c[[#All],[Store_ID]],Stores_c[[#All],[City]])</f>
        <v>Christineton</v>
      </c>
      <c r="AF996" t="str" cm="1">
        <f t="array" ref="AF996">_xlfn.XLOOKUP(Orders_C[[#This Row],[Store_ID]],Stores_c[[#All],[Store_ID]],Stores_c[[#All],[Manager_Name]])</f>
        <v>Dr. William Hubbard MD</v>
      </c>
      <c r="AG996" t="str" cm="1">
        <f t="array" ref="AG996">_xlfn.XLOOKUP(Orders_C[[#This Row],[Store_ID]],Stores_c[[#All],[Store_ID]],Stores_c[[#All],[Store_Type]])</f>
        <v>Street</v>
      </c>
    </row>
    <row r="997" spans="1:33" x14ac:dyDescent="0.25">
      <c r="A997">
        <v>10952</v>
      </c>
      <c r="B997" s="1">
        <v>45795</v>
      </c>
      <c r="C997" s="2">
        <v>0.83458333333333334</v>
      </c>
      <c r="D997">
        <v>1391</v>
      </c>
      <c r="E997">
        <v>201</v>
      </c>
      <c r="F997">
        <v>419</v>
      </c>
      <c r="G997">
        <v>334</v>
      </c>
      <c r="H997">
        <v>1</v>
      </c>
      <c r="I997">
        <v>352</v>
      </c>
      <c r="J997">
        <v>0</v>
      </c>
      <c r="K997">
        <v>17.600000000000001</v>
      </c>
      <c r="L997">
        <v>369.6</v>
      </c>
      <c r="M997" t="s">
        <v>19</v>
      </c>
      <c r="N997" t="s">
        <v>21</v>
      </c>
      <c r="O997">
        <v>47</v>
      </c>
      <c r="P997">
        <v>5</v>
      </c>
      <c r="Q997" t="s">
        <v>4975</v>
      </c>
      <c r="R997">
        <v>502</v>
      </c>
      <c r="S997" s="3">
        <v>0</v>
      </c>
      <c r="T997" s="6">
        <v>158.40000000000003</v>
      </c>
      <c r="U997" t="s">
        <v>6339</v>
      </c>
      <c r="V997">
        <v>2025</v>
      </c>
      <c r="W997" t="s">
        <v>6331</v>
      </c>
      <c r="X997" t="str">
        <f>_xlfn.XLOOKUP(Orders_C[[#This Row],[Product_ID]],Products_C[Product_ID],Products_C[Product_Name])</f>
        <v>Krushers</v>
      </c>
      <c r="Y997" t="str">
        <f>_xlfn.XLOOKUP(Orders_C[[#This Row],[Product_ID]],Products_C[Product_ID],Products_C[Category])</f>
        <v>Dessert</v>
      </c>
      <c r="Z997" t="str">
        <f>_xlfn.XLOOKUP(Orders_C[[#This Row],[Store_ID]],Stores_c[Store_ID],Stores_c[City])</f>
        <v>Lake Nicholasburgh</v>
      </c>
      <c r="AA997" t="str">
        <f>_xlfn.XLOOKUP(Orders_C[[#This Row],[Customer_ID]],Customers_c[Customer_ID],Customers_c[Customer_Name])</f>
        <v>Joseph Nixon</v>
      </c>
      <c r="AB997" s="6">
        <f>Orders_C[[#This Row],[Quantity]]*Orders_C[[#This Row],[Unit_Price]]*(1-Orders_C[[#This Row],[Discount %]])+Orders_C[[#This Row],[Tax]]</f>
        <v>369.6</v>
      </c>
      <c r="AC997" s="9">
        <f>(Orders_C[[#This Row],[Unit_Price]]*Orders_C[[#This Row],[Quantity]])-Orders_C[[#This Row],[Discount]]+Orders_C[[#This Row],[Tax]]</f>
        <v>369.6</v>
      </c>
      <c r="AD997" t="str">
        <f>IF(COUNTIF(Orders_C[[#All],[Customer_ID]],Orders_C[[#This Row],[Customer_ID]])&gt;1,"Repeat","New")</f>
        <v>Repeat</v>
      </c>
      <c r="AE997" t="str" cm="1">
        <f t="array" ref="AE997">_xlfn.XLOOKUP(Orders_C[[#This Row],[Store_ID]],Stores_c[[#All],[Store_ID]],Stores_c[[#All],[City]])</f>
        <v>Lake Nicholasburgh</v>
      </c>
      <c r="AF997" t="str" cm="1">
        <f t="array" ref="AF997">_xlfn.XLOOKUP(Orders_C[[#This Row],[Store_ID]],Stores_c[[#All],[Store_ID]],Stores_c[[#All],[Manager_Name]])</f>
        <v>Maurice Garcia</v>
      </c>
      <c r="AG997" t="str" cm="1">
        <f t="array" ref="AG997">_xlfn.XLOOKUP(Orders_C[[#This Row],[Store_ID]],Stores_c[[#All],[Store_ID]],Stores_c[[#All],[Store_Type]])</f>
        <v>Mall</v>
      </c>
    </row>
    <row r="998" spans="1:33" x14ac:dyDescent="0.25">
      <c r="A998">
        <v>8444</v>
      </c>
      <c r="B998" s="1">
        <v>46058</v>
      </c>
      <c r="C998" s="2">
        <v>9.7326388888888893E-2</v>
      </c>
      <c r="D998">
        <v>1764</v>
      </c>
      <c r="E998">
        <v>202</v>
      </c>
      <c r="F998">
        <v>403</v>
      </c>
      <c r="G998">
        <v>337</v>
      </c>
      <c r="H998">
        <v>1</v>
      </c>
      <c r="I998">
        <v>386</v>
      </c>
      <c r="J998">
        <v>15</v>
      </c>
      <c r="K998">
        <v>19.3</v>
      </c>
      <c r="L998">
        <v>390.3</v>
      </c>
      <c r="M998" t="s">
        <v>20</v>
      </c>
      <c r="N998" t="s">
        <v>22</v>
      </c>
      <c r="O998">
        <v>51</v>
      </c>
      <c r="P998">
        <v>4</v>
      </c>
      <c r="Q998" t="s">
        <v>2467</v>
      </c>
      <c r="R998">
        <v>509</v>
      </c>
      <c r="S998" s="3">
        <v>0.15</v>
      </c>
      <c r="T998" s="6">
        <v>158.70000000000002</v>
      </c>
      <c r="U998" t="s">
        <v>6338</v>
      </c>
      <c r="V998">
        <v>2026</v>
      </c>
      <c r="W998" t="s">
        <v>6331</v>
      </c>
      <c r="X998" t="str">
        <f>_xlfn.XLOOKUP(Orders_C[[#This Row],[Product_ID]],Products_C[Product_ID],Products_C[Product_Name])</f>
        <v>Chocolate Lava Cake</v>
      </c>
      <c r="Y998" t="str">
        <f>_xlfn.XLOOKUP(Orders_C[[#This Row],[Product_ID]],Products_C[Product_ID],Products_C[Category])</f>
        <v>Chicken</v>
      </c>
      <c r="Z998" t="str">
        <f>_xlfn.XLOOKUP(Orders_C[[#This Row],[Store_ID]],Stores_c[Store_ID],Stores_c[City])</f>
        <v>Rebekahside</v>
      </c>
      <c r="AA998" t="str">
        <f>_xlfn.XLOOKUP(Orders_C[[#This Row],[Customer_ID]],Customers_c[Customer_ID],Customers_c[Customer_Name])</f>
        <v>Tyrone Howard</v>
      </c>
      <c r="AB998" s="6">
        <f>Orders_C[[#This Row],[Quantity]]*Orders_C[[#This Row],[Unit_Price]]*(1-Orders_C[[#This Row],[Discount %]])+Orders_C[[#This Row],[Tax]]</f>
        <v>347.4</v>
      </c>
      <c r="AC998" s="9">
        <f>(Orders_C[[#This Row],[Unit_Price]]*Orders_C[[#This Row],[Quantity]])-Orders_C[[#This Row],[Discount]]+Orders_C[[#This Row],[Tax]]</f>
        <v>390.3</v>
      </c>
      <c r="AD998" t="str">
        <f>IF(COUNTIF(Orders_C[[#All],[Customer_ID]],Orders_C[[#This Row],[Customer_ID]])&gt;1,"Repeat","New")</f>
        <v>Repeat</v>
      </c>
      <c r="AE998" t="str" cm="1">
        <f t="array" ref="AE998">_xlfn.XLOOKUP(Orders_C[[#This Row],[Store_ID]],Stores_c[[#All],[Store_ID]],Stores_c[[#All],[City]])</f>
        <v>Rebekahside</v>
      </c>
      <c r="AF998" t="str" cm="1">
        <f t="array" ref="AF998">_xlfn.XLOOKUP(Orders_C[[#This Row],[Store_ID]],Stores_c[[#All],[Store_ID]],Stores_c[[#All],[Manager_Name]])</f>
        <v>Mark Ray</v>
      </c>
      <c r="AG998" t="str" cm="1">
        <f t="array" ref="AG998">_xlfn.XLOOKUP(Orders_C[[#This Row],[Store_ID]],Stores_c[[#All],[Store_ID]],Stores_c[[#All],[Store_Type]])</f>
        <v>Drive-Thru</v>
      </c>
    </row>
    <row r="999" spans="1:33" x14ac:dyDescent="0.25">
      <c r="A999">
        <v>7935</v>
      </c>
      <c r="B999" s="1">
        <v>45809</v>
      </c>
      <c r="C999" s="2">
        <v>0.6058217592592593</v>
      </c>
      <c r="D999">
        <v>1643</v>
      </c>
      <c r="E999">
        <v>219</v>
      </c>
      <c r="F999">
        <v>526</v>
      </c>
      <c r="G999">
        <v>302</v>
      </c>
      <c r="H999">
        <v>1</v>
      </c>
      <c r="I999">
        <v>364</v>
      </c>
      <c r="J999">
        <v>5</v>
      </c>
      <c r="K999">
        <v>18.2</v>
      </c>
      <c r="L999">
        <v>377.2</v>
      </c>
      <c r="M999" t="s">
        <v>19</v>
      </c>
      <c r="N999" t="s">
        <v>21</v>
      </c>
      <c r="O999">
        <v>33</v>
      </c>
      <c r="P999">
        <v>2</v>
      </c>
      <c r="Q999" t="s">
        <v>1958</v>
      </c>
      <c r="R999">
        <v>507</v>
      </c>
      <c r="S999" s="3">
        <v>0.05</v>
      </c>
      <c r="T999" s="6">
        <v>158.79999999999998</v>
      </c>
      <c r="U999" t="s">
        <v>6340</v>
      </c>
      <c r="V999">
        <v>2025</v>
      </c>
      <c r="W999" t="s">
        <v>6329</v>
      </c>
      <c r="X999" t="str">
        <f>_xlfn.XLOOKUP(Orders_C[[#This Row],[Product_ID]],Products_C[Product_ID],Products_C[Product_Name])</f>
        <v>Chicken Wings</v>
      </c>
      <c r="Y999" t="str">
        <f>_xlfn.XLOOKUP(Orders_C[[#This Row],[Product_ID]],Products_C[Product_ID],Products_C[Category])</f>
        <v>Chicken</v>
      </c>
      <c r="Z999" t="str">
        <f>_xlfn.XLOOKUP(Orders_C[[#This Row],[Store_ID]],Stores_c[Store_ID],Stores_c[City])</f>
        <v>Lake David</v>
      </c>
      <c r="AA999" t="str">
        <f>_xlfn.XLOOKUP(Orders_C[[#This Row],[Customer_ID]],Customers_c[Customer_ID],Customers_c[Customer_Name])</f>
        <v>Mr. Christopher Salazar</v>
      </c>
      <c r="AB999" s="6">
        <f>Orders_C[[#This Row],[Quantity]]*Orders_C[[#This Row],[Unit_Price]]*(1-Orders_C[[#This Row],[Discount %]])+Orders_C[[#This Row],[Tax]]</f>
        <v>364</v>
      </c>
      <c r="AC999" s="9">
        <f>(Orders_C[[#This Row],[Unit_Price]]*Orders_C[[#This Row],[Quantity]])-Orders_C[[#This Row],[Discount]]+Orders_C[[#This Row],[Tax]]</f>
        <v>377.2</v>
      </c>
      <c r="AD999" t="str">
        <f>IF(COUNTIF(Orders_C[[#All],[Customer_ID]],Orders_C[[#This Row],[Customer_ID]])&gt;1,"Repeat","New")</f>
        <v>Repeat</v>
      </c>
      <c r="AE999" t="str" cm="1">
        <f t="array" ref="AE999">_xlfn.XLOOKUP(Orders_C[[#This Row],[Store_ID]],Stores_c[[#All],[Store_ID]],Stores_c[[#All],[City]])</f>
        <v>Lake David</v>
      </c>
      <c r="AF999" t="str" cm="1">
        <f t="array" ref="AF999">_xlfn.XLOOKUP(Orders_C[[#This Row],[Store_ID]],Stores_c[[#All],[Store_ID]],Stores_c[[#All],[Manager_Name]])</f>
        <v>Joshua Hines</v>
      </c>
      <c r="AG999" t="str" cm="1">
        <f t="array" ref="AG999">_xlfn.XLOOKUP(Orders_C[[#This Row],[Store_ID]],Stores_c[[#All],[Store_ID]],Stores_c[[#All],[Store_Type]])</f>
        <v>Street</v>
      </c>
    </row>
    <row r="1000" spans="1:33" x14ac:dyDescent="0.25">
      <c r="A1000">
        <v>10392</v>
      </c>
      <c r="B1000" s="1">
        <v>45976</v>
      </c>
      <c r="C1000" s="2">
        <v>0.37412037037037038</v>
      </c>
      <c r="D1000">
        <v>1234</v>
      </c>
      <c r="E1000">
        <v>220</v>
      </c>
      <c r="F1000">
        <v>466</v>
      </c>
      <c r="G1000">
        <v>326</v>
      </c>
      <c r="H1000">
        <v>1</v>
      </c>
      <c r="I1000">
        <v>364</v>
      </c>
      <c r="J1000">
        <v>5</v>
      </c>
      <c r="K1000">
        <v>18.2</v>
      </c>
      <c r="L1000">
        <v>377.2</v>
      </c>
      <c r="M1000" t="s">
        <v>18</v>
      </c>
      <c r="N1000" t="s">
        <v>21</v>
      </c>
      <c r="O1000">
        <v>46</v>
      </c>
      <c r="P1000">
        <v>5</v>
      </c>
      <c r="Q1000" t="s">
        <v>4415</v>
      </c>
      <c r="R1000">
        <v>507</v>
      </c>
      <c r="S1000" s="3">
        <v>0.05</v>
      </c>
      <c r="T1000" s="6">
        <v>158.79999999999998</v>
      </c>
      <c r="U1000" t="s">
        <v>6336</v>
      </c>
      <c r="V1000">
        <v>2025</v>
      </c>
      <c r="W1000" t="s">
        <v>6331</v>
      </c>
      <c r="X1000" t="str">
        <f>_xlfn.XLOOKUP(Orders_C[[#This Row],[Product_ID]],Products_C[Product_ID],Products_C[Product_Name])</f>
        <v>Rice Bowl</v>
      </c>
      <c r="Y1000" t="str">
        <f>_xlfn.XLOOKUP(Orders_C[[#This Row],[Product_ID]],Products_C[Product_ID],Products_C[Category])</f>
        <v>Burger</v>
      </c>
      <c r="Z1000" t="str">
        <f>_xlfn.XLOOKUP(Orders_C[[#This Row],[Store_ID]],Stores_c[Store_ID],Stores_c[City])</f>
        <v>Williamborough</v>
      </c>
      <c r="AA1000" t="str">
        <f>_xlfn.XLOOKUP(Orders_C[[#This Row],[Customer_ID]],Customers_c[Customer_ID],Customers_c[Customer_Name])</f>
        <v>Joshua Martinez</v>
      </c>
      <c r="AB1000" s="6">
        <f>Orders_C[[#This Row],[Quantity]]*Orders_C[[#This Row],[Unit_Price]]*(1-Orders_C[[#This Row],[Discount %]])+Orders_C[[#This Row],[Tax]]</f>
        <v>364</v>
      </c>
      <c r="AC1000" s="9">
        <f>(Orders_C[[#This Row],[Unit_Price]]*Orders_C[[#This Row],[Quantity]])-Orders_C[[#This Row],[Discount]]+Orders_C[[#This Row],[Tax]]</f>
        <v>377.2</v>
      </c>
      <c r="AD1000" t="str">
        <f>IF(COUNTIF(Orders_C[[#All],[Customer_ID]],Orders_C[[#This Row],[Customer_ID]])&gt;1,"Repeat","New")</f>
        <v>Repeat</v>
      </c>
      <c r="AE1000" t="str" cm="1">
        <f t="array" ref="AE1000">_xlfn.XLOOKUP(Orders_C[[#This Row],[Store_ID]],Stores_c[[#All],[Store_ID]],Stores_c[[#All],[City]])</f>
        <v>Williamborough</v>
      </c>
      <c r="AF1000" t="str" cm="1">
        <f t="array" ref="AF1000">_xlfn.XLOOKUP(Orders_C[[#This Row],[Store_ID]],Stores_c[[#All],[Store_ID]],Stores_c[[#All],[Manager_Name]])</f>
        <v>Michael Mcbride</v>
      </c>
      <c r="AG1000" t="str" cm="1">
        <f t="array" ref="AG1000">_xlfn.XLOOKUP(Orders_C[[#This Row],[Store_ID]],Stores_c[[#All],[Store_ID]],Stores_c[[#All],[Store_Type]])</f>
        <v>Mall</v>
      </c>
    </row>
    <row r="1001" spans="1:33" x14ac:dyDescent="0.25">
      <c r="A1001">
        <v>7639</v>
      </c>
      <c r="B1001" s="1">
        <v>45847</v>
      </c>
      <c r="C1001" s="2">
        <v>0.13603009259259261</v>
      </c>
      <c r="D1001">
        <v>1746</v>
      </c>
      <c r="E1001">
        <v>209</v>
      </c>
      <c r="F1001">
        <v>406</v>
      </c>
      <c r="G1001">
        <v>340</v>
      </c>
      <c r="H1001">
        <v>1</v>
      </c>
      <c r="I1001">
        <v>353</v>
      </c>
      <c r="J1001">
        <v>0</v>
      </c>
      <c r="K1001">
        <v>17.649999999999999</v>
      </c>
      <c r="L1001">
        <v>370.65</v>
      </c>
      <c r="M1001" t="s">
        <v>19</v>
      </c>
      <c r="N1001" t="s">
        <v>22</v>
      </c>
      <c r="O1001">
        <v>24</v>
      </c>
      <c r="P1001">
        <v>3</v>
      </c>
      <c r="Q1001" t="s">
        <v>1662</v>
      </c>
      <c r="R1001">
        <v>509</v>
      </c>
      <c r="S1001" s="3">
        <v>0</v>
      </c>
      <c r="T1001" s="6">
        <v>158.85</v>
      </c>
      <c r="U1001" t="s">
        <v>6341</v>
      </c>
      <c r="V1001">
        <v>2025</v>
      </c>
      <c r="W1001" t="s">
        <v>6329</v>
      </c>
      <c r="X1001" t="str">
        <f>_xlfn.XLOOKUP(Orders_C[[#This Row],[Product_ID]],Products_C[Product_ID],Products_C[Product_Name])</f>
        <v>Chocolate Lava Cake</v>
      </c>
      <c r="Y1001" t="str">
        <f>_xlfn.XLOOKUP(Orders_C[[#This Row],[Product_ID]],Products_C[Product_ID],Products_C[Category])</f>
        <v>Chicken</v>
      </c>
      <c r="Z1001" t="str">
        <f>_xlfn.XLOOKUP(Orders_C[[#This Row],[Store_ID]],Stores_c[Store_ID],Stores_c[City])</f>
        <v>Reidberg</v>
      </c>
      <c r="AA1001" t="str">
        <f>_xlfn.XLOOKUP(Orders_C[[#This Row],[Customer_ID]],Customers_c[Customer_ID],Customers_c[Customer_Name])</f>
        <v>Ashley Medina</v>
      </c>
      <c r="AB1001" s="6">
        <f>Orders_C[[#This Row],[Quantity]]*Orders_C[[#This Row],[Unit_Price]]*(1-Orders_C[[#This Row],[Discount %]])+Orders_C[[#This Row],[Tax]]</f>
        <v>370.65</v>
      </c>
      <c r="AC1001" s="9">
        <f>(Orders_C[[#This Row],[Unit_Price]]*Orders_C[[#This Row],[Quantity]])-Orders_C[[#This Row],[Discount]]+Orders_C[[#This Row],[Tax]]</f>
        <v>370.65</v>
      </c>
      <c r="AD1001" t="str">
        <f>IF(COUNTIF(Orders_C[[#All],[Customer_ID]],Orders_C[[#This Row],[Customer_ID]])&gt;1,"Repeat","New")</f>
        <v>Repeat</v>
      </c>
      <c r="AE1001" t="str" cm="1">
        <f t="array" ref="AE1001">_xlfn.XLOOKUP(Orders_C[[#This Row],[Store_ID]],Stores_c[[#All],[Store_ID]],Stores_c[[#All],[City]])</f>
        <v>Reidberg</v>
      </c>
      <c r="AF1001" t="str" cm="1">
        <f t="array" ref="AF1001">_xlfn.XLOOKUP(Orders_C[[#This Row],[Store_ID]],Stores_c[[#All],[Store_ID]],Stores_c[[#All],[Manager_Name]])</f>
        <v>Jeffrey Horn</v>
      </c>
      <c r="AG1001" t="str" cm="1">
        <f t="array" ref="AG1001">_xlfn.XLOOKUP(Orders_C[[#This Row],[Store_ID]],Stores_c[[#All],[Store_ID]],Stores_c[[#All],[Store_Type]])</f>
        <v>Drive-Thru</v>
      </c>
    </row>
    <row r="1002" spans="1:33" x14ac:dyDescent="0.25">
      <c r="A1002">
        <v>8923</v>
      </c>
      <c r="B1002" s="1">
        <v>45739</v>
      </c>
      <c r="C1002" s="2">
        <v>0.18961805555555555</v>
      </c>
      <c r="D1002">
        <v>1612</v>
      </c>
      <c r="E1002">
        <v>213</v>
      </c>
      <c r="F1002">
        <v>488</v>
      </c>
      <c r="G1002">
        <v>312</v>
      </c>
      <c r="H1002">
        <v>1</v>
      </c>
      <c r="I1002">
        <v>376</v>
      </c>
      <c r="J1002">
        <v>10</v>
      </c>
      <c r="K1002">
        <v>18.8</v>
      </c>
      <c r="L1002">
        <v>384.8</v>
      </c>
      <c r="M1002" t="s">
        <v>20</v>
      </c>
      <c r="N1002" t="s">
        <v>23</v>
      </c>
      <c r="O1002">
        <v>16</v>
      </c>
      <c r="P1002">
        <v>5</v>
      </c>
      <c r="Q1002" t="s">
        <v>2946</v>
      </c>
      <c r="R1002">
        <v>507</v>
      </c>
      <c r="S1002" s="3">
        <v>0.1</v>
      </c>
      <c r="T1002" s="6">
        <v>159.20000000000002</v>
      </c>
      <c r="U1002" t="s">
        <v>6334</v>
      </c>
      <c r="V1002">
        <v>2025</v>
      </c>
      <c r="W1002" t="s">
        <v>6333</v>
      </c>
      <c r="X1002" t="str">
        <f>_xlfn.XLOOKUP(Orders_C[[#This Row],[Product_ID]],Products_C[Product_ID],Products_C[Product_Name])</f>
        <v>Veg Burger</v>
      </c>
      <c r="Y1002" t="str">
        <f>_xlfn.XLOOKUP(Orders_C[[#This Row],[Product_ID]],Products_C[Product_ID],Products_C[Category])</f>
        <v>Burger</v>
      </c>
      <c r="Z1002" t="str">
        <f>_xlfn.XLOOKUP(Orders_C[[#This Row],[Store_ID]],Stores_c[Store_ID],Stores_c[City])</f>
        <v>Lake Kristashire</v>
      </c>
      <c r="AA1002" t="str">
        <f>_xlfn.XLOOKUP(Orders_C[[#This Row],[Customer_ID]],Customers_c[Customer_ID],Customers_c[Customer_Name])</f>
        <v>Anthony Johnson</v>
      </c>
      <c r="AB1002" s="6">
        <f>Orders_C[[#This Row],[Quantity]]*Orders_C[[#This Row],[Unit_Price]]*(1-Orders_C[[#This Row],[Discount %]])+Orders_C[[#This Row],[Tax]]</f>
        <v>357.20000000000005</v>
      </c>
      <c r="AC1002" s="9">
        <f>(Orders_C[[#This Row],[Unit_Price]]*Orders_C[[#This Row],[Quantity]])-Orders_C[[#This Row],[Discount]]+Orders_C[[#This Row],[Tax]]</f>
        <v>384.8</v>
      </c>
      <c r="AD1002" t="str">
        <f>IF(COUNTIF(Orders_C[[#All],[Customer_ID]],Orders_C[[#This Row],[Customer_ID]])&gt;1,"Repeat","New")</f>
        <v>Repeat</v>
      </c>
      <c r="AE1002" t="str" cm="1">
        <f t="array" ref="AE1002">_xlfn.XLOOKUP(Orders_C[[#This Row],[Store_ID]],Stores_c[[#All],[Store_ID]],Stores_c[[#All],[City]])</f>
        <v>Lake Kristashire</v>
      </c>
      <c r="AF1002" t="str" cm="1">
        <f t="array" ref="AF1002">_xlfn.XLOOKUP(Orders_C[[#This Row],[Store_ID]],Stores_c[[#All],[Store_ID]],Stores_c[[#All],[Manager_Name]])</f>
        <v>Andrea Daugherty</v>
      </c>
      <c r="AG1002" t="str" cm="1">
        <f t="array" ref="AG1002">_xlfn.XLOOKUP(Orders_C[[#This Row],[Store_ID]],Stores_c[[#All],[Store_ID]],Stores_c[[#All],[Store_Type]])</f>
        <v>Mall</v>
      </c>
    </row>
    <row r="1003" spans="1:33" x14ac:dyDescent="0.25">
      <c r="A1003">
        <v>9852</v>
      </c>
      <c r="B1003" s="1">
        <v>45967</v>
      </c>
      <c r="C1003" s="2">
        <v>0.82184027777777779</v>
      </c>
      <c r="D1003">
        <v>1056</v>
      </c>
      <c r="E1003">
        <v>201</v>
      </c>
      <c r="F1003">
        <v>466</v>
      </c>
      <c r="G1003">
        <v>325</v>
      </c>
      <c r="H1003">
        <v>1</v>
      </c>
      <c r="I1003">
        <v>376</v>
      </c>
      <c r="J1003">
        <v>10</v>
      </c>
      <c r="K1003">
        <v>18.8</v>
      </c>
      <c r="L1003">
        <v>384.8</v>
      </c>
      <c r="M1003" t="s">
        <v>19</v>
      </c>
      <c r="N1003" t="s">
        <v>21</v>
      </c>
      <c r="O1003">
        <v>38</v>
      </c>
      <c r="P1003">
        <v>3</v>
      </c>
      <c r="Q1003" t="s">
        <v>3875</v>
      </c>
      <c r="R1003">
        <v>502</v>
      </c>
      <c r="S1003" s="3">
        <v>0.1</v>
      </c>
      <c r="T1003" s="6">
        <v>159.20000000000002</v>
      </c>
      <c r="U1003" t="s">
        <v>6336</v>
      </c>
      <c r="V1003">
        <v>2025</v>
      </c>
      <c r="W1003" t="s">
        <v>6329</v>
      </c>
      <c r="X1003" t="str">
        <f>_xlfn.XLOOKUP(Orders_C[[#This Row],[Product_ID]],Products_C[Product_ID],Products_C[Product_Name])</f>
        <v>Veg Burger</v>
      </c>
      <c r="Y1003" t="str">
        <f>_xlfn.XLOOKUP(Orders_C[[#This Row],[Product_ID]],Products_C[Product_ID],Products_C[Category])</f>
        <v>Chicken</v>
      </c>
      <c r="Z1003" t="str">
        <f>_xlfn.XLOOKUP(Orders_C[[#This Row],[Store_ID]],Stores_c[Store_ID],Stores_c[City])</f>
        <v>Lake Nicholasburgh</v>
      </c>
      <c r="AA1003" t="str">
        <f>_xlfn.XLOOKUP(Orders_C[[#This Row],[Customer_ID]],Customers_c[Customer_ID],Customers_c[Customer_Name])</f>
        <v>Brian Mullins</v>
      </c>
      <c r="AB1003" s="6">
        <f>Orders_C[[#This Row],[Quantity]]*Orders_C[[#This Row],[Unit_Price]]*(1-Orders_C[[#This Row],[Discount %]])+Orders_C[[#This Row],[Tax]]</f>
        <v>357.20000000000005</v>
      </c>
      <c r="AC1003" s="9">
        <f>(Orders_C[[#This Row],[Unit_Price]]*Orders_C[[#This Row],[Quantity]])-Orders_C[[#This Row],[Discount]]+Orders_C[[#This Row],[Tax]]</f>
        <v>384.8</v>
      </c>
      <c r="AD1003" t="str">
        <f>IF(COUNTIF(Orders_C[[#All],[Customer_ID]],Orders_C[[#This Row],[Customer_ID]])&gt;1,"Repeat","New")</f>
        <v>Repeat</v>
      </c>
      <c r="AE1003" t="str" cm="1">
        <f t="array" ref="AE1003">_xlfn.XLOOKUP(Orders_C[[#This Row],[Store_ID]],Stores_c[[#All],[Store_ID]],Stores_c[[#All],[City]])</f>
        <v>Lake Nicholasburgh</v>
      </c>
      <c r="AF1003" t="str" cm="1">
        <f t="array" ref="AF1003">_xlfn.XLOOKUP(Orders_C[[#This Row],[Store_ID]],Stores_c[[#All],[Store_ID]],Stores_c[[#All],[Manager_Name]])</f>
        <v>Maurice Garcia</v>
      </c>
      <c r="AG1003" t="str" cm="1">
        <f t="array" ref="AG1003">_xlfn.XLOOKUP(Orders_C[[#This Row],[Store_ID]],Stores_c[[#All],[Store_ID]],Stores_c[[#All],[Store_Type]])</f>
        <v>Mall</v>
      </c>
    </row>
    <row r="1004" spans="1:33" x14ac:dyDescent="0.25">
      <c r="A1004">
        <v>6576</v>
      </c>
      <c r="B1004" s="1">
        <v>45924</v>
      </c>
      <c r="C1004" s="2">
        <v>0.94366898148148148</v>
      </c>
      <c r="D1004">
        <v>1183</v>
      </c>
      <c r="E1004">
        <v>223</v>
      </c>
      <c r="F1004">
        <v>507</v>
      </c>
      <c r="G1004">
        <v>303</v>
      </c>
      <c r="H1004">
        <v>1</v>
      </c>
      <c r="I1004">
        <v>354</v>
      </c>
      <c r="J1004">
        <v>0</v>
      </c>
      <c r="K1004">
        <v>17.7</v>
      </c>
      <c r="L1004">
        <v>371.7</v>
      </c>
      <c r="M1004" t="s">
        <v>19</v>
      </c>
      <c r="N1004" t="s">
        <v>23</v>
      </c>
      <c r="O1004">
        <v>14</v>
      </c>
      <c r="P1004">
        <v>2</v>
      </c>
      <c r="Q1004" t="s">
        <v>599</v>
      </c>
      <c r="R1004">
        <v>507</v>
      </c>
      <c r="S1004" s="3">
        <v>0</v>
      </c>
      <c r="T1004" s="6">
        <v>159.29999999999998</v>
      </c>
      <c r="U1004" t="s">
        <v>6335</v>
      </c>
      <c r="V1004">
        <v>2025</v>
      </c>
      <c r="W1004" t="s">
        <v>6333</v>
      </c>
      <c r="X1004" t="str">
        <f>_xlfn.XLOOKUP(Orders_C[[#This Row],[Product_ID]],Products_C[Product_ID],Products_C[Product_Name])</f>
        <v>Chocolate Lava Cake</v>
      </c>
      <c r="Y1004" t="str">
        <f>_xlfn.XLOOKUP(Orders_C[[#This Row],[Product_ID]],Products_C[Product_ID],Products_C[Category])</f>
        <v>Chicken</v>
      </c>
      <c r="Z1004" t="str">
        <f>_xlfn.XLOOKUP(Orders_C[[#This Row],[Store_ID]],Stores_c[Store_ID],Stores_c[City])</f>
        <v>Chambershaven</v>
      </c>
      <c r="AA1004" t="str">
        <f>_xlfn.XLOOKUP(Orders_C[[#This Row],[Customer_ID]],Customers_c[Customer_ID],Customers_c[Customer_Name])</f>
        <v>Emma Beasley</v>
      </c>
      <c r="AB1004" s="6">
        <f>Orders_C[[#This Row],[Quantity]]*Orders_C[[#This Row],[Unit_Price]]*(1-Orders_C[[#This Row],[Discount %]])+Orders_C[[#This Row],[Tax]]</f>
        <v>371.7</v>
      </c>
      <c r="AC1004" s="9">
        <f>(Orders_C[[#This Row],[Unit_Price]]*Orders_C[[#This Row],[Quantity]])-Orders_C[[#This Row],[Discount]]+Orders_C[[#This Row],[Tax]]</f>
        <v>371.7</v>
      </c>
      <c r="AD1004" t="str">
        <f>IF(COUNTIF(Orders_C[[#All],[Customer_ID]],Orders_C[[#This Row],[Customer_ID]])&gt;1,"Repeat","New")</f>
        <v>Repeat</v>
      </c>
      <c r="AE1004" t="str" cm="1">
        <f t="array" ref="AE1004">_xlfn.XLOOKUP(Orders_C[[#This Row],[Store_ID]],Stores_c[[#All],[Store_ID]],Stores_c[[#All],[City]])</f>
        <v>Chambershaven</v>
      </c>
      <c r="AF1004" t="str" cm="1">
        <f t="array" ref="AF1004">_xlfn.XLOOKUP(Orders_C[[#This Row],[Store_ID]],Stores_c[[#All],[Store_ID]],Stores_c[[#All],[Manager_Name]])</f>
        <v>Virginia Webster</v>
      </c>
      <c r="AG1004" t="str" cm="1">
        <f t="array" ref="AG1004">_xlfn.XLOOKUP(Orders_C[[#This Row],[Store_ID]],Stores_c[[#All],[Store_ID]],Stores_c[[#All],[Store_Type]])</f>
        <v>Street</v>
      </c>
    </row>
    <row r="1005" spans="1:33" x14ac:dyDescent="0.25">
      <c r="A1005">
        <v>7779</v>
      </c>
      <c r="B1005" s="1">
        <v>45784</v>
      </c>
      <c r="C1005" s="2">
        <v>0.75155092592592587</v>
      </c>
      <c r="D1005">
        <v>1760</v>
      </c>
      <c r="E1005">
        <v>210</v>
      </c>
      <c r="F1005">
        <v>430</v>
      </c>
      <c r="G1005">
        <v>303</v>
      </c>
      <c r="H1005">
        <v>1</v>
      </c>
      <c r="I1005">
        <v>354</v>
      </c>
      <c r="J1005">
        <v>0</v>
      </c>
      <c r="K1005">
        <v>17.7</v>
      </c>
      <c r="L1005">
        <v>371.7</v>
      </c>
      <c r="M1005" t="s">
        <v>20</v>
      </c>
      <c r="N1005" t="s">
        <v>21</v>
      </c>
      <c r="O1005">
        <v>11</v>
      </c>
      <c r="P1005">
        <v>2</v>
      </c>
      <c r="Q1005" t="s">
        <v>1802</v>
      </c>
      <c r="R1005">
        <v>509</v>
      </c>
      <c r="S1005" s="3">
        <v>0</v>
      </c>
      <c r="T1005" s="6">
        <v>159.29999999999998</v>
      </c>
      <c r="U1005" t="s">
        <v>6339</v>
      </c>
      <c r="V1005">
        <v>2025</v>
      </c>
      <c r="W1005" t="s">
        <v>6333</v>
      </c>
      <c r="X1005" t="str">
        <f>_xlfn.XLOOKUP(Orders_C[[#This Row],[Product_ID]],Products_C[Product_ID],Products_C[Product_Name])</f>
        <v>Chocolate Lava Cake</v>
      </c>
      <c r="Y1005" t="str">
        <f>_xlfn.XLOOKUP(Orders_C[[#This Row],[Product_ID]],Products_C[Product_ID],Products_C[Category])</f>
        <v>Chicken</v>
      </c>
      <c r="Z1005" t="str">
        <f>_xlfn.XLOOKUP(Orders_C[[#This Row],[Store_ID]],Stores_c[Store_ID],Stores_c[City])</f>
        <v>East William</v>
      </c>
      <c r="AA1005" t="str">
        <f>_xlfn.XLOOKUP(Orders_C[[#This Row],[Customer_ID]],Customers_c[Customer_ID],Customers_c[Customer_Name])</f>
        <v>Cheryl Simmons</v>
      </c>
      <c r="AB1005" s="6">
        <f>Orders_C[[#This Row],[Quantity]]*Orders_C[[#This Row],[Unit_Price]]*(1-Orders_C[[#This Row],[Discount %]])+Orders_C[[#This Row],[Tax]]</f>
        <v>371.7</v>
      </c>
      <c r="AC1005" s="9">
        <f>(Orders_C[[#This Row],[Unit_Price]]*Orders_C[[#This Row],[Quantity]])-Orders_C[[#This Row],[Discount]]+Orders_C[[#This Row],[Tax]]</f>
        <v>371.7</v>
      </c>
      <c r="AD1005" t="str">
        <f>IF(COUNTIF(Orders_C[[#All],[Customer_ID]],Orders_C[[#This Row],[Customer_ID]])&gt;1,"Repeat","New")</f>
        <v>Repeat</v>
      </c>
      <c r="AE1005" t="str" cm="1">
        <f t="array" ref="AE1005">_xlfn.XLOOKUP(Orders_C[[#This Row],[Store_ID]],Stores_c[[#All],[Store_ID]],Stores_c[[#All],[City]])</f>
        <v>East William</v>
      </c>
      <c r="AF1005" t="str" cm="1">
        <f t="array" ref="AF1005">_xlfn.XLOOKUP(Orders_C[[#This Row],[Store_ID]],Stores_c[[#All],[Store_ID]],Stores_c[[#All],[Manager_Name]])</f>
        <v>Victoria Butler</v>
      </c>
      <c r="AG1005" t="str" cm="1">
        <f t="array" ref="AG1005">_xlfn.XLOOKUP(Orders_C[[#This Row],[Store_ID]],Stores_c[[#All],[Store_ID]],Stores_c[[#All],[Store_Type]])</f>
        <v>Drive-Thru</v>
      </c>
    </row>
    <row r="1006" spans="1:33" x14ac:dyDescent="0.25">
      <c r="A1006">
        <v>9304</v>
      </c>
      <c r="B1006" s="1">
        <v>45836</v>
      </c>
      <c r="C1006" s="2">
        <v>0.59218749999999998</v>
      </c>
      <c r="D1006">
        <v>1168</v>
      </c>
      <c r="E1006">
        <v>223</v>
      </c>
      <c r="F1006">
        <v>516</v>
      </c>
      <c r="G1006">
        <v>310</v>
      </c>
      <c r="H1006">
        <v>1</v>
      </c>
      <c r="I1006">
        <v>388</v>
      </c>
      <c r="J1006">
        <v>15</v>
      </c>
      <c r="K1006">
        <v>19.399999999999999</v>
      </c>
      <c r="L1006">
        <v>392.4</v>
      </c>
      <c r="M1006" t="s">
        <v>20</v>
      </c>
      <c r="N1006" t="s">
        <v>23</v>
      </c>
      <c r="O1006">
        <v>16</v>
      </c>
      <c r="P1006">
        <v>1</v>
      </c>
      <c r="Q1006" t="s">
        <v>3327</v>
      </c>
      <c r="R1006">
        <v>504</v>
      </c>
      <c r="S1006" s="3">
        <v>0.15</v>
      </c>
      <c r="T1006" s="6">
        <v>159.6</v>
      </c>
      <c r="U1006" t="s">
        <v>6340</v>
      </c>
      <c r="V1006">
        <v>2025</v>
      </c>
      <c r="W1006" t="s">
        <v>6333</v>
      </c>
      <c r="X1006" t="str">
        <f>_xlfn.XLOOKUP(Orders_C[[#This Row],[Product_ID]],Products_C[Product_ID],Products_C[Product_Name])</f>
        <v>Chicken Bucket</v>
      </c>
      <c r="Y1006" t="str">
        <f>_xlfn.XLOOKUP(Orders_C[[#This Row],[Product_ID]],Products_C[Product_ID],Products_C[Category])</f>
        <v>Chicken</v>
      </c>
      <c r="Z1006" t="str">
        <f>_xlfn.XLOOKUP(Orders_C[[#This Row],[Store_ID]],Stores_c[Store_ID],Stores_c[City])</f>
        <v>Chambershaven</v>
      </c>
      <c r="AA1006" t="str">
        <f>_xlfn.XLOOKUP(Orders_C[[#This Row],[Customer_ID]],Customers_c[Customer_ID],Customers_c[Customer_Name])</f>
        <v>Christopher Martinez</v>
      </c>
      <c r="AB1006" s="6">
        <f>Orders_C[[#This Row],[Quantity]]*Orders_C[[#This Row],[Unit_Price]]*(1-Orders_C[[#This Row],[Discount %]])+Orders_C[[#This Row],[Tax]]</f>
        <v>349.2</v>
      </c>
      <c r="AC1006" s="9">
        <f>(Orders_C[[#This Row],[Unit_Price]]*Orders_C[[#This Row],[Quantity]])-Orders_C[[#This Row],[Discount]]+Orders_C[[#This Row],[Tax]]</f>
        <v>392.4</v>
      </c>
      <c r="AD1006" t="str">
        <f>IF(COUNTIF(Orders_C[[#All],[Customer_ID]],Orders_C[[#This Row],[Customer_ID]])&gt;1,"Repeat","New")</f>
        <v>Repeat</v>
      </c>
      <c r="AE1006" t="str" cm="1">
        <f t="array" ref="AE1006">_xlfn.XLOOKUP(Orders_C[[#This Row],[Store_ID]],Stores_c[[#All],[Store_ID]],Stores_c[[#All],[City]])</f>
        <v>Chambershaven</v>
      </c>
      <c r="AF1006" t="str" cm="1">
        <f t="array" ref="AF1006">_xlfn.XLOOKUP(Orders_C[[#This Row],[Store_ID]],Stores_c[[#All],[Store_ID]],Stores_c[[#All],[Manager_Name]])</f>
        <v>Virginia Webster</v>
      </c>
      <c r="AG1006" t="str" cm="1">
        <f t="array" ref="AG1006">_xlfn.XLOOKUP(Orders_C[[#This Row],[Store_ID]],Stores_c[[#All],[Store_ID]],Stores_c[[#All],[Store_Type]])</f>
        <v>Street</v>
      </c>
    </row>
    <row r="1007" spans="1:33" x14ac:dyDescent="0.25">
      <c r="A1007">
        <v>10914</v>
      </c>
      <c r="B1007" s="1">
        <v>45810</v>
      </c>
      <c r="C1007" s="2">
        <v>0.70387731481481486</v>
      </c>
      <c r="D1007">
        <v>1871</v>
      </c>
      <c r="E1007">
        <v>224</v>
      </c>
      <c r="F1007">
        <v>429</v>
      </c>
      <c r="G1007">
        <v>320</v>
      </c>
      <c r="H1007">
        <v>1</v>
      </c>
      <c r="I1007">
        <v>377</v>
      </c>
      <c r="J1007">
        <v>10</v>
      </c>
      <c r="K1007">
        <v>18.850000000000001</v>
      </c>
      <c r="L1007">
        <v>385.85</v>
      </c>
      <c r="M1007" t="s">
        <v>20</v>
      </c>
      <c r="N1007" t="s">
        <v>21</v>
      </c>
      <c r="O1007">
        <v>14</v>
      </c>
      <c r="P1007">
        <v>3</v>
      </c>
      <c r="Q1007" t="s">
        <v>4937</v>
      </c>
      <c r="R1007">
        <v>505</v>
      </c>
      <c r="S1007" s="3">
        <v>0.1</v>
      </c>
      <c r="T1007" s="6">
        <v>159.65000000000003</v>
      </c>
      <c r="U1007" t="s">
        <v>6340</v>
      </c>
      <c r="V1007">
        <v>2025</v>
      </c>
      <c r="W1007" t="s">
        <v>6333</v>
      </c>
      <c r="X1007" t="str">
        <f>_xlfn.XLOOKUP(Orders_C[[#This Row],[Product_ID]],Products_C[Product_ID],Products_C[Product_Name])</f>
        <v>Rice Bowl</v>
      </c>
      <c r="Y1007" t="str">
        <f>_xlfn.XLOOKUP(Orders_C[[#This Row],[Product_ID]],Products_C[Product_ID],Products_C[Category])</f>
        <v>Beverage</v>
      </c>
      <c r="Z1007" t="str">
        <f>_xlfn.XLOOKUP(Orders_C[[#This Row],[Store_ID]],Stores_c[Store_ID],Stores_c[City])</f>
        <v>Valdezton</v>
      </c>
      <c r="AA1007" t="str">
        <f>_xlfn.XLOOKUP(Orders_C[[#This Row],[Customer_ID]],Customers_c[Customer_ID],Customers_c[Customer_Name])</f>
        <v>Ryan Watson</v>
      </c>
      <c r="AB1007" s="6">
        <f>Orders_C[[#This Row],[Quantity]]*Orders_C[[#This Row],[Unit_Price]]*(1-Orders_C[[#This Row],[Discount %]])+Orders_C[[#This Row],[Tax]]</f>
        <v>358.15000000000003</v>
      </c>
      <c r="AC1007" s="9">
        <f>(Orders_C[[#This Row],[Unit_Price]]*Orders_C[[#This Row],[Quantity]])-Orders_C[[#This Row],[Discount]]+Orders_C[[#This Row],[Tax]]</f>
        <v>385.85</v>
      </c>
      <c r="AD1007" t="str">
        <f>IF(COUNTIF(Orders_C[[#All],[Customer_ID]],Orders_C[[#This Row],[Customer_ID]])&gt;1,"Repeat","New")</f>
        <v>Repeat</v>
      </c>
      <c r="AE1007" t="str" cm="1">
        <f t="array" ref="AE1007">_xlfn.XLOOKUP(Orders_C[[#This Row],[Store_ID]],Stores_c[[#All],[Store_ID]],Stores_c[[#All],[City]])</f>
        <v>Valdezton</v>
      </c>
      <c r="AF1007" t="str" cm="1">
        <f t="array" ref="AF1007">_xlfn.XLOOKUP(Orders_C[[#This Row],[Store_ID]],Stores_c[[#All],[Store_ID]],Stores_c[[#All],[Manager_Name]])</f>
        <v>John Rodriguez</v>
      </c>
      <c r="AG1007" t="str" cm="1">
        <f t="array" ref="AG1007">_xlfn.XLOOKUP(Orders_C[[#This Row],[Store_ID]],Stores_c[[#All],[Store_ID]],Stores_c[[#All],[Store_Type]])</f>
        <v>Street</v>
      </c>
    </row>
    <row r="1008" spans="1:33" x14ac:dyDescent="0.25">
      <c r="A1008">
        <v>6025</v>
      </c>
      <c r="B1008" s="1">
        <v>45948</v>
      </c>
      <c r="C1008" s="2">
        <v>0.7043518518518519</v>
      </c>
      <c r="D1008">
        <v>1641</v>
      </c>
      <c r="E1008">
        <v>205</v>
      </c>
      <c r="F1008">
        <v>452</v>
      </c>
      <c r="G1008">
        <v>302</v>
      </c>
      <c r="H1008">
        <v>1</v>
      </c>
      <c r="I1008">
        <v>366</v>
      </c>
      <c r="J1008">
        <v>5</v>
      </c>
      <c r="K1008">
        <v>18.3</v>
      </c>
      <c r="L1008">
        <v>379.3</v>
      </c>
      <c r="M1008" t="s">
        <v>19</v>
      </c>
      <c r="N1008" t="s">
        <v>21</v>
      </c>
      <c r="O1008">
        <v>14</v>
      </c>
      <c r="P1008">
        <v>2</v>
      </c>
      <c r="Q1008" t="s">
        <v>48</v>
      </c>
      <c r="R1008">
        <v>508</v>
      </c>
      <c r="S1008" s="3">
        <v>0.05</v>
      </c>
      <c r="T1008" s="6">
        <v>159.70000000000002</v>
      </c>
      <c r="U1008" t="s">
        <v>6332</v>
      </c>
      <c r="V1008">
        <v>2025</v>
      </c>
      <c r="W1008" t="s">
        <v>6333</v>
      </c>
      <c r="X1008" t="str">
        <f>_xlfn.XLOOKUP(Orders_C[[#This Row],[Product_ID]],Products_C[Product_ID],Products_C[Product_Name])</f>
        <v>Chicken Wings</v>
      </c>
      <c r="Y1008" t="str">
        <f>_xlfn.XLOOKUP(Orders_C[[#This Row],[Product_ID]],Products_C[Product_ID],Products_C[Category])</f>
        <v>Chicken</v>
      </c>
      <c r="Z1008" t="str">
        <f>_xlfn.XLOOKUP(Orders_C[[#This Row],[Store_ID]],Stores_c[Store_ID],Stores_c[City])</f>
        <v>Port Jacob</v>
      </c>
      <c r="AA1008" t="str">
        <f>_xlfn.XLOOKUP(Orders_C[[#This Row],[Customer_ID]],Customers_c[Customer_ID],Customers_c[Customer_Name])</f>
        <v>Warren Carter</v>
      </c>
      <c r="AB1008" s="6">
        <f>Orders_C[[#This Row],[Quantity]]*Orders_C[[#This Row],[Unit_Price]]*(1-Orders_C[[#This Row],[Discount %]])+Orders_C[[#This Row],[Tax]]</f>
        <v>366</v>
      </c>
      <c r="AC1008" s="9">
        <f>(Orders_C[[#This Row],[Unit_Price]]*Orders_C[[#This Row],[Quantity]])-Orders_C[[#This Row],[Discount]]+Orders_C[[#This Row],[Tax]]</f>
        <v>379.3</v>
      </c>
      <c r="AD1008" t="str">
        <f>IF(COUNTIF(Orders_C[[#All],[Customer_ID]],Orders_C[[#This Row],[Customer_ID]])&gt;1,"Repeat","New")</f>
        <v>Repeat</v>
      </c>
      <c r="AE1008" t="str" cm="1">
        <f t="array" ref="AE1008">_xlfn.XLOOKUP(Orders_C[[#This Row],[Store_ID]],Stores_c[[#All],[Store_ID]],Stores_c[[#All],[City]])</f>
        <v>Port Jacob</v>
      </c>
      <c r="AF1008" t="str" cm="1">
        <f t="array" ref="AF1008">_xlfn.XLOOKUP(Orders_C[[#This Row],[Store_ID]],Stores_c[[#All],[Store_ID]],Stores_c[[#All],[Manager_Name]])</f>
        <v>David Harris</v>
      </c>
      <c r="AG1008" t="str" cm="1">
        <f t="array" ref="AG1008">_xlfn.XLOOKUP(Orders_C[[#This Row],[Store_ID]],Stores_c[[#All],[Store_ID]],Stores_c[[#All],[Store_Type]])</f>
        <v>Mall</v>
      </c>
    </row>
    <row r="1009" spans="1:33" x14ac:dyDescent="0.25">
      <c r="A1009">
        <v>9371</v>
      </c>
      <c r="B1009" s="1">
        <v>46054</v>
      </c>
      <c r="C1009" s="2">
        <v>0.34831018518518519</v>
      </c>
      <c r="D1009">
        <v>1979</v>
      </c>
      <c r="E1009">
        <v>208</v>
      </c>
      <c r="F1009">
        <v>485</v>
      </c>
      <c r="G1009">
        <v>326</v>
      </c>
      <c r="H1009">
        <v>1</v>
      </c>
      <c r="I1009">
        <v>366</v>
      </c>
      <c r="J1009">
        <v>5</v>
      </c>
      <c r="K1009">
        <v>18.3</v>
      </c>
      <c r="L1009">
        <v>379.3</v>
      </c>
      <c r="M1009" t="s">
        <v>18</v>
      </c>
      <c r="N1009" t="s">
        <v>23</v>
      </c>
      <c r="O1009">
        <v>24</v>
      </c>
      <c r="P1009">
        <v>4</v>
      </c>
      <c r="Q1009" t="s">
        <v>3394</v>
      </c>
      <c r="R1009">
        <v>509</v>
      </c>
      <c r="S1009" s="3">
        <v>0.05</v>
      </c>
      <c r="T1009" s="6">
        <v>159.70000000000002</v>
      </c>
      <c r="U1009" t="s">
        <v>6338</v>
      </c>
      <c r="V1009">
        <v>2026</v>
      </c>
      <c r="W1009" t="s">
        <v>6329</v>
      </c>
      <c r="X1009" t="str">
        <f>_xlfn.XLOOKUP(Orders_C[[#This Row],[Product_ID]],Products_C[Product_ID],Products_C[Product_Name])</f>
        <v>Rice Bowl</v>
      </c>
      <c r="Y1009" t="str">
        <f>_xlfn.XLOOKUP(Orders_C[[#This Row],[Product_ID]],Products_C[Product_ID],Products_C[Category])</f>
        <v>Burger</v>
      </c>
      <c r="Z1009" t="str">
        <f>_xlfn.XLOOKUP(Orders_C[[#This Row],[Store_ID]],Stores_c[Store_ID],Stores_c[City])</f>
        <v>Tracyview</v>
      </c>
      <c r="AA1009" t="str">
        <f>_xlfn.XLOOKUP(Orders_C[[#This Row],[Customer_ID]],Customers_c[Customer_ID],Customers_c[Customer_Name])</f>
        <v>Chelsey Herring</v>
      </c>
      <c r="AB1009" s="6">
        <f>Orders_C[[#This Row],[Quantity]]*Orders_C[[#This Row],[Unit_Price]]*(1-Orders_C[[#This Row],[Discount %]])+Orders_C[[#This Row],[Tax]]</f>
        <v>366</v>
      </c>
      <c r="AC1009" s="9">
        <f>(Orders_C[[#This Row],[Unit_Price]]*Orders_C[[#This Row],[Quantity]])-Orders_C[[#This Row],[Discount]]+Orders_C[[#This Row],[Tax]]</f>
        <v>379.3</v>
      </c>
      <c r="AD1009" t="str">
        <f>IF(COUNTIF(Orders_C[[#All],[Customer_ID]],Orders_C[[#This Row],[Customer_ID]])&gt;1,"Repeat","New")</f>
        <v>Repeat</v>
      </c>
      <c r="AE1009" t="str" cm="1">
        <f t="array" ref="AE1009">_xlfn.XLOOKUP(Orders_C[[#This Row],[Store_ID]],Stores_c[[#All],[Store_ID]],Stores_c[[#All],[City]])</f>
        <v>Tracyview</v>
      </c>
      <c r="AF1009" t="str" cm="1">
        <f t="array" ref="AF1009">_xlfn.XLOOKUP(Orders_C[[#This Row],[Store_ID]],Stores_c[[#All],[Store_ID]],Stores_c[[#All],[Manager_Name]])</f>
        <v>Jeremiah Lee</v>
      </c>
      <c r="AG1009" t="str" cm="1">
        <f t="array" ref="AG1009">_xlfn.XLOOKUP(Orders_C[[#This Row],[Store_ID]],Stores_c[[#All],[Store_ID]],Stores_c[[#All],[Store_Type]])</f>
        <v>Mall</v>
      </c>
    </row>
    <row r="1010" spans="1:33" x14ac:dyDescent="0.25">
      <c r="A1010">
        <v>7761</v>
      </c>
      <c r="B1010" s="1">
        <v>45712</v>
      </c>
      <c r="C1010" s="2">
        <v>0.88372685185185185</v>
      </c>
      <c r="D1010">
        <v>1846</v>
      </c>
      <c r="E1010">
        <v>201</v>
      </c>
      <c r="F1010">
        <v>498</v>
      </c>
      <c r="G1010">
        <v>318</v>
      </c>
      <c r="H1010">
        <v>2</v>
      </c>
      <c r="I1010">
        <v>194</v>
      </c>
      <c r="J1010">
        <v>5</v>
      </c>
      <c r="K1010">
        <v>9.7000000000000011</v>
      </c>
      <c r="L1010">
        <v>392.7</v>
      </c>
      <c r="M1010" t="s">
        <v>20</v>
      </c>
      <c r="N1010" t="s">
        <v>23</v>
      </c>
      <c r="O1010">
        <v>41</v>
      </c>
      <c r="P1010">
        <v>3</v>
      </c>
      <c r="Q1010" t="s">
        <v>1784</v>
      </c>
      <c r="R1010">
        <v>510</v>
      </c>
      <c r="S1010" s="3">
        <v>0.05</v>
      </c>
      <c r="T1010" s="6">
        <v>159.9</v>
      </c>
      <c r="U1010" t="s">
        <v>6338</v>
      </c>
      <c r="V1010">
        <v>2025</v>
      </c>
      <c r="W1010" t="s">
        <v>6331</v>
      </c>
      <c r="X1010" t="str">
        <f>_xlfn.XLOOKUP(Orders_C[[#This Row],[Product_ID]],Products_C[Product_ID],Products_C[Product_Name])</f>
        <v>Pepsi</v>
      </c>
      <c r="Y1010" t="str">
        <f>_xlfn.XLOOKUP(Orders_C[[#This Row],[Product_ID]],Products_C[Product_ID],Products_C[Category])</f>
        <v>Burger</v>
      </c>
      <c r="Z1010" t="str">
        <f>_xlfn.XLOOKUP(Orders_C[[#This Row],[Store_ID]],Stores_c[Store_ID],Stores_c[City])</f>
        <v>Lake Nicholasburgh</v>
      </c>
      <c r="AA1010" t="str">
        <f>_xlfn.XLOOKUP(Orders_C[[#This Row],[Customer_ID]],Customers_c[Customer_ID],Customers_c[Customer_Name])</f>
        <v>Virginia Morton</v>
      </c>
      <c r="AB1010" s="6">
        <f>Orders_C[[#This Row],[Quantity]]*Orders_C[[#This Row],[Unit_Price]]*(1-Orders_C[[#This Row],[Discount %]])+Orders_C[[#This Row],[Tax]]</f>
        <v>378.29999999999995</v>
      </c>
      <c r="AC1010" s="9">
        <f>(Orders_C[[#This Row],[Unit_Price]]*Orders_C[[#This Row],[Quantity]])-Orders_C[[#This Row],[Discount]]+Orders_C[[#This Row],[Tax]]</f>
        <v>392.7</v>
      </c>
      <c r="AD1010" t="str">
        <f>IF(COUNTIF(Orders_C[[#All],[Customer_ID]],Orders_C[[#This Row],[Customer_ID]])&gt;1,"Repeat","New")</f>
        <v>Repeat</v>
      </c>
      <c r="AE1010" t="str" cm="1">
        <f t="array" ref="AE1010">_xlfn.XLOOKUP(Orders_C[[#This Row],[Store_ID]],Stores_c[[#All],[Store_ID]],Stores_c[[#All],[City]])</f>
        <v>Lake Nicholasburgh</v>
      </c>
      <c r="AF1010" t="str" cm="1">
        <f t="array" ref="AF1010">_xlfn.XLOOKUP(Orders_C[[#This Row],[Store_ID]],Stores_c[[#All],[Store_ID]],Stores_c[[#All],[Manager_Name]])</f>
        <v>Maurice Garcia</v>
      </c>
      <c r="AG1010" t="str" cm="1">
        <f t="array" ref="AG1010">_xlfn.XLOOKUP(Orders_C[[#This Row],[Store_ID]],Stores_c[[#All],[Store_ID]],Stores_c[[#All],[Store_Type]])</f>
        <v>Mall</v>
      </c>
    </row>
    <row r="1011" spans="1:33" x14ac:dyDescent="0.25">
      <c r="A1011">
        <v>9013</v>
      </c>
      <c r="B1011" s="1">
        <v>45944</v>
      </c>
      <c r="C1011" s="2">
        <v>0.15857638888888889</v>
      </c>
      <c r="D1011">
        <v>1248</v>
      </c>
      <c r="E1011">
        <v>221</v>
      </c>
      <c r="F1011">
        <v>515</v>
      </c>
      <c r="G1011">
        <v>327</v>
      </c>
      <c r="H1011">
        <v>2</v>
      </c>
      <c r="I1011">
        <v>194</v>
      </c>
      <c r="J1011">
        <v>5</v>
      </c>
      <c r="K1011">
        <v>9.7000000000000011</v>
      </c>
      <c r="L1011">
        <v>392.7</v>
      </c>
      <c r="M1011" t="s">
        <v>18</v>
      </c>
      <c r="N1011" t="s">
        <v>21</v>
      </c>
      <c r="O1011">
        <v>31</v>
      </c>
      <c r="P1011">
        <v>2</v>
      </c>
      <c r="Q1011" t="s">
        <v>3036</v>
      </c>
      <c r="R1011">
        <v>510</v>
      </c>
      <c r="S1011" s="3">
        <v>0.05</v>
      </c>
      <c r="T1011" s="6">
        <v>159.9</v>
      </c>
      <c r="U1011" t="s">
        <v>6332</v>
      </c>
      <c r="V1011">
        <v>2025</v>
      </c>
      <c r="W1011" t="s">
        <v>6329</v>
      </c>
      <c r="X1011" t="str">
        <f>_xlfn.XLOOKUP(Orders_C[[#This Row],[Product_ID]],Products_C[Product_ID],Products_C[Product_Name])</f>
        <v>Wrap</v>
      </c>
      <c r="Y1011" t="str">
        <f>_xlfn.XLOOKUP(Orders_C[[#This Row],[Product_ID]],Products_C[Product_ID],Products_C[Category])</f>
        <v>Chicken</v>
      </c>
      <c r="Z1011" t="str">
        <f>_xlfn.XLOOKUP(Orders_C[[#This Row],[Store_ID]],Stores_c[Store_ID],Stores_c[City])</f>
        <v>Port Barbarabury</v>
      </c>
      <c r="AA1011" t="str">
        <f>_xlfn.XLOOKUP(Orders_C[[#This Row],[Customer_ID]],Customers_c[Customer_ID],Customers_c[Customer_Name])</f>
        <v>Adam Marquez</v>
      </c>
      <c r="AB1011" s="6">
        <f>Orders_C[[#This Row],[Quantity]]*Orders_C[[#This Row],[Unit_Price]]*(1-Orders_C[[#This Row],[Discount %]])+Orders_C[[#This Row],[Tax]]</f>
        <v>378.29999999999995</v>
      </c>
      <c r="AC1011" s="9">
        <f>(Orders_C[[#This Row],[Unit_Price]]*Orders_C[[#This Row],[Quantity]])-Orders_C[[#This Row],[Discount]]+Orders_C[[#This Row],[Tax]]</f>
        <v>392.7</v>
      </c>
      <c r="AD1011" t="str">
        <f>IF(COUNTIF(Orders_C[[#All],[Customer_ID]],Orders_C[[#This Row],[Customer_ID]])&gt;1,"Repeat","New")</f>
        <v>Repeat</v>
      </c>
      <c r="AE1011" t="str" cm="1">
        <f t="array" ref="AE1011">_xlfn.XLOOKUP(Orders_C[[#This Row],[Store_ID]],Stores_c[[#All],[Store_ID]],Stores_c[[#All],[City]])</f>
        <v>Port Barbarabury</v>
      </c>
      <c r="AF1011" t="str" cm="1">
        <f t="array" ref="AF1011">_xlfn.XLOOKUP(Orders_C[[#This Row],[Store_ID]],Stores_c[[#All],[Store_ID]],Stores_c[[#All],[Manager_Name]])</f>
        <v>Edward Nguyen</v>
      </c>
      <c r="AG1011" t="str" cm="1">
        <f t="array" ref="AG1011">_xlfn.XLOOKUP(Orders_C[[#This Row],[Store_ID]],Stores_c[[#All],[Store_ID]],Stores_c[[#All],[Store_Type]])</f>
        <v>Street</v>
      </c>
    </row>
    <row r="1012" spans="1:33" x14ac:dyDescent="0.25">
      <c r="A1012">
        <v>9793</v>
      </c>
      <c r="B1012" s="1">
        <v>45907</v>
      </c>
      <c r="C1012" s="2">
        <v>0.56781250000000005</v>
      </c>
      <c r="D1012">
        <v>1267</v>
      </c>
      <c r="E1012">
        <v>220</v>
      </c>
      <c r="F1012">
        <v>547</v>
      </c>
      <c r="G1012">
        <v>322</v>
      </c>
      <c r="H1012">
        <v>2</v>
      </c>
      <c r="I1012">
        <v>194</v>
      </c>
      <c r="J1012">
        <v>5</v>
      </c>
      <c r="K1012">
        <v>9.7000000000000011</v>
      </c>
      <c r="L1012">
        <v>392.7</v>
      </c>
      <c r="M1012" t="s">
        <v>18</v>
      </c>
      <c r="N1012" t="s">
        <v>21</v>
      </c>
      <c r="O1012">
        <v>49</v>
      </c>
      <c r="P1012">
        <v>1</v>
      </c>
      <c r="Q1012" t="s">
        <v>3816</v>
      </c>
      <c r="R1012">
        <v>510</v>
      </c>
      <c r="S1012" s="3">
        <v>0.05</v>
      </c>
      <c r="T1012" s="6">
        <v>159.9</v>
      </c>
      <c r="U1012" t="s">
        <v>6335</v>
      </c>
      <c r="V1012">
        <v>2025</v>
      </c>
      <c r="W1012" t="s">
        <v>6331</v>
      </c>
      <c r="X1012" t="str">
        <f>_xlfn.XLOOKUP(Orders_C[[#This Row],[Product_ID]],Products_C[Product_ID],Products_C[Product_Name])</f>
        <v>Veg Burger</v>
      </c>
      <c r="Y1012" t="str">
        <f>_xlfn.XLOOKUP(Orders_C[[#This Row],[Product_ID]],Products_C[Product_ID],Products_C[Category])</f>
        <v>Burger</v>
      </c>
      <c r="Z1012" t="str">
        <f>_xlfn.XLOOKUP(Orders_C[[#This Row],[Store_ID]],Stores_c[Store_ID],Stores_c[City])</f>
        <v>Williamborough</v>
      </c>
      <c r="AA1012" t="str">
        <f>_xlfn.XLOOKUP(Orders_C[[#This Row],[Customer_ID]],Customers_c[Customer_ID],Customers_c[Customer_Name])</f>
        <v>Adrian Wood</v>
      </c>
      <c r="AB1012" s="6">
        <f>Orders_C[[#This Row],[Quantity]]*Orders_C[[#This Row],[Unit_Price]]*(1-Orders_C[[#This Row],[Discount %]])+Orders_C[[#This Row],[Tax]]</f>
        <v>378.29999999999995</v>
      </c>
      <c r="AC1012" s="9">
        <f>(Orders_C[[#This Row],[Unit_Price]]*Orders_C[[#This Row],[Quantity]])-Orders_C[[#This Row],[Discount]]+Orders_C[[#This Row],[Tax]]</f>
        <v>392.7</v>
      </c>
      <c r="AD1012" t="str">
        <f>IF(COUNTIF(Orders_C[[#All],[Customer_ID]],Orders_C[[#This Row],[Customer_ID]])&gt;1,"Repeat","New")</f>
        <v>Repeat</v>
      </c>
      <c r="AE1012" t="str" cm="1">
        <f t="array" ref="AE1012">_xlfn.XLOOKUP(Orders_C[[#This Row],[Store_ID]],Stores_c[[#All],[Store_ID]],Stores_c[[#All],[City]])</f>
        <v>Williamborough</v>
      </c>
      <c r="AF1012" t="str" cm="1">
        <f t="array" ref="AF1012">_xlfn.XLOOKUP(Orders_C[[#This Row],[Store_ID]],Stores_c[[#All],[Store_ID]],Stores_c[[#All],[Manager_Name]])</f>
        <v>Michael Mcbride</v>
      </c>
      <c r="AG1012" t="str" cm="1">
        <f t="array" ref="AG1012">_xlfn.XLOOKUP(Orders_C[[#This Row],[Store_ID]],Stores_c[[#All],[Store_ID]],Stores_c[[#All],[Store_Type]])</f>
        <v>Mall</v>
      </c>
    </row>
    <row r="1013" spans="1:33" x14ac:dyDescent="0.25">
      <c r="A1013">
        <v>10673</v>
      </c>
      <c r="B1013" s="1">
        <v>45996</v>
      </c>
      <c r="C1013" s="2">
        <v>2.8888888888888888E-2</v>
      </c>
      <c r="D1013">
        <v>1926</v>
      </c>
      <c r="E1013">
        <v>212</v>
      </c>
      <c r="F1013">
        <v>485</v>
      </c>
      <c r="G1013">
        <v>337</v>
      </c>
      <c r="H1013">
        <v>2</v>
      </c>
      <c r="I1013">
        <v>200</v>
      </c>
      <c r="J1013">
        <v>10</v>
      </c>
      <c r="K1013">
        <v>10</v>
      </c>
      <c r="L1013">
        <v>400</v>
      </c>
      <c r="M1013" t="s">
        <v>18</v>
      </c>
      <c r="N1013" t="s">
        <v>21</v>
      </c>
      <c r="O1013">
        <v>58</v>
      </c>
      <c r="P1013">
        <v>4</v>
      </c>
      <c r="Q1013" t="s">
        <v>4696</v>
      </c>
      <c r="R1013">
        <v>506</v>
      </c>
      <c r="S1013" s="3">
        <v>0.1</v>
      </c>
      <c r="T1013" s="6">
        <v>160</v>
      </c>
      <c r="U1013" t="s">
        <v>6328</v>
      </c>
      <c r="V1013">
        <v>2025</v>
      </c>
      <c r="W1013" t="s">
        <v>6331</v>
      </c>
      <c r="X1013" t="str">
        <f>_xlfn.XLOOKUP(Orders_C[[#This Row],[Product_ID]],Products_C[Product_ID],Products_C[Product_Name])</f>
        <v>Chocolate Lava Cake</v>
      </c>
      <c r="Y1013" t="str">
        <f>_xlfn.XLOOKUP(Orders_C[[#This Row],[Product_ID]],Products_C[Product_ID],Products_C[Category])</f>
        <v>Chicken</v>
      </c>
      <c r="Z1013" t="str">
        <f>_xlfn.XLOOKUP(Orders_C[[#This Row],[Store_ID]],Stores_c[Store_ID],Stores_c[City])</f>
        <v>Andrewview</v>
      </c>
      <c r="AA1013" t="str">
        <f>_xlfn.XLOOKUP(Orders_C[[#This Row],[Customer_ID]],Customers_c[Customer_ID],Customers_c[Customer_Name])</f>
        <v>Andrew Blair</v>
      </c>
      <c r="AB1013" s="6">
        <f>Orders_C[[#This Row],[Quantity]]*Orders_C[[#This Row],[Unit_Price]]*(1-Orders_C[[#This Row],[Discount %]])+Orders_C[[#This Row],[Tax]]</f>
        <v>370</v>
      </c>
      <c r="AC1013" s="9">
        <f>(Orders_C[[#This Row],[Unit_Price]]*Orders_C[[#This Row],[Quantity]])-Orders_C[[#This Row],[Discount]]+Orders_C[[#This Row],[Tax]]</f>
        <v>400</v>
      </c>
      <c r="AD1013" t="str">
        <f>IF(COUNTIF(Orders_C[[#All],[Customer_ID]],Orders_C[[#This Row],[Customer_ID]])&gt;1,"Repeat","New")</f>
        <v>Repeat</v>
      </c>
      <c r="AE1013" t="str" cm="1">
        <f t="array" ref="AE1013">_xlfn.XLOOKUP(Orders_C[[#This Row],[Store_ID]],Stores_c[[#All],[Store_ID]],Stores_c[[#All],[City]])</f>
        <v>Andrewview</v>
      </c>
      <c r="AF1013" t="str" cm="1">
        <f t="array" ref="AF1013">_xlfn.XLOOKUP(Orders_C[[#This Row],[Store_ID]],Stores_c[[#All],[Store_ID]],Stores_c[[#All],[Manager_Name]])</f>
        <v>Alice Sutton</v>
      </c>
      <c r="AG1013" t="str" cm="1">
        <f t="array" ref="AG1013">_xlfn.XLOOKUP(Orders_C[[#This Row],[Store_ID]],Stores_c[[#All],[Store_ID]],Stores_c[[#All],[Store_Type]])</f>
        <v>Mall</v>
      </c>
    </row>
    <row r="1014" spans="1:33" x14ac:dyDescent="0.25">
      <c r="A1014">
        <v>7542</v>
      </c>
      <c r="B1014" s="1">
        <v>46011</v>
      </c>
      <c r="C1014" s="2">
        <v>0.19597222222222221</v>
      </c>
      <c r="D1014">
        <v>1822</v>
      </c>
      <c r="E1014">
        <v>206</v>
      </c>
      <c r="F1014">
        <v>483</v>
      </c>
      <c r="G1014">
        <v>310</v>
      </c>
      <c r="H1014">
        <v>1</v>
      </c>
      <c r="I1014">
        <v>367</v>
      </c>
      <c r="J1014">
        <v>5</v>
      </c>
      <c r="K1014">
        <v>18.350000000000001</v>
      </c>
      <c r="L1014">
        <v>380.35</v>
      </c>
      <c r="M1014" t="s">
        <v>19</v>
      </c>
      <c r="N1014" t="s">
        <v>22</v>
      </c>
      <c r="O1014">
        <v>19</v>
      </c>
      <c r="P1014">
        <v>1</v>
      </c>
      <c r="Q1014" t="s">
        <v>1565</v>
      </c>
      <c r="R1014">
        <v>510</v>
      </c>
      <c r="S1014" s="3">
        <v>0.05</v>
      </c>
      <c r="T1014" s="6">
        <v>160.15000000000003</v>
      </c>
      <c r="U1014" t="s">
        <v>6328</v>
      </c>
      <c r="V1014">
        <v>2025</v>
      </c>
      <c r="W1014" t="s">
        <v>6333</v>
      </c>
      <c r="X1014" t="str">
        <f>_xlfn.XLOOKUP(Orders_C[[#This Row],[Product_ID]],Products_C[Product_ID],Products_C[Product_Name])</f>
        <v>Chicken Bucket</v>
      </c>
      <c r="Y1014" t="str">
        <f>_xlfn.XLOOKUP(Orders_C[[#This Row],[Product_ID]],Products_C[Product_ID],Products_C[Category])</f>
        <v>Chicken</v>
      </c>
      <c r="Z1014" t="str">
        <f>_xlfn.XLOOKUP(Orders_C[[#This Row],[Store_ID]],Stores_c[Store_ID],Stores_c[City])</f>
        <v>West Matthew</v>
      </c>
      <c r="AA1014" t="str">
        <f>_xlfn.XLOOKUP(Orders_C[[#This Row],[Customer_ID]],Customers_c[Customer_ID],Customers_c[Customer_Name])</f>
        <v>John Salazar</v>
      </c>
      <c r="AB1014" s="6">
        <f>Orders_C[[#This Row],[Quantity]]*Orders_C[[#This Row],[Unit_Price]]*(1-Orders_C[[#This Row],[Discount %]])+Orders_C[[#This Row],[Tax]]</f>
        <v>367</v>
      </c>
      <c r="AC1014" s="9">
        <f>(Orders_C[[#This Row],[Unit_Price]]*Orders_C[[#This Row],[Quantity]])-Orders_C[[#This Row],[Discount]]+Orders_C[[#This Row],[Tax]]</f>
        <v>380.35</v>
      </c>
      <c r="AD1014" t="str">
        <f>IF(COUNTIF(Orders_C[[#All],[Customer_ID]],Orders_C[[#This Row],[Customer_ID]])&gt;1,"Repeat","New")</f>
        <v>Repeat</v>
      </c>
      <c r="AE1014" t="str" cm="1">
        <f t="array" ref="AE1014">_xlfn.XLOOKUP(Orders_C[[#This Row],[Store_ID]],Stores_c[[#All],[Store_ID]],Stores_c[[#All],[City]])</f>
        <v>West Matthew</v>
      </c>
      <c r="AF1014" t="str" cm="1">
        <f t="array" ref="AF1014">_xlfn.XLOOKUP(Orders_C[[#This Row],[Store_ID]],Stores_c[[#All],[Store_ID]],Stores_c[[#All],[Manager_Name]])</f>
        <v>Miguel Kidd</v>
      </c>
      <c r="AG1014" t="str" cm="1">
        <f t="array" ref="AG1014">_xlfn.XLOOKUP(Orders_C[[#This Row],[Store_ID]],Stores_c[[#All],[Store_ID]],Stores_c[[#All],[Store_Type]])</f>
        <v>Drive-Thru</v>
      </c>
    </row>
    <row r="1015" spans="1:33" x14ac:dyDescent="0.25">
      <c r="A1015">
        <v>9744</v>
      </c>
      <c r="B1015" s="1">
        <v>45902</v>
      </c>
      <c r="C1015" s="2">
        <v>0.69876157407407402</v>
      </c>
      <c r="D1015">
        <v>1437</v>
      </c>
      <c r="E1015">
        <v>203</v>
      </c>
      <c r="F1015">
        <v>530</v>
      </c>
      <c r="G1015">
        <v>337</v>
      </c>
      <c r="H1015">
        <v>1</v>
      </c>
      <c r="I1015">
        <v>356</v>
      </c>
      <c r="J1015">
        <v>0</v>
      </c>
      <c r="K1015">
        <v>17.8</v>
      </c>
      <c r="L1015">
        <v>373.8</v>
      </c>
      <c r="M1015" t="s">
        <v>20</v>
      </c>
      <c r="N1015" t="s">
        <v>23</v>
      </c>
      <c r="O1015">
        <v>28</v>
      </c>
      <c r="P1015">
        <v>3</v>
      </c>
      <c r="Q1015" t="s">
        <v>3767</v>
      </c>
      <c r="R1015">
        <v>502</v>
      </c>
      <c r="S1015" s="3">
        <v>0</v>
      </c>
      <c r="T1015" s="6">
        <v>160.20000000000002</v>
      </c>
      <c r="U1015" t="s">
        <v>6335</v>
      </c>
      <c r="V1015">
        <v>2025</v>
      </c>
      <c r="W1015" t="s">
        <v>6329</v>
      </c>
      <c r="X1015" t="str">
        <f>_xlfn.XLOOKUP(Orders_C[[#This Row],[Product_ID]],Products_C[Product_ID],Products_C[Product_Name])</f>
        <v>Chocolate Lava Cake</v>
      </c>
      <c r="Y1015" t="str">
        <f>_xlfn.XLOOKUP(Orders_C[[#This Row],[Product_ID]],Products_C[Product_ID],Products_C[Category])</f>
        <v>Chicken</v>
      </c>
      <c r="Z1015" t="str">
        <f>_xlfn.XLOOKUP(Orders_C[[#This Row],[Store_ID]],Stores_c[Store_ID],Stores_c[City])</f>
        <v>Lake Williammouth</v>
      </c>
      <c r="AA1015" t="str">
        <f>_xlfn.XLOOKUP(Orders_C[[#This Row],[Customer_ID]],Customers_c[Customer_ID],Customers_c[Customer_Name])</f>
        <v>Erica Hunter</v>
      </c>
      <c r="AB1015" s="6">
        <f>Orders_C[[#This Row],[Quantity]]*Orders_C[[#This Row],[Unit_Price]]*(1-Orders_C[[#This Row],[Discount %]])+Orders_C[[#This Row],[Tax]]</f>
        <v>373.8</v>
      </c>
      <c r="AC1015" s="9">
        <f>(Orders_C[[#This Row],[Unit_Price]]*Orders_C[[#This Row],[Quantity]])-Orders_C[[#This Row],[Discount]]+Orders_C[[#This Row],[Tax]]</f>
        <v>373.8</v>
      </c>
      <c r="AD1015" t="str">
        <f>IF(COUNTIF(Orders_C[[#All],[Customer_ID]],Orders_C[[#This Row],[Customer_ID]])&gt;1,"Repeat","New")</f>
        <v>Repeat</v>
      </c>
      <c r="AE1015" t="str" cm="1">
        <f t="array" ref="AE1015">_xlfn.XLOOKUP(Orders_C[[#This Row],[Store_ID]],Stores_c[[#All],[Store_ID]],Stores_c[[#All],[City]])</f>
        <v>Lake Williammouth</v>
      </c>
      <c r="AF1015" t="str" cm="1">
        <f t="array" ref="AF1015">_xlfn.XLOOKUP(Orders_C[[#This Row],[Store_ID]],Stores_c[[#All],[Store_ID]],Stores_c[[#All],[Manager_Name]])</f>
        <v>Stephanie Dominguez</v>
      </c>
      <c r="AG1015" t="str" cm="1">
        <f t="array" ref="AG1015">_xlfn.XLOOKUP(Orders_C[[#This Row],[Store_ID]],Stores_c[[#All],[Store_ID]],Stores_c[[#All],[Store_Type]])</f>
        <v>Drive-Thru</v>
      </c>
    </row>
    <row r="1016" spans="1:33" x14ac:dyDescent="0.25">
      <c r="A1016">
        <v>10019</v>
      </c>
      <c r="B1016" s="1">
        <v>45753</v>
      </c>
      <c r="C1016" s="2">
        <v>0.5849537037037037</v>
      </c>
      <c r="D1016">
        <v>1351</v>
      </c>
      <c r="E1016">
        <v>201</v>
      </c>
      <c r="F1016">
        <v>511</v>
      </c>
      <c r="G1016">
        <v>327</v>
      </c>
      <c r="H1016">
        <v>1</v>
      </c>
      <c r="I1016">
        <v>379</v>
      </c>
      <c r="J1016">
        <v>10</v>
      </c>
      <c r="K1016">
        <v>18.95</v>
      </c>
      <c r="L1016">
        <v>387.95</v>
      </c>
      <c r="M1016" t="s">
        <v>18</v>
      </c>
      <c r="N1016" t="s">
        <v>21</v>
      </c>
      <c r="O1016">
        <v>53</v>
      </c>
      <c r="P1016">
        <v>3</v>
      </c>
      <c r="Q1016" t="s">
        <v>4042</v>
      </c>
      <c r="R1016">
        <v>509</v>
      </c>
      <c r="S1016" s="3">
        <v>0.1</v>
      </c>
      <c r="T1016" s="6">
        <v>160.54999999999998</v>
      </c>
      <c r="U1016" t="s">
        <v>6337</v>
      </c>
      <c r="V1016">
        <v>2025</v>
      </c>
      <c r="W1016" t="s">
        <v>6331</v>
      </c>
      <c r="X1016" t="str">
        <f>_xlfn.XLOOKUP(Orders_C[[#This Row],[Product_ID]],Products_C[Product_ID],Products_C[Product_Name])</f>
        <v>Wrap</v>
      </c>
      <c r="Y1016" t="str">
        <f>_xlfn.XLOOKUP(Orders_C[[#This Row],[Product_ID]],Products_C[Product_ID],Products_C[Category])</f>
        <v>Chicken</v>
      </c>
      <c r="Z1016" t="str">
        <f>_xlfn.XLOOKUP(Orders_C[[#This Row],[Store_ID]],Stores_c[Store_ID],Stores_c[City])</f>
        <v>Lake Nicholasburgh</v>
      </c>
      <c r="AA1016" t="str">
        <f>_xlfn.XLOOKUP(Orders_C[[#This Row],[Customer_ID]],Customers_c[Customer_ID],Customers_c[Customer_Name])</f>
        <v>Mrs. Katie Le PhD</v>
      </c>
      <c r="AB1016" s="6">
        <f>Orders_C[[#This Row],[Quantity]]*Orders_C[[#This Row],[Unit_Price]]*(1-Orders_C[[#This Row],[Discount %]])+Orders_C[[#This Row],[Tax]]</f>
        <v>360.05</v>
      </c>
      <c r="AC1016" s="9">
        <f>(Orders_C[[#This Row],[Unit_Price]]*Orders_C[[#This Row],[Quantity]])-Orders_C[[#This Row],[Discount]]+Orders_C[[#This Row],[Tax]]</f>
        <v>387.95</v>
      </c>
      <c r="AD1016" t="str">
        <f>IF(COUNTIF(Orders_C[[#All],[Customer_ID]],Orders_C[[#This Row],[Customer_ID]])&gt;1,"Repeat","New")</f>
        <v>Repeat</v>
      </c>
      <c r="AE1016" t="str" cm="1">
        <f t="array" ref="AE1016">_xlfn.XLOOKUP(Orders_C[[#This Row],[Store_ID]],Stores_c[[#All],[Store_ID]],Stores_c[[#All],[City]])</f>
        <v>Lake Nicholasburgh</v>
      </c>
      <c r="AF1016" t="str" cm="1">
        <f t="array" ref="AF1016">_xlfn.XLOOKUP(Orders_C[[#This Row],[Store_ID]],Stores_c[[#All],[Store_ID]],Stores_c[[#All],[Manager_Name]])</f>
        <v>Maurice Garcia</v>
      </c>
      <c r="AG1016" t="str" cm="1">
        <f t="array" ref="AG1016">_xlfn.XLOOKUP(Orders_C[[#This Row],[Store_ID]],Stores_c[[#All],[Store_ID]],Stores_c[[#All],[Store_Type]])</f>
        <v>Mall</v>
      </c>
    </row>
    <row r="1017" spans="1:33" x14ac:dyDescent="0.25">
      <c r="A1017">
        <v>7213</v>
      </c>
      <c r="B1017" s="1">
        <v>46014</v>
      </c>
      <c r="C1017" s="2">
        <v>0.58439814814814817</v>
      </c>
      <c r="D1017">
        <v>1733</v>
      </c>
      <c r="E1017">
        <v>209</v>
      </c>
      <c r="F1017">
        <v>482</v>
      </c>
      <c r="G1017">
        <v>307</v>
      </c>
      <c r="H1017">
        <v>2</v>
      </c>
      <c r="I1017">
        <v>189</v>
      </c>
      <c r="J1017">
        <v>0</v>
      </c>
      <c r="K1017">
        <v>9.4500000000000011</v>
      </c>
      <c r="L1017">
        <v>387.45</v>
      </c>
      <c r="M1017" t="s">
        <v>18</v>
      </c>
      <c r="N1017" t="s">
        <v>23</v>
      </c>
      <c r="O1017">
        <v>51</v>
      </c>
      <c r="P1017">
        <v>1</v>
      </c>
      <c r="Q1017" t="s">
        <v>1236</v>
      </c>
      <c r="R1017">
        <v>502</v>
      </c>
      <c r="S1017" s="3">
        <v>0</v>
      </c>
      <c r="T1017" s="6">
        <v>160.65</v>
      </c>
      <c r="U1017" t="s">
        <v>6328</v>
      </c>
      <c r="V1017">
        <v>2025</v>
      </c>
      <c r="W1017" t="s">
        <v>6331</v>
      </c>
      <c r="X1017" t="str">
        <f>_xlfn.XLOOKUP(Orders_C[[#This Row],[Product_ID]],Products_C[Product_ID],Products_C[Product_Name])</f>
        <v>Chicken Wings</v>
      </c>
      <c r="Y1017" t="str">
        <f>_xlfn.XLOOKUP(Orders_C[[#This Row],[Product_ID]],Products_C[Product_ID],Products_C[Category])</f>
        <v>Chicken</v>
      </c>
      <c r="Z1017" t="str">
        <f>_xlfn.XLOOKUP(Orders_C[[#This Row],[Store_ID]],Stores_c[Store_ID],Stores_c[City])</f>
        <v>Reidberg</v>
      </c>
      <c r="AA1017" t="str">
        <f>_xlfn.XLOOKUP(Orders_C[[#This Row],[Customer_ID]],Customers_c[Customer_ID],Customers_c[Customer_Name])</f>
        <v>Christopher Boyd</v>
      </c>
      <c r="AB1017" s="6">
        <f>Orders_C[[#This Row],[Quantity]]*Orders_C[[#This Row],[Unit_Price]]*(1-Orders_C[[#This Row],[Discount %]])+Orders_C[[#This Row],[Tax]]</f>
        <v>387.45</v>
      </c>
      <c r="AC1017" s="9">
        <f>(Orders_C[[#This Row],[Unit_Price]]*Orders_C[[#This Row],[Quantity]])-Orders_C[[#This Row],[Discount]]+Orders_C[[#This Row],[Tax]]</f>
        <v>387.45</v>
      </c>
      <c r="AD1017" t="str">
        <f>IF(COUNTIF(Orders_C[[#All],[Customer_ID]],Orders_C[[#This Row],[Customer_ID]])&gt;1,"Repeat","New")</f>
        <v>Repeat</v>
      </c>
      <c r="AE1017" t="str" cm="1">
        <f t="array" ref="AE1017">_xlfn.XLOOKUP(Orders_C[[#This Row],[Store_ID]],Stores_c[[#All],[Store_ID]],Stores_c[[#All],[City]])</f>
        <v>Reidberg</v>
      </c>
      <c r="AF1017" t="str" cm="1">
        <f t="array" ref="AF1017">_xlfn.XLOOKUP(Orders_C[[#This Row],[Store_ID]],Stores_c[[#All],[Store_ID]],Stores_c[[#All],[Manager_Name]])</f>
        <v>Jeffrey Horn</v>
      </c>
      <c r="AG1017" t="str" cm="1">
        <f t="array" ref="AG1017">_xlfn.XLOOKUP(Orders_C[[#This Row],[Store_ID]],Stores_c[[#All],[Store_ID]],Stores_c[[#All],[Store_Type]])</f>
        <v>Drive-Thru</v>
      </c>
    </row>
    <row r="1018" spans="1:33" x14ac:dyDescent="0.25">
      <c r="A1018">
        <v>7770</v>
      </c>
      <c r="B1018" s="1">
        <v>46027</v>
      </c>
      <c r="C1018" s="2">
        <v>0.29061342592592593</v>
      </c>
      <c r="D1018">
        <v>1153</v>
      </c>
      <c r="E1018">
        <v>211</v>
      </c>
      <c r="F1018">
        <v>407</v>
      </c>
      <c r="G1018">
        <v>330</v>
      </c>
      <c r="H1018">
        <v>2</v>
      </c>
      <c r="I1018">
        <v>189</v>
      </c>
      <c r="J1018">
        <v>0</v>
      </c>
      <c r="K1018">
        <v>9.4500000000000011</v>
      </c>
      <c r="L1018">
        <v>387.45</v>
      </c>
      <c r="M1018" t="s">
        <v>20</v>
      </c>
      <c r="N1018" t="s">
        <v>22</v>
      </c>
      <c r="O1018">
        <v>43</v>
      </c>
      <c r="P1018">
        <v>2</v>
      </c>
      <c r="Q1018" t="s">
        <v>1793</v>
      </c>
      <c r="R1018">
        <v>504</v>
      </c>
      <c r="S1018" s="3">
        <v>0</v>
      </c>
      <c r="T1018" s="6">
        <v>160.65</v>
      </c>
      <c r="U1018" t="s">
        <v>6330</v>
      </c>
      <c r="V1018">
        <v>2026</v>
      </c>
      <c r="W1018" t="s">
        <v>6331</v>
      </c>
      <c r="X1018" t="str">
        <f>_xlfn.XLOOKUP(Orders_C[[#This Row],[Product_ID]],Products_C[Product_ID],Products_C[Product_Name])</f>
        <v>Rice Bowl</v>
      </c>
      <c r="Y1018" t="str">
        <f>_xlfn.XLOOKUP(Orders_C[[#This Row],[Product_ID]],Products_C[Product_ID],Products_C[Category])</f>
        <v>Beverage</v>
      </c>
      <c r="Z1018" t="str">
        <f>_xlfn.XLOOKUP(Orders_C[[#This Row],[Store_ID]],Stores_c[Store_ID],Stores_c[City])</f>
        <v>North Robertstad</v>
      </c>
      <c r="AA1018" t="str">
        <f>_xlfn.XLOOKUP(Orders_C[[#This Row],[Customer_ID]],Customers_c[Customer_ID],Customers_c[Customer_Name])</f>
        <v>Rachel Knox</v>
      </c>
      <c r="AB1018" s="6">
        <f>Orders_C[[#This Row],[Quantity]]*Orders_C[[#This Row],[Unit_Price]]*(1-Orders_C[[#This Row],[Discount %]])+Orders_C[[#This Row],[Tax]]</f>
        <v>387.45</v>
      </c>
      <c r="AC1018" s="9">
        <f>(Orders_C[[#This Row],[Unit_Price]]*Orders_C[[#This Row],[Quantity]])-Orders_C[[#This Row],[Discount]]+Orders_C[[#This Row],[Tax]]</f>
        <v>387.45</v>
      </c>
      <c r="AD1018" t="str">
        <f>IF(COUNTIF(Orders_C[[#All],[Customer_ID]],Orders_C[[#This Row],[Customer_ID]])&gt;1,"Repeat","New")</f>
        <v>Repeat</v>
      </c>
      <c r="AE1018" t="str" cm="1">
        <f t="array" ref="AE1018">_xlfn.XLOOKUP(Orders_C[[#This Row],[Store_ID]],Stores_c[[#All],[Store_ID]],Stores_c[[#All],[City]])</f>
        <v>North Robertstad</v>
      </c>
      <c r="AF1018" t="str" cm="1">
        <f t="array" ref="AF1018">_xlfn.XLOOKUP(Orders_C[[#This Row],[Store_ID]],Stores_c[[#All],[Store_ID]],Stores_c[[#All],[Manager_Name]])</f>
        <v>Mary Lewis</v>
      </c>
      <c r="AG1018" t="str" cm="1">
        <f t="array" ref="AG1018">_xlfn.XLOOKUP(Orders_C[[#This Row],[Store_ID]],Stores_c[[#All],[Store_ID]],Stores_c[[#All],[Store_Type]])</f>
        <v>Street</v>
      </c>
    </row>
    <row r="1019" spans="1:33" x14ac:dyDescent="0.25">
      <c r="A1019">
        <v>8257</v>
      </c>
      <c r="B1019" s="1">
        <v>45774</v>
      </c>
      <c r="C1019" s="2">
        <v>0.11799768518518519</v>
      </c>
      <c r="D1019">
        <v>1261</v>
      </c>
      <c r="E1019">
        <v>212</v>
      </c>
      <c r="F1019">
        <v>403</v>
      </c>
      <c r="G1019">
        <v>329</v>
      </c>
      <c r="H1019">
        <v>1</v>
      </c>
      <c r="I1019">
        <v>357</v>
      </c>
      <c r="J1019">
        <v>0</v>
      </c>
      <c r="K1019">
        <v>17.850000000000001</v>
      </c>
      <c r="L1019">
        <v>374.85</v>
      </c>
      <c r="M1019" t="s">
        <v>18</v>
      </c>
      <c r="N1019" t="s">
        <v>21</v>
      </c>
      <c r="O1019">
        <v>20</v>
      </c>
      <c r="P1019">
        <v>2</v>
      </c>
      <c r="Q1019" t="s">
        <v>2280</v>
      </c>
      <c r="R1019">
        <v>510</v>
      </c>
      <c r="S1019" s="3">
        <v>0</v>
      </c>
      <c r="T1019" s="6">
        <v>160.65000000000003</v>
      </c>
      <c r="U1019" t="s">
        <v>6337</v>
      </c>
      <c r="V1019">
        <v>2025</v>
      </c>
      <c r="W1019" t="s">
        <v>6333</v>
      </c>
      <c r="X1019" t="str">
        <f>_xlfn.XLOOKUP(Orders_C[[#This Row],[Product_ID]],Products_C[Product_ID],Products_C[Product_Name])</f>
        <v>Rice Bowl</v>
      </c>
      <c r="Y1019" t="str">
        <f>_xlfn.XLOOKUP(Orders_C[[#This Row],[Product_ID]],Products_C[Product_ID],Products_C[Category])</f>
        <v>Dessert</v>
      </c>
      <c r="Z1019" t="str">
        <f>_xlfn.XLOOKUP(Orders_C[[#This Row],[Store_ID]],Stores_c[Store_ID],Stores_c[City])</f>
        <v>Andrewview</v>
      </c>
      <c r="AA1019" t="str">
        <f>_xlfn.XLOOKUP(Orders_C[[#This Row],[Customer_ID]],Customers_c[Customer_ID],Customers_c[Customer_Name])</f>
        <v>Donald Howell</v>
      </c>
      <c r="AB1019" s="6">
        <f>Orders_C[[#This Row],[Quantity]]*Orders_C[[#This Row],[Unit_Price]]*(1-Orders_C[[#This Row],[Discount %]])+Orders_C[[#This Row],[Tax]]</f>
        <v>374.85</v>
      </c>
      <c r="AC1019" s="9">
        <f>(Orders_C[[#This Row],[Unit_Price]]*Orders_C[[#This Row],[Quantity]])-Orders_C[[#This Row],[Discount]]+Orders_C[[#This Row],[Tax]]</f>
        <v>374.85</v>
      </c>
      <c r="AD1019" t="str">
        <f>IF(COUNTIF(Orders_C[[#All],[Customer_ID]],Orders_C[[#This Row],[Customer_ID]])&gt;1,"Repeat","New")</f>
        <v>Repeat</v>
      </c>
      <c r="AE1019" t="str" cm="1">
        <f t="array" ref="AE1019">_xlfn.XLOOKUP(Orders_C[[#This Row],[Store_ID]],Stores_c[[#All],[Store_ID]],Stores_c[[#All],[City]])</f>
        <v>Andrewview</v>
      </c>
      <c r="AF1019" t="str" cm="1">
        <f t="array" ref="AF1019">_xlfn.XLOOKUP(Orders_C[[#This Row],[Store_ID]],Stores_c[[#All],[Store_ID]],Stores_c[[#All],[Manager_Name]])</f>
        <v>Alice Sutton</v>
      </c>
      <c r="AG1019" t="str" cm="1">
        <f t="array" ref="AG1019">_xlfn.XLOOKUP(Orders_C[[#This Row],[Store_ID]],Stores_c[[#All],[Store_ID]],Stores_c[[#All],[Store_Type]])</f>
        <v>Mall</v>
      </c>
    </row>
    <row r="1020" spans="1:33" x14ac:dyDescent="0.25">
      <c r="A1020">
        <v>8414</v>
      </c>
      <c r="B1020" s="1">
        <v>45766</v>
      </c>
      <c r="C1020" s="2">
        <v>0.26010416666666669</v>
      </c>
      <c r="D1020">
        <v>1356</v>
      </c>
      <c r="E1020">
        <v>205</v>
      </c>
      <c r="F1020">
        <v>532</v>
      </c>
      <c r="G1020">
        <v>318</v>
      </c>
      <c r="H1020">
        <v>1</v>
      </c>
      <c r="I1020">
        <v>357</v>
      </c>
      <c r="J1020">
        <v>0</v>
      </c>
      <c r="K1020">
        <v>17.850000000000001</v>
      </c>
      <c r="L1020">
        <v>374.85</v>
      </c>
      <c r="M1020" t="s">
        <v>18</v>
      </c>
      <c r="N1020" t="s">
        <v>23</v>
      </c>
      <c r="O1020">
        <v>40</v>
      </c>
      <c r="P1020">
        <v>2</v>
      </c>
      <c r="Q1020" t="s">
        <v>2437</v>
      </c>
      <c r="R1020">
        <v>505</v>
      </c>
      <c r="S1020" s="3">
        <v>0</v>
      </c>
      <c r="T1020" s="6">
        <v>160.65000000000003</v>
      </c>
      <c r="U1020" t="s">
        <v>6337</v>
      </c>
      <c r="V1020">
        <v>2025</v>
      </c>
      <c r="W1020" t="s">
        <v>6329</v>
      </c>
      <c r="X1020" t="str">
        <f>_xlfn.XLOOKUP(Orders_C[[#This Row],[Product_ID]],Products_C[Product_ID],Products_C[Product_Name])</f>
        <v>Pepsi</v>
      </c>
      <c r="Y1020" t="str">
        <f>_xlfn.XLOOKUP(Orders_C[[#This Row],[Product_ID]],Products_C[Product_ID],Products_C[Category])</f>
        <v>Burger</v>
      </c>
      <c r="Z1020" t="str">
        <f>_xlfn.XLOOKUP(Orders_C[[#This Row],[Store_ID]],Stores_c[Store_ID],Stores_c[City])</f>
        <v>Port Jacob</v>
      </c>
      <c r="AA1020" t="str">
        <f>_xlfn.XLOOKUP(Orders_C[[#This Row],[Customer_ID]],Customers_c[Customer_ID],Customers_c[Customer_Name])</f>
        <v>Stephen Jordan</v>
      </c>
      <c r="AB1020" s="6">
        <f>Orders_C[[#This Row],[Quantity]]*Orders_C[[#This Row],[Unit_Price]]*(1-Orders_C[[#This Row],[Discount %]])+Orders_C[[#This Row],[Tax]]</f>
        <v>374.85</v>
      </c>
      <c r="AC1020" s="9">
        <f>(Orders_C[[#This Row],[Unit_Price]]*Orders_C[[#This Row],[Quantity]])-Orders_C[[#This Row],[Discount]]+Orders_C[[#This Row],[Tax]]</f>
        <v>374.85</v>
      </c>
      <c r="AD1020" t="str">
        <f>IF(COUNTIF(Orders_C[[#All],[Customer_ID]],Orders_C[[#This Row],[Customer_ID]])&gt;1,"Repeat","New")</f>
        <v>Repeat</v>
      </c>
      <c r="AE1020" t="str" cm="1">
        <f t="array" ref="AE1020">_xlfn.XLOOKUP(Orders_C[[#This Row],[Store_ID]],Stores_c[[#All],[Store_ID]],Stores_c[[#All],[City]])</f>
        <v>Port Jacob</v>
      </c>
      <c r="AF1020" t="str" cm="1">
        <f t="array" ref="AF1020">_xlfn.XLOOKUP(Orders_C[[#This Row],[Store_ID]],Stores_c[[#All],[Store_ID]],Stores_c[[#All],[Manager_Name]])</f>
        <v>David Harris</v>
      </c>
      <c r="AG1020" t="str" cm="1">
        <f t="array" ref="AG1020">_xlfn.XLOOKUP(Orders_C[[#This Row],[Store_ID]],Stores_c[[#All],[Store_ID]],Stores_c[[#All],[Store_Type]])</f>
        <v>Mall</v>
      </c>
    </row>
    <row r="1021" spans="1:33" x14ac:dyDescent="0.25">
      <c r="A1021">
        <v>9466</v>
      </c>
      <c r="B1021" s="1">
        <v>45722</v>
      </c>
      <c r="C1021" s="2">
        <v>0.5859375</v>
      </c>
      <c r="D1021">
        <v>1820</v>
      </c>
      <c r="E1021">
        <v>202</v>
      </c>
      <c r="F1021">
        <v>405</v>
      </c>
      <c r="G1021">
        <v>316</v>
      </c>
      <c r="H1021">
        <v>1</v>
      </c>
      <c r="I1021">
        <v>357</v>
      </c>
      <c r="J1021">
        <v>0</v>
      </c>
      <c r="K1021">
        <v>17.850000000000001</v>
      </c>
      <c r="L1021">
        <v>374.85</v>
      </c>
      <c r="M1021" t="s">
        <v>19</v>
      </c>
      <c r="N1021" t="s">
        <v>21</v>
      </c>
      <c r="O1021">
        <v>44</v>
      </c>
      <c r="P1021">
        <v>5</v>
      </c>
      <c r="Q1021" t="s">
        <v>3489</v>
      </c>
      <c r="R1021">
        <v>502</v>
      </c>
      <c r="S1021" s="3">
        <v>0</v>
      </c>
      <c r="T1021" s="6">
        <v>160.65000000000003</v>
      </c>
      <c r="U1021" t="s">
        <v>6334</v>
      </c>
      <c r="V1021">
        <v>2025</v>
      </c>
      <c r="W1021" t="s">
        <v>6331</v>
      </c>
      <c r="X1021" t="str">
        <f>_xlfn.XLOOKUP(Orders_C[[#This Row],[Product_ID]],Products_C[Product_ID],Products_C[Product_Name])</f>
        <v>Popcorn Chicken</v>
      </c>
      <c r="Y1021" t="str">
        <f>_xlfn.XLOOKUP(Orders_C[[#This Row],[Product_ID]],Products_C[Product_ID],Products_C[Category])</f>
        <v>Dessert</v>
      </c>
      <c r="Z1021" t="str">
        <f>_xlfn.XLOOKUP(Orders_C[[#This Row],[Store_ID]],Stores_c[Store_ID],Stores_c[City])</f>
        <v>Rebekahside</v>
      </c>
      <c r="AA1021" t="str">
        <f>_xlfn.XLOOKUP(Orders_C[[#This Row],[Customer_ID]],Customers_c[Customer_ID],Customers_c[Customer_Name])</f>
        <v>Danny Dawson</v>
      </c>
      <c r="AB1021" s="6">
        <f>Orders_C[[#This Row],[Quantity]]*Orders_C[[#This Row],[Unit_Price]]*(1-Orders_C[[#This Row],[Discount %]])+Orders_C[[#This Row],[Tax]]</f>
        <v>374.85</v>
      </c>
      <c r="AC1021" s="9">
        <f>(Orders_C[[#This Row],[Unit_Price]]*Orders_C[[#This Row],[Quantity]])-Orders_C[[#This Row],[Discount]]+Orders_C[[#This Row],[Tax]]</f>
        <v>374.85</v>
      </c>
      <c r="AD1021" t="str">
        <f>IF(COUNTIF(Orders_C[[#All],[Customer_ID]],Orders_C[[#This Row],[Customer_ID]])&gt;1,"Repeat","New")</f>
        <v>Repeat</v>
      </c>
      <c r="AE1021" t="str" cm="1">
        <f t="array" ref="AE1021">_xlfn.XLOOKUP(Orders_C[[#This Row],[Store_ID]],Stores_c[[#All],[Store_ID]],Stores_c[[#All],[City]])</f>
        <v>Rebekahside</v>
      </c>
      <c r="AF1021" t="str" cm="1">
        <f t="array" ref="AF1021">_xlfn.XLOOKUP(Orders_C[[#This Row],[Store_ID]],Stores_c[[#All],[Store_ID]],Stores_c[[#All],[Manager_Name]])</f>
        <v>Mark Ray</v>
      </c>
      <c r="AG1021" t="str" cm="1">
        <f t="array" ref="AG1021">_xlfn.XLOOKUP(Orders_C[[#This Row],[Store_ID]],Stores_c[[#All],[Store_ID]],Stores_c[[#All],[Store_Type]])</f>
        <v>Drive-Thru</v>
      </c>
    </row>
    <row r="1022" spans="1:33" x14ac:dyDescent="0.25">
      <c r="A1022">
        <v>6482</v>
      </c>
      <c r="B1022" s="1">
        <v>45804</v>
      </c>
      <c r="C1022" s="2">
        <v>0.42947916666666669</v>
      </c>
      <c r="D1022">
        <v>1216</v>
      </c>
      <c r="E1022">
        <v>216</v>
      </c>
      <c r="F1022">
        <v>518</v>
      </c>
      <c r="G1022">
        <v>323</v>
      </c>
      <c r="H1022">
        <v>2</v>
      </c>
      <c r="I1022">
        <v>195</v>
      </c>
      <c r="J1022">
        <v>5</v>
      </c>
      <c r="K1022">
        <v>9.75</v>
      </c>
      <c r="L1022">
        <v>394.75</v>
      </c>
      <c r="M1022" t="s">
        <v>19</v>
      </c>
      <c r="N1022" t="s">
        <v>22</v>
      </c>
      <c r="O1022">
        <v>33</v>
      </c>
      <c r="P1022">
        <v>2</v>
      </c>
      <c r="Q1022" t="s">
        <v>505</v>
      </c>
      <c r="R1022">
        <v>504</v>
      </c>
      <c r="S1022" s="3">
        <v>0.05</v>
      </c>
      <c r="T1022" s="6">
        <v>160.75</v>
      </c>
      <c r="U1022" t="s">
        <v>6339</v>
      </c>
      <c r="V1022">
        <v>2025</v>
      </c>
      <c r="W1022" t="s">
        <v>6329</v>
      </c>
      <c r="X1022" t="str">
        <f>_xlfn.XLOOKUP(Orders_C[[#This Row],[Product_ID]],Products_C[Product_ID],Products_C[Product_Name])</f>
        <v>Rice Bowl</v>
      </c>
      <c r="Y1022" t="str">
        <f>_xlfn.XLOOKUP(Orders_C[[#This Row],[Product_ID]],Products_C[Product_ID],Products_C[Category])</f>
        <v>Beverage</v>
      </c>
      <c r="Z1022" t="str">
        <f>_xlfn.XLOOKUP(Orders_C[[#This Row],[Store_ID]],Stores_c[Store_ID],Stores_c[City])</f>
        <v>Garciaview</v>
      </c>
      <c r="AA1022" t="str">
        <f>_xlfn.XLOOKUP(Orders_C[[#This Row],[Customer_ID]],Customers_c[Customer_ID],Customers_c[Customer_Name])</f>
        <v>Jennifer Ingram</v>
      </c>
      <c r="AB1022" s="6">
        <f>Orders_C[[#This Row],[Quantity]]*Orders_C[[#This Row],[Unit_Price]]*(1-Orders_C[[#This Row],[Discount %]])+Orders_C[[#This Row],[Tax]]</f>
        <v>380.25</v>
      </c>
      <c r="AC1022" s="9">
        <f>(Orders_C[[#This Row],[Unit_Price]]*Orders_C[[#This Row],[Quantity]])-Orders_C[[#This Row],[Discount]]+Orders_C[[#This Row],[Tax]]</f>
        <v>394.75</v>
      </c>
      <c r="AD1022" t="str">
        <f>IF(COUNTIF(Orders_C[[#All],[Customer_ID]],Orders_C[[#This Row],[Customer_ID]])&gt;1,"Repeat","New")</f>
        <v>Repeat</v>
      </c>
      <c r="AE1022" t="str" cm="1">
        <f t="array" ref="AE1022">_xlfn.XLOOKUP(Orders_C[[#This Row],[Store_ID]],Stores_c[[#All],[Store_ID]],Stores_c[[#All],[City]])</f>
        <v>Garciaview</v>
      </c>
      <c r="AF1022" t="str" cm="1">
        <f t="array" ref="AF1022">_xlfn.XLOOKUP(Orders_C[[#This Row],[Store_ID]],Stores_c[[#All],[Store_ID]],Stores_c[[#All],[Manager_Name]])</f>
        <v>Karina Washington</v>
      </c>
      <c r="AG1022" t="str" cm="1">
        <f t="array" ref="AG1022">_xlfn.XLOOKUP(Orders_C[[#This Row],[Store_ID]],Stores_c[[#All],[Store_ID]],Stores_c[[#All],[Store_Type]])</f>
        <v>Drive-Thru</v>
      </c>
    </row>
    <row r="1023" spans="1:33" x14ac:dyDescent="0.25">
      <c r="A1023">
        <v>9178</v>
      </c>
      <c r="B1023" s="1">
        <v>45724</v>
      </c>
      <c r="C1023" s="2">
        <v>0.27979166666666666</v>
      </c>
      <c r="D1023">
        <v>1691</v>
      </c>
      <c r="E1023">
        <v>202</v>
      </c>
      <c r="F1023">
        <v>513</v>
      </c>
      <c r="G1023">
        <v>332</v>
      </c>
      <c r="H1023">
        <v>2</v>
      </c>
      <c r="I1023">
        <v>207</v>
      </c>
      <c r="J1023">
        <v>15</v>
      </c>
      <c r="K1023">
        <v>10.35</v>
      </c>
      <c r="L1023">
        <v>409.35</v>
      </c>
      <c r="M1023" t="s">
        <v>20</v>
      </c>
      <c r="N1023" t="s">
        <v>22</v>
      </c>
      <c r="O1023">
        <v>39</v>
      </c>
      <c r="P1023">
        <v>4</v>
      </c>
      <c r="Q1023" t="s">
        <v>3201</v>
      </c>
      <c r="R1023">
        <v>509</v>
      </c>
      <c r="S1023" s="3">
        <v>0.15</v>
      </c>
      <c r="T1023" s="6">
        <v>160.95000000000005</v>
      </c>
      <c r="U1023" t="s">
        <v>6334</v>
      </c>
      <c r="V1023">
        <v>2025</v>
      </c>
      <c r="W1023" t="s">
        <v>6329</v>
      </c>
      <c r="X1023" t="str">
        <f>_xlfn.XLOOKUP(Orders_C[[#This Row],[Product_ID]],Products_C[Product_ID],Products_C[Product_Name])</f>
        <v>Zinger Burger</v>
      </c>
      <c r="Y1023" t="str">
        <f>_xlfn.XLOOKUP(Orders_C[[#This Row],[Product_ID]],Products_C[Product_ID],Products_C[Category])</f>
        <v>Beverage</v>
      </c>
      <c r="Z1023" t="str">
        <f>_xlfn.XLOOKUP(Orders_C[[#This Row],[Store_ID]],Stores_c[Store_ID],Stores_c[City])</f>
        <v>Rebekahside</v>
      </c>
      <c r="AA1023" t="str">
        <f>_xlfn.XLOOKUP(Orders_C[[#This Row],[Customer_ID]],Customers_c[Customer_ID],Customers_c[Customer_Name])</f>
        <v>Corey Mcclure</v>
      </c>
      <c r="AB1023" s="6">
        <f>Orders_C[[#This Row],[Quantity]]*Orders_C[[#This Row],[Unit_Price]]*(1-Orders_C[[#This Row],[Discount %]])+Orders_C[[#This Row],[Tax]]</f>
        <v>362.25</v>
      </c>
      <c r="AC1023" s="9">
        <f>(Orders_C[[#This Row],[Unit_Price]]*Orders_C[[#This Row],[Quantity]])-Orders_C[[#This Row],[Discount]]+Orders_C[[#This Row],[Tax]]</f>
        <v>409.35</v>
      </c>
      <c r="AD1023" t="str">
        <f>IF(COUNTIF(Orders_C[[#All],[Customer_ID]],Orders_C[[#This Row],[Customer_ID]])&gt;1,"Repeat","New")</f>
        <v>Repeat</v>
      </c>
      <c r="AE1023" t="str" cm="1">
        <f t="array" ref="AE1023">_xlfn.XLOOKUP(Orders_C[[#This Row],[Store_ID]],Stores_c[[#All],[Store_ID]],Stores_c[[#All],[City]])</f>
        <v>Rebekahside</v>
      </c>
      <c r="AF1023" t="str" cm="1">
        <f t="array" ref="AF1023">_xlfn.XLOOKUP(Orders_C[[#This Row],[Store_ID]],Stores_c[[#All],[Store_ID]],Stores_c[[#All],[Manager_Name]])</f>
        <v>Mark Ray</v>
      </c>
      <c r="AG1023" t="str" cm="1">
        <f t="array" ref="AG1023">_xlfn.XLOOKUP(Orders_C[[#This Row],[Store_ID]],Stores_c[[#All],[Store_ID]],Stores_c[[#All],[Store_Type]])</f>
        <v>Drive-Thru</v>
      </c>
    </row>
    <row r="1024" spans="1:33" x14ac:dyDescent="0.25">
      <c r="A1024">
        <v>9317</v>
      </c>
      <c r="B1024" s="1">
        <v>45825</v>
      </c>
      <c r="C1024" s="2">
        <v>0.38429398148148147</v>
      </c>
      <c r="D1024">
        <v>1982</v>
      </c>
      <c r="E1024">
        <v>208</v>
      </c>
      <c r="F1024">
        <v>476</v>
      </c>
      <c r="G1024">
        <v>313</v>
      </c>
      <c r="H1024">
        <v>2</v>
      </c>
      <c r="I1024">
        <v>207</v>
      </c>
      <c r="J1024">
        <v>15</v>
      </c>
      <c r="K1024">
        <v>10.35</v>
      </c>
      <c r="L1024">
        <v>409.35</v>
      </c>
      <c r="M1024" t="s">
        <v>19</v>
      </c>
      <c r="N1024" t="s">
        <v>22</v>
      </c>
      <c r="O1024">
        <v>34</v>
      </c>
      <c r="P1024">
        <v>3</v>
      </c>
      <c r="Q1024" t="s">
        <v>3340</v>
      </c>
      <c r="R1024">
        <v>509</v>
      </c>
      <c r="S1024" s="3">
        <v>0.15</v>
      </c>
      <c r="T1024" s="6">
        <v>160.95000000000005</v>
      </c>
      <c r="U1024" t="s">
        <v>6340</v>
      </c>
      <c r="V1024">
        <v>2025</v>
      </c>
      <c r="W1024" t="s">
        <v>6329</v>
      </c>
      <c r="X1024" t="str">
        <f>_xlfn.XLOOKUP(Orders_C[[#This Row],[Product_ID]],Products_C[Product_ID],Products_C[Product_Name])</f>
        <v>Rice Bowl</v>
      </c>
      <c r="Y1024" t="str">
        <f>_xlfn.XLOOKUP(Orders_C[[#This Row],[Product_ID]],Products_C[Product_ID],Products_C[Category])</f>
        <v>Beverage</v>
      </c>
      <c r="Z1024" t="str">
        <f>_xlfn.XLOOKUP(Orders_C[[#This Row],[Store_ID]],Stores_c[Store_ID],Stores_c[City])</f>
        <v>Tracyview</v>
      </c>
      <c r="AA1024" t="str">
        <f>_xlfn.XLOOKUP(Orders_C[[#This Row],[Customer_ID]],Customers_c[Customer_ID],Customers_c[Customer_Name])</f>
        <v>Brian Rodriguez</v>
      </c>
      <c r="AB1024" s="6">
        <f>Orders_C[[#This Row],[Quantity]]*Orders_C[[#This Row],[Unit_Price]]*(1-Orders_C[[#This Row],[Discount %]])+Orders_C[[#This Row],[Tax]]</f>
        <v>362.25</v>
      </c>
      <c r="AC1024" s="9">
        <f>(Orders_C[[#This Row],[Unit_Price]]*Orders_C[[#This Row],[Quantity]])-Orders_C[[#This Row],[Discount]]+Orders_C[[#This Row],[Tax]]</f>
        <v>409.35</v>
      </c>
      <c r="AD1024" t="str">
        <f>IF(COUNTIF(Orders_C[[#All],[Customer_ID]],Orders_C[[#This Row],[Customer_ID]])&gt;1,"Repeat","New")</f>
        <v>Repeat</v>
      </c>
      <c r="AE1024" t="str" cm="1">
        <f t="array" ref="AE1024">_xlfn.XLOOKUP(Orders_C[[#This Row],[Store_ID]],Stores_c[[#All],[Store_ID]],Stores_c[[#All],[City]])</f>
        <v>Tracyview</v>
      </c>
      <c r="AF1024" t="str" cm="1">
        <f t="array" ref="AF1024">_xlfn.XLOOKUP(Orders_C[[#This Row],[Store_ID]],Stores_c[[#All],[Store_ID]],Stores_c[[#All],[Manager_Name]])</f>
        <v>Jeremiah Lee</v>
      </c>
      <c r="AG1024" t="str" cm="1">
        <f t="array" ref="AG1024">_xlfn.XLOOKUP(Orders_C[[#This Row],[Store_ID]],Stores_c[[#All],[Store_ID]],Stores_c[[#All],[Store_Type]])</f>
        <v>Mall</v>
      </c>
    </row>
    <row r="1025" spans="1:33" x14ac:dyDescent="0.25">
      <c r="A1025">
        <v>7798</v>
      </c>
      <c r="B1025" s="1">
        <v>45971</v>
      </c>
      <c r="C1025" s="2">
        <v>0.89149305555555558</v>
      </c>
      <c r="D1025">
        <v>1625</v>
      </c>
      <c r="E1025">
        <v>210</v>
      </c>
      <c r="F1025">
        <v>514</v>
      </c>
      <c r="G1025">
        <v>313</v>
      </c>
      <c r="H1025">
        <v>1</v>
      </c>
      <c r="I1025">
        <v>369</v>
      </c>
      <c r="J1025">
        <v>5</v>
      </c>
      <c r="K1025">
        <v>18.45</v>
      </c>
      <c r="L1025">
        <v>382.45</v>
      </c>
      <c r="M1025" t="s">
        <v>18</v>
      </c>
      <c r="N1025" t="s">
        <v>22</v>
      </c>
      <c r="O1025">
        <v>33</v>
      </c>
      <c r="P1025">
        <v>5</v>
      </c>
      <c r="Q1025" t="s">
        <v>1821</v>
      </c>
      <c r="R1025">
        <v>501</v>
      </c>
      <c r="S1025" s="3">
        <v>0.05</v>
      </c>
      <c r="T1025" s="6">
        <v>161.04999999999998</v>
      </c>
      <c r="U1025" t="s">
        <v>6336</v>
      </c>
      <c r="V1025">
        <v>2025</v>
      </c>
      <c r="W1025" t="s">
        <v>6329</v>
      </c>
      <c r="X1025" t="str">
        <f>_xlfn.XLOOKUP(Orders_C[[#This Row],[Product_ID]],Products_C[Product_ID],Products_C[Product_Name])</f>
        <v>Rice Bowl</v>
      </c>
      <c r="Y1025" t="str">
        <f>_xlfn.XLOOKUP(Orders_C[[#This Row],[Product_ID]],Products_C[Product_ID],Products_C[Category])</f>
        <v>Beverage</v>
      </c>
      <c r="Z1025" t="str">
        <f>_xlfn.XLOOKUP(Orders_C[[#This Row],[Store_ID]],Stores_c[Store_ID],Stores_c[City])</f>
        <v>East William</v>
      </c>
      <c r="AA1025" t="str">
        <f>_xlfn.XLOOKUP(Orders_C[[#This Row],[Customer_ID]],Customers_c[Customer_ID],Customers_c[Customer_Name])</f>
        <v>Donald Martinez</v>
      </c>
      <c r="AB1025" s="6">
        <f>Orders_C[[#This Row],[Quantity]]*Orders_C[[#This Row],[Unit_Price]]*(1-Orders_C[[#This Row],[Discount %]])+Orders_C[[#This Row],[Tax]]</f>
        <v>369</v>
      </c>
      <c r="AC1025" s="9">
        <f>(Orders_C[[#This Row],[Unit_Price]]*Orders_C[[#This Row],[Quantity]])-Orders_C[[#This Row],[Discount]]+Orders_C[[#This Row],[Tax]]</f>
        <v>382.45</v>
      </c>
      <c r="AD1025" t="str">
        <f>IF(COUNTIF(Orders_C[[#All],[Customer_ID]],Orders_C[[#This Row],[Customer_ID]])&gt;1,"Repeat","New")</f>
        <v>Repeat</v>
      </c>
      <c r="AE1025" t="str" cm="1">
        <f t="array" ref="AE1025">_xlfn.XLOOKUP(Orders_C[[#This Row],[Store_ID]],Stores_c[[#All],[Store_ID]],Stores_c[[#All],[City]])</f>
        <v>East William</v>
      </c>
      <c r="AF1025" t="str" cm="1">
        <f t="array" ref="AF1025">_xlfn.XLOOKUP(Orders_C[[#This Row],[Store_ID]],Stores_c[[#All],[Store_ID]],Stores_c[[#All],[Manager_Name]])</f>
        <v>Victoria Butler</v>
      </c>
      <c r="AG1025" t="str" cm="1">
        <f t="array" ref="AG1025">_xlfn.XLOOKUP(Orders_C[[#This Row],[Store_ID]],Stores_c[[#All],[Store_ID]],Stores_c[[#All],[Store_Type]])</f>
        <v>Drive-Thru</v>
      </c>
    </row>
    <row r="1026" spans="1:33" x14ac:dyDescent="0.25">
      <c r="A1026">
        <v>7351</v>
      </c>
      <c r="B1026" s="1">
        <v>45712</v>
      </c>
      <c r="C1026" s="2">
        <v>0.73287037037037039</v>
      </c>
      <c r="D1026">
        <v>1164</v>
      </c>
      <c r="E1026">
        <v>209</v>
      </c>
      <c r="F1026">
        <v>430</v>
      </c>
      <c r="G1026">
        <v>335</v>
      </c>
      <c r="H1026">
        <v>1</v>
      </c>
      <c r="I1026">
        <v>358</v>
      </c>
      <c r="J1026">
        <v>0</v>
      </c>
      <c r="K1026">
        <v>17.899999999999999</v>
      </c>
      <c r="L1026">
        <v>375.9</v>
      </c>
      <c r="M1026" t="s">
        <v>20</v>
      </c>
      <c r="N1026" t="s">
        <v>22</v>
      </c>
      <c r="O1026">
        <v>29</v>
      </c>
      <c r="P1026">
        <v>5</v>
      </c>
      <c r="Q1026" t="s">
        <v>1374</v>
      </c>
      <c r="R1026">
        <v>503</v>
      </c>
      <c r="S1026" s="3">
        <v>0</v>
      </c>
      <c r="T1026" s="6">
        <v>161.1</v>
      </c>
      <c r="U1026" t="s">
        <v>6338</v>
      </c>
      <c r="V1026">
        <v>2025</v>
      </c>
      <c r="W1026" t="s">
        <v>6329</v>
      </c>
      <c r="X1026" t="str">
        <f>_xlfn.XLOOKUP(Orders_C[[#This Row],[Product_ID]],Products_C[Product_ID],Products_C[Product_Name])</f>
        <v>Krushers</v>
      </c>
      <c r="Y1026" t="str">
        <f>_xlfn.XLOOKUP(Orders_C[[#This Row],[Product_ID]],Products_C[Product_ID],Products_C[Category])</f>
        <v>Chicken</v>
      </c>
      <c r="Z1026" t="str">
        <f>_xlfn.XLOOKUP(Orders_C[[#This Row],[Store_ID]],Stores_c[Store_ID],Stores_c[City])</f>
        <v>Reidberg</v>
      </c>
      <c r="AA1026" t="str">
        <f>_xlfn.XLOOKUP(Orders_C[[#This Row],[Customer_ID]],Customers_c[Customer_ID],Customers_c[Customer_Name])</f>
        <v>Mr. Ryan Luna</v>
      </c>
      <c r="AB1026" s="6">
        <f>Orders_C[[#This Row],[Quantity]]*Orders_C[[#This Row],[Unit_Price]]*(1-Orders_C[[#This Row],[Discount %]])+Orders_C[[#This Row],[Tax]]</f>
        <v>375.9</v>
      </c>
      <c r="AC1026" s="9">
        <f>(Orders_C[[#This Row],[Unit_Price]]*Orders_C[[#This Row],[Quantity]])-Orders_C[[#This Row],[Discount]]+Orders_C[[#This Row],[Tax]]</f>
        <v>375.9</v>
      </c>
      <c r="AD1026" t="str">
        <f>IF(COUNTIF(Orders_C[[#All],[Customer_ID]],Orders_C[[#This Row],[Customer_ID]])&gt;1,"Repeat","New")</f>
        <v>Repeat</v>
      </c>
      <c r="AE1026" t="str" cm="1">
        <f t="array" ref="AE1026">_xlfn.XLOOKUP(Orders_C[[#This Row],[Store_ID]],Stores_c[[#All],[Store_ID]],Stores_c[[#All],[City]])</f>
        <v>Reidberg</v>
      </c>
      <c r="AF1026" t="str" cm="1">
        <f t="array" ref="AF1026">_xlfn.XLOOKUP(Orders_C[[#This Row],[Store_ID]],Stores_c[[#All],[Store_ID]],Stores_c[[#All],[Manager_Name]])</f>
        <v>Jeffrey Horn</v>
      </c>
      <c r="AG1026" t="str" cm="1">
        <f t="array" ref="AG1026">_xlfn.XLOOKUP(Orders_C[[#This Row],[Store_ID]],Stores_c[[#All],[Store_ID]],Stores_c[[#All],[Store_Type]])</f>
        <v>Drive-Thru</v>
      </c>
    </row>
    <row r="1027" spans="1:33" x14ac:dyDescent="0.25">
      <c r="A1027">
        <v>7105</v>
      </c>
      <c r="B1027" s="1">
        <v>45722</v>
      </c>
      <c r="C1027" s="2">
        <v>0.11469907407407408</v>
      </c>
      <c r="D1027">
        <v>1403</v>
      </c>
      <c r="E1027">
        <v>207</v>
      </c>
      <c r="F1027">
        <v>441</v>
      </c>
      <c r="G1027">
        <v>317</v>
      </c>
      <c r="H1027">
        <v>1</v>
      </c>
      <c r="I1027">
        <v>392</v>
      </c>
      <c r="J1027">
        <v>15</v>
      </c>
      <c r="K1027">
        <v>19.600000000000001</v>
      </c>
      <c r="L1027">
        <v>396.6</v>
      </c>
      <c r="M1027" t="s">
        <v>19</v>
      </c>
      <c r="N1027" t="s">
        <v>22</v>
      </c>
      <c r="O1027">
        <v>12</v>
      </c>
      <c r="P1027">
        <v>5</v>
      </c>
      <c r="Q1027" t="s">
        <v>1128</v>
      </c>
      <c r="R1027">
        <v>503</v>
      </c>
      <c r="S1027" s="3">
        <v>0.15</v>
      </c>
      <c r="T1027" s="6">
        <v>161.40000000000003</v>
      </c>
      <c r="U1027" t="s">
        <v>6334</v>
      </c>
      <c r="V1027">
        <v>2025</v>
      </c>
      <c r="W1027" t="s">
        <v>6333</v>
      </c>
      <c r="X1027" t="str">
        <f>_xlfn.XLOOKUP(Orders_C[[#This Row],[Product_ID]],Products_C[Product_ID],Products_C[Product_Name])</f>
        <v>Popcorn Chicken</v>
      </c>
      <c r="Y1027" t="str">
        <f>_xlfn.XLOOKUP(Orders_C[[#This Row],[Product_ID]],Products_C[Product_ID],Products_C[Category])</f>
        <v>Dessert</v>
      </c>
      <c r="Z1027" t="str">
        <f>_xlfn.XLOOKUP(Orders_C[[#This Row],[Store_ID]],Stores_c[Store_ID],Stores_c[City])</f>
        <v>Christineton</v>
      </c>
      <c r="AA1027" t="str">
        <f>_xlfn.XLOOKUP(Orders_C[[#This Row],[Customer_ID]],Customers_c[Customer_ID],Customers_c[Customer_Name])</f>
        <v>Joshua Mason</v>
      </c>
      <c r="AB1027" s="6">
        <f>Orders_C[[#This Row],[Quantity]]*Orders_C[[#This Row],[Unit_Price]]*(1-Orders_C[[#This Row],[Discount %]])+Orders_C[[#This Row],[Tax]]</f>
        <v>352.8</v>
      </c>
      <c r="AC1027" s="9">
        <f>(Orders_C[[#This Row],[Unit_Price]]*Orders_C[[#This Row],[Quantity]])-Orders_C[[#This Row],[Discount]]+Orders_C[[#This Row],[Tax]]</f>
        <v>396.6</v>
      </c>
      <c r="AD1027" t="str">
        <f>IF(COUNTIF(Orders_C[[#All],[Customer_ID]],Orders_C[[#This Row],[Customer_ID]])&gt;1,"Repeat","New")</f>
        <v>Repeat</v>
      </c>
      <c r="AE1027" t="str" cm="1">
        <f t="array" ref="AE1027">_xlfn.XLOOKUP(Orders_C[[#This Row],[Store_ID]],Stores_c[[#All],[Store_ID]],Stores_c[[#All],[City]])</f>
        <v>Christineton</v>
      </c>
      <c r="AF1027" t="str" cm="1">
        <f t="array" ref="AF1027">_xlfn.XLOOKUP(Orders_C[[#This Row],[Store_ID]],Stores_c[[#All],[Store_ID]],Stores_c[[#All],[Manager_Name]])</f>
        <v>Dr. William Hubbard MD</v>
      </c>
      <c r="AG1027" t="str" cm="1">
        <f t="array" ref="AG1027">_xlfn.XLOOKUP(Orders_C[[#This Row],[Store_ID]],Stores_c[[#All],[Store_ID]],Stores_c[[#All],[Store_Type]])</f>
        <v>Street</v>
      </c>
    </row>
    <row r="1028" spans="1:33" x14ac:dyDescent="0.25">
      <c r="A1028">
        <v>9064</v>
      </c>
      <c r="B1028" s="1">
        <v>45732</v>
      </c>
      <c r="C1028" s="2">
        <v>0.22430555555555556</v>
      </c>
      <c r="D1028">
        <v>1873</v>
      </c>
      <c r="E1028">
        <v>221</v>
      </c>
      <c r="F1028">
        <v>463</v>
      </c>
      <c r="G1028">
        <v>326</v>
      </c>
      <c r="H1028">
        <v>1</v>
      </c>
      <c r="I1028">
        <v>381</v>
      </c>
      <c r="J1028">
        <v>10</v>
      </c>
      <c r="K1028">
        <v>19.05</v>
      </c>
      <c r="L1028">
        <v>390.05</v>
      </c>
      <c r="M1028" t="s">
        <v>18</v>
      </c>
      <c r="N1028" t="s">
        <v>23</v>
      </c>
      <c r="O1028">
        <v>28</v>
      </c>
      <c r="P1028">
        <v>1</v>
      </c>
      <c r="Q1028" t="s">
        <v>3087</v>
      </c>
      <c r="R1028">
        <v>503</v>
      </c>
      <c r="S1028" s="3">
        <v>0.1</v>
      </c>
      <c r="T1028" s="6">
        <v>161.45000000000002</v>
      </c>
      <c r="U1028" t="s">
        <v>6334</v>
      </c>
      <c r="V1028">
        <v>2025</v>
      </c>
      <c r="W1028" t="s">
        <v>6329</v>
      </c>
      <c r="X1028" t="str">
        <f>_xlfn.XLOOKUP(Orders_C[[#This Row],[Product_ID]],Products_C[Product_ID],Products_C[Product_Name])</f>
        <v>Rice Bowl</v>
      </c>
      <c r="Y1028" t="str">
        <f>_xlfn.XLOOKUP(Orders_C[[#This Row],[Product_ID]],Products_C[Product_ID],Products_C[Category])</f>
        <v>Burger</v>
      </c>
      <c r="Z1028" t="str">
        <f>_xlfn.XLOOKUP(Orders_C[[#This Row],[Store_ID]],Stores_c[Store_ID],Stores_c[City])</f>
        <v>Port Barbarabury</v>
      </c>
      <c r="AA1028" t="str">
        <f>_xlfn.XLOOKUP(Orders_C[[#This Row],[Customer_ID]],Customers_c[Customer_ID],Customers_c[Customer_Name])</f>
        <v>Juan Williams</v>
      </c>
      <c r="AB1028" s="6">
        <f>Orders_C[[#This Row],[Quantity]]*Orders_C[[#This Row],[Unit_Price]]*(1-Orders_C[[#This Row],[Discount %]])+Orders_C[[#This Row],[Tax]]</f>
        <v>361.95000000000005</v>
      </c>
      <c r="AC1028" s="9">
        <f>(Orders_C[[#This Row],[Unit_Price]]*Orders_C[[#This Row],[Quantity]])-Orders_C[[#This Row],[Discount]]+Orders_C[[#This Row],[Tax]]</f>
        <v>390.05</v>
      </c>
      <c r="AD1028" t="str">
        <f>IF(COUNTIF(Orders_C[[#All],[Customer_ID]],Orders_C[[#This Row],[Customer_ID]])&gt;1,"Repeat","New")</f>
        <v>Repeat</v>
      </c>
      <c r="AE1028" t="str" cm="1">
        <f t="array" ref="AE1028">_xlfn.XLOOKUP(Orders_C[[#This Row],[Store_ID]],Stores_c[[#All],[Store_ID]],Stores_c[[#All],[City]])</f>
        <v>Port Barbarabury</v>
      </c>
      <c r="AF1028" t="str" cm="1">
        <f t="array" ref="AF1028">_xlfn.XLOOKUP(Orders_C[[#This Row],[Store_ID]],Stores_c[[#All],[Store_ID]],Stores_c[[#All],[Manager_Name]])</f>
        <v>Edward Nguyen</v>
      </c>
      <c r="AG1028" t="str" cm="1">
        <f t="array" ref="AG1028">_xlfn.XLOOKUP(Orders_C[[#This Row],[Store_ID]],Stores_c[[#All],[Store_ID]],Stores_c[[#All],[Store_Type]])</f>
        <v>Street</v>
      </c>
    </row>
    <row r="1029" spans="1:33" x14ac:dyDescent="0.25">
      <c r="A1029">
        <v>9085</v>
      </c>
      <c r="B1029" s="1">
        <v>45889</v>
      </c>
      <c r="C1029" s="2">
        <v>0.37030092592592595</v>
      </c>
      <c r="D1029">
        <v>1054</v>
      </c>
      <c r="E1029">
        <v>201</v>
      </c>
      <c r="F1029">
        <v>405</v>
      </c>
      <c r="G1029">
        <v>339</v>
      </c>
      <c r="H1029">
        <v>1</v>
      </c>
      <c r="I1029">
        <v>370</v>
      </c>
      <c r="J1029">
        <v>5</v>
      </c>
      <c r="K1029">
        <v>18.5</v>
      </c>
      <c r="L1029">
        <v>383.5</v>
      </c>
      <c r="M1029" t="s">
        <v>18</v>
      </c>
      <c r="N1029" t="s">
        <v>21</v>
      </c>
      <c r="O1029">
        <v>57</v>
      </c>
      <c r="P1029">
        <v>1</v>
      </c>
      <c r="Q1029" t="s">
        <v>3108</v>
      </c>
      <c r="R1029">
        <v>503</v>
      </c>
      <c r="S1029" s="3">
        <v>0.05</v>
      </c>
      <c r="T1029" s="6">
        <v>161.5</v>
      </c>
      <c r="U1029" t="s">
        <v>6342</v>
      </c>
      <c r="V1029">
        <v>2025</v>
      </c>
      <c r="W1029" t="s">
        <v>6331</v>
      </c>
      <c r="X1029" t="str">
        <f>_xlfn.XLOOKUP(Orders_C[[#This Row],[Product_ID]],Products_C[Product_ID],Products_C[Product_Name])</f>
        <v>Veg Burger</v>
      </c>
      <c r="Y1029" t="str">
        <f>_xlfn.XLOOKUP(Orders_C[[#This Row],[Product_ID]],Products_C[Product_ID],Products_C[Category])</f>
        <v>Burger</v>
      </c>
      <c r="Z1029" t="str">
        <f>_xlfn.XLOOKUP(Orders_C[[#This Row],[Store_ID]],Stores_c[Store_ID],Stores_c[City])</f>
        <v>Lake Nicholasburgh</v>
      </c>
      <c r="AA1029" t="str">
        <f>_xlfn.XLOOKUP(Orders_C[[#This Row],[Customer_ID]],Customers_c[Customer_ID],Customers_c[Customer_Name])</f>
        <v>Larry Murphy</v>
      </c>
      <c r="AB1029" s="6">
        <f>Orders_C[[#This Row],[Quantity]]*Orders_C[[#This Row],[Unit_Price]]*(1-Orders_C[[#This Row],[Discount %]])+Orders_C[[#This Row],[Tax]]</f>
        <v>370</v>
      </c>
      <c r="AC1029" s="9">
        <f>(Orders_C[[#This Row],[Unit_Price]]*Orders_C[[#This Row],[Quantity]])-Orders_C[[#This Row],[Discount]]+Orders_C[[#This Row],[Tax]]</f>
        <v>383.5</v>
      </c>
      <c r="AD1029" t="str">
        <f>IF(COUNTIF(Orders_C[[#All],[Customer_ID]],Orders_C[[#This Row],[Customer_ID]])&gt;1,"Repeat","New")</f>
        <v>Repeat</v>
      </c>
      <c r="AE1029" t="str" cm="1">
        <f t="array" ref="AE1029">_xlfn.XLOOKUP(Orders_C[[#This Row],[Store_ID]],Stores_c[[#All],[Store_ID]],Stores_c[[#All],[City]])</f>
        <v>Lake Nicholasburgh</v>
      </c>
      <c r="AF1029" t="str" cm="1">
        <f t="array" ref="AF1029">_xlfn.XLOOKUP(Orders_C[[#This Row],[Store_ID]],Stores_c[[#All],[Store_ID]],Stores_c[[#All],[Manager_Name]])</f>
        <v>Maurice Garcia</v>
      </c>
      <c r="AG1029" t="str" cm="1">
        <f t="array" ref="AG1029">_xlfn.XLOOKUP(Orders_C[[#This Row],[Store_ID]],Stores_c[[#All],[Store_ID]],Stores_c[[#All],[Store_Type]])</f>
        <v>Mall</v>
      </c>
    </row>
    <row r="1030" spans="1:33" x14ac:dyDescent="0.25">
      <c r="A1030">
        <v>10258</v>
      </c>
      <c r="B1030" s="1">
        <v>46050</v>
      </c>
      <c r="C1030" s="2">
        <v>0.45575231481481482</v>
      </c>
      <c r="D1030">
        <v>1389</v>
      </c>
      <c r="E1030">
        <v>204</v>
      </c>
      <c r="F1030">
        <v>457</v>
      </c>
      <c r="G1030">
        <v>327</v>
      </c>
      <c r="H1030">
        <v>1</v>
      </c>
      <c r="I1030">
        <v>359</v>
      </c>
      <c r="J1030">
        <v>0</v>
      </c>
      <c r="K1030">
        <v>17.95</v>
      </c>
      <c r="L1030">
        <v>376.95</v>
      </c>
      <c r="M1030" t="s">
        <v>18</v>
      </c>
      <c r="N1030" t="s">
        <v>21</v>
      </c>
      <c r="O1030">
        <v>38</v>
      </c>
      <c r="P1030">
        <v>2</v>
      </c>
      <c r="Q1030" t="s">
        <v>4281</v>
      </c>
      <c r="R1030">
        <v>508</v>
      </c>
      <c r="S1030" s="3">
        <v>0</v>
      </c>
      <c r="T1030" s="6">
        <v>161.54999999999998</v>
      </c>
      <c r="U1030" t="s">
        <v>6330</v>
      </c>
      <c r="V1030">
        <v>2026</v>
      </c>
      <c r="W1030" t="s">
        <v>6329</v>
      </c>
      <c r="X1030" t="str">
        <f>_xlfn.XLOOKUP(Orders_C[[#This Row],[Product_ID]],Products_C[Product_ID],Products_C[Product_Name])</f>
        <v>Wrap</v>
      </c>
      <c r="Y1030" t="str">
        <f>_xlfn.XLOOKUP(Orders_C[[#This Row],[Product_ID]],Products_C[Product_ID],Products_C[Category])</f>
        <v>Chicken</v>
      </c>
      <c r="Z1030" t="str">
        <f>_xlfn.XLOOKUP(Orders_C[[#This Row],[Store_ID]],Stores_c[Store_ID],Stores_c[City])</f>
        <v>New Robertfurt</v>
      </c>
      <c r="AA1030" t="str">
        <f>_xlfn.XLOOKUP(Orders_C[[#This Row],[Customer_ID]],Customers_c[Customer_ID],Customers_c[Customer_Name])</f>
        <v>Karen Curtis</v>
      </c>
      <c r="AB1030" s="6">
        <f>Orders_C[[#This Row],[Quantity]]*Orders_C[[#This Row],[Unit_Price]]*(1-Orders_C[[#This Row],[Discount %]])+Orders_C[[#This Row],[Tax]]</f>
        <v>376.95</v>
      </c>
      <c r="AC1030" s="9">
        <f>(Orders_C[[#This Row],[Unit_Price]]*Orders_C[[#This Row],[Quantity]])-Orders_C[[#This Row],[Discount]]+Orders_C[[#This Row],[Tax]]</f>
        <v>376.95</v>
      </c>
      <c r="AD1030" t="str">
        <f>IF(COUNTIF(Orders_C[[#All],[Customer_ID]],Orders_C[[#This Row],[Customer_ID]])&gt;1,"Repeat","New")</f>
        <v>Repeat</v>
      </c>
      <c r="AE1030" t="str" cm="1">
        <f t="array" ref="AE1030">_xlfn.XLOOKUP(Orders_C[[#This Row],[Store_ID]],Stores_c[[#All],[Store_ID]],Stores_c[[#All],[City]])</f>
        <v>New Robertfurt</v>
      </c>
      <c r="AF1030" t="str" cm="1">
        <f t="array" ref="AF1030">_xlfn.XLOOKUP(Orders_C[[#This Row],[Store_ID]],Stores_c[[#All],[Store_ID]],Stores_c[[#All],[Manager_Name]])</f>
        <v>Tiffany Gomez</v>
      </c>
      <c r="AG1030" t="str" cm="1">
        <f t="array" ref="AG1030">_xlfn.XLOOKUP(Orders_C[[#This Row],[Store_ID]],Stores_c[[#All],[Store_ID]],Stores_c[[#All],[Store_Type]])</f>
        <v>Street</v>
      </c>
    </row>
    <row r="1031" spans="1:33" x14ac:dyDescent="0.25">
      <c r="A1031">
        <v>10596</v>
      </c>
      <c r="B1031" s="1">
        <v>45923</v>
      </c>
      <c r="C1031" s="2">
        <v>0.84655092592592596</v>
      </c>
      <c r="D1031">
        <v>1181</v>
      </c>
      <c r="E1031">
        <v>220</v>
      </c>
      <c r="F1031">
        <v>490</v>
      </c>
      <c r="G1031">
        <v>315</v>
      </c>
      <c r="H1031">
        <v>1</v>
      </c>
      <c r="I1031">
        <v>359</v>
      </c>
      <c r="J1031">
        <v>0</v>
      </c>
      <c r="K1031">
        <v>17.95</v>
      </c>
      <c r="L1031">
        <v>376.95</v>
      </c>
      <c r="M1031" t="s">
        <v>20</v>
      </c>
      <c r="N1031" t="s">
        <v>22</v>
      </c>
      <c r="O1031">
        <v>55</v>
      </c>
      <c r="P1031">
        <v>5</v>
      </c>
      <c r="Q1031" t="s">
        <v>4619</v>
      </c>
      <c r="R1031">
        <v>510</v>
      </c>
      <c r="S1031" s="3">
        <v>0</v>
      </c>
      <c r="T1031" s="6">
        <v>161.54999999999998</v>
      </c>
      <c r="U1031" t="s">
        <v>6335</v>
      </c>
      <c r="V1031">
        <v>2025</v>
      </c>
      <c r="W1031" t="s">
        <v>6331</v>
      </c>
      <c r="X1031" t="str">
        <f>_xlfn.XLOOKUP(Orders_C[[#This Row],[Product_ID]],Products_C[Product_ID],Products_C[Product_Name])</f>
        <v>Popcorn Chicken</v>
      </c>
      <c r="Y1031" t="str">
        <f>_xlfn.XLOOKUP(Orders_C[[#This Row],[Product_ID]],Products_C[Product_ID],Products_C[Category])</f>
        <v>Beverage</v>
      </c>
      <c r="Z1031" t="str">
        <f>_xlfn.XLOOKUP(Orders_C[[#This Row],[Store_ID]],Stores_c[Store_ID],Stores_c[City])</f>
        <v>Williamborough</v>
      </c>
      <c r="AA1031" t="str">
        <f>_xlfn.XLOOKUP(Orders_C[[#This Row],[Customer_ID]],Customers_c[Customer_ID],Customers_c[Customer_Name])</f>
        <v>Paula Moore</v>
      </c>
      <c r="AB1031" s="6">
        <f>Orders_C[[#This Row],[Quantity]]*Orders_C[[#This Row],[Unit_Price]]*(1-Orders_C[[#This Row],[Discount %]])+Orders_C[[#This Row],[Tax]]</f>
        <v>376.95</v>
      </c>
      <c r="AC1031" s="9">
        <f>(Orders_C[[#This Row],[Unit_Price]]*Orders_C[[#This Row],[Quantity]])-Orders_C[[#This Row],[Discount]]+Orders_C[[#This Row],[Tax]]</f>
        <v>376.95</v>
      </c>
      <c r="AD1031" t="str">
        <f>IF(COUNTIF(Orders_C[[#All],[Customer_ID]],Orders_C[[#This Row],[Customer_ID]])&gt;1,"Repeat","New")</f>
        <v>Repeat</v>
      </c>
      <c r="AE1031" t="str" cm="1">
        <f t="array" ref="AE1031">_xlfn.XLOOKUP(Orders_C[[#This Row],[Store_ID]],Stores_c[[#All],[Store_ID]],Stores_c[[#All],[City]])</f>
        <v>Williamborough</v>
      </c>
      <c r="AF1031" t="str" cm="1">
        <f t="array" ref="AF1031">_xlfn.XLOOKUP(Orders_C[[#This Row],[Store_ID]],Stores_c[[#All],[Store_ID]],Stores_c[[#All],[Manager_Name]])</f>
        <v>Michael Mcbride</v>
      </c>
      <c r="AG1031" t="str" cm="1">
        <f t="array" ref="AG1031">_xlfn.XLOOKUP(Orders_C[[#This Row],[Store_ID]],Stores_c[[#All],[Store_ID]],Stores_c[[#All],[Store_Type]])</f>
        <v>Mall</v>
      </c>
    </row>
    <row r="1032" spans="1:33" x14ac:dyDescent="0.25">
      <c r="A1032">
        <v>6408</v>
      </c>
      <c r="B1032" s="1">
        <v>45737</v>
      </c>
      <c r="C1032" s="2">
        <v>0.66731481481481481</v>
      </c>
      <c r="D1032">
        <v>1394</v>
      </c>
      <c r="E1032">
        <v>216</v>
      </c>
      <c r="F1032">
        <v>514</v>
      </c>
      <c r="G1032">
        <v>327</v>
      </c>
      <c r="H1032">
        <v>2</v>
      </c>
      <c r="I1032">
        <v>202</v>
      </c>
      <c r="J1032">
        <v>10</v>
      </c>
      <c r="K1032">
        <v>10.1</v>
      </c>
      <c r="L1032">
        <v>404.1</v>
      </c>
      <c r="M1032" t="s">
        <v>19</v>
      </c>
      <c r="N1032" t="s">
        <v>21</v>
      </c>
      <c r="O1032">
        <v>28</v>
      </c>
      <c r="P1032">
        <v>1</v>
      </c>
      <c r="Q1032" t="s">
        <v>431</v>
      </c>
      <c r="R1032">
        <v>502</v>
      </c>
      <c r="S1032" s="3">
        <v>0.1</v>
      </c>
      <c r="T1032" s="6">
        <v>161.70000000000005</v>
      </c>
      <c r="U1032" t="s">
        <v>6334</v>
      </c>
      <c r="V1032">
        <v>2025</v>
      </c>
      <c r="W1032" t="s">
        <v>6329</v>
      </c>
      <c r="X1032" t="str">
        <f>_xlfn.XLOOKUP(Orders_C[[#This Row],[Product_ID]],Products_C[Product_ID],Products_C[Product_Name])</f>
        <v>Wrap</v>
      </c>
      <c r="Y1032" t="str">
        <f>_xlfn.XLOOKUP(Orders_C[[#This Row],[Product_ID]],Products_C[Product_ID],Products_C[Category])</f>
        <v>Chicken</v>
      </c>
      <c r="Z1032" t="str">
        <f>_xlfn.XLOOKUP(Orders_C[[#This Row],[Store_ID]],Stores_c[Store_ID],Stores_c[City])</f>
        <v>Garciaview</v>
      </c>
      <c r="AA1032" t="str">
        <f>_xlfn.XLOOKUP(Orders_C[[#This Row],[Customer_ID]],Customers_c[Customer_ID],Customers_c[Customer_Name])</f>
        <v>Bethany Velasquez</v>
      </c>
      <c r="AB1032" s="6">
        <f>Orders_C[[#This Row],[Quantity]]*Orders_C[[#This Row],[Unit_Price]]*(1-Orders_C[[#This Row],[Discount %]])+Orders_C[[#This Row],[Tax]]</f>
        <v>373.70000000000005</v>
      </c>
      <c r="AC1032" s="9">
        <f>(Orders_C[[#This Row],[Unit_Price]]*Orders_C[[#This Row],[Quantity]])-Orders_C[[#This Row],[Discount]]+Orders_C[[#This Row],[Tax]]</f>
        <v>404.1</v>
      </c>
      <c r="AD1032" t="str">
        <f>IF(COUNTIF(Orders_C[[#All],[Customer_ID]],Orders_C[[#This Row],[Customer_ID]])&gt;1,"Repeat","New")</f>
        <v>Repeat</v>
      </c>
      <c r="AE1032" t="str" cm="1">
        <f t="array" ref="AE1032">_xlfn.XLOOKUP(Orders_C[[#This Row],[Store_ID]],Stores_c[[#All],[Store_ID]],Stores_c[[#All],[City]])</f>
        <v>Garciaview</v>
      </c>
      <c r="AF1032" t="str" cm="1">
        <f t="array" ref="AF1032">_xlfn.XLOOKUP(Orders_C[[#This Row],[Store_ID]],Stores_c[[#All],[Store_ID]],Stores_c[[#All],[Manager_Name]])</f>
        <v>Karina Washington</v>
      </c>
      <c r="AG1032" t="str" cm="1">
        <f t="array" ref="AG1032">_xlfn.XLOOKUP(Orders_C[[#This Row],[Store_ID]],Stores_c[[#All],[Store_ID]],Stores_c[[#All],[Store_Type]])</f>
        <v>Drive-Thru</v>
      </c>
    </row>
    <row r="1033" spans="1:33" x14ac:dyDescent="0.25">
      <c r="A1033">
        <v>7566</v>
      </c>
      <c r="B1033" s="1">
        <v>45738</v>
      </c>
      <c r="C1033" s="2">
        <v>0.59143518518518523</v>
      </c>
      <c r="D1033">
        <v>1189</v>
      </c>
      <c r="E1033">
        <v>224</v>
      </c>
      <c r="F1033">
        <v>461</v>
      </c>
      <c r="G1033">
        <v>334</v>
      </c>
      <c r="H1033">
        <v>2</v>
      </c>
      <c r="I1033">
        <v>208</v>
      </c>
      <c r="J1033">
        <v>15</v>
      </c>
      <c r="K1033">
        <v>10.4</v>
      </c>
      <c r="L1033">
        <v>411.4</v>
      </c>
      <c r="M1033" t="s">
        <v>20</v>
      </c>
      <c r="N1033" t="s">
        <v>22</v>
      </c>
      <c r="O1033">
        <v>14</v>
      </c>
      <c r="P1033">
        <v>5</v>
      </c>
      <c r="Q1033" t="s">
        <v>1589</v>
      </c>
      <c r="R1033">
        <v>508</v>
      </c>
      <c r="S1033" s="3">
        <v>0.15</v>
      </c>
      <c r="T1033" s="6">
        <v>161.79999999999998</v>
      </c>
      <c r="U1033" t="s">
        <v>6334</v>
      </c>
      <c r="V1033">
        <v>2025</v>
      </c>
      <c r="W1033" t="s">
        <v>6333</v>
      </c>
      <c r="X1033" t="str">
        <f>_xlfn.XLOOKUP(Orders_C[[#This Row],[Product_ID]],Products_C[Product_ID],Products_C[Product_Name])</f>
        <v>Krushers</v>
      </c>
      <c r="Y1033" t="str">
        <f>_xlfn.XLOOKUP(Orders_C[[#This Row],[Product_ID]],Products_C[Product_ID],Products_C[Category])</f>
        <v>Dessert</v>
      </c>
      <c r="Z1033" t="str">
        <f>_xlfn.XLOOKUP(Orders_C[[#This Row],[Store_ID]],Stores_c[Store_ID],Stores_c[City])</f>
        <v>Valdezton</v>
      </c>
      <c r="AA1033" t="str">
        <f>_xlfn.XLOOKUP(Orders_C[[#This Row],[Customer_ID]],Customers_c[Customer_ID],Customers_c[Customer_Name])</f>
        <v>Wayne Silva</v>
      </c>
      <c r="AB1033" s="6">
        <f>Orders_C[[#This Row],[Quantity]]*Orders_C[[#This Row],[Unit_Price]]*(1-Orders_C[[#This Row],[Discount %]])+Orders_C[[#This Row],[Tax]]</f>
        <v>363.99999999999994</v>
      </c>
      <c r="AC1033" s="9">
        <f>(Orders_C[[#This Row],[Unit_Price]]*Orders_C[[#This Row],[Quantity]])-Orders_C[[#This Row],[Discount]]+Orders_C[[#This Row],[Tax]]</f>
        <v>411.4</v>
      </c>
      <c r="AD1033" t="str">
        <f>IF(COUNTIF(Orders_C[[#All],[Customer_ID]],Orders_C[[#This Row],[Customer_ID]])&gt;1,"Repeat","New")</f>
        <v>Repeat</v>
      </c>
      <c r="AE1033" t="str" cm="1">
        <f t="array" ref="AE1033">_xlfn.XLOOKUP(Orders_C[[#This Row],[Store_ID]],Stores_c[[#All],[Store_ID]],Stores_c[[#All],[City]])</f>
        <v>Valdezton</v>
      </c>
      <c r="AF1033" t="str" cm="1">
        <f t="array" ref="AF1033">_xlfn.XLOOKUP(Orders_C[[#This Row],[Store_ID]],Stores_c[[#All],[Store_ID]],Stores_c[[#All],[Manager_Name]])</f>
        <v>John Rodriguez</v>
      </c>
      <c r="AG1033" t="str" cm="1">
        <f t="array" ref="AG1033">_xlfn.XLOOKUP(Orders_C[[#This Row],[Store_ID]],Stores_c[[#All],[Store_ID]],Stores_c[[#All],[Store_Type]])</f>
        <v>Street</v>
      </c>
    </row>
    <row r="1034" spans="1:33" x14ac:dyDescent="0.25">
      <c r="A1034">
        <v>6305</v>
      </c>
      <c r="B1034" s="1">
        <v>46061</v>
      </c>
      <c r="C1034" s="2">
        <v>0.11280092592592593</v>
      </c>
      <c r="D1034">
        <v>1616</v>
      </c>
      <c r="E1034">
        <v>214</v>
      </c>
      <c r="F1034">
        <v>418</v>
      </c>
      <c r="G1034">
        <v>328</v>
      </c>
      <c r="H1034">
        <v>1</v>
      </c>
      <c r="I1034">
        <v>393</v>
      </c>
      <c r="J1034">
        <v>15</v>
      </c>
      <c r="K1034">
        <v>19.649999999999999</v>
      </c>
      <c r="L1034">
        <v>397.65</v>
      </c>
      <c r="M1034" t="s">
        <v>19</v>
      </c>
      <c r="N1034" t="s">
        <v>21</v>
      </c>
      <c r="O1034">
        <v>19</v>
      </c>
      <c r="P1034">
        <v>1</v>
      </c>
      <c r="Q1034" t="s">
        <v>328</v>
      </c>
      <c r="R1034">
        <v>506</v>
      </c>
      <c r="S1034" s="3">
        <v>0.15</v>
      </c>
      <c r="T1034" s="6">
        <v>161.85</v>
      </c>
      <c r="U1034" t="s">
        <v>6338</v>
      </c>
      <c r="V1034">
        <v>2026</v>
      </c>
      <c r="W1034" t="s">
        <v>6333</v>
      </c>
      <c r="X1034" t="str">
        <f>_xlfn.XLOOKUP(Orders_C[[#This Row],[Product_ID]],Products_C[Product_ID],Products_C[Product_Name])</f>
        <v>Rice Bowl</v>
      </c>
      <c r="Y1034" t="str">
        <f>_xlfn.XLOOKUP(Orders_C[[#This Row],[Product_ID]],Products_C[Product_ID],Products_C[Category])</f>
        <v>Burger</v>
      </c>
      <c r="Z1034" t="str">
        <f>_xlfn.XLOOKUP(Orders_C[[#This Row],[Store_ID]],Stores_c[Store_ID],Stores_c[City])</f>
        <v>New Robert</v>
      </c>
      <c r="AA1034" t="str">
        <f>_xlfn.XLOOKUP(Orders_C[[#This Row],[Customer_ID]],Customers_c[Customer_ID],Customers_c[Customer_Name])</f>
        <v>Marcus Robinson MD</v>
      </c>
      <c r="AB1034" s="6">
        <f>Orders_C[[#This Row],[Quantity]]*Orders_C[[#This Row],[Unit_Price]]*(1-Orders_C[[#This Row],[Discount %]])+Orders_C[[#This Row],[Tax]]</f>
        <v>353.7</v>
      </c>
      <c r="AC1034" s="9">
        <f>(Orders_C[[#This Row],[Unit_Price]]*Orders_C[[#This Row],[Quantity]])-Orders_C[[#This Row],[Discount]]+Orders_C[[#This Row],[Tax]]</f>
        <v>397.65</v>
      </c>
      <c r="AD1034" t="str">
        <f>IF(COUNTIF(Orders_C[[#All],[Customer_ID]],Orders_C[[#This Row],[Customer_ID]])&gt;1,"Repeat","New")</f>
        <v>Repeat</v>
      </c>
      <c r="AE1034" t="str" cm="1">
        <f t="array" ref="AE1034">_xlfn.XLOOKUP(Orders_C[[#This Row],[Store_ID]],Stores_c[[#All],[Store_ID]],Stores_c[[#All],[City]])</f>
        <v>New Robert</v>
      </c>
      <c r="AF1034" t="str" cm="1">
        <f t="array" ref="AF1034">_xlfn.XLOOKUP(Orders_C[[#This Row],[Store_ID]],Stores_c[[#All],[Store_ID]],Stores_c[[#All],[Manager_Name]])</f>
        <v>Krista Webb</v>
      </c>
      <c r="AG1034" t="str" cm="1">
        <f t="array" ref="AG1034">_xlfn.XLOOKUP(Orders_C[[#This Row],[Store_ID]],Stores_c[[#All],[Store_ID]],Stores_c[[#All],[Store_Type]])</f>
        <v>Drive-Thru</v>
      </c>
    </row>
    <row r="1035" spans="1:33" x14ac:dyDescent="0.25">
      <c r="A1035">
        <v>7583</v>
      </c>
      <c r="B1035" s="1">
        <v>45840</v>
      </c>
      <c r="C1035" s="2">
        <v>0.69387731481481485</v>
      </c>
      <c r="D1035">
        <v>1242</v>
      </c>
      <c r="E1035">
        <v>204</v>
      </c>
      <c r="F1035">
        <v>498</v>
      </c>
      <c r="G1035">
        <v>315</v>
      </c>
      <c r="H1035">
        <v>1</v>
      </c>
      <c r="I1035">
        <v>371</v>
      </c>
      <c r="J1035">
        <v>5</v>
      </c>
      <c r="K1035">
        <v>18.55</v>
      </c>
      <c r="L1035">
        <v>384.55</v>
      </c>
      <c r="M1035" t="s">
        <v>18</v>
      </c>
      <c r="N1035" t="s">
        <v>21</v>
      </c>
      <c r="O1035">
        <v>59</v>
      </c>
      <c r="P1035">
        <v>2</v>
      </c>
      <c r="Q1035" t="s">
        <v>1606</v>
      </c>
      <c r="R1035">
        <v>509</v>
      </c>
      <c r="S1035" s="3">
        <v>0.05</v>
      </c>
      <c r="T1035" s="6">
        <v>161.95000000000002</v>
      </c>
      <c r="U1035" t="s">
        <v>6341</v>
      </c>
      <c r="V1035">
        <v>2025</v>
      </c>
      <c r="W1035" t="s">
        <v>6331</v>
      </c>
      <c r="X1035" t="str">
        <f>_xlfn.XLOOKUP(Orders_C[[#This Row],[Product_ID]],Products_C[Product_ID],Products_C[Product_Name])</f>
        <v>Popcorn Chicken</v>
      </c>
      <c r="Y1035" t="str">
        <f>_xlfn.XLOOKUP(Orders_C[[#This Row],[Product_ID]],Products_C[Product_ID],Products_C[Category])</f>
        <v>Beverage</v>
      </c>
      <c r="Z1035" t="str">
        <f>_xlfn.XLOOKUP(Orders_C[[#This Row],[Store_ID]],Stores_c[Store_ID],Stores_c[City])</f>
        <v>New Robertfurt</v>
      </c>
      <c r="AA1035" t="str">
        <f>_xlfn.XLOOKUP(Orders_C[[#This Row],[Customer_ID]],Customers_c[Customer_ID],Customers_c[Customer_Name])</f>
        <v>Melinda Kramer</v>
      </c>
      <c r="AB1035" s="6">
        <f>Orders_C[[#This Row],[Quantity]]*Orders_C[[#This Row],[Unit_Price]]*(1-Orders_C[[#This Row],[Discount %]])+Orders_C[[#This Row],[Tax]]</f>
        <v>371</v>
      </c>
      <c r="AC1035" s="9">
        <f>(Orders_C[[#This Row],[Unit_Price]]*Orders_C[[#This Row],[Quantity]])-Orders_C[[#This Row],[Discount]]+Orders_C[[#This Row],[Tax]]</f>
        <v>384.55</v>
      </c>
      <c r="AD1035" t="str">
        <f>IF(COUNTIF(Orders_C[[#All],[Customer_ID]],Orders_C[[#This Row],[Customer_ID]])&gt;1,"Repeat","New")</f>
        <v>Repeat</v>
      </c>
      <c r="AE1035" t="str" cm="1">
        <f t="array" ref="AE1035">_xlfn.XLOOKUP(Orders_C[[#This Row],[Store_ID]],Stores_c[[#All],[Store_ID]],Stores_c[[#All],[City]])</f>
        <v>New Robertfurt</v>
      </c>
      <c r="AF1035" t="str" cm="1">
        <f t="array" ref="AF1035">_xlfn.XLOOKUP(Orders_C[[#This Row],[Store_ID]],Stores_c[[#All],[Store_ID]],Stores_c[[#All],[Manager_Name]])</f>
        <v>Tiffany Gomez</v>
      </c>
      <c r="AG1035" t="str" cm="1">
        <f t="array" ref="AG1035">_xlfn.XLOOKUP(Orders_C[[#This Row],[Store_ID]],Stores_c[[#All],[Store_ID]],Stores_c[[#All],[Store_Type]])</f>
        <v>Street</v>
      </c>
    </row>
    <row r="1036" spans="1:33" x14ac:dyDescent="0.25">
      <c r="A1036">
        <v>6724</v>
      </c>
      <c r="B1036" s="1">
        <v>45911</v>
      </c>
      <c r="C1036" s="2">
        <v>0.2964236111111111</v>
      </c>
      <c r="D1036">
        <v>1153</v>
      </c>
      <c r="E1036">
        <v>219</v>
      </c>
      <c r="F1036">
        <v>523</v>
      </c>
      <c r="G1036">
        <v>339</v>
      </c>
      <c r="H1036">
        <v>1</v>
      </c>
      <c r="I1036">
        <v>372</v>
      </c>
      <c r="J1036">
        <v>5</v>
      </c>
      <c r="K1036">
        <v>18.600000000000001</v>
      </c>
      <c r="L1036">
        <v>385.6</v>
      </c>
      <c r="M1036" t="s">
        <v>20</v>
      </c>
      <c r="N1036" t="s">
        <v>22</v>
      </c>
      <c r="O1036">
        <v>33</v>
      </c>
      <c r="P1036">
        <v>1</v>
      </c>
      <c r="Q1036" t="s">
        <v>747</v>
      </c>
      <c r="R1036">
        <v>509</v>
      </c>
      <c r="S1036" s="3">
        <v>0.05</v>
      </c>
      <c r="T1036" s="6">
        <v>162.40000000000003</v>
      </c>
      <c r="U1036" t="s">
        <v>6335</v>
      </c>
      <c r="V1036">
        <v>2025</v>
      </c>
      <c r="W1036" t="s">
        <v>6329</v>
      </c>
      <c r="X1036" t="str">
        <f>_xlfn.XLOOKUP(Orders_C[[#This Row],[Product_ID]],Products_C[Product_ID],Products_C[Product_Name])</f>
        <v>Veg Burger</v>
      </c>
      <c r="Y1036" t="str">
        <f>_xlfn.XLOOKUP(Orders_C[[#This Row],[Product_ID]],Products_C[Product_ID],Products_C[Category])</f>
        <v>Burger</v>
      </c>
      <c r="Z1036" t="str">
        <f>_xlfn.XLOOKUP(Orders_C[[#This Row],[Store_ID]],Stores_c[Store_ID],Stores_c[City])</f>
        <v>Lake David</v>
      </c>
      <c r="AA1036" t="str">
        <f>_xlfn.XLOOKUP(Orders_C[[#This Row],[Customer_ID]],Customers_c[Customer_ID],Customers_c[Customer_Name])</f>
        <v>Rachel Knox</v>
      </c>
      <c r="AB1036" s="6">
        <f>Orders_C[[#This Row],[Quantity]]*Orders_C[[#This Row],[Unit_Price]]*(1-Orders_C[[#This Row],[Discount %]])+Orders_C[[#This Row],[Tax]]</f>
        <v>372</v>
      </c>
      <c r="AC1036" s="9">
        <f>(Orders_C[[#This Row],[Unit_Price]]*Orders_C[[#This Row],[Quantity]])-Orders_C[[#This Row],[Discount]]+Orders_C[[#This Row],[Tax]]</f>
        <v>385.6</v>
      </c>
      <c r="AD1036" t="str">
        <f>IF(COUNTIF(Orders_C[[#All],[Customer_ID]],Orders_C[[#This Row],[Customer_ID]])&gt;1,"Repeat","New")</f>
        <v>Repeat</v>
      </c>
      <c r="AE1036" t="str" cm="1">
        <f t="array" ref="AE1036">_xlfn.XLOOKUP(Orders_C[[#This Row],[Store_ID]],Stores_c[[#All],[Store_ID]],Stores_c[[#All],[City]])</f>
        <v>Lake David</v>
      </c>
      <c r="AF1036" t="str" cm="1">
        <f t="array" ref="AF1036">_xlfn.XLOOKUP(Orders_C[[#This Row],[Store_ID]],Stores_c[[#All],[Store_ID]],Stores_c[[#All],[Manager_Name]])</f>
        <v>Joshua Hines</v>
      </c>
      <c r="AG1036" t="str" cm="1">
        <f t="array" ref="AG1036">_xlfn.XLOOKUP(Orders_C[[#This Row],[Store_ID]],Stores_c[[#All],[Store_ID]],Stores_c[[#All],[Store_Type]])</f>
        <v>Street</v>
      </c>
    </row>
    <row r="1037" spans="1:33" x14ac:dyDescent="0.25">
      <c r="A1037">
        <v>10641</v>
      </c>
      <c r="B1037" s="1">
        <v>45810</v>
      </c>
      <c r="C1037" s="2">
        <v>0.89846064814814819</v>
      </c>
      <c r="D1037">
        <v>1792</v>
      </c>
      <c r="E1037">
        <v>216</v>
      </c>
      <c r="F1037">
        <v>510</v>
      </c>
      <c r="G1037">
        <v>339</v>
      </c>
      <c r="H1037">
        <v>1</v>
      </c>
      <c r="I1037">
        <v>384</v>
      </c>
      <c r="J1037">
        <v>10</v>
      </c>
      <c r="K1037">
        <v>19.2</v>
      </c>
      <c r="L1037">
        <v>393.2</v>
      </c>
      <c r="M1037" t="s">
        <v>19</v>
      </c>
      <c r="N1037" t="s">
        <v>22</v>
      </c>
      <c r="O1037">
        <v>22</v>
      </c>
      <c r="P1037">
        <v>2</v>
      </c>
      <c r="Q1037" t="s">
        <v>4664</v>
      </c>
      <c r="R1037">
        <v>508</v>
      </c>
      <c r="S1037" s="3">
        <v>0.1</v>
      </c>
      <c r="T1037" s="6">
        <v>162.80000000000001</v>
      </c>
      <c r="U1037" t="s">
        <v>6340</v>
      </c>
      <c r="V1037">
        <v>2025</v>
      </c>
      <c r="W1037" t="s">
        <v>6329</v>
      </c>
      <c r="X1037" t="str">
        <f>_xlfn.XLOOKUP(Orders_C[[#This Row],[Product_ID]],Products_C[Product_ID],Products_C[Product_Name])</f>
        <v>Veg Burger</v>
      </c>
      <c r="Y1037" t="str">
        <f>_xlfn.XLOOKUP(Orders_C[[#This Row],[Product_ID]],Products_C[Product_ID],Products_C[Category])</f>
        <v>Burger</v>
      </c>
      <c r="Z1037" t="str">
        <f>_xlfn.XLOOKUP(Orders_C[[#This Row],[Store_ID]],Stores_c[Store_ID],Stores_c[City])</f>
        <v>Garciaview</v>
      </c>
      <c r="AA1037" t="str">
        <f>_xlfn.XLOOKUP(Orders_C[[#This Row],[Customer_ID]],Customers_c[Customer_ID],Customers_c[Customer_Name])</f>
        <v>Erika Wagner</v>
      </c>
      <c r="AB1037" s="6">
        <f>Orders_C[[#This Row],[Quantity]]*Orders_C[[#This Row],[Unit_Price]]*(1-Orders_C[[#This Row],[Discount %]])+Orders_C[[#This Row],[Tax]]</f>
        <v>364.8</v>
      </c>
      <c r="AC1037" s="9">
        <f>(Orders_C[[#This Row],[Unit_Price]]*Orders_C[[#This Row],[Quantity]])-Orders_C[[#This Row],[Discount]]+Orders_C[[#This Row],[Tax]]</f>
        <v>393.2</v>
      </c>
      <c r="AD1037" t="str">
        <f>IF(COUNTIF(Orders_C[[#All],[Customer_ID]],Orders_C[[#This Row],[Customer_ID]])&gt;1,"Repeat","New")</f>
        <v>Repeat</v>
      </c>
      <c r="AE1037" t="str" cm="1">
        <f t="array" ref="AE1037">_xlfn.XLOOKUP(Orders_C[[#This Row],[Store_ID]],Stores_c[[#All],[Store_ID]],Stores_c[[#All],[City]])</f>
        <v>Garciaview</v>
      </c>
      <c r="AF1037" t="str" cm="1">
        <f t="array" ref="AF1037">_xlfn.XLOOKUP(Orders_C[[#This Row],[Store_ID]],Stores_c[[#All],[Store_ID]],Stores_c[[#All],[Manager_Name]])</f>
        <v>Karina Washington</v>
      </c>
      <c r="AG1037" t="str" cm="1">
        <f t="array" ref="AG1037">_xlfn.XLOOKUP(Orders_C[[#This Row],[Store_ID]],Stores_c[[#All],[Store_ID]],Stores_c[[#All],[Store_Type]])</f>
        <v>Drive-Thru</v>
      </c>
    </row>
    <row r="1038" spans="1:33" x14ac:dyDescent="0.25">
      <c r="A1038">
        <v>6370</v>
      </c>
      <c r="B1038" s="1">
        <v>45910</v>
      </c>
      <c r="C1038" s="2">
        <v>0.61938657407407405</v>
      </c>
      <c r="D1038">
        <v>1541</v>
      </c>
      <c r="E1038">
        <v>210</v>
      </c>
      <c r="F1038">
        <v>500</v>
      </c>
      <c r="G1038">
        <v>334</v>
      </c>
      <c r="H1038">
        <v>1</v>
      </c>
      <c r="I1038">
        <v>362</v>
      </c>
      <c r="J1038">
        <v>0</v>
      </c>
      <c r="K1038">
        <v>18.100000000000001</v>
      </c>
      <c r="L1038">
        <v>380.1</v>
      </c>
      <c r="M1038" t="s">
        <v>20</v>
      </c>
      <c r="N1038" t="s">
        <v>23</v>
      </c>
      <c r="O1038">
        <v>19</v>
      </c>
      <c r="P1038">
        <v>3</v>
      </c>
      <c r="Q1038" t="s">
        <v>393</v>
      </c>
      <c r="R1038">
        <v>506</v>
      </c>
      <c r="S1038" s="3">
        <v>0</v>
      </c>
      <c r="T1038" s="6">
        <v>162.90000000000003</v>
      </c>
      <c r="U1038" t="s">
        <v>6335</v>
      </c>
      <c r="V1038">
        <v>2025</v>
      </c>
      <c r="W1038" t="s">
        <v>6333</v>
      </c>
      <c r="X1038" t="str">
        <f>_xlfn.XLOOKUP(Orders_C[[#This Row],[Product_ID]],Products_C[Product_ID],Products_C[Product_Name])</f>
        <v>Krushers</v>
      </c>
      <c r="Y1038" t="str">
        <f>_xlfn.XLOOKUP(Orders_C[[#This Row],[Product_ID]],Products_C[Product_ID],Products_C[Category])</f>
        <v>Dessert</v>
      </c>
      <c r="Z1038" t="str">
        <f>_xlfn.XLOOKUP(Orders_C[[#This Row],[Store_ID]],Stores_c[Store_ID],Stores_c[City])</f>
        <v>East William</v>
      </c>
      <c r="AA1038" t="str">
        <f>_xlfn.XLOOKUP(Orders_C[[#This Row],[Customer_ID]],Customers_c[Customer_ID],Customers_c[Customer_Name])</f>
        <v>Pamela Mason</v>
      </c>
      <c r="AB1038" s="6">
        <f>Orders_C[[#This Row],[Quantity]]*Orders_C[[#This Row],[Unit_Price]]*(1-Orders_C[[#This Row],[Discount %]])+Orders_C[[#This Row],[Tax]]</f>
        <v>380.1</v>
      </c>
      <c r="AC1038" s="9">
        <f>(Orders_C[[#This Row],[Unit_Price]]*Orders_C[[#This Row],[Quantity]])-Orders_C[[#This Row],[Discount]]+Orders_C[[#This Row],[Tax]]</f>
        <v>380.1</v>
      </c>
      <c r="AD1038" t="str">
        <f>IF(COUNTIF(Orders_C[[#All],[Customer_ID]],Orders_C[[#This Row],[Customer_ID]])&gt;1,"Repeat","New")</f>
        <v>Repeat</v>
      </c>
      <c r="AE1038" t="str" cm="1">
        <f t="array" ref="AE1038">_xlfn.XLOOKUP(Orders_C[[#This Row],[Store_ID]],Stores_c[[#All],[Store_ID]],Stores_c[[#All],[City]])</f>
        <v>East William</v>
      </c>
      <c r="AF1038" t="str" cm="1">
        <f t="array" ref="AF1038">_xlfn.XLOOKUP(Orders_C[[#This Row],[Store_ID]],Stores_c[[#All],[Store_ID]],Stores_c[[#All],[Manager_Name]])</f>
        <v>Victoria Butler</v>
      </c>
      <c r="AG1038" t="str" cm="1">
        <f t="array" ref="AG1038">_xlfn.XLOOKUP(Orders_C[[#This Row],[Store_ID]],Stores_c[[#All],[Store_ID]],Stores_c[[#All],[Store_Type]])</f>
        <v>Drive-Thru</v>
      </c>
    </row>
    <row r="1039" spans="1:33" x14ac:dyDescent="0.25">
      <c r="A1039">
        <v>8526</v>
      </c>
      <c r="B1039" s="1">
        <v>45980</v>
      </c>
      <c r="C1039" s="2">
        <v>0.65226851851851853</v>
      </c>
      <c r="D1039">
        <v>1677</v>
      </c>
      <c r="E1039">
        <v>218</v>
      </c>
      <c r="F1039">
        <v>547</v>
      </c>
      <c r="G1039">
        <v>330</v>
      </c>
      <c r="H1039">
        <v>1</v>
      </c>
      <c r="I1039">
        <v>362</v>
      </c>
      <c r="J1039">
        <v>0</v>
      </c>
      <c r="K1039">
        <v>18.100000000000001</v>
      </c>
      <c r="L1039">
        <v>380.1</v>
      </c>
      <c r="M1039" t="s">
        <v>19</v>
      </c>
      <c r="N1039" t="s">
        <v>22</v>
      </c>
      <c r="O1039">
        <v>20</v>
      </c>
      <c r="P1039">
        <v>4</v>
      </c>
      <c r="Q1039" t="s">
        <v>2549</v>
      </c>
      <c r="R1039">
        <v>503</v>
      </c>
      <c r="S1039" s="3">
        <v>0</v>
      </c>
      <c r="T1039" s="6">
        <v>162.90000000000003</v>
      </c>
      <c r="U1039" t="s">
        <v>6336</v>
      </c>
      <c r="V1039">
        <v>2025</v>
      </c>
      <c r="W1039" t="s">
        <v>6333</v>
      </c>
      <c r="X1039" t="str">
        <f>_xlfn.XLOOKUP(Orders_C[[#This Row],[Product_ID]],Products_C[Product_ID],Products_C[Product_Name])</f>
        <v>Rice Bowl</v>
      </c>
      <c r="Y1039" t="str">
        <f>_xlfn.XLOOKUP(Orders_C[[#This Row],[Product_ID]],Products_C[Product_ID],Products_C[Category])</f>
        <v>Beverage</v>
      </c>
      <c r="Z1039" t="str">
        <f>_xlfn.XLOOKUP(Orders_C[[#This Row],[Store_ID]],Stores_c[Store_ID],Stores_c[City])</f>
        <v>East Johnport</v>
      </c>
      <c r="AA1039" t="str">
        <f>_xlfn.XLOOKUP(Orders_C[[#This Row],[Customer_ID]],Customers_c[Customer_ID],Customers_c[Customer_Name])</f>
        <v>Travis Williams</v>
      </c>
      <c r="AB1039" s="6">
        <f>Orders_C[[#This Row],[Quantity]]*Orders_C[[#This Row],[Unit_Price]]*(1-Orders_C[[#This Row],[Discount %]])+Orders_C[[#This Row],[Tax]]</f>
        <v>380.1</v>
      </c>
      <c r="AC1039" s="9">
        <f>(Orders_C[[#This Row],[Unit_Price]]*Orders_C[[#This Row],[Quantity]])-Orders_C[[#This Row],[Discount]]+Orders_C[[#This Row],[Tax]]</f>
        <v>380.1</v>
      </c>
      <c r="AD1039" t="str">
        <f>IF(COUNTIF(Orders_C[[#All],[Customer_ID]],Orders_C[[#This Row],[Customer_ID]])&gt;1,"Repeat","New")</f>
        <v>Repeat</v>
      </c>
      <c r="AE1039" t="str" cm="1">
        <f t="array" ref="AE1039">_xlfn.XLOOKUP(Orders_C[[#This Row],[Store_ID]],Stores_c[[#All],[Store_ID]],Stores_c[[#All],[City]])</f>
        <v>East Johnport</v>
      </c>
      <c r="AF1039" t="str" cm="1">
        <f t="array" ref="AF1039">_xlfn.XLOOKUP(Orders_C[[#This Row],[Store_ID]],Stores_c[[#All],[Store_ID]],Stores_c[[#All],[Manager_Name]])</f>
        <v>Mr. Matthew Murillo III</v>
      </c>
      <c r="AG1039" t="str" cm="1">
        <f t="array" ref="AG1039">_xlfn.XLOOKUP(Orders_C[[#This Row],[Store_ID]],Stores_c[[#All],[Store_ID]],Stores_c[[#All],[Store_Type]])</f>
        <v>Street</v>
      </c>
    </row>
    <row r="1040" spans="1:33" x14ac:dyDescent="0.25">
      <c r="A1040">
        <v>9116</v>
      </c>
      <c r="B1040" s="1">
        <v>45871</v>
      </c>
      <c r="C1040" s="2">
        <v>0.54516203703703703</v>
      </c>
      <c r="D1040">
        <v>1942</v>
      </c>
      <c r="E1040">
        <v>211</v>
      </c>
      <c r="F1040">
        <v>478</v>
      </c>
      <c r="G1040">
        <v>328</v>
      </c>
      <c r="H1040">
        <v>1</v>
      </c>
      <c r="I1040">
        <v>362</v>
      </c>
      <c r="J1040">
        <v>0</v>
      </c>
      <c r="K1040">
        <v>18.100000000000001</v>
      </c>
      <c r="L1040">
        <v>380.1</v>
      </c>
      <c r="M1040" t="s">
        <v>20</v>
      </c>
      <c r="N1040" t="s">
        <v>23</v>
      </c>
      <c r="O1040">
        <v>44</v>
      </c>
      <c r="P1040">
        <v>2</v>
      </c>
      <c r="Q1040" t="s">
        <v>3139</v>
      </c>
      <c r="R1040">
        <v>506</v>
      </c>
      <c r="S1040" s="3">
        <v>0</v>
      </c>
      <c r="T1040" s="6">
        <v>162.90000000000003</v>
      </c>
      <c r="U1040" t="s">
        <v>6342</v>
      </c>
      <c r="V1040">
        <v>2025</v>
      </c>
      <c r="W1040" t="s">
        <v>6331</v>
      </c>
      <c r="X1040" t="str">
        <f>_xlfn.XLOOKUP(Orders_C[[#This Row],[Product_ID]],Products_C[Product_ID],Products_C[Product_Name])</f>
        <v>Rice Bowl</v>
      </c>
      <c r="Y1040" t="str">
        <f>_xlfn.XLOOKUP(Orders_C[[#This Row],[Product_ID]],Products_C[Product_ID],Products_C[Category])</f>
        <v>Burger</v>
      </c>
      <c r="Z1040" t="str">
        <f>_xlfn.XLOOKUP(Orders_C[[#This Row],[Store_ID]],Stores_c[Store_ID],Stores_c[City])</f>
        <v>North Robertstad</v>
      </c>
      <c r="AA1040" t="str">
        <f>_xlfn.XLOOKUP(Orders_C[[#This Row],[Customer_ID]],Customers_c[Customer_ID],Customers_c[Customer_Name])</f>
        <v>Chelsea Smith</v>
      </c>
      <c r="AB1040" s="6">
        <f>Orders_C[[#This Row],[Quantity]]*Orders_C[[#This Row],[Unit_Price]]*(1-Orders_C[[#This Row],[Discount %]])+Orders_C[[#This Row],[Tax]]</f>
        <v>380.1</v>
      </c>
      <c r="AC1040" s="9">
        <f>(Orders_C[[#This Row],[Unit_Price]]*Orders_C[[#This Row],[Quantity]])-Orders_C[[#This Row],[Discount]]+Orders_C[[#This Row],[Tax]]</f>
        <v>380.1</v>
      </c>
      <c r="AD1040" t="str">
        <f>IF(COUNTIF(Orders_C[[#All],[Customer_ID]],Orders_C[[#This Row],[Customer_ID]])&gt;1,"Repeat","New")</f>
        <v>Repeat</v>
      </c>
      <c r="AE1040" t="str" cm="1">
        <f t="array" ref="AE1040">_xlfn.XLOOKUP(Orders_C[[#This Row],[Store_ID]],Stores_c[[#All],[Store_ID]],Stores_c[[#All],[City]])</f>
        <v>North Robertstad</v>
      </c>
      <c r="AF1040" t="str" cm="1">
        <f t="array" ref="AF1040">_xlfn.XLOOKUP(Orders_C[[#This Row],[Store_ID]],Stores_c[[#All],[Store_ID]],Stores_c[[#All],[Manager_Name]])</f>
        <v>Mary Lewis</v>
      </c>
      <c r="AG1040" t="str" cm="1">
        <f t="array" ref="AG1040">_xlfn.XLOOKUP(Orders_C[[#This Row],[Store_ID]],Stores_c[[#All],[Store_ID]],Stores_c[[#All],[Store_Type]])</f>
        <v>Street</v>
      </c>
    </row>
    <row r="1041" spans="1:33" x14ac:dyDescent="0.25">
      <c r="A1041">
        <v>10134</v>
      </c>
      <c r="B1041" s="1">
        <v>45930</v>
      </c>
      <c r="C1041" s="2">
        <v>0.11614583333333334</v>
      </c>
      <c r="D1041">
        <v>1496</v>
      </c>
      <c r="E1041">
        <v>221</v>
      </c>
      <c r="F1041">
        <v>517</v>
      </c>
      <c r="G1041">
        <v>307</v>
      </c>
      <c r="H1041">
        <v>1</v>
      </c>
      <c r="I1041">
        <v>362</v>
      </c>
      <c r="J1041">
        <v>0</v>
      </c>
      <c r="K1041">
        <v>18.100000000000001</v>
      </c>
      <c r="L1041">
        <v>380.1</v>
      </c>
      <c r="M1041" t="s">
        <v>19</v>
      </c>
      <c r="N1041" t="s">
        <v>22</v>
      </c>
      <c r="O1041">
        <v>44</v>
      </c>
      <c r="P1041">
        <v>5</v>
      </c>
      <c r="Q1041" t="s">
        <v>4157</v>
      </c>
      <c r="R1041">
        <v>501</v>
      </c>
      <c r="S1041" s="3">
        <v>0</v>
      </c>
      <c r="T1041" s="6">
        <v>162.90000000000003</v>
      </c>
      <c r="U1041" t="s">
        <v>6335</v>
      </c>
      <c r="V1041">
        <v>2025</v>
      </c>
      <c r="W1041" t="s">
        <v>6331</v>
      </c>
      <c r="X1041" t="str">
        <f>_xlfn.XLOOKUP(Orders_C[[#This Row],[Product_ID]],Products_C[Product_ID],Products_C[Product_Name])</f>
        <v>Chicken Wings</v>
      </c>
      <c r="Y1041" t="str">
        <f>_xlfn.XLOOKUP(Orders_C[[#This Row],[Product_ID]],Products_C[Product_ID],Products_C[Category])</f>
        <v>Chicken</v>
      </c>
      <c r="Z1041" t="str">
        <f>_xlfn.XLOOKUP(Orders_C[[#This Row],[Store_ID]],Stores_c[Store_ID],Stores_c[City])</f>
        <v>Port Barbarabury</v>
      </c>
      <c r="AA1041" t="str">
        <f>_xlfn.XLOOKUP(Orders_C[[#This Row],[Customer_ID]],Customers_c[Customer_ID],Customers_c[Customer_Name])</f>
        <v>Joseph Hopkins</v>
      </c>
      <c r="AB1041" s="6">
        <f>Orders_C[[#This Row],[Quantity]]*Orders_C[[#This Row],[Unit_Price]]*(1-Orders_C[[#This Row],[Discount %]])+Orders_C[[#This Row],[Tax]]</f>
        <v>380.1</v>
      </c>
      <c r="AC1041" s="9">
        <f>(Orders_C[[#This Row],[Unit_Price]]*Orders_C[[#This Row],[Quantity]])-Orders_C[[#This Row],[Discount]]+Orders_C[[#This Row],[Tax]]</f>
        <v>380.1</v>
      </c>
      <c r="AD1041" t="str">
        <f>IF(COUNTIF(Orders_C[[#All],[Customer_ID]],Orders_C[[#This Row],[Customer_ID]])&gt;1,"Repeat","New")</f>
        <v>Repeat</v>
      </c>
      <c r="AE1041" t="str" cm="1">
        <f t="array" ref="AE1041">_xlfn.XLOOKUP(Orders_C[[#This Row],[Store_ID]],Stores_c[[#All],[Store_ID]],Stores_c[[#All],[City]])</f>
        <v>Port Barbarabury</v>
      </c>
      <c r="AF1041" t="str" cm="1">
        <f t="array" ref="AF1041">_xlfn.XLOOKUP(Orders_C[[#This Row],[Store_ID]],Stores_c[[#All],[Store_ID]],Stores_c[[#All],[Manager_Name]])</f>
        <v>Edward Nguyen</v>
      </c>
      <c r="AG1041" t="str" cm="1">
        <f t="array" ref="AG1041">_xlfn.XLOOKUP(Orders_C[[#This Row],[Store_ID]],Stores_c[[#All],[Store_ID]],Stores_c[[#All],[Store_Type]])</f>
        <v>Street</v>
      </c>
    </row>
    <row r="1042" spans="1:33" x14ac:dyDescent="0.25">
      <c r="A1042">
        <v>7673</v>
      </c>
      <c r="B1042" s="1">
        <v>46066</v>
      </c>
      <c r="C1042" s="2">
        <v>5.8831018518518519E-2</v>
      </c>
      <c r="D1042">
        <v>1404</v>
      </c>
      <c r="E1042">
        <v>209</v>
      </c>
      <c r="F1042">
        <v>419</v>
      </c>
      <c r="G1042">
        <v>316</v>
      </c>
      <c r="H1042">
        <v>2</v>
      </c>
      <c r="I1042">
        <v>192</v>
      </c>
      <c r="J1042">
        <v>0</v>
      </c>
      <c r="K1042">
        <v>9.6000000000000014</v>
      </c>
      <c r="L1042">
        <v>393.6</v>
      </c>
      <c r="M1042" t="s">
        <v>20</v>
      </c>
      <c r="N1042" t="s">
        <v>21</v>
      </c>
      <c r="O1042">
        <v>55</v>
      </c>
      <c r="P1042">
        <v>1</v>
      </c>
      <c r="Q1042" t="s">
        <v>1696</v>
      </c>
      <c r="R1042">
        <v>509</v>
      </c>
      <c r="S1042" s="3">
        <v>0</v>
      </c>
      <c r="T1042" s="6">
        <v>163.20000000000005</v>
      </c>
      <c r="U1042" t="s">
        <v>6338</v>
      </c>
      <c r="V1042">
        <v>2026</v>
      </c>
      <c r="W1042" t="s">
        <v>6331</v>
      </c>
      <c r="X1042" t="str">
        <f>_xlfn.XLOOKUP(Orders_C[[#This Row],[Product_ID]],Products_C[Product_ID],Products_C[Product_Name])</f>
        <v>Popcorn Chicken</v>
      </c>
      <c r="Y1042" t="str">
        <f>_xlfn.XLOOKUP(Orders_C[[#This Row],[Product_ID]],Products_C[Product_ID],Products_C[Category])</f>
        <v>Dessert</v>
      </c>
      <c r="Z1042" t="str">
        <f>_xlfn.XLOOKUP(Orders_C[[#This Row],[Store_ID]],Stores_c[Store_ID],Stores_c[City])</f>
        <v>Reidberg</v>
      </c>
      <c r="AA1042" t="str">
        <f>_xlfn.XLOOKUP(Orders_C[[#This Row],[Customer_ID]],Customers_c[Customer_ID],Customers_c[Customer_Name])</f>
        <v>Michael Cabrera</v>
      </c>
      <c r="AB1042" s="6">
        <f>Orders_C[[#This Row],[Quantity]]*Orders_C[[#This Row],[Unit_Price]]*(1-Orders_C[[#This Row],[Discount %]])+Orders_C[[#This Row],[Tax]]</f>
        <v>393.6</v>
      </c>
      <c r="AC1042" s="9">
        <f>(Orders_C[[#This Row],[Unit_Price]]*Orders_C[[#This Row],[Quantity]])-Orders_C[[#This Row],[Discount]]+Orders_C[[#This Row],[Tax]]</f>
        <v>393.6</v>
      </c>
      <c r="AD1042" t="str">
        <f>IF(COUNTIF(Orders_C[[#All],[Customer_ID]],Orders_C[[#This Row],[Customer_ID]])&gt;1,"Repeat","New")</f>
        <v>Repeat</v>
      </c>
      <c r="AE1042" t="str" cm="1">
        <f t="array" ref="AE1042">_xlfn.XLOOKUP(Orders_C[[#This Row],[Store_ID]],Stores_c[[#All],[Store_ID]],Stores_c[[#All],[City]])</f>
        <v>Reidberg</v>
      </c>
      <c r="AF1042" t="str" cm="1">
        <f t="array" ref="AF1042">_xlfn.XLOOKUP(Orders_C[[#This Row],[Store_ID]],Stores_c[[#All],[Store_ID]],Stores_c[[#All],[Manager_Name]])</f>
        <v>Jeffrey Horn</v>
      </c>
      <c r="AG1042" t="str" cm="1">
        <f t="array" ref="AG1042">_xlfn.XLOOKUP(Orders_C[[#This Row],[Store_ID]],Stores_c[[#All],[Store_ID]],Stores_c[[#All],[Store_Type]])</f>
        <v>Drive-Thru</v>
      </c>
    </row>
    <row r="1043" spans="1:33" x14ac:dyDescent="0.25">
      <c r="A1043">
        <v>6566</v>
      </c>
      <c r="B1043" s="1">
        <v>45918</v>
      </c>
      <c r="C1043" s="2">
        <v>5.707175925925926E-2</v>
      </c>
      <c r="D1043">
        <v>1154</v>
      </c>
      <c r="E1043">
        <v>221</v>
      </c>
      <c r="F1043">
        <v>546</v>
      </c>
      <c r="G1043">
        <v>322</v>
      </c>
      <c r="H1043">
        <v>1</v>
      </c>
      <c r="I1043">
        <v>374</v>
      </c>
      <c r="J1043">
        <v>5</v>
      </c>
      <c r="K1043">
        <v>18.7</v>
      </c>
      <c r="L1043">
        <v>387.7</v>
      </c>
      <c r="M1043" t="s">
        <v>19</v>
      </c>
      <c r="N1043" t="s">
        <v>21</v>
      </c>
      <c r="O1043">
        <v>17</v>
      </c>
      <c r="P1043">
        <v>5</v>
      </c>
      <c r="Q1043" t="s">
        <v>589</v>
      </c>
      <c r="R1043">
        <v>504</v>
      </c>
      <c r="S1043" s="3">
        <v>0.05</v>
      </c>
      <c r="T1043" s="6">
        <v>163.29999999999998</v>
      </c>
      <c r="U1043" t="s">
        <v>6335</v>
      </c>
      <c r="V1043">
        <v>2025</v>
      </c>
      <c r="W1043" t="s">
        <v>6333</v>
      </c>
      <c r="X1043" t="str">
        <f>_xlfn.XLOOKUP(Orders_C[[#This Row],[Product_ID]],Products_C[Product_ID],Products_C[Product_Name])</f>
        <v>Veg Burger</v>
      </c>
      <c r="Y1043" t="str">
        <f>_xlfn.XLOOKUP(Orders_C[[#This Row],[Product_ID]],Products_C[Product_ID],Products_C[Category])</f>
        <v>Burger</v>
      </c>
      <c r="Z1043" t="str">
        <f>_xlfn.XLOOKUP(Orders_C[[#This Row],[Store_ID]],Stores_c[Store_ID],Stores_c[City])</f>
        <v>Port Barbarabury</v>
      </c>
      <c r="AA1043" t="str">
        <f>_xlfn.XLOOKUP(Orders_C[[#This Row],[Customer_ID]],Customers_c[Customer_ID],Customers_c[Customer_Name])</f>
        <v>Jenny James</v>
      </c>
      <c r="AB1043" s="6">
        <f>Orders_C[[#This Row],[Quantity]]*Orders_C[[#This Row],[Unit_Price]]*(1-Orders_C[[#This Row],[Discount %]])+Orders_C[[#This Row],[Tax]]</f>
        <v>374</v>
      </c>
      <c r="AC1043" s="9">
        <f>(Orders_C[[#This Row],[Unit_Price]]*Orders_C[[#This Row],[Quantity]])-Orders_C[[#This Row],[Discount]]+Orders_C[[#This Row],[Tax]]</f>
        <v>387.7</v>
      </c>
      <c r="AD1043" t="str">
        <f>IF(COUNTIF(Orders_C[[#All],[Customer_ID]],Orders_C[[#This Row],[Customer_ID]])&gt;1,"Repeat","New")</f>
        <v>Repeat</v>
      </c>
      <c r="AE1043" t="str" cm="1">
        <f t="array" ref="AE1043">_xlfn.XLOOKUP(Orders_C[[#This Row],[Store_ID]],Stores_c[[#All],[Store_ID]],Stores_c[[#All],[City]])</f>
        <v>Port Barbarabury</v>
      </c>
      <c r="AF1043" t="str" cm="1">
        <f t="array" ref="AF1043">_xlfn.XLOOKUP(Orders_C[[#This Row],[Store_ID]],Stores_c[[#All],[Store_ID]],Stores_c[[#All],[Manager_Name]])</f>
        <v>Edward Nguyen</v>
      </c>
      <c r="AG1043" t="str" cm="1">
        <f t="array" ref="AG1043">_xlfn.XLOOKUP(Orders_C[[#This Row],[Store_ID]],Stores_c[[#All],[Store_ID]],Stores_c[[#All],[Store_Type]])</f>
        <v>Street</v>
      </c>
    </row>
    <row r="1044" spans="1:33" x14ac:dyDescent="0.25">
      <c r="A1044">
        <v>7826</v>
      </c>
      <c r="B1044" s="1">
        <v>45726</v>
      </c>
      <c r="C1044" s="2">
        <v>0.61520833333333336</v>
      </c>
      <c r="D1044">
        <v>1774</v>
      </c>
      <c r="E1044">
        <v>219</v>
      </c>
      <c r="F1044">
        <v>475</v>
      </c>
      <c r="G1044">
        <v>320</v>
      </c>
      <c r="H1044">
        <v>2</v>
      </c>
      <c r="I1044">
        <v>198</v>
      </c>
      <c r="J1044">
        <v>5</v>
      </c>
      <c r="K1044">
        <v>9.9</v>
      </c>
      <c r="L1044">
        <v>400.9</v>
      </c>
      <c r="M1044" t="s">
        <v>18</v>
      </c>
      <c r="N1044" t="s">
        <v>21</v>
      </c>
      <c r="O1044">
        <v>33</v>
      </c>
      <c r="P1044">
        <v>2</v>
      </c>
      <c r="Q1044" t="s">
        <v>1849</v>
      </c>
      <c r="R1044">
        <v>507</v>
      </c>
      <c r="S1044" s="3">
        <v>0.05</v>
      </c>
      <c r="T1044" s="6">
        <v>163.29999999999998</v>
      </c>
      <c r="U1044" t="s">
        <v>6334</v>
      </c>
      <c r="V1044">
        <v>2025</v>
      </c>
      <c r="W1044" t="s">
        <v>6329</v>
      </c>
      <c r="X1044" t="str">
        <f>_xlfn.XLOOKUP(Orders_C[[#This Row],[Product_ID]],Products_C[Product_ID],Products_C[Product_Name])</f>
        <v>Rice Bowl</v>
      </c>
      <c r="Y1044" t="str">
        <f>_xlfn.XLOOKUP(Orders_C[[#This Row],[Product_ID]],Products_C[Product_ID],Products_C[Category])</f>
        <v>Beverage</v>
      </c>
      <c r="Z1044" t="str">
        <f>_xlfn.XLOOKUP(Orders_C[[#This Row],[Store_ID]],Stores_c[Store_ID],Stores_c[City])</f>
        <v>Lake David</v>
      </c>
      <c r="AA1044" t="str">
        <f>_xlfn.XLOOKUP(Orders_C[[#This Row],[Customer_ID]],Customers_c[Customer_ID],Customers_c[Customer_Name])</f>
        <v>Katherine Crawford MD</v>
      </c>
      <c r="AB1044" s="6">
        <f>Orders_C[[#This Row],[Quantity]]*Orders_C[[#This Row],[Unit_Price]]*(1-Orders_C[[#This Row],[Discount %]])+Orders_C[[#This Row],[Tax]]</f>
        <v>386.09999999999997</v>
      </c>
      <c r="AC1044" s="9">
        <f>(Orders_C[[#This Row],[Unit_Price]]*Orders_C[[#This Row],[Quantity]])-Orders_C[[#This Row],[Discount]]+Orders_C[[#This Row],[Tax]]</f>
        <v>400.9</v>
      </c>
      <c r="AD1044" t="str">
        <f>IF(COUNTIF(Orders_C[[#All],[Customer_ID]],Orders_C[[#This Row],[Customer_ID]])&gt;1,"Repeat","New")</f>
        <v>Repeat</v>
      </c>
      <c r="AE1044" t="str" cm="1">
        <f t="array" ref="AE1044">_xlfn.XLOOKUP(Orders_C[[#This Row],[Store_ID]],Stores_c[[#All],[Store_ID]],Stores_c[[#All],[City]])</f>
        <v>Lake David</v>
      </c>
      <c r="AF1044" t="str" cm="1">
        <f t="array" ref="AF1044">_xlfn.XLOOKUP(Orders_C[[#This Row],[Store_ID]],Stores_c[[#All],[Store_ID]],Stores_c[[#All],[Manager_Name]])</f>
        <v>Joshua Hines</v>
      </c>
      <c r="AG1044" t="str" cm="1">
        <f t="array" ref="AG1044">_xlfn.XLOOKUP(Orders_C[[#This Row],[Store_ID]],Stores_c[[#All],[Store_ID]],Stores_c[[#All],[Store_Type]])</f>
        <v>Street</v>
      </c>
    </row>
    <row r="1045" spans="1:33" x14ac:dyDescent="0.25">
      <c r="A1045">
        <v>8202</v>
      </c>
      <c r="B1045" s="1">
        <v>46017</v>
      </c>
      <c r="C1045" s="2">
        <v>0.18335648148148148</v>
      </c>
      <c r="D1045">
        <v>1388</v>
      </c>
      <c r="E1045">
        <v>205</v>
      </c>
      <c r="F1045">
        <v>515</v>
      </c>
      <c r="G1045">
        <v>322</v>
      </c>
      <c r="H1045">
        <v>2</v>
      </c>
      <c r="I1045">
        <v>198</v>
      </c>
      <c r="J1045">
        <v>5</v>
      </c>
      <c r="K1045">
        <v>9.9</v>
      </c>
      <c r="L1045">
        <v>400.9</v>
      </c>
      <c r="M1045" t="s">
        <v>20</v>
      </c>
      <c r="N1045" t="s">
        <v>22</v>
      </c>
      <c r="O1045">
        <v>58</v>
      </c>
      <c r="P1045">
        <v>5</v>
      </c>
      <c r="Q1045" t="s">
        <v>2225</v>
      </c>
      <c r="R1045">
        <v>503</v>
      </c>
      <c r="S1045" s="3">
        <v>0.05</v>
      </c>
      <c r="T1045" s="6">
        <v>163.29999999999998</v>
      </c>
      <c r="U1045" t="s">
        <v>6328</v>
      </c>
      <c r="V1045">
        <v>2025</v>
      </c>
      <c r="W1045" t="s">
        <v>6331</v>
      </c>
      <c r="X1045" t="str">
        <f>_xlfn.XLOOKUP(Orders_C[[#This Row],[Product_ID]],Products_C[Product_ID],Products_C[Product_Name])</f>
        <v>Veg Burger</v>
      </c>
      <c r="Y1045" t="str">
        <f>_xlfn.XLOOKUP(Orders_C[[#This Row],[Product_ID]],Products_C[Product_ID],Products_C[Category])</f>
        <v>Burger</v>
      </c>
      <c r="Z1045" t="str">
        <f>_xlfn.XLOOKUP(Orders_C[[#This Row],[Store_ID]],Stores_c[Store_ID],Stores_c[City])</f>
        <v>Port Jacob</v>
      </c>
      <c r="AA1045" t="str">
        <f>_xlfn.XLOOKUP(Orders_C[[#This Row],[Customer_ID]],Customers_c[Customer_ID],Customers_c[Customer_Name])</f>
        <v>Desiree Hancock</v>
      </c>
      <c r="AB1045" s="6">
        <f>Orders_C[[#This Row],[Quantity]]*Orders_C[[#This Row],[Unit_Price]]*(1-Orders_C[[#This Row],[Discount %]])+Orders_C[[#This Row],[Tax]]</f>
        <v>386.09999999999997</v>
      </c>
      <c r="AC1045" s="9">
        <f>(Orders_C[[#This Row],[Unit_Price]]*Orders_C[[#This Row],[Quantity]])-Orders_C[[#This Row],[Discount]]+Orders_C[[#This Row],[Tax]]</f>
        <v>400.9</v>
      </c>
      <c r="AD1045" t="str">
        <f>IF(COUNTIF(Orders_C[[#All],[Customer_ID]],Orders_C[[#This Row],[Customer_ID]])&gt;1,"Repeat","New")</f>
        <v>Repeat</v>
      </c>
      <c r="AE1045" t="str" cm="1">
        <f t="array" ref="AE1045">_xlfn.XLOOKUP(Orders_C[[#This Row],[Store_ID]],Stores_c[[#All],[Store_ID]],Stores_c[[#All],[City]])</f>
        <v>Port Jacob</v>
      </c>
      <c r="AF1045" t="str" cm="1">
        <f t="array" ref="AF1045">_xlfn.XLOOKUP(Orders_C[[#This Row],[Store_ID]],Stores_c[[#All],[Store_ID]],Stores_c[[#All],[Manager_Name]])</f>
        <v>David Harris</v>
      </c>
      <c r="AG1045" t="str" cm="1">
        <f t="array" ref="AG1045">_xlfn.XLOOKUP(Orders_C[[#This Row],[Store_ID]],Stores_c[[#All],[Store_ID]],Stores_c[[#All],[Store_Type]])</f>
        <v>Mall</v>
      </c>
    </row>
    <row r="1046" spans="1:33" x14ac:dyDescent="0.25">
      <c r="A1046">
        <v>10035</v>
      </c>
      <c r="B1046" s="1">
        <v>45714</v>
      </c>
      <c r="C1046" s="2">
        <v>0.41425925925925927</v>
      </c>
      <c r="D1046">
        <v>1838</v>
      </c>
      <c r="E1046">
        <v>209</v>
      </c>
      <c r="F1046">
        <v>465</v>
      </c>
      <c r="G1046">
        <v>330</v>
      </c>
      <c r="H1046">
        <v>2</v>
      </c>
      <c r="I1046">
        <v>198</v>
      </c>
      <c r="J1046">
        <v>5</v>
      </c>
      <c r="K1046">
        <v>9.9</v>
      </c>
      <c r="L1046">
        <v>400.9</v>
      </c>
      <c r="M1046" t="s">
        <v>19</v>
      </c>
      <c r="N1046" t="s">
        <v>22</v>
      </c>
      <c r="O1046">
        <v>45</v>
      </c>
      <c r="P1046">
        <v>4</v>
      </c>
      <c r="Q1046" t="s">
        <v>4058</v>
      </c>
      <c r="R1046">
        <v>510</v>
      </c>
      <c r="S1046" s="3">
        <v>0.05</v>
      </c>
      <c r="T1046" s="6">
        <v>163.29999999999998</v>
      </c>
      <c r="U1046" t="s">
        <v>6338</v>
      </c>
      <c r="V1046">
        <v>2025</v>
      </c>
      <c r="W1046" t="s">
        <v>6331</v>
      </c>
      <c r="X1046" t="str">
        <f>_xlfn.XLOOKUP(Orders_C[[#This Row],[Product_ID]],Products_C[Product_ID],Products_C[Product_Name])</f>
        <v>Rice Bowl</v>
      </c>
      <c r="Y1046" t="str">
        <f>_xlfn.XLOOKUP(Orders_C[[#This Row],[Product_ID]],Products_C[Product_ID],Products_C[Category])</f>
        <v>Beverage</v>
      </c>
      <c r="Z1046" t="str">
        <f>_xlfn.XLOOKUP(Orders_C[[#This Row],[Store_ID]],Stores_c[Store_ID],Stores_c[City])</f>
        <v>Reidberg</v>
      </c>
      <c r="AA1046" t="str">
        <f>_xlfn.XLOOKUP(Orders_C[[#This Row],[Customer_ID]],Customers_c[Customer_ID],Customers_c[Customer_Name])</f>
        <v>Makayla Martin</v>
      </c>
      <c r="AB1046" s="6">
        <f>Orders_C[[#This Row],[Quantity]]*Orders_C[[#This Row],[Unit_Price]]*(1-Orders_C[[#This Row],[Discount %]])+Orders_C[[#This Row],[Tax]]</f>
        <v>386.09999999999997</v>
      </c>
      <c r="AC1046" s="9">
        <f>(Orders_C[[#This Row],[Unit_Price]]*Orders_C[[#This Row],[Quantity]])-Orders_C[[#This Row],[Discount]]+Orders_C[[#This Row],[Tax]]</f>
        <v>400.9</v>
      </c>
      <c r="AD1046" t="str">
        <f>IF(COUNTIF(Orders_C[[#All],[Customer_ID]],Orders_C[[#This Row],[Customer_ID]])&gt;1,"Repeat","New")</f>
        <v>Repeat</v>
      </c>
      <c r="AE1046" t="str" cm="1">
        <f t="array" ref="AE1046">_xlfn.XLOOKUP(Orders_C[[#This Row],[Store_ID]],Stores_c[[#All],[Store_ID]],Stores_c[[#All],[City]])</f>
        <v>Reidberg</v>
      </c>
      <c r="AF1046" t="str" cm="1">
        <f t="array" ref="AF1046">_xlfn.XLOOKUP(Orders_C[[#This Row],[Store_ID]],Stores_c[[#All],[Store_ID]],Stores_c[[#All],[Manager_Name]])</f>
        <v>Jeffrey Horn</v>
      </c>
      <c r="AG1046" t="str" cm="1">
        <f t="array" ref="AG1046">_xlfn.XLOOKUP(Orders_C[[#This Row],[Store_ID]],Stores_c[[#All],[Store_ID]],Stores_c[[#All],[Store_Type]])</f>
        <v>Drive-Thru</v>
      </c>
    </row>
    <row r="1047" spans="1:33" x14ac:dyDescent="0.25">
      <c r="A1047">
        <v>6294</v>
      </c>
      <c r="B1047" s="1">
        <v>45756</v>
      </c>
      <c r="C1047" s="2">
        <v>0.92706018518518518</v>
      </c>
      <c r="D1047">
        <v>1684</v>
      </c>
      <c r="E1047">
        <v>217</v>
      </c>
      <c r="F1047">
        <v>497</v>
      </c>
      <c r="G1047">
        <v>306</v>
      </c>
      <c r="H1047">
        <v>1</v>
      </c>
      <c r="I1047">
        <v>363</v>
      </c>
      <c r="J1047">
        <v>0</v>
      </c>
      <c r="K1047">
        <v>18.149999999999999</v>
      </c>
      <c r="L1047">
        <v>381.15</v>
      </c>
      <c r="M1047" t="s">
        <v>19</v>
      </c>
      <c r="N1047" t="s">
        <v>23</v>
      </c>
      <c r="O1047">
        <v>28</v>
      </c>
      <c r="P1047">
        <v>2</v>
      </c>
      <c r="Q1047" t="s">
        <v>317</v>
      </c>
      <c r="R1047">
        <v>508</v>
      </c>
      <c r="S1047" s="3">
        <v>0</v>
      </c>
      <c r="T1047" s="6">
        <v>163.35</v>
      </c>
      <c r="U1047" t="s">
        <v>6337</v>
      </c>
      <c r="V1047">
        <v>2025</v>
      </c>
      <c r="W1047" t="s">
        <v>6329</v>
      </c>
      <c r="X1047" t="str">
        <f>_xlfn.XLOOKUP(Orders_C[[#This Row],[Product_ID]],Products_C[Product_ID],Products_C[Product_Name])</f>
        <v>Veg Burger</v>
      </c>
      <c r="Y1047" t="str">
        <f>_xlfn.XLOOKUP(Orders_C[[#This Row],[Product_ID]],Products_C[Product_ID],Products_C[Category])</f>
        <v>Burger</v>
      </c>
      <c r="Z1047" t="str">
        <f>_xlfn.XLOOKUP(Orders_C[[#This Row],[Store_ID]],Stores_c[Store_ID],Stores_c[City])</f>
        <v>West Rebecca</v>
      </c>
      <c r="AA1047" t="str">
        <f>_xlfn.XLOOKUP(Orders_C[[#This Row],[Customer_ID]],Customers_c[Customer_ID],Customers_c[Customer_Name])</f>
        <v>Candice Patton</v>
      </c>
      <c r="AB1047" s="6">
        <f>Orders_C[[#This Row],[Quantity]]*Orders_C[[#This Row],[Unit_Price]]*(1-Orders_C[[#This Row],[Discount %]])+Orders_C[[#This Row],[Tax]]</f>
        <v>381.15</v>
      </c>
      <c r="AC1047" s="9">
        <f>(Orders_C[[#This Row],[Unit_Price]]*Orders_C[[#This Row],[Quantity]])-Orders_C[[#This Row],[Discount]]+Orders_C[[#This Row],[Tax]]</f>
        <v>381.15</v>
      </c>
      <c r="AD1047" t="str">
        <f>IF(COUNTIF(Orders_C[[#All],[Customer_ID]],Orders_C[[#This Row],[Customer_ID]])&gt;1,"Repeat","New")</f>
        <v>Repeat</v>
      </c>
      <c r="AE1047" t="str" cm="1">
        <f t="array" ref="AE1047">_xlfn.XLOOKUP(Orders_C[[#This Row],[Store_ID]],Stores_c[[#All],[Store_ID]],Stores_c[[#All],[City]])</f>
        <v>West Rebecca</v>
      </c>
      <c r="AF1047" t="str" cm="1">
        <f t="array" ref="AF1047">_xlfn.XLOOKUP(Orders_C[[#This Row],[Store_ID]],Stores_c[[#All],[Store_ID]],Stores_c[[#All],[Manager_Name]])</f>
        <v>Albert Smith</v>
      </c>
      <c r="AG1047" t="str" cm="1">
        <f t="array" ref="AG1047">_xlfn.XLOOKUP(Orders_C[[#This Row],[Store_ID]],Stores_c[[#All],[Store_ID]],Stores_c[[#All],[Store_Type]])</f>
        <v>Mall</v>
      </c>
    </row>
    <row r="1048" spans="1:33" x14ac:dyDescent="0.25">
      <c r="A1048">
        <v>8822</v>
      </c>
      <c r="B1048" s="1">
        <v>45900</v>
      </c>
      <c r="C1048" s="2">
        <v>0.57778935185185187</v>
      </c>
      <c r="D1048">
        <v>1687</v>
      </c>
      <c r="E1048">
        <v>208</v>
      </c>
      <c r="F1048">
        <v>403</v>
      </c>
      <c r="G1048">
        <v>331</v>
      </c>
      <c r="H1048">
        <v>2</v>
      </c>
      <c r="I1048">
        <v>204</v>
      </c>
      <c r="J1048">
        <v>10</v>
      </c>
      <c r="K1048">
        <v>10.199999999999999</v>
      </c>
      <c r="L1048">
        <v>408.2</v>
      </c>
      <c r="M1048" t="s">
        <v>20</v>
      </c>
      <c r="N1048" t="s">
        <v>21</v>
      </c>
      <c r="O1048">
        <v>52</v>
      </c>
      <c r="P1048">
        <v>2</v>
      </c>
      <c r="Q1048" t="s">
        <v>2845</v>
      </c>
      <c r="R1048">
        <v>501</v>
      </c>
      <c r="S1048" s="3">
        <v>0.1</v>
      </c>
      <c r="T1048" s="6">
        <v>163.4</v>
      </c>
      <c r="U1048" t="s">
        <v>6342</v>
      </c>
      <c r="V1048">
        <v>2025</v>
      </c>
      <c r="W1048" t="s">
        <v>6331</v>
      </c>
      <c r="X1048" t="str">
        <f>_xlfn.XLOOKUP(Orders_C[[#This Row],[Product_ID]],Products_C[Product_ID],Products_C[Product_Name])</f>
        <v>Chicken Bucket</v>
      </c>
      <c r="Y1048" t="str">
        <f>_xlfn.XLOOKUP(Orders_C[[#This Row],[Product_ID]],Products_C[Product_ID],Products_C[Category])</f>
        <v>Beverage</v>
      </c>
      <c r="Z1048" t="str">
        <f>_xlfn.XLOOKUP(Orders_C[[#This Row],[Store_ID]],Stores_c[Store_ID],Stores_c[City])</f>
        <v>Tracyview</v>
      </c>
      <c r="AA1048" t="str">
        <f>_xlfn.XLOOKUP(Orders_C[[#This Row],[Customer_ID]],Customers_c[Customer_ID],Customers_c[Customer_Name])</f>
        <v>Alan Reyes</v>
      </c>
      <c r="AB1048" s="6">
        <f>Orders_C[[#This Row],[Quantity]]*Orders_C[[#This Row],[Unit_Price]]*(1-Orders_C[[#This Row],[Discount %]])+Orders_C[[#This Row],[Tax]]</f>
        <v>377.4</v>
      </c>
      <c r="AC1048" s="9">
        <f>(Orders_C[[#This Row],[Unit_Price]]*Orders_C[[#This Row],[Quantity]])-Orders_C[[#This Row],[Discount]]+Orders_C[[#This Row],[Tax]]</f>
        <v>408.2</v>
      </c>
      <c r="AD1048" t="str">
        <f>IF(COUNTIF(Orders_C[[#All],[Customer_ID]],Orders_C[[#This Row],[Customer_ID]])&gt;1,"Repeat","New")</f>
        <v>Repeat</v>
      </c>
      <c r="AE1048" t="str" cm="1">
        <f t="array" ref="AE1048">_xlfn.XLOOKUP(Orders_C[[#This Row],[Store_ID]],Stores_c[[#All],[Store_ID]],Stores_c[[#All],[City]])</f>
        <v>Tracyview</v>
      </c>
      <c r="AF1048" t="str" cm="1">
        <f t="array" ref="AF1048">_xlfn.XLOOKUP(Orders_C[[#This Row],[Store_ID]],Stores_c[[#All],[Store_ID]],Stores_c[[#All],[Manager_Name]])</f>
        <v>Jeremiah Lee</v>
      </c>
      <c r="AG1048" t="str" cm="1">
        <f t="array" ref="AG1048">_xlfn.XLOOKUP(Orders_C[[#This Row],[Store_ID]],Stores_c[[#All],[Store_ID]],Stores_c[[#All],[Store_Type]])</f>
        <v>Mall</v>
      </c>
    </row>
    <row r="1049" spans="1:33" x14ac:dyDescent="0.25">
      <c r="A1049">
        <v>8944</v>
      </c>
      <c r="B1049" s="1">
        <v>46047</v>
      </c>
      <c r="C1049" s="2">
        <v>0.16296296296296298</v>
      </c>
      <c r="D1049">
        <v>1169</v>
      </c>
      <c r="E1049">
        <v>219</v>
      </c>
      <c r="F1049">
        <v>408</v>
      </c>
      <c r="G1049">
        <v>314</v>
      </c>
      <c r="H1049">
        <v>2</v>
      </c>
      <c r="I1049">
        <v>204</v>
      </c>
      <c r="J1049">
        <v>10</v>
      </c>
      <c r="K1049">
        <v>10.199999999999999</v>
      </c>
      <c r="L1049">
        <v>408.2</v>
      </c>
      <c r="M1049" t="s">
        <v>18</v>
      </c>
      <c r="N1049" t="s">
        <v>22</v>
      </c>
      <c r="O1049">
        <v>43</v>
      </c>
      <c r="P1049">
        <v>1</v>
      </c>
      <c r="Q1049" t="s">
        <v>2967</v>
      </c>
      <c r="R1049">
        <v>506</v>
      </c>
      <c r="S1049" s="3">
        <v>0.1</v>
      </c>
      <c r="T1049" s="6">
        <v>163.4</v>
      </c>
      <c r="U1049" t="s">
        <v>6330</v>
      </c>
      <c r="V1049">
        <v>2026</v>
      </c>
      <c r="W1049" t="s">
        <v>6331</v>
      </c>
      <c r="X1049" t="str">
        <f>_xlfn.XLOOKUP(Orders_C[[#This Row],[Product_ID]],Products_C[Product_ID],Products_C[Product_Name])</f>
        <v>Wrap</v>
      </c>
      <c r="Y1049" t="str">
        <f>_xlfn.XLOOKUP(Orders_C[[#This Row],[Product_ID]],Products_C[Product_ID],Products_C[Category])</f>
        <v>Burger</v>
      </c>
      <c r="Z1049" t="str">
        <f>_xlfn.XLOOKUP(Orders_C[[#This Row],[Store_ID]],Stores_c[Store_ID],Stores_c[City])</f>
        <v>Lake David</v>
      </c>
      <c r="AA1049" t="str">
        <f>_xlfn.XLOOKUP(Orders_C[[#This Row],[Customer_ID]],Customers_c[Customer_ID],Customers_c[Customer_Name])</f>
        <v>Madeline Johnson</v>
      </c>
      <c r="AB1049" s="6">
        <f>Orders_C[[#This Row],[Quantity]]*Orders_C[[#This Row],[Unit_Price]]*(1-Orders_C[[#This Row],[Discount %]])+Orders_C[[#This Row],[Tax]]</f>
        <v>377.4</v>
      </c>
      <c r="AC1049" s="9">
        <f>(Orders_C[[#This Row],[Unit_Price]]*Orders_C[[#This Row],[Quantity]])-Orders_C[[#This Row],[Discount]]+Orders_C[[#This Row],[Tax]]</f>
        <v>408.2</v>
      </c>
      <c r="AD1049" t="str">
        <f>IF(COUNTIF(Orders_C[[#All],[Customer_ID]],Orders_C[[#This Row],[Customer_ID]])&gt;1,"Repeat","New")</f>
        <v>Repeat</v>
      </c>
      <c r="AE1049" t="str" cm="1">
        <f t="array" ref="AE1049">_xlfn.XLOOKUP(Orders_C[[#This Row],[Store_ID]],Stores_c[[#All],[Store_ID]],Stores_c[[#All],[City]])</f>
        <v>Lake David</v>
      </c>
      <c r="AF1049" t="str" cm="1">
        <f t="array" ref="AF1049">_xlfn.XLOOKUP(Orders_C[[#This Row],[Store_ID]],Stores_c[[#All],[Store_ID]],Stores_c[[#All],[Manager_Name]])</f>
        <v>Joshua Hines</v>
      </c>
      <c r="AG1049" t="str" cm="1">
        <f t="array" ref="AG1049">_xlfn.XLOOKUP(Orders_C[[#This Row],[Store_ID]],Stores_c[[#All],[Store_ID]],Stores_c[[#All],[Store_Type]])</f>
        <v>Street</v>
      </c>
    </row>
    <row r="1050" spans="1:33" x14ac:dyDescent="0.25">
      <c r="A1050">
        <v>7308</v>
      </c>
      <c r="B1050" s="1">
        <v>45891</v>
      </c>
      <c r="C1050" s="2">
        <v>0.18658564814814815</v>
      </c>
      <c r="D1050">
        <v>1347</v>
      </c>
      <c r="E1050">
        <v>207</v>
      </c>
      <c r="F1050">
        <v>448</v>
      </c>
      <c r="G1050">
        <v>301</v>
      </c>
      <c r="H1050">
        <v>1</v>
      </c>
      <c r="I1050">
        <v>386</v>
      </c>
      <c r="J1050">
        <v>10</v>
      </c>
      <c r="K1050">
        <v>19.3</v>
      </c>
      <c r="L1050">
        <v>395.3</v>
      </c>
      <c r="M1050" t="s">
        <v>19</v>
      </c>
      <c r="N1050" t="s">
        <v>22</v>
      </c>
      <c r="O1050">
        <v>30</v>
      </c>
      <c r="P1050">
        <v>2</v>
      </c>
      <c r="Q1050" t="s">
        <v>1331</v>
      </c>
      <c r="R1050">
        <v>505</v>
      </c>
      <c r="S1050" s="3">
        <v>0.1</v>
      </c>
      <c r="T1050" s="6">
        <v>163.70000000000002</v>
      </c>
      <c r="U1050" t="s">
        <v>6342</v>
      </c>
      <c r="V1050">
        <v>2025</v>
      </c>
      <c r="W1050" t="s">
        <v>6329</v>
      </c>
      <c r="X1050" t="str">
        <f>_xlfn.XLOOKUP(Orders_C[[#This Row],[Product_ID]],Products_C[Product_ID],Products_C[Product_Name])</f>
        <v>Krushers</v>
      </c>
      <c r="Y1050" t="str">
        <f>_xlfn.XLOOKUP(Orders_C[[#This Row],[Product_ID]],Products_C[Product_ID],Products_C[Category])</f>
        <v>Burger</v>
      </c>
      <c r="Z1050" t="str">
        <f>_xlfn.XLOOKUP(Orders_C[[#This Row],[Store_ID]],Stores_c[Store_ID],Stores_c[City])</f>
        <v>Christineton</v>
      </c>
      <c r="AA1050" t="str">
        <f>_xlfn.XLOOKUP(Orders_C[[#This Row],[Customer_ID]],Customers_c[Customer_ID],Customers_c[Customer_Name])</f>
        <v>Jordan Lewis</v>
      </c>
      <c r="AB1050" s="6">
        <f>Orders_C[[#This Row],[Quantity]]*Orders_C[[#This Row],[Unit_Price]]*(1-Orders_C[[#This Row],[Discount %]])+Orders_C[[#This Row],[Tax]]</f>
        <v>366.70000000000005</v>
      </c>
      <c r="AC1050" s="9">
        <f>(Orders_C[[#This Row],[Unit_Price]]*Orders_C[[#This Row],[Quantity]])-Orders_C[[#This Row],[Discount]]+Orders_C[[#This Row],[Tax]]</f>
        <v>395.3</v>
      </c>
      <c r="AD1050" t="str">
        <f>IF(COUNTIF(Orders_C[[#All],[Customer_ID]],Orders_C[[#This Row],[Customer_ID]])&gt;1,"Repeat","New")</f>
        <v>Repeat</v>
      </c>
      <c r="AE1050" t="str" cm="1">
        <f t="array" ref="AE1050">_xlfn.XLOOKUP(Orders_C[[#This Row],[Store_ID]],Stores_c[[#All],[Store_ID]],Stores_c[[#All],[City]])</f>
        <v>Christineton</v>
      </c>
      <c r="AF1050" t="str" cm="1">
        <f t="array" ref="AF1050">_xlfn.XLOOKUP(Orders_C[[#This Row],[Store_ID]],Stores_c[[#All],[Store_ID]],Stores_c[[#All],[Manager_Name]])</f>
        <v>Dr. William Hubbard MD</v>
      </c>
      <c r="AG1050" t="str" cm="1">
        <f t="array" ref="AG1050">_xlfn.XLOOKUP(Orders_C[[#This Row],[Store_ID]],Stores_c[[#All],[Store_ID]],Stores_c[[#All],[Store_Type]])</f>
        <v>Street</v>
      </c>
    </row>
    <row r="1051" spans="1:33" x14ac:dyDescent="0.25">
      <c r="A1051">
        <v>8770</v>
      </c>
      <c r="B1051" s="1">
        <v>45917</v>
      </c>
      <c r="C1051" s="2">
        <v>3.1099537037037037E-2</v>
      </c>
      <c r="D1051">
        <v>1703</v>
      </c>
      <c r="E1051">
        <v>223</v>
      </c>
      <c r="F1051">
        <v>467</v>
      </c>
      <c r="G1051">
        <v>325</v>
      </c>
      <c r="H1051">
        <v>1</v>
      </c>
      <c r="I1051">
        <v>375</v>
      </c>
      <c r="J1051">
        <v>5</v>
      </c>
      <c r="K1051">
        <v>18.75</v>
      </c>
      <c r="L1051">
        <v>388.75</v>
      </c>
      <c r="M1051" t="s">
        <v>18</v>
      </c>
      <c r="N1051" t="s">
        <v>22</v>
      </c>
      <c r="O1051">
        <v>12</v>
      </c>
      <c r="P1051">
        <v>2</v>
      </c>
      <c r="Q1051" t="s">
        <v>2793</v>
      </c>
      <c r="R1051">
        <v>502</v>
      </c>
      <c r="S1051" s="3">
        <v>0.05</v>
      </c>
      <c r="T1051" s="6">
        <v>163.75</v>
      </c>
      <c r="U1051" t="s">
        <v>6335</v>
      </c>
      <c r="V1051">
        <v>2025</v>
      </c>
      <c r="W1051" t="s">
        <v>6333</v>
      </c>
      <c r="X1051" t="str">
        <f>_xlfn.XLOOKUP(Orders_C[[#This Row],[Product_ID]],Products_C[Product_ID],Products_C[Product_Name])</f>
        <v>Veg Burger</v>
      </c>
      <c r="Y1051" t="str">
        <f>_xlfn.XLOOKUP(Orders_C[[#This Row],[Product_ID]],Products_C[Product_ID],Products_C[Category])</f>
        <v>Chicken</v>
      </c>
      <c r="Z1051" t="str">
        <f>_xlfn.XLOOKUP(Orders_C[[#This Row],[Store_ID]],Stores_c[Store_ID],Stores_c[City])</f>
        <v>Chambershaven</v>
      </c>
      <c r="AA1051" t="str">
        <f>_xlfn.XLOOKUP(Orders_C[[#This Row],[Customer_ID]],Customers_c[Customer_ID],Customers_c[Customer_Name])</f>
        <v>Timothy Schmidt</v>
      </c>
      <c r="AB1051" s="6">
        <f>Orders_C[[#This Row],[Quantity]]*Orders_C[[#This Row],[Unit_Price]]*(1-Orders_C[[#This Row],[Discount %]])+Orders_C[[#This Row],[Tax]]</f>
        <v>375</v>
      </c>
      <c r="AC1051" s="9">
        <f>(Orders_C[[#This Row],[Unit_Price]]*Orders_C[[#This Row],[Quantity]])-Orders_C[[#This Row],[Discount]]+Orders_C[[#This Row],[Tax]]</f>
        <v>388.75</v>
      </c>
      <c r="AD1051" t="str">
        <f>IF(COUNTIF(Orders_C[[#All],[Customer_ID]],Orders_C[[#This Row],[Customer_ID]])&gt;1,"Repeat","New")</f>
        <v>Repeat</v>
      </c>
      <c r="AE1051" t="str" cm="1">
        <f t="array" ref="AE1051">_xlfn.XLOOKUP(Orders_C[[#This Row],[Store_ID]],Stores_c[[#All],[Store_ID]],Stores_c[[#All],[City]])</f>
        <v>Chambershaven</v>
      </c>
      <c r="AF1051" t="str" cm="1">
        <f t="array" ref="AF1051">_xlfn.XLOOKUP(Orders_C[[#This Row],[Store_ID]],Stores_c[[#All],[Store_ID]],Stores_c[[#All],[Manager_Name]])</f>
        <v>Virginia Webster</v>
      </c>
      <c r="AG1051" t="str" cm="1">
        <f t="array" ref="AG1051">_xlfn.XLOOKUP(Orders_C[[#This Row],[Store_ID]],Stores_c[[#All],[Store_ID]],Stores_c[[#All],[Store_Type]])</f>
        <v>Street</v>
      </c>
    </row>
    <row r="1052" spans="1:33" x14ac:dyDescent="0.25">
      <c r="A1052">
        <v>10339</v>
      </c>
      <c r="B1052" s="1">
        <v>46057</v>
      </c>
      <c r="C1052" s="2">
        <v>0.97223379629629625</v>
      </c>
      <c r="D1052">
        <v>1060</v>
      </c>
      <c r="E1052">
        <v>203</v>
      </c>
      <c r="F1052">
        <v>529</v>
      </c>
      <c r="G1052">
        <v>315</v>
      </c>
      <c r="H1052">
        <v>1</v>
      </c>
      <c r="I1052">
        <v>375</v>
      </c>
      <c r="J1052">
        <v>5</v>
      </c>
      <c r="K1052">
        <v>18.75</v>
      </c>
      <c r="L1052">
        <v>388.75</v>
      </c>
      <c r="M1052" t="s">
        <v>20</v>
      </c>
      <c r="N1052" t="s">
        <v>23</v>
      </c>
      <c r="O1052">
        <v>41</v>
      </c>
      <c r="P1052">
        <v>2</v>
      </c>
      <c r="Q1052" t="s">
        <v>4362</v>
      </c>
      <c r="R1052">
        <v>509</v>
      </c>
      <c r="S1052" s="3">
        <v>0.05</v>
      </c>
      <c r="T1052" s="6">
        <v>163.75</v>
      </c>
      <c r="U1052" t="s">
        <v>6338</v>
      </c>
      <c r="V1052">
        <v>2026</v>
      </c>
      <c r="W1052" t="s">
        <v>6331</v>
      </c>
      <c r="X1052" t="str">
        <f>_xlfn.XLOOKUP(Orders_C[[#This Row],[Product_ID]],Products_C[Product_ID],Products_C[Product_Name])</f>
        <v>Popcorn Chicken</v>
      </c>
      <c r="Y1052" t="str">
        <f>_xlfn.XLOOKUP(Orders_C[[#This Row],[Product_ID]],Products_C[Product_ID],Products_C[Category])</f>
        <v>Beverage</v>
      </c>
      <c r="Z1052" t="str">
        <f>_xlfn.XLOOKUP(Orders_C[[#This Row],[Store_ID]],Stores_c[Store_ID],Stores_c[City])</f>
        <v>Lake Williammouth</v>
      </c>
      <c r="AA1052" t="str">
        <f>_xlfn.XLOOKUP(Orders_C[[#This Row],[Customer_ID]],Customers_c[Customer_ID],Customers_c[Customer_Name])</f>
        <v>Steven Jones</v>
      </c>
      <c r="AB1052" s="6">
        <f>Orders_C[[#This Row],[Quantity]]*Orders_C[[#This Row],[Unit_Price]]*(1-Orders_C[[#This Row],[Discount %]])+Orders_C[[#This Row],[Tax]]</f>
        <v>375</v>
      </c>
      <c r="AC1052" s="9">
        <f>(Orders_C[[#This Row],[Unit_Price]]*Orders_C[[#This Row],[Quantity]])-Orders_C[[#This Row],[Discount]]+Orders_C[[#This Row],[Tax]]</f>
        <v>388.75</v>
      </c>
      <c r="AD1052" t="str">
        <f>IF(COUNTIF(Orders_C[[#All],[Customer_ID]],Orders_C[[#This Row],[Customer_ID]])&gt;1,"Repeat","New")</f>
        <v>Repeat</v>
      </c>
      <c r="AE1052" t="str" cm="1">
        <f t="array" ref="AE1052">_xlfn.XLOOKUP(Orders_C[[#This Row],[Store_ID]],Stores_c[[#All],[Store_ID]],Stores_c[[#All],[City]])</f>
        <v>Lake Williammouth</v>
      </c>
      <c r="AF1052" t="str" cm="1">
        <f t="array" ref="AF1052">_xlfn.XLOOKUP(Orders_C[[#This Row],[Store_ID]],Stores_c[[#All],[Store_ID]],Stores_c[[#All],[Manager_Name]])</f>
        <v>Stephanie Dominguez</v>
      </c>
      <c r="AG1052" t="str" cm="1">
        <f t="array" ref="AG1052">_xlfn.XLOOKUP(Orders_C[[#This Row],[Store_ID]],Stores_c[[#All],[Store_ID]],Stores_c[[#All],[Store_Type]])</f>
        <v>Drive-Thru</v>
      </c>
    </row>
    <row r="1053" spans="1:33" x14ac:dyDescent="0.25">
      <c r="A1053">
        <v>7234</v>
      </c>
      <c r="B1053" s="1">
        <v>45731</v>
      </c>
      <c r="C1053" s="2">
        <v>0.16843749999999999</v>
      </c>
      <c r="D1053">
        <v>1353</v>
      </c>
      <c r="E1053">
        <v>218</v>
      </c>
      <c r="F1053">
        <v>528</v>
      </c>
      <c r="G1053">
        <v>330</v>
      </c>
      <c r="H1053">
        <v>1</v>
      </c>
      <c r="I1053">
        <v>364</v>
      </c>
      <c r="J1053">
        <v>0</v>
      </c>
      <c r="K1053">
        <v>18.2</v>
      </c>
      <c r="L1053">
        <v>382.2</v>
      </c>
      <c r="M1053" t="s">
        <v>18</v>
      </c>
      <c r="N1053" t="s">
        <v>21</v>
      </c>
      <c r="O1053">
        <v>12</v>
      </c>
      <c r="P1053">
        <v>2</v>
      </c>
      <c r="Q1053" t="s">
        <v>1257</v>
      </c>
      <c r="R1053">
        <v>507</v>
      </c>
      <c r="S1053" s="3">
        <v>0</v>
      </c>
      <c r="T1053" s="6">
        <v>163.79999999999998</v>
      </c>
      <c r="U1053" t="s">
        <v>6334</v>
      </c>
      <c r="V1053">
        <v>2025</v>
      </c>
      <c r="W1053" t="s">
        <v>6333</v>
      </c>
      <c r="X1053" t="str">
        <f>_xlfn.XLOOKUP(Orders_C[[#This Row],[Product_ID]],Products_C[Product_ID],Products_C[Product_Name])</f>
        <v>Rice Bowl</v>
      </c>
      <c r="Y1053" t="str">
        <f>_xlfn.XLOOKUP(Orders_C[[#This Row],[Product_ID]],Products_C[Product_ID],Products_C[Category])</f>
        <v>Beverage</v>
      </c>
      <c r="Z1053" t="str">
        <f>_xlfn.XLOOKUP(Orders_C[[#This Row],[Store_ID]],Stores_c[Store_ID],Stores_c[City])</f>
        <v>East Johnport</v>
      </c>
      <c r="AA1053" t="str">
        <f>_xlfn.XLOOKUP(Orders_C[[#This Row],[Customer_ID]],Customers_c[Customer_ID],Customers_c[Customer_Name])</f>
        <v>Mary James</v>
      </c>
      <c r="AB1053" s="6">
        <f>Orders_C[[#This Row],[Quantity]]*Orders_C[[#This Row],[Unit_Price]]*(1-Orders_C[[#This Row],[Discount %]])+Orders_C[[#This Row],[Tax]]</f>
        <v>382.2</v>
      </c>
      <c r="AC1053" s="9">
        <f>(Orders_C[[#This Row],[Unit_Price]]*Orders_C[[#This Row],[Quantity]])-Orders_C[[#This Row],[Discount]]+Orders_C[[#This Row],[Tax]]</f>
        <v>382.2</v>
      </c>
      <c r="AD1053" t="str">
        <f>IF(COUNTIF(Orders_C[[#All],[Customer_ID]],Orders_C[[#This Row],[Customer_ID]])&gt;1,"Repeat","New")</f>
        <v>Repeat</v>
      </c>
      <c r="AE1053" t="str" cm="1">
        <f t="array" ref="AE1053">_xlfn.XLOOKUP(Orders_C[[#This Row],[Store_ID]],Stores_c[[#All],[Store_ID]],Stores_c[[#All],[City]])</f>
        <v>East Johnport</v>
      </c>
      <c r="AF1053" t="str" cm="1">
        <f t="array" ref="AF1053">_xlfn.XLOOKUP(Orders_C[[#This Row],[Store_ID]],Stores_c[[#All],[Store_ID]],Stores_c[[#All],[Manager_Name]])</f>
        <v>Mr. Matthew Murillo III</v>
      </c>
      <c r="AG1053" t="str" cm="1">
        <f t="array" ref="AG1053">_xlfn.XLOOKUP(Orders_C[[#This Row],[Store_ID]],Stores_c[[#All],[Store_ID]],Stores_c[[#All],[Store_Type]])</f>
        <v>Street</v>
      </c>
    </row>
    <row r="1054" spans="1:33" x14ac:dyDescent="0.25">
      <c r="A1054">
        <v>6283</v>
      </c>
      <c r="B1054" s="1">
        <v>45881</v>
      </c>
      <c r="C1054" s="2">
        <v>0.40341435185185187</v>
      </c>
      <c r="D1054">
        <v>1779</v>
      </c>
      <c r="E1054">
        <v>206</v>
      </c>
      <c r="F1054">
        <v>536</v>
      </c>
      <c r="G1054">
        <v>316</v>
      </c>
      <c r="H1054">
        <v>2</v>
      </c>
      <c r="I1054">
        <v>193</v>
      </c>
      <c r="J1054">
        <v>0</v>
      </c>
      <c r="K1054">
        <v>9.65</v>
      </c>
      <c r="L1054">
        <v>395.65</v>
      </c>
      <c r="M1054" t="s">
        <v>19</v>
      </c>
      <c r="N1054" t="s">
        <v>22</v>
      </c>
      <c r="O1054">
        <v>22</v>
      </c>
      <c r="P1054">
        <v>4</v>
      </c>
      <c r="Q1054" t="s">
        <v>306</v>
      </c>
      <c r="R1054">
        <v>507</v>
      </c>
      <c r="S1054" s="3">
        <v>0</v>
      </c>
      <c r="T1054" s="6">
        <v>164.04999999999998</v>
      </c>
      <c r="U1054" t="s">
        <v>6342</v>
      </c>
      <c r="V1054">
        <v>2025</v>
      </c>
      <c r="W1054" t="s">
        <v>6329</v>
      </c>
      <c r="X1054" t="str">
        <f>_xlfn.XLOOKUP(Orders_C[[#This Row],[Product_ID]],Products_C[Product_ID],Products_C[Product_Name])</f>
        <v>Popcorn Chicken</v>
      </c>
      <c r="Y1054" t="str">
        <f>_xlfn.XLOOKUP(Orders_C[[#This Row],[Product_ID]],Products_C[Product_ID],Products_C[Category])</f>
        <v>Dessert</v>
      </c>
      <c r="Z1054" t="str">
        <f>_xlfn.XLOOKUP(Orders_C[[#This Row],[Store_ID]],Stores_c[Store_ID],Stores_c[City])</f>
        <v>West Matthew</v>
      </c>
      <c r="AA1054" t="str">
        <f>_xlfn.XLOOKUP(Orders_C[[#This Row],[Customer_ID]],Customers_c[Customer_ID],Customers_c[Customer_Name])</f>
        <v>Dwayne Turner</v>
      </c>
      <c r="AB1054" s="6">
        <f>Orders_C[[#This Row],[Quantity]]*Orders_C[[#This Row],[Unit_Price]]*(1-Orders_C[[#This Row],[Discount %]])+Orders_C[[#This Row],[Tax]]</f>
        <v>395.65</v>
      </c>
      <c r="AC1054" s="9">
        <f>(Orders_C[[#This Row],[Unit_Price]]*Orders_C[[#This Row],[Quantity]])-Orders_C[[#This Row],[Discount]]+Orders_C[[#This Row],[Tax]]</f>
        <v>395.65</v>
      </c>
      <c r="AD1054" t="str">
        <f>IF(COUNTIF(Orders_C[[#All],[Customer_ID]],Orders_C[[#This Row],[Customer_ID]])&gt;1,"Repeat","New")</f>
        <v>Repeat</v>
      </c>
      <c r="AE1054" t="str" cm="1">
        <f t="array" ref="AE1054">_xlfn.XLOOKUP(Orders_C[[#This Row],[Store_ID]],Stores_c[[#All],[Store_ID]],Stores_c[[#All],[City]])</f>
        <v>West Matthew</v>
      </c>
      <c r="AF1054" t="str" cm="1">
        <f t="array" ref="AF1054">_xlfn.XLOOKUP(Orders_C[[#This Row],[Store_ID]],Stores_c[[#All],[Store_ID]],Stores_c[[#All],[Manager_Name]])</f>
        <v>Miguel Kidd</v>
      </c>
      <c r="AG1054" t="str" cm="1">
        <f t="array" ref="AG1054">_xlfn.XLOOKUP(Orders_C[[#This Row],[Store_ID]],Stores_c[[#All],[Store_ID]],Stores_c[[#All],[Store_Type]])</f>
        <v>Drive-Thru</v>
      </c>
    </row>
    <row r="1055" spans="1:33" x14ac:dyDescent="0.25">
      <c r="A1055">
        <v>9749</v>
      </c>
      <c r="B1055" s="1">
        <v>45916</v>
      </c>
      <c r="C1055" s="2">
        <v>0.47230324074074076</v>
      </c>
      <c r="D1055">
        <v>1544</v>
      </c>
      <c r="E1055">
        <v>221</v>
      </c>
      <c r="F1055">
        <v>519</v>
      </c>
      <c r="G1055">
        <v>324</v>
      </c>
      <c r="H1055">
        <v>1</v>
      </c>
      <c r="I1055">
        <v>398</v>
      </c>
      <c r="J1055">
        <v>15</v>
      </c>
      <c r="K1055">
        <v>19.899999999999999</v>
      </c>
      <c r="L1055">
        <v>402.9</v>
      </c>
      <c r="M1055" t="s">
        <v>19</v>
      </c>
      <c r="N1055" t="s">
        <v>23</v>
      </c>
      <c r="O1055">
        <v>44</v>
      </c>
      <c r="P1055">
        <v>5</v>
      </c>
      <c r="Q1055" t="s">
        <v>3772</v>
      </c>
      <c r="R1055">
        <v>508</v>
      </c>
      <c r="S1055" s="3">
        <v>0.15</v>
      </c>
      <c r="T1055" s="6">
        <v>164.1</v>
      </c>
      <c r="U1055" t="s">
        <v>6335</v>
      </c>
      <c r="V1055">
        <v>2025</v>
      </c>
      <c r="W1055" t="s">
        <v>6331</v>
      </c>
      <c r="X1055" t="str">
        <f>_xlfn.XLOOKUP(Orders_C[[#This Row],[Product_ID]],Products_C[Product_ID],Products_C[Product_Name])</f>
        <v>Krushers</v>
      </c>
      <c r="Y1055" t="str">
        <f>_xlfn.XLOOKUP(Orders_C[[#This Row],[Product_ID]],Products_C[Product_ID],Products_C[Category])</f>
        <v>Dessert</v>
      </c>
      <c r="Z1055" t="str">
        <f>_xlfn.XLOOKUP(Orders_C[[#This Row],[Store_ID]],Stores_c[Store_ID],Stores_c[City])</f>
        <v>Port Barbarabury</v>
      </c>
      <c r="AA1055" t="str">
        <f>_xlfn.XLOOKUP(Orders_C[[#This Row],[Customer_ID]],Customers_c[Customer_ID],Customers_c[Customer_Name])</f>
        <v>Wesley Dixon</v>
      </c>
      <c r="AB1055" s="6">
        <f>Orders_C[[#This Row],[Quantity]]*Orders_C[[#This Row],[Unit_Price]]*(1-Orders_C[[#This Row],[Discount %]])+Orders_C[[#This Row],[Tax]]</f>
        <v>358.2</v>
      </c>
      <c r="AC1055" s="9">
        <f>(Orders_C[[#This Row],[Unit_Price]]*Orders_C[[#This Row],[Quantity]])-Orders_C[[#This Row],[Discount]]+Orders_C[[#This Row],[Tax]]</f>
        <v>402.9</v>
      </c>
      <c r="AD1055" t="str">
        <f>IF(COUNTIF(Orders_C[[#All],[Customer_ID]],Orders_C[[#This Row],[Customer_ID]])&gt;1,"Repeat","New")</f>
        <v>Repeat</v>
      </c>
      <c r="AE1055" t="str" cm="1">
        <f t="array" ref="AE1055">_xlfn.XLOOKUP(Orders_C[[#This Row],[Store_ID]],Stores_c[[#All],[Store_ID]],Stores_c[[#All],[City]])</f>
        <v>Port Barbarabury</v>
      </c>
      <c r="AF1055" t="str" cm="1">
        <f t="array" ref="AF1055">_xlfn.XLOOKUP(Orders_C[[#This Row],[Store_ID]],Stores_c[[#All],[Store_ID]],Stores_c[[#All],[Manager_Name]])</f>
        <v>Edward Nguyen</v>
      </c>
      <c r="AG1055" t="str" cm="1">
        <f t="array" ref="AG1055">_xlfn.XLOOKUP(Orders_C[[#This Row],[Store_ID]],Stores_c[[#All],[Store_ID]],Stores_c[[#All],[Store_Type]])</f>
        <v>Street</v>
      </c>
    </row>
    <row r="1056" spans="1:33" x14ac:dyDescent="0.25">
      <c r="A1056">
        <v>7563</v>
      </c>
      <c r="B1056" s="1">
        <v>45927</v>
      </c>
      <c r="C1056" s="2">
        <v>0.90489583333333334</v>
      </c>
      <c r="D1056">
        <v>1739</v>
      </c>
      <c r="E1056">
        <v>210</v>
      </c>
      <c r="F1056">
        <v>434</v>
      </c>
      <c r="G1056">
        <v>301</v>
      </c>
      <c r="H1056">
        <v>1</v>
      </c>
      <c r="I1056">
        <v>387</v>
      </c>
      <c r="J1056">
        <v>10</v>
      </c>
      <c r="K1056">
        <v>19.350000000000001</v>
      </c>
      <c r="L1056">
        <v>396.35</v>
      </c>
      <c r="M1056" t="s">
        <v>20</v>
      </c>
      <c r="N1056" t="s">
        <v>23</v>
      </c>
      <c r="O1056">
        <v>26</v>
      </c>
      <c r="P1056">
        <v>5</v>
      </c>
      <c r="Q1056" t="s">
        <v>1586</v>
      </c>
      <c r="R1056">
        <v>508</v>
      </c>
      <c r="S1056" s="3">
        <v>0.1</v>
      </c>
      <c r="T1056" s="6">
        <v>164.15000000000003</v>
      </c>
      <c r="U1056" t="s">
        <v>6335</v>
      </c>
      <c r="V1056">
        <v>2025</v>
      </c>
      <c r="W1056" t="s">
        <v>6329</v>
      </c>
      <c r="X1056" t="str">
        <f>_xlfn.XLOOKUP(Orders_C[[#This Row],[Product_ID]],Products_C[Product_ID],Products_C[Product_Name])</f>
        <v>Krushers</v>
      </c>
      <c r="Y1056" t="str">
        <f>_xlfn.XLOOKUP(Orders_C[[#This Row],[Product_ID]],Products_C[Product_ID],Products_C[Category])</f>
        <v>Burger</v>
      </c>
      <c r="Z1056" t="str">
        <f>_xlfn.XLOOKUP(Orders_C[[#This Row],[Store_ID]],Stores_c[Store_ID],Stores_c[City])</f>
        <v>East William</v>
      </c>
      <c r="AA1056" t="str">
        <f>_xlfn.XLOOKUP(Orders_C[[#This Row],[Customer_ID]],Customers_c[Customer_ID],Customers_c[Customer_Name])</f>
        <v>John Turner</v>
      </c>
      <c r="AB1056" s="6">
        <f>Orders_C[[#This Row],[Quantity]]*Orders_C[[#This Row],[Unit_Price]]*(1-Orders_C[[#This Row],[Discount %]])+Orders_C[[#This Row],[Tax]]</f>
        <v>367.65000000000003</v>
      </c>
      <c r="AC1056" s="9">
        <f>(Orders_C[[#This Row],[Unit_Price]]*Orders_C[[#This Row],[Quantity]])-Orders_C[[#This Row],[Discount]]+Orders_C[[#This Row],[Tax]]</f>
        <v>396.35</v>
      </c>
      <c r="AD1056" t="str">
        <f>IF(COUNTIF(Orders_C[[#All],[Customer_ID]],Orders_C[[#This Row],[Customer_ID]])&gt;1,"Repeat","New")</f>
        <v>Repeat</v>
      </c>
      <c r="AE1056" t="str" cm="1">
        <f t="array" ref="AE1056">_xlfn.XLOOKUP(Orders_C[[#This Row],[Store_ID]],Stores_c[[#All],[Store_ID]],Stores_c[[#All],[City]])</f>
        <v>East William</v>
      </c>
      <c r="AF1056" t="str" cm="1">
        <f t="array" ref="AF1056">_xlfn.XLOOKUP(Orders_C[[#This Row],[Store_ID]],Stores_c[[#All],[Store_ID]],Stores_c[[#All],[Manager_Name]])</f>
        <v>Victoria Butler</v>
      </c>
      <c r="AG1056" t="str" cm="1">
        <f t="array" ref="AG1056">_xlfn.XLOOKUP(Orders_C[[#This Row],[Store_ID]],Stores_c[[#All],[Store_ID]],Stores_c[[#All],[Store_Type]])</f>
        <v>Drive-Thru</v>
      </c>
    </row>
    <row r="1057" spans="1:33" x14ac:dyDescent="0.25">
      <c r="A1057">
        <v>8503</v>
      </c>
      <c r="B1057" s="1">
        <v>45986</v>
      </c>
      <c r="C1057" s="2">
        <v>0.97065972222222219</v>
      </c>
      <c r="D1057">
        <v>1278</v>
      </c>
      <c r="E1057">
        <v>207</v>
      </c>
      <c r="F1057">
        <v>543</v>
      </c>
      <c r="G1057">
        <v>322</v>
      </c>
      <c r="H1057">
        <v>1</v>
      </c>
      <c r="I1057">
        <v>387</v>
      </c>
      <c r="J1057">
        <v>10</v>
      </c>
      <c r="K1057">
        <v>19.350000000000001</v>
      </c>
      <c r="L1057">
        <v>396.35</v>
      </c>
      <c r="M1057" t="s">
        <v>20</v>
      </c>
      <c r="N1057" t="s">
        <v>21</v>
      </c>
      <c r="O1057">
        <v>10</v>
      </c>
      <c r="P1057">
        <v>2</v>
      </c>
      <c r="Q1057" t="s">
        <v>2526</v>
      </c>
      <c r="R1057">
        <v>509</v>
      </c>
      <c r="S1057" s="3">
        <v>0.1</v>
      </c>
      <c r="T1057" s="6">
        <v>164.15000000000003</v>
      </c>
      <c r="U1057" t="s">
        <v>6336</v>
      </c>
      <c r="V1057">
        <v>2025</v>
      </c>
      <c r="W1057" t="s">
        <v>6333</v>
      </c>
      <c r="X1057" t="str">
        <f>_xlfn.XLOOKUP(Orders_C[[#This Row],[Product_ID]],Products_C[Product_ID],Products_C[Product_Name])</f>
        <v>Veg Burger</v>
      </c>
      <c r="Y1057" t="str">
        <f>_xlfn.XLOOKUP(Orders_C[[#This Row],[Product_ID]],Products_C[Product_ID],Products_C[Category])</f>
        <v>Burger</v>
      </c>
      <c r="Z1057" t="str">
        <f>_xlfn.XLOOKUP(Orders_C[[#This Row],[Store_ID]],Stores_c[Store_ID],Stores_c[City])</f>
        <v>Christineton</v>
      </c>
      <c r="AA1057" t="str">
        <f>_xlfn.XLOOKUP(Orders_C[[#This Row],[Customer_ID]],Customers_c[Customer_ID],Customers_c[Customer_Name])</f>
        <v>Amanda Horton</v>
      </c>
      <c r="AB1057" s="6">
        <f>Orders_C[[#This Row],[Quantity]]*Orders_C[[#This Row],[Unit_Price]]*(1-Orders_C[[#This Row],[Discount %]])+Orders_C[[#This Row],[Tax]]</f>
        <v>367.65000000000003</v>
      </c>
      <c r="AC1057" s="9">
        <f>(Orders_C[[#This Row],[Unit_Price]]*Orders_C[[#This Row],[Quantity]])-Orders_C[[#This Row],[Discount]]+Orders_C[[#This Row],[Tax]]</f>
        <v>396.35</v>
      </c>
      <c r="AD1057" t="str">
        <f>IF(COUNTIF(Orders_C[[#All],[Customer_ID]],Orders_C[[#This Row],[Customer_ID]])&gt;1,"Repeat","New")</f>
        <v>Repeat</v>
      </c>
      <c r="AE1057" t="str" cm="1">
        <f t="array" ref="AE1057">_xlfn.XLOOKUP(Orders_C[[#This Row],[Store_ID]],Stores_c[[#All],[Store_ID]],Stores_c[[#All],[City]])</f>
        <v>Christineton</v>
      </c>
      <c r="AF1057" t="str" cm="1">
        <f t="array" ref="AF1057">_xlfn.XLOOKUP(Orders_C[[#This Row],[Store_ID]],Stores_c[[#All],[Store_ID]],Stores_c[[#All],[Manager_Name]])</f>
        <v>Dr. William Hubbard MD</v>
      </c>
      <c r="AG1057" t="str" cm="1">
        <f t="array" ref="AG1057">_xlfn.XLOOKUP(Orders_C[[#This Row],[Store_ID]],Stores_c[[#All],[Store_ID]],Stores_c[[#All],[Store_Type]])</f>
        <v>Street</v>
      </c>
    </row>
    <row r="1058" spans="1:33" x14ac:dyDescent="0.25">
      <c r="A1058">
        <v>7509</v>
      </c>
      <c r="B1058" s="1">
        <v>45825</v>
      </c>
      <c r="C1058" s="2">
        <v>0.60887731481481477</v>
      </c>
      <c r="D1058">
        <v>1438</v>
      </c>
      <c r="E1058">
        <v>211</v>
      </c>
      <c r="F1058">
        <v>441</v>
      </c>
      <c r="G1058">
        <v>335</v>
      </c>
      <c r="H1058">
        <v>1</v>
      </c>
      <c r="I1058">
        <v>365</v>
      </c>
      <c r="J1058">
        <v>0</v>
      </c>
      <c r="K1058">
        <v>18.25</v>
      </c>
      <c r="L1058">
        <v>383.25</v>
      </c>
      <c r="M1058" t="s">
        <v>20</v>
      </c>
      <c r="N1058" t="s">
        <v>22</v>
      </c>
      <c r="O1058">
        <v>25</v>
      </c>
      <c r="P1058">
        <v>1</v>
      </c>
      <c r="Q1058" t="s">
        <v>1532</v>
      </c>
      <c r="R1058">
        <v>506</v>
      </c>
      <c r="S1058" s="3">
        <v>0</v>
      </c>
      <c r="T1058" s="6">
        <v>164.25</v>
      </c>
      <c r="U1058" t="s">
        <v>6340</v>
      </c>
      <c r="V1058">
        <v>2025</v>
      </c>
      <c r="W1058" t="s">
        <v>6329</v>
      </c>
      <c r="X1058" t="str">
        <f>_xlfn.XLOOKUP(Orders_C[[#This Row],[Product_ID]],Products_C[Product_ID],Products_C[Product_Name])</f>
        <v>Krushers</v>
      </c>
      <c r="Y1058" t="str">
        <f>_xlfn.XLOOKUP(Orders_C[[#This Row],[Product_ID]],Products_C[Product_ID],Products_C[Category])</f>
        <v>Chicken</v>
      </c>
      <c r="Z1058" t="str">
        <f>_xlfn.XLOOKUP(Orders_C[[#This Row],[Store_ID]],Stores_c[Store_ID],Stores_c[City])</f>
        <v>North Robertstad</v>
      </c>
      <c r="AA1058" t="str">
        <f>_xlfn.XLOOKUP(Orders_C[[#This Row],[Customer_ID]],Customers_c[Customer_ID],Customers_c[Customer_Name])</f>
        <v>Toni Hartman</v>
      </c>
      <c r="AB1058" s="6">
        <f>Orders_C[[#This Row],[Quantity]]*Orders_C[[#This Row],[Unit_Price]]*(1-Orders_C[[#This Row],[Discount %]])+Orders_C[[#This Row],[Tax]]</f>
        <v>383.25</v>
      </c>
      <c r="AC1058" s="9">
        <f>(Orders_C[[#This Row],[Unit_Price]]*Orders_C[[#This Row],[Quantity]])-Orders_C[[#This Row],[Discount]]+Orders_C[[#This Row],[Tax]]</f>
        <v>383.25</v>
      </c>
      <c r="AD1058" t="str">
        <f>IF(COUNTIF(Orders_C[[#All],[Customer_ID]],Orders_C[[#This Row],[Customer_ID]])&gt;1,"Repeat","New")</f>
        <v>Repeat</v>
      </c>
      <c r="AE1058" t="str" cm="1">
        <f t="array" ref="AE1058">_xlfn.XLOOKUP(Orders_C[[#This Row],[Store_ID]],Stores_c[[#All],[Store_ID]],Stores_c[[#All],[City]])</f>
        <v>North Robertstad</v>
      </c>
      <c r="AF1058" t="str" cm="1">
        <f t="array" ref="AF1058">_xlfn.XLOOKUP(Orders_C[[#This Row],[Store_ID]],Stores_c[[#All],[Store_ID]],Stores_c[[#All],[Manager_Name]])</f>
        <v>Mary Lewis</v>
      </c>
      <c r="AG1058" t="str" cm="1">
        <f t="array" ref="AG1058">_xlfn.XLOOKUP(Orders_C[[#This Row],[Store_ID]],Stores_c[[#All],[Store_ID]],Stores_c[[#All],[Store_Type]])</f>
        <v>Street</v>
      </c>
    </row>
    <row r="1059" spans="1:33" x14ac:dyDescent="0.25">
      <c r="A1059">
        <v>9544</v>
      </c>
      <c r="B1059" s="1">
        <v>46013</v>
      </c>
      <c r="C1059" s="2">
        <v>0.37671296296296297</v>
      </c>
      <c r="D1059">
        <v>1531</v>
      </c>
      <c r="E1059">
        <v>217</v>
      </c>
      <c r="F1059">
        <v>406</v>
      </c>
      <c r="G1059">
        <v>303</v>
      </c>
      <c r="H1059">
        <v>2</v>
      </c>
      <c r="I1059">
        <v>205</v>
      </c>
      <c r="J1059">
        <v>10</v>
      </c>
      <c r="K1059">
        <v>10.25</v>
      </c>
      <c r="L1059">
        <v>410.25</v>
      </c>
      <c r="M1059" t="s">
        <v>19</v>
      </c>
      <c r="N1059" t="s">
        <v>22</v>
      </c>
      <c r="O1059">
        <v>16</v>
      </c>
      <c r="P1059">
        <v>4</v>
      </c>
      <c r="Q1059" t="s">
        <v>3567</v>
      </c>
      <c r="R1059">
        <v>506</v>
      </c>
      <c r="S1059" s="3">
        <v>0.1</v>
      </c>
      <c r="T1059" s="6">
        <v>164.25</v>
      </c>
      <c r="U1059" t="s">
        <v>6328</v>
      </c>
      <c r="V1059">
        <v>2025</v>
      </c>
      <c r="W1059" t="s">
        <v>6333</v>
      </c>
      <c r="X1059" t="str">
        <f>_xlfn.XLOOKUP(Orders_C[[#This Row],[Product_ID]],Products_C[Product_ID],Products_C[Product_Name])</f>
        <v>Chocolate Lava Cake</v>
      </c>
      <c r="Y1059" t="str">
        <f>_xlfn.XLOOKUP(Orders_C[[#This Row],[Product_ID]],Products_C[Product_ID],Products_C[Category])</f>
        <v>Chicken</v>
      </c>
      <c r="Z1059" t="str">
        <f>_xlfn.XLOOKUP(Orders_C[[#This Row],[Store_ID]],Stores_c[Store_ID],Stores_c[City])</f>
        <v>West Rebecca</v>
      </c>
      <c r="AA1059" t="str">
        <f>_xlfn.XLOOKUP(Orders_C[[#This Row],[Customer_ID]],Customers_c[Customer_ID],Customers_c[Customer_Name])</f>
        <v>Lisa Beck</v>
      </c>
      <c r="AB1059" s="6">
        <f>Orders_C[[#This Row],[Quantity]]*Orders_C[[#This Row],[Unit_Price]]*(1-Orders_C[[#This Row],[Discount %]])+Orders_C[[#This Row],[Tax]]</f>
        <v>379.25</v>
      </c>
      <c r="AC1059" s="9">
        <f>(Orders_C[[#This Row],[Unit_Price]]*Orders_C[[#This Row],[Quantity]])-Orders_C[[#This Row],[Discount]]+Orders_C[[#This Row],[Tax]]</f>
        <v>410.25</v>
      </c>
      <c r="AD1059" t="str">
        <f>IF(COUNTIF(Orders_C[[#All],[Customer_ID]],Orders_C[[#This Row],[Customer_ID]])&gt;1,"Repeat","New")</f>
        <v>Repeat</v>
      </c>
      <c r="AE1059" t="str" cm="1">
        <f t="array" ref="AE1059">_xlfn.XLOOKUP(Orders_C[[#This Row],[Store_ID]],Stores_c[[#All],[Store_ID]],Stores_c[[#All],[City]])</f>
        <v>West Rebecca</v>
      </c>
      <c r="AF1059" t="str" cm="1">
        <f t="array" ref="AF1059">_xlfn.XLOOKUP(Orders_C[[#This Row],[Store_ID]],Stores_c[[#All],[Store_ID]],Stores_c[[#All],[Manager_Name]])</f>
        <v>Albert Smith</v>
      </c>
      <c r="AG1059" t="str" cm="1">
        <f t="array" ref="AG1059">_xlfn.XLOOKUP(Orders_C[[#This Row],[Store_ID]],Stores_c[[#All],[Store_ID]],Stores_c[[#All],[Store_Type]])</f>
        <v>Mall</v>
      </c>
    </row>
    <row r="1060" spans="1:33" x14ac:dyDescent="0.25">
      <c r="A1060">
        <v>6346</v>
      </c>
      <c r="B1060" s="1">
        <v>45733</v>
      </c>
      <c r="C1060" s="2">
        <v>0.54593749999999996</v>
      </c>
      <c r="D1060">
        <v>1607</v>
      </c>
      <c r="E1060">
        <v>216</v>
      </c>
      <c r="F1060">
        <v>460</v>
      </c>
      <c r="G1060">
        <v>316</v>
      </c>
      <c r="H1060">
        <v>2</v>
      </c>
      <c r="I1060">
        <v>211</v>
      </c>
      <c r="J1060">
        <v>15</v>
      </c>
      <c r="K1060">
        <v>10.55</v>
      </c>
      <c r="L1060">
        <v>417.55</v>
      </c>
      <c r="M1060" t="s">
        <v>18</v>
      </c>
      <c r="N1060" t="s">
        <v>23</v>
      </c>
      <c r="O1060">
        <v>53</v>
      </c>
      <c r="P1060">
        <v>1</v>
      </c>
      <c r="Q1060" t="s">
        <v>369</v>
      </c>
      <c r="R1060">
        <v>510</v>
      </c>
      <c r="S1060" s="3">
        <v>0.15</v>
      </c>
      <c r="T1060" s="6">
        <v>164.35000000000002</v>
      </c>
      <c r="U1060" t="s">
        <v>6334</v>
      </c>
      <c r="V1060">
        <v>2025</v>
      </c>
      <c r="W1060" t="s">
        <v>6331</v>
      </c>
      <c r="X1060" t="str">
        <f>_xlfn.XLOOKUP(Orders_C[[#This Row],[Product_ID]],Products_C[Product_ID],Products_C[Product_Name])</f>
        <v>Popcorn Chicken</v>
      </c>
      <c r="Y1060" t="str">
        <f>_xlfn.XLOOKUP(Orders_C[[#This Row],[Product_ID]],Products_C[Product_ID],Products_C[Category])</f>
        <v>Dessert</v>
      </c>
      <c r="Z1060" t="str">
        <f>_xlfn.XLOOKUP(Orders_C[[#This Row],[Store_ID]],Stores_c[Store_ID],Stores_c[City])</f>
        <v>Garciaview</v>
      </c>
      <c r="AA1060" t="str">
        <f>_xlfn.XLOOKUP(Orders_C[[#This Row],[Customer_ID]],Customers_c[Customer_ID],Customers_c[Customer_Name])</f>
        <v>Phillip Cross</v>
      </c>
      <c r="AB1060" s="6">
        <f>Orders_C[[#This Row],[Quantity]]*Orders_C[[#This Row],[Unit_Price]]*(1-Orders_C[[#This Row],[Discount %]])+Orders_C[[#This Row],[Tax]]</f>
        <v>369.25</v>
      </c>
      <c r="AC1060" s="9">
        <f>(Orders_C[[#This Row],[Unit_Price]]*Orders_C[[#This Row],[Quantity]])-Orders_C[[#This Row],[Discount]]+Orders_C[[#This Row],[Tax]]</f>
        <v>417.55</v>
      </c>
      <c r="AD1060" t="str">
        <f>IF(COUNTIF(Orders_C[[#All],[Customer_ID]],Orders_C[[#This Row],[Customer_ID]])&gt;1,"Repeat","New")</f>
        <v>Repeat</v>
      </c>
      <c r="AE1060" t="str" cm="1">
        <f t="array" ref="AE1060">_xlfn.XLOOKUP(Orders_C[[#This Row],[Store_ID]],Stores_c[[#All],[Store_ID]],Stores_c[[#All],[City]])</f>
        <v>Garciaview</v>
      </c>
      <c r="AF1060" t="str" cm="1">
        <f t="array" ref="AF1060">_xlfn.XLOOKUP(Orders_C[[#This Row],[Store_ID]],Stores_c[[#All],[Store_ID]],Stores_c[[#All],[Manager_Name]])</f>
        <v>Karina Washington</v>
      </c>
      <c r="AG1060" t="str" cm="1">
        <f t="array" ref="AG1060">_xlfn.XLOOKUP(Orders_C[[#This Row],[Store_ID]],Stores_c[[#All],[Store_ID]],Stores_c[[#All],[Store_Type]])</f>
        <v>Drive-Thru</v>
      </c>
    </row>
    <row r="1061" spans="1:33" x14ac:dyDescent="0.25">
      <c r="A1061">
        <v>7456</v>
      </c>
      <c r="B1061" s="1">
        <v>46014</v>
      </c>
      <c r="C1061" s="2">
        <v>0.92283564814814811</v>
      </c>
      <c r="D1061">
        <v>1556</v>
      </c>
      <c r="E1061">
        <v>207</v>
      </c>
      <c r="F1061">
        <v>546</v>
      </c>
      <c r="G1061">
        <v>319</v>
      </c>
      <c r="H1061">
        <v>1</v>
      </c>
      <c r="I1061">
        <v>399</v>
      </c>
      <c r="J1061">
        <v>15</v>
      </c>
      <c r="K1061">
        <v>19.95</v>
      </c>
      <c r="L1061">
        <v>403.95</v>
      </c>
      <c r="M1061" t="s">
        <v>19</v>
      </c>
      <c r="N1061" t="s">
        <v>22</v>
      </c>
      <c r="O1061">
        <v>37</v>
      </c>
      <c r="P1061">
        <v>3</v>
      </c>
      <c r="Q1061" t="s">
        <v>1479</v>
      </c>
      <c r="R1061">
        <v>509</v>
      </c>
      <c r="S1061" s="3">
        <v>0.15</v>
      </c>
      <c r="T1061" s="6">
        <v>164.55</v>
      </c>
      <c r="U1061" t="s">
        <v>6328</v>
      </c>
      <c r="V1061">
        <v>2025</v>
      </c>
      <c r="W1061" t="s">
        <v>6329</v>
      </c>
      <c r="X1061" t="str">
        <f>_xlfn.XLOOKUP(Orders_C[[#This Row],[Product_ID]],Products_C[Product_ID],Products_C[Product_Name])</f>
        <v>Chocolate Lava Cake</v>
      </c>
      <c r="Y1061" t="str">
        <f>_xlfn.XLOOKUP(Orders_C[[#This Row],[Product_ID]],Products_C[Product_ID],Products_C[Category])</f>
        <v>Beverage</v>
      </c>
      <c r="Z1061" t="str">
        <f>_xlfn.XLOOKUP(Orders_C[[#This Row],[Store_ID]],Stores_c[Store_ID],Stores_c[City])</f>
        <v>Christineton</v>
      </c>
      <c r="AA1061" t="str">
        <f>_xlfn.XLOOKUP(Orders_C[[#This Row],[Customer_ID]],Customers_c[Customer_ID],Customers_c[Customer_Name])</f>
        <v>Tina Vasquez</v>
      </c>
      <c r="AB1061" s="6">
        <f>Orders_C[[#This Row],[Quantity]]*Orders_C[[#This Row],[Unit_Price]]*(1-Orders_C[[#This Row],[Discount %]])+Orders_C[[#This Row],[Tax]]</f>
        <v>359.09999999999997</v>
      </c>
      <c r="AC1061" s="9">
        <f>(Orders_C[[#This Row],[Unit_Price]]*Orders_C[[#This Row],[Quantity]])-Orders_C[[#This Row],[Discount]]+Orders_C[[#This Row],[Tax]]</f>
        <v>403.95</v>
      </c>
      <c r="AD1061" t="str">
        <f>IF(COUNTIF(Orders_C[[#All],[Customer_ID]],Orders_C[[#This Row],[Customer_ID]])&gt;1,"Repeat","New")</f>
        <v>Repeat</v>
      </c>
      <c r="AE1061" t="str" cm="1">
        <f t="array" ref="AE1061">_xlfn.XLOOKUP(Orders_C[[#This Row],[Store_ID]],Stores_c[[#All],[Store_ID]],Stores_c[[#All],[City]])</f>
        <v>Christineton</v>
      </c>
      <c r="AF1061" t="str" cm="1">
        <f t="array" ref="AF1061">_xlfn.XLOOKUP(Orders_C[[#This Row],[Store_ID]],Stores_c[[#All],[Store_ID]],Stores_c[[#All],[Manager_Name]])</f>
        <v>Dr. William Hubbard MD</v>
      </c>
      <c r="AG1061" t="str" cm="1">
        <f t="array" ref="AG1061">_xlfn.XLOOKUP(Orders_C[[#This Row],[Store_ID]],Stores_c[[#All],[Store_ID]],Stores_c[[#All],[Store_Type]])</f>
        <v>Street</v>
      </c>
    </row>
    <row r="1062" spans="1:33" x14ac:dyDescent="0.25">
      <c r="A1062">
        <v>8110</v>
      </c>
      <c r="B1062" s="1">
        <v>45714</v>
      </c>
      <c r="C1062" s="2">
        <v>0.76844907407407403</v>
      </c>
      <c r="D1062">
        <v>1200</v>
      </c>
      <c r="E1062">
        <v>204</v>
      </c>
      <c r="F1062">
        <v>490</v>
      </c>
      <c r="G1062">
        <v>306</v>
      </c>
      <c r="H1062">
        <v>1</v>
      </c>
      <c r="I1062">
        <v>377</v>
      </c>
      <c r="J1062">
        <v>5</v>
      </c>
      <c r="K1062">
        <v>18.850000000000001</v>
      </c>
      <c r="L1062">
        <v>390.85</v>
      </c>
      <c r="M1062" t="s">
        <v>18</v>
      </c>
      <c r="N1062" t="s">
        <v>23</v>
      </c>
      <c r="O1062">
        <v>18</v>
      </c>
      <c r="P1062">
        <v>5</v>
      </c>
      <c r="Q1062" t="s">
        <v>2133</v>
      </c>
      <c r="R1062">
        <v>504</v>
      </c>
      <c r="S1062" s="3">
        <v>0.05</v>
      </c>
      <c r="T1062" s="6">
        <v>164.65000000000003</v>
      </c>
      <c r="U1062" t="s">
        <v>6338</v>
      </c>
      <c r="V1062">
        <v>2025</v>
      </c>
      <c r="W1062" t="s">
        <v>6333</v>
      </c>
      <c r="X1062" t="str">
        <f>_xlfn.XLOOKUP(Orders_C[[#This Row],[Product_ID]],Products_C[Product_ID],Products_C[Product_Name])</f>
        <v>Veg Burger</v>
      </c>
      <c r="Y1062" t="str">
        <f>_xlfn.XLOOKUP(Orders_C[[#This Row],[Product_ID]],Products_C[Product_ID],Products_C[Category])</f>
        <v>Burger</v>
      </c>
      <c r="Z1062" t="str">
        <f>_xlfn.XLOOKUP(Orders_C[[#This Row],[Store_ID]],Stores_c[Store_ID],Stores_c[City])</f>
        <v>New Robertfurt</v>
      </c>
      <c r="AA1062" t="str">
        <f>_xlfn.XLOOKUP(Orders_C[[#This Row],[Customer_ID]],Customers_c[Customer_ID],Customers_c[Customer_Name])</f>
        <v>Richard Mercado</v>
      </c>
      <c r="AB1062" s="6">
        <f>Orders_C[[#This Row],[Quantity]]*Orders_C[[#This Row],[Unit_Price]]*(1-Orders_C[[#This Row],[Discount %]])+Orders_C[[#This Row],[Tax]]</f>
        <v>377</v>
      </c>
      <c r="AC1062" s="9">
        <f>(Orders_C[[#This Row],[Unit_Price]]*Orders_C[[#This Row],[Quantity]])-Orders_C[[#This Row],[Discount]]+Orders_C[[#This Row],[Tax]]</f>
        <v>390.85</v>
      </c>
      <c r="AD1062" t="str">
        <f>IF(COUNTIF(Orders_C[[#All],[Customer_ID]],Orders_C[[#This Row],[Customer_ID]])&gt;1,"Repeat","New")</f>
        <v>Repeat</v>
      </c>
      <c r="AE1062" t="str" cm="1">
        <f t="array" ref="AE1062">_xlfn.XLOOKUP(Orders_C[[#This Row],[Store_ID]],Stores_c[[#All],[Store_ID]],Stores_c[[#All],[City]])</f>
        <v>New Robertfurt</v>
      </c>
      <c r="AF1062" t="str" cm="1">
        <f t="array" ref="AF1062">_xlfn.XLOOKUP(Orders_C[[#This Row],[Store_ID]],Stores_c[[#All],[Store_ID]],Stores_c[[#All],[Manager_Name]])</f>
        <v>Tiffany Gomez</v>
      </c>
      <c r="AG1062" t="str" cm="1">
        <f t="array" ref="AG1062">_xlfn.XLOOKUP(Orders_C[[#This Row],[Store_ID]],Stores_c[[#All],[Store_ID]],Stores_c[[#All],[Store_Type]])</f>
        <v>Street</v>
      </c>
    </row>
    <row r="1063" spans="1:33" x14ac:dyDescent="0.25">
      <c r="A1063">
        <v>8565</v>
      </c>
      <c r="B1063" s="1">
        <v>45714</v>
      </c>
      <c r="C1063" s="2">
        <v>0.16038194444444445</v>
      </c>
      <c r="D1063">
        <v>1655</v>
      </c>
      <c r="E1063">
        <v>210</v>
      </c>
      <c r="F1063">
        <v>417</v>
      </c>
      <c r="G1063">
        <v>303</v>
      </c>
      <c r="H1063">
        <v>1</v>
      </c>
      <c r="I1063">
        <v>366</v>
      </c>
      <c r="J1063">
        <v>0</v>
      </c>
      <c r="K1063">
        <v>18.3</v>
      </c>
      <c r="L1063">
        <v>384.3</v>
      </c>
      <c r="M1063" t="s">
        <v>20</v>
      </c>
      <c r="N1063" t="s">
        <v>23</v>
      </c>
      <c r="O1063">
        <v>50</v>
      </c>
      <c r="P1063">
        <v>4</v>
      </c>
      <c r="Q1063" t="s">
        <v>2588</v>
      </c>
      <c r="R1063">
        <v>506</v>
      </c>
      <c r="S1063" s="3">
        <v>0</v>
      </c>
      <c r="T1063" s="6">
        <v>164.70000000000002</v>
      </c>
      <c r="U1063" t="s">
        <v>6338</v>
      </c>
      <c r="V1063">
        <v>2025</v>
      </c>
      <c r="W1063" t="s">
        <v>6331</v>
      </c>
      <c r="X1063" t="str">
        <f>_xlfn.XLOOKUP(Orders_C[[#This Row],[Product_ID]],Products_C[Product_ID],Products_C[Product_Name])</f>
        <v>Chocolate Lava Cake</v>
      </c>
      <c r="Y1063" t="str">
        <f>_xlfn.XLOOKUP(Orders_C[[#This Row],[Product_ID]],Products_C[Product_ID],Products_C[Category])</f>
        <v>Chicken</v>
      </c>
      <c r="Z1063" t="str">
        <f>_xlfn.XLOOKUP(Orders_C[[#This Row],[Store_ID]],Stores_c[Store_ID],Stores_c[City])</f>
        <v>East William</v>
      </c>
      <c r="AA1063" t="str">
        <f>_xlfn.XLOOKUP(Orders_C[[#This Row],[Customer_ID]],Customers_c[Customer_ID],Customers_c[Customer_Name])</f>
        <v>Melinda Conner</v>
      </c>
      <c r="AB1063" s="6">
        <f>Orders_C[[#This Row],[Quantity]]*Orders_C[[#This Row],[Unit_Price]]*(1-Orders_C[[#This Row],[Discount %]])+Orders_C[[#This Row],[Tax]]</f>
        <v>384.3</v>
      </c>
      <c r="AC1063" s="9">
        <f>(Orders_C[[#This Row],[Unit_Price]]*Orders_C[[#This Row],[Quantity]])-Orders_C[[#This Row],[Discount]]+Orders_C[[#This Row],[Tax]]</f>
        <v>384.3</v>
      </c>
      <c r="AD1063" t="str">
        <f>IF(COUNTIF(Orders_C[[#All],[Customer_ID]],Orders_C[[#This Row],[Customer_ID]])&gt;1,"Repeat","New")</f>
        <v>Repeat</v>
      </c>
      <c r="AE1063" t="str" cm="1">
        <f t="array" ref="AE1063">_xlfn.XLOOKUP(Orders_C[[#This Row],[Store_ID]],Stores_c[[#All],[Store_ID]],Stores_c[[#All],[City]])</f>
        <v>East William</v>
      </c>
      <c r="AF1063" t="str" cm="1">
        <f t="array" ref="AF1063">_xlfn.XLOOKUP(Orders_C[[#This Row],[Store_ID]],Stores_c[[#All],[Store_ID]],Stores_c[[#All],[Manager_Name]])</f>
        <v>Victoria Butler</v>
      </c>
      <c r="AG1063" t="str" cm="1">
        <f t="array" ref="AG1063">_xlfn.XLOOKUP(Orders_C[[#This Row],[Store_ID]],Stores_c[[#All],[Store_ID]],Stores_c[[#All],[Store_Type]])</f>
        <v>Drive-Thru</v>
      </c>
    </row>
    <row r="1064" spans="1:33" x14ac:dyDescent="0.25">
      <c r="A1064">
        <v>6247</v>
      </c>
      <c r="B1064" s="1">
        <v>45991</v>
      </c>
      <c r="C1064" s="2">
        <v>3.4756944444444444E-2</v>
      </c>
      <c r="D1064">
        <v>1490</v>
      </c>
      <c r="E1064">
        <v>211</v>
      </c>
      <c r="F1064">
        <v>447</v>
      </c>
      <c r="G1064">
        <v>301</v>
      </c>
      <c r="H1064">
        <v>2</v>
      </c>
      <c r="I1064">
        <v>194</v>
      </c>
      <c r="J1064">
        <v>0</v>
      </c>
      <c r="K1064">
        <v>9.7000000000000011</v>
      </c>
      <c r="L1064">
        <v>397.7</v>
      </c>
      <c r="M1064" t="s">
        <v>18</v>
      </c>
      <c r="N1064" t="s">
        <v>21</v>
      </c>
      <c r="O1064">
        <v>35</v>
      </c>
      <c r="P1064">
        <v>5</v>
      </c>
      <c r="Q1064" t="s">
        <v>270</v>
      </c>
      <c r="R1064">
        <v>509</v>
      </c>
      <c r="S1064" s="3">
        <v>0</v>
      </c>
      <c r="T1064" s="6">
        <v>164.9</v>
      </c>
      <c r="U1064" t="s">
        <v>6336</v>
      </c>
      <c r="V1064">
        <v>2025</v>
      </c>
      <c r="W1064" t="s">
        <v>6329</v>
      </c>
      <c r="X1064" t="str">
        <f>_xlfn.XLOOKUP(Orders_C[[#This Row],[Product_ID]],Products_C[Product_ID],Products_C[Product_Name])</f>
        <v>Krushers</v>
      </c>
      <c r="Y1064" t="str">
        <f>_xlfn.XLOOKUP(Orders_C[[#This Row],[Product_ID]],Products_C[Product_ID],Products_C[Category])</f>
        <v>Burger</v>
      </c>
      <c r="Z1064" t="str">
        <f>_xlfn.XLOOKUP(Orders_C[[#This Row],[Store_ID]],Stores_c[Store_ID],Stores_c[City])</f>
        <v>North Robertstad</v>
      </c>
      <c r="AA1064" t="str">
        <f>_xlfn.XLOOKUP(Orders_C[[#This Row],[Customer_ID]],Customers_c[Customer_ID],Customers_c[Customer_Name])</f>
        <v>Lucas Young</v>
      </c>
      <c r="AB1064" s="6">
        <f>Orders_C[[#This Row],[Quantity]]*Orders_C[[#This Row],[Unit_Price]]*(1-Orders_C[[#This Row],[Discount %]])+Orders_C[[#This Row],[Tax]]</f>
        <v>397.7</v>
      </c>
      <c r="AC1064" s="9">
        <f>(Orders_C[[#This Row],[Unit_Price]]*Orders_C[[#This Row],[Quantity]])-Orders_C[[#This Row],[Discount]]+Orders_C[[#This Row],[Tax]]</f>
        <v>397.7</v>
      </c>
      <c r="AD1064" t="str">
        <f>IF(COUNTIF(Orders_C[[#All],[Customer_ID]],Orders_C[[#This Row],[Customer_ID]])&gt;1,"Repeat","New")</f>
        <v>Repeat</v>
      </c>
      <c r="AE1064" t="str" cm="1">
        <f t="array" ref="AE1064">_xlfn.XLOOKUP(Orders_C[[#This Row],[Store_ID]],Stores_c[[#All],[Store_ID]],Stores_c[[#All],[City]])</f>
        <v>North Robertstad</v>
      </c>
      <c r="AF1064" t="str" cm="1">
        <f t="array" ref="AF1064">_xlfn.XLOOKUP(Orders_C[[#This Row],[Store_ID]],Stores_c[[#All],[Store_ID]],Stores_c[[#All],[Manager_Name]])</f>
        <v>Mary Lewis</v>
      </c>
      <c r="AG1064" t="str" cm="1">
        <f t="array" ref="AG1064">_xlfn.XLOOKUP(Orders_C[[#This Row],[Store_ID]],Stores_c[[#All],[Store_ID]],Stores_c[[#All],[Store_Type]])</f>
        <v>Street</v>
      </c>
    </row>
    <row r="1065" spans="1:33" x14ac:dyDescent="0.25">
      <c r="A1065">
        <v>7715</v>
      </c>
      <c r="B1065" s="1">
        <v>45865</v>
      </c>
      <c r="C1065" s="2">
        <v>0.33457175925925925</v>
      </c>
      <c r="D1065">
        <v>1682</v>
      </c>
      <c r="E1065">
        <v>221</v>
      </c>
      <c r="F1065">
        <v>532</v>
      </c>
      <c r="G1065">
        <v>320</v>
      </c>
      <c r="H1065">
        <v>1</v>
      </c>
      <c r="I1065">
        <v>400</v>
      </c>
      <c r="J1065">
        <v>15</v>
      </c>
      <c r="K1065">
        <v>20</v>
      </c>
      <c r="L1065">
        <v>405</v>
      </c>
      <c r="M1065" t="s">
        <v>20</v>
      </c>
      <c r="N1065" t="s">
        <v>23</v>
      </c>
      <c r="O1065">
        <v>29</v>
      </c>
      <c r="P1065">
        <v>1</v>
      </c>
      <c r="Q1065" t="s">
        <v>1738</v>
      </c>
      <c r="R1065">
        <v>509</v>
      </c>
      <c r="S1065" s="3">
        <v>0.15</v>
      </c>
      <c r="T1065" s="6">
        <v>165</v>
      </c>
      <c r="U1065" t="s">
        <v>6341</v>
      </c>
      <c r="V1065">
        <v>2025</v>
      </c>
      <c r="W1065" t="s">
        <v>6329</v>
      </c>
      <c r="X1065" t="str">
        <f>_xlfn.XLOOKUP(Orders_C[[#This Row],[Product_ID]],Products_C[Product_ID],Products_C[Product_Name])</f>
        <v>Rice Bowl</v>
      </c>
      <c r="Y1065" t="str">
        <f>_xlfn.XLOOKUP(Orders_C[[#This Row],[Product_ID]],Products_C[Product_ID],Products_C[Category])</f>
        <v>Beverage</v>
      </c>
      <c r="Z1065" t="str">
        <f>_xlfn.XLOOKUP(Orders_C[[#This Row],[Store_ID]],Stores_c[Store_ID],Stores_c[City])</f>
        <v>Port Barbarabury</v>
      </c>
      <c r="AA1065" t="str">
        <f>_xlfn.XLOOKUP(Orders_C[[#This Row],[Customer_ID]],Customers_c[Customer_ID],Customers_c[Customer_Name])</f>
        <v>Jacqueline Dorsey</v>
      </c>
      <c r="AB1065" s="6">
        <f>Orders_C[[#This Row],[Quantity]]*Orders_C[[#This Row],[Unit_Price]]*(1-Orders_C[[#This Row],[Discount %]])+Orders_C[[#This Row],[Tax]]</f>
        <v>360</v>
      </c>
      <c r="AC1065" s="9">
        <f>(Orders_C[[#This Row],[Unit_Price]]*Orders_C[[#This Row],[Quantity]])-Orders_C[[#This Row],[Discount]]+Orders_C[[#This Row],[Tax]]</f>
        <v>405</v>
      </c>
      <c r="AD1065" t="str">
        <f>IF(COUNTIF(Orders_C[[#All],[Customer_ID]],Orders_C[[#This Row],[Customer_ID]])&gt;1,"Repeat","New")</f>
        <v>Repeat</v>
      </c>
      <c r="AE1065" t="str" cm="1">
        <f t="array" ref="AE1065">_xlfn.XLOOKUP(Orders_C[[#This Row],[Store_ID]],Stores_c[[#All],[Store_ID]],Stores_c[[#All],[City]])</f>
        <v>Port Barbarabury</v>
      </c>
      <c r="AF1065" t="str" cm="1">
        <f t="array" ref="AF1065">_xlfn.XLOOKUP(Orders_C[[#This Row],[Store_ID]],Stores_c[[#All],[Store_ID]],Stores_c[[#All],[Manager_Name]])</f>
        <v>Edward Nguyen</v>
      </c>
      <c r="AG1065" t="str" cm="1">
        <f t="array" ref="AG1065">_xlfn.XLOOKUP(Orders_C[[#This Row],[Store_ID]],Stores_c[[#All],[Store_ID]],Stores_c[[#All],[Store_Type]])</f>
        <v>Street</v>
      </c>
    </row>
    <row r="1066" spans="1:33" x14ac:dyDescent="0.25">
      <c r="A1066">
        <v>10515</v>
      </c>
      <c r="B1066" s="1">
        <v>46004</v>
      </c>
      <c r="C1066" s="2">
        <v>0.11912037037037038</v>
      </c>
      <c r="D1066">
        <v>1741</v>
      </c>
      <c r="E1066">
        <v>211</v>
      </c>
      <c r="F1066">
        <v>531</v>
      </c>
      <c r="G1066">
        <v>304</v>
      </c>
      <c r="H1066">
        <v>2</v>
      </c>
      <c r="I1066">
        <v>200</v>
      </c>
      <c r="J1066">
        <v>5</v>
      </c>
      <c r="K1066">
        <v>10</v>
      </c>
      <c r="L1066">
        <v>405</v>
      </c>
      <c r="M1066" t="s">
        <v>19</v>
      </c>
      <c r="N1066" t="s">
        <v>21</v>
      </c>
      <c r="O1066">
        <v>19</v>
      </c>
      <c r="P1066">
        <v>1</v>
      </c>
      <c r="Q1066" t="s">
        <v>4538</v>
      </c>
      <c r="R1066">
        <v>504</v>
      </c>
      <c r="S1066" s="3">
        <v>0.05</v>
      </c>
      <c r="T1066" s="6">
        <v>165</v>
      </c>
      <c r="U1066" t="s">
        <v>6328</v>
      </c>
      <c r="V1066">
        <v>2025</v>
      </c>
      <c r="W1066" t="s">
        <v>6333</v>
      </c>
      <c r="X1066" t="str">
        <f>_xlfn.XLOOKUP(Orders_C[[#This Row],[Product_ID]],Products_C[Product_ID],Products_C[Product_Name])</f>
        <v>Veg Burger</v>
      </c>
      <c r="Y1066" t="str">
        <f>_xlfn.XLOOKUP(Orders_C[[#This Row],[Product_ID]],Products_C[Product_ID],Products_C[Category])</f>
        <v>Burger</v>
      </c>
      <c r="Z1066" t="str">
        <f>_xlfn.XLOOKUP(Orders_C[[#This Row],[Store_ID]],Stores_c[Store_ID],Stores_c[City])</f>
        <v>North Robertstad</v>
      </c>
      <c r="AA1066" t="str">
        <f>_xlfn.XLOOKUP(Orders_C[[#This Row],[Customer_ID]],Customers_c[Customer_ID],Customers_c[Customer_Name])</f>
        <v>Holly Becker</v>
      </c>
      <c r="AB1066" s="6">
        <f>Orders_C[[#This Row],[Quantity]]*Orders_C[[#This Row],[Unit_Price]]*(1-Orders_C[[#This Row],[Discount %]])+Orders_C[[#This Row],[Tax]]</f>
        <v>390</v>
      </c>
      <c r="AC1066" s="9">
        <f>(Orders_C[[#This Row],[Unit_Price]]*Orders_C[[#This Row],[Quantity]])-Orders_C[[#This Row],[Discount]]+Orders_C[[#This Row],[Tax]]</f>
        <v>405</v>
      </c>
      <c r="AD1066" t="str">
        <f>IF(COUNTIF(Orders_C[[#All],[Customer_ID]],Orders_C[[#This Row],[Customer_ID]])&gt;1,"Repeat","New")</f>
        <v>Repeat</v>
      </c>
      <c r="AE1066" t="str" cm="1">
        <f t="array" ref="AE1066">_xlfn.XLOOKUP(Orders_C[[#This Row],[Store_ID]],Stores_c[[#All],[Store_ID]],Stores_c[[#All],[City]])</f>
        <v>North Robertstad</v>
      </c>
      <c r="AF1066" t="str" cm="1">
        <f t="array" ref="AF1066">_xlfn.XLOOKUP(Orders_C[[#This Row],[Store_ID]],Stores_c[[#All],[Store_ID]],Stores_c[[#All],[Manager_Name]])</f>
        <v>Mary Lewis</v>
      </c>
      <c r="AG1066" t="str" cm="1">
        <f t="array" ref="AG1066">_xlfn.XLOOKUP(Orders_C[[#This Row],[Store_ID]],Stores_c[[#All],[Store_ID]],Stores_c[[#All],[Store_Type]])</f>
        <v>Street</v>
      </c>
    </row>
    <row r="1067" spans="1:33" x14ac:dyDescent="0.25">
      <c r="A1067">
        <v>7078</v>
      </c>
      <c r="B1067" s="1">
        <v>45768</v>
      </c>
      <c r="C1067" s="2">
        <v>0.37444444444444447</v>
      </c>
      <c r="D1067">
        <v>1053</v>
      </c>
      <c r="E1067">
        <v>215</v>
      </c>
      <c r="F1067">
        <v>451</v>
      </c>
      <c r="G1067">
        <v>314</v>
      </c>
      <c r="H1067">
        <v>1</v>
      </c>
      <c r="I1067">
        <v>389</v>
      </c>
      <c r="J1067">
        <v>10</v>
      </c>
      <c r="K1067">
        <v>19.45</v>
      </c>
      <c r="L1067">
        <v>398.45</v>
      </c>
      <c r="M1067" t="s">
        <v>20</v>
      </c>
      <c r="N1067" t="s">
        <v>23</v>
      </c>
      <c r="O1067">
        <v>52</v>
      </c>
      <c r="P1067">
        <v>1</v>
      </c>
      <c r="Q1067" t="s">
        <v>1101</v>
      </c>
      <c r="R1067">
        <v>503</v>
      </c>
      <c r="S1067" s="3">
        <v>0.1</v>
      </c>
      <c r="T1067" s="6">
        <v>165.05</v>
      </c>
      <c r="U1067" t="s">
        <v>6337</v>
      </c>
      <c r="V1067">
        <v>2025</v>
      </c>
      <c r="W1067" t="s">
        <v>6331</v>
      </c>
      <c r="X1067" t="str">
        <f>_xlfn.XLOOKUP(Orders_C[[#This Row],[Product_ID]],Products_C[Product_ID],Products_C[Product_Name])</f>
        <v>Wrap</v>
      </c>
      <c r="Y1067" t="str">
        <f>_xlfn.XLOOKUP(Orders_C[[#This Row],[Product_ID]],Products_C[Product_ID],Products_C[Category])</f>
        <v>Burger</v>
      </c>
      <c r="Z1067" t="str">
        <f>_xlfn.XLOOKUP(Orders_C[[#This Row],[Store_ID]],Stores_c[Store_ID],Stores_c[City])</f>
        <v>Sallyburgh</v>
      </c>
      <c r="AA1067" t="str">
        <f>_xlfn.XLOOKUP(Orders_C[[#This Row],[Customer_ID]],Customers_c[Customer_ID],Customers_c[Customer_Name])</f>
        <v>Jeffrey Campos</v>
      </c>
      <c r="AB1067" s="6">
        <f>Orders_C[[#This Row],[Quantity]]*Orders_C[[#This Row],[Unit_Price]]*(1-Orders_C[[#This Row],[Discount %]])+Orders_C[[#This Row],[Tax]]</f>
        <v>369.55</v>
      </c>
      <c r="AC1067" s="9">
        <f>(Orders_C[[#This Row],[Unit_Price]]*Orders_C[[#This Row],[Quantity]])-Orders_C[[#This Row],[Discount]]+Orders_C[[#This Row],[Tax]]</f>
        <v>398.45</v>
      </c>
      <c r="AD1067" t="str">
        <f>IF(COUNTIF(Orders_C[[#All],[Customer_ID]],Orders_C[[#This Row],[Customer_ID]])&gt;1,"Repeat","New")</f>
        <v>Repeat</v>
      </c>
      <c r="AE1067" t="str" cm="1">
        <f t="array" ref="AE1067">_xlfn.XLOOKUP(Orders_C[[#This Row],[Store_ID]],Stores_c[[#All],[Store_ID]],Stores_c[[#All],[City]])</f>
        <v>Sallyburgh</v>
      </c>
      <c r="AF1067" t="str" cm="1">
        <f t="array" ref="AF1067">_xlfn.XLOOKUP(Orders_C[[#This Row],[Store_ID]],Stores_c[[#All],[Store_ID]],Stores_c[[#All],[Manager_Name]])</f>
        <v>Benjamin Mccoy</v>
      </c>
      <c r="AG1067" t="str" cm="1">
        <f t="array" ref="AG1067">_xlfn.XLOOKUP(Orders_C[[#This Row],[Store_ID]],Stores_c[[#All],[Store_ID]],Stores_c[[#All],[Store_Type]])</f>
        <v>Drive-Thru</v>
      </c>
    </row>
    <row r="1068" spans="1:33" x14ac:dyDescent="0.25">
      <c r="A1068">
        <v>10988</v>
      </c>
      <c r="B1068" s="1">
        <v>46062</v>
      </c>
      <c r="C1068" s="2">
        <v>0.8216782407407407</v>
      </c>
      <c r="D1068">
        <v>1315</v>
      </c>
      <c r="E1068">
        <v>208</v>
      </c>
      <c r="F1068">
        <v>467</v>
      </c>
      <c r="G1068">
        <v>339</v>
      </c>
      <c r="H1068">
        <v>2</v>
      </c>
      <c r="I1068">
        <v>206</v>
      </c>
      <c r="J1068">
        <v>10</v>
      </c>
      <c r="K1068">
        <v>10.3</v>
      </c>
      <c r="L1068">
        <v>412.3</v>
      </c>
      <c r="M1068" t="s">
        <v>19</v>
      </c>
      <c r="N1068" t="s">
        <v>23</v>
      </c>
      <c r="O1068">
        <v>44</v>
      </c>
      <c r="P1068">
        <v>2</v>
      </c>
      <c r="Q1068" t="s">
        <v>5011</v>
      </c>
      <c r="R1068">
        <v>502</v>
      </c>
      <c r="S1068" s="3">
        <v>0.1</v>
      </c>
      <c r="T1068" s="6">
        <v>165.10000000000002</v>
      </c>
      <c r="U1068" t="s">
        <v>6338</v>
      </c>
      <c r="V1068">
        <v>2026</v>
      </c>
      <c r="W1068" t="s">
        <v>6331</v>
      </c>
      <c r="X1068" t="str">
        <f>_xlfn.XLOOKUP(Orders_C[[#This Row],[Product_ID]],Products_C[Product_ID],Products_C[Product_Name])</f>
        <v>Veg Burger</v>
      </c>
      <c r="Y1068" t="str">
        <f>_xlfn.XLOOKUP(Orders_C[[#This Row],[Product_ID]],Products_C[Product_ID],Products_C[Category])</f>
        <v>Burger</v>
      </c>
      <c r="Z1068" t="str">
        <f>_xlfn.XLOOKUP(Orders_C[[#This Row],[Store_ID]],Stores_c[Store_ID],Stores_c[City])</f>
        <v>Tracyview</v>
      </c>
      <c r="AA1068" t="str">
        <f>_xlfn.XLOOKUP(Orders_C[[#This Row],[Customer_ID]],Customers_c[Customer_ID],Customers_c[Customer_Name])</f>
        <v>Matthew Moore</v>
      </c>
      <c r="AB1068" s="6">
        <f>Orders_C[[#This Row],[Quantity]]*Orders_C[[#This Row],[Unit_Price]]*(1-Orders_C[[#This Row],[Discount %]])+Orders_C[[#This Row],[Tax]]</f>
        <v>381.1</v>
      </c>
      <c r="AC1068" s="9">
        <f>(Orders_C[[#This Row],[Unit_Price]]*Orders_C[[#This Row],[Quantity]])-Orders_C[[#This Row],[Discount]]+Orders_C[[#This Row],[Tax]]</f>
        <v>412.3</v>
      </c>
      <c r="AD1068" t="str">
        <f>IF(COUNTIF(Orders_C[[#All],[Customer_ID]],Orders_C[[#This Row],[Customer_ID]])&gt;1,"Repeat","New")</f>
        <v>Repeat</v>
      </c>
      <c r="AE1068" t="str" cm="1">
        <f t="array" ref="AE1068">_xlfn.XLOOKUP(Orders_C[[#This Row],[Store_ID]],Stores_c[[#All],[Store_ID]],Stores_c[[#All],[City]])</f>
        <v>Tracyview</v>
      </c>
      <c r="AF1068" t="str" cm="1">
        <f t="array" ref="AF1068">_xlfn.XLOOKUP(Orders_C[[#This Row],[Store_ID]],Stores_c[[#All],[Store_ID]],Stores_c[[#All],[Manager_Name]])</f>
        <v>Jeremiah Lee</v>
      </c>
      <c r="AG1068" t="str" cm="1">
        <f t="array" ref="AG1068">_xlfn.XLOOKUP(Orders_C[[#This Row],[Store_ID]],Stores_c[[#All],[Store_ID]],Stores_c[[#All],[Store_Type]])</f>
        <v>Mall</v>
      </c>
    </row>
    <row r="1069" spans="1:33" x14ac:dyDescent="0.25">
      <c r="A1069">
        <v>6637</v>
      </c>
      <c r="B1069" s="1">
        <v>45765</v>
      </c>
      <c r="C1069" s="2">
        <v>0.58877314814814818</v>
      </c>
      <c r="D1069">
        <v>1376</v>
      </c>
      <c r="E1069">
        <v>223</v>
      </c>
      <c r="F1069">
        <v>498</v>
      </c>
      <c r="G1069">
        <v>339</v>
      </c>
      <c r="H1069">
        <v>1</v>
      </c>
      <c r="I1069">
        <v>367</v>
      </c>
      <c r="J1069">
        <v>0</v>
      </c>
      <c r="K1069">
        <v>18.350000000000001</v>
      </c>
      <c r="L1069">
        <v>385.35</v>
      </c>
      <c r="M1069" t="s">
        <v>18</v>
      </c>
      <c r="N1069" t="s">
        <v>23</v>
      </c>
      <c r="O1069">
        <v>23</v>
      </c>
      <c r="P1069">
        <v>3</v>
      </c>
      <c r="Q1069" t="s">
        <v>660</v>
      </c>
      <c r="R1069">
        <v>506</v>
      </c>
      <c r="S1069" s="3">
        <v>0</v>
      </c>
      <c r="T1069" s="6">
        <v>165.15000000000003</v>
      </c>
      <c r="U1069" t="s">
        <v>6337</v>
      </c>
      <c r="V1069">
        <v>2025</v>
      </c>
      <c r="W1069" t="s">
        <v>6329</v>
      </c>
      <c r="X1069" t="str">
        <f>_xlfn.XLOOKUP(Orders_C[[#This Row],[Product_ID]],Products_C[Product_ID],Products_C[Product_Name])</f>
        <v>Veg Burger</v>
      </c>
      <c r="Y1069" t="str">
        <f>_xlfn.XLOOKUP(Orders_C[[#This Row],[Product_ID]],Products_C[Product_ID],Products_C[Category])</f>
        <v>Burger</v>
      </c>
      <c r="Z1069" t="str">
        <f>_xlfn.XLOOKUP(Orders_C[[#This Row],[Store_ID]],Stores_c[Store_ID],Stores_c[City])</f>
        <v>Chambershaven</v>
      </c>
      <c r="AA1069" t="str">
        <f>_xlfn.XLOOKUP(Orders_C[[#This Row],[Customer_ID]],Customers_c[Customer_ID],Customers_c[Customer_Name])</f>
        <v>David Sweeney</v>
      </c>
      <c r="AB1069" s="6">
        <f>Orders_C[[#This Row],[Quantity]]*Orders_C[[#This Row],[Unit_Price]]*(1-Orders_C[[#This Row],[Discount %]])+Orders_C[[#This Row],[Tax]]</f>
        <v>385.35</v>
      </c>
      <c r="AC1069" s="9">
        <f>(Orders_C[[#This Row],[Unit_Price]]*Orders_C[[#This Row],[Quantity]])-Orders_C[[#This Row],[Discount]]+Orders_C[[#This Row],[Tax]]</f>
        <v>385.35</v>
      </c>
      <c r="AD1069" t="str">
        <f>IF(COUNTIF(Orders_C[[#All],[Customer_ID]],Orders_C[[#This Row],[Customer_ID]])&gt;1,"Repeat","New")</f>
        <v>Repeat</v>
      </c>
      <c r="AE1069" t="str" cm="1">
        <f t="array" ref="AE1069">_xlfn.XLOOKUP(Orders_C[[#This Row],[Store_ID]],Stores_c[[#All],[Store_ID]],Stores_c[[#All],[City]])</f>
        <v>Chambershaven</v>
      </c>
      <c r="AF1069" t="str" cm="1">
        <f t="array" ref="AF1069">_xlfn.XLOOKUP(Orders_C[[#This Row],[Store_ID]],Stores_c[[#All],[Store_ID]],Stores_c[[#All],[Manager_Name]])</f>
        <v>Virginia Webster</v>
      </c>
      <c r="AG1069" t="str" cm="1">
        <f t="array" ref="AG1069">_xlfn.XLOOKUP(Orders_C[[#This Row],[Store_ID]],Stores_c[[#All],[Store_ID]],Stores_c[[#All],[Store_Type]])</f>
        <v>Street</v>
      </c>
    </row>
    <row r="1070" spans="1:33" x14ac:dyDescent="0.25">
      <c r="A1070">
        <v>8130</v>
      </c>
      <c r="B1070" s="1">
        <v>46014</v>
      </c>
      <c r="C1070" s="2">
        <v>0.97635416666666663</v>
      </c>
      <c r="D1070">
        <v>1534</v>
      </c>
      <c r="E1070">
        <v>207</v>
      </c>
      <c r="F1070">
        <v>491</v>
      </c>
      <c r="G1070">
        <v>329</v>
      </c>
      <c r="H1070">
        <v>1</v>
      </c>
      <c r="I1070">
        <v>367</v>
      </c>
      <c r="J1070">
        <v>0</v>
      </c>
      <c r="K1070">
        <v>18.350000000000001</v>
      </c>
      <c r="L1070">
        <v>385.35</v>
      </c>
      <c r="M1070" t="s">
        <v>19</v>
      </c>
      <c r="N1070" t="s">
        <v>22</v>
      </c>
      <c r="O1070">
        <v>44</v>
      </c>
      <c r="P1070">
        <v>3</v>
      </c>
      <c r="Q1070" t="s">
        <v>2153</v>
      </c>
      <c r="R1070">
        <v>508</v>
      </c>
      <c r="S1070" s="3">
        <v>0</v>
      </c>
      <c r="T1070" s="6">
        <v>165.15000000000003</v>
      </c>
      <c r="U1070" t="s">
        <v>6328</v>
      </c>
      <c r="V1070">
        <v>2025</v>
      </c>
      <c r="W1070" t="s">
        <v>6331</v>
      </c>
      <c r="X1070" t="str">
        <f>_xlfn.XLOOKUP(Orders_C[[#This Row],[Product_ID]],Products_C[Product_ID],Products_C[Product_Name])</f>
        <v>Rice Bowl</v>
      </c>
      <c r="Y1070" t="str">
        <f>_xlfn.XLOOKUP(Orders_C[[#This Row],[Product_ID]],Products_C[Product_ID],Products_C[Category])</f>
        <v>Dessert</v>
      </c>
      <c r="Z1070" t="str">
        <f>_xlfn.XLOOKUP(Orders_C[[#This Row],[Store_ID]],Stores_c[Store_ID],Stores_c[City])</f>
        <v>Christineton</v>
      </c>
      <c r="AA1070" t="str">
        <f>_xlfn.XLOOKUP(Orders_C[[#This Row],[Customer_ID]],Customers_c[Customer_ID],Customers_c[Customer_Name])</f>
        <v>Hannah Kidd</v>
      </c>
      <c r="AB1070" s="6">
        <f>Orders_C[[#This Row],[Quantity]]*Orders_C[[#This Row],[Unit_Price]]*(1-Orders_C[[#This Row],[Discount %]])+Orders_C[[#This Row],[Tax]]</f>
        <v>385.35</v>
      </c>
      <c r="AC1070" s="9">
        <f>(Orders_C[[#This Row],[Unit_Price]]*Orders_C[[#This Row],[Quantity]])-Orders_C[[#This Row],[Discount]]+Orders_C[[#This Row],[Tax]]</f>
        <v>385.35</v>
      </c>
      <c r="AD1070" t="str">
        <f>IF(COUNTIF(Orders_C[[#All],[Customer_ID]],Orders_C[[#This Row],[Customer_ID]])&gt;1,"Repeat","New")</f>
        <v>Repeat</v>
      </c>
      <c r="AE1070" t="str" cm="1">
        <f t="array" ref="AE1070">_xlfn.XLOOKUP(Orders_C[[#This Row],[Store_ID]],Stores_c[[#All],[Store_ID]],Stores_c[[#All],[City]])</f>
        <v>Christineton</v>
      </c>
      <c r="AF1070" t="str" cm="1">
        <f t="array" ref="AF1070">_xlfn.XLOOKUP(Orders_C[[#This Row],[Store_ID]],Stores_c[[#All],[Store_ID]],Stores_c[[#All],[Manager_Name]])</f>
        <v>Dr. William Hubbard MD</v>
      </c>
      <c r="AG1070" t="str" cm="1">
        <f t="array" ref="AG1070">_xlfn.XLOOKUP(Orders_C[[#This Row],[Store_ID]],Stores_c[[#All],[Store_ID]],Stores_c[[#All],[Store_Type]])</f>
        <v>Street</v>
      </c>
    </row>
    <row r="1071" spans="1:33" x14ac:dyDescent="0.25">
      <c r="A1071">
        <v>10828</v>
      </c>
      <c r="B1071" s="1">
        <v>46027</v>
      </c>
      <c r="C1071" s="2">
        <v>2.2685185185185187E-3</v>
      </c>
      <c r="D1071">
        <v>1178</v>
      </c>
      <c r="E1071">
        <v>220</v>
      </c>
      <c r="F1071">
        <v>436</v>
      </c>
      <c r="G1071">
        <v>324</v>
      </c>
      <c r="H1071">
        <v>2</v>
      </c>
      <c r="I1071">
        <v>212</v>
      </c>
      <c r="J1071">
        <v>15</v>
      </c>
      <c r="K1071">
        <v>10.6</v>
      </c>
      <c r="L1071">
        <v>419.6</v>
      </c>
      <c r="M1071" t="s">
        <v>18</v>
      </c>
      <c r="N1071" t="s">
        <v>23</v>
      </c>
      <c r="O1071">
        <v>57</v>
      </c>
      <c r="P1071">
        <v>2</v>
      </c>
      <c r="Q1071" t="s">
        <v>4851</v>
      </c>
      <c r="R1071">
        <v>502</v>
      </c>
      <c r="S1071" s="3">
        <v>0.15</v>
      </c>
      <c r="T1071" s="6">
        <v>165.20000000000005</v>
      </c>
      <c r="U1071" t="s">
        <v>6330</v>
      </c>
      <c r="V1071">
        <v>2026</v>
      </c>
      <c r="W1071" t="s">
        <v>6331</v>
      </c>
      <c r="X1071" t="str">
        <f>_xlfn.XLOOKUP(Orders_C[[#This Row],[Product_ID]],Products_C[Product_ID],Products_C[Product_Name])</f>
        <v>Krushers</v>
      </c>
      <c r="Y1071" t="str">
        <f>_xlfn.XLOOKUP(Orders_C[[#This Row],[Product_ID]],Products_C[Product_ID],Products_C[Category])</f>
        <v>Dessert</v>
      </c>
      <c r="Z1071" t="str">
        <f>_xlfn.XLOOKUP(Orders_C[[#This Row],[Store_ID]],Stores_c[Store_ID],Stores_c[City])</f>
        <v>Williamborough</v>
      </c>
      <c r="AA1071" t="str">
        <f>_xlfn.XLOOKUP(Orders_C[[#This Row],[Customer_ID]],Customers_c[Customer_ID],Customers_c[Customer_Name])</f>
        <v>Michael Gray</v>
      </c>
      <c r="AB1071" s="6">
        <f>Orders_C[[#This Row],[Quantity]]*Orders_C[[#This Row],[Unit_Price]]*(1-Orders_C[[#This Row],[Discount %]])+Orders_C[[#This Row],[Tax]]</f>
        <v>371</v>
      </c>
      <c r="AC1071" s="9">
        <f>(Orders_C[[#This Row],[Unit_Price]]*Orders_C[[#This Row],[Quantity]])-Orders_C[[#This Row],[Discount]]+Orders_C[[#This Row],[Tax]]</f>
        <v>419.6</v>
      </c>
      <c r="AD1071" t="str">
        <f>IF(COUNTIF(Orders_C[[#All],[Customer_ID]],Orders_C[[#This Row],[Customer_ID]])&gt;1,"Repeat","New")</f>
        <v>Repeat</v>
      </c>
      <c r="AE1071" t="str" cm="1">
        <f t="array" ref="AE1071">_xlfn.XLOOKUP(Orders_C[[#This Row],[Store_ID]],Stores_c[[#All],[Store_ID]],Stores_c[[#All],[City]])</f>
        <v>Williamborough</v>
      </c>
      <c r="AF1071" t="str" cm="1">
        <f t="array" ref="AF1071">_xlfn.XLOOKUP(Orders_C[[#This Row],[Store_ID]],Stores_c[[#All],[Store_ID]],Stores_c[[#All],[Manager_Name]])</f>
        <v>Michael Mcbride</v>
      </c>
      <c r="AG1071" t="str" cm="1">
        <f t="array" ref="AG1071">_xlfn.XLOOKUP(Orders_C[[#This Row],[Store_ID]],Stores_c[[#All],[Store_ID]],Stores_c[[#All],[Store_Type]])</f>
        <v>Mall</v>
      </c>
    </row>
    <row r="1072" spans="1:33" x14ac:dyDescent="0.25">
      <c r="A1072">
        <v>7404</v>
      </c>
      <c r="B1072" s="1">
        <v>45863</v>
      </c>
      <c r="C1072" s="2">
        <v>0.19444444444444445</v>
      </c>
      <c r="D1072">
        <v>1142</v>
      </c>
      <c r="E1072">
        <v>216</v>
      </c>
      <c r="F1072">
        <v>446</v>
      </c>
      <c r="G1072">
        <v>315</v>
      </c>
      <c r="H1072">
        <v>1</v>
      </c>
      <c r="I1072">
        <v>390</v>
      </c>
      <c r="J1072">
        <v>10</v>
      </c>
      <c r="K1072">
        <v>19.5</v>
      </c>
      <c r="L1072">
        <v>399.5</v>
      </c>
      <c r="M1072" t="s">
        <v>19</v>
      </c>
      <c r="N1072" t="s">
        <v>23</v>
      </c>
      <c r="O1072">
        <v>42</v>
      </c>
      <c r="P1072">
        <v>2</v>
      </c>
      <c r="Q1072" t="s">
        <v>1427</v>
      </c>
      <c r="R1072">
        <v>506</v>
      </c>
      <c r="S1072" s="3">
        <v>0.1</v>
      </c>
      <c r="T1072" s="6">
        <v>165.5</v>
      </c>
      <c r="U1072" t="s">
        <v>6341</v>
      </c>
      <c r="V1072">
        <v>2025</v>
      </c>
      <c r="W1072" t="s">
        <v>6331</v>
      </c>
      <c r="X1072" t="str">
        <f>_xlfn.XLOOKUP(Orders_C[[#This Row],[Product_ID]],Products_C[Product_ID],Products_C[Product_Name])</f>
        <v>Popcorn Chicken</v>
      </c>
      <c r="Y1072" t="str">
        <f>_xlfn.XLOOKUP(Orders_C[[#This Row],[Product_ID]],Products_C[Product_ID],Products_C[Category])</f>
        <v>Beverage</v>
      </c>
      <c r="Z1072" t="str">
        <f>_xlfn.XLOOKUP(Orders_C[[#This Row],[Store_ID]],Stores_c[Store_ID],Stores_c[City])</f>
        <v>Garciaview</v>
      </c>
      <c r="AA1072" t="str">
        <f>_xlfn.XLOOKUP(Orders_C[[#This Row],[Customer_ID]],Customers_c[Customer_ID],Customers_c[Customer_Name])</f>
        <v>Joseph Jones PhD</v>
      </c>
      <c r="AB1072" s="6">
        <f>Orders_C[[#This Row],[Quantity]]*Orders_C[[#This Row],[Unit_Price]]*(1-Orders_C[[#This Row],[Discount %]])+Orders_C[[#This Row],[Tax]]</f>
        <v>370.5</v>
      </c>
      <c r="AC1072" s="9">
        <f>(Orders_C[[#This Row],[Unit_Price]]*Orders_C[[#This Row],[Quantity]])-Orders_C[[#This Row],[Discount]]+Orders_C[[#This Row],[Tax]]</f>
        <v>399.5</v>
      </c>
      <c r="AD1072" t="str">
        <f>IF(COUNTIF(Orders_C[[#All],[Customer_ID]],Orders_C[[#This Row],[Customer_ID]])&gt;1,"Repeat","New")</f>
        <v>Repeat</v>
      </c>
      <c r="AE1072" t="str" cm="1">
        <f t="array" ref="AE1072">_xlfn.XLOOKUP(Orders_C[[#This Row],[Store_ID]],Stores_c[[#All],[Store_ID]],Stores_c[[#All],[City]])</f>
        <v>Garciaview</v>
      </c>
      <c r="AF1072" t="str" cm="1">
        <f t="array" ref="AF1072">_xlfn.XLOOKUP(Orders_C[[#This Row],[Store_ID]],Stores_c[[#All],[Store_ID]],Stores_c[[#All],[Manager_Name]])</f>
        <v>Karina Washington</v>
      </c>
      <c r="AG1072" t="str" cm="1">
        <f t="array" ref="AG1072">_xlfn.XLOOKUP(Orders_C[[#This Row],[Store_ID]],Stores_c[[#All],[Store_ID]],Stores_c[[#All],[Store_Type]])</f>
        <v>Drive-Thru</v>
      </c>
    </row>
    <row r="1073" spans="1:33" x14ac:dyDescent="0.25">
      <c r="A1073">
        <v>8816</v>
      </c>
      <c r="B1073" s="1">
        <v>45921</v>
      </c>
      <c r="C1073" s="2">
        <v>0.64710648148148153</v>
      </c>
      <c r="D1073">
        <v>1387</v>
      </c>
      <c r="E1073">
        <v>208</v>
      </c>
      <c r="F1073">
        <v>444</v>
      </c>
      <c r="G1073">
        <v>311</v>
      </c>
      <c r="H1073">
        <v>1</v>
      </c>
      <c r="I1073">
        <v>368</v>
      </c>
      <c r="J1073">
        <v>0</v>
      </c>
      <c r="K1073">
        <v>18.399999999999999</v>
      </c>
      <c r="L1073">
        <v>386.4</v>
      </c>
      <c r="M1073" t="s">
        <v>18</v>
      </c>
      <c r="N1073" t="s">
        <v>23</v>
      </c>
      <c r="O1073">
        <v>53</v>
      </c>
      <c r="P1073">
        <v>1</v>
      </c>
      <c r="Q1073" t="s">
        <v>2839</v>
      </c>
      <c r="R1073">
        <v>503</v>
      </c>
      <c r="S1073" s="3">
        <v>0</v>
      </c>
      <c r="T1073" s="6">
        <v>165.6</v>
      </c>
      <c r="U1073" t="s">
        <v>6335</v>
      </c>
      <c r="V1073">
        <v>2025</v>
      </c>
      <c r="W1073" t="s">
        <v>6331</v>
      </c>
      <c r="X1073" t="str">
        <f>_xlfn.XLOOKUP(Orders_C[[#This Row],[Product_ID]],Products_C[Product_ID],Products_C[Product_Name])</f>
        <v>Pepsi</v>
      </c>
      <c r="Y1073" t="str">
        <f>_xlfn.XLOOKUP(Orders_C[[#This Row],[Product_ID]],Products_C[Product_ID],Products_C[Category])</f>
        <v>Dessert</v>
      </c>
      <c r="Z1073" t="str">
        <f>_xlfn.XLOOKUP(Orders_C[[#This Row],[Store_ID]],Stores_c[Store_ID],Stores_c[City])</f>
        <v>Tracyview</v>
      </c>
      <c r="AA1073" t="str">
        <f>_xlfn.XLOOKUP(Orders_C[[#This Row],[Customer_ID]],Customers_c[Customer_ID],Customers_c[Customer_Name])</f>
        <v>Jacqueline Lewis</v>
      </c>
      <c r="AB1073" s="6">
        <f>Orders_C[[#This Row],[Quantity]]*Orders_C[[#This Row],[Unit_Price]]*(1-Orders_C[[#This Row],[Discount %]])+Orders_C[[#This Row],[Tax]]</f>
        <v>386.4</v>
      </c>
      <c r="AC1073" s="9">
        <f>(Orders_C[[#This Row],[Unit_Price]]*Orders_C[[#This Row],[Quantity]])-Orders_C[[#This Row],[Discount]]+Orders_C[[#This Row],[Tax]]</f>
        <v>386.4</v>
      </c>
      <c r="AD1073" t="str">
        <f>IF(COUNTIF(Orders_C[[#All],[Customer_ID]],Orders_C[[#This Row],[Customer_ID]])&gt;1,"Repeat","New")</f>
        <v>Repeat</v>
      </c>
      <c r="AE1073" t="str" cm="1">
        <f t="array" ref="AE1073">_xlfn.XLOOKUP(Orders_C[[#This Row],[Store_ID]],Stores_c[[#All],[Store_ID]],Stores_c[[#All],[City]])</f>
        <v>Tracyview</v>
      </c>
      <c r="AF1073" t="str" cm="1">
        <f t="array" ref="AF1073">_xlfn.XLOOKUP(Orders_C[[#This Row],[Store_ID]],Stores_c[[#All],[Store_ID]],Stores_c[[#All],[Manager_Name]])</f>
        <v>Jeremiah Lee</v>
      </c>
      <c r="AG1073" t="str" cm="1">
        <f t="array" ref="AG1073">_xlfn.XLOOKUP(Orders_C[[#This Row],[Store_ID]],Stores_c[[#All],[Store_ID]],Stores_c[[#All],[Store_Type]])</f>
        <v>Mall</v>
      </c>
    </row>
    <row r="1074" spans="1:33" x14ac:dyDescent="0.25">
      <c r="A1074">
        <v>9600</v>
      </c>
      <c r="B1074" s="1">
        <v>45929</v>
      </c>
      <c r="C1074" s="2">
        <v>0.83657407407407403</v>
      </c>
      <c r="D1074">
        <v>1433</v>
      </c>
      <c r="E1074">
        <v>201</v>
      </c>
      <c r="F1074">
        <v>478</v>
      </c>
      <c r="G1074">
        <v>317</v>
      </c>
      <c r="H1074">
        <v>1</v>
      </c>
      <c r="I1074">
        <v>368</v>
      </c>
      <c r="J1074">
        <v>0</v>
      </c>
      <c r="K1074">
        <v>18.399999999999999</v>
      </c>
      <c r="L1074">
        <v>386.4</v>
      </c>
      <c r="M1074" t="s">
        <v>20</v>
      </c>
      <c r="N1074" t="s">
        <v>23</v>
      </c>
      <c r="O1074">
        <v>54</v>
      </c>
      <c r="P1074">
        <v>3</v>
      </c>
      <c r="Q1074" t="s">
        <v>3623</v>
      </c>
      <c r="R1074">
        <v>508</v>
      </c>
      <c r="S1074" s="3">
        <v>0</v>
      </c>
      <c r="T1074" s="6">
        <v>165.6</v>
      </c>
      <c r="U1074" t="s">
        <v>6335</v>
      </c>
      <c r="V1074">
        <v>2025</v>
      </c>
      <c r="W1074" t="s">
        <v>6331</v>
      </c>
      <c r="X1074" t="str">
        <f>_xlfn.XLOOKUP(Orders_C[[#This Row],[Product_ID]],Products_C[Product_ID],Products_C[Product_Name])</f>
        <v>Popcorn Chicken</v>
      </c>
      <c r="Y1074" t="str">
        <f>_xlfn.XLOOKUP(Orders_C[[#This Row],[Product_ID]],Products_C[Product_ID],Products_C[Category])</f>
        <v>Dessert</v>
      </c>
      <c r="Z1074" t="str">
        <f>_xlfn.XLOOKUP(Orders_C[[#This Row],[Store_ID]],Stores_c[Store_ID],Stores_c[City])</f>
        <v>Lake Nicholasburgh</v>
      </c>
      <c r="AA1074" t="str">
        <f>_xlfn.XLOOKUP(Orders_C[[#This Row],[Customer_ID]],Customers_c[Customer_ID],Customers_c[Customer_Name])</f>
        <v>Andrew Miller</v>
      </c>
      <c r="AB1074" s="6">
        <f>Orders_C[[#This Row],[Quantity]]*Orders_C[[#This Row],[Unit_Price]]*(1-Orders_C[[#This Row],[Discount %]])+Orders_C[[#This Row],[Tax]]</f>
        <v>386.4</v>
      </c>
      <c r="AC1074" s="9">
        <f>(Orders_C[[#This Row],[Unit_Price]]*Orders_C[[#This Row],[Quantity]])-Orders_C[[#This Row],[Discount]]+Orders_C[[#This Row],[Tax]]</f>
        <v>386.4</v>
      </c>
      <c r="AD1074" t="str">
        <f>IF(COUNTIF(Orders_C[[#All],[Customer_ID]],Orders_C[[#This Row],[Customer_ID]])&gt;1,"Repeat","New")</f>
        <v>Repeat</v>
      </c>
      <c r="AE1074" t="str" cm="1">
        <f t="array" ref="AE1074">_xlfn.XLOOKUP(Orders_C[[#This Row],[Store_ID]],Stores_c[[#All],[Store_ID]],Stores_c[[#All],[City]])</f>
        <v>Lake Nicholasburgh</v>
      </c>
      <c r="AF1074" t="str" cm="1">
        <f t="array" ref="AF1074">_xlfn.XLOOKUP(Orders_C[[#This Row],[Store_ID]],Stores_c[[#All],[Store_ID]],Stores_c[[#All],[Manager_Name]])</f>
        <v>Maurice Garcia</v>
      </c>
      <c r="AG1074" t="str" cm="1">
        <f t="array" ref="AG1074">_xlfn.XLOOKUP(Orders_C[[#This Row],[Store_ID]],Stores_c[[#All],[Store_ID]],Stores_c[[#All],[Store_Type]])</f>
        <v>Mall</v>
      </c>
    </row>
    <row r="1075" spans="1:33" x14ac:dyDescent="0.25">
      <c r="A1075">
        <v>9040</v>
      </c>
      <c r="B1075" s="1">
        <v>45949</v>
      </c>
      <c r="C1075" s="2">
        <v>0.80871527777777774</v>
      </c>
      <c r="D1075">
        <v>1485</v>
      </c>
      <c r="E1075">
        <v>213</v>
      </c>
      <c r="F1075">
        <v>509</v>
      </c>
      <c r="G1075">
        <v>301</v>
      </c>
      <c r="H1075">
        <v>1</v>
      </c>
      <c r="I1075">
        <v>402</v>
      </c>
      <c r="J1075">
        <v>15</v>
      </c>
      <c r="K1075">
        <v>20.100000000000001</v>
      </c>
      <c r="L1075">
        <v>407.1</v>
      </c>
      <c r="M1075" t="s">
        <v>20</v>
      </c>
      <c r="N1075" t="s">
        <v>22</v>
      </c>
      <c r="O1075">
        <v>28</v>
      </c>
      <c r="P1075">
        <v>2</v>
      </c>
      <c r="Q1075" t="s">
        <v>3063</v>
      </c>
      <c r="R1075">
        <v>505</v>
      </c>
      <c r="S1075" s="3">
        <v>0.15</v>
      </c>
      <c r="T1075" s="6">
        <v>165.90000000000003</v>
      </c>
      <c r="U1075" t="s">
        <v>6332</v>
      </c>
      <c r="V1075">
        <v>2025</v>
      </c>
      <c r="W1075" t="s">
        <v>6329</v>
      </c>
      <c r="X1075" t="str">
        <f>_xlfn.XLOOKUP(Orders_C[[#This Row],[Product_ID]],Products_C[Product_ID],Products_C[Product_Name])</f>
        <v>Krushers</v>
      </c>
      <c r="Y1075" t="str">
        <f>_xlfn.XLOOKUP(Orders_C[[#This Row],[Product_ID]],Products_C[Product_ID],Products_C[Category])</f>
        <v>Burger</v>
      </c>
      <c r="Z1075" t="str">
        <f>_xlfn.XLOOKUP(Orders_C[[#This Row],[Store_ID]],Stores_c[Store_ID],Stores_c[City])</f>
        <v>Lake Kristashire</v>
      </c>
      <c r="AA1075" t="str">
        <f>_xlfn.XLOOKUP(Orders_C[[#This Row],[Customer_ID]],Customers_c[Customer_ID],Customers_c[Customer_Name])</f>
        <v>Katelyn Silva</v>
      </c>
      <c r="AB1075" s="6">
        <f>Orders_C[[#This Row],[Quantity]]*Orders_C[[#This Row],[Unit_Price]]*(1-Orders_C[[#This Row],[Discount %]])+Orders_C[[#This Row],[Tax]]</f>
        <v>361.8</v>
      </c>
      <c r="AC1075" s="9">
        <f>(Orders_C[[#This Row],[Unit_Price]]*Orders_C[[#This Row],[Quantity]])-Orders_C[[#This Row],[Discount]]+Orders_C[[#This Row],[Tax]]</f>
        <v>407.1</v>
      </c>
      <c r="AD1075" t="str">
        <f>IF(COUNTIF(Orders_C[[#All],[Customer_ID]],Orders_C[[#This Row],[Customer_ID]])&gt;1,"Repeat","New")</f>
        <v>Repeat</v>
      </c>
      <c r="AE1075" t="str" cm="1">
        <f t="array" ref="AE1075">_xlfn.XLOOKUP(Orders_C[[#This Row],[Store_ID]],Stores_c[[#All],[Store_ID]],Stores_c[[#All],[City]])</f>
        <v>Lake Kristashire</v>
      </c>
      <c r="AF1075" t="str" cm="1">
        <f t="array" ref="AF1075">_xlfn.XLOOKUP(Orders_C[[#This Row],[Store_ID]],Stores_c[[#All],[Store_ID]],Stores_c[[#All],[Manager_Name]])</f>
        <v>Andrea Daugherty</v>
      </c>
      <c r="AG1075" t="str" cm="1">
        <f t="array" ref="AG1075">_xlfn.XLOOKUP(Orders_C[[#This Row],[Store_ID]],Stores_c[[#All],[Store_ID]],Stores_c[[#All],[Store_Type]])</f>
        <v>Mall</v>
      </c>
    </row>
    <row r="1076" spans="1:33" x14ac:dyDescent="0.25">
      <c r="A1076">
        <v>6809</v>
      </c>
      <c r="B1076" s="1">
        <v>45893</v>
      </c>
      <c r="C1076" s="2">
        <v>0.25209490740740742</v>
      </c>
      <c r="D1076">
        <v>1382</v>
      </c>
      <c r="E1076">
        <v>219</v>
      </c>
      <c r="F1076">
        <v>507</v>
      </c>
      <c r="G1076">
        <v>334</v>
      </c>
      <c r="H1076">
        <v>2</v>
      </c>
      <c r="I1076">
        <v>207</v>
      </c>
      <c r="J1076">
        <v>10</v>
      </c>
      <c r="K1076">
        <v>10.35</v>
      </c>
      <c r="L1076">
        <v>414.35</v>
      </c>
      <c r="M1076" t="s">
        <v>20</v>
      </c>
      <c r="N1076" t="s">
        <v>21</v>
      </c>
      <c r="O1076">
        <v>46</v>
      </c>
      <c r="P1076">
        <v>2</v>
      </c>
      <c r="Q1076" t="s">
        <v>832</v>
      </c>
      <c r="R1076">
        <v>506</v>
      </c>
      <c r="S1076" s="3">
        <v>0.1</v>
      </c>
      <c r="T1076" s="6">
        <v>165.95000000000005</v>
      </c>
      <c r="U1076" t="s">
        <v>6342</v>
      </c>
      <c r="V1076">
        <v>2025</v>
      </c>
      <c r="W1076" t="s">
        <v>6331</v>
      </c>
      <c r="X1076" t="str">
        <f>_xlfn.XLOOKUP(Orders_C[[#This Row],[Product_ID]],Products_C[Product_ID],Products_C[Product_Name])</f>
        <v>Krushers</v>
      </c>
      <c r="Y1076" t="str">
        <f>_xlfn.XLOOKUP(Orders_C[[#This Row],[Product_ID]],Products_C[Product_ID],Products_C[Category])</f>
        <v>Dessert</v>
      </c>
      <c r="Z1076" t="str">
        <f>_xlfn.XLOOKUP(Orders_C[[#This Row],[Store_ID]],Stores_c[Store_ID],Stores_c[City])</f>
        <v>Lake David</v>
      </c>
      <c r="AA1076" t="str">
        <f>_xlfn.XLOOKUP(Orders_C[[#This Row],[Customer_ID]],Customers_c[Customer_ID],Customers_c[Customer_Name])</f>
        <v>Shane Ramsey</v>
      </c>
      <c r="AB1076" s="6">
        <f>Orders_C[[#This Row],[Quantity]]*Orders_C[[#This Row],[Unit_Price]]*(1-Orders_C[[#This Row],[Discount %]])+Orders_C[[#This Row],[Tax]]</f>
        <v>382.95000000000005</v>
      </c>
      <c r="AC1076" s="9">
        <f>(Orders_C[[#This Row],[Unit_Price]]*Orders_C[[#This Row],[Quantity]])-Orders_C[[#This Row],[Discount]]+Orders_C[[#This Row],[Tax]]</f>
        <v>414.35</v>
      </c>
      <c r="AD1076" t="str">
        <f>IF(COUNTIF(Orders_C[[#All],[Customer_ID]],Orders_C[[#This Row],[Customer_ID]])&gt;1,"Repeat","New")</f>
        <v>Repeat</v>
      </c>
      <c r="AE1076" t="str" cm="1">
        <f t="array" ref="AE1076">_xlfn.XLOOKUP(Orders_C[[#This Row],[Store_ID]],Stores_c[[#All],[Store_ID]],Stores_c[[#All],[City]])</f>
        <v>Lake David</v>
      </c>
      <c r="AF1076" t="str" cm="1">
        <f t="array" ref="AF1076">_xlfn.XLOOKUP(Orders_C[[#This Row],[Store_ID]],Stores_c[[#All],[Store_ID]],Stores_c[[#All],[Manager_Name]])</f>
        <v>Joshua Hines</v>
      </c>
      <c r="AG1076" t="str" cm="1">
        <f t="array" ref="AG1076">_xlfn.XLOOKUP(Orders_C[[#This Row],[Store_ID]],Stores_c[[#All],[Store_ID]],Stores_c[[#All],[Store_Type]])</f>
        <v>Street</v>
      </c>
    </row>
    <row r="1077" spans="1:33" x14ac:dyDescent="0.25">
      <c r="A1077">
        <v>7747</v>
      </c>
      <c r="B1077" s="1">
        <v>45790</v>
      </c>
      <c r="C1077" s="2">
        <v>0.32652777777777775</v>
      </c>
      <c r="D1077">
        <v>1457</v>
      </c>
      <c r="E1077">
        <v>220</v>
      </c>
      <c r="F1077">
        <v>532</v>
      </c>
      <c r="G1077">
        <v>321</v>
      </c>
      <c r="H1077">
        <v>2</v>
      </c>
      <c r="I1077">
        <v>207</v>
      </c>
      <c r="J1077">
        <v>10</v>
      </c>
      <c r="K1077">
        <v>10.35</v>
      </c>
      <c r="L1077">
        <v>414.35</v>
      </c>
      <c r="M1077" t="s">
        <v>18</v>
      </c>
      <c r="N1077" t="s">
        <v>23</v>
      </c>
      <c r="O1077">
        <v>28</v>
      </c>
      <c r="P1077">
        <v>4</v>
      </c>
      <c r="Q1077" t="s">
        <v>1770</v>
      </c>
      <c r="R1077">
        <v>505</v>
      </c>
      <c r="S1077" s="3">
        <v>0.1</v>
      </c>
      <c r="T1077" s="6">
        <v>165.95000000000005</v>
      </c>
      <c r="U1077" t="s">
        <v>6339</v>
      </c>
      <c r="V1077">
        <v>2025</v>
      </c>
      <c r="W1077" t="s">
        <v>6329</v>
      </c>
      <c r="X1077" t="str">
        <f>_xlfn.XLOOKUP(Orders_C[[#This Row],[Product_ID]],Products_C[Product_ID],Products_C[Product_Name])</f>
        <v>Cold Coffee</v>
      </c>
      <c r="Y1077" t="str">
        <f>_xlfn.XLOOKUP(Orders_C[[#This Row],[Product_ID]],Products_C[Product_ID],Products_C[Category])</f>
        <v>Dessert</v>
      </c>
      <c r="Z1077" t="str">
        <f>_xlfn.XLOOKUP(Orders_C[[#This Row],[Store_ID]],Stores_c[Store_ID],Stores_c[City])</f>
        <v>Williamborough</v>
      </c>
      <c r="AA1077" t="str">
        <f>_xlfn.XLOOKUP(Orders_C[[#This Row],[Customer_ID]],Customers_c[Customer_ID],Customers_c[Customer_Name])</f>
        <v>Cody Miranda</v>
      </c>
      <c r="AB1077" s="6">
        <f>Orders_C[[#This Row],[Quantity]]*Orders_C[[#This Row],[Unit_Price]]*(1-Orders_C[[#This Row],[Discount %]])+Orders_C[[#This Row],[Tax]]</f>
        <v>382.95000000000005</v>
      </c>
      <c r="AC1077" s="9">
        <f>(Orders_C[[#This Row],[Unit_Price]]*Orders_C[[#This Row],[Quantity]])-Orders_C[[#This Row],[Discount]]+Orders_C[[#This Row],[Tax]]</f>
        <v>414.35</v>
      </c>
      <c r="AD1077" t="str">
        <f>IF(COUNTIF(Orders_C[[#All],[Customer_ID]],Orders_C[[#This Row],[Customer_ID]])&gt;1,"Repeat","New")</f>
        <v>Repeat</v>
      </c>
      <c r="AE1077" t="str" cm="1">
        <f t="array" ref="AE1077">_xlfn.XLOOKUP(Orders_C[[#This Row],[Store_ID]],Stores_c[[#All],[Store_ID]],Stores_c[[#All],[City]])</f>
        <v>Williamborough</v>
      </c>
      <c r="AF1077" t="str" cm="1">
        <f t="array" ref="AF1077">_xlfn.XLOOKUP(Orders_C[[#This Row],[Store_ID]],Stores_c[[#All],[Store_ID]],Stores_c[[#All],[Manager_Name]])</f>
        <v>Michael Mcbride</v>
      </c>
      <c r="AG1077" t="str" cm="1">
        <f t="array" ref="AG1077">_xlfn.XLOOKUP(Orders_C[[#This Row],[Store_ID]],Stores_c[[#All],[Store_ID]],Stores_c[[#All],[Store_Type]])</f>
        <v>Mall</v>
      </c>
    </row>
    <row r="1078" spans="1:33" x14ac:dyDescent="0.25">
      <c r="A1078">
        <v>10285</v>
      </c>
      <c r="B1078" s="1">
        <v>46001</v>
      </c>
      <c r="C1078" s="2">
        <v>0.33314814814814814</v>
      </c>
      <c r="D1078">
        <v>1647</v>
      </c>
      <c r="E1078">
        <v>213</v>
      </c>
      <c r="F1078">
        <v>446</v>
      </c>
      <c r="G1078">
        <v>328</v>
      </c>
      <c r="H1078">
        <v>1</v>
      </c>
      <c r="I1078">
        <v>369</v>
      </c>
      <c r="J1078">
        <v>0</v>
      </c>
      <c r="K1078">
        <v>18.45</v>
      </c>
      <c r="L1078">
        <v>387.45</v>
      </c>
      <c r="M1078" t="s">
        <v>18</v>
      </c>
      <c r="N1078" t="s">
        <v>21</v>
      </c>
      <c r="O1078">
        <v>50</v>
      </c>
      <c r="P1078">
        <v>2</v>
      </c>
      <c r="Q1078" t="s">
        <v>4308</v>
      </c>
      <c r="R1078">
        <v>506</v>
      </c>
      <c r="S1078" s="3">
        <v>0</v>
      </c>
      <c r="T1078" s="6">
        <v>166.04999999999998</v>
      </c>
      <c r="U1078" t="s">
        <v>6328</v>
      </c>
      <c r="V1078">
        <v>2025</v>
      </c>
      <c r="W1078" t="s">
        <v>6331</v>
      </c>
      <c r="X1078" t="str">
        <f>_xlfn.XLOOKUP(Orders_C[[#This Row],[Product_ID]],Products_C[Product_ID],Products_C[Product_Name])</f>
        <v>Rice Bowl</v>
      </c>
      <c r="Y1078" t="str">
        <f>_xlfn.XLOOKUP(Orders_C[[#This Row],[Product_ID]],Products_C[Product_ID],Products_C[Category])</f>
        <v>Burger</v>
      </c>
      <c r="Z1078" t="str">
        <f>_xlfn.XLOOKUP(Orders_C[[#This Row],[Store_ID]],Stores_c[Store_ID],Stores_c[City])</f>
        <v>Lake Kristashire</v>
      </c>
      <c r="AA1078" t="str">
        <f>_xlfn.XLOOKUP(Orders_C[[#This Row],[Customer_ID]],Customers_c[Customer_ID],Customers_c[Customer_Name])</f>
        <v>Jackie Taylor</v>
      </c>
      <c r="AB1078" s="6">
        <f>Orders_C[[#This Row],[Quantity]]*Orders_C[[#This Row],[Unit_Price]]*(1-Orders_C[[#This Row],[Discount %]])+Orders_C[[#This Row],[Tax]]</f>
        <v>387.45</v>
      </c>
      <c r="AC1078" s="9">
        <f>(Orders_C[[#This Row],[Unit_Price]]*Orders_C[[#This Row],[Quantity]])-Orders_C[[#This Row],[Discount]]+Orders_C[[#This Row],[Tax]]</f>
        <v>387.45</v>
      </c>
      <c r="AD1078" t="str">
        <f>IF(COUNTIF(Orders_C[[#All],[Customer_ID]],Orders_C[[#This Row],[Customer_ID]])&gt;1,"Repeat","New")</f>
        <v>Repeat</v>
      </c>
      <c r="AE1078" t="str" cm="1">
        <f t="array" ref="AE1078">_xlfn.XLOOKUP(Orders_C[[#This Row],[Store_ID]],Stores_c[[#All],[Store_ID]],Stores_c[[#All],[City]])</f>
        <v>Lake Kristashire</v>
      </c>
      <c r="AF1078" t="str" cm="1">
        <f t="array" ref="AF1078">_xlfn.XLOOKUP(Orders_C[[#This Row],[Store_ID]],Stores_c[[#All],[Store_ID]],Stores_c[[#All],[Manager_Name]])</f>
        <v>Andrea Daugherty</v>
      </c>
      <c r="AG1078" t="str" cm="1">
        <f t="array" ref="AG1078">_xlfn.XLOOKUP(Orders_C[[#This Row],[Store_ID]],Stores_c[[#All],[Store_ID]],Stores_c[[#All],[Store_Type]])</f>
        <v>Mall</v>
      </c>
    </row>
    <row r="1079" spans="1:33" x14ac:dyDescent="0.25">
      <c r="A1079">
        <v>10486</v>
      </c>
      <c r="B1079" s="1">
        <v>45825</v>
      </c>
      <c r="C1079" s="2">
        <v>0.25137731481481479</v>
      </c>
      <c r="D1079">
        <v>1017</v>
      </c>
      <c r="E1079">
        <v>209</v>
      </c>
      <c r="F1079">
        <v>502</v>
      </c>
      <c r="G1079">
        <v>322</v>
      </c>
      <c r="H1079">
        <v>2</v>
      </c>
      <c r="I1079">
        <v>213</v>
      </c>
      <c r="J1079">
        <v>15</v>
      </c>
      <c r="K1079">
        <v>10.65</v>
      </c>
      <c r="L1079">
        <v>421.65</v>
      </c>
      <c r="M1079" t="s">
        <v>20</v>
      </c>
      <c r="N1079" t="s">
        <v>21</v>
      </c>
      <c r="O1079">
        <v>15</v>
      </c>
      <c r="P1079">
        <v>4</v>
      </c>
      <c r="Q1079" t="s">
        <v>4509</v>
      </c>
      <c r="R1079">
        <v>508</v>
      </c>
      <c r="S1079" s="3">
        <v>0.15</v>
      </c>
      <c r="T1079" s="6">
        <v>166.04999999999998</v>
      </c>
      <c r="U1079" t="s">
        <v>6340</v>
      </c>
      <c r="V1079">
        <v>2025</v>
      </c>
      <c r="W1079" t="s">
        <v>6333</v>
      </c>
      <c r="X1079" t="str">
        <f>_xlfn.XLOOKUP(Orders_C[[#This Row],[Product_ID]],Products_C[Product_ID],Products_C[Product_Name])</f>
        <v>Veg Burger</v>
      </c>
      <c r="Y1079" t="str">
        <f>_xlfn.XLOOKUP(Orders_C[[#This Row],[Product_ID]],Products_C[Product_ID],Products_C[Category])</f>
        <v>Burger</v>
      </c>
      <c r="Z1079" t="str">
        <f>_xlfn.XLOOKUP(Orders_C[[#This Row],[Store_ID]],Stores_c[Store_ID],Stores_c[City])</f>
        <v>Reidberg</v>
      </c>
      <c r="AA1079" t="str">
        <f>_xlfn.XLOOKUP(Orders_C[[#This Row],[Customer_ID]],Customers_c[Customer_ID],Customers_c[Customer_Name])</f>
        <v>Jonathan Stone</v>
      </c>
      <c r="AB1079" s="6">
        <f>Orders_C[[#This Row],[Quantity]]*Orders_C[[#This Row],[Unit_Price]]*(1-Orders_C[[#This Row],[Discount %]])+Orders_C[[#This Row],[Tax]]</f>
        <v>372.74999999999994</v>
      </c>
      <c r="AC1079" s="9">
        <f>(Orders_C[[#This Row],[Unit_Price]]*Orders_C[[#This Row],[Quantity]])-Orders_C[[#This Row],[Discount]]+Orders_C[[#This Row],[Tax]]</f>
        <v>421.65</v>
      </c>
      <c r="AD1079" t="str">
        <f>IF(COUNTIF(Orders_C[[#All],[Customer_ID]],Orders_C[[#This Row],[Customer_ID]])&gt;1,"Repeat","New")</f>
        <v>Repeat</v>
      </c>
      <c r="AE1079" t="str" cm="1">
        <f t="array" ref="AE1079">_xlfn.XLOOKUP(Orders_C[[#This Row],[Store_ID]],Stores_c[[#All],[Store_ID]],Stores_c[[#All],[City]])</f>
        <v>Reidberg</v>
      </c>
      <c r="AF1079" t="str" cm="1">
        <f t="array" ref="AF1079">_xlfn.XLOOKUP(Orders_C[[#This Row],[Store_ID]],Stores_c[[#All],[Store_ID]],Stores_c[[#All],[Manager_Name]])</f>
        <v>Jeffrey Horn</v>
      </c>
      <c r="AG1079" t="str" cm="1">
        <f t="array" ref="AG1079">_xlfn.XLOOKUP(Orders_C[[#This Row],[Store_ID]],Stores_c[[#All],[Store_ID]],Stores_c[[#All],[Store_Type]])</f>
        <v>Drive-Thru</v>
      </c>
    </row>
    <row r="1080" spans="1:33" x14ac:dyDescent="0.25">
      <c r="A1080">
        <v>6816</v>
      </c>
      <c r="B1080" s="1">
        <v>45985</v>
      </c>
      <c r="C1080" s="2">
        <v>0.43270833333333331</v>
      </c>
      <c r="D1080">
        <v>1009</v>
      </c>
      <c r="E1080">
        <v>202</v>
      </c>
      <c r="F1080">
        <v>442</v>
      </c>
      <c r="G1080">
        <v>323</v>
      </c>
      <c r="H1080">
        <v>1</v>
      </c>
      <c r="I1080">
        <v>403</v>
      </c>
      <c r="J1080">
        <v>15</v>
      </c>
      <c r="K1080">
        <v>20.149999999999999</v>
      </c>
      <c r="L1080">
        <v>408.15</v>
      </c>
      <c r="M1080" t="s">
        <v>18</v>
      </c>
      <c r="N1080" t="s">
        <v>21</v>
      </c>
      <c r="O1080">
        <v>57</v>
      </c>
      <c r="P1080">
        <v>4</v>
      </c>
      <c r="Q1080" t="s">
        <v>839</v>
      </c>
      <c r="R1080">
        <v>509</v>
      </c>
      <c r="S1080" s="3">
        <v>0.15</v>
      </c>
      <c r="T1080" s="6">
        <v>166.35</v>
      </c>
      <c r="U1080" t="s">
        <v>6336</v>
      </c>
      <c r="V1080">
        <v>2025</v>
      </c>
      <c r="W1080" t="s">
        <v>6331</v>
      </c>
      <c r="X1080" t="str">
        <f>_xlfn.XLOOKUP(Orders_C[[#This Row],[Product_ID]],Products_C[Product_ID],Products_C[Product_Name])</f>
        <v>Rice Bowl</v>
      </c>
      <c r="Y1080" t="str">
        <f>_xlfn.XLOOKUP(Orders_C[[#This Row],[Product_ID]],Products_C[Product_ID],Products_C[Category])</f>
        <v>Beverage</v>
      </c>
      <c r="Z1080" t="str">
        <f>_xlfn.XLOOKUP(Orders_C[[#This Row],[Store_ID]],Stores_c[Store_ID],Stores_c[City])</f>
        <v>Rebekahside</v>
      </c>
      <c r="AA1080" t="str">
        <f>_xlfn.XLOOKUP(Orders_C[[#This Row],[Customer_ID]],Customers_c[Customer_ID],Customers_c[Customer_Name])</f>
        <v>Crystal Franklin</v>
      </c>
      <c r="AB1080" s="6">
        <f>Orders_C[[#This Row],[Quantity]]*Orders_C[[#This Row],[Unit_Price]]*(1-Orders_C[[#This Row],[Discount %]])+Orders_C[[#This Row],[Tax]]</f>
        <v>362.7</v>
      </c>
      <c r="AC1080" s="9">
        <f>(Orders_C[[#This Row],[Unit_Price]]*Orders_C[[#This Row],[Quantity]])-Orders_C[[#This Row],[Discount]]+Orders_C[[#This Row],[Tax]]</f>
        <v>408.15</v>
      </c>
      <c r="AD1080" t="str">
        <f>IF(COUNTIF(Orders_C[[#All],[Customer_ID]],Orders_C[[#This Row],[Customer_ID]])&gt;1,"Repeat","New")</f>
        <v>Repeat</v>
      </c>
      <c r="AE1080" t="str" cm="1">
        <f t="array" ref="AE1080">_xlfn.XLOOKUP(Orders_C[[#This Row],[Store_ID]],Stores_c[[#All],[Store_ID]],Stores_c[[#All],[City]])</f>
        <v>Rebekahside</v>
      </c>
      <c r="AF1080" t="str" cm="1">
        <f t="array" ref="AF1080">_xlfn.XLOOKUP(Orders_C[[#This Row],[Store_ID]],Stores_c[[#All],[Store_ID]],Stores_c[[#All],[Manager_Name]])</f>
        <v>Mark Ray</v>
      </c>
      <c r="AG1080" t="str" cm="1">
        <f t="array" ref="AG1080">_xlfn.XLOOKUP(Orders_C[[#This Row],[Store_ID]],Stores_c[[#All],[Store_ID]],Stores_c[[#All],[Store_Type]])</f>
        <v>Drive-Thru</v>
      </c>
    </row>
    <row r="1081" spans="1:33" x14ac:dyDescent="0.25">
      <c r="A1081">
        <v>9432</v>
      </c>
      <c r="B1081" s="1">
        <v>45926</v>
      </c>
      <c r="C1081" s="2">
        <v>0.20880787037037038</v>
      </c>
      <c r="D1081">
        <v>1564</v>
      </c>
      <c r="E1081">
        <v>208</v>
      </c>
      <c r="F1081">
        <v>542</v>
      </c>
      <c r="G1081">
        <v>327</v>
      </c>
      <c r="H1081">
        <v>1</v>
      </c>
      <c r="I1081">
        <v>403</v>
      </c>
      <c r="J1081">
        <v>15</v>
      </c>
      <c r="K1081">
        <v>20.149999999999999</v>
      </c>
      <c r="L1081">
        <v>408.15</v>
      </c>
      <c r="M1081" t="s">
        <v>18</v>
      </c>
      <c r="N1081" t="s">
        <v>21</v>
      </c>
      <c r="O1081">
        <v>52</v>
      </c>
      <c r="P1081">
        <v>2</v>
      </c>
      <c r="Q1081" t="s">
        <v>3455</v>
      </c>
      <c r="R1081">
        <v>501</v>
      </c>
      <c r="S1081" s="3">
        <v>0.15</v>
      </c>
      <c r="T1081" s="6">
        <v>166.35</v>
      </c>
      <c r="U1081" t="s">
        <v>6335</v>
      </c>
      <c r="V1081">
        <v>2025</v>
      </c>
      <c r="W1081" t="s">
        <v>6331</v>
      </c>
      <c r="X1081" t="str">
        <f>_xlfn.XLOOKUP(Orders_C[[#This Row],[Product_ID]],Products_C[Product_ID],Products_C[Product_Name])</f>
        <v>Wrap</v>
      </c>
      <c r="Y1081" t="str">
        <f>_xlfn.XLOOKUP(Orders_C[[#This Row],[Product_ID]],Products_C[Product_ID],Products_C[Category])</f>
        <v>Chicken</v>
      </c>
      <c r="Z1081" t="str">
        <f>_xlfn.XLOOKUP(Orders_C[[#This Row],[Store_ID]],Stores_c[Store_ID],Stores_c[City])</f>
        <v>Tracyview</v>
      </c>
      <c r="AA1081" t="str">
        <f>_xlfn.XLOOKUP(Orders_C[[#This Row],[Customer_ID]],Customers_c[Customer_ID],Customers_c[Customer_Name])</f>
        <v>Anthony Moody</v>
      </c>
      <c r="AB1081" s="6">
        <f>Orders_C[[#This Row],[Quantity]]*Orders_C[[#This Row],[Unit_Price]]*(1-Orders_C[[#This Row],[Discount %]])+Orders_C[[#This Row],[Tax]]</f>
        <v>362.7</v>
      </c>
      <c r="AC1081" s="9">
        <f>(Orders_C[[#This Row],[Unit_Price]]*Orders_C[[#This Row],[Quantity]])-Orders_C[[#This Row],[Discount]]+Orders_C[[#This Row],[Tax]]</f>
        <v>408.15</v>
      </c>
      <c r="AD1081" t="str">
        <f>IF(COUNTIF(Orders_C[[#All],[Customer_ID]],Orders_C[[#This Row],[Customer_ID]])&gt;1,"Repeat","New")</f>
        <v>Repeat</v>
      </c>
      <c r="AE1081" t="str" cm="1">
        <f t="array" ref="AE1081">_xlfn.XLOOKUP(Orders_C[[#This Row],[Store_ID]],Stores_c[[#All],[Store_ID]],Stores_c[[#All],[City]])</f>
        <v>Tracyview</v>
      </c>
      <c r="AF1081" t="str" cm="1">
        <f t="array" ref="AF1081">_xlfn.XLOOKUP(Orders_C[[#This Row],[Store_ID]],Stores_c[[#All],[Store_ID]],Stores_c[[#All],[Manager_Name]])</f>
        <v>Jeremiah Lee</v>
      </c>
      <c r="AG1081" t="str" cm="1">
        <f t="array" ref="AG1081">_xlfn.XLOOKUP(Orders_C[[#This Row],[Store_ID]],Stores_c[[#All],[Store_ID]],Stores_c[[#All],[Store_Type]])</f>
        <v>Mall</v>
      </c>
    </row>
    <row r="1082" spans="1:33" x14ac:dyDescent="0.25">
      <c r="A1082">
        <v>8412</v>
      </c>
      <c r="B1082" s="1">
        <v>46004</v>
      </c>
      <c r="C1082" s="2">
        <v>0.1227199074074074</v>
      </c>
      <c r="D1082">
        <v>1373</v>
      </c>
      <c r="E1082">
        <v>214</v>
      </c>
      <c r="F1082">
        <v>458</v>
      </c>
      <c r="G1082">
        <v>336</v>
      </c>
      <c r="H1082">
        <v>1</v>
      </c>
      <c r="I1082">
        <v>381</v>
      </c>
      <c r="J1082">
        <v>5</v>
      </c>
      <c r="K1082">
        <v>19.05</v>
      </c>
      <c r="L1082">
        <v>395.05</v>
      </c>
      <c r="M1082" t="s">
        <v>18</v>
      </c>
      <c r="N1082" t="s">
        <v>21</v>
      </c>
      <c r="O1082">
        <v>44</v>
      </c>
      <c r="P1082">
        <v>4</v>
      </c>
      <c r="Q1082" t="s">
        <v>2435</v>
      </c>
      <c r="R1082">
        <v>507</v>
      </c>
      <c r="S1082" s="3">
        <v>0.05</v>
      </c>
      <c r="T1082" s="6">
        <v>166.45000000000002</v>
      </c>
      <c r="U1082" t="s">
        <v>6328</v>
      </c>
      <c r="V1082">
        <v>2025</v>
      </c>
      <c r="W1082" t="s">
        <v>6331</v>
      </c>
      <c r="X1082" t="str">
        <f>_xlfn.XLOOKUP(Orders_C[[#This Row],[Product_ID]],Products_C[Product_ID],Products_C[Product_Name])</f>
        <v>Chicken Bucket</v>
      </c>
      <c r="Y1082" t="str">
        <f>_xlfn.XLOOKUP(Orders_C[[#This Row],[Product_ID]],Products_C[Product_ID],Products_C[Category])</f>
        <v>Dessert</v>
      </c>
      <c r="Z1082" t="str">
        <f>_xlfn.XLOOKUP(Orders_C[[#This Row],[Store_ID]],Stores_c[Store_ID],Stores_c[City])</f>
        <v>New Robert</v>
      </c>
      <c r="AA1082" t="str">
        <f>_xlfn.XLOOKUP(Orders_C[[#This Row],[Customer_ID]],Customers_c[Customer_ID],Customers_c[Customer_Name])</f>
        <v>Drew Duncan</v>
      </c>
      <c r="AB1082" s="6">
        <f>Orders_C[[#This Row],[Quantity]]*Orders_C[[#This Row],[Unit_Price]]*(1-Orders_C[[#This Row],[Discount %]])+Orders_C[[#This Row],[Tax]]</f>
        <v>381</v>
      </c>
      <c r="AC1082" s="9">
        <f>(Orders_C[[#This Row],[Unit_Price]]*Orders_C[[#This Row],[Quantity]])-Orders_C[[#This Row],[Discount]]+Orders_C[[#This Row],[Tax]]</f>
        <v>395.05</v>
      </c>
      <c r="AD1082" t="str">
        <f>IF(COUNTIF(Orders_C[[#All],[Customer_ID]],Orders_C[[#This Row],[Customer_ID]])&gt;1,"Repeat","New")</f>
        <v>Repeat</v>
      </c>
      <c r="AE1082" t="str" cm="1">
        <f t="array" ref="AE1082">_xlfn.XLOOKUP(Orders_C[[#This Row],[Store_ID]],Stores_c[[#All],[Store_ID]],Stores_c[[#All],[City]])</f>
        <v>New Robert</v>
      </c>
      <c r="AF1082" t="str" cm="1">
        <f t="array" ref="AF1082">_xlfn.XLOOKUP(Orders_C[[#This Row],[Store_ID]],Stores_c[[#All],[Store_ID]],Stores_c[[#All],[Manager_Name]])</f>
        <v>Krista Webb</v>
      </c>
      <c r="AG1082" t="str" cm="1">
        <f t="array" ref="AG1082">_xlfn.XLOOKUP(Orders_C[[#This Row],[Store_ID]],Stores_c[[#All],[Store_ID]],Stores_c[[#All],[Store_Type]])</f>
        <v>Drive-Thru</v>
      </c>
    </row>
    <row r="1083" spans="1:33" x14ac:dyDescent="0.25">
      <c r="A1083">
        <v>8005</v>
      </c>
      <c r="B1083" s="1">
        <v>45822</v>
      </c>
      <c r="C1083" s="2">
        <v>0.22328703703703703</v>
      </c>
      <c r="D1083">
        <v>1410</v>
      </c>
      <c r="E1083">
        <v>212</v>
      </c>
      <c r="F1083">
        <v>529</v>
      </c>
      <c r="G1083">
        <v>319</v>
      </c>
      <c r="H1083">
        <v>1</v>
      </c>
      <c r="I1083">
        <v>370</v>
      </c>
      <c r="J1083">
        <v>0</v>
      </c>
      <c r="K1083">
        <v>18.5</v>
      </c>
      <c r="L1083">
        <v>388.5</v>
      </c>
      <c r="M1083" t="s">
        <v>20</v>
      </c>
      <c r="N1083" t="s">
        <v>21</v>
      </c>
      <c r="O1083">
        <v>21</v>
      </c>
      <c r="P1083">
        <v>4</v>
      </c>
      <c r="Q1083" t="s">
        <v>2028</v>
      </c>
      <c r="R1083">
        <v>504</v>
      </c>
      <c r="S1083" s="3">
        <v>0</v>
      </c>
      <c r="T1083" s="6">
        <v>166.5</v>
      </c>
      <c r="U1083" t="s">
        <v>6340</v>
      </c>
      <c r="V1083">
        <v>2025</v>
      </c>
      <c r="W1083" t="s">
        <v>6329</v>
      </c>
      <c r="X1083" t="str">
        <f>_xlfn.XLOOKUP(Orders_C[[#This Row],[Product_ID]],Products_C[Product_ID],Products_C[Product_Name])</f>
        <v>Chocolate Lava Cake</v>
      </c>
      <c r="Y1083" t="str">
        <f>_xlfn.XLOOKUP(Orders_C[[#This Row],[Product_ID]],Products_C[Product_ID],Products_C[Category])</f>
        <v>Beverage</v>
      </c>
      <c r="Z1083" t="str">
        <f>_xlfn.XLOOKUP(Orders_C[[#This Row],[Store_ID]],Stores_c[Store_ID],Stores_c[City])</f>
        <v>Andrewview</v>
      </c>
      <c r="AA1083" t="str">
        <f>_xlfn.XLOOKUP(Orders_C[[#This Row],[Customer_ID]],Customers_c[Customer_ID],Customers_c[Customer_Name])</f>
        <v>Rodney Phillips</v>
      </c>
      <c r="AB1083" s="6">
        <f>Orders_C[[#This Row],[Quantity]]*Orders_C[[#This Row],[Unit_Price]]*(1-Orders_C[[#This Row],[Discount %]])+Orders_C[[#This Row],[Tax]]</f>
        <v>388.5</v>
      </c>
      <c r="AC1083" s="9">
        <f>(Orders_C[[#This Row],[Unit_Price]]*Orders_C[[#This Row],[Quantity]])-Orders_C[[#This Row],[Discount]]+Orders_C[[#This Row],[Tax]]</f>
        <v>388.5</v>
      </c>
      <c r="AD1083" t="str">
        <f>IF(COUNTIF(Orders_C[[#All],[Customer_ID]],Orders_C[[#This Row],[Customer_ID]])&gt;1,"Repeat","New")</f>
        <v>Repeat</v>
      </c>
      <c r="AE1083" t="str" cm="1">
        <f t="array" ref="AE1083">_xlfn.XLOOKUP(Orders_C[[#This Row],[Store_ID]],Stores_c[[#All],[Store_ID]],Stores_c[[#All],[City]])</f>
        <v>Andrewview</v>
      </c>
      <c r="AF1083" t="str" cm="1">
        <f t="array" ref="AF1083">_xlfn.XLOOKUP(Orders_C[[#This Row],[Store_ID]],Stores_c[[#All],[Store_ID]],Stores_c[[#All],[Manager_Name]])</f>
        <v>Alice Sutton</v>
      </c>
      <c r="AG1083" t="str" cm="1">
        <f t="array" ref="AG1083">_xlfn.XLOOKUP(Orders_C[[#This Row],[Store_ID]],Stores_c[[#All],[Store_ID]],Stores_c[[#All],[Store_Type]])</f>
        <v>Mall</v>
      </c>
    </row>
    <row r="1084" spans="1:33" x14ac:dyDescent="0.25">
      <c r="A1084">
        <v>9256</v>
      </c>
      <c r="B1084" s="1">
        <v>45755</v>
      </c>
      <c r="C1084" s="2">
        <v>0.82650462962962967</v>
      </c>
      <c r="D1084">
        <v>1512</v>
      </c>
      <c r="E1084">
        <v>222</v>
      </c>
      <c r="F1084">
        <v>496</v>
      </c>
      <c r="G1084">
        <v>303</v>
      </c>
      <c r="H1084">
        <v>2</v>
      </c>
      <c r="I1084">
        <v>202</v>
      </c>
      <c r="J1084">
        <v>5</v>
      </c>
      <c r="K1084">
        <v>10.1</v>
      </c>
      <c r="L1084">
        <v>409.1</v>
      </c>
      <c r="M1084" t="s">
        <v>19</v>
      </c>
      <c r="N1084" t="s">
        <v>22</v>
      </c>
      <c r="O1084">
        <v>41</v>
      </c>
      <c r="P1084">
        <v>4</v>
      </c>
      <c r="Q1084" t="s">
        <v>3279</v>
      </c>
      <c r="R1084">
        <v>507</v>
      </c>
      <c r="S1084" s="3">
        <v>0.05</v>
      </c>
      <c r="T1084" s="6">
        <v>166.70000000000005</v>
      </c>
      <c r="U1084" t="s">
        <v>6337</v>
      </c>
      <c r="V1084">
        <v>2025</v>
      </c>
      <c r="W1084" t="s">
        <v>6331</v>
      </c>
      <c r="X1084" t="str">
        <f>_xlfn.XLOOKUP(Orders_C[[#This Row],[Product_ID]],Products_C[Product_ID],Products_C[Product_Name])</f>
        <v>Chocolate Lava Cake</v>
      </c>
      <c r="Y1084" t="str">
        <f>_xlfn.XLOOKUP(Orders_C[[#This Row],[Product_ID]],Products_C[Product_ID],Products_C[Category])</f>
        <v>Chicken</v>
      </c>
      <c r="Z1084" t="str">
        <f>_xlfn.XLOOKUP(Orders_C[[#This Row],[Store_ID]],Stores_c[Store_ID],Stores_c[City])</f>
        <v>New Steven</v>
      </c>
      <c r="AA1084" t="str">
        <f>_xlfn.XLOOKUP(Orders_C[[#This Row],[Customer_ID]],Customers_c[Customer_ID],Customers_c[Customer_Name])</f>
        <v>Omar Moore</v>
      </c>
      <c r="AB1084" s="6">
        <f>Orders_C[[#This Row],[Quantity]]*Orders_C[[#This Row],[Unit_Price]]*(1-Orders_C[[#This Row],[Discount %]])+Orders_C[[#This Row],[Tax]]</f>
        <v>393.9</v>
      </c>
      <c r="AC1084" s="9">
        <f>(Orders_C[[#This Row],[Unit_Price]]*Orders_C[[#This Row],[Quantity]])-Orders_C[[#This Row],[Discount]]+Orders_C[[#This Row],[Tax]]</f>
        <v>409.1</v>
      </c>
      <c r="AD1084" t="str">
        <f>IF(COUNTIF(Orders_C[[#All],[Customer_ID]],Orders_C[[#This Row],[Customer_ID]])&gt;1,"Repeat","New")</f>
        <v>Repeat</v>
      </c>
      <c r="AE1084" t="str" cm="1">
        <f t="array" ref="AE1084">_xlfn.XLOOKUP(Orders_C[[#This Row],[Store_ID]],Stores_c[[#All],[Store_ID]],Stores_c[[#All],[City]])</f>
        <v>New Steven</v>
      </c>
      <c r="AF1084" t="str" cm="1">
        <f t="array" ref="AF1084">_xlfn.XLOOKUP(Orders_C[[#This Row],[Store_ID]],Stores_c[[#All],[Store_ID]],Stores_c[[#All],[Manager_Name]])</f>
        <v>Terri Martinez</v>
      </c>
      <c r="AG1084" t="str" cm="1">
        <f t="array" ref="AG1084">_xlfn.XLOOKUP(Orders_C[[#This Row],[Store_ID]],Stores_c[[#All],[Store_ID]],Stores_c[[#All],[Store_Type]])</f>
        <v>Drive-Thru</v>
      </c>
    </row>
    <row r="1085" spans="1:33" x14ac:dyDescent="0.25">
      <c r="A1085">
        <v>9165</v>
      </c>
      <c r="B1085" s="1">
        <v>45986</v>
      </c>
      <c r="C1085" s="2">
        <v>0.5847106481481481</v>
      </c>
      <c r="D1085">
        <v>1296</v>
      </c>
      <c r="E1085">
        <v>223</v>
      </c>
      <c r="F1085">
        <v>450</v>
      </c>
      <c r="G1085">
        <v>325</v>
      </c>
      <c r="H1085">
        <v>1</v>
      </c>
      <c r="I1085">
        <v>393</v>
      </c>
      <c r="J1085">
        <v>10</v>
      </c>
      <c r="K1085">
        <v>19.649999999999999</v>
      </c>
      <c r="L1085">
        <v>402.65</v>
      </c>
      <c r="M1085" t="s">
        <v>18</v>
      </c>
      <c r="N1085" t="s">
        <v>22</v>
      </c>
      <c r="O1085">
        <v>34</v>
      </c>
      <c r="P1085">
        <v>3</v>
      </c>
      <c r="Q1085" t="s">
        <v>3188</v>
      </c>
      <c r="R1085">
        <v>503</v>
      </c>
      <c r="S1085" s="3">
        <v>0.1</v>
      </c>
      <c r="T1085" s="6">
        <v>166.85</v>
      </c>
      <c r="U1085" t="s">
        <v>6336</v>
      </c>
      <c r="V1085">
        <v>2025</v>
      </c>
      <c r="W1085" t="s">
        <v>6329</v>
      </c>
      <c r="X1085" t="str">
        <f>_xlfn.XLOOKUP(Orders_C[[#This Row],[Product_ID]],Products_C[Product_ID],Products_C[Product_Name])</f>
        <v>Veg Burger</v>
      </c>
      <c r="Y1085" t="str">
        <f>_xlfn.XLOOKUP(Orders_C[[#This Row],[Product_ID]],Products_C[Product_ID],Products_C[Category])</f>
        <v>Chicken</v>
      </c>
      <c r="Z1085" t="str">
        <f>_xlfn.XLOOKUP(Orders_C[[#This Row],[Store_ID]],Stores_c[Store_ID],Stores_c[City])</f>
        <v>Chambershaven</v>
      </c>
      <c r="AA1085" t="str">
        <f>_xlfn.XLOOKUP(Orders_C[[#This Row],[Customer_ID]],Customers_c[Customer_ID],Customers_c[Customer_Name])</f>
        <v>Ashley Ward</v>
      </c>
      <c r="AB1085" s="6">
        <f>Orders_C[[#This Row],[Quantity]]*Orders_C[[#This Row],[Unit_Price]]*(1-Orders_C[[#This Row],[Discount %]])+Orders_C[[#This Row],[Tax]]</f>
        <v>373.34999999999997</v>
      </c>
      <c r="AC1085" s="9">
        <f>(Orders_C[[#This Row],[Unit_Price]]*Orders_C[[#This Row],[Quantity]])-Orders_C[[#This Row],[Discount]]+Orders_C[[#This Row],[Tax]]</f>
        <v>402.65</v>
      </c>
      <c r="AD1085" t="str">
        <f>IF(COUNTIF(Orders_C[[#All],[Customer_ID]],Orders_C[[#This Row],[Customer_ID]])&gt;1,"Repeat","New")</f>
        <v>Repeat</v>
      </c>
      <c r="AE1085" t="str" cm="1">
        <f t="array" ref="AE1085">_xlfn.XLOOKUP(Orders_C[[#This Row],[Store_ID]],Stores_c[[#All],[Store_ID]],Stores_c[[#All],[City]])</f>
        <v>Chambershaven</v>
      </c>
      <c r="AF1085" t="str" cm="1">
        <f t="array" ref="AF1085">_xlfn.XLOOKUP(Orders_C[[#This Row],[Store_ID]],Stores_c[[#All],[Store_ID]],Stores_c[[#All],[Manager_Name]])</f>
        <v>Virginia Webster</v>
      </c>
      <c r="AG1085" t="str" cm="1">
        <f t="array" ref="AG1085">_xlfn.XLOOKUP(Orders_C[[#This Row],[Store_ID]],Stores_c[[#All],[Store_ID]],Stores_c[[#All],[Store_Type]])</f>
        <v>Street</v>
      </c>
    </row>
    <row r="1086" spans="1:33" x14ac:dyDescent="0.25">
      <c r="A1086">
        <v>7439</v>
      </c>
      <c r="B1086" s="1">
        <v>45932</v>
      </c>
      <c r="C1086" s="2">
        <v>0.29104166666666664</v>
      </c>
      <c r="D1086">
        <v>1009</v>
      </c>
      <c r="E1086">
        <v>218</v>
      </c>
      <c r="F1086">
        <v>467</v>
      </c>
      <c r="G1086">
        <v>336</v>
      </c>
      <c r="H1086">
        <v>2</v>
      </c>
      <c r="I1086">
        <v>214</v>
      </c>
      <c r="J1086">
        <v>15</v>
      </c>
      <c r="K1086">
        <v>10.7</v>
      </c>
      <c r="L1086">
        <v>423.7</v>
      </c>
      <c r="M1086" t="s">
        <v>19</v>
      </c>
      <c r="N1086" t="s">
        <v>23</v>
      </c>
      <c r="O1086">
        <v>52</v>
      </c>
      <c r="P1086">
        <v>4</v>
      </c>
      <c r="Q1086" t="s">
        <v>1462</v>
      </c>
      <c r="R1086">
        <v>501</v>
      </c>
      <c r="S1086" s="3">
        <v>0.15</v>
      </c>
      <c r="T1086" s="6">
        <v>166.89999999999998</v>
      </c>
      <c r="U1086" t="s">
        <v>6332</v>
      </c>
      <c r="V1086">
        <v>2025</v>
      </c>
      <c r="W1086" t="s">
        <v>6331</v>
      </c>
      <c r="X1086" t="str">
        <f>_xlfn.XLOOKUP(Orders_C[[#This Row],[Product_ID]],Products_C[Product_ID],Products_C[Product_Name])</f>
        <v>Chicken Bucket</v>
      </c>
      <c r="Y1086" t="str">
        <f>_xlfn.XLOOKUP(Orders_C[[#This Row],[Product_ID]],Products_C[Product_ID],Products_C[Category])</f>
        <v>Dessert</v>
      </c>
      <c r="Z1086" t="str">
        <f>_xlfn.XLOOKUP(Orders_C[[#This Row],[Store_ID]],Stores_c[Store_ID],Stores_c[City])</f>
        <v>East Johnport</v>
      </c>
      <c r="AA1086" t="str">
        <f>_xlfn.XLOOKUP(Orders_C[[#This Row],[Customer_ID]],Customers_c[Customer_ID],Customers_c[Customer_Name])</f>
        <v>Crystal Franklin</v>
      </c>
      <c r="AB1086" s="6">
        <f>Orders_C[[#This Row],[Quantity]]*Orders_C[[#This Row],[Unit_Price]]*(1-Orders_C[[#This Row],[Discount %]])+Orders_C[[#This Row],[Tax]]</f>
        <v>374.5</v>
      </c>
      <c r="AC1086" s="9">
        <f>(Orders_C[[#This Row],[Unit_Price]]*Orders_C[[#This Row],[Quantity]])-Orders_C[[#This Row],[Discount]]+Orders_C[[#This Row],[Tax]]</f>
        <v>423.7</v>
      </c>
      <c r="AD1086" t="str">
        <f>IF(COUNTIF(Orders_C[[#All],[Customer_ID]],Orders_C[[#This Row],[Customer_ID]])&gt;1,"Repeat","New")</f>
        <v>Repeat</v>
      </c>
      <c r="AE1086" t="str" cm="1">
        <f t="array" ref="AE1086">_xlfn.XLOOKUP(Orders_C[[#This Row],[Store_ID]],Stores_c[[#All],[Store_ID]],Stores_c[[#All],[City]])</f>
        <v>East Johnport</v>
      </c>
      <c r="AF1086" t="str" cm="1">
        <f t="array" ref="AF1086">_xlfn.XLOOKUP(Orders_C[[#This Row],[Store_ID]],Stores_c[[#All],[Store_ID]],Stores_c[[#All],[Manager_Name]])</f>
        <v>Mr. Matthew Murillo III</v>
      </c>
      <c r="AG1086" t="str" cm="1">
        <f t="array" ref="AG1086">_xlfn.XLOOKUP(Orders_C[[#This Row],[Store_ID]],Stores_c[[#All],[Store_ID]],Stores_c[[#All],[Store_Type]])</f>
        <v>Street</v>
      </c>
    </row>
    <row r="1087" spans="1:33" x14ac:dyDescent="0.25">
      <c r="A1087">
        <v>8036</v>
      </c>
      <c r="B1087" s="1">
        <v>45744</v>
      </c>
      <c r="C1087" s="2">
        <v>0.10142361111111112</v>
      </c>
      <c r="D1087">
        <v>1151</v>
      </c>
      <c r="E1087">
        <v>212</v>
      </c>
      <c r="F1087">
        <v>487</v>
      </c>
      <c r="G1087">
        <v>325</v>
      </c>
      <c r="H1087">
        <v>2</v>
      </c>
      <c r="I1087">
        <v>214</v>
      </c>
      <c r="J1087">
        <v>15</v>
      </c>
      <c r="K1087">
        <v>10.7</v>
      </c>
      <c r="L1087">
        <v>423.7</v>
      </c>
      <c r="M1087" t="s">
        <v>18</v>
      </c>
      <c r="N1087" t="s">
        <v>21</v>
      </c>
      <c r="O1087">
        <v>19</v>
      </c>
      <c r="P1087">
        <v>5</v>
      </c>
      <c r="Q1087" t="s">
        <v>2059</v>
      </c>
      <c r="R1087">
        <v>502</v>
      </c>
      <c r="S1087" s="3">
        <v>0.15</v>
      </c>
      <c r="T1087" s="6">
        <v>166.89999999999998</v>
      </c>
      <c r="U1087" t="s">
        <v>6334</v>
      </c>
      <c r="V1087">
        <v>2025</v>
      </c>
      <c r="W1087" t="s">
        <v>6333</v>
      </c>
      <c r="X1087" t="str">
        <f>_xlfn.XLOOKUP(Orders_C[[#This Row],[Product_ID]],Products_C[Product_ID],Products_C[Product_Name])</f>
        <v>Veg Burger</v>
      </c>
      <c r="Y1087" t="str">
        <f>_xlfn.XLOOKUP(Orders_C[[#This Row],[Product_ID]],Products_C[Product_ID],Products_C[Category])</f>
        <v>Chicken</v>
      </c>
      <c r="Z1087" t="str">
        <f>_xlfn.XLOOKUP(Orders_C[[#This Row],[Store_ID]],Stores_c[Store_ID],Stores_c[City])</f>
        <v>Andrewview</v>
      </c>
      <c r="AA1087" t="str">
        <f>_xlfn.XLOOKUP(Orders_C[[#This Row],[Customer_ID]],Customers_c[Customer_ID],Customers_c[Customer_Name])</f>
        <v>James Bell</v>
      </c>
      <c r="AB1087" s="6">
        <f>Orders_C[[#This Row],[Quantity]]*Orders_C[[#This Row],[Unit_Price]]*(1-Orders_C[[#This Row],[Discount %]])+Orders_C[[#This Row],[Tax]]</f>
        <v>374.5</v>
      </c>
      <c r="AC1087" s="9">
        <f>(Orders_C[[#This Row],[Unit_Price]]*Orders_C[[#This Row],[Quantity]])-Orders_C[[#This Row],[Discount]]+Orders_C[[#This Row],[Tax]]</f>
        <v>423.7</v>
      </c>
      <c r="AD1087" t="str">
        <f>IF(COUNTIF(Orders_C[[#All],[Customer_ID]],Orders_C[[#This Row],[Customer_ID]])&gt;1,"Repeat","New")</f>
        <v>Repeat</v>
      </c>
      <c r="AE1087" t="str" cm="1">
        <f t="array" ref="AE1087">_xlfn.XLOOKUP(Orders_C[[#This Row],[Store_ID]],Stores_c[[#All],[Store_ID]],Stores_c[[#All],[City]])</f>
        <v>Andrewview</v>
      </c>
      <c r="AF1087" t="str" cm="1">
        <f t="array" ref="AF1087">_xlfn.XLOOKUP(Orders_C[[#This Row],[Store_ID]],Stores_c[[#All],[Store_ID]],Stores_c[[#All],[Manager_Name]])</f>
        <v>Alice Sutton</v>
      </c>
      <c r="AG1087" t="str" cm="1">
        <f t="array" ref="AG1087">_xlfn.XLOOKUP(Orders_C[[#This Row],[Store_ID]],Stores_c[[#All],[Store_ID]],Stores_c[[#All],[Store_Type]])</f>
        <v>Mall</v>
      </c>
    </row>
    <row r="1088" spans="1:33" x14ac:dyDescent="0.25">
      <c r="A1088">
        <v>8623</v>
      </c>
      <c r="B1088" s="1">
        <v>45969</v>
      </c>
      <c r="C1088" s="2">
        <v>0.73854166666666665</v>
      </c>
      <c r="D1088">
        <v>1506</v>
      </c>
      <c r="E1088">
        <v>212</v>
      </c>
      <c r="F1088">
        <v>419</v>
      </c>
      <c r="G1088">
        <v>322</v>
      </c>
      <c r="H1088">
        <v>2</v>
      </c>
      <c r="I1088">
        <v>214</v>
      </c>
      <c r="J1088">
        <v>15</v>
      </c>
      <c r="K1088">
        <v>10.7</v>
      </c>
      <c r="L1088">
        <v>423.7</v>
      </c>
      <c r="M1088" t="s">
        <v>18</v>
      </c>
      <c r="N1088" t="s">
        <v>23</v>
      </c>
      <c r="O1088">
        <v>26</v>
      </c>
      <c r="P1088">
        <v>4</v>
      </c>
      <c r="Q1088" t="s">
        <v>2646</v>
      </c>
      <c r="R1088">
        <v>502</v>
      </c>
      <c r="S1088" s="3">
        <v>0.15</v>
      </c>
      <c r="T1088" s="6">
        <v>166.89999999999998</v>
      </c>
      <c r="U1088" t="s">
        <v>6336</v>
      </c>
      <c r="V1088">
        <v>2025</v>
      </c>
      <c r="W1088" t="s">
        <v>6329</v>
      </c>
      <c r="X1088" t="str">
        <f>_xlfn.XLOOKUP(Orders_C[[#This Row],[Product_ID]],Products_C[Product_ID],Products_C[Product_Name])</f>
        <v>Veg Burger</v>
      </c>
      <c r="Y1088" t="str">
        <f>_xlfn.XLOOKUP(Orders_C[[#This Row],[Product_ID]],Products_C[Product_ID],Products_C[Category])</f>
        <v>Burger</v>
      </c>
      <c r="Z1088" t="str">
        <f>_xlfn.XLOOKUP(Orders_C[[#This Row],[Store_ID]],Stores_c[Store_ID],Stores_c[City])</f>
        <v>Andrewview</v>
      </c>
      <c r="AA1088" t="str">
        <f>_xlfn.XLOOKUP(Orders_C[[#This Row],[Customer_ID]],Customers_c[Customer_ID],Customers_c[Customer_Name])</f>
        <v>Dana Davis</v>
      </c>
      <c r="AB1088" s="6">
        <f>Orders_C[[#This Row],[Quantity]]*Orders_C[[#This Row],[Unit_Price]]*(1-Orders_C[[#This Row],[Discount %]])+Orders_C[[#This Row],[Tax]]</f>
        <v>374.5</v>
      </c>
      <c r="AC1088" s="9">
        <f>(Orders_C[[#This Row],[Unit_Price]]*Orders_C[[#This Row],[Quantity]])-Orders_C[[#This Row],[Discount]]+Orders_C[[#This Row],[Tax]]</f>
        <v>423.7</v>
      </c>
      <c r="AD1088" t="str">
        <f>IF(COUNTIF(Orders_C[[#All],[Customer_ID]],Orders_C[[#This Row],[Customer_ID]])&gt;1,"Repeat","New")</f>
        <v>Repeat</v>
      </c>
      <c r="AE1088" t="str" cm="1">
        <f t="array" ref="AE1088">_xlfn.XLOOKUP(Orders_C[[#This Row],[Store_ID]],Stores_c[[#All],[Store_ID]],Stores_c[[#All],[City]])</f>
        <v>Andrewview</v>
      </c>
      <c r="AF1088" t="str" cm="1">
        <f t="array" ref="AF1088">_xlfn.XLOOKUP(Orders_C[[#This Row],[Store_ID]],Stores_c[[#All],[Store_ID]],Stores_c[[#All],[Manager_Name]])</f>
        <v>Alice Sutton</v>
      </c>
      <c r="AG1088" t="str" cm="1">
        <f t="array" ref="AG1088">_xlfn.XLOOKUP(Orders_C[[#This Row],[Store_ID]],Stores_c[[#All],[Store_ID]],Stores_c[[#All],[Store_Type]])</f>
        <v>Mall</v>
      </c>
    </row>
    <row r="1089" spans="1:33" x14ac:dyDescent="0.25">
      <c r="A1089">
        <v>9026</v>
      </c>
      <c r="B1089" s="1">
        <v>45722</v>
      </c>
      <c r="C1089" s="2">
        <v>0.66740740740740745</v>
      </c>
      <c r="D1089">
        <v>1995</v>
      </c>
      <c r="E1089">
        <v>208</v>
      </c>
      <c r="F1089">
        <v>402</v>
      </c>
      <c r="G1089">
        <v>311</v>
      </c>
      <c r="H1089">
        <v>1</v>
      </c>
      <c r="I1089">
        <v>371</v>
      </c>
      <c r="J1089">
        <v>0</v>
      </c>
      <c r="K1089">
        <v>18.55</v>
      </c>
      <c r="L1089">
        <v>389.55</v>
      </c>
      <c r="M1089" t="s">
        <v>19</v>
      </c>
      <c r="N1089" t="s">
        <v>23</v>
      </c>
      <c r="O1089">
        <v>36</v>
      </c>
      <c r="P1089">
        <v>3</v>
      </c>
      <c r="Q1089" t="s">
        <v>3049</v>
      </c>
      <c r="R1089">
        <v>508</v>
      </c>
      <c r="S1089" s="3">
        <v>0</v>
      </c>
      <c r="T1089" s="6">
        <v>166.95000000000002</v>
      </c>
      <c r="U1089" t="s">
        <v>6334</v>
      </c>
      <c r="V1089">
        <v>2025</v>
      </c>
      <c r="W1089" t="s">
        <v>6329</v>
      </c>
      <c r="X1089" t="str">
        <f>_xlfn.XLOOKUP(Orders_C[[#This Row],[Product_ID]],Products_C[Product_ID],Products_C[Product_Name])</f>
        <v>Pepsi</v>
      </c>
      <c r="Y1089" t="str">
        <f>_xlfn.XLOOKUP(Orders_C[[#This Row],[Product_ID]],Products_C[Product_ID],Products_C[Category])</f>
        <v>Dessert</v>
      </c>
      <c r="Z1089" t="str">
        <f>_xlfn.XLOOKUP(Orders_C[[#This Row],[Store_ID]],Stores_c[Store_ID],Stores_c[City])</f>
        <v>Tracyview</v>
      </c>
      <c r="AA1089" t="str">
        <f>_xlfn.XLOOKUP(Orders_C[[#This Row],[Customer_ID]],Customers_c[Customer_ID],Customers_c[Customer_Name])</f>
        <v>Aaron Long</v>
      </c>
      <c r="AB1089" s="6">
        <f>Orders_C[[#This Row],[Quantity]]*Orders_C[[#This Row],[Unit_Price]]*(1-Orders_C[[#This Row],[Discount %]])+Orders_C[[#This Row],[Tax]]</f>
        <v>389.55</v>
      </c>
      <c r="AC1089" s="9">
        <f>(Orders_C[[#This Row],[Unit_Price]]*Orders_C[[#This Row],[Quantity]])-Orders_C[[#This Row],[Discount]]+Orders_C[[#This Row],[Tax]]</f>
        <v>389.55</v>
      </c>
      <c r="AD1089" t="str">
        <f>IF(COUNTIF(Orders_C[[#All],[Customer_ID]],Orders_C[[#This Row],[Customer_ID]])&gt;1,"Repeat","New")</f>
        <v>Repeat</v>
      </c>
      <c r="AE1089" t="str" cm="1">
        <f t="array" ref="AE1089">_xlfn.XLOOKUP(Orders_C[[#This Row],[Store_ID]],Stores_c[[#All],[Store_ID]],Stores_c[[#All],[City]])</f>
        <v>Tracyview</v>
      </c>
      <c r="AF1089" t="str" cm="1">
        <f t="array" ref="AF1089">_xlfn.XLOOKUP(Orders_C[[#This Row],[Store_ID]],Stores_c[[#All],[Store_ID]],Stores_c[[#All],[Manager_Name]])</f>
        <v>Jeremiah Lee</v>
      </c>
      <c r="AG1089" t="str" cm="1">
        <f t="array" ref="AG1089">_xlfn.XLOOKUP(Orders_C[[#This Row],[Store_ID]],Stores_c[[#All],[Store_ID]],Stores_c[[#All],[Store_Type]])</f>
        <v>Mall</v>
      </c>
    </row>
    <row r="1090" spans="1:33" x14ac:dyDescent="0.25">
      <c r="A1090">
        <v>6094</v>
      </c>
      <c r="B1090" s="1">
        <v>45939</v>
      </c>
      <c r="C1090" s="2">
        <v>0.11255787037037036</v>
      </c>
      <c r="D1090">
        <v>1812</v>
      </c>
      <c r="E1090">
        <v>220</v>
      </c>
      <c r="F1090">
        <v>501</v>
      </c>
      <c r="G1090">
        <v>328</v>
      </c>
      <c r="H1090">
        <v>1</v>
      </c>
      <c r="I1090">
        <v>394</v>
      </c>
      <c r="J1090">
        <v>10</v>
      </c>
      <c r="K1090">
        <v>19.7</v>
      </c>
      <c r="L1090">
        <v>403.7</v>
      </c>
      <c r="M1090" t="s">
        <v>18</v>
      </c>
      <c r="N1090" t="s">
        <v>23</v>
      </c>
      <c r="O1090">
        <v>37</v>
      </c>
      <c r="P1090">
        <v>3</v>
      </c>
      <c r="Q1090" t="s">
        <v>117</v>
      </c>
      <c r="R1090">
        <v>508</v>
      </c>
      <c r="S1090" s="3">
        <v>0.1</v>
      </c>
      <c r="T1090" s="6">
        <v>167.3</v>
      </c>
      <c r="U1090" t="s">
        <v>6332</v>
      </c>
      <c r="V1090">
        <v>2025</v>
      </c>
      <c r="W1090" t="s">
        <v>6329</v>
      </c>
      <c r="X1090" t="str">
        <f>_xlfn.XLOOKUP(Orders_C[[#This Row],[Product_ID]],Products_C[Product_ID],Products_C[Product_Name])</f>
        <v>Rice Bowl</v>
      </c>
      <c r="Y1090" t="str">
        <f>_xlfn.XLOOKUP(Orders_C[[#This Row],[Product_ID]],Products_C[Product_ID],Products_C[Category])</f>
        <v>Burger</v>
      </c>
      <c r="Z1090" t="str">
        <f>_xlfn.XLOOKUP(Orders_C[[#This Row],[Store_ID]],Stores_c[Store_ID],Stores_c[City])</f>
        <v>Williamborough</v>
      </c>
      <c r="AA1090" t="str">
        <f>_xlfn.XLOOKUP(Orders_C[[#This Row],[Customer_ID]],Customers_c[Customer_ID],Customers_c[Customer_Name])</f>
        <v>Donna Jones</v>
      </c>
      <c r="AB1090" s="6">
        <f>Orders_C[[#This Row],[Quantity]]*Orders_C[[#This Row],[Unit_Price]]*(1-Orders_C[[#This Row],[Discount %]])+Orders_C[[#This Row],[Tax]]</f>
        <v>374.3</v>
      </c>
      <c r="AC1090" s="9">
        <f>(Orders_C[[#This Row],[Unit_Price]]*Orders_C[[#This Row],[Quantity]])-Orders_C[[#This Row],[Discount]]+Orders_C[[#This Row],[Tax]]</f>
        <v>403.7</v>
      </c>
      <c r="AD1090" t="str">
        <f>IF(COUNTIF(Orders_C[[#All],[Customer_ID]],Orders_C[[#This Row],[Customer_ID]])&gt;1,"Repeat","New")</f>
        <v>Repeat</v>
      </c>
      <c r="AE1090" t="str" cm="1">
        <f t="array" ref="AE1090">_xlfn.XLOOKUP(Orders_C[[#This Row],[Store_ID]],Stores_c[[#All],[Store_ID]],Stores_c[[#All],[City]])</f>
        <v>Williamborough</v>
      </c>
      <c r="AF1090" t="str" cm="1">
        <f t="array" ref="AF1090">_xlfn.XLOOKUP(Orders_C[[#This Row],[Store_ID]],Stores_c[[#All],[Store_ID]],Stores_c[[#All],[Manager_Name]])</f>
        <v>Michael Mcbride</v>
      </c>
      <c r="AG1090" t="str" cm="1">
        <f t="array" ref="AG1090">_xlfn.XLOOKUP(Orders_C[[#This Row],[Store_ID]],Stores_c[[#All],[Store_ID]],Stores_c[[#All],[Store_Type]])</f>
        <v>Mall</v>
      </c>
    </row>
    <row r="1091" spans="1:33" x14ac:dyDescent="0.25">
      <c r="A1091">
        <v>10076</v>
      </c>
      <c r="B1091" s="1">
        <v>45879</v>
      </c>
      <c r="C1091" s="2">
        <v>0.31984953703703706</v>
      </c>
      <c r="D1091">
        <v>1969</v>
      </c>
      <c r="E1091">
        <v>219</v>
      </c>
      <c r="F1091">
        <v>548</v>
      </c>
      <c r="G1091">
        <v>329</v>
      </c>
      <c r="H1091">
        <v>1</v>
      </c>
      <c r="I1091">
        <v>372</v>
      </c>
      <c r="J1091">
        <v>0</v>
      </c>
      <c r="K1091">
        <v>18.600000000000001</v>
      </c>
      <c r="L1091">
        <v>390.6</v>
      </c>
      <c r="M1091" t="s">
        <v>19</v>
      </c>
      <c r="N1091" t="s">
        <v>22</v>
      </c>
      <c r="O1091">
        <v>14</v>
      </c>
      <c r="P1091">
        <v>2</v>
      </c>
      <c r="Q1091" t="s">
        <v>4099</v>
      </c>
      <c r="R1091">
        <v>506</v>
      </c>
      <c r="S1091" s="3">
        <v>0</v>
      </c>
      <c r="T1091" s="6">
        <v>167.40000000000003</v>
      </c>
      <c r="U1091" t="s">
        <v>6342</v>
      </c>
      <c r="V1091">
        <v>2025</v>
      </c>
      <c r="W1091" t="s">
        <v>6333</v>
      </c>
      <c r="X1091" t="str">
        <f>_xlfn.XLOOKUP(Orders_C[[#This Row],[Product_ID]],Products_C[Product_ID],Products_C[Product_Name])</f>
        <v>Rice Bowl</v>
      </c>
      <c r="Y1091" t="str">
        <f>_xlfn.XLOOKUP(Orders_C[[#This Row],[Product_ID]],Products_C[Product_ID],Products_C[Category])</f>
        <v>Dessert</v>
      </c>
      <c r="Z1091" t="str">
        <f>_xlfn.XLOOKUP(Orders_C[[#This Row],[Store_ID]],Stores_c[Store_ID],Stores_c[City])</f>
        <v>Lake David</v>
      </c>
      <c r="AA1091" t="str">
        <f>_xlfn.XLOOKUP(Orders_C[[#This Row],[Customer_ID]],Customers_c[Customer_ID],Customers_c[Customer_Name])</f>
        <v>Peter Lewis</v>
      </c>
      <c r="AB1091" s="6">
        <f>Orders_C[[#This Row],[Quantity]]*Orders_C[[#This Row],[Unit_Price]]*(1-Orders_C[[#This Row],[Discount %]])+Orders_C[[#This Row],[Tax]]</f>
        <v>390.6</v>
      </c>
      <c r="AC1091" s="9">
        <f>(Orders_C[[#This Row],[Unit_Price]]*Orders_C[[#This Row],[Quantity]])-Orders_C[[#This Row],[Discount]]+Orders_C[[#This Row],[Tax]]</f>
        <v>390.6</v>
      </c>
      <c r="AD1091" t="str">
        <f>IF(COUNTIF(Orders_C[[#All],[Customer_ID]],Orders_C[[#This Row],[Customer_ID]])&gt;1,"Repeat","New")</f>
        <v>Repeat</v>
      </c>
      <c r="AE1091" t="str" cm="1">
        <f t="array" ref="AE1091">_xlfn.XLOOKUP(Orders_C[[#This Row],[Store_ID]],Stores_c[[#All],[Store_ID]],Stores_c[[#All],[City]])</f>
        <v>Lake David</v>
      </c>
      <c r="AF1091" t="str" cm="1">
        <f t="array" ref="AF1091">_xlfn.XLOOKUP(Orders_C[[#This Row],[Store_ID]],Stores_c[[#All],[Store_ID]],Stores_c[[#All],[Manager_Name]])</f>
        <v>Joshua Hines</v>
      </c>
      <c r="AG1091" t="str" cm="1">
        <f t="array" ref="AG1091">_xlfn.XLOOKUP(Orders_C[[#This Row],[Store_ID]],Stores_c[[#All],[Store_ID]],Stores_c[[#All],[Store_Type]])</f>
        <v>Street</v>
      </c>
    </row>
    <row r="1092" spans="1:33" x14ac:dyDescent="0.25">
      <c r="A1092">
        <v>10634</v>
      </c>
      <c r="B1092" s="1">
        <v>45715</v>
      </c>
      <c r="C1092" s="2">
        <v>0.31090277777777775</v>
      </c>
      <c r="D1092">
        <v>1914</v>
      </c>
      <c r="E1092">
        <v>205</v>
      </c>
      <c r="F1092">
        <v>510</v>
      </c>
      <c r="G1092">
        <v>301</v>
      </c>
      <c r="H1092">
        <v>2</v>
      </c>
      <c r="I1092">
        <v>197</v>
      </c>
      <c r="J1092">
        <v>0</v>
      </c>
      <c r="K1092">
        <v>9.8500000000000014</v>
      </c>
      <c r="L1092">
        <v>403.85</v>
      </c>
      <c r="M1092" t="s">
        <v>18</v>
      </c>
      <c r="N1092" t="s">
        <v>23</v>
      </c>
      <c r="O1092">
        <v>46</v>
      </c>
      <c r="P1092">
        <v>5</v>
      </c>
      <c r="Q1092" t="s">
        <v>4657</v>
      </c>
      <c r="R1092">
        <v>501</v>
      </c>
      <c r="S1092" s="3">
        <v>0</v>
      </c>
      <c r="T1092" s="6">
        <v>167.45000000000005</v>
      </c>
      <c r="U1092" t="s">
        <v>6338</v>
      </c>
      <c r="V1092">
        <v>2025</v>
      </c>
      <c r="W1092" t="s">
        <v>6331</v>
      </c>
      <c r="X1092" t="str">
        <f>_xlfn.XLOOKUP(Orders_C[[#This Row],[Product_ID]],Products_C[Product_ID],Products_C[Product_Name])</f>
        <v>Krushers</v>
      </c>
      <c r="Y1092" t="str">
        <f>_xlfn.XLOOKUP(Orders_C[[#This Row],[Product_ID]],Products_C[Product_ID],Products_C[Category])</f>
        <v>Burger</v>
      </c>
      <c r="Z1092" t="str">
        <f>_xlfn.XLOOKUP(Orders_C[[#This Row],[Store_ID]],Stores_c[Store_ID],Stores_c[City])</f>
        <v>Port Jacob</v>
      </c>
      <c r="AA1092" t="str">
        <f>_xlfn.XLOOKUP(Orders_C[[#This Row],[Customer_ID]],Customers_c[Customer_ID],Customers_c[Customer_Name])</f>
        <v>Katrina Carney</v>
      </c>
      <c r="AB1092" s="6">
        <f>Orders_C[[#This Row],[Quantity]]*Orders_C[[#This Row],[Unit_Price]]*(1-Orders_C[[#This Row],[Discount %]])+Orders_C[[#This Row],[Tax]]</f>
        <v>403.85</v>
      </c>
      <c r="AC1092" s="9">
        <f>(Orders_C[[#This Row],[Unit_Price]]*Orders_C[[#This Row],[Quantity]])-Orders_C[[#This Row],[Discount]]+Orders_C[[#This Row],[Tax]]</f>
        <v>403.85</v>
      </c>
      <c r="AD1092" t="str">
        <f>IF(COUNTIF(Orders_C[[#All],[Customer_ID]],Orders_C[[#This Row],[Customer_ID]])&gt;1,"Repeat","New")</f>
        <v>Repeat</v>
      </c>
      <c r="AE1092" t="str" cm="1">
        <f t="array" ref="AE1092">_xlfn.XLOOKUP(Orders_C[[#This Row],[Store_ID]],Stores_c[[#All],[Store_ID]],Stores_c[[#All],[City]])</f>
        <v>Port Jacob</v>
      </c>
      <c r="AF1092" t="str" cm="1">
        <f t="array" ref="AF1092">_xlfn.XLOOKUP(Orders_C[[#This Row],[Store_ID]],Stores_c[[#All],[Store_ID]],Stores_c[[#All],[Manager_Name]])</f>
        <v>David Harris</v>
      </c>
      <c r="AG1092" t="str" cm="1">
        <f t="array" ref="AG1092">_xlfn.XLOOKUP(Orders_C[[#This Row],[Store_ID]],Stores_c[[#All],[Store_ID]],Stores_c[[#All],[Store_Type]])</f>
        <v>Mall</v>
      </c>
    </row>
    <row r="1093" spans="1:33" x14ac:dyDescent="0.25">
      <c r="A1093">
        <v>10888</v>
      </c>
      <c r="B1093" s="1">
        <v>45704</v>
      </c>
      <c r="C1093" s="2">
        <v>0.72884259259259254</v>
      </c>
      <c r="D1093">
        <v>1374</v>
      </c>
      <c r="E1093">
        <v>219</v>
      </c>
      <c r="F1093">
        <v>441</v>
      </c>
      <c r="G1093">
        <v>326</v>
      </c>
      <c r="H1093">
        <v>2</v>
      </c>
      <c r="I1093">
        <v>209</v>
      </c>
      <c r="J1093">
        <v>10</v>
      </c>
      <c r="K1093">
        <v>10.45</v>
      </c>
      <c r="L1093">
        <v>418.45</v>
      </c>
      <c r="M1093" t="s">
        <v>18</v>
      </c>
      <c r="N1093" t="s">
        <v>23</v>
      </c>
      <c r="O1093">
        <v>36</v>
      </c>
      <c r="P1093">
        <v>3</v>
      </c>
      <c r="Q1093" t="s">
        <v>4911</v>
      </c>
      <c r="R1093">
        <v>509</v>
      </c>
      <c r="S1093" s="3">
        <v>0.1</v>
      </c>
      <c r="T1093" s="6">
        <v>167.65</v>
      </c>
      <c r="U1093" t="s">
        <v>6338</v>
      </c>
      <c r="V1093">
        <v>2025</v>
      </c>
      <c r="W1093" t="s">
        <v>6329</v>
      </c>
      <c r="X1093" t="str">
        <f>_xlfn.XLOOKUP(Orders_C[[#This Row],[Product_ID]],Products_C[Product_ID],Products_C[Product_Name])</f>
        <v>Rice Bowl</v>
      </c>
      <c r="Y1093" t="str">
        <f>_xlfn.XLOOKUP(Orders_C[[#This Row],[Product_ID]],Products_C[Product_ID],Products_C[Category])</f>
        <v>Burger</v>
      </c>
      <c r="Z1093" t="str">
        <f>_xlfn.XLOOKUP(Orders_C[[#This Row],[Store_ID]],Stores_c[Store_ID],Stores_c[City])</f>
        <v>Lake David</v>
      </c>
      <c r="AA1093" t="str">
        <f>_xlfn.XLOOKUP(Orders_C[[#This Row],[Customer_ID]],Customers_c[Customer_ID],Customers_c[Customer_Name])</f>
        <v>Matthew Vasquez</v>
      </c>
      <c r="AB1093" s="6">
        <f>Orders_C[[#This Row],[Quantity]]*Orders_C[[#This Row],[Unit_Price]]*(1-Orders_C[[#This Row],[Discount %]])+Orders_C[[#This Row],[Tax]]</f>
        <v>386.65</v>
      </c>
      <c r="AC1093" s="9">
        <f>(Orders_C[[#This Row],[Unit_Price]]*Orders_C[[#This Row],[Quantity]])-Orders_C[[#This Row],[Discount]]+Orders_C[[#This Row],[Tax]]</f>
        <v>418.45</v>
      </c>
      <c r="AD1093" t="str">
        <f>IF(COUNTIF(Orders_C[[#All],[Customer_ID]],Orders_C[[#This Row],[Customer_ID]])&gt;1,"Repeat","New")</f>
        <v>Repeat</v>
      </c>
      <c r="AE1093" t="str" cm="1">
        <f t="array" ref="AE1093">_xlfn.XLOOKUP(Orders_C[[#This Row],[Store_ID]],Stores_c[[#All],[Store_ID]],Stores_c[[#All],[City]])</f>
        <v>Lake David</v>
      </c>
      <c r="AF1093" t="str" cm="1">
        <f t="array" ref="AF1093">_xlfn.XLOOKUP(Orders_C[[#This Row],[Store_ID]],Stores_c[[#All],[Store_ID]],Stores_c[[#All],[Manager_Name]])</f>
        <v>Joshua Hines</v>
      </c>
      <c r="AG1093" t="str" cm="1">
        <f t="array" ref="AG1093">_xlfn.XLOOKUP(Orders_C[[#This Row],[Store_ID]],Stores_c[[#All],[Store_ID]],Stores_c[[#All],[Store_Type]])</f>
        <v>Street</v>
      </c>
    </row>
    <row r="1094" spans="1:33" x14ac:dyDescent="0.25">
      <c r="A1094">
        <v>6793</v>
      </c>
      <c r="B1094" s="1">
        <v>45902</v>
      </c>
      <c r="C1094" s="2">
        <v>0.83906250000000004</v>
      </c>
      <c r="D1094">
        <v>1093</v>
      </c>
      <c r="E1094">
        <v>206</v>
      </c>
      <c r="F1094">
        <v>426</v>
      </c>
      <c r="G1094">
        <v>303</v>
      </c>
      <c r="H1094">
        <v>1</v>
      </c>
      <c r="I1094">
        <v>406</v>
      </c>
      <c r="J1094">
        <v>15</v>
      </c>
      <c r="K1094">
        <v>20.3</v>
      </c>
      <c r="L1094">
        <v>411.3</v>
      </c>
      <c r="M1094" t="s">
        <v>19</v>
      </c>
      <c r="N1094" t="s">
        <v>22</v>
      </c>
      <c r="O1094">
        <v>12</v>
      </c>
      <c r="P1094">
        <v>1</v>
      </c>
      <c r="Q1094" t="s">
        <v>816</v>
      </c>
      <c r="R1094">
        <v>507</v>
      </c>
      <c r="S1094" s="3">
        <v>0.15</v>
      </c>
      <c r="T1094" s="6">
        <v>167.70000000000002</v>
      </c>
      <c r="U1094" t="s">
        <v>6335</v>
      </c>
      <c r="V1094">
        <v>2025</v>
      </c>
      <c r="W1094" t="s">
        <v>6333</v>
      </c>
      <c r="X1094" t="str">
        <f>_xlfn.XLOOKUP(Orders_C[[#This Row],[Product_ID]],Products_C[Product_ID],Products_C[Product_Name])</f>
        <v>Chocolate Lava Cake</v>
      </c>
      <c r="Y1094" t="str">
        <f>_xlfn.XLOOKUP(Orders_C[[#This Row],[Product_ID]],Products_C[Product_ID],Products_C[Category])</f>
        <v>Chicken</v>
      </c>
      <c r="Z1094" t="str">
        <f>_xlfn.XLOOKUP(Orders_C[[#This Row],[Store_ID]],Stores_c[Store_ID],Stores_c[City])</f>
        <v>West Matthew</v>
      </c>
      <c r="AA1094" t="str">
        <f>_xlfn.XLOOKUP(Orders_C[[#This Row],[Customer_ID]],Customers_c[Customer_ID],Customers_c[Customer_Name])</f>
        <v>Nicole Holmes</v>
      </c>
      <c r="AB1094" s="6">
        <f>Orders_C[[#This Row],[Quantity]]*Orders_C[[#This Row],[Unit_Price]]*(1-Orders_C[[#This Row],[Discount %]])+Orders_C[[#This Row],[Tax]]</f>
        <v>365.4</v>
      </c>
      <c r="AC1094" s="9">
        <f>(Orders_C[[#This Row],[Unit_Price]]*Orders_C[[#This Row],[Quantity]])-Orders_C[[#This Row],[Discount]]+Orders_C[[#This Row],[Tax]]</f>
        <v>411.3</v>
      </c>
      <c r="AD1094" t="str">
        <f>IF(COUNTIF(Orders_C[[#All],[Customer_ID]],Orders_C[[#This Row],[Customer_ID]])&gt;1,"Repeat","New")</f>
        <v>Repeat</v>
      </c>
      <c r="AE1094" t="str" cm="1">
        <f t="array" ref="AE1094">_xlfn.XLOOKUP(Orders_C[[#This Row],[Store_ID]],Stores_c[[#All],[Store_ID]],Stores_c[[#All],[City]])</f>
        <v>West Matthew</v>
      </c>
      <c r="AF1094" t="str" cm="1">
        <f t="array" ref="AF1094">_xlfn.XLOOKUP(Orders_C[[#This Row],[Store_ID]],Stores_c[[#All],[Store_ID]],Stores_c[[#All],[Manager_Name]])</f>
        <v>Miguel Kidd</v>
      </c>
      <c r="AG1094" t="str" cm="1">
        <f t="array" ref="AG1094">_xlfn.XLOOKUP(Orders_C[[#This Row],[Store_ID]],Stores_c[[#All],[Store_ID]],Stores_c[[#All],[Store_Type]])</f>
        <v>Drive-Thru</v>
      </c>
    </row>
    <row r="1095" spans="1:33" x14ac:dyDescent="0.25">
      <c r="A1095">
        <v>10372</v>
      </c>
      <c r="B1095" s="1">
        <v>45986</v>
      </c>
      <c r="C1095" s="2">
        <v>0.32591435185185186</v>
      </c>
      <c r="D1095">
        <v>1543</v>
      </c>
      <c r="E1095">
        <v>213</v>
      </c>
      <c r="F1095">
        <v>480</v>
      </c>
      <c r="G1095">
        <v>312</v>
      </c>
      <c r="H1095">
        <v>2</v>
      </c>
      <c r="I1095">
        <v>215</v>
      </c>
      <c r="J1095">
        <v>15</v>
      </c>
      <c r="K1095">
        <v>10.75</v>
      </c>
      <c r="L1095">
        <v>425.75</v>
      </c>
      <c r="M1095" t="s">
        <v>20</v>
      </c>
      <c r="N1095" t="s">
        <v>22</v>
      </c>
      <c r="O1095">
        <v>10</v>
      </c>
      <c r="P1095">
        <v>4</v>
      </c>
      <c r="Q1095" t="s">
        <v>4395</v>
      </c>
      <c r="R1095">
        <v>505</v>
      </c>
      <c r="S1095" s="3">
        <v>0.15</v>
      </c>
      <c r="T1095" s="6">
        <v>167.75</v>
      </c>
      <c r="U1095" t="s">
        <v>6336</v>
      </c>
      <c r="V1095">
        <v>2025</v>
      </c>
      <c r="W1095" t="s">
        <v>6333</v>
      </c>
      <c r="X1095" t="str">
        <f>_xlfn.XLOOKUP(Orders_C[[#This Row],[Product_ID]],Products_C[Product_ID],Products_C[Product_Name])</f>
        <v>Veg Burger</v>
      </c>
      <c r="Y1095" t="str">
        <f>_xlfn.XLOOKUP(Orders_C[[#This Row],[Product_ID]],Products_C[Product_ID],Products_C[Category])</f>
        <v>Burger</v>
      </c>
      <c r="Z1095" t="str">
        <f>_xlfn.XLOOKUP(Orders_C[[#This Row],[Store_ID]],Stores_c[Store_ID],Stores_c[City])</f>
        <v>Lake Kristashire</v>
      </c>
      <c r="AA1095" t="str">
        <f>_xlfn.XLOOKUP(Orders_C[[#This Row],[Customer_ID]],Customers_c[Customer_ID],Customers_c[Customer_Name])</f>
        <v>Don Lee</v>
      </c>
      <c r="AB1095" s="6">
        <f>Orders_C[[#This Row],[Quantity]]*Orders_C[[#This Row],[Unit_Price]]*(1-Orders_C[[#This Row],[Discount %]])+Orders_C[[#This Row],[Tax]]</f>
        <v>376.25</v>
      </c>
      <c r="AC1095" s="9">
        <f>(Orders_C[[#This Row],[Unit_Price]]*Orders_C[[#This Row],[Quantity]])-Orders_C[[#This Row],[Discount]]+Orders_C[[#This Row],[Tax]]</f>
        <v>425.75</v>
      </c>
      <c r="AD1095" t="str">
        <f>IF(COUNTIF(Orders_C[[#All],[Customer_ID]],Orders_C[[#This Row],[Customer_ID]])&gt;1,"Repeat","New")</f>
        <v>Repeat</v>
      </c>
      <c r="AE1095" t="str" cm="1">
        <f t="array" ref="AE1095">_xlfn.XLOOKUP(Orders_C[[#This Row],[Store_ID]],Stores_c[[#All],[Store_ID]],Stores_c[[#All],[City]])</f>
        <v>Lake Kristashire</v>
      </c>
      <c r="AF1095" t="str" cm="1">
        <f t="array" ref="AF1095">_xlfn.XLOOKUP(Orders_C[[#This Row],[Store_ID]],Stores_c[[#All],[Store_ID]],Stores_c[[#All],[Manager_Name]])</f>
        <v>Andrea Daugherty</v>
      </c>
      <c r="AG1095" t="str" cm="1">
        <f t="array" ref="AG1095">_xlfn.XLOOKUP(Orders_C[[#This Row],[Store_ID]],Stores_c[[#All],[Store_ID]],Stores_c[[#All],[Store_Type]])</f>
        <v>Mall</v>
      </c>
    </row>
    <row r="1096" spans="1:33" x14ac:dyDescent="0.25">
      <c r="A1096">
        <v>10693</v>
      </c>
      <c r="B1096" s="1">
        <v>45801</v>
      </c>
      <c r="C1096" s="2">
        <v>0.2707060185185185</v>
      </c>
      <c r="D1096">
        <v>1015</v>
      </c>
      <c r="E1096">
        <v>218</v>
      </c>
      <c r="F1096">
        <v>525</v>
      </c>
      <c r="G1096">
        <v>317</v>
      </c>
      <c r="H1096">
        <v>2</v>
      </c>
      <c r="I1096">
        <v>215</v>
      </c>
      <c r="J1096">
        <v>15</v>
      </c>
      <c r="K1096">
        <v>10.75</v>
      </c>
      <c r="L1096">
        <v>425.75</v>
      </c>
      <c r="M1096" t="s">
        <v>19</v>
      </c>
      <c r="N1096" t="s">
        <v>23</v>
      </c>
      <c r="O1096">
        <v>57</v>
      </c>
      <c r="P1096">
        <v>1</v>
      </c>
      <c r="Q1096" t="s">
        <v>4716</v>
      </c>
      <c r="R1096">
        <v>505</v>
      </c>
      <c r="S1096" s="3">
        <v>0.15</v>
      </c>
      <c r="T1096" s="6">
        <v>167.75</v>
      </c>
      <c r="U1096" t="s">
        <v>6339</v>
      </c>
      <c r="V1096">
        <v>2025</v>
      </c>
      <c r="W1096" t="s">
        <v>6331</v>
      </c>
      <c r="X1096" t="str">
        <f>_xlfn.XLOOKUP(Orders_C[[#This Row],[Product_ID]],Products_C[Product_ID],Products_C[Product_Name])</f>
        <v>Popcorn Chicken</v>
      </c>
      <c r="Y1096" t="str">
        <f>_xlfn.XLOOKUP(Orders_C[[#This Row],[Product_ID]],Products_C[Product_ID],Products_C[Category])</f>
        <v>Dessert</v>
      </c>
      <c r="Z1096" t="str">
        <f>_xlfn.XLOOKUP(Orders_C[[#This Row],[Store_ID]],Stores_c[Store_ID],Stores_c[City])</f>
        <v>East Johnport</v>
      </c>
      <c r="AA1096" t="str">
        <f>_xlfn.XLOOKUP(Orders_C[[#This Row],[Customer_ID]],Customers_c[Customer_ID],Customers_c[Customer_Name])</f>
        <v>William Hammond</v>
      </c>
      <c r="AB1096" s="6">
        <f>Orders_C[[#This Row],[Quantity]]*Orders_C[[#This Row],[Unit_Price]]*(1-Orders_C[[#This Row],[Discount %]])+Orders_C[[#This Row],[Tax]]</f>
        <v>376.25</v>
      </c>
      <c r="AC1096" s="9">
        <f>(Orders_C[[#This Row],[Unit_Price]]*Orders_C[[#This Row],[Quantity]])-Orders_C[[#This Row],[Discount]]+Orders_C[[#This Row],[Tax]]</f>
        <v>425.75</v>
      </c>
      <c r="AD1096" t="str">
        <f>IF(COUNTIF(Orders_C[[#All],[Customer_ID]],Orders_C[[#This Row],[Customer_ID]])&gt;1,"Repeat","New")</f>
        <v>Repeat</v>
      </c>
      <c r="AE1096" t="str" cm="1">
        <f t="array" ref="AE1096">_xlfn.XLOOKUP(Orders_C[[#This Row],[Store_ID]],Stores_c[[#All],[Store_ID]],Stores_c[[#All],[City]])</f>
        <v>East Johnport</v>
      </c>
      <c r="AF1096" t="str" cm="1">
        <f t="array" ref="AF1096">_xlfn.XLOOKUP(Orders_C[[#This Row],[Store_ID]],Stores_c[[#All],[Store_ID]],Stores_c[[#All],[Manager_Name]])</f>
        <v>Mr. Matthew Murillo III</v>
      </c>
      <c r="AG1096" t="str" cm="1">
        <f t="array" ref="AG1096">_xlfn.XLOOKUP(Orders_C[[#This Row],[Store_ID]],Stores_c[[#All],[Store_ID]],Stores_c[[#All],[Store_Type]])</f>
        <v>Street</v>
      </c>
    </row>
    <row r="1097" spans="1:33" x14ac:dyDescent="0.25">
      <c r="A1097">
        <v>6928</v>
      </c>
      <c r="B1097" s="1">
        <v>45937</v>
      </c>
      <c r="C1097" s="2">
        <v>0.2795023148148148</v>
      </c>
      <c r="D1097">
        <v>1535</v>
      </c>
      <c r="E1097">
        <v>206</v>
      </c>
      <c r="F1097">
        <v>496</v>
      </c>
      <c r="G1097">
        <v>306</v>
      </c>
      <c r="H1097">
        <v>1</v>
      </c>
      <c r="I1097">
        <v>396</v>
      </c>
      <c r="J1097">
        <v>10</v>
      </c>
      <c r="K1097">
        <v>19.8</v>
      </c>
      <c r="L1097">
        <v>405.8</v>
      </c>
      <c r="M1097" t="s">
        <v>20</v>
      </c>
      <c r="N1097" t="s">
        <v>22</v>
      </c>
      <c r="O1097">
        <v>44</v>
      </c>
      <c r="P1097">
        <v>4</v>
      </c>
      <c r="Q1097" t="s">
        <v>951</v>
      </c>
      <c r="R1097">
        <v>501</v>
      </c>
      <c r="S1097" s="3">
        <v>0.1</v>
      </c>
      <c r="T1097" s="6">
        <v>168.20000000000002</v>
      </c>
      <c r="U1097" t="s">
        <v>6332</v>
      </c>
      <c r="V1097">
        <v>2025</v>
      </c>
      <c r="W1097" t="s">
        <v>6331</v>
      </c>
      <c r="X1097" t="str">
        <f>_xlfn.XLOOKUP(Orders_C[[#This Row],[Product_ID]],Products_C[Product_ID],Products_C[Product_Name])</f>
        <v>Veg Burger</v>
      </c>
      <c r="Y1097" t="str">
        <f>_xlfn.XLOOKUP(Orders_C[[#This Row],[Product_ID]],Products_C[Product_ID],Products_C[Category])</f>
        <v>Burger</v>
      </c>
      <c r="Z1097" t="str">
        <f>_xlfn.XLOOKUP(Orders_C[[#This Row],[Store_ID]],Stores_c[Store_ID],Stores_c[City])</f>
        <v>West Matthew</v>
      </c>
      <c r="AA1097" t="str">
        <f>_xlfn.XLOOKUP(Orders_C[[#This Row],[Customer_ID]],Customers_c[Customer_ID],Customers_c[Customer_Name])</f>
        <v>Mark Wright</v>
      </c>
      <c r="AB1097" s="6">
        <f>Orders_C[[#This Row],[Quantity]]*Orders_C[[#This Row],[Unit_Price]]*(1-Orders_C[[#This Row],[Discount %]])+Orders_C[[#This Row],[Tax]]</f>
        <v>376.20000000000005</v>
      </c>
      <c r="AC1097" s="9">
        <f>(Orders_C[[#This Row],[Unit_Price]]*Orders_C[[#This Row],[Quantity]])-Orders_C[[#This Row],[Discount]]+Orders_C[[#This Row],[Tax]]</f>
        <v>405.8</v>
      </c>
      <c r="AD1097" t="str">
        <f>IF(COUNTIF(Orders_C[[#All],[Customer_ID]],Orders_C[[#This Row],[Customer_ID]])&gt;1,"Repeat","New")</f>
        <v>Repeat</v>
      </c>
      <c r="AE1097" t="str" cm="1">
        <f t="array" ref="AE1097">_xlfn.XLOOKUP(Orders_C[[#This Row],[Store_ID]],Stores_c[[#All],[Store_ID]],Stores_c[[#All],[City]])</f>
        <v>West Matthew</v>
      </c>
      <c r="AF1097" t="str" cm="1">
        <f t="array" ref="AF1097">_xlfn.XLOOKUP(Orders_C[[#This Row],[Store_ID]],Stores_c[[#All],[Store_ID]],Stores_c[[#All],[Manager_Name]])</f>
        <v>Miguel Kidd</v>
      </c>
      <c r="AG1097" t="str" cm="1">
        <f t="array" ref="AG1097">_xlfn.XLOOKUP(Orders_C[[#This Row],[Store_ID]],Stores_c[[#All],[Store_ID]],Stores_c[[#All],[Store_Type]])</f>
        <v>Drive-Thru</v>
      </c>
    </row>
    <row r="1098" spans="1:33" x14ac:dyDescent="0.25">
      <c r="A1098">
        <v>6250</v>
      </c>
      <c r="B1098" s="1">
        <v>45981</v>
      </c>
      <c r="C1098" s="2">
        <v>0.76386574074074076</v>
      </c>
      <c r="D1098">
        <v>1257</v>
      </c>
      <c r="E1098">
        <v>222</v>
      </c>
      <c r="F1098">
        <v>541</v>
      </c>
      <c r="G1098">
        <v>321</v>
      </c>
      <c r="H1098">
        <v>2</v>
      </c>
      <c r="I1098">
        <v>204</v>
      </c>
      <c r="J1098">
        <v>5</v>
      </c>
      <c r="K1098">
        <v>10.199999999999999</v>
      </c>
      <c r="L1098">
        <v>413.2</v>
      </c>
      <c r="M1098" t="s">
        <v>20</v>
      </c>
      <c r="N1098" t="s">
        <v>21</v>
      </c>
      <c r="O1098">
        <v>47</v>
      </c>
      <c r="P1098">
        <v>5</v>
      </c>
      <c r="Q1098" t="s">
        <v>273</v>
      </c>
      <c r="R1098">
        <v>503</v>
      </c>
      <c r="S1098" s="3">
        <v>0.05</v>
      </c>
      <c r="T1098" s="6">
        <v>168.4</v>
      </c>
      <c r="U1098" t="s">
        <v>6336</v>
      </c>
      <c r="V1098">
        <v>2025</v>
      </c>
      <c r="W1098" t="s">
        <v>6331</v>
      </c>
      <c r="X1098" t="str">
        <f>_xlfn.XLOOKUP(Orders_C[[#This Row],[Product_ID]],Products_C[Product_ID],Products_C[Product_Name])</f>
        <v>Cold Coffee</v>
      </c>
      <c r="Y1098" t="str">
        <f>_xlfn.XLOOKUP(Orders_C[[#This Row],[Product_ID]],Products_C[Product_ID],Products_C[Category])</f>
        <v>Dessert</v>
      </c>
      <c r="Z1098" t="str">
        <f>_xlfn.XLOOKUP(Orders_C[[#This Row],[Store_ID]],Stores_c[Store_ID],Stores_c[City])</f>
        <v>New Steven</v>
      </c>
      <c r="AA1098" t="str">
        <f>_xlfn.XLOOKUP(Orders_C[[#This Row],[Customer_ID]],Customers_c[Customer_ID],Customers_c[Customer_Name])</f>
        <v>Mr. Howard Taylor</v>
      </c>
      <c r="AB1098" s="6">
        <f>Orders_C[[#This Row],[Quantity]]*Orders_C[[#This Row],[Unit_Price]]*(1-Orders_C[[#This Row],[Discount %]])+Orders_C[[#This Row],[Tax]]</f>
        <v>397.79999999999995</v>
      </c>
      <c r="AC1098" s="9">
        <f>(Orders_C[[#This Row],[Unit_Price]]*Orders_C[[#This Row],[Quantity]])-Orders_C[[#This Row],[Discount]]+Orders_C[[#This Row],[Tax]]</f>
        <v>413.2</v>
      </c>
      <c r="AD1098" t="str">
        <f>IF(COUNTIF(Orders_C[[#All],[Customer_ID]],Orders_C[[#This Row],[Customer_ID]])&gt;1,"Repeat","New")</f>
        <v>Repeat</v>
      </c>
      <c r="AE1098" t="str" cm="1">
        <f t="array" ref="AE1098">_xlfn.XLOOKUP(Orders_C[[#This Row],[Store_ID]],Stores_c[[#All],[Store_ID]],Stores_c[[#All],[City]])</f>
        <v>New Steven</v>
      </c>
      <c r="AF1098" t="str" cm="1">
        <f t="array" ref="AF1098">_xlfn.XLOOKUP(Orders_C[[#This Row],[Store_ID]],Stores_c[[#All],[Store_ID]],Stores_c[[#All],[Manager_Name]])</f>
        <v>Terri Martinez</v>
      </c>
      <c r="AG1098" t="str" cm="1">
        <f t="array" ref="AG1098">_xlfn.XLOOKUP(Orders_C[[#This Row],[Store_ID]],Stores_c[[#All],[Store_ID]],Stores_c[[#All],[Store_Type]])</f>
        <v>Drive-Thru</v>
      </c>
    </row>
    <row r="1099" spans="1:33" x14ac:dyDescent="0.25">
      <c r="A1099">
        <v>10062</v>
      </c>
      <c r="B1099" s="1">
        <v>45864</v>
      </c>
      <c r="C1099" s="2">
        <v>0.12195601851851852</v>
      </c>
      <c r="D1099">
        <v>1999</v>
      </c>
      <c r="E1099">
        <v>219</v>
      </c>
      <c r="F1099">
        <v>407</v>
      </c>
      <c r="G1099">
        <v>323</v>
      </c>
      <c r="H1099">
        <v>2</v>
      </c>
      <c r="I1099">
        <v>210</v>
      </c>
      <c r="J1099">
        <v>10</v>
      </c>
      <c r="K1099">
        <v>10.5</v>
      </c>
      <c r="L1099">
        <v>420.5</v>
      </c>
      <c r="M1099" t="s">
        <v>20</v>
      </c>
      <c r="N1099" t="s">
        <v>21</v>
      </c>
      <c r="O1099">
        <v>22</v>
      </c>
      <c r="P1099">
        <v>1</v>
      </c>
      <c r="Q1099" t="s">
        <v>4085</v>
      </c>
      <c r="R1099">
        <v>502</v>
      </c>
      <c r="S1099" s="3">
        <v>0.1</v>
      </c>
      <c r="T1099" s="6">
        <v>168.5</v>
      </c>
      <c r="U1099" t="s">
        <v>6341</v>
      </c>
      <c r="V1099">
        <v>2025</v>
      </c>
      <c r="W1099" t="s">
        <v>6329</v>
      </c>
      <c r="X1099" t="str">
        <f>_xlfn.XLOOKUP(Orders_C[[#This Row],[Product_ID]],Products_C[Product_ID],Products_C[Product_Name])</f>
        <v>Rice Bowl</v>
      </c>
      <c r="Y1099" t="str">
        <f>_xlfn.XLOOKUP(Orders_C[[#This Row],[Product_ID]],Products_C[Product_ID],Products_C[Category])</f>
        <v>Beverage</v>
      </c>
      <c r="Z1099" t="str">
        <f>_xlfn.XLOOKUP(Orders_C[[#This Row],[Store_ID]],Stores_c[Store_ID],Stores_c[City])</f>
        <v>Lake David</v>
      </c>
      <c r="AA1099" t="str">
        <f>_xlfn.XLOOKUP(Orders_C[[#This Row],[Customer_ID]],Customers_c[Customer_ID],Customers_c[Customer_Name])</f>
        <v>Theresa Johnson</v>
      </c>
      <c r="AB1099" s="6">
        <f>Orders_C[[#This Row],[Quantity]]*Orders_C[[#This Row],[Unit_Price]]*(1-Orders_C[[#This Row],[Discount %]])+Orders_C[[#This Row],[Tax]]</f>
        <v>388.5</v>
      </c>
      <c r="AC1099" s="9">
        <f>(Orders_C[[#This Row],[Unit_Price]]*Orders_C[[#This Row],[Quantity]])-Orders_C[[#This Row],[Discount]]+Orders_C[[#This Row],[Tax]]</f>
        <v>420.5</v>
      </c>
      <c r="AD1099" t="str">
        <f>IF(COUNTIF(Orders_C[[#All],[Customer_ID]],Orders_C[[#This Row],[Customer_ID]])&gt;1,"Repeat","New")</f>
        <v>Repeat</v>
      </c>
      <c r="AE1099" t="str" cm="1">
        <f t="array" ref="AE1099">_xlfn.XLOOKUP(Orders_C[[#This Row],[Store_ID]],Stores_c[[#All],[Store_ID]],Stores_c[[#All],[City]])</f>
        <v>Lake David</v>
      </c>
      <c r="AF1099" t="str" cm="1">
        <f t="array" ref="AF1099">_xlfn.XLOOKUP(Orders_C[[#This Row],[Store_ID]],Stores_c[[#All],[Store_ID]],Stores_c[[#All],[Manager_Name]])</f>
        <v>Joshua Hines</v>
      </c>
      <c r="AG1099" t="str" cm="1">
        <f t="array" ref="AG1099">_xlfn.XLOOKUP(Orders_C[[#This Row],[Store_ID]],Stores_c[[#All],[Store_ID]],Stores_c[[#All],[Store_Type]])</f>
        <v>Street</v>
      </c>
    </row>
    <row r="1100" spans="1:33" x14ac:dyDescent="0.25">
      <c r="A1100">
        <v>7066</v>
      </c>
      <c r="B1100" s="1">
        <v>45947</v>
      </c>
      <c r="C1100" s="2">
        <v>0.19017361111111111</v>
      </c>
      <c r="D1100">
        <v>1401</v>
      </c>
      <c r="E1100">
        <v>220</v>
      </c>
      <c r="F1100">
        <v>523</v>
      </c>
      <c r="G1100">
        <v>329</v>
      </c>
      <c r="H1100">
        <v>1</v>
      </c>
      <c r="I1100">
        <v>408</v>
      </c>
      <c r="J1100">
        <v>15</v>
      </c>
      <c r="K1100">
        <v>20.399999999999999</v>
      </c>
      <c r="L1100">
        <v>413.4</v>
      </c>
      <c r="M1100" t="s">
        <v>18</v>
      </c>
      <c r="N1100" t="s">
        <v>21</v>
      </c>
      <c r="O1100">
        <v>40</v>
      </c>
      <c r="P1100">
        <v>2</v>
      </c>
      <c r="Q1100" t="s">
        <v>1089</v>
      </c>
      <c r="R1100">
        <v>505</v>
      </c>
      <c r="S1100" s="3">
        <v>0.15</v>
      </c>
      <c r="T1100" s="6">
        <v>168.6</v>
      </c>
      <c r="U1100" t="s">
        <v>6332</v>
      </c>
      <c r="V1100">
        <v>2025</v>
      </c>
      <c r="W1100" t="s">
        <v>6329</v>
      </c>
      <c r="X1100" t="str">
        <f>_xlfn.XLOOKUP(Orders_C[[#This Row],[Product_ID]],Products_C[Product_ID],Products_C[Product_Name])</f>
        <v>Rice Bowl</v>
      </c>
      <c r="Y1100" t="str">
        <f>_xlfn.XLOOKUP(Orders_C[[#This Row],[Product_ID]],Products_C[Product_ID],Products_C[Category])</f>
        <v>Dessert</v>
      </c>
      <c r="Z1100" t="str">
        <f>_xlfn.XLOOKUP(Orders_C[[#This Row],[Store_ID]],Stores_c[Store_ID],Stores_c[City])</f>
        <v>Williamborough</v>
      </c>
      <c r="AA1100" t="str">
        <f>_xlfn.XLOOKUP(Orders_C[[#This Row],[Customer_ID]],Customers_c[Customer_ID],Customers_c[Customer_Name])</f>
        <v>James Coffey</v>
      </c>
      <c r="AB1100" s="6">
        <f>Orders_C[[#This Row],[Quantity]]*Orders_C[[#This Row],[Unit_Price]]*(1-Orders_C[[#This Row],[Discount %]])+Orders_C[[#This Row],[Tax]]</f>
        <v>367.2</v>
      </c>
      <c r="AC1100" s="9">
        <f>(Orders_C[[#This Row],[Unit_Price]]*Orders_C[[#This Row],[Quantity]])-Orders_C[[#This Row],[Discount]]+Orders_C[[#This Row],[Tax]]</f>
        <v>413.4</v>
      </c>
      <c r="AD1100" t="str">
        <f>IF(COUNTIF(Orders_C[[#All],[Customer_ID]],Orders_C[[#This Row],[Customer_ID]])&gt;1,"Repeat","New")</f>
        <v>Repeat</v>
      </c>
      <c r="AE1100" t="str" cm="1">
        <f t="array" ref="AE1100">_xlfn.XLOOKUP(Orders_C[[#This Row],[Store_ID]],Stores_c[[#All],[Store_ID]],Stores_c[[#All],[City]])</f>
        <v>Williamborough</v>
      </c>
      <c r="AF1100" t="str" cm="1">
        <f t="array" ref="AF1100">_xlfn.XLOOKUP(Orders_C[[#This Row],[Store_ID]],Stores_c[[#All],[Store_ID]],Stores_c[[#All],[Manager_Name]])</f>
        <v>Michael Mcbride</v>
      </c>
      <c r="AG1100" t="str" cm="1">
        <f t="array" ref="AG1100">_xlfn.XLOOKUP(Orders_C[[#This Row],[Store_ID]],Stores_c[[#All],[Store_ID]],Stores_c[[#All],[Store_Type]])</f>
        <v>Mall</v>
      </c>
    </row>
    <row r="1101" spans="1:33" x14ac:dyDescent="0.25">
      <c r="A1101">
        <v>7908</v>
      </c>
      <c r="B1101" s="1">
        <v>46047</v>
      </c>
      <c r="C1101" s="2">
        <v>8.8310185185185193E-3</v>
      </c>
      <c r="D1101">
        <v>1957</v>
      </c>
      <c r="E1101">
        <v>224</v>
      </c>
      <c r="F1101">
        <v>515</v>
      </c>
      <c r="G1101">
        <v>330</v>
      </c>
      <c r="H1101">
        <v>2</v>
      </c>
      <c r="I1101">
        <v>216</v>
      </c>
      <c r="J1101">
        <v>15</v>
      </c>
      <c r="K1101">
        <v>10.8</v>
      </c>
      <c r="L1101">
        <v>427.8</v>
      </c>
      <c r="M1101" t="s">
        <v>19</v>
      </c>
      <c r="N1101" t="s">
        <v>21</v>
      </c>
      <c r="O1101">
        <v>26</v>
      </c>
      <c r="P1101">
        <v>3</v>
      </c>
      <c r="Q1101" t="s">
        <v>1931</v>
      </c>
      <c r="R1101">
        <v>502</v>
      </c>
      <c r="S1101" s="3">
        <v>0.15</v>
      </c>
      <c r="T1101" s="6">
        <v>168.60000000000002</v>
      </c>
      <c r="U1101" t="s">
        <v>6330</v>
      </c>
      <c r="V1101">
        <v>2026</v>
      </c>
      <c r="W1101" t="s">
        <v>6329</v>
      </c>
      <c r="X1101" t="str">
        <f>_xlfn.XLOOKUP(Orders_C[[#This Row],[Product_ID]],Products_C[Product_ID],Products_C[Product_Name])</f>
        <v>Rice Bowl</v>
      </c>
      <c r="Y1101" t="str">
        <f>_xlfn.XLOOKUP(Orders_C[[#This Row],[Product_ID]],Products_C[Product_ID],Products_C[Category])</f>
        <v>Beverage</v>
      </c>
      <c r="Z1101" t="str">
        <f>_xlfn.XLOOKUP(Orders_C[[#This Row],[Store_ID]],Stores_c[Store_ID],Stores_c[City])</f>
        <v>Valdezton</v>
      </c>
      <c r="AA1101" t="str">
        <f>_xlfn.XLOOKUP(Orders_C[[#This Row],[Customer_ID]],Customers_c[Customer_ID],Customers_c[Customer_Name])</f>
        <v>Zachary Stark</v>
      </c>
      <c r="AB1101" s="6">
        <f>Orders_C[[#This Row],[Quantity]]*Orders_C[[#This Row],[Unit_Price]]*(1-Orders_C[[#This Row],[Discount %]])+Orders_C[[#This Row],[Tax]]</f>
        <v>378</v>
      </c>
      <c r="AC1101" s="9">
        <f>(Orders_C[[#This Row],[Unit_Price]]*Orders_C[[#This Row],[Quantity]])-Orders_C[[#This Row],[Discount]]+Orders_C[[#This Row],[Tax]]</f>
        <v>427.8</v>
      </c>
      <c r="AD1101" t="str">
        <f>IF(COUNTIF(Orders_C[[#All],[Customer_ID]],Orders_C[[#This Row],[Customer_ID]])&gt;1,"Repeat","New")</f>
        <v>Repeat</v>
      </c>
      <c r="AE1101" t="str" cm="1">
        <f t="array" ref="AE1101">_xlfn.XLOOKUP(Orders_C[[#This Row],[Store_ID]],Stores_c[[#All],[Store_ID]],Stores_c[[#All],[City]])</f>
        <v>Valdezton</v>
      </c>
      <c r="AF1101" t="str" cm="1">
        <f t="array" ref="AF1101">_xlfn.XLOOKUP(Orders_C[[#This Row],[Store_ID]],Stores_c[[#All],[Store_ID]],Stores_c[[#All],[Manager_Name]])</f>
        <v>John Rodriguez</v>
      </c>
      <c r="AG1101" t="str" cm="1">
        <f t="array" ref="AG1101">_xlfn.XLOOKUP(Orders_C[[#This Row],[Store_ID]],Stores_c[[#All],[Store_ID]],Stores_c[[#All],[Store_Type]])</f>
        <v>Street</v>
      </c>
    </row>
    <row r="1102" spans="1:33" x14ac:dyDescent="0.25">
      <c r="A1102">
        <v>9508</v>
      </c>
      <c r="B1102" s="1">
        <v>45953</v>
      </c>
      <c r="C1102" s="2">
        <v>7.9490740740740737E-2</v>
      </c>
      <c r="D1102">
        <v>1046</v>
      </c>
      <c r="E1102">
        <v>201</v>
      </c>
      <c r="F1102">
        <v>440</v>
      </c>
      <c r="G1102">
        <v>308</v>
      </c>
      <c r="H1102">
        <v>1</v>
      </c>
      <c r="I1102">
        <v>397</v>
      </c>
      <c r="J1102">
        <v>10</v>
      </c>
      <c r="K1102">
        <v>19.850000000000001</v>
      </c>
      <c r="L1102">
        <v>406.85</v>
      </c>
      <c r="M1102" t="s">
        <v>18</v>
      </c>
      <c r="N1102" t="s">
        <v>22</v>
      </c>
      <c r="O1102">
        <v>27</v>
      </c>
      <c r="P1102">
        <v>5</v>
      </c>
      <c r="Q1102" t="s">
        <v>3531</v>
      </c>
      <c r="R1102">
        <v>506</v>
      </c>
      <c r="S1102" s="3">
        <v>0.1</v>
      </c>
      <c r="T1102" s="6">
        <v>168.65000000000003</v>
      </c>
      <c r="U1102" t="s">
        <v>6332</v>
      </c>
      <c r="V1102">
        <v>2025</v>
      </c>
      <c r="W1102" t="s">
        <v>6329</v>
      </c>
      <c r="X1102" t="str">
        <f>_xlfn.XLOOKUP(Orders_C[[#This Row],[Product_ID]],Products_C[Product_ID],Products_C[Product_Name])</f>
        <v>Zinger Burger</v>
      </c>
      <c r="Y1102" t="str">
        <f>_xlfn.XLOOKUP(Orders_C[[#This Row],[Product_ID]],Products_C[Product_ID],Products_C[Category])</f>
        <v>Beverage</v>
      </c>
      <c r="Z1102" t="str">
        <f>_xlfn.XLOOKUP(Orders_C[[#This Row],[Store_ID]],Stores_c[Store_ID],Stores_c[City])</f>
        <v>Lake Nicholasburgh</v>
      </c>
      <c r="AA1102" t="str">
        <f>_xlfn.XLOOKUP(Orders_C[[#This Row],[Customer_ID]],Customers_c[Customer_ID],Customers_c[Customer_Name])</f>
        <v>Belinda Wiggins</v>
      </c>
      <c r="AB1102" s="6">
        <f>Orders_C[[#This Row],[Quantity]]*Orders_C[[#This Row],[Unit_Price]]*(1-Orders_C[[#This Row],[Discount %]])+Orders_C[[#This Row],[Tax]]</f>
        <v>377.15000000000003</v>
      </c>
      <c r="AC1102" s="9">
        <f>(Orders_C[[#This Row],[Unit_Price]]*Orders_C[[#This Row],[Quantity]])-Orders_C[[#This Row],[Discount]]+Orders_C[[#This Row],[Tax]]</f>
        <v>406.85</v>
      </c>
      <c r="AD1102" t="str">
        <f>IF(COUNTIF(Orders_C[[#All],[Customer_ID]],Orders_C[[#This Row],[Customer_ID]])&gt;1,"Repeat","New")</f>
        <v>Repeat</v>
      </c>
      <c r="AE1102" t="str" cm="1">
        <f t="array" ref="AE1102">_xlfn.XLOOKUP(Orders_C[[#This Row],[Store_ID]],Stores_c[[#All],[Store_ID]],Stores_c[[#All],[City]])</f>
        <v>Lake Nicholasburgh</v>
      </c>
      <c r="AF1102" t="str" cm="1">
        <f t="array" ref="AF1102">_xlfn.XLOOKUP(Orders_C[[#This Row],[Store_ID]],Stores_c[[#All],[Store_ID]],Stores_c[[#All],[Manager_Name]])</f>
        <v>Maurice Garcia</v>
      </c>
      <c r="AG1102" t="str" cm="1">
        <f t="array" ref="AG1102">_xlfn.XLOOKUP(Orders_C[[#This Row],[Store_ID]],Stores_c[[#All],[Store_ID]],Stores_c[[#All],[Store_Type]])</f>
        <v>Mall</v>
      </c>
    </row>
    <row r="1103" spans="1:33" x14ac:dyDescent="0.25">
      <c r="A1103">
        <v>6178</v>
      </c>
      <c r="B1103" s="1">
        <v>45894</v>
      </c>
      <c r="C1103" s="2">
        <v>0.35871527777777779</v>
      </c>
      <c r="D1103">
        <v>1582</v>
      </c>
      <c r="E1103">
        <v>213</v>
      </c>
      <c r="F1103">
        <v>472</v>
      </c>
      <c r="G1103">
        <v>323</v>
      </c>
      <c r="H1103">
        <v>1</v>
      </c>
      <c r="I1103">
        <v>375</v>
      </c>
      <c r="J1103">
        <v>0</v>
      </c>
      <c r="K1103">
        <v>18.75</v>
      </c>
      <c r="L1103">
        <v>393.75</v>
      </c>
      <c r="M1103" t="s">
        <v>18</v>
      </c>
      <c r="N1103" t="s">
        <v>21</v>
      </c>
      <c r="O1103">
        <v>28</v>
      </c>
      <c r="P1103">
        <v>1</v>
      </c>
      <c r="Q1103" t="s">
        <v>201</v>
      </c>
      <c r="R1103">
        <v>504</v>
      </c>
      <c r="S1103" s="3">
        <v>0</v>
      </c>
      <c r="T1103" s="6">
        <v>168.75</v>
      </c>
      <c r="U1103" t="s">
        <v>6342</v>
      </c>
      <c r="V1103">
        <v>2025</v>
      </c>
      <c r="W1103" t="s">
        <v>6329</v>
      </c>
      <c r="X1103" t="str">
        <f>_xlfn.XLOOKUP(Orders_C[[#This Row],[Product_ID]],Products_C[Product_ID],Products_C[Product_Name])</f>
        <v>Rice Bowl</v>
      </c>
      <c r="Y1103" t="str">
        <f>_xlfn.XLOOKUP(Orders_C[[#This Row],[Product_ID]],Products_C[Product_ID],Products_C[Category])</f>
        <v>Beverage</v>
      </c>
      <c r="Z1103" t="str">
        <f>_xlfn.XLOOKUP(Orders_C[[#This Row],[Store_ID]],Stores_c[Store_ID],Stores_c[City])</f>
        <v>Lake Kristashire</v>
      </c>
      <c r="AA1103" t="str">
        <f>_xlfn.XLOOKUP(Orders_C[[#This Row],[Customer_ID]],Customers_c[Customer_ID],Customers_c[Customer_Name])</f>
        <v>Debbie Perry</v>
      </c>
      <c r="AB1103" s="6">
        <f>Orders_C[[#This Row],[Quantity]]*Orders_C[[#This Row],[Unit_Price]]*(1-Orders_C[[#This Row],[Discount %]])+Orders_C[[#This Row],[Tax]]</f>
        <v>393.75</v>
      </c>
      <c r="AC1103" s="9">
        <f>(Orders_C[[#This Row],[Unit_Price]]*Orders_C[[#This Row],[Quantity]])-Orders_C[[#This Row],[Discount]]+Orders_C[[#This Row],[Tax]]</f>
        <v>393.75</v>
      </c>
      <c r="AD1103" t="str">
        <f>IF(COUNTIF(Orders_C[[#All],[Customer_ID]],Orders_C[[#This Row],[Customer_ID]])&gt;1,"Repeat","New")</f>
        <v>Repeat</v>
      </c>
      <c r="AE1103" t="str" cm="1">
        <f t="array" ref="AE1103">_xlfn.XLOOKUP(Orders_C[[#This Row],[Store_ID]],Stores_c[[#All],[Store_ID]],Stores_c[[#All],[City]])</f>
        <v>Lake Kristashire</v>
      </c>
      <c r="AF1103" t="str" cm="1">
        <f t="array" ref="AF1103">_xlfn.XLOOKUP(Orders_C[[#This Row],[Store_ID]],Stores_c[[#All],[Store_ID]],Stores_c[[#All],[Manager_Name]])</f>
        <v>Andrea Daugherty</v>
      </c>
      <c r="AG1103" t="str" cm="1">
        <f t="array" ref="AG1103">_xlfn.XLOOKUP(Orders_C[[#This Row],[Store_ID]],Stores_c[[#All],[Store_ID]],Stores_c[[#All],[Store_Type]])</f>
        <v>Mall</v>
      </c>
    </row>
    <row r="1104" spans="1:33" x14ac:dyDescent="0.25">
      <c r="A1104">
        <v>6327</v>
      </c>
      <c r="B1104" s="1">
        <v>45826</v>
      </c>
      <c r="C1104" s="2">
        <v>0.83402777777777781</v>
      </c>
      <c r="D1104">
        <v>1271</v>
      </c>
      <c r="E1104">
        <v>220</v>
      </c>
      <c r="F1104">
        <v>541</v>
      </c>
      <c r="G1104">
        <v>309</v>
      </c>
      <c r="H1104">
        <v>1</v>
      </c>
      <c r="I1104">
        <v>375</v>
      </c>
      <c r="J1104">
        <v>0</v>
      </c>
      <c r="K1104">
        <v>18.75</v>
      </c>
      <c r="L1104">
        <v>393.75</v>
      </c>
      <c r="M1104" t="s">
        <v>18</v>
      </c>
      <c r="N1104" t="s">
        <v>22</v>
      </c>
      <c r="O1104">
        <v>54</v>
      </c>
      <c r="P1104">
        <v>2</v>
      </c>
      <c r="Q1104" t="s">
        <v>350</v>
      </c>
      <c r="R1104">
        <v>505</v>
      </c>
      <c r="S1104" s="3">
        <v>0</v>
      </c>
      <c r="T1104" s="6">
        <v>168.75</v>
      </c>
      <c r="U1104" t="s">
        <v>6340</v>
      </c>
      <c r="V1104">
        <v>2025</v>
      </c>
      <c r="W1104" t="s">
        <v>6331</v>
      </c>
      <c r="X1104" t="str">
        <f>_xlfn.XLOOKUP(Orders_C[[#This Row],[Product_ID]],Products_C[Product_ID],Products_C[Product_Name])</f>
        <v>Chicken Bucket</v>
      </c>
      <c r="Y1104" t="str">
        <f>_xlfn.XLOOKUP(Orders_C[[#This Row],[Product_ID]],Products_C[Product_ID],Products_C[Category])</f>
        <v>Dessert</v>
      </c>
      <c r="Z1104" t="str">
        <f>_xlfn.XLOOKUP(Orders_C[[#This Row],[Store_ID]],Stores_c[Store_ID],Stores_c[City])</f>
        <v>Williamborough</v>
      </c>
      <c r="AA1104" t="str">
        <f>_xlfn.XLOOKUP(Orders_C[[#This Row],[Customer_ID]],Customers_c[Customer_ID],Customers_c[Customer_Name])</f>
        <v>Thomas Ramirez</v>
      </c>
      <c r="AB1104" s="6">
        <f>Orders_C[[#This Row],[Quantity]]*Orders_C[[#This Row],[Unit_Price]]*(1-Orders_C[[#This Row],[Discount %]])+Orders_C[[#This Row],[Tax]]</f>
        <v>393.75</v>
      </c>
      <c r="AC1104" s="9">
        <f>(Orders_C[[#This Row],[Unit_Price]]*Orders_C[[#This Row],[Quantity]])-Orders_C[[#This Row],[Discount]]+Orders_C[[#This Row],[Tax]]</f>
        <v>393.75</v>
      </c>
      <c r="AD1104" t="str">
        <f>IF(COUNTIF(Orders_C[[#All],[Customer_ID]],Orders_C[[#This Row],[Customer_ID]])&gt;1,"Repeat","New")</f>
        <v>Repeat</v>
      </c>
      <c r="AE1104" t="str" cm="1">
        <f t="array" ref="AE1104">_xlfn.XLOOKUP(Orders_C[[#This Row],[Store_ID]],Stores_c[[#All],[Store_ID]],Stores_c[[#All],[City]])</f>
        <v>Williamborough</v>
      </c>
      <c r="AF1104" t="str" cm="1">
        <f t="array" ref="AF1104">_xlfn.XLOOKUP(Orders_C[[#This Row],[Store_ID]],Stores_c[[#All],[Store_ID]],Stores_c[[#All],[Manager_Name]])</f>
        <v>Michael Mcbride</v>
      </c>
      <c r="AG1104" t="str" cm="1">
        <f t="array" ref="AG1104">_xlfn.XLOOKUP(Orders_C[[#This Row],[Store_ID]],Stores_c[[#All],[Store_ID]],Stores_c[[#All],[Store_Type]])</f>
        <v>Mall</v>
      </c>
    </row>
    <row r="1105" spans="1:33" x14ac:dyDescent="0.25">
      <c r="A1105">
        <v>9977</v>
      </c>
      <c r="B1105" s="1">
        <v>45834</v>
      </c>
      <c r="C1105" s="2">
        <v>0.82814814814814819</v>
      </c>
      <c r="D1105">
        <v>1241</v>
      </c>
      <c r="E1105">
        <v>207</v>
      </c>
      <c r="F1105">
        <v>427</v>
      </c>
      <c r="G1105">
        <v>308</v>
      </c>
      <c r="H1105">
        <v>1</v>
      </c>
      <c r="I1105">
        <v>409</v>
      </c>
      <c r="J1105">
        <v>15</v>
      </c>
      <c r="K1105">
        <v>20.45</v>
      </c>
      <c r="L1105">
        <v>414.45</v>
      </c>
      <c r="M1105" t="s">
        <v>18</v>
      </c>
      <c r="N1105" t="s">
        <v>22</v>
      </c>
      <c r="O1105">
        <v>10</v>
      </c>
      <c r="P1105">
        <v>5</v>
      </c>
      <c r="Q1105" t="s">
        <v>4000</v>
      </c>
      <c r="R1105">
        <v>510</v>
      </c>
      <c r="S1105" s="3">
        <v>0.15</v>
      </c>
      <c r="T1105" s="6">
        <v>169.05</v>
      </c>
      <c r="U1105" t="s">
        <v>6340</v>
      </c>
      <c r="V1105">
        <v>2025</v>
      </c>
      <c r="W1105" t="s">
        <v>6333</v>
      </c>
      <c r="X1105" t="str">
        <f>_xlfn.XLOOKUP(Orders_C[[#This Row],[Product_ID]],Products_C[Product_ID],Products_C[Product_Name])</f>
        <v>Zinger Burger</v>
      </c>
      <c r="Y1105" t="str">
        <f>_xlfn.XLOOKUP(Orders_C[[#This Row],[Product_ID]],Products_C[Product_ID],Products_C[Category])</f>
        <v>Beverage</v>
      </c>
      <c r="Z1105" t="str">
        <f>_xlfn.XLOOKUP(Orders_C[[#This Row],[Store_ID]],Stores_c[Store_ID],Stores_c[City])</f>
        <v>Christineton</v>
      </c>
      <c r="AA1105" t="str">
        <f>_xlfn.XLOOKUP(Orders_C[[#This Row],[Customer_ID]],Customers_c[Customer_ID],Customers_c[Customer_Name])</f>
        <v>Heather Wagner</v>
      </c>
      <c r="AB1105" s="6">
        <f>Orders_C[[#This Row],[Quantity]]*Orders_C[[#This Row],[Unit_Price]]*(1-Orders_C[[#This Row],[Discount %]])+Orders_C[[#This Row],[Tax]]</f>
        <v>368.09999999999997</v>
      </c>
      <c r="AC1105" s="9">
        <f>(Orders_C[[#This Row],[Unit_Price]]*Orders_C[[#This Row],[Quantity]])-Orders_C[[#This Row],[Discount]]+Orders_C[[#This Row],[Tax]]</f>
        <v>414.45</v>
      </c>
      <c r="AD1105" t="str">
        <f>IF(COUNTIF(Orders_C[[#All],[Customer_ID]],Orders_C[[#This Row],[Customer_ID]])&gt;1,"Repeat","New")</f>
        <v>Repeat</v>
      </c>
      <c r="AE1105" t="str" cm="1">
        <f t="array" ref="AE1105">_xlfn.XLOOKUP(Orders_C[[#This Row],[Store_ID]],Stores_c[[#All],[Store_ID]],Stores_c[[#All],[City]])</f>
        <v>Christineton</v>
      </c>
      <c r="AF1105" t="str" cm="1">
        <f t="array" ref="AF1105">_xlfn.XLOOKUP(Orders_C[[#This Row],[Store_ID]],Stores_c[[#All],[Store_ID]],Stores_c[[#All],[Manager_Name]])</f>
        <v>Dr. William Hubbard MD</v>
      </c>
      <c r="AG1105" t="str" cm="1">
        <f t="array" ref="AG1105">_xlfn.XLOOKUP(Orders_C[[#This Row],[Store_ID]],Stores_c[[#All],[Store_ID]],Stores_c[[#All],[Store_Type]])</f>
        <v>Street</v>
      </c>
    </row>
    <row r="1106" spans="1:33" x14ac:dyDescent="0.25">
      <c r="A1106">
        <v>8669</v>
      </c>
      <c r="B1106" s="1">
        <v>45867</v>
      </c>
      <c r="C1106" s="2">
        <v>0.92321759259259262</v>
      </c>
      <c r="D1106">
        <v>1386</v>
      </c>
      <c r="E1106">
        <v>210</v>
      </c>
      <c r="F1106">
        <v>532</v>
      </c>
      <c r="G1106">
        <v>313</v>
      </c>
      <c r="H1106">
        <v>1</v>
      </c>
      <c r="I1106">
        <v>398</v>
      </c>
      <c r="J1106">
        <v>10</v>
      </c>
      <c r="K1106">
        <v>19.899999999999999</v>
      </c>
      <c r="L1106">
        <v>407.9</v>
      </c>
      <c r="M1106" t="s">
        <v>19</v>
      </c>
      <c r="N1106" t="s">
        <v>21</v>
      </c>
      <c r="O1106">
        <v>18</v>
      </c>
      <c r="P1106">
        <v>3</v>
      </c>
      <c r="Q1106" t="s">
        <v>2692</v>
      </c>
      <c r="R1106">
        <v>504</v>
      </c>
      <c r="S1106" s="3">
        <v>0.1</v>
      </c>
      <c r="T1106" s="6">
        <v>169.1</v>
      </c>
      <c r="U1106" t="s">
        <v>6341</v>
      </c>
      <c r="V1106">
        <v>2025</v>
      </c>
      <c r="W1106" t="s">
        <v>6333</v>
      </c>
      <c r="X1106" t="str">
        <f>_xlfn.XLOOKUP(Orders_C[[#This Row],[Product_ID]],Products_C[Product_ID],Products_C[Product_Name])</f>
        <v>Rice Bowl</v>
      </c>
      <c r="Y1106" t="str">
        <f>_xlfn.XLOOKUP(Orders_C[[#This Row],[Product_ID]],Products_C[Product_ID],Products_C[Category])</f>
        <v>Beverage</v>
      </c>
      <c r="Z1106" t="str">
        <f>_xlfn.XLOOKUP(Orders_C[[#This Row],[Store_ID]],Stores_c[Store_ID],Stores_c[City])</f>
        <v>East William</v>
      </c>
      <c r="AA1106" t="str">
        <f>_xlfn.XLOOKUP(Orders_C[[#This Row],[Customer_ID]],Customers_c[Customer_ID],Customers_c[Customer_Name])</f>
        <v>Amy Berg</v>
      </c>
      <c r="AB1106" s="6">
        <f>Orders_C[[#This Row],[Quantity]]*Orders_C[[#This Row],[Unit_Price]]*(1-Orders_C[[#This Row],[Discount %]])+Orders_C[[#This Row],[Tax]]</f>
        <v>378.09999999999997</v>
      </c>
      <c r="AC1106" s="9">
        <f>(Orders_C[[#This Row],[Unit_Price]]*Orders_C[[#This Row],[Quantity]])-Orders_C[[#This Row],[Discount]]+Orders_C[[#This Row],[Tax]]</f>
        <v>407.9</v>
      </c>
      <c r="AD1106" t="str">
        <f>IF(COUNTIF(Orders_C[[#All],[Customer_ID]],Orders_C[[#This Row],[Customer_ID]])&gt;1,"Repeat","New")</f>
        <v>Repeat</v>
      </c>
      <c r="AE1106" t="str" cm="1">
        <f t="array" ref="AE1106">_xlfn.XLOOKUP(Orders_C[[#This Row],[Store_ID]],Stores_c[[#All],[Store_ID]],Stores_c[[#All],[City]])</f>
        <v>East William</v>
      </c>
      <c r="AF1106" t="str" cm="1">
        <f t="array" ref="AF1106">_xlfn.XLOOKUP(Orders_C[[#This Row],[Store_ID]],Stores_c[[#All],[Store_ID]],Stores_c[[#All],[Manager_Name]])</f>
        <v>Victoria Butler</v>
      </c>
      <c r="AG1106" t="str" cm="1">
        <f t="array" ref="AG1106">_xlfn.XLOOKUP(Orders_C[[#This Row],[Store_ID]],Stores_c[[#All],[Store_ID]],Stores_c[[#All],[Store_Type]])</f>
        <v>Drive-Thru</v>
      </c>
    </row>
    <row r="1107" spans="1:33" x14ac:dyDescent="0.25">
      <c r="A1107">
        <v>7336</v>
      </c>
      <c r="B1107" s="1">
        <v>45786</v>
      </c>
      <c r="C1107" s="2">
        <v>0.92550925925925931</v>
      </c>
      <c r="D1107">
        <v>1189</v>
      </c>
      <c r="E1107">
        <v>221</v>
      </c>
      <c r="F1107">
        <v>403</v>
      </c>
      <c r="G1107">
        <v>339</v>
      </c>
      <c r="H1107">
        <v>1</v>
      </c>
      <c r="I1107">
        <v>387</v>
      </c>
      <c r="J1107">
        <v>5</v>
      </c>
      <c r="K1107">
        <v>19.350000000000001</v>
      </c>
      <c r="L1107">
        <v>401.35</v>
      </c>
      <c r="M1107" t="s">
        <v>20</v>
      </c>
      <c r="N1107" t="s">
        <v>22</v>
      </c>
      <c r="O1107">
        <v>27</v>
      </c>
      <c r="P1107">
        <v>1</v>
      </c>
      <c r="Q1107" t="s">
        <v>1359</v>
      </c>
      <c r="R1107">
        <v>505</v>
      </c>
      <c r="S1107" s="3">
        <v>0.05</v>
      </c>
      <c r="T1107" s="6">
        <v>169.15000000000003</v>
      </c>
      <c r="U1107" t="s">
        <v>6339</v>
      </c>
      <c r="V1107">
        <v>2025</v>
      </c>
      <c r="W1107" t="s">
        <v>6329</v>
      </c>
      <c r="X1107" t="str">
        <f>_xlfn.XLOOKUP(Orders_C[[#This Row],[Product_ID]],Products_C[Product_ID],Products_C[Product_Name])</f>
        <v>Veg Burger</v>
      </c>
      <c r="Y1107" t="str">
        <f>_xlfn.XLOOKUP(Orders_C[[#This Row],[Product_ID]],Products_C[Product_ID],Products_C[Category])</f>
        <v>Burger</v>
      </c>
      <c r="Z1107" t="str">
        <f>_xlfn.XLOOKUP(Orders_C[[#This Row],[Store_ID]],Stores_c[Store_ID],Stores_c[City])</f>
        <v>Port Barbarabury</v>
      </c>
      <c r="AA1107" t="str">
        <f>_xlfn.XLOOKUP(Orders_C[[#This Row],[Customer_ID]],Customers_c[Customer_ID],Customers_c[Customer_Name])</f>
        <v>Wayne Silva</v>
      </c>
      <c r="AB1107" s="6">
        <f>Orders_C[[#This Row],[Quantity]]*Orders_C[[#This Row],[Unit_Price]]*(1-Orders_C[[#This Row],[Discount %]])+Orders_C[[#This Row],[Tax]]</f>
        <v>387</v>
      </c>
      <c r="AC1107" s="9">
        <f>(Orders_C[[#This Row],[Unit_Price]]*Orders_C[[#This Row],[Quantity]])-Orders_C[[#This Row],[Discount]]+Orders_C[[#This Row],[Tax]]</f>
        <v>401.35</v>
      </c>
      <c r="AD1107" t="str">
        <f>IF(COUNTIF(Orders_C[[#All],[Customer_ID]],Orders_C[[#This Row],[Customer_ID]])&gt;1,"Repeat","New")</f>
        <v>Repeat</v>
      </c>
      <c r="AE1107" t="str" cm="1">
        <f t="array" ref="AE1107">_xlfn.XLOOKUP(Orders_C[[#This Row],[Store_ID]],Stores_c[[#All],[Store_ID]],Stores_c[[#All],[City]])</f>
        <v>Port Barbarabury</v>
      </c>
      <c r="AF1107" t="str" cm="1">
        <f t="array" ref="AF1107">_xlfn.XLOOKUP(Orders_C[[#This Row],[Store_ID]],Stores_c[[#All],[Store_ID]],Stores_c[[#All],[Manager_Name]])</f>
        <v>Edward Nguyen</v>
      </c>
      <c r="AG1107" t="str" cm="1">
        <f t="array" ref="AG1107">_xlfn.XLOOKUP(Orders_C[[#This Row],[Store_ID]],Stores_c[[#All],[Store_ID]],Stores_c[[#All],[Store_Type]])</f>
        <v>Street</v>
      </c>
    </row>
    <row r="1108" spans="1:33" x14ac:dyDescent="0.25">
      <c r="A1108">
        <v>10199</v>
      </c>
      <c r="B1108" s="1">
        <v>45936</v>
      </c>
      <c r="C1108" s="2">
        <v>0.5925231481481481</v>
      </c>
      <c r="D1108">
        <v>1173</v>
      </c>
      <c r="E1108">
        <v>216</v>
      </c>
      <c r="F1108">
        <v>458</v>
      </c>
      <c r="G1108">
        <v>308</v>
      </c>
      <c r="H1108">
        <v>1</v>
      </c>
      <c r="I1108">
        <v>387</v>
      </c>
      <c r="J1108">
        <v>5</v>
      </c>
      <c r="K1108">
        <v>19.350000000000001</v>
      </c>
      <c r="L1108">
        <v>401.35</v>
      </c>
      <c r="M1108" t="s">
        <v>20</v>
      </c>
      <c r="N1108" t="s">
        <v>22</v>
      </c>
      <c r="O1108">
        <v>54</v>
      </c>
      <c r="P1108">
        <v>2</v>
      </c>
      <c r="Q1108" t="s">
        <v>4222</v>
      </c>
      <c r="R1108">
        <v>501</v>
      </c>
      <c r="S1108" s="3">
        <v>0.05</v>
      </c>
      <c r="T1108" s="6">
        <v>169.15000000000003</v>
      </c>
      <c r="U1108" t="s">
        <v>6332</v>
      </c>
      <c r="V1108">
        <v>2025</v>
      </c>
      <c r="W1108" t="s">
        <v>6331</v>
      </c>
      <c r="X1108" t="str">
        <f>_xlfn.XLOOKUP(Orders_C[[#This Row],[Product_ID]],Products_C[Product_ID],Products_C[Product_Name])</f>
        <v>Zinger Burger</v>
      </c>
      <c r="Y1108" t="str">
        <f>_xlfn.XLOOKUP(Orders_C[[#This Row],[Product_ID]],Products_C[Product_ID],Products_C[Category])</f>
        <v>Beverage</v>
      </c>
      <c r="Z1108" t="str">
        <f>_xlfn.XLOOKUP(Orders_C[[#This Row],[Store_ID]],Stores_c[Store_ID],Stores_c[City])</f>
        <v>Garciaview</v>
      </c>
      <c r="AA1108" t="str">
        <f>_xlfn.XLOOKUP(Orders_C[[#This Row],[Customer_ID]],Customers_c[Customer_ID],Customers_c[Customer_Name])</f>
        <v>Joe Lane</v>
      </c>
      <c r="AB1108" s="6">
        <f>Orders_C[[#This Row],[Quantity]]*Orders_C[[#This Row],[Unit_Price]]*(1-Orders_C[[#This Row],[Discount %]])+Orders_C[[#This Row],[Tax]]</f>
        <v>387</v>
      </c>
      <c r="AC1108" s="9">
        <f>(Orders_C[[#This Row],[Unit_Price]]*Orders_C[[#This Row],[Quantity]])-Orders_C[[#This Row],[Discount]]+Orders_C[[#This Row],[Tax]]</f>
        <v>401.35</v>
      </c>
      <c r="AD1108" t="str">
        <f>IF(COUNTIF(Orders_C[[#All],[Customer_ID]],Orders_C[[#This Row],[Customer_ID]])&gt;1,"Repeat","New")</f>
        <v>Repeat</v>
      </c>
      <c r="AE1108" t="str" cm="1">
        <f t="array" ref="AE1108">_xlfn.XLOOKUP(Orders_C[[#This Row],[Store_ID]],Stores_c[[#All],[Store_ID]],Stores_c[[#All],[City]])</f>
        <v>Garciaview</v>
      </c>
      <c r="AF1108" t="str" cm="1">
        <f t="array" ref="AF1108">_xlfn.XLOOKUP(Orders_C[[#This Row],[Store_ID]],Stores_c[[#All],[Store_ID]],Stores_c[[#All],[Manager_Name]])</f>
        <v>Karina Washington</v>
      </c>
      <c r="AG1108" t="str" cm="1">
        <f t="array" ref="AG1108">_xlfn.XLOOKUP(Orders_C[[#This Row],[Store_ID]],Stores_c[[#All],[Store_ID]],Stores_c[[#All],[Store_Type]])</f>
        <v>Drive-Thru</v>
      </c>
    </row>
    <row r="1109" spans="1:33" x14ac:dyDescent="0.25">
      <c r="A1109">
        <v>7554</v>
      </c>
      <c r="B1109" s="1">
        <v>45875</v>
      </c>
      <c r="C1109" s="2">
        <v>4.1840277777777775E-2</v>
      </c>
      <c r="D1109">
        <v>1094</v>
      </c>
      <c r="E1109">
        <v>219</v>
      </c>
      <c r="F1109">
        <v>513</v>
      </c>
      <c r="G1109">
        <v>338</v>
      </c>
      <c r="H1109">
        <v>2</v>
      </c>
      <c r="I1109">
        <v>205</v>
      </c>
      <c r="J1109">
        <v>5</v>
      </c>
      <c r="K1109">
        <v>10.25</v>
      </c>
      <c r="L1109">
        <v>415.25</v>
      </c>
      <c r="M1109" t="s">
        <v>19</v>
      </c>
      <c r="N1109" t="s">
        <v>22</v>
      </c>
      <c r="O1109">
        <v>34</v>
      </c>
      <c r="P1109">
        <v>4</v>
      </c>
      <c r="Q1109" t="s">
        <v>1577</v>
      </c>
      <c r="R1109">
        <v>508</v>
      </c>
      <c r="S1109" s="3">
        <v>0.05</v>
      </c>
      <c r="T1109" s="6">
        <v>169.25</v>
      </c>
      <c r="U1109" t="s">
        <v>6342</v>
      </c>
      <c r="V1109">
        <v>2025</v>
      </c>
      <c r="W1109" t="s">
        <v>6329</v>
      </c>
      <c r="X1109" t="str">
        <f>_xlfn.XLOOKUP(Orders_C[[#This Row],[Product_ID]],Products_C[Product_ID],Products_C[Product_Name])</f>
        <v>Chicken Wings</v>
      </c>
      <c r="Y1109" t="str">
        <f>_xlfn.XLOOKUP(Orders_C[[#This Row],[Product_ID]],Products_C[Product_ID],Products_C[Category])</f>
        <v>Burger</v>
      </c>
      <c r="Z1109" t="str">
        <f>_xlfn.XLOOKUP(Orders_C[[#This Row],[Store_ID]],Stores_c[Store_ID],Stores_c[City])</f>
        <v>Lake David</v>
      </c>
      <c r="AA1109" t="str">
        <f>_xlfn.XLOOKUP(Orders_C[[#This Row],[Customer_ID]],Customers_c[Customer_ID],Customers_c[Customer_Name])</f>
        <v>Kyle Jones</v>
      </c>
      <c r="AB1109" s="6">
        <f>Orders_C[[#This Row],[Quantity]]*Orders_C[[#This Row],[Unit_Price]]*(1-Orders_C[[#This Row],[Discount %]])+Orders_C[[#This Row],[Tax]]</f>
        <v>399.75</v>
      </c>
      <c r="AC1109" s="9">
        <f>(Orders_C[[#This Row],[Unit_Price]]*Orders_C[[#This Row],[Quantity]])-Orders_C[[#This Row],[Discount]]+Orders_C[[#This Row],[Tax]]</f>
        <v>415.25</v>
      </c>
      <c r="AD1109" t="str">
        <f>IF(COUNTIF(Orders_C[[#All],[Customer_ID]],Orders_C[[#This Row],[Customer_ID]])&gt;1,"Repeat","New")</f>
        <v>Repeat</v>
      </c>
      <c r="AE1109" t="str" cm="1">
        <f t="array" ref="AE1109">_xlfn.XLOOKUP(Orders_C[[#This Row],[Store_ID]],Stores_c[[#All],[Store_ID]],Stores_c[[#All],[City]])</f>
        <v>Lake David</v>
      </c>
      <c r="AF1109" t="str" cm="1">
        <f t="array" ref="AF1109">_xlfn.XLOOKUP(Orders_C[[#This Row],[Store_ID]],Stores_c[[#All],[Store_ID]],Stores_c[[#All],[Manager_Name]])</f>
        <v>Joshua Hines</v>
      </c>
      <c r="AG1109" t="str" cm="1">
        <f t="array" ref="AG1109">_xlfn.XLOOKUP(Orders_C[[#This Row],[Store_ID]],Stores_c[[#All],[Store_ID]],Stores_c[[#All],[Store_Type]])</f>
        <v>Street</v>
      </c>
    </row>
    <row r="1110" spans="1:33" x14ac:dyDescent="0.25">
      <c r="A1110">
        <v>6578</v>
      </c>
      <c r="B1110" s="1">
        <v>45788</v>
      </c>
      <c r="C1110" s="2">
        <v>0.77660879629629631</v>
      </c>
      <c r="D1110">
        <v>1505</v>
      </c>
      <c r="E1110">
        <v>223</v>
      </c>
      <c r="F1110">
        <v>523</v>
      </c>
      <c r="G1110">
        <v>318</v>
      </c>
      <c r="H1110">
        <v>1</v>
      </c>
      <c r="I1110">
        <v>388</v>
      </c>
      <c r="J1110">
        <v>5</v>
      </c>
      <c r="K1110">
        <v>19.399999999999999</v>
      </c>
      <c r="L1110">
        <v>402.4</v>
      </c>
      <c r="M1110" t="s">
        <v>19</v>
      </c>
      <c r="N1110" t="s">
        <v>23</v>
      </c>
      <c r="O1110">
        <v>58</v>
      </c>
      <c r="P1110">
        <v>1</v>
      </c>
      <c r="Q1110" t="s">
        <v>601</v>
      </c>
      <c r="R1110">
        <v>509</v>
      </c>
      <c r="S1110" s="3">
        <v>0.05</v>
      </c>
      <c r="T1110" s="6">
        <v>169.6</v>
      </c>
      <c r="U1110" t="s">
        <v>6339</v>
      </c>
      <c r="V1110">
        <v>2025</v>
      </c>
      <c r="W1110" t="s">
        <v>6331</v>
      </c>
      <c r="X1110" t="str">
        <f>_xlfn.XLOOKUP(Orders_C[[#This Row],[Product_ID]],Products_C[Product_ID],Products_C[Product_Name])</f>
        <v>Pepsi</v>
      </c>
      <c r="Y1110" t="str">
        <f>_xlfn.XLOOKUP(Orders_C[[#This Row],[Product_ID]],Products_C[Product_ID],Products_C[Category])</f>
        <v>Burger</v>
      </c>
      <c r="Z1110" t="str">
        <f>_xlfn.XLOOKUP(Orders_C[[#This Row],[Store_ID]],Stores_c[Store_ID],Stores_c[City])</f>
        <v>Chambershaven</v>
      </c>
      <c r="AA1110" t="str">
        <f>_xlfn.XLOOKUP(Orders_C[[#This Row],[Customer_ID]],Customers_c[Customer_ID],Customers_c[Customer_Name])</f>
        <v>Victoria Arroyo</v>
      </c>
      <c r="AB1110" s="6">
        <f>Orders_C[[#This Row],[Quantity]]*Orders_C[[#This Row],[Unit_Price]]*(1-Orders_C[[#This Row],[Discount %]])+Orders_C[[#This Row],[Tax]]</f>
        <v>387.99999999999994</v>
      </c>
      <c r="AC1110" s="9">
        <f>(Orders_C[[#This Row],[Unit_Price]]*Orders_C[[#This Row],[Quantity]])-Orders_C[[#This Row],[Discount]]+Orders_C[[#This Row],[Tax]]</f>
        <v>402.4</v>
      </c>
      <c r="AD1110" t="str">
        <f>IF(COUNTIF(Orders_C[[#All],[Customer_ID]],Orders_C[[#This Row],[Customer_ID]])&gt;1,"Repeat","New")</f>
        <v>Repeat</v>
      </c>
      <c r="AE1110" t="str" cm="1">
        <f t="array" ref="AE1110">_xlfn.XLOOKUP(Orders_C[[#This Row],[Store_ID]],Stores_c[[#All],[Store_ID]],Stores_c[[#All],[City]])</f>
        <v>Chambershaven</v>
      </c>
      <c r="AF1110" t="str" cm="1">
        <f t="array" ref="AF1110">_xlfn.XLOOKUP(Orders_C[[#This Row],[Store_ID]],Stores_c[[#All],[Store_ID]],Stores_c[[#All],[Manager_Name]])</f>
        <v>Virginia Webster</v>
      </c>
      <c r="AG1110" t="str" cm="1">
        <f t="array" ref="AG1110">_xlfn.XLOOKUP(Orders_C[[#This Row],[Store_ID]],Stores_c[[#All],[Store_ID]],Stores_c[[#All],[Store_Type]])</f>
        <v>Street</v>
      </c>
    </row>
    <row r="1111" spans="1:33" x14ac:dyDescent="0.25">
      <c r="A1111">
        <v>8616</v>
      </c>
      <c r="B1111" s="1">
        <v>45925</v>
      </c>
      <c r="C1111" s="2">
        <v>0.33516203703703706</v>
      </c>
      <c r="D1111">
        <v>1613</v>
      </c>
      <c r="E1111">
        <v>215</v>
      </c>
      <c r="F1111">
        <v>546</v>
      </c>
      <c r="G1111">
        <v>316</v>
      </c>
      <c r="H1111">
        <v>1</v>
      </c>
      <c r="I1111">
        <v>377</v>
      </c>
      <c r="J1111">
        <v>0</v>
      </c>
      <c r="K1111">
        <v>18.850000000000001</v>
      </c>
      <c r="L1111">
        <v>395.85</v>
      </c>
      <c r="M1111" t="s">
        <v>19</v>
      </c>
      <c r="N1111" t="s">
        <v>21</v>
      </c>
      <c r="O1111">
        <v>24</v>
      </c>
      <c r="P1111">
        <v>3</v>
      </c>
      <c r="Q1111" t="s">
        <v>2639</v>
      </c>
      <c r="R1111">
        <v>510</v>
      </c>
      <c r="S1111" s="3">
        <v>0</v>
      </c>
      <c r="T1111" s="6">
        <v>169.65000000000003</v>
      </c>
      <c r="U1111" t="s">
        <v>6335</v>
      </c>
      <c r="V1111">
        <v>2025</v>
      </c>
      <c r="W1111" t="s">
        <v>6329</v>
      </c>
      <c r="X1111" t="str">
        <f>_xlfn.XLOOKUP(Orders_C[[#This Row],[Product_ID]],Products_C[Product_ID],Products_C[Product_Name])</f>
        <v>Popcorn Chicken</v>
      </c>
      <c r="Y1111" t="str">
        <f>_xlfn.XLOOKUP(Orders_C[[#This Row],[Product_ID]],Products_C[Product_ID],Products_C[Category])</f>
        <v>Dessert</v>
      </c>
      <c r="Z1111" t="str">
        <f>_xlfn.XLOOKUP(Orders_C[[#This Row],[Store_ID]],Stores_c[Store_ID],Stores_c[City])</f>
        <v>Sallyburgh</v>
      </c>
      <c r="AA1111" t="str">
        <f>_xlfn.XLOOKUP(Orders_C[[#This Row],[Customer_ID]],Customers_c[Customer_ID],Customers_c[Customer_Name])</f>
        <v>Amber Faulkner</v>
      </c>
      <c r="AB1111" s="6">
        <f>Orders_C[[#This Row],[Quantity]]*Orders_C[[#This Row],[Unit_Price]]*(1-Orders_C[[#This Row],[Discount %]])+Orders_C[[#This Row],[Tax]]</f>
        <v>395.85</v>
      </c>
      <c r="AC1111" s="9">
        <f>(Orders_C[[#This Row],[Unit_Price]]*Orders_C[[#This Row],[Quantity]])-Orders_C[[#This Row],[Discount]]+Orders_C[[#This Row],[Tax]]</f>
        <v>395.85</v>
      </c>
      <c r="AD1111" t="str">
        <f>IF(COUNTIF(Orders_C[[#All],[Customer_ID]],Orders_C[[#This Row],[Customer_ID]])&gt;1,"Repeat","New")</f>
        <v>Repeat</v>
      </c>
      <c r="AE1111" t="str" cm="1">
        <f t="array" ref="AE1111">_xlfn.XLOOKUP(Orders_C[[#This Row],[Store_ID]],Stores_c[[#All],[Store_ID]],Stores_c[[#All],[City]])</f>
        <v>Sallyburgh</v>
      </c>
      <c r="AF1111" t="str" cm="1">
        <f t="array" ref="AF1111">_xlfn.XLOOKUP(Orders_C[[#This Row],[Store_ID]],Stores_c[[#All],[Store_ID]],Stores_c[[#All],[Manager_Name]])</f>
        <v>Benjamin Mccoy</v>
      </c>
      <c r="AG1111" t="str" cm="1">
        <f t="array" ref="AG1111">_xlfn.XLOOKUP(Orders_C[[#This Row],[Store_ID]],Stores_c[[#All],[Store_ID]],Stores_c[[#All],[Store_Type]])</f>
        <v>Drive-Thru</v>
      </c>
    </row>
    <row r="1112" spans="1:33" x14ac:dyDescent="0.25">
      <c r="A1112">
        <v>10702</v>
      </c>
      <c r="B1112" s="1">
        <v>45717</v>
      </c>
      <c r="C1112" s="2">
        <v>0.25928240740740743</v>
      </c>
      <c r="D1112">
        <v>1261</v>
      </c>
      <c r="E1112">
        <v>212</v>
      </c>
      <c r="F1112">
        <v>452</v>
      </c>
      <c r="G1112">
        <v>333</v>
      </c>
      <c r="H1112">
        <v>1</v>
      </c>
      <c r="I1112">
        <v>377</v>
      </c>
      <c r="J1112">
        <v>0</v>
      </c>
      <c r="K1112">
        <v>18.850000000000001</v>
      </c>
      <c r="L1112">
        <v>395.85</v>
      </c>
      <c r="M1112" t="s">
        <v>20</v>
      </c>
      <c r="N1112" t="s">
        <v>22</v>
      </c>
      <c r="O1112">
        <v>18</v>
      </c>
      <c r="P1112">
        <v>4</v>
      </c>
      <c r="Q1112" t="s">
        <v>4725</v>
      </c>
      <c r="R1112">
        <v>502</v>
      </c>
      <c r="S1112" s="3">
        <v>0</v>
      </c>
      <c r="T1112" s="6">
        <v>169.65000000000003</v>
      </c>
      <c r="U1112" t="s">
        <v>6334</v>
      </c>
      <c r="V1112">
        <v>2025</v>
      </c>
      <c r="W1112" t="s">
        <v>6333</v>
      </c>
      <c r="X1112" t="str">
        <f>_xlfn.XLOOKUP(Orders_C[[#This Row],[Product_ID]],Products_C[Product_ID],Products_C[Product_Name])</f>
        <v>Chicken Wings</v>
      </c>
      <c r="Y1112" t="str">
        <f>_xlfn.XLOOKUP(Orders_C[[#This Row],[Product_ID]],Products_C[Product_ID],Products_C[Category])</f>
        <v>Burger</v>
      </c>
      <c r="Z1112" t="str">
        <f>_xlfn.XLOOKUP(Orders_C[[#This Row],[Store_ID]],Stores_c[Store_ID],Stores_c[City])</f>
        <v>Andrewview</v>
      </c>
      <c r="AA1112" t="str">
        <f>_xlfn.XLOOKUP(Orders_C[[#This Row],[Customer_ID]],Customers_c[Customer_ID],Customers_c[Customer_Name])</f>
        <v>Donald Howell</v>
      </c>
      <c r="AB1112" s="6">
        <f>Orders_C[[#This Row],[Quantity]]*Orders_C[[#This Row],[Unit_Price]]*(1-Orders_C[[#This Row],[Discount %]])+Orders_C[[#This Row],[Tax]]</f>
        <v>395.85</v>
      </c>
      <c r="AC1112" s="9">
        <f>(Orders_C[[#This Row],[Unit_Price]]*Orders_C[[#This Row],[Quantity]])-Orders_C[[#This Row],[Discount]]+Orders_C[[#This Row],[Tax]]</f>
        <v>395.85</v>
      </c>
      <c r="AD1112" t="str">
        <f>IF(COUNTIF(Orders_C[[#All],[Customer_ID]],Orders_C[[#This Row],[Customer_ID]])&gt;1,"Repeat","New")</f>
        <v>Repeat</v>
      </c>
      <c r="AE1112" t="str" cm="1">
        <f t="array" ref="AE1112">_xlfn.XLOOKUP(Orders_C[[#This Row],[Store_ID]],Stores_c[[#All],[Store_ID]],Stores_c[[#All],[City]])</f>
        <v>Andrewview</v>
      </c>
      <c r="AF1112" t="str" cm="1">
        <f t="array" ref="AF1112">_xlfn.XLOOKUP(Orders_C[[#This Row],[Store_ID]],Stores_c[[#All],[Store_ID]],Stores_c[[#All],[Manager_Name]])</f>
        <v>Alice Sutton</v>
      </c>
      <c r="AG1112" t="str" cm="1">
        <f t="array" ref="AG1112">_xlfn.XLOOKUP(Orders_C[[#This Row],[Store_ID]],Stores_c[[#All],[Store_ID]],Stores_c[[#All],[Store_Type]])</f>
        <v>Mall</v>
      </c>
    </row>
    <row r="1113" spans="1:33" x14ac:dyDescent="0.25">
      <c r="A1113">
        <v>7368</v>
      </c>
      <c r="B1113" s="1">
        <v>45983</v>
      </c>
      <c r="C1113" s="2">
        <v>0.78990740740740739</v>
      </c>
      <c r="D1113">
        <v>1238</v>
      </c>
      <c r="E1113">
        <v>220</v>
      </c>
      <c r="F1113">
        <v>444</v>
      </c>
      <c r="G1113">
        <v>313</v>
      </c>
      <c r="H1113">
        <v>1</v>
      </c>
      <c r="I1113">
        <v>411</v>
      </c>
      <c r="J1113">
        <v>15</v>
      </c>
      <c r="K1113">
        <v>20.55</v>
      </c>
      <c r="L1113">
        <v>416.55</v>
      </c>
      <c r="M1113" t="s">
        <v>19</v>
      </c>
      <c r="N1113" t="s">
        <v>22</v>
      </c>
      <c r="O1113">
        <v>48</v>
      </c>
      <c r="P1113">
        <v>1</v>
      </c>
      <c r="Q1113" t="s">
        <v>1391</v>
      </c>
      <c r="R1113">
        <v>508</v>
      </c>
      <c r="S1113" s="3">
        <v>0.15</v>
      </c>
      <c r="T1113" s="6">
        <v>169.95000000000002</v>
      </c>
      <c r="U1113" t="s">
        <v>6336</v>
      </c>
      <c r="V1113">
        <v>2025</v>
      </c>
      <c r="W1113" t="s">
        <v>6331</v>
      </c>
      <c r="X1113" t="str">
        <f>_xlfn.XLOOKUP(Orders_C[[#This Row],[Product_ID]],Products_C[Product_ID],Products_C[Product_Name])</f>
        <v>Rice Bowl</v>
      </c>
      <c r="Y1113" t="str">
        <f>_xlfn.XLOOKUP(Orders_C[[#This Row],[Product_ID]],Products_C[Product_ID],Products_C[Category])</f>
        <v>Beverage</v>
      </c>
      <c r="Z1113" t="str">
        <f>_xlfn.XLOOKUP(Orders_C[[#This Row],[Store_ID]],Stores_c[Store_ID],Stores_c[City])</f>
        <v>Williamborough</v>
      </c>
      <c r="AA1113" t="str">
        <f>_xlfn.XLOOKUP(Orders_C[[#This Row],[Customer_ID]],Customers_c[Customer_ID],Customers_c[Customer_Name])</f>
        <v>Brian Jones</v>
      </c>
      <c r="AB1113" s="6">
        <f>Orders_C[[#This Row],[Quantity]]*Orders_C[[#This Row],[Unit_Price]]*(1-Orders_C[[#This Row],[Discount %]])+Orders_C[[#This Row],[Tax]]</f>
        <v>369.9</v>
      </c>
      <c r="AC1113" s="9">
        <f>(Orders_C[[#This Row],[Unit_Price]]*Orders_C[[#This Row],[Quantity]])-Orders_C[[#This Row],[Discount]]+Orders_C[[#This Row],[Tax]]</f>
        <v>416.55</v>
      </c>
      <c r="AD1113" t="str">
        <f>IF(COUNTIF(Orders_C[[#All],[Customer_ID]],Orders_C[[#This Row],[Customer_ID]])&gt;1,"Repeat","New")</f>
        <v>Repeat</v>
      </c>
      <c r="AE1113" t="str" cm="1">
        <f t="array" ref="AE1113">_xlfn.XLOOKUP(Orders_C[[#This Row],[Store_ID]],Stores_c[[#All],[Store_ID]],Stores_c[[#All],[City]])</f>
        <v>Williamborough</v>
      </c>
      <c r="AF1113" t="str" cm="1">
        <f t="array" ref="AF1113">_xlfn.XLOOKUP(Orders_C[[#This Row],[Store_ID]],Stores_c[[#All],[Store_ID]],Stores_c[[#All],[Manager_Name]])</f>
        <v>Michael Mcbride</v>
      </c>
      <c r="AG1113" t="str" cm="1">
        <f t="array" ref="AG1113">_xlfn.XLOOKUP(Orders_C[[#This Row],[Store_ID]],Stores_c[[#All],[Store_ID]],Stores_c[[#All],[Store_Type]])</f>
        <v>Mall</v>
      </c>
    </row>
    <row r="1114" spans="1:33" x14ac:dyDescent="0.25">
      <c r="A1114">
        <v>8566</v>
      </c>
      <c r="B1114" s="1">
        <v>45944</v>
      </c>
      <c r="C1114" s="2">
        <v>5.0034722222222223E-2</v>
      </c>
      <c r="D1114">
        <v>1978</v>
      </c>
      <c r="E1114">
        <v>224</v>
      </c>
      <c r="F1114">
        <v>522</v>
      </c>
      <c r="G1114">
        <v>340</v>
      </c>
      <c r="H1114">
        <v>1</v>
      </c>
      <c r="I1114">
        <v>389</v>
      </c>
      <c r="J1114">
        <v>5</v>
      </c>
      <c r="K1114">
        <v>19.45</v>
      </c>
      <c r="L1114">
        <v>403.45</v>
      </c>
      <c r="M1114" t="s">
        <v>19</v>
      </c>
      <c r="N1114" t="s">
        <v>22</v>
      </c>
      <c r="O1114">
        <v>11</v>
      </c>
      <c r="P1114">
        <v>5</v>
      </c>
      <c r="Q1114" t="s">
        <v>2589</v>
      </c>
      <c r="R1114">
        <v>506</v>
      </c>
      <c r="S1114" s="3">
        <v>0.05</v>
      </c>
      <c r="T1114" s="6">
        <v>170.05</v>
      </c>
      <c r="U1114" t="s">
        <v>6332</v>
      </c>
      <c r="V1114">
        <v>2025</v>
      </c>
      <c r="W1114" t="s">
        <v>6333</v>
      </c>
      <c r="X1114" t="str">
        <f>_xlfn.XLOOKUP(Orders_C[[#This Row],[Product_ID]],Products_C[Product_ID],Products_C[Product_Name])</f>
        <v>Chocolate Lava Cake</v>
      </c>
      <c r="Y1114" t="str">
        <f>_xlfn.XLOOKUP(Orders_C[[#This Row],[Product_ID]],Products_C[Product_ID],Products_C[Category])</f>
        <v>Chicken</v>
      </c>
      <c r="Z1114" t="str">
        <f>_xlfn.XLOOKUP(Orders_C[[#This Row],[Store_ID]],Stores_c[Store_ID],Stores_c[City])</f>
        <v>Valdezton</v>
      </c>
      <c r="AA1114" t="str">
        <f>_xlfn.XLOOKUP(Orders_C[[#This Row],[Customer_ID]],Customers_c[Customer_ID],Customers_c[Customer_Name])</f>
        <v>Derek Brown</v>
      </c>
      <c r="AB1114" s="6">
        <f>Orders_C[[#This Row],[Quantity]]*Orders_C[[#This Row],[Unit_Price]]*(1-Orders_C[[#This Row],[Discount %]])+Orders_C[[#This Row],[Tax]]</f>
        <v>388.99999999999994</v>
      </c>
      <c r="AC1114" s="9">
        <f>(Orders_C[[#This Row],[Unit_Price]]*Orders_C[[#This Row],[Quantity]])-Orders_C[[#This Row],[Discount]]+Orders_C[[#This Row],[Tax]]</f>
        <v>403.45</v>
      </c>
      <c r="AD1114" t="str">
        <f>IF(COUNTIF(Orders_C[[#All],[Customer_ID]],Orders_C[[#This Row],[Customer_ID]])&gt;1,"Repeat","New")</f>
        <v>Repeat</v>
      </c>
      <c r="AE1114" t="str" cm="1">
        <f t="array" ref="AE1114">_xlfn.XLOOKUP(Orders_C[[#This Row],[Store_ID]],Stores_c[[#All],[Store_ID]],Stores_c[[#All],[City]])</f>
        <v>Valdezton</v>
      </c>
      <c r="AF1114" t="str" cm="1">
        <f t="array" ref="AF1114">_xlfn.XLOOKUP(Orders_C[[#This Row],[Store_ID]],Stores_c[[#All],[Store_ID]],Stores_c[[#All],[Manager_Name]])</f>
        <v>John Rodriguez</v>
      </c>
      <c r="AG1114" t="str" cm="1">
        <f t="array" ref="AG1114">_xlfn.XLOOKUP(Orders_C[[#This Row],[Store_ID]],Stores_c[[#All],[Store_ID]],Stores_c[[#All],[Store_Type]])</f>
        <v>Street</v>
      </c>
    </row>
    <row r="1115" spans="1:33" x14ac:dyDescent="0.25">
      <c r="A1115">
        <v>9453</v>
      </c>
      <c r="B1115" s="1">
        <v>45849</v>
      </c>
      <c r="C1115" s="2">
        <v>0.45277777777777778</v>
      </c>
      <c r="D1115">
        <v>1648</v>
      </c>
      <c r="E1115">
        <v>223</v>
      </c>
      <c r="F1115">
        <v>514</v>
      </c>
      <c r="G1115">
        <v>328</v>
      </c>
      <c r="H1115">
        <v>1</v>
      </c>
      <c r="I1115">
        <v>389</v>
      </c>
      <c r="J1115">
        <v>5</v>
      </c>
      <c r="K1115">
        <v>19.45</v>
      </c>
      <c r="L1115">
        <v>403.45</v>
      </c>
      <c r="M1115" t="s">
        <v>18</v>
      </c>
      <c r="N1115" t="s">
        <v>21</v>
      </c>
      <c r="O1115">
        <v>45</v>
      </c>
      <c r="P1115">
        <v>3</v>
      </c>
      <c r="Q1115" t="s">
        <v>3476</v>
      </c>
      <c r="R1115">
        <v>504</v>
      </c>
      <c r="S1115" s="3">
        <v>0.05</v>
      </c>
      <c r="T1115" s="6">
        <v>170.05</v>
      </c>
      <c r="U1115" t="s">
        <v>6341</v>
      </c>
      <c r="V1115">
        <v>2025</v>
      </c>
      <c r="W1115" t="s">
        <v>6331</v>
      </c>
      <c r="X1115" t="str">
        <f>_xlfn.XLOOKUP(Orders_C[[#This Row],[Product_ID]],Products_C[Product_ID],Products_C[Product_Name])</f>
        <v>Rice Bowl</v>
      </c>
      <c r="Y1115" t="str">
        <f>_xlfn.XLOOKUP(Orders_C[[#This Row],[Product_ID]],Products_C[Product_ID],Products_C[Category])</f>
        <v>Burger</v>
      </c>
      <c r="Z1115" t="str">
        <f>_xlfn.XLOOKUP(Orders_C[[#This Row],[Store_ID]],Stores_c[Store_ID],Stores_c[City])</f>
        <v>Chambershaven</v>
      </c>
      <c r="AA1115" t="str">
        <f>_xlfn.XLOOKUP(Orders_C[[#This Row],[Customer_ID]],Customers_c[Customer_ID],Customers_c[Customer_Name])</f>
        <v>Timothy Campbell</v>
      </c>
      <c r="AB1115" s="6">
        <f>Orders_C[[#This Row],[Quantity]]*Orders_C[[#This Row],[Unit_Price]]*(1-Orders_C[[#This Row],[Discount %]])+Orders_C[[#This Row],[Tax]]</f>
        <v>388.99999999999994</v>
      </c>
      <c r="AC1115" s="9">
        <f>(Orders_C[[#This Row],[Unit_Price]]*Orders_C[[#This Row],[Quantity]])-Orders_C[[#This Row],[Discount]]+Orders_C[[#This Row],[Tax]]</f>
        <v>403.45</v>
      </c>
      <c r="AD1115" t="str">
        <f>IF(COUNTIF(Orders_C[[#All],[Customer_ID]],Orders_C[[#This Row],[Customer_ID]])&gt;1,"Repeat","New")</f>
        <v>Repeat</v>
      </c>
      <c r="AE1115" t="str" cm="1">
        <f t="array" ref="AE1115">_xlfn.XLOOKUP(Orders_C[[#This Row],[Store_ID]],Stores_c[[#All],[Store_ID]],Stores_c[[#All],[City]])</f>
        <v>Chambershaven</v>
      </c>
      <c r="AF1115" t="str" cm="1">
        <f t="array" ref="AF1115">_xlfn.XLOOKUP(Orders_C[[#This Row],[Store_ID]],Stores_c[[#All],[Store_ID]],Stores_c[[#All],[Manager_Name]])</f>
        <v>Virginia Webster</v>
      </c>
      <c r="AG1115" t="str" cm="1">
        <f t="array" ref="AG1115">_xlfn.XLOOKUP(Orders_C[[#This Row],[Store_ID]],Stores_c[[#All],[Store_ID]],Stores_c[[#All],[Store_Type]])</f>
        <v>Street</v>
      </c>
    </row>
    <row r="1116" spans="1:33" x14ac:dyDescent="0.25">
      <c r="A1116">
        <v>7378</v>
      </c>
      <c r="B1116" s="1">
        <v>46038</v>
      </c>
      <c r="C1116" s="2">
        <v>8.1018518518518517E-2</v>
      </c>
      <c r="D1116">
        <v>1526</v>
      </c>
      <c r="E1116">
        <v>222</v>
      </c>
      <c r="F1116">
        <v>449</v>
      </c>
      <c r="G1116">
        <v>330</v>
      </c>
      <c r="H1116">
        <v>2</v>
      </c>
      <c r="I1116">
        <v>206</v>
      </c>
      <c r="J1116">
        <v>5</v>
      </c>
      <c r="K1116">
        <v>10.3</v>
      </c>
      <c r="L1116">
        <v>417.3</v>
      </c>
      <c r="M1116" t="s">
        <v>19</v>
      </c>
      <c r="N1116" t="s">
        <v>21</v>
      </c>
      <c r="O1116">
        <v>26</v>
      </c>
      <c r="P1116">
        <v>3</v>
      </c>
      <c r="Q1116" t="s">
        <v>1401</v>
      </c>
      <c r="R1116">
        <v>504</v>
      </c>
      <c r="S1116" s="3">
        <v>0.05</v>
      </c>
      <c r="T1116" s="6">
        <v>170.10000000000002</v>
      </c>
      <c r="U1116" t="s">
        <v>6330</v>
      </c>
      <c r="V1116">
        <v>2026</v>
      </c>
      <c r="W1116" t="s">
        <v>6329</v>
      </c>
      <c r="X1116" t="str">
        <f>_xlfn.XLOOKUP(Orders_C[[#This Row],[Product_ID]],Products_C[Product_ID],Products_C[Product_Name])</f>
        <v>Rice Bowl</v>
      </c>
      <c r="Y1116" t="str">
        <f>_xlfn.XLOOKUP(Orders_C[[#This Row],[Product_ID]],Products_C[Product_ID],Products_C[Category])</f>
        <v>Beverage</v>
      </c>
      <c r="Z1116" t="str">
        <f>_xlfn.XLOOKUP(Orders_C[[#This Row],[Store_ID]],Stores_c[Store_ID],Stores_c[City])</f>
        <v>New Steven</v>
      </c>
      <c r="AA1116" t="str">
        <f>_xlfn.XLOOKUP(Orders_C[[#This Row],[Customer_ID]],Customers_c[Customer_ID],Customers_c[Customer_Name])</f>
        <v>Jonathan Allen</v>
      </c>
      <c r="AB1116" s="6">
        <f>Orders_C[[#This Row],[Quantity]]*Orders_C[[#This Row],[Unit_Price]]*(1-Orders_C[[#This Row],[Discount %]])+Orders_C[[#This Row],[Tax]]</f>
        <v>401.7</v>
      </c>
      <c r="AC1116" s="9">
        <f>(Orders_C[[#This Row],[Unit_Price]]*Orders_C[[#This Row],[Quantity]])-Orders_C[[#This Row],[Discount]]+Orders_C[[#This Row],[Tax]]</f>
        <v>417.3</v>
      </c>
      <c r="AD1116" t="str">
        <f>IF(COUNTIF(Orders_C[[#All],[Customer_ID]],Orders_C[[#This Row],[Customer_ID]])&gt;1,"Repeat","New")</f>
        <v>Repeat</v>
      </c>
      <c r="AE1116" t="str" cm="1">
        <f t="array" ref="AE1116">_xlfn.XLOOKUP(Orders_C[[#This Row],[Store_ID]],Stores_c[[#All],[Store_ID]],Stores_c[[#All],[City]])</f>
        <v>New Steven</v>
      </c>
      <c r="AF1116" t="str" cm="1">
        <f t="array" ref="AF1116">_xlfn.XLOOKUP(Orders_C[[#This Row],[Store_ID]],Stores_c[[#All],[Store_ID]],Stores_c[[#All],[Manager_Name]])</f>
        <v>Terri Martinez</v>
      </c>
      <c r="AG1116" t="str" cm="1">
        <f t="array" ref="AG1116">_xlfn.XLOOKUP(Orders_C[[#This Row],[Store_ID]],Stores_c[[#All],[Store_ID]],Stores_c[[#All],[Store_Type]])</f>
        <v>Drive-Thru</v>
      </c>
    </row>
    <row r="1117" spans="1:33" x14ac:dyDescent="0.25">
      <c r="A1117">
        <v>7473</v>
      </c>
      <c r="B1117" s="1">
        <v>46034</v>
      </c>
      <c r="C1117" s="2">
        <v>0.34459490740740739</v>
      </c>
      <c r="D1117">
        <v>1755</v>
      </c>
      <c r="E1117">
        <v>221</v>
      </c>
      <c r="F1117">
        <v>438</v>
      </c>
      <c r="G1117">
        <v>327</v>
      </c>
      <c r="H1117">
        <v>2</v>
      </c>
      <c r="I1117">
        <v>206</v>
      </c>
      <c r="J1117">
        <v>5</v>
      </c>
      <c r="K1117">
        <v>10.3</v>
      </c>
      <c r="L1117">
        <v>417.3</v>
      </c>
      <c r="M1117" t="s">
        <v>20</v>
      </c>
      <c r="N1117" t="s">
        <v>22</v>
      </c>
      <c r="O1117">
        <v>25</v>
      </c>
      <c r="P1117">
        <v>2</v>
      </c>
      <c r="Q1117" t="s">
        <v>1496</v>
      </c>
      <c r="R1117">
        <v>503</v>
      </c>
      <c r="S1117" s="3">
        <v>0.05</v>
      </c>
      <c r="T1117" s="6">
        <v>170.10000000000002</v>
      </c>
      <c r="U1117" t="s">
        <v>6330</v>
      </c>
      <c r="V1117">
        <v>2026</v>
      </c>
      <c r="W1117" t="s">
        <v>6329</v>
      </c>
      <c r="X1117" t="str">
        <f>_xlfn.XLOOKUP(Orders_C[[#This Row],[Product_ID]],Products_C[Product_ID],Products_C[Product_Name])</f>
        <v>Wrap</v>
      </c>
      <c r="Y1117" t="str">
        <f>_xlfn.XLOOKUP(Orders_C[[#This Row],[Product_ID]],Products_C[Product_ID],Products_C[Category])</f>
        <v>Chicken</v>
      </c>
      <c r="Z1117" t="str">
        <f>_xlfn.XLOOKUP(Orders_C[[#This Row],[Store_ID]],Stores_c[Store_ID],Stores_c[City])</f>
        <v>Port Barbarabury</v>
      </c>
      <c r="AA1117" t="str">
        <f>_xlfn.XLOOKUP(Orders_C[[#This Row],[Customer_ID]],Customers_c[Customer_ID],Customers_c[Customer_Name])</f>
        <v>Kelly Rivera</v>
      </c>
      <c r="AB1117" s="6">
        <f>Orders_C[[#This Row],[Quantity]]*Orders_C[[#This Row],[Unit_Price]]*(1-Orders_C[[#This Row],[Discount %]])+Orders_C[[#This Row],[Tax]]</f>
        <v>401.7</v>
      </c>
      <c r="AC1117" s="9">
        <f>(Orders_C[[#This Row],[Unit_Price]]*Orders_C[[#This Row],[Quantity]])-Orders_C[[#This Row],[Discount]]+Orders_C[[#This Row],[Tax]]</f>
        <v>417.3</v>
      </c>
      <c r="AD1117" t="str">
        <f>IF(COUNTIF(Orders_C[[#All],[Customer_ID]],Orders_C[[#This Row],[Customer_ID]])&gt;1,"Repeat","New")</f>
        <v>Repeat</v>
      </c>
      <c r="AE1117" t="str" cm="1">
        <f t="array" ref="AE1117">_xlfn.XLOOKUP(Orders_C[[#This Row],[Store_ID]],Stores_c[[#All],[Store_ID]],Stores_c[[#All],[City]])</f>
        <v>Port Barbarabury</v>
      </c>
      <c r="AF1117" t="str" cm="1">
        <f t="array" ref="AF1117">_xlfn.XLOOKUP(Orders_C[[#This Row],[Store_ID]],Stores_c[[#All],[Store_ID]],Stores_c[[#All],[Manager_Name]])</f>
        <v>Edward Nguyen</v>
      </c>
      <c r="AG1117" t="str" cm="1">
        <f t="array" ref="AG1117">_xlfn.XLOOKUP(Orders_C[[#This Row],[Store_ID]],Stores_c[[#All],[Store_ID]],Stores_c[[#All],[Store_Type]])</f>
        <v>Street</v>
      </c>
    </row>
    <row r="1118" spans="1:33" x14ac:dyDescent="0.25">
      <c r="A1118">
        <v>9160</v>
      </c>
      <c r="B1118" s="1">
        <v>45853</v>
      </c>
      <c r="C1118" s="2">
        <v>0.66946759259259259</v>
      </c>
      <c r="D1118">
        <v>1213</v>
      </c>
      <c r="E1118">
        <v>215</v>
      </c>
      <c r="F1118">
        <v>538</v>
      </c>
      <c r="G1118">
        <v>308</v>
      </c>
      <c r="H1118">
        <v>1</v>
      </c>
      <c r="I1118">
        <v>412</v>
      </c>
      <c r="J1118">
        <v>15</v>
      </c>
      <c r="K1118">
        <v>20.6</v>
      </c>
      <c r="L1118">
        <v>417.6</v>
      </c>
      <c r="M1118" t="s">
        <v>20</v>
      </c>
      <c r="N1118" t="s">
        <v>23</v>
      </c>
      <c r="O1118">
        <v>45</v>
      </c>
      <c r="P1118">
        <v>4</v>
      </c>
      <c r="Q1118" t="s">
        <v>3183</v>
      </c>
      <c r="R1118">
        <v>509</v>
      </c>
      <c r="S1118" s="3">
        <v>0.15</v>
      </c>
      <c r="T1118" s="6">
        <v>170.40000000000003</v>
      </c>
      <c r="U1118" t="s">
        <v>6341</v>
      </c>
      <c r="V1118">
        <v>2025</v>
      </c>
      <c r="W1118" t="s">
        <v>6331</v>
      </c>
      <c r="X1118" t="str">
        <f>_xlfn.XLOOKUP(Orders_C[[#This Row],[Product_ID]],Products_C[Product_ID],Products_C[Product_Name])</f>
        <v>Zinger Burger</v>
      </c>
      <c r="Y1118" t="str">
        <f>_xlfn.XLOOKUP(Orders_C[[#This Row],[Product_ID]],Products_C[Product_ID],Products_C[Category])</f>
        <v>Beverage</v>
      </c>
      <c r="Z1118" t="str">
        <f>_xlfn.XLOOKUP(Orders_C[[#This Row],[Store_ID]],Stores_c[Store_ID],Stores_c[City])</f>
        <v>Sallyburgh</v>
      </c>
      <c r="AA1118" t="str">
        <f>_xlfn.XLOOKUP(Orders_C[[#This Row],[Customer_ID]],Customers_c[Customer_ID],Customers_c[Customer_Name])</f>
        <v>Tiffany Carr</v>
      </c>
      <c r="AB1118" s="6">
        <f>Orders_C[[#This Row],[Quantity]]*Orders_C[[#This Row],[Unit_Price]]*(1-Orders_C[[#This Row],[Discount %]])+Orders_C[[#This Row],[Tax]]</f>
        <v>370.8</v>
      </c>
      <c r="AC1118" s="9">
        <f>(Orders_C[[#This Row],[Unit_Price]]*Orders_C[[#This Row],[Quantity]])-Orders_C[[#This Row],[Discount]]+Orders_C[[#This Row],[Tax]]</f>
        <v>417.6</v>
      </c>
      <c r="AD1118" t="str">
        <f>IF(COUNTIF(Orders_C[[#All],[Customer_ID]],Orders_C[[#This Row],[Customer_ID]])&gt;1,"Repeat","New")</f>
        <v>Repeat</v>
      </c>
      <c r="AE1118" t="str" cm="1">
        <f t="array" ref="AE1118">_xlfn.XLOOKUP(Orders_C[[#This Row],[Store_ID]],Stores_c[[#All],[Store_ID]],Stores_c[[#All],[City]])</f>
        <v>Sallyburgh</v>
      </c>
      <c r="AF1118" t="str" cm="1">
        <f t="array" ref="AF1118">_xlfn.XLOOKUP(Orders_C[[#This Row],[Store_ID]],Stores_c[[#All],[Store_ID]],Stores_c[[#All],[Manager_Name]])</f>
        <v>Benjamin Mccoy</v>
      </c>
      <c r="AG1118" t="str" cm="1">
        <f t="array" ref="AG1118">_xlfn.XLOOKUP(Orders_C[[#This Row],[Store_ID]],Stores_c[[#All],[Store_ID]],Stores_c[[#All],[Store_Type]])</f>
        <v>Drive-Thru</v>
      </c>
    </row>
    <row r="1119" spans="1:33" x14ac:dyDescent="0.25">
      <c r="A1119">
        <v>9374</v>
      </c>
      <c r="B1119" s="1">
        <v>45933</v>
      </c>
      <c r="C1119" s="2">
        <v>1.6122685185185184E-2</v>
      </c>
      <c r="D1119">
        <v>1802</v>
      </c>
      <c r="E1119">
        <v>212</v>
      </c>
      <c r="F1119">
        <v>468</v>
      </c>
      <c r="G1119">
        <v>305</v>
      </c>
      <c r="H1119">
        <v>1</v>
      </c>
      <c r="I1119">
        <v>412</v>
      </c>
      <c r="J1119">
        <v>15</v>
      </c>
      <c r="K1119">
        <v>20.6</v>
      </c>
      <c r="L1119">
        <v>417.6</v>
      </c>
      <c r="M1119" t="s">
        <v>19</v>
      </c>
      <c r="N1119" t="s">
        <v>21</v>
      </c>
      <c r="O1119">
        <v>32</v>
      </c>
      <c r="P1119">
        <v>2</v>
      </c>
      <c r="Q1119" t="s">
        <v>3397</v>
      </c>
      <c r="R1119">
        <v>504</v>
      </c>
      <c r="S1119" s="3">
        <v>0.15</v>
      </c>
      <c r="T1119" s="6">
        <v>170.40000000000003</v>
      </c>
      <c r="U1119" t="s">
        <v>6332</v>
      </c>
      <c r="V1119">
        <v>2025</v>
      </c>
      <c r="W1119" t="s">
        <v>6329</v>
      </c>
      <c r="X1119" t="str">
        <f>_xlfn.XLOOKUP(Orders_C[[#This Row],[Product_ID]],Products_C[Product_ID],Products_C[Product_Name])</f>
        <v>Krushers</v>
      </c>
      <c r="Y1119" t="str">
        <f>_xlfn.XLOOKUP(Orders_C[[#This Row],[Product_ID]],Products_C[Product_ID],Products_C[Category])</f>
        <v>Dessert</v>
      </c>
      <c r="Z1119" t="str">
        <f>_xlfn.XLOOKUP(Orders_C[[#This Row],[Store_ID]],Stores_c[Store_ID],Stores_c[City])</f>
        <v>Andrewview</v>
      </c>
      <c r="AA1119" t="str">
        <f>_xlfn.XLOOKUP(Orders_C[[#This Row],[Customer_ID]],Customers_c[Customer_ID],Customers_c[Customer_Name])</f>
        <v>Brian Rios</v>
      </c>
      <c r="AB1119" s="6">
        <f>Orders_C[[#This Row],[Quantity]]*Orders_C[[#This Row],[Unit_Price]]*(1-Orders_C[[#This Row],[Discount %]])+Orders_C[[#This Row],[Tax]]</f>
        <v>370.8</v>
      </c>
      <c r="AC1119" s="9">
        <f>(Orders_C[[#This Row],[Unit_Price]]*Orders_C[[#This Row],[Quantity]])-Orders_C[[#This Row],[Discount]]+Orders_C[[#This Row],[Tax]]</f>
        <v>417.6</v>
      </c>
      <c r="AD1119" t="str">
        <f>IF(COUNTIF(Orders_C[[#All],[Customer_ID]],Orders_C[[#This Row],[Customer_ID]])&gt;1,"Repeat","New")</f>
        <v>Repeat</v>
      </c>
      <c r="AE1119" t="str" cm="1">
        <f t="array" ref="AE1119">_xlfn.XLOOKUP(Orders_C[[#This Row],[Store_ID]],Stores_c[[#All],[Store_ID]],Stores_c[[#All],[City]])</f>
        <v>Andrewview</v>
      </c>
      <c r="AF1119" t="str" cm="1">
        <f t="array" ref="AF1119">_xlfn.XLOOKUP(Orders_C[[#This Row],[Store_ID]],Stores_c[[#All],[Store_ID]],Stores_c[[#All],[Manager_Name]])</f>
        <v>Alice Sutton</v>
      </c>
      <c r="AG1119" t="str" cm="1">
        <f t="array" ref="AG1119">_xlfn.XLOOKUP(Orders_C[[#This Row],[Store_ID]],Stores_c[[#All],[Store_ID]],Stores_c[[#All],[Store_Type]])</f>
        <v>Mall</v>
      </c>
    </row>
    <row r="1120" spans="1:33" x14ac:dyDescent="0.25">
      <c r="A1120">
        <v>7380</v>
      </c>
      <c r="B1120" s="1">
        <v>45827</v>
      </c>
      <c r="C1120" s="2">
        <v>0.35369212962962965</v>
      </c>
      <c r="D1120">
        <v>1490</v>
      </c>
      <c r="E1120">
        <v>202</v>
      </c>
      <c r="F1120">
        <v>468</v>
      </c>
      <c r="G1120">
        <v>304</v>
      </c>
      <c r="H1120">
        <v>1</v>
      </c>
      <c r="I1120">
        <v>401</v>
      </c>
      <c r="J1120">
        <v>10</v>
      </c>
      <c r="K1120">
        <v>20.05</v>
      </c>
      <c r="L1120">
        <v>411.05</v>
      </c>
      <c r="M1120" t="s">
        <v>18</v>
      </c>
      <c r="N1120" t="s">
        <v>22</v>
      </c>
      <c r="O1120">
        <v>57</v>
      </c>
      <c r="P1120">
        <v>5</v>
      </c>
      <c r="Q1120" t="s">
        <v>1403</v>
      </c>
      <c r="R1120">
        <v>502</v>
      </c>
      <c r="S1120" s="3">
        <v>0.1</v>
      </c>
      <c r="T1120" s="6">
        <v>170.45000000000002</v>
      </c>
      <c r="U1120" t="s">
        <v>6340</v>
      </c>
      <c r="V1120">
        <v>2025</v>
      </c>
      <c r="W1120" t="s">
        <v>6331</v>
      </c>
      <c r="X1120" t="str">
        <f>_xlfn.XLOOKUP(Orders_C[[#This Row],[Product_ID]],Products_C[Product_ID],Products_C[Product_Name])</f>
        <v>Veg Burger</v>
      </c>
      <c r="Y1120" t="str">
        <f>_xlfn.XLOOKUP(Orders_C[[#This Row],[Product_ID]],Products_C[Product_ID],Products_C[Category])</f>
        <v>Burger</v>
      </c>
      <c r="Z1120" t="str">
        <f>_xlfn.XLOOKUP(Orders_C[[#This Row],[Store_ID]],Stores_c[Store_ID],Stores_c[City])</f>
        <v>Rebekahside</v>
      </c>
      <c r="AA1120" t="str">
        <f>_xlfn.XLOOKUP(Orders_C[[#This Row],[Customer_ID]],Customers_c[Customer_ID],Customers_c[Customer_Name])</f>
        <v>Lucas Young</v>
      </c>
      <c r="AB1120" s="6">
        <f>Orders_C[[#This Row],[Quantity]]*Orders_C[[#This Row],[Unit_Price]]*(1-Orders_C[[#This Row],[Discount %]])+Orders_C[[#This Row],[Tax]]</f>
        <v>380.95000000000005</v>
      </c>
      <c r="AC1120" s="9">
        <f>(Orders_C[[#This Row],[Unit_Price]]*Orders_C[[#This Row],[Quantity]])-Orders_C[[#This Row],[Discount]]+Orders_C[[#This Row],[Tax]]</f>
        <v>411.05</v>
      </c>
      <c r="AD1120" t="str">
        <f>IF(COUNTIF(Orders_C[[#All],[Customer_ID]],Orders_C[[#This Row],[Customer_ID]])&gt;1,"Repeat","New")</f>
        <v>Repeat</v>
      </c>
      <c r="AE1120" t="str" cm="1">
        <f t="array" ref="AE1120">_xlfn.XLOOKUP(Orders_C[[#This Row],[Store_ID]],Stores_c[[#All],[Store_ID]],Stores_c[[#All],[City]])</f>
        <v>Rebekahside</v>
      </c>
      <c r="AF1120" t="str" cm="1">
        <f t="array" ref="AF1120">_xlfn.XLOOKUP(Orders_C[[#This Row],[Store_ID]],Stores_c[[#All],[Store_ID]],Stores_c[[#All],[Manager_Name]])</f>
        <v>Mark Ray</v>
      </c>
      <c r="AG1120" t="str" cm="1">
        <f t="array" ref="AG1120">_xlfn.XLOOKUP(Orders_C[[#This Row],[Store_ID]],Stores_c[[#All],[Store_ID]],Stores_c[[#All],[Store_Type]])</f>
        <v>Drive-Thru</v>
      </c>
    </row>
    <row r="1121" spans="1:33" x14ac:dyDescent="0.25">
      <c r="A1121">
        <v>7701</v>
      </c>
      <c r="B1121" s="1">
        <v>45985</v>
      </c>
      <c r="C1121" s="2">
        <v>0.75493055555555555</v>
      </c>
      <c r="D1121">
        <v>1110</v>
      </c>
      <c r="E1121">
        <v>218</v>
      </c>
      <c r="F1121">
        <v>476</v>
      </c>
      <c r="G1121">
        <v>309</v>
      </c>
      <c r="H1121">
        <v>1</v>
      </c>
      <c r="I1121">
        <v>390</v>
      </c>
      <c r="J1121">
        <v>5</v>
      </c>
      <c r="K1121">
        <v>19.5</v>
      </c>
      <c r="L1121">
        <v>404.5</v>
      </c>
      <c r="M1121" t="s">
        <v>19</v>
      </c>
      <c r="N1121" t="s">
        <v>22</v>
      </c>
      <c r="O1121">
        <v>19</v>
      </c>
      <c r="P1121">
        <v>2</v>
      </c>
      <c r="Q1121" t="s">
        <v>1724</v>
      </c>
      <c r="R1121">
        <v>504</v>
      </c>
      <c r="S1121" s="3">
        <v>0.05</v>
      </c>
      <c r="T1121" s="6">
        <v>170.5</v>
      </c>
      <c r="U1121" t="s">
        <v>6336</v>
      </c>
      <c r="V1121">
        <v>2025</v>
      </c>
      <c r="W1121" t="s">
        <v>6333</v>
      </c>
      <c r="X1121" t="str">
        <f>_xlfn.XLOOKUP(Orders_C[[#This Row],[Product_ID]],Products_C[Product_ID],Products_C[Product_Name])</f>
        <v>Chicken Bucket</v>
      </c>
      <c r="Y1121" t="str">
        <f>_xlfn.XLOOKUP(Orders_C[[#This Row],[Product_ID]],Products_C[Product_ID],Products_C[Category])</f>
        <v>Dessert</v>
      </c>
      <c r="Z1121" t="str">
        <f>_xlfn.XLOOKUP(Orders_C[[#This Row],[Store_ID]],Stores_c[Store_ID],Stores_c[City])</f>
        <v>East Johnport</v>
      </c>
      <c r="AA1121" t="str">
        <f>_xlfn.XLOOKUP(Orders_C[[#This Row],[Customer_ID]],Customers_c[Customer_ID],Customers_c[Customer_Name])</f>
        <v>Cynthia Edwards</v>
      </c>
      <c r="AB1121" s="6">
        <f>Orders_C[[#This Row],[Quantity]]*Orders_C[[#This Row],[Unit_Price]]*(1-Orders_C[[#This Row],[Discount %]])+Orders_C[[#This Row],[Tax]]</f>
        <v>390</v>
      </c>
      <c r="AC1121" s="9">
        <f>(Orders_C[[#This Row],[Unit_Price]]*Orders_C[[#This Row],[Quantity]])-Orders_C[[#This Row],[Discount]]+Orders_C[[#This Row],[Tax]]</f>
        <v>404.5</v>
      </c>
      <c r="AD1121" t="str">
        <f>IF(COUNTIF(Orders_C[[#All],[Customer_ID]],Orders_C[[#This Row],[Customer_ID]])&gt;1,"Repeat","New")</f>
        <v>Repeat</v>
      </c>
      <c r="AE1121" t="str" cm="1">
        <f t="array" ref="AE1121">_xlfn.XLOOKUP(Orders_C[[#This Row],[Store_ID]],Stores_c[[#All],[Store_ID]],Stores_c[[#All],[City]])</f>
        <v>East Johnport</v>
      </c>
      <c r="AF1121" t="str" cm="1">
        <f t="array" ref="AF1121">_xlfn.XLOOKUP(Orders_C[[#This Row],[Store_ID]],Stores_c[[#All],[Store_ID]],Stores_c[[#All],[Manager_Name]])</f>
        <v>Mr. Matthew Murillo III</v>
      </c>
      <c r="AG1121" t="str" cm="1">
        <f t="array" ref="AG1121">_xlfn.XLOOKUP(Orders_C[[#This Row],[Store_ID]],Stores_c[[#All],[Store_ID]],Stores_c[[#All],[Store_Type]])</f>
        <v>Street</v>
      </c>
    </row>
    <row r="1122" spans="1:33" x14ac:dyDescent="0.25">
      <c r="A1122">
        <v>10349</v>
      </c>
      <c r="B1122" s="1">
        <v>46027</v>
      </c>
      <c r="C1122" s="2">
        <v>0.9879282407407407</v>
      </c>
      <c r="D1122">
        <v>1087</v>
      </c>
      <c r="E1122">
        <v>204</v>
      </c>
      <c r="F1122">
        <v>515</v>
      </c>
      <c r="G1122">
        <v>316</v>
      </c>
      <c r="H1122">
        <v>1</v>
      </c>
      <c r="I1122">
        <v>390</v>
      </c>
      <c r="J1122">
        <v>5</v>
      </c>
      <c r="K1122">
        <v>19.5</v>
      </c>
      <c r="L1122">
        <v>404.5</v>
      </c>
      <c r="M1122" t="s">
        <v>18</v>
      </c>
      <c r="N1122" t="s">
        <v>22</v>
      </c>
      <c r="O1122">
        <v>35</v>
      </c>
      <c r="P1122">
        <v>3</v>
      </c>
      <c r="Q1122" t="s">
        <v>4372</v>
      </c>
      <c r="R1122">
        <v>504</v>
      </c>
      <c r="S1122" s="3">
        <v>0.05</v>
      </c>
      <c r="T1122" s="6">
        <v>170.5</v>
      </c>
      <c r="U1122" t="s">
        <v>6330</v>
      </c>
      <c r="V1122">
        <v>2026</v>
      </c>
      <c r="W1122" t="s">
        <v>6329</v>
      </c>
      <c r="X1122" t="str">
        <f>_xlfn.XLOOKUP(Orders_C[[#This Row],[Product_ID]],Products_C[Product_ID],Products_C[Product_Name])</f>
        <v>Popcorn Chicken</v>
      </c>
      <c r="Y1122" t="str">
        <f>_xlfn.XLOOKUP(Orders_C[[#This Row],[Product_ID]],Products_C[Product_ID],Products_C[Category])</f>
        <v>Dessert</v>
      </c>
      <c r="Z1122" t="str">
        <f>_xlfn.XLOOKUP(Orders_C[[#This Row],[Store_ID]],Stores_c[Store_ID],Stores_c[City])</f>
        <v>New Robertfurt</v>
      </c>
      <c r="AA1122" t="str">
        <f>_xlfn.XLOOKUP(Orders_C[[#This Row],[Customer_ID]],Customers_c[Customer_ID],Customers_c[Customer_Name])</f>
        <v>Allen Hinton</v>
      </c>
      <c r="AB1122" s="6">
        <f>Orders_C[[#This Row],[Quantity]]*Orders_C[[#This Row],[Unit_Price]]*(1-Orders_C[[#This Row],[Discount %]])+Orders_C[[#This Row],[Tax]]</f>
        <v>390</v>
      </c>
      <c r="AC1122" s="9">
        <f>(Orders_C[[#This Row],[Unit_Price]]*Orders_C[[#This Row],[Quantity]])-Orders_C[[#This Row],[Discount]]+Orders_C[[#This Row],[Tax]]</f>
        <v>404.5</v>
      </c>
      <c r="AD1122" t="str">
        <f>IF(COUNTIF(Orders_C[[#All],[Customer_ID]],Orders_C[[#This Row],[Customer_ID]])&gt;1,"Repeat","New")</f>
        <v>Repeat</v>
      </c>
      <c r="AE1122" t="str" cm="1">
        <f t="array" ref="AE1122">_xlfn.XLOOKUP(Orders_C[[#This Row],[Store_ID]],Stores_c[[#All],[Store_ID]],Stores_c[[#All],[City]])</f>
        <v>New Robertfurt</v>
      </c>
      <c r="AF1122" t="str" cm="1">
        <f t="array" ref="AF1122">_xlfn.XLOOKUP(Orders_C[[#This Row],[Store_ID]],Stores_c[[#All],[Store_ID]],Stores_c[[#All],[Manager_Name]])</f>
        <v>Tiffany Gomez</v>
      </c>
      <c r="AG1122" t="str" cm="1">
        <f t="array" ref="AG1122">_xlfn.XLOOKUP(Orders_C[[#This Row],[Store_ID]],Stores_c[[#All],[Store_ID]],Stores_c[[#All],[Store_Type]])</f>
        <v>Street</v>
      </c>
    </row>
    <row r="1123" spans="1:33" x14ac:dyDescent="0.25">
      <c r="A1123">
        <v>7560</v>
      </c>
      <c r="B1123" s="1">
        <v>46054</v>
      </c>
      <c r="C1123" s="2">
        <v>0.21365740740740741</v>
      </c>
      <c r="D1123">
        <v>1444</v>
      </c>
      <c r="E1123">
        <v>222</v>
      </c>
      <c r="F1123">
        <v>407</v>
      </c>
      <c r="G1123">
        <v>308</v>
      </c>
      <c r="H1123">
        <v>1</v>
      </c>
      <c r="I1123">
        <v>413</v>
      </c>
      <c r="J1123">
        <v>15</v>
      </c>
      <c r="K1123">
        <v>20.65</v>
      </c>
      <c r="L1123">
        <v>418.65</v>
      </c>
      <c r="M1123" t="s">
        <v>20</v>
      </c>
      <c r="N1123" t="s">
        <v>21</v>
      </c>
      <c r="O1123">
        <v>15</v>
      </c>
      <c r="P1123">
        <v>4</v>
      </c>
      <c r="Q1123" t="s">
        <v>1583</v>
      </c>
      <c r="R1123">
        <v>508</v>
      </c>
      <c r="S1123" s="3">
        <v>0.15</v>
      </c>
      <c r="T1123" s="6">
        <v>170.85</v>
      </c>
      <c r="U1123" t="s">
        <v>6338</v>
      </c>
      <c r="V1123">
        <v>2026</v>
      </c>
      <c r="W1123" t="s">
        <v>6333</v>
      </c>
      <c r="X1123" t="str">
        <f>_xlfn.XLOOKUP(Orders_C[[#This Row],[Product_ID]],Products_C[Product_ID],Products_C[Product_Name])</f>
        <v>Zinger Burger</v>
      </c>
      <c r="Y1123" t="str">
        <f>_xlfn.XLOOKUP(Orders_C[[#This Row],[Product_ID]],Products_C[Product_ID],Products_C[Category])</f>
        <v>Beverage</v>
      </c>
      <c r="Z1123" t="str">
        <f>_xlfn.XLOOKUP(Orders_C[[#This Row],[Store_ID]],Stores_c[Store_ID],Stores_c[City])</f>
        <v>New Steven</v>
      </c>
      <c r="AA1123" t="str">
        <f>_xlfn.XLOOKUP(Orders_C[[#This Row],[Customer_ID]],Customers_c[Customer_ID],Customers_c[Customer_Name])</f>
        <v>Heather Santos</v>
      </c>
      <c r="AB1123" s="6">
        <f>Orders_C[[#This Row],[Quantity]]*Orders_C[[#This Row],[Unit_Price]]*(1-Orders_C[[#This Row],[Discount %]])+Orders_C[[#This Row],[Tax]]</f>
        <v>371.7</v>
      </c>
      <c r="AC1123" s="9">
        <f>(Orders_C[[#This Row],[Unit_Price]]*Orders_C[[#This Row],[Quantity]])-Orders_C[[#This Row],[Discount]]+Orders_C[[#This Row],[Tax]]</f>
        <v>418.65</v>
      </c>
      <c r="AD1123" t="str">
        <f>IF(COUNTIF(Orders_C[[#All],[Customer_ID]],Orders_C[[#This Row],[Customer_ID]])&gt;1,"Repeat","New")</f>
        <v>Repeat</v>
      </c>
      <c r="AE1123" t="str" cm="1">
        <f t="array" ref="AE1123">_xlfn.XLOOKUP(Orders_C[[#This Row],[Store_ID]],Stores_c[[#All],[Store_ID]],Stores_c[[#All],[City]])</f>
        <v>New Steven</v>
      </c>
      <c r="AF1123" t="str" cm="1">
        <f t="array" ref="AF1123">_xlfn.XLOOKUP(Orders_C[[#This Row],[Store_ID]],Stores_c[[#All],[Store_ID]],Stores_c[[#All],[Manager_Name]])</f>
        <v>Terri Martinez</v>
      </c>
      <c r="AG1123" t="str" cm="1">
        <f t="array" ref="AG1123">_xlfn.XLOOKUP(Orders_C[[#This Row],[Store_ID]],Stores_c[[#All],[Store_ID]],Stores_c[[#All],[Store_Type]])</f>
        <v>Drive-Thru</v>
      </c>
    </row>
    <row r="1124" spans="1:33" x14ac:dyDescent="0.25">
      <c r="A1124">
        <v>9333</v>
      </c>
      <c r="B1124" s="1">
        <v>46045</v>
      </c>
      <c r="C1124" s="2">
        <v>0.83565972222222218</v>
      </c>
      <c r="D1124">
        <v>1097</v>
      </c>
      <c r="E1124">
        <v>213</v>
      </c>
      <c r="F1124">
        <v>529</v>
      </c>
      <c r="G1124">
        <v>332</v>
      </c>
      <c r="H1124">
        <v>2</v>
      </c>
      <c r="I1124">
        <v>201</v>
      </c>
      <c r="J1124">
        <v>0</v>
      </c>
      <c r="K1124">
        <v>10.050000000000001</v>
      </c>
      <c r="L1124">
        <v>412.05</v>
      </c>
      <c r="M1124" t="s">
        <v>19</v>
      </c>
      <c r="N1124" t="s">
        <v>22</v>
      </c>
      <c r="O1124">
        <v>25</v>
      </c>
      <c r="P1124">
        <v>5</v>
      </c>
      <c r="Q1124" t="s">
        <v>3356</v>
      </c>
      <c r="R1124">
        <v>502</v>
      </c>
      <c r="S1124" s="3">
        <v>0</v>
      </c>
      <c r="T1124" s="6">
        <v>170.85000000000002</v>
      </c>
      <c r="U1124" t="s">
        <v>6330</v>
      </c>
      <c r="V1124">
        <v>2026</v>
      </c>
      <c r="W1124" t="s">
        <v>6329</v>
      </c>
      <c r="X1124" t="str">
        <f>_xlfn.XLOOKUP(Orders_C[[#This Row],[Product_ID]],Products_C[Product_ID],Products_C[Product_Name])</f>
        <v>Zinger Burger</v>
      </c>
      <c r="Y1124" t="str">
        <f>_xlfn.XLOOKUP(Orders_C[[#This Row],[Product_ID]],Products_C[Product_ID],Products_C[Category])</f>
        <v>Beverage</v>
      </c>
      <c r="Z1124" t="str">
        <f>_xlfn.XLOOKUP(Orders_C[[#This Row],[Store_ID]],Stores_c[Store_ID],Stores_c[City])</f>
        <v>Lake Kristashire</v>
      </c>
      <c r="AA1124" t="str">
        <f>_xlfn.XLOOKUP(Orders_C[[#This Row],[Customer_ID]],Customers_c[Customer_ID],Customers_c[Customer_Name])</f>
        <v>Mrs. Kimberly Vaughan</v>
      </c>
      <c r="AB1124" s="6">
        <f>Orders_C[[#This Row],[Quantity]]*Orders_C[[#This Row],[Unit_Price]]*(1-Orders_C[[#This Row],[Discount %]])+Orders_C[[#This Row],[Tax]]</f>
        <v>412.05</v>
      </c>
      <c r="AC1124" s="9">
        <f>(Orders_C[[#This Row],[Unit_Price]]*Orders_C[[#This Row],[Quantity]])-Orders_C[[#This Row],[Discount]]+Orders_C[[#This Row],[Tax]]</f>
        <v>412.05</v>
      </c>
      <c r="AD1124" t="str">
        <f>IF(COUNTIF(Orders_C[[#All],[Customer_ID]],Orders_C[[#This Row],[Customer_ID]])&gt;1,"Repeat","New")</f>
        <v>Repeat</v>
      </c>
      <c r="AE1124" t="str" cm="1">
        <f t="array" ref="AE1124">_xlfn.XLOOKUP(Orders_C[[#This Row],[Store_ID]],Stores_c[[#All],[Store_ID]],Stores_c[[#All],[City]])</f>
        <v>Lake Kristashire</v>
      </c>
      <c r="AF1124" t="str" cm="1">
        <f t="array" ref="AF1124">_xlfn.XLOOKUP(Orders_C[[#This Row],[Store_ID]],Stores_c[[#All],[Store_ID]],Stores_c[[#All],[Manager_Name]])</f>
        <v>Andrea Daugherty</v>
      </c>
      <c r="AG1124" t="str" cm="1">
        <f t="array" ref="AG1124">_xlfn.XLOOKUP(Orders_C[[#This Row],[Store_ID]],Stores_c[[#All],[Store_ID]],Stores_c[[#All],[Store_Type]])</f>
        <v>Mall</v>
      </c>
    </row>
    <row r="1125" spans="1:33" x14ac:dyDescent="0.25">
      <c r="A1125">
        <v>10507</v>
      </c>
      <c r="B1125" s="1">
        <v>45839</v>
      </c>
      <c r="C1125" s="2">
        <v>5.9710648148148152E-2</v>
      </c>
      <c r="D1125">
        <v>1686</v>
      </c>
      <c r="E1125">
        <v>221</v>
      </c>
      <c r="F1125">
        <v>411</v>
      </c>
      <c r="G1125">
        <v>303</v>
      </c>
      <c r="H1125">
        <v>2</v>
      </c>
      <c r="I1125">
        <v>201</v>
      </c>
      <c r="J1125">
        <v>0</v>
      </c>
      <c r="K1125">
        <v>10.050000000000001</v>
      </c>
      <c r="L1125">
        <v>412.05</v>
      </c>
      <c r="M1125" t="s">
        <v>20</v>
      </c>
      <c r="N1125" t="s">
        <v>21</v>
      </c>
      <c r="O1125">
        <v>12</v>
      </c>
      <c r="P1125">
        <v>2</v>
      </c>
      <c r="Q1125" t="s">
        <v>4530</v>
      </c>
      <c r="R1125">
        <v>503</v>
      </c>
      <c r="S1125" s="3">
        <v>0</v>
      </c>
      <c r="T1125" s="6">
        <v>170.85000000000002</v>
      </c>
      <c r="U1125" t="s">
        <v>6341</v>
      </c>
      <c r="V1125">
        <v>2025</v>
      </c>
      <c r="W1125" t="s">
        <v>6333</v>
      </c>
      <c r="X1125" t="str">
        <f>_xlfn.XLOOKUP(Orders_C[[#This Row],[Product_ID]],Products_C[Product_ID],Products_C[Product_Name])</f>
        <v>Chocolate Lava Cake</v>
      </c>
      <c r="Y1125" t="str">
        <f>_xlfn.XLOOKUP(Orders_C[[#This Row],[Product_ID]],Products_C[Product_ID],Products_C[Category])</f>
        <v>Chicken</v>
      </c>
      <c r="Z1125" t="str">
        <f>_xlfn.XLOOKUP(Orders_C[[#This Row],[Store_ID]],Stores_c[Store_ID],Stores_c[City])</f>
        <v>Port Barbarabury</v>
      </c>
      <c r="AA1125" t="str">
        <f>_xlfn.XLOOKUP(Orders_C[[#This Row],[Customer_ID]],Customers_c[Customer_ID],Customers_c[Customer_Name])</f>
        <v>Gloria Jones</v>
      </c>
      <c r="AB1125" s="6">
        <f>Orders_C[[#This Row],[Quantity]]*Orders_C[[#This Row],[Unit_Price]]*(1-Orders_C[[#This Row],[Discount %]])+Orders_C[[#This Row],[Tax]]</f>
        <v>412.05</v>
      </c>
      <c r="AC1125" s="9">
        <f>(Orders_C[[#This Row],[Unit_Price]]*Orders_C[[#This Row],[Quantity]])-Orders_C[[#This Row],[Discount]]+Orders_C[[#This Row],[Tax]]</f>
        <v>412.05</v>
      </c>
      <c r="AD1125" t="str">
        <f>IF(COUNTIF(Orders_C[[#All],[Customer_ID]],Orders_C[[#This Row],[Customer_ID]])&gt;1,"Repeat","New")</f>
        <v>Repeat</v>
      </c>
      <c r="AE1125" t="str" cm="1">
        <f t="array" ref="AE1125">_xlfn.XLOOKUP(Orders_C[[#This Row],[Store_ID]],Stores_c[[#All],[Store_ID]],Stores_c[[#All],[City]])</f>
        <v>Port Barbarabury</v>
      </c>
      <c r="AF1125" t="str" cm="1">
        <f t="array" ref="AF1125">_xlfn.XLOOKUP(Orders_C[[#This Row],[Store_ID]],Stores_c[[#All],[Store_ID]],Stores_c[[#All],[Manager_Name]])</f>
        <v>Edward Nguyen</v>
      </c>
      <c r="AG1125" t="str" cm="1">
        <f t="array" ref="AG1125">_xlfn.XLOOKUP(Orders_C[[#This Row],[Store_ID]],Stores_c[[#All],[Store_ID]],Stores_c[[#All],[Store_Type]])</f>
        <v>Street</v>
      </c>
    </row>
    <row r="1126" spans="1:33" x14ac:dyDescent="0.25">
      <c r="A1126">
        <v>7670</v>
      </c>
      <c r="B1126" s="1">
        <v>46066</v>
      </c>
      <c r="C1126" s="2">
        <v>0.39660879629629631</v>
      </c>
      <c r="D1126">
        <v>1529</v>
      </c>
      <c r="E1126">
        <v>215</v>
      </c>
      <c r="F1126">
        <v>486</v>
      </c>
      <c r="G1126">
        <v>313</v>
      </c>
      <c r="H1126">
        <v>1</v>
      </c>
      <c r="I1126">
        <v>380</v>
      </c>
      <c r="J1126">
        <v>0</v>
      </c>
      <c r="K1126">
        <v>19</v>
      </c>
      <c r="L1126">
        <v>399</v>
      </c>
      <c r="M1126" t="s">
        <v>18</v>
      </c>
      <c r="N1126" t="s">
        <v>23</v>
      </c>
      <c r="O1126">
        <v>12</v>
      </c>
      <c r="P1126">
        <v>3</v>
      </c>
      <c r="Q1126" t="s">
        <v>1693</v>
      </c>
      <c r="R1126">
        <v>507</v>
      </c>
      <c r="S1126" s="3">
        <v>0</v>
      </c>
      <c r="T1126" s="6">
        <v>171</v>
      </c>
      <c r="U1126" t="s">
        <v>6338</v>
      </c>
      <c r="V1126">
        <v>2026</v>
      </c>
      <c r="W1126" t="s">
        <v>6333</v>
      </c>
      <c r="X1126" t="str">
        <f>_xlfn.XLOOKUP(Orders_C[[#This Row],[Product_ID]],Products_C[Product_ID],Products_C[Product_Name])</f>
        <v>Rice Bowl</v>
      </c>
      <c r="Y1126" t="str">
        <f>_xlfn.XLOOKUP(Orders_C[[#This Row],[Product_ID]],Products_C[Product_ID],Products_C[Category])</f>
        <v>Beverage</v>
      </c>
      <c r="Z1126" t="str">
        <f>_xlfn.XLOOKUP(Orders_C[[#This Row],[Store_ID]],Stores_c[Store_ID],Stores_c[City])</f>
        <v>Sallyburgh</v>
      </c>
      <c r="AA1126" t="str">
        <f>_xlfn.XLOOKUP(Orders_C[[#This Row],[Customer_ID]],Customers_c[Customer_ID],Customers_c[Customer_Name])</f>
        <v>Christina Berger</v>
      </c>
      <c r="AB1126" s="6">
        <f>Orders_C[[#This Row],[Quantity]]*Orders_C[[#This Row],[Unit_Price]]*(1-Orders_C[[#This Row],[Discount %]])+Orders_C[[#This Row],[Tax]]</f>
        <v>399</v>
      </c>
      <c r="AC1126" s="9">
        <f>(Orders_C[[#This Row],[Unit_Price]]*Orders_C[[#This Row],[Quantity]])-Orders_C[[#This Row],[Discount]]+Orders_C[[#This Row],[Tax]]</f>
        <v>399</v>
      </c>
      <c r="AD1126" t="str">
        <f>IF(COUNTIF(Orders_C[[#All],[Customer_ID]],Orders_C[[#This Row],[Customer_ID]])&gt;1,"Repeat","New")</f>
        <v>Repeat</v>
      </c>
      <c r="AE1126" t="str" cm="1">
        <f t="array" ref="AE1126">_xlfn.XLOOKUP(Orders_C[[#This Row],[Store_ID]],Stores_c[[#All],[Store_ID]],Stores_c[[#All],[City]])</f>
        <v>Sallyburgh</v>
      </c>
      <c r="AF1126" t="str" cm="1">
        <f t="array" ref="AF1126">_xlfn.XLOOKUP(Orders_C[[#This Row],[Store_ID]],Stores_c[[#All],[Store_ID]],Stores_c[[#All],[Manager_Name]])</f>
        <v>Benjamin Mccoy</v>
      </c>
      <c r="AG1126" t="str" cm="1">
        <f t="array" ref="AG1126">_xlfn.XLOOKUP(Orders_C[[#This Row],[Store_ID]],Stores_c[[#All],[Store_ID]],Stores_c[[#All],[Store_Type]])</f>
        <v>Drive-Thru</v>
      </c>
    </row>
    <row r="1127" spans="1:33" x14ac:dyDescent="0.25">
      <c r="A1127">
        <v>7976</v>
      </c>
      <c r="B1127" s="1">
        <v>45817</v>
      </c>
      <c r="C1127" s="2">
        <v>0.89650462962962962</v>
      </c>
      <c r="D1127">
        <v>1412</v>
      </c>
      <c r="E1127">
        <v>211</v>
      </c>
      <c r="F1127">
        <v>469</v>
      </c>
      <c r="G1127">
        <v>319</v>
      </c>
      <c r="H1127">
        <v>1</v>
      </c>
      <c r="I1127">
        <v>414</v>
      </c>
      <c r="J1127">
        <v>15</v>
      </c>
      <c r="K1127">
        <v>20.7</v>
      </c>
      <c r="L1127">
        <v>419.7</v>
      </c>
      <c r="M1127" t="s">
        <v>18</v>
      </c>
      <c r="N1127" t="s">
        <v>22</v>
      </c>
      <c r="O1127">
        <v>45</v>
      </c>
      <c r="P1127">
        <v>1</v>
      </c>
      <c r="Q1127" t="s">
        <v>1999</v>
      </c>
      <c r="R1127">
        <v>501</v>
      </c>
      <c r="S1127" s="3">
        <v>0.15</v>
      </c>
      <c r="T1127" s="6">
        <v>171.3</v>
      </c>
      <c r="U1127" t="s">
        <v>6340</v>
      </c>
      <c r="V1127">
        <v>2025</v>
      </c>
      <c r="W1127" t="s">
        <v>6331</v>
      </c>
      <c r="X1127" t="str">
        <f>_xlfn.XLOOKUP(Orders_C[[#This Row],[Product_ID]],Products_C[Product_ID],Products_C[Product_Name])</f>
        <v>Chocolate Lava Cake</v>
      </c>
      <c r="Y1127" t="str">
        <f>_xlfn.XLOOKUP(Orders_C[[#This Row],[Product_ID]],Products_C[Product_ID],Products_C[Category])</f>
        <v>Beverage</v>
      </c>
      <c r="Z1127" t="str">
        <f>_xlfn.XLOOKUP(Orders_C[[#This Row],[Store_ID]],Stores_c[Store_ID],Stores_c[City])</f>
        <v>North Robertstad</v>
      </c>
      <c r="AA1127" t="str">
        <f>_xlfn.XLOOKUP(Orders_C[[#This Row],[Customer_ID]],Customers_c[Customer_ID],Customers_c[Customer_Name])</f>
        <v>Patricia King</v>
      </c>
      <c r="AB1127" s="6">
        <f>Orders_C[[#This Row],[Quantity]]*Orders_C[[#This Row],[Unit_Price]]*(1-Orders_C[[#This Row],[Discount %]])+Orders_C[[#This Row],[Tax]]</f>
        <v>372.59999999999997</v>
      </c>
      <c r="AC1127" s="9">
        <f>(Orders_C[[#This Row],[Unit_Price]]*Orders_C[[#This Row],[Quantity]])-Orders_C[[#This Row],[Discount]]+Orders_C[[#This Row],[Tax]]</f>
        <v>419.7</v>
      </c>
      <c r="AD1127" t="str">
        <f>IF(COUNTIF(Orders_C[[#All],[Customer_ID]],Orders_C[[#This Row],[Customer_ID]])&gt;1,"Repeat","New")</f>
        <v>Repeat</v>
      </c>
      <c r="AE1127" t="str" cm="1">
        <f t="array" ref="AE1127">_xlfn.XLOOKUP(Orders_C[[#This Row],[Store_ID]],Stores_c[[#All],[Store_ID]],Stores_c[[#All],[City]])</f>
        <v>North Robertstad</v>
      </c>
      <c r="AF1127" t="str" cm="1">
        <f t="array" ref="AF1127">_xlfn.XLOOKUP(Orders_C[[#This Row],[Store_ID]],Stores_c[[#All],[Store_ID]],Stores_c[[#All],[Manager_Name]])</f>
        <v>Mary Lewis</v>
      </c>
      <c r="AG1127" t="str" cm="1">
        <f t="array" ref="AG1127">_xlfn.XLOOKUP(Orders_C[[#This Row],[Store_ID]],Stores_c[[#All],[Store_ID]],Stores_c[[#All],[Store_Type]])</f>
        <v>Street</v>
      </c>
    </row>
    <row r="1128" spans="1:33" x14ac:dyDescent="0.25">
      <c r="A1128">
        <v>6877</v>
      </c>
      <c r="B1128" s="1">
        <v>45855</v>
      </c>
      <c r="C1128" s="2">
        <v>0.63347222222222221</v>
      </c>
      <c r="D1128">
        <v>1916</v>
      </c>
      <c r="E1128">
        <v>220</v>
      </c>
      <c r="F1128">
        <v>416</v>
      </c>
      <c r="G1128">
        <v>311</v>
      </c>
      <c r="H1128">
        <v>1</v>
      </c>
      <c r="I1128">
        <v>403</v>
      </c>
      <c r="J1128">
        <v>10</v>
      </c>
      <c r="K1128">
        <v>20.149999999999999</v>
      </c>
      <c r="L1128">
        <v>413.15</v>
      </c>
      <c r="M1128" t="s">
        <v>18</v>
      </c>
      <c r="N1128" t="s">
        <v>21</v>
      </c>
      <c r="O1128">
        <v>14</v>
      </c>
      <c r="P1128">
        <v>5</v>
      </c>
      <c r="Q1128" t="s">
        <v>900</v>
      </c>
      <c r="R1128">
        <v>501</v>
      </c>
      <c r="S1128" s="3">
        <v>0.1</v>
      </c>
      <c r="T1128" s="6">
        <v>171.35</v>
      </c>
      <c r="U1128" t="s">
        <v>6341</v>
      </c>
      <c r="V1128">
        <v>2025</v>
      </c>
      <c r="W1128" t="s">
        <v>6333</v>
      </c>
      <c r="X1128" t="str">
        <f>_xlfn.XLOOKUP(Orders_C[[#This Row],[Product_ID]],Products_C[Product_ID],Products_C[Product_Name])</f>
        <v>Pepsi</v>
      </c>
      <c r="Y1128" t="str">
        <f>_xlfn.XLOOKUP(Orders_C[[#This Row],[Product_ID]],Products_C[Product_ID],Products_C[Category])</f>
        <v>Dessert</v>
      </c>
      <c r="Z1128" t="str">
        <f>_xlfn.XLOOKUP(Orders_C[[#This Row],[Store_ID]],Stores_c[Store_ID],Stores_c[City])</f>
        <v>Williamborough</v>
      </c>
      <c r="AA1128" t="str">
        <f>_xlfn.XLOOKUP(Orders_C[[#This Row],[Customer_ID]],Customers_c[Customer_ID],Customers_c[Customer_Name])</f>
        <v>Lucas Frost</v>
      </c>
      <c r="AB1128" s="6">
        <f>Orders_C[[#This Row],[Quantity]]*Orders_C[[#This Row],[Unit_Price]]*(1-Orders_C[[#This Row],[Discount %]])+Orders_C[[#This Row],[Tax]]</f>
        <v>382.84999999999997</v>
      </c>
      <c r="AC1128" s="9">
        <f>(Orders_C[[#This Row],[Unit_Price]]*Orders_C[[#This Row],[Quantity]])-Orders_C[[#This Row],[Discount]]+Orders_C[[#This Row],[Tax]]</f>
        <v>413.15</v>
      </c>
      <c r="AD1128" t="str">
        <f>IF(COUNTIF(Orders_C[[#All],[Customer_ID]],Orders_C[[#This Row],[Customer_ID]])&gt;1,"Repeat","New")</f>
        <v>Repeat</v>
      </c>
      <c r="AE1128" t="str" cm="1">
        <f t="array" ref="AE1128">_xlfn.XLOOKUP(Orders_C[[#This Row],[Store_ID]],Stores_c[[#All],[Store_ID]],Stores_c[[#All],[City]])</f>
        <v>Williamborough</v>
      </c>
      <c r="AF1128" t="str" cm="1">
        <f t="array" ref="AF1128">_xlfn.XLOOKUP(Orders_C[[#This Row],[Store_ID]],Stores_c[[#All],[Store_ID]],Stores_c[[#All],[Manager_Name]])</f>
        <v>Michael Mcbride</v>
      </c>
      <c r="AG1128" t="str" cm="1">
        <f t="array" ref="AG1128">_xlfn.XLOOKUP(Orders_C[[#This Row],[Store_ID]],Stores_c[[#All],[Store_ID]],Stores_c[[#All],[Store_Type]])</f>
        <v>Mall</v>
      </c>
    </row>
    <row r="1129" spans="1:33" x14ac:dyDescent="0.25">
      <c r="A1129">
        <v>8840</v>
      </c>
      <c r="B1129" s="1">
        <v>45903</v>
      </c>
      <c r="C1129" s="2">
        <v>1.0127314814814815E-2</v>
      </c>
      <c r="D1129">
        <v>1727</v>
      </c>
      <c r="E1129">
        <v>215</v>
      </c>
      <c r="F1129">
        <v>440</v>
      </c>
      <c r="G1129">
        <v>334</v>
      </c>
      <c r="H1129">
        <v>1</v>
      </c>
      <c r="I1129">
        <v>392</v>
      </c>
      <c r="J1129">
        <v>5</v>
      </c>
      <c r="K1129">
        <v>19.600000000000001</v>
      </c>
      <c r="L1129">
        <v>406.6</v>
      </c>
      <c r="M1129" t="s">
        <v>19</v>
      </c>
      <c r="N1129" t="s">
        <v>21</v>
      </c>
      <c r="O1129">
        <v>16</v>
      </c>
      <c r="P1129">
        <v>2</v>
      </c>
      <c r="Q1129" t="s">
        <v>2863</v>
      </c>
      <c r="R1129">
        <v>502</v>
      </c>
      <c r="S1129" s="3">
        <v>0.05</v>
      </c>
      <c r="T1129" s="6">
        <v>171.40000000000003</v>
      </c>
      <c r="U1129" t="s">
        <v>6335</v>
      </c>
      <c r="V1129">
        <v>2025</v>
      </c>
      <c r="W1129" t="s">
        <v>6333</v>
      </c>
      <c r="X1129" t="str">
        <f>_xlfn.XLOOKUP(Orders_C[[#This Row],[Product_ID]],Products_C[Product_ID],Products_C[Product_Name])</f>
        <v>Krushers</v>
      </c>
      <c r="Y1129" t="str">
        <f>_xlfn.XLOOKUP(Orders_C[[#This Row],[Product_ID]],Products_C[Product_ID],Products_C[Category])</f>
        <v>Dessert</v>
      </c>
      <c r="Z1129" t="str">
        <f>_xlfn.XLOOKUP(Orders_C[[#This Row],[Store_ID]],Stores_c[Store_ID],Stores_c[City])</f>
        <v>Sallyburgh</v>
      </c>
      <c r="AA1129" t="str">
        <f>_xlfn.XLOOKUP(Orders_C[[#This Row],[Customer_ID]],Customers_c[Customer_ID],Customers_c[Customer_Name])</f>
        <v>Martin Schultz</v>
      </c>
      <c r="AB1129" s="6">
        <f>Orders_C[[#This Row],[Quantity]]*Orders_C[[#This Row],[Unit_Price]]*(1-Orders_C[[#This Row],[Discount %]])+Orders_C[[#This Row],[Tax]]</f>
        <v>392</v>
      </c>
      <c r="AC1129" s="9">
        <f>(Orders_C[[#This Row],[Unit_Price]]*Orders_C[[#This Row],[Quantity]])-Orders_C[[#This Row],[Discount]]+Orders_C[[#This Row],[Tax]]</f>
        <v>406.6</v>
      </c>
      <c r="AD1129" t="str">
        <f>IF(COUNTIF(Orders_C[[#All],[Customer_ID]],Orders_C[[#This Row],[Customer_ID]])&gt;1,"Repeat","New")</f>
        <v>Repeat</v>
      </c>
      <c r="AE1129" t="str" cm="1">
        <f t="array" ref="AE1129">_xlfn.XLOOKUP(Orders_C[[#This Row],[Store_ID]],Stores_c[[#All],[Store_ID]],Stores_c[[#All],[City]])</f>
        <v>Sallyburgh</v>
      </c>
      <c r="AF1129" t="str" cm="1">
        <f t="array" ref="AF1129">_xlfn.XLOOKUP(Orders_C[[#This Row],[Store_ID]],Stores_c[[#All],[Store_ID]],Stores_c[[#All],[Manager_Name]])</f>
        <v>Benjamin Mccoy</v>
      </c>
      <c r="AG1129" t="str" cm="1">
        <f t="array" ref="AG1129">_xlfn.XLOOKUP(Orders_C[[#This Row],[Store_ID]],Stores_c[[#All],[Store_ID]],Stores_c[[#All],[Store_Type]])</f>
        <v>Drive-Thru</v>
      </c>
    </row>
    <row r="1130" spans="1:33" x14ac:dyDescent="0.25">
      <c r="A1130">
        <v>9880</v>
      </c>
      <c r="B1130" s="1">
        <v>45727</v>
      </c>
      <c r="C1130" s="2">
        <v>0.95197916666666671</v>
      </c>
      <c r="D1130">
        <v>1009</v>
      </c>
      <c r="E1130">
        <v>210</v>
      </c>
      <c r="F1130">
        <v>513</v>
      </c>
      <c r="G1130">
        <v>337</v>
      </c>
      <c r="H1130">
        <v>1</v>
      </c>
      <c r="I1130">
        <v>381</v>
      </c>
      <c r="J1130">
        <v>0</v>
      </c>
      <c r="K1130">
        <v>19.05</v>
      </c>
      <c r="L1130">
        <v>400.05</v>
      </c>
      <c r="M1130" t="s">
        <v>19</v>
      </c>
      <c r="N1130" t="s">
        <v>21</v>
      </c>
      <c r="O1130">
        <v>18</v>
      </c>
      <c r="P1130">
        <v>3</v>
      </c>
      <c r="Q1130" t="s">
        <v>3903</v>
      </c>
      <c r="R1130">
        <v>501</v>
      </c>
      <c r="S1130" s="3">
        <v>0</v>
      </c>
      <c r="T1130" s="6">
        <v>171.45000000000002</v>
      </c>
      <c r="U1130" t="s">
        <v>6334</v>
      </c>
      <c r="V1130">
        <v>2025</v>
      </c>
      <c r="W1130" t="s">
        <v>6333</v>
      </c>
      <c r="X1130" t="str">
        <f>_xlfn.XLOOKUP(Orders_C[[#This Row],[Product_ID]],Products_C[Product_ID],Products_C[Product_Name])</f>
        <v>Chocolate Lava Cake</v>
      </c>
      <c r="Y1130" t="str">
        <f>_xlfn.XLOOKUP(Orders_C[[#This Row],[Product_ID]],Products_C[Product_ID],Products_C[Category])</f>
        <v>Chicken</v>
      </c>
      <c r="Z1130" t="str">
        <f>_xlfn.XLOOKUP(Orders_C[[#This Row],[Store_ID]],Stores_c[Store_ID],Stores_c[City])</f>
        <v>East William</v>
      </c>
      <c r="AA1130" t="str">
        <f>_xlfn.XLOOKUP(Orders_C[[#This Row],[Customer_ID]],Customers_c[Customer_ID],Customers_c[Customer_Name])</f>
        <v>Crystal Franklin</v>
      </c>
      <c r="AB1130" s="6">
        <f>Orders_C[[#This Row],[Quantity]]*Orders_C[[#This Row],[Unit_Price]]*(1-Orders_C[[#This Row],[Discount %]])+Orders_C[[#This Row],[Tax]]</f>
        <v>400.05</v>
      </c>
      <c r="AC1130" s="9">
        <f>(Orders_C[[#This Row],[Unit_Price]]*Orders_C[[#This Row],[Quantity]])-Orders_C[[#This Row],[Discount]]+Orders_C[[#This Row],[Tax]]</f>
        <v>400.05</v>
      </c>
      <c r="AD1130" t="str">
        <f>IF(COUNTIF(Orders_C[[#All],[Customer_ID]],Orders_C[[#This Row],[Customer_ID]])&gt;1,"Repeat","New")</f>
        <v>Repeat</v>
      </c>
      <c r="AE1130" t="str" cm="1">
        <f t="array" ref="AE1130">_xlfn.XLOOKUP(Orders_C[[#This Row],[Store_ID]],Stores_c[[#All],[Store_ID]],Stores_c[[#All],[City]])</f>
        <v>East William</v>
      </c>
      <c r="AF1130" t="str" cm="1">
        <f t="array" ref="AF1130">_xlfn.XLOOKUP(Orders_C[[#This Row],[Store_ID]],Stores_c[[#All],[Store_ID]],Stores_c[[#All],[Manager_Name]])</f>
        <v>Victoria Butler</v>
      </c>
      <c r="AG1130" t="str" cm="1">
        <f t="array" ref="AG1130">_xlfn.XLOOKUP(Orders_C[[#This Row],[Store_ID]],Stores_c[[#All],[Store_ID]],Stores_c[[#All],[Store_Type]])</f>
        <v>Drive-Thru</v>
      </c>
    </row>
    <row r="1131" spans="1:33" x14ac:dyDescent="0.25">
      <c r="A1131">
        <v>9588</v>
      </c>
      <c r="B1131" s="1">
        <v>46019</v>
      </c>
      <c r="C1131" s="2">
        <v>0.48061342592592593</v>
      </c>
      <c r="D1131">
        <v>1683</v>
      </c>
      <c r="E1131">
        <v>212</v>
      </c>
      <c r="F1131">
        <v>538</v>
      </c>
      <c r="G1131">
        <v>314</v>
      </c>
      <c r="H1131">
        <v>2</v>
      </c>
      <c r="I1131">
        <v>202</v>
      </c>
      <c r="J1131">
        <v>0</v>
      </c>
      <c r="K1131">
        <v>10.1</v>
      </c>
      <c r="L1131">
        <v>414.1</v>
      </c>
      <c r="M1131" t="s">
        <v>18</v>
      </c>
      <c r="N1131" t="s">
        <v>22</v>
      </c>
      <c r="O1131">
        <v>10</v>
      </c>
      <c r="P1131">
        <v>3</v>
      </c>
      <c r="Q1131" t="s">
        <v>3611</v>
      </c>
      <c r="R1131">
        <v>506</v>
      </c>
      <c r="S1131" s="3">
        <v>0</v>
      </c>
      <c r="T1131" s="6">
        <v>171.70000000000005</v>
      </c>
      <c r="U1131" t="s">
        <v>6328</v>
      </c>
      <c r="V1131">
        <v>2025</v>
      </c>
      <c r="W1131" t="s">
        <v>6333</v>
      </c>
      <c r="X1131" t="str">
        <f>_xlfn.XLOOKUP(Orders_C[[#This Row],[Product_ID]],Products_C[Product_ID],Products_C[Product_Name])</f>
        <v>Wrap</v>
      </c>
      <c r="Y1131" t="str">
        <f>_xlfn.XLOOKUP(Orders_C[[#This Row],[Product_ID]],Products_C[Product_ID],Products_C[Category])</f>
        <v>Burger</v>
      </c>
      <c r="Z1131" t="str">
        <f>_xlfn.XLOOKUP(Orders_C[[#This Row],[Store_ID]],Stores_c[Store_ID],Stores_c[City])</f>
        <v>Andrewview</v>
      </c>
      <c r="AA1131" t="str">
        <f>_xlfn.XLOOKUP(Orders_C[[#This Row],[Customer_ID]],Customers_c[Customer_ID],Customers_c[Customer_Name])</f>
        <v>Mary Wright</v>
      </c>
      <c r="AB1131" s="6">
        <f>Orders_C[[#This Row],[Quantity]]*Orders_C[[#This Row],[Unit_Price]]*(1-Orders_C[[#This Row],[Discount %]])+Orders_C[[#This Row],[Tax]]</f>
        <v>414.1</v>
      </c>
      <c r="AC1131" s="9">
        <f>(Orders_C[[#This Row],[Unit_Price]]*Orders_C[[#This Row],[Quantity]])-Orders_C[[#This Row],[Discount]]+Orders_C[[#This Row],[Tax]]</f>
        <v>414.1</v>
      </c>
      <c r="AD1131" t="str">
        <f>IF(COUNTIF(Orders_C[[#All],[Customer_ID]],Orders_C[[#This Row],[Customer_ID]])&gt;1,"Repeat","New")</f>
        <v>Repeat</v>
      </c>
      <c r="AE1131" t="str" cm="1">
        <f t="array" ref="AE1131">_xlfn.XLOOKUP(Orders_C[[#This Row],[Store_ID]],Stores_c[[#All],[Store_ID]],Stores_c[[#All],[City]])</f>
        <v>Andrewview</v>
      </c>
      <c r="AF1131" t="str" cm="1">
        <f t="array" ref="AF1131">_xlfn.XLOOKUP(Orders_C[[#This Row],[Store_ID]],Stores_c[[#All],[Store_ID]],Stores_c[[#All],[Manager_Name]])</f>
        <v>Alice Sutton</v>
      </c>
      <c r="AG1131" t="str" cm="1">
        <f t="array" ref="AG1131">_xlfn.XLOOKUP(Orders_C[[#This Row],[Store_ID]],Stores_c[[#All],[Store_ID]],Stores_c[[#All],[Store_Type]])</f>
        <v>Mall</v>
      </c>
    </row>
    <row r="1132" spans="1:33" x14ac:dyDescent="0.25">
      <c r="A1132">
        <v>8117</v>
      </c>
      <c r="B1132" s="1">
        <v>45816</v>
      </c>
      <c r="C1132" s="2">
        <v>7.8368055555555552E-2</v>
      </c>
      <c r="D1132">
        <v>1505</v>
      </c>
      <c r="E1132">
        <v>222</v>
      </c>
      <c r="F1132">
        <v>541</v>
      </c>
      <c r="G1132">
        <v>303</v>
      </c>
      <c r="H1132">
        <v>1</v>
      </c>
      <c r="I1132">
        <v>415</v>
      </c>
      <c r="J1132">
        <v>15</v>
      </c>
      <c r="K1132">
        <v>20.75</v>
      </c>
      <c r="L1132">
        <v>420.75</v>
      </c>
      <c r="M1132" t="s">
        <v>19</v>
      </c>
      <c r="N1132" t="s">
        <v>22</v>
      </c>
      <c r="O1132">
        <v>39</v>
      </c>
      <c r="P1132">
        <v>4</v>
      </c>
      <c r="Q1132" t="s">
        <v>2140</v>
      </c>
      <c r="R1132">
        <v>501</v>
      </c>
      <c r="S1132" s="3">
        <v>0.15</v>
      </c>
      <c r="T1132" s="6">
        <v>171.75</v>
      </c>
      <c r="U1132" t="s">
        <v>6340</v>
      </c>
      <c r="V1132">
        <v>2025</v>
      </c>
      <c r="W1132" t="s">
        <v>6329</v>
      </c>
      <c r="X1132" t="str">
        <f>_xlfn.XLOOKUP(Orders_C[[#This Row],[Product_ID]],Products_C[Product_ID],Products_C[Product_Name])</f>
        <v>Chocolate Lava Cake</v>
      </c>
      <c r="Y1132" t="str">
        <f>_xlfn.XLOOKUP(Orders_C[[#This Row],[Product_ID]],Products_C[Product_ID],Products_C[Category])</f>
        <v>Chicken</v>
      </c>
      <c r="Z1132" t="str">
        <f>_xlfn.XLOOKUP(Orders_C[[#This Row],[Store_ID]],Stores_c[Store_ID],Stores_c[City])</f>
        <v>New Steven</v>
      </c>
      <c r="AA1132" t="str">
        <f>_xlfn.XLOOKUP(Orders_C[[#This Row],[Customer_ID]],Customers_c[Customer_ID],Customers_c[Customer_Name])</f>
        <v>Victoria Arroyo</v>
      </c>
      <c r="AB1132" s="6">
        <f>Orders_C[[#This Row],[Quantity]]*Orders_C[[#This Row],[Unit_Price]]*(1-Orders_C[[#This Row],[Discount %]])+Orders_C[[#This Row],[Tax]]</f>
        <v>373.5</v>
      </c>
      <c r="AC1132" s="9">
        <f>(Orders_C[[#This Row],[Unit_Price]]*Orders_C[[#This Row],[Quantity]])-Orders_C[[#This Row],[Discount]]+Orders_C[[#This Row],[Tax]]</f>
        <v>420.75</v>
      </c>
      <c r="AD1132" t="str">
        <f>IF(COUNTIF(Orders_C[[#All],[Customer_ID]],Orders_C[[#This Row],[Customer_ID]])&gt;1,"Repeat","New")</f>
        <v>Repeat</v>
      </c>
      <c r="AE1132" t="str" cm="1">
        <f t="array" ref="AE1132">_xlfn.XLOOKUP(Orders_C[[#This Row],[Store_ID]],Stores_c[[#All],[Store_ID]],Stores_c[[#All],[City]])</f>
        <v>New Steven</v>
      </c>
      <c r="AF1132" t="str" cm="1">
        <f t="array" ref="AF1132">_xlfn.XLOOKUP(Orders_C[[#This Row],[Store_ID]],Stores_c[[#All],[Store_ID]],Stores_c[[#All],[Manager_Name]])</f>
        <v>Terri Martinez</v>
      </c>
      <c r="AG1132" t="str" cm="1">
        <f t="array" ref="AG1132">_xlfn.XLOOKUP(Orders_C[[#This Row],[Store_ID]],Stores_c[[#All],[Store_ID]],Stores_c[[#All],[Store_Type]])</f>
        <v>Drive-Thru</v>
      </c>
    </row>
    <row r="1133" spans="1:33" x14ac:dyDescent="0.25">
      <c r="A1133">
        <v>7918</v>
      </c>
      <c r="B1133" s="1">
        <v>45811</v>
      </c>
      <c r="C1133" s="2">
        <v>0.33004629629629628</v>
      </c>
      <c r="D1133">
        <v>1838</v>
      </c>
      <c r="E1133">
        <v>224</v>
      </c>
      <c r="F1133">
        <v>523</v>
      </c>
      <c r="G1133">
        <v>318</v>
      </c>
      <c r="H1133">
        <v>1</v>
      </c>
      <c r="I1133">
        <v>404</v>
      </c>
      <c r="J1133">
        <v>10</v>
      </c>
      <c r="K1133">
        <v>20.2</v>
      </c>
      <c r="L1133">
        <v>414.2</v>
      </c>
      <c r="M1133" t="s">
        <v>19</v>
      </c>
      <c r="N1133" t="s">
        <v>23</v>
      </c>
      <c r="O1133">
        <v>41</v>
      </c>
      <c r="P1133">
        <v>3</v>
      </c>
      <c r="Q1133" t="s">
        <v>1941</v>
      </c>
      <c r="R1133">
        <v>505</v>
      </c>
      <c r="S1133" s="3">
        <v>0.1</v>
      </c>
      <c r="T1133" s="6">
        <v>171.8</v>
      </c>
      <c r="U1133" t="s">
        <v>6340</v>
      </c>
      <c r="V1133">
        <v>2025</v>
      </c>
      <c r="W1133" t="s">
        <v>6331</v>
      </c>
      <c r="X1133" t="str">
        <f>_xlfn.XLOOKUP(Orders_C[[#This Row],[Product_ID]],Products_C[Product_ID],Products_C[Product_Name])</f>
        <v>Pepsi</v>
      </c>
      <c r="Y1133" t="str">
        <f>_xlfn.XLOOKUP(Orders_C[[#This Row],[Product_ID]],Products_C[Product_ID],Products_C[Category])</f>
        <v>Burger</v>
      </c>
      <c r="Z1133" t="str">
        <f>_xlfn.XLOOKUP(Orders_C[[#This Row],[Store_ID]],Stores_c[Store_ID],Stores_c[City])</f>
        <v>Valdezton</v>
      </c>
      <c r="AA1133" t="str">
        <f>_xlfn.XLOOKUP(Orders_C[[#This Row],[Customer_ID]],Customers_c[Customer_ID],Customers_c[Customer_Name])</f>
        <v>Makayla Martin</v>
      </c>
      <c r="AB1133" s="6">
        <f>Orders_C[[#This Row],[Quantity]]*Orders_C[[#This Row],[Unit_Price]]*(1-Orders_C[[#This Row],[Discount %]])+Orders_C[[#This Row],[Tax]]</f>
        <v>383.8</v>
      </c>
      <c r="AC1133" s="9">
        <f>(Orders_C[[#This Row],[Unit_Price]]*Orders_C[[#This Row],[Quantity]])-Orders_C[[#This Row],[Discount]]+Orders_C[[#This Row],[Tax]]</f>
        <v>414.2</v>
      </c>
      <c r="AD1133" t="str">
        <f>IF(COUNTIF(Orders_C[[#All],[Customer_ID]],Orders_C[[#This Row],[Customer_ID]])&gt;1,"Repeat","New")</f>
        <v>Repeat</v>
      </c>
      <c r="AE1133" t="str" cm="1">
        <f t="array" ref="AE1133">_xlfn.XLOOKUP(Orders_C[[#This Row],[Store_ID]],Stores_c[[#All],[Store_ID]],Stores_c[[#All],[City]])</f>
        <v>Valdezton</v>
      </c>
      <c r="AF1133" t="str" cm="1">
        <f t="array" ref="AF1133">_xlfn.XLOOKUP(Orders_C[[#This Row],[Store_ID]],Stores_c[[#All],[Store_ID]],Stores_c[[#All],[Manager_Name]])</f>
        <v>John Rodriguez</v>
      </c>
      <c r="AG1133" t="str" cm="1">
        <f t="array" ref="AG1133">_xlfn.XLOOKUP(Orders_C[[#This Row],[Store_ID]],Stores_c[[#All],[Store_ID]],Stores_c[[#All],[Store_Type]])</f>
        <v>Street</v>
      </c>
    </row>
    <row r="1134" spans="1:33" x14ac:dyDescent="0.25">
      <c r="A1134">
        <v>10024</v>
      </c>
      <c r="B1134" s="1">
        <v>45992</v>
      </c>
      <c r="C1134" s="2">
        <v>0.13150462962962964</v>
      </c>
      <c r="D1134">
        <v>1606</v>
      </c>
      <c r="E1134">
        <v>215</v>
      </c>
      <c r="F1134">
        <v>540</v>
      </c>
      <c r="G1134">
        <v>331</v>
      </c>
      <c r="H1134">
        <v>1</v>
      </c>
      <c r="I1134">
        <v>404</v>
      </c>
      <c r="J1134">
        <v>10</v>
      </c>
      <c r="K1134">
        <v>20.2</v>
      </c>
      <c r="L1134">
        <v>414.2</v>
      </c>
      <c r="M1134" t="s">
        <v>18</v>
      </c>
      <c r="N1134" t="s">
        <v>22</v>
      </c>
      <c r="O1134">
        <v>20</v>
      </c>
      <c r="P1134">
        <v>2</v>
      </c>
      <c r="Q1134" t="s">
        <v>4047</v>
      </c>
      <c r="R1134">
        <v>503</v>
      </c>
      <c r="S1134" s="3">
        <v>0.1</v>
      </c>
      <c r="T1134" s="6">
        <v>171.8</v>
      </c>
      <c r="U1134" t="s">
        <v>6328</v>
      </c>
      <c r="V1134">
        <v>2025</v>
      </c>
      <c r="W1134" t="s">
        <v>6333</v>
      </c>
      <c r="X1134" t="str">
        <f>_xlfn.XLOOKUP(Orders_C[[#This Row],[Product_ID]],Products_C[Product_ID],Products_C[Product_Name])</f>
        <v>Chicken Bucket</v>
      </c>
      <c r="Y1134" t="str">
        <f>_xlfn.XLOOKUP(Orders_C[[#This Row],[Product_ID]],Products_C[Product_ID],Products_C[Category])</f>
        <v>Beverage</v>
      </c>
      <c r="Z1134" t="str">
        <f>_xlfn.XLOOKUP(Orders_C[[#This Row],[Store_ID]],Stores_c[Store_ID],Stores_c[City])</f>
        <v>Sallyburgh</v>
      </c>
      <c r="AA1134" t="str">
        <f>_xlfn.XLOOKUP(Orders_C[[#This Row],[Customer_ID]],Customers_c[Customer_ID],Customers_c[Customer_Name])</f>
        <v>Candace Barnes</v>
      </c>
      <c r="AB1134" s="6">
        <f>Orders_C[[#This Row],[Quantity]]*Orders_C[[#This Row],[Unit_Price]]*(1-Orders_C[[#This Row],[Discount %]])+Orders_C[[#This Row],[Tax]]</f>
        <v>383.8</v>
      </c>
      <c r="AC1134" s="9">
        <f>(Orders_C[[#This Row],[Unit_Price]]*Orders_C[[#This Row],[Quantity]])-Orders_C[[#This Row],[Discount]]+Orders_C[[#This Row],[Tax]]</f>
        <v>414.2</v>
      </c>
      <c r="AD1134" t="str">
        <f>IF(COUNTIF(Orders_C[[#All],[Customer_ID]],Orders_C[[#This Row],[Customer_ID]])&gt;1,"Repeat","New")</f>
        <v>Repeat</v>
      </c>
      <c r="AE1134" t="str" cm="1">
        <f t="array" ref="AE1134">_xlfn.XLOOKUP(Orders_C[[#This Row],[Store_ID]],Stores_c[[#All],[Store_ID]],Stores_c[[#All],[City]])</f>
        <v>Sallyburgh</v>
      </c>
      <c r="AF1134" t="str" cm="1">
        <f t="array" ref="AF1134">_xlfn.XLOOKUP(Orders_C[[#This Row],[Store_ID]],Stores_c[[#All],[Store_ID]],Stores_c[[#All],[Manager_Name]])</f>
        <v>Benjamin Mccoy</v>
      </c>
      <c r="AG1134" t="str" cm="1">
        <f t="array" ref="AG1134">_xlfn.XLOOKUP(Orders_C[[#This Row],[Store_ID]],Stores_c[[#All],[Store_ID]],Stores_c[[#All],[Store_Type]])</f>
        <v>Drive-Thru</v>
      </c>
    </row>
    <row r="1135" spans="1:33" x14ac:dyDescent="0.25">
      <c r="A1135">
        <v>7065</v>
      </c>
      <c r="B1135" s="1">
        <v>45849</v>
      </c>
      <c r="C1135" s="2">
        <v>0.77048611111111109</v>
      </c>
      <c r="D1135">
        <v>1738</v>
      </c>
      <c r="E1135">
        <v>223</v>
      </c>
      <c r="F1135">
        <v>546</v>
      </c>
      <c r="G1135">
        <v>324</v>
      </c>
      <c r="H1135">
        <v>1</v>
      </c>
      <c r="I1135">
        <v>393</v>
      </c>
      <c r="J1135">
        <v>5</v>
      </c>
      <c r="K1135">
        <v>19.649999999999999</v>
      </c>
      <c r="L1135">
        <v>407.65</v>
      </c>
      <c r="M1135" t="s">
        <v>20</v>
      </c>
      <c r="N1135" t="s">
        <v>23</v>
      </c>
      <c r="O1135">
        <v>16</v>
      </c>
      <c r="P1135">
        <v>1</v>
      </c>
      <c r="Q1135" t="s">
        <v>1088</v>
      </c>
      <c r="R1135">
        <v>508</v>
      </c>
      <c r="S1135" s="3">
        <v>0.05</v>
      </c>
      <c r="T1135" s="6">
        <v>171.85</v>
      </c>
      <c r="U1135" t="s">
        <v>6341</v>
      </c>
      <c r="V1135">
        <v>2025</v>
      </c>
      <c r="W1135" t="s">
        <v>6333</v>
      </c>
      <c r="X1135" t="str">
        <f>_xlfn.XLOOKUP(Orders_C[[#This Row],[Product_ID]],Products_C[Product_ID],Products_C[Product_Name])</f>
        <v>Krushers</v>
      </c>
      <c r="Y1135" t="str">
        <f>_xlfn.XLOOKUP(Orders_C[[#This Row],[Product_ID]],Products_C[Product_ID],Products_C[Category])</f>
        <v>Dessert</v>
      </c>
      <c r="Z1135" t="str">
        <f>_xlfn.XLOOKUP(Orders_C[[#This Row],[Store_ID]],Stores_c[Store_ID],Stores_c[City])</f>
        <v>Chambershaven</v>
      </c>
      <c r="AA1135" t="str">
        <f>_xlfn.XLOOKUP(Orders_C[[#This Row],[Customer_ID]],Customers_c[Customer_ID],Customers_c[Customer_Name])</f>
        <v>Jeffrey Buck</v>
      </c>
      <c r="AB1135" s="6">
        <f>Orders_C[[#This Row],[Quantity]]*Orders_C[[#This Row],[Unit_Price]]*(1-Orders_C[[#This Row],[Discount %]])+Orders_C[[#This Row],[Tax]]</f>
        <v>392.99999999999994</v>
      </c>
      <c r="AC1135" s="9">
        <f>(Orders_C[[#This Row],[Unit_Price]]*Orders_C[[#This Row],[Quantity]])-Orders_C[[#This Row],[Discount]]+Orders_C[[#This Row],[Tax]]</f>
        <v>407.65</v>
      </c>
      <c r="AD1135" t="str">
        <f>IF(COUNTIF(Orders_C[[#All],[Customer_ID]],Orders_C[[#This Row],[Customer_ID]])&gt;1,"Repeat","New")</f>
        <v>Repeat</v>
      </c>
      <c r="AE1135" t="str" cm="1">
        <f t="array" ref="AE1135">_xlfn.XLOOKUP(Orders_C[[#This Row],[Store_ID]],Stores_c[[#All],[Store_ID]],Stores_c[[#All],[City]])</f>
        <v>Chambershaven</v>
      </c>
      <c r="AF1135" t="str" cm="1">
        <f t="array" ref="AF1135">_xlfn.XLOOKUP(Orders_C[[#This Row],[Store_ID]],Stores_c[[#All],[Store_ID]],Stores_c[[#All],[Manager_Name]])</f>
        <v>Virginia Webster</v>
      </c>
      <c r="AG1135" t="str" cm="1">
        <f t="array" ref="AG1135">_xlfn.XLOOKUP(Orders_C[[#This Row],[Store_ID]],Stores_c[[#All],[Store_ID]],Stores_c[[#All],[Store_Type]])</f>
        <v>Street</v>
      </c>
    </row>
    <row r="1136" spans="1:33" x14ac:dyDescent="0.25">
      <c r="A1136">
        <v>7743</v>
      </c>
      <c r="B1136" s="1">
        <v>45892</v>
      </c>
      <c r="C1136" s="2">
        <v>0.69171296296296292</v>
      </c>
      <c r="D1136">
        <v>1393</v>
      </c>
      <c r="E1136">
        <v>224</v>
      </c>
      <c r="F1136">
        <v>513</v>
      </c>
      <c r="G1136">
        <v>325</v>
      </c>
      <c r="H1136">
        <v>1</v>
      </c>
      <c r="I1136">
        <v>393</v>
      </c>
      <c r="J1136">
        <v>5</v>
      </c>
      <c r="K1136">
        <v>19.649999999999999</v>
      </c>
      <c r="L1136">
        <v>407.65</v>
      </c>
      <c r="M1136" t="s">
        <v>18</v>
      </c>
      <c r="N1136" t="s">
        <v>23</v>
      </c>
      <c r="O1136">
        <v>24</v>
      </c>
      <c r="P1136">
        <v>5</v>
      </c>
      <c r="Q1136" t="s">
        <v>1766</v>
      </c>
      <c r="R1136">
        <v>503</v>
      </c>
      <c r="S1136" s="3">
        <v>0.05</v>
      </c>
      <c r="T1136" s="6">
        <v>171.85</v>
      </c>
      <c r="U1136" t="s">
        <v>6342</v>
      </c>
      <c r="V1136">
        <v>2025</v>
      </c>
      <c r="W1136" t="s">
        <v>6329</v>
      </c>
      <c r="X1136" t="str">
        <f>_xlfn.XLOOKUP(Orders_C[[#This Row],[Product_ID]],Products_C[Product_ID],Products_C[Product_Name])</f>
        <v>Veg Burger</v>
      </c>
      <c r="Y1136" t="str">
        <f>_xlfn.XLOOKUP(Orders_C[[#This Row],[Product_ID]],Products_C[Product_ID],Products_C[Category])</f>
        <v>Chicken</v>
      </c>
      <c r="Z1136" t="str">
        <f>_xlfn.XLOOKUP(Orders_C[[#This Row],[Store_ID]],Stores_c[Store_ID],Stores_c[City])</f>
        <v>Valdezton</v>
      </c>
      <c r="AA1136" t="str">
        <f>_xlfn.XLOOKUP(Orders_C[[#This Row],[Customer_ID]],Customers_c[Customer_ID],Customers_c[Customer_Name])</f>
        <v>Jeffrey Thomas</v>
      </c>
      <c r="AB1136" s="6">
        <f>Orders_C[[#This Row],[Quantity]]*Orders_C[[#This Row],[Unit_Price]]*(1-Orders_C[[#This Row],[Discount %]])+Orders_C[[#This Row],[Tax]]</f>
        <v>392.99999999999994</v>
      </c>
      <c r="AC1136" s="9">
        <f>(Orders_C[[#This Row],[Unit_Price]]*Orders_C[[#This Row],[Quantity]])-Orders_C[[#This Row],[Discount]]+Orders_C[[#This Row],[Tax]]</f>
        <v>407.65</v>
      </c>
      <c r="AD1136" t="str">
        <f>IF(COUNTIF(Orders_C[[#All],[Customer_ID]],Orders_C[[#This Row],[Customer_ID]])&gt;1,"Repeat","New")</f>
        <v>Repeat</v>
      </c>
      <c r="AE1136" t="str" cm="1">
        <f t="array" ref="AE1136">_xlfn.XLOOKUP(Orders_C[[#This Row],[Store_ID]],Stores_c[[#All],[Store_ID]],Stores_c[[#All],[City]])</f>
        <v>Valdezton</v>
      </c>
      <c r="AF1136" t="str" cm="1">
        <f t="array" ref="AF1136">_xlfn.XLOOKUP(Orders_C[[#This Row],[Store_ID]],Stores_c[[#All],[Store_ID]],Stores_c[[#All],[Manager_Name]])</f>
        <v>John Rodriguez</v>
      </c>
      <c r="AG1136" t="str" cm="1">
        <f t="array" ref="AG1136">_xlfn.XLOOKUP(Orders_C[[#This Row],[Store_ID]],Stores_c[[#All],[Store_ID]],Stores_c[[#All],[Store_Type]])</f>
        <v>Street</v>
      </c>
    </row>
    <row r="1137" spans="1:33" x14ac:dyDescent="0.25">
      <c r="A1137">
        <v>6030</v>
      </c>
      <c r="B1137" s="1">
        <v>45789</v>
      </c>
      <c r="C1137" s="2">
        <v>0.80538194444444444</v>
      </c>
      <c r="D1137">
        <v>1286</v>
      </c>
      <c r="E1137">
        <v>205</v>
      </c>
      <c r="F1137">
        <v>514</v>
      </c>
      <c r="G1137">
        <v>304</v>
      </c>
      <c r="H1137">
        <v>2</v>
      </c>
      <c r="I1137">
        <v>214</v>
      </c>
      <c r="J1137">
        <v>10</v>
      </c>
      <c r="K1137">
        <v>10.7</v>
      </c>
      <c r="L1137">
        <v>428.7</v>
      </c>
      <c r="M1137" t="s">
        <v>20</v>
      </c>
      <c r="N1137" t="s">
        <v>22</v>
      </c>
      <c r="O1137">
        <v>23</v>
      </c>
      <c r="P1137">
        <v>5</v>
      </c>
      <c r="Q1137" t="s">
        <v>53</v>
      </c>
      <c r="R1137">
        <v>501</v>
      </c>
      <c r="S1137" s="3">
        <v>0.1</v>
      </c>
      <c r="T1137" s="6">
        <v>171.89999999999998</v>
      </c>
      <c r="U1137" t="s">
        <v>6339</v>
      </c>
      <c r="V1137">
        <v>2025</v>
      </c>
      <c r="W1137" t="s">
        <v>6329</v>
      </c>
      <c r="X1137" t="str">
        <f>_xlfn.XLOOKUP(Orders_C[[#This Row],[Product_ID]],Products_C[Product_ID],Products_C[Product_Name])</f>
        <v>Veg Burger</v>
      </c>
      <c r="Y1137" t="str">
        <f>_xlfn.XLOOKUP(Orders_C[[#This Row],[Product_ID]],Products_C[Product_ID],Products_C[Category])</f>
        <v>Burger</v>
      </c>
      <c r="Z1137" t="str">
        <f>_xlfn.XLOOKUP(Orders_C[[#This Row],[Store_ID]],Stores_c[Store_ID],Stores_c[City])</f>
        <v>Port Jacob</v>
      </c>
      <c r="AA1137" t="str">
        <f>_xlfn.XLOOKUP(Orders_C[[#This Row],[Customer_ID]],Customers_c[Customer_ID],Customers_c[Customer_Name])</f>
        <v>Shelly Parker</v>
      </c>
      <c r="AB1137" s="6">
        <f>Orders_C[[#This Row],[Quantity]]*Orders_C[[#This Row],[Unit_Price]]*(1-Orders_C[[#This Row],[Discount %]])+Orders_C[[#This Row],[Tax]]</f>
        <v>395.9</v>
      </c>
      <c r="AC1137" s="9">
        <f>(Orders_C[[#This Row],[Unit_Price]]*Orders_C[[#This Row],[Quantity]])-Orders_C[[#This Row],[Discount]]+Orders_C[[#This Row],[Tax]]</f>
        <v>428.7</v>
      </c>
      <c r="AD1137" t="str">
        <f>IF(COUNTIF(Orders_C[[#All],[Customer_ID]],Orders_C[[#This Row],[Customer_ID]])&gt;1,"Repeat","New")</f>
        <v>Repeat</v>
      </c>
      <c r="AE1137" t="str" cm="1">
        <f t="array" ref="AE1137">_xlfn.XLOOKUP(Orders_C[[#This Row],[Store_ID]],Stores_c[[#All],[Store_ID]],Stores_c[[#All],[City]])</f>
        <v>Port Jacob</v>
      </c>
      <c r="AF1137" t="str" cm="1">
        <f t="array" ref="AF1137">_xlfn.XLOOKUP(Orders_C[[#This Row],[Store_ID]],Stores_c[[#All],[Store_ID]],Stores_c[[#All],[Manager_Name]])</f>
        <v>David Harris</v>
      </c>
      <c r="AG1137" t="str" cm="1">
        <f t="array" ref="AG1137">_xlfn.XLOOKUP(Orders_C[[#This Row],[Store_ID]],Stores_c[[#All],[Store_ID]],Stores_c[[#All],[Store_Type]])</f>
        <v>Mall</v>
      </c>
    </row>
    <row r="1138" spans="1:33" x14ac:dyDescent="0.25">
      <c r="A1138">
        <v>7923</v>
      </c>
      <c r="B1138" s="1">
        <v>45730</v>
      </c>
      <c r="C1138" s="2">
        <v>0.39631944444444445</v>
      </c>
      <c r="D1138">
        <v>1228</v>
      </c>
      <c r="E1138">
        <v>218</v>
      </c>
      <c r="F1138">
        <v>526</v>
      </c>
      <c r="G1138">
        <v>327</v>
      </c>
      <c r="H1138">
        <v>1</v>
      </c>
      <c r="I1138">
        <v>382</v>
      </c>
      <c r="J1138">
        <v>0</v>
      </c>
      <c r="K1138">
        <v>19.100000000000001</v>
      </c>
      <c r="L1138">
        <v>401.1</v>
      </c>
      <c r="M1138" t="s">
        <v>18</v>
      </c>
      <c r="N1138" t="s">
        <v>21</v>
      </c>
      <c r="O1138">
        <v>30</v>
      </c>
      <c r="P1138">
        <v>5</v>
      </c>
      <c r="Q1138" t="s">
        <v>1946</v>
      </c>
      <c r="R1138">
        <v>507</v>
      </c>
      <c r="S1138" s="3">
        <v>0</v>
      </c>
      <c r="T1138" s="6">
        <v>171.90000000000003</v>
      </c>
      <c r="U1138" t="s">
        <v>6334</v>
      </c>
      <c r="V1138">
        <v>2025</v>
      </c>
      <c r="W1138" t="s">
        <v>6329</v>
      </c>
      <c r="X1138" t="str">
        <f>_xlfn.XLOOKUP(Orders_C[[#This Row],[Product_ID]],Products_C[Product_ID],Products_C[Product_Name])</f>
        <v>Wrap</v>
      </c>
      <c r="Y1138" t="str">
        <f>_xlfn.XLOOKUP(Orders_C[[#This Row],[Product_ID]],Products_C[Product_ID],Products_C[Category])</f>
        <v>Chicken</v>
      </c>
      <c r="Z1138" t="str">
        <f>_xlfn.XLOOKUP(Orders_C[[#This Row],[Store_ID]],Stores_c[Store_ID],Stores_c[City])</f>
        <v>East Johnport</v>
      </c>
      <c r="AA1138" t="str">
        <f>_xlfn.XLOOKUP(Orders_C[[#This Row],[Customer_ID]],Customers_c[Customer_ID],Customers_c[Customer_Name])</f>
        <v>Casey Patton</v>
      </c>
      <c r="AB1138" s="6">
        <f>Orders_C[[#This Row],[Quantity]]*Orders_C[[#This Row],[Unit_Price]]*(1-Orders_C[[#This Row],[Discount %]])+Orders_C[[#This Row],[Tax]]</f>
        <v>401.1</v>
      </c>
      <c r="AC1138" s="9">
        <f>(Orders_C[[#This Row],[Unit_Price]]*Orders_C[[#This Row],[Quantity]])-Orders_C[[#This Row],[Discount]]+Orders_C[[#This Row],[Tax]]</f>
        <v>401.1</v>
      </c>
      <c r="AD1138" t="str">
        <f>IF(COUNTIF(Orders_C[[#All],[Customer_ID]],Orders_C[[#This Row],[Customer_ID]])&gt;1,"Repeat","New")</f>
        <v>Repeat</v>
      </c>
      <c r="AE1138" t="str" cm="1">
        <f t="array" ref="AE1138">_xlfn.XLOOKUP(Orders_C[[#This Row],[Store_ID]],Stores_c[[#All],[Store_ID]],Stores_c[[#All],[City]])</f>
        <v>East Johnport</v>
      </c>
      <c r="AF1138" t="str" cm="1">
        <f t="array" ref="AF1138">_xlfn.XLOOKUP(Orders_C[[#This Row],[Store_ID]],Stores_c[[#All],[Store_ID]],Stores_c[[#All],[Manager_Name]])</f>
        <v>Mr. Matthew Murillo III</v>
      </c>
      <c r="AG1138" t="str" cm="1">
        <f t="array" ref="AG1138">_xlfn.XLOOKUP(Orders_C[[#This Row],[Store_ID]],Stores_c[[#All],[Store_ID]],Stores_c[[#All],[Store_Type]])</f>
        <v>Street</v>
      </c>
    </row>
    <row r="1139" spans="1:33" x14ac:dyDescent="0.25">
      <c r="A1139">
        <v>10734</v>
      </c>
      <c r="B1139" s="1">
        <v>46032</v>
      </c>
      <c r="C1139" s="2">
        <v>0.31364583333333335</v>
      </c>
      <c r="D1139">
        <v>1123</v>
      </c>
      <c r="E1139">
        <v>217</v>
      </c>
      <c r="F1139">
        <v>539</v>
      </c>
      <c r="G1139">
        <v>339</v>
      </c>
      <c r="H1139">
        <v>2</v>
      </c>
      <c r="I1139">
        <v>220</v>
      </c>
      <c r="J1139">
        <v>15</v>
      </c>
      <c r="K1139">
        <v>11</v>
      </c>
      <c r="L1139">
        <v>436</v>
      </c>
      <c r="M1139" t="s">
        <v>20</v>
      </c>
      <c r="N1139" t="s">
        <v>23</v>
      </c>
      <c r="O1139">
        <v>32</v>
      </c>
      <c r="P1139">
        <v>2</v>
      </c>
      <c r="Q1139" t="s">
        <v>4757</v>
      </c>
      <c r="R1139">
        <v>502</v>
      </c>
      <c r="S1139" s="3">
        <v>0.15</v>
      </c>
      <c r="T1139" s="6">
        <v>172</v>
      </c>
      <c r="U1139" t="s">
        <v>6330</v>
      </c>
      <c r="V1139">
        <v>2026</v>
      </c>
      <c r="W1139" t="s">
        <v>6329</v>
      </c>
      <c r="X1139" t="str">
        <f>_xlfn.XLOOKUP(Orders_C[[#This Row],[Product_ID]],Products_C[Product_ID],Products_C[Product_Name])</f>
        <v>Veg Burger</v>
      </c>
      <c r="Y1139" t="str">
        <f>_xlfn.XLOOKUP(Orders_C[[#This Row],[Product_ID]],Products_C[Product_ID],Products_C[Category])</f>
        <v>Burger</v>
      </c>
      <c r="Z1139" t="str">
        <f>_xlfn.XLOOKUP(Orders_C[[#This Row],[Store_ID]],Stores_c[Store_ID],Stores_c[City])</f>
        <v>West Rebecca</v>
      </c>
      <c r="AA1139" t="str">
        <f>_xlfn.XLOOKUP(Orders_C[[#This Row],[Customer_ID]],Customers_c[Customer_ID],Customers_c[Customer_Name])</f>
        <v>Chelsea Brown</v>
      </c>
      <c r="AB1139" s="6">
        <f>Orders_C[[#This Row],[Quantity]]*Orders_C[[#This Row],[Unit_Price]]*(1-Orders_C[[#This Row],[Discount %]])+Orders_C[[#This Row],[Tax]]</f>
        <v>385</v>
      </c>
      <c r="AC1139" s="9">
        <f>(Orders_C[[#This Row],[Unit_Price]]*Orders_C[[#This Row],[Quantity]])-Orders_C[[#This Row],[Discount]]+Orders_C[[#This Row],[Tax]]</f>
        <v>436</v>
      </c>
      <c r="AD1139" t="str">
        <f>IF(COUNTIF(Orders_C[[#All],[Customer_ID]],Orders_C[[#This Row],[Customer_ID]])&gt;1,"Repeat","New")</f>
        <v>Repeat</v>
      </c>
      <c r="AE1139" t="str" cm="1">
        <f t="array" ref="AE1139">_xlfn.XLOOKUP(Orders_C[[#This Row],[Store_ID]],Stores_c[[#All],[Store_ID]],Stores_c[[#All],[City]])</f>
        <v>West Rebecca</v>
      </c>
      <c r="AF1139" t="str" cm="1">
        <f t="array" ref="AF1139">_xlfn.XLOOKUP(Orders_C[[#This Row],[Store_ID]],Stores_c[[#All],[Store_ID]],Stores_c[[#All],[Manager_Name]])</f>
        <v>Albert Smith</v>
      </c>
      <c r="AG1139" t="str" cm="1">
        <f t="array" ref="AG1139">_xlfn.XLOOKUP(Orders_C[[#This Row],[Store_ID]],Stores_c[[#All],[Store_ID]],Stores_c[[#All],[Store_Type]])</f>
        <v>Mall</v>
      </c>
    </row>
    <row r="1140" spans="1:33" x14ac:dyDescent="0.25">
      <c r="A1140">
        <v>8437</v>
      </c>
      <c r="B1140" s="1">
        <v>45835</v>
      </c>
      <c r="C1140" s="2">
        <v>0.79828703703703707</v>
      </c>
      <c r="D1140">
        <v>1947</v>
      </c>
      <c r="E1140">
        <v>209</v>
      </c>
      <c r="F1140">
        <v>539</v>
      </c>
      <c r="G1140">
        <v>336</v>
      </c>
      <c r="H1140">
        <v>1</v>
      </c>
      <c r="I1140">
        <v>416</v>
      </c>
      <c r="J1140">
        <v>15</v>
      </c>
      <c r="K1140">
        <v>20.8</v>
      </c>
      <c r="L1140">
        <v>421.8</v>
      </c>
      <c r="M1140" t="s">
        <v>20</v>
      </c>
      <c r="N1140" t="s">
        <v>22</v>
      </c>
      <c r="O1140">
        <v>43</v>
      </c>
      <c r="P1140">
        <v>5</v>
      </c>
      <c r="Q1140" t="s">
        <v>2460</v>
      </c>
      <c r="R1140">
        <v>503</v>
      </c>
      <c r="S1140" s="3">
        <v>0.15</v>
      </c>
      <c r="T1140" s="6">
        <v>172.20000000000002</v>
      </c>
      <c r="U1140" t="s">
        <v>6340</v>
      </c>
      <c r="V1140">
        <v>2025</v>
      </c>
      <c r="W1140" t="s">
        <v>6331</v>
      </c>
      <c r="X1140" t="str">
        <f>_xlfn.XLOOKUP(Orders_C[[#This Row],[Product_ID]],Products_C[Product_ID],Products_C[Product_Name])</f>
        <v>Chicken Bucket</v>
      </c>
      <c r="Y1140" t="str">
        <f>_xlfn.XLOOKUP(Orders_C[[#This Row],[Product_ID]],Products_C[Product_ID],Products_C[Category])</f>
        <v>Dessert</v>
      </c>
      <c r="Z1140" t="str">
        <f>_xlfn.XLOOKUP(Orders_C[[#This Row],[Store_ID]],Stores_c[Store_ID],Stores_c[City])</f>
        <v>Reidberg</v>
      </c>
      <c r="AA1140" t="str">
        <f>_xlfn.XLOOKUP(Orders_C[[#This Row],[Customer_ID]],Customers_c[Customer_ID],Customers_c[Customer_Name])</f>
        <v>Paul Cook</v>
      </c>
      <c r="AB1140" s="6">
        <f>Orders_C[[#This Row],[Quantity]]*Orders_C[[#This Row],[Unit_Price]]*(1-Orders_C[[#This Row],[Discount %]])+Orders_C[[#This Row],[Tax]]</f>
        <v>374.4</v>
      </c>
      <c r="AC1140" s="9">
        <f>(Orders_C[[#This Row],[Unit_Price]]*Orders_C[[#This Row],[Quantity]])-Orders_C[[#This Row],[Discount]]+Orders_C[[#This Row],[Tax]]</f>
        <v>421.8</v>
      </c>
      <c r="AD1140" t="str">
        <f>IF(COUNTIF(Orders_C[[#All],[Customer_ID]],Orders_C[[#This Row],[Customer_ID]])&gt;1,"Repeat","New")</f>
        <v>Repeat</v>
      </c>
      <c r="AE1140" t="str" cm="1">
        <f t="array" ref="AE1140">_xlfn.XLOOKUP(Orders_C[[#This Row],[Store_ID]],Stores_c[[#All],[Store_ID]],Stores_c[[#All],[City]])</f>
        <v>Reidberg</v>
      </c>
      <c r="AF1140" t="str" cm="1">
        <f t="array" ref="AF1140">_xlfn.XLOOKUP(Orders_C[[#This Row],[Store_ID]],Stores_c[[#All],[Store_ID]],Stores_c[[#All],[Manager_Name]])</f>
        <v>Jeffrey Horn</v>
      </c>
      <c r="AG1140" t="str" cm="1">
        <f t="array" ref="AG1140">_xlfn.XLOOKUP(Orders_C[[#This Row],[Store_ID]],Stores_c[[#All],[Store_ID]],Stores_c[[#All],[Store_Type]])</f>
        <v>Drive-Thru</v>
      </c>
    </row>
    <row r="1141" spans="1:33" x14ac:dyDescent="0.25">
      <c r="A1141">
        <v>9688</v>
      </c>
      <c r="B1141" s="1">
        <v>45927</v>
      </c>
      <c r="C1141" s="2">
        <v>0.80990740740740741</v>
      </c>
      <c r="D1141">
        <v>1878</v>
      </c>
      <c r="E1141">
        <v>210</v>
      </c>
      <c r="F1141">
        <v>405</v>
      </c>
      <c r="G1141">
        <v>336</v>
      </c>
      <c r="H1141">
        <v>1</v>
      </c>
      <c r="I1141">
        <v>416</v>
      </c>
      <c r="J1141">
        <v>15</v>
      </c>
      <c r="K1141">
        <v>20.8</v>
      </c>
      <c r="L1141">
        <v>421.8</v>
      </c>
      <c r="M1141" t="s">
        <v>18</v>
      </c>
      <c r="N1141" t="s">
        <v>21</v>
      </c>
      <c r="O1141">
        <v>23</v>
      </c>
      <c r="P1141">
        <v>2</v>
      </c>
      <c r="Q1141" t="s">
        <v>3711</v>
      </c>
      <c r="R1141">
        <v>509</v>
      </c>
      <c r="S1141" s="3">
        <v>0.15</v>
      </c>
      <c r="T1141" s="6">
        <v>172.20000000000002</v>
      </c>
      <c r="U1141" t="s">
        <v>6335</v>
      </c>
      <c r="V1141">
        <v>2025</v>
      </c>
      <c r="W1141" t="s">
        <v>6329</v>
      </c>
      <c r="X1141" t="str">
        <f>_xlfn.XLOOKUP(Orders_C[[#This Row],[Product_ID]],Products_C[Product_ID],Products_C[Product_Name])</f>
        <v>Chicken Bucket</v>
      </c>
      <c r="Y1141" t="str">
        <f>_xlfn.XLOOKUP(Orders_C[[#This Row],[Product_ID]],Products_C[Product_ID],Products_C[Category])</f>
        <v>Dessert</v>
      </c>
      <c r="Z1141" t="str">
        <f>_xlfn.XLOOKUP(Orders_C[[#This Row],[Store_ID]],Stores_c[Store_ID],Stores_c[City])</f>
        <v>East William</v>
      </c>
      <c r="AA1141" t="str">
        <f>_xlfn.XLOOKUP(Orders_C[[#This Row],[Customer_ID]],Customers_c[Customer_ID],Customers_c[Customer_Name])</f>
        <v>Robin Jacobs</v>
      </c>
      <c r="AB1141" s="6">
        <f>Orders_C[[#This Row],[Quantity]]*Orders_C[[#This Row],[Unit_Price]]*(1-Orders_C[[#This Row],[Discount %]])+Orders_C[[#This Row],[Tax]]</f>
        <v>374.4</v>
      </c>
      <c r="AC1141" s="9">
        <f>(Orders_C[[#This Row],[Unit_Price]]*Orders_C[[#This Row],[Quantity]])-Orders_C[[#This Row],[Discount]]+Orders_C[[#This Row],[Tax]]</f>
        <v>421.8</v>
      </c>
      <c r="AD1141" t="str">
        <f>IF(COUNTIF(Orders_C[[#All],[Customer_ID]],Orders_C[[#This Row],[Customer_ID]])&gt;1,"Repeat","New")</f>
        <v>Repeat</v>
      </c>
      <c r="AE1141" t="str" cm="1">
        <f t="array" ref="AE1141">_xlfn.XLOOKUP(Orders_C[[#This Row],[Store_ID]],Stores_c[[#All],[Store_ID]],Stores_c[[#All],[City]])</f>
        <v>East William</v>
      </c>
      <c r="AF1141" t="str" cm="1">
        <f t="array" ref="AF1141">_xlfn.XLOOKUP(Orders_C[[#This Row],[Store_ID]],Stores_c[[#All],[Store_ID]],Stores_c[[#All],[Manager_Name]])</f>
        <v>Victoria Butler</v>
      </c>
      <c r="AG1141" t="str" cm="1">
        <f t="array" ref="AG1141">_xlfn.XLOOKUP(Orders_C[[#This Row],[Store_ID]],Stores_c[[#All],[Store_ID]],Stores_c[[#All],[Store_Type]])</f>
        <v>Drive-Thru</v>
      </c>
    </row>
    <row r="1142" spans="1:33" x14ac:dyDescent="0.25">
      <c r="A1142">
        <v>10173</v>
      </c>
      <c r="B1142" s="1">
        <v>46041</v>
      </c>
      <c r="C1142" s="2">
        <v>9.9583333333333329E-2</v>
      </c>
      <c r="D1142">
        <v>1787</v>
      </c>
      <c r="E1142">
        <v>207</v>
      </c>
      <c r="F1142">
        <v>444</v>
      </c>
      <c r="G1142">
        <v>310</v>
      </c>
      <c r="H1142">
        <v>1</v>
      </c>
      <c r="I1142">
        <v>416</v>
      </c>
      <c r="J1142">
        <v>15</v>
      </c>
      <c r="K1142">
        <v>20.8</v>
      </c>
      <c r="L1142">
        <v>421.8</v>
      </c>
      <c r="M1142" t="s">
        <v>18</v>
      </c>
      <c r="N1142" t="s">
        <v>21</v>
      </c>
      <c r="O1142">
        <v>40</v>
      </c>
      <c r="P1142">
        <v>5</v>
      </c>
      <c r="Q1142" t="s">
        <v>4196</v>
      </c>
      <c r="R1142">
        <v>501</v>
      </c>
      <c r="S1142" s="3">
        <v>0.15</v>
      </c>
      <c r="T1142" s="6">
        <v>172.20000000000002</v>
      </c>
      <c r="U1142" t="s">
        <v>6330</v>
      </c>
      <c r="V1142">
        <v>2026</v>
      </c>
      <c r="W1142" t="s">
        <v>6329</v>
      </c>
      <c r="X1142" t="str">
        <f>_xlfn.XLOOKUP(Orders_C[[#This Row],[Product_ID]],Products_C[Product_ID],Products_C[Product_Name])</f>
        <v>Chicken Bucket</v>
      </c>
      <c r="Y1142" t="str">
        <f>_xlfn.XLOOKUP(Orders_C[[#This Row],[Product_ID]],Products_C[Product_ID],Products_C[Category])</f>
        <v>Chicken</v>
      </c>
      <c r="Z1142" t="str">
        <f>_xlfn.XLOOKUP(Orders_C[[#This Row],[Store_ID]],Stores_c[Store_ID],Stores_c[City])</f>
        <v>Christineton</v>
      </c>
      <c r="AA1142" t="str">
        <f>_xlfn.XLOOKUP(Orders_C[[#This Row],[Customer_ID]],Customers_c[Customer_ID],Customers_c[Customer_Name])</f>
        <v>Alvin Brown</v>
      </c>
      <c r="AB1142" s="6">
        <f>Orders_C[[#This Row],[Quantity]]*Orders_C[[#This Row],[Unit_Price]]*(1-Orders_C[[#This Row],[Discount %]])+Orders_C[[#This Row],[Tax]]</f>
        <v>374.4</v>
      </c>
      <c r="AC1142" s="9">
        <f>(Orders_C[[#This Row],[Unit_Price]]*Orders_C[[#This Row],[Quantity]])-Orders_C[[#This Row],[Discount]]+Orders_C[[#This Row],[Tax]]</f>
        <v>421.8</v>
      </c>
      <c r="AD1142" t="str">
        <f>IF(COUNTIF(Orders_C[[#All],[Customer_ID]],Orders_C[[#This Row],[Customer_ID]])&gt;1,"Repeat","New")</f>
        <v>Repeat</v>
      </c>
      <c r="AE1142" t="str" cm="1">
        <f t="array" ref="AE1142">_xlfn.XLOOKUP(Orders_C[[#This Row],[Store_ID]],Stores_c[[#All],[Store_ID]],Stores_c[[#All],[City]])</f>
        <v>Christineton</v>
      </c>
      <c r="AF1142" t="str" cm="1">
        <f t="array" ref="AF1142">_xlfn.XLOOKUP(Orders_C[[#This Row],[Store_ID]],Stores_c[[#All],[Store_ID]],Stores_c[[#All],[Manager_Name]])</f>
        <v>Dr. William Hubbard MD</v>
      </c>
      <c r="AG1142" t="str" cm="1">
        <f t="array" ref="AG1142">_xlfn.XLOOKUP(Orders_C[[#This Row],[Store_ID]],Stores_c[[#All],[Store_ID]],Stores_c[[#All],[Store_Type]])</f>
        <v>Street</v>
      </c>
    </row>
    <row r="1143" spans="1:33" x14ac:dyDescent="0.25">
      <c r="A1143">
        <v>10506</v>
      </c>
      <c r="B1143" s="1">
        <v>45823</v>
      </c>
      <c r="C1143" s="2">
        <v>0.24099537037037036</v>
      </c>
      <c r="D1143">
        <v>1358</v>
      </c>
      <c r="E1143">
        <v>223</v>
      </c>
      <c r="F1143">
        <v>401</v>
      </c>
      <c r="G1143">
        <v>308</v>
      </c>
      <c r="H1143">
        <v>1</v>
      </c>
      <c r="I1143">
        <v>416</v>
      </c>
      <c r="J1143">
        <v>15</v>
      </c>
      <c r="K1143">
        <v>20.8</v>
      </c>
      <c r="L1143">
        <v>421.8</v>
      </c>
      <c r="M1143" t="s">
        <v>20</v>
      </c>
      <c r="N1143" t="s">
        <v>22</v>
      </c>
      <c r="O1143">
        <v>41</v>
      </c>
      <c r="P1143">
        <v>2</v>
      </c>
      <c r="Q1143" t="s">
        <v>4529</v>
      </c>
      <c r="R1143">
        <v>501</v>
      </c>
      <c r="S1143" s="3">
        <v>0.15</v>
      </c>
      <c r="T1143" s="6">
        <v>172.20000000000002</v>
      </c>
      <c r="U1143" t="s">
        <v>6340</v>
      </c>
      <c r="V1143">
        <v>2025</v>
      </c>
      <c r="W1143" t="s">
        <v>6331</v>
      </c>
      <c r="X1143" t="str">
        <f>_xlfn.XLOOKUP(Orders_C[[#This Row],[Product_ID]],Products_C[Product_ID],Products_C[Product_Name])</f>
        <v>Zinger Burger</v>
      </c>
      <c r="Y1143" t="str">
        <f>_xlfn.XLOOKUP(Orders_C[[#This Row],[Product_ID]],Products_C[Product_ID],Products_C[Category])</f>
        <v>Beverage</v>
      </c>
      <c r="Z1143" t="str">
        <f>_xlfn.XLOOKUP(Orders_C[[#This Row],[Store_ID]],Stores_c[Store_ID],Stores_c[City])</f>
        <v>Chambershaven</v>
      </c>
      <c r="AA1143" t="str">
        <f>_xlfn.XLOOKUP(Orders_C[[#This Row],[Customer_ID]],Customers_c[Customer_ID],Customers_c[Customer_Name])</f>
        <v>Jeremy Perez</v>
      </c>
      <c r="AB1143" s="6">
        <f>Orders_C[[#This Row],[Quantity]]*Orders_C[[#This Row],[Unit_Price]]*(1-Orders_C[[#This Row],[Discount %]])+Orders_C[[#This Row],[Tax]]</f>
        <v>374.4</v>
      </c>
      <c r="AC1143" s="9">
        <f>(Orders_C[[#This Row],[Unit_Price]]*Orders_C[[#This Row],[Quantity]])-Orders_C[[#This Row],[Discount]]+Orders_C[[#This Row],[Tax]]</f>
        <v>421.8</v>
      </c>
      <c r="AD1143" t="str">
        <f>IF(COUNTIF(Orders_C[[#All],[Customer_ID]],Orders_C[[#This Row],[Customer_ID]])&gt;1,"Repeat","New")</f>
        <v>Repeat</v>
      </c>
      <c r="AE1143" t="str" cm="1">
        <f t="array" ref="AE1143">_xlfn.XLOOKUP(Orders_C[[#This Row],[Store_ID]],Stores_c[[#All],[Store_ID]],Stores_c[[#All],[City]])</f>
        <v>Chambershaven</v>
      </c>
      <c r="AF1143" t="str" cm="1">
        <f t="array" ref="AF1143">_xlfn.XLOOKUP(Orders_C[[#This Row],[Store_ID]],Stores_c[[#All],[Store_ID]],Stores_c[[#All],[Manager_Name]])</f>
        <v>Virginia Webster</v>
      </c>
      <c r="AG1143" t="str" cm="1">
        <f t="array" ref="AG1143">_xlfn.XLOOKUP(Orders_C[[#This Row],[Store_ID]],Stores_c[[#All],[Store_ID]],Stores_c[[#All],[Store_Type]])</f>
        <v>Street</v>
      </c>
    </row>
    <row r="1144" spans="1:33" x14ac:dyDescent="0.25">
      <c r="A1144">
        <v>9573</v>
      </c>
      <c r="B1144" s="1">
        <v>45701</v>
      </c>
      <c r="C1144" s="2">
        <v>0.17539351851851853</v>
      </c>
      <c r="D1144">
        <v>1797</v>
      </c>
      <c r="E1144">
        <v>204</v>
      </c>
      <c r="F1144">
        <v>451</v>
      </c>
      <c r="G1144">
        <v>327</v>
      </c>
      <c r="H1144">
        <v>1</v>
      </c>
      <c r="I1144">
        <v>405</v>
      </c>
      <c r="J1144">
        <v>10</v>
      </c>
      <c r="K1144">
        <v>20.25</v>
      </c>
      <c r="L1144">
        <v>415.25</v>
      </c>
      <c r="M1144" t="s">
        <v>20</v>
      </c>
      <c r="N1144" t="s">
        <v>22</v>
      </c>
      <c r="O1144">
        <v>28</v>
      </c>
      <c r="P1144">
        <v>3</v>
      </c>
      <c r="Q1144" t="s">
        <v>3596</v>
      </c>
      <c r="R1144">
        <v>501</v>
      </c>
      <c r="S1144" s="3">
        <v>0.1</v>
      </c>
      <c r="T1144" s="6">
        <v>172.25</v>
      </c>
      <c r="U1144" t="s">
        <v>6338</v>
      </c>
      <c r="V1144">
        <v>2025</v>
      </c>
      <c r="W1144" t="s">
        <v>6329</v>
      </c>
      <c r="X1144" t="str">
        <f>_xlfn.XLOOKUP(Orders_C[[#This Row],[Product_ID]],Products_C[Product_ID],Products_C[Product_Name])</f>
        <v>Wrap</v>
      </c>
      <c r="Y1144" t="str">
        <f>_xlfn.XLOOKUP(Orders_C[[#This Row],[Product_ID]],Products_C[Product_ID],Products_C[Category])</f>
        <v>Chicken</v>
      </c>
      <c r="Z1144" t="str">
        <f>_xlfn.XLOOKUP(Orders_C[[#This Row],[Store_ID]],Stores_c[Store_ID],Stores_c[City])</f>
        <v>New Robertfurt</v>
      </c>
      <c r="AA1144" t="str">
        <f>_xlfn.XLOOKUP(Orders_C[[#This Row],[Customer_ID]],Customers_c[Customer_ID],Customers_c[Customer_Name])</f>
        <v>Donald Brennan</v>
      </c>
      <c r="AB1144" s="6">
        <f>Orders_C[[#This Row],[Quantity]]*Orders_C[[#This Row],[Unit_Price]]*(1-Orders_C[[#This Row],[Discount %]])+Orders_C[[#This Row],[Tax]]</f>
        <v>384.75</v>
      </c>
      <c r="AC1144" s="9">
        <f>(Orders_C[[#This Row],[Unit_Price]]*Orders_C[[#This Row],[Quantity]])-Orders_C[[#This Row],[Discount]]+Orders_C[[#This Row],[Tax]]</f>
        <v>415.25</v>
      </c>
      <c r="AD1144" t="str">
        <f>IF(COUNTIF(Orders_C[[#All],[Customer_ID]],Orders_C[[#This Row],[Customer_ID]])&gt;1,"Repeat","New")</f>
        <v>Repeat</v>
      </c>
      <c r="AE1144" t="str" cm="1">
        <f t="array" ref="AE1144">_xlfn.XLOOKUP(Orders_C[[#This Row],[Store_ID]],Stores_c[[#All],[Store_ID]],Stores_c[[#All],[City]])</f>
        <v>New Robertfurt</v>
      </c>
      <c r="AF1144" t="str" cm="1">
        <f t="array" ref="AF1144">_xlfn.XLOOKUP(Orders_C[[#This Row],[Store_ID]],Stores_c[[#All],[Store_ID]],Stores_c[[#All],[Manager_Name]])</f>
        <v>Tiffany Gomez</v>
      </c>
      <c r="AG1144" t="str" cm="1">
        <f t="array" ref="AG1144">_xlfn.XLOOKUP(Orders_C[[#This Row],[Store_ID]],Stores_c[[#All],[Store_ID]],Stores_c[[#All],[Store_Type]])</f>
        <v>Street</v>
      </c>
    </row>
    <row r="1145" spans="1:33" x14ac:dyDescent="0.25">
      <c r="A1145">
        <v>8630</v>
      </c>
      <c r="B1145" s="1">
        <v>45826</v>
      </c>
      <c r="C1145" s="2">
        <v>0.15023148148148149</v>
      </c>
      <c r="D1145">
        <v>1344</v>
      </c>
      <c r="E1145">
        <v>215</v>
      </c>
      <c r="F1145">
        <v>546</v>
      </c>
      <c r="G1145">
        <v>307</v>
      </c>
      <c r="H1145">
        <v>1</v>
      </c>
      <c r="I1145">
        <v>383</v>
      </c>
      <c r="J1145">
        <v>0</v>
      </c>
      <c r="K1145">
        <v>19.149999999999999</v>
      </c>
      <c r="L1145">
        <v>402.15</v>
      </c>
      <c r="M1145" t="s">
        <v>20</v>
      </c>
      <c r="N1145" t="s">
        <v>22</v>
      </c>
      <c r="O1145">
        <v>32</v>
      </c>
      <c r="P1145">
        <v>4</v>
      </c>
      <c r="Q1145" t="s">
        <v>2653</v>
      </c>
      <c r="R1145">
        <v>501</v>
      </c>
      <c r="S1145" s="3">
        <v>0</v>
      </c>
      <c r="T1145" s="6">
        <v>172.35</v>
      </c>
      <c r="U1145" t="s">
        <v>6340</v>
      </c>
      <c r="V1145">
        <v>2025</v>
      </c>
      <c r="W1145" t="s">
        <v>6329</v>
      </c>
      <c r="X1145" t="str">
        <f>_xlfn.XLOOKUP(Orders_C[[#This Row],[Product_ID]],Products_C[Product_ID],Products_C[Product_Name])</f>
        <v>Chicken Wings</v>
      </c>
      <c r="Y1145" t="str">
        <f>_xlfn.XLOOKUP(Orders_C[[#This Row],[Product_ID]],Products_C[Product_ID],Products_C[Category])</f>
        <v>Chicken</v>
      </c>
      <c r="Z1145" t="str">
        <f>_xlfn.XLOOKUP(Orders_C[[#This Row],[Store_ID]],Stores_c[Store_ID],Stores_c[City])</f>
        <v>Sallyburgh</v>
      </c>
      <c r="AA1145" t="str">
        <f>_xlfn.XLOOKUP(Orders_C[[#This Row],[Customer_ID]],Customers_c[Customer_ID],Customers_c[Customer_Name])</f>
        <v>Jordan Williams</v>
      </c>
      <c r="AB1145" s="6">
        <f>Orders_C[[#This Row],[Quantity]]*Orders_C[[#This Row],[Unit_Price]]*(1-Orders_C[[#This Row],[Discount %]])+Orders_C[[#This Row],[Tax]]</f>
        <v>402.15</v>
      </c>
      <c r="AC1145" s="9">
        <f>(Orders_C[[#This Row],[Unit_Price]]*Orders_C[[#This Row],[Quantity]])-Orders_C[[#This Row],[Discount]]+Orders_C[[#This Row],[Tax]]</f>
        <v>402.15</v>
      </c>
      <c r="AD1145" t="str">
        <f>IF(COUNTIF(Orders_C[[#All],[Customer_ID]],Orders_C[[#This Row],[Customer_ID]])&gt;1,"Repeat","New")</f>
        <v>Repeat</v>
      </c>
      <c r="AE1145" t="str" cm="1">
        <f t="array" ref="AE1145">_xlfn.XLOOKUP(Orders_C[[#This Row],[Store_ID]],Stores_c[[#All],[Store_ID]],Stores_c[[#All],[City]])</f>
        <v>Sallyburgh</v>
      </c>
      <c r="AF1145" t="str" cm="1">
        <f t="array" ref="AF1145">_xlfn.XLOOKUP(Orders_C[[#This Row],[Store_ID]],Stores_c[[#All],[Store_ID]],Stores_c[[#All],[Manager_Name]])</f>
        <v>Benjamin Mccoy</v>
      </c>
      <c r="AG1145" t="str" cm="1">
        <f t="array" ref="AG1145">_xlfn.XLOOKUP(Orders_C[[#This Row],[Store_ID]],Stores_c[[#All],[Store_ID]],Stores_c[[#All],[Store_Type]])</f>
        <v>Drive-Thru</v>
      </c>
    </row>
    <row r="1146" spans="1:33" x14ac:dyDescent="0.25">
      <c r="A1146">
        <v>7733</v>
      </c>
      <c r="B1146" s="1">
        <v>45828</v>
      </c>
      <c r="C1146" s="2">
        <v>0.41417824074074072</v>
      </c>
      <c r="D1146">
        <v>1164</v>
      </c>
      <c r="E1146">
        <v>225</v>
      </c>
      <c r="F1146">
        <v>440</v>
      </c>
      <c r="G1146">
        <v>320</v>
      </c>
      <c r="H1146">
        <v>2</v>
      </c>
      <c r="I1146">
        <v>203</v>
      </c>
      <c r="J1146">
        <v>0</v>
      </c>
      <c r="K1146">
        <v>10.15</v>
      </c>
      <c r="L1146">
        <v>416.15</v>
      </c>
      <c r="M1146" t="s">
        <v>19</v>
      </c>
      <c r="N1146" t="s">
        <v>23</v>
      </c>
      <c r="O1146">
        <v>48</v>
      </c>
      <c r="P1146">
        <v>3</v>
      </c>
      <c r="Q1146" t="s">
        <v>1756</v>
      </c>
      <c r="R1146">
        <v>507</v>
      </c>
      <c r="S1146" s="3">
        <v>0</v>
      </c>
      <c r="T1146" s="6">
        <v>172.54999999999998</v>
      </c>
      <c r="U1146" t="s">
        <v>6340</v>
      </c>
      <c r="V1146">
        <v>2025</v>
      </c>
      <c r="W1146" t="s">
        <v>6331</v>
      </c>
      <c r="X1146" t="str">
        <f>_xlfn.XLOOKUP(Orders_C[[#This Row],[Product_ID]],Products_C[Product_ID],Products_C[Product_Name])</f>
        <v>Rice Bowl</v>
      </c>
      <c r="Y1146" t="str">
        <f>_xlfn.XLOOKUP(Orders_C[[#This Row],[Product_ID]],Products_C[Product_ID],Products_C[Category])</f>
        <v>Beverage</v>
      </c>
      <c r="Z1146" t="str">
        <f>_xlfn.XLOOKUP(Orders_C[[#This Row],[Store_ID]],Stores_c[Store_ID],Stores_c[City])</f>
        <v>South Peter</v>
      </c>
      <c r="AA1146" t="str">
        <f>_xlfn.XLOOKUP(Orders_C[[#This Row],[Customer_ID]],Customers_c[Customer_ID],Customers_c[Customer_Name])</f>
        <v>Mr. Ryan Luna</v>
      </c>
      <c r="AB1146" s="6">
        <f>Orders_C[[#This Row],[Quantity]]*Orders_C[[#This Row],[Unit_Price]]*(1-Orders_C[[#This Row],[Discount %]])+Orders_C[[#This Row],[Tax]]</f>
        <v>416.15</v>
      </c>
      <c r="AC1146" s="9">
        <f>(Orders_C[[#This Row],[Unit_Price]]*Orders_C[[#This Row],[Quantity]])-Orders_C[[#This Row],[Discount]]+Orders_C[[#This Row],[Tax]]</f>
        <v>416.15</v>
      </c>
      <c r="AD1146" t="str">
        <f>IF(COUNTIF(Orders_C[[#All],[Customer_ID]],Orders_C[[#This Row],[Customer_ID]])&gt;1,"Repeat","New")</f>
        <v>Repeat</v>
      </c>
      <c r="AE1146" t="str" cm="1">
        <f t="array" ref="AE1146">_xlfn.XLOOKUP(Orders_C[[#This Row],[Store_ID]],Stores_c[[#All],[Store_ID]],Stores_c[[#All],[City]])</f>
        <v>South Peter</v>
      </c>
      <c r="AF1146" t="str" cm="1">
        <f t="array" ref="AF1146">_xlfn.XLOOKUP(Orders_C[[#This Row],[Store_ID]],Stores_c[[#All],[Store_ID]],Stores_c[[#All],[Manager_Name]])</f>
        <v>Gregory Lambert</v>
      </c>
      <c r="AG1146" t="str" cm="1">
        <f t="array" ref="AG1146">_xlfn.XLOOKUP(Orders_C[[#This Row],[Store_ID]],Stores_c[[#All],[Store_ID]],Stores_c[[#All],[Store_Type]])</f>
        <v>Street</v>
      </c>
    </row>
    <row r="1147" spans="1:33" x14ac:dyDescent="0.25">
      <c r="A1147">
        <v>9773</v>
      </c>
      <c r="B1147" s="1">
        <v>45857</v>
      </c>
      <c r="C1147" s="2">
        <v>9.284722222222222E-2</v>
      </c>
      <c r="D1147">
        <v>1870</v>
      </c>
      <c r="E1147">
        <v>219</v>
      </c>
      <c r="F1147">
        <v>533</v>
      </c>
      <c r="G1147">
        <v>318</v>
      </c>
      <c r="H1147">
        <v>2</v>
      </c>
      <c r="I1147">
        <v>203</v>
      </c>
      <c r="J1147">
        <v>0</v>
      </c>
      <c r="K1147">
        <v>10.15</v>
      </c>
      <c r="L1147">
        <v>416.15</v>
      </c>
      <c r="M1147" t="s">
        <v>18</v>
      </c>
      <c r="N1147" t="s">
        <v>23</v>
      </c>
      <c r="O1147">
        <v>41</v>
      </c>
      <c r="P1147">
        <v>3</v>
      </c>
      <c r="Q1147" t="s">
        <v>3796</v>
      </c>
      <c r="R1147">
        <v>502</v>
      </c>
      <c r="S1147" s="3">
        <v>0</v>
      </c>
      <c r="T1147" s="6">
        <v>172.54999999999998</v>
      </c>
      <c r="U1147" t="s">
        <v>6341</v>
      </c>
      <c r="V1147">
        <v>2025</v>
      </c>
      <c r="W1147" t="s">
        <v>6331</v>
      </c>
      <c r="X1147" t="str">
        <f>_xlfn.XLOOKUP(Orders_C[[#This Row],[Product_ID]],Products_C[Product_ID],Products_C[Product_Name])</f>
        <v>Pepsi</v>
      </c>
      <c r="Y1147" t="str">
        <f>_xlfn.XLOOKUP(Orders_C[[#This Row],[Product_ID]],Products_C[Product_ID],Products_C[Category])</f>
        <v>Burger</v>
      </c>
      <c r="Z1147" t="str">
        <f>_xlfn.XLOOKUP(Orders_C[[#This Row],[Store_ID]],Stores_c[Store_ID],Stores_c[City])</f>
        <v>Lake David</v>
      </c>
      <c r="AA1147" t="str">
        <f>_xlfn.XLOOKUP(Orders_C[[#This Row],[Customer_ID]],Customers_c[Customer_ID],Customers_c[Customer_Name])</f>
        <v>Brian Cardenas</v>
      </c>
      <c r="AB1147" s="6">
        <f>Orders_C[[#This Row],[Quantity]]*Orders_C[[#This Row],[Unit_Price]]*(1-Orders_C[[#This Row],[Discount %]])+Orders_C[[#This Row],[Tax]]</f>
        <v>416.15</v>
      </c>
      <c r="AC1147" s="9">
        <f>(Orders_C[[#This Row],[Unit_Price]]*Orders_C[[#This Row],[Quantity]])-Orders_C[[#This Row],[Discount]]+Orders_C[[#This Row],[Tax]]</f>
        <v>416.15</v>
      </c>
      <c r="AD1147" t="str">
        <f>IF(COUNTIF(Orders_C[[#All],[Customer_ID]],Orders_C[[#This Row],[Customer_ID]])&gt;1,"Repeat","New")</f>
        <v>Repeat</v>
      </c>
      <c r="AE1147" t="str" cm="1">
        <f t="array" ref="AE1147">_xlfn.XLOOKUP(Orders_C[[#This Row],[Store_ID]],Stores_c[[#All],[Store_ID]],Stores_c[[#All],[City]])</f>
        <v>Lake David</v>
      </c>
      <c r="AF1147" t="str" cm="1">
        <f t="array" ref="AF1147">_xlfn.XLOOKUP(Orders_C[[#This Row],[Store_ID]],Stores_c[[#All],[Store_ID]],Stores_c[[#All],[Manager_Name]])</f>
        <v>Joshua Hines</v>
      </c>
      <c r="AG1147" t="str" cm="1">
        <f t="array" ref="AG1147">_xlfn.XLOOKUP(Orders_C[[#This Row],[Store_ID]],Stores_c[[#All],[Store_ID]],Stores_c[[#All],[Store_Type]])</f>
        <v>Street</v>
      </c>
    </row>
    <row r="1148" spans="1:33" x14ac:dyDescent="0.25">
      <c r="A1148">
        <v>10799</v>
      </c>
      <c r="B1148" s="1">
        <v>45821</v>
      </c>
      <c r="C1148" s="2">
        <v>0.58773148148148147</v>
      </c>
      <c r="D1148">
        <v>1238</v>
      </c>
      <c r="E1148">
        <v>202</v>
      </c>
      <c r="F1148">
        <v>545</v>
      </c>
      <c r="G1148">
        <v>316</v>
      </c>
      <c r="H1148">
        <v>2</v>
      </c>
      <c r="I1148">
        <v>209</v>
      </c>
      <c r="J1148">
        <v>5</v>
      </c>
      <c r="K1148">
        <v>10.45</v>
      </c>
      <c r="L1148">
        <v>423.45</v>
      </c>
      <c r="M1148" t="s">
        <v>18</v>
      </c>
      <c r="N1148" t="s">
        <v>23</v>
      </c>
      <c r="O1148">
        <v>40</v>
      </c>
      <c r="P1148">
        <v>4</v>
      </c>
      <c r="Q1148" t="s">
        <v>4822</v>
      </c>
      <c r="R1148">
        <v>502</v>
      </c>
      <c r="S1148" s="3">
        <v>0.05</v>
      </c>
      <c r="T1148" s="6">
        <v>172.65</v>
      </c>
      <c r="U1148" t="s">
        <v>6340</v>
      </c>
      <c r="V1148">
        <v>2025</v>
      </c>
      <c r="W1148" t="s">
        <v>6329</v>
      </c>
      <c r="X1148" t="str">
        <f>_xlfn.XLOOKUP(Orders_C[[#This Row],[Product_ID]],Products_C[Product_ID],Products_C[Product_Name])</f>
        <v>Popcorn Chicken</v>
      </c>
      <c r="Y1148" t="str">
        <f>_xlfn.XLOOKUP(Orders_C[[#This Row],[Product_ID]],Products_C[Product_ID],Products_C[Category])</f>
        <v>Dessert</v>
      </c>
      <c r="Z1148" t="str">
        <f>_xlfn.XLOOKUP(Orders_C[[#This Row],[Store_ID]],Stores_c[Store_ID],Stores_c[City])</f>
        <v>Rebekahside</v>
      </c>
      <c r="AA1148" t="str">
        <f>_xlfn.XLOOKUP(Orders_C[[#This Row],[Customer_ID]],Customers_c[Customer_ID],Customers_c[Customer_Name])</f>
        <v>Brian Jones</v>
      </c>
      <c r="AB1148" s="6">
        <f>Orders_C[[#This Row],[Quantity]]*Orders_C[[#This Row],[Unit_Price]]*(1-Orders_C[[#This Row],[Discount %]])+Orders_C[[#This Row],[Tax]]</f>
        <v>407.54999999999995</v>
      </c>
      <c r="AC1148" s="9">
        <f>(Orders_C[[#This Row],[Unit_Price]]*Orders_C[[#This Row],[Quantity]])-Orders_C[[#This Row],[Discount]]+Orders_C[[#This Row],[Tax]]</f>
        <v>423.45</v>
      </c>
      <c r="AD1148" t="str">
        <f>IF(COUNTIF(Orders_C[[#All],[Customer_ID]],Orders_C[[#This Row],[Customer_ID]])&gt;1,"Repeat","New")</f>
        <v>Repeat</v>
      </c>
      <c r="AE1148" t="str" cm="1">
        <f t="array" ref="AE1148">_xlfn.XLOOKUP(Orders_C[[#This Row],[Store_ID]],Stores_c[[#All],[Store_ID]],Stores_c[[#All],[City]])</f>
        <v>Rebekahside</v>
      </c>
      <c r="AF1148" t="str" cm="1">
        <f t="array" ref="AF1148">_xlfn.XLOOKUP(Orders_C[[#This Row],[Store_ID]],Stores_c[[#All],[Store_ID]],Stores_c[[#All],[Manager_Name]])</f>
        <v>Mark Ray</v>
      </c>
      <c r="AG1148" t="str" cm="1">
        <f t="array" ref="AG1148">_xlfn.XLOOKUP(Orders_C[[#This Row],[Store_ID]],Stores_c[[#All],[Store_ID]],Stores_c[[#All],[Store_Type]])</f>
        <v>Drive-Thru</v>
      </c>
    </row>
    <row r="1149" spans="1:33" x14ac:dyDescent="0.25">
      <c r="A1149">
        <v>6876</v>
      </c>
      <c r="B1149" s="1">
        <v>45897</v>
      </c>
      <c r="C1149" s="2">
        <v>0.23778935185185185</v>
      </c>
      <c r="D1149">
        <v>1890</v>
      </c>
      <c r="E1149">
        <v>219</v>
      </c>
      <c r="F1149">
        <v>481</v>
      </c>
      <c r="G1149">
        <v>332</v>
      </c>
      <c r="H1149">
        <v>1</v>
      </c>
      <c r="I1149">
        <v>417</v>
      </c>
      <c r="J1149">
        <v>15</v>
      </c>
      <c r="K1149">
        <v>20.85</v>
      </c>
      <c r="L1149">
        <v>422.85</v>
      </c>
      <c r="M1149" t="s">
        <v>20</v>
      </c>
      <c r="N1149" t="s">
        <v>23</v>
      </c>
      <c r="O1149">
        <v>40</v>
      </c>
      <c r="P1149">
        <v>5</v>
      </c>
      <c r="Q1149" t="s">
        <v>899</v>
      </c>
      <c r="R1149">
        <v>507</v>
      </c>
      <c r="S1149" s="3">
        <v>0.15</v>
      </c>
      <c r="T1149" s="6">
        <v>172.65000000000003</v>
      </c>
      <c r="U1149" t="s">
        <v>6342</v>
      </c>
      <c r="V1149">
        <v>2025</v>
      </c>
      <c r="W1149" t="s">
        <v>6329</v>
      </c>
      <c r="X1149" t="str">
        <f>_xlfn.XLOOKUP(Orders_C[[#This Row],[Product_ID]],Products_C[Product_ID],Products_C[Product_Name])</f>
        <v>Zinger Burger</v>
      </c>
      <c r="Y1149" t="str">
        <f>_xlfn.XLOOKUP(Orders_C[[#This Row],[Product_ID]],Products_C[Product_ID],Products_C[Category])</f>
        <v>Beverage</v>
      </c>
      <c r="Z1149" t="str">
        <f>_xlfn.XLOOKUP(Orders_C[[#This Row],[Store_ID]],Stores_c[Store_ID],Stores_c[City])</f>
        <v>Lake David</v>
      </c>
      <c r="AA1149" t="str">
        <f>_xlfn.XLOOKUP(Orders_C[[#This Row],[Customer_ID]],Customers_c[Customer_ID],Customers_c[Customer_Name])</f>
        <v>Samuel Wagner</v>
      </c>
      <c r="AB1149" s="6">
        <f>Orders_C[[#This Row],[Quantity]]*Orders_C[[#This Row],[Unit_Price]]*(1-Orders_C[[#This Row],[Discount %]])+Orders_C[[#This Row],[Tax]]</f>
        <v>375.3</v>
      </c>
      <c r="AC1149" s="9">
        <f>(Orders_C[[#This Row],[Unit_Price]]*Orders_C[[#This Row],[Quantity]])-Orders_C[[#This Row],[Discount]]+Orders_C[[#This Row],[Tax]]</f>
        <v>422.85</v>
      </c>
      <c r="AD1149" t="str">
        <f>IF(COUNTIF(Orders_C[[#All],[Customer_ID]],Orders_C[[#This Row],[Customer_ID]])&gt;1,"Repeat","New")</f>
        <v>Repeat</v>
      </c>
      <c r="AE1149" t="str" cm="1">
        <f t="array" ref="AE1149">_xlfn.XLOOKUP(Orders_C[[#This Row],[Store_ID]],Stores_c[[#All],[Store_ID]],Stores_c[[#All],[City]])</f>
        <v>Lake David</v>
      </c>
      <c r="AF1149" t="str" cm="1">
        <f t="array" ref="AF1149">_xlfn.XLOOKUP(Orders_C[[#This Row],[Store_ID]],Stores_c[[#All],[Store_ID]],Stores_c[[#All],[Manager_Name]])</f>
        <v>Joshua Hines</v>
      </c>
      <c r="AG1149" t="str" cm="1">
        <f t="array" ref="AG1149">_xlfn.XLOOKUP(Orders_C[[#This Row],[Store_ID]],Stores_c[[#All],[Store_ID]],Stores_c[[#All],[Store_Type]])</f>
        <v>Street</v>
      </c>
    </row>
    <row r="1150" spans="1:33" x14ac:dyDescent="0.25">
      <c r="A1150">
        <v>7703</v>
      </c>
      <c r="B1150" s="1">
        <v>45966</v>
      </c>
      <c r="C1150" s="2">
        <v>0.40650462962962963</v>
      </c>
      <c r="D1150">
        <v>1174</v>
      </c>
      <c r="E1150">
        <v>223</v>
      </c>
      <c r="F1150">
        <v>434</v>
      </c>
      <c r="G1150">
        <v>301</v>
      </c>
      <c r="H1150">
        <v>1</v>
      </c>
      <c r="I1150">
        <v>417</v>
      </c>
      <c r="J1150">
        <v>15</v>
      </c>
      <c r="K1150">
        <v>20.85</v>
      </c>
      <c r="L1150">
        <v>422.85</v>
      </c>
      <c r="M1150" t="s">
        <v>19</v>
      </c>
      <c r="N1150" t="s">
        <v>22</v>
      </c>
      <c r="O1150">
        <v>11</v>
      </c>
      <c r="P1150">
        <v>3</v>
      </c>
      <c r="Q1150" t="s">
        <v>1726</v>
      </c>
      <c r="R1150">
        <v>503</v>
      </c>
      <c r="S1150" s="3">
        <v>0.15</v>
      </c>
      <c r="T1150" s="6">
        <v>172.65000000000003</v>
      </c>
      <c r="U1150" t="s">
        <v>6336</v>
      </c>
      <c r="V1150">
        <v>2025</v>
      </c>
      <c r="W1150" t="s">
        <v>6333</v>
      </c>
      <c r="X1150" t="str">
        <f>_xlfn.XLOOKUP(Orders_C[[#This Row],[Product_ID]],Products_C[Product_ID],Products_C[Product_Name])</f>
        <v>Krushers</v>
      </c>
      <c r="Y1150" t="str">
        <f>_xlfn.XLOOKUP(Orders_C[[#This Row],[Product_ID]],Products_C[Product_ID],Products_C[Category])</f>
        <v>Burger</v>
      </c>
      <c r="Z1150" t="str">
        <f>_xlfn.XLOOKUP(Orders_C[[#This Row],[Store_ID]],Stores_c[Store_ID],Stores_c[City])</f>
        <v>Chambershaven</v>
      </c>
      <c r="AA1150" t="str">
        <f>_xlfn.XLOOKUP(Orders_C[[#This Row],[Customer_ID]],Customers_c[Customer_ID],Customers_c[Customer_Name])</f>
        <v>Kirk Miller</v>
      </c>
      <c r="AB1150" s="6">
        <f>Orders_C[[#This Row],[Quantity]]*Orders_C[[#This Row],[Unit_Price]]*(1-Orders_C[[#This Row],[Discount %]])+Orders_C[[#This Row],[Tax]]</f>
        <v>375.3</v>
      </c>
      <c r="AC1150" s="9">
        <f>(Orders_C[[#This Row],[Unit_Price]]*Orders_C[[#This Row],[Quantity]])-Orders_C[[#This Row],[Discount]]+Orders_C[[#This Row],[Tax]]</f>
        <v>422.85</v>
      </c>
      <c r="AD1150" t="str">
        <f>IF(COUNTIF(Orders_C[[#All],[Customer_ID]],Orders_C[[#This Row],[Customer_ID]])&gt;1,"Repeat","New")</f>
        <v>Repeat</v>
      </c>
      <c r="AE1150" t="str" cm="1">
        <f t="array" ref="AE1150">_xlfn.XLOOKUP(Orders_C[[#This Row],[Store_ID]],Stores_c[[#All],[Store_ID]],Stores_c[[#All],[City]])</f>
        <v>Chambershaven</v>
      </c>
      <c r="AF1150" t="str" cm="1">
        <f t="array" ref="AF1150">_xlfn.XLOOKUP(Orders_C[[#This Row],[Store_ID]],Stores_c[[#All],[Store_ID]],Stores_c[[#All],[Manager_Name]])</f>
        <v>Virginia Webster</v>
      </c>
      <c r="AG1150" t="str" cm="1">
        <f t="array" ref="AG1150">_xlfn.XLOOKUP(Orders_C[[#This Row],[Store_ID]],Stores_c[[#All],[Store_ID]],Stores_c[[#All],[Store_Type]])</f>
        <v>Street</v>
      </c>
    </row>
    <row r="1151" spans="1:33" x14ac:dyDescent="0.25">
      <c r="A1151">
        <v>10820</v>
      </c>
      <c r="B1151" s="1">
        <v>45942</v>
      </c>
      <c r="C1151" s="2">
        <v>0.9972685185185185</v>
      </c>
      <c r="D1151">
        <v>1891</v>
      </c>
      <c r="E1151">
        <v>206</v>
      </c>
      <c r="F1151">
        <v>525</v>
      </c>
      <c r="G1151">
        <v>318</v>
      </c>
      <c r="H1151">
        <v>1</v>
      </c>
      <c r="I1151">
        <v>406</v>
      </c>
      <c r="J1151">
        <v>10</v>
      </c>
      <c r="K1151">
        <v>20.3</v>
      </c>
      <c r="L1151">
        <v>416.3</v>
      </c>
      <c r="M1151" t="s">
        <v>20</v>
      </c>
      <c r="N1151" t="s">
        <v>23</v>
      </c>
      <c r="O1151">
        <v>24</v>
      </c>
      <c r="P1151">
        <v>5</v>
      </c>
      <c r="Q1151" t="s">
        <v>4843</v>
      </c>
      <c r="R1151">
        <v>508</v>
      </c>
      <c r="S1151" s="3">
        <v>0.1</v>
      </c>
      <c r="T1151" s="6">
        <v>172.70000000000002</v>
      </c>
      <c r="U1151" t="s">
        <v>6332</v>
      </c>
      <c r="V1151">
        <v>2025</v>
      </c>
      <c r="W1151" t="s">
        <v>6329</v>
      </c>
      <c r="X1151" t="str">
        <f>_xlfn.XLOOKUP(Orders_C[[#This Row],[Product_ID]],Products_C[Product_ID],Products_C[Product_Name])</f>
        <v>Pepsi</v>
      </c>
      <c r="Y1151" t="str">
        <f>_xlfn.XLOOKUP(Orders_C[[#This Row],[Product_ID]],Products_C[Product_ID],Products_C[Category])</f>
        <v>Burger</v>
      </c>
      <c r="Z1151" t="str">
        <f>_xlfn.XLOOKUP(Orders_C[[#This Row],[Store_ID]],Stores_c[Store_ID],Stores_c[City])</f>
        <v>West Matthew</v>
      </c>
      <c r="AA1151" t="str">
        <f>_xlfn.XLOOKUP(Orders_C[[#This Row],[Customer_ID]],Customers_c[Customer_ID],Customers_c[Customer_Name])</f>
        <v>Kimberly Grant</v>
      </c>
      <c r="AB1151" s="6">
        <f>Orders_C[[#This Row],[Quantity]]*Orders_C[[#This Row],[Unit_Price]]*(1-Orders_C[[#This Row],[Discount %]])+Orders_C[[#This Row],[Tax]]</f>
        <v>385.70000000000005</v>
      </c>
      <c r="AC1151" s="9">
        <f>(Orders_C[[#This Row],[Unit_Price]]*Orders_C[[#This Row],[Quantity]])-Orders_C[[#This Row],[Discount]]+Orders_C[[#This Row],[Tax]]</f>
        <v>416.3</v>
      </c>
      <c r="AD1151" t="str">
        <f>IF(COUNTIF(Orders_C[[#All],[Customer_ID]],Orders_C[[#This Row],[Customer_ID]])&gt;1,"Repeat","New")</f>
        <v>Repeat</v>
      </c>
      <c r="AE1151" t="str" cm="1">
        <f t="array" ref="AE1151">_xlfn.XLOOKUP(Orders_C[[#This Row],[Store_ID]],Stores_c[[#All],[Store_ID]],Stores_c[[#All],[City]])</f>
        <v>West Matthew</v>
      </c>
      <c r="AF1151" t="str" cm="1">
        <f t="array" ref="AF1151">_xlfn.XLOOKUP(Orders_C[[#This Row],[Store_ID]],Stores_c[[#All],[Store_ID]],Stores_c[[#All],[Manager_Name]])</f>
        <v>Miguel Kidd</v>
      </c>
      <c r="AG1151" t="str" cm="1">
        <f t="array" ref="AG1151">_xlfn.XLOOKUP(Orders_C[[#This Row],[Store_ID]],Stores_c[[#All],[Store_ID]],Stores_c[[#All],[Store_Type]])</f>
        <v>Drive-Thru</v>
      </c>
    </row>
    <row r="1152" spans="1:33" x14ac:dyDescent="0.25">
      <c r="A1152">
        <v>9539</v>
      </c>
      <c r="B1152" s="1">
        <v>45802</v>
      </c>
      <c r="C1152" s="2">
        <v>0.92407407407407405</v>
      </c>
      <c r="D1152">
        <v>1110</v>
      </c>
      <c r="E1152">
        <v>202</v>
      </c>
      <c r="F1152">
        <v>459</v>
      </c>
      <c r="G1152">
        <v>301</v>
      </c>
      <c r="H1152">
        <v>1</v>
      </c>
      <c r="I1152">
        <v>395</v>
      </c>
      <c r="J1152">
        <v>5</v>
      </c>
      <c r="K1152">
        <v>19.75</v>
      </c>
      <c r="L1152">
        <v>409.75</v>
      </c>
      <c r="M1152" t="s">
        <v>19</v>
      </c>
      <c r="N1152" t="s">
        <v>22</v>
      </c>
      <c r="O1152">
        <v>25</v>
      </c>
      <c r="P1152">
        <v>4</v>
      </c>
      <c r="Q1152" t="s">
        <v>3562</v>
      </c>
      <c r="R1152">
        <v>509</v>
      </c>
      <c r="S1152" s="3">
        <v>0.05</v>
      </c>
      <c r="T1152" s="6">
        <v>172.75</v>
      </c>
      <c r="U1152" t="s">
        <v>6339</v>
      </c>
      <c r="V1152">
        <v>2025</v>
      </c>
      <c r="W1152" t="s">
        <v>6329</v>
      </c>
      <c r="X1152" t="str">
        <f>_xlfn.XLOOKUP(Orders_C[[#This Row],[Product_ID]],Products_C[Product_ID],Products_C[Product_Name])</f>
        <v>Krushers</v>
      </c>
      <c r="Y1152" t="str">
        <f>_xlfn.XLOOKUP(Orders_C[[#This Row],[Product_ID]],Products_C[Product_ID],Products_C[Category])</f>
        <v>Burger</v>
      </c>
      <c r="Z1152" t="str">
        <f>_xlfn.XLOOKUP(Orders_C[[#This Row],[Store_ID]],Stores_c[Store_ID],Stores_c[City])</f>
        <v>Rebekahside</v>
      </c>
      <c r="AA1152" t="str">
        <f>_xlfn.XLOOKUP(Orders_C[[#This Row],[Customer_ID]],Customers_c[Customer_ID],Customers_c[Customer_Name])</f>
        <v>Cynthia Edwards</v>
      </c>
      <c r="AB1152" s="6">
        <f>Orders_C[[#This Row],[Quantity]]*Orders_C[[#This Row],[Unit_Price]]*(1-Orders_C[[#This Row],[Discount %]])+Orders_C[[#This Row],[Tax]]</f>
        <v>395</v>
      </c>
      <c r="AC1152" s="9">
        <f>(Orders_C[[#This Row],[Unit_Price]]*Orders_C[[#This Row],[Quantity]])-Orders_C[[#This Row],[Discount]]+Orders_C[[#This Row],[Tax]]</f>
        <v>409.75</v>
      </c>
      <c r="AD1152" t="str">
        <f>IF(COUNTIF(Orders_C[[#All],[Customer_ID]],Orders_C[[#This Row],[Customer_ID]])&gt;1,"Repeat","New")</f>
        <v>Repeat</v>
      </c>
      <c r="AE1152" t="str" cm="1">
        <f t="array" ref="AE1152">_xlfn.XLOOKUP(Orders_C[[#This Row],[Store_ID]],Stores_c[[#All],[Store_ID]],Stores_c[[#All],[City]])</f>
        <v>Rebekahside</v>
      </c>
      <c r="AF1152" t="str" cm="1">
        <f t="array" ref="AF1152">_xlfn.XLOOKUP(Orders_C[[#This Row],[Store_ID]],Stores_c[[#All],[Store_ID]],Stores_c[[#All],[Manager_Name]])</f>
        <v>Mark Ray</v>
      </c>
      <c r="AG1152" t="str" cm="1">
        <f t="array" ref="AG1152">_xlfn.XLOOKUP(Orders_C[[#This Row],[Store_ID]],Stores_c[[#All],[Store_ID]],Stores_c[[#All],[Store_Type]])</f>
        <v>Drive-Thru</v>
      </c>
    </row>
    <row r="1153" spans="1:33" x14ac:dyDescent="0.25">
      <c r="A1153">
        <v>7845</v>
      </c>
      <c r="B1153" s="1">
        <v>45815</v>
      </c>
      <c r="C1153" s="2">
        <v>3.5937499999999997E-2</v>
      </c>
      <c r="D1153">
        <v>1103</v>
      </c>
      <c r="E1153">
        <v>213</v>
      </c>
      <c r="F1153">
        <v>499</v>
      </c>
      <c r="G1153">
        <v>337</v>
      </c>
      <c r="H1153">
        <v>1</v>
      </c>
      <c r="I1153">
        <v>384</v>
      </c>
      <c r="J1153">
        <v>0</v>
      </c>
      <c r="K1153">
        <v>19.2</v>
      </c>
      <c r="L1153">
        <v>403.2</v>
      </c>
      <c r="M1153" t="s">
        <v>18</v>
      </c>
      <c r="N1153" t="s">
        <v>21</v>
      </c>
      <c r="O1153">
        <v>54</v>
      </c>
      <c r="P1153">
        <v>2</v>
      </c>
      <c r="Q1153" t="s">
        <v>1868</v>
      </c>
      <c r="R1153">
        <v>501</v>
      </c>
      <c r="S1153" s="3">
        <v>0</v>
      </c>
      <c r="T1153" s="6">
        <v>172.8</v>
      </c>
      <c r="U1153" t="s">
        <v>6340</v>
      </c>
      <c r="V1153">
        <v>2025</v>
      </c>
      <c r="W1153" t="s">
        <v>6331</v>
      </c>
      <c r="X1153" t="str">
        <f>_xlfn.XLOOKUP(Orders_C[[#This Row],[Product_ID]],Products_C[Product_ID],Products_C[Product_Name])</f>
        <v>Chocolate Lava Cake</v>
      </c>
      <c r="Y1153" t="str">
        <f>_xlfn.XLOOKUP(Orders_C[[#This Row],[Product_ID]],Products_C[Product_ID],Products_C[Category])</f>
        <v>Chicken</v>
      </c>
      <c r="Z1153" t="str">
        <f>_xlfn.XLOOKUP(Orders_C[[#This Row],[Store_ID]],Stores_c[Store_ID],Stores_c[City])</f>
        <v>Lake Kristashire</v>
      </c>
      <c r="AA1153" t="str">
        <f>_xlfn.XLOOKUP(Orders_C[[#This Row],[Customer_ID]],Customers_c[Customer_ID],Customers_c[Customer_Name])</f>
        <v>Sheryl Green</v>
      </c>
      <c r="AB1153" s="6">
        <f>Orders_C[[#This Row],[Quantity]]*Orders_C[[#This Row],[Unit_Price]]*(1-Orders_C[[#This Row],[Discount %]])+Orders_C[[#This Row],[Tax]]</f>
        <v>403.2</v>
      </c>
      <c r="AC1153" s="9">
        <f>(Orders_C[[#This Row],[Unit_Price]]*Orders_C[[#This Row],[Quantity]])-Orders_C[[#This Row],[Discount]]+Orders_C[[#This Row],[Tax]]</f>
        <v>403.2</v>
      </c>
      <c r="AD1153" t="str">
        <f>IF(COUNTIF(Orders_C[[#All],[Customer_ID]],Orders_C[[#This Row],[Customer_ID]])&gt;1,"Repeat","New")</f>
        <v>Repeat</v>
      </c>
      <c r="AE1153" t="str" cm="1">
        <f t="array" ref="AE1153">_xlfn.XLOOKUP(Orders_C[[#This Row],[Store_ID]],Stores_c[[#All],[Store_ID]],Stores_c[[#All],[City]])</f>
        <v>Lake Kristashire</v>
      </c>
      <c r="AF1153" t="str" cm="1">
        <f t="array" ref="AF1153">_xlfn.XLOOKUP(Orders_C[[#This Row],[Store_ID]],Stores_c[[#All],[Store_ID]],Stores_c[[#All],[Manager_Name]])</f>
        <v>Andrea Daugherty</v>
      </c>
      <c r="AG1153" t="str" cm="1">
        <f t="array" ref="AG1153">_xlfn.XLOOKUP(Orders_C[[#This Row],[Store_ID]],Stores_c[[#All],[Store_ID]],Stores_c[[#All],[Store_Type]])</f>
        <v>Mall</v>
      </c>
    </row>
    <row r="1154" spans="1:33" x14ac:dyDescent="0.25">
      <c r="A1154">
        <v>9059</v>
      </c>
      <c r="B1154" s="1">
        <v>45926</v>
      </c>
      <c r="C1154" s="2">
        <v>0.49516203703703704</v>
      </c>
      <c r="D1154">
        <v>1630</v>
      </c>
      <c r="E1154">
        <v>210</v>
      </c>
      <c r="F1154">
        <v>411</v>
      </c>
      <c r="G1154">
        <v>327</v>
      </c>
      <c r="H1154">
        <v>1</v>
      </c>
      <c r="I1154">
        <v>384</v>
      </c>
      <c r="J1154">
        <v>0</v>
      </c>
      <c r="K1154">
        <v>19.2</v>
      </c>
      <c r="L1154">
        <v>403.2</v>
      </c>
      <c r="M1154" t="s">
        <v>18</v>
      </c>
      <c r="N1154" t="s">
        <v>23</v>
      </c>
      <c r="O1154">
        <v>34</v>
      </c>
      <c r="P1154">
        <v>2</v>
      </c>
      <c r="Q1154" t="s">
        <v>3082</v>
      </c>
      <c r="R1154">
        <v>505</v>
      </c>
      <c r="S1154" s="3">
        <v>0</v>
      </c>
      <c r="T1154" s="6">
        <v>172.8</v>
      </c>
      <c r="U1154" t="s">
        <v>6335</v>
      </c>
      <c r="V1154">
        <v>2025</v>
      </c>
      <c r="W1154" t="s">
        <v>6329</v>
      </c>
      <c r="X1154" t="str">
        <f>_xlfn.XLOOKUP(Orders_C[[#This Row],[Product_ID]],Products_C[Product_ID],Products_C[Product_Name])</f>
        <v>Wrap</v>
      </c>
      <c r="Y1154" t="str">
        <f>_xlfn.XLOOKUP(Orders_C[[#This Row],[Product_ID]],Products_C[Product_ID],Products_C[Category])</f>
        <v>Chicken</v>
      </c>
      <c r="Z1154" t="str">
        <f>_xlfn.XLOOKUP(Orders_C[[#This Row],[Store_ID]],Stores_c[Store_ID],Stores_c[City])</f>
        <v>East William</v>
      </c>
      <c r="AA1154" t="str">
        <f>_xlfn.XLOOKUP(Orders_C[[#This Row],[Customer_ID]],Customers_c[Customer_ID],Customers_c[Customer_Name])</f>
        <v>Angelica Baker</v>
      </c>
      <c r="AB1154" s="6">
        <f>Orders_C[[#This Row],[Quantity]]*Orders_C[[#This Row],[Unit_Price]]*(1-Orders_C[[#This Row],[Discount %]])+Orders_C[[#This Row],[Tax]]</f>
        <v>403.2</v>
      </c>
      <c r="AC1154" s="9">
        <f>(Orders_C[[#This Row],[Unit_Price]]*Orders_C[[#This Row],[Quantity]])-Orders_C[[#This Row],[Discount]]+Orders_C[[#This Row],[Tax]]</f>
        <v>403.2</v>
      </c>
      <c r="AD1154" t="str">
        <f>IF(COUNTIF(Orders_C[[#All],[Customer_ID]],Orders_C[[#This Row],[Customer_ID]])&gt;1,"Repeat","New")</f>
        <v>Repeat</v>
      </c>
      <c r="AE1154" t="str" cm="1">
        <f t="array" ref="AE1154">_xlfn.XLOOKUP(Orders_C[[#This Row],[Store_ID]],Stores_c[[#All],[Store_ID]],Stores_c[[#All],[City]])</f>
        <v>East William</v>
      </c>
      <c r="AF1154" t="str" cm="1">
        <f t="array" ref="AF1154">_xlfn.XLOOKUP(Orders_C[[#This Row],[Store_ID]],Stores_c[[#All],[Store_ID]],Stores_c[[#All],[Manager_Name]])</f>
        <v>Victoria Butler</v>
      </c>
      <c r="AG1154" t="str" cm="1">
        <f t="array" ref="AG1154">_xlfn.XLOOKUP(Orders_C[[#This Row],[Store_ID]],Stores_c[[#All],[Store_ID]],Stores_c[[#All],[Store_Type]])</f>
        <v>Drive-Thru</v>
      </c>
    </row>
    <row r="1155" spans="1:33" x14ac:dyDescent="0.25">
      <c r="A1155">
        <v>6850</v>
      </c>
      <c r="B1155" s="1">
        <v>45833</v>
      </c>
      <c r="C1155" s="2">
        <v>0.8755208333333333</v>
      </c>
      <c r="D1155">
        <v>1868</v>
      </c>
      <c r="E1155">
        <v>223</v>
      </c>
      <c r="F1155">
        <v>464</v>
      </c>
      <c r="G1155">
        <v>301</v>
      </c>
      <c r="H1155">
        <v>1</v>
      </c>
      <c r="I1155">
        <v>407</v>
      </c>
      <c r="J1155">
        <v>10</v>
      </c>
      <c r="K1155">
        <v>20.350000000000001</v>
      </c>
      <c r="L1155">
        <v>417.35</v>
      </c>
      <c r="M1155" t="s">
        <v>19</v>
      </c>
      <c r="N1155" t="s">
        <v>22</v>
      </c>
      <c r="O1155">
        <v>50</v>
      </c>
      <c r="P1155">
        <v>2</v>
      </c>
      <c r="Q1155" t="s">
        <v>873</v>
      </c>
      <c r="R1155">
        <v>501</v>
      </c>
      <c r="S1155" s="3">
        <v>0.1</v>
      </c>
      <c r="T1155" s="6">
        <v>173.15000000000003</v>
      </c>
      <c r="U1155" t="s">
        <v>6340</v>
      </c>
      <c r="V1155">
        <v>2025</v>
      </c>
      <c r="W1155" t="s">
        <v>6331</v>
      </c>
      <c r="X1155" t="str">
        <f>_xlfn.XLOOKUP(Orders_C[[#This Row],[Product_ID]],Products_C[Product_ID],Products_C[Product_Name])</f>
        <v>Krushers</v>
      </c>
      <c r="Y1155" t="str">
        <f>_xlfn.XLOOKUP(Orders_C[[#This Row],[Product_ID]],Products_C[Product_ID],Products_C[Category])</f>
        <v>Burger</v>
      </c>
      <c r="Z1155" t="str">
        <f>_xlfn.XLOOKUP(Orders_C[[#This Row],[Store_ID]],Stores_c[Store_ID],Stores_c[City])</f>
        <v>Chambershaven</v>
      </c>
      <c r="AA1155" t="str">
        <f>_xlfn.XLOOKUP(Orders_C[[#This Row],[Customer_ID]],Customers_c[Customer_ID],Customers_c[Customer_Name])</f>
        <v>Seth Wood</v>
      </c>
      <c r="AB1155" s="6">
        <f>Orders_C[[#This Row],[Quantity]]*Orders_C[[#This Row],[Unit_Price]]*(1-Orders_C[[#This Row],[Discount %]])+Orders_C[[#This Row],[Tax]]</f>
        <v>386.65000000000003</v>
      </c>
      <c r="AC1155" s="9">
        <f>(Orders_C[[#This Row],[Unit_Price]]*Orders_C[[#This Row],[Quantity]])-Orders_C[[#This Row],[Discount]]+Orders_C[[#This Row],[Tax]]</f>
        <v>417.35</v>
      </c>
      <c r="AD1155" t="str">
        <f>IF(COUNTIF(Orders_C[[#All],[Customer_ID]],Orders_C[[#This Row],[Customer_ID]])&gt;1,"Repeat","New")</f>
        <v>Repeat</v>
      </c>
      <c r="AE1155" t="str" cm="1">
        <f t="array" ref="AE1155">_xlfn.XLOOKUP(Orders_C[[#This Row],[Store_ID]],Stores_c[[#All],[Store_ID]],Stores_c[[#All],[City]])</f>
        <v>Chambershaven</v>
      </c>
      <c r="AF1155" t="str" cm="1">
        <f t="array" ref="AF1155">_xlfn.XLOOKUP(Orders_C[[#This Row],[Store_ID]],Stores_c[[#All],[Store_ID]],Stores_c[[#All],[Manager_Name]])</f>
        <v>Virginia Webster</v>
      </c>
      <c r="AG1155" t="str" cm="1">
        <f t="array" ref="AG1155">_xlfn.XLOOKUP(Orders_C[[#This Row],[Store_ID]],Stores_c[[#All],[Store_ID]],Stores_c[[#All],[Store_Type]])</f>
        <v>Street</v>
      </c>
    </row>
    <row r="1156" spans="1:33" x14ac:dyDescent="0.25">
      <c r="A1156">
        <v>8997</v>
      </c>
      <c r="B1156" s="1">
        <v>45733</v>
      </c>
      <c r="C1156" s="2">
        <v>0.54771990740740739</v>
      </c>
      <c r="D1156">
        <v>1285</v>
      </c>
      <c r="E1156">
        <v>221</v>
      </c>
      <c r="F1156">
        <v>409</v>
      </c>
      <c r="G1156">
        <v>315</v>
      </c>
      <c r="H1156">
        <v>1</v>
      </c>
      <c r="I1156">
        <v>396</v>
      </c>
      <c r="J1156">
        <v>5</v>
      </c>
      <c r="K1156">
        <v>19.8</v>
      </c>
      <c r="L1156">
        <v>410.8</v>
      </c>
      <c r="M1156" t="s">
        <v>18</v>
      </c>
      <c r="N1156" t="s">
        <v>21</v>
      </c>
      <c r="O1156">
        <v>59</v>
      </c>
      <c r="P1156">
        <v>2</v>
      </c>
      <c r="Q1156" t="s">
        <v>3020</v>
      </c>
      <c r="R1156">
        <v>506</v>
      </c>
      <c r="S1156" s="3">
        <v>0.05</v>
      </c>
      <c r="T1156" s="6">
        <v>173.20000000000002</v>
      </c>
      <c r="U1156" t="s">
        <v>6334</v>
      </c>
      <c r="V1156">
        <v>2025</v>
      </c>
      <c r="W1156" t="s">
        <v>6331</v>
      </c>
      <c r="X1156" t="str">
        <f>_xlfn.XLOOKUP(Orders_C[[#This Row],[Product_ID]],Products_C[Product_ID],Products_C[Product_Name])</f>
        <v>Popcorn Chicken</v>
      </c>
      <c r="Y1156" t="str">
        <f>_xlfn.XLOOKUP(Orders_C[[#This Row],[Product_ID]],Products_C[Product_ID],Products_C[Category])</f>
        <v>Beverage</v>
      </c>
      <c r="Z1156" t="str">
        <f>_xlfn.XLOOKUP(Orders_C[[#This Row],[Store_ID]],Stores_c[Store_ID],Stores_c[City])</f>
        <v>Port Barbarabury</v>
      </c>
      <c r="AA1156" t="str">
        <f>_xlfn.XLOOKUP(Orders_C[[#This Row],[Customer_ID]],Customers_c[Customer_ID],Customers_c[Customer_Name])</f>
        <v>William Jackson</v>
      </c>
      <c r="AB1156" s="6">
        <f>Orders_C[[#This Row],[Quantity]]*Orders_C[[#This Row],[Unit_Price]]*(1-Orders_C[[#This Row],[Discount %]])+Orders_C[[#This Row],[Tax]]</f>
        <v>396</v>
      </c>
      <c r="AC1156" s="9">
        <f>(Orders_C[[#This Row],[Unit_Price]]*Orders_C[[#This Row],[Quantity]])-Orders_C[[#This Row],[Discount]]+Orders_C[[#This Row],[Tax]]</f>
        <v>410.8</v>
      </c>
      <c r="AD1156" t="str">
        <f>IF(COUNTIF(Orders_C[[#All],[Customer_ID]],Orders_C[[#This Row],[Customer_ID]])&gt;1,"Repeat","New")</f>
        <v>Repeat</v>
      </c>
      <c r="AE1156" t="str" cm="1">
        <f t="array" ref="AE1156">_xlfn.XLOOKUP(Orders_C[[#This Row],[Store_ID]],Stores_c[[#All],[Store_ID]],Stores_c[[#All],[City]])</f>
        <v>Port Barbarabury</v>
      </c>
      <c r="AF1156" t="str" cm="1">
        <f t="array" ref="AF1156">_xlfn.XLOOKUP(Orders_C[[#This Row],[Store_ID]],Stores_c[[#All],[Store_ID]],Stores_c[[#All],[Manager_Name]])</f>
        <v>Edward Nguyen</v>
      </c>
      <c r="AG1156" t="str" cm="1">
        <f t="array" ref="AG1156">_xlfn.XLOOKUP(Orders_C[[#This Row],[Store_ID]],Stores_c[[#All],[Store_ID]],Stores_c[[#All],[Store_Type]])</f>
        <v>Street</v>
      </c>
    </row>
    <row r="1157" spans="1:33" x14ac:dyDescent="0.25">
      <c r="A1157">
        <v>7660</v>
      </c>
      <c r="B1157" s="1">
        <v>45728</v>
      </c>
      <c r="C1157" s="2">
        <v>0.60327546296296297</v>
      </c>
      <c r="D1157">
        <v>1093</v>
      </c>
      <c r="E1157">
        <v>206</v>
      </c>
      <c r="F1157">
        <v>491</v>
      </c>
      <c r="G1157">
        <v>323</v>
      </c>
      <c r="H1157">
        <v>2</v>
      </c>
      <c r="I1157">
        <v>204</v>
      </c>
      <c r="J1157">
        <v>0</v>
      </c>
      <c r="K1157">
        <v>10.199999999999999</v>
      </c>
      <c r="L1157">
        <v>418.2</v>
      </c>
      <c r="M1157" t="s">
        <v>19</v>
      </c>
      <c r="N1157" t="s">
        <v>22</v>
      </c>
      <c r="O1157">
        <v>53</v>
      </c>
      <c r="P1157">
        <v>4</v>
      </c>
      <c r="Q1157" t="s">
        <v>1683</v>
      </c>
      <c r="R1157">
        <v>504</v>
      </c>
      <c r="S1157" s="3">
        <v>0</v>
      </c>
      <c r="T1157" s="6">
        <v>173.4</v>
      </c>
      <c r="U1157" t="s">
        <v>6334</v>
      </c>
      <c r="V1157">
        <v>2025</v>
      </c>
      <c r="W1157" t="s">
        <v>6331</v>
      </c>
      <c r="X1157" t="str">
        <f>_xlfn.XLOOKUP(Orders_C[[#This Row],[Product_ID]],Products_C[Product_ID],Products_C[Product_Name])</f>
        <v>Rice Bowl</v>
      </c>
      <c r="Y1157" t="str">
        <f>_xlfn.XLOOKUP(Orders_C[[#This Row],[Product_ID]],Products_C[Product_ID],Products_C[Category])</f>
        <v>Beverage</v>
      </c>
      <c r="Z1157" t="str">
        <f>_xlfn.XLOOKUP(Orders_C[[#This Row],[Store_ID]],Stores_c[Store_ID],Stores_c[City])</f>
        <v>West Matthew</v>
      </c>
      <c r="AA1157" t="str">
        <f>_xlfn.XLOOKUP(Orders_C[[#This Row],[Customer_ID]],Customers_c[Customer_ID],Customers_c[Customer_Name])</f>
        <v>Nicole Holmes</v>
      </c>
      <c r="AB1157" s="6">
        <f>Orders_C[[#This Row],[Quantity]]*Orders_C[[#This Row],[Unit_Price]]*(1-Orders_C[[#This Row],[Discount %]])+Orders_C[[#This Row],[Tax]]</f>
        <v>418.2</v>
      </c>
      <c r="AC1157" s="9">
        <f>(Orders_C[[#This Row],[Unit_Price]]*Orders_C[[#This Row],[Quantity]])-Orders_C[[#This Row],[Discount]]+Orders_C[[#This Row],[Tax]]</f>
        <v>418.2</v>
      </c>
      <c r="AD1157" t="str">
        <f>IF(COUNTIF(Orders_C[[#All],[Customer_ID]],Orders_C[[#This Row],[Customer_ID]])&gt;1,"Repeat","New")</f>
        <v>Repeat</v>
      </c>
      <c r="AE1157" t="str" cm="1">
        <f t="array" ref="AE1157">_xlfn.XLOOKUP(Orders_C[[#This Row],[Store_ID]],Stores_c[[#All],[Store_ID]],Stores_c[[#All],[City]])</f>
        <v>West Matthew</v>
      </c>
      <c r="AF1157" t="str" cm="1">
        <f t="array" ref="AF1157">_xlfn.XLOOKUP(Orders_C[[#This Row],[Store_ID]],Stores_c[[#All],[Store_ID]],Stores_c[[#All],[Manager_Name]])</f>
        <v>Miguel Kidd</v>
      </c>
      <c r="AG1157" t="str" cm="1">
        <f t="array" ref="AG1157">_xlfn.XLOOKUP(Orders_C[[#This Row],[Store_ID]],Stores_c[[#All],[Store_ID]],Stores_c[[#All],[Store_Type]])</f>
        <v>Drive-Thru</v>
      </c>
    </row>
    <row r="1158" spans="1:33" x14ac:dyDescent="0.25">
      <c r="A1158">
        <v>6254</v>
      </c>
      <c r="B1158" s="1">
        <v>45797</v>
      </c>
      <c r="C1158" s="2">
        <v>0.39399305555555558</v>
      </c>
      <c r="D1158">
        <v>1947</v>
      </c>
      <c r="E1158">
        <v>205</v>
      </c>
      <c r="F1158">
        <v>500</v>
      </c>
      <c r="G1158">
        <v>312</v>
      </c>
      <c r="H1158">
        <v>1</v>
      </c>
      <c r="I1158">
        <v>419</v>
      </c>
      <c r="J1158">
        <v>15</v>
      </c>
      <c r="K1158">
        <v>20.95</v>
      </c>
      <c r="L1158">
        <v>424.95</v>
      </c>
      <c r="M1158" t="s">
        <v>19</v>
      </c>
      <c r="N1158" t="s">
        <v>21</v>
      </c>
      <c r="O1158">
        <v>19</v>
      </c>
      <c r="P1158">
        <v>2</v>
      </c>
      <c r="Q1158" t="s">
        <v>277</v>
      </c>
      <c r="R1158">
        <v>507</v>
      </c>
      <c r="S1158" s="3">
        <v>0.15</v>
      </c>
      <c r="T1158" s="6">
        <v>173.55</v>
      </c>
      <c r="U1158" t="s">
        <v>6339</v>
      </c>
      <c r="V1158">
        <v>2025</v>
      </c>
      <c r="W1158" t="s">
        <v>6333</v>
      </c>
      <c r="X1158" t="str">
        <f>_xlfn.XLOOKUP(Orders_C[[#This Row],[Product_ID]],Products_C[Product_ID],Products_C[Product_Name])</f>
        <v>Veg Burger</v>
      </c>
      <c r="Y1158" t="str">
        <f>_xlfn.XLOOKUP(Orders_C[[#This Row],[Product_ID]],Products_C[Product_ID],Products_C[Category])</f>
        <v>Burger</v>
      </c>
      <c r="Z1158" t="str">
        <f>_xlfn.XLOOKUP(Orders_C[[#This Row],[Store_ID]],Stores_c[Store_ID],Stores_c[City])</f>
        <v>Port Jacob</v>
      </c>
      <c r="AA1158" t="str">
        <f>_xlfn.XLOOKUP(Orders_C[[#This Row],[Customer_ID]],Customers_c[Customer_ID],Customers_c[Customer_Name])</f>
        <v>Paul Cook</v>
      </c>
      <c r="AB1158" s="6">
        <f>Orders_C[[#This Row],[Quantity]]*Orders_C[[#This Row],[Unit_Price]]*(1-Orders_C[[#This Row],[Discount %]])+Orders_C[[#This Row],[Tax]]</f>
        <v>377.09999999999997</v>
      </c>
      <c r="AC1158" s="9">
        <f>(Orders_C[[#This Row],[Unit_Price]]*Orders_C[[#This Row],[Quantity]])-Orders_C[[#This Row],[Discount]]+Orders_C[[#This Row],[Tax]]</f>
        <v>424.95</v>
      </c>
      <c r="AD1158" t="str">
        <f>IF(COUNTIF(Orders_C[[#All],[Customer_ID]],Orders_C[[#This Row],[Customer_ID]])&gt;1,"Repeat","New")</f>
        <v>Repeat</v>
      </c>
      <c r="AE1158" t="str" cm="1">
        <f t="array" ref="AE1158">_xlfn.XLOOKUP(Orders_C[[#This Row],[Store_ID]],Stores_c[[#All],[Store_ID]],Stores_c[[#All],[City]])</f>
        <v>Port Jacob</v>
      </c>
      <c r="AF1158" t="str" cm="1">
        <f t="array" ref="AF1158">_xlfn.XLOOKUP(Orders_C[[#This Row],[Store_ID]],Stores_c[[#All],[Store_ID]],Stores_c[[#All],[Manager_Name]])</f>
        <v>David Harris</v>
      </c>
      <c r="AG1158" t="str" cm="1">
        <f t="array" ref="AG1158">_xlfn.XLOOKUP(Orders_C[[#This Row],[Store_ID]],Stores_c[[#All],[Store_ID]],Stores_c[[#All],[Store_Type]])</f>
        <v>Mall</v>
      </c>
    </row>
    <row r="1159" spans="1:33" x14ac:dyDescent="0.25">
      <c r="A1159">
        <v>7228</v>
      </c>
      <c r="B1159" s="1">
        <v>46011</v>
      </c>
      <c r="C1159" s="2">
        <v>0.66332175925925929</v>
      </c>
      <c r="D1159">
        <v>1667</v>
      </c>
      <c r="E1159">
        <v>207</v>
      </c>
      <c r="F1159">
        <v>453</v>
      </c>
      <c r="G1159">
        <v>306</v>
      </c>
      <c r="H1159">
        <v>1</v>
      </c>
      <c r="I1159">
        <v>408</v>
      </c>
      <c r="J1159">
        <v>10</v>
      </c>
      <c r="K1159">
        <v>20.399999999999999</v>
      </c>
      <c r="L1159">
        <v>418.4</v>
      </c>
      <c r="M1159" t="s">
        <v>18</v>
      </c>
      <c r="N1159" t="s">
        <v>21</v>
      </c>
      <c r="O1159">
        <v>51</v>
      </c>
      <c r="P1159">
        <v>3</v>
      </c>
      <c r="Q1159" t="s">
        <v>1251</v>
      </c>
      <c r="R1159">
        <v>506</v>
      </c>
      <c r="S1159" s="3">
        <v>0.1</v>
      </c>
      <c r="T1159" s="6">
        <v>173.6</v>
      </c>
      <c r="U1159" t="s">
        <v>6328</v>
      </c>
      <c r="V1159">
        <v>2025</v>
      </c>
      <c r="W1159" t="s">
        <v>6331</v>
      </c>
      <c r="X1159" t="str">
        <f>_xlfn.XLOOKUP(Orders_C[[#This Row],[Product_ID]],Products_C[Product_ID],Products_C[Product_Name])</f>
        <v>Veg Burger</v>
      </c>
      <c r="Y1159" t="str">
        <f>_xlfn.XLOOKUP(Orders_C[[#This Row],[Product_ID]],Products_C[Product_ID],Products_C[Category])</f>
        <v>Burger</v>
      </c>
      <c r="Z1159" t="str">
        <f>_xlfn.XLOOKUP(Orders_C[[#This Row],[Store_ID]],Stores_c[Store_ID],Stores_c[City])</f>
        <v>Christineton</v>
      </c>
      <c r="AA1159" t="str">
        <f>_xlfn.XLOOKUP(Orders_C[[#This Row],[Customer_ID]],Customers_c[Customer_ID],Customers_c[Customer_Name])</f>
        <v>Michael Allen</v>
      </c>
      <c r="AB1159" s="6">
        <f>Orders_C[[#This Row],[Quantity]]*Orders_C[[#This Row],[Unit_Price]]*(1-Orders_C[[#This Row],[Discount %]])+Orders_C[[#This Row],[Tax]]</f>
        <v>387.59999999999997</v>
      </c>
      <c r="AC1159" s="9">
        <f>(Orders_C[[#This Row],[Unit_Price]]*Orders_C[[#This Row],[Quantity]])-Orders_C[[#This Row],[Discount]]+Orders_C[[#This Row],[Tax]]</f>
        <v>418.4</v>
      </c>
      <c r="AD1159" t="str">
        <f>IF(COUNTIF(Orders_C[[#All],[Customer_ID]],Orders_C[[#This Row],[Customer_ID]])&gt;1,"Repeat","New")</f>
        <v>Repeat</v>
      </c>
      <c r="AE1159" t="str" cm="1">
        <f t="array" ref="AE1159">_xlfn.XLOOKUP(Orders_C[[#This Row],[Store_ID]],Stores_c[[#All],[Store_ID]],Stores_c[[#All],[City]])</f>
        <v>Christineton</v>
      </c>
      <c r="AF1159" t="str" cm="1">
        <f t="array" ref="AF1159">_xlfn.XLOOKUP(Orders_C[[#This Row],[Store_ID]],Stores_c[[#All],[Store_ID]],Stores_c[[#All],[Manager_Name]])</f>
        <v>Dr. William Hubbard MD</v>
      </c>
      <c r="AG1159" t="str" cm="1">
        <f t="array" ref="AG1159">_xlfn.XLOOKUP(Orders_C[[#This Row],[Store_ID]],Stores_c[[#All],[Store_ID]],Stores_c[[#All],[Store_Type]])</f>
        <v>Street</v>
      </c>
    </row>
    <row r="1160" spans="1:33" x14ac:dyDescent="0.25">
      <c r="A1160">
        <v>8842</v>
      </c>
      <c r="B1160" s="1">
        <v>45759</v>
      </c>
      <c r="C1160" s="2">
        <v>0.54799768518518521</v>
      </c>
      <c r="D1160">
        <v>1525</v>
      </c>
      <c r="E1160">
        <v>207</v>
      </c>
      <c r="F1160">
        <v>475</v>
      </c>
      <c r="G1160">
        <v>316</v>
      </c>
      <c r="H1160">
        <v>1</v>
      </c>
      <c r="I1160">
        <v>397</v>
      </c>
      <c r="J1160">
        <v>5</v>
      </c>
      <c r="K1160">
        <v>19.850000000000001</v>
      </c>
      <c r="L1160">
        <v>411.85</v>
      </c>
      <c r="M1160" t="s">
        <v>19</v>
      </c>
      <c r="N1160" t="s">
        <v>22</v>
      </c>
      <c r="O1160">
        <v>41</v>
      </c>
      <c r="P1160">
        <v>5</v>
      </c>
      <c r="Q1160" t="s">
        <v>2865</v>
      </c>
      <c r="R1160">
        <v>501</v>
      </c>
      <c r="S1160" s="3">
        <v>0.05</v>
      </c>
      <c r="T1160" s="6">
        <v>173.65000000000003</v>
      </c>
      <c r="U1160" t="s">
        <v>6337</v>
      </c>
      <c r="V1160">
        <v>2025</v>
      </c>
      <c r="W1160" t="s">
        <v>6331</v>
      </c>
      <c r="X1160" t="str">
        <f>_xlfn.XLOOKUP(Orders_C[[#This Row],[Product_ID]],Products_C[Product_ID],Products_C[Product_Name])</f>
        <v>Popcorn Chicken</v>
      </c>
      <c r="Y1160" t="str">
        <f>_xlfn.XLOOKUP(Orders_C[[#This Row],[Product_ID]],Products_C[Product_ID],Products_C[Category])</f>
        <v>Dessert</v>
      </c>
      <c r="Z1160" t="str">
        <f>_xlfn.XLOOKUP(Orders_C[[#This Row],[Store_ID]],Stores_c[Store_ID],Stores_c[City])</f>
        <v>Christineton</v>
      </c>
      <c r="AA1160" t="str">
        <f>_xlfn.XLOOKUP(Orders_C[[#This Row],[Customer_ID]],Customers_c[Customer_ID],Customers_c[Customer_Name])</f>
        <v>Crystal Melendez</v>
      </c>
      <c r="AB1160" s="6">
        <f>Orders_C[[#This Row],[Quantity]]*Orders_C[[#This Row],[Unit_Price]]*(1-Orders_C[[#This Row],[Discount %]])+Orders_C[[#This Row],[Tax]]</f>
        <v>397</v>
      </c>
      <c r="AC1160" s="9">
        <f>(Orders_C[[#This Row],[Unit_Price]]*Orders_C[[#This Row],[Quantity]])-Orders_C[[#This Row],[Discount]]+Orders_C[[#This Row],[Tax]]</f>
        <v>411.85</v>
      </c>
      <c r="AD1160" t="str">
        <f>IF(COUNTIF(Orders_C[[#All],[Customer_ID]],Orders_C[[#This Row],[Customer_ID]])&gt;1,"Repeat","New")</f>
        <v>Repeat</v>
      </c>
      <c r="AE1160" t="str" cm="1">
        <f t="array" ref="AE1160">_xlfn.XLOOKUP(Orders_C[[#This Row],[Store_ID]],Stores_c[[#All],[Store_ID]],Stores_c[[#All],[City]])</f>
        <v>Christineton</v>
      </c>
      <c r="AF1160" t="str" cm="1">
        <f t="array" ref="AF1160">_xlfn.XLOOKUP(Orders_C[[#This Row],[Store_ID]],Stores_c[[#All],[Store_ID]],Stores_c[[#All],[Manager_Name]])</f>
        <v>Dr. William Hubbard MD</v>
      </c>
      <c r="AG1160" t="str" cm="1">
        <f t="array" ref="AG1160">_xlfn.XLOOKUP(Orders_C[[#This Row],[Store_ID]],Stores_c[[#All],[Store_ID]],Stores_c[[#All],[Store_Type]])</f>
        <v>Street</v>
      </c>
    </row>
    <row r="1161" spans="1:33" x14ac:dyDescent="0.25">
      <c r="A1161">
        <v>10284</v>
      </c>
      <c r="B1161" s="1">
        <v>45988</v>
      </c>
      <c r="C1161" s="2">
        <v>0.64542824074074079</v>
      </c>
      <c r="D1161">
        <v>1987</v>
      </c>
      <c r="E1161">
        <v>222</v>
      </c>
      <c r="F1161">
        <v>470</v>
      </c>
      <c r="G1161">
        <v>314</v>
      </c>
      <c r="H1161">
        <v>1</v>
      </c>
      <c r="I1161">
        <v>397</v>
      </c>
      <c r="J1161">
        <v>5</v>
      </c>
      <c r="K1161">
        <v>19.850000000000001</v>
      </c>
      <c r="L1161">
        <v>411.85</v>
      </c>
      <c r="M1161" t="s">
        <v>20</v>
      </c>
      <c r="N1161" t="s">
        <v>21</v>
      </c>
      <c r="O1161">
        <v>40</v>
      </c>
      <c r="P1161">
        <v>5</v>
      </c>
      <c r="Q1161" t="s">
        <v>4307</v>
      </c>
      <c r="R1161">
        <v>509</v>
      </c>
      <c r="S1161" s="3">
        <v>0.05</v>
      </c>
      <c r="T1161" s="6">
        <v>173.65000000000003</v>
      </c>
      <c r="U1161" t="s">
        <v>6336</v>
      </c>
      <c r="V1161">
        <v>2025</v>
      </c>
      <c r="W1161" t="s">
        <v>6329</v>
      </c>
      <c r="X1161" t="str">
        <f>_xlfn.XLOOKUP(Orders_C[[#This Row],[Product_ID]],Products_C[Product_ID],Products_C[Product_Name])</f>
        <v>Wrap</v>
      </c>
      <c r="Y1161" t="str">
        <f>_xlfn.XLOOKUP(Orders_C[[#This Row],[Product_ID]],Products_C[Product_ID],Products_C[Category])</f>
        <v>Burger</v>
      </c>
      <c r="Z1161" t="str">
        <f>_xlfn.XLOOKUP(Orders_C[[#This Row],[Store_ID]],Stores_c[Store_ID],Stores_c[City])</f>
        <v>New Steven</v>
      </c>
      <c r="AA1161" t="str">
        <f>_xlfn.XLOOKUP(Orders_C[[#This Row],[Customer_ID]],Customers_c[Customer_ID],Customers_c[Customer_Name])</f>
        <v>Sharon Reynolds</v>
      </c>
      <c r="AB1161" s="6">
        <f>Orders_C[[#This Row],[Quantity]]*Orders_C[[#This Row],[Unit_Price]]*(1-Orders_C[[#This Row],[Discount %]])+Orders_C[[#This Row],[Tax]]</f>
        <v>397</v>
      </c>
      <c r="AC1161" s="9">
        <f>(Orders_C[[#This Row],[Unit_Price]]*Orders_C[[#This Row],[Quantity]])-Orders_C[[#This Row],[Discount]]+Orders_C[[#This Row],[Tax]]</f>
        <v>411.85</v>
      </c>
      <c r="AD1161" t="str">
        <f>IF(COUNTIF(Orders_C[[#All],[Customer_ID]],Orders_C[[#This Row],[Customer_ID]])&gt;1,"Repeat","New")</f>
        <v>Repeat</v>
      </c>
      <c r="AE1161" t="str" cm="1">
        <f t="array" ref="AE1161">_xlfn.XLOOKUP(Orders_C[[#This Row],[Store_ID]],Stores_c[[#All],[Store_ID]],Stores_c[[#All],[City]])</f>
        <v>New Steven</v>
      </c>
      <c r="AF1161" t="str" cm="1">
        <f t="array" ref="AF1161">_xlfn.XLOOKUP(Orders_C[[#This Row],[Store_ID]],Stores_c[[#All],[Store_ID]],Stores_c[[#All],[Manager_Name]])</f>
        <v>Terri Martinez</v>
      </c>
      <c r="AG1161" t="str" cm="1">
        <f t="array" ref="AG1161">_xlfn.XLOOKUP(Orders_C[[#This Row],[Store_ID]],Stores_c[[#All],[Store_ID]],Stores_c[[#All],[Store_Type]])</f>
        <v>Drive-Thru</v>
      </c>
    </row>
    <row r="1162" spans="1:33" x14ac:dyDescent="0.25">
      <c r="A1162">
        <v>6323</v>
      </c>
      <c r="B1162" s="1">
        <v>46062</v>
      </c>
      <c r="C1162" s="2">
        <v>0.82934027777777775</v>
      </c>
      <c r="D1162">
        <v>1816</v>
      </c>
      <c r="E1162">
        <v>207</v>
      </c>
      <c r="F1162">
        <v>548</v>
      </c>
      <c r="G1162">
        <v>316</v>
      </c>
      <c r="H1162">
        <v>1</v>
      </c>
      <c r="I1162">
        <v>386</v>
      </c>
      <c r="J1162">
        <v>0</v>
      </c>
      <c r="K1162">
        <v>19.3</v>
      </c>
      <c r="L1162">
        <v>405.3</v>
      </c>
      <c r="M1162" t="s">
        <v>20</v>
      </c>
      <c r="N1162" t="s">
        <v>21</v>
      </c>
      <c r="O1162">
        <v>48</v>
      </c>
      <c r="P1162">
        <v>5</v>
      </c>
      <c r="Q1162" t="s">
        <v>346</v>
      </c>
      <c r="R1162">
        <v>505</v>
      </c>
      <c r="S1162" s="3">
        <v>0</v>
      </c>
      <c r="T1162" s="6">
        <v>173.70000000000002</v>
      </c>
      <c r="U1162" t="s">
        <v>6338</v>
      </c>
      <c r="V1162">
        <v>2026</v>
      </c>
      <c r="W1162" t="s">
        <v>6331</v>
      </c>
      <c r="X1162" t="str">
        <f>_xlfn.XLOOKUP(Orders_C[[#This Row],[Product_ID]],Products_C[Product_ID],Products_C[Product_Name])</f>
        <v>Popcorn Chicken</v>
      </c>
      <c r="Y1162" t="str">
        <f>_xlfn.XLOOKUP(Orders_C[[#This Row],[Product_ID]],Products_C[Product_ID],Products_C[Category])</f>
        <v>Dessert</v>
      </c>
      <c r="Z1162" t="str">
        <f>_xlfn.XLOOKUP(Orders_C[[#This Row],[Store_ID]],Stores_c[Store_ID],Stores_c[City])</f>
        <v>Christineton</v>
      </c>
      <c r="AA1162" t="str">
        <f>_xlfn.XLOOKUP(Orders_C[[#This Row],[Customer_ID]],Customers_c[Customer_ID],Customers_c[Customer_Name])</f>
        <v>Richard Keller</v>
      </c>
      <c r="AB1162" s="6">
        <f>Orders_C[[#This Row],[Quantity]]*Orders_C[[#This Row],[Unit_Price]]*(1-Orders_C[[#This Row],[Discount %]])+Orders_C[[#This Row],[Tax]]</f>
        <v>405.3</v>
      </c>
      <c r="AC1162" s="9">
        <f>(Orders_C[[#This Row],[Unit_Price]]*Orders_C[[#This Row],[Quantity]])-Orders_C[[#This Row],[Discount]]+Orders_C[[#This Row],[Tax]]</f>
        <v>405.3</v>
      </c>
      <c r="AD1162" t="str">
        <f>IF(COUNTIF(Orders_C[[#All],[Customer_ID]],Orders_C[[#This Row],[Customer_ID]])&gt;1,"Repeat","New")</f>
        <v>Repeat</v>
      </c>
      <c r="AE1162" t="str" cm="1">
        <f t="array" ref="AE1162">_xlfn.XLOOKUP(Orders_C[[#This Row],[Store_ID]],Stores_c[[#All],[Store_ID]],Stores_c[[#All],[City]])</f>
        <v>Christineton</v>
      </c>
      <c r="AF1162" t="str" cm="1">
        <f t="array" ref="AF1162">_xlfn.XLOOKUP(Orders_C[[#This Row],[Store_ID]],Stores_c[[#All],[Store_ID]],Stores_c[[#All],[Manager_Name]])</f>
        <v>Dr. William Hubbard MD</v>
      </c>
      <c r="AG1162" t="str" cm="1">
        <f t="array" ref="AG1162">_xlfn.XLOOKUP(Orders_C[[#This Row],[Store_ID]],Stores_c[[#All],[Store_ID]],Stores_c[[#All],[Store_Type]])</f>
        <v>Street</v>
      </c>
    </row>
    <row r="1163" spans="1:33" x14ac:dyDescent="0.25">
      <c r="A1163">
        <v>10657</v>
      </c>
      <c r="B1163" s="1">
        <v>45911</v>
      </c>
      <c r="C1163" s="2">
        <v>0.36635416666666665</v>
      </c>
      <c r="D1163">
        <v>1260</v>
      </c>
      <c r="E1163">
        <v>207</v>
      </c>
      <c r="F1163">
        <v>500</v>
      </c>
      <c r="G1163">
        <v>303</v>
      </c>
      <c r="H1163">
        <v>1</v>
      </c>
      <c r="I1163">
        <v>386</v>
      </c>
      <c r="J1163">
        <v>0</v>
      </c>
      <c r="K1163">
        <v>19.3</v>
      </c>
      <c r="L1163">
        <v>405.3</v>
      </c>
      <c r="M1163" t="s">
        <v>20</v>
      </c>
      <c r="N1163" t="s">
        <v>22</v>
      </c>
      <c r="O1163">
        <v>53</v>
      </c>
      <c r="P1163">
        <v>4</v>
      </c>
      <c r="Q1163" t="s">
        <v>4680</v>
      </c>
      <c r="R1163">
        <v>501</v>
      </c>
      <c r="S1163" s="3">
        <v>0</v>
      </c>
      <c r="T1163" s="6">
        <v>173.70000000000002</v>
      </c>
      <c r="U1163" t="s">
        <v>6335</v>
      </c>
      <c r="V1163">
        <v>2025</v>
      </c>
      <c r="W1163" t="s">
        <v>6331</v>
      </c>
      <c r="X1163" t="str">
        <f>_xlfn.XLOOKUP(Orders_C[[#This Row],[Product_ID]],Products_C[Product_ID],Products_C[Product_Name])</f>
        <v>Chocolate Lava Cake</v>
      </c>
      <c r="Y1163" t="str">
        <f>_xlfn.XLOOKUP(Orders_C[[#This Row],[Product_ID]],Products_C[Product_ID],Products_C[Category])</f>
        <v>Chicken</v>
      </c>
      <c r="Z1163" t="str">
        <f>_xlfn.XLOOKUP(Orders_C[[#This Row],[Store_ID]],Stores_c[Store_ID],Stores_c[City])</f>
        <v>Christineton</v>
      </c>
      <c r="AA1163" t="str">
        <f>_xlfn.XLOOKUP(Orders_C[[#This Row],[Customer_ID]],Customers_c[Customer_ID],Customers_c[Customer_Name])</f>
        <v>Kayla Vasquez</v>
      </c>
      <c r="AB1163" s="6">
        <f>Orders_C[[#This Row],[Quantity]]*Orders_C[[#This Row],[Unit_Price]]*(1-Orders_C[[#This Row],[Discount %]])+Orders_C[[#This Row],[Tax]]</f>
        <v>405.3</v>
      </c>
      <c r="AC1163" s="9">
        <f>(Orders_C[[#This Row],[Unit_Price]]*Orders_C[[#This Row],[Quantity]])-Orders_C[[#This Row],[Discount]]+Orders_C[[#This Row],[Tax]]</f>
        <v>405.3</v>
      </c>
      <c r="AD1163" t="str">
        <f>IF(COUNTIF(Orders_C[[#All],[Customer_ID]],Orders_C[[#This Row],[Customer_ID]])&gt;1,"Repeat","New")</f>
        <v>Repeat</v>
      </c>
      <c r="AE1163" t="str" cm="1">
        <f t="array" ref="AE1163">_xlfn.XLOOKUP(Orders_C[[#This Row],[Store_ID]],Stores_c[[#All],[Store_ID]],Stores_c[[#All],[City]])</f>
        <v>Christineton</v>
      </c>
      <c r="AF1163" t="str" cm="1">
        <f t="array" ref="AF1163">_xlfn.XLOOKUP(Orders_C[[#This Row],[Store_ID]],Stores_c[[#All],[Store_ID]],Stores_c[[#All],[Manager_Name]])</f>
        <v>Dr. William Hubbard MD</v>
      </c>
      <c r="AG1163" t="str" cm="1">
        <f t="array" ref="AG1163">_xlfn.XLOOKUP(Orders_C[[#This Row],[Store_ID]],Stores_c[[#All],[Store_ID]],Stores_c[[#All],[Store_Type]])</f>
        <v>Street</v>
      </c>
    </row>
    <row r="1164" spans="1:33" x14ac:dyDescent="0.25">
      <c r="A1164">
        <v>9023</v>
      </c>
      <c r="B1164" s="1">
        <v>45711</v>
      </c>
      <c r="C1164" s="2">
        <v>0.90202546296296293</v>
      </c>
      <c r="D1164">
        <v>1343</v>
      </c>
      <c r="E1164">
        <v>203</v>
      </c>
      <c r="F1164">
        <v>433</v>
      </c>
      <c r="G1164">
        <v>309</v>
      </c>
      <c r="H1164">
        <v>2</v>
      </c>
      <c r="I1164">
        <v>222</v>
      </c>
      <c r="J1164">
        <v>15</v>
      </c>
      <c r="K1164">
        <v>11.1</v>
      </c>
      <c r="L1164">
        <v>440.1</v>
      </c>
      <c r="M1164" t="s">
        <v>20</v>
      </c>
      <c r="N1164" t="s">
        <v>21</v>
      </c>
      <c r="O1164">
        <v>10</v>
      </c>
      <c r="P1164">
        <v>2</v>
      </c>
      <c r="Q1164" t="s">
        <v>3046</v>
      </c>
      <c r="R1164">
        <v>506</v>
      </c>
      <c r="S1164" s="3">
        <v>0.15</v>
      </c>
      <c r="T1164" s="6">
        <v>173.70000000000005</v>
      </c>
      <c r="U1164" t="s">
        <v>6338</v>
      </c>
      <c r="V1164">
        <v>2025</v>
      </c>
      <c r="W1164" t="s">
        <v>6333</v>
      </c>
      <c r="X1164" t="str">
        <f>_xlfn.XLOOKUP(Orders_C[[#This Row],[Product_ID]],Products_C[Product_ID],Products_C[Product_Name])</f>
        <v>Chicken Bucket</v>
      </c>
      <c r="Y1164" t="str">
        <f>_xlfn.XLOOKUP(Orders_C[[#This Row],[Product_ID]],Products_C[Product_ID],Products_C[Category])</f>
        <v>Dessert</v>
      </c>
      <c r="Z1164" t="str">
        <f>_xlfn.XLOOKUP(Orders_C[[#This Row],[Store_ID]],Stores_c[Store_ID],Stores_c[City])</f>
        <v>Lake Williammouth</v>
      </c>
      <c r="AA1164" t="str">
        <f>_xlfn.XLOOKUP(Orders_C[[#This Row],[Customer_ID]],Customers_c[Customer_ID],Customers_c[Customer_Name])</f>
        <v>Aaron Anderson</v>
      </c>
      <c r="AB1164" s="6">
        <f>Orders_C[[#This Row],[Quantity]]*Orders_C[[#This Row],[Unit_Price]]*(1-Orders_C[[#This Row],[Discount %]])+Orders_C[[#This Row],[Tax]]</f>
        <v>388.5</v>
      </c>
      <c r="AC1164" s="9">
        <f>(Orders_C[[#This Row],[Unit_Price]]*Orders_C[[#This Row],[Quantity]])-Orders_C[[#This Row],[Discount]]+Orders_C[[#This Row],[Tax]]</f>
        <v>440.1</v>
      </c>
      <c r="AD1164" t="str">
        <f>IF(COUNTIF(Orders_C[[#All],[Customer_ID]],Orders_C[[#This Row],[Customer_ID]])&gt;1,"Repeat","New")</f>
        <v>Repeat</v>
      </c>
      <c r="AE1164" t="str" cm="1">
        <f t="array" ref="AE1164">_xlfn.XLOOKUP(Orders_C[[#This Row],[Store_ID]],Stores_c[[#All],[Store_ID]],Stores_c[[#All],[City]])</f>
        <v>Lake Williammouth</v>
      </c>
      <c r="AF1164" t="str" cm="1">
        <f t="array" ref="AF1164">_xlfn.XLOOKUP(Orders_C[[#This Row],[Store_ID]],Stores_c[[#All],[Store_ID]],Stores_c[[#All],[Manager_Name]])</f>
        <v>Stephanie Dominguez</v>
      </c>
      <c r="AG1164" t="str" cm="1">
        <f t="array" ref="AG1164">_xlfn.XLOOKUP(Orders_C[[#This Row],[Store_ID]],Stores_c[[#All],[Store_ID]],Stores_c[[#All],[Store_Type]])</f>
        <v>Drive-Thru</v>
      </c>
    </row>
    <row r="1165" spans="1:33" x14ac:dyDescent="0.25">
      <c r="A1165">
        <v>9845</v>
      </c>
      <c r="B1165" s="1">
        <v>45809</v>
      </c>
      <c r="C1165" s="2">
        <v>0.77358796296296295</v>
      </c>
      <c r="D1165">
        <v>1688</v>
      </c>
      <c r="E1165">
        <v>205</v>
      </c>
      <c r="F1165">
        <v>538</v>
      </c>
      <c r="G1165">
        <v>327</v>
      </c>
      <c r="H1165">
        <v>3</v>
      </c>
      <c r="I1165">
        <v>151</v>
      </c>
      <c r="J1165">
        <v>15</v>
      </c>
      <c r="K1165">
        <v>7.5500000000000007</v>
      </c>
      <c r="L1165">
        <v>445.55</v>
      </c>
      <c r="M1165" t="s">
        <v>19</v>
      </c>
      <c r="N1165" t="s">
        <v>23</v>
      </c>
      <c r="O1165">
        <v>23</v>
      </c>
      <c r="P1165">
        <v>2</v>
      </c>
      <c r="Q1165" t="s">
        <v>3868</v>
      </c>
      <c r="R1165">
        <v>510</v>
      </c>
      <c r="S1165" s="3">
        <v>0.15</v>
      </c>
      <c r="T1165" s="6">
        <v>173.75</v>
      </c>
      <c r="U1165" t="s">
        <v>6340</v>
      </c>
      <c r="V1165">
        <v>2025</v>
      </c>
      <c r="W1165" t="s">
        <v>6329</v>
      </c>
      <c r="X1165" t="str">
        <f>_xlfn.XLOOKUP(Orders_C[[#This Row],[Product_ID]],Products_C[Product_ID],Products_C[Product_Name])</f>
        <v>Wrap</v>
      </c>
      <c r="Y1165" t="str">
        <f>_xlfn.XLOOKUP(Orders_C[[#This Row],[Product_ID]],Products_C[Product_ID],Products_C[Category])</f>
        <v>Chicken</v>
      </c>
      <c r="Z1165" t="str">
        <f>_xlfn.XLOOKUP(Orders_C[[#This Row],[Store_ID]],Stores_c[Store_ID],Stores_c[City])</f>
        <v>Port Jacob</v>
      </c>
      <c r="AA1165" t="str">
        <f>_xlfn.XLOOKUP(Orders_C[[#This Row],[Customer_ID]],Customers_c[Customer_ID],Customers_c[Customer_Name])</f>
        <v>Brian Perry</v>
      </c>
      <c r="AB1165" s="6">
        <f>Orders_C[[#This Row],[Quantity]]*Orders_C[[#This Row],[Unit_Price]]*(1-Orders_C[[#This Row],[Discount %]])+Orders_C[[#This Row],[Tax]]</f>
        <v>392.6</v>
      </c>
      <c r="AC1165" s="9">
        <f>(Orders_C[[#This Row],[Unit_Price]]*Orders_C[[#This Row],[Quantity]])-Orders_C[[#This Row],[Discount]]+Orders_C[[#This Row],[Tax]]</f>
        <v>445.55</v>
      </c>
      <c r="AD1165" t="str">
        <f>IF(COUNTIF(Orders_C[[#All],[Customer_ID]],Orders_C[[#This Row],[Customer_ID]])&gt;1,"Repeat","New")</f>
        <v>Repeat</v>
      </c>
      <c r="AE1165" t="str" cm="1">
        <f t="array" ref="AE1165">_xlfn.XLOOKUP(Orders_C[[#This Row],[Store_ID]],Stores_c[[#All],[Store_ID]],Stores_c[[#All],[City]])</f>
        <v>Port Jacob</v>
      </c>
      <c r="AF1165" t="str" cm="1">
        <f t="array" ref="AF1165">_xlfn.XLOOKUP(Orders_C[[#This Row],[Store_ID]],Stores_c[[#All],[Store_ID]],Stores_c[[#All],[Manager_Name]])</f>
        <v>David Harris</v>
      </c>
      <c r="AG1165" t="str" cm="1">
        <f t="array" ref="AG1165">_xlfn.XLOOKUP(Orders_C[[#This Row],[Store_ID]],Stores_c[[#All],[Store_ID]],Stores_c[[#All],[Store_Type]])</f>
        <v>Mall</v>
      </c>
    </row>
    <row r="1166" spans="1:33" x14ac:dyDescent="0.25">
      <c r="A1166">
        <v>9635</v>
      </c>
      <c r="B1166" s="1">
        <v>45769</v>
      </c>
      <c r="C1166" s="2">
        <v>0.27179398148148148</v>
      </c>
      <c r="D1166">
        <v>1890</v>
      </c>
      <c r="E1166">
        <v>219</v>
      </c>
      <c r="F1166">
        <v>408</v>
      </c>
      <c r="G1166">
        <v>301</v>
      </c>
      <c r="H1166">
        <v>1</v>
      </c>
      <c r="I1166">
        <v>420</v>
      </c>
      <c r="J1166">
        <v>15</v>
      </c>
      <c r="K1166">
        <v>21</v>
      </c>
      <c r="L1166">
        <v>426</v>
      </c>
      <c r="M1166" t="s">
        <v>18</v>
      </c>
      <c r="N1166" t="s">
        <v>21</v>
      </c>
      <c r="O1166">
        <v>33</v>
      </c>
      <c r="P1166">
        <v>3</v>
      </c>
      <c r="Q1166" t="s">
        <v>3658</v>
      </c>
      <c r="R1166">
        <v>504</v>
      </c>
      <c r="S1166" s="3">
        <v>0.15</v>
      </c>
      <c r="T1166" s="6">
        <v>174</v>
      </c>
      <c r="U1166" t="s">
        <v>6337</v>
      </c>
      <c r="V1166">
        <v>2025</v>
      </c>
      <c r="W1166" t="s">
        <v>6329</v>
      </c>
      <c r="X1166" t="str">
        <f>_xlfn.XLOOKUP(Orders_C[[#This Row],[Product_ID]],Products_C[Product_ID],Products_C[Product_Name])</f>
        <v>Krushers</v>
      </c>
      <c r="Y1166" t="str">
        <f>_xlfn.XLOOKUP(Orders_C[[#This Row],[Product_ID]],Products_C[Product_ID],Products_C[Category])</f>
        <v>Burger</v>
      </c>
      <c r="Z1166" t="str">
        <f>_xlfn.XLOOKUP(Orders_C[[#This Row],[Store_ID]],Stores_c[Store_ID],Stores_c[City])</f>
        <v>Lake David</v>
      </c>
      <c r="AA1166" t="str">
        <f>_xlfn.XLOOKUP(Orders_C[[#This Row],[Customer_ID]],Customers_c[Customer_ID],Customers_c[Customer_Name])</f>
        <v>Samuel Wagner</v>
      </c>
      <c r="AB1166" s="6">
        <f>Orders_C[[#This Row],[Quantity]]*Orders_C[[#This Row],[Unit_Price]]*(1-Orders_C[[#This Row],[Discount %]])+Orders_C[[#This Row],[Tax]]</f>
        <v>378</v>
      </c>
      <c r="AC1166" s="9">
        <f>(Orders_C[[#This Row],[Unit_Price]]*Orders_C[[#This Row],[Quantity]])-Orders_C[[#This Row],[Discount]]+Orders_C[[#This Row],[Tax]]</f>
        <v>426</v>
      </c>
      <c r="AD1166" t="str">
        <f>IF(COUNTIF(Orders_C[[#All],[Customer_ID]],Orders_C[[#This Row],[Customer_ID]])&gt;1,"Repeat","New")</f>
        <v>Repeat</v>
      </c>
      <c r="AE1166" t="str" cm="1">
        <f t="array" ref="AE1166">_xlfn.XLOOKUP(Orders_C[[#This Row],[Store_ID]],Stores_c[[#All],[Store_ID]],Stores_c[[#All],[City]])</f>
        <v>Lake David</v>
      </c>
      <c r="AF1166" t="str" cm="1">
        <f t="array" ref="AF1166">_xlfn.XLOOKUP(Orders_C[[#This Row],[Store_ID]],Stores_c[[#All],[Store_ID]],Stores_c[[#All],[Manager_Name]])</f>
        <v>Joshua Hines</v>
      </c>
      <c r="AG1166" t="str" cm="1">
        <f t="array" ref="AG1166">_xlfn.XLOOKUP(Orders_C[[#This Row],[Store_ID]],Stores_c[[#All],[Store_ID]],Stores_c[[#All],[Store_Type]])</f>
        <v>Street</v>
      </c>
    </row>
    <row r="1167" spans="1:33" x14ac:dyDescent="0.25">
      <c r="A1167">
        <v>8054</v>
      </c>
      <c r="B1167" s="1">
        <v>45722</v>
      </c>
      <c r="C1167" s="2">
        <v>0.8692361111111111</v>
      </c>
      <c r="D1167">
        <v>1663</v>
      </c>
      <c r="E1167">
        <v>205</v>
      </c>
      <c r="F1167">
        <v>494</v>
      </c>
      <c r="G1167">
        <v>324</v>
      </c>
      <c r="H1167">
        <v>1</v>
      </c>
      <c r="I1167">
        <v>409</v>
      </c>
      <c r="J1167">
        <v>10</v>
      </c>
      <c r="K1167">
        <v>20.45</v>
      </c>
      <c r="L1167">
        <v>419.45</v>
      </c>
      <c r="M1167" t="s">
        <v>20</v>
      </c>
      <c r="N1167" t="s">
        <v>22</v>
      </c>
      <c r="O1167">
        <v>40</v>
      </c>
      <c r="P1167">
        <v>2</v>
      </c>
      <c r="Q1167" t="s">
        <v>2077</v>
      </c>
      <c r="R1167">
        <v>507</v>
      </c>
      <c r="S1167" s="3">
        <v>0.1</v>
      </c>
      <c r="T1167" s="6">
        <v>174.05</v>
      </c>
      <c r="U1167" t="s">
        <v>6334</v>
      </c>
      <c r="V1167">
        <v>2025</v>
      </c>
      <c r="W1167" t="s">
        <v>6329</v>
      </c>
      <c r="X1167" t="str">
        <f>_xlfn.XLOOKUP(Orders_C[[#This Row],[Product_ID]],Products_C[Product_ID],Products_C[Product_Name])</f>
        <v>Krushers</v>
      </c>
      <c r="Y1167" t="str">
        <f>_xlfn.XLOOKUP(Orders_C[[#This Row],[Product_ID]],Products_C[Product_ID],Products_C[Category])</f>
        <v>Dessert</v>
      </c>
      <c r="Z1167" t="str">
        <f>_xlfn.XLOOKUP(Orders_C[[#This Row],[Store_ID]],Stores_c[Store_ID],Stores_c[City])</f>
        <v>Port Jacob</v>
      </c>
      <c r="AA1167" t="str">
        <f>_xlfn.XLOOKUP(Orders_C[[#This Row],[Customer_ID]],Customers_c[Customer_ID],Customers_c[Customer_Name])</f>
        <v>Evan Smith</v>
      </c>
      <c r="AB1167" s="6">
        <f>Orders_C[[#This Row],[Quantity]]*Orders_C[[#This Row],[Unit_Price]]*(1-Orders_C[[#This Row],[Discount %]])+Orders_C[[#This Row],[Tax]]</f>
        <v>388.55</v>
      </c>
      <c r="AC1167" s="9">
        <f>(Orders_C[[#This Row],[Unit_Price]]*Orders_C[[#This Row],[Quantity]])-Orders_C[[#This Row],[Discount]]+Orders_C[[#This Row],[Tax]]</f>
        <v>419.45</v>
      </c>
      <c r="AD1167" t="str">
        <f>IF(COUNTIF(Orders_C[[#All],[Customer_ID]],Orders_C[[#This Row],[Customer_ID]])&gt;1,"Repeat","New")</f>
        <v>Repeat</v>
      </c>
      <c r="AE1167" t="str" cm="1">
        <f t="array" ref="AE1167">_xlfn.XLOOKUP(Orders_C[[#This Row],[Store_ID]],Stores_c[[#All],[Store_ID]],Stores_c[[#All],[City]])</f>
        <v>Port Jacob</v>
      </c>
      <c r="AF1167" t="str" cm="1">
        <f t="array" ref="AF1167">_xlfn.XLOOKUP(Orders_C[[#This Row],[Store_ID]],Stores_c[[#All],[Store_ID]],Stores_c[[#All],[Manager_Name]])</f>
        <v>David Harris</v>
      </c>
      <c r="AG1167" t="str" cm="1">
        <f t="array" ref="AG1167">_xlfn.XLOOKUP(Orders_C[[#This Row],[Store_ID]],Stores_c[[#All],[Store_ID]],Stores_c[[#All],[Store_Type]])</f>
        <v>Mall</v>
      </c>
    </row>
    <row r="1168" spans="1:33" x14ac:dyDescent="0.25">
      <c r="A1168">
        <v>8946</v>
      </c>
      <c r="B1168" s="1">
        <v>45750</v>
      </c>
      <c r="C1168" s="2">
        <v>0.18150462962962963</v>
      </c>
      <c r="D1168">
        <v>1658</v>
      </c>
      <c r="E1168">
        <v>210</v>
      </c>
      <c r="F1168">
        <v>505</v>
      </c>
      <c r="G1168">
        <v>329</v>
      </c>
      <c r="H1168">
        <v>1</v>
      </c>
      <c r="I1168">
        <v>409</v>
      </c>
      <c r="J1168">
        <v>10</v>
      </c>
      <c r="K1168">
        <v>20.45</v>
      </c>
      <c r="L1168">
        <v>419.45</v>
      </c>
      <c r="M1168" t="s">
        <v>19</v>
      </c>
      <c r="N1168" t="s">
        <v>22</v>
      </c>
      <c r="O1168">
        <v>24</v>
      </c>
      <c r="P1168">
        <v>4</v>
      </c>
      <c r="Q1168" t="s">
        <v>2969</v>
      </c>
      <c r="R1168">
        <v>501</v>
      </c>
      <c r="S1168" s="3">
        <v>0.1</v>
      </c>
      <c r="T1168" s="6">
        <v>174.05</v>
      </c>
      <c r="U1168" t="s">
        <v>6337</v>
      </c>
      <c r="V1168">
        <v>2025</v>
      </c>
      <c r="W1168" t="s">
        <v>6329</v>
      </c>
      <c r="X1168" t="str">
        <f>_xlfn.XLOOKUP(Orders_C[[#This Row],[Product_ID]],Products_C[Product_ID],Products_C[Product_Name])</f>
        <v>Rice Bowl</v>
      </c>
      <c r="Y1168" t="str">
        <f>_xlfn.XLOOKUP(Orders_C[[#This Row],[Product_ID]],Products_C[Product_ID],Products_C[Category])</f>
        <v>Dessert</v>
      </c>
      <c r="Z1168" t="str">
        <f>_xlfn.XLOOKUP(Orders_C[[#This Row],[Store_ID]],Stores_c[Store_ID],Stores_c[City])</f>
        <v>East William</v>
      </c>
      <c r="AA1168" t="str">
        <f>_xlfn.XLOOKUP(Orders_C[[#This Row],[Customer_ID]],Customers_c[Customer_ID],Customers_c[Customer_Name])</f>
        <v>Don Garcia</v>
      </c>
      <c r="AB1168" s="6">
        <f>Orders_C[[#This Row],[Quantity]]*Orders_C[[#This Row],[Unit_Price]]*(1-Orders_C[[#This Row],[Discount %]])+Orders_C[[#This Row],[Tax]]</f>
        <v>388.55</v>
      </c>
      <c r="AC1168" s="9">
        <f>(Orders_C[[#This Row],[Unit_Price]]*Orders_C[[#This Row],[Quantity]])-Orders_C[[#This Row],[Discount]]+Orders_C[[#This Row],[Tax]]</f>
        <v>419.45</v>
      </c>
      <c r="AD1168" t="str">
        <f>IF(COUNTIF(Orders_C[[#All],[Customer_ID]],Orders_C[[#This Row],[Customer_ID]])&gt;1,"Repeat","New")</f>
        <v>Repeat</v>
      </c>
      <c r="AE1168" t="str" cm="1">
        <f t="array" ref="AE1168">_xlfn.XLOOKUP(Orders_C[[#This Row],[Store_ID]],Stores_c[[#All],[Store_ID]],Stores_c[[#All],[City]])</f>
        <v>East William</v>
      </c>
      <c r="AF1168" t="str" cm="1">
        <f t="array" ref="AF1168">_xlfn.XLOOKUP(Orders_C[[#This Row],[Store_ID]],Stores_c[[#All],[Store_ID]],Stores_c[[#All],[Manager_Name]])</f>
        <v>Victoria Butler</v>
      </c>
      <c r="AG1168" t="str" cm="1">
        <f t="array" ref="AG1168">_xlfn.XLOOKUP(Orders_C[[#This Row],[Store_ID]],Stores_c[[#All],[Store_ID]],Stores_c[[#All],[Store_Type]])</f>
        <v>Drive-Thru</v>
      </c>
    </row>
    <row r="1169" spans="1:33" x14ac:dyDescent="0.25">
      <c r="A1169">
        <v>9910</v>
      </c>
      <c r="B1169" s="1">
        <v>45802</v>
      </c>
      <c r="C1169" s="2">
        <v>0.25725694444444447</v>
      </c>
      <c r="D1169">
        <v>1194</v>
      </c>
      <c r="E1169">
        <v>208</v>
      </c>
      <c r="F1169">
        <v>537</v>
      </c>
      <c r="G1169">
        <v>337</v>
      </c>
      <c r="H1169">
        <v>1</v>
      </c>
      <c r="I1169">
        <v>387</v>
      </c>
      <c r="J1169">
        <v>0</v>
      </c>
      <c r="K1169">
        <v>19.350000000000001</v>
      </c>
      <c r="L1169">
        <v>406.35</v>
      </c>
      <c r="M1169" t="s">
        <v>20</v>
      </c>
      <c r="N1169" t="s">
        <v>21</v>
      </c>
      <c r="O1169">
        <v>16</v>
      </c>
      <c r="P1169">
        <v>1</v>
      </c>
      <c r="Q1169" t="s">
        <v>3933</v>
      </c>
      <c r="R1169">
        <v>507</v>
      </c>
      <c r="S1169" s="3">
        <v>0</v>
      </c>
      <c r="T1169" s="6">
        <v>174.15000000000003</v>
      </c>
      <c r="U1169" t="s">
        <v>6339</v>
      </c>
      <c r="V1169">
        <v>2025</v>
      </c>
      <c r="W1169" t="s">
        <v>6333</v>
      </c>
      <c r="X1169" t="str">
        <f>_xlfn.XLOOKUP(Orders_C[[#This Row],[Product_ID]],Products_C[Product_ID],Products_C[Product_Name])</f>
        <v>Chocolate Lava Cake</v>
      </c>
      <c r="Y1169" t="str">
        <f>_xlfn.XLOOKUP(Orders_C[[#This Row],[Product_ID]],Products_C[Product_ID],Products_C[Category])</f>
        <v>Chicken</v>
      </c>
      <c r="Z1169" t="str">
        <f>_xlfn.XLOOKUP(Orders_C[[#This Row],[Store_ID]],Stores_c[Store_ID],Stores_c[City])</f>
        <v>Tracyview</v>
      </c>
      <c r="AA1169" t="str">
        <f>_xlfn.XLOOKUP(Orders_C[[#This Row],[Customer_ID]],Customers_c[Customer_ID],Customers_c[Customer_Name])</f>
        <v>Brittany Hawkins</v>
      </c>
      <c r="AB1169" s="6">
        <f>Orders_C[[#This Row],[Quantity]]*Orders_C[[#This Row],[Unit_Price]]*(1-Orders_C[[#This Row],[Discount %]])+Orders_C[[#This Row],[Tax]]</f>
        <v>406.35</v>
      </c>
      <c r="AC1169" s="9">
        <f>(Orders_C[[#This Row],[Unit_Price]]*Orders_C[[#This Row],[Quantity]])-Orders_C[[#This Row],[Discount]]+Orders_C[[#This Row],[Tax]]</f>
        <v>406.35</v>
      </c>
      <c r="AD1169" t="str">
        <f>IF(COUNTIF(Orders_C[[#All],[Customer_ID]],Orders_C[[#This Row],[Customer_ID]])&gt;1,"Repeat","New")</f>
        <v>Repeat</v>
      </c>
      <c r="AE1169" t="str" cm="1">
        <f t="array" ref="AE1169">_xlfn.XLOOKUP(Orders_C[[#This Row],[Store_ID]],Stores_c[[#All],[Store_ID]],Stores_c[[#All],[City]])</f>
        <v>Tracyview</v>
      </c>
      <c r="AF1169" t="str" cm="1">
        <f t="array" ref="AF1169">_xlfn.XLOOKUP(Orders_C[[#This Row],[Store_ID]],Stores_c[[#All],[Store_ID]],Stores_c[[#All],[Manager_Name]])</f>
        <v>Jeremiah Lee</v>
      </c>
      <c r="AG1169" t="str" cm="1">
        <f t="array" ref="AG1169">_xlfn.XLOOKUP(Orders_C[[#This Row],[Store_ID]],Stores_c[[#All],[Store_ID]],Stores_c[[#All],[Store_Type]])</f>
        <v>Mall</v>
      </c>
    </row>
    <row r="1170" spans="1:33" x14ac:dyDescent="0.25">
      <c r="A1170">
        <v>8180</v>
      </c>
      <c r="B1170" s="1">
        <v>45753</v>
      </c>
      <c r="C1170" s="2">
        <v>2.6597222222222223E-2</v>
      </c>
      <c r="D1170">
        <v>1480</v>
      </c>
      <c r="E1170">
        <v>214</v>
      </c>
      <c r="F1170">
        <v>496</v>
      </c>
      <c r="G1170">
        <v>337</v>
      </c>
      <c r="H1170">
        <v>2</v>
      </c>
      <c r="I1170">
        <v>205</v>
      </c>
      <c r="J1170">
        <v>0</v>
      </c>
      <c r="K1170">
        <v>10.25</v>
      </c>
      <c r="L1170">
        <v>420.25</v>
      </c>
      <c r="M1170" t="s">
        <v>20</v>
      </c>
      <c r="N1170" t="s">
        <v>22</v>
      </c>
      <c r="O1170">
        <v>42</v>
      </c>
      <c r="P1170">
        <v>1</v>
      </c>
      <c r="Q1170" t="s">
        <v>2203</v>
      </c>
      <c r="R1170">
        <v>507</v>
      </c>
      <c r="S1170" s="3">
        <v>0</v>
      </c>
      <c r="T1170" s="6">
        <v>174.25</v>
      </c>
      <c r="U1170" t="s">
        <v>6337</v>
      </c>
      <c r="V1170">
        <v>2025</v>
      </c>
      <c r="W1170" t="s">
        <v>6331</v>
      </c>
      <c r="X1170" t="str">
        <f>_xlfn.XLOOKUP(Orders_C[[#This Row],[Product_ID]],Products_C[Product_ID],Products_C[Product_Name])</f>
        <v>Chocolate Lava Cake</v>
      </c>
      <c r="Y1170" t="str">
        <f>_xlfn.XLOOKUP(Orders_C[[#This Row],[Product_ID]],Products_C[Product_ID],Products_C[Category])</f>
        <v>Chicken</v>
      </c>
      <c r="Z1170" t="str">
        <f>_xlfn.XLOOKUP(Orders_C[[#This Row],[Store_ID]],Stores_c[Store_ID],Stores_c[City])</f>
        <v>New Robert</v>
      </c>
      <c r="AA1170" t="str">
        <f>_xlfn.XLOOKUP(Orders_C[[#This Row],[Customer_ID]],Customers_c[Customer_ID],Customers_c[Customer_Name])</f>
        <v>Patrick Meyers</v>
      </c>
      <c r="AB1170" s="6">
        <f>Orders_C[[#This Row],[Quantity]]*Orders_C[[#This Row],[Unit_Price]]*(1-Orders_C[[#This Row],[Discount %]])+Orders_C[[#This Row],[Tax]]</f>
        <v>420.25</v>
      </c>
      <c r="AC1170" s="9">
        <f>(Orders_C[[#This Row],[Unit_Price]]*Orders_C[[#This Row],[Quantity]])-Orders_C[[#This Row],[Discount]]+Orders_C[[#This Row],[Tax]]</f>
        <v>420.25</v>
      </c>
      <c r="AD1170" t="str">
        <f>IF(COUNTIF(Orders_C[[#All],[Customer_ID]],Orders_C[[#This Row],[Customer_ID]])&gt;1,"Repeat","New")</f>
        <v>Repeat</v>
      </c>
      <c r="AE1170" t="str" cm="1">
        <f t="array" ref="AE1170">_xlfn.XLOOKUP(Orders_C[[#This Row],[Store_ID]],Stores_c[[#All],[Store_ID]],Stores_c[[#All],[City]])</f>
        <v>New Robert</v>
      </c>
      <c r="AF1170" t="str" cm="1">
        <f t="array" ref="AF1170">_xlfn.XLOOKUP(Orders_C[[#This Row],[Store_ID]],Stores_c[[#All],[Store_ID]],Stores_c[[#All],[Manager_Name]])</f>
        <v>Krista Webb</v>
      </c>
      <c r="AG1170" t="str" cm="1">
        <f t="array" ref="AG1170">_xlfn.XLOOKUP(Orders_C[[#This Row],[Store_ID]],Stores_c[[#All],[Store_ID]],Stores_c[[#All],[Store_Type]])</f>
        <v>Drive-Thru</v>
      </c>
    </row>
    <row r="1171" spans="1:33" x14ac:dyDescent="0.25">
      <c r="A1171">
        <v>9662</v>
      </c>
      <c r="B1171" s="1">
        <v>45784</v>
      </c>
      <c r="C1171" s="2">
        <v>0.33296296296296296</v>
      </c>
      <c r="D1171">
        <v>1462</v>
      </c>
      <c r="E1171">
        <v>201</v>
      </c>
      <c r="F1171">
        <v>408</v>
      </c>
      <c r="G1171">
        <v>316</v>
      </c>
      <c r="H1171">
        <v>2</v>
      </c>
      <c r="I1171">
        <v>205</v>
      </c>
      <c r="J1171">
        <v>0</v>
      </c>
      <c r="K1171">
        <v>10.25</v>
      </c>
      <c r="L1171">
        <v>420.25</v>
      </c>
      <c r="M1171" t="s">
        <v>18</v>
      </c>
      <c r="N1171" t="s">
        <v>23</v>
      </c>
      <c r="O1171">
        <v>19</v>
      </c>
      <c r="P1171">
        <v>2</v>
      </c>
      <c r="Q1171" t="s">
        <v>3685</v>
      </c>
      <c r="R1171">
        <v>506</v>
      </c>
      <c r="S1171" s="3">
        <v>0</v>
      </c>
      <c r="T1171" s="6">
        <v>174.25</v>
      </c>
      <c r="U1171" t="s">
        <v>6339</v>
      </c>
      <c r="V1171">
        <v>2025</v>
      </c>
      <c r="W1171" t="s">
        <v>6333</v>
      </c>
      <c r="X1171" t="str">
        <f>_xlfn.XLOOKUP(Orders_C[[#This Row],[Product_ID]],Products_C[Product_ID],Products_C[Product_Name])</f>
        <v>Popcorn Chicken</v>
      </c>
      <c r="Y1171" t="str">
        <f>_xlfn.XLOOKUP(Orders_C[[#This Row],[Product_ID]],Products_C[Product_ID],Products_C[Category])</f>
        <v>Dessert</v>
      </c>
      <c r="Z1171" t="str">
        <f>_xlfn.XLOOKUP(Orders_C[[#This Row],[Store_ID]],Stores_c[Store_ID],Stores_c[City])</f>
        <v>Lake Nicholasburgh</v>
      </c>
      <c r="AA1171" t="str">
        <f>_xlfn.XLOOKUP(Orders_C[[#This Row],[Customer_ID]],Customers_c[Customer_ID],Customers_c[Customer_Name])</f>
        <v>Jennifer Murray</v>
      </c>
      <c r="AB1171" s="6">
        <f>Orders_C[[#This Row],[Quantity]]*Orders_C[[#This Row],[Unit_Price]]*(1-Orders_C[[#This Row],[Discount %]])+Orders_C[[#This Row],[Tax]]</f>
        <v>420.25</v>
      </c>
      <c r="AC1171" s="9">
        <f>(Orders_C[[#This Row],[Unit_Price]]*Orders_C[[#This Row],[Quantity]])-Orders_C[[#This Row],[Discount]]+Orders_C[[#This Row],[Tax]]</f>
        <v>420.25</v>
      </c>
      <c r="AD1171" t="str">
        <f>IF(COUNTIF(Orders_C[[#All],[Customer_ID]],Orders_C[[#This Row],[Customer_ID]])&gt;1,"Repeat","New")</f>
        <v>Repeat</v>
      </c>
      <c r="AE1171" t="str" cm="1">
        <f t="array" ref="AE1171">_xlfn.XLOOKUP(Orders_C[[#This Row],[Store_ID]],Stores_c[[#All],[Store_ID]],Stores_c[[#All],[City]])</f>
        <v>Lake Nicholasburgh</v>
      </c>
      <c r="AF1171" t="str" cm="1">
        <f t="array" ref="AF1171">_xlfn.XLOOKUP(Orders_C[[#This Row],[Store_ID]],Stores_c[[#All],[Store_ID]],Stores_c[[#All],[Manager_Name]])</f>
        <v>Maurice Garcia</v>
      </c>
      <c r="AG1171" t="str" cm="1">
        <f t="array" ref="AG1171">_xlfn.XLOOKUP(Orders_C[[#This Row],[Store_ID]],Stores_c[[#All],[Store_ID]],Stores_c[[#All],[Store_Type]])</f>
        <v>Mall</v>
      </c>
    </row>
    <row r="1172" spans="1:33" x14ac:dyDescent="0.25">
      <c r="A1172">
        <v>7652</v>
      </c>
      <c r="B1172" s="1">
        <v>46037</v>
      </c>
      <c r="C1172" s="2">
        <v>0.25854166666666667</v>
      </c>
      <c r="D1172">
        <v>1445</v>
      </c>
      <c r="E1172">
        <v>208</v>
      </c>
      <c r="F1172">
        <v>442</v>
      </c>
      <c r="G1172">
        <v>310</v>
      </c>
      <c r="H1172">
        <v>1</v>
      </c>
      <c r="I1172">
        <v>421</v>
      </c>
      <c r="J1172">
        <v>15</v>
      </c>
      <c r="K1172">
        <v>21.05</v>
      </c>
      <c r="L1172">
        <v>427.05</v>
      </c>
      <c r="M1172" t="s">
        <v>18</v>
      </c>
      <c r="N1172" t="s">
        <v>21</v>
      </c>
      <c r="O1172">
        <v>59</v>
      </c>
      <c r="P1172">
        <v>3</v>
      </c>
      <c r="Q1172" t="s">
        <v>1675</v>
      </c>
      <c r="R1172">
        <v>507</v>
      </c>
      <c r="S1172" s="3">
        <v>0.15</v>
      </c>
      <c r="T1172" s="6">
        <v>174.45000000000002</v>
      </c>
      <c r="U1172" t="s">
        <v>6330</v>
      </c>
      <c r="V1172">
        <v>2026</v>
      </c>
      <c r="W1172" t="s">
        <v>6331</v>
      </c>
      <c r="X1172" t="str">
        <f>_xlfn.XLOOKUP(Orders_C[[#This Row],[Product_ID]],Products_C[Product_ID],Products_C[Product_Name])</f>
        <v>Chicken Bucket</v>
      </c>
      <c r="Y1172" t="str">
        <f>_xlfn.XLOOKUP(Orders_C[[#This Row],[Product_ID]],Products_C[Product_ID],Products_C[Category])</f>
        <v>Chicken</v>
      </c>
      <c r="Z1172" t="str">
        <f>_xlfn.XLOOKUP(Orders_C[[#This Row],[Store_ID]],Stores_c[Store_ID],Stores_c[City])</f>
        <v>Tracyview</v>
      </c>
      <c r="AA1172" t="str">
        <f>_xlfn.XLOOKUP(Orders_C[[#This Row],[Customer_ID]],Customers_c[Customer_ID],Customers_c[Customer_Name])</f>
        <v>Mark Reyes</v>
      </c>
      <c r="AB1172" s="6">
        <f>Orders_C[[#This Row],[Quantity]]*Orders_C[[#This Row],[Unit_Price]]*(1-Orders_C[[#This Row],[Discount %]])+Orders_C[[#This Row],[Tax]]</f>
        <v>378.9</v>
      </c>
      <c r="AC1172" s="9">
        <f>(Orders_C[[#This Row],[Unit_Price]]*Orders_C[[#This Row],[Quantity]])-Orders_C[[#This Row],[Discount]]+Orders_C[[#This Row],[Tax]]</f>
        <v>427.05</v>
      </c>
      <c r="AD1172" t="str">
        <f>IF(COUNTIF(Orders_C[[#All],[Customer_ID]],Orders_C[[#This Row],[Customer_ID]])&gt;1,"Repeat","New")</f>
        <v>Repeat</v>
      </c>
      <c r="AE1172" t="str" cm="1">
        <f t="array" ref="AE1172">_xlfn.XLOOKUP(Orders_C[[#This Row],[Store_ID]],Stores_c[[#All],[Store_ID]],Stores_c[[#All],[City]])</f>
        <v>Tracyview</v>
      </c>
      <c r="AF1172" t="str" cm="1">
        <f t="array" ref="AF1172">_xlfn.XLOOKUP(Orders_C[[#This Row],[Store_ID]],Stores_c[[#All],[Store_ID]],Stores_c[[#All],[Manager_Name]])</f>
        <v>Jeremiah Lee</v>
      </c>
      <c r="AG1172" t="str" cm="1">
        <f t="array" ref="AG1172">_xlfn.XLOOKUP(Orders_C[[#This Row],[Store_ID]],Stores_c[[#All],[Store_ID]],Stores_c[[#All],[Store_Type]])</f>
        <v>Mall</v>
      </c>
    </row>
    <row r="1173" spans="1:33" x14ac:dyDescent="0.25">
      <c r="A1173">
        <v>8100</v>
      </c>
      <c r="B1173" s="1">
        <v>45828</v>
      </c>
      <c r="C1173" s="2">
        <v>6.5567129629629628E-2</v>
      </c>
      <c r="D1173">
        <v>1622</v>
      </c>
      <c r="E1173">
        <v>202</v>
      </c>
      <c r="F1173">
        <v>432</v>
      </c>
      <c r="G1173">
        <v>316</v>
      </c>
      <c r="H1173">
        <v>1</v>
      </c>
      <c r="I1173">
        <v>421</v>
      </c>
      <c r="J1173">
        <v>15</v>
      </c>
      <c r="K1173">
        <v>21.05</v>
      </c>
      <c r="L1173">
        <v>427.05</v>
      </c>
      <c r="M1173" t="s">
        <v>18</v>
      </c>
      <c r="N1173" t="s">
        <v>22</v>
      </c>
      <c r="O1173">
        <v>26</v>
      </c>
      <c r="P1173">
        <v>3</v>
      </c>
      <c r="Q1173" t="s">
        <v>2123</v>
      </c>
      <c r="R1173">
        <v>509</v>
      </c>
      <c r="S1173" s="3">
        <v>0.15</v>
      </c>
      <c r="T1173" s="6">
        <v>174.45000000000002</v>
      </c>
      <c r="U1173" t="s">
        <v>6340</v>
      </c>
      <c r="V1173">
        <v>2025</v>
      </c>
      <c r="W1173" t="s">
        <v>6329</v>
      </c>
      <c r="X1173" t="str">
        <f>_xlfn.XLOOKUP(Orders_C[[#This Row],[Product_ID]],Products_C[Product_ID],Products_C[Product_Name])</f>
        <v>Popcorn Chicken</v>
      </c>
      <c r="Y1173" t="str">
        <f>_xlfn.XLOOKUP(Orders_C[[#This Row],[Product_ID]],Products_C[Product_ID],Products_C[Category])</f>
        <v>Dessert</v>
      </c>
      <c r="Z1173" t="str">
        <f>_xlfn.XLOOKUP(Orders_C[[#This Row],[Store_ID]],Stores_c[Store_ID],Stores_c[City])</f>
        <v>Rebekahside</v>
      </c>
      <c r="AA1173" t="str">
        <f>_xlfn.XLOOKUP(Orders_C[[#This Row],[Customer_ID]],Customers_c[Customer_ID],Customers_c[Customer_Name])</f>
        <v>Robyn Cordova</v>
      </c>
      <c r="AB1173" s="6">
        <f>Orders_C[[#This Row],[Quantity]]*Orders_C[[#This Row],[Unit_Price]]*(1-Orders_C[[#This Row],[Discount %]])+Orders_C[[#This Row],[Tax]]</f>
        <v>378.9</v>
      </c>
      <c r="AC1173" s="9">
        <f>(Orders_C[[#This Row],[Unit_Price]]*Orders_C[[#This Row],[Quantity]])-Orders_C[[#This Row],[Discount]]+Orders_C[[#This Row],[Tax]]</f>
        <v>427.05</v>
      </c>
      <c r="AD1173" t="str">
        <f>IF(COUNTIF(Orders_C[[#All],[Customer_ID]],Orders_C[[#This Row],[Customer_ID]])&gt;1,"Repeat","New")</f>
        <v>Repeat</v>
      </c>
      <c r="AE1173" t="str" cm="1">
        <f t="array" ref="AE1173">_xlfn.XLOOKUP(Orders_C[[#This Row],[Store_ID]],Stores_c[[#All],[Store_ID]],Stores_c[[#All],[City]])</f>
        <v>Rebekahside</v>
      </c>
      <c r="AF1173" t="str" cm="1">
        <f t="array" ref="AF1173">_xlfn.XLOOKUP(Orders_C[[#This Row],[Store_ID]],Stores_c[[#All],[Store_ID]],Stores_c[[#All],[Manager_Name]])</f>
        <v>Mark Ray</v>
      </c>
      <c r="AG1173" t="str" cm="1">
        <f t="array" ref="AG1173">_xlfn.XLOOKUP(Orders_C[[#This Row],[Store_ID]],Stores_c[[#All],[Store_ID]],Stores_c[[#All],[Store_Type]])</f>
        <v>Drive-Thru</v>
      </c>
    </row>
    <row r="1174" spans="1:33" x14ac:dyDescent="0.25">
      <c r="A1174">
        <v>9262</v>
      </c>
      <c r="B1174" s="1">
        <v>46064</v>
      </c>
      <c r="C1174" s="2">
        <v>0.82621527777777781</v>
      </c>
      <c r="D1174">
        <v>1330</v>
      </c>
      <c r="E1174">
        <v>213</v>
      </c>
      <c r="F1174">
        <v>514</v>
      </c>
      <c r="G1174">
        <v>301</v>
      </c>
      <c r="H1174">
        <v>2</v>
      </c>
      <c r="I1174">
        <v>217</v>
      </c>
      <c r="J1174">
        <v>10</v>
      </c>
      <c r="K1174">
        <v>10.85</v>
      </c>
      <c r="L1174">
        <v>434.85</v>
      </c>
      <c r="M1174" t="s">
        <v>20</v>
      </c>
      <c r="N1174" t="s">
        <v>23</v>
      </c>
      <c r="O1174">
        <v>10</v>
      </c>
      <c r="P1174">
        <v>1</v>
      </c>
      <c r="Q1174" t="s">
        <v>3285</v>
      </c>
      <c r="R1174">
        <v>507</v>
      </c>
      <c r="S1174" s="3">
        <v>0.1</v>
      </c>
      <c r="T1174" s="6">
        <v>174.45000000000005</v>
      </c>
      <c r="U1174" t="s">
        <v>6338</v>
      </c>
      <c r="V1174">
        <v>2026</v>
      </c>
      <c r="W1174" t="s">
        <v>6333</v>
      </c>
      <c r="X1174" t="str">
        <f>_xlfn.XLOOKUP(Orders_C[[#This Row],[Product_ID]],Products_C[Product_ID],Products_C[Product_Name])</f>
        <v>Krushers</v>
      </c>
      <c r="Y1174" t="str">
        <f>_xlfn.XLOOKUP(Orders_C[[#This Row],[Product_ID]],Products_C[Product_ID],Products_C[Category])</f>
        <v>Burger</v>
      </c>
      <c r="Z1174" t="str">
        <f>_xlfn.XLOOKUP(Orders_C[[#This Row],[Store_ID]],Stores_c[Store_ID],Stores_c[City])</f>
        <v>Lake Kristashire</v>
      </c>
      <c r="AA1174" t="str">
        <f>_xlfn.XLOOKUP(Orders_C[[#This Row],[Customer_ID]],Customers_c[Customer_ID],Customers_c[Customer_Name])</f>
        <v>Jessica Smith</v>
      </c>
      <c r="AB1174" s="6">
        <f>Orders_C[[#This Row],[Quantity]]*Orders_C[[#This Row],[Unit_Price]]*(1-Orders_C[[#This Row],[Discount %]])+Orders_C[[#This Row],[Tax]]</f>
        <v>401.45000000000005</v>
      </c>
      <c r="AC1174" s="9">
        <f>(Orders_C[[#This Row],[Unit_Price]]*Orders_C[[#This Row],[Quantity]])-Orders_C[[#This Row],[Discount]]+Orders_C[[#This Row],[Tax]]</f>
        <v>434.85</v>
      </c>
      <c r="AD1174" t="str">
        <f>IF(COUNTIF(Orders_C[[#All],[Customer_ID]],Orders_C[[#This Row],[Customer_ID]])&gt;1,"Repeat","New")</f>
        <v>Repeat</v>
      </c>
      <c r="AE1174" t="str" cm="1">
        <f t="array" ref="AE1174">_xlfn.XLOOKUP(Orders_C[[#This Row],[Store_ID]],Stores_c[[#All],[Store_ID]],Stores_c[[#All],[City]])</f>
        <v>Lake Kristashire</v>
      </c>
      <c r="AF1174" t="str" cm="1">
        <f t="array" ref="AF1174">_xlfn.XLOOKUP(Orders_C[[#This Row],[Store_ID]],Stores_c[[#All],[Store_ID]],Stores_c[[#All],[Manager_Name]])</f>
        <v>Andrea Daugherty</v>
      </c>
      <c r="AG1174" t="str" cm="1">
        <f t="array" ref="AG1174">_xlfn.XLOOKUP(Orders_C[[#This Row],[Store_ID]],Stores_c[[#All],[Store_ID]],Stores_c[[#All],[Store_Type]])</f>
        <v>Mall</v>
      </c>
    </row>
    <row r="1175" spans="1:33" x14ac:dyDescent="0.25">
      <c r="A1175">
        <v>10876</v>
      </c>
      <c r="B1175" s="1">
        <v>45870</v>
      </c>
      <c r="C1175" s="2">
        <v>0.9588888888888889</v>
      </c>
      <c r="D1175">
        <v>1252</v>
      </c>
      <c r="E1175">
        <v>205</v>
      </c>
      <c r="F1175">
        <v>440</v>
      </c>
      <c r="G1175">
        <v>306</v>
      </c>
      <c r="H1175">
        <v>1</v>
      </c>
      <c r="I1175">
        <v>410</v>
      </c>
      <c r="J1175">
        <v>10</v>
      </c>
      <c r="K1175">
        <v>20.5</v>
      </c>
      <c r="L1175">
        <v>420.5</v>
      </c>
      <c r="M1175" t="s">
        <v>19</v>
      </c>
      <c r="N1175" t="s">
        <v>21</v>
      </c>
      <c r="O1175">
        <v>42</v>
      </c>
      <c r="P1175">
        <v>5</v>
      </c>
      <c r="Q1175" t="s">
        <v>4899</v>
      </c>
      <c r="R1175">
        <v>507</v>
      </c>
      <c r="S1175" s="3">
        <v>0.1</v>
      </c>
      <c r="T1175" s="6">
        <v>174.5</v>
      </c>
      <c r="U1175" t="s">
        <v>6342</v>
      </c>
      <c r="V1175">
        <v>2025</v>
      </c>
      <c r="W1175" t="s">
        <v>6331</v>
      </c>
      <c r="X1175" t="str">
        <f>_xlfn.XLOOKUP(Orders_C[[#This Row],[Product_ID]],Products_C[Product_ID],Products_C[Product_Name])</f>
        <v>Veg Burger</v>
      </c>
      <c r="Y1175" t="str">
        <f>_xlfn.XLOOKUP(Orders_C[[#This Row],[Product_ID]],Products_C[Product_ID],Products_C[Category])</f>
        <v>Burger</v>
      </c>
      <c r="Z1175" t="str">
        <f>_xlfn.XLOOKUP(Orders_C[[#This Row],[Store_ID]],Stores_c[Store_ID],Stores_c[City])</f>
        <v>Port Jacob</v>
      </c>
      <c r="AA1175" t="str">
        <f>_xlfn.XLOOKUP(Orders_C[[#This Row],[Customer_ID]],Customers_c[Customer_ID],Customers_c[Customer_Name])</f>
        <v>Samantha Briggs DVM</v>
      </c>
      <c r="AB1175" s="6">
        <f>Orders_C[[#This Row],[Quantity]]*Orders_C[[#This Row],[Unit_Price]]*(1-Orders_C[[#This Row],[Discount %]])+Orders_C[[#This Row],[Tax]]</f>
        <v>389.5</v>
      </c>
      <c r="AC1175" s="9">
        <f>(Orders_C[[#This Row],[Unit_Price]]*Orders_C[[#This Row],[Quantity]])-Orders_C[[#This Row],[Discount]]+Orders_C[[#This Row],[Tax]]</f>
        <v>420.5</v>
      </c>
      <c r="AD1175" t="str">
        <f>IF(COUNTIF(Orders_C[[#All],[Customer_ID]],Orders_C[[#This Row],[Customer_ID]])&gt;1,"Repeat","New")</f>
        <v>Repeat</v>
      </c>
      <c r="AE1175" t="str" cm="1">
        <f t="array" ref="AE1175">_xlfn.XLOOKUP(Orders_C[[#This Row],[Store_ID]],Stores_c[[#All],[Store_ID]],Stores_c[[#All],[City]])</f>
        <v>Port Jacob</v>
      </c>
      <c r="AF1175" t="str" cm="1">
        <f t="array" ref="AF1175">_xlfn.XLOOKUP(Orders_C[[#This Row],[Store_ID]],Stores_c[[#All],[Store_ID]],Stores_c[[#All],[Manager_Name]])</f>
        <v>David Harris</v>
      </c>
      <c r="AG1175" t="str" cm="1">
        <f t="array" ref="AG1175">_xlfn.XLOOKUP(Orders_C[[#This Row],[Store_ID]],Stores_c[[#All],[Store_ID]],Stores_c[[#All],[Store_Type]])</f>
        <v>Mall</v>
      </c>
    </row>
    <row r="1176" spans="1:33" x14ac:dyDescent="0.25">
      <c r="A1176">
        <v>7988</v>
      </c>
      <c r="B1176" s="1">
        <v>45724</v>
      </c>
      <c r="C1176" s="2">
        <v>4.409722222222222E-3</v>
      </c>
      <c r="D1176">
        <v>1958</v>
      </c>
      <c r="E1176">
        <v>210</v>
      </c>
      <c r="F1176">
        <v>489</v>
      </c>
      <c r="G1176">
        <v>333</v>
      </c>
      <c r="H1176">
        <v>1</v>
      </c>
      <c r="I1176">
        <v>399</v>
      </c>
      <c r="J1176">
        <v>5</v>
      </c>
      <c r="K1176">
        <v>19.95</v>
      </c>
      <c r="L1176">
        <v>413.95</v>
      </c>
      <c r="M1176" t="s">
        <v>20</v>
      </c>
      <c r="N1176" t="s">
        <v>21</v>
      </c>
      <c r="O1176">
        <v>57</v>
      </c>
      <c r="P1176">
        <v>5</v>
      </c>
      <c r="Q1176" t="s">
        <v>2011</v>
      </c>
      <c r="R1176">
        <v>510</v>
      </c>
      <c r="S1176" s="3">
        <v>0.05</v>
      </c>
      <c r="T1176" s="6">
        <v>174.55</v>
      </c>
      <c r="U1176" t="s">
        <v>6334</v>
      </c>
      <c r="V1176">
        <v>2025</v>
      </c>
      <c r="W1176" t="s">
        <v>6331</v>
      </c>
      <c r="X1176" t="str">
        <f>_xlfn.XLOOKUP(Orders_C[[#This Row],[Product_ID]],Products_C[Product_ID],Products_C[Product_Name])</f>
        <v>Chicken Wings</v>
      </c>
      <c r="Y1176" t="str">
        <f>_xlfn.XLOOKUP(Orders_C[[#This Row],[Product_ID]],Products_C[Product_ID],Products_C[Category])</f>
        <v>Burger</v>
      </c>
      <c r="Z1176" t="str">
        <f>_xlfn.XLOOKUP(Orders_C[[#This Row],[Store_ID]],Stores_c[Store_ID],Stores_c[City])</f>
        <v>East William</v>
      </c>
      <c r="AA1176" t="str">
        <f>_xlfn.XLOOKUP(Orders_C[[#This Row],[Customer_ID]],Customers_c[Customer_ID],Customers_c[Customer_Name])</f>
        <v>Cynthia Tucker</v>
      </c>
      <c r="AB1176" s="6">
        <f>Orders_C[[#This Row],[Quantity]]*Orders_C[[#This Row],[Unit_Price]]*(1-Orders_C[[#This Row],[Discount %]])+Orders_C[[#This Row],[Tax]]</f>
        <v>398.99999999999994</v>
      </c>
      <c r="AC1176" s="9">
        <f>(Orders_C[[#This Row],[Unit_Price]]*Orders_C[[#This Row],[Quantity]])-Orders_C[[#This Row],[Discount]]+Orders_C[[#This Row],[Tax]]</f>
        <v>413.95</v>
      </c>
      <c r="AD1176" t="str">
        <f>IF(COUNTIF(Orders_C[[#All],[Customer_ID]],Orders_C[[#This Row],[Customer_ID]])&gt;1,"Repeat","New")</f>
        <v>Repeat</v>
      </c>
      <c r="AE1176" t="str" cm="1">
        <f t="array" ref="AE1176">_xlfn.XLOOKUP(Orders_C[[#This Row],[Store_ID]],Stores_c[[#All],[Store_ID]],Stores_c[[#All],[City]])</f>
        <v>East William</v>
      </c>
      <c r="AF1176" t="str" cm="1">
        <f t="array" ref="AF1176">_xlfn.XLOOKUP(Orders_C[[#This Row],[Store_ID]],Stores_c[[#All],[Store_ID]],Stores_c[[#All],[Manager_Name]])</f>
        <v>Victoria Butler</v>
      </c>
      <c r="AG1176" t="str" cm="1">
        <f t="array" ref="AG1176">_xlfn.XLOOKUP(Orders_C[[#This Row],[Store_ID]],Stores_c[[#All],[Store_ID]],Stores_c[[#All],[Store_Type]])</f>
        <v>Drive-Thru</v>
      </c>
    </row>
    <row r="1177" spans="1:33" x14ac:dyDescent="0.25">
      <c r="A1177">
        <v>9669</v>
      </c>
      <c r="B1177" s="1">
        <v>46059</v>
      </c>
      <c r="C1177" s="2">
        <v>0.67907407407407405</v>
      </c>
      <c r="D1177">
        <v>1676</v>
      </c>
      <c r="E1177">
        <v>225</v>
      </c>
      <c r="F1177">
        <v>437</v>
      </c>
      <c r="G1177">
        <v>334</v>
      </c>
      <c r="H1177">
        <v>2</v>
      </c>
      <c r="I1177">
        <v>223</v>
      </c>
      <c r="J1177">
        <v>15</v>
      </c>
      <c r="K1177">
        <v>11.15</v>
      </c>
      <c r="L1177">
        <v>442.15</v>
      </c>
      <c r="M1177" t="s">
        <v>18</v>
      </c>
      <c r="N1177" t="s">
        <v>23</v>
      </c>
      <c r="O1177">
        <v>52</v>
      </c>
      <c r="P1177">
        <v>3</v>
      </c>
      <c r="Q1177" t="s">
        <v>3692</v>
      </c>
      <c r="R1177">
        <v>509</v>
      </c>
      <c r="S1177" s="3">
        <v>0.15</v>
      </c>
      <c r="T1177" s="6">
        <v>174.55</v>
      </c>
      <c r="U1177" t="s">
        <v>6338</v>
      </c>
      <c r="V1177">
        <v>2026</v>
      </c>
      <c r="W1177" t="s">
        <v>6331</v>
      </c>
      <c r="X1177" t="str">
        <f>_xlfn.XLOOKUP(Orders_C[[#This Row],[Product_ID]],Products_C[Product_ID],Products_C[Product_Name])</f>
        <v>Krushers</v>
      </c>
      <c r="Y1177" t="str">
        <f>_xlfn.XLOOKUP(Orders_C[[#This Row],[Product_ID]],Products_C[Product_ID],Products_C[Category])</f>
        <v>Dessert</v>
      </c>
      <c r="Z1177" t="str">
        <f>_xlfn.XLOOKUP(Orders_C[[#This Row],[Store_ID]],Stores_c[Store_ID],Stores_c[City])</f>
        <v>South Peter</v>
      </c>
      <c r="AA1177" t="str">
        <f>_xlfn.XLOOKUP(Orders_C[[#This Row],[Customer_ID]],Customers_c[Customer_ID],Customers_c[Customer_Name])</f>
        <v>Candice Flores</v>
      </c>
      <c r="AB1177" s="6">
        <f>Orders_C[[#This Row],[Quantity]]*Orders_C[[#This Row],[Unit_Price]]*(1-Orders_C[[#This Row],[Discount %]])+Orders_C[[#This Row],[Tax]]</f>
        <v>390.24999999999994</v>
      </c>
      <c r="AC1177" s="9">
        <f>(Orders_C[[#This Row],[Unit_Price]]*Orders_C[[#This Row],[Quantity]])-Orders_C[[#This Row],[Discount]]+Orders_C[[#This Row],[Tax]]</f>
        <v>442.15</v>
      </c>
      <c r="AD1177" t="str">
        <f>IF(COUNTIF(Orders_C[[#All],[Customer_ID]],Orders_C[[#This Row],[Customer_ID]])&gt;1,"Repeat","New")</f>
        <v>Repeat</v>
      </c>
      <c r="AE1177" t="str" cm="1">
        <f t="array" ref="AE1177">_xlfn.XLOOKUP(Orders_C[[#This Row],[Store_ID]],Stores_c[[#All],[Store_ID]],Stores_c[[#All],[City]])</f>
        <v>South Peter</v>
      </c>
      <c r="AF1177" t="str" cm="1">
        <f t="array" ref="AF1177">_xlfn.XLOOKUP(Orders_C[[#This Row],[Store_ID]],Stores_c[[#All],[Store_ID]],Stores_c[[#All],[Manager_Name]])</f>
        <v>Gregory Lambert</v>
      </c>
      <c r="AG1177" t="str" cm="1">
        <f t="array" ref="AG1177">_xlfn.XLOOKUP(Orders_C[[#This Row],[Store_ID]],Stores_c[[#All],[Store_ID]],Stores_c[[#All],[Store_Type]])</f>
        <v>Street</v>
      </c>
    </row>
    <row r="1178" spans="1:33" x14ac:dyDescent="0.25">
      <c r="A1178">
        <v>9684</v>
      </c>
      <c r="B1178" s="1">
        <v>46028</v>
      </c>
      <c r="C1178" s="2">
        <v>0.85218749999999999</v>
      </c>
      <c r="D1178">
        <v>1423</v>
      </c>
      <c r="E1178">
        <v>206</v>
      </c>
      <c r="F1178">
        <v>459</v>
      </c>
      <c r="G1178">
        <v>303</v>
      </c>
      <c r="H1178">
        <v>1</v>
      </c>
      <c r="I1178">
        <v>388</v>
      </c>
      <c r="J1178">
        <v>0</v>
      </c>
      <c r="K1178">
        <v>19.399999999999999</v>
      </c>
      <c r="L1178">
        <v>407.4</v>
      </c>
      <c r="M1178" t="s">
        <v>19</v>
      </c>
      <c r="N1178" t="s">
        <v>22</v>
      </c>
      <c r="O1178">
        <v>28</v>
      </c>
      <c r="P1178">
        <v>3</v>
      </c>
      <c r="Q1178" t="s">
        <v>3707</v>
      </c>
      <c r="R1178">
        <v>510</v>
      </c>
      <c r="S1178" s="3">
        <v>0</v>
      </c>
      <c r="T1178" s="6">
        <v>174.6</v>
      </c>
      <c r="U1178" t="s">
        <v>6330</v>
      </c>
      <c r="V1178">
        <v>2026</v>
      </c>
      <c r="W1178" t="s">
        <v>6329</v>
      </c>
      <c r="X1178" t="str">
        <f>_xlfn.XLOOKUP(Orders_C[[#This Row],[Product_ID]],Products_C[Product_ID],Products_C[Product_Name])</f>
        <v>Chocolate Lava Cake</v>
      </c>
      <c r="Y1178" t="str">
        <f>_xlfn.XLOOKUP(Orders_C[[#This Row],[Product_ID]],Products_C[Product_ID],Products_C[Category])</f>
        <v>Chicken</v>
      </c>
      <c r="Z1178" t="str">
        <f>_xlfn.XLOOKUP(Orders_C[[#This Row],[Store_ID]],Stores_c[Store_ID],Stores_c[City])</f>
        <v>West Matthew</v>
      </c>
      <c r="AA1178" t="str">
        <f>_xlfn.XLOOKUP(Orders_C[[#This Row],[Customer_ID]],Customers_c[Customer_ID],Customers_c[Customer_Name])</f>
        <v>Andrew Martinez</v>
      </c>
      <c r="AB1178" s="6">
        <f>Orders_C[[#This Row],[Quantity]]*Orders_C[[#This Row],[Unit_Price]]*(1-Orders_C[[#This Row],[Discount %]])+Orders_C[[#This Row],[Tax]]</f>
        <v>407.4</v>
      </c>
      <c r="AC1178" s="9">
        <f>(Orders_C[[#This Row],[Unit_Price]]*Orders_C[[#This Row],[Quantity]])-Orders_C[[#This Row],[Discount]]+Orders_C[[#This Row],[Tax]]</f>
        <v>407.4</v>
      </c>
      <c r="AD1178" t="str">
        <f>IF(COUNTIF(Orders_C[[#All],[Customer_ID]],Orders_C[[#This Row],[Customer_ID]])&gt;1,"Repeat","New")</f>
        <v>Repeat</v>
      </c>
      <c r="AE1178" t="str" cm="1">
        <f t="array" ref="AE1178">_xlfn.XLOOKUP(Orders_C[[#This Row],[Store_ID]],Stores_c[[#All],[Store_ID]],Stores_c[[#All],[City]])</f>
        <v>West Matthew</v>
      </c>
      <c r="AF1178" t="str" cm="1">
        <f t="array" ref="AF1178">_xlfn.XLOOKUP(Orders_C[[#This Row],[Store_ID]],Stores_c[[#All],[Store_ID]],Stores_c[[#All],[Manager_Name]])</f>
        <v>Miguel Kidd</v>
      </c>
      <c r="AG1178" t="str" cm="1">
        <f t="array" ref="AG1178">_xlfn.XLOOKUP(Orders_C[[#This Row],[Store_ID]],Stores_c[[#All],[Store_ID]],Stores_c[[#All],[Store_Type]])</f>
        <v>Drive-Thru</v>
      </c>
    </row>
    <row r="1179" spans="1:33" x14ac:dyDescent="0.25">
      <c r="A1179">
        <v>10665</v>
      </c>
      <c r="B1179" s="1">
        <v>45735</v>
      </c>
      <c r="C1179" s="2">
        <v>0.64175925925925925</v>
      </c>
      <c r="D1179">
        <v>1356</v>
      </c>
      <c r="E1179">
        <v>207</v>
      </c>
      <c r="F1179">
        <v>438</v>
      </c>
      <c r="G1179">
        <v>338</v>
      </c>
      <c r="H1179">
        <v>1</v>
      </c>
      <c r="I1179">
        <v>388</v>
      </c>
      <c r="J1179">
        <v>0</v>
      </c>
      <c r="K1179">
        <v>19.399999999999999</v>
      </c>
      <c r="L1179">
        <v>407.4</v>
      </c>
      <c r="M1179" t="s">
        <v>19</v>
      </c>
      <c r="N1179" t="s">
        <v>23</v>
      </c>
      <c r="O1179">
        <v>40</v>
      </c>
      <c r="P1179">
        <v>1</v>
      </c>
      <c r="Q1179" t="s">
        <v>4688</v>
      </c>
      <c r="R1179">
        <v>509</v>
      </c>
      <c r="S1179" s="3">
        <v>0</v>
      </c>
      <c r="T1179" s="6">
        <v>174.6</v>
      </c>
      <c r="U1179" t="s">
        <v>6334</v>
      </c>
      <c r="V1179">
        <v>2025</v>
      </c>
      <c r="W1179" t="s">
        <v>6329</v>
      </c>
      <c r="X1179" t="str">
        <f>_xlfn.XLOOKUP(Orders_C[[#This Row],[Product_ID]],Products_C[Product_ID],Products_C[Product_Name])</f>
        <v>Chicken Wings</v>
      </c>
      <c r="Y1179" t="str">
        <f>_xlfn.XLOOKUP(Orders_C[[#This Row],[Product_ID]],Products_C[Product_ID],Products_C[Category])</f>
        <v>Burger</v>
      </c>
      <c r="Z1179" t="str">
        <f>_xlfn.XLOOKUP(Orders_C[[#This Row],[Store_ID]],Stores_c[Store_ID],Stores_c[City])</f>
        <v>Christineton</v>
      </c>
      <c r="AA1179" t="str">
        <f>_xlfn.XLOOKUP(Orders_C[[#This Row],[Customer_ID]],Customers_c[Customer_ID],Customers_c[Customer_Name])</f>
        <v>Stephen Jordan</v>
      </c>
      <c r="AB1179" s="6">
        <f>Orders_C[[#This Row],[Quantity]]*Orders_C[[#This Row],[Unit_Price]]*(1-Orders_C[[#This Row],[Discount %]])+Orders_C[[#This Row],[Tax]]</f>
        <v>407.4</v>
      </c>
      <c r="AC1179" s="9">
        <f>(Orders_C[[#This Row],[Unit_Price]]*Orders_C[[#This Row],[Quantity]])-Orders_C[[#This Row],[Discount]]+Orders_C[[#This Row],[Tax]]</f>
        <v>407.4</v>
      </c>
      <c r="AD1179" t="str">
        <f>IF(COUNTIF(Orders_C[[#All],[Customer_ID]],Orders_C[[#This Row],[Customer_ID]])&gt;1,"Repeat","New")</f>
        <v>Repeat</v>
      </c>
      <c r="AE1179" t="str" cm="1">
        <f t="array" ref="AE1179">_xlfn.XLOOKUP(Orders_C[[#This Row],[Store_ID]],Stores_c[[#All],[Store_ID]],Stores_c[[#All],[City]])</f>
        <v>Christineton</v>
      </c>
      <c r="AF1179" t="str" cm="1">
        <f t="array" ref="AF1179">_xlfn.XLOOKUP(Orders_C[[#This Row],[Store_ID]],Stores_c[[#All],[Store_ID]],Stores_c[[#All],[Manager_Name]])</f>
        <v>Dr. William Hubbard MD</v>
      </c>
      <c r="AG1179" t="str" cm="1">
        <f t="array" ref="AG1179">_xlfn.XLOOKUP(Orders_C[[#This Row],[Store_ID]],Stores_c[[#All],[Store_ID]],Stores_c[[#All],[Store_Type]])</f>
        <v>Street</v>
      </c>
    </row>
    <row r="1180" spans="1:33" x14ac:dyDescent="0.25">
      <c r="A1180">
        <v>6776</v>
      </c>
      <c r="B1180" s="1">
        <v>46062</v>
      </c>
      <c r="C1180" s="2">
        <v>0.68884259259259262</v>
      </c>
      <c r="D1180">
        <v>1784</v>
      </c>
      <c r="E1180">
        <v>220</v>
      </c>
      <c r="F1180">
        <v>408</v>
      </c>
      <c r="G1180">
        <v>339</v>
      </c>
      <c r="H1180">
        <v>1</v>
      </c>
      <c r="I1180">
        <v>422</v>
      </c>
      <c r="J1180">
        <v>15</v>
      </c>
      <c r="K1180">
        <v>21.1</v>
      </c>
      <c r="L1180">
        <v>428.1</v>
      </c>
      <c r="M1180" t="s">
        <v>18</v>
      </c>
      <c r="N1180" t="s">
        <v>21</v>
      </c>
      <c r="O1180">
        <v>56</v>
      </c>
      <c r="P1180">
        <v>1</v>
      </c>
      <c r="Q1180" t="s">
        <v>799</v>
      </c>
      <c r="R1180">
        <v>503</v>
      </c>
      <c r="S1180" s="3">
        <v>0.15</v>
      </c>
      <c r="T1180" s="6">
        <v>174.90000000000003</v>
      </c>
      <c r="U1180" t="s">
        <v>6338</v>
      </c>
      <c r="V1180">
        <v>2026</v>
      </c>
      <c r="W1180" t="s">
        <v>6331</v>
      </c>
      <c r="X1180" t="str">
        <f>_xlfn.XLOOKUP(Orders_C[[#This Row],[Product_ID]],Products_C[Product_ID],Products_C[Product_Name])</f>
        <v>Veg Burger</v>
      </c>
      <c r="Y1180" t="str">
        <f>_xlfn.XLOOKUP(Orders_C[[#This Row],[Product_ID]],Products_C[Product_ID],Products_C[Category])</f>
        <v>Burger</v>
      </c>
      <c r="Z1180" t="str">
        <f>_xlfn.XLOOKUP(Orders_C[[#This Row],[Store_ID]],Stores_c[Store_ID],Stores_c[City])</f>
        <v>Williamborough</v>
      </c>
      <c r="AA1180" t="str">
        <f>_xlfn.XLOOKUP(Orders_C[[#This Row],[Customer_ID]],Customers_c[Customer_ID],Customers_c[Customer_Name])</f>
        <v>Jesse Kaiser</v>
      </c>
      <c r="AB1180" s="6">
        <f>Orders_C[[#This Row],[Quantity]]*Orders_C[[#This Row],[Unit_Price]]*(1-Orders_C[[#This Row],[Discount %]])+Orders_C[[#This Row],[Tax]]</f>
        <v>379.8</v>
      </c>
      <c r="AC1180" s="9">
        <f>(Orders_C[[#This Row],[Unit_Price]]*Orders_C[[#This Row],[Quantity]])-Orders_C[[#This Row],[Discount]]+Orders_C[[#This Row],[Tax]]</f>
        <v>428.1</v>
      </c>
      <c r="AD1180" t="str">
        <f>IF(COUNTIF(Orders_C[[#All],[Customer_ID]],Orders_C[[#This Row],[Customer_ID]])&gt;1,"Repeat","New")</f>
        <v>Repeat</v>
      </c>
      <c r="AE1180" t="str" cm="1">
        <f t="array" ref="AE1180">_xlfn.XLOOKUP(Orders_C[[#This Row],[Store_ID]],Stores_c[[#All],[Store_ID]],Stores_c[[#All],[City]])</f>
        <v>Williamborough</v>
      </c>
      <c r="AF1180" t="str" cm="1">
        <f t="array" ref="AF1180">_xlfn.XLOOKUP(Orders_C[[#This Row],[Store_ID]],Stores_c[[#All],[Store_ID]],Stores_c[[#All],[Manager_Name]])</f>
        <v>Michael Mcbride</v>
      </c>
      <c r="AG1180" t="str" cm="1">
        <f t="array" ref="AG1180">_xlfn.XLOOKUP(Orders_C[[#This Row],[Store_ID]],Stores_c[[#All],[Store_ID]],Stores_c[[#All],[Store_Type]])</f>
        <v>Mall</v>
      </c>
    </row>
    <row r="1181" spans="1:33" x14ac:dyDescent="0.25">
      <c r="A1181">
        <v>7666</v>
      </c>
      <c r="B1181" s="1">
        <v>45803</v>
      </c>
      <c r="C1181" s="2">
        <v>0.5526388888888889</v>
      </c>
      <c r="D1181">
        <v>1590</v>
      </c>
      <c r="E1181">
        <v>218</v>
      </c>
      <c r="F1181">
        <v>550</v>
      </c>
      <c r="G1181">
        <v>336</v>
      </c>
      <c r="H1181">
        <v>1</v>
      </c>
      <c r="I1181">
        <v>422</v>
      </c>
      <c r="J1181">
        <v>15</v>
      </c>
      <c r="K1181">
        <v>21.1</v>
      </c>
      <c r="L1181">
        <v>428.1</v>
      </c>
      <c r="M1181" t="s">
        <v>20</v>
      </c>
      <c r="N1181" t="s">
        <v>22</v>
      </c>
      <c r="O1181">
        <v>49</v>
      </c>
      <c r="P1181">
        <v>3</v>
      </c>
      <c r="Q1181" t="s">
        <v>1689</v>
      </c>
      <c r="R1181">
        <v>510</v>
      </c>
      <c r="S1181" s="3">
        <v>0.15</v>
      </c>
      <c r="T1181" s="6">
        <v>174.90000000000003</v>
      </c>
      <c r="U1181" t="s">
        <v>6339</v>
      </c>
      <c r="V1181">
        <v>2025</v>
      </c>
      <c r="W1181" t="s">
        <v>6331</v>
      </c>
      <c r="X1181" t="str">
        <f>_xlfn.XLOOKUP(Orders_C[[#This Row],[Product_ID]],Products_C[Product_ID],Products_C[Product_Name])</f>
        <v>Chicken Bucket</v>
      </c>
      <c r="Y1181" t="str">
        <f>_xlfn.XLOOKUP(Orders_C[[#This Row],[Product_ID]],Products_C[Product_ID],Products_C[Category])</f>
        <v>Dessert</v>
      </c>
      <c r="Z1181" t="str">
        <f>_xlfn.XLOOKUP(Orders_C[[#This Row],[Store_ID]],Stores_c[Store_ID],Stores_c[City])</f>
        <v>East Johnport</v>
      </c>
      <c r="AA1181" t="str">
        <f>_xlfn.XLOOKUP(Orders_C[[#This Row],[Customer_ID]],Customers_c[Customer_ID],Customers_c[Customer_Name])</f>
        <v>Kimberly Trevino</v>
      </c>
      <c r="AB1181" s="6">
        <f>Orders_C[[#This Row],[Quantity]]*Orders_C[[#This Row],[Unit_Price]]*(1-Orders_C[[#This Row],[Discount %]])+Orders_C[[#This Row],[Tax]]</f>
        <v>379.8</v>
      </c>
      <c r="AC1181" s="9">
        <f>(Orders_C[[#This Row],[Unit_Price]]*Orders_C[[#This Row],[Quantity]])-Orders_C[[#This Row],[Discount]]+Orders_C[[#This Row],[Tax]]</f>
        <v>428.1</v>
      </c>
      <c r="AD1181" t="str">
        <f>IF(COUNTIF(Orders_C[[#All],[Customer_ID]],Orders_C[[#This Row],[Customer_ID]])&gt;1,"Repeat","New")</f>
        <v>Repeat</v>
      </c>
      <c r="AE1181" t="str" cm="1">
        <f t="array" ref="AE1181">_xlfn.XLOOKUP(Orders_C[[#This Row],[Store_ID]],Stores_c[[#All],[Store_ID]],Stores_c[[#All],[City]])</f>
        <v>East Johnport</v>
      </c>
      <c r="AF1181" t="str" cm="1">
        <f t="array" ref="AF1181">_xlfn.XLOOKUP(Orders_C[[#This Row],[Store_ID]],Stores_c[[#All],[Store_ID]],Stores_c[[#All],[Manager_Name]])</f>
        <v>Mr. Matthew Murillo III</v>
      </c>
      <c r="AG1181" t="str" cm="1">
        <f t="array" ref="AG1181">_xlfn.XLOOKUP(Orders_C[[#This Row],[Store_ID]],Stores_c[[#All],[Store_ID]],Stores_c[[#All],[Store_Type]])</f>
        <v>Street</v>
      </c>
    </row>
    <row r="1182" spans="1:33" x14ac:dyDescent="0.25">
      <c r="A1182">
        <v>7863</v>
      </c>
      <c r="B1182" s="1">
        <v>45823</v>
      </c>
      <c r="C1182" s="2">
        <v>9.6342592592592591E-2</v>
      </c>
      <c r="D1182">
        <v>1826</v>
      </c>
      <c r="E1182">
        <v>205</v>
      </c>
      <c r="F1182">
        <v>411</v>
      </c>
      <c r="G1182">
        <v>330</v>
      </c>
      <c r="H1182">
        <v>1</v>
      </c>
      <c r="I1182">
        <v>411</v>
      </c>
      <c r="J1182">
        <v>10</v>
      </c>
      <c r="K1182">
        <v>20.55</v>
      </c>
      <c r="L1182">
        <v>421.55</v>
      </c>
      <c r="M1182" t="s">
        <v>20</v>
      </c>
      <c r="N1182" t="s">
        <v>22</v>
      </c>
      <c r="O1182">
        <v>44</v>
      </c>
      <c r="P1182">
        <v>2</v>
      </c>
      <c r="Q1182" t="s">
        <v>1886</v>
      </c>
      <c r="R1182">
        <v>503</v>
      </c>
      <c r="S1182" s="3">
        <v>0.1</v>
      </c>
      <c r="T1182" s="6">
        <v>174.95000000000002</v>
      </c>
      <c r="U1182" t="s">
        <v>6340</v>
      </c>
      <c r="V1182">
        <v>2025</v>
      </c>
      <c r="W1182" t="s">
        <v>6331</v>
      </c>
      <c r="X1182" t="str">
        <f>_xlfn.XLOOKUP(Orders_C[[#This Row],[Product_ID]],Products_C[Product_ID],Products_C[Product_Name])</f>
        <v>Rice Bowl</v>
      </c>
      <c r="Y1182" t="str">
        <f>_xlfn.XLOOKUP(Orders_C[[#This Row],[Product_ID]],Products_C[Product_ID],Products_C[Category])</f>
        <v>Beverage</v>
      </c>
      <c r="Z1182" t="str">
        <f>_xlfn.XLOOKUP(Orders_C[[#This Row],[Store_ID]],Stores_c[Store_ID],Stores_c[City])</f>
        <v>Port Jacob</v>
      </c>
      <c r="AA1182" t="str">
        <f>_xlfn.XLOOKUP(Orders_C[[#This Row],[Customer_ID]],Customers_c[Customer_ID],Customers_c[Customer_Name])</f>
        <v>Melanie Carney</v>
      </c>
      <c r="AB1182" s="6">
        <f>Orders_C[[#This Row],[Quantity]]*Orders_C[[#This Row],[Unit_Price]]*(1-Orders_C[[#This Row],[Discount %]])+Orders_C[[#This Row],[Tax]]</f>
        <v>390.45000000000005</v>
      </c>
      <c r="AC1182" s="9">
        <f>(Orders_C[[#This Row],[Unit_Price]]*Orders_C[[#This Row],[Quantity]])-Orders_C[[#This Row],[Discount]]+Orders_C[[#This Row],[Tax]]</f>
        <v>421.55</v>
      </c>
      <c r="AD1182" t="str">
        <f>IF(COUNTIF(Orders_C[[#All],[Customer_ID]],Orders_C[[#This Row],[Customer_ID]])&gt;1,"Repeat","New")</f>
        <v>Repeat</v>
      </c>
      <c r="AE1182" t="str" cm="1">
        <f t="array" ref="AE1182">_xlfn.XLOOKUP(Orders_C[[#This Row],[Store_ID]],Stores_c[[#All],[Store_ID]],Stores_c[[#All],[City]])</f>
        <v>Port Jacob</v>
      </c>
      <c r="AF1182" t="str" cm="1">
        <f t="array" ref="AF1182">_xlfn.XLOOKUP(Orders_C[[#This Row],[Store_ID]],Stores_c[[#All],[Store_ID]],Stores_c[[#All],[Manager_Name]])</f>
        <v>David Harris</v>
      </c>
      <c r="AG1182" t="str" cm="1">
        <f t="array" ref="AG1182">_xlfn.XLOOKUP(Orders_C[[#This Row],[Store_ID]],Stores_c[[#All],[Store_ID]],Stores_c[[#All],[Store_Type]])</f>
        <v>Mall</v>
      </c>
    </row>
    <row r="1183" spans="1:33" x14ac:dyDescent="0.25">
      <c r="A1183">
        <v>9525</v>
      </c>
      <c r="B1183" s="1">
        <v>45785</v>
      </c>
      <c r="C1183" s="2">
        <v>0.45489583333333333</v>
      </c>
      <c r="D1183">
        <v>1416</v>
      </c>
      <c r="E1183">
        <v>223</v>
      </c>
      <c r="F1183">
        <v>528</v>
      </c>
      <c r="G1183">
        <v>311</v>
      </c>
      <c r="H1183">
        <v>1</v>
      </c>
      <c r="I1183">
        <v>411</v>
      </c>
      <c r="J1183">
        <v>10</v>
      </c>
      <c r="K1183">
        <v>20.55</v>
      </c>
      <c r="L1183">
        <v>421.55</v>
      </c>
      <c r="M1183" t="s">
        <v>19</v>
      </c>
      <c r="N1183" t="s">
        <v>23</v>
      </c>
      <c r="O1183">
        <v>14</v>
      </c>
      <c r="P1183">
        <v>2</v>
      </c>
      <c r="Q1183" t="s">
        <v>3548</v>
      </c>
      <c r="R1183">
        <v>503</v>
      </c>
      <c r="S1183" s="3">
        <v>0.1</v>
      </c>
      <c r="T1183" s="6">
        <v>174.95000000000002</v>
      </c>
      <c r="U1183" t="s">
        <v>6339</v>
      </c>
      <c r="V1183">
        <v>2025</v>
      </c>
      <c r="W1183" t="s">
        <v>6333</v>
      </c>
      <c r="X1183" t="str">
        <f>_xlfn.XLOOKUP(Orders_C[[#This Row],[Product_ID]],Products_C[Product_ID],Products_C[Product_Name])</f>
        <v>Pepsi</v>
      </c>
      <c r="Y1183" t="str">
        <f>_xlfn.XLOOKUP(Orders_C[[#This Row],[Product_ID]],Products_C[Product_ID],Products_C[Category])</f>
        <v>Dessert</v>
      </c>
      <c r="Z1183" t="str">
        <f>_xlfn.XLOOKUP(Orders_C[[#This Row],[Store_ID]],Stores_c[Store_ID],Stores_c[City])</f>
        <v>Chambershaven</v>
      </c>
      <c r="AA1183" t="str">
        <f>_xlfn.XLOOKUP(Orders_C[[#This Row],[Customer_ID]],Customers_c[Customer_ID],Customers_c[Customer_Name])</f>
        <v>Mike Santos</v>
      </c>
      <c r="AB1183" s="6">
        <f>Orders_C[[#This Row],[Quantity]]*Orders_C[[#This Row],[Unit_Price]]*(1-Orders_C[[#This Row],[Discount %]])+Orders_C[[#This Row],[Tax]]</f>
        <v>390.45000000000005</v>
      </c>
      <c r="AC1183" s="9">
        <f>(Orders_C[[#This Row],[Unit_Price]]*Orders_C[[#This Row],[Quantity]])-Orders_C[[#This Row],[Discount]]+Orders_C[[#This Row],[Tax]]</f>
        <v>421.55</v>
      </c>
      <c r="AD1183" t="str">
        <f>IF(COUNTIF(Orders_C[[#All],[Customer_ID]],Orders_C[[#This Row],[Customer_ID]])&gt;1,"Repeat","New")</f>
        <v>Repeat</v>
      </c>
      <c r="AE1183" t="str" cm="1">
        <f t="array" ref="AE1183">_xlfn.XLOOKUP(Orders_C[[#This Row],[Store_ID]],Stores_c[[#All],[Store_ID]],Stores_c[[#All],[City]])</f>
        <v>Chambershaven</v>
      </c>
      <c r="AF1183" t="str" cm="1">
        <f t="array" ref="AF1183">_xlfn.XLOOKUP(Orders_C[[#This Row],[Store_ID]],Stores_c[[#All],[Store_ID]],Stores_c[[#All],[Manager_Name]])</f>
        <v>Virginia Webster</v>
      </c>
      <c r="AG1183" t="str" cm="1">
        <f t="array" ref="AG1183">_xlfn.XLOOKUP(Orders_C[[#This Row],[Store_ID]],Stores_c[[#All],[Store_ID]],Stores_c[[#All],[Store_Type]])</f>
        <v>Street</v>
      </c>
    </row>
    <row r="1184" spans="1:33" x14ac:dyDescent="0.25">
      <c r="A1184">
        <v>7447</v>
      </c>
      <c r="B1184" s="1">
        <v>45705</v>
      </c>
      <c r="C1184" s="2">
        <v>0.15721064814814814</v>
      </c>
      <c r="D1184">
        <v>1828</v>
      </c>
      <c r="E1184">
        <v>207</v>
      </c>
      <c r="F1184">
        <v>515</v>
      </c>
      <c r="G1184">
        <v>334</v>
      </c>
      <c r="H1184">
        <v>1</v>
      </c>
      <c r="I1184">
        <v>400</v>
      </c>
      <c r="J1184">
        <v>5</v>
      </c>
      <c r="K1184">
        <v>20</v>
      </c>
      <c r="L1184">
        <v>415</v>
      </c>
      <c r="M1184" t="s">
        <v>20</v>
      </c>
      <c r="N1184" t="s">
        <v>23</v>
      </c>
      <c r="O1184">
        <v>53</v>
      </c>
      <c r="P1184">
        <v>4</v>
      </c>
      <c r="Q1184" t="s">
        <v>1470</v>
      </c>
      <c r="R1184">
        <v>505</v>
      </c>
      <c r="S1184" s="3">
        <v>0.05</v>
      </c>
      <c r="T1184" s="6">
        <v>175</v>
      </c>
      <c r="U1184" t="s">
        <v>6338</v>
      </c>
      <c r="V1184">
        <v>2025</v>
      </c>
      <c r="W1184" t="s">
        <v>6331</v>
      </c>
      <c r="X1184" t="str">
        <f>_xlfn.XLOOKUP(Orders_C[[#This Row],[Product_ID]],Products_C[Product_ID],Products_C[Product_Name])</f>
        <v>Krushers</v>
      </c>
      <c r="Y1184" t="str">
        <f>_xlfn.XLOOKUP(Orders_C[[#This Row],[Product_ID]],Products_C[Product_ID],Products_C[Category])</f>
        <v>Dessert</v>
      </c>
      <c r="Z1184" t="str">
        <f>_xlfn.XLOOKUP(Orders_C[[#This Row],[Store_ID]],Stores_c[Store_ID],Stores_c[City])</f>
        <v>Christineton</v>
      </c>
      <c r="AA1184" t="str">
        <f>_xlfn.XLOOKUP(Orders_C[[#This Row],[Customer_ID]],Customers_c[Customer_ID],Customers_c[Customer_Name])</f>
        <v>Monica Bryant</v>
      </c>
      <c r="AB1184" s="6">
        <f>Orders_C[[#This Row],[Quantity]]*Orders_C[[#This Row],[Unit_Price]]*(1-Orders_C[[#This Row],[Discount %]])+Orders_C[[#This Row],[Tax]]</f>
        <v>400</v>
      </c>
      <c r="AC1184" s="9">
        <f>(Orders_C[[#This Row],[Unit_Price]]*Orders_C[[#This Row],[Quantity]])-Orders_C[[#This Row],[Discount]]+Orders_C[[#This Row],[Tax]]</f>
        <v>415</v>
      </c>
      <c r="AD1184" t="str">
        <f>IF(COUNTIF(Orders_C[[#All],[Customer_ID]],Orders_C[[#This Row],[Customer_ID]])&gt;1,"Repeat","New")</f>
        <v>Repeat</v>
      </c>
      <c r="AE1184" t="str" cm="1">
        <f t="array" ref="AE1184">_xlfn.XLOOKUP(Orders_C[[#This Row],[Store_ID]],Stores_c[[#All],[Store_ID]],Stores_c[[#All],[City]])</f>
        <v>Christineton</v>
      </c>
      <c r="AF1184" t="str" cm="1">
        <f t="array" ref="AF1184">_xlfn.XLOOKUP(Orders_C[[#This Row],[Store_ID]],Stores_c[[#All],[Store_ID]],Stores_c[[#All],[Manager_Name]])</f>
        <v>Dr. William Hubbard MD</v>
      </c>
      <c r="AG1184" t="str" cm="1">
        <f t="array" ref="AG1184">_xlfn.XLOOKUP(Orders_C[[#This Row],[Store_ID]],Stores_c[[#All],[Store_ID]],Stores_c[[#All],[Store_Type]])</f>
        <v>Street</v>
      </c>
    </row>
    <row r="1185" spans="1:33" x14ac:dyDescent="0.25">
      <c r="A1185">
        <v>10085</v>
      </c>
      <c r="B1185" s="1">
        <v>45973</v>
      </c>
      <c r="C1185" s="2">
        <v>0.27736111111111111</v>
      </c>
      <c r="D1185">
        <v>1987</v>
      </c>
      <c r="E1185">
        <v>211</v>
      </c>
      <c r="F1185">
        <v>488</v>
      </c>
      <c r="G1185">
        <v>336</v>
      </c>
      <c r="H1185">
        <v>1</v>
      </c>
      <c r="I1185">
        <v>400</v>
      </c>
      <c r="J1185">
        <v>5</v>
      </c>
      <c r="K1185">
        <v>20</v>
      </c>
      <c r="L1185">
        <v>415</v>
      </c>
      <c r="M1185" t="s">
        <v>20</v>
      </c>
      <c r="N1185" t="s">
        <v>23</v>
      </c>
      <c r="O1185">
        <v>33</v>
      </c>
      <c r="P1185">
        <v>5</v>
      </c>
      <c r="Q1185" t="s">
        <v>4108</v>
      </c>
      <c r="R1185">
        <v>508</v>
      </c>
      <c r="S1185" s="3">
        <v>0.05</v>
      </c>
      <c r="T1185" s="6">
        <v>175</v>
      </c>
      <c r="U1185" t="s">
        <v>6336</v>
      </c>
      <c r="V1185">
        <v>2025</v>
      </c>
      <c r="W1185" t="s">
        <v>6329</v>
      </c>
      <c r="X1185" t="str">
        <f>_xlfn.XLOOKUP(Orders_C[[#This Row],[Product_ID]],Products_C[Product_ID],Products_C[Product_Name])</f>
        <v>Chicken Bucket</v>
      </c>
      <c r="Y1185" t="str">
        <f>_xlfn.XLOOKUP(Orders_C[[#This Row],[Product_ID]],Products_C[Product_ID],Products_C[Category])</f>
        <v>Dessert</v>
      </c>
      <c r="Z1185" t="str">
        <f>_xlfn.XLOOKUP(Orders_C[[#This Row],[Store_ID]],Stores_c[Store_ID],Stores_c[City])</f>
        <v>North Robertstad</v>
      </c>
      <c r="AA1185" t="str">
        <f>_xlfn.XLOOKUP(Orders_C[[#This Row],[Customer_ID]],Customers_c[Customer_ID],Customers_c[Customer_Name])</f>
        <v>Sharon Reynolds</v>
      </c>
      <c r="AB1185" s="6">
        <f>Orders_C[[#This Row],[Quantity]]*Orders_C[[#This Row],[Unit_Price]]*(1-Orders_C[[#This Row],[Discount %]])+Orders_C[[#This Row],[Tax]]</f>
        <v>400</v>
      </c>
      <c r="AC1185" s="9">
        <f>(Orders_C[[#This Row],[Unit_Price]]*Orders_C[[#This Row],[Quantity]])-Orders_C[[#This Row],[Discount]]+Orders_C[[#This Row],[Tax]]</f>
        <v>415</v>
      </c>
      <c r="AD1185" t="str">
        <f>IF(COUNTIF(Orders_C[[#All],[Customer_ID]],Orders_C[[#This Row],[Customer_ID]])&gt;1,"Repeat","New")</f>
        <v>Repeat</v>
      </c>
      <c r="AE1185" t="str" cm="1">
        <f t="array" ref="AE1185">_xlfn.XLOOKUP(Orders_C[[#This Row],[Store_ID]],Stores_c[[#All],[Store_ID]],Stores_c[[#All],[City]])</f>
        <v>North Robertstad</v>
      </c>
      <c r="AF1185" t="str" cm="1">
        <f t="array" ref="AF1185">_xlfn.XLOOKUP(Orders_C[[#This Row],[Store_ID]],Stores_c[[#All],[Store_ID]],Stores_c[[#All],[Manager_Name]])</f>
        <v>Mary Lewis</v>
      </c>
      <c r="AG1185" t="str" cm="1">
        <f t="array" ref="AG1185">_xlfn.XLOOKUP(Orders_C[[#This Row],[Store_ID]],Stores_c[[#All],[Store_ID]],Stores_c[[#All],[Store_Type]])</f>
        <v>Street</v>
      </c>
    </row>
    <row r="1186" spans="1:33" x14ac:dyDescent="0.25">
      <c r="A1186">
        <v>10802</v>
      </c>
      <c r="B1186" s="1">
        <v>45730</v>
      </c>
      <c r="C1186" s="2">
        <v>0.88769675925925928</v>
      </c>
      <c r="D1186">
        <v>1217</v>
      </c>
      <c r="E1186">
        <v>225</v>
      </c>
      <c r="F1186">
        <v>516</v>
      </c>
      <c r="G1186">
        <v>306</v>
      </c>
      <c r="H1186">
        <v>1</v>
      </c>
      <c r="I1186">
        <v>400</v>
      </c>
      <c r="J1186">
        <v>5</v>
      </c>
      <c r="K1186">
        <v>20</v>
      </c>
      <c r="L1186">
        <v>415</v>
      </c>
      <c r="M1186" t="s">
        <v>20</v>
      </c>
      <c r="N1186" t="s">
        <v>22</v>
      </c>
      <c r="O1186">
        <v>47</v>
      </c>
      <c r="P1186">
        <v>5</v>
      </c>
      <c r="Q1186" t="s">
        <v>4825</v>
      </c>
      <c r="R1186">
        <v>503</v>
      </c>
      <c r="S1186" s="3">
        <v>0.05</v>
      </c>
      <c r="T1186" s="6">
        <v>175</v>
      </c>
      <c r="U1186" t="s">
        <v>6334</v>
      </c>
      <c r="V1186">
        <v>2025</v>
      </c>
      <c r="W1186" t="s">
        <v>6331</v>
      </c>
      <c r="X1186" t="str">
        <f>_xlfn.XLOOKUP(Orders_C[[#This Row],[Product_ID]],Products_C[Product_ID],Products_C[Product_Name])</f>
        <v>Veg Burger</v>
      </c>
      <c r="Y1186" t="str">
        <f>_xlfn.XLOOKUP(Orders_C[[#This Row],[Product_ID]],Products_C[Product_ID],Products_C[Category])</f>
        <v>Burger</v>
      </c>
      <c r="Z1186" t="str">
        <f>_xlfn.XLOOKUP(Orders_C[[#This Row],[Store_ID]],Stores_c[Store_ID],Stores_c[City])</f>
        <v>South Peter</v>
      </c>
      <c r="AA1186" t="str">
        <f>_xlfn.XLOOKUP(Orders_C[[#This Row],[Customer_ID]],Customers_c[Customer_ID],Customers_c[Customer_Name])</f>
        <v>Rebecca Barajas</v>
      </c>
      <c r="AB1186" s="6">
        <f>Orders_C[[#This Row],[Quantity]]*Orders_C[[#This Row],[Unit_Price]]*(1-Orders_C[[#This Row],[Discount %]])+Orders_C[[#This Row],[Tax]]</f>
        <v>400</v>
      </c>
      <c r="AC1186" s="9">
        <f>(Orders_C[[#This Row],[Unit_Price]]*Orders_C[[#This Row],[Quantity]])-Orders_C[[#This Row],[Discount]]+Orders_C[[#This Row],[Tax]]</f>
        <v>415</v>
      </c>
      <c r="AD1186" t="str">
        <f>IF(COUNTIF(Orders_C[[#All],[Customer_ID]],Orders_C[[#This Row],[Customer_ID]])&gt;1,"Repeat","New")</f>
        <v>Repeat</v>
      </c>
      <c r="AE1186" t="str" cm="1">
        <f t="array" ref="AE1186">_xlfn.XLOOKUP(Orders_C[[#This Row],[Store_ID]],Stores_c[[#All],[Store_ID]],Stores_c[[#All],[City]])</f>
        <v>South Peter</v>
      </c>
      <c r="AF1186" t="str" cm="1">
        <f t="array" ref="AF1186">_xlfn.XLOOKUP(Orders_C[[#This Row],[Store_ID]],Stores_c[[#All],[Store_ID]],Stores_c[[#All],[Manager_Name]])</f>
        <v>Gregory Lambert</v>
      </c>
      <c r="AG1186" t="str" cm="1">
        <f t="array" ref="AG1186">_xlfn.XLOOKUP(Orders_C[[#This Row],[Store_ID]],Stores_c[[#All],[Store_ID]],Stores_c[[#All],[Store_Type]])</f>
        <v>Street</v>
      </c>
    </row>
    <row r="1187" spans="1:33" x14ac:dyDescent="0.25">
      <c r="A1187">
        <v>8937</v>
      </c>
      <c r="B1187" s="1">
        <v>45917</v>
      </c>
      <c r="C1187" s="2">
        <v>0.1504398148148148</v>
      </c>
      <c r="D1187">
        <v>1179</v>
      </c>
      <c r="E1187">
        <v>211</v>
      </c>
      <c r="F1187">
        <v>436</v>
      </c>
      <c r="G1187">
        <v>331</v>
      </c>
      <c r="H1187">
        <v>3</v>
      </c>
      <c r="I1187">
        <v>152</v>
      </c>
      <c r="J1187">
        <v>15</v>
      </c>
      <c r="K1187">
        <v>7.6000000000000014</v>
      </c>
      <c r="L1187">
        <v>448.6</v>
      </c>
      <c r="M1187" t="s">
        <v>19</v>
      </c>
      <c r="N1187" t="s">
        <v>22</v>
      </c>
      <c r="O1187">
        <v>33</v>
      </c>
      <c r="P1187">
        <v>5</v>
      </c>
      <c r="Q1187" t="s">
        <v>2960</v>
      </c>
      <c r="R1187">
        <v>510</v>
      </c>
      <c r="S1187" s="3">
        <v>0.15</v>
      </c>
      <c r="T1187" s="6">
        <v>175.00000000000006</v>
      </c>
      <c r="U1187" t="s">
        <v>6335</v>
      </c>
      <c r="V1187">
        <v>2025</v>
      </c>
      <c r="W1187" t="s">
        <v>6329</v>
      </c>
      <c r="X1187" t="str">
        <f>_xlfn.XLOOKUP(Orders_C[[#This Row],[Product_ID]],Products_C[Product_ID],Products_C[Product_Name])</f>
        <v>Chicken Bucket</v>
      </c>
      <c r="Y1187" t="str">
        <f>_xlfn.XLOOKUP(Orders_C[[#This Row],[Product_ID]],Products_C[Product_ID],Products_C[Category])</f>
        <v>Beverage</v>
      </c>
      <c r="Z1187" t="str">
        <f>_xlfn.XLOOKUP(Orders_C[[#This Row],[Store_ID]],Stores_c[Store_ID],Stores_c[City])</f>
        <v>North Robertstad</v>
      </c>
      <c r="AA1187" t="str">
        <f>_xlfn.XLOOKUP(Orders_C[[#This Row],[Customer_ID]],Customers_c[Customer_ID],Customers_c[Customer_Name])</f>
        <v>Matthew Burgess</v>
      </c>
      <c r="AB1187" s="6">
        <f>Orders_C[[#This Row],[Quantity]]*Orders_C[[#This Row],[Unit_Price]]*(1-Orders_C[[#This Row],[Discount %]])+Orders_C[[#This Row],[Tax]]</f>
        <v>395.2</v>
      </c>
      <c r="AC1187" s="9">
        <f>(Orders_C[[#This Row],[Unit_Price]]*Orders_C[[#This Row],[Quantity]])-Orders_C[[#This Row],[Discount]]+Orders_C[[#This Row],[Tax]]</f>
        <v>448.6</v>
      </c>
      <c r="AD1187" t="str">
        <f>IF(COUNTIF(Orders_C[[#All],[Customer_ID]],Orders_C[[#This Row],[Customer_ID]])&gt;1,"Repeat","New")</f>
        <v>Repeat</v>
      </c>
      <c r="AE1187" t="str" cm="1">
        <f t="array" ref="AE1187">_xlfn.XLOOKUP(Orders_C[[#This Row],[Store_ID]],Stores_c[[#All],[Store_ID]],Stores_c[[#All],[City]])</f>
        <v>North Robertstad</v>
      </c>
      <c r="AF1187" t="str" cm="1">
        <f t="array" ref="AF1187">_xlfn.XLOOKUP(Orders_C[[#This Row],[Store_ID]],Stores_c[[#All],[Store_ID]],Stores_c[[#All],[Manager_Name]])</f>
        <v>Mary Lewis</v>
      </c>
      <c r="AG1187" t="str" cm="1">
        <f t="array" ref="AG1187">_xlfn.XLOOKUP(Orders_C[[#This Row],[Store_ID]],Stores_c[[#All],[Store_ID]],Stores_c[[#All],[Store_Type]])</f>
        <v>Street</v>
      </c>
    </row>
    <row r="1188" spans="1:33" x14ac:dyDescent="0.25">
      <c r="A1188">
        <v>6460</v>
      </c>
      <c r="B1188" s="1">
        <v>45747</v>
      </c>
      <c r="C1188" s="2">
        <v>0.31269675925925927</v>
      </c>
      <c r="D1188">
        <v>1075</v>
      </c>
      <c r="E1188">
        <v>216</v>
      </c>
      <c r="F1188">
        <v>430</v>
      </c>
      <c r="G1188">
        <v>309</v>
      </c>
      <c r="H1188">
        <v>2</v>
      </c>
      <c r="I1188">
        <v>218</v>
      </c>
      <c r="J1188">
        <v>10</v>
      </c>
      <c r="K1188">
        <v>10.9</v>
      </c>
      <c r="L1188">
        <v>436.9</v>
      </c>
      <c r="M1188" t="s">
        <v>20</v>
      </c>
      <c r="N1188" t="s">
        <v>23</v>
      </c>
      <c r="O1188">
        <v>51</v>
      </c>
      <c r="P1188">
        <v>1</v>
      </c>
      <c r="Q1188" t="s">
        <v>483</v>
      </c>
      <c r="R1188">
        <v>509</v>
      </c>
      <c r="S1188" s="3">
        <v>0.1</v>
      </c>
      <c r="T1188" s="6">
        <v>175.3</v>
      </c>
      <c r="U1188" t="s">
        <v>6334</v>
      </c>
      <c r="V1188">
        <v>2025</v>
      </c>
      <c r="W1188" t="s">
        <v>6331</v>
      </c>
      <c r="X1188" t="str">
        <f>_xlfn.XLOOKUP(Orders_C[[#This Row],[Product_ID]],Products_C[Product_ID],Products_C[Product_Name])</f>
        <v>Chicken Bucket</v>
      </c>
      <c r="Y1188" t="str">
        <f>_xlfn.XLOOKUP(Orders_C[[#This Row],[Product_ID]],Products_C[Product_ID],Products_C[Category])</f>
        <v>Dessert</v>
      </c>
      <c r="Z1188" t="str">
        <f>_xlfn.XLOOKUP(Orders_C[[#This Row],[Store_ID]],Stores_c[Store_ID],Stores_c[City])</f>
        <v>Garciaview</v>
      </c>
      <c r="AA1188" t="str">
        <f>_xlfn.XLOOKUP(Orders_C[[#This Row],[Customer_ID]],Customers_c[Customer_ID],Customers_c[Customer_Name])</f>
        <v>Christopher Frazier</v>
      </c>
      <c r="AB1188" s="6">
        <f>Orders_C[[#This Row],[Quantity]]*Orders_C[[#This Row],[Unit_Price]]*(1-Orders_C[[#This Row],[Discount %]])+Orders_C[[#This Row],[Tax]]</f>
        <v>403.3</v>
      </c>
      <c r="AC1188" s="9">
        <f>(Orders_C[[#This Row],[Unit_Price]]*Orders_C[[#This Row],[Quantity]])-Orders_C[[#This Row],[Discount]]+Orders_C[[#This Row],[Tax]]</f>
        <v>436.9</v>
      </c>
      <c r="AD1188" t="str">
        <f>IF(COUNTIF(Orders_C[[#All],[Customer_ID]],Orders_C[[#This Row],[Customer_ID]])&gt;1,"Repeat","New")</f>
        <v>Repeat</v>
      </c>
      <c r="AE1188" t="str" cm="1">
        <f t="array" ref="AE1188">_xlfn.XLOOKUP(Orders_C[[#This Row],[Store_ID]],Stores_c[[#All],[Store_ID]],Stores_c[[#All],[City]])</f>
        <v>Garciaview</v>
      </c>
      <c r="AF1188" t="str" cm="1">
        <f t="array" ref="AF1188">_xlfn.XLOOKUP(Orders_C[[#This Row],[Store_ID]],Stores_c[[#All],[Store_ID]],Stores_c[[#All],[Manager_Name]])</f>
        <v>Karina Washington</v>
      </c>
      <c r="AG1188" t="str" cm="1">
        <f t="array" ref="AG1188">_xlfn.XLOOKUP(Orders_C[[#This Row],[Store_ID]],Stores_c[[#All],[Store_ID]],Stores_c[[#All],[Store_Type]])</f>
        <v>Drive-Thru</v>
      </c>
    </row>
    <row r="1189" spans="1:33" x14ac:dyDescent="0.25">
      <c r="A1189">
        <v>10323</v>
      </c>
      <c r="B1189" s="1">
        <v>45992</v>
      </c>
      <c r="C1189" s="2">
        <v>0.86420138888888887</v>
      </c>
      <c r="D1189">
        <v>1043</v>
      </c>
      <c r="E1189">
        <v>202</v>
      </c>
      <c r="F1189">
        <v>469</v>
      </c>
      <c r="G1189">
        <v>322</v>
      </c>
      <c r="H1189">
        <v>2</v>
      </c>
      <c r="I1189">
        <v>218</v>
      </c>
      <c r="J1189">
        <v>10</v>
      </c>
      <c r="K1189">
        <v>10.9</v>
      </c>
      <c r="L1189">
        <v>436.9</v>
      </c>
      <c r="M1189" t="s">
        <v>20</v>
      </c>
      <c r="N1189" t="s">
        <v>22</v>
      </c>
      <c r="O1189">
        <v>54</v>
      </c>
      <c r="P1189">
        <v>3</v>
      </c>
      <c r="Q1189" t="s">
        <v>4346</v>
      </c>
      <c r="R1189">
        <v>503</v>
      </c>
      <c r="S1189" s="3">
        <v>0.1</v>
      </c>
      <c r="T1189" s="6">
        <v>175.3</v>
      </c>
      <c r="U1189" t="s">
        <v>6328</v>
      </c>
      <c r="V1189">
        <v>2025</v>
      </c>
      <c r="W1189" t="s">
        <v>6331</v>
      </c>
      <c r="X1189" t="str">
        <f>_xlfn.XLOOKUP(Orders_C[[#This Row],[Product_ID]],Products_C[Product_ID],Products_C[Product_Name])</f>
        <v>Veg Burger</v>
      </c>
      <c r="Y1189" t="str">
        <f>_xlfn.XLOOKUP(Orders_C[[#This Row],[Product_ID]],Products_C[Product_ID],Products_C[Category])</f>
        <v>Burger</v>
      </c>
      <c r="Z1189" t="str">
        <f>_xlfn.XLOOKUP(Orders_C[[#This Row],[Store_ID]],Stores_c[Store_ID],Stores_c[City])</f>
        <v>Rebekahside</v>
      </c>
      <c r="AA1189" t="str">
        <f>_xlfn.XLOOKUP(Orders_C[[#This Row],[Customer_ID]],Customers_c[Customer_ID],Customers_c[Customer_Name])</f>
        <v>William Yoder</v>
      </c>
      <c r="AB1189" s="6">
        <f>Orders_C[[#This Row],[Quantity]]*Orders_C[[#This Row],[Unit_Price]]*(1-Orders_C[[#This Row],[Discount %]])+Orders_C[[#This Row],[Tax]]</f>
        <v>403.3</v>
      </c>
      <c r="AC1189" s="9">
        <f>(Orders_C[[#This Row],[Unit_Price]]*Orders_C[[#This Row],[Quantity]])-Orders_C[[#This Row],[Discount]]+Orders_C[[#This Row],[Tax]]</f>
        <v>436.9</v>
      </c>
      <c r="AD1189" t="str">
        <f>IF(COUNTIF(Orders_C[[#All],[Customer_ID]],Orders_C[[#This Row],[Customer_ID]])&gt;1,"Repeat","New")</f>
        <v>Repeat</v>
      </c>
      <c r="AE1189" t="str" cm="1">
        <f t="array" ref="AE1189">_xlfn.XLOOKUP(Orders_C[[#This Row],[Store_ID]],Stores_c[[#All],[Store_ID]],Stores_c[[#All],[City]])</f>
        <v>Rebekahside</v>
      </c>
      <c r="AF1189" t="str" cm="1">
        <f t="array" ref="AF1189">_xlfn.XLOOKUP(Orders_C[[#This Row],[Store_ID]],Stores_c[[#All],[Store_ID]],Stores_c[[#All],[Manager_Name]])</f>
        <v>Mark Ray</v>
      </c>
      <c r="AG1189" t="str" cm="1">
        <f t="array" ref="AG1189">_xlfn.XLOOKUP(Orders_C[[#This Row],[Store_ID]],Stores_c[[#All],[Store_ID]],Stores_c[[#All],[Store_Type]])</f>
        <v>Drive-Thru</v>
      </c>
    </row>
    <row r="1190" spans="1:33" x14ac:dyDescent="0.25">
      <c r="A1190">
        <v>6706</v>
      </c>
      <c r="B1190" s="1">
        <v>46031</v>
      </c>
      <c r="C1190" s="2">
        <v>0.888275462962963</v>
      </c>
      <c r="D1190">
        <v>1273</v>
      </c>
      <c r="E1190">
        <v>201</v>
      </c>
      <c r="F1190">
        <v>456</v>
      </c>
      <c r="G1190">
        <v>312</v>
      </c>
      <c r="H1190">
        <v>1</v>
      </c>
      <c r="I1190">
        <v>423</v>
      </c>
      <c r="J1190">
        <v>15</v>
      </c>
      <c r="K1190">
        <v>21.15</v>
      </c>
      <c r="L1190">
        <v>429.15</v>
      </c>
      <c r="M1190" t="s">
        <v>18</v>
      </c>
      <c r="N1190" t="s">
        <v>22</v>
      </c>
      <c r="O1190">
        <v>43</v>
      </c>
      <c r="P1190">
        <v>1</v>
      </c>
      <c r="Q1190" t="s">
        <v>729</v>
      </c>
      <c r="R1190">
        <v>509</v>
      </c>
      <c r="S1190" s="3">
        <v>0.15</v>
      </c>
      <c r="T1190" s="6">
        <v>175.35</v>
      </c>
      <c r="U1190" t="s">
        <v>6330</v>
      </c>
      <c r="V1190">
        <v>2026</v>
      </c>
      <c r="W1190" t="s">
        <v>6331</v>
      </c>
      <c r="X1190" t="str">
        <f>_xlfn.XLOOKUP(Orders_C[[#This Row],[Product_ID]],Products_C[Product_ID],Products_C[Product_Name])</f>
        <v>Veg Burger</v>
      </c>
      <c r="Y1190" t="str">
        <f>_xlfn.XLOOKUP(Orders_C[[#This Row],[Product_ID]],Products_C[Product_ID],Products_C[Category])</f>
        <v>Burger</v>
      </c>
      <c r="Z1190" t="str">
        <f>_xlfn.XLOOKUP(Orders_C[[#This Row],[Store_ID]],Stores_c[Store_ID],Stores_c[City])</f>
        <v>Lake Nicholasburgh</v>
      </c>
      <c r="AA1190" t="str">
        <f>_xlfn.XLOOKUP(Orders_C[[#This Row],[Customer_ID]],Customers_c[Customer_ID],Customers_c[Customer_Name])</f>
        <v>Christine Jordan</v>
      </c>
      <c r="AB1190" s="6">
        <f>Orders_C[[#This Row],[Quantity]]*Orders_C[[#This Row],[Unit_Price]]*(1-Orders_C[[#This Row],[Discount %]])+Orders_C[[#This Row],[Tax]]</f>
        <v>380.7</v>
      </c>
      <c r="AC1190" s="9">
        <f>(Orders_C[[#This Row],[Unit_Price]]*Orders_C[[#This Row],[Quantity]])-Orders_C[[#This Row],[Discount]]+Orders_C[[#This Row],[Tax]]</f>
        <v>429.15</v>
      </c>
      <c r="AD1190" t="str">
        <f>IF(COUNTIF(Orders_C[[#All],[Customer_ID]],Orders_C[[#This Row],[Customer_ID]])&gt;1,"Repeat","New")</f>
        <v>Repeat</v>
      </c>
      <c r="AE1190" t="str" cm="1">
        <f t="array" ref="AE1190">_xlfn.XLOOKUP(Orders_C[[#This Row],[Store_ID]],Stores_c[[#All],[Store_ID]],Stores_c[[#All],[City]])</f>
        <v>Lake Nicholasburgh</v>
      </c>
      <c r="AF1190" t="str" cm="1">
        <f t="array" ref="AF1190">_xlfn.XLOOKUP(Orders_C[[#This Row],[Store_ID]],Stores_c[[#All],[Store_ID]],Stores_c[[#All],[Manager_Name]])</f>
        <v>Maurice Garcia</v>
      </c>
      <c r="AG1190" t="str" cm="1">
        <f t="array" ref="AG1190">_xlfn.XLOOKUP(Orders_C[[#This Row],[Store_ID]],Stores_c[[#All],[Store_ID]],Stores_c[[#All],[Store_Type]])</f>
        <v>Mall</v>
      </c>
    </row>
    <row r="1191" spans="1:33" x14ac:dyDescent="0.25">
      <c r="A1191">
        <v>8184</v>
      </c>
      <c r="B1191" s="1">
        <v>45916</v>
      </c>
      <c r="C1191" s="2">
        <v>0.46527777777777779</v>
      </c>
      <c r="D1191">
        <v>1188</v>
      </c>
      <c r="E1191">
        <v>209</v>
      </c>
      <c r="F1191">
        <v>547</v>
      </c>
      <c r="G1191">
        <v>301</v>
      </c>
      <c r="H1191">
        <v>2</v>
      </c>
      <c r="I1191">
        <v>224</v>
      </c>
      <c r="J1191">
        <v>15</v>
      </c>
      <c r="K1191">
        <v>11.2</v>
      </c>
      <c r="L1191">
        <v>444.2</v>
      </c>
      <c r="M1191" t="s">
        <v>19</v>
      </c>
      <c r="N1191" t="s">
        <v>21</v>
      </c>
      <c r="O1191">
        <v>36</v>
      </c>
      <c r="P1191">
        <v>3</v>
      </c>
      <c r="Q1191" t="s">
        <v>2207</v>
      </c>
      <c r="R1191">
        <v>504</v>
      </c>
      <c r="S1191" s="3">
        <v>0.15</v>
      </c>
      <c r="T1191" s="6">
        <v>175.39999999999998</v>
      </c>
      <c r="U1191" t="s">
        <v>6335</v>
      </c>
      <c r="V1191">
        <v>2025</v>
      </c>
      <c r="W1191" t="s">
        <v>6329</v>
      </c>
      <c r="X1191" t="str">
        <f>_xlfn.XLOOKUP(Orders_C[[#This Row],[Product_ID]],Products_C[Product_ID],Products_C[Product_Name])</f>
        <v>Krushers</v>
      </c>
      <c r="Y1191" t="str">
        <f>_xlfn.XLOOKUP(Orders_C[[#This Row],[Product_ID]],Products_C[Product_ID],Products_C[Category])</f>
        <v>Burger</v>
      </c>
      <c r="Z1191" t="str">
        <f>_xlfn.XLOOKUP(Orders_C[[#This Row],[Store_ID]],Stores_c[Store_ID],Stores_c[City])</f>
        <v>Reidberg</v>
      </c>
      <c r="AA1191" t="str">
        <f>_xlfn.XLOOKUP(Orders_C[[#This Row],[Customer_ID]],Customers_c[Customer_ID],Customers_c[Customer_Name])</f>
        <v>Meagan Pennington</v>
      </c>
      <c r="AB1191" s="6">
        <f>Orders_C[[#This Row],[Quantity]]*Orders_C[[#This Row],[Unit_Price]]*(1-Orders_C[[#This Row],[Discount %]])+Orders_C[[#This Row],[Tax]]</f>
        <v>392</v>
      </c>
      <c r="AC1191" s="9">
        <f>(Orders_C[[#This Row],[Unit_Price]]*Orders_C[[#This Row],[Quantity]])-Orders_C[[#This Row],[Discount]]+Orders_C[[#This Row],[Tax]]</f>
        <v>444.2</v>
      </c>
      <c r="AD1191" t="str">
        <f>IF(COUNTIF(Orders_C[[#All],[Customer_ID]],Orders_C[[#This Row],[Customer_ID]])&gt;1,"Repeat","New")</f>
        <v>Repeat</v>
      </c>
      <c r="AE1191" t="str" cm="1">
        <f t="array" ref="AE1191">_xlfn.XLOOKUP(Orders_C[[#This Row],[Store_ID]],Stores_c[[#All],[Store_ID]],Stores_c[[#All],[City]])</f>
        <v>Reidberg</v>
      </c>
      <c r="AF1191" t="str" cm="1">
        <f t="array" ref="AF1191">_xlfn.XLOOKUP(Orders_C[[#This Row],[Store_ID]],Stores_c[[#All],[Store_ID]],Stores_c[[#All],[Manager_Name]])</f>
        <v>Jeffrey Horn</v>
      </c>
      <c r="AG1191" t="str" cm="1">
        <f t="array" ref="AG1191">_xlfn.XLOOKUP(Orders_C[[#This Row],[Store_ID]],Stores_c[[#All],[Store_ID]],Stores_c[[#All],[Store_Type]])</f>
        <v>Drive-Thru</v>
      </c>
    </row>
    <row r="1192" spans="1:33" x14ac:dyDescent="0.25">
      <c r="A1192">
        <v>8851</v>
      </c>
      <c r="B1192" s="1">
        <v>45748</v>
      </c>
      <c r="C1192" s="2">
        <v>6.9918981481481485E-2</v>
      </c>
      <c r="D1192">
        <v>1780</v>
      </c>
      <c r="E1192">
        <v>206</v>
      </c>
      <c r="F1192">
        <v>467</v>
      </c>
      <c r="G1192">
        <v>335</v>
      </c>
      <c r="H1192">
        <v>1</v>
      </c>
      <c r="I1192">
        <v>390</v>
      </c>
      <c r="J1192">
        <v>0</v>
      </c>
      <c r="K1192">
        <v>19.5</v>
      </c>
      <c r="L1192">
        <v>409.5</v>
      </c>
      <c r="M1192" t="s">
        <v>19</v>
      </c>
      <c r="N1192" t="s">
        <v>21</v>
      </c>
      <c r="O1192">
        <v>23</v>
      </c>
      <c r="P1192">
        <v>4</v>
      </c>
      <c r="Q1192" t="s">
        <v>2874</v>
      </c>
      <c r="R1192">
        <v>503</v>
      </c>
      <c r="S1192" s="3">
        <v>0</v>
      </c>
      <c r="T1192" s="6">
        <v>175.5</v>
      </c>
      <c r="U1192" t="s">
        <v>6337</v>
      </c>
      <c r="V1192">
        <v>2025</v>
      </c>
      <c r="W1192" t="s">
        <v>6329</v>
      </c>
      <c r="X1192" t="str">
        <f>_xlfn.XLOOKUP(Orders_C[[#This Row],[Product_ID]],Products_C[Product_ID],Products_C[Product_Name])</f>
        <v>Krushers</v>
      </c>
      <c r="Y1192" t="str">
        <f>_xlfn.XLOOKUP(Orders_C[[#This Row],[Product_ID]],Products_C[Product_ID],Products_C[Category])</f>
        <v>Chicken</v>
      </c>
      <c r="Z1192" t="str">
        <f>_xlfn.XLOOKUP(Orders_C[[#This Row],[Store_ID]],Stores_c[Store_ID],Stores_c[City])</f>
        <v>West Matthew</v>
      </c>
      <c r="AA1192" t="str">
        <f>_xlfn.XLOOKUP(Orders_C[[#This Row],[Customer_ID]],Customers_c[Customer_ID],Customers_c[Customer_Name])</f>
        <v>Amanda Ballard</v>
      </c>
      <c r="AB1192" s="6">
        <f>Orders_C[[#This Row],[Quantity]]*Orders_C[[#This Row],[Unit_Price]]*(1-Orders_C[[#This Row],[Discount %]])+Orders_C[[#This Row],[Tax]]</f>
        <v>409.5</v>
      </c>
      <c r="AC1192" s="9">
        <f>(Orders_C[[#This Row],[Unit_Price]]*Orders_C[[#This Row],[Quantity]])-Orders_C[[#This Row],[Discount]]+Orders_C[[#This Row],[Tax]]</f>
        <v>409.5</v>
      </c>
      <c r="AD1192" t="str">
        <f>IF(COUNTIF(Orders_C[[#All],[Customer_ID]],Orders_C[[#This Row],[Customer_ID]])&gt;1,"Repeat","New")</f>
        <v>Repeat</v>
      </c>
      <c r="AE1192" t="str" cm="1">
        <f t="array" ref="AE1192">_xlfn.XLOOKUP(Orders_C[[#This Row],[Store_ID]],Stores_c[[#All],[Store_ID]],Stores_c[[#All],[City]])</f>
        <v>West Matthew</v>
      </c>
      <c r="AF1192" t="str" cm="1">
        <f t="array" ref="AF1192">_xlfn.XLOOKUP(Orders_C[[#This Row],[Store_ID]],Stores_c[[#All],[Store_ID]],Stores_c[[#All],[Manager_Name]])</f>
        <v>Miguel Kidd</v>
      </c>
      <c r="AG1192" t="str" cm="1">
        <f t="array" ref="AG1192">_xlfn.XLOOKUP(Orders_C[[#This Row],[Store_ID]],Stores_c[[#All],[Store_ID]],Stores_c[[#All],[Store_Type]])</f>
        <v>Drive-Thru</v>
      </c>
    </row>
    <row r="1193" spans="1:33" x14ac:dyDescent="0.25">
      <c r="A1193">
        <v>7913</v>
      </c>
      <c r="B1193" s="1">
        <v>45725</v>
      </c>
      <c r="C1193" s="2">
        <v>0.4523726851851852</v>
      </c>
      <c r="D1193">
        <v>1304</v>
      </c>
      <c r="E1193">
        <v>212</v>
      </c>
      <c r="F1193">
        <v>443</v>
      </c>
      <c r="G1193">
        <v>332</v>
      </c>
      <c r="H1193">
        <v>1</v>
      </c>
      <c r="I1193">
        <v>413</v>
      </c>
      <c r="J1193">
        <v>10</v>
      </c>
      <c r="K1193">
        <v>20.65</v>
      </c>
      <c r="L1193">
        <v>423.65</v>
      </c>
      <c r="M1193" t="s">
        <v>20</v>
      </c>
      <c r="N1193" t="s">
        <v>22</v>
      </c>
      <c r="O1193">
        <v>31</v>
      </c>
      <c r="P1193">
        <v>4</v>
      </c>
      <c r="Q1193" t="s">
        <v>1936</v>
      </c>
      <c r="R1193">
        <v>503</v>
      </c>
      <c r="S1193" s="3">
        <v>0.1</v>
      </c>
      <c r="T1193" s="6">
        <v>175.85</v>
      </c>
      <c r="U1193" t="s">
        <v>6334</v>
      </c>
      <c r="V1193">
        <v>2025</v>
      </c>
      <c r="W1193" t="s">
        <v>6329</v>
      </c>
      <c r="X1193" t="str">
        <f>_xlfn.XLOOKUP(Orders_C[[#This Row],[Product_ID]],Products_C[Product_ID],Products_C[Product_Name])</f>
        <v>Zinger Burger</v>
      </c>
      <c r="Y1193" t="str">
        <f>_xlfn.XLOOKUP(Orders_C[[#This Row],[Product_ID]],Products_C[Product_ID],Products_C[Category])</f>
        <v>Beverage</v>
      </c>
      <c r="Z1193" t="str">
        <f>_xlfn.XLOOKUP(Orders_C[[#This Row],[Store_ID]],Stores_c[Store_ID],Stores_c[City])</f>
        <v>Andrewview</v>
      </c>
      <c r="AA1193" t="str">
        <f>_xlfn.XLOOKUP(Orders_C[[#This Row],[Customer_ID]],Customers_c[Customer_ID],Customers_c[Customer_Name])</f>
        <v>Andrew Brown</v>
      </c>
      <c r="AB1193" s="6">
        <f>Orders_C[[#This Row],[Quantity]]*Orders_C[[#This Row],[Unit_Price]]*(1-Orders_C[[#This Row],[Discount %]])+Orders_C[[#This Row],[Tax]]</f>
        <v>392.34999999999997</v>
      </c>
      <c r="AC1193" s="9">
        <f>(Orders_C[[#This Row],[Unit_Price]]*Orders_C[[#This Row],[Quantity]])-Orders_C[[#This Row],[Discount]]+Orders_C[[#This Row],[Tax]]</f>
        <v>423.65</v>
      </c>
      <c r="AD1193" t="str">
        <f>IF(COUNTIF(Orders_C[[#All],[Customer_ID]],Orders_C[[#This Row],[Customer_ID]])&gt;1,"Repeat","New")</f>
        <v>New</v>
      </c>
      <c r="AE1193" t="str" cm="1">
        <f t="array" ref="AE1193">_xlfn.XLOOKUP(Orders_C[[#This Row],[Store_ID]],Stores_c[[#All],[Store_ID]],Stores_c[[#All],[City]])</f>
        <v>Andrewview</v>
      </c>
      <c r="AF1193" t="str" cm="1">
        <f t="array" ref="AF1193">_xlfn.XLOOKUP(Orders_C[[#This Row],[Store_ID]],Stores_c[[#All],[Store_ID]],Stores_c[[#All],[Manager_Name]])</f>
        <v>Alice Sutton</v>
      </c>
      <c r="AG1193" t="str" cm="1">
        <f t="array" ref="AG1193">_xlfn.XLOOKUP(Orders_C[[#This Row],[Store_ID]],Stores_c[[#All],[Store_ID]],Stores_c[[#All],[Store_Type]])</f>
        <v>Mall</v>
      </c>
    </row>
    <row r="1194" spans="1:33" x14ac:dyDescent="0.25">
      <c r="A1194">
        <v>6462</v>
      </c>
      <c r="B1194" s="1">
        <v>46017</v>
      </c>
      <c r="C1194" s="2">
        <v>0.23927083333333332</v>
      </c>
      <c r="D1194">
        <v>1897</v>
      </c>
      <c r="E1194">
        <v>219</v>
      </c>
      <c r="F1194">
        <v>431</v>
      </c>
      <c r="G1194">
        <v>319</v>
      </c>
      <c r="H1194">
        <v>1</v>
      </c>
      <c r="I1194">
        <v>402</v>
      </c>
      <c r="J1194">
        <v>5</v>
      </c>
      <c r="K1194">
        <v>20.100000000000001</v>
      </c>
      <c r="L1194">
        <v>417.1</v>
      </c>
      <c r="M1194" t="s">
        <v>20</v>
      </c>
      <c r="N1194" t="s">
        <v>22</v>
      </c>
      <c r="O1194">
        <v>11</v>
      </c>
      <c r="P1194">
        <v>3</v>
      </c>
      <c r="Q1194" t="s">
        <v>485</v>
      </c>
      <c r="R1194">
        <v>510</v>
      </c>
      <c r="S1194" s="3">
        <v>0.05</v>
      </c>
      <c r="T1194" s="6">
        <v>175.90000000000003</v>
      </c>
      <c r="U1194" t="s">
        <v>6328</v>
      </c>
      <c r="V1194">
        <v>2025</v>
      </c>
      <c r="W1194" t="s">
        <v>6333</v>
      </c>
      <c r="X1194" t="str">
        <f>_xlfn.XLOOKUP(Orders_C[[#This Row],[Product_ID]],Products_C[Product_ID],Products_C[Product_Name])</f>
        <v>Chocolate Lava Cake</v>
      </c>
      <c r="Y1194" t="str">
        <f>_xlfn.XLOOKUP(Orders_C[[#This Row],[Product_ID]],Products_C[Product_ID],Products_C[Category])</f>
        <v>Beverage</v>
      </c>
      <c r="Z1194" t="str">
        <f>_xlfn.XLOOKUP(Orders_C[[#This Row],[Store_ID]],Stores_c[Store_ID],Stores_c[City])</f>
        <v>Lake David</v>
      </c>
      <c r="AA1194" t="str">
        <f>_xlfn.XLOOKUP(Orders_C[[#This Row],[Customer_ID]],Customers_c[Customer_ID],Customers_c[Customer_Name])</f>
        <v>James Smith</v>
      </c>
      <c r="AB1194" s="6">
        <f>Orders_C[[#This Row],[Quantity]]*Orders_C[[#This Row],[Unit_Price]]*(1-Orders_C[[#This Row],[Discount %]])+Orders_C[[#This Row],[Tax]]</f>
        <v>402</v>
      </c>
      <c r="AC1194" s="9">
        <f>(Orders_C[[#This Row],[Unit_Price]]*Orders_C[[#This Row],[Quantity]])-Orders_C[[#This Row],[Discount]]+Orders_C[[#This Row],[Tax]]</f>
        <v>417.1</v>
      </c>
      <c r="AD1194" t="str">
        <f>IF(COUNTIF(Orders_C[[#All],[Customer_ID]],Orders_C[[#This Row],[Customer_ID]])&gt;1,"Repeat","New")</f>
        <v>Repeat</v>
      </c>
      <c r="AE1194" t="str" cm="1">
        <f t="array" ref="AE1194">_xlfn.XLOOKUP(Orders_C[[#This Row],[Store_ID]],Stores_c[[#All],[Store_ID]],Stores_c[[#All],[City]])</f>
        <v>Lake David</v>
      </c>
      <c r="AF1194" t="str" cm="1">
        <f t="array" ref="AF1194">_xlfn.XLOOKUP(Orders_C[[#This Row],[Store_ID]],Stores_c[[#All],[Store_ID]],Stores_c[[#All],[Manager_Name]])</f>
        <v>Joshua Hines</v>
      </c>
      <c r="AG1194" t="str" cm="1">
        <f t="array" ref="AG1194">_xlfn.XLOOKUP(Orders_C[[#This Row],[Store_ID]],Stores_c[[#All],[Store_ID]],Stores_c[[#All],[Store_Type]])</f>
        <v>Street</v>
      </c>
    </row>
    <row r="1195" spans="1:33" x14ac:dyDescent="0.25">
      <c r="A1195">
        <v>8283</v>
      </c>
      <c r="B1195" s="1">
        <v>45735</v>
      </c>
      <c r="C1195" s="2">
        <v>6.700231481481482E-2</v>
      </c>
      <c r="D1195">
        <v>1588</v>
      </c>
      <c r="E1195">
        <v>217</v>
      </c>
      <c r="F1195">
        <v>415</v>
      </c>
      <c r="G1195">
        <v>319</v>
      </c>
      <c r="H1195">
        <v>1</v>
      </c>
      <c r="I1195">
        <v>402</v>
      </c>
      <c r="J1195">
        <v>5</v>
      </c>
      <c r="K1195">
        <v>20.100000000000001</v>
      </c>
      <c r="L1195">
        <v>417.1</v>
      </c>
      <c r="M1195" t="s">
        <v>20</v>
      </c>
      <c r="N1195" t="s">
        <v>22</v>
      </c>
      <c r="O1195">
        <v>56</v>
      </c>
      <c r="P1195">
        <v>1</v>
      </c>
      <c r="Q1195" t="s">
        <v>2306</v>
      </c>
      <c r="R1195">
        <v>502</v>
      </c>
      <c r="S1195" s="3">
        <v>0.05</v>
      </c>
      <c r="T1195" s="6">
        <v>175.90000000000003</v>
      </c>
      <c r="U1195" t="s">
        <v>6334</v>
      </c>
      <c r="V1195">
        <v>2025</v>
      </c>
      <c r="W1195" t="s">
        <v>6331</v>
      </c>
      <c r="X1195" t="str">
        <f>_xlfn.XLOOKUP(Orders_C[[#This Row],[Product_ID]],Products_C[Product_ID],Products_C[Product_Name])</f>
        <v>Chocolate Lava Cake</v>
      </c>
      <c r="Y1195" t="str">
        <f>_xlfn.XLOOKUP(Orders_C[[#This Row],[Product_ID]],Products_C[Product_ID],Products_C[Category])</f>
        <v>Beverage</v>
      </c>
      <c r="Z1195" t="str">
        <f>_xlfn.XLOOKUP(Orders_C[[#This Row],[Store_ID]],Stores_c[Store_ID],Stores_c[City])</f>
        <v>West Rebecca</v>
      </c>
      <c r="AA1195" t="str">
        <f>_xlfn.XLOOKUP(Orders_C[[#This Row],[Customer_ID]],Customers_c[Customer_ID],Customers_c[Customer_Name])</f>
        <v>Joy Santana</v>
      </c>
      <c r="AB1195" s="6">
        <f>Orders_C[[#This Row],[Quantity]]*Orders_C[[#This Row],[Unit_Price]]*(1-Orders_C[[#This Row],[Discount %]])+Orders_C[[#This Row],[Tax]]</f>
        <v>402</v>
      </c>
      <c r="AC1195" s="9">
        <f>(Orders_C[[#This Row],[Unit_Price]]*Orders_C[[#This Row],[Quantity]])-Orders_C[[#This Row],[Discount]]+Orders_C[[#This Row],[Tax]]</f>
        <v>417.1</v>
      </c>
      <c r="AD1195" t="str">
        <f>IF(COUNTIF(Orders_C[[#All],[Customer_ID]],Orders_C[[#This Row],[Customer_ID]])&gt;1,"Repeat","New")</f>
        <v>Repeat</v>
      </c>
      <c r="AE1195" t="str" cm="1">
        <f t="array" ref="AE1195">_xlfn.XLOOKUP(Orders_C[[#This Row],[Store_ID]],Stores_c[[#All],[Store_ID]],Stores_c[[#All],[City]])</f>
        <v>West Rebecca</v>
      </c>
      <c r="AF1195" t="str" cm="1">
        <f t="array" ref="AF1195">_xlfn.XLOOKUP(Orders_C[[#This Row],[Store_ID]],Stores_c[[#All],[Store_ID]],Stores_c[[#All],[Manager_Name]])</f>
        <v>Albert Smith</v>
      </c>
      <c r="AG1195" t="str" cm="1">
        <f t="array" ref="AG1195">_xlfn.XLOOKUP(Orders_C[[#This Row],[Store_ID]],Stores_c[[#All],[Store_ID]],Stores_c[[#All],[Store_Type]])</f>
        <v>Mall</v>
      </c>
    </row>
    <row r="1196" spans="1:33" x14ac:dyDescent="0.25">
      <c r="A1196">
        <v>9917</v>
      </c>
      <c r="B1196" s="1">
        <v>45725</v>
      </c>
      <c r="C1196" s="2">
        <v>0.14299768518518519</v>
      </c>
      <c r="D1196">
        <v>1644</v>
      </c>
      <c r="E1196">
        <v>220</v>
      </c>
      <c r="F1196">
        <v>406</v>
      </c>
      <c r="G1196">
        <v>329</v>
      </c>
      <c r="H1196">
        <v>1</v>
      </c>
      <c r="I1196">
        <v>402</v>
      </c>
      <c r="J1196">
        <v>5</v>
      </c>
      <c r="K1196">
        <v>20.100000000000001</v>
      </c>
      <c r="L1196">
        <v>417.1</v>
      </c>
      <c r="M1196" t="s">
        <v>20</v>
      </c>
      <c r="N1196" t="s">
        <v>21</v>
      </c>
      <c r="O1196">
        <v>40</v>
      </c>
      <c r="P1196">
        <v>5</v>
      </c>
      <c r="Q1196" t="s">
        <v>3940</v>
      </c>
      <c r="R1196">
        <v>506</v>
      </c>
      <c r="S1196" s="3">
        <v>0.05</v>
      </c>
      <c r="T1196" s="6">
        <v>175.90000000000003</v>
      </c>
      <c r="U1196" t="s">
        <v>6334</v>
      </c>
      <c r="V1196">
        <v>2025</v>
      </c>
      <c r="W1196" t="s">
        <v>6329</v>
      </c>
      <c r="X1196" t="str">
        <f>_xlfn.XLOOKUP(Orders_C[[#This Row],[Product_ID]],Products_C[Product_ID],Products_C[Product_Name])</f>
        <v>Rice Bowl</v>
      </c>
      <c r="Y1196" t="str">
        <f>_xlfn.XLOOKUP(Orders_C[[#This Row],[Product_ID]],Products_C[Product_ID],Products_C[Category])</f>
        <v>Dessert</v>
      </c>
      <c r="Z1196" t="str">
        <f>_xlfn.XLOOKUP(Orders_C[[#This Row],[Store_ID]],Stores_c[Store_ID],Stores_c[City])</f>
        <v>Williamborough</v>
      </c>
      <c r="AA1196" t="str">
        <f>_xlfn.XLOOKUP(Orders_C[[#This Row],[Customer_ID]],Customers_c[Customer_ID],Customers_c[Customer_Name])</f>
        <v>Jennifer Lang</v>
      </c>
      <c r="AB1196" s="6">
        <f>Orders_C[[#This Row],[Quantity]]*Orders_C[[#This Row],[Unit_Price]]*(1-Orders_C[[#This Row],[Discount %]])+Orders_C[[#This Row],[Tax]]</f>
        <v>402</v>
      </c>
      <c r="AC1196" s="9">
        <f>(Orders_C[[#This Row],[Unit_Price]]*Orders_C[[#This Row],[Quantity]])-Orders_C[[#This Row],[Discount]]+Orders_C[[#This Row],[Tax]]</f>
        <v>417.1</v>
      </c>
      <c r="AD1196" t="str">
        <f>IF(COUNTIF(Orders_C[[#All],[Customer_ID]],Orders_C[[#This Row],[Customer_ID]])&gt;1,"Repeat","New")</f>
        <v>Repeat</v>
      </c>
      <c r="AE1196" t="str" cm="1">
        <f t="array" ref="AE1196">_xlfn.XLOOKUP(Orders_C[[#This Row],[Store_ID]],Stores_c[[#All],[Store_ID]],Stores_c[[#All],[City]])</f>
        <v>Williamborough</v>
      </c>
      <c r="AF1196" t="str" cm="1">
        <f t="array" ref="AF1196">_xlfn.XLOOKUP(Orders_C[[#This Row],[Store_ID]],Stores_c[[#All],[Store_ID]],Stores_c[[#All],[Manager_Name]])</f>
        <v>Michael Mcbride</v>
      </c>
      <c r="AG1196" t="str" cm="1">
        <f t="array" ref="AG1196">_xlfn.XLOOKUP(Orders_C[[#This Row],[Store_ID]],Stores_c[[#All],[Store_ID]],Stores_c[[#All],[Store_Type]])</f>
        <v>Mall</v>
      </c>
    </row>
    <row r="1197" spans="1:33" x14ac:dyDescent="0.25">
      <c r="A1197">
        <v>10772</v>
      </c>
      <c r="B1197" s="1">
        <v>45911</v>
      </c>
      <c r="C1197" s="2">
        <v>0.86995370370370373</v>
      </c>
      <c r="D1197">
        <v>1398</v>
      </c>
      <c r="E1197">
        <v>211</v>
      </c>
      <c r="F1197">
        <v>546</v>
      </c>
      <c r="G1197">
        <v>332</v>
      </c>
      <c r="H1197">
        <v>1</v>
      </c>
      <c r="I1197">
        <v>391</v>
      </c>
      <c r="J1197">
        <v>0</v>
      </c>
      <c r="K1197">
        <v>19.55</v>
      </c>
      <c r="L1197">
        <v>410.55</v>
      </c>
      <c r="M1197" t="s">
        <v>20</v>
      </c>
      <c r="N1197" t="s">
        <v>23</v>
      </c>
      <c r="O1197">
        <v>45</v>
      </c>
      <c r="P1197">
        <v>2</v>
      </c>
      <c r="Q1197" t="s">
        <v>4795</v>
      </c>
      <c r="R1197">
        <v>510</v>
      </c>
      <c r="S1197" s="3">
        <v>0</v>
      </c>
      <c r="T1197" s="6">
        <v>175.95000000000002</v>
      </c>
      <c r="U1197" t="s">
        <v>6335</v>
      </c>
      <c r="V1197">
        <v>2025</v>
      </c>
      <c r="W1197" t="s">
        <v>6331</v>
      </c>
      <c r="X1197" t="str">
        <f>_xlfn.XLOOKUP(Orders_C[[#This Row],[Product_ID]],Products_C[Product_ID],Products_C[Product_Name])</f>
        <v>Zinger Burger</v>
      </c>
      <c r="Y1197" t="str">
        <f>_xlfn.XLOOKUP(Orders_C[[#This Row],[Product_ID]],Products_C[Product_ID],Products_C[Category])</f>
        <v>Beverage</v>
      </c>
      <c r="Z1197" t="str">
        <f>_xlfn.XLOOKUP(Orders_C[[#This Row],[Store_ID]],Stores_c[Store_ID],Stores_c[City])</f>
        <v>North Robertstad</v>
      </c>
      <c r="AA1197" t="str">
        <f>_xlfn.XLOOKUP(Orders_C[[#This Row],[Customer_ID]],Customers_c[Customer_ID],Customers_c[Customer_Name])</f>
        <v>Kyle Gordon</v>
      </c>
      <c r="AB1197" s="6">
        <f>Orders_C[[#This Row],[Quantity]]*Orders_C[[#This Row],[Unit_Price]]*(1-Orders_C[[#This Row],[Discount %]])+Orders_C[[#This Row],[Tax]]</f>
        <v>410.55</v>
      </c>
      <c r="AC1197" s="9">
        <f>(Orders_C[[#This Row],[Unit_Price]]*Orders_C[[#This Row],[Quantity]])-Orders_C[[#This Row],[Discount]]+Orders_C[[#This Row],[Tax]]</f>
        <v>410.55</v>
      </c>
      <c r="AD1197" t="str">
        <f>IF(COUNTIF(Orders_C[[#All],[Customer_ID]],Orders_C[[#This Row],[Customer_ID]])&gt;1,"Repeat","New")</f>
        <v>Repeat</v>
      </c>
      <c r="AE1197" t="str" cm="1">
        <f t="array" ref="AE1197">_xlfn.XLOOKUP(Orders_C[[#This Row],[Store_ID]],Stores_c[[#All],[Store_ID]],Stores_c[[#All],[City]])</f>
        <v>North Robertstad</v>
      </c>
      <c r="AF1197" t="str" cm="1">
        <f t="array" ref="AF1197">_xlfn.XLOOKUP(Orders_C[[#This Row],[Store_ID]],Stores_c[[#All],[Store_ID]],Stores_c[[#All],[Manager_Name]])</f>
        <v>Mary Lewis</v>
      </c>
      <c r="AG1197" t="str" cm="1">
        <f t="array" ref="AG1197">_xlfn.XLOOKUP(Orders_C[[#This Row],[Store_ID]],Stores_c[[#All],[Store_ID]],Stores_c[[#All],[Store_Type]])</f>
        <v>Street</v>
      </c>
    </row>
    <row r="1198" spans="1:33" x14ac:dyDescent="0.25">
      <c r="A1198">
        <v>6560</v>
      </c>
      <c r="B1198" s="1">
        <v>45917</v>
      </c>
      <c r="C1198" s="2">
        <v>8.6331018518518515E-2</v>
      </c>
      <c r="D1198">
        <v>1531</v>
      </c>
      <c r="E1198">
        <v>208</v>
      </c>
      <c r="F1198">
        <v>438</v>
      </c>
      <c r="G1198">
        <v>312</v>
      </c>
      <c r="H1198">
        <v>2</v>
      </c>
      <c r="I1198">
        <v>207</v>
      </c>
      <c r="J1198">
        <v>0</v>
      </c>
      <c r="K1198">
        <v>10.35</v>
      </c>
      <c r="L1198">
        <v>424.35</v>
      </c>
      <c r="M1198" t="s">
        <v>18</v>
      </c>
      <c r="N1198" t="s">
        <v>22</v>
      </c>
      <c r="O1198">
        <v>50</v>
      </c>
      <c r="P1198">
        <v>5</v>
      </c>
      <c r="Q1198" t="s">
        <v>583</v>
      </c>
      <c r="R1198">
        <v>507</v>
      </c>
      <c r="S1198" s="3">
        <v>0</v>
      </c>
      <c r="T1198" s="6">
        <v>175.95000000000005</v>
      </c>
      <c r="U1198" t="s">
        <v>6335</v>
      </c>
      <c r="V1198">
        <v>2025</v>
      </c>
      <c r="W1198" t="s">
        <v>6331</v>
      </c>
      <c r="X1198" t="str">
        <f>_xlfn.XLOOKUP(Orders_C[[#This Row],[Product_ID]],Products_C[Product_ID],Products_C[Product_Name])</f>
        <v>Veg Burger</v>
      </c>
      <c r="Y1198" t="str">
        <f>_xlfn.XLOOKUP(Orders_C[[#This Row],[Product_ID]],Products_C[Product_ID],Products_C[Category])</f>
        <v>Burger</v>
      </c>
      <c r="Z1198" t="str">
        <f>_xlfn.XLOOKUP(Orders_C[[#This Row],[Store_ID]],Stores_c[Store_ID],Stores_c[City])</f>
        <v>Tracyview</v>
      </c>
      <c r="AA1198" t="str">
        <f>_xlfn.XLOOKUP(Orders_C[[#This Row],[Customer_ID]],Customers_c[Customer_ID],Customers_c[Customer_Name])</f>
        <v>Lisa Beck</v>
      </c>
      <c r="AB1198" s="6">
        <f>Orders_C[[#This Row],[Quantity]]*Orders_C[[#This Row],[Unit_Price]]*(1-Orders_C[[#This Row],[Discount %]])+Orders_C[[#This Row],[Tax]]</f>
        <v>424.35</v>
      </c>
      <c r="AC1198" s="9">
        <f>(Orders_C[[#This Row],[Unit_Price]]*Orders_C[[#This Row],[Quantity]])-Orders_C[[#This Row],[Discount]]+Orders_C[[#This Row],[Tax]]</f>
        <v>424.35</v>
      </c>
      <c r="AD1198" t="str">
        <f>IF(COUNTIF(Orders_C[[#All],[Customer_ID]],Orders_C[[#This Row],[Customer_ID]])&gt;1,"Repeat","New")</f>
        <v>Repeat</v>
      </c>
      <c r="AE1198" t="str" cm="1">
        <f t="array" ref="AE1198">_xlfn.XLOOKUP(Orders_C[[#This Row],[Store_ID]],Stores_c[[#All],[Store_ID]],Stores_c[[#All],[City]])</f>
        <v>Tracyview</v>
      </c>
      <c r="AF1198" t="str" cm="1">
        <f t="array" ref="AF1198">_xlfn.XLOOKUP(Orders_C[[#This Row],[Store_ID]],Stores_c[[#All],[Store_ID]],Stores_c[[#All],[Manager_Name]])</f>
        <v>Jeremiah Lee</v>
      </c>
      <c r="AG1198" t="str" cm="1">
        <f t="array" ref="AG1198">_xlfn.XLOOKUP(Orders_C[[#This Row],[Store_ID]],Stores_c[[#All],[Store_ID]],Stores_c[[#All],[Store_Type]])</f>
        <v>Mall</v>
      </c>
    </row>
    <row r="1199" spans="1:33" x14ac:dyDescent="0.25">
      <c r="A1199">
        <v>9481</v>
      </c>
      <c r="B1199" s="1">
        <v>45988</v>
      </c>
      <c r="C1199" s="2">
        <v>0.31797453703703704</v>
      </c>
      <c r="D1199">
        <v>1403</v>
      </c>
      <c r="E1199">
        <v>209</v>
      </c>
      <c r="F1199">
        <v>440</v>
      </c>
      <c r="G1199">
        <v>327</v>
      </c>
      <c r="H1199">
        <v>2</v>
      </c>
      <c r="I1199">
        <v>207</v>
      </c>
      <c r="J1199">
        <v>0</v>
      </c>
      <c r="K1199">
        <v>10.35</v>
      </c>
      <c r="L1199">
        <v>424.35</v>
      </c>
      <c r="M1199" t="s">
        <v>20</v>
      </c>
      <c r="N1199" t="s">
        <v>23</v>
      </c>
      <c r="O1199">
        <v>58</v>
      </c>
      <c r="P1199">
        <v>3</v>
      </c>
      <c r="Q1199" t="s">
        <v>3504</v>
      </c>
      <c r="R1199">
        <v>503</v>
      </c>
      <c r="S1199" s="3">
        <v>0</v>
      </c>
      <c r="T1199" s="6">
        <v>175.95000000000005</v>
      </c>
      <c r="U1199" t="s">
        <v>6336</v>
      </c>
      <c r="V1199">
        <v>2025</v>
      </c>
      <c r="W1199" t="s">
        <v>6331</v>
      </c>
      <c r="X1199" t="str">
        <f>_xlfn.XLOOKUP(Orders_C[[#This Row],[Product_ID]],Products_C[Product_ID],Products_C[Product_Name])</f>
        <v>Wrap</v>
      </c>
      <c r="Y1199" t="str">
        <f>_xlfn.XLOOKUP(Orders_C[[#This Row],[Product_ID]],Products_C[Product_ID],Products_C[Category])</f>
        <v>Chicken</v>
      </c>
      <c r="Z1199" t="str">
        <f>_xlfn.XLOOKUP(Orders_C[[#This Row],[Store_ID]],Stores_c[Store_ID],Stores_c[City])</f>
        <v>Reidberg</v>
      </c>
      <c r="AA1199" t="str">
        <f>_xlfn.XLOOKUP(Orders_C[[#This Row],[Customer_ID]],Customers_c[Customer_ID],Customers_c[Customer_Name])</f>
        <v>Joshua Mason</v>
      </c>
      <c r="AB1199" s="6">
        <f>Orders_C[[#This Row],[Quantity]]*Orders_C[[#This Row],[Unit_Price]]*(1-Orders_C[[#This Row],[Discount %]])+Orders_C[[#This Row],[Tax]]</f>
        <v>424.35</v>
      </c>
      <c r="AC1199" s="9">
        <f>(Orders_C[[#This Row],[Unit_Price]]*Orders_C[[#This Row],[Quantity]])-Orders_C[[#This Row],[Discount]]+Orders_C[[#This Row],[Tax]]</f>
        <v>424.35</v>
      </c>
      <c r="AD1199" t="str">
        <f>IF(COUNTIF(Orders_C[[#All],[Customer_ID]],Orders_C[[#This Row],[Customer_ID]])&gt;1,"Repeat","New")</f>
        <v>Repeat</v>
      </c>
      <c r="AE1199" t="str" cm="1">
        <f t="array" ref="AE1199">_xlfn.XLOOKUP(Orders_C[[#This Row],[Store_ID]],Stores_c[[#All],[Store_ID]],Stores_c[[#All],[City]])</f>
        <v>Reidberg</v>
      </c>
      <c r="AF1199" t="str" cm="1">
        <f t="array" ref="AF1199">_xlfn.XLOOKUP(Orders_C[[#This Row],[Store_ID]],Stores_c[[#All],[Store_ID]],Stores_c[[#All],[Manager_Name]])</f>
        <v>Jeffrey Horn</v>
      </c>
      <c r="AG1199" t="str" cm="1">
        <f t="array" ref="AG1199">_xlfn.XLOOKUP(Orders_C[[#This Row],[Store_ID]],Stores_c[[#All],[Store_ID]],Stores_c[[#All],[Store_Type]])</f>
        <v>Drive-Thru</v>
      </c>
    </row>
    <row r="1200" spans="1:33" x14ac:dyDescent="0.25">
      <c r="A1200">
        <v>8913</v>
      </c>
      <c r="B1200" s="1">
        <v>45871</v>
      </c>
      <c r="C1200" s="2">
        <v>4.9467592592592591E-2</v>
      </c>
      <c r="D1200">
        <v>1004</v>
      </c>
      <c r="E1200">
        <v>205</v>
      </c>
      <c r="F1200">
        <v>419</v>
      </c>
      <c r="G1200">
        <v>326</v>
      </c>
      <c r="H1200">
        <v>2</v>
      </c>
      <c r="I1200">
        <v>213</v>
      </c>
      <c r="J1200">
        <v>5</v>
      </c>
      <c r="K1200">
        <v>10.65</v>
      </c>
      <c r="L1200">
        <v>431.65</v>
      </c>
      <c r="M1200" t="s">
        <v>19</v>
      </c>
      <c r="N1200" t="s">
        <v>22</v>
      </c>
      <c r="O1200">
        <v>33</v>
      </c>
      <c r="P1200">
        <v>1</v>
      </c>
      <c r="Q1200" t="s">
        <v>2936</v>
      </c>
      <c r="R1200">
        <v>503</v>
      </c>
      <c r="S1200" s="3">
        <v>0.05</v>
      </c>
      <c r="T1200" s="6">
        <v>176.04999999999998</v>
      </c>
      <c r="U1200" t="s">
        <v>6342</v>
      </c>
      <c r="V1200">
        <v>2025</v>
      </c>
      <c r="W1200" t="s">
        <v>6329</v>
      </c>
      <c r="X1200" t="str">
        <f>_xlfn.XLOOKUP(Orders_C[[#This Row],[Product_ID]],Products_C[Product_ID],Products_C[Product_Name])</f>
        <v>Rice Bowl</v>
      </c>
      <c r="Y1200" t="str">
        <f>_xlfn.XLOOKUP(Orders_C[[#This Row],[Product_ID]],Products_C[Product_ID],Products_C[Category])</f>
        <v>Burger</v>
      </c>
      <c r="Z1200" t="str">
        <f>_xlfn.XLOOKUP(Orders_C[[#This Row],[Store_ID]],Stores_c[Store_ID],Stores_c[City])</f>
        <v>Port Jacob</v>
      </c>
      <c r="AA1200" t="str">
        <f>_xlfn.XLOOKUP(Orders_C[[#This Row],[Customer_ID]],Customers_c[Customer_ID],Customers_c[Customer_Name])</f>
        <v>Mark Hernandez</v>
      </c>
      <c r="AB1200" s="6">
        <f>Orders_C[[#This Row],[Quantity]]*Orders_C[[#This Row],[Unit_Price]]*(1-Orders_C[[#This Row],[Discount %]])+Orders_C[[#This Row],[Tax]]</f>
        <v>415.34999999999997</v>
      </c>
      <c r="AC1200" s="9">
        <f>(Orders_C[[#This Row],[Unit_Price]]*Orders_C[[#This Row],[Quantity]])-Orders_C[[#This Row],[Discount]]+Orders_C[[#This Row],[Tax]]</f>
        <v>431.65</v>
      </c>
      <c r="AD1200" t="str">
        <f>IF(COUNTIF(Orders_C[[#All],[Customer_ID]],Orders_C[[#This Row],[Customer_ID]])&gt;1,"Repeat","New")</f>
        <v>Repeat</v>
      </c>
      <c r="AE1200" t="str" cm="1">
        <f t="array" ref="AE1200">_xlfn.XLOOKUP(Orders_C[[#This Row],[Store_ID]],Stores_c[[#All],[Store_ID]],Stores_c[[#All],[City]])</f>
        <v>Port Jacob</v>
      </c>
      <c r="AF1200" t="str" cm="1">
        <f t="array" ref="AF1200">_xlfn.XLOOKUP(Orders_C[[#This Row],[Store_ID]],Stores_c[[#All],[Store_ID]],Stores_c[[#All],[Manager_Name]])</f>
        <v>David Harris</v>
      </c>
      <c r="AG1200" t="str" cm="1">
        <f t="array" ref="AG1200">_xlfn.XLOOKUP(Orders_C[[#This Row],[Store_ID]],Stores_c[[#All],[Store_ID]],Stores_c[[#All],[Store_Type]])</f>
        <v>Mall</v>
      </c>
    </row>
    <row r="1201" spans="1:33" x14ac:dyDescent="0.25">
      <c r="A1201">
        <v>9249</v>
      </c>
      <c r="B1201" s="1">
        <v>45798</v>
      </c>
      <c r="C1201" s="2">
        <v>0.55493055555555559</v>
      </c>
      <c r="D1201">
        <v>1123</v>
      </c>
      <c r="E1201">
        <v>223</v>
      </c>
      <c r="F1201">
        <v>485</v>
      </c>
      <c r="G1201">
        <v>321</v>
      </c>
      <c r="H1201">
        <v>2</v>
      </c>
      <c r="I1201">
        <v>219</v>
      </c>
      <c r="J1201">
        <v>10</v>
      </c>
      <c r="K1201">
        <v>10.95</v>
      </c>
      <c r="L1201">
        <v>438.95</v>
      </c>
      <c r="M1201" t="s">
        <v>19</v>
      </c>
      <c r="N1201" t="s">
        <v>21</v>
      </c>
      <c r="O1201">
        <v>22</v>
      </c>
      <c r="P1201">
        <v>5</v>
      </c>
      <c r="Q1201" t="s">
        <v>3272</v>
      </c>
      <c r="R1201">
        <v>509</v>
      </c>
      <c r="S1201" s="3">
        <v>0.1</v>
      </c>
      <c r="T1201" s="6">
        <v>176.14999999999998</v>
      </c>
      <c r="U1201" t="s">
        <v>6339</v>
      </c>
      <c r="V1201">
        <v>2025</v>
      </c>
      <c r="W1201" t="s">
        <v>6329</v>
      </c>
      <c r="X1201" t="str">
        <f>_xlfn.XLOOKUP(Orders_C[[#This Row],[Product_ID]],Products_C[Product_ID],Products_C[Product_Name])</f>
        <v>Cold Coffee</v>
      </c>
      <c r="Y1201" t="str">
        <f>_xlfn.XLOOKUP(Orders_C[[#This Row],[Product_ID]],Products_C[Product_ID],Products_C[Category])</f>
        <v>Dessert</v>
      </c>
      <c r="Z1201" t="str">
        <f>_xlfn.XLOOKUP(Orders_C[[#This Row],[Store_ID]],Stores_c[Store_ID],Stores_c[City])</f>
        <v>Chambershaven</v>
      </c>
      <c r="AA1201" t="str">
        <f>_xlfn.XLOOKUP(Orders_C[[#This Row],[Customer_ID]],Customers_c[Customer_ID],Customers_c[Customer_Name])</f>
        <v>Chelsea Brown</v>
      </c>
      <c r="AB1201" s="6">
        <f>Orders_C[[#This Row],[Quantity]]*Orders_C[[#This Row],[Unit_Price]]*(1-Orders_C[[#This Row],[Discount %]])+Orders_C[[#This Row],[Tax]]</f>
        <v>405.15</v>
      </c>
      <c r="AC1201" s="9">
        <f>(Orders_C[[#This Row],[Unit_Price]]*Orders_C[[#This Row],[Quantity]])-Orders_C[[#This Row],[Discount]]+Orders_C[[#This Row],[Tax]]</f>
        <v>438.95</v>
      </c>
      <c r="AD1201" t="str">
        <f>IF(COUNTIF(Orders_C[[#All],[Customer_ID]],Orders_C[[#This Row],[Customer_ID]])&gt;1,"Repeat","New")</f>
        <v>Repeat</v>
      </c>
      <c r="AE1201" t="str" cm="1">
        <f t="array" ref="AE1201">_xlfn.XLOOKUP(Orders_C[[#This Row],[Store_ID]],Stores_c[[#All],[Store_ID]],Stores_c[[#All],[City]])</f>
        <v>Chambershaven</v>
      </c>
      <c r="AF1201" t="str" cm="1">
        <f t="array" ref="AF1201">_xlfn.XLOOKUP(Orders_C[[#This Row],[Store_ID]],Stores_c[[#All],[Store_ID]],Stores_c[[#All],[Manager_Name]])</f>
        <v>Virginia Webster</v>
      </c>
      <c r="AG1201" t="str" cm="1">
        <f t="array" ref="AG1201">_xlfn.XLOOKUP(Orders_C[[#This Row],[Store_ID]],Stores_c[[#All],[Store_ID]],Stores_c[[#All],[Store_Type]])</f>
        <v>Street</v>
      </c>
    </row>
    <row r="1202" spans="1:33" x14ac:dyDescent="0.25">
      <c r="A1202">
        <v>7794</v>
      </c>
      <c r="B1202" s="1">
        <v>45953</v>
      </c>
      <c r="C1202" s="2">
        <v>5.4872685185185184E-2</v>
      </c>
      <c r="D1202">
        <v>1298</v>
      </c>
      <c r="E1202">
        <v>219</v>
      </c>
      <c r="F1202">
        <v>545</v>
      </c>
      <c r="G1202">
        <v>316</v>
      </c>
      <c r="H1202">
        <v>1</v>
      </c>
      <c r="I1202">
        <v>425</v>
      </c>
      <c r="J1202">
        <v>15</v>
      </c>
      <c r="K1202">
        <v>21.25</v>
      </c>
      <c r="L1202">
        <v>431.25</v>
      </c>
      <c r="M1202" t="s">
        <v>20</v>
      </c>
      <c r="N1202" t="s">
        <v>23</v>
      </c>
      <c r="O1202">
        <v>33</v>
      </c>
      <c r="P1202">
        <v>4</v>
      </c>
      <c r="Q1202" t="s">
        <v>1817</v>
      </c>
      <c r="R1202">
        <v>506</v>
      </c>
      <c r="S1202" s="3">
        <v>0.15</v>
      </c>
      <c r="T1202" s="6">
        <v>176.25</v>
      </c>
      <c r="U1202" t="s">
        <v>6332</v>
      </c>
      <c r="V1202">
        <v>2025</v>
      </c>
      <c r="W1202" t="s">
        <v>6329</v>
      </c>
      <c r="X1202" t="str">
        <f>_xlfn.XLOOKUP(Orders_C[[#This Row],[Product_ID]],Products_C[Product_ID],Products_C[Product_Name])</f>
        <v>Popcorn Chicken</v>
      </c>
      <c r="Y1202" t="str">
        <f>_xlfn.XLOOKUP(Orders_C[[#This Row],[Product_ID]],Products_C[Product_ID],Products_C[Category])</f>
        <v>Dessert</v>
      </c>
      <c r="Z1202" t="str">
        <f>_xlfn.XLOOKUP(Orders_C[[#This Row],[Store_ID]],Stores_c[Store_ID],Stores_c[City])</f>
        <v>Lake David</v>
      </c>
      <c r="AA1202" t="str">
        <f>_xlfn.XLOOKUP(Orders_C[[#This Row],[Customer_ID]],Customers_c[Customer_ID],Customers_c[Customer_Name])</f>
        <v>Sophia Vaughn</v>
      </c>
      <c r="AB1202" s="6">
        <f>Orders_C[[#This Row],[Quantity]]*Orders_C[[#This Row],[Unit_Price]]*(1-Orders_C[[#This Row],[Discount %]])+Orders_C[[#This Row],[Tax]]</f>
        <v>382.5</v>
      </c>
      <c r="AC1202" s="9">
        <f>(Orders_C[[#This Row],[Unit_Price]]*Orders_C[[#This Row],[Quantity]])-Orders_C[[#This Row],[Discount]]+Orders_C[[#This Row],[Tax]]</f>
        <v>431.25</v>
      </c>
      <c r="AD1202" t="str">
        <f>IF(COUNTIF(Orders_C[[#All],[Customer_ID]],Orders_C[[#This Row],[Customer_ID]])&gt;1,"Repeat","New")</f>
        <v>Repeat</v>
      </c>
      <c r="AE1202" t="str" cm="1">
        <f t="array" ref="AE1202">_xlfn.XLOOKUP(Orders_C[[#This Row],[Store_ID]],Stores_c[[#All],[Store_ID]],Stores_c[[#All],[City]])</f>
        <v>Lake David</v>
      </c>
      <c r="AF1202" t="str" cm="1">
        <f t="array" ref="AF1202">_xlfn.XLOOKUP(Orders_C[[#This Row],[Store_ID]],Stores_c[[#All],[Store_ID]],Stores_c[[#All],[Manager_Name]])</f>
        <v>Joshua Hines</v>
      </c>
      <c r="AG1202" t="str" cm="1">
        <f t="array" ref="AG1202">_xlfn.XLOOKUP(Orders_C[[#This Row],[Store_ID]],Stores_c[[#All],[Store_ID]],Stores_c[[#All],[Store_Type]])</f>
        <v>Street</v>
      </c>
    </row>
    <row r="1203" spans="1:33" x14ac:dyDescent="0.25">
      <c r="A1203">
        <v>10561</v>
      </c>
      <c r="B1203" s="1">
        <v>45970</v>
      </c>
      <c r="C1203" s="2">
        <v>0.73165509259259254</v>
      </c>
      <c r="D1203">
        <v>1267</v>
      </c>
      <c r="E1203">
        <v>206</v>
      </c>
      <c r="F1203">
        <v>477</v>
      </c>
      <c r="G1203">
        <v>328</v>
      </c>
      <c r="H1203">
        <v>1</v>
      </c>
      <c r="I1203">
        <v>403</v>
      </c>
      <c r="J1203">
        <v>5</v>
      </c>
      <c r="K1203">
        <v>20.149999999999999</v>
      </c>
      <c r="L1203">
        <v>418.15</v>
      </c>
      <c r="M1203" t="s">
        <v>20</v>
      </c>
      <c r="N1203" t="s">
        <v>22</v>
      </c>
      <c r="O1203">
        <v>58</v>
      </c>
      <c r="P1203">
        <v>2</v>
      </c>
      <c r="Q1203" t="s">
        <v>4584</v>
      </c>
      <c r="R1203">
        <v>502</v>
      </c>
      <c r="S1203" s="3">
        <v>0.05</v>
      </c>
      <c r="T1203" s="6">
        <v>176.35</v>
      </c>
      <c r="U1203" t="s">
        <v>6336</v>
      </c>
      <c r="V1203">
        <v>2025</v>
      </c>
      <c r="W1203" t="s">
        <v>6331</v>
      </c>
      <c r="X1203" t="str">
        <f>_xlfn.XLOOKUP(Orders_C[[#This Row],[Product_ID]],Products_C[Product_ID],Products_C[Product_Name])</f>
        <v>Rice Bowl</v>
      </c>
      <c r="Y1203" t="str">
        <f>_xlfn.XLOOKUP(Orders_C[[#This Row],[Product_ID]],Products_C[Product_ID],Products_C[Category])</f>
        <v>Burger</v>
      </c>
      <c r="Z1203" t="str">
        <f>_xlfn.XLOOKUP(Orders_C[[#This Row],[Store_ID]],Stores_c[Store_ID],Stores_c[City])</f>
        <v>West Matthew</v>
      </c>
      <c r="AA1203" t="str">
        <f>_xlfn.XLOOKUP(Orders_C[[#This Row],[Customer_ID]],Customers_c[Customer_ID],Customers_c[Customer_Name])</f>
        <v>Adrian Wood</v>
      </c>
      <c r="AB1203" s="6">
        <f>Orders_C[[#This Row],[Quantity]]*Orders_C[[#This Row],[Unit_Price]]*(1-Orders_C[[#This Row],[Discount %]])+Orders_C[[#This Row],[Tax]]</f>
        <v>402.99999999999994</v>
      </c>
      <c r="AC1203" s="9">
        <f>(Orders_C[[#This Row],[Unit_Price]]*Orders_C[[#This Row],[Quantity]])-Orders_C[[#This Row],[Discount]]+Orders_C[[#This Row],[Tax]]</f>
        <v>418.15</v>
      </c>
      <c r="AD1203" t="str">
        <f>IF(COUNTIF(Orders_C[[#All],[Customer_ID]],Orders_C[[#This Row],[Customer_ID]])&gt;1,"Repeat","New")</f>
        <v>Repeat</v>
      </c>
      <c r="AE1203" t="str" cm="1">
        <f t="array" ref="AE1203">_xlfn.XLOOKUP(Orders_C[[#This Row],[Store_ID]],Stores_c[[#All],[Store_ID]],Stores_c[[#All],[City]])</f>
        <v>West Matthew</v>
      </c>
      <c r="AF1203" t="str" cm="1">
        <f t="array" ref="AF1203">_xlfn.XLOOKUP(Orders_C[[#This Row],[Store_ID]],Stores_c[[#All],[Store_ID]],Stores_c[[#All],[Manager_Name]])</f>
        <v>Miguel Kidd</v>
      </c>
      <c r="AG1203" t="str" cm="1">
        <f t="array" ref="AG1203">_xlfn.XLOOKUP(Orders_C[[#This Row],[Store_ID]],Stores_c[[#All],[Store_ID]],Stores_c[[#All],[Store_Type]])</f>
        <v>Drive-Thru</v>
      </c>
    </row>
    <row r="1204" spans="1:33" x14ac:dyDescent="0.25">
      <c r="A1204">
        <v>8758</v>
      </c>
      <c r="B1204" s="1">
        <v>46006</v>
      </c>
      <c r="C1204" s="2">
        <v>0.15015046296296297</v>
      </c>
      <c r="D1204">
        <v>1597</v>
      </c>
      <c r="E1204">
        <v>204</v>
      </c>
      <c r="F1204">
        <v>475</v>
      </c>
      <c r="G1204">
        <v>325</v>
      </c>
      <c r="H1204">
        <v>1</v>
      </c>
      <c r="I1204">
        <v>426</v>
      </c>
      <c r="J1204">
        <v>15</v>
      </c>
      <c r="K1204">
        <v>21.3</v>
      </c>
      <c r="L1204">
        <v>432.3</v>
      </c>
      <c r="M1204" t="s">
        <v>20</v>
      </c>
      <c r="N1204" t="s">
        <v>22</v>
      </c>
      <c r="O1204">
        <v>22</v>
      </c>
      <c r="P1204">
        <v>1</v>
      </c>
      <c r="Q1204" t="s">
        <v>2781</v>
      </c>
      <c r="R1204">
        <v>505</v>
      </c>
      <c r="S1204" s="3">
        <v>0.15</v>
      </c>
      <c r="T1204" s="6">
        <v>176.70000000000002</v>
      </c>
      <c r="U1204" t="s">
        <v>6328</v>
      </c>
      <c r="V1204">
        <v>2025</v>
      </c>
      <c r="W1204" t="s">
        <v>6329</v>
      </c>
      <c r="X1204" t="str">
        <f>_xlfn.XLOOKUP(Orders_C[[#This Row],[Product_ID]],Products_C[Product_ID],Products_C[Product_Name])</f>
        <v>Veg Burger</v>
      </c>
      <c r="Y1204" t="str">
        <f>_xlfn.XLOOKUP(Orders_C[[#This Row],[Product_ID]],Products_C[Product_ID],Products_C[Category])</f>
        <v>Chicken</v>
      </c>
      <c r="Z1204" t="str">
        <f>_xlfn.XLOOKUP(Orders_C[[#This Row],[Store_ID]],Stores_c[Store_ID],Stores_c[City])</f>
        <v>New Robertfurt</v>
      </c>
      <c r="AA1204" t="str">
        <f>_xlfn.XLOOKUP(Orders_C[[#This Row],[Customer_ID]],Customers_c[Customer_ID],Customers_c[Customer_Name])</f>
        <v>Erika Chapman</v>
      </c>
      <c r="AB1204" s="6">
        <f>Orders_C[[#This Row],[Quantity]]*Orders_C[[#This Row],[Unit_Price]]*(1-Orders_C[[#This Row],[Discount %]])+Orders_C[[#This Row],[Tax]]</f>
        <v>383.4</v>
      </c>
      <c r="AC1204" s="9">
        <f>(Orders_C[[#This Row],[Unit_Price]]*Orders_C[[#This Row],[Quantity]])-Orders_C[[#This Row],[Discount]]+Orders_C[[#This Row],[Tax]]</f>
        <v>432.3</v>
      </c>
      <c r="AD1204" t="str">
        <f>IF(COUNTIF(Orders_C[[#All],[Customer_ID]],Orders_C[[#This Row],[Customer_ID]])&gt;1,"Repeat","New")</f>
        <v>Repeat</v>
      </c>
      <c r="AE1204" t="str" cm="1">
        <f t="array" ref="AE1204">_xlfn.XLOOKUP(Orders_C[[#This Row],[Store_ID]],Stores_c[[#All],[Store_ID]],Stores_c[[#All],[City]])</f>
        <v>New Robertfurt</v>
      </c>
      <c r="AF1204" t="str" cm="1">
        <f t="array" ref="AF1204">_xlfn.XLOOKUP(Orders_C[[#This Row],[Store_ID]],Stores_c[[#All],[Store_ID]],Stores_c[[#All],[Manager_Name]])</f>
        <v>Tiffany Gomez</v>
      </c>
      <c r="AG1204" t="str" cm="1">
        <f t="array" ref="AG1204">_xlfn.XLOOKUP(Orders_C[[#This Row],[Store_ID]],Stores_c[[#All],[Store_ID]],Stores_c[[#All],[Store_Type]])</f>
        <v>Street</v>
      </c>
    </row>
    <row r="1205" spans="1:33" x14ac:dyDescent="0.25">
      <c r="A1205">
        <v>8235</v>
      </c>
      <c r="B1205" s="1">
        <v>46001</v>
      </c>
      <c r="C1205" s="2">
        <v>8.7175925925925921E-2</v>
      </c>
      <c r="D1205">
        <v>1272</v>
      </c>
      <c r="E1205">
        <v>219</v>
      </c>
      <c r="F1205">
        <v>442</v>
      </c>
      <c r="G1205">
        <v>319</v>
      </c>
      <c r="H1205">
        <v>1</v>
      </c>
      <c r="I1205">
        <v>415</v>
      </c>
      <c r="J1205">
        <v>10</v>
      </c>
      <c r="K1205">
        <v>20.75</v>
      </c>
      <c r="L1205">
        <v>425.75</v>
      </c>
      <c r="M1205" t="s">
        <v>20</v>
      </c>
      <c r="N1205" t="s">
        <v>23</v>
      </c>
      <c r="O1205">
        <v>11</v>
      </c>
      <c r="P1205">
        <v>4</v>
      </c>
      <c r="Q1205" t="s">
        <v>2258</v>
      </c>
      <c r="R1205">
        <v>505</v>
      </c>
      <c r="S1205" s="3">
        <v>0.1</v>
      </c>
      <c r="T1205" s="6">
        <v>176.75</v>
      </c>
      <c r="U1205" t="s">
        <v>6328</v>
      </c>
      <c r="V1205">
        <v>2025</v>
      </c>
      <c r="W1205" t="s">
        <v>6333</v>
      </c>
      <c r="X1205" t="str">
        <f>_xlfn.XLOOKUP(Orders_C[[#This Row],[Product_ID]],Products_C[Product_ID],Products_C[Product_Name])</f>
        <v>Chocolate Lava Cake</v>
      </c>
      <c r="Y1205" t="str">
        <f>_xlfn.XLOOKUP(Orders_C[[#This Row],[Product_ID]],Products_C[Product_ID],Products_C[Category])</f>
        <v>Beverage</v>
      </c>
      <c r="Z1205" t="str">
        <f>_xlfn.XLOOKUP(Orders_C[[#This Row],[Store_ID]],Stores_c[Store_ID],Stores_c[City])</f>
        <v>Lake David</v>
      </c>
      <c r="AA1205" t="str">
        <f>_xlfn.XLOOKUP(Orders_C[[#This Row],[Customer_ID]],Customers_c[Customer_ID],Customers_c[Customer_Name])</f>
        <v>Ashley Clark</v>
      </c>
      <c r="AB1205" s="6">
        <f>Orders_C[[#This Row],[Quantity]]*Orders_C[[#This Row],[Unit_Price]]*(1-Orders_C[[#This Row],[Discount %]])+Orders_C[[#This Row],[Tax]]</f>
        <v>394.25</v>
      </c>
      <c r="AC1205" s="9">
        <f>(Orders_C[[#This Row],[Unit_Price]]*Orders_C[[#This Row],[Quantity]])-Orders_C[[#This Row],[Discount]]+Orders_C[[#This Row],[Tax]]</f>
        <v>425.75</v>
      </c>
      <c r="AD1205" t="str">
        <f>IF(COUNTIF(Orders_C[[#All],[Customer_ID]],Orders_C[[#This Row],[Customer_ID]])&gt;1,"Repeat","New")</f>
        <v>Repeat</v>
      </c>
      <c r="AE1205" t="str" cm="1">
        <f t="array" ref="AE1205">_xlfn.XLOOKUP(Orders_C[[#This Row],[Store_ID]],Stores_c[[#All],[Store_ID]],Stores_c[[#All],[City]])</f>
        <v>Lake David</v>
      </c>
      <c r="AF1205" t="str" cm="1">
        <f t="array" ref="AF1205">_xlfn.XLOOKUP(Orders_C[[#This Row],[Store_ID]],Stores_c[[#All],[Store_ID]],Stores_c[[#All],[Manager_Name]])</f>
        <v>Joshua Hines</v>
      </c>
      <c r="AG1205" t="str" cm="1">
        <f t="array" ref="AG1205">_xlfn.XLOOKUP(Orders_C[[#This Row],[Store_ID]],Stores_c[[#All],[Store_ID]],Stores_c[[#All],[Store_Type]])</f>
        <v>Street</v>
      </c>
    </row>
    <row r="1206" spans="1:33" x14ac:dyDescent="0.25">
      <c r="A1206">
        <v>9602</v>
      </c>
      <c r="B1206" s="1">
        <v>45754</v>
      </c>
      <c r="C1206" s="2">
        <v>0.59186342592592589</v>
      </c>
      <c r="D1206">
        <v>1241</v>
      </c>
      <c r="E1206">
        <v>211</v>
      </c>
      <c r="F1206">
        <v>445</v>
      </c>
      <c r="G1206">
        <v>301</v>
      </c>
      <c r="H1206">
        <v>1</v>
      </c>
      <c r="I1206">
        <v>415</v>
      </c>
      <c r="J1206">
        <v>10</v>
      </c>
      <c r="K1206">
        <v>20.75</v>
      </c>
      <c r="L1206">
        <v>425.75</v>
      </c>
      <c r="M1206" t="s">
        <v>18</v>
      </c>
      <c r="N1206" t="s">
        <v>22</v>
      </c>
      <c r="O1206">
        <v>16</v>
      </c>
      <c r="P1206">
        <v>5</v>
      </c>
      <c r="Q1206" t="s">
        <v>3625</v>
      </c>
      <c r="R1206">
        <v>510</v>
      </c>
      <c r="S1206" s="3">
        <v>0.1</v>
      </c>
      <c r="T1206" s="6">
        <v>176.75</v>
      </c>
      <c r="U1206" t="s">
        <v>6337</v>
      </c>
      <c r="V1206">
        <v>2025</v>
      </c>
      <c r="W1206" t="s">
        <v>6333</v>
      </c>
      <c r="X1206" t="str">
        <f>_xlfn.XLOOKUP(Orders_C[[#This Row],[Product_ID]],Products_C[Product_ID],Products_C[Product_Name])</f>
        <v>Krushers</v>
      </c>
      <c r="Y1206" t="str">
        <f>_xlfn.XLOOKUP(Orders_C[[#This Row],[Product_ID]],Products_C[Product_ID],Products_C[Category])</f>
        <v>Burger</v>
      </c>
      <c r="Z1206" t="str">
        <f>_xlfn.XLOOKUP(Orders_C[[#This Row],[Store_ID]],Stores_c[Store_ID],Stores_c[City])</f>
        <v>North Robertstad</v>
      </c>
      <c r="AA1206" t="str">
        <f>_xlfn.XLOOKUP(Orders_C[[#This Row],[Customer_ID]],Customers_c[Customer_ID],Customers_c[Customer_Name])</f>
        <v>Heather Wagner</v>
      </c>
      <c r="AB1206" s="6">
        <f>Orders_C[[#This Row],[Quantity]]*Orders_C[[#This Row],[Unit_Price]]*(1-Orders_C[[#This Row],[Discount %]])+Orders_C[[#This Row],[Tax]]</f>
        <v>394.25</v>
      </c>
      <c r="AC1206" s="9">
        <f>(Orders_C[[#This Row],[Unit_Price]]*Orders_C[[#This Row],[Quantity]])-Orders_C[[#This Row],[Discount]]+Orders_C[[#This Row],[Tax]]</f>
        <v>425.75</v>
      </c>
      <c r="AD1206" t="str">
        <f>IF(COUNTIF(Orders_C[[#All],[Customer_ID]],Orders_C[[#This Row],[Customer_ID]])&gt;1,"Repeat","New")</f>
        <v>Repeat</v>
      </c>
      <c r="AE1206" t="str" cm="1">
        <f t="array" ref="AE1206">_xlfn.XLOOKUP(Orders_C[[#This Row],[Store_ID]],Stores_c[[#All],[Store_ID]],Stores_c[[#All],[City]])</f>
        <v>North Robertstad</v>
      </c>
      <c r="AF1206" t="str" cm="1">
        <f t="array" ref="AF1206">_xlfn.XLOOKUP(Orders_C[[#This Row],[Store_ID]],Stores_c[[#All],[Store_ID]],Stores_c[[#All],[Manager_Name]])</f>
        <v>Mary Lewis</v>
      </c>
      <c r="AG1206" t="str" cm="1">
        <f t="array" ref="AG1206">_xlfn.XLOOKUP(Orders_C[[#This Row],[Store_ID]],Stores_c[[#All],[Store_ID]],Stores_c[[#All],[Store_Type]])</f>
        <v>Street</v>
      </c>
    </row>
    <row r="1207" spans="1:33" x14ac:dyDescent="0.25">
      <c r="A1207">
        <v>7882</v>
      </c>
      <c r="B1207" s="1">
        <v>45924</v>
      </c>
      <c r="C1207" s="2">
        <v>0.35332175925925924</v>
      </c>
      <c r="D1207">
        <v>1543</v>
      </c>
      <c r="E1207">
        <v>213</v>
      </c>
      <c r="F1207">
        <v>460</v>
      </c>
      <c r="G1207">
        <v>329</v>
      </c>
      <c r="H1207">
        <v>2</v>
      </c>
      <c r="I1207">
        <v>208</v>
      </c>
      <c r="J1207">
        <v>0</v>
      </c>
      <c r="K1207">
        <v>10.4</v>
      </c>
      <c r="L1207">
        <v>426.4</v>
      </c>
      <c r="M1207" t="s">
        <v>18</v>
      </c>
      <c r="N1207" t="s">
        <v>22</v>
      </c>
      <c r="O1207">
        <v>10</v>
      </c>
      <c r="P1207">
        <v>4</v>
      </c>
      <c r="Q1207" t="s">
        <v>1905</v>
      </c>
      <c r="R1207">
        <v>503</v>
      </c>
      <c r="S1207" s="3">
        <v>0</v>
      </c>
      <c r="T1207" s="6">
        <v>176.79999999999998</v>
      </c>
      <c r="U1207" t="s">
        <v>6335</v>
      </c>
      <c r="V1207">
        <v>2025</v>
      </c>
      <c r="W1207" t="s">
        <v>6333</v>
      </c>
      <c r="X1207" t="str">
        <f>_xlfn.XLOOKUP(Orders_C[[#This Row],[Product_ID]],Products_C[Product_ID],Products_C[Product_Name])</f>
        <v>Rice Bowl</v>
      </c>
      <c r="Y1207" t="str">
        <f>_xlfn.XLOOKUP(Orders_C[[#This Row],[Product_ID]],Products_C[Product_ID],Products_C[Category])</f>
        <v>Dessert</v>
      </c>
      <c r="Z1207" t="str">
        <f>_xlfn.XLOOKUP(Orders_C[[#This Row],[Store_ID]],Stores_c[Store_ID],Stores_c[City])</f>
        <v>Lake Kristashire</v>
      </c>
      <c r="AA1207" t="str">
        <f>_xlfn.XLOOKUP(Orders_C[[#This Row],[Customer_ID]],Customers_c[Customer_ID],Customers_c[Customer_Name])</f>
        <v>Don Lee</v>
      </c>
      <c r="AB1207" s="6">
        <f>Orders_C[[#This Row],[Quantity]]*Orders_C[[#This Row],[Unit_Price]]*(1-Orders_C[[#This Row],[Discount %]])+Orders_C[[#This Row],[Tax]]</f>
        <v>426.4</v>
      </c>
      <c r="AC1207" s="9">
        <f>(Orders_C[[#This Row],[Unit_Price]]*Orders_C[[#This Row],[Quantity]])-Orders_C[[#This Row],[Discount]]+Orders_C[[#This Row],[Tax]]</f>
        <v>426.4</v>
      </c>
      <c r="AD1207" t="str">
        <f>IF(COUNTIF(Orders_C[[#All],[Customer_ID]],Orders_C[[#This Row],[Customer_ID]])&gt;1,"Repeat","New")</f>
        <v>Repeat</v>
      </c>
      <c r="AE1207" t="str" cm="1">
        <f t="array" ref="AE1207">_xlfn.XLOOKUP(Orders_C[[#This Row],[Store_ID]],Stores_c[[#All],[Store_ID]],Stores_c[[#All],[City]])</f>
        <v>Lake Kristashire</v>
      </c>
      <c r="AF1207" t="str" cm="1">
        <f t="array" ref="AF1207">_xlfn.XLOOKUP(Orders_C[[#This Row],[Store_ID]],Stores_c[[#All],[Store_ID]],Stores_c[[#All],[Manager_Name]])</f>
        <v>Andrea Daugherty</v>
      </c>
      <c r="AG1207" t="str" cm="1">
        <f t="array" ref="AG1207">_xlfn.XLOOKUP(Orders_C[[#This Row],[Store_ID]],Stores_c[[#All],[Store_ID]],Stores_c[[#All],[Store_Type]])</f>
        <v>Mall</v>
      </c>
    </row>
    <row r="1208" spans="1:33" x14ac:dyDescent="0.25">
      <c r="A1208">
        <v>7050</v>
      </c>
      <c r="B1208" s="1">
        <v>45827</v>
      </c>
      <c r="C1208" s="2">
        <v>0.92017361111111107</v>
      </c>
      <c r="D1208">
        <v>1134</v>
      </c>
      <c r="E1208">
        <v>214</v>
      </c>
      <c r="F1208">
        <v>427</v>
      </c>
      <c r="G1208">
        <v>306</v>
      </c>
      <c r="H1208">
        <v>1</v>
      </c>
      <c r="I1208">
        <v>404</v>
      </c>
      <c r="J1208">
        <v>5</v>
      </c>
      <c r="K1208">
        <v>20.2</v>
      </c>
      <c r="L1208">
        <v>419.2</v>
      </c>
      <c r="M1208" t="s">
        <v>18</v>
      </c>
      <c r="N1208" t="s">
        <v>23</v>
      </c>
      <c r="O1208">
        <v>17</v>
      </c>
      <c r="P1208">
        <v>1</v>
      </c>
      <c r="Q1208" t="s">
        <v>1073</v>
      </c>
      <c r="R1208">
        <v>510</v>
      </c>
      <c r="S1208" s="3">
        <v>0.05</v>
      </c>
      <c r="T1208" s="6">
        <v>176.8</v>
      </c>
      <c r="U1208" t="s">
        <v>6340</v>
      </c>
      <c r="V1208">
        <v>2025</v>
      </c>
      <c r="W1208" t="s">
        <v>6333</v>
      </c>
      <c r="X1208" t="str">
        <f>_xlfn.XLOOKUP(Orders_C[[#This Row],[Product_ID]],Products_C[Product_ID],Products_C[Product_Name])</f>
        <v>Veg Burger</v>
      </c>
      <c r="Y1208" t="str">
        <f>_xlfn.XLOOKUP(Orders_C[[#This Row],[Product_ID]],Products_C[Product_ID],Products_C[Category])</f>
        <v>Burger</v>
      </c>
      <c r="Z1208" t="str">
        <f>_xlfn.XLOOKUP(Orders_C[[#This Row],[Store_ID]],Stores_c[Store_ID],Stores_c[City])</f>
        <v>New Robert</v>
      </c>
      <c r="AA1208" t="str">
        <f>_xlfn.XLOOKUP(Orders_C[[#This Row],[Customer_ID]],Customers_c[Customer_ID],Customers_c[Customer_Name])</f>
        <v>Mary Yoder</v>
      </c>
      <c r="AB1208" s="6">
        <f>Orders_C[[#This Row],[Quantity]]*Orders_C[[#This Row],[Unit_Price]]*(1-Orders_C[[#This Row],[Discount %]])+Orders_C[[#This Row],[Tax]]</f>
        <v>403.99999999999994</v>
      </c>
      <c r="AC1208" s="9">
        <f>(Orders_C[[#This Row],[Unit_Price]]*Orders_C[[#This Row],[Quantity]])-Orders_C[[#This Row],[Discount]]+Orders_C[[#This Row],[Tax]]</f>
        <v>419.2</v>
      </c>
      <c r="AD1208" t="str">
        <f>IF(COUNTIF(Orders_C[[#All],[Customer_ID]],Orders_C[[#This Row],[Customer_ID]])&gt;1,"Repeat","New")</f>
        <v>Repeat</v>
      </c>
      <c r="AE1208" t="str" cm="1">
        <f t="array" ref="AE1208">_xlfn.XLOOKUP(Orders_C[[#This Row],[Store_ID]],Stores_c[[#All],[Store_ID]],Stores_c[[#All],[City]])</f>
        <v>New Robert</v>
      </c>
      <c r="AF1208" t="str" cm="1">
        <f t="array" ref="AF1208">_xlfn.XLOOKUP(Orders_C[[#This Row],[Store_ID]],Stores_c[[#All],[Store_ID]],Stores_c[[#All],[Manager_Name]])</f>
        <v>Krista Webb</v>
      </c>
      <c r="AG1208" t="str" cm="1">
        <f t="array" ref="AG1208">_xlfn.XLOOKUP(Orders_C[[#This Row],[Store_ID]],Stores_c[[#All],[Store_ID]],Stores_c[[#All],[Store_Type]])</f>
        <v>Drive-Thru</v>
      </c>
    </row>
    <row r="1209" spans="1:33" x14ac:dyDescent="0.25">
      <c r="A1209">
        <v>7647</v>
      </c>
      <c r="B1209" s="1">
        <v>45960</v>
      </c>
      <c r="C1209" s="2">
        <v>0.56706018518518519</v>
      </c>
      <c r="D1209">
        <v>1715</v>
      </c>
      <c r="E1209">
        <v>201</v>
      </c>
      <c r="F1209">
        <v>504</v>
      </c>
      <c r="G1209">
        <v>334</v>
      </c>
      <c r="H1209">
        <v>2</v>
      </c>
      <c r="I1209">
        <v>214</v>
      </c>
      <c r="J1209">
        <v>5</v>
      </c>
      <c r="K1209">
        <v>10.7</v>
      </c>
      <c r="L1209">
        <v>433.7</v>
      </c>
      <c r="M1209" t="s">
        <v>19</v>
      </c>
      <c r="N1209" t="s">
        <v>21</v>
      </c>
      <c r="O1209">
        <v>12</v>
      </c>
      <c r="P1209">
        <v>2</v>
      </c>
      <c r="Q1209" t="s">
        <v>1670</v>
      </c>
      <c r="R1209">
        <v>509</v>
      </c>
      <c r="S1209" s="3">
        <v>0.05</v>
      </c>
      <c r="T1209" s="6">
        <v>176.89999999999998</v>
      </c>
      <c r="U1209" t="s">
        <v>6332</v>
      </c>
      <c r="V1209">
        <v>2025</v>
      </c>
      <c r="W1209" t="s">
        <v>6333</v>
      </c>
      <c r="X1209" t="str">
        <f>_xlfn.XLOOKUP(Orders_C[[#This Row],[Product_ID]],Products_C[Product_ID],Products_C[Product_Name])</f>
        <v>Krushers</v>
      </c>
      <c r="Y1209" t="str">
        <f>_xlfn.XLOOKUP(Orders_C[[#This Row],[Product_ID]],Products_C[Product_ID],Products_C[Category])</f>
        <v>Dessert</v>
      </c>
      <c r="Z1209" t="str">
        <f>_xlfn.XLOOKUP(Orders_C[[#This Row],[Store_ID]],Stores_c[Store_ID],Stores_c[City])</f>
        <v>Lake Nicholasburgh</v>
      </c>
      <c r="AA1209" t="str">
        <f>_xlfn.XLOOKUP(Orders_C[[#This Row],[Customer_ID]],Customers_c[Customer_ID],Customers_c[Customer_Name])</f>
        <v>Tammy Park</v>
      </c>
      <c r="AB1209" s="6">
        <f>Orders_C[[#This Row],[Quantity]]*Orders_C[[#This Row],[Unit_Price]]*(1-Orders_C[[#This Row],[Discount %]])+Orders_C[[#This Row],[Tax]]</f>
        <v>417.29999999999995</v>
      </c>
      <c r="AC1209" s="9">
        <f>(Orders_C[[#This Row],[Unit_Price]]*Orders_C[[#This Row],[Quantity]])-Orders_C[[#This Row],[Discount]]+Orders_C[[#This Row],[Tax]]</f>
        <v>433.7</v>
      </c>
      <c r="AD1209" t="str">
        <f>IF(COUNTIF(Orders_C[[#All],[Customer_ID]],Orders_C[[#This Row],[Customer_ID]])&gt;1,"Repeat","New")</f>
        <v>Repeat</v>
      </c>
      <c r="AE1209" t="str" cm="1">
        <f t="array" ref="AE1209">_xlfn.XLOOKUP(Orders_C[[#This Row],[Store_ID]],Stores_c[[#All],[Store_ID]],Stores_c[[#All],[City]])</f>
        <v>Lake Nicholasburgh</v>
      </c>
      <c r="AF1209" t="str" cm="1">
        <f t="array" ref="AF1209">_xlfn.XLOOKUP(Orders_C[[#This Row],[Store_ID]],Stores_c[[#All],[Store_ID]],Stores_c[[#All],[Manager_Name]])</f>
        <v>Maurice Garcia</v>
      </c>
      <c r="AG1209" t="str" cm="1">
        <f t="array" ref="AG1209">_xlfn.XLOOKUP(Orders_C[[#This Row],[Store_ID]],Stores_c[[#All],[Store_ID]],Stores_c[[#All],[Store_Type]])</f>
        <v>Mall</v>
      </c>
    </row>
    <row r="1210" spans="1:33" x14ac:dyDescent="0.25">
      <c r="A1210">
        <v>7685</v>
      </c>
      <c r="B1210" s="1">
        <v>45731</v>
      </c>
      <c r="C1210" s="2">
        <v>0.18341435185185184</v>
      </c>
      <c r="D1210">
        <v>1382</v>
      </c>
      <c r="E1210">
        <v>223</v>
      </c>
      <c r="F1210">
        <v>406</v>
      </c>
      <c r="G1210">
        <v>338</v>
      </c>
      <c r="H1210">
        <v>2</v>
      </c>
      <c r="I1210">
        <v>214</v>
      </c>
      <c r="J1210">
        <v>5</v>
      </c>
      <c r="K1210">
        <v>10.7</v>
      </c>
      <c r="L1210">
        <v>433.7</v>
      </c>
      <c r="M1210" t="s">
        <v>19</v>
      </c>
      <c r="N1210" t="s">
        <v>22</v>
      </c>
      <c r="O1210">
        <v>49</v>
      </c>
      <c r="P1210">
        <v>2</v>
      </c>
      <c r="Q1210" t="s">
        <v>1708</v>
      </c>
      <c r="R1210">
        <v>501</v>
      </c>
      <c r="S1210" s="3">
        <v>0.05</v>
      </c>
      <c r="T1210" s="6">
        <v>176.89999999999998</v>
      </c>
      <c r="U1210" t="s">
        <v>6334</v>
      </c>
      <c r="V1210">
        <v>2025</v>
      </c>
      <c r="W1210" t="s">
        <v>6331</v>
      </c>
      <c r="X1210" t="str">
        <f>_xlfn.XLOOKUP(Orders_C[[#This Row],[Product_ID]],Products_C[Product_ID],Products_C[Product_Name])</f>
        <v>Chicken Wings</v>
      </c>
      <c r="Y1210" t="str">
        <f>_xlfn.XLOOKUP(Orders_C[[#This Row],[Product_ID]],Products_C[Product_ID],Products_C[Category])</f>
        <v>Burger</v>
      </c>
      <c r="Z1210" t="str">
        <f>_xlfn.XLOOKUP(Orders_C[[#This Row],[Store_ID]],Stores_c[Store_ID],Stores_c[City])</f>
        <v>Chambershaven</v>
      </c>
      <c r="AA1210" t="str">
        <f>_xlfn.XLOOKUP(Orders_C[[#This Row],[Customer_ID]],Customers_c[Customer_ID],Customers_c[Customer_Name])</f>
        <v>Shane Ramsey</v>
      </c>
      <c r="AB1210" s="6">
        <f>Orders_C[[#This Row],[Quantity]]*Orders_C[[#This Row],[Unit_Price]]*(1-Orders_C[[#This Row],[Discount %]])+Orders_C[[#This Row],[Tax]]</f>
        <v>417.29999999999995</v>
      </c>
      <c r="AC1210" s="9">
        <f>(Orders_C[[#This Row],[Unit_Price]]*Orders_C[[#This Row],[Quantity]])-Orders_C[[#This Row],[Discount]]+Orders_C[[#This Row],[Tax]]</f>
        <v>433.7</v>
      </c>
      <c r="AD1210" t="str">
        <f>IF(COUNTIF(Orders_C[[#All],[Customer_ID]],Orders_C[[#This Row],[Customer_ID]])&gt;1,"Repeat","New")</f>
        <v>Repeat</v>
      </c>
      <c r="AE1210" t="str" cm="1">
        <f t="array" ref="AE1210">_xlfn.XLOOKUP(Orders_C[[#This Row],[Store_ID]],Stores_c[[#All],[Store_ID]],Stores_c[[#All],[City]])</f>
        <v>Chambershaven</v>
      </c>
      <c r="AF1210" t="str" cm="1">
        <f t="array" ref="AF1210">_xlfn.XLOOKUP(Orders_C[[#This Row],[Store_ID]],Stores_c[[#All],[Store_ID]],Stores_c[[#All],[Manager_Name]])</f>
        <v>Virginia Webster</v>
      </c>
      <c r="AG1210" t="str" cm="1">
        <f t="array" ref="AG1210">_xlfn.XLOOKUP(Orders_C[[#This Row],[Store_ID]],Stores_c[[#All],[Store_ID]],Stores_c[[#All],[Store_Type]])</f>
        <v>Street</v>
      </c>
    </row>
    <row r="1211" spans="1:33" x14ac:dyDescent="0.25">
      <c r="A1211">
        <v>6468</v>
      </c>
      <c r="B1211" s="1">
        <v>45954</v>
      </c>
      <c r="C1211" s="2">
        <v>0.79671296296296301</v>
      </c>
      <c r="D1211">
        <v>1697</v>
      </c>
      <c r="E1211">
        <v>218</v>
      </c>
      <c r="F1211">
        <v>412</v>
      </c>
      <c r="G1211">
        <v>311</v>
      </c>
      <c r="H1211">
        <v>2</v>
      </c>
      <c r="I1211">
        <v>220</v>
      </c>
      <c r="J1211">
        <v>10</v>
      </c>
      <c r="K1211">
        <v>11</v>
      </c>
      <c r="L1211">
        <v>441</v>
      </c>
      <c r="M1211" t="s">
        <v>19</v>
      </c>
      <c r="N1211" t="s">
        <v>22</v>
      </c>
      <c r="O1211">
        <v>12</v>
      </c>
      <c r="P1211">
        <v>5</v>
      </c>
      <c r="Q1211" t="s">
        <v>491</v>
      </c>
      <c r="R1211">
        <v>508</v>
      </c>
      <c r="S1211" s="3">
        <v>0.1</v>
      </c>
      <c r="T1211" s="6">
        <v>177</v>
      </c>
      <c r="U1211" t="s">
        <v>6332</v>
      </c>
      <c r="V1211">
        <v>2025</v>
      </c>
      <c r="W1211" t="s">
        <v>6333</v>
      </c>
      <c r="X1211" t="str">
        <f>_xlfn.XLOOKUP(Orders_C[[#This Row],[Product_ID]],Products_C[Product_ID],Products_C[Product_Name])</f>
        <v>Pepsi</v>
      </c>
      <c r="Y1211" t="str">
        <f>_xlfn.XLOOKUP(Orders_C[[#This Row],[Product_ID]],Products_C[Product_ID],Products_C[Category])</f>
        <v>Dessert</v>
      </c>
      <c r="Z1211" t="str">
        <f>_xlfn.XLOOKUP(Orders_C[[#This Row],[Store_ID]],Stores_c[Store_ID],Stores_c[City])</f>
        <v>East Johnport</v>
      </c>
      <c r="AA1211" t="str">
        <f>_xlfn.XLOOKUP(Orders_C[[#This Row],[Customer_ID]],Customers_c[Customer_ID],Customers_c[Customer_Name])</f>
        <v>Beth Riley</v>
      </c>
      <c r="AB1211" s="6">
        <f>Orders_C[[#This Row],[Quantity]]*Orders_C[[#This Row],[Unit_Price]]*(1-Orders_C[[#This Row],[Discount %]])+Orders_C[[#This Row],[Tax]]</f>
        <v>407</v>
      </c>
      <c r="AC1211" s="9">
        <f>(Orders_C[[#This Row],[Unit_Price]]*Orders_C[[#This Row],[Quantity]])-Orders_C[[#This Row],[Discount]]+Orders_C[[#This Row],[Tax]]</f>
        <v>441</v>
      </c>
      <c r="AD1211" t="str">
        <f>IF(COUNTIF(Orders_C[[#All],[Customer_ID]],Orders_C[[#This Row],[Customer_ID]])&gt;1,"Repeat","New")</f>
        <v>Repeat</v>
      </c>
      <c r="AE1211" t="str" cm="1">
        <f t="array" ref="AE1211">_xlfn.XLOOKUP(Orders_C[[#This Row],[Store_ID]],Stores_c[[#All],[Store_ID]],Stores_c[[#All],[City]])</f>
        <v>East Johnport</v>
      </c>
      <c r="AF1211" t="str" cm="1">
        <f t="array" ref="AF1211">_xlfn.XLOOKUP(Orders_C[[#This Row],[Store_ID]],Stores_c[[#All],[Store_ID]],Stores_c[[#All],[Manager_Name]])</f>
        <v>Mr. Matthew Murillo III</v>
      </c>
      <c r="AG1211" t="str" cm="1">
        <f t="array" ref="AG1211">_xlfn.XLOOKUP(Orders_C[[#This Row],[Store_ID]],Stores_c[[#All],[Store_ID]],Stores_c[[#All],[Store_Type]])</f>
        <v>Street</v>
      </c>
    </row>
    <row r="1212" spans="1:33" x14ac:dyDescent="0.25">
      <c r="A1212">
        <v>6147</v>
      </c>
      <c r="B1212" s="1">
        <v>45865</v>
      </c>
      <c r="C1212" s="2">
        <v>1.6261574074074074E-2</v>
      </c>
      <c r="D1212">
        <v>1116</v>
      </c>
      <c r="E1212">
        <v>218</v>
      </c>
      <c r="F1212">
        <v>501</v>
      </c>
      <c r="G1212">
        <v>315</v>
      </c>
      <c r="H1212">
        <v>1</v>
      </c>
      <c r="I1212">
        <v>427</v>
      </c>
      <c r="J1212">
        <v>15</v>
      </c>
      <c r="K1212">
        <v>21.35</v>
      </c>
      <c r="L1212">
        <v>433.35</v>
      </c>
      <c r="M1212" t="s">
        <v>20</v>
      </c>
      <c r="N1212" t="s">
        <v>23</v>
      </c>
      <c r="O1212">
        <v>53</v>
      </c>
      <c r="P1212">
        <v>1</v>
      </c>
      <c r="Q1212" t="s">
        <v>170</v>
      </c>
      <c r="R1212">
        <v>509</v>
      </c>
      <c r="S1212" s="3">
        <v>0.15</v>
      </c>
      <c r="T1212" s="6">
        <v>177.15000000000003</v>
      </c>
      <c r="U1212" t="s">
        <v>6341</v>
      </c>
      <c r="V1212">
        <v>2025</v>
      </c>
      <c r="W1212" t="s">
        <v>6331</v>
      </c>
      <c r="X1212" t="str">
        <f>_xlfn.XLOOKUP(Orders_C[[#This Row],[Product_ID]],Products_C[Product_ID],Products_C[Product_Name])</f>
        <v>Popcorn Chicken</v>
      </c>
      <c r="Y1212" t="str">
        <f>_xlfn.XLOOKUP(Orders_C[[#This Row],[Product_ID]],Products_C[Product_ID],Products_C[Category])</f>
        <v>Beverage</v>
      </c>
      <c r="Z1212" t="str">
        <f>_xlfn.XLOOKUP(Orders_C[[#This Row],[Store_ID]],Stores_c[Store_ID],Stores_c[City])</f>
        <v>East Johnport</v>
      </c>
      <c r="AA1212" t="str">
        <f>_xlfn.XLOOKUP(Orders_C[[#This Row],[Customer_ID]],Customers_c[Customer_ID],Customers_c[Customer_Name])</f>
        <v>Melissa Garrett</v>
      </c>
      <c r="AB1212" s="6">
        <f>Orders_C[[#This Row],[Quantity]]*Orders_C[[#This Row],[Unit_Price]]*(1-Orders_C[[#This Row],[Discount %]])+Orders_C[[#This Row],[Tax]]</f>
        <v>384.3</v>
      </c>
      <c r="AC1212" s="9">
        <f>(Orders_C[[#This Row],[Unit_Price]]*Orders_C[[#This Row],[Quantity]])-Orders_C[[#This Row],[Discount]]+Orders_C[[#This Row],[Tax]]</f>
        <v>433.35</v>
      </c>
      <c r="AD1212" t="str">
        <f>IF(COUNTIF(Orders_C[[#All],[Customer_ID]],Orders_C[[#This Row],[Customer_ID]])&gt;1,"Repeat","New")</f>
        <v>Repeat</v>
      </c>
      <c r="AE1212" t="str" cm="1">
        <f t="array" ref="AE1212">_xlfn.XLOOKUP(Orders_C[[#This Row],[Store_ID]],Stores_c[[#All],[Store_ID]],Stores_c[[#All],[City]])</f>
        <v>East Johnport</v>
      </c>
      <c r="AF1212" t="str" cm="1">
        <f t="array" ref="AF1212">_xlfn.XLOOKUP(Orders_C[[#This Row],[Store_ID]],Stores_c[[#All],[Store_ID]],Stores_c[[#All],[Manager_Name]])</f>
        <v>Mr. Matthew Murillo III</v>
      </c>
      <c r="AG1212" t="str" cm="1">
        <f t="array" ref="AG1212">_xlfn.XLOOKUP(Orders_C[[#This Row],[Store_ID]],Stores_c[[#All],[Store_ID]],Stores_c[[#All],[Store_Type]])</f>
        <v>Street</v>
      </c>
    </row>
    <row r="1213" spans="1:33" x14ac:dyDescent="0.25">
      <c r="A1213">
        <v>8798</v>
      </c>
      <c r="B1213" s="1">
        <v>45942</v>
      </c>
      <c r="C1213" s="2">
        <v>0.11520833333333333</v>
      </c>
      <c r="D1213">
        <v>1179</v>
      </c>
      <c r="E1213">
        <v>218</v>
      </c>
      <c r="F1213">
        <v>522</v>
      </c>
      <c r="G1213">
        <v>319</v>
      </c>
      <c r="H1213">
        <v>1</v>
      </c>
      <c r="I1213">
        <v>427</v>
      </c>
      <c r="J1213">
        <v>15</v>
      </c>
      <c r="K1213">
        <v>21.35</v>
      </c>
      <c r="L1213">
        <v>433.35</v>
      </c>
      <c r="M1213" t="s">
        <v>20</v>
      </c>
      <c r="N1213" t="s">
        <v>21</v>
      </c>
      <c r="O1213">
        <v>26</v>
      </c>
      <c r="P1213">
        <v>4</v>
      </c>
      <c r="Q1213" t="s">
        <v>2821</v>
      </c>
      <c r="R1213">
        <v>510</v>
      </c>
      <c r="S1213" s="3">
        <v>0.15</v>
      </c>
      <c r="T1213" s="6">
        <v>177.15000000000003</v>
      </c>
      <c r="U1213" t="s">
        <v>6332</v>
      </c>
      <c r="V1213">
        <v>2025</v>
      </c>
      <c r="W1213" t="s">
        <v>6329</v>
      </c>
      <c r="X1213" t="str">
        <f>_xlfn.XLOOKUP(Orders_C[[#This Row],[Product_ID]],Products_C[Product_ID],Products_C[Product_Name])</f>
        <v>Chocolate Lava Cake</v>
      </c>
      <c r="Y1213" t="str">
        <f>_xlfn.XLOOKUP(Orders_C[[#This Row],[Product_ID]],Products_C[Product_ID],Products_C[Category])</f>
        <v>Beverage</v>
      </c>
      <c r="Z1213" t="str">
        <f>_xlfn.XLOOKUP(Orders_C[[#This Row],[Store_ID]],Stores_c[Store_ID],Stores_c[City])</f>
        <v>East Johnport</v>
      </c>
      <c r="AA1213" t="str">
        <f>_xlfn.XLOOKUP(Orders_C[[#This Row],[Customer_ID]],Customers_c[Customer_ID],Customers_c[Customer_Name])</f>
        <v>Matthew Burgess</v>
      </c>
      <c r="AB1213" s="6">
        <f>Orders_C[[#This Row],[Quantity]]*Orders_C[[#This Row],[Unit_Price]]*(1-Orders_C[[#This Row],[Discount %]])+Orders_C[[#This Row],[Tax]]</f>
        <v>384.3</v>
      </c>
      <c r="AC1213" s="9">
        <f>(Orders_C[[#This Row],[Unit_Price]]*Orders_C[[#This Row],[Quantity]])-Orders_C[[#This Row],[Discount]]+Orders_C[[#This Row],[Tax]]</f>
        <v>433.35</v>
      </c>
      <c r="AD1213" t="str">
        <f>IF(COUNTIF(Orders_C[[#All],[Customer_ID]],Orders_C[[#This Row],[Customer_ID]])&gt;1,"Repeat","New")</f>
        <v>Repeat</v>
      </c>
      <c r="AE1213" t="str" cm="1">
        <f t="array" ref="AE1213">_xlfn.XLOOKUP(Orders_C[[#This Row],[Store_ID]],Stores_c[[#All],[Store_ID]],Stores_c[[#All],[City]])</f>
        <v>East Johnport</v>
      </c>
      <c r="AF1213" t="str" cm="1">
        <f t="array" ref="AF1213">_xlfn.XLOOKUP(Orders_C[[#This Row],[Store_ID]],Stores_c[[#All],[Store_ID]],Stores_c[[#All],[Manager_Name]])</f>
        <v>Mr. Matthew Murillo III</v>
      </c>
      <c r="AG1213" t="str" cm="1">
        <f t="array" ref="AG1213">_xlfn.XLOOKUP(Orders_C[[#This Row],[Store_ID]],Stores_c[[#All],[Store_ID]],Stores_c[[#All],[Store_Type]])</f>
        <v>Street</v>
      </c>
    </row>
    <row r="1214" spans="1:33" x14ac:dyDescent="0.25">
      <c r="A1214">
        <v>9969</v>
      </c>
      <c r="B1214" s="1">
        <v>46014</v>
      </c>
      <c r="C1214" s="2">
        <v>9.7222222222222224E-2</v>
      </c>
      <c r="D1214">
        <v>1539</v>
      </c>
      <c r="E1214">
        <v>207</v>
      </c>
      <c r="F1214">
        <v>461</v>
      </c>
      <c r="G1214">
        <v>316</v>
      </c>
      <c r="H1214">
        <v>3</v>
      </c>
      <c r="I1214">
        <v>150</v>
      </c>
      <c r="J1214">
        <v>10</v>
      </c>
      <c r="K1214">
        <v>7.5</v>
      </c>
      <c r="L1214">
        <v>447.5</v>
      </c>
      <c r="M1214" t="s">
        <v>18</v>
      </c>
      <c r="N1214" t="s">
        <v>21</v>
      </c>
      <c r="O1214">
        <v>34</v>
      </c>
      <c r="P1214">
        <v>3</v>
      </c>
      <c r="Q1214" t="s">
        <v>3992</v>
      </c>
      <c r="R1214">
        <v>505</v>
      </c>
      <c r="S1214" s="3">
        <v>0.1</v>
      </c>
      <c r="T1214" s="6">
        <v>177.5</v>
      </c>
      <c r="U1214" t="s">
        <v>6328</v>
      </c>
      <c r="V1214">
        <v>2025</v>
      </c>
      <c r="W1214" t="s">
        <v>6329</v>
      </c>
      <c r="X1214" t="str">
        <f>_xlfn.XLOOKUP(Orders_C[[#This Row],[Product_ID]],Products_C[Product_ID],Products_C[Product_Name])</f>
        <v>Popcorn Chicken</v>
      </c>
      <c r="Y1214" t="str">
        <f>_xlfn.XLOOKUP(Orders_C[[#This Row],[Product_ID]],Products_C[Product_ID],Products_C[Category])</f>
        <v>Dessert</v>
      </c>
      <c r="Z1214" t="str">
        <f>_xlfn.XLOOKUP(Orders_C[[#This Row],[Store_ID]],Stores_c[Store_ID],Stores_c[City])</f>
        <v>Christineton</v>
      </c>
      <c r="AA1214" t="str">
        <f>_xlfn.XLOOKUP(Orders_C[[#This Row],[Customer_ID]],Customers_c[Customer_ID],Customers_c[Customer_Name])</f>
        <v>Sarah Moses</v>
      </c>
      <c r="AB1214" s="6">
        <f>Orders_C[[#This Row],[Quantity]]*Orders_C[[#This Row],[Unit_Price]]*(1-Orders_C[[#This Row],[Discount %]])+Orders_C[[#This Row],[Tax]]</f>
        <v>412.5</v>
      </c>
      <c r="AC1214" s="9">
        <f>(Orders_C[[#This Row],[Unit_Price]]*Orders_C[[#This Row],[Quantity]])-Orders_C[[#This Row],[Discount]]+Orders_C[[#This Row],[Tax]]</f>
        <v>447.5</v>
      </c>
      <c r="AD1214" t="str">
        <f>IF(COUNTIF(Orders_C[[#All],[Customer_ID]],Orders_C[[#This Row],[Customer_ID]])&gt;1,"Repeat","New")</f>
        <v>Repeat</v>
      </c>
      <c r="AE1214" t="str" cm="1">
        <f t="array" ref="AE1214">_xlfn.XLOOKUP(Orders_C[[#This Row],[Store_ID]],Stores_c[[#All],[Store_ID]],Stores_c[[#All],[City]])</f>
        <v>Christineton</v>
      </c>
      <c r="AF1214" t="str" cm="1">
        <f t="array" ref="AF1214">_xlfn.XLOOKUP(Orders_C[[#This Row],[Store_ID]],Stores_c[[#All],[Store_ID]],Stores_c[[#All],[Manager_Name]])</f>
        <v>Dr. William Hubbard MD</v>
      </c>
      <c r="AG1214" t="str" cm="1">
        <f t="array" ref="AG1214">_xlfn.XLOOKUP(Orders_C[[#This Row],[Store_ID]],Stores_c[[#All],[Store_ID]],Stores_c[[#All],[Store_Type]])</f>
        <v>Street</v>
      </c>
    </row>
    <row r="1215" spans="1:33" x14ac:dyDescent="0.25">
      <c r="A1215">
        <v>9159</v>
      </c>
      <c r="B1215" s="1">
        <v>46048</v>
      </c>
      <c r="C1215" s="2">
        <v>2.329861111111111E-2</v>
      </c>
      <c r="D1215">
        <v>1991</v>
      </c>
      <c r="E1215">
        <v>207</v>
      </c>
      <c r="F1215">
        <v>427</v>
      </c>
      <c r="G1215">
        <v>338</v>
      </c>
      <c r="H1215">
        <v>1</v>
      </c>
      <c r="I1215">
        <v>428</v>
      </c>
      <c r="J1215">
        <v>15</v>
      </c>
      <c r="K1215">
        <v>21.4</v>
      </c>
      <c r="L1215">
        <v>434.4</v>
      </c>
      <c r="M1215" t="s">
        <v>20</v>
      </c>
      <c r="N1215" t="s">
        <v>22</v>
      </c>
      <c r="O1215">
        <v>12</v>
      </c>
      <c r="P1215">
        <v>2</v>
      </c>
      <c r="Q1215" t="s">
        <v>3182</v>
      </c>
      <c r="R1215">
        <v>509</v>
      </c>
      <c r="S1215" s="3">
        <v>0.15</v>
      </c>
      <c r="T1215" s="6">
        <v>177.59999999999997</v>
      </c>
      <c r="U1215" t="s">
        <v>6330</v>
      </c>
      <c r="V1215">
        <v>2026</v>
      </c>
      <c r="W1215" t="s">
        <v>6333</v>
      </c>
      <c r="X1215" t="str">
        <f>_xlfn.XLOOKUP(Orders_C[[#This Row],[Product_ID]],Products_C[Product_ID],Products_C[Product_Name])</f>
        <v>Chicken Wings</v>
      </c>
      <c r="Y1215" t="str">
        <f>_xlfn.XLOOKUP(Orders_C[[#This Row],[Product_ID]],Products_C[Product_ID],Products_C[Category])</f>
        <v>Burger</v>
      </c>
      <c r="Z1215" t="str">
        <f>_xlfn.XLOOKUP(Orders_C[[#This Row],[Store_ID]],Stores_c[Store_ID],Stores_c[City])</f>
        <v>Christineton</v>
      </c>
      <c r="AA1215" t="str">
        <f>_xlfn.XLOOKUP(Orders_C[[#This Row],[Customer_ID]],Customers_c[Customer_ID],Customers_c[Customer_Name])</f>
        <v>Mary Hernandez</v>
      </c>
      <c r="AB1215" s="6">
        <f>Orders_C[[#This Row],[Quantity]]*Orders_C[[#This Row],[Unit_Price]]*(1-Orders_C[[#This Row],[Discount %]])+Orders_C[[#This Row],[Tax]]</f>
        <v>385.2</v>
      </c>
      <c r="AC1215" s="9">
        <f>(Orders_C[[#This Row],[Unit_Price]]*Orders_C[[#This Row],[Quantity]])-Orders_C[[#This Row],[Discount]]+Orders_C[[#This Row],[Tax]]</f>
        <v>434.4</v>
      </c>
      <c r="AD1215" t="str">
        <f>IF(COUNTIF(Orders_C[[#All],[Customer_ID]],Orders_C[[#This Row],[Customer_ID]])&gt;1,"Repeat","New")</f>
        <v>Repeat</v>
      </c>
      <c r="AE1215" t="str" cm="1">
        <f t="array" ref="AE1215">_xlfn.XLOOKUP(Orders_C[[#This Row],[Store_ID]],Stores_c[[#All],[Store_ID]],Stores_c[[#All],[City]])</f>
        <v>Christineton</v>
      </c>
      <c r="AF1215" t="str" cm="1">
        <f t="array" ref="AF1215">_xlfn.XLOOKUP(Orders_C[[#This Row],[Store_ID]],Stores_c[[#All],[Store_ID]],Stores_c[[#All],[Manager_Name]])</f>
        <v>Dr. William Hubbard MD</v>
      </c>
      <c r="AG1215" t="str" cm="1">
        <f t="array" ref="AG1215">_xlfn.XLOOKUP(Orders_C[[#This Row],[Store_ID]],Stores_c[[#All],[Store_ID]],Stores_c[[#All],[Store_Type]])</f>
        <v>Street</v>
      </c>
    </row>
    <row r="1216" spans="1:33" x14ac:dyDescent="0.25">
      <c r="A1216">
        <v>10721</v>
      </c>
      <c r="B1216" s="1">
        <v>45720</v>
      </c>
      <c r="C1216" s="2">
        <v>7.8495370370370368E-2</v>
      </c>
      <c r="D1216">
        <v>1613</v>
      </c>
      <c r="E1216">
        <v>218</v>
      </c>
      <c r="F1216">
        <v>447</v>
      </c>
      <c r="G1216">
        <v>313</v>
      </c>
      <c r="H1216">
        <v>2</v>
      </c>
      <c r="I1216">
        <v>209</v>
      </c>
      <c r="J1216">
        <v>0</v>
      </c>
      <c r="K1216">
        <v>10.45</v>
      </c>
      <c r="L1216">
        <v>428.45</v>
      </c>
      <c r="M1216" t="s">
        <v>20</v>
      </c>
      <c r="N1216" t="s">
        <v>21</v>
      </c>
      <c r="O1216">
        <v>10</v>
      </c>
      <c r="P1216">
        <v>2</v>
      </c>
      <c r="Q1216" t="s">
        <v>4744</v>
      </c>
      <c r="R1216">
        <v>506</v>
      </c>
      <c r="S1216" s="3">
        <v>0</v>
      </c>
      <c r="T1216" s="6">
        <v>177.65</v>
      </c>
      <c r="U1216" t="s">
        <v>6334</v>
      </c>
      <c r="V1216">
        <v>2025</v>
      </c>
      <c r="W1216" t="s">
        <v>6333</v>
      </c>
      <c r="X1216" t="str">
        <f>_xlfn.XLOOKUP(Orders_C[[#This Row],[Product_ID]],Products_C[Product_ID],Products_C[Product_Name])</f>
        <v>Rice Bowl</v>
      </c>
      <c r="Y1216" t="str">
        <f>_xlfn.XLOOKUP(Orders_C[[#This Row],[Product_ID]],Products_C[Product_ID],Products_C[Category])</f>
        <v>Beverage</v>
      </c>
      <c r="Z1216" t="str">
        <f>_xlfn.XLOOKUP(Orders_C[[#This Row],[Store_ID]],Stores_c[Store_ID],Stores_c[City])</f>
        <v>East Johnport</v>
      </c>
      <c r="AA1216" t="str">
        <f>_xlfn.XLOOKUP(Orders_C[[#This Row],[Customer_ID]],Customers_c[Customer_ID],Customers_c[Customer_Name])</f>
        <v>Amber Faulkner</v>
      </c>
      <c r="AB1216" s="6">
        <f>Orders_C[[#This Row],[Quantity]]*Orders_C[[#This Row],[Unit_Price]]*(1-Orders_C[[#This Row],[Discount %]])+Orders_C[[#This Row],[Tax]]</f>
        <v>428.45</v>
      </c>
      <c r="AC1216" s="9">
        <f>(Orders_C[[#This Row],[Unit_Price]]*Orders_C[[#This Row],[Quantity]])-Orders_C[[#This Row],[Discount]]+Orders_C[[#This Row],[Tax]]</f>
        <v>428.45</v>
      </c>
      <c r="AD1216" t="str">
        <f>IF(COUNTIF(Orders_C[[#All],[Customer_ID]],Orders_C[[#This Row],[Customer_ID]])&gt;1,"Repeat","New")</f>
        <v>Repeat</v>
      </c>
      <c r="AE1216" t="str" cm="1">
        <f t="array" ref="AE1216">_xlfn.XLOOKUP(Orders_C[[#This Row],[Store_ID]],Stores_c[[#All],[Store_ID]],Stores_c[[#All],[City]])</f>
        <v>East Johnport</v>
      </c>
      <c r="AF1216" t="str" cm="1">
        <f t="array" ref="AF1216">_xlfn.XLOOKUP(Orders_C[[#This Row],[Store_ID]],Stores_c[[#All],[Store_ID]],Stores_c[[#All],[Manager_Name]])</f>
        <v>Mr. Matthew Murillo III</v>
      </c>
      <c r="AG1216" t="str" cm="1">
        <f t="array" ref="AG1216">_xlfn.XLOOKUP(Orders_C[[#This Row],[Store_ID]],Stores_c[[#All],[Store_ID]],Stores_c[[#All],[Store_Type]])</f>
        <v>Street</v>
      </c>
    </row>
    <row r="1217" spans="1:33" x14ac:dyDescent="0.25">
      <c r="A1217">
        <v>6293</v>
      </c>
      <c r="B1217" s="1">
        <v>45735</v>
      </c>
      <c r="C1217" s="2">
        <v>0.74971064814814814</v>
      </c>
      <c r="D1217">
        <v>1753</v>
      </c>
      <c r="E1217">
        <v>211</v>
      </c>
      <c r="F1217">
        <v>421</v>
      </c>
      <c r="G1217">
        <v>323</v>
      </c>
      <c r="H1217">
        <v>1</v>
      </c>
      <c r="I1217">
        <v>417</v>
      </c>
      <c r="J1217">
        <v>10</v>
      </c>
      <c r="K1217">
        <v>20.85</v>
      </c>
      <c r="L1217">
        <v>427.85</v>
      </c>
      <c r="M1217" t="s">
        <v>19</v>
      </c>
      <c r="N1217" t="s">
        <v>23</v>
      </c>
      <c r="O1217">
        <v>43</v>
      </c>
      <c r="P1217">
        <v>2</v>
      </c>
      <c r="Q1217" t="s">
        <v>316</v>
      </c>
      <c r="R1217">
        <v>507</v>
      </c>
      <c r="S1217" s="3">
        <v>0.1</v>
      </c>
      <c r="T1217" s="6">
        <v>177.65000000000003</v>
      </c>
      <c r="U1217" t="s">
        <v>6334</v>
      </c>
      <c r="V1217">
        <v>2025</v>
      </c>
      <c r="W1217" t="s">
        <v>6331</v>
      </c>
      <c r="X1217" t="str">
        <f>_xlfn.XLOOKUP(Orders_C[[#This Row],[Product_ID]],Products_C[Product_ID],Products_C[Product_Name])</f>
        <v>Rice Bowl</v>
      </c>
      <c r="Y1217" t="str">
        <f>_xlfn.XLOOKUP(Orders_C[[#This Row],[Product_ID]],Products_C[Product_ID],Products_C[Category])</f>
        <v>Beverage</v>
      </c>
      <c r="Z1217" t="str">
        <f>_xlfn.XLOOKUP(Orders_C[[#This Row],[Store_ID]],Stores_c[Store_ID],Stores_c[City])</f>
        <v>North Robertstad</v>
      </c>
      <c r="AA1217" t="str">
        <f>_xlfn.XLOOKUP(Orders_C[[#This Row],[Customer_ID]],Customers_c[Customer_ID],Customers_c[Customer_Name])</f>
        <v>James Smith</v>
      </c>
      <c r="AB1217" s="6">
        <f>Orders_C[[#This Row],[Quantity]]*Orders_C[[#This Row],[Unit_Price]]*(1-Orders_C[[#This Row],[Discount %]])+Orders_C[[#This Row],[Tax]]</f>
        <v>396.15000000000003</v>
      </c>
      <c r="AC1217" s="9">
        <f>(Orders_C[[#This Row],[Unit_Price]]*Orders_C[[#This Row],[Quantity]])-Orders_C[[#This Row],[Discount]]+Orders_C[[#This Row],[Tax]]</f>
        <v>427.85</v>
      </c>
      <c r="AD1217" t="str">
        <f>IF(COUNTIF(Orders_C[[#All],[Customer_ID]],Orders_C[[#This Row],[Customer_ID]])&gt;1,"Repeat","New")</f>
        <v>Repeat</v>
      </c>
      <c r="AE1217" t="str" cm="1">
        <f t="array" ref="AE1217">_xlfn.XLOOKUP(Orders_C[[#This Row],[Store_ID]],Stores_c[[#All],[Store_ID]],Stores_c[[#All],[City]])</f>
        <v>North Robertstad</v>
      </c>
      <c r="AF1217" t="str" cm="1">
        <f t="array" ref="AF1217">_xlfn.XLOOKUP(Orders_C[[#This Row],[Store_ID]],Stores_c[[#All],[Store_ID]],Stores_c[[#All],[Manager_Name]])</f>
        <v>Mary Lewis</v>
      </c>
      <c r="AG1217" t="str" cm="1">
        <f t="array" ref="AG1217">_xlfn.XLOOKUP(Orders_C[[#This Row],[Store_ID]],Stores_c[[#All],[Store_ID]],Stores_c[[#All],[Store_Type]])</f>
        <v>Street</v>
      </c>
    </row>
    <row r="1218" spans="1:33" x14ac:dyDescent="0.25">
      <c r="A1218">
        <v>8341</v>
      </c>
      <c r="B1218" s="1">
        <v>45896</v>
      </c>
      <c r="C1218" s="2">
        <v>0.77766203703703707</v>
      </c>
      <c r="D1218">
        <v>1666</v>
      </c>
      <c r="E1218">
        <v>219</v>
      </c>
      <c r="F1218">
        <v>517</v>
      </c>
      <c r="G1218">
        <v>331</v>
      </c>
      <c r="H1218">
        <v>1</v>
      </c>
      <c r="I1218">
        <v>417</v>
      </c>
      <c r="J1218">
        <v>10</v>
      </c>
      <c r="K1218">
        <v>20.85</v>
      </c>
      <c r="L1218">
        <v>427.85</v>
      </c>
      <c r="M1218" t="s">
        <v>20</v>
      </c>
      <c r="N1218" t="s">
        <v>23</v>
      </c>
      <c r="O1218">
        <v>23</v>
      </c>
      <c r="P1218">
        <v>3</v>
      </c>
      <c r="Q1218" t="s">
        <v>2364</v>
      </c>
      <c r="R1218">
        <v>503</v>
      </c>
      <c r="S1218" s="3">
        <v>0.1</v>
      </c>
      <c r="T1218" s="6">
        <v>177.65000000000003</v>
      </c>
      <c r="U1218" t="s">
        <v>6342</v>
      </c>
      <c r="V1218">
        <v>2025</v>
      </c>
      <c r="W1218" t="s">
        <v>6329</v>
      </c>
      <c r="X1218" t="str">
        <f>_xlfn.XLOOKUP(Orders_C[[#This Row],[Product_ID]],Products_C[Product_ID],Products_C[Product_Name])</f>
        <v>Chicken Bucket</v>
      </c>
      <c r="Y1218" t="str">
        <f>_xlfn.XLOOKUP(Orders_C[[#This Row],[Product_ID]],Products_C[Product_ID],Products_C[Category])</f>
        <v>Beverage</v>
      </c>
      <c r="Z1218" t="str">
        <f>_xlfn.XLOOKUP(Orders_C[[#This Row],[Store_ID]],Stores_c[Store_ID],Stores_c[City])</f>
        <v>Lake David</v>
      </c>
      <c r="AA1218" t="str">
        <f>_xlfn.XLOOKUP(Orders_C[[#This Row],[Customer_ID]],Customers_c[Customer_ID],Customers_c[Customer_Name])</f>
        <v>Robert Beasley</v>
      </c>
      <c r="AB1218" s="6">
        <f>Orders_C[[#This Row],[Quantity]]*Orders_C[[#This Row],[Unit_Price]]*(1-Orders_C[[#This Row],[Discount %]])+Orders_C[[#This Row],[Tax]]</f>
        <v>396.15000000000003</v>
      </c>
      <c r="AC1218" s="9">
        <f>(Orders_C[[#This Row],[Unit_Price]]*Orders_C[[#This Row],[Quantity]])-Orders_C[[#This Row],[Discount]]+Orders_C[[#This Row],[Tax]]</f>
        <v>427.85</v>
      </c>
      <c r="AD1218" t="str">
        <f>IF(COUNTIF(Orders_C[[#All],[Customer_ID]],Orders_C[[#This Row],[Customer_ID]])&gt;1,"Repeat","New")</f>
        <v>Repeat</v>
      </c>
      <c r="AE1218" t="str" cm="1">
        <f t="array" ref="AE1218">_xlfn.XLOOKUP(Orders_C[[#This Row],[Store_ID]],Stores_c[[#All],[Store_ID]],Stores_c[[#All],[City]])</f>
        <v>Lake David</v>
      </c>
      <c r="AF1218" t="str" cm="1">
        <f t="array" ref="AF1218">_xlfn.XLOOKUP(Orders_C[[#This Row],[Store_ID]],Stores_c[[#All],[Store_ID]],Stores_c[[#All],[Manager_Name]])</f>
        <v>Joshua Hines</v>
      </c>
      <c r="AG1218" t="str" cm="1">
        <f t="array" ref="AG1218">_xlfn.XLOOKUP(Orders_C[[#This Row],[Store_ID]],Stores_c[[#All],[Store_ID]],Stores_c[[#All],[Store_Type]])</f>
        <v>Street</v>
      </c>
    </row>
    <row r="1219" spans="1:33" x14ac:dyDescent="0.25">
      <c r="A1219">
        <v>8058</v>
      </c>
      <c r="B1219" s="1">
        <v>46031</v>
      </c>
      <c r="C1219" s="2">
        <v>0.53081018518518519</v>
      </c>
      <c r="D1219">
        <v>1609</v>
      </c>
      <c r="E1219">
        <v>223</v>
      </c>
      <c r="F1219">
        <v>494</v>
      </c>
      <c r="G1219">
        <v>309</v>
      </c>
      <c r="H1219">
        <v>1</v>
      </c>
      <c r="I1219">
        <v>406</v>
      </c>
      <c r="J1219">
        <v>5</v>
      </c>
      <c r="K1219">
        <v>20.3</v>
      </c>
      <c r="L1219">
        <v>421.3</v>
      </c>
      <c r="M1219" t="s">
        <v>18</v>
      </c>
      <c r="N1219" t="s">
        <v>22</v>
      </c>
      <c r="O1219">
        <v>13</v>
      </c>
      <c r="P1219">
        <v>4</v>
      </c>
      <c r="Q1219" t="s">
        <v>2081</v>
      </c>
      <c r="R1219">
        <v>506</v>
      </c>
      <c r="S1219" s="3">
        <v>0.05</v>
      </c>
      <c r="T1219" s="6">
        <v>177.70000000000002</v>
      </c>
      <c r="U1219" t="s">
        <v>6330</v>
      </c>
      <c r="V1219">
        <v>2026</v>
      </c>
      <c r="W1219" t="s">
        <v>6333</v>
      </c>
      <c r="X1219" t="str">
        <f>_xlfn.XLOOKUP(Orders_C[[#This Row],[Product_ID]],Products_C[Product_ID],Products_C[Product_Name])</f>
        <v>Chicken Bucket</v>
      </c>
      <c r="Y1219" t="str">
        <f>_xlfn.XLOOKUP(Orders_C[[#This Row],[Product_ID]],Products_C[Product_ID],Products_C[Category])</f>
        <v>Dessert</v>
      </c>
      <c r="Z1219" t="str">
        <f>_xlfn.XLOOKUP(Orders_C[[#This Row],[Store_ID]],Stores_c[Store_ID],Stores_c[City])</f>
        <v>Chambershaven</v>
      </c>
      <c r="AA1219" t="str">
        <f>_xlfn.XLOOKUP(Orders_C[[#This Row],[Customer_ID]],Customers_c[Customer_ID],Customers_c[Customer_Name])</f>
        <v>Wayne Williams</v>
      </c>
      <c r="AB1219" s="6">
        <f>Orders_C[[#This Row],[Quantity]]*Orders_C[[#This Row],[Unit_Price]]*(1-Orders_C[[#This Row],[Discount %]])+Orders_C[[#This Row],[Tax]]</f>
        <v>406</v>
      </c>
      <c r="AC1219" s="9">
        <f>(Orders_C[[#This Row],[Unit_Price]]*Orders_C[[#This Row],[Quantity]])-Orders_C[[#This Row],[Discount]]+Orders_C[[#This Row],[Tax]]</f>
        <v>421.3</v>
      </c>
      <c r="AD1219" t="str">
        <f>IF(COUNTIF(Orders_C[[#All],[Customer_ID]],Orders_C[[#This Row],[Customer_ID]])&gt;1,"Repeat","New")</f>
        <v>Repeat</v>
      </c>
      <c r="AE1219" t="str" cm="1">
        <f t="array" ref="AE1219">_xlfn.XLOOKUP(Orders_C[[#This Row],[Store_ID]],Stores_c[[#All],[Store_ID]],Stores_c[[#All],[City]])</f>
        <v>Chambershaven</v>
      </c>
      <c r="AF1219" t="str" cm="1">
        <f t="array" ref="AF1219">_xlfn.XLOOKUP(Orders_C[[#This Row],[Store_ID]],Stores_c[[#All],[Store_ID]],Stores_c[[#All],[Manager_Name]])</f>
        <v>Virginia Webster</v>
      </c>
      <c r="AG1219" t="str" cm="1">
        <f t="array" ref="AG1219">_xlfn.XLOOKUP(Orders_C[[#This Row],[Store_ID]],Stores_c[[#All],[Store_ID]],Stores_c[[#All],[Store_Type]])</f>
        <v>Street</v>
      </c>
    </row>
    <row r="1220" spans="1:33" x14ac:dyDescent="0.25">
      <c r="A1220">
        <v>9148</v>
      </c>
      <c r="B1220" s="1">
        <v>45808</v>
      </c>
      <c r="C1220" s="2">
        <v>0.32356481481481481</v>
      </c>
      <c r="D1220">
        <v>1893</v>
      </c>
      <c r="E1220">
        <v>219</v>
      </c>
      <c r="F1220">
        <v>492</v>
      </c>
      <c r="G1220">
        <v>328</v>
      </c>
      <c r="H1220">
        <v>1</v>
      </c>
      <c r="I1220">
        <v>406</v>
      </c>
      <c r="J1220">
        <v>5</v>
      </c>
      <c r="K1220">
        <v>20.3</v>
      </c>
      <c r="L1220">
        <v>421.3</v>
      </c>
      <c r="M1220" t="s">
        <v>20</v>
      </c>
      <c r="N1220" t="s">
        <v>23</v>
      </c>
      <c r="O1220">
        <v>31</v>
      </c>
      <c r="P1220">
        <v>5</v>
      </c>
      <c r="Q1220" t="s">
        <v>3171</v>
      </c>
      <c r="R1220">
        <v>506</v>
      </c>
      <c r="S1220" s="3">
        <v>0.05</v>
      </c>
      <c r="T1220" s="6">
        <v>177.70000000000002</v>
      </c>
      <c r="U1220" t="s">
        <v>6339</v>
      </c>
      <c r="V1220">
        <v>2025</v>
      </c>
      <c r="W1220" t="s">
        <v>6329</v>
      </c>
      <c r="X1220" t="str">
        <f>_xlfn.XLOOKUP(Orders_C[[#This Row],[Product_ID]],Products_C[Product_ID],Products_C[Product_Name])</f>
        <v>Rice Bowl</v>
      </c>
      <c r="Y1220" t="str">
        <f>_xlfn.XLOOKUP(Orders_C[[#This Row],[Product_ID]],Products_C[Product_ID],Products_C[Category])</f>
        <v>Burger</v>
      </c>
      <c r="Z1220" t="str">
        <f>_xlfn.XLOOKUP(Orders_C[[#This Row],[Store_ID]],Stores_c[Store_ID],Stores_c[City])</f>
        <v>Lake David</v>
      </c>
      <c r="AA1220" t="str">
        <f>_xlfn.XLOOKUP(Orders_C[[#This Row],[Customer_ID]],Customers_c[Customer_ID],Customers_c[Customer_Name])</f>
        <v>Mariah Newton</v>
      </c>
      <c r="AB1220" s="6">
        <f>Orders_C[[#This Row],[Quantity]]*Orders_C[[#This Row],[Unit_Price]]*(1-Orders_C[[#This Row],[Discount %]])+Orders_C[[#This Row],[Tax]]</f>
        <v>406</v>
      </c>
      <c r="AC1220" s="9">
        <f>(Orders_C[[#This Row],[Unit_Price]]*Orders_C[[#This Row],[Quantity]])-Orders_C[[#This Row],[Discount]]+Orders_C[[#This Row],[Tax]]</f>
        <v>421.3</v>
      </c>
      <c r="AD1220" t="str">
        <f>IF(COUNTIF(Orders_C[[#All],[Customer_ID]],Orders_C[[#This Row],[Customer_ID]])&gt;1,"Repeat","New")</f>
        <v>Repeat</v>
      </c>
      <c r="AE1220" t="str" cm="1">
        <f t="array" ref="AE1220">_xlfn.XLOOKUP(Orders_C[[#This Row],[Store_ID]],Stores_c[[#All],[Store_ID]],Stores_c[[#All],[City]])</f>
        <v>Lake David</v>
      </c>
      <c r="AF1220" t="str" cm="1">
        <f t="array" ref="AF1220">_xlfn.XLOOKUP(Orders_C[[#This Row],[Store_ID]],Stores_c[[#All],[Store_ID]],Stores_c[[#All],[Manager_Name]])</f>
        <v>Joshua Hines</v>
      </c>
      <c r="AG1220" t="str" cm="1">
        <f t="array" ref="AG1220">_xlfn.XLOOKUP(Orders_C[[#This Row],[Store_ID]],Stores_c[[#All],[Store_ID]],Stores_c[[#All],[Store_Type]])</f>
        <v>Street</v>
      </c>
    </row>
    <row r="1221" spans="1:33" x14ac:dyDescent="0.25">
      <c r="A1221">
        <v>9233</v>
      </c>
      <c r="B1221" s="1">
        <v>46052</v>
      </c>
      <c r="C1221" s="2">
        <v>9.1631944444444446E-2</v>
      </c>
      <c r="D1221">
        <v>1497</v>
      </c>
      <c r="E1221">
        <v>213</v>
      </c>
      <c r="F1221">
        <v>448</v>
      </c>
      <c r="G1221">
        <v>314</v>
      </c>
      <c r="H1221">
        <v>2</v>
      </c>
      <c r="I1221">
        <v>215</v>
      </c>
      <c r="J1221">
        <v>5</v>
      </c>
      <c r="K1221">
        <v>10.75</v>
      </c>
      <c r="L1221">
        <v>435.75</v>
      </c>
      <c r="M1221" t="s">
        <v>20</v>
      </c>
      <c r="N1221" t="s">
        <v>21</v>
      </c>
      <c r="O1221">
        <v>45</v>
      </c>
      <c r="P1221">
        <v>5</v>
      </c>
      <c r="Q1221" t="s">
        <v>3256</v>
      </c>
      <c r="R1221">
        <v>501</v>
      </c>
      <c r="S1221" s="3">
        <v>0.05</v>
      </c>
      <c r="T1221" s="6">
        <v>177.75</v>
      </c>
      <c r="U1221" t="s">
        <v>6330</v>
      </c>
      <c r="V1221">
        <v>2026</v>
      </c>
      <c r="W1221" t="s">
        <v>6331</v>
      </c>
      <c r="X1221" t="str">
        <f>_xlfn.XLOOKUP(Orders_C[[#This Row],[Product_ID]],Products_C[Product_ID],Products_C[Product_Name])</f>
        <v>Wrap</v>
      </c>
      <c r="Y1221" t="str">
        <f>_xlfn.XLOOKUP(Orders_C[[#This Row],[Product_ID]],Products_C[Product_ID],Products_C[Category])</f>
        <v>Burger</v>
      </c>
      <c r="Z1221" t="str">
        <f>_xlfn.XLOOKUP(Orders_C[[#This Row],[Store_ID]],Stores_c[Store_ID],Stores_c[City])</f>
        <v>Lake Kristashire</v>
      </c>
      <c r="AA1221" t="str">
        <f>_xlfn.XLOOKUP(Orders_C[[#This Row],[Customer_ID]],Customers_c[Customer_ID],Customers_c[Customer_Name])</f>
        <v>Amanda Williams</v>
      </c>
      <c r="AB1221" s="6">
        <f>Orders_C[[#This Row],[Quantity]]*Orders_C[[#This Row],[Unit_Price]]*(1-Orders_C[[#This Row],[Discount %]])+Orders_C[[#This Row],[Tax]]</f>
        <v>419.25</v>
      </c>
      <c r="AC1221" s="9">
        <f>(Orders_C[[#This Row],[Unit_Price]]*Orders_C[[#This Row],[Quantity]])-Orders_C[[#This Row],[Discount]]+Orders_C[[#This Row],[Tax]]</f>
        <v>435.75</v>
      </c>
      <c r="AD1221" t="str">
        <f>IF(COUNTIF(Orders_C[[#All],[Customer_ID]],Orders_C[[#This Row],[Customer_ID]])&gt;1,"Repeat","New")</f>
        <v>Repeat</v>
      </c>
      <c r="AE1221" t="str" cm="1">
        <f t="array" ref="AE1221">_xlfn.XLOOKUP(Orders_C[[#This Row],[Store_ID]],Stores_c[[#All],[Store_ID]],Stores_c[[#All],[City]])</f>
        <v>Lake Kristashire</v>
      </c>
      <c r="AF1221" t="str" cm="1">
        <f t="array" ref="AF1221">_xlfn.XLOOKUP(Orders_C[[#This Row],[Store_ID]],Stores_c[[#All],[Store_ID]],Stores_c[[#All],[Manager_Name]])</f>
        <v>Andrea Daugherty</v>
      </c>
      <c r="AG1221" t="str" cm="1">
        <f t="array" ref="AG1221">_xlfn.XLOOKUP(Orders_C[[#This Row],[Store_ID]],Stores_c[[#All],[Store_ID]],Stores_c[[#All],[Store_Type]])</f>
        <v>Mall</v>
      </c>
    </row>
    <row r="1222" spans="1:33" x14ac:dyDescent="0.25">
      <c r="A1222">
        <v>10074</v>
      </c>
      <c r="B1222" s="1">
        <v>45832</v>
      </c>
      <c r="C1222" s="2">
        <v>0.13575231481481481</v>
      </c>
      <c r="D1222">
        <v>1217</v>
      </c>
      <c r="E1222">
        <v>215</v>
      </c>
      <c r="F1222">
        <v>438</v>
      </c>
      <c r="G1222">
        <v>312</v>
      </c>
      <c r="H1222">
        <v>2</v>
      </c>
      <c r="I1222">
        <v>215</v>
      </c>
      <c r="J1222">
        <v>5</v>
      </c>
      <c r="K1222">
        <v>10.75</v>
      </c>
      <c r="L1222">
        <v>435.75</v>
      </c>
      <c r="M1222" t="s">
        <v>18</v>
      </c>
      <c r="N1222" t="s">
        <v>21</v>
      </c>
      <c r="O1222">
        <v>51</v>
      </c>
      <c r="P1222">
        <v>3</v>
      </c>
      <c r="Q1222" t="s">
        <v>4097</v>
      </c>
      <c r="R1222">
        <v>506</v>
      </c>
      <c r="S1222" s="3">
        <v>0.05</v>
      </c>
      <c r="T1222" s="6">
        <v>177.75</v>
      </c>
      <c r="U1222" t="s">
        <v>6340</v>
      </c>
      <c r="V1222">
        <v>2025</v>
      </c>
      <c r="W1222" t="s">
        <v>6331</v>
      </c>
      <c r="X1222" t="str">
        <f>_xlfn.XLOOKUP(Orders_C[[#This Row],[Product_ID]],Products_C[Product_ID],Products_C[Product_Name])</f>
        <v>Veg Burger</v>
      </c>
      <c r="Y1222" t="str">
        <f>_xlfn.XLOOKUP(Orders_C[[#This Row],[Product_ID]],Products_C[Product_ID],Products_C[Category])</f>
        <v>Burger</v>
      </c>
      <c r="Z1222" t="str">
        <f>_xlfn.XLOOKUP(Orders_C[[#This Row],[Store_ID]],Stores_c[Store_ID],Stores_c[City])</f>
        <v>Sallyburgh</v>
      </c>
      <c r="AA1222" t="str">
        <f>_xlfn.XLOOKUP(Orders_C[[#This Row],[Customer_ID]],Customers_c[Customer_ID],Customers_c[Customer_Name])</f>
        <v>Rebecca Barajas</v>
      </c>
      <c r="AB1222" s="6">
        <f>Orders_C[[#This Row],[Quantity]]*Orders_C[[#This Row],[Unit_Price]]*(1-Orders_C[[#This Row],[Discount %]])+Orders_C[[#This Row],[Tax]]</f>
        <v>419.25</v>
      </c>
      <c r="AC1222" s="9">
        <f>(Orders_C[[#This Row],[Unit_Price]]*Orders_C[[#This Row],[Quantity]])-Orders_C[[#This Row],[Discount]]+Orders_C[[#This Row],[Tax]]</f>
        <v>435.75</v>
      </c>
      <c r="AD1222" t="str">
        <f>IF(COUNTIF(Orders_C[[#All],[Customer_ID]],Orders_C[[#This Row],[Customer_ID]])&gt;1,"Repeat","New")</f>
        <v>Repeat</v>
      </c>
      <c r="AE1222" t="str" cm="1">
        <f t="array" ref="AE1222">_xlfn.XLOOKUP(Orders_C[[#This Row],[Store_ID]],Stores_c[[#All],[Store_ID]],Stores_c[[#All],[City]])</f>
        <v>Sallyburgh</v>
      </c>
      <c r="AF1222" t="str" cm="1">
        <f t="array" ref="AF1222">_xlfn.XLOOKUP(Orders_C[[#This Row],[Store_ID]],Stores_c[[#All],[Store_ID]],Stores_c[[#All],[Manager_Name]])</f>
        <v>Benjamin Mccoy</v>
      </c>
      <c r="AG1222" t="str" cm="1">
        <f t="array" ref="AG1222">_xlfn.XLOOKUP(Orders_C[[#This Row],[Store_ID]],Stores_c[[#All],[Store_ID]],Stores_c[[#All],[Store_Type]])</f>
        <v>Drive-Thru</v>
      </c>
    </row>
    <row r="1223" spans="1:33" x14ac:dyDescent="0.25">
      <c r="A1223">
        <v>10300</v>
      </c>
      <c r="B1223" s="1">
        <v>46020</v>
      </c>
      <c r="C1223" s="2">
        <v>1.1342592592592593E-3</v>
      </c>
      <c r="D1223">
        <v>1505</v>
      </c>
      <c r="E1223">
        <v>215</v>
      </c>
      <c r="F1223">
        <v>404</v>
      </c>
      <c r="G1223">
        <v>304</v>
      </c>
      <c r="H1223">
        <v>1</v>
      </c>
      <c r="I1223">
        <v>395</v>
      </c>
      <c r="J1223">
        <v>0</v>
      </c>
      <c r="K1223">
        <v>19.75</v>
      </c>
      <c r="L1223">
        <v>414.75</v>
      </c>
      <c r="M1223" t="s">
        <v>20</v>
      </c>
      <c r="N1223" t="s">
        <v>22</v>
      </c>
      <c r="O1223">
        <v>38</v>
      </c>
      <c r="P1223">
        <v>4</v>
      </c>
      <c r="Q1223" t="s">
        <v>4323</v>
      </c>
      <c r="R1223">
        <v>509</v>
      </c>
      <c r="S1223" s="3">
        <v>0</v>
      </c>
      <c r="T1223" s="6">
        <v>177.75</v>
      </c>
      <c r="U1223" t="s">
        <v>6328</v>
      </c>
      <c r="V1223">
        <v>2025</v>
      </c>
      <c r="W1223" t="s">
        <v>6329</v>
      </c>
      <c r="X1223" t="str">
        <f>_xlfn.XLOOKUP(Orders_C[[#This Row],[Product_ID]],Products_C[Product_ID],Products_C[Product_Name])</f>
        <v>Veg Burger</v>
      </c>
      <c r="Y1223" t="str">
        <f>_xlfn.XLOOKUP(Orders_C[[#This Row],[Product_ID]],Products_C[Product_ID],Products_C[Category])</f>
        <v>Burger</v>
      </c>
      <c r="Z1223" t="str">
        <f>_xlfn.XLOOKUP(Orders_C[[#This Row],[Store_ID]],Stores_c[Store_ID],Stores_c[City])</f>
        <v>Sallyburgh</v>
      </c>
      <c r="AA1223" t="str">
        <f>_xlfn.XLOOKUP(Orders_C[[#This Row],[Customer_ID]],Customers_c[Customer_ID],Customers_c[Customer_Name])</f>
        <v>Victoria Arroyo</v>
      </c>
      <c r="AB1223" s="6">
        <f>Orders_C[[#This Row],[Quantity]]*Orders_C[[#This Row],[Unit_Price]]*(1-Orders_C[[#This Row],[Discount %]])+Orders_C[[#This Row],[Tax]]</f>
        <v>414.75</v>
      </c>
      <c r="AC1223" s="9">
        <f>(Orders_C[[#This Row],[Unit_Price]]*Orders_C[[#This Row],[Quantity]])-Orders_C[[#This Row],[Discount]]+Orders_C[[#This Row],[Tax]]</f>
        <v>414.75</v>
      </c>
      <c r="AD1223" t="str">
        <f>IF(COUNTIF(Orders_C[[#All],[Customer_ID]],Orders_C[[#This Row],[Customer_ID]])&gt;1,"Repeat","New")</f>
        <v>Repeat</v>
      </c>
      <c r="AE1223" t="str" cm="1">
        <f t="array" ref="AE1223">_xlfn.XLOOKUP(Orders_C[[#This Row],[Store_ID]],Stores_c[[#All],[Store_ID]],Stores_c[[#All],[City]])</f>
        <v>Sallyburgh</v>
      </c>
      <c r="AF1223" t="str" cm="1">
        <f t="array" ref="AF1223">_xlfn.XLOOKUP(Orders_C[[#This Row],[Store_ID]],Stores_c[[#All],[Store_ID]],Stores_c[[#All],[Manager_Name]])</f>
        <v>Benjamin Mccoy</v>
      </c>
      <c r="AG1223" t="str" cm="1">
        <f t="array" ref="AG1223">_xlfn.XLOOKUP(Orders_C[[#This Row],[Store_ID]],Stores_c[[#All],[Store_ID]],Stores_c[[#All],[Store_Type]])</f>
        <v>Drive-Thru</v>
      </c>
    </row>
    <row r="1224" spans="1:33" x14ac:dyDescent="0.25">
      <c r="A1224">
        <v>9649</v>
      </c>
      <c r="B1224" s="1">
        <v>45982</v>
      </c>
      <c r="C1224" s="2">
        <v>0.7346759259259259</v>
      </c>
      <c r="D1224">
        <v>1888</v>
      </c>
      <c r="E1224">
        <v>220</v>
      </c>
      <c r="F1224">
        <v>498</v>
      </c>
      <c r="G1224">
        <v>321</v>
      </c>
      <c r="H1224">
        <v>2</v>
      </c>
      <c r="I1224">
        <v>221</v>
      </c>
      <c r="J1224">
        <v>10</v>
      </c>
      <c r="K1224">
        <v>11.05</v>
      </c>
      <c r="L1224">
        <v>443.05</v>
      </c>
      <c r="M1224" t="s">
        <v>18</v>
      </c>
      <c r="N1224" t="s">
        <v>22</v>
      </c>
      <c r="O1224">
        <v>31</v>
      </c>
      <c r="P1224">
        <v>4</v>
      </c>
      <c r="Q1224" t="s">
        <v>3672</v>
      </c>
      <c r="R1224">
        <v>509</v>
      </c>
      <c r="S1224" s="3">
        <v>0.1</v>
      </c>
      <c r="T1224" s="6">
        <v>177.85000000000002</v>
      </c>
      <c r="U1224" t="s">
        <v>6336</v>
      </c>
      <c r="V1224">
        <v>2025</v>
      </c>
      <c r="W1224" t="s">
        <v>6329</v>
      </c>
      <c r="X1224" t="str">
        <f>_xlfn.XLOOKUP(Orders_C[[#This Row],[Product_ID]],Products_C[Product_ID],Products_C[Product_Name])</f>
        <v>Cold Coffee</v>
      </c>
      <c r="Y1224" t="str">
        <f>_xlfn.XLOOKUP(Orders_C[[#This Row],[Product_ID]],Products_C[Product_ID],Products_C[Category])</f>
        <v>Dessert</v>
      </c>
      <c r="Z1224" t="str">
        <f>_xlfn.XLOOKUP(Orders_C[[#This Row],[Store_ID]],Stores_c[Store_ID],Stores_c[City])</f>
        <v>Williamborough</v>
      </c>
      <c r="AA1224" t="str">
        <f>_xlfn.XLOOKUP(Orders_C[[#This Row],[Customer_ID]],Customers_c[Customer_ID],Customers_c[Customer_Name])</f>
        <v>Jason Johnson</v>
      </c>
      <c r="AB1224" s="6">
        <f>Orders_C[[#This Row],[Quantity]]*Orders_C[[#This Row],[Unit_Price]]*(1-Orders_C[[#This Row],[Discount %]])+Orders_C[[#This Row],[Tax]]</f>
        <v>408.85</v>
      </c>
      <c r="AC1224" s="9">
        <f>(Orders_C[[#This Row],[Unit_Price]]*Orders_C[[#This Row],[Quantity]])-Orders_C[[#This Row],[Discount]]+Orders_C[[#This Row],[Tax]]</f>
        <v>443.05</v>
      </c>
      <c r="AD1224" t="str">
        <f>IF(COUNTIF(Orders_C[[#All],[Customer_ID]],Orders_C[[#This Row],[Customer_ID]])&gt;1,"Repeat","New")</f>
        <v>Repeat</v>
      </c>
      <c r="AE1224" t="str" cm="1">
        <f t="array" ref="AE1224">_xlfn.XLOOKUP(Orders_C[[#This Row],[Store_ID]],Stores_c[[#All],[Store_ID]],Stores_c[[#All],[City]])</f>
        <v>Williamborough</v>
      </c>
      <c r="AF1224" t="str" cm="1">
        <f t="array" ref="AF1224">_xlfn.XLOOKUP(Orders_C[[#This Row],[Store_ID]],Stores_c[[#All],[Store_ID]],Stores_c[[#All],[Manager_Name]])</f>
        <v>Michael Mcbride</v>
      </c>
      <c r="AG1224" t="str" cm="1">
        <f t="array" ref="AG1224">_xlfn.XLOOKUP(Orders_C[[#This Row],[Store_ID]],Stores_c[[#All],[Store_ID]],Stores_c[[#All],[Store_Type]])</f>
        <v>Mall</v>
      </c>
    </row>
    <row r="1225" spans="1:33" x14ac:dyDescent="0.25">
      <c r="A1225">
        <v>6954</v>
      </c>
      <c r="B1225" s="1">
        <v>45914</v>
      </c>
      <c r="C1225" s="2">
        <v>0.47452546296296294</v>
      </c>
      <c r="D1225">
        <v>1154</v>
      </c>
      <c r="E1225">
        <v>222</v>
      </c>
      <c r="F1225">
        <v>461</v>
      </c>
      <c r="G1225">
        <v>318</v>
      </c>
      <c r="H1225">
        <v>2</v>
      </c>
      <c r="I1225">
        <v>227</v>
      </c>
      <c r="J1225">
        <v>15</v>
      </c>
      <c r="K1225">
        <v>11.35</v>
      </c>
      <c r="L1225">
        <v>450.35</v>
      </c>
      <c r="M1225" t="s">
        <v>20</v>
      </c>
      <c r="N1225" t="s">
        <v>23</v>
      </c>
      <c r="O1225">
        <v>45</v>
      </c>
      <c r="P1225">
        <v>3</v>
      </c>
      <c r="Q1225" t="s">
        <v>977</v>
      </c>
      <c r="R1225">
        <v>510</v>
      </c>
      <c r="S1225" s="3">
        <v>0.15</v>
      </c>
      <c r="T1225" s="6">
        <v>177.95000000000005</v>
      </c>
      <c r="U1225" t="s">
        <v>6335</v>
      </c>
      <c r="V1225">
        <v>2025</v>
      </c>
      <c r="W1225" t="s">
        <v>6331</v>
      </c>
      <c r="X1225" t="str">
        <f>_xlfn.XLOOKUP(Orders_C[[#This Row],[Product_ID]],Products_C[Product_ID],Products_C[Product_Name])</f>
        <v>Pepsi</v>
      </c>
      <c r="Y1225" t="str">
        <f>_xlfn.XLOOKUP(Orders_C[[#This Row],[Product_ID]],Products_C[Product_ID],Products_C[Category])</f>
        <v>Burger</v>
      </c>
      <c r="Z1225" t="str">
        <f>_xlfn.XLOOKUP(Orders_C[[#This Row],[Store_ID]],Stores_c[Store_ID],Stores_c[City])</f>
        <v>New Steven</v>
      </c>
      <c r="AA1225" t="str">
        <f>_xlfn.XLOOKUP(Orders_C[[#This Row],[Customer_ID]],Customers_c[Customer_ID],Customers_c[Customer_Name])</f>
        <v>Jenny James</v>
      </c>
      <c r="AB1225" s="6">
        <f>Orders_C[[#This Row],[Quantity]]*Orders_C[[#This Row],[Unit_Price]]*(1-Orders_C[[#This Row],[Discount %]])+Orders_C[[#This Row],[Tax]]</f>
        <v>397.25</v>
      </c>
      <c r="AC1225" s="9">
        <f>(Orders_C[[#This Row],[Unit_Price]]*Orders_C[[#This Row],[Quantity]])-Orders_C[[#This Row],[Discount]]+Orders_C[[#This Row],[Tax]]</f>
        <v>450.35</v>
      </c>
      <c r="AD1225" t="str">
        <f>IF(COUNTIF(Orders_C[[#All],[Customer_ID]],Orders_C[[#This Row],[Customer_ID]])&gt;1,"Repeat","New")</f>
        <v>Repeat</v>
      </c>
      <c r="AE1225" t="str" cm="1">
        <f t="array" ref="AE1225">_xlfn.XLOOKUP(Orders_C[[#This Row],[Store_ID]],Stores_c[[#All],[Store_ID]],Stores_c[[#All],[City]])</f>
        <v>New Steven</v>
      </c>
      <c r="AF1225" t="str" cm="1">
        <f t="array" ref="AF1225">_xlfn.XLOOKUP(Orders_C[[#This Row],[Store_ID]],Stores_c[[#All],[Store_ID]],Stores_c[[#All],[Manager_Name]])</f>
        <v>Terri Martinez</v>
      </c>
      <c r="AG1225" t="str" cm="1">
        <f t="array" ref="AG1225">_xlfn.XLOOKUP(Orders_C[[#This Row],[Store_ID]],Stores_c[[#All],[Store_ID]],Stores_c[[#All],[Store_Type]])</f>
        <v>Drive-Thru</v>
      </c>
    </row>
    <row r="1226" spans="1:33" x14ac:dyDescent="0.25">
      <c r="A1226">
        <v>7137</v>
      </c>
      <c r="B1226" s="1">
        <v>45792</v>
      </c>
      <c r="C1226" s="2">
        <v>0.5685648148148148</v>
      </c>
      <c r="D1226">
        <v>1849</v>
      </c>
      <c r="E1226">
        <v>221</v>
      </c>
      <c r="F1226">
        <v>490</v>
      </c>
      <c r="G1226">
        <v>323</v>
      </c>
      <c r="H1226">
        <v>2</v>
      </c>
      <c r="I1226">
        <v>227</v>
      </c>
      <c r="J1226">
        <v>15</v>
      </c>
      <c r="K1226">
        <v>11.35</v>
      </c>
      <c r="L1226">
        <v>450.35</v>
      </c>
      <c r="M1226" t="s">
        <v>20</v>
      </c>
      <c r="N1226" t="s">
        <v>23</v>
      </c>
      <c r="O1226">
        <v>53</v>
      </c>
      <c r="P1226">
        <v>4</v>
      </c>
      <c r="Q1226" t="s">
        <v>1160</v>
      </c>
      <c r="R1226">
        <v>502</v>
      </c>
      <c r="S1226" s="3">
        <v>0.15</v>
      </c>
      <c r="T1226" s="6">
        <v>177.95000000000005</v>
      </c>
      <c r="U1226" t="s">
        <v>6339</v>
      </c>
      <c r="V1226">
        <v>2025</v>
      </c>
      <c r="W1226" t="s">
        <v>6331</v>
      </c>
      <c r="X1226" t="str">
        <f>_xlfn.XLOOKUP(Orders_C[[#This Row],[Product_ID]],Products_C[Product_ID],Products_C[Product_Name])</f>
        <v>Rice Bowl</v>
      </c>
      <c r="Y1226" t="str">
        <f>_xlfn.XLOOKUP(Orders_C[[#This Row],[Product_ID]],Products_C[Product_ID],Products_C[Category])</f>
        <v>Beverage</v>
      </c>
      <c r="Z1226" t="str">
        <f>_xlfn.XLOOKUP(Orders_C[[#This Row],[Store_ID]],Stores_c[Store_ID],Stores_c[City])</f>
        <v>Port Barbarabury</v>
      </c>
      <c r="AA1226" t="str">
        <f>_xlfn.XLOOKUP(Orders_C[[#This Row],[Customer_ID]],Customers_c[Customer_ID],Customers_c[Customer_Name])</f>
        <v>Brent Santiago</v>
      </c>
      <c r="AB1226" s="6">
        <f>Orders_C[[#This Row],[Quantity]]*Orders_C[[#This Row],[Unit_Price]]*(1-Orders_C[[#This Row],[Discount %]])+Orders_C[[#This Row],[Tax]]</f>
        <v>397.25</v>
      </c>
      <c r="AC1226" s="9">
        <f>(Orders_C[[#This Row],[Unit_Price]]*Orders_C[[#This Row],[Quantity]])-Orders_C[[#This Row],[Discount]]+Orders_C[[#This Row],[Tax]]</f>
        <v>450.35</v>
      </c>
      <c r="AD1226" t="str">
        <f>IF(COUNTIF(Orders_C[[#All],[Customer_ID]],Orders_C[[#This Row],[Customer_ID]])&gt;1,"Repeat","New")</f>
        <v>Repeat</v>
      </c>
      <c r="AE1226" t="str" cm="1">
        <f t="array" ref="AE1226">_xlfn.XLOOKUP(Orders_C[[#This Row],[Store_ID]],Stores_c[[#All],[Store_ID]],Stores_c[[#All],[City]])</f>
        <v>Port Barbarabury</v>
      </c>
      <c r="AF1226" t="str" cm="1">
        <f t="array" ref="AF1226">_xlfn.XLOOKUP(Orders_C[[#This Row],[Store_ID]],Stores_c[[#All],[Store_ID]],Stores_c[[#All],[Manager_Name]])</f>
        <v>Edward Nguyen</v>
      </c>
      <c r="AG1226" t="str" cm="1">
        <f t="array" ref="AG1226">_xlfn.XLOOKUP(Orders_C[[#This Row],[Store_ID]],Stores_c[[#All],[Store_ID]],Stores_c[[#All],[Store_Type]])</f>
        <v>Street</v>
      </c>
    </row>
    <row r="1227" spans="1:33" x14ac:dyDescent="0.25">
      <c r="A1227">
        <v>7588</v>
      </c>
      <c r="B1227" s="1">
        <v>46001</v>
      </c>
      <c r="C1227" s="2">
        <v>0.80924768518518519</v>
      </c>
      <c r="D1227">
        <v>1040</v>
      </c>
      <c r="E1227">
        <v>223</v>
      </c>
      <c r="F1227">
        <v>511</v>
      </c>
      <c r="G1227">
        <v>306</v>
      </c>
      <c r="H1227">
        <v>2</v>
      </c>
      <c r="I1227">
        <v>227</v>
      </c>
      <c r="J1227">
        <v>15</v>
      </c>
      <c r="K1227">
        <v>11.35</v>
      </c>
      <c r="L1227">
        <v>450.35</v>
      </c>
      <c r="M1227" t="s">
        <v>19</v>
      </c>
      <c r="N1227" t="s">
        <v>22</v>
      </c>
      <c r="O1227">
        <v>27</v>
      </c>
      <c r="P1227">
        <v>1</v>
      </c>
      <c r="Q1227" t="s">
        <v>1611</v>
      </c>
      <c r="R1227">
        <v>509</v>
      </c>
      <c r="S1227" s="3">
        <v>0.15</v>
      </c>
      <c r="T1227" s="6">
        <v>177.95000000000005</v>
      </c>
      <c r="U1227" t="s">
        <v>6328</v>
      </c>
      <c r="V1227">
        <v>2025</v>
      </c>
      <c r="W1227" t="s">
        <v>6329</v>
      </c>
      <c r="X1227" t="str">
        <f>_xlfn.XLOOKUP(Orders_C[[#This Row],[Product_ID]],Products_C[Product_ID],Products_C[Product_Name])</f>
        <v>Veg Burger</v>
      </c>
      <c r="Y1227" t="str">
        <f>_xlfn.XLOOKUP(Orders_C[[#This Row],[Product_ID]],Products_C[Product_ID],Products_C[Category])</f>
        <v>Burger</v>
      </c>
      <c r="Z1227" t="str">
        <f>_xlfn.XLOOKUP(Orders_C[[#This Row],[Store_ID]],Stores_c[Store_ID],Stores_c[City])</f>
        <v>Chambershaven</v>
      </c>
      <c r="AA1227" t="str">
        <f>_xlfn.XLOOKUP(Orders_C[[#This Row],[Customer_ID]],Customers_c[Customer_ID],Customers_c[Customer_Name])</f>
        <v>Michael Moreno</v>
      </c>
      <c r="AB1227" s="6">
        <f>Orders_C[[#This Row],[Quantity]]*Orders_C[[#This Row],[Unit_Price]]*(1-Orders_C[[#This Row],[Discount %]])+Orders_C[[#This Row],[Tax]]</f>
        <v>397.25</v>
      </c>
      <c r="AC1227" s="9">
        <f>(Orders_C[[#This Row],[Unit_Price]]*Orders_C[[#This Row],[Quantity]])-Orders_C[[#This Row],[Discount]]+Orders_C[[#This Row],[Tax]]</f>
        <v>450.35</v>
      </c>
      <c r="AD1227" t="str">
        <f>IF(COUNTIF(Orders_C[[#All],[Customer_ID]],Orders_C[[#This Row],[Customer_ID]])&gt;1,"Repeat","New")</f>
        <v>Repeat</v>
      </c>
      <c r="AE1227" t="str" cm="1">
        <f t="array" ref="AE1227">_xlfn.XLOOKUP(Orders_C[[#This Row],[Store_ID]],Stores_c[[#All],[Store_ID]],Stores_c[[#All],[City]])</f>
        <v>Chambershaven</v>
      </c>
      <c r="AF1227" t="str" cm="1">
        <f t="array" ref="AF1227">_xlfn.XLOOKUP(Orders_C[[#This Row],[Store_ID]],Stores_c[[#All],[Store_ID]],Stores_c[[#All],[Manager_Name]])</f>
        <v>Virginia Webster</v>
      </c>
      <c r="AG1227" t="str" cm="1">
        <f t="array" ref="AG1227">_xlfn.XLOOKUP(Orders_C[[#This Row],[Store_ID]],Stores_c[[#All],[Store_ID]],Stores_c[[#All],[Store_Type]])</f>
        <v>Street</v>
      </c>
    </row>
    <row r="1228" spans="1:33" x14ac:dyDescent="0.25">
      <c r="A1228">
        <v>6900</v>
      </c>
      <c r="B1228" s="1">
        <v>45811</v>
      </c>
      <c r="C1228" s="2">
        <v>0.20482638888888888</v>
      </c>
      <c r="D1228">
        <v>1620</v>
      </c>
      <c r="E1228">
        <v>225</v>
      </c>
      <c r="F1228">
        <v>504</v>
      </c>
      <c r="G1228">
        <v>310</v>
      </c>
      <c r="H1228">
        <v>1</v>
      </c>
      <c r="I1228">
        <v>418</v>
      </c>
      <c r="J1228">
        <v>10</v>
      </c>
      <c r="K1228">
        <v>20.9</v>
      </c>
      <c r="L1228">
        <v>428.9</v>
      </c>
      <c r="M1228" t="s">
        <v>18</v>
      </c>
      <c r="N1228" t="s">
        <v>22</v>
      </c>
      <c r="O1228">
        <v>38</v>
      </c>
      <c r="P1228">
        <v>1</v>
      </c>
      <c r="Q1228" t="s">
        <v>923</v>
      </c>
      <c r="R1228">
        <v>507</v>
      </c>
      <c r="S1228" s="3">
        <v>0.1</v>
      </c>
      <c r="T1228" s="6">
        <v>178.1</v>
      </c>
      <c r="U1228" t="s">
        <v>6340</v>
      </c>
      <c r="V1228">
        <v>2025</v>
      </c>
      <c r="W1228" t="s">
        <v>6329</v>
      </c>
      <c r="X1228" t="str">
        <f>_xlfn.XLOOKUP(Orders_C[[#This Row],[Product_ID]],Products_C[Product_ID],Products_C[Product_Name])</f>
        <v>Chicken Bucket</v>
      </c>
      <c r="Y1228" t="str">
        <f>_xlfn.XLOOKUP(Orders_C[[#This Row],[Product_ID]],Products_C[Product_ID],Products_C[Category])</f>
        <v>Chicken</v>
      </c>
      <c r="Z1228" t="str">
        <f>_xlfn.XLOOKUP(Orders_C[[#This Row],[Store_ID]],Stores_c[Store_ID],Stores_c[City])</f>
        <v>South Peter</v>
      </c>
      <c r="AA1228" t="str">
        <f>_xlfn.XLOOKUP(Orders_C[[#This Row],[Customer_ID]],Customers_c[Customer_ID],Customers_c[Customer_Name])</f>
        <v>Meghan Decker</v>
      </c>
      <c r="AB1228" s="6">
        <f>Orders_C[[#This Row],[Quantity]]*Orders_C[[#This Row],[Unit_Price]]*(1-Orders_C[[#This Row],[Discount %]])+Orders_C[[#This Row],[Tax]]</f>
        <v>397.09999999999997</v>
      </c>
      <c r="AC1228" s="9">
        <f>(Orders_C[[#This Row],[Unit_Price]]*Orders_C[[#This Row],[Quantity]])-Orders_C[[#This Row],[Discount]]+Orders_C[[#This Row],[Tax]]</f>
        <v>428.9</v>
      </c>
      <c r="AD1228" t="str">
        <f>IF(COUNTIF(Orders_C[[#All],[Customer_ID]],Orders_C[[#This Row],[Customer_ID]])&gt;1,"Repeat","New")</f>
        <v>Repeat</v>
      </c>
      <c r="AE1228" t="str" cm="1">
        <f t="array" ref="AE1228">_xlfn.XLOOKUP(Orders_C[[#This Row],[Store_ID]],Stores_c[[#All],[Store_ID]],Stores_c[[#All],[City]])</f>
        <v>South Peter</v>
      </c>
      <c r="AF1228" t="str" cm="1">
        <f t="array" ref="AF1228">_xlfn.XLOOKUP(Orders_C[[#This Row],[Store_ID]],Stores_c[[#All],[Store_ID]],Stores_c[[#All],[Manager_Name]])</f>
        <v>Gregory Lambert</v>
      </c>
      <c r="AG1228" t="str" cm="1">
        <f t="array" ref="AG1228">_xlfn.XLOOKUP(Orders_C[[#This Row],[Store_ID]],Stores_c[[#All],[Store_ID]],Stores_c[[#All],[Store_Type]])</f>
        <v>Street</v>
      </c>
    </row>
    <row r="1229" spans="1:33" x14ac:dyDescent="0.25">
      <c r="A1229">
        <v>6308</v>
      </c>
      <c r="B1229" s="1">
        <v>45800</v>
      </c>
      <c r="C1229" s="2">
        <v>0.72061342592592592</v>
      </c>
      <c r="D1229">
        <v>1804</v>
      </c>
      <c r="E1229">
        <v>225</v>
      </c>
      <c r="F1229">
        <v>521</v>
      </c>
      <c r="G1229">
        <v>311</v>
      </c>
      <c r="H1229">
        <v>1</v>
      </c>
      <c r="I1229">
        <v>407</v>
      </c>
      <c r="J1229">
        <v>5</v>
      </c>
      <c r="K1229">
        <v>20.350000000000001</v>
      </c>
      <c r="L1229">
        <v>422.35</v>
      </c>
      <c r="M1229" t="s">
        <v>18</v>
      </c>
      <c r="N1229" t="s">
        <v>23</v>
      </c>
      <c r="O1229">
        <v>46</v>
      </c>
      <c r="P1229">
        <v>2</v>
      </c>
      <c r="Q1229" t="s">
        <v>331</v>
      </c>
      <c r="R1229">
        <v>504</v>
      </c>
      <c r="S1229" s="3">
        <v>0.05</v>
      </c>
      <c r="T1229" s="6">
        <v>178.15000000000003</v>
      </c>
      <c r="U1229" t="s">
        <v>6339</v>
      </c>
      <c r="V1229">
        <v>2025</v>
      </c>
      <c r="W1229" t="s">
        <v>6331</v>
      </c>
      <c r="X1229" t="str">
        <f>_xlfn.XLOOKUP(Orders_C[[#This Row],[Product_ID]],Products_C[Product_ID],Products_C[Product_Name])</f>
        <v>Pepsi</v>
      </c>
      <c r="Y1229" t="str">
        <f>_xlfn.XLOOKUP(Orders_C[[#This Row],[Product_ID]],Products_C[Product_ID],Products_C[Category])</f>
        <v>Dessert</v>
      </c>
      <c r="Z1229" t="str">
        <f>_xlfn.XLOOKUP(Orders_C[[#This Row],[Store_ID]],Stores_c[Store_ID],Stores_c[City])</f>
        <v>South Peter</v>
      </c>
      <c r="AA1229" t="str">
        <f>_xlfn.XLOOKUP(Orders_C[[#This Row],[Customer_ID]],Customers_c[Customer_ID],Customers_c[Customer_Name])</f>
        <v>Daniel Miller</v>
      </c>
      <c r="AB1229" s="6">
        <f>Orders_C[[#This Row],[Quantity]]*Orders_C[[#This Row],[Unit_Price]]*(1-Orders_C[[#This Row],[Discount %]])+Orders_C[[#This Row],[Tax]]</f>
        <v>407</v>
      </c>
      <c r="AC1229" s="9">
        <f>(Orders_C[[#This Row],[Unit_Price]]*Orders_C[[#This Row],[Quantity]])-Orders_C[[#This Row],[Discount]]+Orders_C[[#This Row],[Tax]]</f>
        <v>422.35</v>
      </c>
      <c r="AD1229" t="str">
        <f>IF(COUNTIF(Orders_C[[#All],[Customer_ID]],Orders_C[[#This Row],[Customer_ID]])&gt;1,"Repeat","New")</f>
        <v>Repeat</v>
      </c>
      <c r="AE1229" t="str" cm="1">
        <f t="array" ref="AE1229">_xlfn.XLOOKUP(Orders_C[[#This Row],[Store_ID]],Stores_c[[#All],[Store_ID]],Stores_c[[#All],[City]])</f>
        <v>South Peter</v>
      </c>
      <c r="AF1229" t="str" cm="1">
        <f t="array" ref="AF1229">_xlfn.XLOOKUP(Orders_C[[#This Row],[Store_ID]],Stores_c[[#All],[Store_ID]],Stores_c[[#All],[Manager_Name]])</f>
        <v>Gregory Lambert</v>
      </c>
      <c r="AG1229" t="str" cm="1">
        <f t="array" ref="AG1229">_xlfn.XLOOKUP(Orders_C[[#This Row],[Store_ID]],Stores_c[[#All],[Store_ID]],Stores_c[[#All],[Store_Type]])</f>
        <v>Street</v>
      </c>
    </row>
    <row r="1230" spans="1:33" x14ac:dyDescent="0.25">
      <c r="A1230">
        <v>10069</v>
      </c>
      <c r="B1230" s="1">
        <v>46006</v>
      </c>
      <c r="C1230" s="2">
        <v>0.78758101851851847</v>
      </c>
      <c r="D1230">
        <v>1150</v>
      </c>
      <c r="E1230">
        <v>210</v>
      </c>
      <c r="F1230">
        <v>524</v>
      </c>
      <c r="G1230">
        <v>334</v>
      </c>
      <c r="H1230">
        <v>1</v>
      </c>
      <c r="I1230">
        <v>407</v>
      </c>
      <c r="J1230">
        <v>5</v>
      </c>
      <c r="K1230">
        <v>20.350000000000001</v>
      </c>
      <c r="L1230">
        <v>422.35</v>
      </c>
      <c r="M1230" t="s">
        <v>19</v>
      </c>
      <c r="N1230" t="s">
        <v>23</v>
      </c>
      <c r="O1230">
        <v>47</v>
      </c>
      <c r="P1230">
        <v>1</v>
      </c>
      <c r="Q1230" t="s">
        <v>4092</v>
      </c>
      <c r="R1230">
        <v>510</v>
      </c>
      <c r="S1230" s="3">
        <v>0.05</v>
      </c>
      <c r="T1230" s="6">
        <v>178.15000000000003</v>
      </c>
      <c r="U1230" t="s">
        <v>6328</v>
      </c>
      <c r="V1230">
        <v>2025</v>
      </c>
      <c r="W1230" t="s">
        <v>6331</v>
      </c>
      <c r="X1230" t="str">
        <f>_xlfn.XLOOKUP(Orders_C[[#This Row],[Product_ID]],Products_C[Product_ID],Products_C[Product_Name])</f>
        <v>Krushers</v>
      </c>
      <c r="Y1230" t="str">
        <f>_xlfn.XLOOKUP(Orders_C[[#This Row],[Product_ID]],Products_C[Product_ID],Products_C[Category])</f>
        <v>Dessert</v>
      </c>
      <c r="Z1230" t="str">
        <f>_xlfn.XLOOKUP(Orders_C[[#This Row],[Store_ID]],Stores_c[Store_ID],Stores_c[City])</f>
        <v>East William</v>
      </c>
      <c r="AA1230" t="str">
        <f>_xlfn.XLOOKUP(Orders_C[[#This Row],[Customer_ID]],Customers_c[Customer_ID],Customers_c[Customer_Name])</f>
        <v>Stephanie Long</v>
      </c>
      <c r="AB1230" s="6">
        <f>Orders_C[[#This Row],[Quantity]]*Orders_C[[#This Row],[Unit_Price]]*(1-Orders_C[[#This Row],[Discount %]])+Orders_C[[#This Row],[Tax]]</f>
        <v>407</v>
      </c>
      <c r="AC1230" s="9">
        <f>(Orders_C[[#This Row],[Unit_Price]]*Orders_C[[#This Row],[Quantity]])-Orders_C[[#This Row],[Discount]]+Orders_C[[#This Row],[Tax]]</f>
        <v>422.35</v>
      </c>
      <c r="AD1230" t="str">
        <f>IF(COUNTIF(Orders_C[[#All],[Customer_ID]],Orders_C[[#This Row],[Customer_ID]])&gt;1,"Repeat","New")</f>
        <v>Repeat</v>
      </c>
      <c r="AE1230" t="str" cm="1">
        <f t="array" ref="AE1230">_xlfn.XLOOKUP(Orders_C[[#This Row],[Store_ID]],Stores_c[[#All],[Store_ID]],Stores_c[[#All],[City]])</f>
        <v>East William</v>
      </c>
      <c r="AF1230" t="str" cm="1">
        <f t="array" ref="AF1230">_xlfn.XLOOKUP(Orders_C[[#This Row],[Store_ID]],Stores_c[[#All],[Store_ID]],Stores_c[[#All],[Manager_Name]])</f>
        <v>Victoria Butler</v>
      </c>
      <c r="AG1230" t="str" cm="1">
        <f t="array" ref="AG1230">_xlfn.XLOOKUP(Orders_C[[#This Row],[Store_ID]],Stores_c[[#All],[Store_ID]],Stores_c[[#All],[Store_Type]])</f>
        <v>Drive-Thru</v>
      </c>
    </row>
    <row r="1231" spans="1:33" x14ac:dyDescent="0.25">
      <c r="A1231">
        <v>8466</v>
      </c>
      <c r="B1231" s="1">
        <v>45964</v>
      </c>
      <c r="C1231" s="2">
        <v>0.72627314814814814</v>
      </c>
      <c r="D1231">
        <v>1143</v>
      </c>
      <c r="E1231">
        <v>225</v>
      </c>
      <c r="F1231">
        <v>469</v>
      </c>
      <c r="G1231">
        <v>303</v>
      </c>
      <c r="H1231">
        <v>2</v>
      </c>
      <c r="I1231">
        <v>210</v>
      </c>
      <c r="J1231">
        <v>0</v>
      </c>
      <c r="K1231">
        <v>10.5</v>
      </c>
      <c r="L1231">
        <v>430.5</v>
      </c>
      <c r="M1231" t="s">
        <v>20</v>
      </c>
      <c r="N1231" t="s">
        <v>21</v>
      </c>
      <c r="O1231">
        <v>56</v>
      </c>
      <c r="P1231">
        <v>3</v>
      </c>
      <c r="Q1231" t="s">
        <v>2489</v>
      </c>
      <c r="R1231">
        <v>509</v>
      </c>
      <c r="S1231" s="3">
        <v>0</v>
      </c>
      <c r="T1231" s="6">
        <v>178.5</v>
      </c>
      <c r="U1231" t="s">
        <v>6336</v>
      </c>
      <c r="V1231">
        <v>2025</v>
      </c>
      <c r="W1231" t="s">
        <v>6331</v>
      </c>
      <c r="X1231" t="str">
        <f>_xlfn.XLOOKUP(Orders_C[[#This Row],[Product_ID]],Products_C[Product_ID],Products_C[Product_Name])</f>
        <v>Chocolate Lava Cake</v>
      </c>
      <c r="Y1231" t="str">
        <f>_xlfn.XLOOKUP(Orders_C[[#This Row],[Product_ID]],Products_C[Product_ID],Products_C[Category])</f>
        <v>Chicken</v>
      </c>
      <c r="Z1231" t="str">
        <f>_xlfn.XLOOKUP(Orders_C[[#This Row],[Store_ID]],Stores_c[Store_ID],Stores_c[City])</f>
        <v>South Peter</v>
      </c>
      <c r="AA1231" t="str">
        <f>_xlfn.XLOOKUP(Orders_C[[#This Row],[Customer_ID]],Customers_c[Customer_ID],Customers_c[Customer_Name])</f>
        <v>Andrew Shepard</v>
      </c>
      <c r="AB1231" s="6">
        <f>Orders_C[[#This Row],[Quantity]]*Orders_C[[#This Row],[Unit_Price]]*(1-Orders_C[[#This Row],[Discount %]])+Orders_C[[#This Row],[Tax]]</f>
        <v>430.5</v>
      </c>
      <c r="AC1231" s="9">
        <f>(Orders_C[[#This Row],[Unit_Price]]*Orders_C[[#This Row],[Quantity]])-Orders_C[[#This Row],[Discount]]+Orders_C[[#This Row],[Tax]]</f>
        <v>430.5</v>
      </c>
      <c r="AD1231" t="str">
        <f>IF(COUNTIF(Orders_C[[#All],[Customer_ID]],Orders_C[[#This Row],[Customer_ID]])&gt;1,"Repeat","New")</f>
        <v>Repeat</v>
      </c>
      <c r="AE1231" t="str" cm="1">
        <f t="array" ref="AE1231">_xlfn.XLOOKUP(Orders_C[[#This Row],[Store_ID]],Stores_c[[#All],[Store_ID]],Stores_c[[#All],[City]])</f>
        <v>South Peter</v>
      </c>
      <c r="AF1231" t="str" cm="1">
        <f t="array" ref="AF1231">_xlfn.XLOOKUP(Orders_C[[#This Row],[Store_ID]],Stores_c[[#All],[Store_ID]],Stores_c[[#All],[Manager_Name]])</f>
        <v>Gregory Lambert</v>
      </c>
      <c r="AG1231" t="str" cm="1">
        <f t="array" ref="AG1231">_xlfn.XLOOKUP(Orders_C[[#This Row],[Store_ID]],Stores_c[[#All],[Store_ID]],Stores_c[[#All],[Store_Type]])</f>
        <v>Street</v>
      </c>
    </row>
    <row r="1232" spans="1:33" x14ac:dyDescent="0.25">
      <c r="A1232">
        <v>10899</v>
      </c>
      <c r="B1232" s="1">
        <v>45969</v>
      </c>
      <c r="C1232" s="2">
        <v>9.8576388888888894E-2</v>
      </c>
      <c r="D1232">
        <v>1702</v>
      </c>
      <c r="E1232">
        <v>219</v>
      </c>
      <c r="F1232">
        <v>443</v>
      </c>
      <c r="G1232">
        <v>331</v>
      </c>
      <c r="H1232">
        <v>2</v>
      </c>
      <c r="I1232">
        <v>210</v>
      </c>
      <c r="J1232">
        <v>0</v>
      </c>
      <c r="K1232">
        <v>10.5</v>
      </c>
      <c r="L1232">
        <v>430.5</v>
      </c>
      <c r="M1232" t="s">
        <v>19</v>
      </c>
      <c r="N1232" t="s">
        <v>22</v>
      </c>
      <c r="O1232">
        <v>40</v>
      </c>
      <c r="P1232">
        <v>4</v>
      </c>
      <c r="Q1232" t="s">
        <v>4922</v>
      </c>
      <c r="R1232">
        <v>508</v>
      </c>
      <c r="S1232" s="3">
        <v>0</v>
      </c>
      <c r="T1232" s="6">
        <v>178.5</v>
      </c>
      <c r="U1232" t="s">
        <v>6336</v>
      </c>
      <c r="V1232">
        <v>2025</v>
      </c>
      <c r="W1232" t="s">
        <v>6329</v>
      </c>
      <c r="X1232" t="str">
        <f>_xlfn.XLOOKUP(Orders_C[[#This Row],[Product_ID]],Products_C[Product_ID],Products_C[Product_Name])</f>
        <v>Chicken Bucket</v>
      </c>
      <c r="Y1232" t="str">
        <f>_xlfn.XLOOKUP(Orders_C[[#This Row],[Product_ID]],Products_C[Product_ID],Products_C[Category])</f>
        <v>Beverage</v>
      </c>
      <c r="Z1232" t="str">
        <f>_xlfn.XLOOKUP(Orders_C[[#This Row],[Store_ID]],Stores_c[Store_ID],Stores_c[City])</f>
        <v>Lake David</v>
      </c>
      <c r="AA1232" t="str">
        <f>_xlfn.XLOOKUP(Orders_C[[#This Row],[Customer_ID]],Customers_c[Customer_ID],Customers_c[Customer_Name])</f>
        <v>Nancy Drake</v>
      </c>
      <c r="AB1232" s="6">
        <f>Orders_C[[#This Row],[Quantity]]*Orders_C[[#This Row],[Unit_Price]]*(1-Orders_C[[#This Row],[Discount %]])+Orders_C[[#This Row],[Tax]]</f>
        <v>430.5</v>
      </c>
      <c r="AC1232" s="9">
        <f>(Orders_C[[#This Row],[Unit_Price]]*Orders_C[[#This Row],[Quantity]])-Orders_C[[#This Row],[Discount]]+Orders_C[[#This Row],[Tax]]</f>
        <v>430.5</v>
      </c>
      <c r="AD1232" t="str">
        <f>IF(COUNTIF(Orders_C[[#All],[Customer_ID]],Orders_C[[#This Row],[Customer_ID]])&gt;1,"Repeat","New")</f>
        <v>Repeat</v>
      </c>
      <c r="AE1232" t="str" cm="1">
        <f t="array" ref="AE1232">_xlfn.XLOOKUP(Orders_C[[#This Row],[Store_ID]],Stores_c[[#All],[Store_ID]],Stores_c[[#All],[City]])</f>
        <v>Lake David</v>
      </c>
      <c r="AF1232" t="str" cm="1">
        <f t="array" ref="AF1232">_xlfn.XLOOKUP(Orders_C[[#This Row],[Store_ID]],Stores_c[[#All],[Store_ID]],Stores_c[[#All],[Manager_Name]])</f>
        <v>Joshua Hines</v>
      </c>
      <c r="AG1232" t="str" cm="1">
        <f t="array" ref="AG1232">_xlfn.XLOOKUP(Orders_C[[#This Row],[Store_ID]],Stores_c[[#All],[Store_ID]],Stores_c[[#All],[Store_Type]])</f>
        <v>Street</v>
      </c>
    </row>
    <row r="1233" spans="1:33" x14ac:dyDescent="0.25">
      <c r="A1233">
        <v>8641</v>
      </c>
      <c r="B1233" s="1">
        <v>45882</v>
      </c>
      <c r="C1233" s="2">
        <v>0.66587962962962965</v>
      </c>
      <c r="D1233">
        <v>1201</v>
      </c>
      <c r="E1233">
        <v>217</v>
      </c>
      <c r="F1233">
        <v>433</v>
      </c>
      <c r="G1233">
        <v>308</v>
      </c>
      <c r="H1233">
        <v>1</v>
      </c>
      <c r="I1233">
        <v>419</v>
      </c>
      <c r="J1233">
        <v>10</v>
      </c>
      <c r="K1233">
        <v>20.95</v>
      </c>
      <c r="L1233">
        <v>429.95</v>
      </c>
      <c r="M1233" t="s">
        <v>19</v>
      </c>
      <c r="N1233" t="s">
        <v>21</v>
      </c>
      <c r="O1233">
        <v>51</v>
      </c>
      <c r="P1233">
        <v>1</v>
      </c>
      <c r="Q1233" t="s">
        <v>2664</v>
      </c>
      <c r="R1233">
        <v>502</v>
      </c>
      <c r="S1233" s="3">
        <v>0.1</v>
      </c>
      <c r="T1233" s="6">
        <v>178.55</v>
      </c>
      <c r="U1233" t="s">
        <v>6342</v>
      </c>
      <c r="V1233">
        <v>2025</v>
      </c>
      <c r="W1233" t="s">
        <v>6331</v>
      </c>
      <c r="X1233" t="str">
        <f>_xlfn.XLOOKUP(Orders_C[[#This Row],[Product_ID]],Products_C[Product_ID],Products_C[Product_Name])</f>
        <v>Zinger Burger</v>
      </c>
      <c r="Y1233" t="str">
        <f>_xlfn.XLOOKUP(Orders_C[[#This Row],[Product_ID]],Products_C[Product_ID],Products_C[Category])</f>
        <v>Beverage</v>
      </c>
      <c r="Z1233" t="str">
        <f>_xlfn.XLOOKUP(Orders_C[[#This Row],[Store_ID]],Stores_c[Store_ID],Stores_c[City])</f>
        <v>West Rebecca</v>
      </c>
      <c r="AA1233" t="str">
        <f>_xlfn.XLOOKUP(Orders_C[[#This Row],[Customer_ID]],Customers_c[Customer_ID],Customers_c[Customer_Name])</f>
        <v>Howard Williams</v>
      </c>
      <c r="AB1233" s="6">
        <f>Orders_C[[#This Row],[Quantity]]*Orders_C[[#This Row],[Unit_Price]]*(1-Orders_C[[#This Row],[Discount %]])+Orders_C[[#This Row],[Tax]]</f>
        <v>398.05</v>
      </c>
      <c r="AC1233" s="9">
        <f>(Orders_C[[#This Row],[Unit_Price]]*Orders_C[[#This Row],[Quantity]])-Orders_C[[#This Row],[Discount]]+Orders_C[[#This Row],[Tax]]</f>
        <v>429.95</v>
      </c>
      <c r="AD1233" t="str">
        <f>IF(COUNTIF(Orders_C[[#All],[Customer_ID]],Orders_C[[#This Row],[Customer_ID]])&gt;1,"Repeat","New")</f>
        <v>Repeat</v>
      </c>
      <c r="AE1233" t="str" cm="1">
        <f t="array" ref="AE1233">_xlfn.XLOOKUP(Orders_C[[#This Row],[Store_ID]],Stores_c[[#All],[Store_ID]],Stores_c[[#All],[City]])</f>
        <v>West Rebecca</v>
      </c>
      <c r="AF1233" t="str" cm="1">
        <f t="array" ref="AF1233">_xlfn.XLOOKUP(Orders_C[[#This Row],[Store_ID]],Stores_c[[#All],[Store_ID]],Stores_c[[#All],[Manager_Name]])</f>
        <v>Albert Smith</v>
      </c>
      <c r="AG1233" t="str" cm="1">
        <f t="array" ref="AG1233">_xlfn.XLOOKUP(Orders_C[[#This Row],[Store_ID]],Stores_c[[#All],[Store_ID]],Stores_c[[#All],[Store_Type]])</f>
        <v>Mall</v>
      </c>
    </row>
    <row r="1234" spans="1:33" x14ac:dyDescent="0.25">
      <c r="A1234">
        <v>9899</v>
      </c>
      <c r="B1234" s="1">
        <v>45797</v>
      </c>
      <c r="C1234" s="2">
        <v>0.55798611111111107</v>
      </c>
      <c r="D1234">
        <v>1411</v>
      </c>
      <c r="E1234">
        <v>224</v>
      </c>
      <c r="F1234">
        <v>508</v>
      </c>
      <c r="G1234">
        <v>317</v>
      </c>
      <c r="H1234">
        <v>1</v>
      </c>
      <c r="I1234">
        <v>419</v>
      </c>
      <c r="J1234">
        <v>10</v>
      </c>
      <c r="K1234">
        <v>20.95</v>
      </c>
      <c r="L1234">
        <v>429.95</v>
      </c>
      <c r="M1234" t="s">
        <v>19</v>
      </c>
      <c r="N1234" t="s">
        <v>23</v>
      </c>
      <c r="O1234">
        <v>42</v>
      </c>
      <c r="P1234">
        <v>4</v>
      </c>
      <c r="Q1234" t="s">
        <v>3922</v>
      </c>
      <c r="R1234">
        <v>510</v>
      </c>
      <c r="S1234" s="3">
        <v>0.1</v>
      </c>
      <c r="T1234" s="6">
        <v>178.55</v>
      </c>
      <c r="U1234" t="s">
        <v>6339</v>
      </c>
      <c r="V1234">
        <v>2025</v>
      </c>
      <c r="W1234" t="s">
        <v>6331</v>
      </c>
      <c r="X1234" t="str">
        <f>_xlfn.XLOOKUP(Orders_C[[#This Row],[Product_ID]],Products_C[Product_ID],Products_C[Product_Name])</f>
        <v>Popcorn Chicken</v>
      </c>
      <c r="Y1234" t="str">
        <f>_xlfn.XLOOKUP(Orders_C[[#This Row],[Product_ID]],Products_C[Product_ID],Products_C[Category])</f>
        <v>Dessert</v>
      </c>
      <c r="Z1234" t="str">
        <f>_xlfn.XLOOKUP(Orders_C[[#This Row],[Store_ID]],Stores_c[Store_ID],Stores_c[City])</f>
        <v>Valdezton</v>
      </c>
      <c r="AA1234" t="str">
        <f>_xlfn.XLOOKUP(Orders_C[[#This Row],[Customer_ID]],Customers_c[Customer_ID],Customers_c[Customer_Name])</f>
        <v>Peter Cooke</v>
      </c>
      <c r="AB1234" s="6">
        <f>Orders_C[[#This Row],[Quantity]]*Orders_C[[#This Row],[Unit_Price]]*(1-Orders_C[[#This Row],[Discount %]])+Orders_C[[#This Row],[Tax]]</f>
        <v>398.05</v>
      </c>
      <c r="AC1234" s="9">
        <f>(Orders_C[[#This Row],[Unit_Price]]*Orders_C[[#This Row],[Quantity]])-Orders_C[[#This Row],[Discount]]+Orders_C[[#This Row],[Tax]]</f>
        <v>429.95</v>
      </c>
      <c r="AD1234" t="str">
        <f>IF(COUNTIF(Orders_C[[#All],[Customer_ID]],Orders_C[[#This Row],[Customer_ID]])&gt;1,"Repeat","New")</f>
        <v>Repeat</v>
      </c>
      <c r="AE1234" t="str" cm="1">
        <f t="array" ref="AE1234">_xlfn.XLOOKUP(Orders_C[[#This Row],[Store_ID]],Stores_c[[#All],[Store_ID]],Stores_c[[#All],[City]])</f>
        <v>Valdezton</v>
      </c>
      <c r="AF1234" t="str" cm="1">
        <f t="array" ref="AF1234">_xlfn.XLOOKUP(Orders_C[[#This Row],[Store_ID]],Stores_c[[#All],[Store_ID]],Stores_c[[#All],[Manager_Name]])</f>
        <v>John Rodriguez</v>
      </c>
      <c r="AG1234" t="str" cm="1">
        <f t="array" ref="AG1234">_xlfn.XLOOKUP(Orders_C[[#This Row],[Store_ID]],Stores_c[[#All],[Store_ID]],Stores_c[[#All],[Store_Type]])</f>
        <v>Street</v>
      </c>
    </row>
    <row r="1235" spans="1:33" x14ac:dyDescent="0.25">
      <c r="A1235">
        <v>10854</v>
      </c>
      <c r="B1235" s="1">
        <v>45749</v>
      </c>
      <c r="C1235" s="2">
        <v>0.99313657407407407</v>
      </c>
      <c r="D1235">
        <v>1522</v>
      </c>
      <c r="E1235">
        <v>211</v>
      </c>
      <c r="F1235">
        <v>430</v>
      </c>
      <c r="G1235">
        <v>328</v>
      </c>
      <c r="H1235">
        <v>1</v>
      </c>
      <c r="I1235">
        <v>419</v>
      </c>
      <c r="J1235">
        <v>10</v>
      </c>
      <c r="K1235">
        <v>20.95</v>
      </c>
      <c r="L1235">
        <v>429.95</v>
      </c>
      <c r="M1235" t="s">
        <v>18</v>
      </c>
      <c r="N1235" t="s">
        <v>22</v>
      </c>
      <c r="O1235">
        <v>21</v>
      </c>
      <c r="P1235">
        <v>5</v>
      </c>
      <c r="Q1235" t="s">
        <v>4877</v>
      </c>
      <c r="R1235">
        <v>502</v>
      </c>
      <c r="S1235" s="3">
        <v>0.1</v>
      </c>
      <c r="T1235" s="6">
        <v>178.55</v>
      </c>
      <c r="U1235" t="s">
        <v>6337</v>
      </c>
      <c r="V1235">
        <v>2025</v>
      </c>
      <c r="W1235" t="s">
        <v>6329</v>
      </c>
      <c r="X1235" t="str">
        <f>_xlfn.XLOOKUP(Orders_C[[#This Row],[Product_ID]],Products_C[Product_ID],Products_C[Product_Name])</f>
        <v>Rice Bowl</v>
      </c>
      <c r="Y1235" t="str">
        <f>_xlfn.XLOOKUP(Orders_C[[#This Row],[Product_ID]],Products_C[Product_ID],Products_C[Category])</f>
        <v>Burger</v>
      </c>
      <c r="Z1235" t="str">
        <f>_xlfn.XLOOKUP(Orders_C[[#This Row],[Store_ID]],Stores_c[Store_ID],Stores_c[City])</f>
        <v>North Robertstad</v>
      </c>
      <c r="AA1235" t="str">
        <f>_xlfn.XLOOKUP(Orders_C[[#This Row],[Customer_ID]],Customers_c[Customer_ID],Customers_c[Customer_Name])</f>
        <v>Bruce Rodriguez</v>
      </c>
      <c r="AB1235" s="6">
        <f>Orders_C[[#This Row],[Quantity]]*Orders_C[[#This Row],[Unit_Price]]*(1-Orders_C[[#This Row],[Discount %]])+Orders_C[[#This Row],[Tax]]</f>
        <v>398.05</v>
      </c>
      <c r="AC1235" s="9">
        <f>(Orders_C[[#This Row],[Unit_Price]]*Orders_C[[#This Row],[Quantity]])-Orders_C[[#This Row],[Discount]]+Orders_C[[#This Row],[Tax]]</f>
        <v>429.95</v>
      </c>
      <c r="AD1235" t="str">
        <f>IF(COUNTIF(Orders_C[[#All],[Customer_ID]],Orders_C[[#This Row],[Customer_ID]])&gt;1,"Repeat","New")</f>
        <v>Repeat</v>
      </c>
      <c r="AE1235" t="str" cm="1">
        <f t="array" ref="AE1235">_xlfn.XLOOKUP(Orders_C[[#This Row],[Store_ID]],Stores_c[[#All],[Store_ID]],Stores_c[[#All],[City]])</f>
        <v>North Robertstad</v>
      </c>
      <c r="AF1235" t="str" cm="1">
        <f t="array" ref="AF1235">_xlfn.XLOOKUP(Orders_C[[#This Row],[Store_ID]],Stores_c[[#All],[Store_ID]],Stores_c[[#All],[Manager_Name]])</f>
        <v>Mary Lewis</v>
      </c>
      <c r="AG1235" t="str" cm="1">
        <f t="array" ref="AG1235">_xlfn.XLOOKUP(Orders_C[[#This Row],[Store_ID]],Stores_c[[#All],[Store_ID]],Stores_c[[#All],[Store_Type]])</f>
        <v>Street</v>
      </c>
    </row>
    <row r="1236" spans="1:33" x14ac:dyDescent="0.25">
      <c r="A1236">
        <v>7638</v>
      </c>
      <c r="B1236" s="1">
        <v>45882</v>
      </c>
      <c r="C1236" s="2">
        <v>0.71581018518518513</v>
      </c>
      <c r="D1236">
        <v>1987</v>
      </c>
      <c r="E1236">
        <v>217</v>
      </c>
      <c r="F1236">
        <v>435</v>
      </c>
      <c r="G1236">
        <v>309</v>
      </c>
      <c r="H1236">
        <v>1</v>
      </c>
      <c r="I1236">
        <v>408</v>
      </c>
      <c r="J1236">
        <v>5</v>
      </c>
      <c r="K1236">
        <v>20.399999999999999</v>
      </c>
      <c r="L1236">
        <v>423.4</v>
      </c>
      <c r="M1236" t="s">
        <v>18</v>
      </c>
      <c r="N1236" t="s">
        <v>21</v>
      </c>
      <c r="O1236">
        <v>49</v>
      </c>
      <c r="P1236">
        <v>1</v>
      </c>
      <c r="Q1236" t="s">
        <v>1661</v>
      </c>
      <c r="R1236">
        <v>503</v>
      </c>
      <c r="S1236" s="3">
        <v>0.05</v>
      </c>
      <c r="T1236" s="6">
        <v>178.6</v>
      </c>
      <c r="U1236" t="s">
        <v>6342</v>
      </c>
      <c r="V1236">
        <v>2025</v>
      </c>
      <c r="W1236" t="s">
        <v>6331</v>
      </c>
      <c r="X1236" t="str">
        <f>_xlfn.XLOOKUP(Orders_C[[#This Row],[Product_ID]],Products_C[Product_ID],Products_C[Product_Name])</f>
        <v>Chicken Bucket</v>
      </c>
      <c r="Y1236" t="str">
        <f>_xlfn.XLOOKUP(Orders_C[[#This Row],[Product_ID]],Products_C[Product_ID],Products_C[Category])</f>
        <v>Dessert</v>
      </c>
      <c r="Z1236" t="str">
        <f>_xlfn.XLOOKUP(Orders_C[[#This Row],[Store_ID]],Stores_c[Store_ID],Stores_c[City])</f>
        <v>West Rebecca</v>
      </c>
      <c r="AA1236" t="str">
        <f>_xlfn.XLOOKUP(Orders_C[[#This Row],[Customer_ID]],Customers_c[Customer_ID],Customers_c[Customer_Name])</f>
        <v>Sharon Reynolds</v>
      </c>
      <c r="AB1236" s="6">
        <f>Orders_C[[#This Row],[Quantity]]*Orders_C[[#This Row],[Unit_Price]]*(1-Orders_C[[#This Row],[Discount %]])+Orders_C[[#This Row],[Tax]]</f>
        <v>407.99999999999994</v>
      </c>
      <c r="AC1236" s="9">
        <f>(Orders_C[[#This Row],[Unit_Price]]*Orders_C[[#This Row],[Quantity]])-Orders_C[[#This Row],[Discount]]+Orders_C[[#This Row],[Tax]]</f>
        <v>423.4</v>
      </c>
      <c r="AD1236" t="str">
        <f>IF(COUNTIF(Orders_C[[#All],[Customer_ID]],Orders_C[[#This Row],[Customer_ID]])&gt;1,"Repeat","New")</f>
        <v>Repeat</v>
      </c>
      <c r="AE1236" t="str" cm="1">
        <f t="array" ref="AE1236">_xlfn.XLOOKUP(Orders_C[[#This Row],[Store_ID]],Stores_c[[#All],[Store_ID]],Stores_c[[#All],[City]])</f>
        <v>West Rebecca</v>
      </c>
      <c r="AF1236" t="str" cm="1">
        <f t="array" ref="AF1236">_xlfn.XLOOKUP(Orders_C[[#This Row],[Store_ID]],Stores_c[[#All],[Store_ID]],Stores_c[[#All],[Manager_Name]])</f>
        <v>Albert Smith</v>
      </c>
      <c r="AG1236" t="str" cm="1">
        <f t="array" ref="AG1236">_xlfn.XLOOKUP(Orders_C[[#This Row],[Store_ID]],Stores_c[[#All],[Store_ID]],Stores_c[[#All],[Store_Type]])</f>
        <v>Mall</v>
      </c>
    </row>
    <row r="1237" spans="1:33" x14ac:dyDescent="0.25">
      <c r="A1237">
        <v>8709</v>
      </c>
      <c r="B1237" s="1">
        <v>45804</v>
      </c>
      <c r="C1237" s="2">
        <v>0.99091435185185184</v>
      </c>
      <c r="D1237">
        <v>1346</v>
      </c>
      <c r="E1237">
        <v>224</v>
      </c>
      <c r="F1237">
        <v>455</v>
      </c>
      <c r="G1237">
        <v>302</v>
      </c>
      <c r="H1237">
        <v>1</v>
      </c>
      <c r="I1237">
        <v>408</v>
      </c>
      <c r="J1237">
        <v>5</v>
      </c>
      <c r="K1237">
        <v>20.399999999999999</v>
      </c>
      <c r="L1237">
        <v>423.4</v>
      </c>
      <c r="M1237" t="s">
        <v>19</v>
      </c>
      <c r="N1237" t="s">
        <v>22</v>
      </c>
      <c r="O1237">
        <v>49</v>
      </c>
      <c r="P1237">
        <v>2</v>
      </c>
      <c r="Q1237" t="s">
        <v>2732</v>
      </c>
      <c r="R1237">
        <v>510</v>
      </c>
      <c r="S1237" s="3">
        <v>0.05</v>
      </c>
      <c r="T1237" s="6">
        <v>178.6</v>
      </c>
      <c r="U1237" t="s">
        <v>6339</v>
      </c>
      <c r="V1237">
        <v>2025</v>
      </c>
      <c r="W1237" t="s">
        <v>6331</v>
      </c>
      <c r="X1237" t="str">
        <f>_xlfn.XLOOKUP(Orders_C[[#This Row],[Product_ID]],Products_C[Product_ID],Products_C[Product_Name])</f>
        <v>Chicken Wings</v>
      </c>
      <c r="Y1237" t="str">
        <f>_xlfn.XLOOKUP(Orders_C[[#This Row],[Product_ID]],Products_C[Product_ID],Products_C[Category])</f>
        <v>Chicken</v>
      </c>
      <c r="Z1237" t="str">
        <f>_xlfn.XLOOKUP(Orders_C[[#This Row],[Store_ID]],Stores_c[Store_ID],Stores_c[City])</f>
        <v>Valdezton</v>
      </c>
      <c r="AA1237" t="str">
        <f>_xlfn.XLOOKUP(Orders_C[[#This Row],[Customer_ID]],Customers_c[Customer_ID],Customers_c[Customer_Name])</f>
        <v>Patricia Klein</v>
      </c>
      <c r="AB1237" s="6">
        <f>Orders_C[[#This Row],[Quantity]]*Orders_C[[#This Row],[Unit_Price]]*(1-Orders_C[[#This Row],[Discount %]])+Orders_C[[#This Row],[Tax]]</f>
        <v>407.99999999999994</v>
      </c>
      <c r="AC1237" s="9">
        <f>(Orders_C[[#This Row],[Unit_Price]]*Orders_C[[#This Row],[Quantity]])-Orders_C[[#This Row],[Discount]]+Orders_C[[#This Row],[Tax]]</f>
        <v>423.4</v>
      </c>
      <c r="AD1237" t="str">
        <f>IF(COUNTIF(Orders_C[[#All],[Customer_ID]],Orders_C[[#This Row],[Customer_ID]])&gt;1,"Repeat","New")</f>
        <v>Repeat</v>
      </c>
      <c r="AE1237" t="str" cm="1">
        <f t="array" ref="AE1237">_xlfn.XLOOKUP(Orders_C[[#This Row],[Store_ID]],Stores_c[[#All],[Store_ID]],Stores_c[[#All],[City]])</f>
        <v>Valdezton</v>
      </c>
      <c r="AF1237" t="str" cm="1">
        <f t="array" ref="AF1237">_xlfn.XLOOKUP(Orders_C[[#This Row],[Store_ID]],Stores_c[[#All],[Store_ID]],Stores_c[[#All],[Manager_Name]])</f>
        <v>John Rodriguez</v>
      </c>
      <c r="AG1237" t="str" cm="1">
        <f t="array" ref="AG1237">_xlfn.XLOOKUP(Orders_C[[#This Row],[Store_ID]],Stores_c[[#All],[Store_ID]],Stores_c[[#All],[Store_Type]])</f>
        <v>Street</v>
      </c>
    </row>
    <row r="1238" spans="1:33" x14ac:dyDescent="0.25">
      <c r="A1238">
        <v>10606</v>
      </c>
      <c r="B1238" s="1">
        <v>45925</v>
      </c>
      <c r="C1238" s="2">
        <v>0.1907638888888889</v>
      </c>
      <c r="D1238">
        <v>1316</v>
      </c>
      <c r="E1238">
        <v>224</v>
      </c>
      <c r="F1238">
        <v>432</v>
      </c>
      <c r="G1238">
        <v>306</v>
      </c>
      <c r="H1238">
        <v>1</v>
      </c>
      <c r="I1238">
        <v>408</v>
      </c>
      <c r="J1238">
        <v>5</v>
      </c>
      <c r="K1238">
        <v>20.399999999999999</v>
      </c>
      <c r="L1238">
        <v>423.4</v>
      </c>
      <c r="M1238" t="s">
        <v>18</v>
      </c>
      <c r="N1238" t="s">
        <v>22</v>
      </c>
      <c r="O1238">
        <v>32</v>
      </c>
      <c r="P1238">
        <v>4</v>
      </c>
      <c r="Q1238" t="s">
        <v>4629</v>
      </c>
      <c r="R1238">
        <v>508</v>
      </c>
      <c r="S1238" s="3">
        <v>0.05</v>
      </c>
      <c r="T1238" s="6">
        <v>178.6</v>
      </c>
      <c r="U1238" t="s">
        <v>6335</v>
      </c>
      <c r="V1238">
        <v>2025</v>
      </c>
      <c r="W1238" t="s">
        <v>6329</v>
      </c>
      <c r="X1238" t="str">
        <f>_xlfn.XLOOKUP(Orders_C[[#This Row],[Product_ID]],Products_C[Product_ID],Products_C[Product_Name])</f>
        <v>Veg Burger</v>
      </c>
      <c r="Y1238" t="str">
        <f>_xlfn.XLOOKUP(Orders_C[[#This Row],[Product_ID]],Products_C[Product_ID],Products_C[Category])</f>
        <v>Burger</v>
      </c>
      <c r="Z1238" t="str">
        <f>_xlfn.XLOOKUP(Orders_C[[#This Row],[Store_ID]],Stores_c[Store_ID],Stores_c[City])</f>
        <v>Valdezton</v>
      </c>
      <c r="AA1238" t="str">
        <f>_xlfn.XLOOKUP(Orders_C[[#This Row],[Customer_ID]],Customers_c[Customer_ID],Customers_c[Customer_Name])</f>
        <v>James Waters</v>
      </c>
      <c r="AB1238" s="6">
        <f>Orders_C[[#This Row],[Quantity]]*Orders_C[[#This Row],[Unit_Price]]*(1-Orders_C[[#This Row],[Discount %]])+Orders_C[[#This Row],[Tax]]</f>
        <v>407.99999999999994</v>
      </c>
      <c r="AC1238" s="9">
        <f>(Orders_C[[#This Row],[Unit_Price]]*Orders_C[[#This Row],[Quantity]])-Orders_C[[#This Row],[Discount]]+Orders_C[[#This Row],[Tax]]</f>
        <v>423.4</v>
      </c>
      <c r="AD1238" t="str">
        <f>IF(COUNTIF(Orders_C[[#All],[Customer_ID]],Orders_C[[#This Row],[Customer_ID]])&gt;1,"Repeat","New")</f>
        <v>Repeat</v>
      </c>
      <c r="AE1238" t="str" cm="1">
        <f t="array" ref="AE1238">_xlfn.XLOOKUP(Orders_C[[#This Row],[Store_ID]],Stores_c[[#All],[Store_ID]],Stores_c[[#All],[City]])</f>
        <v>Valdezton</v>
      </c>
      <c r="AF1238" t="str" cm="1">
        <f t="array" ref="AF1238">_xlfn.XLOOKUP(Orders_C[[#This Row],[Store_ID]],Stores_c[[#All],[Store_ID]],Stores_c[[#All],[Manager_Name]])</f>
        <v>John Rodriguez</v>
      </c>
      <c r="AG1238" t="str" cm="1">
        <f t="array" ref="AG1238">_xlfn.XLOOKUP(Orders_C[[#This Row],[Store_ID]],Stores_c[[#All],[Store_ID]],Stores_c[[#All],[Store_Type]])</f>
        <v>Street</v>
      </c>
    </row>
    <row r="1239" spans="1:33" x14ac:dyDescent="0.25">
      <c r="A1239">
        <v>6461</v>
      </c>
      <c r="B1239" s="1">
        <v>45904</v>
      </c>
      <c r="C1239" s="2">
        <v>0.22832175925925927</v>
      </c>
      <c r="D1239">
        <v>1080</v>
      </c>
      <c r="E1239">
        <v>215</v>
      </c>
      <c r="F1239">
        <v>408</v>
      </c>
      <c r="G1239">
        <v>331</v>
      </c>
      <c r="H1239">
        <v>2</v>
      </c>
      <c r="I1239">
        <v>216</v>
      </c>
      <c r="J1239">
        <v>5</v>
      </c>
      <c r="K1239">
        <v>10.8</v>
      </c>
      <c r="L1239">
        <v>437.8</v>
      </c>
      <c r="M1239" t="s">
        <v>19</v>
      </c>
      <c r="N1239" t="s">
        <v>23</v>
      </c>
      <c r="O1239">
        <v>12</v>
      </c>
      <c r="P1239">
        <v>2</v>
      </c>
      <c r="Q1239" t="s">
        <v>484</v>
      </c>
      <c r="R1239">
        <v>503</v>
      </c>
      <c r="S1239" s="3">
        <v>0.05</v>
      </c>
      <c r="T1239" s="6">
        <v>178.60000000000002</v>
      </c>
      <c r="U1239" t="s">
        <v>6335</v>
      </c>
      <c r="V1239">
        <v>2025</v>
      </c>
      <c r="W1239" t="s">
        <v>6333</v>
      </c>
      <c r="X1239" t="str">
        <f>_xlfn.XLOOKUP(Orders_C[[#This Row],[Product_ID]],Products_C[Product_ID],Products_C[Product_Name])</f>
        <v>Chicken Bucket</v>
      </c>
      <c r="Y1239" t="str">
        <f>_xlfn.XLOOKUP(Orders_C[[#This Row],[Product_ID]],Products_C[Product_ID],Products_C[Category])</f>
        <v>Beverage</v>
      </c>
      <c r="Z1239" t="str">
        <f>_xlfn.XLOOKUP(Orders_C[[#This Row],[Store_ID]],Stores_c[Store_ID],Stores_c[City])</f>
        <v>Sallyburgh</v>
      </c>
      <c r="AA1239" t="str">
        <f>_xlfn.XLOOKUP(Orders_C[[#This Row],[Customer_ID]],Customers_c[Customer_ID],Customers_c[Customer_Name])</f>
        <v>Austin Mendez</v>
      </c>
      <c r="AB1239" s="6">
        <f>Orders_C[[#This Row],[Quantity]]*Orders_C[[#This Row],[Unit_Price]]*(1-Orders_C[[#This Row],[Discount %]])+Orders_C[[#This Row],[Tax]]</f>
        <v>421.2</v>
      </c>
      <c r="AC1239" s="9">
        <f>(Orders_C[[#This Row],[Unit_Price]]*Orders_C[[#This Row],[Quantity]])-Orders_C[[#This Row],[Discount]]+Orders_C[[#This Row],[Tax]]</f>
        <v>437.8</v>
      </c>
      <c r="AD1239" t="str">
        <f>IF(COUNTIF(Orders_C[[#All],[Customer_ID]],Orders_C[[#This Row],[Customer_ID]])&gt;1,"Repeat","New")</f>
        <v>Repeat</v>
      </c>
      <c r="AE1239" t="str" cm="1">
        <f t="array" ref="AE1239">_xlfn.XLOOKUP(Orders_C[[#This Row],[Store_ID]],Stores_c[[#All],[Store_ID]],Stores_c[[#All],[City]])</f>
        <v>Sallyburgh</v>
      </c>
      <c r="AF1239" t="str" cm="1">
        <f t="array" ref="AF1239">_xlfn.XLOOKUP(Orders_C[[#This Row],[Store_ID]],Stores_c[[#All],[Store_ID]],Stores_c[[#All],[Manager_Name]])</f>
        <v>Benjamin Mccoy</v>
      </c>
      <c r="AG1239" t="str" cm="1">
        <f t="array" ref="AG1239">_xlfn.XLOOKUP(Orders_C[[#This Row],[Store_ID]],Stores_c[[#All],[Store_ID]],Stores_c[[#All],[Store_Type]])</f>
        <v>Drive-Thru</v>
      </c>
    </row>
    <row r="1240" spans="1:33" x14ac:dyDescent="0.25">
      <c r="A1240">
        <v>8293</v>
      </c>
      <c r="B1240" s="1">
        <v>45803</v>
      </c>
      <c r="C1240" s="2">
        <v>0.96122685185185186</v>
      </c>
      <c r="D1240">
        <v>1442</v>
      </c>
      <c r="E1240">
        <v>224</v>
      </c>
      <c r="F1240">
        <v>488</v>
      </c>
      <c r="G1240">
        <v>309</v>
      </c>
      <c r="H1240">
        <v>1</v>
      </c>
      <c r="I1240">
        <v>397</v>
      </c>
      <c r="J1240">
        <v>0</v>
      </c>
      <c r="K1240">
        <v>19.850000000000001</v>
      </c>
      <c r="L1240">
        <v>416.85</v>
      </c>
      <c r="M1240" t="s">
        <v>20</v>
      </c>
      <c r="N1240" t="s">
        <v>23</v>
      </c>
      <c r="O1240">
        <v>16</v>
      </c>
      <c r="P1240">
        <v>5</v>
      </c>
      <c r="Q1240" t="s">
        <v>2316</v>
      </c>
      <c r="R1240">
        <v>503</v>
      </c>
      <c r="S1240" s="3">
        <v>0</v>
      </c>
      <c r="T1240" s="6">
        <v>178.65000000000003</v>
      </c>
      <c r="U1240" t="s">
        <v>6339</v>
      </c>
      <c r="V1240">
        <v>2025</v>
      </c>
      <c r="W1240" t="s">
        <v>6333</v>
      </c>
      <c r="X1240" t="str">
        <f>_xlfn.XLOOKUP(Orders_C[[#This Row],[Product_ID]],Products_C[Product_ID],Products_C[Product_Name])</f>
        <v>Chicken Bucket</v>
      </c>
      <c r="Y1240" t="str">
        <f>_xlfn.XLOOKUP(Orders_C[[#This Row],[Product_ID]],Products_C[Product_ID],Products_C[Category])</f>
        <v>Dessert</v>
      </c>
      <c r="Z1240" t="str">
        <f>_xlfn.XLOOKUP(Orders_C[[#This Row],[Store_ID]],Stores_c[Store_ID],Stores_c[City])</f>
        <v>Valdezton</v>
      </c>
      <c r="AA1240" t="str">
        <f>_xlfn.XLOOKUP(Orders_C[[#This Row],[Customer_ID]],Customers_c[Customer_ID],Customers_c[Customer_Name])</f>
        <v>Megan Irwin</v>
      </c>
      <c r="AB1240" s="6">
        <f>Orders_C[[#This Row],[Quantity]]*Orders_C[[#This Row],[Unit_Price]]*(1-Orders_C[[#This Row],[Discount %]])+Orders_C[[#This Row],[Tax]]</f>
        <v>416.85</v>
      </c>
      <c r="AC1240" s="9">
        <f>(Orders_C[[#This Row],[Unit_Price]]*Orders_C[[#This Row],[Quantity]])-Orders_C[[#This Row],[Discount]]+Orders_C[[#This Row],[Tax]]</f>
        <v>416.85</v>
      </c>
      <c r="AD1240" t="str">
        <f>IF(COUNTIF(Orders_C[[#All],[Customer_ID]],Orders_C[[#This Row],[Customer_ID]])&gt;1,"Repeat","New")</f>
        <v>Repeat</v>
      </c>
      <c r="AE1240" t="str" cm="1">
        <f t="array" ref="AE1240">_xlfn.XLOOKUP(Orders_C[[#This Row],[Store_ID]],Stores_c[[#All],[Store_ID]],Stores_c[[#All],[City]])</f>
        <v>Valdezton</v>
      </c>
      <c r="AF1240" t="str" cm="1">
        <f t="array" ref="AF1240">_xlfn.XLOOKUP(Orders_C[[#This Row],[Store_ID]],Stores_c[[#All],[Store_ID]],Stores_c[[#All],[Manager_Name]])</f>
        <v>John Rodriguez</v>
      </c>
      <c r="AG1240" t="str" cm="1">
        <f t="array" ref="AG1240">_xlfn.XLOOKUP(Orders_C[[#This Row],[Store_ID]],Stores_c[[#All],[Store_ID]],Stores_c[[#All],[Store_Type]])</f>
        <v>Street</v>
      </c>
    </row>
    <row r="1241" spans="1:33" x14ac:dyDescent="0.25">
      <c r="A1241">
        <v>7856</v>
      </c>
      <c r="B1241" s="1">
        <v>45779</v>
      </c>
      <c r="C1241" s="2">
        <v>0.84587962962962959</v>
      </c>
      <c r="D1241">
        <v>1363</v>
      </c>
      <c r="E1241">
        <v>219</v>
      </c>
      <c r="F1241">
        <v>530</v>
      </c>
      <c r="G1241">
        <v>335</v>
      </c>
      <c r="H1241">
        <v>2</v>
      </c>
      <c r="I1241">
        <v>222</v>
      </c>
      <c r="J1241">
        <v>10</v>
      </c>
      <c r="K1241">
        <v>11.1</v>
      </c>
      <c r="L1241">
        <v>445.1</v>
      </c>
      <c r="M1241" t="s">
        <v>18</v>
      </c>
      <c r="N1241" t="s">
        <v>23</v>
      </c>
      <c r="O1241">
        <v>27</v>
      </c>
      <c r="P1241">
        <v>3</v>
      </c>
      <c r="Q1241" t="s">
        <v>1879</v>
      </c>
      <c r="R1241">
        <v>508</v>
      </c>
      <c r="S1241" s="3">
        <v>0.1</v>
      </c>
      <c r="T1241" s="6">
        <v>178.70000000000005</v>
      </c>
      <c r="U1241" t="s">
        <v>6339</v>
      </c>
      <c r="V1241">
        <v>2025</v>
      </c>
      <c r="W1241" t="s">
        <v>6329</v>
      </c>
      <c r="X1241" t="str">
        <f>_xlfn.XLOOKUP(Orders_C[[#This Row],[Product_ID]],Products_C[Product_ID],Products_C[Product_Name])</f>
        <v>Krushers</v>
      </c>
      <c r="Y1241" t="str">
        <f>_xlfn.XLOOKUP(Orders_C[[#This Row],[Product_ID]],Products_C[Product_ID],Products_C[Category])</f>
        <v>Chicken</v>
      </c>
      <c r="Z1241" t="str">
        <f>_xlfn.XLOOKUP(Orders_C[[#This Row],[Store_ID]],Stores_c[Store_ID],Stores_c[City])</f>
        <v>Lake David</v>
      </c>
      <c r="AA1241" t="str">
        <f>_xlfn.XLOOKUP(Orders_C[[#This Row],[Customer_ID]],Customers_c[Customer_ID],Customers_c[Customer_Name])</f>
        <v>Jessica Bennett</v>
      </c>
      <c r="AB1241" s="6">
        <f>Orders_C[[#This Row],[Quantity]]*Orders_C[[#This Row],[Unit_Price]]*(1-Orders_C[[#This Row],[Discount %]])+Orders_C[[#This Row],[Tax]]</f>
        <v>410.70000000000005</v>
      </c>
      <c r="AC1241" s="9">
        <f>(Orders_C[[#This Row],[Unit_Price]]*Orders_C[[#This Row],[Quantity]])-Orders_C[[#This Row],[Discount]]+Orders_C[[#This Row],[Tax]]</f>
        <v>445.1</v>
      </c>
      <c r="AD1241" t="str">
        <f>IF(COUNTIF(Orders_C[[#All],[Customer_ID]],Orders_C[[#This Row],[Customer_ID]])&gt;1,"Repeat","New")</f>
        <v>Repeat</v>
      </c>
      <c r="AE1241" t="str" cm="1">
        <f t="array" ref="AE1241">_xlfn.XLOOKUP(Orders_C[[#This Row],[Store_ID]],Stores_c[[#All],[Store_ID]],Stores_c[[#All],[City]])</f>
        <v>Lake David</v>
      </c>
      <c r="AF1241" t="str" cm="1">
        <f t="array" ref="AF1241">_xlfn.XLOOKUP(Orders_C[[#This Row],[Store_ID]],Stores_c[[#All],[Store_ID]],Stores_c[[#All],[Manager_Name]])</f>
        <v>Joshua Hines</v>
      </c>
      <c r="AG1241" t="str" cm="1">
        <f t="array" ref="AG1241">_xlfn.XLOOKUP(Orders_C[[#This Row],[Store_ID]],Stores_c[[#All],[Store_ID]],Stores_c[[#All],[Store_Type]])</f>
        <v>Street</v>
      </c>
    </row>
    <row r="1242" spans="1:33" x14ac:dyDescent="0.25">
      <c r="A1242">
        <v>8673</v>
      </c>
      <c r="B1242" s="1">
        <v>45740</v>
      </c>
      <c r="C1242" s="2">
        <v>0.61246527777777782</v>
      </c>
      <c r="D1242">
        <v>1114</v>
      </c>
      <c r="E1242">
        <v>220</v>
      </c>
      <c r="F1242">
        <v>550</v>
      </c>
      <c r="G1242">
        <v>340</v>
      </c>
      <c r="H1242">
        <v>3</v>
      </c>
      <c r="I1242">
        <v>151</v>
      </c>
      <c r="J1242">
        <v>10</v>
      </c>
      <c r="K1242">
        <v>7.5500000000000007</v>
      </c>
      <c r="L1242">
        <v>450.55</v>
      </c>
      <c r="M1242" t="s">
        <v>19</v>
      </c>
      <c r="N1242" t="s">
        <v>21</v>
      </c>
      <c r="O1242">
        <v>58</v>
      </c>
      <c r="P1242">
        <v>5</v>
      </c>
      <c r="Q1242" t="s">
        <v>2696</v>
      </c>
      <c r="R1242">
        <v>510</v>
      </c>
      <c r="S1242" s="3">
        <v>0.1</v>
      </c>
      <c r="T1242" s="6">
        <v>178.75</v>
      </c>
      <c r="U1242" t="s">
        <v>6334</v>
      </c>
      <c r="V1242">
        <v>2025</v>
      </c>
      <c r="W1242" t="s">
        <v>6331</v>
      </c>
      <c r="X1242" t="str">
        <f>_xlfn.XLOOKUP(Orders_C[[#This Row],[Product_ID]],Products_C[Product_ID],Products_C[Product_Name])</f>
        <v>Chocolate Lava Cake</v>
      </c>
      <c r="Y1242" t="str">
        <f>_xlfn.XLOOKUP(Orders_C[[#This Row],[Product_ID]],Products_C[Product_ID],Products_C[Category])</f>
        <v>Chicken</v>
      </c>
      <c r="Z1242" t="str">
        <f>_xlfn.XLOOKUP(Orders_C[[#This Row],[Store_ID]],Stores_c[Store_ID],Stores_c[City])</f>
        <v>Williamborough</v>
      </c>
      <c r="AA1242" t="str">
        <f>_xlfn.XLOOKUP(Orders_C[[#This Row],[Customer_ID]],Customers_c[Customer_ID],Customers_c[Customer_Name])</f>
        <v>Jessica Miller</v>
      </c>
      <c r="AB1242" s="6">
        <f>Orders_C[[#This Row],[Quantity]]*Orders_C[[#This Row],[Unit_Price]]*(1-Orders_C[[#This Row],[Discount %]])+Orders_C[[#This Row],[Tax]]</f>
        <v>415.25</v>
      </c>
      <c r="AC1242" s="9">
        <f>(Orders_C[[#This Row],[Unit_Price]]*Orders_C[[#This Row],[Quantity]])-Orders_C[[#This Row],[Discount]]+Orders_C[[#This Row],[Tax]]</f>
        <v>450.55</v>
      </c>
      <c r="AD1242" t="str">
        <f>IF(COUNTIF(Orders_C[[#All],[Customer_ID]],Orders_C[[#This Row],[Customer_ID]])&gt;1,"Repeat","New")</f>
        <v>Repeat</v>
      </c>
      <c r="AE1242" t="str" cm="1">
        <f t="array" ref="AE1242">_xlfn.XLOOKUP(Orders_C[[#This Row],[Store_ID]],Stores_c[[#All],[Store_ID]],Stores_c[[#All],[City]])</f>
        <v>Williamborough</v>
      </c>
      <c r="AF1242" t="str" cm="1">
        <f t="array" ref="AF1242">_xlfn.XLOOKUP(Orders_C[[#This Row],[Store_ID]],Stores_c[[#All],[Store_ID]],Stores_c[[#All],[Manager_Name]])</f>
        <v>Michael Mcbride</v>
      </c>
      <c r="AG1242" t="str" cm="1">
        <f t="array" ref="AG1242">_xlfn.XLOOKUP(Orders_C[[#This Row],[Store_ID]],Stores_c[[#All],[Store_ID]],Stores_c[[#All],[Store_Type]])</f>
        <v>Mall</v>
      </c>
    </row>
    <row r="1243" spans="1:33" x14ac:dyDescent="0.25">
      <c r="A1243">
        <v>9593</v>
      </c>
      <c r="B1243" s="1">
        <v>45893</v>
      </c>
      <c r="C1243" s="2">
        <v>0.52655092592592589</v>
      </c>
      <c r="D1243">
        <v>1771</v>
      </c>
      <c r="E1243">
        <v>216</v>
      </c>
      <c r="F1243">
        <v>437</v>
      </c>
      <c r="G1243">
        <v>307</v>
      </c>
      <c r="H1243">
        <v>3</v>
      </c>
      <c r="I1243">
        <v>151</v>
      </c>
      <c r="J1243">
        <v>10</v>
      </c>
      <c r="K1243">
        <v>7.5500000000000007</v>
      </c>
      <c r="L1243">
        <v>450.55</v>
      </c>
      <c r="M1243" t="s">
        <v>20</v>
      </c>
      <c r="N1243" t="s">
        <v>21</v>
      </c>
      <c r="O1243">
        <v>13</v>
      </c>
      <c r="P1243">
        <v>1</v>
      </c>
      <c r="Q1243" t="s">
        <v>3616</v>
      </c>
      <c r="R1243">
        <v>503</v>
      </c>
      <c r="S1243" s="3">
        <v>0.1</v>
      </c>
      <c r="T1243" s="6">
        <v>178.75</v>
      </c>
      <c r="U1243" t="s">
        <v>6342</v>
      </c>
      <c r="V1243">
        <v>2025</v>
      </c>
      <c r="W1243" t="s">
        <v>6333</v>
      </c>
      <c r="X1243" t="str">
        <f>_xlfn.XLOOKUP(Orders_C[[#This Row],[Product_ID]],Products_C[Product_ID],Products_C[Product_Name])</f>
        <v>Chicken Wings</v>
      </c>
      <c r="Y1243" t="str">
        <f>_xlfn.XLOOKUP(Orders_C[[#This Row],[Product_ID]],Products_C[Product_ID],Products_C[Category])</f>
        <v>Chicken</v>
      </c>
      <c r="Z1243" t="str">
        <f>_xlfn.XLOOKUP(Orders_C[[#This Row],[Store_ID]],Stores_c[Store_ID],Stores_c[City])</f>
        <v>Garciaview</v>
      </c>
      <c r="AA1243" t="str">
        <f>_xlfn.XLOOKUP(Orders_C[[#This Row],[Customer_ID]],Customers_c[Customer_ID],Customers_c[Customer_Name])</f>
        <v>David Barnett</v>
      </c>
      <c r="AB1243" s="6">
        <f>Orders_C[[#This Row],[Quantity]]*Orders_C[[#This Row],[Unit_Price]]*(1-Orders_C[[#This Row],[Discount %]])+Orders_C[[#This Row],[Tax]]</f>
        <v>415.25</v>
      </c>
      <c r="AC1243" s="9">
        <f>(Orders_C[[#This Row],[Unit_Price]]*Orders_C[[#This Row],[Quantity]])-Orders_C[[#This Row],[Discount]]+Orders_C[[#This Row],[Tax]]</f>
        <v>450.55</v>
      </c>
      <c r="AD1243" t="str">
        <f>IF(COUNTIF(Orders_C[[#All],[Customer_ID]],Orders_C[[#This Row],[Customer_ID]])&gt;1,"Repeat","New")</f>
        <v>Repeat</v>
      </c>
      <c r="AE1243" t="str" cm="1">
        <f t="array" ref="AE1243">_xlfn.XLOOKUP(Orders_C[[#This Row],[Store_ID]],Stores_c[[#All],[Store_ID]],Stores_c[[#All],[City]])</f>
        <v>Garciaview</v>
      </c>
      <c r="AF1243" t="str" cm="1">
        <f t="array" ref="AF1243">_xlfn.XLOOKUP(Orders_C[[#This Row],[Store_ID]],Stores_c[[#All],[Store_ID]],Stores_c[[#All],[Manager_Name]])</f>
        <v>Karina Washington</v>
      </c>
      <c r="AG1243" t="str" cm="1">
        <f t="array" ref="AG1243">_xlfn.XLOOKUP(Orders_C[[#This Row],[Store_ID]],Stores_c[[#All],[Store_ID]],Stores_c[[#All],[Store_Type]])</f>
        <v>Drive-Thru</v>
      </c>
    </row>
    <row r="1244" spans="1:33" x14ac:dyDescent="0.25">
      <c r="A1244">
        <v>6215</v>
      </c>
      <c r="B1244" s="1">
        <v>45917</v>
      </c>
      <c r="C1244" s="2">
        <v>4.1898148148148146E-3</v>
      </c>
      <c r="D1244">
        <v>1596</v>
      </c>
      <c r="E1244">
        <v>222</v>
      </c>
      <c r="F1244">
        <v>410</v>
      </c>
      <c r="G1244">
        <v>308</v>
      </c>
      <c r="H1244">
        <v>2</v>
      </c>
      <c r="I1244">
        <v>228</v>
      </c>
      <c r="J1244">
        <v>15</v>
      </c>
      <c r="K1244">
        <v>11.4</v>
      </c>
      <c r="L1244">
        <v>452.4</v>
      </c>
      <c r="M1244" t="s">
        <v>19</v>
      </c>
      <c r="N1244" t="s">
        <v>23</v>
      </c>
      <c r="O1244">
        <v>38</v>
      </c>
      <c r="P1244">
        <v>2</v>
      </c>
      <c r="Q1244" t="s">
        <v>238</v>
      </c>
      <c r="R1244">
        <v>504</v>
      </c>
      <c r="S1244" s="3">
        <v>0.15</v>
      </c>
      <c r="T1244" s="6">
        <v>178.8</v>
      </c>
      <c r="U1244" t="s">
        <v>6335</v>
      </c>
      <c r="V1244">
        <v>2025</v>
      </c>
      <c r="W1244" t="s">
        <v>6329</v>
      </c>
      <c r="X1244" t="str">
        <f>_xlfn.XLOOKUP(Orders_C[[#This Row],[Product_ID]],Products_C[Product_ID],Products_C[Product_Name])</f>
        <v>Zinger Burger</v>
      </c>
      <c r="Y1244" t="str">
        <f>_xlfn.XLOOKUP(Orders_C[[#This Row],[Product_ID]],Products_C[Product_ID],Products_C[Category])</f>
        <v>Beverage</v>
      </c>
      <c r="Z1244" t="str">
        <f>_xlfn.XLOOKUP(Orders_C[[#This Row],[Store_ID]],Stores_c[Store_ID],Stores_c[City])</f>
        <v>New Steven</v>
      </c>
      <c r="AA1244" t="str">
        <f>_xlfn.XLOOKUP(Orders_C[[#This Row],[Customer_ID]],Customers_c[Customer_ID],Customers_c[Customer_Name])</f>
        <v>Darren Wang</v>
      </c>
      <c r="AB1244" s="6">
        <f>Orders_C[[#This Row],[Quantity]]*Orders_C[[#This Row],[Unit_Price]]*(1-Orders_C[[#This Row],[Discount %]])+Orders_C[[#This Row],[Tax]]</f>
        <v>398.99999999999994</v>
      </c>
      <c r="AC1244" s="9">
        <f>(Orders_C[[#This Row],[Unit_Price]]*Orders_C[[#This Row],[Quantity]])-Orders_C[[#This Row],[Discount]]+Orders_C[[#This Row],[Tax]]</f>
        <v>452.4</v>
      </c>
      <c r="AD1244" t="str">
        <f>IF(COUNTIF(Orders_C[[#All],[Customer_ID]],Orders_C[[#This Row],[Customer_ID]])&gt;1,"Repeat","New")</f>
        <v>Repeat</v>
      </c>
      <c r="AE1244" t="str" cm="1">
        <f t="array" ref="AE1244">_xlfn.XLOOKUP(Orders_C[[#This Row],[Store_ID]],Stores_c[[#All],[Store_ID]],Stores_c[[#All],[City]])</f>
        <v>New Steven</v>
      </c>
      <c r="AF1244" t="str" cm="1">
        <f t="array" ref="AF1244">_xlfn.XLOOKUP(Orders_C[[#This Row],[Store_ID]],Stores_c[[#All],[Store_ID]],Stores_c[[#All],[Manager_Name]])</f>
        <v>Terri Martinez</v>
      </c>
      <c r="AG1244" t="str" cm="1">
        <f t="array" ref="AG1244">_xlfn.XLOOKUP(Orders_C[[#This Row],[Store_ID]],Stores_c[[#All],[Store_ID]],Stores_c[[#All],[Store_Type]])</f>
        <v>Drive-Thru</v>
      </c>
    </row>
    <row r="1245" spans="1:33" x14ac:dyDescent="0.25">
      <c r="A1245">
        <v>7177</v>
      </c>
      <c r="B1245" s="1">
        <v>45968</v>
      </c>
      <c r="C1245" s="2">
        <v>0.79018518518518521</v>
      </c>
      <c r="D1245">
        <v>1299</v>
      </c>
      <c r="E1245">
        <v>210</v>
      </c>
      <c r="F1245">
        <v>536</v>
      </c>
      <c r="G1245">
        <v>329</v>
      </c>
      <c r="H1245">
        <v>2</v>
      </c>
      <c r="I1245">
        <v>228</v>
      </c>
      <c r="J1245">
        <v>15</v>
      </c>
      <c r="K1245">
        <v>11.4</v>
      </c>
      <c r="L1245">
        <v>452.4</v>
      </c>
      <c r="M1245" t="s">
        <v>20</v>
      </c>
      <c r="N1245" t="s">
        <v>23</v>
      </c>
      <c r="O1245">
        <v>24</v>
      </c>
      <c r="P1245">
        <v>2</v>
      </c>
      <c r="Q1245" t="s">
        <v>1200</v>
      </c>
      <c r="R1245">
        <v>510</v>
      </c>
      <c r="S1245" s="3">
        <v>0.15</v>
      </c>
      <c r="T1245" s="6">
        <v>178.8</v>
      </c>
      <c r="U1245" t="s">
        <v>6336</v>
      </c>
      <c r="V1245">
        <v>2025</v>
      </c>
      <c r="W1245" t="s">
        <v>6329</v>
      </c>
      <c r="X1245" t="str">
        <f>_xlfn.XLOOKUP(Orders_C[[#This Row],[Product_ID]],Products_C[Product_ID],Products_C[Product_Name])</f>
        <v>Rice Bowl</v>
      </c>
      <c r="Y1245" t="str">
        <f>_xlfn.XLOOKUP(Orders_C[[#This Row],[Product_ID]],Products_C[Product_ID],Products_C[Category])</f>
        <v>Dessert</v>
      </c>
      <c r="Z1245" t="str">
        <f>_xlfn.XLOOKUP(Orders_C[[#This Row],[Store_ID]],Stores_c[Store_ID],Stores_c[City])</f>
        <v>East William</v>
      </c>
      <c r="AA1245" t="str">
        <f>_xlfn.XLOOKUP(Orders_C[[#This Row],[Customer_ID]],Customers_c[Customer_ID],Customers_c[Customer_Name])</f>
        <v>Karen Miller</v>
      </c>
      <c r="AB1245" s="6">
        <f>Orders_C[[#This Row],[Quantity]]*Orders_C[[#This Row],[Unit_Price]]*(1-Orders_C[[#This Row],[Discount %]])+Orders_C[[#This Row],[Tax]]</f>
        <v>398.99999999999994</v>
      </c>
      <c r="AC1245" s="9">
        <f>(Orders_C[[#This Row],[Unit_Price]]*Orders_C[[#This Row],[Quantity]])-Orders_C[[#This Row],[Discount]]+Orders_C[[#This Row],[Tax]]</f>
        <v>452.4</v>
      </c>
      <c r="AD1245" t="str">
        <f>IF(COUNTIF(Orders_C[[#All],[Customer_ID]],Orders_C[[#This Row],[Customer_ID]])&gt;1,"Repeat","New")</f>
        <v>Repeat</v>
      </c>
      <c r="AE1245" t="str" cm="1">
        <f t="array" ref="AE1245">_xlfn.XLOOKUP(Orders_C[[#This Row],[Store_ID]],Stores_c[[#All],[Store_ID]],Stores_c[[#All],[City]])</f>
        <v>East William</v>
      </c>
      <c r="AF1245" t="str" cm="1">
        <f t="array" ref="AF1245">_xlfn.XLOOKUP(Orders_C[[#This Row],[Store_ID]],Stores_c[[#All],[Store_ID]],Stores_c[[#All],[Manager_Name]])</f>
        <v>Victoria Butler</v>
      </c>
      <c r="AG1245" t="str" cm="1">
        <f t="array" ref="AG1245">_xlfn.XLOOKUP(Orders_C[[#This Row],[Store_ID]],Stores_c[[#All],[Store_ID]],Stores_c[[#All],[Store_Type]])</f>
        <v>Drive-Thru</v>
      </c>
    </row>
    <row r="1246" spans="1:33" x14ac:dyDescent="0.25">
      <c r="A1246">
        <v>9606</v>
      </c>
      <c r="B1246" s="1">
        <v>45873</v>
      </c>
      <c r="C1246" s="2">
        <v>0.2429513888888889</v>
      </c>
      <c r="D1246">
        <v>1259</v>
      </c>
      <c r="E1246">
        <v>206</v>
      </c>
      <c r="F1246">
        <v>478</v>
      </c>
      <c r="G1246">
        <v>308</v>
      </c>
      <c r="H1246">
        <v>2</v>
      </c>
      <c r="I1246">
        <v>228</v>
      </c>
      <c r="J1246">
        <v>15</v>
      </c>
      <c r="K1246">
        <v>11.4</v>
      </c>
      <c r="L1246">
        <v>452.4</v>
      </c>
      <c r="M1246" t="s">
        <v>19</v>
      </c>
      <c r="N1246" t="s">
        <v>23</v>
      </c>
      <c r="O1246">
        <v>18</v>
      </c>
      <c r="P1246">
        <v>4</v>
      </c>
      <c r="Q1246" t="s">
        <v>3629</v>
      </c>
      <c r="R1246">
        <v>505</v>
      </c>
      <c r="S1246" s="3">
        <v>0.15</v>
      </c>
      <c r="T1246" s="6">
        <v>178.8</v>
      </c>
      <c r="U1246" t="s">
        <v>6342</v>
      </c>
      <c r="V1246">
        <v>2025</v>
      </c>
      <c r="W1246" t="s">
        <v>6333</v>
      </c>
      <c r="X1246" t="str">
        <f>_xlfn.XLOOKUP(Orders_C[[#This Row],[Product_ID]],Products_C[Product_ID],Products_C[Product_Name])</f>
        <v>Zinger Burger</v>
      </c>
      <c r="Y1246" t="str">
        <f>_xlfn.XLOOKUP(Orders_C[[#This Row],[Product_ID]],Products_C[Product_ID],Products_C[Category])</f>
        <v>Beverage</v>
      </c>
      <c r="Z1246" t="str">
        <f>_xlfn.XLOOKUP(Orders_C[[#This Row],[Store_ID]],Stores_c[Store_ID],Stores_c[City])</f>
        <v>West Matthew</v>
      </c>
      <c r="AA1246" t="str">
        <f>_xlfn.XLOOKUP(Orders_C[[#This Row],[Customer_ID]],Customers_c[Customer_ID],Customers_c[Customer_Name])</f>
        <v>Cody Johnson</v>
      </c>
      <c r="AB1246" s="6">
        <f>Orders_C[[#This Row],[Quantity]]*Orders_C[[#This Row],[Unit_Price]]*(1-Orders_C[[#This Row],[Discount %]])+Orders_C[[#This Row],[Tax]]</f>
        <v>398.99999999999994</v>
      </c>
      <c r="AC1246" s="9">
        <f>(Orders_C[[#This Row],[Unit_Price]]*Orders_C[[#This Row],[Quantity]])-Orders_C[[#This Row],[Discount]]+Orders_C[[#This Row],[Tax]]</f>
        <v>452.4</v>
      </c>
      <c r="AD1246" t="str">
        <f>IF(COUNTIF(Orders_C[[#All],[Customer_ID]],Orders_C[[#This Row],[Customer_ID]])&gt;1,"Repeat","New")</f>
        <v>Repeat</v>
      </c>
      <c r="AE1246" t="str" cm="1">
        <f t="array" ref="AE1246">_xlfn.XLOOKUP(Orders_C[[#This Row],[Store_ID]],Stores_c[[#All],[Store_ID]],Stores_c[[#All],[City]])</f>
        <v>West Matthew</v>
      </c>
      <c r="AF1246" t="str" cm="1">
        <f t="array" ref="AF1246">_xlfn.XLOOKUP(Orders_C[[#This Row],[Store_ID]],Stores_c[[#All],[Store_ID]],Stores_c[[#All],[Manager_Name]])</f>
        <v>Miguel Kidd</v>
      </c>
      <c r="AG1246" t="str" cm="1">
        <f t="array" ref="AG1246">_xlfn.XLOOKUP(Orders_C[[#This Row],[Store_ID]],Stores_c[[#All],[Store_ID]],Stores_c[[#All],[Store_Type]])</f>
        <v>Drive-Thru</v>
      </c>
    </row>
    <row r="1247" spans="1:33" x14ac:dyDescent="0.25">
      <c r="A1247">
        <v>6185</v>
      </c>
      <c r="B1247" s="1">
        <v>45868</v>
      </c>
      <c r="C1247" s="2">
        <v>7.8518518518518515E-2</v>
      </c>
      <c r="D1247">
        <v>1934</v>
      </c>
      <c r="E1247">
        <v>206</v>
      </c>
      <c r="F1247">
        <v>539</v>
      </c>
      <c r="G1247">
        <v>338</v>
      </c>
      <c r="H1247">
        <v>1</v>
      </c>
      <c r="I1247">
        <v>421</v>
      </c>
      <c r="J1247">
        <v>10</v>
      </c>
      <c r="K1247">
        <v>21.05</v>
      </c>
      <c r="L1247">
        <v>432.05</v>
      </c>
      <c r="M1247" t="s">
        <v>18</v>
      </c>
      <c r="N1247" t="s">
        <v>23</v>
      </c>
      <c r="O1247">
        <v>14</v>
      </c>
      <c r="P1247">
        <v>5</v>
      </c>
      <c r="Q1247" t="s">
        <v>208</v>
      </c>
      <c r="R1247">
        <v>510</v>
      </c>
      <c r="S1247" s="3">
        <v>0.1</v>
      </c>
      <c r="T1247" s="6">
        <v>179.45000000000002</v>
      </c>
      <c r="U1247" t="s">
        <v>6341</v>
      </c>
      <c r="V1247">
        <v>2025</v>
      </c>
      <c r="W1247" t="s">
        <v>6333</v>
      </c>
      <c r="X1247" t="str">
        <f>_xlfn.XLOOKUP(Orders_C[[#This Row],[Product_ID]],Products_C[Product_ID],Products_C[Product_Name])</f>
        <v>Chicken Wings</v>
      </c>
      <c r="Y1247" t="str">
        <f>_xlfn.XLOOKUP(Orders_C[[#This Row],[Product_ID]],Products_C[Product_ID],Products_C[Category])</f>
        <v>Burger</v>
      </c>
      <c r="Z1247" t="str">
        <f>_xlfn.XLOOKUP(Orders_C[[#This Row],[Store_ID]],Stores_c[Store_ID],Stores_c[City])</f>
        <v>West Matthew</v>
      </c>
      <c r="AA1247" t="str">
        <f>_xlfn.XLOOKUP(Orders_C[[#This Row],[Customer_ID]],Customers_c[Customer_ID],Customers_c[Customer_Name])</f>
        <v>John Stewart</v>
      </c>
      <c r="AB1247" s="6">
        <f>Orders_C[[#This Row],[Quantity]]*Orders_C[[#This Row],[Unit_Price]]*(1-Orders_C[[#This Row],[Discount %]])+Orders_C[[#This Row],[Tax]]</f>
        <v>399.95000000000005</v>
      </c>
      <c r="AC1247" s="9">
        <f>(Orders_C[[#This Row],[Unit_Price]]*Orders_C[[#This Row],[Quantity]])-Orders_C[[#This Row],[Discount]]+Orders_C[[#This Row],[Tax]]</f>
        <v>432.05</v>
      </c>
      <c r="AD1247" t="str">
        <f>IF(COUNTIF(Orders_C[[#All],[Customer_ID]],Orders_C[[#This Row],[Customer_ID]])&gt;1,"Repeat","New")</f>
        <v>Repeat</v>
      </c>
      <c r="AE1247" t="str" cm="1">
        <f t="array" ref="AE1247">_xlfn.XLOOKUP(Orders_C[[#This Row],[Store_ID]],Stores_c[[#All],[Store_ID]],Stores_c[[#All],[City]])</f>
        <v>West Matthew</v>
      </c>
      <c r="AF1247" t="str" cm="1">
        <f t="array" ref="AF1247">_xlfn.XLOOKUP(Orders_C[[#This Row],[Store_ID]],Stores_c[[#All],[Store_ID]],Stores_c[[#All],[Manager_Name]])</f>
        <v>Miguel Kidd</v>
      </c>
      <c r="AG1247" t="str" cm="1">
        <f t="array" ref="AG1247">_xlfn.XLOOKUP(Orders_C[[#This Row],[Store_ID]],Stores_c[[#All],[Store_ID]],Stores_c[[#All],[Store_Type]])</f>
        <v>Drive-Thru</v>
      </c>
    </row>
    <row r="1248" spans="1:33" x14ac:dyDescent="0.25">
      <c r="A1248">
        <v>8603</v>
      </c>
      <c r="B1248" s="1">
        <v>45951</v>
      </c>
      <c r="C1248" s="2">
        <v>6.535879629629629E-2</v>
      </c>
      <c r="D1248">
        <v>1038</v>
      </c>
      <c r="E1248">
        <v>206</v>
      </c>
      <c r="F1248">
        <v>546</v>
      </c>
      <c r="G1248">
        <v>339</v>
      </c>
      <c r="H1248">
        <v>1</v>
      </c>
      <c r="I1248">
        <v>421</v>
      </c>
      <c r="J1248">
        <v>10</v>
      </c>
      <c r="K1248">
        <v>21.05</v>
      </c>
      <c r="L1248">
        <v>432.05</v>
      </c>
      <c r="M1248" t="s">
        <v>20</v>
      </c>
      <c r="N1248" t="s">
        <v>23</v>
      </c>
      <c r="O1248">
        <v>19</v>
      </c>
      <c r="P1248">
        <v>2</v>
      </c>
      <c r="Q1248" t="s">
        <v>2626</v>
      </c>
      <c r="R1248">
        <v>506</v>
      </c>
      <c r="S1248" s="3">
        <v>0.1</v>
      </c>
      <c r="T1248" s="6">
        <v>179.45000000000002</v>
      </c>
      <c r="U1248" t="s">
        <v>6332</v>
      </c>
      <c r="V1248">
        <v>2025</v>
      </c>
      <c r="W1248" t="s">
        <v>6333</v>
      </c>
      <c r="X1248" t="str">
        <f>_xlfn.XLOOKUP(Orders_C[[#This Row],[Product_ID]],Products_C[Product_ID],Products_C[Product_Name])</f>
        <v>Veg Burger</v>
      </c>
      <c r="Y1248" t="str">
        <f>_xlfn.XLOOKUP(Orders_C[[#This Row],[Product_ID]],Products_C[Product_ID],Products_C[Category])</f>
        <v>Burger</v>
      </c>
      <c r="Z1248" t="str">
        <f>_xlfn.XLOOKUP(Orders_C[[#This Row],[Store_ID]],Stores_c[Store_ID],Stores_c[City])</f>
        <v>West Matthew</v>
      </c>
      <c r="AA1248" t="str">
        <f>_xlfn.XLOOKUP(Orders_C[[#This Row],[Customer_ID]],Customers_c[Customer_ID],Customers_c[Customer_Name])</f>
        <v>Russell Frost</v>
      </c>
      <c r="AB1248" s="6">
        <f>Orders_C[[#This Row],[Quantity]]*Orders_C[[#This Row],[Unit_Price]]*(1-Orders_C[[#This Row],[Discount %]])+Orders_C[[#This Row],[Tax]]</f>
        <v>399.95000000000005</v>
      </c>
      <c r="AC1248" s="9">
        <f>(Orders_C[[#This Row],[Unit_Price]]*Orders_C[[#This Row],[Quantity]])-Orders_C[[#This Row],[Discount]]+Orders_C[[#This Row],[Tax]]</f>
        <v>432.05</v>
      </c>
      <c r="AD1248" t="str">
        <f>IF(COUNTIF(Orders_C[[#All],[Customer_ID]],Orders_C[[#This Row],[Customer_ID]])&gt;1,"Repeat","New")</f>
        <v>Repeat</v>
      </c>
      <c r="AE1248" t="str" cm="1">
        <f t="array" ref="AE1248">_xlfn.XLOOKUP(Orders_C[[#This Row],[Store_ID]],Stores_c[[#All],[Store_ID]],Stores_c[[#All],[City]])</f>
        <v>West Matthew</v>
      </c>
      <c r="AF1248" t="str" cm="1">
        <f t="array" ref="AF1248">_xlfn.XLOOKUP(Orders_C[[#This Row],[Store_ID]],Stores_c[[#All],[Store_ID]],Stores_c[[#All],[Manager_Name]])</f>
        <v>Miguel Kidd</v>
      </c>
      <c r="AG1248" t="str" cm="1">
        <f t="array" ref="AG1248">_xlfn.XLOOKUP(Orders_C[[#This Row],[Store_ID]],Stores_c[[#All],[Store_ID]],Stores_c[[#All],[Store_Type]])</f>
        <v>Drive-Thru</v>
      </c>
    </row>
    <row r="1249" spans="1:33" x14ac:dyDescent="0.25">
      <c r="A1249">
        <v>7307</v>
      </c>
      <c r="B1249" s="1">
        <v>45830</v>
      </c>
      <c r="C1249" s="2">
        <v>0.39552083333333332</v>
      </c>
      <c r="D1249">
        <v>1650</v>
      </c>
      <c r="E1249">
        <v>205</v>
      </c>
      <c r="F1249">
        <v>476</v>
      </c>
      <c r="G1249">
        <v>332</v>
      </c>
      <c r="H1249">
        <v>2</v>
      </c>
      <c r="I1249">
        <v>217</v>
      </c>
      <c r="J1249">
        <v>5</v>
      </c>
      <c r="K1249">
        <v>10.85</v>
      </c>
      <c r="L1249">
        <v>439.85</v>
      </c>
      <c r="M1249" t="s">
        <v>20</v>
      </c>
      <c r="N1249" t="s">
        <v>22</v>
      </c>
      <c r="O1249">
        <v>11</v>
      </c>
      <c r="P1249">
        <v>2</v>
      </c>
      <c r="Q1249" t="s">
        <v>1330</v>
      </c>
      <c r="R1249">
        <v>505</v>
      </c>
      <c r="S1249" s="3">
        <v>0.05</v>
      </c>
      <c r="T1249" s="6">
        <v>179.45000000000005</v>
      </c>
      <c r="U1249" t="s">
        <v>6340</v>
      </c>
      <c r="V1249">
        <v>2025</v>
      </c>
      <c r="W1249" t="s">
        <v>6333</v>
      </c>
      <c r="X1249" t="str">
        <f>_xlfn.XLOOKUP(Orders_C[[#This Row],[Product_ID]],Products_C[Product_ID],Products_C[Product_Name])</f>
        <v>Zinger Burger</v>
      </c>
      <c r="Y1249" t="str">
        <f>_xlfn.XLOOKUP(Orders_C[[#This Row],[Product_ID]],Products_C[Product_ID],Products_C[Category])</f>
        <v>Beverage</v>
      </c>
      <c r="Z1249" t="str">
        <f>_xlfn.XLOOKUP(Orders_C[[#This Row],[Store_ID]],Stores_c[Store_ID],Stores_c[City])</f>
        <v>Port Jacob</v>
      </c>
      <c r="AA1249" t="str">
        <f>_xlfn.XLOOKUP(Orders_C[[#This Row],[Customer_ID]],Customers_c[Customer_ID],Customers_c[Customer_Name])</f>
        <v>Dawn Hoffman</v>
      </c>
      <c r="AB1249" s="6">
        <f>Orders_C[[#This Row],[Quantity]]*Orders_C[[#This Row],[Unit_Price]]*(1-Orders_C[[#This Row],[Discount %]])+Orders_C[[#This Row],[Tax]]</f>
        <v>423.15</v>
      </c>
      <c r="AC1249" s="9">
        <f>(Orders_C[[#This Row],[Unit_Price]]*Orders_C[[#This Row],[Quantity]])-Orders_C[[#This Row],[Discount]]+Orders_C[[#This Row],[Tax]]</f>
        <v>439.85</v>
      </c>
      <c r="AD1249" t="str">
        <f>IF(COUNTIF(Orders_C[[#All],[Customer_ID]],Orders_C[[#This Row],[Customer_ID]])&gt;1,"Repeat","New")</f>
        <v>Repeat</v>
      </c>
      <c r="AE1249" t="str" cm="1">
        <f t="array" ref="AE1249">_xlfn.XLOOKUP(Orders_C[[#This Row],[Store_ID]],Stores_c[[#All],[Store_ID]],Stores_c[[#All],[City]])</f>
        <v>Port Jacob</v>
      </c>
      <c r="AF1249" t="str" cm="1">
        <f t="array" ref="AF1249">_xlfn.XLOOKUP(Orders_C[[#This Row],[Store_ID]],Stores_c[[#All],[Store_ID]],Stores_c[[#All],[Manager_Name]])</f>
        <v>David Harris</v>
      </c>
      <c r="AG1249" t="str" cm="1">
        <f t="array" ref="AG1249">_xlfn.XLOOKUP(Orders_C[[#This Row],[Store_ID]],Stores_c[[#All],[Store_ID]],Stores_c[[#All],[Store_Type]])</f>
        <v>Mall</v>
      </c>
    </row>
    <row r="1250" spans="1:33" x14ac:dyDescent="0.25">
      <c r="A1250">
        <v>8251</v>
      </c>
      <c r="B1250" s="1">
        <v>45861</v>
      </c>
      <c r="C1250" s="2">
        <v>0.10690972222222223</v>
      </c>
      <c r="D1250">
        <v>1290</v>
      </c>
      <c r="E1250">
        <v>211</v>
      </c>
      <c r="F1250">
        <v>470</v>
      </c>
      <c r="G1250">
        <v>329</v>
      </c>
      <c r="H1250">
        <v>1</v>
      </c>
      <c r="I1250">
        <v>410</v>
      </c>
      <c r="J1250">
        <v>5</v>
      </c>
      <c r="K1250">
        <v>20.5</v>
      </c>
      <c r="L1250">
        <v>425.5</v>
      </c>
      <c r="M1250" t="s">
        <v>19</v>
      </c>
      <c r="N1250" t="s">
        <v>21</v>
      </c>
      <c r="O1250">
        <v>21</v>
      </c>
      <c r="P1250">
        <v>3</v>
      </c>
      <c r="Q1250" t="s">
        <v>2274</v>
      </c>
      <c r="R1250">
        <v>507</v>
      </c>
      <c r="S1250" s="3">
        <v>0.05</v>
      </c>
      <c r="T1250" s="6">
        <v>179.5</v>
      </c>
      <c r="U1250" t="s">
        <v>6341</v>
      </c>
      <c r="V1250">
        <v>2025</v>
      </c>
      <c r="W1250" t="s">
        <v>6329</v>
      </c>
      <c r="X1250" t="str">
        <f>_xlfn.XLOOKUP(Orders_C[[#This Row],[Product_ID]],Products_C[Product_ID],Products_C[Product_Name])</f>
        <v>Rice Bowl</v>
      </c>
      <c r="Y1250" t="str">
        <f>_xlfn.XLOOKUP(Orders_C[[#This Row],[Product_ID]],Products_C[Product_ID],Products_C[Category])</f>
        <v>Dessert</v>
      </c>
      <c r="Z1250" t="str">
        <f>_xlfn.XLOOKUP(Orders_C[[#This Row],[Store_ID]],Stores_c[Store_ID],Stores_c[City])</f>
        <v>North Robertstad</v>
      </c>
      <c r="AA1250" t="str">
        <f>_xlfn.XLOOKUP(Orders_C[[#This Row],[Customer_ID]],Customers_c[Customer_ID],Customers_c[Customer_Name])</f>
        <v>William Weiss</v>
      </c>
      <c r="AB1250" s="6">
        <f>Orders_C[[#This Row],[Quantity]]*Orders_C[[#This Row],[Unit_Price]]*(1-Orders_C[[#This Row],[Discount %]])+Orders_C[[#This Row],[Tax]]</f>
        <v>410</v>
      </c>
      <c r="AC1250" s="9">
        <f>(Orders_C[[#This Row],[Unit_Price]]*Orders_C[[#This Row],[Quantity]])-Orders_C[[#This Row],[Discount]]+Orders_C[[#This Row],[Tax]]</f>
        <v>425.5</v>
      </c>
      <c r="AD1250" t="str">
        <f>IF(COUNTIF(Orders_C[[#All],[Customer_ID]],Orders_C[[#This Row],[Customer_ID]])&gt;1,"Repeat","New")</f>
        <v>Repeat</v>
      </c>
      <c r="AE1250" t="str" cm="1">
        <f t="array" ref="AE1250">_xlfn.XLOOKUP(Orders_C[[#This Row],[Store_ID]],Stores_c[[#All],[Store_ID]],Stores_c[[#All],[City]])</f>
        <v>North Robertstad</v>
      </c>
      <c r="AF1250" t="str" cm="1">
        <f t="array" ref="AF1250">_xlfn.XLOOKUP(Orders_C[[#This Row],[Store_ID]],Stores_c[[#All],[Store_ID]],Stores_c[[#All],[Manager_Name]])</f>
        <v>Mary Lewis</v>
      </c>
      <c r="AG1250" t="str" cm="1">
        <f t="array" ref="AG1250">_xlfn.XLOOKUP(Orders_C[[#This Row],[Store_ID]],Stores_c[[#All],[Store_ID]],Stores_c[[#All],[Store_Type]])</f>
        <v>Street</v>
      </c>
    </row>
    <row r="1251" spans="1:33" x14ac:dyDescent="0.25">
      <c r="A1251">
        <v>6784</v>
      </c>
      <c r="B1251" s="1">
        <v>45871</v>
      </c>
      <c r="C1251" s="2">
        <v>0.6322106481481482</v>
      </c>
      <c r="D1251">
        <v>1355</v>
      </c>
      <c r="E1251">
        <v>221</v>
      </c>
      <c r="F1251">
        <v>543</v>
      </c>
      <c r="G1251">
        <v>340</v>
      </c>
      <c r="H1251">
        <v>2</v>
      </c>
      <c r="I1251">
        <v>223</v>
      </c>
      <c r="J1251">
        <v>10</v>
      </c>
      <c r="K1251">
        <v>11.15</v>
      </c>
      <c r="L1251">
        <v>447.15</v>
      </c>
      <c r="M1251" t="s">
        <v>19</v>
      </c>
      <c r="N1251" t="s">
        <v>23</v>
      </c>
      <c r="O1251">
        <v>45</v>
      </c>
      <c r="P1251">
        <v>2</v>
      </c>
      <c r="Q1251" t="s">
        <v>807</v>
      </c>
      <c r="R1251">
        <v>507</v>
      </c>
      <c r="S1251" s="3">
        <v>0.1</v>
      </c>
      <c r="T1251" s="6">
        <v>179.55</v>
      </c>
      <c r="U1251" t="s">
        <v>6342</v>
      </c>
      <c r="V1251">
        <v>2025</v>
      </c>
      <c r="W1251" t="s">
        <v>6331</v>
      </c>
      <c r="X1251" t="str">
        <f>_xlfn.XLOOKUP(Orders_C[[#This Row],[Product_ID]],Products_C[Product_ID],Products_C[Product_Name])</f>
        <v>Chocolate Lava Cake</v>
      </c>
      <c r="Y1251" t="str">
        <f>_xlfn.XLOOKUP(Orders_C[[#This Row],[Product_ID]],Products_C[Product_ID],Products_C[Category])</f>
        <v>Chicken</v>
      </c>
      <c r="Z1251" t="str">
        <f>_xlfn.XLOOKUP(Orders_C[[#This Row],[Store_ID]],Stores_c[Store_ID],Stores_c[City])</f>
        <v>Port Barbarabury</v>
      </c>
      <c r="AA1251" t="str">
        <f>_xlfn.XLOOKUP(Orders_C[[#This Row],[Customer_ID]],Customers_c[Customer_ID],Customers_c[Customer_Name])</f>
        <v>Nicholas Thompson</v>
      </c>
      <c r="AB1251" s="6">
        <f>Orders_C[[#This Row],[Quantity]]*Orders_C[[#This Row],[Unit_Price]]*(1-Orders_C[[#This Row],[Discount %]])+Orders_C[[#This Row],[Tax]]</f>
        <v>412.55</v>
      </c>
      <c r="AC1251" s="9">
        <f>(Orders_C[[#This Row],[Unit_Price]]*Orders_C[[#This Row],[Quantity]])-Orders_C[[#This Row],[Discount]]+Orders_C[[#This Row],[Tax]]</f>
        <v>447.15</v>
      </c>
      <c r="AD1251" t="str">
        <f>IF(COUNTIF(Orders_C[[#All],[Customer_ID]],Orders_C[[#This Row],[Customer_ID]])&gt;1,"Repeat","New")</f>
        <v>Repeat</v>
      </c>
      <c r="AE1251" t="str" cm="1">
        <f t="array" ref="AE1251">_xlfn.XLOOKUP(Orders_C[[#This Row],[Store_ID]],Stores_c[[#All],[Store_ID]],Stores_c[[#All],[City]])</f>
        <v>Port Barbarabury</v>
      </c>
      <c r="AF1251" t="str" cm="1">
        <f t="array" ref="AF1251">_xlfn.XLOOKUP(Orders_C[[#This Row],[Store_ID]],Stores_c[[#All],[Store_ID]],Stores_c[[#All],[Manager_Name]])</f>
        <v>Edward Nguyen</v>
      </c>
      <c r="AG1251" t="str" cm="1">
        <f t="array" ref="AG1251">_xlfn.XLOOKUP(Orders_C[[#This Row],[Store_ID]],Stores_c[[#All],[Store_ID]],Stores_c[[#All],[Store_Type]])</f>
        <v>Street</v>
      </c>
    </row>
    <row r="1252" spans="1:33" x14ac:dyDescent="0.25">
      <c r="A1252">
        <v>10357</v>
      </c>
      <c r="B1252" s="1">
        <v>45823</v>
      </c>
      <c r="C1252" s="2">
        <v>0.51594907407407409</v>
      </c>
      <c r="D1252">
        <v>1903</v>
      </c>
      <c r="E1252">
        <v>222</v>
      </c>
      <c r="F1252">
        <v>434</v>
      </c>
      <c r="G1252">
        <v>325</v>
      </c>
      <c r="H1252">
        <v>2</v>
      </c>
      <c r="I1252">
        <v>229</v>
      </c>
      <c r="J1252">
        <v>15</v>
      </c>
      <c r="K1252">
        <v>11.45</v>
      </c>
      <c r="L1252">
        <v>454.45</v>
      </c>
      <c r="M1252" t="s">
        <v>19</v>
      </c>
      <c r="N1252" t="s">
        <v>22</v>
      </c>
      <c r="O1252">
        <v>36</v>
      </c>
      <c r="P1252">
        <v>3</v>
      </c>
      <c r="Q1252" t="s">
        <v>4380</v>
      </c>
      <c r="R1252">
        <v>504</v>
      </c>
      <c r="S1252" s="3">
        <v>0.15</v>
      </c>
      <c r="T1252" s="6">
        <v>179.64999999999998</v>
      </c>
      <c r="U1252" t="s">
        <v>6340</v>
      </c>
      <c r="V1252">
        <v>2025</v>
      </c>
      <c r="W1252" t="s">
        <v>6329</v>
      </c>
      <c r="X1252" t="str">
        <f>_xlfn.XLOOKUP(Orders_C[[#This Row],[Product_ID]],Products_C[Product_ID],Products_C[Product_Name])</f>
        <v>Veg Burger</v>
      </c>
      <c r="Y1252" t="str">
        <f>_xlfn.XLOOKUP(Orders_C[[#This Row],[Product_ID]],Products_C[Product_ID],Products_C[Category])</f>
        <v>Chicken</v>
      </c>
      <c r="Z1252" t="str">
        <f>_xlfn.XLOOKUP(Orders_C[[#This Row],[Store_ID]],Stores_c[Store_ID],Stores_c[City])</f>
        <v>New Steven</v>
      </c>
      <c r="AA1252" t="str">
        <f>_xlfn.XLOOKUP(Orders_C[[#This Row],[Customer_ID]],Customers_c[Customer_ID],Customers_c[Customer_Name])</f>
        <v>Richard Young</v>
      </c>
      <c r="AB1252" s="6">
        <f>Orders_C[[#This Row],[Quantity]]*Orders_C[[#This Row],[Unit_Price]]*(1-Orders_C[[#This Row],[Discount %]])+Orders_C[[#This Row],[Tax]]</f>
        <v>400.75</v>
      </c>
      <c r="AC1252" s="9">
        <f>(Orders_C[[#This Row],[Unit_Price]]*Orders_C[[#This Row],[Quantity]])-Orders_C[[#This Row],[Discount]]+Orders_C[[#This Row],[Tax]]</f>
        <v>454.45</v>
      </c>
      <c r="AD1252" t="str">
        <f>IF(COUNTIF(Orders_C[[#All],[Customer_ID]],Orders_C[[#This Row],[Customer_ID]])&gt;1,"Repeat","New")</f>
        <v>Repeat</v>
      </c>
      <c r="AE1252" t="str" cm="1">
        <f t="array" ref="AE1252">_xlfn.XLOOKUP(Orders_C[[#This Row],[Store_ID]],Stores_c[[#All],[Store_ID]],Stores_c[[#All],[City]])</f>
        <v>New Steven</v>
      </c>
      <c r="AF1252" t="str" cm="1">
        <f t="array" ref="AF1252">_xlfn.XLOOKUP(Orders_C[[#This Row],[Store_ID]],Stores_c[[#All],[Store_ID]],Stores_c[[#All],[Manager_Name]])</f>
        <v>Terri Martinez</v>
      </c>
      <c r="AG1252" t="str" cm="1">
        <f t="array" ref="AG1252">_xlfn.XLOOKUP(Orders_C[[#This Row],[Store_ID]],Stores_c[[#All],[Store_ID]],Stores_c[[#All],[Store_Type]])</f>
        <v>Drive-Thru</v>
      </c>
    </row>
    <row r="1253" spans="1:33" x14ac:dyDescent="0.25">
      <c r="A1253">
        <v>9740</v>
      </c>
      <c r="B1253" s="1">
        <v>45709</v>
      </c>
      <c r="C1253" s="2">
        <v>0.1257523148148148</v>
      </c>
      <c r="D1253">
        <v>1511</v>
      </c>
      <c r="E1253">
        <v>217</v>
      </c>
      <c r="F1253">
        <v>426</v>
      </c>
      <c r="G1253">
        <v>305</v>
      </c>
      <c r="H1253">
        <v>1</v>
      </c>
      <c r="I1253">
        <v>411</v>
      </c>
      <c r="J1253">
        <v>5</v>
      </c>
      <c r="K1253">
        <v>20.55</v>
      </c>
      <c r="L1253">
        <v>426.55</v>
      </c>
      <c r="M1253" t="s">
        <v>19</v>
      </c>
      <c r="N1253" t="s">
        <v>22</v>
      </c>
      <c r="O1253">
        <v>11</v>
      </c>
      <c r="P1253">
        <v>1</v>
      </c>
      <c r="Q1253" t="s">
        <v>3763</v>
      </c>
      <c r="R1253">
        <v>503</v>
      </c>
      <c r="S1253" s="3">
        <v>0.05</v>
      </c>
      <c r="T1253" s="6">
        <v>179.95000000000002</v>
      </c>
      <c r="U1253" t="s">
        <v>6338</v>
      </c>
      <c r="V1253">
        <v>2025</v>
      </c>
      <c r="W1253" t="s">
        <v>6333</v>
      </c>
      <c r="X1253" t="str">
        <f>_xlfn.XLOOKUP(Orders_C[[#This Row],[Product_ID]],Products_C[Product_ID],Products_C[Product_Name])</f>
        <v>Krushers</v>
      </c>
      <c r="Y1253" t="str">
        <f>_xlfn.XLOOKUP(Orders_C[[#This Row],[Product_ID]],Products_C[Product_ID],Products_C[Category])</f>
        <v>Dessert</v>
      </c>
      <c r="Z1253" t="str">
        <f>_xlfn.XLOOKUP(Orders_C[[#This Row],[Store_ID]],Stores_c[Store_ID],Stores_c[City])</f>
        <v>West Rebecca</v>
      </c>
      <c r="AA1253" t="str">
        <f>_xlfn.XLOOKUP(Orders_C[[#This Row],[Customer_ID]],Customers_c[Customer_ID],Customers_c[Customer_Name])</f>
        <v>Gary Suarez</v>
      </c>
      <c r="AB1253" s="6">
        <f>Orders_C[[#This Row],[Quantity]]*Orders_C[[#This Row],[Unit_Price]]*(1-Orders_C[[#This Row],[Discount %]])+Orders_C[[#This Row],[Tax]]</f>
        <v>411</v>
      </c>
      <c r="AC1253" s="9">
        <f>(Orders_C[[#This Row],[Unit_Price]]*Orders_C[[#This Row],[Quantity]])-Orders_C[[#This Row],[Discount]]+Orders_C[[#This Row],[Tax]]</f>
        <v>426.55</v>
      </c>
      <c r="AD1253" t="str">
        <f>IF(COUNTIF(Orders_C[[#All],[Customer_ID]],Orders_C[[#This Row],[Customer_ID]])&gt;1,"Repeat","New")</f>
        <v>Repeat</v>
      </c>
      <c r="AE1253" t="str" cm="1">
        <f t="array" ref="AE1253">_xlfn.XLOOKUP(Orders_C[[#This Row],[Store_ID]],Stores_c[[#All],[Store_ID]],Stores_c[[#All],[City]])</f>
        <v>West Rebecca</v>
      </c>
      <c r="AF1253" t="str" cm="1">
        <f t="array" ref="AF1253">_xlfn.XLOOKUP(Orders_C[[#This Row],[Store_ID]],Stores_c[[#All],[Store_ID]],Stores_c[[#All],[Manager_Name]])</f>
        <v>Albert Smith</v>
      </c>
      <c r="AG1253" t="str" cm="1">
        <f t="array" ref="AG1253">_xlfn.XLOOKUP(Orders_C[[#This Row],[Store_ID]],Stores_c[[#All],[Store_ID]],Stores_c[[#All],[Store_Type]])</f>
        <v>Mall</v>
      </c>
    </row>
    <row r="1254" spans="1:33" x14ac:dyDescent="0.25">
      <c r="A1254">
        <v>6045</v>
      </c>
      <c r="B1254" s="1">
        <v>45760</v>
      </c>
      <c r="C1254" s="2">
        <v>0.4607175925925926</v>
      </c>
      <c r="D1254">
        <v>1914</v>
      </c>
      <c r="E1254">
        <v>218</v>
      </c>
      <c r="F1254">
        <v>496</v>
      </c>
      <c r="G1254">
        <v>312</v>
      </c>
      <c r="H1254">
        <v>1</v>
      </c>
      <c r="I1254">
        <v>400</v>
      </c>
      <c r="J1254">
        <v>0</v>
      </c>
      <c r="K1254">
        <v>20</v>
      </c>
      <c r="L1254">
        <v>420</v>
      </c>
      <c r="M1254" t="s">
        <v>20</v>
      </c>
      <c r="N1254" t="s">
        <v>21</v>
      </c>
      <c r="O1254">
        <v>19</v>
      </c>
      <c r="P1254">
        <v>3</v>
      </c>
      <c r="Q1254" t="s">
        <v>68</v>
      </c>
      <c r="R1254">
        <v>509</v>
      </c>
      <c r="S1254" s="3">
        <v>0</v>
      </c>
      <c r="T1254" s="6">
        <v>180</v>
      </c>
      <c r="U1254" t="s">
        <v>6337</v>
      </c>
      <c r="V1254">
        <v>2025</v>
      </c>
      <c r="W1254" t="s">
        <v>6333</v>
      </c>
      <c r="X1254" t="str">
        <f>_xlfn.XLOOKUP(Orders_C[[#This Row],[Product_ID]],Products_C[Product_ID],Products_C[Product_Name])</f>
        <v>Veg Burger</v>
      </c>
      <c r="Y1254" t="str">
        <f>_xlfn.XLOOKUP(Orders_C[[#This Row],[Product_ID]],Products_C[Product_ID],Products_C[Category])</f>
        <v>Burger</v>
      </c>
      <c r="Z1254" t="str">
        <f>_xlfn.XLOOKUP(Orders_C[[#This Row],[Store_ID]],Stores_c[Store_ID],Stores_c[City])</f>
        <v>East Johnport</v>
      </c>
      <c r="AA1254" t="str">
        <f>_xlfn.XLOOKUP(Orders_C[[#This Row],[Customer_ID]],Customers_c[Customer_ID],Customers_c[Customer_Name])</f>
        <v>Katrina Carney</v>
      </c>
      <c r="AB1254" s="6">
        <f>Orders_C[[#This Row],[Quantity]]*Orders_C[[#This Row],[Unit_Price]]*(1-Orders_C[[#This Row],[Discount %]])+Orders_C[[#This Row],[Tax]]</f>
        <v>420</v>
      </c>
      <c r="AC1254" s="9">
        <f>(Orders_C[[#This Row],[Unit_Price]]*Orders_C[[#This Row],[Quantity]])-Orders_C[[#This Row],[Discount]]+Orders_C[[#This Row],[Tax]]</f>
        <v>420</v>
      </c>
      <c r="AD1254" t="str">
        <f>IF(COUNTIF(Orders_C[[#All],[Customer_ID]],Orders_C[[#This Row],[Customer_ID]])&gt;1,"Repeat","New")</f>
        <v>Repeat</v>
      </c>
      <c r="AE1254" t="str" cm="1">
        <f t="array" ref="AE1254">_xlfn.XLOOKUP(Orders_C[[#This Row],[Store_ID]],Stores_c[[#All],[Store_ID]],Stores_c[[#All],[City]])</f>
        <v>East Johnport</v>
      </c>
      <c r="AF1254" t="str" cm="1">
        <f t="array" ref="AF1254">_xlfn.XLOOKUP(Orders_C[[#This Row],[Store_ID]],Stores_c[[#All],[Store_ID]],Stores_c[[#All],[Manager_Name]])</f>
        <v>Mr. Matthew Murillo III</v>
      </c>
      <c r="AG1254" t="str" cm="1">
        <f t="array" ref="AG1254">_xlfn.XLOOKUP(Orders_C[[#This Row],[Store_ID]],Stores_c[[#All],[Store_ID]],Stores_c[[#All],[Store_Type]])</f>
        <v>Street</v>
      </c>
    </row>
    <row r="1255" spans="1:33" x14ac:dyDescent="0.25">
      <c r="A1255">
        <v>7262</v>
      </c>
      <c r="B1255" s="1">
        <v>46027</v>
      </c>
      <c r="C1255" s="2">
        <v>0.17484953703703704</v>
      </c>
      <c r="D1255">
        <v>1274</v>
      </c>
      <c r="E1255">
        <v>209</v>
      </c>
      <c r="F1255">
        <v>441</v>
      </c>
      <c r="G1255">
        <v>306</v>
      </c>
      <c r="H1255">
        <v>3</v>
      </c>
      <c r="I1255">
        <v>156</v>
      </c>
      <c r="J1255">
        <v>15</v>
      </c>
      <c r="K1255">
        <v>7.8000000000000007</v>
      </c>
      <c r="L1255">
        <v>460.8</v>
      </c>
      <c r="M1255" t="s">
        <v>18</v>
      </c>
      <c r="N1255" t="s">
        <v>23</v>
      </c>
      <c r="O1255">
        <v>19</v>
      </c>
      <c r="P1255">
        <v>2</v>
      </c>
      <c r="Q1255" t="s">
        <v>1285</v>
      </c>
      <c r="R1255">
        <v>510</v>
      </c>
      <c r="S1255" s="3">
        <v>0.15</v>
      </c>
      <c r="T1255" s="6">
        <v>180</v>
      </c>
      <c r="U1255" t="s">
        <v>6330</v>
      </c>
      <c r="V1255">
        <v>2026</v>
      </c>
      <c r="W1255" t="s">
        <v>6333</v>
      </c>
      <c r="X1255" t="str">
        <f>_xlfn.XLOOKUP(Orders_C[[#This Row],[Product_ID]],Products_C[Product_ID],Products_C[Product_Name])</f>
        <v>Veg Burger</v>
      </c>
      <c r="Y1255" t="str">
        <f>_xlfn.XLOOKUP(Orders_C[[#This Row],[Product_ID]],Products_C[Product_ID],Products_C[Category])</f>
        <v>Burger</v>
      </c>
      <c r="Z1255" t="str">
        <f>_xlfn.XLOOKUP(Orders_C[[#This Row],[Store_ID]],Stores_c[Store_ID],Stores_c[City])</f>
        <v>Reidberg</v>
      </c>
      <c r="AA1255" t="str">
        <f>_xlfn.XLOOKUP(Orders_C[[#This Row],[Customer_ID]],Customers_c[Customer_ID],Customers_c[Customer_Name])</f>
        <v>Jason Gonzalez</v>
      </c>
      <c r="AB1255" s="6">
        <f>Orders_C[[#This Row],[Quantity]]*Orders_C[[#This Row],[Unit_Price]]*(1-Orders_C[[#This Row],[Discount %]])+Orders_C[[#This Row],[Tax]]</f>
        <v>405.6</v>
      </c>
      <c r="AC1255" s="9">
        <f>(Orders_C[[#This Row],[Unit_Price]]*Orders_C[[#This Row],[Quantity]])-Orders_C[[#This Row],[Discount]]+Orders_C[[#This Row],[Tax]]</f>
        <v>460.8</v>
      </c>
      <c r="AD1255" t="str">
        <f>IF(COUNTIF(Orders_C[[#All],[Customer_ID]],Orders_C[[#This Row],[Customer_ID]])&gt;1,"Repeat","New")</f>
        <v>Repeat</v>
      </c>
      <c r="AE1255" t="str" cm="1">
        <f t="array" ref="AE1255">_xlfn.XLOOKUP(Orders_C[[#This Row],[Store_ID]],Stores_c[[#All],[Store_ID]],Stores_c[[#All],[City]])</f>
        <v>Reidberg</v>
      </c>
      <c r="AF1255" t="str" cm="1">
        <f t="array" ref="AF1255">_xlfn.XLOOKUP(Orders_C[[#This Row],[Store_ID]],Stores_c[[#All],[Store_ID]],Stores_c[[#All],[Manager_Name]])</f>
        <v>Jeffrey Horn</v>
      </c>
      <c r="AG1255" t="str" cm="1">
        <f t="array" ref="AG1255">_xlfn.XLOOKUP(Orders_C[[#This Row],[Store_ID]],Stores_c[[#All],[Store_ID]],Stores_c[[#All],[Store_Type]])</f>
        <v>Drive-Thru</v>
      </c>
    </row>
    <row r="1256" spans="1:33" x14ac:dyDescent="0.25">
      <c r="A1256">
        <v>8026</v>
      </c>
      <c r="B1256" s="1">
        <v>45883</v>
      </c>
      <c r="C1256" s="2">
        <v>0.41952546296296295</v>
      </c>
      <c r="D1256">
        <v>1799</v>
      </c>
      <c r="E1256">
        <v>207</v>
      </c>
      <c r="F1256">
        <v>515</v>
      </c>
      <c r="G1256">
        <v>320</v>
      </c>
      <c r="H1256">
        <v>3</v>
      </c>
      <c r="I1256">
        <v>156</v>
      </c>
      <c r="J1256">
        <v>15</v>
      </c>
      <c r="K1256">
        <v>7.8000000000000007</v>
      </c>
      <c r="L1256">
        <v>460.8</v>
      </c>
      <c r="M1256" t="s">
        <v>20</v>
      </c>
      <c r="N1256" t="s">
        <v>21</v>
      </c>
      <c r="O1256">
        <v>52</v>
      </c>
      <c r="P1256">
        <v>3</v>
      </c>
      <c r="Q1256" t="s">
        <v>2049</v>
      </c>
      <c r="R1256">
        <v>502</v>
      </c>
      <c r="S1256" s="3">
        <v>0.15</v>
      </c>
      <c r="T1256" s="6">
        <v>180</v>
      </c>
      <c r="U1256" t="s">
        <v>6342</v>
      </c>
      <c r="V1256">
        <v>2025</v>
      </c>
      <c r="W1256" t="s">
        <v>6331</v>
      </c>
      <c r="X1256" t="str">
        <f>_xlfn.XLOOKUP(Orders_C[[#This Row],[Product_ID]],Products_C[Product_ID],Products_C[Product_Name])</f>
        <v>Rice Bowl</v>
      </c>
      <c r="Y1256" t="str">
        <f>_xlfn.XLOOKUP(Orders_C[[#This Row],[Product_ID]],Products_C[Product_ID],Products_C[Category])</f>
        <v>Beverage</v>
      </c>
      <c r="Z1256" t="str">
        <f>_xlfn.XLOOKUP(Orders_C[[#This Row],[Store_ID]],Stores_c[Store_ID],Stores_c[City])</f>
        <v>Christineton</v>
      </c>
      <c r="AA1256" t="str">
        <f>_xlfn.XLOOKUP(Orders_C[[#This Row],[Customer_ID]],Customers_c[Customer_ID],Customers_c[Customer_Name])</f>
        <v>Bonnie Haynes</v>
      </c>
      <c r="AB1256" s="6">
        <f>Orders_C[[#This Row],[Quantity]]*Orders_C[[#This Row],[Unit_Price]]*(1-Orders_C[[#This Row],[Discount %]])+Orders_C[[#This Row],[Tax]]</f>
        <v>405.6</v>
      </c>
      <c r="AC1256" s="9">
        <f>(Orders_C[[#This Row],[Unit_Price]]*Orders_C[[#This Row],[Quantity]])-Orders_C[[#This Row],[Discount]]+Orders_C[[#This Row],[Tax]]</f>
        <v>460.8</v>
      </c>
      <c r="AD1256" t="str">
        <f>IF(COUNTIF(Orders_C[[#All],[Customer_ID]],Orders_C[[#This Row],[Customer_ID]])&gt;1,"Repeat","New")</f>
        <v>Repeat</v>
      </c>
      <c r="AE1256" t="str" cm="1">
        <f t="array" ref="AE1256">_xlfn.XLOOKUP(Orders_C[[#This Row],[Store_ID]],Stores_c[[#All],[Store_ID]],Stores_c[[#All],[City]])</f>
        <v>Christineton</v>
      </c>
      <c r="AF1256" t="str" cm="1">
        <f t="array" ref="AF1256">_xlfn.XLOOKUP(Orders_C[[#This Row],[Store_ID]],Stores_c[[#All],[Store_ID]],Stores_c[[#All],[Manager_Name]])</f>
        <v>Dr. William Hubbard MD</v>
      </c>
      <c r="AG1256" t="str" cm="1">
        <f t="array" ref="AG1256">_xlfn.XLOOKUP(Orders_C[[#This Row],[Store_ID]],Stores_c[[#All],[Store_ID]],Stores_c[[#All],[Store_Type]])</f>
        <v>Street</v>
      </c>
    </row>
    <row r="1257" spans="1:33" x14ac:dyDescent="0.25">
      <c r="A1257">
        <v>10305</v>
      </c>
      <c r="B1257" s="1">
        <v>45728</v>
      </c>
      <c r="C1257" s="2">
        <v>0.19538194444444446</v>
      </c>
      <c r="D1257">
        <v>1586</v>
      </c>
      <c r="E1257">
        <v>216</v>
      </c>
      <c r="F1257">
        <v>452</v>
      </c>
      <c r="G1257">
        <v>315</v>
      </c>
      <c r="H1257">
        <v>1</v>
      </c>
      <c r="I1257">
        <v>400</v>
      </c>
      <c r="J1257">
        <v>0</v>
      </c>
      <c r="K1257">
        <v>20</v>
      </c>
      <c r="L1257">
        <v>420</v>
      </c>
      <c r="M1257" t="s">
        <v>18</v>
      </c>
      <c r="N1257" t="s">
        <v>21</v>
      </c>
      <c r="O1257">
        <v>56</v>
      </c>
      <c r="P1257">
        <v>3</v>
      </c>
      <c r="Q1257" t="s">
        <v>4328</v>
      </c>
      <c r="R1257">
        <v>501</v>
      </c>
      <c r="S1257" s="3">
        <v>0</v>
      </c>
      <c r="T1257" s="6">
        <v>180</v>
      </c>
      <c r="U1257" t="s">
        <v>6334</v>
      </c>
      <c r="V1257">
        <v>2025</v>
      </c>
      <c r="W1257" t="s">
        <v>6331</v>
      </c>
      <c r="X1257" t="str">
        <f>_xlfn.XLOOKUP(Orders_C[[#This Row],[Product_ID]],Products_C[Product_ID],Products_C[Product_Name])</f>
        <v>Popcorn Chicken</v>
      </c>
      <c r="Y1257" t="str">
        <f>_xlfn.XLOOKUP(Orders_C[[#This Row],[Product_ID]],Products_C[Product_ID],Products_C[Category])</f>
        <v>Beverage</v>
      </c>
      <c r="Z1257" t="str">
        <f>_xlfn.XLOOKUP(Orders_C[[#This Row],[Store_ID]],Stores_c[Store_ID],Stores_c[City])</f>
        <v>Garciaview</v>
      </c>
      <c r="AA1257" t="str">
        <f>_xlfn.XLOOKUP(Orders_C[[#This Row],[Customer_ID]],Customers_c[Customer_ID],Customers_c[Customer_Name])</f>
        <v>Mrs. Stacey Fry</v>
      </c>
      <c r="AB1257" s="6">
        <f>Orders_C[[#This Row],[Quantity]]*Orders_C[[#This Row],[Unit_Price]]*(1-Orders_C[[#This Row],[Discount %]])+Orders_C[[#This Row],[Tax]]</f>
        <v>420</v>
      </c>
      <c r="AC1257" s="9">
        <f>(Orders_C[[#This Row],[Unit_Price]]*Orders_C[[#This Row],[Quantity]])-Orders_C[[#This Row],[Discount]]+Orders_C[[#This Row],[Tax]]</f>
        <v>420</v>
      </c>
      <c r="AD1257" t="str">
        <f>IF(COUNTIF(Orders_C[[#All],[Customer_ID]],Orders_C[[#This Row],[Customer_ID]])&gt;1,"Repeat","New")</f>
        <v>Repeat</v>
      </c>
      <c r="AE1257" t="str" cm="1">
        <f t="array" ref="AE1257">_xlfn.XLOOKUP(Orders_C[[#This Row],[Store_ID]],Stores_c[[#All],[Store_ID]],Stores_c[[#All],[City]])</f>
        <v>Garciaview</v>
      </c>
      <c r="AF1257" t="str" cm="1">
        <f t="array" ref="AF1257">_xlfn.XLOOKUP(Orders_C[[#This Row],[Store_ID]],Stores_c[[#All],[Store_ID]],Stores_c[[#All],[Manager_Name]])</f>
        <v>Karina Washington</v>
      </c>
      <c r="AG1257" t="str" cm="1">
        <f t="array" ref="AG1257">_xlfn.XLOOKUP(Orders_C[[#This Row],[Store_ID]],Stores_c[[#All],[Store_ID]],Stores_c[[#All],[Store_Type]])</f>
        <v>Drive-Thru</v>
      </c>
    </row>
    <row r="1258" spans="1:33" x14ac:dyDescent="0.25">
      <c r="A1258">
        <v>10588</v>
      </c>
      <c r="B1258" s="1">
        <v>45974</v>
      </c>
      <c r="C1258" s="2">
        <v>0.18524305555555556</v>
      </c>
      <c r="D1258">
        <v>1151</v>
      </c>
      <c r="E1258">
        <v>202</v>
      </c>
      <c r="F1258">
        <v>469</v>
      </c>
      <c r="G1258">
        <v>335</v>
      </c>
      <c r="H1258">
        <v>3</v>
      </c>
      <c r="I1258">
        <v>156</v>
      </c>
      <c r="J1258">
        <v>15</v>
      </c>
      <c r="K1258">
        <v>7.8000000000000007</v>
      </c>
      <c r="L1258">
        <v>460.8</v>
      </c>
      <c r="M1258" t="s">
        <v>18</v>
      </c>
      <c r="N1258" t="s">
        <v>22</v>
      </c>
      <c r="O1258">
        <v>10</v>
      </c>
      <c r="P1258">
        <v>3</v>
      </c>
      <c r="Q1258" t="s">
        <v>4611</v>
      </c>
      <c r="R1258">
        <v>501</v>
      </c>
      <c r="S1258" s="3">
        <v>0.15</v>
      </c>
      <c r="T1258" s="6">
        <v>180</v>
      </c>
      <c r="U1258" t="s">
        <v>6336</v>
      </c>
      <c r="V1258">
        <v>2025</v>
      </c>
      <c r="W1258" t="s">
        <v>6333</v>
      </c>
      <c r="X1258" t="str">
        <f>_xlfn.XLOOKUP(Orders_C[[#This Row],[Product_ID]],Products_C[Product_ID],Products_C[Product_Name])</f>
        <v>Krushers</v>
      </c>
      <c r="Y1258" t="str">
        <f>_xlfn.XLOOKUP(Orders_C[[#This Row],[Product_ID]],Products_C[Product_ID],Products_C[Category])</f>
        <v>Chicken</v>
      </c>
      <c r="Z1258" t="str">
        <f>_xlfn.XLOOKUP(Orders_C[[#This Row],[Store_ID]],Stores_c[Store_ID],Stores_c[City])</f>
        <v>Rebekahside</v>
      </c>
      <c r="AA1258" t="str">
        <f>_xlfn.XLOOKUP(Orders_C[[#This Row],[Customer_ID]],Customers_c[Customer_ID],Customers_c[Customer_Name])</f>
        <v>James Bell</v>
      </c>
      <c r="AB1258" s="6">
        <f>Orders_C[[#This Row],[Quantity]]*Orders_C[[#This Row],[Unit_Price]]*(1-Orders_C[[#This Row],[Discount %]])+Orders_C[[#This Row],[Tax]]</f>
        <v>405.6</v>
      </c>
      <c r="AC1258" s="9">
        <f>(Orders_C[[#This Row],[Unit_Price]]*Orders_C[[#This Row],[Quantity]])-Orders_C[[#This Row],[Discount]]+Orders_C[[#This Row],[Tax]]</f>
        <v>460.8</v>
      </c>
      <c r="AD1258" t="str">
        <f>IF(COUNTIF(Orders_C[[#All],[Customer_ID]],Orders_C[[#This Row],[Customer_ID]])&gt;1,"Repeat","New")</f>
        <v>Repeat</v>
      </c>
      <c r="AE1258" t="str" cm="1">
        <f t="array" ref="AE1258">_xlfn.XLOOKUP(Orders_C[[#This Row],[Store_ID]],Stores_c[[#All],[Store_ID]],Stores_c[[#All],[City]])</f>
        <v>Rebekahside</v>
      </c>
      <c r="AF1258" t="str" cm="1">
        <f t="array" ref="AF1258">_xlfn.XLOOKUP(Orders_C[[#This Row],[Store_ID]],Stores_c[[#All],[Store_ID]],Stores_c[[#All],[Manager_Name]])</f>
        <v>Mark Ray</v>
      </c>
      <c r="AG1258" t="str" cm="1">
        <f t="array" ref="AG1258">_xlfn.XLOOKUP(Orders_C[[#This Row],[Store_ID]],Stores_c[[#All],[Store_ID]],Stores_c[[#All],[Store_Type]])</f>
        <v>Drive-Thru</v>
      </c>
    </row>
    <row r="1259" spans="1:33" x14ac:dyDescent="0.25">
      <c r="A1259">
        <v>9004</v>
      </c>
      <c r="B1259" s="1">
        <v>45901</v>
      </c>
      <c r="C1259" s="2">
        <v>0.15395833333333334</v>
      </c>
      <c r="D1259">
        <v>1887</v>
      </c>
      <c r="E1259">
        <v>216</v>
      </c>
      <c r="F1259">
        <v>408</v>
      </c>
      <c r="G1259">
        <v>340</v>
      </c>
      <c r="H1259">
        <v>3</v>
      </c>
      <c r="I1259">
        <v>152</v>
      </c>
      <c r="J1259">
        <v>10</v>
      </c>
      <c r="K1259">
        <v>7.6000000000000014</v>
      </c>
      <c r="L1259">
        <v>453.6</v>
      </c>
      <c r="M1259" t="s">
        <v>18</v>
      </c>
      <c r="N1259" t="s">
        <v>23</v>
      </c>
      <c r="O1259">
        <v>31</v>
      </c>
      <c r="P1259">
        <v>4</v>
      </c>
      <c r="Q1259" t="s">
        <v>3027</v>
      </c>
      <c r="R1259">
        <v>508</v>
      </c>
      <c r="S1259" s="3">
        <v>0.1</v>
      </c>
      <c r="T1259" s="6">
        <v>180.00000000000006</v>
      </c>
      <c r="U1259" t="s">
        <v>6335</v>
      </c>
      <c r="V1259">
        <v>2025</v>
      </c>
      <c r="W1259" t="s">
        <v>6329</v>
      </c>
      <c r="X1259" t="str">
        <f>_xlfn.XLOOKUP(Orders_C[[#This Row],[Product_ID]],Products_C[Product_ID],Products_C[Product_Name])</f>
        <v>Chocolate Lava Cake</v>
      </c>
      <c r="Y1259" t="str">
        <f>_xlfn.XLOOKUP(Orders_C[[#This Row],[Product_ID]],Products_C[Product_ID],Products_C[Category])</f>
        <v>Chicken</v>
      </c>
      <c r="Z1259" t="str">
        <f>_xlfn.XLOOKUP(Orders_C[[#This Row],[Store_ID]],Stores_c[Store_ID],Stores_c[City])</f>
        <v>Garciaview</v>
      </c>
      <c r="AA1259" t="str">
        <f>_xlfn.XLOOKUP(Orders_C[[#This Row],[Customer_ID]],Customers_c[Customer_ID],Customers_c[Customer_Name])</f>
        <v>Henry Rivera</v>
      </c>
      <c r="AB1259" s="6">
        <f>Orders_C[[#This Row],[Quantity]]*Orders_C[[#This Row],[Unit_Price]]*(1-Orders_C[[#This Row],[Discount %]])+Orders_C[[#This Row],[Tax]]</f>
        <v>418.00000000000006</v>
      </c>
      <c r="AC1259" s="9">
        <f>(Orders_C[[#This Row],[Unit_Price]]*Orders_C[[#This Row],[Quantity]])-Orders_C[[#This Row],[Discount]]+Orders_C[[#This Row],[Tax]]</f>
        <v>453.6</v>
      </c>
      <c r="AD1259" t="str">
        <f>IF(COUNTIF(Orders_C[[#All],[Customer_ID]],Orders_C[[#This Row],[Customer_ID]])&gt;1,"Repeat","New")</f>
        <v>Repeat</v>
      </c>
      <c r="AE1259" t="str" cm="1">
        <f t="array" ref="AE1259">_xlfn.XLOOKUP(Orders_C[[#This Row],[Store_ID]],Stores_c[[#All],[Store_ID]],Stores_c[[#All],[City]])</f>
        <v>Garciaview</v>
      </c>
      <c r="AF1259" t="str" cm="1">
        <f t="array" ref="AF1259">_xlfn.XLOOKUP(Orders_C[[#This Row],[Store_ID]],Stores_c[[#All],[Store_ID]],Stores_c[[#All],[Manager_Name]])</f>
        <v>Karina Washington</v>
      </c>
      <c r="AG1259" t="str" cm="1">
        <f t="array" ref="AG1259">_xlfn.XLOOKUP(Orders_C[[#This Row],[Store_ID]],Stores_c[[#All],[Store_ID]],Stores_c[[#All],[Store_Type]])</f>
        <v>Drive-Thru</v>
      </c>
    </row>
    <row r="1260" spans="1:33" x14ac:dyDescent="0.25">
      <c r="A1260">
        <v>8167</v>
      </c>
      <c r="B1260" s="1">
        <v>45734</v>
      </c>
      <c r="C1260" s="2">
        <v>0.9170949074074074</v>
      </c>
      <c r="D1260">
        <v>1472</v>
      </c>
      <c r="E1260">
        <v>209</v>
      </c>
      <c r="F1260">
        <v>423</v>
      </c>
      <c r="G1260">
        <v>312</v>
      </c>
      <c r="H1260">
        <v>2</v>
      </c>
      <c r="I1260">
        <v>212</v>
      </c>
      <c r="J1260">
        <v>0</v>
      </c>
      <c r="K1260">
        <v>10.6</v>
      </c>
      <c r="L1260">
        <v>434.6</v>
      </c>
      <c r="M1260" t="s">
        <v>20</v>
      </c>
      <c r="N1260" t="s">
        <v>21</v>
      </c>
      <c r="O1260">
        <v>18</v>
      </c>
      <c r="P1260">
        <v>4</v>
      </c>
      <c r="Q1260" t="s">
        <v>2190</v>
      </c>
      <c r="R1260">
        <v>509</v>
      </c>
      <c r="S1260" s="3">
        <v>0</v>
      </c>
      <c r="T1260" s="6">
        <v>180.20000000000005</v>
      </c>
      <c r="U1260" t="s">
        <v>6334</v>
      </c>
      <c r="V1260">
        <v>2025</v>
      </c>
      <c r="W1260" t="s">
        <v>6333</v>
      </c>
      <c r="X1260" t="str">
        <f>_xlfn.XLOOKUP(Orders_C[[#This Row],[Product_ID]],Products_C[Product_ID],Products_C[Product_Name])</f>
        <v>Veg Burger</v>
      </c>
      <c r="Y1260" t="str">
        <f>_xlfn.XLOOKUP(Orders_C[[#This Row],[Product_ID]],Products_C[Product_ID],Products_C[Category])</f>
        <v>Burger</v>
      </c>
      <c r="Z1260" t="str">
        <f>_xlfn.XLOOKUP(Orders_C[[#This Row],[Store_ID]],Stores_c[Store_ID],Stores_c[City])</f>
        <v>Reidberg</v>
      </c>
      <c r="AA1260" t="str">
        <f>_xlfn.XLOOKUP(Orders_C[[#This Row],[Customer_ID]],Customers_c[Customer_ID],Customers_c[Customer_Name])</f>
        <v>Pamela Sullivan</v>
      </c>
      <c r="AB1260" s="6">
        <f>Orders_C[[#This Row],[Quantity]]*Orders_C[[#This Row],[Unit_Price]]*(1-Orders_C[[#This Row],[Discount %]])+Orders_C[[#This Row],[Tax]]</f>
        <v>434.6</v>
      </c>
      <c r="AC1260" s="9">
        <f>(Orders_C[[#This Row],[Unit_Price]]*Orders_C[[#This Row],[Quantity]])-Orders_C[[#This Row],[Discount]]+Orders_C[[#This Row],[Tax]]</f>
        <v>434.6</v>
      </c>
      <c r="AD1260" t="str">
        <f>IF(COUNTIF(Orders_C[[#All],[Customer_ID]],Orders_C[[#This Row],[Customer_ID]])&gt;1,"Repeat","New")</f>
        <v>Repeat</v>
      </c>
      <c r="AE1260" t="str" cm="1">
        <f t="array" ref="AE1260">_xlfn.XLOOKUP(Orders_C[[#This Row],[Store_ID]],Stores_c[[#All],[Store_ID]],Stores_c[[#All],[City]])</f>
        <v>Reidberg</v>
      </c>
      <c r="AF1260" t="str" cm="1">
        <f t="array" ref="AF1260">_xlfn.XLOOKUP(Orders_C[[#This Row],[Store_ID]],Stores_c[[#All],[Store_ID]],Stores_c[[#All],[Manager_Name]])</f>
        <v>Jeffrey Horn</v>
      </c>
      <c r="AG1260" t="str" cm="1">
        <f t="array" ref="AG1260">_xlfn.XLOOKUP(Orders_C[[#This Row],[Store_ID]],Stores_c[[#All],[Store_ID]],Stores_c[[#All],[Store_Type]])</f>
        <v>Drive-Thru</v>
      </c>
    </row>
    <row r="1261" spans="1:33" x14ac:dyDescent="0.25">
      <c r="A1261">
        <v>10424</v>
      </c>
      <c r="B1261" s="1">
        <v>45974</v>
      </c>
      <c r="C1261" s="2">
        <v>0.76366898148148143</v>
      </c>
      <c r="D1261">
        <v>1960</v>
      </c>
      <c r="E1261">
        <v>214</v>
      </c>
      <c r="F1261">
        <v>511</v>
      </c>
      <c r="G1261">
        <v>325</v>
      </c>
      <c r="H1261">
        <v>2</v>
      </c>
      <c r="I1261">
        <v>212</v>
      </c>
      <c r="J1261">
        <v>0</v>
      </c>
      <c r="K1261">
        <v>10.6</v>
      </c>
      <c r="L1261">
        <v>434.6</v>
      </c>
      <c r="M1261" t="s">
        <v>20</v>
      </c>
      <c r="N1261" t="s">
        <v>23</v>
      </c>
      <c r="O1261">
        <v>12</v>
      </c>
      <c r="P1261">
        <v>5</v>
      </c>
      <c r="Q1261" t="s">
        <v>4447</v>
      </c>
      <c r="R1261">
        <v>508</v>
      </c>
      <c r="S1261" s="3">
        <v>0</v>
      </c>
      <c r="T1261" s="6">
        <v>180.20000000000005</v>
      </c>
      <c r="U1261" t="s">
        <v>6336</v>
      </c>
      <c r="V1261">
        <v>2025</v>
      </c>
      <c r="W1261" t="s">
        <v>6333</v>
      </c>
      <c r="X1261" t="str">
        <f>_xlfn.XLOOKUP(Orders_C[[#This Row],[Product_ID]],Products_C[Product_ID],Products_C[Product_Name])</f>
        <v>Veg Burger</v>
      </c>
      <c r="Y1261" t="str">
        <f>_xlfn.XLOOKUP(Orders_C[[#This Row],[Product_ID]],Products_C[Product_ID],Products_C[Category])</f>
        <v>Chicken</v>
      </c>
      <c r="Z1261" t="str">
        <f>_xlfn.XLOOKUP(Orders_C[[#This Row],[Store_ID]],Stores_c[Store_ID],Stores_c[City])</f>
        <v>New Robert</v>
      </c>
      <c r="AA1261" t="str">
        <f>_xlfn.XLOOKUP(Orders_C[[#This Row],[Customer_ID]],Customers_c[Customer_ID],Customers_c[Customer_Name])</f>
        <v>Elizabeth Brown</v>
      </c>
      <c r="AB1261" s="6">
        <f>Orders_C[[#This Row],[Quantity]]*Orders_C[[#This Row],[Unit_Price]]*(1-Orders_C[[#This Row],[Discount %]])+Orders_C[[#This Row],[Tax]]</f>
        <v>434.6</v>
      </c>
      <c r="AC1261" s="9">
        <f>(Orders_C[[#This Row],[Unit_Price]]*Orders_C[[#This Row],[Quantity]])-Orders_C[[#This Row],[Discount]]+Orders_C[[#This Row],[Tax]]</f>
        <v>434.6</v>
      </c>
      <c r="AD1261" t="str">
        <f>IF(COUNTIF(Orders_C[[#All],[Customer_ID]],Orders_C[[#This Row],[Customer_ID]])&gt;1,"Repeat","New")</f>
        <v>New</v>
      </c>
      <c r="AE1261" t="str" cm="1">
        <f t="array" ref="AE1261">_xlfn.XLOOKUP(Orders_C[[#This Row],[Store_ID]],Stores_c[[#All],[Store_ID]],Stores_c[[#All],[City]])</f>
        <v>New Robert</v>
      </c>
      <c r="AF1261" t="str" cm="1">
        <f t="array" ref="AF1261">_xlfn.XLOOKUP(Orders_C[[#This Row],[Store_ID]],Stores_c[[#All],[Store_ID]],Stores_c[[#All],[Manager_Name]])</f>
        <v>Krista Webb</v>
      </c>
      <c r="AG1261" t="str" cm="1">
        <f t="array" ref="AG1261">_xlfn.XLOOKUP(Orders_C[[#This Row],[Store_ID]],Stores_c[[#All],[Store_ID]],Stores_c[[#All],[Store_Type]])</f>
        <v>Drive-Thru</v>
      </c>
    </row>
    <row r="1262" spans="1:33" x14ac:dyDescent="0.25">
      <c r="A1262">
        <v>8488</v>
      </c>
      <c r="B1262" s="1">
        <v>45810</v>
      </c>
      <c r="C1262" s="2">
        <v>0.87989583333333332</v>
      </c>
      <c r="D1262">
        <v>1570</v>
      </c>
      <c r="E1262">
        <v>224</v>
      </c>
      <c r="F1262">
        <v>413</v>
      </c>
      <c r="G1262">
        <v>329</v>
      </c>
      <c r="H1262">
        <v>2</v>
      </c>
      <c r="I1262">
        <v>218</v>
      </c>
      <c r="J1262">
        <v>5</v>
      </c>
      <c r="K1262">
        <v>10.9</v>
      </c>
      <c r="L1262">
        <v>441.9</v>
      </c>
      <c r="M1262" t="s">
        <v>18</v>
      </c>
      <c r="N1262" t="s">
        <v>23</v>
      </c>
      <c r="O1262">
        <v>53</v>
      </c>
      <c r="P1262">
        <v>4</v>
      </c>
      <c r="Q1262" t="s">
        <v>2511</v>
      </c>
      <c r="R1262">
        <v>504</v>
      </c>
      <c r="S1262" s="3">
        <v>0.05</v>
      </c>
      <c r="T1262" s="6">
        <v>180.3</v>
      </c>
      <c r="U1262" t="s">
        <v>6340</v>
      </c>
      <c r="V1262">
        <v>2025</v>
      </c>
      <c r="W1262" t="s">
        <v>6331</v>
      </c>
      <c r="X1262" t="str">
        <f>_xlfn.XLOOKUP(Orders_C[[#This Row],[Product_ID]],Products_C[Product_ID],Products_C[Product_Name])</f>
        <v>Rice Bowl</v>
      </c>
      <c r="Y1262" t="str">
        <f>_xlfn.XLOOKUP(Orders_C[[#This Row],[Product_ID]],Products_C[Product_ID],Products_C[Category])</f>
        <v>Dessert</v>
      </c>
      <c r="Z1262" t="str">
        <f>_xlfn.XLOOKUP(Orders_C[[#This Row],[Store_ID]],Stores_c[Store_ID],Stores_c[City])</f>
        <v>Valdezton</v>
      </c>
      <c r="AA1262" t="str">
        <f>_xlfn.XLOOKUP(Orders_C[[#This Row],[Customer_ID]],Customers_c[Customer_ID],Customers_c[Customer_Name])</f>
        <v>Danielle Lopez</v>
      </c>
      <c r="AB1262" s="6">
        <f>Orders_C[[#This Row],[Quantity]]*Orders_C[[#This Row],[Unit_Price]]*(1-Orders_C[[#This Row],[Discount %]])+Orders_C[[#This Row],[Tax]]</f>
        <v>425.09999999999997</v>
      </c>
      <c r="AC1262" s="9">
        <f>(Orders_C[[#This Row],[Unit_Price]]*Orders_C[[#This Row],[Quantity]])-Orders_C[[#This Row],[Discount]]+Orders_C[[#This Row],[Tax]]</f>
        <v>441.9</v>
      </c>
      <c r="AD1262" t="str">
        <f>IF(COUNTIF(Orders_C[[#All],[Customer_ID]],Orders_C[[#This Row],[Customer_ID]])&gt;1,"Repeat","New")</f>
        <v>Repeat</v>
      </c>
      <c r="AE1262" t="str" cm="1">
        <f t="array" ref="AE1262">_xlfn.XLOOKUP(Orders_C[[#This Row],[Store_ID]],Stores_c[[#All],[Store_ID]],Stores_c[[#All],[City]])</f>
        <v>Valdezton</v>
      </c>
      <c r="AF1262" t="str" cm="1">
        <f t="array" ref="AF1262">_xlfn.XLOOKUP(Orders_C[[#This Row],[Store_ID]],Stores_c[[#All],[Store_ID]],Stores_c[[#All],[Manager_Name]])</f>
        <v>John Rodriguez</v>
      </c>
      <c r="AG1262" t="str" cm="1">
        <f t="array" ref="AG1262">_xlfn.XLOOKUP(Orders_C[[#This Row],[Store_ID]],Stores_c[[#All],[Store_ID]],Stores_c[[#All],[Store_Type]])</f>
        <v>Street</v>
      </c>
    </row>
    <row r="1263" spans="1:33" x14ac:dyDescent="0.25">
      <c r="A1263">
        <v>10128</v>
      </c>
      <c r="B1263" s="1">
        <v>45973</v>
      </c>
      <c r="C1263" s="2">
        <v>0.33530092592592592</v>
      </c>
      <c r="D1263">
        <v>1358</v>
      </c>
      <c r="E1263">
        <v>201</v>
      </c>
      <c r="F1263">
        <v>454</v>
      </c>
      <c r="G1263">
        <v>334</v>
      </c>
      <c r="H1263">
        <v>1</v>
      </c>
      <c r="I1263">
        <v>423</v>
      </c>
      <c r="J1263">
        <v>10</v>
      </c>
      <c r="K1263">
        <v>21.15</v>
      </c>
      <c r="L1263">
        <v>434.15</v>
      </c>
      <c r="M1263" t="s">
        <v>19</v>
      </c>
      <c r="N1263" t="s">
        <v>21</v>
      </c>
      <c r="O1263">
        <v>33</v>
      </c>
      <c r="P1263">
        <v>5</v>
      </c>
      <c r="Q1263" t="s">
        <v>4151</v>
      </c>
      <c r="R1263">
        <v>506</v>
      </c>
      <c r="S1263" s="3">
        <v>0.1</v>
      </c>
      <c r="T1263" s="6">
        <v>180.35</v>
      </c>
      <c r="U1263" t="s">
        <v>6336</v>
      </c>
      <c r="V1263">
        <v>2025</v>
      </c>
      <c r="W1263" t="s">
        <v>6329</v>
      </c>
      <c r="X1263" t="str">
        <f>_xlfn.XLOOKUP(Orders_C[[#This Row],[Product_ID]],Products_C[Product_ID],Products_C[Product_Name])</f>
        <v>Krushers</v>
      </c>
      <c r="Y1263" t="str">
        <f>_xlfn.XLOOKUP(Orders_C[[#This Row],[Product_ID]],Products_C[Product_ID],Products_C[Category])</f>
        <v>Dessert</v>
      </c>
      <c r="Z1263" t="str">
        <f>_xlfn.XLOOKUP(Orders_C[[#This Row],[Store_ID]],Stores_c[Store_ID],Stores_c[City])</f>
        <v>Lake Nicholasburgh</v>
      </c>
      <c r="AA1263" t="str">
        <f>_xlfn.XLOOKUP(Orders_C[[#This Row],[Customer_ID]],Customers_c[Customer_ID],Customers_c[Customer_Name])</f>
        <v>Jeremy Perez</v>
      </c>
      <c r="AB1263" s="6">
        <f>Orders_C[[#This Row],[Quantity]]*Orders_C[[#This Row],[Unit_Price]]*(1-Orders_C[[#This Row],[Discount %]])+Orders_C[[#This Row],[Tax]]</f>
        <v>401.84999999999997</v>
      </c>
      <c r="AC1263" s="9">
        <f>(Orders_C[[#This Row],[Unit_Price]]*Orders_C[[#This Row],[Quantity]])-Orders_C[[#This Row],[Discount]]+Orders_C[[#This Row],[Tax]]</f>
        <v>434.15</v>
      </c>
      <c r="AD1263" t="str">
        <f>IF(COUNTIF(Orders_C[[#All],[Customer_ID]],Orders_C[[#This Row],[Customer_ID]])&gt;1,"Repeat","New")</f>
        <v>Repeat</v>
      </c>
      <c r="AE1263" t="str" cm="1">
        <f t="array" ref="AE1263">_xlfn.XLOOKUP(Orders_C[[#This Row],[Store_ID]],Stores_c[[#All],[Store_ID]],Stores_c[[#All],[City]])</f>
        <v>Lake Nicholasburgh</v>
      </c>
      <c r="AF1263" t="str" cm="1">
        <f t="array" ref="AF1263">_xlfn.XLOOKUP(Orders_C[[#This Row],[Store_ID]],Stores_c[[#All],[Store_ID]],Stores_c[[#All],[Manager_Name]])</f>
        <v>Maurice Garcia</v>
      </c>
      <c r="AG1263" t="str" cm="1">
        <f t="array" ref="AG1263">_xlfn.XLOOKUP(Orders_C[[#This Row],[Store_ID]],Stores_c[[#All],[Store_ID]],Stores_c[[#All],[Store_Type]])</f>
        <v>Mall</v>
      </c>
    </row>
    <row r="1264" spans="1:33" x14ac:dyDescent="0.25">
      <c r="A1264">
        <v>9886</v>
      </c>
      <c r="B1264" s="1">
        <v>45829</v>
      </c>
      <c r="C1264" s="2">
        <v>0.81427083333333339</v>
      </c>
      <c r="D1264">
        <v>1715</v>
      </c>
      <c r="E1264">
        <v>213</v>
      </c>
      <c r="F1264">
        <v>502</v>
      </c>
      <c r="G1264">
        <v>302</v>
      </c>
      <c r="H1264">
        <v>2</v>
      </c>
      <c r="I1264">
        <v>224</v>
      </c>
      <c r="J1264">
        <v>10</v>
      </c>
      <c r="K1264">
        <v>11.2</v>
      </c>
      <c r="L1264">
        <v>449.2</v>
      </c>
      <c r="M1264" t="s">
        <v>20</v>
      </c>
      <c r="N1264" t="s">
        <v>22</v>
      </c>
      <c r="O1264">
        <v>28</v>
      </c>
      <c r="P1264">
        <v>2</v>
      </c>
      <c r="Q1264" t="s">
        <v>3909</v>
      </c>
      <c r="R1264">
        <v>510</v>
      </c>
      <c r="S1264" s="3">
        <v>0.1</v>
      </c>
      <c r="T1264" s="6">
        <v>180.39999999999998</v>
      </c>
      <c r="U1264" t="s">
        <v>6340</v>
      </c>
      <c r="V1264">
        <v>2025</v>
      </c>
      <c r="W1264" t="s">
        <v>6329</v>
      </c>
      <c r="X1264" t="str">
        <f>_xlfn.XLOOKUP(Orders_C[[#This Row],[Product_ID]],Products_C[Product_ID],Products_C[Product_Name])</f>
        <v>Chicken Wings</v>
      </c>
      <c r="Y1264" t="str">
        <f>_xlfn.XLOOKUP(Orders_C[[#This Row],[Product_ID]],Products_C[Product_ID],Products_C[Category])</f>
        <v>Chicken</v>
      </c>
      <c r="Z1264" t="str">
        <f>_xlfn.XLOOKUP(Orders_C[[#This Row],[Store_ID]],Stores_c[Store_ID],Stores_c[City])</f>
        <v>Lake Kristashire</v>
      </c>
      <c r="AA1264" t="str">
        <f>_xlfn.XLOOKUP(Orders_C[[#This Row],[Customer_ID]],Customers_c[Customer_ID],Customers_c[Customer_Name])</f>
        <v>Tammy Park</v>
      </c>
      <c r="AB1264" s="6">
        <f>Orders_C[[#This Row],[Quantity]]*Orders_C[[#This Row],[Unit_Price]]*(1-Orders_C[[#This Row],[Discount %]])+Orders_C[[#This Row],[Tax]]</f>
        <v>414.4</v>
      </c>
      <c r="AC1264" s="9">
        <f>(Orders_C[[#This Row],[Unit_Price]]*Orders_C[[#This Row],[Quantity]])-Orders_C[[#This Row],[Discount]]+Orders_C[[#This Row],[Tax]]</f>
        <v>449.2</v>
      </c>
      <c r="AD1264" t="str">
        <f>IF(COUNTIF(Orders_C[[#All],[Customer_ID]],Orders_C[[#This Row],[Customer_ID]])&gt;1,"Repeat","New")</f>
        <v>Repeat</v>
      </c>
      <c r="AE1264" t="str" cm="1">
        <f t="array" ref="AE1264">_xlfn.XLOOKUP(Orders_C[[#This Row],[Store_ID]],Stores_c[[#All],[Store_ID]],Stores_c[[#All],[City]])</f>
        <v>Lake Kristashire</v>
      </c>
      <c r="AF1264" t="str" cm="1">
        <f t="array" ref="AF1264">_xlfn.XLOOKUP(Orders_C[[#This Row],[Store_ID]],Stores_c[[#All],[Store_ID]],Stores_c[[#All],[Manager_Name]])</f>
        <v>Andrea Daugherty</v>
      </c>
      <c r="AG1264" t="str" cm="1">
        <f t="array" ref="AG1264">_xlfn.XLOOKUP(Orders_C[[#This Row],[Store_ID]],Stores_c[[#All],[Store_ID]],Stores_c[[#All],[Store_Type]])</f>
        <v>Mall</v>
      </c>
    </row>
    <row r="1265" spans="1:33" x14ac:dyDescent="0.25">
      <c r="A1265">
        <v>8625</v>
      </c>
      <c r="B1265" s="1">
        <v>46017</v>
      </c>
      <c r="C1265" s="2">
        <v>0.2399537037037037</v>
      </c>
      <c r="D1265">
        <v>1546</v>
      </c>
      <c r="E1265">
        <v>223</v>
      </c>
      <c r="F1265">
        <v>413</v>
      </c>
      <c r="G1265">
        <v>310</v>
      </c>
      <c r="H1265">
        <v>1</v>
      </c>
      <c r="I1265">
        <v>412</v>
      </c>
      <c r="J1265">
        <v>5</v>
      </c>
      <c r="K1265">
        <v>20.6</v>
      </c>
      <c r="L1265">
        <v>427.6</v>
      </c>
      <c r="M1265" t="s">
        <v>20</v>
      </c>
      <c r="N1265" t="s">
        <v>22</v>
      </c>
      <c r="O1265">
        <v>37</v>
      </c>
      <c r="P1265">
        <v>2</v>
      </c>
      <c r="Q1265" t="s">
        <v>2648</v>
      </c>
      <c r="R1265">
        <v>508</v>
      </c>
      <c r="S1265" s="3">
        <v>0.05</v>
      </c>
      <c r="T1265" s="6">
        <v>180.40000000000003</v>
      </c>
      <c r="U1265" t="s">
        <v>6328</v>
      </c>
      <c r="V1265">
        <v>2025</v>
      </c>
      <c r="W1265" t="s">
        <v>6329</v>
      </c>
      <c r="X1265" t="str">
        <f>_xlfn.XLOOKUP(Orders_C[[#This Row],[Product_ID]],Products_C[Product_ID],Products_C[Product_Name])</f>
        <v>Chicken Bucket</v>
      </c>
      <c r="Y1265" t="str">
        <f>_xlfn.XLOOKUP(Orders_C[[#This Row],[Product_ID]],Products_C[Product_ID],Products_C[Category])</f>
        <v>Chicken</v>
      </c>
      <c r="Z1265" t="str">
        <f>_xlfn.XLOOKUP(Orders_C[[#This Row],[Store_ID]],Stores_c[Store_ID],Stores_c[City])</f>
        <v>Chambershaven</v>
      </c>
      <c r="AA1265" t="str">
        <f>_xlfn.XLOOKUP(Orders_C[[#This Row],[Customer_ID]],Customers_c[Customer_ID],Customers_c[Customer_Name])</f>
        <v>Richard Sparks II</v>
      </c>
      <c r="AB1265" s="6">
        <f>Orders_C[[#This Row],[Quantity]]*Orders_C[[#This Row],[Unit_Price]]*(1-Orders_C[[#This Row],[Discount %]])+Orders_C[[#This Row],[Tax]]</f>
        <v>412</v>
      </c>
      <c r="AC1265" s="9">
        <f>(Orders_C[[#This Row],[Unit_Price]]*Orders_C[[#This Row],[Quantity]])-Orders_C[[#This Row],[Discount]]+Orders_C[[#This Row],[Tax]]</f>
        <v>427.6</v>
      </c>
      <c r="AD1265" t="str">
        <f>IF(COUNTIF(Orders_C[[#All],[Customer_ID]],Orders_C[[#This Row],[Customer_ID]])&gt;1,"Repeat","New")</f>
        <v>Repeat</v>
      </c>
      <c r="AE1265" t="str" cm="1">
        <f t="array" ref="AE1265">_xlfn.XLOOKUP(Orders_C[[#This Row],[Store_ID]],Stores_c[[#All],[Store_ID]],Stores_c[[#All],[City]])</f>
        <v>Chambershaven</v>
      </c>
      <c r="AF1265" t="str" cm="1">
        <f t="array" ref="AF1265">_xlfn.XLOOKUP(Orders_C[[#This Row],[Store_ID]],Stores_c[[#All],[Store_ID]],Stores_c[[#All],[Manager_Name]])</f>
        <v>Virginia Webster</v>
      </c>
      <c r="AG1265" t="str" cm="1">
        <f t="array" ref="AG1265">_xlfn.XLOOKUP(Orders_C[[#This Row],[Store_ID]],Stores_c[[#All],[Store_ID]],Stores_c[[#All],[Store_Type]])</f>
        <v>Street</v>
      </c>
    </row>
    <row r="1266" spans="1:33" x14ac:dyDescent="0.25">
      <c r="A1266">
        <v>7118</v>
      </c>
      <c r="B1266" s="1">
        <v>45875</v>
      </c>
      <c r="C1266" s="2">
        <v>0.33145833333333335</v>
      </c>
      <c r="D1266">
        <v>1883</v>
      </c>
      <c r="E1266">
        <v>224</v>
      </c>
      <c r="F1266">
        <v>420</v>
      </c>
      <c r="G1266">
        <v>303</v>
      </c>
      <c r="H1266">
        <v>1</v>
      </c>
      <c r="I1266">
        <v>435</v>
      </c>
      <c r="J1266">
        <v>15</v>
      </c>
      <c r="K1266">
        <v>21.75</v>
      </c>
      <c r="L1266">
        <v>441.75</v>
      </c>
      <c r="M1266" t="s">
        <v>18</v>
      </c>
      <c r="N1266" t="s">
        <v>23</v>
      </c>
      <c r="O1266">
        <v>58</v>
      </c>
      <c r="P1266">
        <v>4</v>
      </c>
      <c r="Q1266" t="s">
        <v>1141</v>
      </c>
      <c r="R1266">
        <v>506</v>
      </c>
      <c r="S1266" s="3">
        <v>0.15</v>
      </c>
      <c r="T1266" s="6">
        <v>180.75</v>
      </c>
      <c r="U1266" t="s">
        <v>6342</v>
      </c>
      <c r="V1266">
        <v>2025</v>
      </c>
      <c r="W1266" t="s">
        <v>6331</v>
      </c>
      <c r="X1266" t="str">
        <f>_xlfn.XLOOKUP(Orders_C[[#This Row],[Product_ID]],Products_C[Product_ID],Products_C[Product_Name])</f>
        <v>Chocolate Lava Cake</v>
      </c>
      <c r="Y1266" t="str">
        <f>_xlfn.XLOOKUP(Orders_C[[#This Row],[Product_ID]],Products_C[Product_ID],Products_C[Category])</f>
        <v>Chicken</v>
      </c>
      <c r="Z1266" t="str">
        <f>_xlfn.XLOOKUP(Orders_C[[#This Row],[Store_ID]],Stores_c[Store_ID],Stores_c[City])</f>
        <v>Valdezton</v>
      </c>
      <c r="AA1266" t="str">
        <f>_xlfn.XLOOKUP(Orders_C[[#This Row],[Customer_ID]],Customers_c[Customer_ID],Customers_c[Customer_Name])</f>
        <v>Cassidy Watson</v>
      </c>
      <c r="AB1266" s="6">
        <f>Orders_C[[#This Row],[Quantity]]*Orders_C[[#This Row],[Unit_Price]]*(1-Orders_C[[#This Row],[Discount %]])+Orders_C[[#This Row],[Tax]]</f>
        <v>391.5</v>
      </c>
      <c r="AC1266" s="9">
        <f>(Orders_C[[#This Row],[Unit_Price]]*Orders_C[[#This Row],[Quantity]])-Orders_C[[#This Row],[Discount]]+Orders_C[[#This Row],[Tax]]</f>
        <v>441.75</v>
      </c>
      <c r="AD1266" t="str">
        <f>IF(COUNTIF(Orders_C[[#All],[Customer_ID]],Orders_C[[#This Row],[Customer_ID]])&gt;1,"Repeat","New")</f>
        <v>Repeat</v>
      </c>
      <c r="AE1266" t="str" cm="1">
        <f t="array" ref="AE1266">_xlfn.XLOOKUP(Orders_C[[#This Row],[Store_ID]],Stores_c[[#All],[Store_ID]],Stores_c[[#All],[City]])</f>
        <v>Valdezton</v>
      </c>
      <c r="AF1266" t="str" cm="1">
        <f t="array" ref="AF1266">_xlfn.XLOOKUP(Orders_C[[#This Row],[Store_ID]],Stores_c[[#All],[Store_ID]],Stores_c[[#All],[Manager_Name]])</f>
        <v>John Rodriguez</v>
      </c>
      <c r="AG1266" t="str" cm="1">
        <f t="array" ref="AG1266">_xlfn.XLOOKUP(Orders_C[[#This Row],[Store_ID]],Stores_c[[#All],[Store_ID]],Stores_c[[#All],[Store_Type]])</f>
        <v>Street</v>
      </c>
    </row>
    <row r="1267" spans="1:33" x14ac:dyDescent="0.25">
      <c r="A1267">
        <v>10890</v>
      </c>
      <c r="B1267" s="1">
        <v>45967</v>
      </c>
      <c r="C1267" s="2">
        <v>0.28133101851851849</v>
      </c>
      <c r="D1267">
        <v>1965</v>
      </c>
      <c r="E1267">
        <v>214</v>
      </c>
      <c r="F1267">
        <v>504</v>
      </c>
      <c r="G1267">
        <v>340</v>
      </c>
      <c r="H1267">
        <v>1</v>
      </c>
      <c r="I1267">
        <v>435</v>
      </c>
      <c r="J1267">
        <v>15</v>
      </c>
      <c r="K1267">
        <v>21.75</v>
      </c>
      <c r="L1267">
        <v>441.75</v>
      </c>
      <c r="M1267" t="s">
        <v>20</v>
      </c>
      <c r="N1267" t="s">
        <v>22</v>
      </c>
      <c r="O1267">
        <v>18</v>
      </c>
      <c r="P1267">
        <v>3</v>
      </c>
      <c r="Q1267" t="s">
        <v>4913</v>
      </c>
      <c r="R1267">
        <v>508</v>
      </c>
      <c r="S1267" s="3">
        <v>0.15</v>
      </c>
      <c r="T1267" s="6">
        <v>180.75</v>
      </c>
      <c r="U1267" t="s">
        <v>6336</v>
      </c>
      <c r="V1267">
        <v>2025</v>
      </c>
      <c r="W1267" t="s">
        <v>6333</v>
      </c>
      <c r="X1267" t="str">
        <f>_xlfn.XLOOKUP(Orders_C[[#This Row],[Product_ID]],Products_C[Product_ID],Products_C[Product_Name])</f>
        <v>Chocolate Lava Cake</v>
      </c>
      <c r="Y1267" t="str">
        <f>_xlfn.XLOOKUP(Orders_C[[#This Row],[Product_ID]],Products_C[Product_ID],Products_C[Category])</f>
        <v>Chicken</v>
      </c>
      <c r="Z1267" t="str">
        <f>_xlfn.XLOOKUP(Orders_C[[#This Row],[Store_ID]],Stores_c[Store_ID],Stores_c[City])</f>
        <v>New Robert</v>
      </c>
      <c r="AA1267" t="str">
        <f>_xlfn.XLOOKUP(Orders_C[[#This Row],[Customer_ID]],Customers_c[Customer_ID],Customers_c[Customer_Name])</f>
        <v>David Ford</v>
      </c>
      <c r="AB1267" s="6">
        <f>Orders_C[[#This Row],[Quantity]]*Orders_C[[#This Row],[Unit_Price]]*(1-Orders_C[[#This Row],[Discount %]])+Orders_C[[#This Row],[Tax]]</f>
        <v>391.5</v>
      </c>
      <c r="AC1267" s="9">
        <f>(Orders_C[[#This Row],[Unit_Price]]*Orders_C[[#This Row],[Quantity]])-Orders_C[[#This Row],[Discount]]+Orders_C[[#This Row],[Tax]]</f>
        <v>441.75</v>
      </c>
      <c r="AD1267" t="str">
        <f>IF(COUNTIF(Orders_C[[#All],[Customer_ID]],Orders_C[[#This Row],[Customer_ID]])&gt;1,"Repeat","New")</f>
        <v>Repeat</v>
      </c>
      <c r="AE1267" t="str" cm="1">
        <f t="array" ref="AE1267">_xlfn.XLOOKUP(Orders_C[[#This Row],[Store_ID]],Stores_c[[#All],[Store_ID]],Stores_c[[#All],[City]])</f>
        <v>New Robert</v>
      </c>
      <c r="AF1267" t="str" cm="1">
        <f t="array" ref="AF1267">_xlfn.XLOOKUP(Orders_C[[#This Row],[Store_ID]],Stores_c[[#All],[Store_ID]],Stores_c[[#All],[Manager_Name]])</f>
        <v>Krista Webb</v>
      </c>
      <c r="AG1267" t="str" cm="1">
        <f t="array" ref="AG1267">_xlfn.XLOOKUP(Orders_C[[#This Row],[Store_ID]],Stores_c[[#All],[Store_ID]],Stores_c[[#All],[Store_Type]])</f>
        <v>Drive-Thru</v>
      </c>
    </row>
    <row r="1268" spans="1:33" x14ac:dyDescent="0.25">
      <c r="A1268">
        <v>7807</v>
      </c>
      <c r="B1268" s="1">
        <v>45920</v>
      </c>
      <c r="C1268" s="2">
        <v>0.63684027777777774</v>
      </c>
      <c r="D1268">
        <v>1926</v>
      </c>
      <c r="E1268">
        <v>221</v>
      </c>
      <c r="F1268">
        <v>450</v>
      </c>
      <c r="G1268">
        <v>306</v>
      </c>
      <c r="H1268">
        <v>1</v>
      </c>
      <c r="I1268">
        <v>413</v>
      </c>
      <c r="J1268">
        <v>5</v>
      </c>
      <c r="K1268">
        <v>20.65</v>
      </c>
      <c r="L1268">
        <v>428.65</v>
      </c>
      <c r="M1268" t="s">
        <v>20</v>
      </c>
      <c r="N1268" t="s">
        <v>22</v>
      </c>
      <c r="O1268">
        <v>24</v>
      </c>
      <c r="P1268">
        <v>1</v>
      </c>
      <c r="Q1268" t="s">
        <v>1830</v>
      </c>
      <c r="R1268">
        <v>504</v>
      </c>
      <c r="S1268" s="3">
        <v>0.05</v>
      </c>
      <c r="T1268" s="6">
        <v>180.85</v>
      </c>
      <c r="U1268" t="s">
        <v>6335</v>
      </c>
      <c r="V1268">
        <v>2025</v>
      </c>
      <c r="W1268" t="s">
        <v>6329</v>
      </c>
      <c r="X1268" t="str">
        <f>_xlfn.XLOOKUP(Orders_C[[#This Row],[Product_ID]],Products_C[Product_ID],Products_C[Product_Name])</f>
        <v>Veg Burger</v>
      </c>
      <c r="Y1268" t="str">
        <f>_xlfn.XLOOKUP(Orders_C[[#This Row],[Product_ID]],Products_C[Product_ID],Products_C[Category])</f>
        <v>Burger</v>
      </c>
      <c r="Z1268" t="str">
        <f>_xlfn.XLOOKUP(Orders_C[[#This Row],[Store_ID]],Stores_c[Store_ID],Stores_c[City])</f>
        <v>Port Barbarabury</v>
      </c>
      <c r="AA1268" t="str">
        <f>_xlfn.XLOOKUP(Orders_C[[#This Row],[Customer_ID]],Customers_c[Customer_ID],Customers_c[Customer_Name])</f>
        <v>Andrew Blair</v>
      </c>
      <c r="AB1268" s="6">
        <f>Orders_C[[#This Row],[Quantity]]*Orders_C[[#This Row],[Unit_Price]]*(1-Orders_C[[#This Row],[Discount %]])+Orders_C[[#This Row],[Tax]]</f>
        <v>412.99999999999994</v>
      </c>
      <c r="AC1268" s="9">
        <f>(Orders_C[[#This Row],[Unit_Price]]*Orders_C[[#This Row],[Quantity]])-Orders_C[[#This Row],[Discount]]+Orders_C[[#This Row],[Tax]]</f>
        <v>428.65</v>
      </c>
      <c r="AD1268" t="str">
        <f>IF(COUNTIF(Orders_C[[#All],[Customer_ID]],Orders_C[[#This Row],[Customer_ID]])&gt;1,"Repeat","New")</f>
        <v>Repeat</v>
      </c>
      <c r="AE1268" t="str" cm="1">
        <f t="array" ref="AE1268">_xlfn.XLOOKUP(Orders_C[[#This Row],[Store_ID]],Stores_c[[#All],[Store_ID]],Stores_c[[#All],[City]])</f>
        <v>Port Barbarabury</v>
      </c>
      <c r="AF1268" t="str" cm="1">
        <f t="array" ref="AF1268">_xlfn.XLOOKUP(Orders_C[[#This Row],[Store_ID]],Stores_c[[#All],[Store_ID]],Stores_c[[#All],[Manager_Name]])</f>
        <v>Edward Nguyen</v>
      </c>
      <c r="AG1268" t="str" cm="1">
        <f t="array" ref="AG1268">_xlfn.XLOOKUP(Orders_C[[#This Row],[Store_ID]],Stores_c[[#All],[Store_ID]],Stores_c[[#All],[Store_Type]])</f>
        <v>Street</v>
      </c>
    </row>
    <row r="1269" spans="1:33" x14ac:dyDescent="0.25">
      <c r="A1269">
        <v>8115</v>
      </c>
      <c r="B1269" s="1">
        <v>46003</v>
      </c>
      <c r="C1269" s="2">
        <v>0.33534722222222224</v>
      </c>
      <c r="D1269">
        <v>1741</v>
      </c>
      <c r="E1269">
        <v>225</v>
      </c>
      <c r="F1269">
        <v>401</v>
      </c>
      <c r="G1269">
        <v>325</v>
      </c>
      <c r="H1269">
        <v>1</v>
      </c>
      <c r="I1269">
        <v>413</v>
      </c>
      <c r="J1269">
        <v>5</v>
      </c>
      <c r="K1269">
        <v>20.65</v>
      </c>
      <c r="L1269">
        <v>428.65</v>
      </c>
      <c r="M1269" t="s">
        <v>18</v>
      </c>
      <c r="N1269" t="s">
        <v>21</v>
      </c>
      <c r="O1269">
        <v>17</v>
      </c>
      <c r="P1269">
        <v>2</v>
      </c>
      <c r="Q1269" t="s">
        <v>2138</v>
      </c>
      <c r="R1269">
        <v>504</v>
      </c>
      <c r="S1269" s="3">
        <v>0.05</v>
      </c>
      <c r="T1269" s="6">
        <v>180.85</v>
      </c>
      <c r="U1269" t="s">
        <v>6328</v>
      </c>
      <c r="V1269">
        <v>2025</v>
      </c>
      <c r="W1269" t="s">
        <v>6333</v>
      </c>
      <c r="X1269" t="str">
        <f>_xlfn.XLOOKUP(Orders_C[[#This Row],[Product_ID]],Products_C[Product_ID],Products_C[Product_Name])</f>
        <v>Veg Burger</v>
      </c>
      <c r="Y1269" t="str">
        <f>_xlfn.XLOOKUP(Orders_C[[#This Row],[Product_ID]],Products_C[Product_ID],Products_C[Category])</f>
        <v>Chicken</v>
      </c>
      <c r="Z1269" t="str">
        <f>_xlfn.XLOOKUP(Orders_C[[#This Row],[Store_ID]],Stores_c[Store_ID],Stores_c[City])</f>
        <v>South Peter</v>
      </c>
      <c r="AA1269" t="str">
        <f>_xlfn.XLOOKUP(Orders_C[[#This Row],[Customer_ID]],Customers_c[Customer_ID],Customers_c[Customer_Name])</f>
        <v>Holly Becker</v>
      </c>
      <c r="AB1269" s="6">
        <f>Orders_C[[#This Row],[Quantity]]*Orders_C[[#This Row],[Unit_Price]]*(1-Orders_C[[#This Row],[Discount %]])+Orders_C[[#This Row],[Tax]]</f>
        <v>412.99999999999994</v>
      </c>
      <c r="AC1269" s="9">
        <f>(Orders_C[[#This Row],[Unit_Price]]*Orders_C[[#This Row],[Quantity]])-Orders_C[[#This Row],[Discount]]+Orders_C[[#This Row],[Tax]]</f>
        <v>428.65</v>
      </c>
      <c r="AD1269" t="str">
        <f>IF(COUNTIF(Orders_C[[#All],[Customer_ID]],Orders_C[[#This Row],[Customer_ID]])&gt;1,"Repeat","New")</f>
        <v>Repeat</v>
      </c>
      <c r="AE1269" t="str" cm="1">
        <f t="array" ref="AE1269">_xlfn.XLOOKUP(Orders_C[[#This Row],[Store_ID]],Stores_c[[#All],[Store_ID]],Stores_c[[#All],[City]])</f>
        <v>South Peter</v>
      </c>
      <c r="AF1269" t="str" cm="1">
        <f t="array" ref="AF1269">_xlfn.XLOOKUP(Orders_C[[#This Row],[Store_ID]],Stores_c[[#All],[Store_ID]],Stores_c[[#All],[Manager_Name]])</f>
        <v>Gregory Lambert</v>
      </c>
      <c r="AG1269" t="str" cm="1">
        <f t="array" ref="AG1269">_xlfn.XLOOKUP(Orders_C[[#This Row],[Store_ID]],Stores_c[[#All],[Store_ID]],Stores_c[[#All],[Store_Type]])</f>
        <v>Street</v>
      </c>
    </row>
    <row r="1270" spans="1:33" x14ac:dyDescent="0.25">
      <c r="A1270">
        <v>10202</v>
      </c>
      <c r="B1270" s="1">
        <v>45777</v>
      </c>
      <c r="C1270" s="2">
        <v>0.99976851851851856</v>
      </c>
      <c r="D1270">
        <v>1552</v>
      </c>
      <c r="E1270">
        <v>214</v>
      </c>
      <c r="F1270">
        <v>536</v>
      </c>
      <c r="G1270">
        <v>310</v>
      </c>
      <c r="H1270">
        <v>2</v>
      </c>
      <c r="I1270">
        <v>213</v>
      </c>
      <c r="J1270">
        <v>0</v>
      </c>
      <c r="K1270">
        <v>10.65</v>
      </c>
      <c r="L1270">
        <v>436.65</v>
      </c>
      <c r="M1270" t="s">
        <v>20</v>
      </c>
      <c r="N1270" t="s">
        <v>21</v>
      </c>
      <c r="O1270">
        <v>46</v>
      </c>
      <c r="P1270">
        <v>3</v>
      </c>
      <c r="Q1270" t="s">
        <v>4225</v>
      </c>
      <c r="R1270">
        <v>503</v>
      </c>
      <c r="S1270" s="3">
        <v>0</v>
      </c>
      <c r="T1270" s="6">
        <v>181.04999999999998</v>
      </c>
      <c r="U1270" t="s">
        <v>6337</v>
      </c>
      <c r="V1270">
        <v>2025</v>
      </c>
      <c r="W1270" t="s">
        <v>6331</v>
      </c>
      <c r="X1270" t="str">
        <f>_xlfn.XLOOKUP(Orders_C[[#This Row],[Product_ID]],Products_C[Product_ID],Products_C[Product_Name])</f>
        <v>Chicken Bucket</v>
      </c>
      <c r="Y1270" t="str">
        <f>_xlfn.XLOOKUP(Orders_C[[#This Row],[Product_ID]],Products_C[Product_ID],Products_C[Category])</f>
        <v>Chicken</v>
      </c>
      <c r="Z1270" t="str">
        <f>_xlfn.XLOOKUP(Orders_C[[#This Row],[Store_ID]],Stores_c[Store_ID],Stores_c[City])</f>
        <v>New Robert</v>
      </c>
      <c r="AA1270" t="str">
        <f>_xlfn.XLOOKUP(Orders_C[[#This Row],[Customer_ID]],Customers_c[Customer_ID],Customers_c[Customer_Name])</f>
        <v>James Taylor</v>
      </c>
      <c r="AB1270" s="6">
        <f>Orders_C[[#This Row],[Quantity]]*Orders_C[[#This Row],[Unit_Price]]*(1-Orders_C[[#This Row],[Discount %]])+Orders_C[[#This Row],[Tax]]</f>
        <v>436.65</v>
      </c>
      <c r="AC1270" s="9">
        <f>(Orders_C[[#This Row],[Unit_Price]]*Orders_C[[#This Row],[Quantity]])-Orders_C[[#This Row],[Discount]]+Orders_C[[#This Row],[Tax]]</f>
        <v>436.65</v>
      </c>
      <c r="AD1270" t="str">
        <f>IF(COUNTIF(Orders_C[[#All],[Customer_ID]],Orders_C[[#This Row],[Customer_ID]])&gt;1,"Repeat","New")</f>
        <v>Repeat</v>
      </c>
      <c r="AE1270" t="str" cm="1">
        <f t="array" ref="AE1270">_xlfn.XLOOKUP(Orders_C[[#This Row],[Store_ID]],Stores_c[[#All],[Store_ID]],Stores_c[[#All],[City]])</f>
        <v>New Robert</v>
      </c>
      <c r="AF1270" t="str" cm="1">
        <f t="array" ref="AF1270">_xlfn.XLOOKUP(Orders_C[[#This Row],[Store_ID]],Stores_c[[#All],[Store_ID]],Stores_c[[#All],[Manager_Name]])</f>
        <v>Krista Webb</v>
      </c>
      <c r="AG1270" t="str" cm="1">
        <f t="array" ref="AG1270">_xlfn.XLOOKUP(Orders_C[[#This Row],[Store_ID]],Stores_c[[#All],[Store_ID]],Stores_c[[#All],[Store_Type]])</f>
        <v>Drive-Thru</v>
      </c>
    </row>
    <row r="1271" spans="1:33" x14ac:dyDescent="0.25">
      <c r="A1271">
        <v>10414</v>
      </c>
      <c r="B1271" s="1">
        <v>45982</v>
      </c>
      <c r="C1271" s="2">
        <v>2.3715277777777776E-2</v>
      </c>
      <c r="D1271">
        <v>1270</v>
      </c>
      <c r="E1271">
        <v>217</v>
      </c>
      <c r="F1271">
        <v>435</v>
      </c>
      <c r="G1271">
        <v>311</v>
      </c>
      <c r="H1271">
        <v>1</v>
      </c>
      <c r="I1271">
        <v>436</v>
      </c>
      <c r="J1271">
        <v>15</v>
      </c>
      <c r="K1271">
        <v>21.8</v>
      </c>
      <c r="L1271">
        <v>442.8</v>
      </c>
      <c r="M1271" t="s">
        <v>18</v>
      </c>
      <c r="N1271" t="s">
        <v>21</v>
      </c>
      <c r="O1271">
        <v>56</v>
      </c>
      <c r="P1271">
        <v>4</v>
      </c>
      <c r="Q1271" t="s">
        <v>4437</v>
      </c>
      <c r="R1271">
        <v>505</v>
      </c>
      <c r="S1271" s="3">
        <v>0.15</v>
      </c>
      <c r="T1271" s="6">
        <v>181.20000000000005</v>
      </c>
      <c r="U1271" t="s">
        <v>6336</v>
      </c>
      <c r="V1271">
        <v>2025</v>
      </c>
      <c r="W1271" t="s">
        <v>6331</v>
      </c>
      <c r="X1271" t="str">
        <f>_xlfn.XLOOKUP(Orders_C[[#This Row],[Product_ID]],Products_C[Product_ID],Products_C[Product_Name])</f>
        <v>Pepsi</v>
      </c>
      <c r="Y1271" t="str">
        <f>_xlfn.XLOOKUP(Orders_C[[#This Row],[Product_ID]],Products_C[Product_ID],Products_C[Category])</f>
        <v>Dessert</v>
      </c>
      <c r="Z1271" t="str">
        <f>_xlfn.XLOOKUP(Orders_C[[#This Row],[Store_ID]],Stores_c[Store_ID],Stores_c[City])</f>
        <v>West Rebecca</v>
      </c>
      <c r="AA1271" t="str">
        <f>_xlfn.XLOOKUP(Orders_C[[#This Row],[Customer_ID]],Customers_c[Customer_ID],Customers_c[Customer_Name])</f>
        <v>Jason Stone</v>
      </c>
      <c r="AB1271" s="6">
        <f>Orders_C[[#This Row],[Quantity]]*Orders_C[[#This Row],[Unit_Price]]*(1-Orders_C[[#This Row],[Discount %]])+Orders_C[[#This Row],[Tax]]</f>
        <v>392.4</v>
      </c>
      <c r="AC1271" s="9">
        <f>(Orders_C[[#This Row],[Unit_Price]]*Orders_C[[#This Row],[Quantity]])-Orders_C[[#This Row],[Discount]]+Orders_C[[#This Row],[Tax]]</f>
        <v>442.8</v>
      </c>
      <c r="AD1271" t="str">
        <f>IF(COUNTIF(Orders_C[[#All],[Customer_ID]],Orders_C[[#This Row],[Customer_ID]])&gt;1,"Repeat","New")</f>
        <v>Repeat</v>
      </c>
      <c r="AE1271" t="str" cm="1">
        <f t="array" ref="AE1271">_xlfn.XLOOKUP(Orders_C[[#This Row],[Store_ID]],Stores_c[[#All],[Store_ID]],Stores_c[[#All],[City]])</f>
        <v>West Rebecca</v>
      </c>
      <c r="AF1271" t="str" cm="1">
        <f t="array" ref="AF1271">_xlfn.XLOOKUP(Orders_C[[#This Row],[Store_ID]],Stores_c[[#All],[Store_ID]],Stores_c[[#All],[Manager_Name]])</f>
        <v>Albert Smith</v>
      </c>
      <c r="AG1271" t="str" cm="1">
        <f t="array" ref="AG1271">_xlfn.XLOOKUP(Orders_C[[#This Row],[Store_ID]],Stores_c[[#All],[Store_ID]],Stores_c[[#All],[Store_Type]])</f>
        <v>Mall</v>
      </c>
    </row>
    <row r="1272" spans="1:33" x14ac:dyDescent="0.25">
      <c r="A1272">
        <v>6161</v>
      </c>
      <c r="B1272" s="1">
        <v>45706</v>
      </c>
      <c r="C1272" s="2">
        <v>0.17766203703703703</v>
      </c>
      <c r="D1272">
        <v>1830</v>
      </c>
      <c r="E1272">
        <v>210</v>
      </c>
      <c r="F1272">
        <v>405</v>
      </c>
      <c r="G1272">
        <v>325</v>
      </c>
      <c r="H1272">
        <v>2</v>
      </c>
      <c r="I1272">
        <v>225</v>
      </c>
      <c r="J1272">
        <v>10</v>
      </c>
      <c r="K1272">
        <v>11.25</v>
      </c>
      <c r="L1272">
        <v>451.25</v>
      </c>
      <c r="M1272" t="s">
        <v>18</v>
      </c>
      <c r="N1272" t="s">
        <v>23</v>
      </c>
      <c r="O1272">
        <v>28</v>
      </c>
      <c r="P1272">
        <v>4</v>
      </c>
      <c r="Q1272" t="s">
        <v>184</v>
      </c>
      <c r="R1272">
        <v>504</v>
      </c>
      <c r="S1272" s="3">
        <v>0.1</v>
      </c>
      <c r="T1272" s="6">
        <v>181.25</v>
      </c>
      <c r="U1272" t="s">
        <v>6338</v>
      </c>
      <c r="V1272">
        <v>2025</v>
      </c>
      <c r="W1272" t="s">
        <v>6329</v>
      </c>
      <c r="X1272" t="str">
        <f>_xlfn.XLOOKUP(Orders_C[[#This Row],[Product_ID]],Products_C[Product_ID],Products_C[Product_Name])</f>
        <v>Veg Burger</v>
      </c>
      <c r="Y1272" t="str">
        <f>_xlfn.XLOOKUP(Orders_C[[#This Row],[Product_ID]],Products_C[Product_ID],Products_C[Category])</f>
        <v>Chicken</v>
      </c>
      <c r="Z1272" t="str">
        <f>_xlfn.XLOOKUP(Orders_C[[#This Row],[Store_ID]],Stores_c[Store_ID],Stores_c[City])</f>
        <v>East William</v>
      </c>
      <c r="AA1272" t="str">
        <f>_xlfn.XLOOKUP(Orders_C[[#This Row],[Customer_ID]],Customers_c[Customer_ID],Customers_c[Customer_Name])</f>
        <v>Mary Carter</v>
      </c>
      <c r="AB1272" s="6">
        <f>Orders_C[[#This Row],[Quantity]]*Orders_C[[#This Row],[Unit_Price]]*(1-Orders_C[[#This Row],[Discount %]])+Orders_C[[#This Row],[Tax]]</f>
        <v>416.25</v>
      </c>
      <c r="AC1272" s="9">
        <f>(Orders_C[[#This Row],[Unit_Price]]*Orders_C[[#This Row],[Quantity]])-Orders_C[[#This Row],[Discount]]+Orders_C[[#This Row],[Tax]]</f>
        <v>451.25</v>
      </c>
      <c r="AD1272" t="str">
        <f>IF(COUNTIF(Orders_C[[#All],[Customer_ID]],Orders_C[[#This Row],[Customer_ID]])&gt;1,"Repeat","New")</f>
        <v>Repeat</v>
      </c>
      <c r="AE1272" t="str" cm="1">
        <f t="array" ref="AE1272">_xlfn.XLOOKUP(Orders_C[[#This Row],[Store_ID]],Stores_c[[#All],[Store_ID]],Stores_c[[#All],[City]])</f>
        <v>East William</v>
      </c>
      <c r="AF1272" t="str" cm="1">
        <f t="array" ref="AF1272">_xlfn.XLOOKUP(Orders_C[[#This Row],[Store_ID]],Stores_c[[#All],[Store_ID]],Stores_c[[#All],[Manager_Name]])</f>
        <v>Victoria Butler</v>
      </c>
      <c r="AG1272" t="str" cm="1">
        <f t="array" ref="AG1272">_xlfn.XLOOKUP(Orders_C[[#This Row],[Store_ID]],Stores_c[[#All],[Store_ID]],Stores_c[[#All],[Store_Type]])</f>
        <v>Drive-Thru</v>
      </c>
    </row>
    <row r="1273" spans="1:33" x14ac:dyDescent="0.25">
      <c r="A1273">
        <v>8621</v>
      </c>
      <c r="B1273" s="1">
        <v>46009</v>
      </c>
      <c r="C1273" s="2">
        <v>0.28260416666666666</v>
      </c>
      <c r="D1273">
        <v>1174</v>
      </c>
      <c r="E1273">
        <v>209</v>
      </c>
      <c r="F1273">
        <v>444</v>
      </c>
      <c r="G1273">
        <v>318</v>
      </c>
      <c r="H1273">
        <v>1</v>
      </c>
      <c r="I1273">
        <v>414</v>
      </c>
      <c r="J1273">
        <v>5</v>
      </c>
      <c r="K1273">
        <v>20.7</v>
      </c>
      <c r="L1273">
        <v>429.7</v>
      </c>
      <c r="M1273" t="s">
        <v>18</v>
      </c>
      <c r="N1273" t="s">
        <v>22</v>
      </c>
      <c r="O1273">
        <v>25</v>
      </c>
      <c r="P1273">
        <v>2</v>
      </c>
      <c r="Q1273" t="s">
        <v>2644</v>
      </c>
      <c r="R1273">
        <v>507</v>
      </c>
      <c r="S1273" s="3">
        <v>0.05</v>
      </c>
      <c r="T1273" s="6">
        <v>181.3</v>
      </c>
      <c r="U1273" t="s">
        <v>6328</v>
      </c>
      <c r="V1273">
        <v>2025</v>
      </c>
      <c r="W1273" t="s">
        <v>6329</v>
      </c>
      <c r="X1273" t="str">
        <f>_xlfn.XLOOKUP(Orders_C[[#This Row],[Product_ID]],Products_C[Product_ID],Products_C[Product_Name])</f>
        <v>Pepsi</v>
      </c>
      <c r="Y1273" t="str">
        <f>_xlfn.XLOOKUP(Orders_C[[#This Row],[Product_ID]],Products_C[Product_ID],Products_C[Category])</f>
        <v>Burger</v>
      </c>
      <c r="Z1273" t="str">
        <f>_xlfn.XLOOKUP(Orders_C[[#This Row],[Store_ID]],Stores_c[Store_ID],Stores_c[City])</f>
        <v>Reidberg</v>
      </c>
      <c r="AA1273" t="str">
        <f>_xlfn.XLOOKUP(Orders_C[[#This Row],[Customer_ID]],Customers_c[Customer_ID],Customers_c[Customer_Name])</f>
        <v>Kirk Miller</v>
      </c>
      <c r="AB1273" s="6">
        <f>Orders_C[[#This Row],[Quantity]]*Orders_C[[#This Row],[Unit_Price]]*(1-Orders_C[[#This Row],[Discount %]])+Orders_C[[#This Row],[Tax]]</f>
        <v>413.99999999999994</v>
      </c>
      <c r="AC1273" s="9">
        <f>(Orders_C[[#This Row],[Unit_Price]]*Orders_C[[#This Row],[Quantity]])-Orders_C[[#This Row],[Discount]]+Orders_C[[#This Row],[Tax]]</f>
        <v>429.7</v>
      </c>
      <c r="AD1273" t="str">
        <f>IF(COUNTIF(Orders_C[[#All],[Customer_ID]],Orders_C[[#This Row],[Customer_ID]])&gt;1,"Repeat","New")</f>
        <v>Repeat</v>
      </c>
      <c r="AE1273" t="str" cm="1">
        <f t="array" ref="AE1273">_xlfn.XLOOKUP(Orders_C[[#This Row],[Store_ID]],Stores_c[[#All],[Store_ID]],Stores_c[[#All],[City]])</f>
        <v>Reidberg</v>
      </c>
      <c r="AF1273" t="str" cm="1">
        <f t="array" ref="AF1273">_xlfn.XLOOKUP(Orders_C[[#This Row],[Store_ID]],Stores_c[[#All],[Store_ID]],Stores_c[[#All],[Manager_Name]])</f>
        <v>Jeffrey Horn</v>
      </c>
      <c r="AG1273" t="str" cm="1">
        <f t="array" ref="AG1273">_xlfn.XLOOKUP(Orders_C[[#This Row],[Store_ID]],Stores_c[[#All],[Store_ID]],Stores_c[[#All],[Store_Type]])</f>
        <v>Drive-Thru</v>
      </c>
    </row>
    <row r="1274" spans="1:33" x14ac:dyDescent="0.25">
      <c r="A1274">
        <v>10227</v>
      </c>
      <c r="B1274" s="1">
        <v>45779</v>
      </c>
      <c r="C1274" s="2">
        <v>8.3715277777777777E-2</v>
      </c>
      <c r="D1274">
        <v>1373</v>
      </c>
      <c r="E1274">
        <v>222</v>
      </c>
      <c r="F1274">
        <v>546</v>
      </c>
      <c r="G1274">
        <v>304</v>
      </c>
      <c r="H1274">
        <v>1</v>
      </c>
      <c r="I1274">
        <v>403</v>
      </c>
      <c r="J1274">
        <v>0</v>
      </c>
      <c r="K1274">
        <v>20.149999999999999</v>
      </c>
      <c r="L1274">
        <v>423.15</v>
      </c>
      <c r="M1274" t="s">
        <v>20</v>
      </c>
      <c r="N1274" t="s">
        <v>21</v>
      </c>
      <c r="O1274">
        <v>59</v>
      </c>
      <c r="P1274">
        <v>4</v>
      </c>
      <c r="Q1274" t="s">
        <v>4250</v>
      </c>
      <c r="R1274">
        <v>508</v>
      </c>
      <c r="S1274" s="3">
        <v>0</v>
      </c>
      <c r="T1274" s="6">
        <v>181.35</v>
      </c>
      <c r="U1274" t="s">
        <v>6339</v>
      </c>
      <c r="V1274">
        <v>2025</v>
      </c>
      <c r="W1274" t="s">
        <v>6331</v>
      </c>
      <c r="X1274" t="str">
        <f>_xlfn.XLOOKUP(Orders_C[[#This Row],[Product_ID]],Products_C[Product_ID],Products_C[Product_Name])</f>
        <v>Veg Burger</v>
      </c>
      <c r="Y1274" t="str">
        <f>_xlfn.XLOOKUP(Orders_C[[#This Row],[Product_ID]],Products_C[Product_ID],Products_C[Category])</f>
        <v>Burger</v>
      </c>
      <c r="Z1274" t="str">
        <f>_xlfn.XLOOKUP(Orders_C[[#This Row],[Store_ID]],Stores_c[Store_ID],Stores_c[City])</f>
        <v>New Steven</v>
      </c>
      <c r="AA1274" t="str">
        <f>_xlfn.XLOOKUP(Orders_C[[#This Row],[Customer_ID]],Customers_c[Customer_ID],Customers_c[Customer_Name])</f>
        <v>Drew Duncan</v>
      </c>
      <c r="AB1274" s="6">
        <f>Orders_C[[#This Row],[Quantity]]*Orders_C[[#This Row],[Unit_Price]]*(1-Orders_C[[#This Row],[Discount %]])+Orders_C[[#This Row],[Tax]]</f>
        <v>423.15</v>
      </c>
      <c r="AC1274" s="9">
        <f>(Orders_C[[#This Row],[Unit_Price]]*Orders_C[[#This Row],[Quantity]])-Orders_C[[#This Row],[Discount]]+Orders_C[[#This Row],[Tax]]</f>
        <v>423.15</v>
      </c>
      <c r="AD1274" t="str">
        <f>IF(COUNTIF(Orders_C[[#All],[Customer_ID]],Orders_C[[#This Row],[Customer_ID]])&gt;1,"Repeat","New")</f>
        <v>Repeat</v>
      </c>
      <c r="AE1274" t="str" cm="1">
        <f t="array" ref="AE1274">_xlfn.XLOOKUP(Orders_C[[#This Row],[Store_ID]],Stores_c[[#All],[Store_ID]],Stores_c[[#All],[City]])</f>
        <v>New Steven</v>
      </c>
      <c r="AF1274" t="str" cm="1">
        <f t="array" ref="AF1274">_xlfn.XLOOKUP(Orders_C[[#This Row],[Store_ID]],Stores_c[[#All],[Store_ID]],Stores_c[[#All],[Manager_Name]])</f>
        <v>Terri Martinez</v>
      </c>
      <c r="AG1274" t="str" cm="1">
        <f t="array" ref="AG1274">_xlfn.XLOOKUP(Orders_C[[#This Row],[Store_ID]],Stores_c[[#All],[Store_ID]],Stores_c[[#All],[Store_Type]])</f>
        <v>Drive-Thru</v>
      </c>
    </row>
    <row r="1275" spans="1:33" x14ac:dyDescent="0.25">
      <c r="A1275">
        <v>6960</v>
      </c>
      <c r="B1275" s="1">
        <v>45933</v>
      </c>
      <c r="C1275" s="2">
        <v>0.4412847222222222</v>
      </c>
      <c r="D1275">
        <v>1623</v>
      </c>
      <c r="E1275">
        <v>201</v>
      </c>
      <c r="F1275">
        <v>532</v>
      </c>
      <c r="G1275">
        <v>331</v>
      </c>
      <c r="H1275">
        <v>2</v>
      </c>
      <c r="I1275">
        <v>231</v>
      </c>
      <c r="J1275">
        <v>15</v>
      </c>
      <c r="K1275">
        <v>11.55</v>
      </c>
      <c r="L1275">
        <v>458.55</v>
      </c>
      <c r="M1275" t="s">
        <v>18</v>
      </c>
      <c r="N1275" t="s">
        <v>22</v>
      </c>
      <c r="O1275">
        <v>19</v>
      </c>
      <c r="P1275">
        <v>3</v>
      </c>
      <c r="Q1275" t="s">
        <v>983</v>
      </c>
      <c r="R1275">
        <v>509</v>
      </c>
      <c r="S1275" s="3">
        <v>0.15</v>
      </c>
      <c r="T1275" s="6">
        <v>181.35000000000002</v>
      </c>
      <c r="U1275" t="s">
        <v>6332</v>
      </c>
      <c r="V1275">
        <v>2025</v>
      </c>
      <c r="W1275" t="s">
        <v>6333</v>
      </c>
      <c r="X1275" t="str">
        <f>_xlfn.XLOOKUP(Orders_C[[#This Row],[Product_ID]],Products_C[Product_ID],Products_C[Product_Name])</f>
        <v>Chicken Bucket</v>
      </c>
      <c r="Y1275" t="str">
        <f>_xlfn.XLOOKUP(Orders_C[[#This Row],[Product_ID]],Products_C[Product_ID],Products_C[Category])</f>
        <v>Beverage</v>
      </c>
      <c r="Z1275" t="str">
        <f>_xlfn.XLOOKUP(Orders_C[[#This Row],[Store_ID]],Stores_c[Store_ID],Stores_c[City])</f>
        <v>Lake Nicholasburgh</v>
      </c>
      <c r="AA1275" t="str">
        <f>_xlfn.XLOOKUP(Orders_C[[#This Row],[Customer_ID]],Customers_c[Customer_ID],Customers_c[Customer_Name])</f>
        <v>Kim Jackson</v>
      </c>
      <c r="AB1275" s="6">
        <f>Orders_C[[#This Row],[Quantity]]*Orders_C[[#This Row],[Unit_Price]]*(1-Orders_C[[#This Row],[Discount %]])+Orders_C[[#This Row],[Tax]]</f>
        <v>404.25</v>
      </c>
      <c r="AC1275" s="9">
        <f>(Orders_C[[#This Row],[Unit_Price]]*Orders_C[[#This Row],[Quantity]])-Orders_C[[#This Row],[Discount]]+Orders_C[[#This Row],[Tax]]</f>
        <v>458.55</v>
      </c>
      <c r="AD1275" t="str">
        <f>IF(COUNTIF(Orders_C[[#All],[Customer_ID]],Orders_C[[#This Row],[Customer_ID]])&gt;1,"Repeat","New")</f>
        <v>Repeat</v>
      </c>
      <c r="AE1275" t="str" cm="1">
        <f t="array" ref="AE1275">_xlfn.XLOOKUP(Orders_C[[#This Row],[Store_ID]],Stores_c[[#All],[Store_ID]],Stores_c[[#All],[City]])</f>
        <v>Lake Nicholasburgh</v>
      </c>
      <c r="AF1275" t="str" cm="1">
        <f t="array" ref="AF1275">_xlfn.XLOOKUP(Orders_C[[#This Row],[Store_ID]],Stores_c[[#All],[Store_ID]],Stores_c[[#All],[Manager_Name]])</f>
        <v>Maurice Garcia</v>
      </c>
      <c r="AG1275" t="str" cm="1">
        <f t="array" ref="AG1275">_xlfn.XLOOKUP(Orders_C[[#This Row],[Store_ID]],Stores_c[[#All],[Store_ID]],Stores_c[[#All],[Store_Type]])</f>
        <v>Mall</v>
      </c>
    </row>
    <row r="1276" spans="1:33" x14ac:dyDescent="0.25">
      <c r="A1276">
        <v>6761</v>
      </c>
      <c r="B1276" s="1">
        <v>45746</v>
      </c>
      <c r="C1276" s="2">
        <v>0.27961805555555558</v>
      </c>
      <c r="D1276">
        <v>1437</v>
      </c>
      <c r="E1276">
        <v>219</v>
      </c>
      <c r="F1276">
        <v>434</v>
      </c>
      <c r="G1276">
        <v>336</v>
      </c>
      <c r="H1276">
        <v>1</v>
      </c>
      <c r="I1276">
        <v>437</v>
      </c>
      <c r="J1276">
        <v>15</v>
      </c>
      <c r="K1276">
        <v>21.85</v>
      </c>
      <c r="L1276">
        <v>443.85</v>
      </c>
      <c r="M1276" t="s">
        <v>18</v>
      </c>
      <c r="N1276" t="s">
        <v>23</v>
      </c>
      <c r="O1276">
        <v>37</v>
      </c>
      <c r="P1276">
        <v>5</v>
      </c>
      <c r="Q1276" t="s">
        <v>784</v>
      </c>
      <c r="R1276">
        <v>504</v>
      </c>
      <c r="S1276" s="3">
        <v>0.15</v>
      </c>
      <c r="T1276" s="6">
        <v>181.65000000000003</v>
      </c>
      <c r="U1276" t="s">
        <v>6334</v>
      </c>
      <c r="V1276">
        <v>2025</v>
      </c>
      <c r="W1276" t="s">
        <v>6329</v>
      </c>
      <c r="X1276" t="str">
        <f>_xlfn.XLOOKUP(Orders_C[[#This Row],[Product_ID]],Products_C[Product_ID],Products_C[Product_Name])</f>
        <v>Chicken Bucket</v>
      </c>
      <c r="Y1276" t="str">
        <f>_xlfn.XLOOKUP(Orders_C[[#This Row],[Product_ID]],Products_C[Product_ID],Products_C[Category])</f>
        <v>Dessert</v>
      </c>
      <c r="Z1276" t="str">
        <f>_xlfn.XLOOKUP(Orders_C[[#This Row],[Store_ID]],Stores_c[Store_ID],Stores_c[City])</f>
        <v>Lake David</v>
      </c>
      <c r="AA1276" t="str">
        <f>_xlfn.XLOOKUP(Orders_C[[#This Row],[Customer_ID]],Customers_c[Customer_ID],Customers_c[Customer_Name])</f>
        <v>Erica Hunter</v>
      </c>
      <c r="AB1276" s="6">
        <f>Orders_C[[#This Row],[Quantity]]*Orders_C[[#This Row],[Unit_Price]]*(1-Orders_C[[#This Row],[Discount %]])+Orders_C[[#This Row],[Tax]]</f>
        <v>393.3</v>
      </c>
      <c r="AC1276" s="9">
        <f>(Orders_C[[#This Row],[Unit_Price]]*Orders_C[[#This Row],[Quantity]])-Orders_C[[#This Row],[Discount]]+Orders_C[[#This Row],[Tax]]</f>
        <v>443.85</v>
      </c>
      <c r="AD1276" t="str">
        <f>IF(COUNTIF(Orders_C[[#All],[Customer_ID]],Orders_C[[#This Row],[Customer_ID]])&gt;1,"Repeat","New")</f>
        <v>Repeat</v>
      </c>
      <c r="AE1276" t="str" cm="1">
        <f t="array" ref="AE1276">_xlfn.XLOOKUP(Orders_C[[#This Row],[Store_ID]],Stores_c[[#All],[Store_ID]],Stores_c[[#All],[City]])</f>
        <v>Lake David</v>
      </c>
      <c r="AF1276" t="str" cm="1">
        <f t="array" ref="AF1276">_xlfn.XLOOKUP(Orders_C[[#This Row],[Store_ID]],Stores_c[[#All],[Store_ID]],Stores_c[[#All],[Manager_Name]])</f>
        <v>Joshua Hines</v>
      </c>
      <c r="AG1276" t="str" cm="1">
        <f t="array" ref="AG1276">_xlfn.XLOOKUP(Orders_C[[#This Row],[Store_ID]],Stores_c[[#All],[Store_ID]],Stores_c[[#All],[Store_Type]])</f>
        <v>Street</v>
      </c>
    </row>
    <row r="1277" spans="1:33" x14ac:dyDescent="0.25">
      <c r="A1277">
        <v>9309</v>
      </c>
      <c r="B1277" s="1">
        <v>45785</v>
      </c>
      <c r="C1277" s="2">
        <v>0.83822916666666669</v>
      </c>
      <c r="D1277">
        <v>1848</v>
      </c>
      <c r="E1277">
        <v>202</v>
      </c>
      <c r="F1277">
        <v>404</v>
      </c>
      <c r="G1277">
        <v>323</v>
      </c>
      <c r="H1277">
        <v>1</v>
      </c>
      <c r="I1277">
        <v>437</v>
      </c>
      <c r="J1277">
        <v>15</v>
      </c>
      <c r="K1277">
        <v>21.85</v>
      </c>
      <c r="L1277">
        <v>443.85</v>
      </c>
      <c r="M1277" t="s">
        <v>18</v>
      </c>
      <c r="N1277" t="s">
        <v>22</v>
      </c>
      <c r="O1277">
        <v>39</v>
      </c>
      <c r="P1277">
        <v>2</v>
      </c>
      <c r="Q1277" t="s">
        <v>3332</v>
      </c>
      <c r="R1277">
        <v>505</v>
      </c>
      <c r="S1277" s="3">
        <v>0.15</v>
      </c>
      <c r="T1277" s="6">
        <v>181.65000000000003</v>
      </c>
      <c r="U1277" t="s">
        <v>6339</v>
      </c>
      <c r="V1277">
        <v>2025</v>
      </c>
      <c r="W1277" t="s">
        <v>6329</v>
      </c>
      <c r="X1277" t="str">
        <f>_xlfn.XLOOKUP(Orders_C[[#This Row],[Product_ID]],Products_C[Product_ID],Products_C[Product_Name])</f>
        <v>Rice Bowl</v>
      </c>
      <c r="Y1277" t="str">
        <f>_xlfn.XLOOKUP(Orders_C[[#This Row],[Product_ID]],Products_C[Product_ID],Products_C[Category])</f>
        <v>Beverage</v>
      </c>
      <c r="Z1277" t="str">
        <f>_xlfn.XLOOKUP(Orders_C[[#This Row],[Store_ID]],Stores_c[Store_ID],Stores_c[City])</f>
        <v>Rebekahside</v>
      </c>
      <c r="AA1277" t="str">
        <f>_xlfn.XLOOKUP(Orders_C[[#This Row],[Customer_ID]],Customers_c[Customer_ID],Customers_c[Customer_Name])</f>
        <v>Elizabeth Koch</v>
      </c>
      <c r="AB1277" s="6">
        <f>Orders_C[[#This Row],[Quantity]]*Orders_C[[#This Row],[Unit_Price]]*(1-Orders_C[[#This Row],[Discount %]])+Orders_C[[#This Row],[Tax]]</f>
        <v>393.3</v>
      </c>
      <c r="AC1277" s="9">
        <f>(Orders_C[[#This Row],[Unit_Price]]*Orders_C[[#This Row],[Quantity]])-Orders_C[[#This Row],[Discount]]+Orders_C[[#This Row],[Tax]]</f>
        <v>443.85</v>
      </c>
      <c r="AD1277" t="str">
        <f>IF(COUNTIF(Orders_C[[#All],[Customer_ID]],Orders_C[[#This Row],[Customer_ID]])&gt;1,"Repeat","New")</f>
        <v>Repeat</v>
      </c>
      <c r="AE1277" t="str" cm="1">
        <f t="array" ref="AE1277">_xlfn.XLOOKUP(Orders_C[[#This Row],[Store_ID]],Stores_c[[#All],[Store_ID]],Stores_c[[#All],[City]])</f>
        <v>Rebekahside</v>
      </c>
      <c r="AF1277" t="str" cm="1">
        <f t="array" ref="AF1277">_xlfn.XLOOKUP(Orders_C[[#This Row],[Store_ID]],Stores_c[[#All],[Store_ID]],Stores_c[[#All],[Manager_Name]])</f>
        <v>Mark Ray</v>
      </c>
      <c r="AG1277" t="str" cm="1">
        <f t="array" ref="AG1277">_xlfn.XLOOKUP(Orders_C[[#This Row],[Store_ID]],Stores_c[[#All],[Store_ID]],Stores_c[[#All],[Store_Type]])</f>
        <v>Drive-Thru</v>
      </c>
    </row>
    <row r="1278" spans="1:33" x14ac:dyDescent="0.25">
      <c r="A1278">
        <v>10559</v>
      </c>
      <c r="B1278" s="1">
        <v>45782</v>
      </c>
      <c r="C1278" s="2">
        <v>0.83091435185185181</v>
      </c>
      <c r="D1278">
        <v>1311</v>
      </c>
      <c r="E1278">
        <v>205</v>
      </c>
      <c r="F1278">
        <v>545</v>
      </c>
      <c r="G1278">
        <v>330</v>
      </c>
      <c r="H1278">
        <v>1</v>
      </c>
      <c r="I1278">
        <v>437</v>
      </c>
      <c r="J1278">
        <v>15</v>
      </c>
      <c r="K1278">
        <v>21.85</v>
      </c>
      <c r="L1278">
        <v>443.85</v>
      </c>
      <c r="M1278" t="s">
        <v>19</v>
      </c>
      <c r="N1278" t="s">
        <v>22</v>
      </c>
      <c r="O1278">
        <v>36</v>
      </c>
      <c r="P1278">
        <v>2</v>
      </c>
      <c r="Q1278" t="s">
        <v>4582</v>
      </c>
      <c r="R1278">
        <v>507</v>
      </c>
      <c r="S1278" s="3">
        <v>0.15</v>
      </c>
      <c r="T1278" s="6">
        <v>181.65000000000003</v>
      </c>
      <c r="U1278" t="s">
        <v>6339</v>
      </c>
      <c r="V1278">
        <v>2025</v>
      </c>
      <c r="W1278" t="s">
        <v>6329</v>
      </c>
      <c r="X1278" t="str">
        <f>_xlfn.XLOOKUP(Orders_C[[#This Row],[Product_ID]],Products_C[Product_ID],Products_C[Product_Name])</f>
        <v>Rice Bowl</v>
      </c>
      <c r="Y1278" t="str">
        <f>_xlfn.XLOOKUP(Orders_C[[#This Row],[Product_ID]],Products_C[Product_ID],Products_C[Category])</f>
        <v>Beverage</v>
      </c>
      <c r="Z1278" t="str">
        <f>_xlfn.XLOOKUP(Orders_C[[#This Row],[Store_ID]],Stores_c[Store_ID],Stores_c[City])</f>
        <v>Port Jacob</v>
      </c>
      <c r="AA1278" t="str">
        <f>_xlfn.XLOOKUP(Orders_C[[#This Row],[Customer_ID]],Customers_c[Customer_ID],Customers_c[Customer_Name])</f>
        <v>Gina Thomas</v>
      </c>
      <c r="AB1278" s="6">
        <f>Orders_C[[#This Row],[Quantity]]*Orders_C[[#This Row],[Unit_Price]]*(1-Orders_C[[#This Row],[Discount %]])+Orders_C[[#This Row],[Tax]]</f>
        <v>393.3</v>
      </c>
      <c r="AC1278" s="9">
        <f>(Orders_C[[#This Row],[Unit_Price]]*Orders_C[[#This Row],[Quantity]])-Orders_C[[#This Row],[Discount]]+Orders_C[[#This Row],[Tax]]</f>
        <v>443.85</v>
      </c>
      <c r="AD1278" t="str">
        <f>IF(COUNTIF(Orders_C[[#All],[Customer_ID]],Orders_C[[#This Row],[Customer_ID]])&gt;1,"Repeat","New")</f>
        <v>Repeat</v>
      </c>
      <c r="AE1278" t="str" cm="1">
        <f t="array" ref="AE1278">_xlfn.XLOOKUP(Orders_C[[#This Row],[Store_ID]],Stores_c[[#All],[Store_ID]],Stores_c[[#All],[City]])</f>
        <v>Port Jacob</v>
      </c>
      <c r="AF1278" t="str" cm="1">
        <f t="array" ref="AF1278">_xlfn.XLOOKUP(Orders_C[[#This Row],[Store_ID]],Stores_c[[#All],[Store_ID]],Stores_c[[#All],[Manager_Name]])</f>
        <v>David Harris</v>
      </c>
      <c r="AG1278" t="str" cm="1">
        <f t="array" ref="AG1278">_xlfn.XLOOKUP(Orders_C[[#This Row],[Store_ID]],Stores_c[[#All],[Store_ID]],Stores_c[[#All],[Store_Type]])</f>
        <v>Mall</v>
      </c>
    </row>
    <row r="1279" spans="1:33" x14ac:dyDescent="0.25">
      <c r="A1279">
        <v>7113</v>
      </c>
      <c r="B1279" s="1">
        <v>45758</v>
      </c>
      <c r="C1279" s="2">
        <v>0.20059027777777777</v>
      </c>
      <c r="D1279">
        <v>1830</v>
      </c>
      <c r="E1279">
        <v>223</v>
      </c>
      <c r="F1279">
        <v>461</v>
      </c>
      <c r="G1279">
        <v>330</v>
      </c>
      <c r="H1279">
        <v>1</v>
      </c>
      <c r="I1279">
        <v>415</v>
      </c>
      <c r="J1279">
        <v>5</v>
      </c>
      <c r="K1279">
        <v>20.75</v>
      </c>
      <c r="L1279">
        <v>430.75</v>
      </c>
      <c r="M1279" t="s">
        <v>19</v>
      </c>
      <c r="N1279" t="s">
        <v>23</v>
      </c>
      <c r="O1279">
        <v>42</v>
      </c>
      <c r="P1279">
        <v>4</v>
      </c>
      <c r="Q1279" t="s">
        <v>1136</v>
      </c>
      <c r="R1279">
        <v>506</v>
      </c>
      <c r="S1279" s="3">
        <v>0.05</v>
      </c>
      <c r="T1279" s="6">
        <v>181.75</v>
      </c>
      <c r="U1279" t="s">
        <v>6337</v>
      </c>
      <c r="V1279">
        <v>2025</v>
      </c>
      <c r="W1279" t="s">
        <v>6331</v>
      </c>
      <c r="X1279" t="str">
        <f>_xlfn.XLOOKUP(Orders_C[[#This Row],[Product_ID]],Products_C[Product_ID],Products_C[Product_Name])</f>
        <v>Rice Bowl</v>
      </c>
      <c r="Y1279" t="str">
        <f>_xlfn.XLOOKUP(Orders_C[[#This Row],[Product_ID]],Products_C[Product_ID],Products_C[Category])</f>
        <v>Beverage</v>
      </c>
      <c r="Z1279" t="str">
        <f>_xlfn.XLOOKUP(Orders_C[[#This Row],[Store_ID]],Stores_c[Store_ID],Stores_c[City])</f>
        <v>Chambershaven</v>
      </c>
      <c r="AA1279" t="str">
        <f>_xlfn.XLOOKUP(Orders_C[[#This Row],[Customer_ID]],Customers_c[Customer_ID],Customers_c[Customer_Name])</f>
        <v>Mary Carter</v>
      </c>
      <c r="AB1279" s="6">
        <f>Orders_C[[#This Row],[Quantity]]*Orders_C[[#This Row],[Unit_Price]]*(1-Orders_C[[#This Row],[Discount %]])+Orders_C[[#This Row],[Tax]]</f>
        <v>415</v>
      </c>
      <c r="AC1279" s="9">
        <f>(Orders_C[[#This Row],[Unit_Price]]*Orders_C[[#This Row],[Quantity]])-Orders_C[[#This Row],[Discount]]+Orders_C[[#This Row],[Tax]]</f>
        <v>430.75</v>
      </c>
      <c r="AD1279" t="str">
        <f>IF(COUNTIF(Orders_C[[#All],[Customer_ID]],Orders_C[[#This Row],[Customer_ID]])&gt;1,"Repeat","New")</f>
        <v>Repeat</v>
      </c>
      <c r="AE1279" t="str" cm="1">
        <f t="array" ref="AE1279">_xlfn.XLOOKUP(Orders_C[[#This Row],[Store_ID]],Stores_c[[#All],[Store_ID]],Stores_c[[#All],[City]])</f>
        <v>Chambershaven</v>
      </c>
      <c r="AF1279" t="str" cm="1">
        <f t="array" ref="AF1279">_xlfn.XLOOKUP(Orders_C[[#This Row],[Store_ID]],Stores_c[[#All],[Store_ID]],Stores_c[[#All],[Manager_Name]])</f>
        <v>Virginia Webster</v>
      </c>
      <c r="AG1279" t="str" cm="1">
        <f t="array" ref="AG1279">_xlfn.XLOOKUP(Orders_C[[#This Row],[Store_ID]],Stores_c[[#All],[Store_ID]],Stores_c[[#All],[Store_Type]])</f>
        <v>Street</v>
      </c>
    </row>
    <row r="1280" spans="1:33" x14ac:dyDescent="0.25">
      <c r="A1280">
        <v>10597</v>
      </c>
      <c r="B1280" s="1">
        <v>45759</v>
      </c>
      <c r="C1280" s="2">
        <v>0.95163194444444443</v>
      </c>
      <c r="D1280">
        <v>1901</v>
      </c>
      <c r="E1280">
        <v>221</v>
      </c>
      <c r="F1280">
        <v>427</v>
      </c>
      <c r="G1280">
        <v>314</v>
      </c>
      <c r="H1280">
        <v>1</v>
      </c>
      <c r="I1280">
        <v>415</v>
      </c>
      <c r="J1280">
        <v>5</v>
      </c>
      <c r="K1280">
        <v>20.75</v>
      </c>
      <c r="L1280">
        <v>430.75</v>
      </c>
      <c r="M1280" t="s">
        <v>19</v>
      </c>
      <c r="N1280" t="s">
        <v>23</v>
      </c>
      <c r="O1280">
        <v>30</v>
      </c>
      <c r="P1280">
        <v>3</v>
      </c>
      <c r="Q1280" t="s">
        <v>4620</v>
      </c>
      <c r="R1280">
        <v>509</v>
      </c>
      <c r="S1280" s="3">
        <v>0.05</v>
      </c>
      <c r="T1280" s="6">
        <v>181.75</v>
      </c>
      <c r="U1280" t="s">
        <v>6337</v>
      </c>
      <c r="V1280">
        <v>2025</v>
      </c>
      <c r="W1280" t="s">
        <v>6329</v>
      </c>
      <c r="X1280" t="str">
        <f>_xlfn.XLOOKUP(Orders_C[[#This Row],[Product_ID]],Products_C[Product_ID],Products_C[Product_Name])</f>
        <v>Wrap</v>
      </c>
      <c r="Y1280" t="str">
        <f>_xlfn.XLOOKUP(Orders_C[[#This Row],[Product_ID]],Products_C[Product_ID],Products_C[Category])</f>
        <v>Burger</v>
      </c>
      <c r="Z1280" t="str">
        <f>_xlfn.XLOOKUP(Orders_C[[#This Row],[Store_ID]],Stores_c[Store_ID],Stores_c[City])</f>
        <v>Port Barbarabury</v>
      </c>
      <c r="AA1280" t="str">
        <f>_xlfn.XLOOKUP(Orders_C[[#This Row],[Customer_ID]],Customers_c[Customer_ID],Customers_c[Customer_Name])</f>
        <v>Curtis Sparks</v>
      </c>
      <c r="AB1280" s="6">
        <f>Orders_C[[#This Row],[Quantity]]*Orders_C[[#This Row],[Unit_Price]]*(1-Orders_C[[#This Row],[Discount %]])+Orders_C[[#This Row],[Tax]]</f>
        <v>415</v>
      </c>
      <c r="AC1280" s="9">
        <f>(Orders_C[[#This Row],[Unit_Price]]*Orders_C[[#This Row],[Quantity]])-Orders_C[[#This Row],[Discount]]+Orders_C[[#This Row],[Tax]]</f>
        <v>430.75</v>
      </c>
      <c r="AD1280" t="str">
        <f>IF(COUNTIF(Orders_C[[#All],[Customer_ID]],Orders_C[[#This Row],[Customer_ID]])&gt;1,"Repeat","New")</f>
        <v>Repeat</v>
      </c>
      <c r="AE1280" t="str" cm="1">
        <f t="array" ref="AE1280">_xlfn.XLOOKUP(Orders_C[[#This Row],[Store_ID]],Stores_c[[#All],[Store_ID]],Stores_c[[#All],[City]])</f>
        <v>Port Barbarabury</v>
      </c>
      <c r="AF1280" t="str" cm="1">
        <f t="array" ref="AF1280">_xlfn.XLOOKUP(Orders_C[[#This Row],[Store_ID]],Stores_c[[#All],[Store_ID]],Stores_c[[#All],[Manager_Name]])</f>
        <v>Edward Nguyen</v>
      </c>
      <c r="AG1280" t="str" cm="1">
        <f t="array" ref="AG1280">_xlfn.XLOOKUP(Orders_C[[#This Row],[Store_ID]],Stores_c[[#All],[Store_ID]],Stores_c[[#All],[Store_Type]])</f>
        <v>Street</v>
      </c>
    </row>
    <row r="1281" spans="1:33" x14ac:dyDescent="0.25">
      <c r="A1281">
        <v>6334</v>
      </c>
      <c r="B1281" s="1">
        <v>45773</v>
      </c>
      <c r="C1281" s="2">
        <v>0.2066550925925926</v>
      </c>
      <c r="D1281">
        <v>1078</v>
      </c>
      <c r="E1281">
        <v>201</v>
      </c>
      <c r="F1281">
        <v>404</v>
      </c>
      <c r="G1281">
        <v>327</v>
      </c>
      <c r="H1281">
        <v>1</v>
      </c>
      <c r="I1281">
        <v>404</v>
      </c>
      <c r="J1281">
        <v>0</v>
      </c>
      <c r="K1281">
        <v>20.2</v>
      </c>
      <c r="L1281">
        <v>424.2</v>
      </c>
      <c r="M1281" t="s">
        <v>19</v>
      </c>
      <c r="N1281" t="s">
        <v>21</v>
      </c>
      <c r="O1281">
        <v>37</v>
      </c>
      <c r="P1281">
        <v>2</v>
      </c>
      <c r="Q1281" t="s">
        <v>357</v>
      </c>
      <c r="R1281">
        <v>502</v>
      </c>
      <c r="S1281" s="3">
        <v>0</v>
      </c>
      <c r="T1281" s="6">
        <v>181.8</v>
      </c>
      <c r="U1281" t="s">
        <v>6337</v>
      </c>
      <c r="V1281">
        <v>2025</v>
      </c>
      <c r="W1281" t="s">
        <v>6329</v>
      </c>
      <c r="X1281" t="str">
        <f>_xlfn.XLOOKUP(Orders_C[[#This Row],[Product_ID]],Products_C[Product_ID],Products_C[Product_Name])</f>
        <v>Wrap</v>
      </c>
      <c r="Y1281" t="str">
        <f>_xlfn.XLOOKUP(Orders_C[[#This Row],[Product_ID]],Products_C[Product_ID],Products_C[Category])</f>
        <v>Chicken</v>
      </c>
      <c r="Z1281" t="str">
        <f>_xlfn.XLOOKUP(Orders_C[[#This Row],[Store_ID]],Stores_c[Store_ID],Stores_c[City])</f>
        <v>Lake Nicholasburgh</v>
      </c>
      <c r="AA1281" t="str">
        <f>_xlfn.XLOOKUP(Orders_C[[#This Row],[Customer_ID]],Customers_c[Customer_ID],Customers_c[Customer_Name])</f>
        <v>Carlos Sullivan</v>
      </c>
      <c r="AB1281" s="6">
        <f>Orders_C[[#This Row],[Quantity]]*Orders_C[[#This Row],[Unit_Price]]*(1-Orders_C[[#This Row],[Discount %]])+Orders_C[[#This Row],[Tax]]</f>
        <v>424.2</v>
      </c>
      <c r="AC1281" s="9">
        <f>(Orders_C[[#This Row],[Unit_Price]]*Orders_C[[#This Row],[Quantity]])-Orders_C[[#This Row],[Discount]]+Orders_C[[#This Row],[Tax]]</f>
        <v>424.2</v>
      </c>
      <c r="AD1281" t="str">
        <f>IF(COUNTIF(Orders_C[[#All],[Customer_ID]],Orders_C[[#This Row],[Customer_ID]])&gt;1,"Repeat","New")</f>
        <v>Repeat</v>
      </c>
      <c r="AE1281" t="str" cm="1">
        <f t="array" ref="AE1281">_xlfn.XLOOKUP(Orders_C[[#This Row],[Store_ID]],Stores_c[[#All],[Store_ID]],Stores_c[[#All],[City]])</f>
        <v>Lake Nicholasburgh</v>
      </c>
      <c r="AF1281" t="str" cm="1">
        <f t="array" ref="AF1281">_xlfn.XLOOKUP(Orders_C[[#This Row],[Store_ID]],Stores_c[[#All],[Store_ID]],Stores_c[[#All],[Manager_Name]])</f>
        <v>Maurice Garcia</v>
      </c>
      <c r="AG1281" t="str" cm="1">
        <f t="array" ref="AG1281">_xlfn.XLOOKUP(Orders_C[[#This Row],[Store_ID]],Stores_c[[#All],[Store_ID]],Stores_c[[#All],[Store_Type]])</f>
        <v>Mall</v>
      </c>
    </row>
    <row r="1282" spans="1:33" x14ac:dyDescent="0.25">
      <c r="A1282">
        <v>9367</v>
      </c>
      <c r="B1282" s="1">
        <v>45828</v>
      </c>
      <c r="C1282" s="2">
        <v>0.25195601851851851</v>
      </c>
      <c r="D1282">
        <v>1805</v>
      </c>
      <c r="E1282">
        <v>215</v>
      </c>
      <c r="F1282">
        <v>410</v>
      </c>
      <c r="G1282">
        <v>338</v>
      </c>
      <c r="H1282">
        <v>2</v>
      </c>
      <c r="I1282">
        <v>220</v>
      </c>
      <c r="J1282">
        <v>5</v>
      </c>
      <c r="K1282">
        <v>11</v>
      </c>
      <c r="L1282">
        <v>446</v>
      </c>
      <c r="M1282" t="s">
        <v>19</v>
      </c>
      <c r="N1282" t="s">
        <v>22</v>
      </c>
      <c r="O1282">
        <v>14</v>
      </c>
      <c r="P1282">
        <v>1</v>
      </c>
      <c r="Q1282" t="s">
        <v>3390</v>
      </c>
      <c r="R1282">
        <v>508</v>
      </c>
      <c r="S1282" s="3">
        <v>0.05</v>
      </c>
      <c r="T1282" s="6">
        <v>182</v>
      </c>
      <c r="U1282" t="s">
        <v>6340</v>
      </c>
      <c r="V1282">
        <v>2025</v>
      </c>
      <c r="W1282" t="s">
        <v>6333</v>
      </c>
      <c r="X1282" t="str">
        <f>_xlfn.XLOOKUP(Orders_C[[#This Row],[Product_ID]],Products_C[Product_ID],Products_C[Product_Name])</f>
        <v>Chicken Wings</v>
      </c>
      <c r="Y1282" t="str">
        <f>_xlfn.XLOOKUP(Orders_C[[#This Row],[Product_ID]],Products_C[Product_ID],Products_C[Category])</f>
        <v>Burger</v>
      </c>
      <c r="Z1282" t="str">
        <f>_xlfn.XLOOKUP(Orders_C[[#This Row],[Store_ID]],Stores_c[Store_ID],Stores_c[City])</f>
        <v>Sallyburgh</v>
      </c>
      <c r="AA1282" t="str">
        <f>_xlfn.XLOOKUP(Orders_C[[#This Row],[Customer_ID]],Customers_c[Customer_ID],Customers_c[Customer_Name])</f>
        <v>Deanna Gibson</v>
      </c>
      <c r="AB1282" s="6">
        <f>Orders_C[[#This Row],[Quantity]]*Orders_C[[#This Row],[Unit_Price]]*(1-Orders_C[[#This Row],[Discount %]])+Orders_C[[#This Row],[Tax]]</f>
        <v>429</v>
      </c>
      <c r="AC1282" s="9">
        <f>(Orders_C[[#This Row],[Unit_Price]]*Orders_C[[#This Row],[Quantity]])-Orders_C[[#This Row],[Discount]]+Orders_C[[#This Row],[Tax]]</f>
        <v>446</v>
      </c>
      <c r="AD1282" t="str">
        <f>IF(COUNTIF(Orders_C[[#All],[Customer_ID]],Orders_C[[#This Row],[Customer_ID]])&gt;1,"Repeat","New")</f>
        <v>Repeat</v>
      </c>
      <c r="AE1282" t="str" cm="1">
        <f t="array" ref="AE1282">_xlfn.XLOOKUP(Orders_C[[#This Row],[Store_ID]],Stores_c[[#All],[Store_ID]],Stores_c[[#All],[City]])</f>
        <v>Sallyburgh</v>
      </c>
      <c r="AF1282" t="str" cm="1">
        <f t="array" ref="AF1282">_xlfn.XLOOKUP(Orders_C[[#This Row],[Store_ID]],Stores_c[[#All],[Store_ID]],Stores_c[[#All],[Manager_Name]])</f>
        <v>Benjamin Mccoy</v>
      </c>
      <c r="AG1282" t="str" cm="1">
        <f t="array" ref="AG1282">_xlfn.XLOOKUP(Orders_C[[#This Row],[Store_ID]],Stores_c[[#All],[Store_ID]],Stores_c[[#All],[Store_Type]])</f>
        <v>Drive-Thru</v>
      </c>
    </row>
    <row r="1283" spans="1:33" x14ac:dyDescent="0.25">
      <c r="A1283">
        <v>8335</v>
      </c>
      <c r="B1283" s="1">
        <v>46053</v>
      </c>
      <c r="C1283" s="2">
        <v>0.84487268518518521</v>
      </c>
      <c r="D1283">
        <v>1692</v>
      </c>
      <c r="E1283">
        <v>217</v>
      </c>
      <c r="F1283">
        <v>529</v>
      </c>
      <c r="G1283">
        <v>315</v>
      </c>
      <c r="H1283">
        <v>2</v>
      </c>
      <c r="I1283">
        <v>226</v>
      </c>
      <c r="J1283">
        <v>10</v>
      </c>
      <c r="K1283">
        <v>11.3</v>
      </c>
      <c r="L1283">
        <v>453.3</v>
      </c>
      <c r="M1283" t="s">
        <v>19</v>
      </c>
      <c r="N1283" t="s">
        <v>21</v>
      </c>
      <c r="O1283">
        <v>19</v>
      </c>
      <c r="P1283">
        <v>1</v>
      </c>
      <c r="Q1283" t="s">
        <v>2358</v>
      </c>
      <c r="R1283">
        <v>505</v>
      </c>
      <c r="S1283" s="3">
        <v>0.1</v>
      </c>
      <c r="T1283" s="6">
        <v>182.10000000000002</v>
      </c>
      <c r="U1283" t="s">
        <v>6330</v>
      </c>
      <c r="V1283">
        <v>2026</v>
      </c>
      <c r="W1283" t="s">
        <v>6333</v>
      </c>
      <c r="X1283" t="str">
        <f>_xlfn.XLOOKUP(Orders_C[[#This Row],[Product_ID]],Products_C[Product_ID],Products_C[Product_Name])</f>
        <v>Popcorn Chicken</v>
      </c>
      <c r="Y1283" t="str">
        <f>_xlfn.XLOOKUP(Orders_C[[#This Row],[Product_ID]],Products_C[Product_ID],Products_C[Category])</f>
        <v>Beverage</v>
      </c>
      <c r="Z1283" t="str">
        <f>_xlfn.XLOOKUP(Orders_C[[#This Row],[Store_ID]],Stores_c[Store_ID],Stores_c[City])</f>
        <v>West Rebecca</v>
      </c>
      <c r="AA1283" t="str">
        <f>_xlfn.XLOOKUP(Orders_C[[#This Row],[Customer_ID]],Customers_c[Customer_ID],Customers_c[Customer_Name])</f>
        <v>Eric Diaz</v>
      </c>
      <c r="AB1283" s="6">
        <f>Orders_C[[#This Row],[Quantity]]*Orders_C[[#This Row],[Unit_Price]]*(1-Orders_C[[#This Row],[Discount %]])+Orders_C[[#This Row],[Tax]]</f>
        <v>418.1</v>
      </c>
      <c r="AC1283" s="9">
        <f>(Orders_C[[#This Row],[Unit_Price]]*Orders_C[[#This Row],[Quantity]])-Orders_C[[#This Row],[Discount]]+Orders_C[[#This Row],[Tax]]</f>
        <v>453.3</v>
      </c>
      <c r="AD1283" t="str">
        <f>IF(COUNTIF(Orders_C[[#All],[Customer_ID]],Orders_C[[#This Row],[Customer_ID]])&gt;1,"Repeat","New")</f>
        <v>Repeat</v>
      </c>
      <c r="AE1283" t="str" cm="1">
        <f t="array" ref="AE1283">_xlfn.XLOOKUP(Orders_C[[#This Row],[Store_ID]],Stores_c[[#All],[Store_ID]],Stores_c[[#All],[City]])</f>
        <v>West Rebecca</v>
      </c>
      <c r="AF1283" t="str" cm="1">
        <f t="array" ref="AF1283">_xlfn.XLOOKUP(Orders_C[[#This Row],[Store_ID]],Stores_c[[#All],[Store_ID]],Stores_c[[#All],[Manager_Name]])</f>
        <v>Albert Smith</v>
      </c>
      <c r="AG1283" t="str" cm="1">
        <f t="array" ref="AG1283">_xlfn.XLOOKUP(Orders_C[[#This Row],[Store_ID]],Stores_c[[#All],[Store_ID]],Stores_c[[#All],[Store_Type]])</f>
        <v>Mall</v>
      </c>
    </row>
    <row r="1284" spans="1:33" x14ac:dyDescent="0.25">
      <c r="A1284">
        <v>9484</v>
      </c>
      <c r="B1284" s="1">
        <v>45921</v>
      </c>
      <c r="C1284" s="2">
        <v>0.39287037037037037</v>
      </c>
      <c r="D1284">
        <v>1907</v>
      </c>
      <c r="E1284">
        <v>222</v>
      </c>
      <c r="F1284">
        <v>436</v>
      </c>
      <c r="G1284">
        <v>308</v>
      </c>
      <c r="H1284">
        <v>2</v>
      </c>
      <c r="I1284">
        <v>226</v>
      </c>
      <c r="J1284">
        <v>10</v>
      </c>
      <c r="K1284">
        <v>11.3</v>
      </c>
      <c r="L1284">
        <v>453.3</v>
      </c>
      <c r="M1284" t="s">
        <v>20</v>
      </c>
      <c r="N1284" t="s">
        <v>22</v>
      </c>
      <c r="O1284">
        <v>43</v>
      </c>
      <c r="P1284">
        <v>3</v>
      </c>
      <c r="Q1284" t="s">
        <v>3507</v>
      </c>
      <c r="R1284">
        <v>510</v>
      </c>
      <c r="S1284" s="3">
        <v>0.1</v>
      </c>
      <c r="T1284" s="6">
        <v>182.10000000000002</v>
      </c>
      <c r="U1284" t="s">
        <v>6335</v>
      </c>
      <c r="V1284">
        <v>2025</v>
      </c>
      <c r="W1284" t="s">
        <v>6331</v>
      </c>
      <c r="X1284" t="str">
        <f>_xlfn.XLOOKUP(Orders_C[[#This Row],[Product_ID]],Products_C[Product_ID],Products_C[Product_Name])</f>
        <v>Zinger Burger</v>
      </c>
      <c r="Y1284" t="str">
        <f>_xlfn.XLOOKUP(Orders_C[[#This Row],[Product_ID]],Products_C[Product_ID],Products_C[Category])</f>
        <v>Beverage</v>
      </c>
      <c r="Z1284" t="str">
        <f>_xlfn.XLOOKUP(Orders_C[[#This Row],[Store_ID]],Stores_c[Store_ID],Stores_c[City])</f>
        <v>New Steven</v>
      </c>
      <c r="AA1284" t="str">
        <f>_xlfn.XLOOKUP(Orders_C[[#This Row],[Customer_ID]],Customers_c[Customer_ID],Customers_c[Customer_Name])</f>
        <v>Aimee Gomez</v>
      </c>
      <c r="AB1284" s="6">
        <f>Orders_C[[#This Row],[Quantity]]*Orders_C[[#This Row],[Unit_Price]]*(1-Orders_C[[#This Row],[Discount %]])+Orders_C[[#This Row],[Tax]]</f>
        <v>418.1</v>
      </c>
      <c r="AC1284" s="9">
        <f>(Orders_C[[#This Row],[Unit_Price]]*Orders_C[[#This Row],[Quantity]])-Orders_C[[#This Row],[Discount]]+Orders_C[[#This Row],[Tax]]</f>
        <v>453.3</v>
      </c>
      <c r="AD1284" t="str">
        <f>IF(COUNTIF(Orders_C[[#All],[Customer_ID]],Orders_C[[#This Row],[Customer_ID]])&gt;1,"Repeat","New")</f>
        <v>Repeat</v>
      </c>
      <c r="AE1284" t="str" cm="1">
        <f t="array" ref="AE1284">_xlfn.XLOOKUP(Orders_C[[#This Row],[Store_ID]],Stores_c[[#All],[Store_ID]],Stores_c[[#All],[City]])</f>
        <v>New Steven</v>
      </c>
      <c r="AF1284" t="str" cm="1">
        <f t="array" ref="AF1284">_xlfn.XLOOKUP(Orders_C[[#This Row],[Store_ID]],Stores_c[[#All],[Store_ID]],Stores_c[[#All],[Manager_Name]])</f>
        <v>Terri Martinez</v>
      </c>
      <c r="AG1284" t="str" cm="1">
        <f t="array" ref="AG1284">_xlfn.XLOOKUP(Orders_C[[#This Row],[Store_ID]],Stores_c[[#All],[Store_ID]],Stores_c[[#All],[Store_Type]])</f>
        <v>Drive-Thru</v>
      </c>
    </row>
    <row r="1285" spans="1:33" x14ac:dyDescent="0.25">
      <c r="A1285">
        <v>10700</v>
      </c>
      <c r="B1285" s="1">
        <v>45787</v>
      </c>
      <c r="C1285" s="2">
        <v>0.47297453703703701</v>
      </c>
      <c r="D1285">
        <v>1111</v>
      </c>
      <c r="E1285">
        <v>218</v>
      </c>
      <c r="F1285">
        <v>479</v>
      </c>
      <c r="G1285">
        <v>305</v>
      </c>
      <c r="H1285">
        <v>1</v>
      </c>
      <c r="I1285">
        <v>427</v>
      </c>
      <c r="J1285">
        <v>10</v>
      </c>
      <c r="K1285">
        <v>21.35</v>
      </c>
      <c r="L1285">
        <v>438.35</v>
      </c>
      <c r="M1285" t="s">
        <v>20</v>
      </c>
      <c r="N1285" t="s">
        <v>22</v>
      </c>
      <c r="O1285">
        <v>23</v>
      </c>
      <c r="P1285">
        <v>2</v>
      </c>
      <c r="Q1285" t="s">
        <v>4723</v>
      </c>
      <c r="R1285">
        <v>508</v>
      </c>
      <c r="S1285" s="3">
        <v>0.1</v>
      </c>
      <c r="T1285" s="6">
        <v>182.15000000000003</v>
      </c>
      <c r="U1285" t="s">
        <v>6339</v>
      </c>
      <c r="V1285">
        <v>2025</v>
      </c>
      <c r="W1285" t="s">
        <v>6329</v>
      </c>
      <c r="X1285" t="str">
        <f>_xlfn.XLOOKUP(Orders_C[[#This Row],[Product_ID]],Products_C[Product_ID],Products_C[Product_Name])</f>
        <v>Krushers</v>
      </c>
      <c r="Y1285" t="str">
        <f>_xlfn.XLOOKUP(Orders_C[[#This Row],[Product_ID]],Products_C[Product_ID],Products_C[Category])</f>
        <v>Dessert</v>
      </c>
      <c r="Z1285" t="str">
        <f>_xlfn.XLOOKUP(Orders_C[[#This Row],[Store_ID]],Stores_c[Store_ID],Stores_c[City])</f>
        <v>East Johnport</v>
      </c>
      <c r="AA1285" t="str">
        <f>_xlfn.XLOOKUP(Orders_C[[#This Row],[Customer_ID]],Customers_c[Customer_ID],Customers_c[Customer_Name])</f>
        <v>Crystal Carrillo</v>
      </c>
      <c r="AB1285" s="6">
        <f>Orders_C[[#This Row],[Quantity]]*Orders_C[[#This Row],[Unit_Price]]*(1-Orders_C[[#This Row],[Discount %]])+Orders_C[[#This Row],[Tax]]</f>
        <v>405.65000000000003</v>
      </c>
      <c r="AC1285" s="9">
        <f>(Orders_C[[#This Row],[Unit_Price]]*Orders_C[[#This Row],[Quantity]])-Orders_C[[#This Row],[Discount]]+Orders_C[[#This Row],[Tax]]</f>
        <v>438.35</v>
      </c>
      <c r="AD1285" t="str">
        <f>IF(COUNTIF(Orders_C[[#All],[Customer_ID]],Orders_C[[#This Row],[Customer_ID]])&gt;1,"Repeat","New")</f>
        <v>Repeat</v>
      </c>
      <c r="AE1285" t="str" cm="1">
        <f t="array" ref="AE1285">_xlfn.XLOOKUP(Orders_C[[#This Row],[Store_ID]],Stores_c[[#All],[Store_ID]],Stores_c[[#All],[City]])</f>
        <v>East Johnport</v>
      </c>
      <c r="AF1285" t="str" cm="1">
        <f t="array" ref="AF1285">_xlfn.XLOOKUP(Orders_C[[#This Row],[Store_ID]],Stores_c[[#All],[Store_ID]],Stores_c[[#All],[Manager_Name]])</f>
        <v>Mr. Matthew Murillo III</v>
      </c>
      <c r="AG1285" t="str" cm="1">
        <f t="array" ref="AG1285">_xlfn.XLOOKUP(Orders_C[[#This Row],[Store_ID]],Stores_c[[#All],[Store_ID]],Stores_c[[#All],[Store_Type]])</f>
        <v>Street</v>
      </c>
    </row>
    <row r="1286" spans="1:33" x14ac:dyDescent="0.25">
      <c r="A1286">
        <v>10775</v>
      </c>
      <c r="B1286" s="1">
        <v>45953</v>
      </c>
      <c r="C1286" s="2">
        <v>0.17076388888888888</v>
      </c>
      <c r="D1286">
        <v>1046</v>
      </c>
      <c r="E1286">
        <v>217</v>
      </c>
      <c r="F1286">
        <v>548</v>
      </c>
      <c r="G1286">
        <v>309</v>
      </c>
      <c r="H1286">
        <v>3</v>
      </c>
      <c r="I1286">
        <v>158</v>
      </c>
      <c r="J1286">
        <v>15</v>
      </c>
      <c r="K1286">
        <v>7.9</v>
      </c>
      <c r="L1286">
        <v>466.9</v>
      </c>
      <c r="M1286" t="s">
        <v>20</v>
      </c>
      <c r="N1286" t="s">
        <v>23</v>
      </c>
      <c r="O1286">
        <v>48</v>
      </c>
      <c r="P1286">
        <v>4</v>
      </c>
      <c r="Q1286" t="s">
        <v>4798</v>
      </c>
      <c r="R1286">
        <v>501</v>
      </c>
      <c r="S1286" s="3">
        <v>0.15</v>
      </c>
      <c r="T1286" s="6">
        <v>182.5</v>
      </c>
      <c r="U1286" t="s">
        <v>6332</v>
      </c>
      <c r="V1286">
        <v>2025</v>
      </c>
      <c r="W1286" t="s">
        <v>6331</v>
      </c>
      <c r="X1286" t="str">
        <f>_xlfn.XLOOKUP(Orders_C[[#This Row],[Product_ID]],Products_C[Product_ID],Products_C[Product_Name])</f>
        <v>Chicken Bucket</v>
      </c>
      <c r="Y1286" t="str">
        <f>_xlfn.XLOOKUP(Orders_C[[#This Row],[Product_ID]],Products_C[Product_ID],Products_C[Category])</f>
        <v>Dessert</v>
      </c>
      <c r="Z1286" t="str">
        <f>_xlfn.XLOOKUP(Orders_C[[#This Row],[Store_ID]],Stores_c[Store_ID],Stores_c[City])</f>
        <v>West Rebecca</v>
      </c>
      <c r="AA1286" t="str">
        <f>_xlfn.XLOOKUP(Orders_C[[#This Row],[Customer_ID]],Customers_c[Customer_ID],Customers_c[Customer_Name])</f>
        <v>Belinda Wiggins</v>
      </c>
      <c r="AB1286" s="6">
        <f>Orders_C[[#This Row],[Quantity]]*Orders_C[[#This Row],[Unit_Price]]*(1-Orders_C[[#This Row],[Discount %]])+Orders_C[[#This Row],[Tax]]</f>
        <v>410.79999999999995</v>
      </c>
      <c r="AC1286" s="9">
        <f>(Orders_C[[#This Row],[Unit_Price]]*Orders_C[[#This Row],[Quantity]])-Orders_C[[#This Row],[Discount]]+Orders_C[[#This Row],[Tax]]</f>
        <v>466.9</v>
      </c>
      <c r="AD1286" t="str">
        <f>IF(COUNTIF(Orders_C[[#All],[Customer_ID]],Orders_C[[#This Row],[Customer_ID]])&gt;1,"Repeat","New")</f>
        <v>Repeat</v>
      </c>
      <c r="AE1286" t="str" cm="1">
        <f t="array" ref="AE1286">_xlfn.XLOOKUP(Orders_C[[#This Row],[Store_ID]],Stores_c[[#All],[Store_ID]],Stores_c[[#All],[City]])</f>
        <v>West Rebecca</v>
      </c>
      <c r="AF1286" t="str" cm="1">
        <f t="array" ref="AF1286">_xlfn.XLOOKUP(Orders_C[[#This Row],[Store_ID]],Stores_c[[#All],[Store_ID]],Stores_c[[#All],[Manager_Name]])</f>
        <v>Albert Smith</v>
      </c>
      <c r="AG1286" t="str" cm="1">
        <f t="array" ref="AG1286">_xlfn.XLOOKUP(Orders_C[[#This Row],[Store_ID]],Stores_c[[#All],[Store_ID]],Stores_c[[#All],[Store_Type]])</f>
        <v>Mall</v>
      </c>
    </row>
    <row r="1287" spans="1:33" x14ac:dyDescent="0.25">
      <c r="A1287">
        <v>6150</v>
      </c>
      <c r="B1287" s="1">
        <v>45896</v>
      </c>
      <c r="C1287" s="2">
        <v>0.63959490740740743</v>
      </c>
      <c r="D1287">
        <v>1108</v>
      </c>
      <c r="E1287">
        <v>224</v>
      </c>
      <c r="F1287">
        <v>546</v>
      </c>
      <c r="G1287">
        <v>307</v>
      </c>
      <c r="H1287">
        <v>1</v>
      </c>
      <c r="I1287">
        <v>428</v>
      </c>
      <c r="J1287">
        <v>10</v>
      </c>
      <c r="K1287">
        <v>21.4</v>
      </c>
      <c r="L1287">
        <v>439.4</v>
      </c>
      <c r="M1287" t="s">
        <v>19</v>
      </c>
      <c r="N1287" t="s">
        <v>21</v>
      </c>
      <c r="O1287">
        <v>14</v>
      </c>
      <c r="P1287">
        <v>3</v>
      </c>
      <c r="Q1287" t="s">
        <v>173</v>
      </c>
      <c r="R1287">
        <v>510</v>
      </c>
      <c r="S1287" s="3">
        <v>0.1</v>
      </c>
      <c r="T1287" s="6">
        <v>182.59999999999997</v>
      </c>
      <c r="U1287" t="s">
        <v>6342</v>
      </c>
      <c r="V1287">
        <v>2025</v>
      </c>
      <c r="W1287" t="s">
        <v>6333</v>
      </c>
      <c r="X1287" t="str">
        <f>_xlfn.XLOOKUP(Orders_C[[#This Row],[Product_ID]],Products_C[Product_ID],Products_C[Product_Name])</f>
        <v>Chicken Wings</v>
      </c>
      <c r="Y1287" t="str">
        <f>_xlfn.XLOOKUP(Orders_C[[#This Row],[Product_ID]],Products_C[Product_ID],Products_C[Category])</f>
        <v>Chicken</v>
      </c>
      <c r="Z1287" t="str">
        <f>_xlfn.XLOOKUP(Orders_C[[#This Row],[Store_ID]],Stores_c[Store_ID],Stores_c[City])</f>
        <v>Valdezton</v>
      </c>
      <c r="AA1287" t="str">
        <f>_xlfn.XLOOKUP(Orders_C[[#This Row],[Customer_ID]],Customers_c[Customer_ID],Customers_c[Customer_Name])</f>
        <v>David Campbell</v>
      </c>
      <c r="AB1287" s="6">
        <f>Orders_C[[#This Row],[Quantity]]*Orders_C[[#This Row],[Unit_Price]]*(1-Orders_C[[#This Row],[Discount %]])+Orders_C[[#This Row],[Tax]]</f>
        <v>406.59999999999997</v>
      </c>
      <c r="AC1287" s="9">
        <f>(Orders_C[[#This Row],[Unit_Price]]*Orders_C[[#This Row],[Quantity]])-Orders_C[[#This Row],[Discount]]+Orders_C[[#This Row],[Tax]]</f>
        <v>439.4</v>
      </c>
      <c r="AD1287" t="str">
        <f>IF(COUNTIF(Orders_C[[#All],[Customer_ID]],Orders_C[[#This Row],[Customer_ID]])&gt;1,"Repeat","New")</f>
        <v>Repeat</v>
      </c>
      <c r="AE1287" t="str" cm="1">
        <f t="array" ref="AE1287">_xlfn.XLOOKUP(Orders_C[[#This Row],[Store_ID]],Stores_c[[#All],[Store_ID]],Stores_c[[#All],[City]])</f>
        <v>Valdezton</v>
      </c>
      <c r="AF1287" t="str" cm="1">
        <f t="array" ref="AF1287">_xlfn.XLOOKUP(Orders_C[[#This Row],[Store_ID]],Stores_c[[#All],[Store_ID]],Stores_c[[#All],[Manager_Name]])</f>
        <v>John Rodriguez</v>
      </c>
      <c r="AG1287" t="str" cm="1">
        <f t="array" ref="AG1287">_xlfn.XLOOKUP(Orders_C[[#This Row],[Store_ID]],Stores_c[[#All],[Store_ID]],Stores_c[[#All],[Store_Type]])</f>
        <v>Street</v>
      </c>
    </row>
    <row r="1288" spans="1:33" x14ac:dyDescent="0.25">
      <c r="A1288">
        <v>9435</v>
      </c>
      <c r="B1288" s="1">
        <v>45947</v>
      </c>
      <c r="C1288" s="2">
        <v>0.85913194444444441</v>
      </c>
      <c r="D1288">
        <v>1931</v>
      </c>
      <c r="E1288">
        <v>202</v>
      </c>
      <c r="F1288">
        <v>462</v>
      </c>
      <c r="G1288">
        <v>327</v>
      </c>
      <c r="H1288">
        <v>1</v>
      </c>
      <c r="I1288">
        <v>428</v>
      </c>
      <c r="J1288">
        <v>10</v>
      </c>
      <c r="K1288">
        <v>21.4</v>
      </c>
      <c r="L1288">
        <v>439.4</v>
      </c>
      <c r="M1288" t="s">
        <v>19</v>
      </c>
      <c r="N1288" t="s">
        <v>22</v>
      </c>
      <c r="O1288">
        <v>40</v>
      </c>
      <c r="P1288">
        <v>5</v>
      </c>
      <c r="Q1288" t="s">
        <v>3458</v>
      </c>
      <c r="R1288">
        <v>505</v>
      </c>
      <c r="S1288" s="3">
        <v>0.1</v>
      </c>
      <c r="T1288" s="6">
        <v>182.59999999999997</v>
      </c>
      <c r="U1288" t="s">
        <v>6332</v>
      </c>
      <c r="V1288">
        <v>2025</v>
      </c>
      <c r="W1288" t="s">
        <v>6329</v>
      </c>
      <c r="X1288" t="str">
        <f>_xlfn.XLOOKUP(Orders_C[[#This Row],[Product_ID]],Products_C[Product_ID],Products_C[Product_Name])</f>
        <v>Wrap</v>
      </c>
      <c r="Y1288" t="str">
        <f>_xlfn.XLOOKUP(Orders_C[[#This Row],[Product_ID]],Products_C[Product_ID],Products_C[Category])</f>
        <v>Chicken</v>
      </c>
      <c r="Z1288" t="str">
        <f>_xlfn.XLOOKUP(Orders_C[[#This Row],[Store_ID]],Stores_c[Store_ID],Stores_c[City])</f>
        <v>Rebekahside</v>
      </c>
      <c r="AA1288" t="str">
        <f>_xlfn.XLOOKUP(Orders_C[[#This Row],[Customer_ID]],Customers_c[Customer_ID],Customers_c[Customer_Name])</f>
        <v>Cory Lee</v>
      </c>
      <c r="AB1288" s="6">
        <f>Orders_C[[#This Row],[Quantity]]*Orders_C[[#This Row],[Unit_Price]]*(1-Orders_C[[#This Row],[Discount %]])+Orders_C[[#This Row],[Tax]]</f>
        <v>406.59999999999997</v>
      </c>
      <c r="AC1288" s="9">
        <f>(Orders_C[[#This Row],[Unit_Price]]*Orders_C[[#This Row],[Quantity]])-Orders_C[[#This Row],[Discount]]+Orders_C[[#This Row],[Tax]]</f>
        <v>439.4</v>
      </c>
      <c r="AD1288" t="str">
        <f>IF(COUNTIF(Orders_C[[#All],[Customer_ID]],Orders_C[[#This Row],[Customer_ID]])&gt;1,"Repeat","New")</f>
        <v>Repeat</v>
      </c>
      <c r="AE1288" t="str" cm="1">
        <f t="array" ref="AE1288">_xlfn.XLOOKUP(Orders_C[[#This Row],[Store_ID]],Stores_c[[#All],[Store_ID]],Stores_c[[#All],[City]])</f>
        <v>Rebekahside</v>
      </c>
      <c r="AF1288" t="str" cm="1">
        <f t="array" ref="AF1288">_xlfn.XLOOKUP(Orders_C[[#This Row],[Store_ID]],Stores_c[[#All],[Store_ID]],Stores_c[[#All],[Manager_Name]])</f>
        <v>Mark Ray</v>
      </c>
      <c r="AG1288" t="str" cm="1">
        <f t="array" ref="AG1288">_xlfn.XLOOKUP(Orders_C[[#This Row],[Store_ID]],Stores_c[[#All],[Store_ID]],Stores_c[[#All],[Store_Type]])</f>
        <v>Drive-Thru</v>
      </c>
    </row>
    <row r="1289" spans="1:33" x14ac:dyDescent="0.25">
      <c r="A1289">
        <v>7462</v>
      </c>
      <c r="B1289" s="1">
        <v>45866</v>
      </c>
      <c r="C1289" s="2">
        <v>0.40479166666666666</v>
      </c>
      <c r="D1289">
        <v>1232</v>
      </c>
      <c r="E1289">
        <v>223</v>
      </c>
      <c r="F1289">
        <v>506</v>
      </c>
      <c r="G1289">
        <v>326</v>
      </c>
      <c r="H1289">
        <v>1</v>
      </c>
      <c r="I1289">
        <v>417</v>
      </c>
      <c r="J1289">
        <v>5</v>
      </c>
      <c r="K1289">
        <v>20.85</v>
      </c>
      <c r="L1289">
        <v>432.85</v>
      </c>
      <c r="M1289" t="s">
        <v>19</v>
      </c>
      <c r="N1289" t="s">
        <v>23</v>
      </c>
      <c r="O1289">
        <v>44</v>
      </c>
      <c r="P1289">
        <v>4</v>
      </c>
      <c r="Q1289" t="s">
        <v>1485</v>
      </c>
      <c r="R1289">
        <v>509</v>
      </c>
      <c r="S1289" s="3">
        <v>0.05</v>
      </c>
      <c r="T1289" s="6">
        <v>182.65000000000003</v>
      </c>
      <c r="U1289" t="s">
        <v>6341</v>
      </c>
      <c r="V1289">
        <v>2025</v>
      </c>
      <c r="W1289" t="s">
        <v>6331</v>
      </c>
      <c r="X1289" t="str">
        <f>_xlfn.XLOOKUP(Orders_C[[#This Row],[Product_ID]],Products_C[Product_ID],Products_C[Product_Name])</f>
        <v>Rice Bowl</v>
      </c>
      <c r="Y1289" t="str">
        <f>_xlfn.XLOOKUP(Orders_C[[#This Row],[Product_ID]],Products_C[Product_ID],Products_C[Category])</f>
        <v>Burger</v>
      </c>
      <c r="Z1289" t="str">
        <f>_xlfn.XLOOKUP(Orders_C[[#This Row],[Store_ID]],Stores_c[Store_ID],Stores_c[City])</f>
        <v>Chambershaven</v>
      </c>
      <c r="AA1289" t="str">
        <f>_xlfn.XLOOKUP(Orders_C[[#This Row],[Customer_ID]],Customers_c[Customer_ID],Customers_c[Customer_Name])</f>
        <v>Daniel Turner</v>
      </c>
      <c r="AB1289" s="6">
        <f>Orders_C[[#This Row],[Quantity]]*Orders_C[[#This Row],[Unit_Price]]*(1-Orders_C[[#This Row],[Discount %]])+Orders_C[[#This Row],[Tax]]</f>
        <v>417</v>
      </c>
      <c r="AC1289" s="9">
        <f>(Orders_C[[#This Row],[Unit_Price]]*Orders_C[[#This Row],[Quantity]])-Orders_C[[#This Row],[Discount]]+Orders_C[[#This Row],[Tax]]</f>
        <v>432.85</v>
      </c>
      <c r="AD1289" t="str">
        <f>IF(COUNTIF(Orders_C[[#All],[Customer_ID]],Orders_C[[#This Row],[Customer_ID]])&gt;1,"Repeat","New")</f>
        <v>Repeat</v>
      </c>
      <c r="AE1289" t="str" cm="1">
        <f t="array" ref="AE1289">_xlfn.XLOOKUP(Orders_C[[#This Row],[Store_ID]],Stores_c[[#All],[Store_ID]],Stores_c[[#All],[City]])</f>
        <v>Chambershaven</v>
      </c>
      <c r="AF1289" t="str" cm="1">
        <f t="array" ref="AF1289">_xlfn.XLOOKUP(Orders_C[[#This Row],[Store_ID]],Stores_c[[#All],[Store_ID]],Stores_c[[#All],[Manager_Name]])</f>
        <v>Virginia Webster</v>
      </c>
      <c r="AG1289" t="str" cm="1">
        <f t="array" ref="AG1289">_xlfn.XLOOKUP(Orders_C[[#This Row],[Store_ID]],Stores_c[[#All],[Store_ID]],Stores_c[[#All],[Store_Type]])</f>
        <v>Street</v>
      </c>
    </row>
    <row r="1290" spans="1:33" x14ac:dyDescent="0.25">
      <c r="A1290">
        <v>9756</v>
      </c>
      <c r="B1290" s="1">
        <v>46019</v>
      </c>
      <c r="C1290" s="2">
        <v>0.91576388888888893</v>
      </c>
      <c r="D1290">
        <v>1180</v>
      </c>
      <c r="E1290">
        <v>211</v>
      </c>
      <c r="F1290">
        <v>431</v>
      </c>
      <c r="G1290">
        <v>339</v>
      </c>
      <c r="H1290">
        <v>1</v>
      </c>
      <c r="I1290">
        <v>417</v>
      </c>
      <c r="J1290">
        <v>5</v>
      </c>
      <c r="K1290">
        <v>20.85</v>
      </c>
      <c r="L1290">
        <v>432.85</v>
      </c>
      <c r="M1290" t="s">
        <v>18</v>
      </c>
      <c r="N1290" t="s">
        <v>21</v>
      </c>
      <c r="O1290">
        <v>46</v>
      </c>
      <c r="P1290">
        <v>4</v>
      </c>
      <c r="Q1290" t="s">
        <v>3779</v>
      </c>
      <c r="R1290">
        <v>502</v>
      </c>
      <c r="S1290" s="3">
        <v>0.05</v>
      </c>
      <c r="T1290" s="6">
        <v>182.65000000000003</v>
      </c>
      <c r="U1290" t="s">
        <v>6328</v>
      </c>
      <c r="V1290">
        <v>2025</v>
      </c>
      <c r="W1290" t="s">
        <v>6331</v>
      </c>
      <c r="X1290" t="str">
        <f>_xlfn.XLOOKUP(Orders_C[[#This Row],[Product_ID]],Products_C[Product_ID],Products_C[Product_Name])</f>
        <v>Veg Burger</v>
      </c>
      <c r="Y1290" t="str">
        <f>_xlfn.XLOOKUP(Orders_C[[#This Row],[Product_ID]],Products_C[Product_ID],Products_C[Category])</f>
        <v>Burger</v>
      </c>
      <c r="Z1290" t="str">
        <f>_xlfn.XLOOKUP(Orders_C[[#This Row],[Store_ID]],Stores_c[Store_ID],Stores_c[City])</f>
        <v>North Robertstad</v>
      </c>
      <c r="AA1290" t="str">
        <f>_xlfn.XLOOKUP(Orders_C[[#This Row],[Customer_ID]],Customers_c[Customer_ID],Customers_c[Customer_Name])</f>
        <v>Michael Phillips</v>
      </c>
      <c r="AB1290" s="6">
        <f>Orders_C[[#This Row],[Quantity]]*Orders_C[[#This Row],[Unit_Price]]*(1-Orders_C[[#This Row],[Discount %]])+Orders_C[[#This Row],[Tax]]</f>
        <v>417</v>
      </c>
      <c r="AC1290" s="9">
        <f>(Orders_C[[#This Row],[Unit_Price]]*Orders_C[[#This Row],[Quantity]])-Orders_C[[#This Row],[Discount]]+Orders_C[[#This Row],[Tax]]</f>
        <v>432.85</v>
      </c>
      <c r="AD1290" t="str">
        <f>IF(COUNTIF(Orders_C[[#All],[Customer_ID]],Orders_C[[#This Row],[Customer_ID]])&gt;1,"Repeat","New")</f>
        <v>Repeat</v>
      </c>
      <c r="AE1290" t="str" cm="1">
        <f t="array" ref="AE1290">_xlfn.XLOOKUP(Orders_C[[#This Row],[Store_ID]],Stores_c[[#All],[Store_ID]],Stores_c[[#All],[City]])</f>
        <v>North Robertstad</v>
      </c>
      <c r="AF1290" t="str" cm="1">
        <f t="array" ref="AF1290">_xlfn.XLOOKUP(Orders_C[[#This Row],[Store_ID]],Stores_c[[#All],[Store_ID]],Stores_c[[#All],[Manager_Name]])</f>
        <v>Mary Lewis</v>
      </c>
      <c r="AG1290" t="str" cm="1">
        <f t="array" ref="AG1290">_xlfn.XLOOKUP(Orders_C[[#This Row],[Store_ID]],Stores_c[[#All],[Store_ID]],Stores_c[[#All],[Store_Type]])</f>
        <v>Street</v>
      </c>
    </row>
    <row r="1291" spans="1:33" x14ac:dyDescent="0.25">
      <c r="A1291">
        <v>7811</v>
      </c>
      <c r="B1291" s="1">
        <v>46026</v>
      </c>
      <c r="C1291" s="2">
        <v>1.4293981481481482E-2</v>
      </c>
      <c r="D1291">
        <v>1005</v>
      </c>
      <c r="E1291">
        <v>214</v>
      </c>
      <c r="F1291">
        <v>476</v>
      </c>
      <c r="G1291">
        <v>310</v>
      </c>
      <c r="H1291">
        <v>1</v>
      </c>
      <c r="I1291">
        <v>406</v>
      </c>
      <c r="J1291">
        <v>0</v>
      </c>
      <c r="K1291">
        <v>20.3</v>
      </c>
      <c r="L1291">
        <v>426.3</v>
      </c>
      <c r="M1291" t="s">
        <v>19</v>
      </c>
      <c r="N1291" t="s">
        <v>22</v>
      </c>
      <c r="O1291">
        <v>41</v>
      </c>
      <c r="P1291">
        <v>5</v>
      </c>
      <c r="Q1291" t="s">
        <v>1834</v>
      </c>
      <c r="R1291">
        <v>501</v>
      </c>
      <c r="S1291" s="3">
        <v>0</v>
      </c>
      <c r="T1291" s="6">
        <v>182.70000000000002</v>
      </c>
      <c r="U1291" t="s">
        <v>6330</v>
      </c>
      <c r="V1291">
        <v>2026</v>
      </c>
      <c r="W1291" t="s">
        <v>6331</v>
      </c>
      <c r="X1291" t="str">
        <f>_xlfn.XLOOKUP(Orders_C[[#This Row],[Product_ID]],Products_C[Product_ID],Products_C[Product_Name])</f>
        <v>Chicken Bucket</v>
      </c>
      <c r="Y1291" t="str">
        <f>_xlfn.XLOOKUP(Orders_C[[#This Row],[Product_ID]],Products_C[Product_ID],Products_C[Category])</f>
        <v>Chicken</v>
      </c>
      <c r="Z1291" t="str">
        <f>_xlfn.XLOOKUP(Orders_C[[#This Row],[Store_ID]],Stores_c[Store_ID],Stores_c[City])</f>
        <v>New Robert</v>
      </c>
      <c r="AA1291" t="str">
        <f>_xlfn.XLOOKUP(Orders_C[[#This Row],[Customer_ID]],Customers_c[Customer_ID],Customers_c[Customer_Name])</f>
        <v>Timothy Bender</v>
      </c>
      <c r="AB1291" s="6">
        <f>Orders_C[[#This Row],[Quantity]]*Orders_C[[#This Row],[Unit_Price]]*(1-Orders_C[[#This Row],[Discount %]])+Orders_C[[#This Row],[Tax]]</f>
        <v>426.3</v>
      </c>
      <c r="AC1291" s="9">
        <f>(Orders_C[[#This Row],[Unit_Price]]*Orders_C[[#This Row],[Quantity]])-Orders_C[[#This Row],[Discount]]+Orders_C[[#This Row],[Tax]]</f>
        <v>426.3</v>
      </c>
      <c r="AD1291" t="str">
        <f>IF(COUNTIF(Orders_C[[#All],[Customer_ID]],Orders_C[[#This Row],[Customer_ID]])&gt;1,"Repeat","New")</f>
        <v>Repeat</v>
      </c>
      <c r="AE1291" t="str" cm="1">
        <f t="array" ref="AE1291">_xlfn.XLOOKUP(Orders_C[[#This Row],[Store_ID]],Stores_c[[#All],[Store_ID]],Stores_c[[#All],[City]])</f>
        <v>New Robert</v>
      </c>
      <c r="AF1291" t="str" cm="1">
        <f t="array" ref="AF1291">_xlfn.XLOOKUP(Orders_C[[#This Row],[Store_ID]],Stores_c[[#All],[Store_ID]],Stores_c[[#All],[Manager_Name]])</f>
        <v>Krista Webb</v>
      </c>
      <c r="AG1291" t="str" cm="1">
        <f t="array" ref="AG1291">_xlfn.XLOOKUP(Orders_C[[#This Row],[Store_ID]],Stores_c[[#All],[Store_ID]],Stores_c[[#All],[Store_Type]])</f>
        <v>Drive-Thru</v>
      </c>
    </row>
    <row r="1292" spans="1:33" x14ac:dyDescent="0.25">
      <c r="A1292">
        <v>6969</v>
      </c>
      <c r="B1292" s="1">
        <v>45912</v>
      </c>
      <c r="C1292" s="2">
        <v>0.51679398148148148</v>
      </c>
      <c r="D1292">
        <v>1667</v>
      </c>
      <c r="E1292">
        <v>223</v>
      </c>
      <c r="F1292">
        <v>409</v>
      </c>
      <c r="G1292">
        <v>339</v>
      </c>
      <c r="H1292">
        <v>2</v>
      </c>
      <c r="I1292">
        <v>215</v>
      </c>
      <c r="J1292">
        <v>0</v>
      </c>
      <c r="K1292">
        <v>10.75</v>
      </c>
      <c r="L1292">
        <v>440.75</v>
      </c>
      <c r="M1292" t="s">
        <v>18</v>
      </c>
      <c r="N1292" t="s">
        <v>21</v>
      </c>
      <c r="O1292">
        <v>50</v>
      </c>
      <c r="P1292">
        <v>2</v>
      </c>
      <c r="Q1292" t="s">
        <v>992</v>
      </c>
      <c r="R1292">
        <v>506</v>
      </c>
      <c r="S1292" s="3">
        <v>0</v>
      </c>
      <c r="T1292" s="6">
        <v>182.75</v>
      </c>
      <c r="U1292" t="s">
        <v>6335</v>
      </c>
      <c r="V1292">
        <v>2025</v>
      </c>
      <c r="W1292" t="s">
        <v>6331</v>
      </c>
      <c r="X1292" t="str">
        <f>_xlfn.XLOOKUP(Orders_C[[#This Row],[Product_ID]],Products_C[Product_ID],Products_C[Product_Name])</f>
        <v>Veg Burger</v>
      </c>
      <c r="Y1292" t="str">
        <f>_xlfn.XLOOKUP(Orders_C[[#This Row],[Product_ID]],Products_C[Product_ID],Products_C[Category])</f>
        <v>Burger</v>
      </c>
      <c r="Z1292" t="str">
        <f>_xlfn.XLOOKUP(Orders_C[[#This Row],[Store_ID]],Stores_c[Store_ID],Stores_c[City])</f>
        <v>Chambershaven</v>
      </c>
      <c r="AA1292" t="str">
        <f>_xlfn.XLOOKUP(Orders_C[[#This Row],[Customer_ID]],Customers_c[Customer_ID],Customers_c[Customer_Name])</f>
        <v>Michael Allen</v>
      </c>
      <c r="AB1292" s="6">
        <f>Orders_C[[#This Row],[Quantity]]*Orders_C[[#This Row],[Unit_Price]]*(1-Orders_C[[#This Row],[Discount %]])+Orders_C[[#This Row],[Tax]]</f>
        <v>440.75</v>
      </c>
      <c r="AC1292" s="9">
        <f>(Orders_C[[#This Row],[Unit_Price]]*Orders_C[[#This Row],[Quantity]])-Orders_C[[#This Row],[Discount]]+Orders_C[[#This Row],[Tax]]</f>
        <v>440.75</v>
      </c>
      <c r="AD1292" t="str">
        <f>IF(COUNTIF(Orders_C[[#All],[Customer_ID]],Orders_C[[#This Row],[Customer_ID]])&gt;1,"Repeat","New")</f>
        <v>Repeat</v>
      </c>
      <c r="AE1292" t="str" cm="1">
        <f t="array" ref="AE1292">_xlfn.XLOOKUP(Orders_C[[#This Row],[Store_ID]],Stores_c[[#All],[Store_ID]],Stores_c[[#All],[City]])</f>
        <v>Chambershaven</v>
      </c>
      <c r="AF1292" t="str" cm="1">
        <f t="array" ref="AF1292">_xlfn.XLOOKUP(Orders_C[[#This Row],[Store_ID]],Stores_c[[#All],[Store_ID]],Stores_c[[#All],[Manager_Name]])</f>
        <v>Virginia Webster</v>
      </c>
      <c r="AG1292" t="str" cm="1">
        <f t="array" ref="AG1292">_xlfn.XLOOKUP(Orders_C[[#This Row],[Store_ID]],Stores_c[[#All],[Store_ID]],Stores_c[[#All],[Store_Type]])</f>
        <v>Street</v>
      </c>
    </row>
    <row r="1293" spans="1:33" x14ac:dyDescent="0.25">
      <c r="A1293">
        <v>6509</v>
      </c>
      <c r="B1293" s="1">
        <v>45766</v>
      </c>
      <c r="C1293" s="2">
        <v>0.58267361111111116</v>
      </c>
      <c r="D1293">
        <v>1963</v>
      </c>
      <c r="E1293">
        <v>205</v>
      </c>
      <c r="F1293">
        <v>427</v>
      </c>
      <c r="G1293">
        <v>320</v>
      </c>
      <c r="H1293">
        <v>1</v>
      </c>
      <c r="I1293">
        <v>440</v>
      </c>
      <c r="J1293">
        <v>15</v>
      </c>
      <c r="K1293">
        <v>22</v>
      </c>
      <c r="L1293">
        <v>447</v>
      </c>
      <c r="M1293" t="s">
        <v>19</v>
      </c>
      <c r="N1293" t="s">
        <v>23</v>
      </c>
      <c r="O1293">
        <v>43</v>
      </c>
      <c r="P1293">
        <v>5</v>
      </c>
      <c r="Q1293" t="s">
        <v>532</v>
      </c>
      <c r="R1293">
        <v>508</v>
      </c>
      <c r="S1293" s="3">
        <v>0.15</v>
      </c>
      <c r="T1293" s="6">
        <v>183</v>
      </c>
      <c r="U1293" t="s">
        <v>6337</v>
      </c>
      <c r="V1293">
        <v>2025</v>
      </c>
      <c r="W1293" t="s">
        <v>6331</v>
      </c>
      <c r="X1293" t="str">
        <f>_xlfn.XLOOKUP(Orders_C[[#This Row],[Product_ID]],Products_C[Product_ID],Products_C[Product_Name])</f>
        <v>Rice Bowl</v>
      </c>
      <c r="Y1293" t="str">
        <f>_xlfn.XLOOKUP(Orders_C[[#This Row],[Product_ID]],Products_C[Product_ID],Products_C[Category])</f>
        <v>Beverage</v>
      </c>
      <c r="Z1293" t="str">
        <f>_xlfn.XLOOKUP(Orders_C[[#This Row],[Store_ID]],Stores_c[Store_ID],Stores_c[City])</f>
        <v>Port Jacob</v>
      </c>
      <c r="AA1293" t="str">
        <f>_xlfn.XLOOKUP(Orders_C[[#This Row],[Customer_ID]],Customers_c[Customer_ID],Customers_c[Customer_Name])</f>
        <v>Glenn Wright</v>
      </c>
      <c r="AB1293" s="6">
        <f>Orders_C[[#This Row],[Quantity]]*Orders_C[[#This Row],[Unit_Price]]*(1-Orders_C[[#This Row],[Discount %]])+Orders_C[[#This Row],[Tax]]</f>
        <v>396</v>
      </c>
      <c r="AC1293" s="9">
        <f>(Orders_C[[#This Row],[Unit_Price]]*Orders_C[[#This Row],[Quantity]])-Orders_C[[#This Row],[Discount]]+Orders_C[[#This Row],[Tax]]</f>
        <v>447</v>
      </c>
      <c r="AD1293" t="str">
        <f>IF(COUNTIF(Orders_C[[#All],[Customer_ID]],Orders_C[[#This Row],[Customer_ID]])&gt;1,"Repeat","New")</f>
        <v>Repeat</v>
      </c>
      <c r="AE1293" t="str" cm="1">
        <f t="array" ref="AE1293">_xlfn.XLOOKUP(Orders_C[[#This Row],[Store_ID]],Stores_c[[#All],[Store_ID]],Stores_c[[#All],[City]])</f>
        <v>Port Jacob</v>
      </c>
      <c r="AF1293" t="str" cm="1">
        <f t="array" ref="AF1293">_xlfn.XLOOKUP(Orders_C[[#This Row],[Store_ID]],Stores_c[[#All],[Store_ID]],Stores_c[[#All],[Manager_Name]])</f>
        <v>David Harris</v>
      </c>
      <c r="AG1293" t="str" cm="1">
        <f t="array" ref="AG1293">_xlfn.XLOOKUP(Orders_C[[#This Row],[Store_ID]],Stores_c[[#All],[Store_ID]],Stores_c[[#All],[Store_Type]])</f>
        <v>Mall</v>
      </c>
    </row>
    <row r="1294" spans="1:33" x14ac:dyDescent="0.25">
      <c r="A1294">
        <v>7481</v>
      </c>
      <c r="B1294" s="1">
        <v>45910</v>
      </c>
      <c r="C1294" s="2">
        <v>0.40178240740740739</v>
      </c>
      <c r="D1294">
        <v>1716</v>
      </c>
      <c r="E1294">
        <v>223</v>
      </c>
      <c r="F1294">
        <v>438</v>
      </c>
      <c r="G1294">
        <v>328</v>
      </c>
      <c r="H1294">
        <v>1</v>
      </c>
      <c r="I1294">
        <v>440</v>
      </c>
      <c r="J1294">
        <v>15</v>
      </c>
      <c r="K1294">
        <v>22</v>
      </c>
      <c r="L1294">
        <v>447</v>
      </c>
      <c r="M1294" t="s">
        <v>19</v>
      </c>
      <c r="N1294" t="s">
        <v>22</v>
      </c>
      <c r="O1294">
        <v>50</v>
      </c>
      <c r="P1294">
        <v>3</v>
      </c>
      <c r="Q1294" t="s">
        <v>1504</v>
      </c>
      <c r="R1294">
        <v>501</v>
      </c>
      <c r="S1294" s="3">
        <v>0.15</v>
      </c>
      <c r="T1294" s="6">
        <v>183</v>
      </c>
      <c r="U1294" t="s">
        <v>6335</v>
      </c>
      <c r="V1294">
        <v>2025</v>
      </c>
      <c r="W1294" t="s">
        <v>6331</v>
      </c>
      <c r="X1294" t="str">
        <f>_xlfn.XLOOKUP(Orders_C[[#This Row],[Product_ID]],Products_C[Product_ID],Products_C[Product_Name])</f>
        <v>Rice Bowl</v>
      </c>
      <c r="Y1294" t="str">
        <f>_xlfn.XLOOKUP(Orders_C[[#This Row],[Product_ID]],Products_C[Product_ID],Products_C[Category])</f>
        <v>Burger</v>
      </c>
      <c r="Z1294" t="str">
        <f>_xlfn.XLOOKUP(Orders_C[[#This Row],[Store_ID]],Stores_c[Store_ID],Stores_c[City])</f>
        <v>Chambershaven</v>
      </c>
      <c r="AA1294" t="str">
        <f>_xlfn.XLOOKUP(Orders_C[[#This Row],[Customer_ID]],Customers_c[Customer_ID],Customers_c[Customer_Name])</f>
        <v>Nathan Rodgers</v>
      </c>
      <c r="AB1294" s="6">
        <f>Orders_C[[#This Row],[Quantity]]*Orders_C[[#This Row],[Unit_Price]]*(1-Orders_C[[#This Row],[Discount %]])+Orders_C[[#This Row],[Tax]]</f>
        <v>396</v>
      </c>
      <c r="AC1294" s="9">
        <f>(Orders_C[[#This Row],[Unit_Price]]*Orders_C[[#This Row],[Quantity]])-Orders_C[[#This Row],[Discount]]+Orders_C[[#This Row],[Tax]]</f>
        <v>447</v>
      </c>
      <c r="AD1294" t="str">
        <f>IF(COUNTIF(Orders_C[[#All],[Customer_ID]],Orders_C[[#This Row],[Customer_ID]])&gt;1,"Repeat","New")</f>
        <v>Repeat</v>
      </c>
      <c r="AE1294" t="str" cm="1">
        <f t="array" ref="AE1294">_xlfn.XLOOKUP(Orders_C[[#This Row],[Store_ID]],Stores_c[[#All],[Store_ID]],Stores_c[[#All],[City]])</f>
        <v>Chambershaven</v>
      </c>
      <c r="AF1294" t="str" cm="1">
        <f t="array" ref="AF1294">_xlfn.XLOOKUP(Orders_C[[#This Row],[Store_ID]],Stores_c[[#All],[Store_ID]],Stores_c[[#All],[Manager_Name]])</f>
        <v>Virginia Webster</v>
      </c>
      <c r="AG1294" t="str" cm="1">
        <f t="array" ref="AG1294">_xlfn.XLOOKUP(Orders_C[[#This Row],[Store_ID]],Stores_c[[#All],[Store_ID]],Stores_c[[#All],[Store_Type]])</f>
        <v>Street</v>
      </c>
    </row>
    <row r="1295" spans="1:33" x14ac:dyDescent="0.25">
      <c r="A1295">
        <v>7314</v>
      </c>
      <c r="B1295" s="1">
        <v>45996</v>
      </c>
      <c r="C1295" s="2">
        <v>0.16685185185185186</v>
      </c>
      <c r="D1295">
        <v>1427</v>
      </c>
      <c r="E1295">
        <v>211</v>
      </c>
      <c r="F1295">
        <v>480</v>
      </c>
      <c r="G1295">
        <v>317</v>
      </c>
      <c r="H1295">
        <v>1</v>
      </c>
      <c r="I1295">
        <v>429</v>
      </c>
      <c r="J1295">
        <v>10</v>
      </c>
      <c r="K1295">
        <v>21.45</v>
      </c>
      <c r="L1295">
        <v>440.45</v>
      </c>
      <c r="M1295" t="s">
        <v>20</v>
      </c>
      <c r="N1295" t="s">
        <v>22</v>
      </c>
      <c r="O1295">
        <v>56</v>
      </c>
      <c r="P1295">
        <v>3</v>
      </c>
      <c r="Q1295" t="s">
        <v>1337</v>
      </c>
      <c r="R1295">
        <v>510</v>
      </c>
      <c r="S1295" s="3">
        <v>0.1</v>
      </c>
      <c r="T1295" s="6">
        <v>183.05</v>
      </c>
      <c r="U1295" t="s">
        <v>6328</v>
      </c>
      <c r="V1295">
        <v>2025</v>
      </c>
      <c r="W1295" t="s">
        <v>6331</v>
      </c>
      <c r="X1295" t="str">
        <f>_xlfn.XLOOKUP(Orders_C[[#This Row],[Product_ID]],Products_C[Product_ID],Products_C[Product_Name])</f>
        <v>Popcorn Chicken</v>
      </c>
      <c r="Y1295" t="str">
        <f>_xlfn.XLOOKUP(Orders_C[[#This Row],[Product_ID]],Products_C[Product_ID],Products_C[Category])</f>
        <v>Dessert</v>
      </c>
      <c r="Z1295" t="str">
        <f>_xlfn.XLOOKUP(Orders_C[[#This Row],[Store_ID]],Stores_c[Store_ID],Stores_c[City])</f>
        <v>North Robertstad</v>
      </c>
      <c r="AA1295" t="str">
        <f>_xlfn.XLOOKUP(Orders_C[[#This Row],[Customer_ID]],Customers_c[Customer_ID],Customers_c[Customer_Name])</f>
        <v>Brian Pratt</v>
      </c>
      <c r="AB1295" s="6">
        <f>Orders_C[[#This Row],[Quantity]]*Orders_C[[#This Row],[Unit_Price]]*(1-Orders_C[[#This Row],[Discount %]])+Orders_C[[#This Row],[Tax]]</f>
        <v>407.55</v>
      </c>
      <c r="AC1295" s="9">
        <f>(Orders_C[[#This Row],[Unit_Price]]*Orders_C[[#This Row],[Quantity]])-Orders_C[[#This Row],[Discount]]+Orders_C[[#This Row],[Tax]]</f>
        <v>440.45</v>
      </c>
      <c r="AD1295" t="str">
        <f>IF(COUNTIF(Orders_C[[#All],[Customer_ID]],Orders_C[[#This Row],[Customer_ID]])&gt;1,"Repeat","New")</f>
        <v>Repeat</v>
      </c>
      <c r="AE1295" t="str" cm="1">
        <f t="array" ref="AE1295">_xlfn.XLOOKUP(Orders_C[[#This Row],[Store_ID]],Stores_c[[#All],[Store_ID]],Stores_c[[#All],[City]])</f>
        <v>North Robertstad</v>
      </c>
      <c r="AF1295" t="str" cm="1">
        <f t="array" ref="AF1295">_xlfn.XLOOKUP(Orders_C[[#This Row],[Store_ID]],Stores_c[[#All],[Store_ID]],Stores_c[[#All],[Manager_Name]])</f>
        <v>Mary Lewis</v>
      </c>
      <c r="AG1295" t="str" cm="1">
        <f t="array" ref="AG1295">_xlfn.XLOOKUP(Orders_C[[#This Row],[Store_ID]],Stores_c[[#All],[Store_ID]],Stores_c[[#All],[Store_Type]])</f>
        <v>Street</v>
      </c>
    </row>
    <row r="1296" spans="1:33" x14ac:dyDescent="0.25">
      <c r="A1296">
        <v>7910</v>
      </c>
      <c r="B1296" s="1">
        <v>45755</v>
      </c>
      <c r="C1296" s="2">
        <v>9.7418981481481481E-2</v>
      </c>
      <c r="D1296">
        <v>1703</v>
      </c>
      <c r="E1296">
        <v>222</v>
      </c>
      <c r="F1296">
        <v>495</v>
      </c>
      <c r="G1296">
        <v>308</v>
      </c>
      <c r="H1296">
        <v>2</v>
      </c>
      <c r="I1296">
        <v>233</v>
      </c>
      <c r="J1296">
        <v>15</v>
      </c>
      <c r="K1296">
        <v>11.65</v>
      </c>
      <c r="L1296">
        <v>462.65</v>
      </c>
      <c r="M1296" t="s">
        <v>20</v>
      </c>
      <c r="N1296" t="s">
        <v>23</v>
      </c>
      <c r="O1296">
        <v>17</v>
      </c>
      <c r="P1296">
        <v>2</v>
      </c>
      <c r="Q1296" t="s">
        <v>1933</v>
      </c>
      <c r="R1296">
        <v>504</v>
      </c>
      <c r="S1296" s="3">
        <v>0.15</v>
      </c>
      <c r="T1296" s="6">
        <v>183.05</v>
      </c>
      <c r="U1296" t="s">
        <v>6337</v>
      </c>
      <c r="V1296">
        <v>2025</v>
      </c>
      <c r="W1296" t="s">
        <v>6333</v>
      </c>
      <c r="X1296" t="str">
        <f>_xlfn.XLOOKUP(Orders_C[[#This Row],[Product_ID]],Products_C[Product_ID],Products_C[Product_Name])</f>
        <v>Zinger Burger</v>
      </c>
      <c r="Y1296" t="str">
        <f>_xlfn.XLOOKUP(Orders_C[[#This Row],[Product_ID]],Products_C[Product_ID],Products_C[Category])</f>
        <v>Beverage</v>
      </c>
      <c r="Z1296" t="str">
        <f>_xlfn.XLOOKUP(Orders_C[[#This Row],[Store_ID]],Stores_c[Store_ID],Stores_c[City])</f>
        <v>New Steven</v>
      </c>
      <c r="AA1296" t="str">
        <f>_xlfn.XLOOKUP(Orders_C[[#This Row],[Customer_ID]],Customers_c[Customer_ID],Customers_c[Customer_Name])</f>
        <v>Timothy Schmidt</v>
      </c>
      <c r="AB1296" s="6">
        <f>Orders_C[[#This Row],[Quantity]]*Orders_C[[#This Row],[Unit_Price]]*(1-Orders_C[[#This Row],[Discount %]])+Orders_C[[#This Row],[Tax]]</f>
        <v>407.74999999999994</v>
      </c>
      <c r="AC1296" s="9">
        <f>(Orders_C[[#This Row],[Unit_Price]]*Orders_C[[#This Row],[Quantity]])-Orders_C[[#This Row],[Discount]]+Orders_C[[#This Row],[Tax]]</f>
        <v>462.65</v>
      </c>
      <c r="AD1296" t="str">
        <f>IF(COUNTIF(Orders_C[[#All],[Customer_ID]],Orders_C[[#This Row],[Customer_ID]])&gt;1,"Repeat","New")</f>
        <v>Repeat</v>
      </c>
      <c r="AE1296" t="str" cm="1">
        <f t="array" ref="AE1296">_xlfn.XLOOKUP(Orders_C[[#This Row],[Store_ID]],Stores_c[[#All],[Store_ID]],Stores_c[[#All],[City]])</f>
        <v>New Steven</v>
      </c>
      <c r="AF1296" t="str" cm="1">
        <f t="array" ref="AF1296">_xlfn.XLOOKUP(Orders_C[[#This Row],[Store_ID]],Stores_c[[#All],[Store_ID]],Stores_c[[#All],[Manager_Name]])</f>
        <v>Terri Martinez</v>
      </c>
      <c r="AG1296" t="str" cm="1">
        <f t="array" ref="AG1296">_xlfn.XLOOKUP(Orders_C[[#This Row],[Store_ID]],Stores_c[[#All],[Store_ID]],Stores_c[[#All],[Store_Type]])</f>
        <v>Drive-Thru</v>
      </c>
    </row>
    <row r="1297" spans="1:33" x14ac:dyDescent="0.25">
      <c r="A1297">
        <v>10645</v>
      </c>
      <c r="B1297" s="1">
        <v>45725</v>
      </c>
      <c r="C1297" s="2">
        <v>0.71869212962962958</v>
      </c>
      <c r="D1297">
        <v>1295</v>
      </c>
      <c r="E1297">
        <v>209</v>
      </c>
      <c r="F1297">
        <v>421</v>
      </c>
      <c r="G1297">
        <v>306</v>
      </c>
      <c r="H1297">
        <v>1</v>
      </c>
      <c r="I1297">
        <v>418</v>
      </c>
      <c r="J1297">
        <v>5</v>
      </c>
      <c r="K1297">
        <v>20.9</v>
      </c>
      <c r="L1297">
        <v>433.9</v>
      </c>
      <c r="M1297" t="s">
        <v>20</v>
      </c>
      <c r="N1297" t="s">
        <v>21</v>
      </c>
      <c r="O1297">
        <v>50</v>
      </c>
      <c r="P1297">
        <v>2</v>
      </c>
      <c r="Q1297" t="s">
        <v>4668</v>
      </c>
      <c r="R1297">
        <v>502</v>
      </c>
      <c r="S1297" s="3">
        <v>0.05</v>
      </c>
      <c r="T1297" s="6">
        <v>183.1</v>
      </c>
      <c r="U1297" t="s">
        <v>6334</v>
      </c>
      <c r="V1297">
        <v>2025</v>
      </c>
      <c r="W1297" t="s">
        <v>6331</v>
      </c>
      <c r="X1297" t="str">
        <f>_xlfn.XLOOKUP(Orders_C[[#This Row],[Product_ID]],Products_C[Product_ID],Products_C[Product_Name])</f>
        <v>Veg Burger</v>
      </c>
      <c r="Y1297" t="str">
        <f>_xlfn.XLOOKUP(Orders_C[[#This Row],[Product_ID]],Products_C[Product_ID],Products_C[Category])</f>
        <v>Burger</v>
      </c>
      <c r="Z1297" t="str">
        <f>_xlfn.XLOOKUP(Orders_C[[#This Row],[Store_ID]],Stores_c[Store_ID],Stores_c[City])</f>
        <v>Reidberg</v>
      </c>
      <c r="AA1297" t="str">
        <f>_xlfn.XLOOKUP(Orders_C[[#This Row],[Customer_ID]],Customers_c[Customer_ID],Customers_c[Customer_Name])</f>
        <v>April Guerra</v>
      </c>
      <c r="AB1297" s="6">
        <f>Orders_C[[#This Row],[Quantity]]*Orders_C[[#This Row],[Unit_Price]]*(1-Orders_C[[#This Row],[Discount %]])+Orders_C[[#This Row],[Tax]]</f>
        <v>417.99999999999994</v>
      </c>
      <c r="AC1297" s="9">
        <f>(Orders_C[[#This Row],[Unit_Price]]*Orders_C[[#This Row],[Quantity]])-Orders_C[[#This Row],[Discount]]+Orders_C[[#This Row],[Tax]]</f>
        <v>433.9</v>
      </c>
      <c r="AD1297" t="str">
        <f>IF(COUNTIF(Orders_C[[#All],[Customer_ID]],Orders_C[[#This Row],[Customer_ID]])&gt;1,"Repeat","New")</f>
        <v>Repeat</v>
      </c>
      <c r="AE1297" t="str" cm="1">
        <f t="array" ref="AE1297">_xlfn.XLOOKUP(Orders_C[[#This Row],[Store_ID]],Stores_c[[#All],[Store_ID]],Stores_c[[#All],[City]])</f>
        <v>Reidberg</v>
      </c>
      <c r="AF1297" t="str" cm="1">
        <f t="array" ref="AF1297">_xlfn.XLOOKUP(Orders_C[[#This Row],[Store_ID]],Stores_c[[#All],[Store_ID]],Stores_c[[#All],[Manager_Name]])</f>
        <v>Jeffrey Horn</v>
      </c>
      <c r="AG1297" t="str" cm="1">
        <f t="array" ref="AG1297">_xlfn.XLOOKUP(Orders_C[[#This Row],[Store_ID]],Stores_c[[#All],[Store_ID]],Stores_c[[#All],[Store_Type]])</f>
        <v>Drive-Thru</v>
      </c>
    </row>
    <row r="1298" spans="1:33" x14ac:dyDescent="0.25">
      <c r="A1298">
        <v>7276</v>
      </c>
      <c r="B1298" s="1">
        <v>45951</v>
      </c>
      <c r="C1298" s="2">
        <v>0.50931712962962961</v>
      </c>
      <c r="D1298">
        <v>1389</v>
      </c>
      <c r="E1298">
        <v>206</v>
      </c>
      <c r="F1298">
        <v>491</v>
      </c>
      <c r="G1298">
        <v>329</v>
      </c>
      <c r="H1298">
        <v>1</v>
      </c>
      <c r="I1298">
        <v>441</v>
      </c>
      <c r="J1298">
        <v>15</v>
      </c>
      <c r="K1298">
        <v>22.05</v>
      </c>
      <c r="L1298">
        <v>448.05</v>
      </c>
      <c r="M1298" t="s">
        <v>19</v>
      </c>
      <c r="N1298" t="s">
        <v>22</v>
      </c>
      <c r="O1298">
        <v>25</v>
      </c>
      <c r="P1298">
        <v>3</v>
      </c>
      <c r="Q1298" t="s">
        <v>1299</v>
      </c>
      <c r="R1298">
        <v>504</v>
      </c>
      <c r="S1298" s="3">
        <v>0.15</v>
      </c>
      <c r="T1298" s="6">
        <v>183.45000000000005</v>
      </c>
      <c r="U1298" t="s">
        <v>6332</v>
      </c>
      <c r="V1298">
        <v>2025</v>
      </c>
      <c r="W1298" t="s">
        <v>6329</v>
      </c>
      <c r="X1298" t="str">
        <f>_xlfn.XLOOKUP(Orders_C[[#This Row],[Product_ID]],Products_C[Product_ID],Products_C[Product_Name])</f>
        <v>Rice Bowl</v>
      </c>
      <c r="Y1298" t="str">
        <f>_xlfn.XLOOKUP(Orders_C[[#This Row],[Product_ID]],Products_C[Product_ID],Products_C[Category])</f>
        <v>Dessert</v>
      </c>
      <c r="Z1298" t="str">
        <f>_xlfn.XLOOKUP(Orders_C[[#This Row],[Store_ID]],Stores_c[Store_ID],Stores_c[City])</f>
        <v>West Matthew</v>
      </c>
      <c r="AA1298" t="str">
        <f>_xlfn.XLOOKUP(Orders_C[[#This Row],[Customer_ID]],Customers_c[Customer_ID],Customers_c[Customer_Name])</f>
        <v>Karen Curtis</v>
      </c>
      <c r="AB1298" s="6">
        <f>Orders_C[[#This Row],[Quantity]]*Orders_C[[#This Row],[Unit_Price]]*(1-Orders_C[[#This Row],[Discount %]])+Orders_C[[#This Row],[Tax]]</f>
        <v>396.9</v>
      </c>
      <c r="AC1298" s="9">
        <f>(Orders_C[[#This Row],[Unit_Price]]*Orders_C[[#This Row],[Quantity]])-Orders_C[[#This Row],[Discount]]+Orders_C[[#This Row],[Tax]]</f>
        <v>448.05</v>
      </c>
      <c r="AD1298" t="str">
        <f>IF(COUNTIF(Orders_C[[#All],[Customer_ID]],Orders_C[[#This Row],[Customer_ID]])&gt;1,"Repeat","New")</f>
        <v>Repeat</v>
      </c>
      <c r="AE1298" t="str" cm="1">
        <f t="array" ref="AE1298">_xlfn.XLOOKUP(Orders_C[[#This Row],[Store_ID]],Stores_c[[#All],[Store_ID]],Stores_c[[#All],[City]])</f>
        <v>West Matthew</v>
      </c>
      <c r="AF1298" t="str" cm="1">
        <f t="array" ref="AF1298">_xlfn.XLOOKUP(Orders_C[[#This Row],[Store_ID]],Stores_c[[#All],[Store_ID]],Stores_c[[#All],[Manager_Name]])</f>
        <v>Miguel Kidd</v>
      </c>
      <c r="AG1298" t="str" cm="1">
        <f t="array" ref="AG1298">_xlfn.XLOOKUP(Orders_C[[#This Row],[Store_ID]],Stores_c[[#All],[Store_ID]],Stores_c[[#All],[Store_Type]])</f>
        <v>Drive-Thru</v>
      </c>
    </row>
    <row r="1299" spans="1:33" x14ac:dyDescent="0.25">
      <c r="A1299">
        <v>9911</v>
      </c>
      <c r="B1299" s="1">
        <v>45961</v>
      </c>
      <c r="C1299" s="2">
        <v>0.4944560185185185</v>
      </c>
      <c r="D1299">
        <v>1427</v>
      </c>
      <c r="E1299">
        <v>211</v>
      </c>
      <c r="F1299">
        <v>532</v>
      </c>
      <c r="G1299">
        <v>317</v>
      </c>
      <c r="H1299">
        <v>1</v>
      </c>
      <c r="I1299">
        <v>441</v>
      </c>
      <c r="J1299">
        <v>15</v>
      </c>
      <c r="K1299">
        <v>22.05</v>
      </c>
      <c r="L1299">
        <v>448.05</v>
      </c>
      <c r="M1299" t="s">
        <v>18</v>
      </c>
      <c r="N1299" t="s">
        <v>22</v>
      </c>
      <c r="O1299">
        <v>22</v>
      </c>
      <c r="P1299">
        <v>1</v>
      </c>
      <c r="Q1299" t="s">
        <v>3934</v>
      </c>
      <c r="R1299">
        <v>506</v>
      </c>
      <c r="S1299" s="3">
        <v>0.15</v>
      </c>
      <c r="T1299" s="6">
        <v>183.45000000000005</v>
      </c>
      <c r="U1299" t="s">
        <v>6332</v>
      </c>
      <c r="V1299">
        <v>2025</v>
      </c>
      <c r="W1299" t="s">
        <v>6329</v>
      </c>
      <c r="X1299" t="str">
        <f>_xlfn.XLOOKUP(Orders_C[[#This Row],[Product_ID]],Products_C[Product_ID],Products_C[Product_Name])</f>
        <v>Popcorn Chicken</v>
      </c>
      <c r="Y1299" t="str">
        <f>_xlfn.XLOOKUP(Orders_C[[#This Row],[Product_ID]],Products_C[Product_ID],Products_C[Category])</f>
        <v>Dessert</v>
      </c>
      <c r="Z1299" t="str">
        <f>_xlfn.XLOOKUP(Orders_C[[#This Row],[Store_ID]],Stores_c[Store_ID],Stores_c[City])</f>
        <v>North Robertstad</v>
      </c>
      <c r="AA1299" t="str">
        <f>_xlfn.XLOOKUP(Orders_C[[#This Row],[Customer_ID]],Customers_c[Customer_ID],Customers_c[Customer_Name])</f>
        <v>Brian Pratt</v>
      </c>
      <c r="AB1299" s="6">
        <f>Orders_C[[#This Row],[Quantity]]*Orders_C[[#This Row],[Unit_Price]]*(1-Orders_C[[#This Row],[Discount %]])+Orders_C[[#This Row],[Tax]]</f>
        <v>396.9</v>
      </c>
      <c r="AC1299" s="9">
        <f>(Orders_C[[#This Row],[Unit_Price]]*Orders_C[[#This Row],[Quantity]])-Orders_C[[#This Row],[Discount]]+Orders_C[[#This Row],[Tax]]</f>
        <v>448.05</v>
      </c>
      <c r="AD1299" t="str">
        <f>IF(COUNTIF(Orders_C[[#All],[Customer_ID]],Orders_C[[#This Row],[Customer_ID]])&gt;1,"Repeat","New")</f>
        <v>Repeat</v>
      </c>
      <c r="AE1299" t="str" cm="1">
        <f t="array" ref="AE1299">_xlfn.XLOOKUP(Orders_C[[#This Row],[Store_ID]],Stores_c[[#All],[Store_ID]],Stores_c[[#All],[City]])</f>
        <v>North Robertstad</v>
      </c>
      <c r="AF1299" t="str" cm="1">
        <f t="array" ref="AF1299">_xlfn.XLOOKUP(Orders_C[[#This Row],[Store_ID]],Stores_c[[#All],[Store_ID]],Stores_c[[#All],[Manager_Name]])</f>
        <v>Mary Lewis</v>
      </c>
      <c r="AG1299" t="str" cm="1">
        <f t="array" ref="AG1299">_xlfn.XLOOKUP(Orders_C[[#This Row],[Store_ID]],Stores_c[[#All],[Store_ID]],Stores_c[[#All],[Store_Type]])</f>
        <v>Street</v>
      </c>
    </row>
    <row r="1300" spans="1:33" x14ac:dyDescent="0.25">
      <c r="A1300">
        <v>7929</v>
      </c>
      <c r="B1300" s="1">
        <v>45771</v>
      </c>
      <c r="C1300" s="2">
        <v>0.59887731481481477</v>
      </c>
      <c r="D1300">
        <v>1322</v>
      </c>
      <c r="E1300">
        <v>220</v>
      </c>
      <c r="F1300">
        <v>404</v>
      </c>
      <c r="G1300">
        <v>320</v>
      </c>
      <c r="H1300">
        <v>1</v>
      </c>
      <c r="I1300">
        <v>419</v>
      </c>
      <c r="J1300">
        <v>5</v>
      </c>
      <c r="K1300">
        <v>20.95</v>
      </c>
      <c r="L1300">
        <v>434.95</v>
      </c>
      <c r="M1300" t="s">
        <v>20</v>
      </c>
      <c r="N1300" t="s">
        <v>23</v>
      </c>
      <c r="O1300">
        <v>44</v>
      </c>
      <c r="P1300">
        <v>1</v>
      </c>
      <c r="Q1300" t="s">
        <v>1952</v>
      </c>
      <c r="R1300">
        <v>505</v>
      </c>
      <c r="S1300" s="3">
        <v>0.05</v>
      </c>
      <c r="T1300" s="6">
        <v>183.55</v>
      </c>
      <c r="U1300" t="s">
        <v>6337</v>
      </c>
      <c r="V1300">
        <v>2025</v>
      </c>
      <c r="W1300" t="s">
        <v>6331</v>
      </c>
      <c r="X1300" t="str">
        <f>_xlfn.XLOOKUP(Orders_C[[#This Row],[Product_ID]],Products_C[Product_ID],Products_C[Product_Name])</f>
        <v>Rice Bowl</v>
      </c>
      <c r="Y1300" t="str">
        <f>_xlfn.XLOOKUP(Orders_C[[#This Row],[Product_ID]],Products_C[Product_ID],Products_C[Category])</f>
        <v>Beverage</v>
      </c>
      <c r="Z1300" t="str">
        <f>_xlfn.XLOOKUP(Orders_C[[#This Row],[Store_ID]],Stores_c[Store_ID],Stores_c[City])</f>
        <v>Williamborough</v>
      </c>
      <c r="AA1300" t="str">
        <f>_xlfn.XLOOKUP(Orders_C[[#This Row],[Customer_ID]],Customers_c[Customer_ID],Customers_c[Customer_Name])</f>
        <v>Chad Larson</v>
      </c>
      <c r="AB1300" s="6">
        <f>Orders_C[[#This Row],[Quantity]]*Orders_C[[#This Row],[Unit_Price]]*(1-Orders_C[[#This Row],[Discount %]])+Orders_C[[#This Row],[Tax]]</f>
        <v>418.99999999999994</v>
      </c>
      <c r="AC1300" s="9">
        <f>(Orders_C[[#This Row],[Unit_Price]]*Orders_C[[#This Row],[Quantity]])-Orders_C[[#This Row],[Discount]]+Orders_C[[#This Row],[Tax]]</f>
        <v>434.95</v>
      </c>
      <c r="AD1300" t="str">
        <f>IF(COUNTIF(Orders_C[[#All],[Customer_ID]],Orders_C[[#This Row],[Customer_ID]])&gt;1,"Repeat","New")</f>
        <v>Repeat</v>
      </c>
      <c r="AE1300" t="str" cm="1">
        <f t="array" ref="AE1300">_xlfn.XLOOKUP(Orders_C[[#This Row],[Store_ID]],Stores_c[[#All],[Store_ID]],Stores_c[[#All],[City]])</f>
        <v>Williamborough</v>
      </c>
      <c r="AF1300" t="str" cm="1">
        <f t="array" ref="AF1300">_xlfn.XLOOKUP(Orders_C[[#This Row],[Store_ID]],Stores_c[[#All],[Store_ID]],Stores_c[[#All],[Manager_Name]])</f>
        <v>Michael Mcbride</v>
      </c>
      <c r="AG1300" t="str" cm="1">
        <f t="array" ref="AG1300">_xlfn.XLOOKUP(Orders_C[[#This Row],[Store_ID]],Stores_c[[#All],[Store_ID]],Stores_c[[#All],[Store_Type]])</f>
        <v>Mall</v>
      </c>
    </row>
    <row r="1301" spans="1:33" x14ac:dyDescent="0.25">
      <c r="A1301">
        <v>8278</v>
      </c>
      <c r="B1301" s="1">
        <v>46062</v>
      </c>
      <c r="C1301" s="2">
        <v>0.6997916666666667</v>
      </c>
      <c r="D1301">
        <v>1989</v>
      </c>
      <c r="E1301">
        <v>208</v>
      </c>
      <c r="F1301">
        <v>415</v>
      </c>
      <c r="G1301">
        <v>307</v>
      </c>
      <c r="H1301">
        <v>1</v>
      </c>
      <c r="I1301">
        <v>408</v>
      </c>
      <c r="J1301">
        <v>0</v>
      </c>
      <c r="K1301">
        <v>20.399999999999999</v>
      </c>
      <c r="L1301">
        <v>428.4</v>
      </c>
      <c r="M1301" t="s">
        <v>19</v>
      </c>
      <c r="N1301" t="s">
        <v>21</v>
      </c>
      <c r="O1301">
        <v>24</v>
      </c>
      <c r="P1301">
        <v>4</v>
      </c>
      <c r="Q1301" t="s">
        <v>2301</v>
      </c>
      <c r="R1301">
        <v>508</v>
      </c>
      <c r="S1301" s="3">
        <v>0</v>
      </c>
      <c r="T1301" s="6">
        <v>183.6</v>
      </c>
      <c r="U1301" t="s">
        <v>6338</v>
      </c>
      <c r="V1301">
        <v>2026</v>
      </c>
      <c r="W1301" t="s">
        <v>6329</v>
      </c>
      <c r="X1301" t="str">
        <f>_xlfn.XLOOKUP(Orders_C[[#This Row],[Product_ID]],Products_C[Product_ID],Products_C[Product_Name])</f>
        <v>Chicken Wings</v>
      </c>
      <c r="Y1301" t="str">
        <f>_xlfn.XLOOKUP(Orders_C[[#This Row],[Product_ID]],Products_C[Product_ID],Products_C[Category])</f>
        <v>Chicken</v>
      </c>
      <c r="Z1301" t="str">
        <f>_xlfn.XLOOKUP(Orders_C[[#This Row],[Store_ID]],Stores_c[Store_ID],Stores_c[City])</f>
        <v>Tracyview</v>
      </c>
      <c r="AA1301" t="str">
        <f>_xlfn.XLOOKUP(Orders_C[[#This Row],[Customer_ID]],Customers_c[Customer_ID],Customers_c[Customer_Name])</f>
        <v>Philip Mills</v>
      </c>
      <c r="AB1301" s="6">
        <f>Orders_C[[#This Row],[Quantity]]*Orders_C[[#This Row],[Unit_Price]]*(1-Orders_C[[#This Row],[Discount %]])+Orders_C[[#This Row],[Tax]]</f>
        <v>428.4</v>
      </c>
      <c r="AC1301" s="9">
        <f>(Orders_C[[#This Row],[Unit_Price]]*Orders_C[[#This Row],[Quantity]])-Orders_C[[#This Row],[Discount]]+Orders_C[[#This Row],[Tax]]</f>
        <v>428.4</v>
      </c>
      <c r="AD1301" t="str">
        <f>IF(COUNTIF(Orders_C[[#All],[Customer_ID]],Orders_C[[#This Row],[Customer_ID]])&gt;1,"Repeat","New")</f>
        <v>Repeat</v>
      </c>
      <c r="AE1301" t="str" cm="1">
        <f t="array" ref="AE1301">_xlfn.XLOOKUP(Orders_C[[#This Row],[Store_ID]],Stores_c[[#All],[Store_ID]],Stores_c[[#All],[City]])</f>
        <v>Tracyview</v>
      </c>
      <c r="AF1301" t="str" cm="1">
        <f t="array" ref="AF1301">_xlfn.XLOOKUP(Orders_C[[#This Row],[Store_ID]],Stores_c[[#All],[Store_ID]],Stores_c[[#All],[Manager_Name]])</f>
        <v>Jeremiah Lee</v>
      </c>
      <c r="AG1301" t="str" cm="1">
        <f t="array" ref="AG1301">_xlfn.XLOOKUP(Orders_C[[#This Row],[Store_ID]],Stores_c[[#All],[Store_ID]],Stores_c[[#All],[Store_Type]])</f>
        <v>Mall</v>
      </c>
    </row>
    <row r="1302" spans="1:33" x14ac:dyDescent="0.25">
      <c r="A1302">
        <v>10334</v>
      </c>
      <c r="B1302" s="1">
        <v>45703</v>
      </c>
      <c r="C1302" s="2">
        <v>0.52366898148148144</v>
      </c>
      <c r="D1302">
        <v>1866</v>
      </c>
      <c r="E1302">
        <v>214</v>
      </c>
      <c r="F1302">
        <v>451</v>
      </c>
      <c r="G1302">
        <v>315</v>
      </c>
      <c r="H1302">
        <v>1</v>
      </c>
      <c r="I1302">
        <v>408</v>
      </c>
      <c r="J1302">
        <v>0</v>
      </c>
      <c r="K1302">
        <v>20.399999999999999</v>
      </c>
      <c r="L1302">
        <v>428.4</v>
      </c>
      <c r="M1302" t="s">
        <v>18</v>
      </c>
      <c r="N1302" t="s">
        <v>23</v>
      </c>
      <c r="O1302">
        <v>44</v>
      </c>
      <c r="P1302">
        <v>4</v>
      </c>
      <c r="Q1302" t="s">
        <v>4357</v>
      </c>
      <c r="R1302">
        <v>501</v>
      </c>
      <c r="S1302" s="3">
        <v>0</v>
      </c>
      <c r="T1302" s="6">
        <v>183.6</v>
      </c>
      <c r="U1302" t="s">
        <v>6338</v>
      </c>
      <c r="V1302">
        <v>2025</v>
      </c>
      <c r="W1302" t="s">
        <v>6331</v>
      </c>
      <c r="X1302" t="str">
        <f>_xlfn.XLOOKUP(Orders_C[[#This Row],[Product_ID]],Products_C[Product_ID],Products_C[Product_Name])</f>
        <v>Popcorn Chicken</v>
      </c>
      <c r="Y1302" t="str">
        <f>_xlfn.XLOOKUP(Orders_C[[#This Row],[Product_ID]],Products_C[Product_ID],Products_C[Category])</f>
        <v>Beverage</v>
      </c>
      <c r="Z1302" t="str">
        <f>_xlfn.XLOOKUP(Orders_C[[#This Row],[Store_ID]],Stores_c[Store_ID],Stores_c[City])</f>
        <v>New Robert</v>
      </c>
      <c r="AA1302" t="str">
        <f>_xlfn.XLOOKUP(Orders_C[[#This Row],[Customer_ID]],Customers_c[Customer_ID],Customers_c[Customer_Name])</f>
        <v>Kevin French</v>
      </c>
      <c r="AB1302" s="6">
        <f>Orders_C[[#This Row],[Quantity]]*Orders_C[[#This Row],[Unit_Price]]*(1-Orders_C[[#This Row],[Discount %]])+Orders_C[[#This Row],[Tax]]</f>
        <v>428.4</v>
      </c>
      <c r="AC1302" s="9">
        <f>(Orders_C[[#This Row],[Unit_Price]]*Orders_C[[#This Row],[Quantity]])-Orders_C[[#This Row],[Discount]]+Orders_C[[#This Row],[Tax]]</f>
        <v>428.4</v>
      </c>
      <c r="AD1302" t="str">
        <f>IF(COUNTIF(Orders_C[[#All],[Customer_ID]],Orders_C[[#This Row],[Customer_ID]])&gt;1,"Repeat","New")</f>
        <v>Repeat</v>
      </c>
      <c r="AE1302" t="str" cm="1">
        <f t="array" ref="AE1302">_xlfn.XLOOKUP(Orders_C[[#This Row],[Store_ID]],Stores_c[[#All],[Store_ID]],Stores_c[[#All],[City]])</f>
        <v>New Robert</v>
      </c>
      <c r="AF1302" t="str" cm="1">
        <f t="array" ref="AF1302">_xlfn.XLOOKUP(Orders_C[[#This Row],[Store_ID]],Stores_c[[#All],[Store_ID]],Stores_c[[#All],[Manager_Name]])</f>
        <v>Krista Webb</v>
      </c>
      <c r="AG1302" t="str" cm="1">
        <f t="array" ref="AG1302">_xlfn.XLOOKUP(Orders_C[[#This Row],[Store_ID]],Stores_c[[#All],[Store_ID]],Stores_c[[#All],[Store_Type]])</f>
        <v>Drive-Thru</v>
      </c>
    </row>
    <row r="1303" spans="1:33" x14ac:dyDescent="0.25">
      <c r="A1303">
        <v>6686</v>
      </c>
      <c r="B1303" s="1">
        <v>45719</v>
      </c>
      <c r="C1303" s="2">
        <v>0.16943287037037036</v>
      </c>
      <c r="D1303">
        <v>1009</v>
      </c>
      <c r="E1303">
        <v>206</v>
      </c>
      <c r="F1303">
        <v>525</v>
      </c>
      <c r="G1303">
        <v>314</v>
      </c>
      <c r="H1303">
        <v>3</v>
      </c>
      <c r="I1303">
        <v>159</v>
      </c>
      <c r="J1303">
        <v>15</v>
      </c>
      <c r="K1303">
        <v>7.95</v>
      </c>
      <c r="L1303">
        <v>469.95</v>
      </c>
      <c r="M1303" t="s">
        <v>20</v>
      </c>
      <c r="N1303" t="s">
        <v>23</v>
      </c>
      <c r="O1303">
        <v>59</v>
      </c>
      <c r="P1303">
        <v>5</v>
      </c>
      <c r="Q1303" t="s">
        <v>709</v>
      </c>
      <c r="R1303">
        <v>509</v>
      </c>
      <c r="S1303" s="3">
        <v>0.15</v>
      </c>
      <c r="T1303" s="6">
        <v>183.75</v>
      </c>
      <c r="U1303" t="s">
        <v>6334</v>
      </c>
      <c r="V1303">
        <v>2025</v>
      </c>
      <c r="W1303" t="s">
        <v>6331</v>
      </c>
      <c r="X1303" t="str">
        <f>_xlfn.XLOOKUP(Orders_C[[#This Row],[Product_ID]],Products_C[Product_ID],Products_C[Product_Name])</f>
        <v>Wrap</v>
      </c>
      <c r="Y1303" t="str">
        <f>_xlfn.XLOOKUP(Orders_C[[#This Row],[Product_ID]],Products_C[Product_ID],Products_C[Category])</f>
        <v>Burger</v>
      </c>
      <c r="Z1303" t="str">
        <f>_xlfn.XLOOKUP(Orders_C[[#This Row],[Store_ID]],Stores_c[Store_ID],Stores_c[City])</f>
        <v>West Matthew</v>
      </c>
      <c r="AA1303" t="str">
        <f>_xlfn.XLOOKUP(Orders_C[[#This Row],[Customer_ID]],Customers_c[Customer_ID],Customers_c[Customer_Name])</f>
        <v>Crystal Franklin</v>
      </c>
      <c r="AB1303" s="6">
        <f>Orders_C[[#This Row],[Quantity]]*Orders_C[[#This Row],[Unit_Price]]*(1-Orders_C[[#This Row],[Discount %]])+Orders_C[[#This Row],[Tax]]</f>
        <v>413.4</v>
      </c>
      <c r="AC1303" s="9">
        <f>(Orders_C[[#This Row],[Unit_Price]]*Orders_C[[#This Row],[Quantity]])-Orders_C[[#This Row],[Discount]]+Orders_C[[#This Row],[Tax]]</f>
        <v>469.95</v>
      </c>
      <c r="AD1303" t="str">
        <f>IF(COUNTIF(Orders_C[[#All],[Customer_ID]],Orders_C[[#This Row],[Customer_ID]])&gt;1,"Repeat","New")</f>
        <v>Repeat</v>
      </c>
      <c r="AE1303" t="str" cm="1">
        <f t="array" ref="AE1303">_xlfn.XLOOKUP(Orders_C[[#This Row],[Store_ID]],Stores_c[[#All],[Store_ID]],Stores_c[[#All],[City]])</f>
        <v>West Matthew</v>
      </c>
      <c r="AF1303" t="str" cm="1">
        <f t="array" ref="AF1303">_xlfn.XLOOKUP(Orders_C[[#This Row],[Store_ID]],Stores_c[[#All],[Store_ID]],Stores_c[[#All],[Manager_Name]])</f>
        <v>Miguel Kidd</v>
      </c>
      <c r="AG1303" t="str" cm="1">
        <f t="array" ref="AG1303">_xlfn.XLOOKUP(Orders_C[[#This Row],[Store_ID]],Stores_c[[#All],[Store_ID]],Stores_c[[#All],[Store_Type]])</f>
        <v>Drive-Thru</v>
      </c>
    </row>
    <row r="1304" spans="1:33" x14ac:dyDescent="0.25">
      <c r="A1304">
        <v>7734</v>
      </c>
      <c r="B1304" s="1">
        <v>45775</v>
      </c>
      <c r="C1304" s="2">
        <v>0.58567129629629633</v>
      </c>
      <c r="D1304">
        <v>1662</v>
      </c>
      <c r="E1304">
        <v>208</v>
      </c>
      <c r="F1304">
        <v>446</v>
      </c>
      <c r="G1304">
        <v>310</v>
      </c>
      <c r="H1304">
        <v>3</v>
      </c>
      <c r="I1304">
        <v>151</v>
      </c>
      <c r="J1304">
        <v>5</v>
      </c>
      <c r="K1304">
        <v>7.5500000000000007</v>
      </c>
      <c r="L1304">
        <v>455.55</v>
      </c>
      <c r="M1304" t="s">
        <v>19</v>
      </c>
      <c r="N1304" t="s">
        <v>21</v>
      </c>
      <c r="O1304">
        <v>38</v>
      </c>
      <c r="P1304">
        <v>4</v>
      </c>
      <c r="Q1304" t="s">
        <v>1757</v>
      </c>
      <c r="R1304">
        <v>504</v>
      </c>
      <c r="S1304" s="3">
        <v>0.05</v>
      </c>
      <c r="T1304" s="6">
        <v>183.75</v>
      </c>
      <c r="U1304" t="s">
        <v>6337</v>
      </c>
      <c r="V1304">
        <v>2025</v>
      </c>
      <c r="W1304" t="s">
        <v>6329</v>
      </c>
      <c r="X1304" t="str">
        <f>_xlfn.XLOOKUP(Orders_C[[#This Row],[Product_ID]],Products_C[Product_ID],Products_C[Product_Name])</f>
        <v>Chicken Bucket</v>
      </c>
      <c r="Y1304" t="str">
        <f>_xlfn.XLOOKUP(Orders_C[[#This Row],[Product_ID]],Products_C[Product_ID],Products_C[Category])</f>
        <v>Chicken</v>
      </c>
      <c r="Z1304" t="str">
        <f>_xlfn.XLOOKUP(Orders_C[[#This Row],[Store_ID]],Stores_c[Store_ID],Stores_c[City])</f>
        <v>Tracyview</v>
      </c>
      <c r="AA1304" t="str">
        <f>_xlfn.XLOOKUP(Orders_C[[#This Row],[Customer_ID]],Customers_c[Customer_ID],Customers_c[Customer_Name])</f>
        <v>Louis Craig</v>
      </c>
      <c r="AB1304" s="6">
        <f>Orders_C[[#This Row],[Quantity]]*Orders_C[[#This Row],[Unit_Price]]*(1-Orders_C[[#This Row],[Discount %]])+Orders_C[[#This Row],[Tax]]</f>
        <v>437.9</v>
      </c>
      <c r="AC1304" s="9">
        <f>(Orders_C[[#This Row],[Unit_Price]]*Orders_C[[#This Row],[Quantity]])-Orders_C[[#This Row],[Discount]]+Orders_C[[#This Row],[Tax]]</f>
        <v>455.55</v>
      </c>
      <c r="AD1304" t="str">
        <f>IF(COUNTIF(Orders_C[[#All],[Customer_ID]],Orders_C[[#This Row],[Customer_ID]])&gt;1,"Repeat","New")</f>
        <v>Repeat</v>
      </c>
      <c r="AE1304" t="str" cm="1">
        <f t="array" ref="AE1304">_xlfn.XLOOKUP(Orders_C[[#This Row],[Store_ID]],Stores_c[[#All],[Store_ID]],Stores_c[[#All],[City]])</f>
        <v>Tracyview</v>
      </c>
      <c r="AF1304" t="str" cm="1">
        <f t="array" ref="AF1304">_xlfn.XLOOKUP(Orders_C[[#This Row],[Store_ID]],Stores_c[[#All],[Store_ID]],Stores_c[[#All],[Manager_Name]])</f>
        <v>Jeremiah Lee</v>
      </c>
      <c r="AG1304" t="str" cm="1">
        <f t="array" ref="AG1304">_xlfn.XLOOKUP(Orders_C[[#This Row],[Store_ID]],Stores_c[[#All],[Store_ID]],Stores_c[[#All],[Store_Type]])</f>
        <v>Mall</v>
      </c>
    </row>
    <row r="1305" spans="1:33" x14ac:dyDescent="0.25">
      <c r="A1305">
        <v>8807</v>
      </c>
      <c r="B1305" s="1">
        <v>45892</v>
      </c>
      <c r="C1305" s="2">
        <v>0.99203703703703705</v>
      </c>
      <c r="D1305">
        <v>1895</v>
      </c>
      <c r="E1305">
        <v>202</v>
      </c>
      <c r="F1305">
        <v>462</v>
      </c>
      <c r="G1305">
        <v>321</v>
      </c>
      <c r="H1305">
        <v>3</v>
      </c>
      <c r="I1305">
        <v>155</v>
      </c>
      <c r="J1305">
        <v>10</v>
      </c>
      <c r="K1305">
        <v>7.75</v>
      </c>
      <c r="L1305">
        <v>462.75</v>
      </c>
      <c r="M1305" t="s">
        <v>19</v>
      </c>
      <c r="N1305" t="s">
        <v>21</v>
      </c>
      <c r="O1305">
        <v>31</v>
      </c>
      <c r="P1305">
        <v>5</v>
      </c>
      <c r="Q1305" t="s">
        <v>2830</v>
      </c>
      <c r="R1305">
        <v>506</v>
      </c>
      <c r="S1305" s="3">
        <v>0.1</v>
      </c>
      <c r="T1305" s="6">
        <v>183.75</v>
      </c>
      <c r="U1305" t="s">
        <v>6342</v>
      </c>
      <c r="V1305">
        <v>2025</v>
      </c>
      <c r="W1305" t="s">
        <v>6329</v>
      </c>
      <c r="X1305" t="str">
        <f>_xlfn.XLOOKUP(Orders_C[[#This Row],[Product_ID]],Products_C[Product_ID],Products_C[Product_Name])</f>
        <v>Cold Coffee</v>
      </c>
      <c r="Y1305" t="str">
        <f>_xlfn.XLOOKUP(Orders_C[[#This Row],[Product_ID]],Products_C[Product_ID],Products_C[Category])</f>
        <v>Dessert</v>
      </c>
      <c r="Z1305" t="str">
        <f>_xlfn.XLOOKUP(Orders_C[[#This Row],[Store_ID]],Stores_c[Store_ID],Stores_c[City])</f>
        <v>Rebekahside</v>
      </c>
      <c r="AA1305" t="str">
        <f>_xlfn.XLOOKUP(Orders_C[[#This Row],[Customer_ID]],Customers_c[Customer_ID],Customers_c[Customer_Name])</f>
        <v>Alan Potter</v>
      </c>
      <c r="AB1305" s="6">
        <f>Orders_C[[#This Row],[Quantity]]*Orders_C[[#This Row],[Unit_Price]]*(1-Orders_C[[#This Row],[Discount %]])+Orders_C[[#This Row],[Tax]]</f>
        <v>426.25</v>
      </c>
      <c r="AC1305" s="9">
        <f>(Orders_C[[#This Row],[Unit_Price]]*Orders_C[[#This Row],[Quantity]])-Orders_C[[#This Row],[Discount]]+Orders_C[[#This Row],[Tax]]</f>
        <v>462.75</v>
      </c>
      <c r="AD1305" t="str">
        <f>IF(COUNTIF(Orders_C[[#All],[Customer_ID]],Orders_C[[#This Row],[Customer_ID]])&gt;1,"Repeat","New")</f>
        <v>Repeat</v>
      </c>
      <c r="AE1305" t="str" cm="1">
        <f t="array" ref="AE1305">_xlfn.XLOOKUP(Orders_C[[#This Row],[Store_ID]],Stores_c[[#All],[Store_ID]],Stores_c[[#All],[City]])</f>
        <v>Rebekahside</v>
      </c>
      <c r="AF1305" t="str" cm="1">
        <f t="array" ref="AF1305">_xlfn.XLOOKUP(Orders_C[[#This Row],[Store_ID]],Stores_c[[#All],[Store_ID]],Stores_c[[#All],[Manager_Name]])</f>
        <v>Mark Ray</v>
      </c>
      <c r="AG1305" t="str" cm="1">
        <f t="array" ref="AG1305">_xlfn.XLOOKUP(Orders_C[[#This Row],[Store_ID]],Stores_c[[#All],[Store_ID]],Stores_c[[#All],[Store_Type]])</f>
        <v>Drive-Thru</v>
      </c>
    </row>
    <row r="1306" spans="1:33" x14ac:dyDescent="0.25">
      <c r="A1306">
        <v>6616</v>
      </c>
      <c r="B1306" s="1">
        <v>45953</v>
      </c>
      <c r="C1306" s="2">
        <v>3.9108796296296294E-2</v>
      </c>
      <c r="D1306">
        <v>1726</v>
      </c>
      <c r="E1306">
        <v>206</v>
      </c>
      <c r="F1306">
        <v>511</v>
      </c>
      <c r="G1306">
        <v>325</v>
      </c>
      <c r="H1306">
        <v>1</v>
      </c>
      <c r="I1306">
        <v>442</v>
      </c>
      <c r="J1306">
        <v>15</v>
      </c>
      <c r="K1306">
        <v>22.1</v>
      </c>
      <c r="L1306">
        <v>449.1</v>
      </c>
      <c r="M1306" t="s">
        <v>18</v>
      </c>
      <c r="N1306" t="s">
        <v>23</v>
      </c>
      <c r="O1306">
        <v>16</v>
      </c>
      <c r="P1306">
        <v>2</v>
      </c>
      <c r="Q1306" t="s">
        <v>639</v>
      </c>
      <c r="R1306">
        <v>507</v>
      </c>
      <c r="S1306" s="3">
        <v>0.15</v>
      </c>
      <c r="T1306" s="6">
        <v>183.90000000000003</v>
      </c>
      <c r="U1306" t="s">
        <v>6332</v>
      </c>
      <c r="V1306">
        <v>2025</v>
      </c>
      <c r="W1306" t="s">
        <v>6333</v>
      </c>
      <c r="X1306" t="str">
        <f>_xlfn.XLOOKUP(Orders_C[[#This Row],[Product_ID]],Products_C[Product_ID],Products_C[Product_Name])</f>
        <v>Veg Burger</v>
      </c>
      <c r="Y1306" t="str">
        <f>_xlfn.XLOOKUP(Orders_C[[#This Row],[Product_ID]],Products_C[Product_ID],Products_C[Category])</f>
        <v>Chicken</v>
      </c>
      <c r="Z1306" t="str">
        <f>_xlfn.XLOOKUP(Orders_C[[#This Row],[Store_ID]],Stores_c[Store_ID],Stores_c[City])</f>
        <v>West Matthew</v>
      </c>
      <c r="AA1306" t="str">
        <f>_xlfn.XLOOKUP(Orders_C[[#This Row],[Customer_ID]],Customers_c[Customer_ID],Customers_c[Customer_Name])</f>
        <v>Nicholas Hanson</v>
      </c>
      <c r="AB1306" s="6">
        <f>Orders_C[[#This Row],[Quantity]]*Orders_C[[#This Row],[Unit_Price]]*(1-Orders_C[[#This Row],[Discount %]])+Orders_C[[#This Row],[Tax]]</f>
        <v>397.8</v>
      </c>
      <c r="AC1306" s="9">
        <f>(Orders_C[[#This Row],[Unit_Price]]*Orders_C[[#This Row],[Quantity]])-Orders_C[[#This Row],[Discount]]+Orders_C[[#This Row],[Tax]]</f>
        <v>449.1</v>
      </c>
      <c r="AD1306" t="str">
        <f>IF(COUNTIF(Orders_C[[#All],[Customer_ID]],Orders_C[[#This Row],[Customer_ID]])&gt;1,"Repeat","New")</f>
        <v>Repeat</v>
      </c>
      <c r="AE1306" t="str" cm="1">
        <f t="array" ref="AE1306">_xlfn.XLOOKUP(Orders_C[[#This Row],[Store_ID]],Stores_c[[#All],[Store_ID]],Stores_c[[#All],[City]])</f>
        <v>West Matthew</v>
      </c>
      <c r="AF1306" t="str" cm="1">
        <f t="array" ref="AF1306">_xlfn.XLOOKUP(Orders_C[[#This Row],[Store_ID]],Stores_c[[#All],[Store_ID]],Stores_c[[#All],[Manager_Name]])</f>
        <v>Miguel Kidd</v>
      </c>
      <c r="AG1306" t="str" cm="1">
        <f t="array" ref="AG1306">_xlfn.XLOOKUP(Orders_C[[#This Row],[Store_ID]],Stores_c[[#All],[Store_ID]],Stores_c[[#All],[Store_Type]])</f>
        <v>Drive-Thru</v>
      </c>
    </row>
    <row r="1307" spans="1:33" x14ac:dyDescent="0.25">
      <c r="A1307">
        <v>8317</v>
      </c>
      <c r="B1307" s="1">
        <v>45802</v>
      </c>
      <c r="C1307" s="2">
        <v>0.2643402777777778</v>
      </c>
      <c r="D1307">
        <v>1474</v>
      </c>
      <c r="E1307">
        <v>212</v>
      </c>
      <c r="F1307">
        <v>532</v>
      </c>
      <c r="G1307">
        <v>319</v>
      </c>
      <c r="H1307">
        <v>1</v>
      </c>
      <c r="I1307">
        <v>442</v>
      </c>
      <c r="J1307">
        <v>15</v>
      </c>
      <c r="K1307">
        <v>22.1</v>
      </c>
      <c r="L1307">
        <v>449.1</v>
      </c>
      <c r="M1307" t="s">
        <v>20</v>
      </c>
      <c r="N1307" t="s">
        <v>21</v>
      </c>
      <c r="O1307">
        <v>21</v>
      </c>
      <c r="P1307">
        <v>4</v>
      </c>
      <c r="Q1307" t="s">
        <v>2340</v>
      </c>
      <c r="R1307">
        <v>506</v>
      </c>
      <c r="S1307" s="3">
        <v>0.15</v>
      </c>
      <c r="T1307" s="6">
        <v>183.90000000000003</v>
      </c>
      <c r="U1307" t="s">
        <v>6339</v>
      </c>
      <c r="V1307">
        <v>2025</v>
      </c>
      <c r="W1307" t="s">
        <v>6329</v>
      </c>
      <c r="X1307" t="str">
        <f>_xlfn.XLOOKUP(Orders_C[[#This Row],[Product_ID]],Products_C[Product_ID],Products_C[Product_Name])</f>
        <v>Chocolate Lava Cake</v>
      </c>
      <c r="Y1307" t="str">
        <f>_xlfn.XLOOKUP(Orders_C[[#This Row],[Product_ID]],Products_C[Product_ID],Products_C[Category])</f>
        <v>Beverage</v>
      </c>
      <c r="Z1307" t="str">
        <f>_xlfn.XLOOKUP(Orders_C[[#This Row],[Store_ID]],Stores_c[Store_ID],Stores_c[City])</f>
        <v>Andrewview</v>
      </c>
      <c r="AA1307" t="str">
        <f>_xlfn.XLOOKUP(Orders_C[[#This Row],[Customer_ID]],Customers_c[Customer_ID],Customers_c[Customer_Name])</f>
        <v>Lori Cook</v>
      </c>
      <c r="AB1307" s="6">
        <f>Orders_C[[#This Row],[Quantity]]*Orders_C[[#This Row],[Unit_Price]]*(1-Orders_C[[#This Row],[Discount %]])+Orders_C[[#This Row],[Tax]]</f>
        <v>397.8</v>
      </c>
      <c r="AC1307" s="9">
        <f>(Orders_C[[#This Row],[Unit_Price]]*Orders_C[[#This Row],[Quantity]])-Orders_C[[#This Row],[Discount]]+Orders_C[[#This Row],[Tax]]</f>
        <v>449.1</v>
      </c>
      <c r="AD1307" t="str">
        <f>IF(COUNTIF(Orders_C[[#All],[Customer_ID]],Orders_C[[#This Row],[Customer_ID]])&gt;1,"Repeat","New")</f>
        <v>Repeat</v>
      </c>
      <c r="AE1307" t="str" cm="1">
        <f t="array" ref="AE1307">_xlfn.XLOOKUP(Orders_C[[#This Row],[Store_ID]],Stores_c[[#All],[Store_ID]],Stores_c[[#All],[City]])</f>
        <v>Andrewview</v>
      </c>
      <c r="AF1307" t="str" cm="1">
        <f t="array" ref="AF1307">_xlfn.XLOOKUP(Orders_C[[#This Row],[Store_ID]],Stores_c[[#All],[Store_ID]],Stores_c[[#All],[Manager_Name]])</f>
        <v>Alice Sutton</v>
      </c>
      <c r="AG1307" t="str" cm="1">
        <f t="array" ref="AG1307">_xlfn.XLOOKUP(Orders_C[[#This Row],[Store_ID]],Stores_c[[#All],[Store_ID]],Stores_c[[#All],[Store_Type]])</f>
        <v>Mall</v>
      </c>
    </row>
    <row r="1308" spans="1:33" x14ac:dyDescent="0.25">
      <c r="A1308">
        <v>10297</v>
      </c>
      <c r="B1308" s="1">
        <v>45851</v>
      </c>
      <c r="C1308" s="2">
        <v>0.94843750000000004</v>
      </c>
      <c r="D1308">
        <v>1275</v>
      </c>
      <c r="E1308">
        <v>212</v>
      </c>
      <c r="F1308">
        <v>457</v>
      </c>
      <c r="G1308">
        <v>338</v>
      </c>
      <c r="H1308">
        <v>1</v>
      </c>
      <c r="I1308">
        <v>442</v>
      </c>
      <c r="J1308">
        <v>15</v>
      </c>
      <c r="K1308">
        <v>22.1</v>
      </c>
      <c r="L1308">
        <v>449.1</v>
      </c>
      <c r="M1308" t="s">
        <v>20</v>
      </c>
      <c r="N1308" t="s">
        <v>21</v>
      </c>
      <c r="O1308">
        <v>59</v>
      </c>
      <c r="P1308">
        <v>2</v>
      </c>
      <c r="Q1308" t="s">
        <v>4320</v>
      </c>
      <c r="R1308">
        <v>501</v>
      </c>
      <c r="S1308" s="3">
        <v>0.15</v>
      </c>
      <c r="T1308" s="6">
        <v>183.90000000000003</v>
      </c>
      <c r="U1308" t="s">
        <v>6341</v>
      </c>
      <c r="V1308">
        <v>2025</v>
      </c>
      <c r="W1308" t="s">
        <v>6331</v>
      </c>
      <c r="X1308" t="str">
        <f>_xlfn.XLOOKUP(Orders_C[[#This Row],[Product_ID]],Products_C[Product_ID],Products_C[Product_Name])</f>
        <v>Chicken Wings</v>
      </c>
      <c r="Y1308" t="str">
        <f>_xlfn.XLOOKUP(Orders_C[[#This Row],[Product_ID]],Products_C[Product_ID],Products_C[Category])</f>
        <v>Burger</v>
      </c>
      <c r="Z1308" t="str">
        <f>_xlfn.XLOOKUP(Orders_C[[#This Row],[Store_ID]],Stores_c[Store_ID],Stores_c[City])</f>
        <v>Andrewview</v>
      </c>
      <c r="AA1308" t="str">
        <f>_xlfn.XLOOKUP(Orders_C[[#This Row],[Customer_ID]],Customers_c[Customer_ID],Customers_c[Customer_Name])</f>
        <v>Daniel Hall</v>
      </c>
      <c r="AB1308" s="6">
        <f>Orders_C[[#This Row],[Quantity]]*Orders_C[[#This Row],[Unit_Price]]*(1-Orders_C[[#This Row],[Discount %]])+Orders_C[[#This Row],[Tax]]</f>
        <v>397.8</v>
      </c>
      <c r="AC1308" s="9">
        <f>(Orders_C[[#This Row],[Unit_Price]]*Orders_C[[#This Row],[Quantity]])-Orders_C[[#This Row],[Discount]]+Orders_C[[#This Row],[Tax]]</f>
        <v>449.1</v>
      </c>
      <c r="AD1308" t="str">
        <f>IF(COUNTIF(Orders_C[[#All],[Customer_ID]],Orders_C[[#This Row],[Customer_ID]])&gt;1,"Repeat","New")</f>
        <v>Repeat</v>
      </c>
      <c r="AE1308" t="str" cm="1">
        <f t="array" ref="AE1308">_xlfn.XLOOKUP(Orders_C[[#This Row],[Store_ID]],Stores_c[[#All],[Store_ID]],Stores_c[[#All],[City]])</f>
        <v>Andrewview</v>
      </c>
      <c r="AF1308" t="str" cm="1">
        <f t="array" ref="AF1308">_xlfn.XLOOKUP(Orders_C[[#This Row],[Store_ID]],Stores_c[[#All],[Store_ID]],Stores_c[[#All],[Manager_Name]])</f>
        <v>Alice Sutton</v>
      </c>
      <c r="AG1308" t="str" cm="1">
        <f t="array" ref="AG1308">_xlfn.XLOOKUP(Orders_C[[#This Row],[Store_ID]],Stores_c[[#All],[Store_ID]],Stores_c[[#All],[Store_Type]])</f>
        <v>Mall</v>
      </c>
    </row>
    <row r="1309" spans="1:33" x14ac:dyDescent="0.25">
      <c r="A1309">
        <v>7079</v>
      </c>
      <c r="B1309" s="1">
        <v>45926</v>
      </c>
      <c r="C1309" s="2">
        <v>0.60131944444444441</v>
      </c>
      <c r="D1309">
        <v>1875</v>
      </c>
      <c r="E1309">
        <v>204</v>
      </c>
      <c r="F1309">
        <v>461</v>
      </c>
      <c r="G1309">
        <v>334</v>
      </c>
      <c r="H1309">
        <v>1</v>
      </c>
      <c r="I1309">
        <v>420</v>
      </c>
      <c r="J1309">
        <v>5</v>
      </c>
      <c r="K1309">
        <v>21</v>
      </c>
      <c r="L1309">
        <v>436</v>
      </c>
      <c r="M1309" t="s">
        <v>19</v>
      </c>
      <c r="N1309" t="s">
        <v>21</v>
      </c>
      <c r="O1309">
        <v>51</v>
      </c>
      <c r="P1309">
        <v>4</v>
      </c>
      <c r="Q1309" t="s">
        <v>1102</v>
      </c>
      <c r="R1309">
        <v>506</v>
      </c>
      <c r="S1309" s="3">
        <v>0.05</v>
      </c>
      <c r="T1309" s="6">
        <v>184</v>
      </c>
      <c r="U1309" t="s">
        <v>6335</v>
      </c>
      <c r="V1309">
        <v>2025</v>
      </c>
      <c r="W1309" t="s">
        <v>6331</v>
      </c>
      <c r="X1309" t="str">
        <f>_xlfn.XLOOKUP(Orders_C[[#This Row],[Product_ID]],Products_C[Product_ID],Products_C[Product_Name])</f>
        <v>Krushers</v>
      </c>
      <c r="Y1309" t="str">
        <f>_xlfn.XLOOKUP(Orders_C[[#This Row],[Product_ID]],Products_C[Product_ID],Products_C[Category])</f>
        <v>Dessert</v>
      </c>
      <c r="Z1309" t="str">
        <f>_xlfn.XLOOKUP(Orders_C[[#This Row],[Store_ID]],Stores_c[Store_ID],Stores_c[City])</f>
        <v>New Robertfurt</v>
      </c>
      <c r="AA1309" t="str">
        <f>_xlfn.XLOOKUP(Orders_C[[#This Row],[Customer_ID]],Customers_c[Customer_ID],Customers_c[Customer_Name])</f>
        <v>Carrie Barnes</v>
      </c>
      <c r="AB1309" s="6">
        <f>Orders_C[[#This Row],[Quantity]]*Orders_C[[#This Row],[Unit_Price]]*(1-Orders_C[[#This Row],[Discount %]])+Orders_C[[#This Row],[Tax]]</f>
        <v>420</v>
      </c>
      <c r="AC1309" s="9">
        <f>(Orders_C[[#This Row],[Unit_Price]]*Orders_C[[#This Row],[Quantity]])-Orders_C[[#This Row],[Discount]]+Orders_C[[#This Row],[Tax]]</f>
        <v>436</v>
      </c>
      <c r="AD1309" t="str">
        <f>IF(COUNTIF(Orders_C[[#All],[Customer_ID]],Orders_C[[#This Row],[Customer_ID]])&gt;1,"Repeat","New")</f>
        <v>Repeat</v>
      </c>
      <c r="AE1309" t="str" cm="1">
        <f t="array" ref="AE1309">_xlfn.XLOOKUP(Orders_C[[#This Row],[Store_ID]],Stores_c[[#All],[Store_ID]],Stores_c[[#All],[City]])</f>
        <v>New Robertfurt</v>
      </c>
      <c r="AF1309" t="str" cm="1">
        <f t="array" ref="AF1309">_xlfn.XLOOKUP(Orders_C[[#This Row],[Store_ID]],Stores_c[[#All],[Store_ID]],Stores_c[[#All],[Manager_Name]])</f>
        <v>Tiffany Gomez</v>
      </c>
      <c r="AG1309" t="str" cm="1">
        <f t="array" ref="AG1309">_xlfn.XLOOKUP(Orders_C[[#This Row],[Store_ID]],Stores_c[[#All],[Store_ID]],Stores_c[[#All],[Store_Type]])</f>
        <v>Street</v>
      </c>
    </row>
    <row r="1310" spans="1:33" x14ac:dyDescent="0.25">
      <c r="A1310">
        <v>9506</v>
      </c>
      <c r="B1310" s="1">
        <v>45867</v>
      </c>
      <c r="C1310" s="2">
        <v>0.86555555555555552</v>
      </c>
      <c r="D1310">
        <v>1246</v>
      </c>
      <c r="E1310">
        <v>208</v>
      </c>
      <c r="F1310">
        <v>402</v>
      </c>
      <c r="G1310">
        <v>324</v>
      </c>
      <c r="H1310">
        <v>1</v>
      </c>
      <c r="I1310">
        <v>409</v>
      </c>
      <c r="J1310">
        <v>0</v>
      </c>
      <c r="K1310">
        <v>20.45</v>
      </c>
      <c r="L1310">
        <v>429.45</v>
      </c>
      <c r="M1310" t="s">
        <v>19</v>
      </c>
      <c r="N1310" t="s">
        <v>21</v>
      </c>
      <c r="O1310">
        <v>50</v>
      </c>
      <c r="P1310">
        <v>4</v>
      </c>
      <c r="Q1310" t="s">
        <v>3529</v>
      </c>
      <c r="R1310">
        <v>502</v>
      </c>
      <c r="S1310" s="3">
        <v>0</v>
      </c>
      <c r="T1310" s="6">
        <v>184.05</v>
      </c>
      <c r="U1310" t="s">
        <v>6341</v>
      </c>
      <c r="V1310">
        <v>2025</v>
      </c>
      <c r="W1310" t="s">
        <v>6331</v>
      </c>
      <c r="X1310" t="str">
        <f>_xlfn.XLOOKUP(Orders_C[[#This Row],[Product_ID]],Products_C[Product_ID],Products_C[Product_Name])</f>
        <v>Krushers</v>
      </c>
      <c r="Y1310" t="str">
        <f>_xlfn.XLOOKUP(Orders_C[[#This Row],[Product_ID]],Products_C[Product_ID],Products_C[Category])</f>
        <v>Dessert</v>
      </c>
      <c r="Z1310" t="str">
        <f>_xlfn.XLOOKUP(Orders_C[[#This Row],[Store_ID]],Stores_c[Store_ID],Stores_c[City])</f>
        <v>Tracyview</v>
      </c>
      <c r="AA1310" t="str">
        <f>_xlfn.XLOOKUP(Orders_C[[#This Row],[Customer_ID]],Customers_c[Customer_ID],Customers_c[Customer_Name])</f>
        <v>Kendra Hall</v>
      </c>
      <c r="AB1310" s="6">
        <f>Orders_C[[#This Row],[Quantity]]*Orders_C[[#This Row],[Unit_Price]]*(1-Orders_C[[#This Row],[Discount %]])+Orders_C[[#This Row],[Tax]]</f>
        <v>429.45</v>
      </c>
      <c r="AC1310" s="9">
        <f>(Orders_C[[#This Row],[Unit_Price]]*Orders_C[[#This Row],[Quantity]])-Orders_C[[#This Row],[Discount]]+Orders_C[[#This Row],[Tax]]</f>
        <v>429.45</v>
      </c>
      <c r="AD1310" t="str">
        <f>IF(COUNTIF(Orders_C[[#All],[Customer_ID]],Orders_C[[#This Row],[Customer_ID]])&gt;1,"Repeat","New")</f>
        <v>Repeat</v>
      </c>
      <c r="AE1310" t="str" cm="1">
        <f t="array" ref="AE1310">_xlfn.XLOOKUP(Orders_C[[#This Row],[Store_ID]],Stores_c[[#All],[Store_ID]],Stores_c[[#All],[City]])</f>
        <v>Tracyview</v>
      </c>
      <c r="AF1310" t="str" cm="1">
        <f t="array" ref="AF1310">_xlfn.XLOOKUP(Orders_C[[#This Row],[Store_ID]],Stores_c[[#All],[Store_ID]],Stores_c[[#All],[Manager_Name]])</f>
        <v>Jeremiah Lee</v>
      </c>
      <c r="AG1310" t="str" cm="1">
        <f t="array" ref="AG1310">_xlfn.XLOOKUP(Orders_C[[#This Row],[Store_ID]],Stores_c[[#All],[Store_ID]],Stores_c[[#All],[Store_Type]])</f>
        <v>Mall</v>
      </c>
    </row>
    <row r="1311" spans="1:33" x14ac:dyDescent="0.25">
      <c r="A1311">
        <v>9244</v>
      </c>
      <c r="B1311" s="1">
        <v>45925</v>
      </c>
      <c r="C1311" s="2">
        <v>0.57674768518518515</v>
      </c>
      <c r="D1311">
        <v>1580</v>
      </c>
      <c r="E1311">
        <v>214</v>
      </c>
      <c r="F1311">
        <v>487</v>
      </c>
      <c r="G1311">
        <v>331</v>
      </c>
      <c r="H1311">
        <v>1</v>
      </c>
      <c r="I1311">
        <v>443</v>
      </c>
      <c r="J1311">
        <v>15</v>
      </c>
      <c r="K1311">
        <v>22.15</v>
      </c>
      <c r="L1311">
        <v>450.15</v>
      </c>
      <c r="M1311" t="s">
        <v>20</v>
      </c>
      <c r="N1311" t="s">
        <v>21</v>
      </c>
      <c r="O1311">
        <v>26</v>
      </c>
      <c r="P1311">
        <v>3</v>
      </c>
      <c r="Q1311" t="s">
        <v>3267</v>
      </c>
      <c r="R1311">
        <v>508</v>
      </c>
      <c r="S1311" s="3">
        <v>0.15</v>
      </c>
      <c r="T1311" s="6">
        <v>184.34999999999997</v>
      </c>
      <c r="U1311" t="s">
        <v>6335</v>
      </c>
      <c r="V1311">
        <v>2025</v>
      </c>
      <c r="W1311" t="s">
        <v>6329</v>
      </c>
      <c r="X1311" t="str">
        <f>_xlfn.XLOOKUP(Orders_C[[#This Row],[Product_ID]],Products_C[Product_ID],Products_C[Product_Name])</f>
        <v>Chicken Bucket</v>
      </c>
      <c r="Y1311" t="str">
        <f>_xlfn.XLOOKUP(Orders_C[[#This Row],[Product_ID]],Products_C[Product_ID],Products_C[Category])</f>
        <v>Beverage</v>
      </c>
      <c r="Z1311" t="str">
        <f>_xlfn.XLOOKUP(Orders_C[[#This Row],[Store_ID]],Stores_c[Store_ID],Stores_c[City])</f>
        <v>New Robert</v>
      </c>
      <c r="AA1311" t="str">
        <f>_xlfn.XLOOKUP(Orders_C[[#This Row],[Customer_ID]],Customers_c[Customer_ID],Customers_c[Customer_Name])</f>
        <v>Mary Adams</v>
      </c>
      <c r="AB1311" s="6">
        <f>Orders_C[[#This Row],[Quantity]]*Orders_C[[#This Row],[Unit_Price]]*(1-Orders_C[[#This Row],[Discount %]])+Orders_C[[#This Row],[Tax]]</f>
        <v>398.7</v>
      </c>
      <c r="AC1311" s="9">
        <f>(Orders_C[[#This Row],[Unit_Price]]*Orders_C[[#This Row],[Quantity]])-Orders_C[[#This Row],[Discount]]+Orders_C[[#This Row],[Tax]]</f>
        <v>450.15</v>
      </c>
      <c r="AD1311" t="str">
        <f>IF(COUNTIF(Orders_C[[#All],[Customer_ID]],Orders_C[[#This Row],[Customer_ID]])&gt;1,"Repeat","New")</f>
        <v>Repeat</v>
      </c>
      <c r="AE1311" t="str" cm="1">
        <f t="array" ref="AE1311">_xlfn.XLOOKUP(Orders_C[[#This Row],[Store_ID]],Stores_c[[#All],[Store_ID]],Stores_c[[#All],[City]])</f>
        <v>New Robert</v>
      </c>
      <c r="AF1311" t="str" cm="1">
        <f t="array" ref="AF1311">_xlfn.XLOOKUP(Orders_C[[#This Row],[Store_ID]],Stores_c[[#All],[Store_ID]],Stores_c[[#All],[Manager_Name]])</f>
        <v>Krista Webb</v>
      </c>
      <c r="AG1311" t="str" cm="1">
        <f t="array" ref="AG1311">_xlfn.XLOOKUP(Orders_C[[#This Row],[Store_ID]],Stores_c[[#All],[Store_ID]],Stores_c[[#All],[Store_Type]])</f>
        <v>Drive-Thru</v>
      </c>
    </row>
    <row r="1312" spans="1:33" x14ac:dyDescent="0.25">
      <c r="A1312">
        <v>6362</v>
      </c>
      <c r="B1312" s="1">
        <v>46034</v>
      </c>
      <c r="C1312" s="2">
        <v>4.9143518518518517E-2</v>
      </c>
      <c r="D1312">
        <v>1463</v>
      </c>
      <c r="E1312">
        <v>220</v>
      </c>
      <c r="F1312">
        <v>547</v>
      </c>
      <c r="G1312">
        <v>324</v>
      </c>
      <c r="H1312">
        <v>1</v>
      </c>
      <c r="I1312">
        <v>432</v>
      </c>
      <c r="J1312">
        <v>10</v>
      </c>
      <c r="K1312">
        <v>21.6</v>
      </c>
      <c r="L1312">
        <v>443.6</v>
      </c>
      <c r="M1312" t="s">
        <v>19</v>
      </c>
      <c r="N1312" t="s">
        <v>21</v>
      </c>
      <c r="O1312">
        <v>45</v>
      </c>
      <c r="P1312">
        <v>3</v>
      </c>
      <c r="Q1312" t="s">
        <v>385</v>
      </c>
      <c r="R1312">
        <v>510</v>
      </c>
      <c r="S1312" s="3">
        <v>0.1</v>
      </c>
      <c r="T1312" s="6">
        <v>184.40000000000003</v>
      </c>
      <c r="U1312" t="s">
        <v>6330</v>
      </c>
      <c r="V1312">
        <v>2026</v>
      </c>
      <c r="W1312" t="s">
        <v>6331</v>
      </c>
      <c r="X1312" t="str">
        <f>_xlfn.XLOOKUP(Orders_C[[#This Row],[Product_ID]],Products_C[Product_ID],Products_C[Product_Name])</f>
        <v>Krushers</v>
      </c>
      <c r="Y1312" t="str">
        <f>_xlfn.XLOOKUP(Orders_C[[#This Row],[Product_ID]],Products_C[Product_ID],Products_C[Category])</f>
        <v>Dessert</v>
      </c>
      <c r="Z1312" t="str">
        <f>_xlfn.XLOOKUP(Orders_C[[#This Row],[Store_ID]],Stores_c[Store_ID],Stores_c[City])</f>
        <v>Williamborough</v>
      </c>
      <c r="AA1312" t="str">
        <f>_xlfn.XLOOKUP(Orders_C[[#This Row],[Customer_ID]],Customers_c[Customer_ID],Customers_c[Customer_Name])</f>
        <v>Olivia Mendoza</v>
      </c>
      <c r="AB1312" s="6">
        <f>Orders_C[[#This Row],[Quantity]]*Orders_C[[#This Row],[Unit_Price]]*(1-Orders_C[[#This Row],[Discount %]])+Orders_C[[#This Row],[Tax]]</f>
        <v>410.40000000000003</v>
      </c>
      <c r="AC1312" s="9">
        <f>(Orders_C[[#This Row],[Unit_Price]]*Orders_C[[#This Row],[Quantity]])-Orders_C[[#This Row],[Discount]]+Orders_C[[#This Row],[Tax]]</f>
        <v>443.6</v>
      </c>
      <c r="AD1312" t="str">
        <f>IF(COUNTIF(Orders_C[[#All],[Customer_ID]],Orders_C[[#This Row],[Customer_ID]])&gt;1,"Repeat","New")</f>
        <v>Repeat</v>
      </c>
      <c r="AE1312" t="str" cm="1">
        <f t="array" ref="AE1312">_xlfn.XLOOKUP(Orders_C[[#This Row],[Store_ID]],Stores_c[[#All],[Store_ID]],Stores_c[[#All],[City]])</f>
        <v>Williamborough</v>
      </c>
      <c r="AF1312" t="str" cm="1">
        <f t="array" ref="AF1312">_xlfn.XLOOKUP(Orders_C[[#This Row],[Store_ID]],Stores_c[[#All],[Store_ID]],Stores_c[[#All],[Manager_Name]])</f>
        <v>Michael Mcbride</v>
      </c>
      <c r="AG1312" t="str" cm="1">
        <f t="array" ref="AG1312">_xlfn.XLOOKUP(Orders_C[[#This Row],[Store_ID]],Stores_c[[#All],[Store_ID]],Stores_c[[#All],[Store_Type]])</f>
        <v>Mall</v>
      </c>
    </row>
    <row r="1313" spans="1:33" x14ac:dyDescent="0.25">
      <c r="A1313">
        <v>8231</v>
      </c>
      <c r="B1313" s="1">
        <v>45994</v>
      </c>
      <c r="C1313" s="2">
        <v>0.6881018518518518</v>
      </c>
      <c r="D1313">
        <v>1484</v>
      </c>
      <c r="E1313">
        <v>202</v>
      </c>
      <c r="F1313">
        <v>402</v>
      </c>
      <c r="G1313">
        <v>316</v>
      </c>
      <c r="H1313">
        <v>1</v>
      </c>
      <c r="I1313">
        <v>432</v>
      </c>
      <c r="J1313">
        <v>10</v>
      </c>
      <c r="K1313">
        <v>21.6</v>
      </c>
      <c r="L1313">
        <v>443.6</v>
      </c>
      <c r="M1313" t="s">
        <v>19</v>
      </c>
      <c r="N1313" t="s">
        <v>23</v>
      </c>
      <c r="O1313">
        <v>26</v>
      </c>
      <c r="P1313">
        <v>4</v>
      </c>
      <c r="Q1313" t="s">
        <v>2254</v>
      </c>
      <c r="R1313">
        <v>502</v>
      </c>
      <c r="S1313" s="3">
        <v>0.1</v>
      </c>
      <c r="T1313" s="6">
        <v>184.40000000000003</v>
      </c>
      <c r="U1313" t="s">
        <v>6328</v>
      </c>
      <c r="V1313">
        <v>2025</v>
      </c>
      <c r="W1313" t="s">
        <v>6329</v>
      </c>
      <c r="X1313" t="str">
        <f>_xlfn.XLOOKUP(Orders_C[[#This Row],[Product_ID]],Products_C[Product_ID],Products_C[Product_Name])</f>
        <v>Popcorn Chicken</v>
      </c>
      <c r="Y1313" t="str">
        <f>_xlfn.XLOOKUP(Orders_C[[#This Row],[Product_ID]],Products_C[Product_ID],Products_C[Category])</f>
        <v>Dessert</v>
      </c>
      <c r="Z1313" t="str">
        <f>_xlfn.XLOOKUP(Orders_C[[#This Row],[Store_ID]],Stores_c[Store_ID],Stores_c[City])</f>
        <v>Rebekahside</v>
      </c>
      <c r="AA1313" t="str">
        <f>_xlfn.XLOOKUP(Orders_C[[#This Row],[Customer_ID]],Customers_c[Customer_ID],Customers_c[Customer_Name])</f>
        <v>Carl Ray</v>
      </c>
      <c r="AB1313" s="6">
        <f>Orders_C[[#This Row],[Quantity]]*Orders_C[[#This Row],[Unit_Price]]*(1-Orders_C[[#This Row],[Discount %]])+Orders_C[[#This Row],[Tax]]</f>
        <v>410.40000000000003</v>
      </c>
      <c r="AC1313" s="9">
        <f>(Orders_C[[#This Row],[Unit_Price]]*Orders_C[[#This Row],[Quantity]])-Orders_C[[#This Row],[Discount]]+Orders_C[[#This Row],[Tax]]</f>
        <v>443.6</v>
      </c>
      <c r="AD1313" t="str">
        <f>IF(COUNTIF(Orders_C[[#All],[Customer_ID]],Orders_C[[#This Row],[Customer_ID]])&gt;1,"Repeat","New")</f>
        <v>Repeat</v>
      </c>
      <c r="AE1313" t="str" cm="1">
        <f t="array" ref="AE1313">_xlfn.XLOOKUP(Orders_C[[#This Row],[Store_ID]],Stores_c[[#All],[Store_ID]],Stores_c[[#All],[City]])</f>
        <v>Rebekahside</v>
      </c>
      <c r="AF1313" t="str" cm="1">
        <f t="array" ref="AF1313">_xlfn.XLOOKUP(Orders_C[[#This Row],[Store_ID]],Stores_c[[#All],[Store_ID]],Stores_c[[#All],[Manager_Name]])</f>
        <v>Mark Ray</v>
      </c>
      <c r="AG1313" t="str" cm="1">
        <f t="array" ref="AG1313">_xlfn.XLOOKUP(Orders_C[[#This Row],[Store_ID]],Stores_c[[#All],[Store_ID]],Stores_c[[#All],[Store_Type]])</f>
        <v>Drive-Thru</v>
      </c>
    </row>
    <row r="1314" spans="1:33" x14ac:dyDescent="0.25">
      <c r="A1314">
        <v>9184</v>
      </c>
      <c r="B1314" s="1">
        <v>45882</v>
      </c>
      <c r="C1314" s="2">
        <v>5.4467592592592595E-2</v>
      </c>
      <c r="D1314">
        <v>1621</v>
      </c>
      <c r="E1314">
        <v>208</v>
      </c>
      <c r="F1314">
        <v>473</v>
      </c>
      <c r="G1314">
        <v>318</v>
      </c>
      <c r="H1314">
        <v>1</v>
      </c>
      <c r="I1314">
        <v>421</v>
      </c>
      <c r="J1314">
        <v>5</v>
      </c>
      <c r="K1314">
        <v>21.05</v>
      </c>
      <c r="L1314">
        <v>437.05</v>
      </c>
      <c r="M1314" t="s">
        <v>20</v>
      </c>
      <c r="N1314" t="s">
        <v>21</v>
      </c>
      <c r="O1314">
        <v>36</v>
      </c>
      <c r="P1314">
        <v>4</v>
      </c>
      <c r="Q1314" t="s">
        <v>3207</v>
      </c>
      <c r="R1314">
        <v>505</v>
      </c>
      <c r="S1314" s="3">
        <v>0.05</v>
      </c>
      <c r="T1314" s="6">
        <v>184.45000000000002</v>
      </c>
      <c r="U1314" t="s">
        <v>6342</v>
      </c>
      <c r="V1314">
        <v>2025</v>
      </c>
      <c r="W1314" t="s">
        <v>6329</v>
      </c>
      <c r="X1314" t="str">
        <f>_xlfn.XLOOKUP(Orders_C[[#This Row],[Product_ID]],Products_C[Product_ID],Products_C[Product_Name])</f>
        <v>Pepsi</v>
      </c>
      <c r="Y1314" t="str">
        <f>_xlfn.XLOOKUP(Orders_C[[#This Row],[Product_ID]],Products_C[Product_ID],Products_C[Category])</f>
        <v>Burger</v>
      </c>
      <c r="Z1314" t="str">
        <f>_xlfn.XLOOKUP(Orders_C[[#This Row],[Store_ID]],Stores_c[Store_ID],Stores_c[City])</f>
        <v>Tracyview</v>
      </c>
      <c r="AA1314" t="str">
        <f>_xlfn.XLOOKUP(Orders_C[[#This Row],[Customer_ID]],Customers_c[Customer_ID],Customers_c[Customer_Name])</f>
        <v>Eileen Hood</v>
      </c>
      <c r="AB1314" s="6">
        <f>Orders_C[[#This Row],[Quantity]]*Orders_C[[#This Row],[Unit_Price]]*(1-Orders_C[[#This Row],[Discount %]])+Orders_C[[#This Row],[Tax]]</f>
        <v>421</v>
      </c>
      <c r="AC1314" s="9">
        <f>(Orders_C[[#This Row],[Unit_Price]]*Orders_C[[#This Row],[Quantity]])-Orders_C[[#This Row],[Discount]]+Orders_C[[#This Row],[Tax]]</f>
        <v>437.05</v>
      </c>
      <c r="AD1314" t="str">
        <f>IF(COUNTIF(Orders_C[[#All],[Customer_ID]],Orders_C[[#This Row],[Customer_ID]])&gt;1,"Repeat","New")</f>
        <v>Repeat</v>
      </c>
      <c r="AE1314" t="str" cm="1">
        <f t="array" ref="AE1314">_xlfn.XLOOKUP(Orders_C[[#This Row],[Store_ID]],Stores_c[[#All],[Store_ID]],Stores_c[[#All],[City]])</f>
        <v>Tracyview</v>
      </c>
      <c r="AF1314" t="str" cm="1">
        <f t="array" ref="AF1314">_xlfn.XLOOKUP(Orders_C[[#This Row],[Store_ID]],Stores_c[[#All],[Store_ID]],Stores_c[[#All],[Manager_Name]])</f>
        <v>Jeremiah Lee</v>
      </c>
      <c r="AG1314" t="str" cm="1">
        <f t="array" ref="AG1314">_xlfn.XLOOKUP(Orders_C[[#This Row],[Store_ID]],Stores_c[[#All],[Store_ID]],Stores_c[[#All],[Store_Type]])</f>
        <v>Mall</v>
      </c>
    </row>
    <row r="1315" spans="1:33" x14ac:dyDescent="0.25">
      <c r="A1315">
        <v>10412</v>
      </c>
      <c r="B1315" s="1">
        <v>45999</v>
      </c>
      <c r="C1315" s="2">
        <v>0.51459490740740743</v>
      </c>
      <c r="D1315">
        <v>1459</v>
      </c>
      <c r="E1315">
        <v>224</v>
      </c>
      <c r="F1315">
        <v>456</v>
      </c>
      <c r="G1315">
        <v>332</v>
      </c>
      <c r="H1315">
        <v>1</v>
      </c>
      <c r="I1315">
        <v>421</v>
      </c>
      <c r="J1315">
        <v>5</v>
      </c>
      <c r="K1315">
        <v>21.05</v>
      </c>
      <c r="L1315">
        <v>437.05</v>
      </c>
      <c r="M1315" t="s">
        <v>18</v>
      </c>
      <c r="N1315" t="s">
        <v>21</v>
      </c>
      <c r="O1315">
        <v>41</v>
      </c>
      <c r="P1315">
        <v>3</v>
      </c>
      <c r="Q1315" t="s">
        <v>4435</v>
      </c>
      <c r="R1315">
        <v>510</v>
      </c>
      <c r="S1315" s="3">
        <v>0.05</v>
      </c>
      <c r="T1315" s="6">
        <v>184.45000000000002</v>
      </c>
      <c r="U1315" t="s">
        <v>6328</v>
      </c>
      <c r="V1315">
        <v>2025</v>
      </c>
      <c r="W1315" t="s">
        <v>6331</v>
      </c>
      <c r="X1315" t="str">
        <f>_xlfn.XLOOKUP(Orders_C[[#This Row],[Product_ID]],Products_C[Product_ID],Products_C[Product_Name])</f>
        <v>Zinger Burger</v>
      </c>
      <c r="Y1315" t="str">
        <f>_xlfn.XLOOKUP(Orders_C[[#This Row],[Product_ID]],Products_C[Product_ID],Products_C[Category])</f>
        <v>Beverage</v>
      </c>
      <c r="Z1315" t="str">
        <f>_xlfn.XLOOKUP(Orders_C[[#This Row],[Store_ID]],Stores_c[Store_ID],Stores_c[City])</f>
        <v>Valdezton</v>
      </c>
      <c r="AA1315" t="str">
        <f>_xlfn.XLOOKUP(Orders_C[[#This Row],[Customer_ID]],Customers_c[Customer_ID],Customers_c[Customer_Name])</f>
        <v>Christopher Cobb</v>
      </c>
      <c r="AB1315" s="6">
        <f>Orders_C[[#This Row],[Quantity]]*Orders_C[[#This Row],[Unit_Price]]*(1-Orders_C[[#This Row],[Discount %]])+Orders_C[[#This Row],[Tax]]</f>
        <v>421</v>
      </c>
      <c r="AC1315" s="9">
        <f>(Orders_C[[#This Row],[Unit_Price]]*Orders_C[[#This Row],[Quantity]])-Orders_C[[#This Row],[Discount]]+Orders_C[[#This Row],[Tax]]</f>
        <v>437.05</v>
      </c>
      <c r="AD1315" t="str">
        <f>IF(COUNTIF(Orders_C[[#All],[Customer_ID]],Orders_C[[#This Row],[Customer_ID]])&gt;1,"Repeat","New")</f>
        <v>Repeat</v>
      </c>
      <c r="AE1315" t="str" cm="1">
        <f t="array" ref="AE1315">_xlfn.XLOOKUP(Orders_C[[#This Row],[Store_ID]],Stores_c[[#All],[Store_ID]],Stores_c[[#All],[City]])</f>
        <v>Valdezton</v>
      </c>
      <c r="AF1315" t="str" cm="1">
        <f t="array" ref="AF1315">_xlfn.XLOOKUP(Orders_C[[#This Row],[Store_ID]],Stores_c[[#All],[Store_ID]],Stores_c[[#All],[Manager_Name]])</f>
        <v>John Rodriguez</v>
      </c>
      <c r="AG1315" t="str" cm="1">
        <f t="array" ref="AG1315">_xlfn.XLOOKUP(Orders_C[[#This Row],[Store_ID]],Stores_c[[#All],[Store_ID]],Stores_c[[#All],[Store_Type]])</f>
        <v>Street</v>
      </c>
    </row>
    <row r="1316" spans="1:33" x14ac:dyDescent="0.25">
      <c r="A1316">
        <v>6463</v>
      </c>
      <c r="B1316" s="1">
        <v>45914</v>
      </c>
      <c r="C1316" s="2">
        <v>0.7522685185185185</v>
      </c>
      <c r="D1316">
        <v>1245</v>
      </c>
      <c r="E1316">
        <v>220</v>
      </c>
      <c r="F1316">
        <v>474</v>
      </c>
      <c r="G1316">
        <v>311</v>
      </c>
      <c r="H1316">
        <v>2</v>
      </c>
      <c r="I1316">
        <v>217</v>
      </c>
      <c r="J1316">
        <v>0</v>
      </c>
      <c r="K1316">
        <v>10.85</v>
      </c>
      <c r="L1316">
        <v>444.85</v>
      </c>
      <c r="M1316" t="s">
        <v>18</v>
      </c>
      <c r="N1316" t="s">
        <v>23</v>
      </c>
      <c r="O1316">
        <v>48</v>
      </c>
      <c r="P1316">
        <v>4</v>
      </c>
      <c r="Q1316" t="s">
        <v>486</v>
      </c>
      <c r="R1316">
        <v>503</v>
      </c>
      <c r="S1316" s="3">
        <v>0</v>
      </c>
      <c r="T1316" s="6">
        <v>184.45000000000005</v>
      </c>
      <c r="U1316" t="s">
        <v>6335</v>
      </c>
      <c r="V1316">
        <v>2025</v>
      </c>
      <c r="W1316" t="s">
        <v>6331</v>
      </c>
      <c r="X1316" t="str">
        <f>_xlfn.XLOOKUP(Orders_C[[#This Row],[Product_ID]],Products_C[Product_ID],Products_C[Product_Name])</f>
        <v>Pepsi</v>
      </c>
      <c r="Y1316" t="str">
        <f>_xlfn.XLOOKUP(Orders_C[[#This Row],[Product_ID]],Products_C[Product_ID],Products_C[Category])</f>
        <v>Dessert</v>
      </c>
      <c r="Z1316" t="str">
        <f>_xlfn.XLOOKUP(Orders_C[[#This Row],[Store_ID]],Stores_c[Store_ID],Stores_c[City])</f>
        <v>Williamborough</v>
      </c>
      <c r="AA1316" t="str">
        <f>_xlfn.XLOOKUP(Orders_C[[#This Row],[Customer_ID]],Customers_c[Customer_ID],Customers_c[Customer_Name])</f>
        <v>William Johnson</v>
      </c>
      <c r="AB1316" s="6">
        <f>Orders_C[[#This Row],[Quantity]]*Orders_C[[#This Row],[Unit_Price]]*(1-Orders_C[[#This Row],[Discount %]])+Orders_C[[#This Row],[Tax]]</f>
        <v>444.85</v>
      </c>
      <c r="AC1316" s="9">
        <f>(Orders_C[[#This Row],[Unit_Price]]*Orders_C[[#This Row],[Quantity]])-Orders_C[[#This Row],[Discount]]+Orders_C[[#This Row],[Tax]]</f>
        <v>444.85</v>
      </c>
      <c r="AD1316" t="str">
        <f>IF(COUNTIF(Orders_C[[#All],[Customer_ID]],Orders_C[[#This Row],[Customer_ID]])&gt;1,"Repeat","New")</f>
        <v>Repeat</v>
      </c>
      <c r="AE1316" t="str" cm="1">
        <f t="array" ref="AE1316">_xlfn.XLOOKUP(Orders_C[[#This Row],[Store_ID]],Stores_c[[#All],[Store_ID]],Stores_c[[#All],[City]])</f>
        <v>Williamborough</v>
      </c>
      <c r="AF1316" t="str" cm="1">
        <f t="array" ref="AF1316">_xlfn.XLOOKUP(Orders_C[[#This Row],[Store_ID]],Stores_c[[#All],[Store_ID]],Stores_c[[#All],[Manager_Name]])</f>
        <v>Michael Mcbride</v>
      </c>
      <c r="AG1316" t="str" cm="1">
        <f t="array" ref="AG1316">_xlfn.XLOOKUP(Orders_C[[#This Row],[Store_ID]],Stores_c[[#All],[Store_ID]],Stores_c[[#All],[Store_Type]])</f>
        <v>Mall</v>
      </c>
    </row>
    <row r="1317" spans="1:33" x14ac:dyDescent="0.25">
      <c r="A1317">
        <v>7498</v>
      </c>
      <c r="B1317" s="1">
        <v>45757</v>
      </c>
      <c r="C1317" s="2">
        <v>0.28214120370370371</v>
      </c>
      <c r="D1317">
        <v>1456</v>
      </c>
      <c r="E1317">
        <v>221</v>
      </c>
      <c r="F1317">
        <v>467</v>
      </c>
      <c r="G1317">
        <v>334</v>
      </c>
      <c r="H1317">
        <v>2</v>
      </c>
      <c r="I1317">
        <v>223</v>
      </c>
      <c r="J1317">
        <v>5</v>
      </c>
      <c r="K1317">
        <v>11.15</v>
      </c>
      <c r="L1317">
        <v>452.15</v>
      </c>
      <c r="M1317" t="s">
        <v>19</v>
      </c>
      <c r="N1317" t="s">
        <v>23</v>
      </c>
      <c r="O1317">
        <v>38</v>
      </c>
      <c r="P1317">
        <v>1</v>
      </c>
      <c r="Q1317" t="s">
        <v>1521</v>
      </c>
      <c r="R1317">
        <v>510</v>
      </c>
      <c r="S1317" s="3">
        <v>0.05</v>
      </c>
      <c r="T1317" s="6">
        <v>184.55</v>
      </c>
      <c r="U1317" t="s">
        <v>6337</v>
      </c>
      <c r="V1317">
        <v>2025</v>
      </c>
      <c r="W1317" t="s">
        <v>6329</v>
      </c>
      <c r="X1317" t="str">
        <f>_xlfn.XLOOKUP(Orders_C[[#This Row],[Product_ID]],Products_C[Product_ID],Products_C[Product_Name])</f>
        <v>Krushers</v>
      </c>
      <c r="Y1317" t="str">
        <f>_xlfn.XLOOKUP(Orders_C[[#This Row],[Product_ID]],Products_C[Product_ID],Products_C[Category])</f>
        <v>Dessert</v>
      </c>
      <c r="Z1317" t="str">
        <f>_xlfn.XLOOKUP(Orders_C[[#This Row],[Store_ID]],Stores_c[Store_ID],Stores_c[City])</f>
        <v>Port Barbarabury</v>
      </c>
      <c r="AA1317" t="str">
        <f>_xlfn.XLOOKUP(Orders_C[[#This Row],[Customer_ID]],Customers_c[Customer_ID],Customers_c[Customer_Name])</f>
        <v>Patrick Smith</v>
      </c>
      <c r="AB1317" s="6">
        <f>Orders_C[[#This Row],[Quantity]]*Orders_C[[#This Row],[Unit_Price]]*(1-Orders_C[[#This Row],[Discount %]])+Orders_C[[#This Row],[Tax]]</f>
        <v>434.84999999999997</v>
      </c>
      <c r="AC1317" s="9">
        <f>(Orders_C[[#This Row],[Unit_Price]]*Orders_C[[#This Row],[Quantity]])-Orders_C[[#This Row],[Discount]]+Orders_C[[#This Row],[Tax]]</f>
        <v>452.15</v>
      </c>
      <c r="AD1317" t="str">
        <f>IF(COUNTIF(Orders_C[[#All],[Customer_ID]],Orders_C[[#This Row],[Customer_ID]])&gt;1,"Repeat","New")</f>
        <v>Repeat</v>
      </c>
      <c r="AE1317" t="str" cm="1">
        <f t="array" ref="AE1317">_xlfn.XLOOKUP(Orders_C[[#This Row],[Store_ID]],Stores_c[[#All],[Store_ID]],Stores_c[[#All],[City]])</f>
        <v>Port Barbarabury</v>
      </c>
      <c r="AF1317" t="str" cm="1">
        <f t="array" ref="AF1317">_xlfn.XLOOKUP(Orders_C[[#This Row],[Store_ID]],Stores_c[[#All],[Store_ID]],Stores_c[[#All],[Manager_Name]])</f>
        <v>Edward Nguyen</v>
      </c>
      <c r="AG1317" t="str" cm="1">
        <f t="array" ref="AG1317">_xlfn.XLOOKUP(Orders_C[[#This Row],[Store_ID]],Stores_c[[#All],[Store_ID]],Stores_c[[#All],[Store_Type]])</f>
        <v>Street</v>
      </c>
    </row>
    <row r="1318" spans="1:33" x14ac:dyDescent="0.25">
      <c r="A1318">
        <v>9872</v>
      </c>
      <c r="B1318" s="1">
        <v>45798</v>
      </c>
      <c r="C1318" s="2">
        <v>0.8611226851851852</v>
      </c>
      <c r="D1318">
        <v>1230</v>
      </c>
      <c r="E1318">
        <v>223</v>
      </c>
      <c r="F1318">
        <v>478</v>
      </c>
      <c r="G1318">
        <v>335</v>
      </c>
      <c r="H1318">
        <v>3</v>
      </c>
      <c r="I1318">
        <v>152</v>
      </c>
      <c r="J1318">
        <v>5</v>
      </c>
      <c r="K1318">
        <v>7.6000000000000014</v>
      </c>
      <c r="L1318">
        <v>458.6</v>
      </c>
      <c r="M1318" t="s">
        <v>18</v>
      </c>
      <c r="N1318" t="s">
        <v>21</v>
      </c>
      <c r="O1318">
        <v>27</v>
      </c>
      <c r="P1318">
        <v>4</v>
      </c>
      <c r="Q1318" t="s">
        <v>3895</v>
      </c>
      <c r="R1318">
        <v>506</v>
      </c>
      <c r="S1318" s="3">
        <v>0.05</v>
      </c>
      <c r="T1318" s="6">
        <v>185.00000000000006</v>
      </c>
      <c r="U1318" t="s">
        <v>6339</v>
      </c>
      <c r="V1318">
        <v>2025</v>
      </c>
      <c r="W1318" t="s">
        <v>6329</v>
      </c>
      <c r="X1318" t="str">
        <f>_xlfn.XLOOKUP(Orders_C[[#This Row],[Product_ID]],Products_C[Product_ID],Products_C[Product_Name])</f>
        <v>Krushers</v>
      </c>
      <c r="Y1318" t="str">
        <f>_xlfn.XLOOKUP(Orders_C[[#This Row],[Product_ID]],Products_C[Product_ID],Products_C[Category])</f>
        <v>Chicken</v>
      </c>
      <c r="Z1318" t="str">
        <f>_xlfn.XLOOKUP(Orders_C[[#This Row],[Store_ID]],Stores_c[Store_ID],Stores_c[City])</f>
        <v>Chambershaven</v>
      </c>
      <c r="AA1318" t="str">
        <f>_xlfn.XLOOKUP(Orders_C[[#This Row],[Customer_ID]],Customers_c[Customer_ID],Customers_c[Customer_Name])</f>
        <v>Alyssa Aguilar</v>
      </c>
      <c r="AB1318" s="6">
        <f>Orders_C[[#This Row],[Quantity]]*Orders_C[[#This Row],[Unit_Price]]*(1-Orders_C[[#This Row],[Discount %]])+Orders_C[[#This Row],[Tax]]</f>
        <v>440.8</v>
      </c>
      <c r="AC1318" s="9">
        <f>(Orders_C[[#This Row],[Unit_Price]]*Orders_C[[#This Row],[Quantity]])-Orders_C[[#This Row],[Discount]]+Orders_C[[#This Row],[Tax]]</f>
        <v>458.6</v>
      </c>
      <c r="AD1318" t="str">
        <f>IF(COUNTIF(Orders_C[[#All],[Customer_ID]],Orders_C[[#This Row],[Customer_ID]])&gt;1,"Repeat","New")</f>
        <v>Repeat</v>
      </c>
      <c r="AE1318" t="str" cm="1">
        <f t="array" ref="AE1318">_xlfn.XLOOKUP(Orders_C[[#This Row],[Store_ID]],Stores_c[[#All],[Store_ID]],Stores_c[[#All],[City]])</f>
        <v>Chambershaven</v>
      </c>
      <c r="AF1318" t="str" cm="1">
        <f t="array" ref="AF1318">_xlfn.XLOOKUP(Orders_C[[#This Row],[Store_ID]],Stores_c[[#All],[Store_ID]],Stores_c[[#All],[Manager_Name]])</f>
        <v>Virginia Webster</v>
      </c>
      <c r="AG1318" t="str" cm="1">
        <f t="array" ref="AG1318">_xlfn.XLOOKUP(Orders_C[[#This Row],[Store_ID]],Stores_c[[#All],[Store_ID]],Stores_c[[#All],[Store_Type]])</f>
        <v>Street</v>
      </c>
    </row>
    <row r="1319" spans="1:33" x14ac:dyDescent="0.25">
      <c r="A1319">
        <v>6415</v>
      </c>
      <c r="B1319" s="1">
        <v>46062</v>
      </c>
      <c r="C1319" s="2">
        <v>0.6734606481481481</v>
      </c>
      <c r="D1319">
        <v>1190</v>
      </c>
      <c r="E1319">
        <v>201</v>
      </c>
      <c r="F1319">
        <v>506</v>
      </c>
      <c r="G1319">
        <v>334</v>
      </c>
      <c r="H1319">
        <v>2</v>
      </c>
      <c r="I1319">
        <v>218</v>
      </c>
      <c r="J1319">
        <v>0</v>
      </c>
      <c r="K1319">
        <v>10.9</v>
      </c>
      <c r="L1319">
        <v>446.9</v>
      </c>
      <c r="M1319" t="s">
        <v>19</v>
      </c>
      <c r="N1319" t="s">
        <v>22</v>
      </c>
      <c r="O1319">
        <v>47</v>
      </c>
      <c r="P1319">
        <v>5</v>
      </c>
      <c r="Q1319" t="s">
        <v>438</v>
      </c>
      <c r="R1319">
        <v>504</v>
      </c>
      <c r="S1319" s="3">
        <v>0</v>
      </c>
      <c r="T1319" s="6">
        <v>185.3</v>
      </c>
      <c r="U1319" t="s">
        <v>6338</v>
      </c>
      <c r="V1319">
        <v>2026</v>
      </c>
      <c r="W1319" t="s">
        <v>6331</v>
      </c>
      <c r="X1319" t="str">
        <f>_xlfn.XLOOKUP(Orders_C[[#This Row],[Product_ID]],Products_C[Product_ID],Products_C[Product_Name])</f>
        <v>Krushers</v>
      </c>
      <c r="Y1319" t="str">
        <f>_xlfn.XLOOKUP(Orders_C[[#This Row],[Product_ID]],Products_C[Product_ID],Products_C[Category])</f>
        <v>Dessert</v>
      </c>
      <c r="Z1319" t="str">
        <f>_xlfn.XLOOKUP(Orders_C[[#This Row],[Store_ID]],Stores_c[Store_ID],Stores_c[City])</f>
        <v>Lake Nicholasburgh</v>
      </c>
      <c r="AA1319" t="str">
        <f>_xlfn.XLOOKUP(Orders_C[[#This Row],[Customer_ID]],Customers_c[Customer_ID],Customers_c[Customer_Name])</f>
        <v>Jacob Harvey</v>
      </c>
      <c r="AB1319" s="6">
        <f>Orders_C[[#This Row],[Quantity]]*Orders_C[[#This Row],[Unit_Price]]*(1-Orders_C[[#This Row],[Discount %]])+Orders_C[[#This Row],[Tax]]</f>
        <v>446.9</v>
      </c>
      <c r="AC1319" s="9">
        <f>(Orders_C[[#This Row],[Unit_Price]]*Orders_C[[#This Row],[Quantity]])-Orders_C[[#This Row],[Discount]]+Orders_C[[#This Row],[Tax]]</f>
        <v>446.9</v>
      </c>
      <c r="AD1319" t="str">
        <f>IF(COUNTIF(Orders_C[[#All],[Customer_ID]],Orders_C[[#This Row],[Customer_ID]])&gt;1,"Repeat","New")</f>
        <v>Repeat</v>
      </c>
      <c r="AE1319" t="str" cm="1">
        <f t="array" ref="AE1319">_xlfn.XLOOKUP(Orders_C[[#This Row],[Store_ID]],Stores_c[[#All],[Store_ID]],Stores_c[[#All],[City]])</f>
        <v>Lake Nicholasburgh</v>
      </c>
      <c r="AF1319" t="str" cm="1">
        <f t="array" ref="AF1319">_xlfn.XLOOKUP(Orders_C[[#This Row],[Store_ID]],Stores_c[[#All],[Store_ID]],Stores_c[[#All],[Manager_Name]])</f>
        <v>Maurice Garcia</v>
      </c>
      <c r="AG1319" t="str" cm="1">
        <f t="array" ref="AG1319">_xlfn.XLOOKUP(Orders_C[[#This Row],[Store_ID]],Stores_c[[#All],[Store_ID]],Stores_c[[#All],[Store_Type]])</f>
        <v>Mall</v>
      </c>
    </row>
    <row r="1320" spans="1:33" x14ac:dyDescent="0.25">
      <c r="A1320">
        <v>7200</v>
      </c>
      <c r="B1320" s="1">
        <v>45856</v>
      </c>
      <c r="C1320" s="2">
        <v>0.53471064814814817</v>
      </c>
      <c r="D1320">
        <v>1026</v>
      </c>
      <c r="E1320">
        <v>220</v>
      </c>
      <c r="F1320">
        <v>432</v>
      </c>
      <c r="G1320">
        <v>340</v>
      </c>
      <c r="H1320">
        <v>2</v>
      </c>
      <c r="I1320">
        <v>218</v>
      </c>
      <c r="J1320">
        <v>0</v>
      </c>
      <c r="K1320">
        <v>10.9</v>
      </c>
      <c r="L1320">
        <v>446.9</v>
      </c>
      <c r="M1320" t="s">
        <v>20</v>
      </c>
      <c r="N1320" t="s">
        <v>21</v>
      </c>
      <c r="O1320">
        <v>59</v>
      </c>
      <c r="P1320">
        <v>5</v>
      </c>
      <c r="Q1320" t="s">
        <v>1223</v>
      </c>
      <c r="R1320">
        <v>501</v>
      </c>
      <c r="S1320" s="3">
        <v>0</v>
      </c>
      <c r="T1320" s="6">
        <v>185.3</v>
      </c>
      <c r="U1320" t="s">
        <v>6341</v>
      </c>
      <c r="V1320">
        <v>2025</v>
      </c>
      <c r="W1320" t="s">
        <v>6331</v>
      </c>
      <c r="X1320" t="str">
        <f>_xlfn.XLOOKUP(Orders_C[[#This Row],[Product_ID]],Products_C[Product_ID],Products_C[Product_Name])</f>
        <v>Chocolate Lava Cake</v>
      </c>
      <c r="Y1320" t="str">
        <f>_xlfn.XLOOKUP(Orders_C[[#This Row],[Product_ID]],Products_C[Product_ID],Products_C[Category])</f>
        <v>Chicken</v>
      </c>
      <c r="Z1320" t="str">
        <f>_xlfn.XLOOKUP(Orders_C[[#This Row],[Store_ID]],Stores_c[Store_ID],Stores_c[City])</f>
        <v>Williamborough</v>
      </c>
      <c r="AA1320" t="str">
        <f>_xlfn.XLOOKUP(Orders_C[[#This Row],[Customer_ID]],Customers_c[Customer_ID],Customers_c[Customer_Name])</f>
        <v>Brandon Nelson</v>
      </c>
      <c r="AB1320" s="6">
        <f>Orders_C[[#This Row],[Quantity]]*Orders_C[[#This Row],[Unit_Price]]*(1-Orders_C[[#This Row],[Discount %]])+Orders_C[[#This Row],[Tax]]</f>
        <v>446.9</v>
      </c>
      <c r="AC1320" s="9">
        <f>(Orders_C[[#This Row],[Unit_Price]]*Orders_C[[#This Row],[Quantity]])-Orders_C[[#This Row],[Discount]]+Orders_C[[#This Row],[Tax]]</f>
        <v>446.9</v>
      </c>
      <c r="AD1320" t="str">
        <f>IF(COUNTIF(Orders_C[[#All],[Customer_ID]],Orders_C[[#This Row],[Customer_ID]])&gt;1,"Repeat","New")</f>
        <v>Repeat</v>
      </c>
      <c r="AE1320" t="str" cm="1">
        <f t="array" ref="AE1320">_xlfn.XLOOKUP(Orders_C[[#This Row],[Store_ID]],Stores_c[[#All],[Store_ID]],Stores_c[[#All],[City]])</f>
        <v>Williamborough</v>
      </c>
      <c r="AF1320" t="str" cm="1">
        <f t="array" ref="AF1320">_xlfn.XLOOKUP(Orders_C[[#This Row],[Store_ID]],Stores_c[[#All],[Store_ID]],Stores_c[[#All],[Manager_Name]])</f>
        <v>Michael Mcbride</v>
      </c>
      <c r="AG1320" t="str" cm="1">
        <f t="array" ref="AG1320">_xlfn.XLOOKUP(Orders_C[[#This Row],[Store_ID]],Stores_c[[#All],[Store_ID]],Stores_c[[#All],[Store_Type]])</f>
        <v>Mall</v>
      </c>
    </row>
    <row r="1321" spans="1:33" x14ac:dyDescent="0.25">
      <c r="A1321">
        <v>7945</v>
      </c>
      <c r="B1321" s="1">
        <v>45919</v>
      </c>
      <c r="C1321" s="2">
        <v>0.23254629629629631</v>
      </c>
      <c r="D1321">
        <v>1334</v>
      </c>
      <c r="E1321">
        <v>203</v>
      </c>
      <c r="F1321">
        <v>531</v>
      </c>
      <c r="G1321">
        <v>318</v>
      </c>
      <c r="H1321">
        <v>1</v>
      </c>
      <c r="I1321">
        <v>434</v>
      </c>
      <c r="J1321">
        <v>10</v>
      </c>
      <c r="K1321">
        <v>21.7</v>
      </c>
      <c r="L1321">
        <v>445.7</v>
      </c>
      <c r="M1321" t="s">
        <v>19</v>
      </c>
      <c r="N1321" t="s">
        <v>23</v>
      </c>
      <c r="O1321">
        <v>28</v>
      </c>
      <c r="P1321">
        <v>4</v>
      </c>
      <c r="Q1321" t="s">
        <v>1968</v>
      </c>
      <c r="R1321">
        <v>510</v>
      </c>
      <c r="S1321" s="3">
        <v>0.1</v>
      </c>
      <c r="T1321" s="6">
        <v>185.3</v>
      </c>
      <c r="U1321" t="s">
        <v>6335</v>
      </c>
      <c r="V1321">
        <v>2025</v>
      </c>
      <c r="W1321" t="s">
        <v>6329</v>
      </c>
      <c r="X1321" t="str">
        <f>_xlfn.XLOOKUP(Orders_C[[#This Row],[Product_ID]],Products_C[Product_ID],Products_C[Product_Name])</f>
        <v>Pepsi</v>
      </c>
      <c r="Y1321" t="str">
        <f>_xlfn.XLOOKUP(Orders_C[[#This Row],[Product_ID]],Products_C[Product_ID],Products_C[Category])</f>
        <v>Burger</v>
      </c>
      <c r="Z1321" t="str">
        <f>_xlfn.XLOOKUP(Orders_C[[#This Row],[Store_ID]],Stores_c[Store_ID],Stores_c[City])</f>
        <v>Lake Williammouth</v>
      </c>
      <c r="AA1321" t="str">
        <f>_xlfn.XLOOKUP(Orders_C[[#This Row],[Customer_ID]],Customers_c[Customer_ID],Customers_c[Customer_Name])</f>
        <v>Barbara Powers</v>
      </c>
      <c r="AB1321" s="6">
        <f>Orders_C[[#This Row],[Quantity]]*Orders_C[[#This Row],[Unit_Price]]*(1-Orders_C[[#This Row],[Discount %]])+Orders_C[[#This Row],[Tax]]</f>
        <v>412.3</v>
      </c>
      <c r="AC1321" s="9">
        <f>(Orders_C[[#This Row],[Unit_Price]]*Orders_C[[#This Row],[Quantity]])-Orders_C[[#This Row],[Discount]]+Orders_C[[#This Row],[Tax]]</f>
        <v>445.7</v>
      </c>
      <c r="AD1321" t="str">
        <f>IF(COUNTIF(Orders_C[[#All],[Customer_ID]],Orders_C[[#This Row],[Customer_ID]])&gt;1,"Repeat","New")</f>
        <v>Repeat</v>
      </c>
      <c r="AE1321" t="str" cm="1">
        <f t="array" ref="AE1321">_xlfn.XLOOKUP(Orders_C[[#This Row],[Store_ID]],Stores_c[[#All],[Store_ID]],Stores_c[[#All],[City]])</f>
        <v>Lake Williammouth</v>
      </c>
      <c r="AF1321" t="str" cm="1">
        <f t="array" ref="AF1321">_xlfn.XLOOKUP(Orders_C[[#This Row],[Store_ID]],Stores_c[[#All],[Store_ID]],Stores_c[[#All],[Manager_Name]])</f>
        <v>Stephanie Dominguez</v>
      </c>
      <c r="AG1321" t="str" cm="1">
        <f t="array" ref="AG1321">_xlfn.XLOOKUP(Orders_C[[#This Row],[Store_ID]],Stores_c[[#All],[Store_ID]],Stores_c[[#All],[Store_Type]])</f>
        <v>Drive-Thru</v>
      </c>
    </row>
    <row r="1322" spans="1:33" x14ac:dyDescent="0.25">
      <c r="A1322">
        <v>8729</v>
      </c>
      <c r="B1322" s="1">
        <v>45845</v>
      </c>
      <c r="C1322" s="2">
        <v>0.81519675925925927</v>
      </c>
      <c r="D1322">
        <v>1487</v>
      </c>
      <c r="E1322">
        <v>224</v>
      </c>
      <c r="F1322">
        <v>424</v>
      </c>
      <c r="G1322">
        <v>328</v>
      </c>
      <c r="H1322">
        <v>2</v>
      </c>
      <c r="I1322">
        <v>218</v>
      </c>
      <c r="J1322">
        <v>0</v>
      </c>
      <c r="K1322">
        <v>10.9</v>
      </c>
      <c r="L1322">
        <v>446.9</v>
      </c>
      <c r="M1322" t="s">
        <v>18</v>
      </c>
      <c r="N1322" t="s">
        <v>21</v>
      </c>
      <c r="O1322">
        <v>28</v>
      </c>
      <c r="P1322">
        <v>3</v>
      </c>
      <c r="Q1322" t="s">
        <v>2752</v>
      </c>
      <c r="R1322">
        <v>508</v>
      </c>
      <c r="S1322" s="3">
        <v>0</v>
      </c>
      <c r="T1322" s="6">
        <v>185.3</v>
      </c>
      <c r="U1322" t="s">
        <v>6341</v>
      </c>
      <c r="V1322">
        <v>2025</v>
      </c>
      <c r="W1322" t="s">
        <v>6329</v>
      </c>
      <c r="X1322" t="str">
        <f>_xlfn.XLOOKUP(Orders_C[[#This Row],[Product_ID]],Products_C[Product_ID],Products_C[Product_Name])</f>
        <v>Rice Bowl</v>
      </c>
      <c r="Y1322" t="str">
        <f>_xlfn.XLOOKUP(Orders_C[[#This Row],[Product_ID]],Products_C[Product_ID],Products_C[Category])</f>
        <v>Burger</v>
      </c>
      <c r="Z1322" t="str">
        <f>_xlfn.XLOOKUP(Orders_C[[#This Row],[Store_ID]],Stores_c[Store_ID],Stores_c[City])</f>
        <v>Valdezton</v>
      </c>
      <c r="AA1322" t="str">
        <f>_xlfn.XLOOKUP(Orders_C[[#This Row],[Customer_ID]],Customers_c[Customer_ID],Customers_c[Customer_Name])</f>
        <v>Charles Bailey</v>
      </c>
      <c r="AB1322" s="6">
        <f>Orders_C[[#This Row],[Quantity]]*Orders_C[[#This Row],[Unit_Price]]*(1-Orders_C[[#This Row],[Discount %]])+Orders_C[[#This Row],[Tax]]</f>
        <v>446.9</v>
      </c>
      <c r="AC1322" s="9">
        <f>(Orders_C[[#This Row],[Unit_Price]]*Orders_C[[#This Row],[Quantity]])-Orders_C[[#This Row],[Discount]]+Orders_C[[#This Row],[Tax]]</f>
        <v>446.9</v>
      </c>
      <c r="AD1322" t="str">
        <f>IF(COUNTIF(Orders_C[[#All],[Customer_ID]],Orders_C[[#This Row],[Customer_ID]])&gt;1,"Repeat","New")</f>
        <v>Repeat</v>
      </c>
      <c r="AE1322" t="str" cm="1">
        <f t="array" ref="AE1322">_xlfn.XLOOKUP(Orders_C[[#This Row],[Store_ID]],Stores_c[[#All],[Store_ID]],Stores_c[[#All],[City]])</f>
        <v>Valdezton</v>
      </c>
      <c r="AF1322" t="str" cm="1">
        <f t="array" ref="AF1322">_xlfn.XLOOKUP(Orders_C[[#This Row],[Store_ID]],Stores_c[[#All],[Store_ID]],Stores_c[[#All],[Manager_Name]])</f>
        <v>John Rodriguez</v>
      </c>
      <c r="AG1322" t="str" cm="1">
        <f t="array" ref="AG1322">_xlfn.XLOOKUP(Orders_C[[#This Row],[Store_ID]],Stores_c[[#All],[Store_ID]],Stores_c[[#All],[Store_Type]])</f>
        <v>Street</v>
      </c>
    </row>
    <row r="1323" spans="1:33" x14ac:dyDescent="0.25">
      <c r="A1323">
        <v>8964</v>
      </c>
      <c r="B1323" s="1">
        <v>45882</v>
      </c>
      <c r="C1323" s="2">
        <v>0.75245370370370368</v>
      </c>
      <c r="D1323">
        <v>1856</v>
      </c>
      <c r="E1323">
        <v>203</v>
      </c>
      <c r="F1323">
        <v>490</v>
      </c>
      <c r="G1323">
        <v>340</v>
      </c>
      <c r="H1323">
        <v>1</v>
      </c>
      <c r="I1323">
        <v>434</v>
      </c>
      <c r="J1323">
        <v>10</v>
      </c>
      <c r="K1323">
        <v>21.7</v>
      </c>
      <c r="L1323">
        <v>445.7</v>
      </c>
      <c r="M1323" t="s">
        <v>19</v>
      </c>
      <c r="N1323" t="s">
        <v>23</v>
      </c>
      <c r="O1323">
        <v>11</v>
      </c>
      <c r="P1323">
        <v>4</v>
      </c>
      <c r="Q1323" t="s">
        <v>2987</v>
      </c>
      <c r="R1323">
        <v>505</v>
      </c>
      <c r="S1323" s="3">
        <v>0.1</v>
      </c>
      <c r="T1323" s="6">
        <v>185.3</v>
      </c>
      <c r="U1323" t="s">
        <v>6342</v>
      </c>
      <c r="V1323">
        <v>2025</v>
      </c>
      <c r="W1323" t="s">
        <v>6333</v>
      </c>
      <c r="X1323" t="str">
        <f>_xlfn.XLOOKUP(Orders_C[[#This Row],[Product_ID]],Products_C[Product_ID],Products_C[Product_Name])</f>
        <v>Chocolate Lava Cake</v>
      </c>
      <c r="Y1323" t="str">
        <f>_xlfn.XLOOKUP(Orders_C[[#This Row],[Product_ID]],Products_C[Product_ID],Products_C[Category])</f>
        <v>Chicken</v>
      </c>
      <c r="Z1323" t="str">
        <f>_xlfn.XLOOKUP(Orders_C[[#This Row],[Store_ID]],Stores_c[Store_ID],Stores_c[City])</f>
        <v>Lake Williammouth</v>
      </c>
      <c r="AA1323" t="str">
        <f>_xlfn.XLOOKUP(Orders_C[[#This Row],[Customer_ID]],Customers_c[Customer_ID],Customers_c[Customer_Name])</f>
        <v>Stacy Burton</v>
      </c>
      <c r="AB1323" s="6">
        <f>Orders_C[[#This Row],[Quantity]]*Orders_C[[#This Row],[Unit_Price]]*(1-Orders_C[[#This Row],[Discount %]])+Orders_C[[#This Row],[Tax]]</f>
        <v>412.3</v>
      </c>
      <c r="AC1323" s="9">
        <f>(Orders_C[[#This Row],[Unit_Price]]*Orders_C[[#This Row],[Quantity]])-Orders_C[[#This Row],[Discount]]+Orders_C[[#This Row],[Tax]]</f>
        <v>445.7</v>
      </c>
      <c r="AD1323" t="str">
        <f>IF(COUNTIF(Orders_C[[#All],[Customer_ID]],Orders_C[[#This Row],[Customer_ID]])&gt;1,"Repeat","New")</f>
        <v>Repeat</v>
      </c>
      <c r="AE1323" t="str" cm="1">
        <f t="array" ref="AE1323">_xlfn.XLOOKUP(Orders_C[[#This Row],[Store_ID]],Stores_c[[#All],[Store_ID]],Stores_c[[#All],[City]])</f>
        <v>Lake Williammouth</v>
      </c>
      <c r="AF1323" t="str" cm="1">
        <f t="array" ref="AF1323">_xlfn.XLOOKUP(Orders_C[[#This Row],[Store_ID]],Stores_c[[#All],[Store_ID]],Stores_c[[#All],[Manager_Name]])</f>
        <v>Stephanie Dominguez</v>
      </c>
      <c r="AG1323" t="str" cm="1">
        <f t="array" ref="AG1323">_xlfn.XLOOKUP(Orders_C[[#This Row],[Store_ID]],Stores_c[[#All],[Store_ID]],Stores_c[[#All],[Store_Type]])</f>
        <v>Drive-Thru</v>
      </c>
    </row>
    <row r="1324" spans="1:33" x14ac:dyDescent="0.25">
      <c r="A1324">
        <v>9194</v>
      </c>
      <c r="B1324" s="1">
        <v>45906</v>
      </c>
      <c r="C1324" s="2">
        <v>0.9378009259259259</v>
      </c>
      <c r="D1324">
        <v>1331</v>
      </c>
      <c r="E1324">
        <v>206</v>
      </c>
      <c r="F1324">
        <v>501</v>
      </c>
      <c r="G1324">
        <v>309</v>
      </c>
      <c r="H1324">
        <v>1</v>
      </c>
      <c r="I1324">
        <v>434</v>
      </c>
      <c r="J1324">
        <v>10</v>
      </c>
      <c r="K1324">
        <v>21.7</v>
      </c>
      <c r="L1324">
        <v>445.7</v>
      </c>
      <c r="M1324" t="s">
        <v>18</v>
      </c>
      <c r="N1324" t="s">
        <v>22</v>
      </c>
      <c r="O1324">
        <v>28</v>
      </c>
      <c r="P1324">
        <v>2</v>
      </c>
      <c r="Q1324" t="s">
        <v>3217</v>
      </c>
      <c r="R1324">
        <v>504</v>
      </c>
      <c r="S1324" s="3">
        <v>0.1</v>
      </c>
      <c r="T1324" s="6">
        <v>185.3</v>
      </c>
      <c r="U1324" t="s">
        <v>6335</v>
      </c>
      <c r="V1324">
        <v>2025</v>
      </c>
      <c r="W1324" t="s">
        <v>6329</v>
      </c>
      <c r="X1324" t="str">
        <f>_xlfn.XLOOKUP(Orders_C[[#This Row],[Product_ID]],Products_C[Product_ID],Products_C[Product_Name])</f>
        <v>Chicken Bucket</v>
      </c>
      <c r="Y1324" t="str">
        <f>_xlfn.XLOOKUP(Orders_C[[#This Row],[Product_ID]],Products_C[Product_ID],Products_C[Category])</f>
        <v>Dessert</v>
      </c>
      <c r="Z1324" t="str">
        <f>_xlfn.XLOOKUP(Orders_C[[#This Row],[Store_ID]],Stores_c[Store_ID],Stores_c[City])</f>
        <v>West Matthew</v>
      </c>
      <c r="AA1324" t="str">
        <f>_xlfn.XLOOKUP(Orders_C[[#This Row],[Customer_ID]],Customers_c[Customer_ID],Customers_c[Customer_Name])</f>
        <v>Kelsey Hansen</v>
      </c>
      <c r="AB1324" s="6">
        <f>Orders_C[[#This Row],[Quantity]]*Orders_C[[#This Row],[Unit_Price]]*(1-Orders_C[[#This Row],[Discount %]])+Orders_C[[#This Row],[Tax]]</f>
        <v>412.3</v>
      </c>
      <c r="AC1324" s="9">
        <f>(Orders_C[[#This Row],[Unit_Price]]*Orders_C[[#This Row],[Quantity]])-Orders_C[[#This Row],[Discount]]+Orders_C[[#This Row],[Tax]]</f>
        <v>445.7</v>
      </c>
      <c r="AD1324" t="str">
        <f>IF(COUNTIF(Orders_C[[#All],[Customer_ID]],Orders_C[[#This Row],[Customer_ID]])&gt;1,"Repeat","New")</f>
        <v>Repeat</v>
      </c>
      <c r="AE1324" t="str" cm="1">
        <f t="array" ref="AE1324">_xlfn.XLOOKUP(Orders_C[[#This Row],[Store_ID]],Stores_c[[#All],[Store_ID]],Stores_c[[#All],[City]])</f>
        <v>West Matthew</v>
      </c>
      <c r="AF1324" t="str" cm="1">
        <f t="array" ref="AF1324">_xlfn.XLOOKUP(Orders_C[[#This Row],[Store_ID]],Stores_c[[#All],[Store_ID]],Stores_c[[#All],[Manager_Name]])</f>
        <v>Miguel Kidd</v>
      </c>
      <c r="AG1324" t="str" cm="1">
        <f t="array" ref="AG1324">_xlfn.XLOOKUP(Orders_C[[#This Row],[Store_ID]],Stores_c[[#All],[Store_ID]],Stores_c[[#All],[Store_Type]])</f>
        <v>Drive-Thru</v>
      </c>
    </row>
    <row r="1325" spans="1:33" x14ac:dyDescent="0.25">
      <c r="A1325">
        <v>6265</v>
      </c>
      <c r="B1325" s="1">
        <v>46028</v>
      </c>
      <c r="C1325" s="2">
        <v>0.83728009259259262</v>
      </c>
      <c r="D1325">
        <v>1955</v>
      </c>
      <c r="E1325">
        <v>210</v>
      </c>
      <c r="F1325">
        <v>463</v>
      </c>
      <c r="G1325">
        <v>336</v>
      </c>
      <c r="H1325">
        <v>1</v>
      </c>
      <c r="I1325">
        <v>423</v>
      </c>
      <c r="J1325">
        <v>5</v>
      </c>
      <c r="K1325">
        <v>21.15</v>
      </c>
      <c r="L1325">
        <v>439.15</v>
      </c>
      <c r="M1325" t="s">
        <v>20</v>
      </c>
      <c r="N1325" t="s">
        <v>23</v>
      </c>
      <c r="O1325">
        <v>27</v>
      </c>
      <c r="P1325">
        <v>1</v>
      </c>
      <c r="Q1325" t="s">
        <v>288</v>
      </c>
      <c r="R1325">
        <v>503</v>
      </c>
      <c r="S1325" s="3">
        <v>0.05</v>
      </c>
      <c r="T1325" s="6">
        <v>185.35</v>
      </c>
      <c r="U1325" t="s">
        <v>6330</v>
      </c>
      <c r="V1325">
        <v>2026</v>
      </c>
      <c r="W1325" t="s">
        <v>6329</v>
      </c>
      <c r="X1325" t="str">
        <f>_xlfn.XLOOKUP(Orders_C[[#This Row],[Product_ID]],Products_C[Product_ID],Products_C[Product_Name])</f>
        <v>Chicken Bucket</v>
      </c>
      <c r="Y1325" t="str">
        <f>_xlfn.XLOOKUP(Orders_C[[#This Row],[Product_ID]],Products_C[Product_ID],Products_C[Category])</f>
        <v>Dessert</v>
      </c>
      <c r="Z1325" t="str">
        <f>_xlfn.XLOOKUP(Orders_C[[#This Row],[Store_ID]],Stores_c[Store_ID],Stores_c[City])</f>
        <v>East William</v>
      </c>
      <c r="AA1325" t="str">
        <f>_xlfn.XLOOKUP(Orders_C[[#This Row],[Customer_ID]],Customers_c[Customer_ID],Customers_c[Customer_Name])</f>
        <v>James Nicholson</v>
      </c>
      <c r="AB1325" s="6">
        <f>Orders_C[[#This Row],[Quantity]]*Orders_C[[#This Row],[Unit_Price]]*(1-Orders_C[[#This Row],[Discount %]])+Orders_C[[#This Row],[Tax]]</f>
        <v>422.99999999999994</v>
      </c>
      <c r="AC1325" s="9">
        <f>(Orders_C[[#This Row],[Unit_Price]]*Orders_C[[#This Row],[Quantity]])-Orders_C[[#This Row],[Discount]]+Orders_C[[#This Row],[Tax]]</f>
        <v>439.15</v>
      </c>
      <c r="AD1325" t="str">
        <f>IF(COUNTIF(Orders_C[[#All],[Customer_ID]],Orders_C[[#This Row],[Customer_ID]])&gt;1,"Repeat","New")</f>
        <v>Repeat</v>
      </c>
      <c r="AE1325" t="str" cm="1">
        <f t="array" ref="AE1325">_xlfn.XLOOKUP(Orders_C[[#This Row],[Store_ID]],Stores_c[[#All],[Store_ID]],Stores_c[[#All],[City]])</f>
        <v>East William</v>
      </c>
      <c r="AF1325" t="str" cm="1">
        <f t="array" ref="AF1325">_xlfn.XLOOKUP(Orders_C[[#This Row],[Store_ID]],Stores_c[[#All],[Store_ID]],Stores_c[[#All],[Manager_Name]])</f>
        <v>Victoria Butler</v>
      </c>
      <c r="AG1325" t="str" cm="1">
        <f t="array" ref="AG1325">_xlfn.XLOOKUP(Orders_C[[#This Row],[Store_ID]],Stores_c[[#All],[Store_ID]],Stores_c[[#All],[Store_Type]])</f>
        <v>Drive-Thru</v>
      </c>
    </row>
    <row r="1326" spans="1:33" x14ac:dyDescent="0.25">
      <c r="A1326">
        <v>7704</v>
      </c>
      <c r="B1326" s="1">
        <v>45872</v>
      </c>
      <c r="C1326" s="2">
        <v>0.90891203703703705</v>
      </c>
      <c r="D1326">
        <v>1865</v>
      </c>
      <c r="E1326">
        <v>205</v>
      </c>
      <c r="F1326">
        <v>421</v>
      </c>
      <c r="G1326">
        <v>330</v>
      </c>
      <c r="H1326">
        <v>1</v>
      </c>
      <c r="I1326">
        <v>423</v>
      </c>
      <c r="J1326">
        <v>5</v>
      </c>
      <c r="K1326">
        <v>21.15</v>
      </c>
      <c r="L1326">
        <v>439.15</v>
      </c>
      <c r="M1326" t="s">
        <v>18</v>
      </c>
      <c r="N1326" t="s">
        <v>22</v>
      </c>
      <c r="O1326">
        <v>10</v>
      </c>
      <c r="P1326">
        <v>5</v>
      </c>
      <c r="Q1326" t="s">
        <v>1727</v>
      </c>
      <c r="R1326">
        <v>505</v>
      </c>
      <c r="S1326" s="3">
        <v>0.05</v>
      </c>
      <c r="T1326" s="6">
        <v>185.35</v>
      </c>
      <c r="U1326" t="s">
        <v>6342</v>
      </c>
      <c r="V1326">
        <v>2025</v>
      </c>
      <c r="W1326" t="s">
        <v>6333</v>
      </c>
      <c r="X1326" t="str">
        <f>_xlfn.XLOOKUP(Orders_C[[#This Row],[Product_ID]],Products_C[Product_ID],Products_C[Product_Name])</f>
        <v>Rice Bowl</v>
      </c>
      <c r="Y1326" t="str">
        <f>_xlfn.XLOOKUP(Orders_C[[#This Row],[Product_ID]],Products_C[Product_ID],Products_C[Category])</f>
        <v>Beverage</v>
      </c>
      <c r="Z1326" t="str">
        <f>_xlfn.XLOOKUP(Orders_C[[#This Row],[Store_ID]],Stores_c[Store_ID],Stores_c[City])</f>
        <v>Port Jacob</v>
      </c>
      <c r="AA1326" t="str">
        <f>_xlfn.XLOOKUP(Orders_C[[#This Row],[Customer_ID]],Customers_c[Customer_ID],Customers_c[Customer_Name])</f>
        <v>Loretta Bray</v>
      </c>
      <c r="AB1326" s="6">
        <f>Orders_C[[#This Row],[Quantity]]*Orders_C[[#This Row],[Unit_Price]]*(1-Orders_C[[#This Row],[Discount %]])+Orders_C[[#This Row],[Tax]]</f>
        <v>422.99999999999994</v>
      </c>
      <c r="AC1326" s="9">
        <f>(Orders_C[[#This Row],[Unit_Price]]*Orders_C[[#This Row],[Quantity]])-Orders_C[[#This Row],[Discount]]+Orders_C[[#This Row],[Tax]]</f>
        <v>439.15</v>
      </c>
      <c r="AD1326" t="str">
        <f>IF(COUNTIF(Orders_C[[#All],[Customer_ID]],Orders_C[[#This Row],[Customer_ID]])&gt;1,"Repeat","New")</f>
        <v>Repeat</v>
      </c>
      <c r="AE1326" t="str" cm="1">
        <f t="array" ref="AE1326">_xlfn.XLOOKUP(Orders_C[[#This Row],[Store_ID]],Stores_c[[#All],[Store_ID]],Stores_c[[#All],[City]])</f>
        <v>Port Jacob</v>
      </c>
      <c r="AF1326" t="str" cm="1">
        <f t="array" ref="AF1326">_xlfn.XLOOKUP(Orders_C[[#This Row],[Store_ID]],Stores_c[[#All],[Store_ID]],Stores_c[[#All],[Manager_Name]])</f>
        <v>David Harris</v>
      </c>
      <c r="AG1326" t="str" cm="1">
        <f t="array" ref="AG1326">_xlfn.XLOOKUP(Orders_C[[#This Row],[Store_ID]],Stores_c[[#All],[Store_ID]],Stores_c[[#All],[Store_Type]])</f>
        <v>Mall</v>
      </c>
    </row>
    <row r="1327" spans="1:33" x14ac:dyDescent="0.25">
      <c r="A1327">
        <v>6328</v>
      </c>
      <c r="B1327" s="1">
        <v>45779</v>
      </c>
      <c r="C1327" s="2">
        <v>0.73460648148148144</v>
      </c>
      <c r="D1327">
        <v>1062</v>
      </c>
      <c r="E1327">
        <v>216</v>
      </c>
      <c r="F1327">
        <v>528</v>
      </c>
      <c r="G1327">
        <v>320</v>
      </c>
      <c r="H1327">
        <v>2</v>
      </c>
      <c r="I1327">
        <v>224</v>
      </c>
      <c r="J1327">
        <v>5</v>
      </c>
      <c r="K1327">
        <v>11.2</v>
      </c>
      <c r="L1327">
        <v>454.2</v>
      </c>
      <c r="M1327" t="s">
        <v>19</v>
      </c>
      <c r="N1327" t="s">
        <v>23</v>
      </c>
      <c r="O1327">
        <v>42</v>
      </c>
      <c r="P1327">
        <v>1</v>
      </c>
      <c r="Q1327" t="s">
        <v>351</v>
      </c>
      <c r="R1327">
        <v>502</v>
      </c>
      <c r="S1327" s="3">
        <v>0.05</v>
      </c>
      <c r="T1327" s="6">
        <v>185.39999999999998</v>
      </c>
      <c r="U1327" t="s">
        <v>6339</v>
      </c>
      <c r="V1327">
        <v>2025</v>
      </c>
      <c r="W1327" t="s">
        <v>6331</v>
      </c>
      <c r="X1327" t="str">
        <f>_xlfn.XLOOKUP(Orders_C[[#This Row],[Product_ID]],Products_C[Product_ID],Products_C[Product_Name])</f>
        <v>Rice Bowl</v>
      </c>
      <c r="Y1327" t="str">
        <f>_xlfn.XLOOKUP(Orders_C[[#This Row],[Product_ID]],Products_C[Product_ID],Products_C[Category])</f>
        <v>Beverage</v>
      </c>
      <c r="Z1327" t="str">
        <f>_xlfn.XLOOKUP(Orders_C[[#This Row],[Store_ID]],Stores_c[Store_ID],Stores_c[City])</f>
        <v>Garciaview</v>
      </c>
      <c r="AA1327" t="str">
        <f>_xlfn.XLOOKUP(Orders_C[[#This Row],[Customer_ID]],Customers_c[Customer_ID],Customers_c[Customer_Name])</f>
        <v>Malik Reed</v>
      </c>
      <c r="AB1327" s="6">
        <f>Orders_C[[#This Row],[Quantity]]*Orders_C[[#This Row],[Unit_Price]]*(1-Orders_C[[#This Row],[Discount %]])+Orders_C[[#This Row],[Tax]]</f>
        <v>436.79999999999995</v>
      </c>
      <c r="AC1327" s="9">
        <f>(Orders_C[[#This Row],[Unit_Price]]*Orders_C[[#This Row],[Quantity]])-Orders_C[[#This Row],[Discount]]+Orders_C[[#This Row],[Tax]]</f>
        <v>454.2</v>
      </c>
      <c r="AD1327" t="str">
        <f>IF(COUNTIF(Orders_C[[#All],[Customer_ID]],Orders_C[[#This Row],[Customer_ID]])&gt;1,"Repeat","New")</f>
        <v>Repeat</v>
      </c>
      <c r="AE1327" t="str" cm="1">
        <f t="array" ref="AE1327">_xlfn.XLOOKUP(Orders_C[[#This Row],[Store_ID]],Stores_c[[#All],[Store_ID]],Stores_c[[#All],[City]])</f>
        <v>Garciaview</v>
      </c>
      <c r="AF1327" t="str" cm="1">
        <f t="array" ref="AF1327">_xlfn.XLOOKUP(Orders_C[[#This Row],[Store_ID]],Stores_c[[#All],[Store_ID]],Stores_c[[#All],[Manager_Name]])</f>
        <v>Karina Washington</v>
      </c>
      <c r="AG1327" t="str" cm="1">
        <f t="array" ref="AG1327">_xlfn.XLOOKUP(Orders_C[[#This Row],[Store_ID]],Stores_c[[#All],[Store_ID]],Stores_c[[#All],[Store_Type]])</f>
        <v>Drive-Thru</v>
      </c>
    </row>
    <row r="1328" spans="1:33" x14ac:dyDescent="0.25">
      <c r="A1328">
        <v>9083</v>
      </c>
      <c r="B1328" s="1">
        <v>46007</v>
      </c>
      <c r="C1328" s="2">
        <v>0.38702546296296297</v>
      </c>
      <c r="D1328">
        <v>1899</v>
      </c>
      <c r="E1328">
        <v>223</v>
      </c>
      <c r="F1328">
        <v>431</v>
      </c>
      <c r="G1328">
        <v>336</v>
      </c>
      <c r="H1328">
        <v>2</v>
      </c>
      <c r="I1328">
        <v>230</v>
      </c>
      <c r="J1328">
        <v>10</v>
      </c>
      <c r="K1328">
        <v>11.5</v>
      </c>
      <c r="L1328">
        <v>461.5</v>
      </c>
      <c r="M1328" t="s">
        <v>18</v>
      </c>
      <c r="N1328" t="s">
        <v>23</v>
      </c>
      <c r="O1328">
        <v>31</v>
      </c>
      <c r="P1328">
        <v>3</v>
      </c>
      <c r="Q1328" t="s">
        <v>3106</v>
      </c>
      <c r="R1328">
        <v>501</v>
      </c>
      <c r="S1328" s="3">
        <v>0.1</v>
      </c>
      <c r="T1328" s="6">
        <v>185.5</v>
      </c>
      <c r="U1328" t="s">
        <v>6328</v>
      </c>
      <c r="V1328">
        <v>2025</v>
      </c>
      <c r="W1328" t="s">
        <v>6329</v>
      </c>
      <c r="X1328" t="str">
        <f>_xlfn.XLOOKUP(Orders_C[[#This Row],[Product_ID]],Products_C[Product_ID],Products_C[Product_Name])</f>
        <v>Chicken Bucket</v>
      </c>
      <c r="Y1328" t="str">
        <f>_xlfn.XLOOKUP(Orders_C[[#This Row],[Product_ID]],Products_C[Product_ID],Products_C[Category])</f>
        <v>Dessert</v>
      </c>
      <c r="Z1328" t="str">
        <f>_xlfn.XLOOKUP(Orders_C[[#This Row],[Store_ID]],Stores_c[Store_ID],Stores_c[City])</f>
        <v>Chambershaven</v>
      </c>
      <c r="AA1328" t="str">
        <f>_xlfn.XLOOKUP(Orders_C[[#This Row],[Customer_ID]],Customers_c[Customer_ID],Customers_c[Customer_Name])</f>
        <v>Dustin Douglas</v>
      </c>
      <c r="AB1328" s="6">
        <f>Orders_C[[#This Row],[Quantity]]*Orders_C[[#This Row],[Unit_Price]]*(1-Orders_C[[#This Row],[Discount %]])+Orders_C[[#This Row],[Tax]]</f>
        <v>425.5</v>
      </c>
      <c r="AC1328" s="9">
        <f>(Orders_C[[#This Row],[Unit_Price]]*Orders_C[[#This Row],[Quantity]])-Orders_C[[#This Row],[Discount]]+Orders_C[[#This Row],[Tax]]</f>
        <v>461.5</v>
      </c>
      <c r="AD1328" t="str">
        <f>IF(COUNTIF(Orders_C[[#All],[Customer_ID]],Orders_C[[#This Row],[Customer_ID]])&gt;1,"Repeat","New")</f>
        <v>Repeat</v>
      </c>
      <c r="AE1328" t="str" cm="1">
        <f t="array" ref="AE1328">_xlfn.XLOOKUP(Orders_C[[#This Row],[Store_ID]],Stores_c[[#All],[Store_ID]],Stores_c[[#All],[City]])</f>
        <v>Chambershaven</v>
      </c>
      <c r="AF1328" t="str" cm="1">
        <f t="array" ref="AF1328">_xlfn.XLOOKUP(Orders_C[[#This Row],[Store_ID]],Stores_c[[#All],[Store_ID]],Stores_c[[#All],[Manager_Name]])</f>
        <v>Virginia Webster</v>
      </c>
      <c r="AG1328" t="str" cm="1">
        <f t="array" ref="AG1328">_xlfn.XLOOKUP(Orders_C[[#This Row],[Store_ID]],Stores_c[[#All],[Store_ID]],Stores_c[[#All],[Store_Type]])</f>
        <v>Street</v>
      </c>
    </row>
    <row r="1329" spans="1:33" x14ac:dyDescent="0.25">
      <c r="A1329">
        <v>9912</v>
      </c>
      <c r="B1329" s="1">
        <v>46064</v>
      </c>
      <c r="C1329" s="2">
        <v>0.5326967592592593</v>
      </c>
      <c r="D1329">
        <v>1913</v>
      </c>
      <c r="E1329">
        <v>216</v>
      </c>
      <c r="F1329">
        <v>460</v>
      </c>
      <c r="G1329">
        <v>308</v>
      </c>
      <c r="H1329">
        <v>2</v>
      </c>
      <c r="I1329">
        <v>236</v>
      </c>
      <c r="J1329">
        <v>15</v>
      </c>
      <c r="K1329">
        <v>11.8</v>
      </c>
      <c r="L1329">
        <v>468.8</v>
      </c>
      <c r="M1329" t="s">
        <v>18</v>
      </c>
      <c r="N1329" t="s">
        <v>22</v>
      </c>
      <c r="O1329">
        <v>38</v>
      </c>
      <c r="P1329">
        <v>2</v>
      </c>
      <c r="Q1329" t="s">
        <v>3935</v>
      </c>
      <c r="R1329">
        <v>502</v>
      </c>
      <c r="S1329" s="3">
        <v>0.15</v>
      </c>
      <c r="T1329" s="6">
        <v>185.60000000000002</v>
      </c>
      <c r="U1329" t="s">
        <v>6338</v>
      </c>
      <c r="V1329">
        <v>2026</v>
      </c>
      <c r="W1329" t="s">
        <v>6329</v>
      </c>
      <c r="X1329" t="str">
        <f>_xlfn.XLOOKUP(Orders_C[[#This Row],[Product_ID]],Products_C[Product_ID],Products_C[Product_Name])</f>
        <v>Zinger Burger</v>
      </c>
      <c r="Y1329" t="str">
        <f>_xlfn.XLOOKUP(Orders_C[[#This Row],[Product_ID]],Products_C[Product_ID],Products_C[Category])</f>
        <v>Beverage</v>
      </c>
      <c r="Z1329" t="str">
        <f>_xlfn.XLOOKUP(Orders_C[[#This Row],[Store_ID]],Stores_c[Store_ID],Stores_c[City])</f>
        <v>Garciaview</v>
      </c>
      <c r="AA1329" t="str">
        <f>_xlfn.XLOOKUP(Orders_C[[#This Row],[Customer_ID]],Customers_c[Customer_ID],Customers_c[Customer_Name])</f>
        <v>Robert Johnson</v>
      </c>
      <c r="AB1329" s="6">
        <f>Orders_C[[#This Row],[Quantity]]*Orders_C[[#This Row],[Unit_Price]]*(1-Orders_C[[#This Row],[Discount %]])+Orders_C[[#This Row],[Tax]]</f>
        <v>413</v>
      </c>
      <c r="AC1329" s="9">
        <f>(Orders_C[[#This Row],[Unit_Price]]*Orders_C[[#This Row],[Quantity]])-Orders_C[[#This Row],[Discount]]+Orders_C[[#This Row],[Tax]]</f>
        <v>468.8</v>
      </c>
      <c r="AD1329" t="str">
        <f>IF(COUNTIF(Orders_C[[#All],[Customer_ID]],Orders_C[[#This Row],[Customer_ID]])&gt;1,"Repeat","New")</f>
        <v>Repeat</v>
      </c>
      <c r="AE1329" t="str" cm="1">
        <f t="array" ref="AE1329">_xlfn.XLOOKUP(Orders_C[[#This Row],[Store_ID]],Stores_c[[#All],[Store_ID]],Stores_c[[#All],[City]])</f>
        <v>Garciaview</v>
      </c>
      <c r="AF1329" t="str" cm="1">
        <f t="array" ref="AF1329">_xlfn.XLOOKUP(Orders_C[[#This Row],[Store_ID]],Stores_c[[#All],[Store_ID]],Stores_c[[#All],[Manager_Name]])</f>
        <v>Karina Washington</v>
      </c>
      <c r="AG1329" t="str" cm="1">
        <f t="array" ref="AG1329">_xlfn.XLOOKUP(Orders_C[[#This Row],[Store_ID]],Stores_c[[#All],[Store_ID]],Stores_c[[#All],[Store_Type]])</f>
        <v>Drive-Thru</v>
      </c>
    </row>
    <row r="1330" spans="1:33" x14ac:dyDescent="0.25">
      <c r="A1330">
        <v>10768</v>
      </c>
      <c r="B1330" s="1">
        <v>45999</v>
      </c>
      <c r="C1330" s="2">
        <v>0.55179398148148151</v>
      </c>
      <c r="D1330">
        <v>1316</v>
      </c>
      <c r="E1330">
        <v>213</v>
      </c>
      <c r="F1330">
        <v>416</v>
      </c>
      <c r="G1330">
        <v>311</v>
      </c>
      <c r="H1330">
        <v>2</v>
      </c>
      <c r="I1330">
        <v>236</v>
      </c>
      <c r="J1330">
        <v>15</v>
      </c>
      <c r="K1330">
        <v>11.8</v>
      </c>
      <c r="L1330">
        <v>468.8</v>
      </c>
      <c r="M1330" t="s">
        <v>20</v>
      </c>
      <c r="N1330" t="s">
        <v>23</v>
      </c>
      <c r="O1330">
        <v>52</v>
      </c>
      <c r="P1330">
        <v>5</v>
      </c>
      <c r="Q1330" t="s">
        <v>4791</v>
      </c>
      <c r="R1330">
        <v>502</v>
      </c>
      <c r="S1330" s="3">
        <v>0.15</v>
      </c>
      <c r="T1330" s="6">
        <v>185.60000000000002</v>
      </c>
      <c r="U1330" t="s">
        <v>6328</v>
      </c>
      <c r="V1330">
        <v>2025</v>
      </c>
      <c r="W1330" t="s">
        <v>6331</v>
      </c>
      <c r="X1330" t="str">
        <f>_xlfn.XLOOKUP(Orders_C[[#This Row],[Product_ID]],Products_C[Product_ID],Products_C[Product_Name])</f>
        <v>Pepsi</v>
      </c>
      <c r="Y1330" t="str">
        <f>_xlfn.XLOOKUP(Orders_C[[#This Row],[Product_ID]],Products_C[Product_ID],Products_C[Category])</f>
        <v>Dessert</v>
      </c>
      <c r="Z1330" t="str">
        <f>_xlfn.XLOOKUP(Orders_C[[#This Row],[Store_ID]],Stores_c[Store_ID],Stores_c[City])</f>
        <v>Lake Kristashire</v>
      </c>
      <c r="AA1330" t="str">
        <f>_xlfn.XLOOKUP(Orders_C[[#This Row],[Customer_ID]],Customers_c[Customer_ID],Customers_c[Customer_Name])</f>
        <v>James Waters</v>
      </c>
      <c r="AB1330" s="6">
        <f>Orders_C[[#This Row],[Quantity]]*Orders_C[[#This Row],[Unit_Price]]*(1-Orders_C[[#This Row],[Discount %]])+Orders_C[[#This Row],[Tax]]</f>
        <v>413</v>
      </c>
      <c r="AC1330" s="9">
        <f>(Orders_C[[#This Row],[Unit_Price]]*Orders_C[[#This Row],[Quantity]])-Orders_C[[#This Row],[Discount]]+Orders_C[[#This Row],[Tax]]</f>
        <v>468.8</v>
      </c>
      <c r="AD1330" t="str">
        <f>IF(COUNTIF(Orders_C[[#All],[Customer_ID]],Orders_C[[#This Row],[Customer_ID]])&gt;1,"Repeat","New")</f>
        <v>Repeat</v>
      </c>
      <c r="AE1330" t="str" cm="1">
        <f t="array" ref="AE1330">_xlfn.XLOOKUP(Orders_C[[#This Row],[Store_ID]],Stores_c[[#All],[Store_ID]],Stores_c[[#All],[City]])</f>
        <v>Lake Kristashire</v>
      </c>
      <c r="AF1330" t="str" cm="1">
        <f t="array" ref="AF1330">_xlfn.XLOOKUP(Orders_C[[#This Row],[Store_ID]],Stores_c[[#All],[Store_ID]],Stores_c[[#All],[Manager_Name]])</f>
        <v>Andrea Daugherty</v>
      </c>
      <c r="AG1330" t="str" cm="1">
        <f t="array" ref="AG1330">_xlfn.XLOOKUP(Orders_C[[#This Row],[Store_ID]],Stores_c[[#All],[Store_ID]],Stores_c[[#All],[Store_Type]])</f>
        <v>Mall</v>
      </c>
    </row>
    <row r="1331" spans="1:33" x14ac:dyDescent="0.25">
      <c r="A1331">
        <v>6569</v>
      </c>
      <c r="B1331" s="1">
        <v>45935</v>
      </c>
      <c r="C1331" s="2">
        <v>0.45498842592592592</v>
      </c>
      <c r="D1331">
        <v>1922</v>
      </c>
      <c r="E1331">
        <v>208</v>
      </c>
      <c r="F1331">
        <v>535</v>
      </c>
      <c r="G1331">
        <v>313</v>
      </c>
      <c r="H1331">
        <v>1</v>
      </c>
      <c r="I1331">
        <v>413</v>
      </c>
      <c r="J1331">
        <v>0</v>
      </c>
      <c r="K1331">
        <v>20.65</v>
      </c>
      <c r="L1331">
        <v>433.65</v>
      </c>
      <c r="M1331" t="s">
        <v>19</v>
      </c>
      <c r="N1331" t="s">
        <v>22</v>
      </c>
      <c r="O1331">
        <v>18</v>
      </c>
      <c r="P1331">
        <v>3</v>
      </c>
      <c r="Q1331" t="s">
        <v>592</v>
      </c>
      <c r="R1331">
        <v>509</v>
      </c>
      <c r="S1331" s="3">
        <v>0</v>
      </c>
      <c r="T1331" s="6">
        <v>185.85</v>
      </c>
      <c r="U1331" t="s">
        <v>6332</v>
      </c>
      <c r="V1331">
        <v>2025</v>
      </c>
      <c r="W1331" t="s">
        <v>6333</v>
      </c>
      <c r="X1331" t="str">
        <f>_xlfn.XLOOKUP(Orders_C[[#This Row],[Product_ID]],Products_C[Product_ID],Products_C[Product_Name])</f>
        <v>Rice Bowl</v>
      </c>
      <c r="Y1331" t="str">
        <f>_xlfn.XLOOKUP(Orders_C[[#This Row],[Product_ID]],Products_C[Product_ID],Products_C[Category])</f>
        <v>Beverage</v>
      </c>
      <c r="Z1331" t="str">
        <f>_xlfn.XLOOKUP(Orders_C[[#This Row],[Store_ID]],Stores_c[Store_ID],Stores_c[City])</f>
        <v>Tracyview</v>
      </c>
      <c r="AA1331" t="str">
        <f>_xlfn.XLOOKUP(Orders_C[[#This Row],[Customer_ID]],Customers_c[Customer_ID],Customers_c[Customer_Name])</f>
        <v>James Allen</v>
      </c>
      <c r="AB1331" s="6">
        <f>Orders_C[[#This Row],[Quantity]]*Orders_C[[#This Row],[Unit_Price]]*(1-Orders_C[[#This Row],[Discount %]])+Orders_C[[#This Row],[Tax]]</f>
        <v>433.65</v>
      </c>
      <c r="AC1331" s="9">
        <f>(Orders_C[[#This Row],[Unit_Price]]*Orders_C[[#This Row],[Quantity]])-Orders_C[[#This Row],[Discount]]+Orders_C[[#This Row],[Tax]]</f>
        <v>433.65</v>
      </c>
      <c r="AD1331" t="str">
        <f>IF(COUNTIF(Orders_C[[#All],[Customer_ID]],Orders_C[[#This Row],[Customer_ID]])&gt;1,"Repeat","New")</f>
        <v>Repeat</v>
      </c>
      <c r="AE1331" t="str" cm="1">
        <f t="array" ref="AE1331">_xlfn.XLOOKUP(Orders_C[[#This Row],[Store_ID]],Stores_c[[#All],[Store_ID]],Stores_c[[#All],[City]])</f>
        <v>Tracyview</v>
      </c>
      <c r="AF1331" t="str" cm="1">
        <f t="array" ref="AF1331">_xlfn.XLOOKUP(Orders_C[[#This Row],[Store_ID]],Stores_c[[#All],[Store_ID]],Stores_c[[#All],[Manager_Name]])</f>
        <v>Jeremiah Lee</v>
      </c>
      <c r="AG1331" t="str" cm="1">
        <f t="array" ref="AG1331">_xlfn.XLOOKUP(Orders_C[[#This Row],[Store_ID]],Stores_c[[#All],[Store_ID]],Stores_c[[#All],[Store_Type]])</f>
        <v>Mall</v>
      </c>
    </row>
    <row r="1332" spans="1:33" x14ac:dyDescent="0.25">
      <c r="A1332">
        <v>6949</v>
      </c>
      <c r="B1332" s="1">
        <v>45731</v>
      </c>
      <c r="C1332" s="2">
        <v>0.56841435185185185</v>
      </c>
      <c r="D1332">
        <v>1348</v>
      </c>
      <c r="E1332">
        <v>202</v>
      </c>
      <c r="F1332">
        <v>482</v>
      </c>
      <c r="G1332">
        <v>323</v>
      </c>
      <c r="H1332">
        <v>1</v>
      </c>
      <c r="I1332">
        <v>413</v>
      </c>
      <c r="J1332">
        <v>0</v>
      </c>
      <c r="K1332">
        <v>20.65</v>
      </c>
      <c r="L1332">
        <v>433.65</v>
      </c>
      <c r="M1332" t="s">
        <v>18</v>
      </c>
      <c r="N1332" t="s">
        <v>23</v>
      </c>
      <c r="O1332">
        <v>39</v>
      </c>
      <c r="P1332">
        <v>5</v>
      </c>
      <c r="Q1332" t="s">
        <v>972</v>
      </c>
      <c r="R1332">
        <v>509</v>
      </c>
      <c r="S1332" s="3">
        <v>0</v>
      </c>
      <c r="T1332" s="6">
        <v>185.85</v>
      </c>
      <c r="U1332" t="s">
        <v>6334</v>
      </c>
      <c r="V1332">
        <v>2025</v>
      </c>
      <c r="W1332" t="s">
        <v>6329</v>
      </c>
      <c r="X1332" t="str">
        <f>_xlfn.XLOOKUP(Orders_C[[#This Row],[Product_ID]],Products_C[Product_ID],Products_C[Product_Name])</f>
        <v>Rice Bowl</v>
      </c>
      <c r="Y1332" t="str">
        <f>_xlfn.XLOOKUP(Orders_C[[#This Row],[Product_ID]],Products_C[Product_ID],Products_C[Category])</f>
        <v>Beverage</v>
      </c>
      <c r="Z1332" t="str">
        <f>_xlfn.XLOOKUP(Orders_C[[#This Row],[Store_ID]],Stores_c[Store_ID],Stores_c[City])</f>
        <v>Rebekahside</v>
      </c>
      <c r="AA1332" t="str">
        <f>_xlfn.XLOOKUP(Orders_C[[#This Row],[Customer_ID]],Customers_c[Customer_ID],Customers_c[Customer_Name])</f>
        <v>Jesse Romero</v>
      </c>
      <c r="AB1332" s="6">
        <f>Orders_C[[#This Row],[Quantity]]*Orders_C[[#This Row],[Unit_Price]]*(1-Orders_C[[#This Row],[Discount %]])+Orders_C[[#This Row],[Tax]]</f>
        <v>433.65</v>
      </c>
      <c r="AC1332" s="9">
        <f>(Orders_C[[#This Row],[Unit_Price]]*Orders_C[[#This Row],[Quantity]])-Orders_C[[#This Row],[Discount]]+Orders_C[[#This Row],[Tax]]</f>
        <v>433.65</v>
      </c>
      <c r="AD1332" t="str">
        <f>IF(COUNTIF(Orders_C[[#All],[Customer_ID]],Orders_C[[#This Row],[Customer_ID]])&gt;1,"Repeat","New")</f>
        <v>Repeat</v>
      </c>
      <c r="AE1332" t="str" cm="1">
        <f t="array" ref="AE1332">_xlfn.XLOOKUP(Orders_C[[#This Row],[Store_ID]],Stores_c[[#All],[Store_ID]],Stores_c[[#All],[City]])</f>
        <v>Rebekahside</v>
      </c>
      <c r="AF1332" t="str" cm="1">
        <f t="array" ref="AF1332">_xlfn.XLOOKUP(Orders_C[[#This Row],[Store_ID]],Stores_c[[#All],[Store_ID]],Stores_c[[#All],[Manager_Name]])</f>
        <v>Mark Ray</v>
      </c>
      <c r="AG1332" t="str" cm="1">
        <f t="array" ref="AG1332">_xlfn.XLOOKUP(Orders_C[[#This Row],[Store_ID]],Stores_c[[#All],[Store_ID]],Stores_c[[#All],[Store_Type]])</f>
        <v>Drive-Thru</v>
      </c>
    </row>
    <row r="1333" spans="1:33" x14ac:dyDescent="0.25">
      <c r="A1333">
        <v>6396</v>
      </c>
      <c r="B1333" s="1">
        <v>46030</v>
      </c>
      <c r="C1333" s="2">
        <v>0.23153935185185184</v>
      </c>
      <c r="D1333">
        <v>1443</v>
      </c>
      <c r="E1333">
        <v>215</v>
      </c>
      <c r="F1333">
        <v>439</v>
      </c>
      <c r="G1333">
        <v>317</v>
      </c>
      <c r="H1333">
        <v>2</v>
      </c>
      <c r="I1333">
        <v>219</v>
      </c>
      <c r="J1333">
        <v>0</v>
      </c>
      <c r="K1333">
        <v>10.95</v>
      </c>
      <c r="L1333">
        <v>448.95</v>
      </c>
      <c r="M1333" t="s">
        <v>18</v>
      </c>
      <c r="N1333" t="s">
        <v>23</v>
      </c>
      <c r="O1333">
        <v>43</v>
      </c>
      <c r="P1333">
        <v>2</v>
      </c>
      <c r="Q1333" t="s">
        <v>419</v>
      </c>
      <c r="R1333">
        <v>505</v>
      </c>
      <c r="S1333" s="3">
        <v>0</v>
      </c>
      <c r="T1333" s="6">
        <v>186.14999999999998</v>
      </c>
      <c r="U1333" t="s">
        <v>6330</v>
      </c>
      <c r="V1333">
        <v>2026</v>
      </c>
      <c r="W1333" t="s">
        <v>6331</v>
      </c>
      <c r="X1333" t="str">
        <f>_xlfn.XLOOKUP(Orders_C[[#This Row],[Product_ID]],Products_C[Product_ID],Products_C[Product_Name])</f>
        <v>Popcorn Chicken</v>
      </c>
      <c r="Y1333" t="str">
        <f>_xlfn.XLOOKUP(Orders_C[[#This Row],[Product_ID]],Products_C[Product_ID],Products_C[Category])</f>
        <v>Dessert</v>
      </c>
      <c r="Z1333" t="str">
        <f>_xlfn.XLOOKUP(Orders_C[[#This Row],[Store_ID]],Stores_c[Store_ID],Stores_c[City])</f>
        <v>Sallyburgh</v>
      </c>
      <c r="AA1333" t="str">
        <f>_xlfn.XLOOKUP(Orders_C[[#This Row],[Customer_ID]],Customers_c[Customer_ID],Customers_c[Customer_Name])</f>
        <v>Anthony Clark</v>
      </c>
      <c r="AB1333" s="6">
        <f>Orders_C[[#This Row],[Quantity]]*Orders_C[[#This Row],[Unit_Price]]*(1-Orders_C[[#This Row],[Discount %]])+Orders_C[[#This Row],[Tax]]</f>
        <v>448.95</v>
      </c>
      <c r="AC1333" s="9">
        <f>(Orders_C[[#This Row],[Unit_Price]]*Orders_C[[#This Row],[Quantity]])-Orders_C[[#This Row],[Discount]]+Orders_C[[#This Row],[Tax]]</f>
        <v>448.95</v>
      </c>
      <c r="AD1333" t="str">
        <f>IF(COUNTIF(Orders_C[[#All],[Customer_ID]],Orders_C[[#This Row],[Customer_ID]])&gt;1,"Repeat","New")</f>
        <v>Repeat</v>
      </c>
      <c r="AE1333" t="str" cm="1">
        <f t="array" ref="AE1333">_xlfn.XLOOKUP(Orders_C[[#This Row],[Store_ID]],Stores_c[[#All],[Store_ID]],Stores_c[[#All],[City]])</f>
        <v>Sallyburgh</v>
      </c>
      <c r="AF1333" t="str" cm="1">
        <f t="array" ref="AF1333">_xlfn.XLOOKUP(Orders_C[[#This Row],[Store_ID]],Stores_c[[#All],[Store_ID]],Stores_c[[#All],[Manager_Name]])</f>
        <v>Benjamin Mccoy</v>
      </c>
      <c r="AG1333" t="str" cm="1">
        <f t="array" ref="AG1333">_xlfn.XLOOKUP(Orders_C[[#This Row],[Store_ID]],Stores_c[[#All],[Store_ID]],Stores_c[[#All],[Store_Type]])</f>
        <v>Drive-Thru</v>
      </c>
    </row>
    <row r="1334" spans="1:33" x14ac:dyDescent="0.25">
      <c r="A1334">
        <v>7725</v>
      </c>
      <c r="B1334" s="1">
        <v>45936</v>
      </c>
      <c r="C1334" s="2">
        <v>0.27762731481481484</v>
      </c>
      <c r="D1334">
        <v>1707</v>
      </c>
      <c r="E1334">
        <v>212</v>
      </c>
      <c r="F1334">
        <v>493</v>
      </c>
      <c r="G1334">
        <v>327</v>
      </c>
      <c r="H1334">
        <v>1</v>
      </c>
      <c r="I1334">
        <v>447</v>
      </c>
      <c r="J1334">
        <v>15</v>
      </c>
      <c r="K1334">
        <v>22.35</v>
      </c>
      <c r="L1334">
        <v>454.35</v>
      </c>
      <c r="M1334" t="s">
        <v>20</v>
      </c>
      <c r="N1334" t="s">
        <v>23</v>
      </c>
      <c r="O1334">
        <v>16</v>
      </c>
      <c r="P1334">
        <v>4</v>
      </c>
      <c r="Q1334" t="s">
        <v>1748</v>
      </c>
      <c r="R1334">
        <v>508</v>
      </c>
      <c r="S1334" s="3">
        <v>0.15</v>
      </c>
      <c r="T1334" s="6">
        <v>186.15000000000003</v>
      </c>
      <c r="U1334" t="s">
        <v>6332</v>
      </c>
      <c r="V1334">
        <v>2025</v>
      </c>
      <c r="W1334" t="s">
        <v>6333</v>
      </c>
      <c r="X1334" t="str">
        <f>_xlfn.XLOOKUP(Orders_C[[#This Row],[Product_ID]],Products_C[Product_ID],Products_C[Product_Name])</f>
        <v>Wrap</v>
      </c>
      <c r="Y1334" t="str">
        <f>_xlfn.XLOOKUP(Orders_C[[#This Row],[Product_ID]],Products_C[Product_ID],Products_C[Category])</f>
        <v>Chicken</v>
      </c>
      <c r="Z1334" t="str">
        <f>_xlfn.XLOOKUP(Orders_C[[#This Row],[Store_ID]],Stores_c[Store_ID],Stores_c[City])</f>
        <v>Andrewview</v>
      </c>
      <c r="AA1334" t="str">
        <f>_xlfn.XLOOKUP(Orders_C[[#This Row],[Customer_ID]],Customers_c[Customer_ID],Customers_c[Customer_Name])</f>
        <v>James Newton</v>
      </c>
      <c r="AB1334" s="6">
        <f>Orders_C[[#This Row],[Quantity]]*Orders_C[[#This Row],[Unit_Price]]*(1-Orders_C[[#This Row],[Discount %]])+Orders_C[[#This Row],[Tax]]</f>
        <v>402.3</v>
      </c>
      <c r="AC1334" s="9">
        <f>(Orders_C[[#This Row],[Unit_Price]]*Orders_C[[#This Row],[Quantity]])-Orders_C[[#This Row],[Discount]]+Orders_C[[#This Row],[Tax]]</f>
        <v>454.35</v>
      </c>
      <c r="AD1334" t="str">
        <f>IF(COUNTIF(Orders_C[[#All],[Customer_ID]],Orders_C[[#This Row],[Customer_ID]])&gt;1,"Repeat","New")</f>
        <v>Repeat</v>
      </c>
      <c r="AE1334" t="str" cm="1">
        <f t="array" ref="AE1334">_xlfn.XLOOKUP(Orders_C[[#This Row],[Store_ID]],Stores_c[[#All],[Store_ID]],Stores_c[[#All],[City]])</f>
        <v>Andrewview</v>
      </c>
      <c r="AF1334" t="str" cm="1">
        <f t="array" ref="AF1334">_xlfn.XLOOKUP(Orders_C[[#This Row],[Store_ID]],Stores_c[[#All],[Store_ID]],Stores_c[[#All],[Manager_Name]])</f>
        <v>Alice Sutton</v>
      </c>
      <c r="AG1334" t="str" cm="1">
        <f t="array" ref="AG1334">_xlfn.XLOOKUP(Orders_C[[#This Row],[Store_ID]],Stores_c[[#All],[Store_ID]],Stores_c[[#All],[Store_Type]])</f>
        <v>Mall</v>
      </c>
    </row>
    <row r="1335" spans="1:33" x14ac:dyDescent="0.25">
      <c r="A1335">
        <v>8737</v>
      </c>
      <c r="B1335" s="1">
        <v>45878</v>
      </c>
      <c r="C1335" s="2">
        <v>0.87817129629629631</v>
      </c>
      <c r="D1335">
        <v>1887</v>
      </c>
      <c r="E1335">
        <v>223</v>
      </c>
      <c r="F1335">
        <v>428</v>
      </c>
      <c r="G1335">
        <v>325</v>
      </c>
      <c r="H1335">
        <v>1</v>
      </c>
      <c r="I1335">
        <v>447</v>
      </c>
      <c r="J1335">
        <v>15</v>
      </c>
      <c r="K1335">
        <v>22.35</v>
      </c>
      <c r="L1335">
        <v>454.35</v>
      </c>
      <c r="M1335" t="s">
        <v>20</v>
      </c>
      <c r="N1335" t="s">
        <v>22</v>
      </c>
      <c r="O1335">
        <v>55</v>
      </c>
      <c r="P1335">
        <v>5</v>
      </c>
      <c r="Q1335" t="s">
        <v>2760</v>
      </c>
      <c r="R1335">
        <v>506</v>
      </c>
      <c r="S1335" s="3">
        <v>0.15</v>
      </c>
      <c r="T1335" s="6">
        <v>186.15000000000003</v>
      </c>
      <c r="U1335" t="s">
        <v>6342</v>
      </c>
      <c r="V1335">
        <v>2025</v>
      </c>
      <c r="W1335" t="s">
        <v>6331</v>
      </c>
      <c r="X1335" t="str">
        <f>_xlfn.XLOOKUP(Orders_C[[#This Row],[Product_ID]],Products_C[Product_ID],Products_C[Product_Name])</f>
        <v>Veg Burger</v>
      </c>
      <c r="Y1335" t="str">
        <f>_xlfn.XLOOKUP(Orders_C[[#This Row],[Product_ID]],Products_C[Product_ID],Products_C[Category])</f>
        <v>Chicken</v>
      </c>
      <c r="Z1335" t="str">
        <f>_xlfn.XLOOKUP(Orders_C[[#This Row],[Store_ID]],Stores_c[Store_ID],Stores_c[City])</f>
        <v>Chambershaven</v>
      </c>
      <c r="AA1335" t="str">
        <f>_xlfn.XLOOKUP(Orders_C[[#This Row],[Customer_ID]],Customers_c[Customer_ID],Customers_c[Customer_Name])</f>
        <v>Henry Rivera</v>
      </c>
      <c r="AB1335" s="6">
        <f>Orders_C[[#This Row],[Quantity]]*Orders_C[[#This Row],[Unit_Price]]*(1-Orders_C[[#This Row],[Discount %]])+Orders_C[[#This Row],[Tax]]</f>
        <v>402.3</v>
      </c>
      <c r="AC1335" s="9">
        <f>(Orders_C[[#This Row],[Unit_Price]]*Orders_C[[#This Row],[Quantity]])-Orders_C[[#This Row],[Discount]]+Orders_C[[#This Row],[Tax]]</f>
        <v>454.35</v>
      </c>
      <c r="AD1335" t="str">
        <f>IF(COUNTIF(Orders_C[[#All],[Customer_ID]],Orders_C[[#This Row],[Customer_ID]])&gt;1,"Repeat","New")</f>
        <v>Repeat</v>
      </c>
      <c r="AE1335" t="str" cm="1">
        <f t="array" ref="AE1335">_xlfn.XLOOKUP(Orders_C[[#This Row],[Store_ID]],Stores_c[[#All],[Store_ID]],Stores_c[[#All],[City]])</f>
        <v>Chambershaven</v>
      </c>
      <c r="AF1335" t="str" cm="1">
        <f t="array" ref="AF1335">_xlfn.XLOOKUP(Orders_C[[#This Row],[Store_ID]],Stores_c[[#All],[Store_ID]],Stores_c[[#All],[Manager_Name]])</f>
        <v>Virginia Webster</v>
      </c>
      <c r="AG1335" t="str" cm="1">
        <f t="array" ref="AG1335">_xlfn.XLOOKUP(Orders_C[[#This Row],[Store_ID]],Stores_c[[#All],[Store_ID]],Stores_c[[#All],[Store_Type]])</f>
        <v>Street</v>
      </c>
    </row>
    <row r="1336" spans="1:33" x14ac:dyDescent="0.25">
      <c r="A1336">
        <v>8332</v>
      </c>
      <c r="B1336" s="1">
        <v>45912</v>
      </c>
      <c r="C1336" s="2">
        <v>0.60616898148148146</v>
      </c>
      <c r="D1336">
        <v>1957</v>
      </c>
      <c r="E1336">
        <v>217</v>
      </c>
      <c r="F1336">
        <v>410</v>
      </c>
      <c r="G1336">
        <v>308</v>
      </c>
      <c r="H1336">
        <v>1</v>
      </c>
      <c r="I1336">
        <v>436</v>
      </c>
      <c r="J1336">
        <v>10</v>
      </c>
      <c r="K1336">
        <v>21.8</v>
      </c>
      <c r="L1336">
        <v>447.8</v>
      </c>
      <c r="M1336" t="s">
        <v>20</v>
      </c>
      <c r="N1336" t="s">
        <v>22</v>
      </c>
      <c r="O1336">
        <v>56</v>
      </c>
      <c r="P1336">
        <v>1</v>
      </c>
      <c r="Q1336" t="s">
        <v>2355</v>
      </c>
      <c r="R1336">
        <v>507</v>
      </c>
      <c r="S1336" s="3">
        <v>0.1</v>
      </c>
      <c r="T1336" s="6">
        <v>186.20000000000005</v>
      </c>
      <c r="U1336" t="s">
        <v>6335</v>
      </c>
      <c r="V1336">
        <v>2025</v>
      </c>
      <c r="W1336" t="s">
        <v>6331</v>
      </c>
      <c r="X1336" t="str">
        <f>_xlfn.XLOOKUP(Orders_C[[#This Row],[Product_ID]],Products_C[Product_ID],Products_C[Product_Name])</f>
        <v>Zinger Burger</v>
      </c>
      <c r="Y1336" t="str">
        <f>_xlfn.XLOOKUP(Orders_C[[#This Row],[Product_ID]],Products_C[Product_ID],Products_C[Category])</f>
        <v>Beverage</v>
      </c>
      <c r="Z1336" t="str">
        <f>_xlfn.XLOOKUP(Orders_C[[#This Row],[Store_ID]],Stores_c[Store_ID],Stores_c[City])</f>
        <v>West Rebecca</v>
      </c>
      <c r="AA1336" t="str">
        <f>_xlfn.XLOOKUP(Orders_C[[#This Row],[Customer_ID]],Customers_c[Customer_ID],Customers_c[Customer_Name])</f>
        <v>Zachary Stark</v>
      </c>
      <c r="AB1336" s="6">
        <f>Orders_C[[#This Row],[Quantity]]*Orders_C[[#This Row],[Unit_Price]]*(1-Orders_C[[#This Row],[Discount %]])+Orders_C[[#This Row],[Tax]]</f>
        <v>414.20000000000005</v>
      </c>
      <c r="AC1336" s="9">
        <f>(Orders_C[[#This Row],[Unit_Price]]*Orders_C[[#This Row],[Quantity]])-Orders_C[[#This Row],[Discount]]+Orders_C[[#This Row],[Tax]]</f>
        <v>447.8</v>
      </c>
      <c r="AD1336" t="str">
        <f>IF(COUNTIF(Orders_C[[#All],[Customer_ID]],Orders_C[[#This Row],[Customer_ID]])&gt;1,"Repeat","New")</f>
        <v>Repeat</v>
      </c>
      <c r="AE1336" t="str" cm="1">
        <f t="array" ref="AE1336">_xlfn.XLOOKUP(Orders_C[[#This Row],[Store_ID]],Stores_c[[#All],[Store_ID]],Stores_c[[#All],[City]])</f>
        <v>West Rebecca</v>
      </c>
      <c r="AF1336" t="str" cm="1">
        <f t="array" ref="AF1336">_xlfn.XLOOKUP(Orders_C[[#This Row],[Store_ID]],Stores_c[[#All],[Store_ID]],Stores_c[[#All],[Manager_Name]])</f>
        <v>Albert Smith</v>
      </c>
      <c r="AG1336" t="str" cm="1">
        <f t="array" ref="AG1336">_xlfn.XLOOKUP(Orders_C[[#This Row],[Store_ID]],Stores_c[[#All],[Store_ID]],Stores_c[[#All],[Store_Type]])</f>
        <v>Mall</v>
      </c>
    </row>
    <row r="1337" spans="1:33" x14ac:dyDescent="0.25">
      <c r="A1337">
        <v>9680</v>
      </c>
      <c r="B1337" s="1">
        <v>46048</v>
      </c>
      <c r="C1337" s="2">
        <v>0.96859953703703705</v>
      </c>
      <c r="D1337">
        <v>1685</v>
      </c>
      <c r="E1337">
        <v>208</v>
      </c>
      <c r="F1337">
        <v>478</v>
      </c>
      <c r="G1337">
        <v>309</v>
      </c>
      <c r="H1337">
        <v>1</v>
      </c>
      <c r="I1337">
        <v>436</v>
      </c>
      <c r="J1337">
        <v>10</v>
      </c>
      <c r="K1337">
        <v>21.8</v>
      </c>
      <c r="L1337">
        <v>447.8</v>
      </c>
      <c r="M1337" t="s">
        <v>18</v>
      </c>
      <c r="N1337" t="s">
        <v>21</v>
      </c>
      <c r="O1337">
        <v>28</v>
      </c>
      <c r="P1337">
        <v>2</v>
      </c>
      <c r="Q1337" t="s">
        <v>3703</v>
      </c>
      <c r="R1337">
        <v>504</v>
      </c>
      <c r="S1337" s="3">
        <v>0.1</v>
      </c>
      <c r="T1337" s="6">
        <v>186.20000000000005</v>
      </c>
      <c r="U1337" t="s">
        <v>6330</v>
      </c>
      <c r="V1337">
        <v>2026</v>
      </c>
      <c r="W1337" t="s">
        <v>6329</v>
      </c>
      <c r="X1337" t="str">
        <f>_xlfn.XLOOKUP(Orders_C[[#This Row],[Product_ID]],Products_C[Product_ID],Products_C[Product_Name])</f>
        <v>Chicken Bucket</v>
      </c>
      <c r="Y1337" t="str">
        <f>_xlfn.XLOOKUP(Orders_C[[#This Row],[Product_ID]],Products_C[Product_ID],Products_C[Category])</f>
        <v>Dessert</v>
      </c>
      <c r="Z1337" t="str">
        <f>_xlfn.XLOOKUP(Orders_C[[#This Row],[Store_ID]],Stores_c[Store_ID],Stores_c[City])</f>
        <v>Tracyview</v>
      </c>
      <c r="AA1337" t="str">
        <f>_xlfn.XLOOKUP(Orders_C[[#This Row],[Customer_ID]],Customers_c[Customer_ID],Customers_c[Customer_Name])</f>
        <v>Brian Parker</v>
      </c>
      <c r="AB1337" s="6">
        <f>Orders_C[[#This Row],[Quantity]]*Orders_C[[#This Row],[Unit_Price]]*(1-Orders_C[[#This Row],[Discount %]])+Orders_C[[#This Row],[Tax]]</f>
        <v>414.20000000000005</v>
      </c>
      <c r="AC1337" s="9">
        <f>(Orders_C[[#This Row],[Unit_Price]]*Orders_C[[#This Row],[Quantity]])-Orders_C[[#This Row],[Discount]]+Orders_C[[#This Row],[Tax]]</f>
        <v>447.8</v>
      </c>
      <c r="AD1337" t="str">
        <f>IF(COUNTIF(Orders_C[[#All],[Customer_ID]],Orders_C[[#This Row],[Customer_ID]])&gt;1,"Repeat","New")</f>
        <v>Repeat</v>
      </c>
      <c r="AE1337" t="str" cm="1">
        <f t="array" ref="AE1337">_xlfn.XLOOKUP(Orders_C[[#This Row],[Store_ID]],Stores_c[[#All],[Store_ID]],Stores_c[[#All],[City]])</f>
        <v>Tracyview</v>
      </c>
      <c r="AF1337" t="str" cm="1">
        <f t="array" ref="AF1337">_xlfn.XLOOKUP(Orders_C[[#This Row],[Store_ID]],Stores_c[[#All],[Store_ID]],Stores_c[[#All],[Manager_Name]])</f>
        <v>Jeremiah Lee</v>
      </c>
      <c r="AG1337" t="str" cm="1">
        <f t="array" ref="AG1337">_xlfn.XLOOKUP(Orders_C[[#This Row],[Store_ID]],Stores_c[[#All],[Store_ID]],Stores_c[[#All],[Store_Type]])</f>
        <v>Mall</v>
      </c>
    </row>
    <row r="1338" spans="1:33" x14ac:dyDescent="0.25">
      <c r="A1338">
        <v>7556</v>
      </c>
      <c r="B1338" s="1">
        <v>45828</v>
      </c>
      <c r="C1338" s="2">
        <v>0.26915509259259257</v>
      </c>
      <c r="D1338">
        <v>1229</v>
      </c>
      <c r="E1338">
        <v>214</v>
      </c>
      <c r="F1338">
        <v>449</v>
      </c>
      <c r="G1338">
        <v>316</v>
      </c>
      <c r="H1338">
        <v>1</v>
      </c>
      <c r="I1338">
        <v>425</v>
      </c>
      <c r="J1338">
        <v>5</v>
      </c>
      <c r="K1338">
        <v>21.25</v>
      </c>
      <c r="L1338">
        <v>441.25</v>
      </c>
      <c r="M1338" t="s">
        <v>19</v>
      </c>
      <c r="N1338" t="s">
        <v>21</v>
      </c>
      <c r="O1338">
        <v>33</v>
      </c>
      <c r="P1338">
        <v>2</v>
      </c>
      <c r="Q1338" t="s">
        <v>1579</v>
      </c>
      <c r="R1338">
        <v>510</v>
      </c>
      <c r="S1338" s="3">
        <v>0.05</v>
      </c>
      <c r="T1338" s="6">
        <v>186.25</v>
      </c>
      <c r="U1338" t="s">
        <v>6340</v>
      </c>
      <c r="V1338">
        <v>2025</v>
      </c>
      <c r="W1338" t="s">
        <v>6329</v>
      </c>
      <c r="X1338" t="str">
        <f>_xlfn.XLOOKUP(Orders_C[[#This Row],[Product_ID]],Products_C[Product_ID],Products_C[Product_Name])</f>
        <v>Popcorn Chicken</v>
      </c>
      <c r="Y1338" t="str">
        <f>_xlfn.XLOOKUP(Orders_C[[#This Row],[Product_ID]],Products_C[Product_ID],Products_C[Category])</f>
        <v>Dessert</v>
      </c>
      <c r="Z1338" t="str">
        <f>_xlfn.XLOOKUP(Orders_C[[#This Row],[Store_ID]],Stores_c[Store_ID],Stores_c[City])</f>
        <v>New Robert</v>
      </c>
      <c r="AA1338" t="str">
        <f>_xlfn.XLOOKUP(Orders_C[[#This Row],[Customer_ID]],Customers_c[Customer_ID],Customers_c[Customer_Name])</f>
        <v>Veronica Hamilton</v>
      </c>
      <c r="AB1338" s="6">
        <f>Orders_C[[#This Row],[Quantity]]*Orders_C[[#This Row],[Unit_Price]]*(1-Orders_C[[#This Row],[Discount %]])+Orders_C[[#This Row],[Tax]]</f>
        <v>425</v>
      </c>
      <c r="AC1338" s="9">
        <f>(Orders_C[[#This Row],[Unit_Price]]*Orders_C[[#This Row],[Quantity]])-Orders_C[[#This Row],[Discount]]+Orders_C[[#This Row],[Tax]]</f>
        <v>441.25</v>
      </c>
      <c r="AD1338" t="str">
        <f>IF(COUNTIF(Orders_C[[#All],[Customer_ID]],Orders_C[[#This Row],[Customer_ID]])&gt;1,"Repeat","New")</f>
        <v>Repeat</v>
      </c>
      <c r="AE1338" t="str" cm="1">
        <f t="array" ref="AE1338">_xlfn.XLOOKUP(Orders_C[[#This Row],[Store_ID]],Stores_c[[#All],[Store_ID]],Stores_c[[#All],[City]])</f>
        <v>New Robert</v>
      </c>
      <c r="AF1338" t="str" cm="1">
        <f t="array" ref="AF1338">_xlfn.XLOOKUP(Orders_C[[#This Row],[Store_ID]],Stores_c[[#All],[Store_ID]],Stores_c[[#All],[Manager_Name]])</f>
        <v>Krista Webb</v>
      </c>
      <c r="AG1338" t="str" cm="1">
        <f t="array" ref="AG1338">_xlfn.XLOOKUP(Orders_C[[#This Row],[Store_ID]],Stores_c[[#All],[Store_ID]],Stores_c[[#All],[Store_Type]])</f>
        <v>Drive-Thru</v>
      </c>
    </row>
    <row r="1339" spans="1:33" x14ac:dyDescent="0.25">
      <c r="A1339">
        <v>8062</v>
      </c>
      <c r="B1339" s="1">
        <v>45893</v>
      </c>
      <c r="C1339" s="2">
        <v>0.4188425925925926</v>
      </c>
      <c r="D1339">
        <v>1657</v>
      </c>
      <c r="E1339">
        <v>221</v>
      </c>
      <c r="F1339">
        <v>412</v>
      </c>
      <c r="G1339">
        <v>302</v>
      </c>
      <c r="H1339">
        <v>3</v>
      </c>
      <c r="I1339">
        <v>153</v>
      </c>
      <c r="J1339">
        <v>5</v>
      </c>
      <c r="K1339">
        <v>7.65</v>
      </c>
      <c r="L1339">
        <v>461.65</v>
      </c>
      <c r="M1339" t="s">
        <v>20</v>
      </c>
      <c r="N1339" t="s">
        <v>23</v>
      </c>
      <c r="O1339">
        <v>50</v>
      </c>
      <c r="P1339">
        <v>1</v>
      </c>
      <c r="Q1339" t="s">
        <v>2085</v>
      </c>
      <c r="R1339">
        <v>508</v>
      </c>
      <c r="S1339" s="3">
        <v>0.05</v>
      </c>
      <c r="T1339" s="6">
        <v>186.25</v>
      </c>
      <c r="U1339" t="s">
        <v>6342</v>
      </c>
      <c r="V1339">
        <v>2025</v>
      </c>
      <c r="W1339" t="s">
        <v>6331</v>
      </c>
      <c r="X1339" t="str">
        <f>_xlfn.XLOOKUP(Orders_C[[#This Row],[Product_ID]],Products_C[Product_ID],Products_C[Product_Name])</f>
        <v>Chicken Wings</v>
      </c>
      <c r="Y1339" t="str">
        <f>_xlfn.XLOOKUP(Orders_C[[#This Row],[Product_ID]],Products_C[Product_ID],Products_C[Category])</f>
        <v>Chicken</v>
      </c>
      <c r="Z1339" t="str">
        <f>_xlfn.XLOOKUP(Orders_C[[#This Row],[Store_ID]],Stores_c[Store_ID],Stores_c[City])</f>
        <v>Port Barbarabury</v>
      </c>
      <c r="AA1339" t="str">
        <f>_xlfn.XLOOKUP(Orders_C[[#This Row],[Customer_ID]],Customers_c[Customer_ID],Customers_c[Customer_Name])</f>
        <v>Peter Todd</v>
      </c>
      <c r="AB1339" s="6">
        <f>Orders_C[[#This Row],[Quantity]]*Orders_C[[#This Row],[Unit_Price]]*(1-Orders_C[[#This Row],[Discount %]])+Orders_C[[#This Row],[Tax]]</f>
        <v>443.69999999999993</v>
      </c>
      <c r="AC1339" s="9">
        <f>(Orders_C[[#This Row],[Unit_Price]]*Orders_C[[#This Row],[Quantity]])-Orders_C[[#This Row],[Discount]]+Orders_C[[#This Row],[Tax]]</f>
        <v>461.65</v>
      </c>
      <c r="AD1339" t="str">
        <f>IF(COUNTIF(Orders_C[[#All],[Customer_ID]],Orders_C[[#This Row],[Customer_ID]])&gt;1,"Repeat","New")</f>
        <v>Repeat</v>
      </c>
      <c r="AE1339" t="str" cm="1">
        <f t="array" ref="AE1339">_xlfn.XLOOKUP(Orders_C[[#This Row],[Store_ID]],Stores_c[[#All],[Store_ID]],Stores_c[[#All],[City]])</f>
        <v>Port Barbarabury</v>
      </c>
      <c r="AF1339" t="str" cm="1">
        <f t="array" ref="AF1339">_xlfn.XLOOKUP(Orders_C[[#This Row],[Store_ID]],Stores_c[[#All],[Store_ID]],Stores_c[[#All],[Manager_Name]])</f>
        <v>Edward Nguyen</v>
      </c>
      <c r="AG1339" t="str" cm="1">
        <f t="array" ref="AG1339">_xlfn.XLOOKUP(Orders_C[[#This Row],[Store_ID]],Stores_c[[#All],[Store_ID]],Stores_c[[#All],[Store_Type]])</f>
        <v>Street</v>
      </c>
    </row>
    <row r="1340" spans="1:33" x14ac:dyDescent="0.25">
      <c r="A1340">
        <v>8829</v>
      </c>
      <c r="B1340" s="1">
        <v>45714</v>
      </c>
      <c r="C1340" s="2">
        <v>0.87089120370370365</v>
      </c>
      <c r="D1340">
        <v>1904</v>
      </c>
      <c r="E1340">
        <v>215</v>
      </c>
      <c r="F1340">
        <v>434</v>
      </c>
      <c r="G1340">
        <v>331</v>
      </c>
      <c r="H1340">
        <v>1</v>
      </c>
      <c r="I1340">
        <v>425</v>
      </c>
      <c r="J1340">
        <v>5</v>
      </c>
      <c r="K1340">
        <v>21.25</v>
      </c>
      <c r="L1340">
        <v>441.25</v>
      </c>
      <c r="M1340" t="s">
        <v>19</v>
      </c>
      <c r="N1340" t="s">
        <v>21</v>
      </c>
      <c r="O1340">
        <v>59</v>
      </c>
      <c r="P1340">
        <v>4</v>
      </c>
      <c r="Q1340" t="s">
        <v>2852</v>
      </c>
      <c r="R1340">
        <v>510</v>
      </c>
      <c r="S1340" s="3">
        <v>0.05</v>
      </c>
      <c r="T1340" s="6">
        <v>186.25</v>
      </c>
      <c r="U1340" t="s">
        <v>6338</v>
      </c>
      <c r="V1340">
        <v>2025</v>
      </c>
      <c r="W1340" t="s">
        <v>6331</v>
      </c>
      <c r="X1340" t="str">
        <f>_xlfn.XLOOKUP(Orders_C[[#This Row],[Product_ID]],Products_C[Product_ID],Products_C[Product_Name])</f>
        <v>Chicken Bucket</v>
      </c>
      <c r="Y1340" t="str">
        <f>_xlfn.XLOOKUP(Orders_C[[#This Row],[Product_ID]],Products_C[Product_ID],Products_C[Category])</f>
        <v>Beverage</v>
      </c>
      <c r="Z1340" t="str">
        <f>_xlfn.XLOOKUP(Orders_C[[#This Row],[Store_ID]],Stores_c[Store_ID],Stores_c[City])</f>
        <v>Sallyburgh</v>
      </c>
      <c r="AA1340" t="str">
        <f>_xlfn.XLOOKUP(Orders_C[[#This Row],[Customer_ID]],Customers_c[Customer_ID],Customers_c[Customer_Name])</f>
        <v>Kayla Miranda</v>
      </c>
      <c r="AB1340" s="6">
        <f>Orders_C[[#This Row],[Quantity]]*Orders_C[[#This Row],[Unit_Price]]*(1-Orders_C[[#This Row],[Discount %]])+Orders_C[[#This Row],[Tax]]</f>
        <v>425</v>
      </c>
      <c r="AC1340" s="9">
        <f>(Orders_C[[#This Row],[Unit_Price]]*Orders_C[[#This Row],[Quantity]])-Orders_C[[#This Row],[Discount]]+Orders_C[[#This Row],[Tax]]</f>
        <v>441.25</v>
      </c>
      <c r="AD1340" t="str">
        <f>IF(COUNTIF(Orders_C[[#All],[Customer_ID]],Orders_C[[#This Row],[Customer_ID]])&gt;1,"Repeat","New")</f>
        <v>Repeat</v>
      </c>
      <c r="AE1340" t="str" cm="1">
        <f t="array" ref="AE1340">_xlfn.XLOOKUP(Orders_C[[#This Row],[Store_ID]],Stores_c[[#All],[Store_ID]],Stores_c[[#All],[City]])</f>
        <v>Sallyburgh</v>
      </c>
      <c r="AF1340" t="str" cm="1">
        <f t="array" ref="AF1340">_xlfn.XLOOKUP(Orders_C[[#This Row],[Store_ID]],Stores_c[[#All],[Store_ID]],Stores_c[[#All],[Manager_Name]])</f>
        <v>Benjamin Mccoy</v>
      </c>
      <c r="AG1340" t="str" cm="1">
        <f t="array" ref="AG1340">_xlfn.XLOOKUP(Orders_C[[#This Row],[Store_ID]],Stores_c[[#All],[Store_ID]],Stores_c[[#All],[Store_Type]])</f>
        <v>Drive-Thru</v>
      </c>
    </row>
    <row r="1341" spans="1:33" x14ac:dyDescent="0.25">
      <c r="A1341">
        <v>8830</v>
      </c>
      <c r="B1341" s="1">
        <v>45752</v>
      </c>
      <c r="C1341" s="2">
        <v>0.90302083333333338</v>
      </c>
      <c r="D1341">
        <v>1707</v>
      </c>
      <c r="E1341">
        <v>224</v>
      </c>
      <c r="F1341">
        <v>476</v>
      </c>
      <c r="G1341">
        <v>310</v>
      </c>
      <c r="H1341">
        <v>3</v>
      </c>
      <c r="I1341">
        <v>161</v>
      </c>
      <c r="J1341">
        <v>15</v>
      </c>
      <c r="K1341">
        <v>8.0500000000000007</v>
      </c>
      <c r="L1341">
        <v>476.05</v>
      </c>
      <c r="M1341" t="s">
        <v>18</v>
      </c>
      <c r="N1341" t="s">
        <v>21</v>
      </c>
      <c r="O1341">
        <v>30</v>
      </c>
      <c r="P1341">
        <v>2</v>
      </c>
      <c r="Q1341" t="s">
        <v>2853</v>
      </c>
      <c r="R1341">
        <v>507</v>
      </c>
      <c r="S1341" s="3">
        <v>0.15</v>
      </c>
      <c r="T1341" s="6">
        <v>186.25</v>
      </c>
      <c r="U1341" t="s">
        <v>6337</v>
      </c>
      <c r="V1341">
        <v>2025</v>
      </c>
      <c r="W1341" t="s">
        <v>6329</v>
      </c>
      <c r="X1341" t="str">
        <f>_xlfn.XLOOKUP(Orders_C[[#This Row],[Product_ID]],Products_C[Product_ID],Products_C[Product_Name])</f>
        <v>Chicken Bucket</v>
      </c>
      <c r="Y1341" t="str">
        <f>_xlfn.XLOOKUP(Orders_C[[#This Row],[Product_ID]],Products_C[Product_ID],Products_C[Category])</f>
        <v>Chicken</v>
      </c>
      <c r="Z1341" t="str">
        <f>_xlfn.XLOOKUP(Orders_C[[#This Row],[Store_ID]],Stores_c[Store_ID],Stores_c[City])</f>
        <v>Valdezton</v>
      </c>
      <c r="AA1341" t="str">
        <f>_xlfn.XLOOKUP(Orders_C[[#This Row],[Customer_ID]],Customers_c[Customer_ID],Customers_c[Customer_Name])</f>
        <v>James Newton</v>
      </c>
      <c r="AB1341" s="6">
        <f>Orders_C[[#This Row],[Quantity]]*Orders_C[[#This Row],[Unit_Price]]*(1-Orders_C[[#This Row],[Discount %]])+Orders_C[[#This Row],[Tax]]</f>
        <v>418.6</v>
      </c>
      <c r="AC1341" s="9">
        <f>(Orders_C[[#This Row],[Unit_Price]]*Orders_C[[#This Row],[Quantity]])-Orders_C[[#This Row],[Discount]]+Orders_C[[#This Row],[Tax]]</f>
        <v>476.05</v>
      </c>
      <c r="AD1341" t="str">
        <f>IF(COUNTIF(Orders_C[[#All],[Customer_ID]],Orders_C[[#This Row],[Customer_ID]])&gt;1,"Repeat","New")</f>
        <v>Repeat</v>
      </c>
      <c r="AE1341" t="str" cm="1">
        <f t="array" ref="AE1341">_xlfn.XLOOKUP(Orders_C[[#This Row],[Store_ID]],Stores_c[[#All],[Store_ID]],Stores_c[[#All],[City]])</f>
        <v>Valdezton</v>
      </c>
      <c r="AF1341" t="str" cm="1">
        <f t="array" ref="AF1341">_xlfn.XLOOKUP(Orders_C[[#This Row],[Store_ID]],Stores_c[[#All],[Store_ID]],Stores_c[[#All],[Manager_Name]])</f>
        <v>John Rodriguez</v>
      </c>
      <c r="AG1341" t="str" cm="1">
        <f t="array" ref="AG1341">_xlfn.XLOOKUP(Orders_C[[#This Row],[Store_ID]],Stores_c[[#All],[Store_ID]],Stores_c[[#All],[Store_Type]])</f>
        <v>Street</v>
      </c>
    </row>
    <row r="1342" spans="1:33" x14ac:dyDescent="0.25">
      <c r="A1342">
        <v>9255</v>
      </c>
      <c r="B1342" s="1">
        <v>45868</v>
      </c>
      <c r="C1342" s="2">
        <v>0.47215277777777775</v>
      </c>
      <c r="D1342">
        <v>1810</v>
      </c>
      <c r="E1342">
        <v>219</v>
      </c>
      <c r="F1342">
        <v>430</v>
      </c>
      <c r="G1342">
        <v>338</v>
      </c>
      <c r="H1342">
        <v>3</v>
      </c>
      <c r="I1342">
        <v>161</v>
      </c>
      <c r="J1342">
        <v>15</v>
      </c>
      <c r="K1342">
        <v>8.0500000000000007</v>
      </c>
      <c r="L1342">
        <v>476.05</v>
      </c>
      <c r="M1342" t="s">
        <v>20</v>
      </c>
      <c r="N1342" t="s">
        <v>22</v>
      </c>
      <c r="O1342">
        <v>12</v>
      </c>
      <c r="P1342">
        <v>2</v>
      </c>
      <c r="Q1342" t="s">
        <v>3278</v>
      </c>
      <c r="R1342">
        <v>507</v>
      </c>
      <c r="S1342" s="3">
        <v>0.15</v>
      </c>
      <c r="T1342" s="6">
        <v>186.25</v>
      </c>
      <c r="U1342" t="s">
        <v>6341</v>
      </c>
      <c r="V1342">
        <v>2025</v>
      </c>
      <c r="W1342" t="s">
        <v>6333</v>
      </c>
      <c r="X1342" t="str">
        <f>_xlfn.XLOOKUP(Orders_C[[#This Row],[Product_ID]],Products_C[Product_ID],Products_C[Product_Name])</f>
        <v>Chicken Wings</v>
      </c>
      <c r="Y1342" t="str">
        <f>_xlfn.XLOOKUP(Orders_C[[#This Row],[Product_ID]],Products_C[Product_ID],Products_C[Category])</f>
        <v>Burger</v>
      </c>
      <c r="Z1342" t="str">
        <f>_xlfn.XLOOKUP(Orders_C[[#This Row],[Store_ID]],Stores_c[Store_ID],Stores_c[City])</f>
        <v>Lake David</v>
      </c>
      <c r="AA1342" t="str">
        <f>_xlfn.XLOOKUP(Orders_C[[#This Row],[Customer_ID]],Customers_c[Customer_ID],Customers_c[Customer_Name])</f>
        <v>Adam Williams</v>
      </c>
      <c r="AB1342" s="6">
        <f>Orders_C[[#This Row],[Quantity]]*Orders_C[[#This Row],[Unit_Price]]*(1-Orders_C[[#This Row],[Discount %]])+Orders_C[[#This Row],[Tax]]</f>
        <v>418.6</v>
      </c>
      <c r="AC1342" s="9">
        <f>(Orders_C[[#This Row],[Unit_Price]]*Orders_C[[#This Row],[Quantity]])-Orders_C[[#This Row],[Discount]]+Orders_C[[#This Row],[Tax]]</f>
        <v>476.05</v>
      </c>
      <c r="AD1342" t="str">
        <f>IF(COUNTIF(Orders_C[[#All],[Customer_ID]],Orders_C[[#This Row],[Customer_ID]])&gt;1,"Repeat","New")</f>
        <v>Repeat</v>
      </c>
      <c r="AE1342" t="str" cm="1">
        <f t="array" ref="AE1342">_xlfn.XLOOKUP(Orders_C[[#This Row],[Store_ID]],Stores_c[[#All],[Store_ID]],Stores_c[[#All],[City]])</f>
        <v>Lake David</v>
      </c>
      <c r="AF1342" t="str" cm="1">
        <f t="array" ref="AF1342">_xlfn.XLOOKUP(Orders_C[[#This Row],[Store_ID]],Stores_c[[#All],[Store_ID]],Stores_c[[#All],[Manager_Name]])</f>
        <v>Joshua Hines</v>
      </c>
      <c r="AG1342" t="str" cm="1">
        <f t="array" ref="AG1342">_xlfn.XLOOKUP(Orders_C[[#This Row],[Store_ID]],Stores_c[[#All],[Store_ID]],Stores_c[[#All],[Store_Type]])</f>
        <v>Street</v>
      </c>
    </row>
    <row r="1343" spans="1:33" x14ac:dyDescent="0.25">
      <c r="A1343">
        <v>9728</v>
      </c>
      <c r="B1343" s="1">
        <v>45945</v>
      </c>
      <c r="C1343" s="2">
        <v>0.96751157407407407</v>
      </c>
      <c r="D1343">
        <v>1842</v>
      </c>
      <c r="E1343">
        <v>225</v>
      </c>
      <c r="F1343">
        <v>505</v>
      </c>
      <c r="G1343">
        <v>317</v>
      </c>
      <c r="H1343">
        <v>3</v>
      </c>
      <c r="I1343">
        <v>161</v>
      </c>
      <c r="J1343">
        <v>15</v>
      </c>
      <c r="K1343">
        <v>8.0500000000000007</v>
      </c>
      <c r="L1343">
        <v>476.05</v>
      </c>
      <c r="M1343" t="s">
        <v>20</v>
      </c>
      <c r="N1343" t="s">
        <v>22</v>
      </c>
      <c r="O1343">
        <v>19</v>
      </c>
      <c r="P1343">
        <v>1</v>
      </c>
      <c r="Q1343" t="s">
        <v>3751</v>
      </c>
      <c r="R1343">
        <v>510</v>
      </c>
      <c r="S1343" s="3">
        <v>0.15</v>
      </c>
      <c r="T1343" s="6">
        <v>186.25</v>
      </c>
      <c r="U1343" t="s">
        <v>6332</v>
      </c>
      <c r="V1343">
        <v>2025</v>
      </c>
      <c r="W1343" t="s">
        <v>6333</v>
      </c>
      <c r="X1343" t="str">
        <f>_xlfn.XLOOKUP(Orders_C[[#This Row],[Product_ID]],Products_C[Product_ID],Products_C[Product_Name])</f>
        <v>Popcorn Chicken</v>
      </c>
      <c r="Y1343" t="str">
        <f>_xlfn.XLOOKUP(Orders_C[[#This Row],[Product_ID]],Products_C[Product_ID],Products_C[Category])</f>
        <v>Dessert</v>
      </c>
      <c r="Z1343" t="str">
        <f>_xlfn.XLOOKUP(Orders_C[[#This Row],[Store_ID]],Stores_c[Store_ID],Stores_c[City])</f>
        <v>South Peter</v>
      </c>
      <c r="AA1343" t="str">
        <f>_xlfn.XLOOKUP(Orders_C[[#This Row],[Customer_ID]],Customers_c[Customer_ID],Customers_c[Customer_Name])</f>
        <v>Ryan Willis</v>
      </c>
      <c r="AB1343" s="6">
        <f>Orders_C[[#This Row],[Quantity]]*Orders_C[[#This Row],[Unit_Price]]*(1-Orders_C[[#This Row],[Discount %]])+Orders_C[[#This Row],[Tax]]</f>
        <v>418.6</v>
      </c>
      <c r="AC1343" s="9">
        <f>(Orders_C[[#This Row],[Unit_Price]]*Orders_C[[#This Row],[Quantity]])-Orders_C[[#This Row],[Discount]]+Orders_C[[#This Row],[Tax]]</f>
        <v>476.05</v>
      </c>
      <c r="AD1343" t="str">
        <f>IF(COUNTIF(Orders_C[[#All],[Customer_ID]],Orders_C[[#This Row],[Customer_ID]])&gt;1,"Repeat","New")</f>
        <v>Repeat</v>
      </c>
      <c r="AE1343" t="str" cm="1">
        <f t="array" ref="AE1343">_xlfn.XLOOKUP(Orders_C[[#This Row],[Store_ID]],Stores_c[[#All],[Store_ID]],Stores_c[[#All],[City]])</f>
        <v>South Peter</v>
      </c>
      <c r="AF1343" t="str" cm="1">
        <f t="array" ref="AF1343">_xlfn.XLOOKUP(Orders_C[[#This Row],[Store_ID]],Stores_c[[#All],[Store_ID]],Stores_c[[#All],[Manager_Name]])</f>
        <v>Gregory Lambert</v>
      </c>
      <c r="AG1343" t="str" cm="1">
        <f t="array" ref="AG1343">_xlfn.XLOOKUP(Orders_C[[#This Row],[Store_ID]],Stores_c[[#All],[Store_ID]],Stores_c[[#All],[Store_Type]])</f>
        <v>Street</v>
      </c>
    </row>
    <row r="1344" spans="1:33" x14ac:dyDescent="0.25">
      <c r="A1344">
        <v>10267</v>
      </c>
      <c r="B1344" s="1">
        <v>45762</v>
      </c>
      <c r="C1344" s="2">
        <v>0.69104166666666667</v>
      </c>
      <c r="D1344">
        <v>1385</v>
      </c>
      <c r="E1344">
        <v>204</v>
      </c>
      <c r="F1344">
        <v>412</v>
      </c>
      <c r="G1344">
        <v>339</v>
      </c>
      <c r="H1344">
        <v>2</v>
      </c>
      <c r="I1344">
        <v>225</v>
      </c>
      <c r="J1344">
        <v>5</v>
      </c>
      <c r="K1344">
        <v>11.25</v>
      </c>
      <c r="L1344">
        <v>456.25</v>
      </c>
      <c r="M1344" t="s">
        <v>18</v>
      </c>
      <c r="N1344" t="s">
        <v>22</v>
      </c>
      <c r="O1344">
        <v>57</v>
      </c>
      <c r="P1344">
        <v>4</v>
      </c>
      <c r="Q1344" t="s">
        <v>4290</v>
      </c>
      <c r="R1344">
        <v>510</v>
      </c>
      <c r="S1344" s="3">
        <v>0.05</v>
      </c>
      <c r="T1344" s="6">
        <v>186.25</v>
      </c>
      <c r="U1344" t="s">
        <v>6337</v>
      </c>
      <c r="V1344">
        <v>2025</v>
      </c>
      <c r="W1344" t="s">
        <v>6331</v>
      </c>
      <c r="X1344" t="str">
        <f>_xlfn.XLOOKUP(Orders_C[[#This Row],[Product_ID]],Products_C[Product_ID],Products_C[Product_Name])</f>
        <v>Veg Burger</v>
      </c>
      <c r="Y1344" t="str">
        <f>_xlfn.XLOOKUP(Orders_C[[#This Row],[Product_ID]],Products_C[Product_ID],Products_C[Category])</f>
        <v>Burger</v>
      </c>
      <c r="Z1344" t="str">
        <f>_xlfn.XLOOKUP(Orders_C[[#This Row],[Store_ID]],Stores_c[Store_ID],Stores_c[City])</f>
        <v>New Robertfurt</v>
      </c>
      <c r="AA1344" t="str">
        <f>_xlfn.XLOOKUP(Orders_C[[#This Row],[Customer_ID]],Customers_c[Customer_ID],Customers_c[Customer_Name])</f>
        <v>Mrs. Angela Jones</v>
      </c>
      <c r="AB1344" s="6">
        <f>Orders_C[[#This Row],[Quantity]]*Orders_C[[#This Row],[Unit_Price]]*(1-Orders_C[[#This Row],[Discount %]])+Orders_C[[#This Row],[Tax]]</f>
        <v>438.75</v>
      </c>
      <c r="AC1344" s="9">
        <f>(Orders_C[[#This Row],[Unit_Price]]*Orders_C[[#This Row],[Quantity]])-Orders_C[[#This Row],[Discount]]+Orders_C[[#This Row],[Tax]]</f>
        <v>456.25</v>
      </c>
      <c r="AD1344" t="str">
        <f>IF(COUNTIF(Orders_C[[#All],[Customer_ID]],Orders_C[[#This Row],[Customer_ID]])&gt;1,"Repeat","New")</f>
        <v>Repeat</v>
      </c>
      <c r="AE1344" t="str" cm="1">
        <f t="array" ref="AE1344">_xlfn.XLOOKUP(Orders_C[[#This Row],[Store_ID]],Stores_c[[#All],[Store_ID]],Stores_c[[#All],[City]])</f>
        <v>New Robertfurt</v>
      </c>
      <c r="AF1344" t="str" cm="1">
        <f t="array" ref="AF1344">_xlfn.XLOOKUP(Orders_C[[#This Row],[Store_ID]],Stores_c[[#All],[Store_ID]],Stores_c[[#All],[Manager_Name]])</f>
        <v>Tiffany Gomez</v>
      </c>
      <c r="AG1344" t="str" cm="1">
        <f t="array" ref="AG1344">_xlfn.XLOOKUP(Orders_C[[#This Row],[Store_ID]],Stores_c[[#All],[Store_ID]],Stores_c[[#All],[Store_Type]])</f>
        <v>Street</v>
      </c>
    </row>
    <row r="1345" spans="1:33" x14ac:dyDescent="0.25">
      <c r="A1345">
        <v>10774</v>
      </c>
      <c r="B1345" s="1">
        <v>46044</v>
      </c>
      <c r="C1345" s="2">
        <v>0.11752314814814815</v>
      </c>
      <c r="D1345">
        <v>1339</v>
      </c>
      <c r="E1345">
        <v>202</v>
      </c>
      <c r="F1345">
        <v>456</v>
      </c>
      <c r="G1345">
        <v>310</v>
      </c>
      <c r="H1345">
        <v>3</v>
      </c>
      <c r="I1345">
        <v>161</v>
      </c>
      <c r="J1345">
        <v>15</v>
      </c>
      <c r="K1345">
        <v>8.0500000000000007</v>
      </c>
      <c r="L1345">
        <v>476.05</v>
      </c>
      <c r="M1345" t="s">
        <v>20</v>
      </c>
      <c r="N1345" t="s">
        <v>22</v>
      </c>
      <c r="O1345">
        <v>49</v>
      </c>
      <c r="P1345">
        <v>4</v>
      </c>
      <c r="Q1345" t="s">
        <v>4797</v>
      </c>
      <c r="R1345">
        <v>502</v>
      </c>
      <c r="S1345" s="3">
        <v>0.15</v>
      </c>
      <c r="T1345" s="6">
        <v>186.25</v>
      </c>
      <c r="U1345" t="s">
        <v>6330</v>
      </c>
      <c r="V1345">
        <v>2026</v>
      </c>
      <c r="W1345" t="s">
        <v>6331</v>
      </c>
      <c r="X1345" t="str">
        <f>_xlfn.XLOOKUP(Orders_C[[#This Row],[Product_ID]],Products_C[Product_ID],Products_C[Product_Name])</f>
        <v>Chicken Bucket</v>
      </c>
      <c r="Y1345" t="str">
        <f>_xlfn.XLOOKUP(Orders_C[[#This Row],[Product_ID]],Products_C[Product_ID],Products_C[Category])</f>
        <v>Chicken</v>
      </c>
      <c r="Z1345" t="str">
        <f>_xlfn.XLOOKUP(Orders_C[[#This Row],[Store_ID]],Stores_c[Store_ID],Stores_c[City])</f>
        <v>Rebekahside</v>
      </c>
      <c r="AA1345" t="str">
        <f>_xlfn.XLOOKUP(Orders_C[[#This Row],[Customer_ID]],Customers_c[Customer_ID],Customers_c[Customer_Name])</f>
        <v>Sean Smith</v>
      </c>
      <c r="AB1345" s="6">
        <f>Orders_C[[#This Row],[Quantity]]*Orders_C[[#This Row],[Unit_Price]]*(1-Orders_C[[#This Row],[Discount %]])+Orders_C[[#This Row],[Tax]]</f>
        <v>418.6</v>
      </c>
      <c r="AC1345" s="9">
        <f>(Orders_C[[#This Row],[Unit_Price]]*Orders_C[[#This Row],[Quantity]])-Orders_C[[#This Row],[Discount]]+Orders_C[[#This Row],[Tax]]</f>
        <v>476.05</v>
      </c>
      <c r="AD1345" t="str">
        <f>IF(COUNTIF(Orders_C[[#All],[Customer_ID]],Orders_C[[#This Row],[Customer_ID]])&gt;1,"Repeat","New")</f>
        <v>Repeat</v>
      </c>
      <c r="AE1345" t="str" cm="1">
        <f t="array" ref="AE1345">_xlfn.XLOOKUP(Orders_C[[#This Row],[Store_ID]],Stores_c[[#All],[Store_ID]],Stores_c[[#All],[City]])</f>
        <v>Rebekahside</v>
      </c>
      <c r="AF1345" t="str" cm="1">
        <f t="array" ref="AF1345">_xlfn.XLOOKUP(Orders_C[[#This Row],[Store_ID]],Stores_c[[#All],[Store_ID]],Stores_c[[#All],[Manager_Name]])</f>
        <v>Mark Ray</v>
      </c>
      <c r="AG1345" t="str" cm="1">
        <f t="array" ref="AG1345">_xlfn.XLOOKUP(Orders_C[[#This Row],[Store_ID]],Stores_c[[#All],[Store_ID]],Stores_c[[#All],[Store_Type]])</f>
        <v>Drive-Thru</v>
      </c>
    </row>
    <row r="1346" spans="1:33" x14ac:dyDescent="0.25">
      <c r="A1346">
        <v>10580</v>
      </c>
      <c r="B1346" s="1">
        <v>45754</v>
      </c>
      <c r="C1346" s="2">
        <v>0.25568287037037035</v>
      </c>
      <c r="D1346">
        <v>1905</v>
      </c>
      <c r="E1346">
        <v>218</v>
      </c>
      <c r="F1346">
        <v>431</v>
      </c>
      <c r="G1346">
        <v>320</v>
      </c>
      <c r="H1346">
        <v>1</v>
      </c>
      <c r="I1346">
        <v>414</v>
      </c>
      <c r="J1346">
        <v>0</v>
      </c>
      <c r="K1346">
        <v>20.7</v>
      </c>
      <c r="L1346">
        <v>434.7</v>
      </c>
      <c r="M1346" t="s">
        <v>19</v>
      </c>
      <c r="N1346" t="s">
        <v>21</v>
      </c>
      <c r="O1346">
        <v>17</v>
      </c>
      <c r="P1346">
        <v>4</v>
      </c>
      <c r="Q1346" t="s">
        <v>4603</v>
      </c>
      <c r="R1346">
        <v>504</v>
      </c>
      <c r="S1346" s="3">
        <v>0</v>
      </c>
      <c r="T1346" s="6">
        <v>186.3</v>
      </c>
      <c r="U1346" t="s">
        <v>6337</v>
      </c>
      <c r="V1346">
        <v>2025</v>
      </c>
      <c r="W1346" t="s">
        <v>6333</v>
      </c>
      <c r="X1346" t="str">
        <f>_xlfn.XLOOKUP(Orders_C[[#This Row],[Product_ID]],Products_C[Product_ID],Products_C[Product_Name])</f>
        <v>Rice Bowl</v>
      </c>
      <c r="Y1346" t="str">
        <f>_xlfn.XLOOKUP(Orders_C[[#This Row],[Product_ID]],Products_C[Product_ID],Products_C[Category])</f>
        <v>Beverage</v>
      </c>
      <c r="Z1346" t="str">
        <f>_xlfn.XLOOKUP(Orders_C[[#This Row],[Store_ID]],Stores_c[Store_ID],Stores_c[City])</f>
        <v>East Johnport</v>
      </c>
      <c r="AA1346" t="str">
        <f>_xlfn.XLOOKUP(Orders_C[[#This Row],[Customer_ID]],Customers_c[Customer_ID],Customers_c[Customer_Name])</f>
        <v>Jonathan Hurst</v>
      </c>
      <c r="AB1346" s="6">
        <f>Orders_C[[#This Row],[Quantity]]*Orders_C[[#This Row],[Unit_Price]]*(1-Orders_C[[#This Row],[Discount %]])+Orders_C[[#This Row],[Tax]]</f>
        <v>434.7</v>
      </c>
      <c r="AC1346" s="9">
        <f>(Orders_C[[#This Row],[Unit_Price]]*Orders_C[[#This Row],[Quantity]])-Orders_C[[#This Row],[Discount]]+Orders_C[[#This Row],[Tax]]</f>
        <v>434.7</v>
      </c>
      <c r="AD1346" t="str">
        <f>IF(COUNTIF(Orders_C[[#All],[Customer_ID]],Orders_C[[#This Row],[Customer_ID]])&gt;1,"Repeat","New")</f>
        <v>Repeat</v>
      </c>
      <c r="AE1346" t="str" cm="1">
        <f t="array" ref="AE1346">_xlfn.XLOOKUP(Orders_C[[#This Row],[Store_ID]],Stores_c[[#All],[Store_ID]],Stores_c[[#All],[City]])</f>
        <v>East Johnport</v>
      </c>
      <c r="AF1346" t="str" cm="1">
        <f t="array" ref="AF1346">_xlfn.XLOOKUP(Orders_C[[#This Row],[Store_ID]],Stores_c[[#All],[Store_ID]],Stores_c[[#All],[Manager_Name]])</f>
        <v>Mr. Matthew Murillo III</v>
      </c>
      <c r="AG1346" t="str" cm="1">
        <f t="array" ref="AG1346">_xlfn.XLOOKUP(Orders_C[[#This Row],[Store_ID]],Stores_c[[#All],[Store_ID]],Stores_c[[#All],[Store_Type]])</f>
        <v>Street</v>
      </c>
    </row>
    <row r="1347" spans="1:33" x14ac:dyDescent="0.25">
      <c r="A1347">
        <v>6432</v>
      </c>
      <c r="B1347" s="1">
        <v>45874</v>
      </c>
      <c r="C1347" s="2">
        <v>7.5509259259259262E-2</v>
      </c>
      <c r="D1347">
        <v>1869</v>
      </c>
      <c r="E1347">
        <v>208</v>
      </c>
      <c r="F1347">
        <v>475</v>
      </c>
      <c r="G1347">
        <v>333</v>
      </c>
      <c r="H1347">
        <v>2</v>
      </c>
      <c r="I1347">
        <v>231</v>
      </c>
      <c r="J1347">
        <v>10</v>
      </c>
      <c r="K1347">
        <v>11.55</v>
      </c>
      <c r="L1347">
        <v>463.55</v>
      </c>
      <c r="M1347" t="s">
        <v>19</v>
      </c>
      <c r="N1347" t="s">
        <v>22</v>
      </c>
      <c r="O1347">
        <v>46</v>
      </c>
      <c r="P1347">
        <v>4</v>
      </c>
      <c r="Q1347" t="s">
        <v>455</v>
      </c>
      <c r="R1347">
        <v>509</v>
      </c>
      <c r="S1347" s="3">
        <v>0.1</v>
      </c>
      <c r="T1347" s="6">
        <v>186.35000000000002</v>
      </c>
      <c r="U1347" t="s">
        <v>6342</v>
      </c>
      <c r="V1347">
        <v>2025</v>
      </c>
      <c r="W1347" t="s">
        <v>6331</v>
      </c>
      <c r="X1347" t="str">
        <f>_xlfn.XLOOKUP(Orders_C[[#This Row],[Product_ID]],Products_C[Product_ID],Products_C[Product_Name])</f>
        <v>Chicken Wings</v>
      </c>
      <c r="Y1347" t="str">
        <f>_xlfn.XLOOKUP(Orders_C[[#This Row],[Product_ID]],Products_C[Product_ID],Products_C[Category])</f>
        <v>Burger</v>
      </c>
      <c r="Z1347" t="str">
        <f>_xlfn.XLOOKUP(Orders_C[[#This Row],[Store_ID]],Stores_c[Store_ID],Stores_c[City])</f>
        <v>Tracyview</v>
      </c>
      <c r="AA1347" t="str">
        <f>_xlfn.XLOOKUP(Orders_C[[#This Row],[Customer_ID]],Customers_c[Customer_ID],Customers_c[Customer_Name])</f>
        <v>Joseph Castillo</v>
      </c>
      <c r="AB1347" s="6">
        <f>Orders_C[[#This Row],[Quantity]]*Orders_C[[#This Row],[Unit_Price]]*(1-Orders_C[[#This Row],[Discount %]])+Orders_C[[#This Row],[Tax]]</f>
        <v>427.35</v>
      </c>
      <c r="AC1347" s="9">
        <f>(Orders_C[[#This Row],[Unit_Price]]*Orders_C[[#This Row],[Quantity]])-Orders_C[[#This Row],[Discount]]+Orders_C[[#This Row],[Tax]]</f>
        <v>463.55</v>
      </c>
      <c r="AD1347" t="str">
        <f>IF(COUNTIF(Orders_C[[#All],[Customer_ID]],Orders_C[[#This Row],[Customer_ID]])&gt;1,"Repeat","New")</f>
        <v>Repeat</v>
      </c>
      <c r="AE1347" t="str" cm="1">
        <f t="array" ref="AE1347">_xlfn.XLOOKUP(Orders_C[[#This Row],[Store_ID]],Stores_c[[#All],[Store_ID]],Stores_c[[#All],[City]])</f>
        <v>Tracyview</v>
      </c>
      <c r="AF1347" t="str" cm="1">
        <f t="array" ref="AF1347">_xlfn.XLOOKUP(Orders_C[[#This Row],[Store_ID]],Stores_c[[#All],[Store_ID]],Stores_c[[#All],[Manager_Name]])</f>
        <v>Jeremiah Lee</v>
      </c>
      <c r="AG1347" t="str" cm="1">
        <f t="array" ref="AG1347">_xlfn.XLOOKUP(Orders_C[[#This Row],[Store_ID]],Stores_c[[#All],[Store_ID]],Stores_c[[#All],[Store_Type]])</f>
        <v>Mall</v>
      </c>
    </row>
    <row r="1348" spans="1:33" x14ac:dyDescent="0.25">
      <c r="A1348">
        <v>9402</v>
      </c>
      <c r="B1348" s="1">
        <v>45811</v>
      </c>
      <c r="C1348" s="2">
        <v>0.64067129629629627</v>
      </c>
      <c r="D1348">
        <v>1701</v>
      </c>
      <c r="E1348">
        <v>202</v>
      </c>
      <c r="F1348">
        <v>494</v>
      </c>
      <c r="G1348">
        <v>329</v>
      </c>
      <c r="H1348">
        <v>1</v>
      </c>
      <c r="I1348">
        <v>426</v>
      </c>
      <c r="J1348">
        <v>5</v>
      </c>
      <c r="K1348">
        <v>21.3</v>
      </c>
      <c r="L1348">
        <v>442.3</v>
      </c>
      <c r="M1348" t="s">
        <v>20</v>
      </c>
      <c r="N1348" t="s">
        <v>22</v>
      </c>
      <c r="O1348">
        <v>39</v>
      </c>
      <c r="P1348">
        <v>5</v>
      </c>
      <c r="Q1348" t="s">
        <v>3425</v>
      </c>
      <c r="R1348">
        <v>504</v>
      </c>
      <c r="S1348" s="3">
        <v>0.05</v>
      </c>
      <c r="T1348" s="6">
        <v>186.70000000000002</v>
      </c>
      <c r="U1348" t="s">
        <v>6340</v>
      </c>
      <c r="V1348">
        <v>2025</v>
      </c>
      <c r="W1348" t="s">
        <v>6329</v>
      </c>
      <c r="X1348" t="str">
        <f>_xlfn.XLOOKUP(Orders_C[[#This Row],[Product_ID]],Products_C[Product_ID],Products_C[Product_Name])</f>
        <v>Rice Bowl</v>
      </c>
      <c r="Y1348" t="str">
        <f>_xlfn.XLOOKUP(Orders_C[[#This Row],[Product_ID]],Products_C[Product_ID],Products_C[Category])</f>
        <v>Dessert</v>
      </c>
      <c r="Z1348" t="str">
        <f>_xlfn.XLOOKUP(Orders_C[[#This Row],[Store_ID]],Stores_c[Store_ID],Stores_c[City])</f>
        <v>Rebekahside</v>
      </c>
      <c r="AA1348" t="str">
        <f>_xlfn.XLOOKUP(Orders_C[[#This Row],[Customer_ID]],Customers_c[Customer_ID],Customers_c[Customer_Name])</f>
        <v>Michael Diaz</v>
      </c>
      <c r="AB1348" s="6">
        <f>Orders_C[[#This Row],[Quantity]]*Orders_C[[#This Row],[Unit_Price]]*(1-Orders_C[[#This Row],[Discount %]])+Orders_C[[#This Row],[Tax]]</f>
        <v>426</v>
      </c>
      <c r="AC1348" s="9">
        <f>(Orders_C[[#This Row],[Unit_Price]]*Orders_C[[#This Row],[Quantity]])-Orders_C[[#This Row],[Discount]]+Orders_C[[#This Row],[Tax]]</f>
        <v>442.3</v>
      </c>
      <c r="AD1348" t="str">
        <f>IF(COUNTIF(Orders_C[[#All],[Customer_ID]],Orders_C[[#This Row],[Customer_ID]])&gt;1,"Repeat","New")</f>
        <v>Repeat</v>
      </c>
      <c r="AE1348" t="str" cm="1">
        <f t="array" ref="AE1348">_xlfn.XLOOKUP(Orders_C[[#This Row],[Store_ID]],Stores_c[[#All],[Store_ID]],Stores_c[[#All],[City]])</f>
        <v>Rebekahside</v>
      </c>
      <c r="AF1348" t="str" cm="1">
        <f t="array" ref="AF1348">_xlfn.XLOOKUP(Orders_C[[#This Row],[Store_ID]],Stores_c[[#All],[Store_ID]],Stores_c[[#All],[Manager_Name]])</f>
        <v>Mark Ray</v>
      </c>
      <c r="AG1348" t="str" cm="1">
        <f t="array" ref="AG1348">_xlfn.XLOOKUP(Orders_C[[#This Row],[Store_ID]],Stores_c[[#All],[Store_ID]],Stores_c[[#All],[Store_Type]])</f>
        <v>Drive-Thru</v>
      </c>
    </row>
    <row r="1349" spans="1:33" x14ac:dyDescent="0.25">
      <c r="A1349">
        <v>9513</v>
      </c>
      <c r="B1349" s="1">
        <v>45723</v>
      </c>
      <c r="C1349" s="2">
        <v>4.7569444444444442E-2</v>
      </c>
      <c r="D1349">
        <v>1623</v>
      </c>
      <c r="E1349">
        <v>206</v>
      </c>
      <c r="F1349">
        <v>493</v>
      </c>
      <c r="G1349">
        <v>328</v>
      </c>
      <c r="H1349">
        <v>2</v>
      </c>
      <c r="I1349">
        <v>220</v>
      </c>
      <c r="J1349">
        <v>0</v>
      </c>
      <c r="K1349">
        <v>11</v>
      </c>
      <c r="L1349">
        <v>451</v>
      </c>
      <c r="M1349" t="s">
        <v>20</v>
      </c>
      <c r="N1349" t="s">
        <v>22</v>
      </c>
      <c r="O1349">
        <v>22</v>
      </c>
      <c r="P1349">
        <v>4</v>
      </c>
      <c r="Q1349" t="s">
        <v>3536</v>
      </c>
      <c r="R1349">
        <v>507</v>
      </c>
      <c r="S1349" s="3">
        <v>0</v>
      </c>
      <c r="T1349" s="6">
        <v>187</v>
      </c>
      <c r="U1349" t="s">
        <v>6334</v>
      </c>
      <c r="V1349">
        <v>2025</v>
      </c>
      <c r="W1349" t="s">
        <v>6329</v>
      </c>
      <c r="X1349" t="str">
        <f>_xlfn.XLOOKUP(Orders_C[[#This Row],[Product_ID]],Products_C[Product_ID],Products_C[Product_Name])</f>
        <v>Rice Bowl</v>
      </c>
      <c r="Y1349" t="str">
        <f>_xlfn.XLOOKUP(Orders_C[[#This Row],[Product_ID]],Products_C[Product_ID],Products_C[Category])</f>
        <v>Burger</v>
      </c>
      <c r="Z1349" t="str">
        <f>_xlfn.XLOOKUP(Orders_C[[#This Row],[Store_ID]],Stores_c[Store_ID],Stores_c[City])</f>
        <v>West Matthew</v>
      </c>
      <c r="AA1349" t="str">
        <f>_xlfn.XLOOKUP(Orders_C[[#This Row],[Customer_ID]],Customers_c[Customer_ID],Customers_c[Customer_Name])</f>
        <v>Kim Jackson</v>
      </c>
      <c r="AB1349" s="6">
        <f>Orders_C[[#This Row],[Quantity]]*Orders_C[[#This Row],[Unit_Price]]*(1-Orders_C[[#This Row],[Discount %]])+Orders_C[[#This Row],[Tax]]</f>
        <v>451</v>
      </c>
      <c r="AC1349" s="9">
        <f>(Orders_C[[#This Row],[Unit_Price]]*Orders_C[[#This Row],[Quantity]])-Orders_C[[#This Row],[Discount]]+Orders_C[[#This Row],[Tax]]</f>
        <v>451</v>
      </c>
      <c r="AD1349" t="str">
        <f>IF(COUNTIF(Orders_C[[#All],[Customer_ID]],Orders_C[[#This Row],[Customer_ID]])&gt;1,"Repeat","New")</f>
        <v>Repeat</v>
      </c>
      <c r="AE1349" t="str" cm="1">
        <f t="array" ref="AE1349">_xlfn.XLOOKUP(Orders_C[[#This Row],[Store_ID]],Stores_c[[#All],[Store_ID]],Stores_c[[#All],[City]])</f>
        <v>West Matthew</v>
      </c>
      <c r="AF1349" t="str" cm="1">
        <f t="array" ref="AF1349">_xlfn.XLOOKUP(Orders_C[[#This Row],[Store_ID]],Stores_c[[#All],[Store_ID]],Stores_c[[#All],[Manager_Name]])</f>
        <v>Miguel Kidd</v>
      </c>
      <c r="AG1349" t="str" cm="1">
        <f t="array" ref="AG1349">_xlfn.XLOOKUP(Orders_C[[#This Row],[Store_ID]],Stores_c[[#All],[Store_ID]],Stores_c[[#All],[Store_Type]])</f>
        <v>Drive-Thru</v>
      </c>
    </row>
    <row r="1350" spans="1:33" x14ac:dyDescent="0.25">
      <c r="A1350">
        <v>9534</v>
      </c>
      <c r="B1350" s="1">
        <v>45793</v>
      </c>
      <c r="C1350" s="2">
        <v>0.45576388888888891</v>
      </c>
      <c r="D1350">
        <v>1085</v>
      </c>
      <c r="E1350">
        <v>202</v>
      </c>
      <c r="F1350">
        <v>546</v>
      </c>
      <c r="G1350">
        <v>305</v>
      </c>
      <c r="H1350">
        <v>2</v>
      </c>
      <c r="I1350">
        <v>220</v>
      </c>
      <c r="J1350">
        <v>0</v>
      </c>
      <c r="K1350">
        <v>11</v>
      </c>
      <c r="L1350">
        <v>451</v>
      </c>
      <c r="M1350" t="s">
        <v>19</v>
      </c>
      <c r="N1350" t="s">
        <v>22</v>
      </c>
      <c r="O1350">
        <v>32</v>
      </c>
      <c r="P1350">
        <v>3</v>
      </c>
      <c r="Q1350" t="s">
        <v>3557</v>
      </c>
      <c r="R1350">
        <v>507</v>
      </c>
      <c r="S1350" s="3">
        <v>0</v>
      </c>
      <c r="T1350" s="6">
        <v>187</v>
      </c>
      <c r="U1350" t="s">
        <v>6339</v>
      </c>
      <c r="V1350">
        <v>2025</v>
      </c>
      <c r="W1350" t="s">
        <v>6329</v>
      </c>
      <c r="X1350" t="str">
        <f>_xlfn.XLOOKUP(Orders_C[[#This Row],[Product_ID]],Products_C[Product_ID],Products_C[Product_Name])</f>
        <v>Krushers</v>
      </c>
      <c r="Y1350" t="str">
        <f>_xlfn.XLOOKUP(Orders_C[[#This Row],[Product_ID]],Products_C[Product_ID],Products_C[Category])</f>
        <v>Dessert</v>
      </c>
      <c r="Z1350" t="str">
        <f>_xlfn.XLOOKUP(Orders_C[[#This Row],[Store_ID]],Stores_c[Store_ID],Stores_c[City])</f>
        <v>Rebekahside</v>
      </c>
      <c r="AA1350" t="str">
        <f>_xlfn.XLOOKUP(Orders_C[[#This Row],[Customer_ID]],Customers_c[Customer_ID],Customers_c[Customer_Name])</f>
        <v>Michael Jones</v>
      </c>
      <c r="AB1350" s="6">
        <f>Orders_C[[#This Row],[Quantity]]*Orders_C[[#This Row],[Unit_Price]]*(1-Orders_C[[#This Row],[Discount %]])+Orders_C[[#This Row],[Tax]]</f>
        <v>451</v>
      </c>
      <c r="AC1350" s="9">
        <f>(Orders_C[[#This Row],[Unit_Price]]*Orders_C[[#This Row],[Quantity]])-Orders_C[[#This Row],[Discount]]+Orders_C[[#This Row],[Tax]]</f>
        <v>451</v>
      </c>
      <c r="AD1350" t="str">
        <f>IF(COUNTIF(Orders_C[[#All],[Customer_ID]],Orders_C[[#This Row],[Customer_ID]])&gt;1,"Repeat","New")</f>
        <v>Repeat</v>
      </c>
      <c r="AE1350" t="str" cm="1">
        <f t="array" ref="AE1350">_xlfn.XLOOKUP(Orders_C[[#This Row],[Store_ID]],Stores_c[[#All],[Store_ID]],Stores_c[[#All],[City]])</f>
        <v>Rebekahside</v>
      </c>
      <c r="AF1350" t="str" cm="1">
        <f t="array" ref="AF1350">_xlfn.XLOOKUP(Orders_C[[#This Row],[Store_ID]],Stores_c[[#All],[Store_ID]],Stores_c[[#All],[Manager_Name]])</f>
        <v>Mark Ray</v>
      </c>
      <c r="AG1350" t="str" cm="1">
        <f t="array" ref="AG1350">_xlfn.XLOOKUP(Orders_C[[#This Row],[Store_ID]],Stores_c[[#All],[Store_ID]],Stores_c[[#All],[Store_Type]])</f>
        <v>Drive-Thru</v>
      </c>
    </row>
    <row r="1351" spans="1:33" x14ac:dyDescent="0.25">
      <c r="A1351">
        <v>6822</v>
      </c>
      <c r="B1351" s="1">
        <v>45968</v>
      </c>
      <c r="C1351" s="2">
        <v>0.40672453703703704</v>
      </c>
      <c r="D1351">
        <v>1204</v>
      </c>
      <c r="E1351">
        <v>214</v>
      </c>
      <c r="F1351">
        <v>545</v>
      </c>
      <c r="G1351">
        <v>307</v>
      </c>
      <c r="H1351">
        <v>1</v>
      </c>
      <c r="I1351">
        <v>449</v>
      </c>
      <c r="J1351">
        <v>15</v>
      </c>
      <c r="K1351">
        <v>22.45</v>
      </c>
      <c r="L1351">
        <v>456.45</v>
      </c>
      <c r="M1351" t="s">
        <v>19</v>
      </c>
      <c r="N1351" t="s">
        <v>21</v>
      </c>
      <c r="O1351">
        <v>14</v>
      </c>
      <c r="P1351">
        <v>4</v>
      </c>
      <c r="Q1351" t="s">
        <v>845</v>
      </c>
      <c r="R1351">
        <v>501</v>
      </c>
      <c r="S1351" s="3">
        <v>0.15</v>
      </c>
      <c r="T1351" s="6">
        <v>187.05</v>
      </c>
      <c r="U1351" t="s">
        <v>6336</v>
      </c>
      <c r="V1351">
        <v>2025</v>
      </c>
      <c r="W1351" t="s">
        <v>6333</v>
      </c>
      <c r="X1351" t="str">
        <f>_xlfn.XLOOKUP(Orders_C[[#This Row],[Product_ID]],Products_C[Product_ID],Products_C[Product_Name])</f>
        <v>Chicken Wings</v>
      </c>
      <c r="Y1351" t="str">
        <f>_xlfn.XLOOKUP(Orders_C[[#This Row],[Product_ID]],Products_C[Product_ID],Products_C[Category])</f>
        <v>Chicken</v>
      </c>
      <c r="Z1351" t="str">
        <f>_xlfn.XLOOKUP(Orders_C[[#This Row],[Store_ID]],Stores_c[Store_ID],Stores_c[City])</f>
        <v>New Robert</v>
      </c>
      <c r="AA1351" t="str">
        <f>_xlfn.XLOOKUP(Orders_C[[#This Row],[Customer_ID]],Customers_c[Customer_ID],Customers_c[Customer_Name])</f>
        <v>Christopher Howe</v>
      </c>
      <c r="AB1351" s="6">
        <f>Orders_C[[#This Row],[Quantity]]*Orders_C[[#This Row],[Unit_Price]]*(1-Orders_C[[#This Row],[Discount %]])+Orders_C[[#This Row],[Tax]]</f>
        <v>404.09999999999997</v>
      </c>
      <c r="AC1351" s="9">
        <f>(Orders_C[[#This Row],[Unit_Price]]*Orders_C[[#This Row],[Quantity]])-Orders_C[[#This Row],[Discount]]+Orders_C[[#This Row],[Tax]]</f>
        <v>456.45</v>
      </c>
      <c r="AD1351" t="str">
        <f>IF(COUNTIF(Orders_C[[#All],[Customer_ID]],Orders_C[[#This Row],[Customer_ID]])&gt;1,"Repeat","New")</f>
        <v>Repeat</v>
      </c>
      <c r="AE1351" t="str" cm="1">
        <f t="array" ref="AE1351">_xlfn.XLOOKUP(Orders_C[[#This Row],[Store_ID]],Stores_c[[#All],[Store_ID]],Stores_c[[#All],[City]])</f>
        <v>New Robert</v>
      </c>
      <c r="AF1351" t="str" cm="1">
        <f t="array" ref="AF1351">_xlfn.XLOOKUP(Orders_C[[#This Row],[Store_ID]],Stores_c[[#All],[Store_ID]],Stores_c[[#All],[Manager_Name]])</f>
        <v>Krista Webb</v>
      </c>
      <c r="AG1351" t="str" cm="1">
        <f t="array" ref="AG1351">_xlfn.XLOOKUP(Orders_C[[#This Row],[Store_ID]],Stores_c[[#All],[Store_ID]],Stores_c[[#All],[Store_Type]])</f>
        <v>Drive-Thru</v>
      </c>
    </row>
    <row r="1352" spans="1:33" x14ac:dyDescent="0.25">
      <c r="A1352">
        <v>8683</v>
      </c>
      <c r="B1352" s="1">
        <v>46034</v>
      </c>
      <c r="C1352" s="2">
        <v>0.68501157407407409</v>
      </c>
      <c r="D1352">
        <v>1735</v>
      </c>
      <c r="E1352">
        <v>222</v>
      </c>
      <c r="F1352">
        <v>475</v>
      </c>
      <c r="G1352">
        <v>338</v>
      </c>
      <c r="H1352">
        <v>1</v>
      </c>
      <c r="I1352">
        <v>449</v>
      </c>
      <c r="J1352">
        <v>15</v>
      </c>
      <c r="K1352">
        <v>22.45</v>
      </c>
      <c r="L1352">
        <v>456.45</v>
      </c>
      <c r="M1352" t="s">
        <v>20</v>
      </c>
      <c r="N1352" t="s">
        <v>21</v>
      </c>
      <c r="O1352">
        <v>50</v>
      </c>
      <c r="P1352">
        <v>3</v>
      </c>
      <c r="Q1352" t="s">
        <v>2706</v>
      </c>
      <c r="R1352">
        <v>507</v>
      </c>
      <c r="S1352" s="3">
        <v>0.15</v>
      </c>
      <c r="T1352" s="6">
        <v>187.05</v>
      </c>
      <c r="U1352" t="s">
        <v>6330</v>
      </c>
      <c r="V1352">
        <v>2026</v>
      </c>
      <c r="W1352" t="s">
        <v>6331</v>
      </c>
      <c r="X1352" t="str">
        <f>_xlfn.XLOOKUP(Orders_C[[#This Row],[Product_ID]],Products_C[Product_ID],Products_C[Product_Name])</f>
        <v>Chicken Wings</v>
      </c>
      <c r="Y1352" t="str">
        <f>_xlfn.XLOOKUP(Orders_C[[#This Row],[Product_ID]],Products_C[Product_ID],Products_C[Category])</f>
        <v>Burger</v>
      </c>
      <c r="Z1352" t="str">
        <f>_xlfn.XLOOKUP(Orders_C[[#This Row],[Store_ID]],Stores_c[Store_ID],Stores_c[City])</f>
        <v>New Steven</v>
      </c>
      <c r="AA1352" t="str">
        <f>_xlfn.XLOOKUP(Orders_C[[#This Row],[Customer_ID]],Customers_c[Customer_ID],Customers_c[Customer_Name])</f>
        <v>Matthew Miller</v>
      </c>
      <c r="AB1352" s="6">
        <f>Orders_C[[#This Row],[Quantity]]*Orders_C[[#This Row],[Unit_Price]]*(1-Orders_C[[#This Row],[Discount %]])+Orders_C[[#This Row],[Tax]]</f>
        <v>404.09999999999997</v>
      </c>
      <c r="AC1352" s="9">
        <f>(Orders_C[[#This Row],[Unit_Price]]*Orders_C[[#This Row],[Quantity]])-Orders_C[[#This Row],[Discount]]+Orders_C[[#This Row],[Tax]]</f>
        <v>456.45</v>
      </c>
      <c r="AD1352" t="str">
        <f>IF(COUNTIF(Orders_C[[#All],[Customer_ID]],Orders_C[[#This Row],[Customer_ID]])&gt;1,"Repeat","New")</f>
        <v>Repeat</v>
      </c>
      <c r="AE1352" t="str" cm="1">
        <f t="array" ref="AE1352">_xlfn.XLOOKUP(Orders_C[[#This Row],[Store_ID]],Stores_c[[#All],[Store_ID]],Stores_c[[#All],[City]])</f>
        <v>New Steven</v>
      </c>
      <c r="AF1352" t="str" cm="1">
        <f t="array" ref="AF1352">_xlfn.XLOOKUP(Orders_C[[#This Row],[Store_ID]],Stores_c[[#All],[Store_ID]],Stores_c[[#All],[Manager_Name]])</f>
        <v>Terri Martinez</v>
      </c>
      <c r="AG1352" t="str" cm="1">
        <f t="array" ref="AG1352">_xlfn.XLOOKUP(Orders_C[[#This Row],[Store_ID]],Stores_c[[#All],[Store_ID]],Stores_c[[#All],[Store_Type]])</f>
        <v>Drive-Thru</v>
      </c>
    </row>
    <row r="1353" spans="1:33" x14ac:dyDescent="0.25">
      <c r="A1353">
        <v>6476</v>
      </c>
      <c r="B1353" s="1">
        <v>45999</v>
      </c>
      <c r="C1353" s="2">
        <v>0.95053240740740741</v>
      </c>
      <c r="D1353">
        <v>1077</v>
      </c>
      <c r="E1353">
        <v>204</v>
      </c>
      <c r="F1353">
        <v>547</v>
      </c>
      <c r="G1353">
        <v>301</v>
      </c>
      <c r="H1353">
        <v>1</v>
      </c>
      <c r="I1353">
        <v>438</v>
      </c>
      <c r="J1353">
        <v>10</v>
      </c>
      <c r="K1353">
        <v>21.9</v>
      </c>
      <c r="L1353">
        <v>449.9</v>
      </c>
      <c r="M1353" t="s">
        <v>20</v>
      </c>
      <c r="N1353" t="s">
        <v>21</v>
      </c>
      <c r="O1353">
        <v>42</v>
      </c>
      <c r="P1353">
        <v>2</v>
      </c>
      <c r="Q1353" t="s">
        <v>499</v>
      </c>
      <c r="R1353">
        <v>510</v>
      </c>
      <c r="S1353" s="3">
        <v>0.1</v>
      </c>
      <c r="T1353" s="6">
        <v>187.09999999999997</v>
      </c>
      <c r="U1353" t="s">
        <v>6328</v>
      </c>
      <c r="V1353">
        <v>2025</v>
      </c>
      <c r="W1353" t="s">
        <v>6331</v>
      </c>
      <c r="X1353" t="str">
        <f>_xlfn.XLOOKUP(Orders_C[[#This Row],[Product_ID]],Products_C[Product_ID],Products_C[Product_Name])</f>
        <v>Krushers</v>
      </c>
      <c r="Y1353" t="str">
        <f>_xlfn.XLOOKUP(Orders_C[[#This Row],[Product_ID]],Products_C[Product_ID],Products_C[Category])</f>
        <v>Burger</v>
      </c>
      <c r="Z1353" t="str">
        <f>_xlfn.XLOOKUP(Orders_C[[#This Row],[Store_ID]],Stores_c[Store_ID],Stores_c[City])</f>
        <v>New Robertfurt</v>
      </c>
      <c r="AA1353" t="str">
        <f>_xlfn.XLOOKUP(Orders_C[[#This Row],[Customer_ID]],Customers_c[Customer_ID],Customers_c[Customer_Name])</f>
        <v>Beverly Oliver</v>
      </c>
      <c r="AB1353" s="6">
        <f>Orders_C[[#This Row],[Quantity]]*Orders_C[[#This Row],[Unit_Price]]*(1-Orders_C[[#This Row],[Discount %]])+Orders_C[[#This Row],[Tax]]</f>
        <v>416.09999999999997</v>
      </c>
      <c r="AC1353" s="9">
        <f>(Orders_C[[#This Row],[Unit_Price]]*Orders_C[[#This Row],[Quantity]])-Orders_C[[#This Row],[Discount]]+Orders_C[[#This Row],[Tax]]</f>
        <v>449.9</v>
      </c>
      <c r="AD1353" t="str">
        <f>IF(COUNTIF(Orders_C[[#All],[Customer_ID]],Orders_C[[#This Row],[Customer_ID]])&gt;1,"Repeat","New")</f>
        <v>Repeat</v>
      </c>
      <c r="AE1353" t="str" cm="1">
        <f t="array" ref="AE1353">_xlfn.XLOOKUP(Orders_C[[#This Row],[Store_ID]],Stores_c[[#All],[Store_ID]],Stores_c[[#All],[City]])</f>
        <v>New Robertfurt</v>
      </c>
      <c r="AF1353" t="str" cm="1">
        <f t="array" ref="AF1353">_xlfn.XLOOKUP(Orders_C[[#This Row],[Store_ID]],Stores_c[[#All],[Store_ID]],Stores_c[[#All],[Manager_Name]])</f>
        <v>Tiffany Gomez</v>
      </c>
      <c r="AG1353" t="str" cm="1">
        <f t="array" ref="AG1353">_xlfn.XLOOKUP(Orders_C[[#This Row],[Store_ID]],Stores_c[[#All],[Store_ID]],Stores_c[[#All],[Store_Type]])</f>
        <v>Street</v>
      </c>
    </row>
    <row r="1354" spans="1:33" x14ac:dyDescent="0.25">
      <c r="A1354">
        <v>9711</v>
      </c>
      <c r="B1354" s="1">
        <v>45730</v>
      </c>
      <c r="C1354" s="2">
        <v>0.5496875</v>
      </c>
      <c r="D1354">
        <v>1993</v>
      </c>
      <c r="E1354">
        <v>206</v>
      </c>
      <c r="F1354">
        <v>427</v>
      </c>
      <c r="G1354">
        <v>331</v>
      </c>
      <c r="H1354">
        <v>2</v>
      </c>
      <c r="I1354">
        <v>226</v>
      </c>
      <c r="J1354">
        <v>5</v>
      </c>
      <c r="K1354">
        <v>11.3</v>
      </c>
      <c r="L1354">
        <v>458.3</v>
      </c>
      <c r="M1354" t="s">
        <v>20</v>
      </c>
      <c r="N1354" t="s">
        <v>21</v>
      </c>
      <c r="O1354">
        <v>44</v>
      </c>
      <c r="P1354">
        <v>2</v>
      </c>
      <c r="Q1354" t="s">
        <v>3734</v>
      </c>
      <c r="R1354">
        <v>505</v>
      </c>
      <c r="S1354" s="3">
        <v>0.05</v>
      </c>
      <c r="T1354" s="6">
        <v>187.10000000000002</v>
      </c>
      <c r="U1354" t="s">
        <v>6334</v>
      </c>
      <c r="V1354">
        <v>2025</v>
      </c>
      <c r="W1354" t="s">
        <v>6331</v>
      </c>
      <c r="X1354" t="str">
        <f>_xlfn.XLOOKUP(Orders_C[[#This Row],[Product_ID]],Products_C[Product_ID],Products_C[Product_Name])</f>
        <v>Chicken Bucket</v>
      </c>
      <c r="Y1354" t="str">
        <f>_xlfn.XLOOKUP(Orders_C[[#This Row],[Product_ID]],Products_C[Product_ID],Products_C[Category])</f>
        <v>Beverage</v>
      </c>
      <c r="Z1354" t="str">
        <f>_xlfn.XLOOKUP(Orders_C[[#This Row],[Store_ID]],Stores_c[Store_ID],Stores_c[City])</f>
        <v>West Matthew</v>
      </c>
      <c r="AA1354" t="str">
        <f>_xlfn.XLOOKUP(Orders_C[[#This Row],[Customer_ID]],Customers_c[Customer_ID],Customers_c[Customer_Name])</f>
        <v>Nancy Parks</v>
      </c>
      <c r="AB1354" s="6">
        <f>Orders_C[[#This Row],[Quantity]]*Orders_C[[#This Row],[Unit_Price]]*(1-Orders_C[[#This Row],[Discount %]])+Orders_C[[#This Row],[Tax]]</f>
        <v>440.7</v>
      </c>
      <c r="AC1354" s="9">
        <f>(Orders_C[[#This Row],[Unit_Price]]*Orders_C[[#This Row],[Quantity]])-Orders_C[[#This Row],[Discount]]+Orders_C[[#This Row],[Tax]]</f>
        <v>458.3</v>
      </c>
      <c r="AD1354" t="str">
        <f>IF(COUNTIF(Orders_C[[#All],[Customer_ID]],Orders_C[[#This Row],[Customer_ID]])&gt;1,"Repeat","New")</f>
        <v>Repeat</v>
      </c>
      <c r="AE1354" t="str" cm="1">
        <f t="array" ref="AE1354">_xlfn.XLOOKUP(Orders_C[[#This Row],[Store_ID]],Stores_c[[#All],[Store_ID]],Stores_c[[#All],[City]])</f>
        <v>West Matthew</v>
      </c>
      <c r="AF1354" t="str" cm="1">
        <f t="array" ref="AF1354">_xlfn.XLOOKUP(Orders_C[[#This Row],[Store_ID]],Stores_c[[#All],[Store_ID]],Stores_c[[#All],[Manager_Name]])</f>
        <v>Miguel Kidd</v>
      </c>
      <c r="AG1354" t="str" cm="1">
        <f t="array" ref="AG1354">_xlfn.XLOOKUP(Orders_C[[#This Row],[Store_ID]],Stores_c[[#All],[Store_ID]],Stores_c[[#All],[Store_Type]])</f>
        <v>Drive-Thru</v>
      </c>
    </row>
    <row r="1355" spans="1:33" x14ac:dyDescent="0.25">
      <c r="A1355">
        <v>8563</v>
      </c>
      <c r="B1355" s="1">
        <v>45810</v>
      </c>
      <c r="C1355" s="2">
        <v>0.5240393518518518</v>
      </c>
      <c r="D1355">
        <v>1502</v>
      </c>
      <c r="E1355">
        <v>215</v>
      </c>
      <c r="F1355">
        <v>488</v>
      </c>
      <c r="G1355">
        <v>322</v>
      </c>
      <c r="H1355">
        <v>1</v>
      </c>
      <c r="I1355">
        <v>427</v>
      </c>
      <c r="J1355">
        <v>5</v>
      </c>
      <c r="K1355">
        <v>21.35</v>
      </c>
      <c r="L1355">
        <v>443.35</v>
      </c>
      <c r="M1355" t="s">
        <v>20</v>
      </c>
      <c r="N1355" t="s">
        <v>21</v>
      </c>
      <c r="O1355">
        <v>19</v>
      </c>
      <c r="P1355">
        <v>4</v>
      </c>
      <c r="Q1355" t="s">
        <v>2586</v>
      </c>
      <c r="R1355">
        <v>508</v>
      </c>
      <c r="S1355" s="3">
        <v>0.05</v>
      </c>
      <c r="T1355" s="6">
        <v>187.15000000000003</v>
      </c>
      <c r="U1355" t="s">
        <v>6340</v>
      </c>
      <c r="V1355">
        <v>2025</v>
      </c>
      <c r="W1355" t="s">
        <v>6333</v>
      </c>
      <c r="X1355" t="str">
        <f>_xlfn.XLOOKUP(Orders_C[[#This Row],[Product_ID]],Products_C[Product_ID],Products_C[Product_Name])</f>
        <v>Veg Burger</v>
      </c>
      <c r="Y1355" t="str">
        <f>_xlfn.XLOOKUP(Orders_C[[#This Row],[Product_ID]],Products_C[Product_ID],Products_C[Category])</f>
        <v>Burger</v>
      </c>
      <c r="Z1355" t="str">
        <f>_xlfn.XLOOKUP(Orders_C[[#This Row],[Store_ID]],Stores_c[Store_ID],Stores_c[City])</f>
        <v>Sallyburgh</v>
      </c>
      <c r="AA1355" t="str">
        <f>_xlfn.XLOOKUP(Orders_C[[#This Row],[Customer_ID]],Customers_c[Customer_ID],Customers_c[Customer_Name])</f>
        <v>Anthony Duke</v>
      </c>
      <c r="AB1355" s="6">
        <f>Orders_C[[#This Row],[Quantity]]*Orders_C[[#This Row],[Unit_Price]]*(1-Orders_C[[#This Row],[Discount %]])+Orders_C[[#This Row],[Tax]]</f>
        <v>427</v>
      </c>
      <c r="AC1355" s="9">
        <f>(Orders_C[[#This Row],[Unit_Price]]*Orders_C[[#This Row],[Quantity]])-Orders_C[[#This Row],[Discount]]+Orders_C[[#This Row],[Tax]]</f>
        <v>443.35</v>
      </c>
      <c r="AD1355" t="str">
        <f>IF(COUNTIF(Orders_C[[#All],[Customer_ID]],Orders_C[[#This Row],[Customer_ID]])&gt;1,"Repeat","New")</f>
        <v>Repeat</v>
      </c>
      <c r="AE1355" t="str" cm="1">
        <f t="array" ref="AE1355">_xlfn.XLOOKUP(Orders_C[[#This Row],[Store_ID]],Stores_c[[#All],[Store_ID]],Stores_c[[#All],[City]])</f>
        <v>Sallyburgh</v>
      </c>
      <c r="AF1355" t="str" cm="1">
        <f t="array" ref="AF1355">_xlfn.XLOOKUP(Orders_C[[#This Row],[Store_ID]],Stores_c[[#All],[Store_ID]],Stores_c[[#All],[Manager_Name]])</f>
        <v>Benjamin Mccoy</v>
      </c>
      <c r="AG1355" t="str" cm="1">
        <f t="array" ref="AG1355">_xlfn.XLOOKUP(Orders_C[[#This Row],[Store_ID]],Stores_c[[#All],[Store_ID]],Stores_c[[#All],[Store_Type]])</f>
        <v>Drive-Thru</v>
      </c>
    </row>
    <row r="1356" spans="1:33" x14ac:dyDescent="0.25">
      <c r="A1356">
        <v>8449</v>
      </c>
      <c r="B1356" s="1">
        <v>45788</v>
      </c>
      <c r="C1356" s="2">
        <v>0.84399305555555559</v>
      </c>
      <c r="D1356">
        <v>1102</v>
      </c>
      <c r="E1356">
        <v>204</v>
      </c>
      <c r="F1356">
        <v>445</v>
      </c>
      <c r="G1356">
        <v>336</v>
      </c>
      <c r="H1356">
        <v>2</v>
      </c>
      <c r="I1356">
        <v>232</v>
      </c>
      <c r="J1356">
        <v>10</v>
      </c>
      <c r="K1356">
        <v>11.6</v>
      </c>
      <c r="L1356">
        <v>465.6</v>
      </c>
      <c r="M1356" t="s">
        <v>18</v>
      </c>
      <c r="N1356" t="s">
        <v>23</v>
      </c>
      <c r="O1356">
        <v>23</v>
      </c>
      <c r="P1356">
        <v>5</v>
      </c>
      <c r="Q1356" t="s">
        <v>2472</v>
      </c>
      <c r="R1356">
        <v>504</v>
      </c>
      <c r="S1356" s="3">
        <v>0.1</v>
      </c>
      <c r="T1356" s="6">
        <v>187.20000000000005</v>
      </c>
      <c r="U1356" t="s">
        <v>6339</v>
      </c>
      <c r="V1356">
        <v>2025</v>
      </c>
      <c r="W1356" t="s">
        <v>6329</v>
      </c>
      <c r="X1356" t="str">
        <f>_xlfn.XLOOKUP(Orders_C[[#This Row],[Product_ID]],Products_C[Product_ID],Products_C[Product_Name])</f>
        <v>Chicken Bucket</v>
      </c>
      <c r="Y1356" t="str">
        <f>_xlfn.XLOOKUP(Orders_C[[#This Row],[Product_ID]],Products_C[Product_ID],Products_C[Category])</f>
        <v>Dessert</v>
      </c>
      <c r="Z1356" t="str">
        <f>_xlfn.XLOOKUP(Orders_C[[#This Row],[Store_ID]],Stores_c[Store_ID],Stores_c[City])</f>
        <v>New Robertfurt</v>
      </c>
      <c r="AA1356" t="str">
        <f>_xlfn.XLOOKUP(Orders_C[[#This Row],[Customer_ID]],Customers_c[Customer_ID],Customers_c[Customer_Name])</f>
        <v>Ryan Cameron</v>
      </c>
      <c r="AB1356" s="6">
        <f>Orders_C[[#This Row],[Quantity]]*Orders_C[[#This Row],[Unit_Price]]*(1-Orders_C[[#This Row],[Discount %]])+Orders_C[[#This Row],[Tax]]</f>
        <v>429.20000000000005</v>
      </c>
      <c r="AC1356" s="9">
        <f>(Orders_C[[#This Row],[Unit_Price]]*Orders_C[[#This Row],[Quantity]])-Orders_C[[#This Row],[Discount]]+Orders_C[[#This Row],[Tax]]</f>
        <v>465.6</v>
      </c>
      <c r="AD1356" t="str">
        <f>IF(COUNTIF(Orders_C[[#All],[Customer_ID]],Orders_C[[#This Row],[Customer_ID]])&gt;1,"Repeat","New")</f>
        <v>Repeat</v>
      </c>
      <c r="AE1356" t="str" cm="1">
        <f t="array" ref="AE1356">_xlfn.XLOOKUP(Orders_C[[#This Row],[Store_ID]],Stores_c[[#All],[Store_ID]],Stores_c[[#All],[City]])</f>
        <v>New Robertfurt</v>
      </c>
      <c r="AF1356" t="str" cm="1">
        <f t="array" ref="AF1356">_xlfn.XLOOKUP(Orders_C[[#This Row],[Store_ID]],Stores_c[[#All],[Store_ID]],Stores_c[[#All],[Manager_Name]])</f>
        <v>Tiffany Gomez</v>
      </c>
      <c r="AG1356" t="str" cm="1">
        <f t="array" ref="AG1356">_xlfn.XLOOKUP(Orders_C[[#This Row],[Store_ID]],Stores_c[[#All],[Store_ID]],Stores_c[[#All],[Store_Type]])</f>
        <v>Street</v>
      </c>
    </row>
    <row r="1357" spans="1:33" x14ac:dyDescent="0.25">
      <c r="A1357">
        <v>9599</v>
      </c>
      <c r="B1357" s="1">
        <v>46039</v>
      </c>
      <c r="C1357" s="2">
        <v>0.83412037037037035</v>
      </c>
      <c r="D1357">
        <v>1993</v>
      </c>
      <c r="E1357">
        <v>215</v>
      </c>
      <c r="F1357">
        <v>536</v>
      </c>
      <c r="G1357">
        <v>338</v>
      </c>
      <c r="H1357">
        <v>2</v>
      </c>
      <c r="I1357">
        <v>232</v>
      </c>
      <c r="J1357">
        <v>10</v>
      </c>
      <c r="K1357">
        <v>11.6</v>
      </c>
      <c r="L1357">
        <v>465.6</v>
      </c>
      <c r="M1357" t="s">
        <v>20</v>
      </c>
      <c r="N1357" t="s">
        <v>23</v>
      </c>
      <c r="O1357">
        <v>46</v>
      </c>
      <c r="P1357">
        <v>2</v>
      </c>
      <c r="Q1357" t="s">
        <v>3622</v>
      </c>
      <c r="R1357">
        <v>502</v>
      </c>
      <c r="S1357" s="3">
        <v>0.1</v>
      </c>
      <c r="T1357" s="6">
        <v>187.20000000000005</v>
      </c>
      <c r="U1357" t="s">
        <v>6330</v>
      </c>
      <c r="V1357">
        <v>2026</v>
      </c>
      <c r="W1357" t="s">
        <v>6331</v>
      </c>
      <c r="X1357" t="str">
        <f>_xlfn.XLOOKUP(Orders_C[[#This Row],[Product_ID]],Products_C[Product_ID],Products_C[Product_Name])</f>
        <v>Chicken Wings</v>
      </c>
      <c r="Y1357" t="str">
        <f>_xlfn.XLOOKUP(Orders_C[[#This Row],[Product_ID]],Products_C[Product_ID],Products_C[Category])</f>
        <v>Burger</v>
      </c>
      <c r="Z1357" t="str">
        <f>_xlfn.XLOOKUP(Orders_C[[#This Row],[Store_ID]],Stores_c[Store_ID],Stores_c[City])</f>
        <v>Sallyburgh</v>
      </c>
      <c r="AA1357" t="str">
        <f>_xlfn.XLOOKUP(Orders_C[[#This Row],[Customer_ID]],Customers_c[Customer_ID],Customers_c[Customer_Name])</f>
        <v>Nancy Parks</v>
      </c>
      <c r="AB1357" s="6">
        <f>Orders_C[[#This Row],[Quantity]]*Orders_C[[#This Row],[Unit_Price]]*(1-Orders_C[[#This Row],[Discount %]])+Orders_C[[#This Row],[Tax]]</f>
        <v>429.20000000000005</v>
      </c>
      <c r="AC1357" s="9">
        <f>(Orders_C[[#This Row],[Unit_Price]]*Orders_C[[#This Row],[Quantity]])-Orders_C[[#This Row],[Discount]]+Orders_C[[#This Row],[Tax]]</f>
        <v>465.6</v>
      </c>
      <c r="AD1357" t="str">
        <f>IF(COUNTIF(Orders_C[[#All],[Customer_ID]],Orders_C[[#This Row],[Customer_ID]])&gt;1,"Repeat","New")</f>
        <v>Repeat</v>
      </c>
      <c r="AE1357" t="str" cm="1">
        <f t="array" ref="AE1357">_xlfn.XLOOKUP(Orders_C[[#This Row],[Store_ID]],Stores_c[[#All],[Store_ID]],Stores_c[[#All],[City]])</f>
        <v>Sallyburgh</v>
      </c>
      <c r="AF1357" t="str" cm="1">
        <f t="array" ref="AF1357">_xlfn.XLOOKUP(Orders_C[[#This Row],[Store_ID]],Stores_c[[#All],[Store_ID]],Stores_c[[#All],[Manager_Name]])</f>
        <v>Benjamin Mccoy</v>
      </c>
      <c r="AG1357" t="str" cm="1">
        <f t="array" ref="AG1357">_xlfn.XLOOKUP(Orders_C[[#This Row],[Store_ID]],Stores_c[[#All],[Store_ID]],Stores_c[[#All],[Store_Type]])</f>
        <v>Drive-Thru</v>
      </c>
    </row>
    <row r="1358" spans="1:33" x14ac:dyDescent="0.25">
      <c r="A1358">
        <v>6800</v>
      </c>
      <c r="B1358" s="1">
        <v>45818</v>
      </c>
      <c r="C1358" s="2">
        <v>0.35541666666666666</v>
      </c>
      <c r="D1358">
        <v>1973</v>
      </c>
      <c r="E1358">
        <v>212</v>
      </c>
      <c r="F1358">
        <v>452</v>
      </c>
      <c r="G1358">
        <v>306</v>
      </c>
      <c r="H1358">
        <v>2</v>
      </c>
      <c r="I1358">
        <v>238</v>
      </c>
      <c r="J1358">
        <v>15</v>
      </c>
      <c r="K1358">
        <v>11.9</v>
      </c>
      <c r="L1358">
        <v>472.9</v>
      </c>
      <c r="M1358" t="s">
        <v>20</v>
      </c>
      <c r="N1358" t="s">
        <v>21</v>
      </c>
      <c r="O1358">
        <v>39</v>
      </c>
      <c r="P1358">
        <v>3</v>
      </c>
      <c r="Q1358" t="s">
        <v>823</v>
      </c>
      <c r="R1358">
        <v>508</v>
      </c>
      <c r="S1358" s="3">
        <v>0.15</v>
      </c>
      <c r="T1358" s="6">
        <v>187.3</v>
      </c>
      <c r="U1358" t="s">
        <v>6340</v>
      </c>
      <c r="V1358">
        <v>2025</v>
      </c>
      <c r="W1358" t="s">
        <v>6329</v>
      </c>
      <c r="X1358" t="str">
        <f>_xlfn.XLOOKUP(Orders_C[[#This Row],[Product_ID]],Products_C[Product_ID],Products_C[Product_Name])</f>
        <v>Veg Burger</v>
      </c>
      <c r="Y1358" t="str">
        <f>_xlfn.XLOOKUP(Orders_C[[#This Row],[Product_ID]],Products_C[Product_ID],Products_C[Category])</f>
        <v>Burger</v>
      </c>
      <c r="Z1358" t="str">
        <f>_xlfn.XLOOKUP(Orders_C[[#This Row],[Store_ID]],Stores_c[Store_ID],Stores_c[City])</f>
        <v>Andrewview</v>
      </c>
      <c r="AA1358" t="str">
        <f>_xlfn.XLOOKUP(Orders_C[[#This Row],[Customer_ID]],Customers_c[Customer_ID],Customers_c[Customer_Name])</f>
        <v>David Scott</v>
      </c>
      <c r="AB1358" s="6">
        <f>Orders_C[[#This Row],[Quantity]]*Orders_C[[#This Row],[Unit_Price]]*(1-Orders_C[[#This Row],[Discount %]])+Orders_C[[#This Row],[Tax]]</f>
        <v>416.49999999999994</v>
      </c>
      <c r="AC1358" s="9">
        <f>(Orders_C[[#This Row],[Unit_Price]]*Orders_C[[#This Row],[Quantity]])-Orders_C[[#This Row],[Discount]]+Orders_C[[#This Row],[Tax]]</f>
        <v>472.9</v>
      </c>
      <c r="AD1358" t="str">
        <f>IF(COUNTIF(Orders_C[[#All],[Customer_ID]],Orders_C[[#This Row],[Customer_ID]])&gt;1,"Repeat","New")</f>
        <v>Repeat</v>
      </c>
      <c r="AE1358" t="str" cm="1">
        <f t="array" ref="AE1358">_xlfn.XLOOKUP(Orders_C[[#This Row],[Store_ID]],Stores_c[[#All],[Store_ID]],Stores_c[[#All],[City]])</f>
        <v>Andrewview</v>
      </c>
      <c r="AF1358" t="str" cm="1">
        <f t="array" ref="AF1358">_xlfn.XLOOKUP(Orders_C[[#This Row],[Store_ID]],Stores_c[[#All],[Store_ID]],Stores_c[[#All],[Manager_Name]])</f>
        <v>Alice Sutton</v>
      </c>
      <c r="AG1358" t="str" cm="1">
        <f t="array" ref="AG1358">_xlfn.XLOOKUP(Orders_C[[#This Row],[Store_ID]],Stores_c[[#All],[Store_ID]],Stores_c[[#All],[Store_Type]])</f>
        <v>Mall</v>
      </c>
    </row>
    <row r="1359" spans="1:33" x14ac:dyDescent="0.25">
      <c r="A1359">
        <v>9036</v>
      </c>
      <c r="B1359" s="1">
        <v>45738</v>
      </c>
      <c r="C1359" s="2">
        <v>0.15072916666666666</v>
      </c>
      <c r="D1359">
        <v>1314</v>
      </c>
      <c r="E1359">
        <v>215</v>
      </c>
      <c r="F1359">
        <v>413</v>
      </c>
      <c r="G1359">
        <v>307</v>
      </c>
      <c r="H1359">
        <v>2</v>
      </c>
      <c r="I1359">
        <v>238</v>
      </c>
      <c r="J1359">
        <v>15</v>
      </c>
      <c r="K1359">
        <v>11.9</v>
      </c>
      <c r="L1359">
        <v>472.9</v>
      </c>
      <c r="M1359" t="s">
        <v>19</v>
      </c>
      <c r="N1359" t="s">
        <v>23</v>
      </c>
      <c r="O1359">
        <v>20</v>
      </c>
      <c r="P1359">
        <v>2</v>
      </c>
      <c r="Q1359" t="s">
        <v>3059</v>
      </c>
      <c r="R1359">
        <v>502</v>
      </c>
      <c r="S1359" s="3">
        <v>0.15</v>
      </c>
      <c r="T1359" s="6">
        <v>187.3</v>
      </c>
      <c r="U1359" t="s">
        <v>6334</v>
      </c>
      <c r="V1359">
        <v>2025</v>
      </c>
      <c r="W1359" t="s">
        <v>6333</v>
      </c>
      <c r="X1359" t="str">
        <f>_xlfn.XLOOKUP(Orders_C[[#This Row],[Product_ID]],Products_C[Product_ID],Products_C[Product_Name])</f>
        <v>Chicken Wings</v>
      </c>
      <c r="Y1359" t="str">
        <f>_xlfn.XLOOKUP(Orders_C[[#This Row],[Product_ID]],Products_C[Product_ID],Products_C[Category])</f>
        <v>Chicken</v>
      </c>
      <c r="Z1359" t="str">
        <f>_xlfn.XLOOKUP(Orders_C[[#This Row],[Store_ID]],Stores_c[Store_ID],Stores_c[City])</f>
        <v>Sallyburgh</v>
      </c>
      <c r="AA1359" t="str">
        <f>_xlfn.XLOOKUP(Orders_C[[#This Row],[Customer_ID]],Customers_c[Customer_ID],Customers_c[Customer_Name])</f>
        <v>Erin Simpson</v>
      </c>
      <c r="AB1359" s="6">
        <f>Orders_C[[#This Row],[Quantity]]*Orders_C[[#This Row],[Unit_Price]]*(1-Orders_C[[#This Row],[Discount %]])+Orders_C[[#This Row],[Tax]]</f>
        <v>416.49999999999994</v>
      </c>
      <c r="AC1359" s="9">
        <f>(Orders_C[[#This Row],[Unit_Price]]*Orders_C[[#This Row],[Quantity]])-Orders_C[[#This Row],[Discount]]+Orders_C[[#This Row],[Tax]]</f>
        <v>472.9</v>
      </c>
      <c r="AD1359" t="str">
        <f>IF(COUNTIF(Orders_C[[#All],[Customer_ID]],Orders_C[[#This Row],[Customer_ID]])&gt;1,"Repeat","New")</f>
        <v>Repeat</v>
      </c>
      <c r="AE1359" t="str" cm="1">
        <f t="array" ref="AE1359">_xlfn.XLOOKUP(Orders_C[[#This Row],[Store_ID]],Stores_c[[#All],[Store_ID]],Stores_c[[#All],[City]])</f>
        <v>Sallyburgh</v>
      </c>
      <c r="AF1359" t="str" cm="1">
        <f t="array" ref="AF1359">_xlfn.XLOOKUP(Orders_C[[#This Row],[Store_ID]],Stores_c[[#All],[Store_ID]],Stores_c[[#All],[Manager_Name]])</f>
        <v>Benjamin Mccoy</v>
      </c>
      <c r="AG1359" t="str" cm="1">
        <f t="array" ref="AG1359">_xlfn.XLOOKUP(Orders_C[[#This Row],[Store_ID]],Stores_c[[#All],[Store_ID]],Stores_c[[#All],[Store_Type]])</f>
        <v>Drive-Thru</v>
      </c>
    </row>
    <row r="1360" spans="1:33" x14ac:dyDescent="0.25">
      <c r="A1360">
        <v>9442</v>
      </c>
      <c r="B1360" s="1">
        <v>46038</v>
      </c>
      <c r="C1360" s="2">
        <v>0.5967824074074074</v>
      </c>
      <c r="D1360">
        <v>1254</v>
      </c>
      <c r="E1360">
        <v>206</v>
      </c>
      <c r="F1360">
        <v>430</v>
      </c>
      <c r="G1360">
        <v>303</v>
      </c>
      <c r="H1360">
        <v>2</v>
      </c>
      <c r="I1360">
        <v>238</v>
      </c>
      <c r="J1360">
        <v>15</v>
      </c>
      <c r="K1360">
        <v>11.9</v>
      </c>
      <c r="L1360">
        <v>472.9</v>
      </c>
      <c r="M1360" t="s">
        <v>20</v>
      </c>
      <c r="N1360" t="s">
        <v>22</v>
      </c>
      <c r="O1360">
        <v>28</v>
      </c>
      <c r="P1360">
        <v>1</v>
      </c>
      <c r="Q1360" t="s">
        <v>3465</v>
      </c>
      <c r="R1360">
        <v>504</v>
      </c>
      <c r="S1360" s="3">
        <v>0.15</v>
      </c>
      <c r="T1360" s="6">
        <v>187.3</v>
      </c>
      <c r="U1360" t="s">
        <v>6330</v>
      </c>
      <c r="V1360">
        <v>2026</v>
      </c>
      <c r="W1360" t="s">
        <v>6329</v>
      </c>
      <c r="X1360" t="str">
        <f>_xlfn.XLOOKUP(Orders_C[[#This Row],[Product_ID]],Products_C[Product_ID],Products_C[Product_Name])</f>
        <v>Chocolate Lava Cake</v>
      </c>
      <c r="Y1360" t="str">
        <f>_xlfn.XLOOKUP(Orders_C[[#This Row],[Product_ID]],Products_C[Product_ID],Products_C[Category])</f>
        <v>Chicken</v>
      </c>
      <c r="Z1360" t="str">
        <f>_xlfn.XLOOKUP(Orders_C[[#This Row],[Store_ID]],Stores_c[Store_ID],Stores_c[City])</f>
        <v>West Matthew</v>
      </c>
      <c r="AA1360" t="str">
        <f>_xlfn.XLOOKUP(Orders_C[[#This Row],[Customer_ID]],Customers_c[Customer_ID],Customers_c[Customer_Name])</f>
        <v>Brooke Kennedy</v>
      </c>
      <c r="AB1360" s="6">
        <f>Orders_C[[#This Row],[Quantity]]*Orders_C[[#This Row],[Unit_Price]]*(1-Orders_C[[#This Row],[Discount %]])+Orders_C[[#This Row],[Tax]]</f>
        <v>416.49999999999994</v>
      </c>
      <c r="AC1360" s="9">
        <f>(Orders_C[[#This Row],[Unit_Price]]*Orders_C[[#This Row],[Quantity]])-Orders_C[[#This Row],[Discount]]+Orders_C[[#This Row],[Tax]]</f>
        <v>472.9</v>
      </c>
      <c r="AD1360" t="str">
        <f>IF(COUNTIF(Orders_C[[#All],[Customer_ID]],Orders_C[[#This Row],[Customer_ID]])&gt;1,"Repeat","New")</f>
        <v>Repeat</v>
      </c>
      <c r="AE1360" t="str" cm="1">
        <f t="array" ref="AE1360">_xlfn.XLOOKUP(Orders_C[[#This Row],[Store_ID]],Stores_c[[#All],[Store_ID]],Stores_c[[#All],[City]])</f>
        <v>West Matthew</v>
      </c>
      <c r="AF1360" t="str" cm="1">
        <f t="array" ref="AF1360">_xlfn.XLOOKUP(Orders_C[[#This Row],[Store_ID]],Stores_c[[#All],[Store_ID]],Stores_c[[#All],[Manager_Name]])</f>
        <v>Miguel Kidd</v>
      </c>
      <c r="AG1360" t="str" cm="1">
        <f t="array" ref="AG1360">_xlfn.XLOOKUP(Orders_C[[#This Row],[Store_ID]],Stores_c[[#All],[Store_ID]],Stores_c[[#All],[Store_Type]])</f>
        <v>Drive-Thru</v>
      </c>
    </row>
    <row r="1361" spans="1:33" x14ac:dyDescent="0.25">
      <c r="A1361">
        <v>6933</v>
      </c>
      <c r="B1361" s="1">
        <v>46017</v>
      </c>
      <c r="C1361" s="2">
        <v>0.31465277777777778</v>
      </c>
      <c r="D1361">
        <v>1471</v>
      </c>
      <c r="E1361">
        <v>208</v>
      </c>
      <c r="F1361">
        <v>422</v>
      </c>
      <c r="G1361">
        <v>307</v>
      </c>
      <c r="H1361">
        <v>3</v>
      </c>
      <c r="I1361">
        <v>150</v>
      </c>
      <c r="J1361">
        <v>0</v>
      </c>
      <c r="K1361">
        <v>7.5</v>
      </c>
      <c r="L1361">
        <v>457.5</v>
      </c>
      <c r="M1361" t="s">
        <v>20</v>
      </c>
      <c r="N1361" t="s">
        <v>23</v>
      </c>
      <c r="O1361">
        <v>35</v>
      </c>
      <c r="P1361">
        <v>5</v>
      </c>
      <c r="Q1361" t="s">
        <v>956</v>
      </c>
      <c r="R1361">
        <v>506</v>
      </c>
      <c r="S1361" s="3">
        <v>0</v>
      </c>
      <c r="T1361" s="6">
        <v>187.5</v>
      </c>
      <c r="U1361" t="s">
        <v>6328</v>
      </c>
      <c r="V1361">
        <v>2025</v>
      </c>
      <c r="W1361" t="s">
        <v>6329</v>
      </c>
      <c r="X1361" t="str">
        <f>_xlfn.XLOOKUP(Orders_C[[#This Row],[Product_ID]],Products_C[Product_ID],Products_C[Product_Name])</f>
        <v>Chicken Wings</v>
      </c>
      <c r="Y1361" t="str">
        <f>_xlfn.XLOOKUP(Orders_C[[#This Row],[Product_ID]],Products_C[Product_ID],Products_C[Category])</f>
        <v>Chicken</v>
      </c>
      <c r="Z1361" t="str">
        <f>_xlfn.XLOOKUP(Orders_C[[#This Row],[Store_ID]],Stores_c[Store_ID],Stores_c[City])</f>
        <v>Tracyview</v>
      </c>
      <c r="AA1361" t="str">
        <f>_xlfn.XLOOKUP(Orders_C[[#This Row],[Customer_ID]],Customers_c[Customer_ID],Customers_c[Customer_Name])</f>
        <v>Leah Hall</v>
      </c>
      <c r="AB1361" s="6">
        <f>Orders_C[[#This Row],[Quantity]]*Orders_C[[#This Row],[Unit_Price]]*(1-Orders_C[[#This Row],[Discount %]])+Orders_C[[#This Row],[Tax]]</f>
        <v>457.5</v>
      </c>
      <c r="AC1361" s="9">
        <f>(Orders_C[[#This Row],[Unit_Price]]*Orders_C[[#This Row],[Quantity]])-Orders_C[[#This Row],[Discount]]+Orders_C[[#This Row],[Tax]]</f>
        <v>457.5</v>
      </c>
      <c r="AD1361" t="str">
        <f>IF(COUNTIF(Orders_C[[#All],[Customer_ID]],Orders_C[[#This Row],[Customer_ID]])&gt;1,"Repeat","New")</f>
        <v>Repeat</v>
      </c>
      <c r="AE1361" t="str" cm="1">
        <f t="array" ref="AE1361">_xlfn.XLOOKUP(Orders_C[[#This Row],[Store_ID]],Stores_c[[#All],[Store_ID]],Stores_c[[#All],[City]])</f>
        <v>Tracyview</v>
      </c>
      <c r="AF1361" t="str" cm="1">
        <f t="array" ref="AF1361">_xlfn.XLOOKUP(Orders_C[[#This Row],[Store_ID]],Stores_c[[#All],[Store_ID]],Stores_c[[#All],[Manager_Name]])</f>
        <v>Jeremiah Lee</v>
      </c>
      <c r="AG1361" t="str" cm="1">
        <f t="array" ref="AG1361">_xlfn.XLOOKUP(Orders_C[[#This Row],[Store_ID]],Stores_c[[#All],[Store_ID]],Stores_c[[#All],[Store_Type]])</f>
        <v>Mall</v>
      </c>
    </row>
    <row r="1362" spans="1:33" x14ac:dyDescent="0.25">
      <c r="A1362">
        <v>8602</v>
      </c>
      <c r="B1362" s="1">
        <v>46003</v>
      </c>
      <c r="C1362" s="2">
        <v>0.6096759259259259</v>
      </c>
      <c r="D1362">
        <v>1542</v>
      </c>
      <c r="E1362">
        <v>222</v>
      </c>
      <c r="F1362">
        <v>469</v>
      </c>
      <c r="G1362">
        <v>304</v>
      </c>
      <c r="H1362">
        <v>3</v>
      </c>
      <c r="I1362">
        <v>162</v>
      </c>
      <c r="J1362">
        <v>15</v>
      </c>
      <c r="K1362">
        <v>8.1</v>
      </c>
      <c r="L1362">
        <v>479.1</v>
      </c>
      <c r="M1362" t="s">
        <v>19</v>
      </c>
      <c r="N1362" t="s">
        <v>21</v>
      </c>
      <c r="O1362">
        <v>40</v>
      </c>
      <c r="P1362">
        <v>2</v>
      </c>
      <c r="Q1362" t="s">
        <v>2625</v>
      </c>
      <c r="R1362">
        <v>505</v>
      </c>
      <c r="S1362" s="3">
        <v>0.15</v>
      </c>
      <c r="T1362" s="6">
        <v>187.50000000000006</v>
      </c>
      <c r="U1362" t="s">
        <v>6328</v>
      </c>
      <c r="V1362">
        <v>2025</v>
      </c>
      <c r="W1362" t="s">
        <v>6329</v>
      </c>
      <c r="X1362" t="str">
        <f>_xlfn.XLOOKUP(Orders_C[[#This Row],[Product_ID]],Products_C[Product_ID],Products_C[Product_Name])</f>
        <v>Veg Burger</v>
      </c>
      <c r="Y1362" t="str">
        <f>_xlfn.XLOOKUP(Orders_C[[#This Row],[Product_ID]],Products_C[Product_ID],Products_C[Category])</f>
        <v>Burger</v>
      </c>
      <c r="Z1362" t="str">
        <f>_xlfn.XLOOKUP(Orders_C[[#This Row],[Store_ID]],Stores_c[Store_ID],Stores_c[City])</f>
        <v>New Steven</v>
      </c>
      <c r="AA1362" t="str">
        <f>_xlfn.XLOOKUP(Orders_C[[#This Row],[Customer_ID]],Customers_c[Customer_ID],Customers_c[Customer_Name])</f>
        <v>Theresa Ramirez</v>
      </c>
      <c r="AB1362" s="6">
        <f>Orders_C[[#This Row],[Quantity]]*Orders_C[[#This Row],[Unit_Price]]*(1-Orders_C[[#This Row],[Discount %]])+Orders_C[[#This Row],[Tax]]</f>
        <v>421.2</v>
      </c>
      <c r="AC1362" s="9">
        <f>(Orders_C[[#This Row],[Unit_Price]]*Orders_C[[#This Row],[Quantity]])-Orders_C[[#This Row],[Discount]]+Orders_C[[#This Row],[Tax]]</f>
        <v>479.1</v>
      </c>
      <c r="AD1362" t="str">
        <f>IF(COUNTIF(Orders_C[[#All],[Customer_ID]],Orders_C[[#This Row],[Customer_ID]])&gt;1,"Repeat","New")</f>
        <v>Repeat</v>
      </c>
      <c r="AE1362" t="str" cm="1">
        <f t="array" ref="AE1362">_xlfn.XLOOKUP(Orders_C[[#This Row],[Store_ID]],Stores_c[[#All],[Store_ID]],Stores_c[[#All],[City]])</f>
        <v>New Steven</v>
      </c>
      <c r="AF1362" t="str" cm="1">
        <f t="array" ref="AF1362">_xlfn.XLOOKUP(Orders_C[[#This Row],[Store_ID]],Stores_c[[#All],[Store_ID]],Stores_c[[#All],[Manager_Name]])</f>
        <v>Terri Martinez</v>
      </c>
      <c r="AG1362" t="str" cm="1">
        <f t="array" ref="AG1362">_xlfn.XLOOKUP(Orders_C[[#This Row],[Store_ID]],Stores_c[[#All],[Store_ID]],Stores_c[[#All],[Store_Type]])</f>
        <v>Drive-Thru</v>
      </c>
    </row>
    <row r="1363" spans="1:33" x14ac:dyDescent="0.25">
      <c r="A1363">
        <v>6002</v>
      </c>
      <c r="B1363" s="1">
        <v>46053</v>
      </c>
      <c r="C1363" s="2">
        <v>3.1875000000000001E-2</v>
      </c>
      <c r="D1363">
        <v>1078</v>
      </c>
      <c r="E1363">
        <v>215</v>
      </c>
      <c r="F1363">
        <v>512</v>
      </c>
      <c r="G1363">
        <v>320</v>
      </c>
      <c r="H1363">
        <v>1</v>
      </c>
      <c r="I1363">
        <v>439</v>
      </c>
      <c r="J1363">
        <v>10</v>
      </c>
      <c r="K1363">
        <v>21.95</v>
      </c>
      <c r="L1363">
        <v>450.95</v>
      </c>
      <c r="M1363" t="s">
        <v>19</v>
      </c>
      <c r="N1363" t="s">
        <v>22</v>
      </c>
      <c r="O1363">
        <v>51</v>
      </c>
      <c r="P1363">
        <v>1</v>
      </c>
      <c r="Q1363" t="s">
        <v>25</v>
      </c>
      <c r="R1363">
        <v>501</v>
      </c>
      <c r="S1363" s="3">
        <v>0.1</v>
      </c>
      <c r="T1363" s="6">
        <v>187.55</v>
      </c>
      <c r="U1363" t="s">
        <v>6330</v>
      </c>
      <c r="V1363">
        <v>2026</v>
      </c>
      <c r="W1363" t="s">
        <v>6331</v>
      </c>
      <c r="X1363" t="str">
        <f>_xlfn.XLOOKUP(Orders_C[[#This Row],[Product_ID]],Products_C[Product_ID],Products_C[Product_Name])</f>
        <v>Rice Bowl</v>
      </c>
      <c r="Y1363" t="str">
        <f>_xlfn.XLOOKUP(Orders_C[[#This Row],[Product_ID]],Products_C[Product_ID],Products_C[Category])</f>
        <v>Beverage</v>
      </c>
      <c r="Z1363" t="str">
        <f>_xlfn.XLOOKUP(Orders_C[[#This Row],[Store_ID]],Stores_c[Store_ID],Stores_c[City])</f>
        <v>Sallyburgh</v>
      </c>
      <c r="AA1363" t="str">
        <f>_xlfn.XLOOKUP(Orders_C[[#This Row],[Customer_ID]],Customers_c[Customer_ID],Customers_c[Customer_Name])</f>
        <v>Carlos Sullivan</v>
      </c>
      <c r="AB1363" s="6">
        <f>Orders_C[[#This Row],[Quantity]]*Orders_C[[#This Row],[Unit_Price]]*(1-Orders_C[[#This Row],[Discount %]])+Orders_C[[#This Row],[Tax]]</f>
        <v>417.05</v>
      </c>
      <c r="AC1363" s="9">
        <f>(Orders_C[[#This Row],[Unit_Price]]*Orders_C[[#This Row],[Quantity]])-Orders_C[[#This Row],[Discount]]+Orders_C[[#This Row],[Tax]]</f>
        <v>450.95</v>
      </c>
      <c r="AD1363" t="str">
        <f>IF(COUNTIF(Orders_C[[#All],[Customer_ID]],Orders_C[[#This Row],[Customer_ID]])&gt;1,"Repeat","New")</f>
        <v>Repeat</v>
      </c>
      <c r="AE1363" t="str" cm="1">
        <f t="array" ref="AE1363">_xlfn.XLOOKUP(Orders_C[[#This Row],[Store_ID]],Stores_c[[#All],[Store_ID]],Stores_c[[#All],[City]])</f>
        <v>Sallyburgh</v>
      </c>
      <c r="AF1363" t="str" cm="1">
        <f t="array" ref="AF1363">_xlfn.XLOOKUP(Orders_C[[#This Row],[Store_ID]],Stores_c[[#All],[Store_ID]],Stores_c[[#All],[Manager_Name]])</f>
        <v>Benjamin Mccoy</v>
      </c>
      <c r="AG1363" t="str" cm="1">
        <f t="array" ref="AG1363">_xlfn.XLOOKUP(Orders_C[[#This Row],[Store_ID]],Stores_c[[#All],[Store_ID]],Stores_c[[#All],[Store_Type]])</f>
        <v>Drive-Thru</v>
      </c>
    </row>
    <row r="1364" spans="1:33" x14ac:dyDescent="0.25">
      <c r="A1364">
        <v>7789</v>
      </c>
      <c r="B1364" s="1">
        <v>45910</v>
      </c>
      <c r="C1364" s="2">
        <v>0.16609953703703703</v>
      </c>
      <c r="D1364">
        <v>1415</v>
      </c>
      <c r="E1364">
        <v>202</v>
      </c>
      <c r="F1364">
        <v>498</v>
      </c>
      <c r="G1364">
        <v>320</v>
      </c>
      <c r="H1364">
        <v>1</v>
      </c>
      <c r="I1364">
        <v>428</v>
      </c>
      <c r="J1364">
        <v>5</v>
      </c>
      <c r="K1364">
        <v>21.4</v>
      </c>
      <c r="L1364">
        <v>444.4</v>
      </c>
      <c r="M1364" t="s">
        <v>18</v>
      </c>
      <c r="N1364" t="s">
        <v>23</v>
      </c>
      <c r="O1364">
        <v>52</v>
      </c>
      <c r="P1364">
        <v>3</v>
      </c>
      <c r="Q1364" t="s">
        <v>1812</v>
      </c>
      <c r="R1364">
        <v>503</v>
      </c>
      <c r="S1364" s="3">
        <v>0.05</v>
      </c>
      <c r="T1364" s="6">
        <v>187.59999999999997</v>
      </c>
      <c r="U1364" t="s">
        <v>6335</v>
      </c>
      <c r="V1364">
        <v>2025</v>
      </c>
      <c r="W1364" t="s">
        <v>6331</v>
      </c>
      <c r="X1364" t="str">
        <f>_xlfn.XLOOKUP(Orders_C[[#This Row],[Product_ID]],Products_C[Product_ID],Products_C[Product_Name])</f>
        <v>Rice Bowl</v>
      </c>
      <c r="Y1364" t="str">
        <f>_xlfn.XLOOKUP(Orders_C[[#This Row],[Product_ID]],Products_C[Product_ID],Products_C[Category])</f>
        <v>Beverage</v>
      </c>
      <c r="Z1364" t="str">
        <f>_xlfn.XLOOKUP(Orders_C[[#This Row],[Store_ID]],Stores_c[Store_ID],Stores_c[City])</f>
        <v>Rebekahside</v>
      </c>
      <c r="AA1364" t="str">
        <f>_xlfn.XLOOKUP(Orders_C[[#This Row],[Customer_ID]],Customers_c[Customer_ID],Customers_c[Customer_Name])</f>
        <v>Jonathan Miller</v>
      </c>
      <c r="AB1364" s="6">
        <f>Orders_C[[#This Row],[Quantity]]*Orders_C[[#This Row],[Unit_Price]]*(1-Orders_C[[#This Row],[Discount %]])+Orders_C[[#This Row],[Tax]]</f>
        <v>427.99999999999994</v>
      </c>
      <c r="AC1364" s="9">
        <f>(Orders_C[[#This Row],[Unit_Price]]*Orders_C[[#This Row],[Quantity]])-Orders_C[[#This Row],[Discount]]+Orders_C[[#This Row],[Tax]]</f>
        <v>444.4</v>
      </c>
      <c r="AD1364" t="str">
        <f>IF(COUNTIF(Orders_C[[#All],[Customer_ID]],Orders_C[[#This Row],[Customer_ID]])&gt;1,"Repeat","New")</f>
        <v>Repeat</v>
      </c>
      <c r="AE1364" t="str" cm="1">
        <f t="array" ref="AE1364">_xlfn.XLOOKUP(Orders_C[[#This Row],[Store_ID]],Stores_c[[#All],[Store_ID]],Stores_c[[#All],[City]])</f>
        <v>Rebekahside</v>
      </c>
      <c r="AF1364" t="str" cm="1">
        <f t="array" ref="AF1364">_xlfn.XLOOKUP(Orders_C[[#This Row],[Store_ID]],Stores_c[[#All],[Store_ID]],Stores_c[[#All],[Manager_Name]])</f>
        <v>Mark Ray</v>
      </c>
      <c r="AG1364" t="str" cm="1">
        <f t="array" ref="AG1364">_xlfn.XLOOKUP(Orders_C[[#This Row],[Store_ID]],Stores_c[[#All],[Store_ID]],Stores_c[[#All],[Store_Type]])</f>
        <v>Drive-Thru</v>
      </c>
    </row>
    <row r="1365" spans="1:33" x14ac:dyDescent="0.25">
      <c r="A1365">
        <v>6418</v>
      </c>
      <c r="B1365" s="1">
        <v>45842</v>
      </c>
      <c r="C1365" s="2">
        <v>0.77877314814814813</v>
      </c>
      <c r="D1365">
        <v>1175</v>
      </c>
      <c r="E1365">
        <v>214</v>
      </c>
      <c r="F1365">
        <v>457</v>
      </c>
      <c r="G1365">
        <v>318</v>
      </c>
      <c r="H1365">
        <v>2</v>
      </c>
      <c r="I1365">
        <v>221</v>
      </c>
      <c r="J1365">
        <v>0</v>
      </c>
      <c r="K1365">
        <v>11.05</v>
      </c>
      <c r="L1365">
        <v>453.05</v>
      </c>
      <c r="M1365" t="s">
        <v>19</v>
      </c>
      <c r="N1365" t="s">
        <v>21</v>
      </c>
      <c r="O1365">
        <v>25</v>
      </c>
      <c r="P1365">
        <v>1</v>
      </c>
      <c r="Q1365" t="s">
        <v>441</v>
      </c>
      <c r="R1365">
        <v>505</v>
      </c>
      <c r="S1365" s="3">
        <v>0</v>
      </c>
      <c r="T1365" s="6">
        <v>187.85000000000002</v>
      </c>
      <c r="U1365" t="s">
        <v>6341</v>
      </c>
      <c r="V1365">
        <v>2025</v>
      </c>
      <c r="W1365" t="s">
        <v>6329</v>
      </c>
      <c r="X1365" t="str">
        <f>_xlfn.XLOOKUP(Orders_C[[#This Row],[Product_ID]],Products_C[Product_ID],Products_C[Product_Name])</f>
        <v>Pepsi</v>
      </c>
      <c r="Y1365" t="str">
        <f>_xlfn.XLOOKUP(Orders_C[[#This Row],[Product_ID]],Products_C[Product_ID],Products_C[Category])</f>
        <v>Burger</v>
      </c>
      <c r="Z1365" t="str">
        <f>_xlfn.XLOOKUP(Orders_C[[#This Row],[Store_ID]],Stores_c[Store_ID],Stores_c[City])</f>
        <v>New Robert</v>
      </c>
      <c r="AA1365" t="str">
        <f>_xlfn.XLOOKUP(Orders_C[[#This Row],[Customer_ID]],Customers_c[Customer_ID],Customers_c[Customer_Name])</f>
        <v>Colin Baldwin</v>
      </c>
      <c r="AB1365" s="6">
        <f>Orders_C[[#This Row],[Quantity]]*Orders_C[[#This Row],[Unit_Price]]*(1-Orders_C[[#This Row],[Discount %]])+Orders_C[[#This Row],[Tax]]</f>
        <v>453.05</v>
      </c>
      <c r="AC1365" s="9">
        <f>(Orders_C[[#This Row],[Unit_Price]]*Orders_C[[#This Row],[Quantity]])-Orders_C[[#This Row],[Discount]]+Orders_C[[#This Row],[Tax]]</f>
        <v>453.05</v>
      </c>
      <c r="AD1365" t="str">
        <f>IF(COUNTIF(Orders_C[[#All],[Customer_ID]],Orders_C[[#This Row],[Customer_ID]])&gt;1,"Repeat","New")</f>
        <v>Repeat</v>
      </c>
      <c r="AE1365" t="str" cm="1">
        <f t="array" ref="AE1365">_xlfn.XLOOKUP(Orders_C[[#This Row],[Store_ID]],Stores_c[[#All],[Store_ID]],Stores_c[[#All],[City]])</f>
        <v>New Robert</v>
      </c>
      <c r="AF1365" t="str" cm="1">
        <f t="array" ref="AF1365">_xlfn.XLOOKUP(Orders_C[[#This Row],[Store_ID]],Stores_c[[#All],[Store_ID]],Stores_c[[#All],[Manager_Name]])</f>
        <v>Krista Webb</v>
      </c>
      <c r="AG1365" t="str" cm="1">
        <f t="array" ref="AG1365">_xlfn.XLOOKUP(Orders_C[[#This Row],[Store_ID]],Stores_c[[#All],[Store_ID]],Stores_c[[#All],[Store_Type]])</f>
        <v>Drive-Thru</v>
      </c>
    </row>
    <row r="1366" spans="1:33" x14ac:dyDescent="0.25">
      <c r="A1366">
        <v>9437</v>
      </c>
      <c r="B1366" s="1">
        <v>45968</v>
      </c>
      <c r="C1366" s="2">
        <v>0.61155092592592597</v>
      </c>
      <c r="D1366">
        <v>1321</v>
      </c>
      <c r="E1366">
        <v>203</v>
      </c>
      <c r="F1366">
        <v>493</v>
      </c>
      <c r="G1366">
        <v>340</v>
      </c>
      <c r="H1366">
        <v>1</v>
      </c>
      <c r="I1366">
        <v>440</v>
      </c>
      <c r="J1366">
        <v>10</v>
      </c>
      <c r="K1366">
        <v>22</v>
      </c>
      <c r="L1366">
        <v>452</v>
      </c>
      <c r="M1366" t="s">
        <v>18</v>
      </c>
      <c r="N1366" t="s">
        <v>23</v>
      </c>
      <c r="O1366">
        <v>13</v>
      </c>
      <c r="P1366">
        <v>4</v>
      </c>
      <c r="Q1366" t="s">
        <v>3460</v>
      </c>
      <c r="R1366">
        <v>506</v>
      </c>
      <c r="S1366" s="3">
        <v>0.1</v>
      </c>
      <c r="T1366" s="6">
        <v>188</v>
      </c>
      <c r="U1366" t="s">
        <v>6336</v>
      </c>
      <c r="V1366">
        <v>2025</v>
      </c>
      <c r="W1366" t="s">
        <v>6333</v>
      </c>
      <c r="X1366" t="str">
        <f>_xlfn.XLOOKUP(Orders_C[[#This Row],[Product_ID]],Products_C[Product_ID],Products_C[Product_Name])</f>
        <v>Chocolate Lava Cake</v>
      </c>
      <c r="Y1366" t="str">
        <f>_xlfn.XLOOKUP(Orders_C[[#This Row],[Product_ID]],Products_C[Product_ID],Products_C[Category])</f>
        <v>Chicken</v>
      </c>
      <c r="Z1366" t="str">
        <f>_xlfn.XLOOKUP(Orders_C[[#This Row],[Store_ID]],Stores_c[Store_ID],Stores_c[City])</f>
        <v>Lake Williammouth</v>
      </c>
      <c r="AA1366" t="str">
        <f>_xlfn.XLOOKUP(Orders_C[[#This Row],[Customer_ID]],Customers_c[Customer_ID],Customers_c[Customer_Name])</f>
        <v>Glenn Mccall</v>
      </c>
      <c r="AB1366" s="6">
        <f>Orders_C[[#This Row],[Quantity]]*Orders_C[[#This Row],[Unit_Price]]*(1-Orders_C[[#This Row],[Discount %]])+Orders_C[[#This Row],[Tax]]</f>
        <v>418</v>
      </c>
      <c r="AC1366" s="9">
        <f>(Orders_C[[#This Row],[Unit_Price]]*Orders_C[[#This Row],[Quantity]])-Orders_C[[#This Row],[Discount]]+Orders_C[[#This Row],[Tax]]</f>
        <v>452</v>
      </c>
      <c r="AD1366" t="str">
        <f>IF(COUNTIF(Orders_C[[#All],[Customer_ID]],Orders_C[[#This Row],[Customer_ID]])&gt;1,"Repeat","New")</f>
        <v>Repeat</v>
      </c>
      <c r="AE1366" t="str" cm="1">
        <f t="array" ref="AE1366">_xlfn.XLOOKUP(Orders_C[[#This Row],[Store_ID]],Stores_c[[#All],[Store_ID]],Stores_c[[#All],[City]])</f>
        <v>Lake Williammouth</v>
      </c>
      <c r="AF1366" t="str" cm="1">
        <f t="array" ref="AF1366">_xlfn.XLOOKUP(Orders_C[[#This Row],[Store_ID]],Stores_c[[#All],[Store_ID]],Stores_c[[#All],[Manager_Name]])</f>
        <v>Stephanie Dominguez</v>
      </c>
      <c r="AG1366" t="str" cm="1">
        <f t="array" ref="AG1366">_xlfn.XLOOKUP(Orders_C[[#This Row],[Store_ID]],Stores_c[[#All],[Store_ID]],Stores_c[[#All],[Store_Type]])</f>
        <v>Drive-Thru</v>
      </c>
    </row>
    <row r="1367" spans="1:33" x14ac:dyDescent="0.25">
      <c r="A1367">
        <v>6414</v>
      </c>
      <c r="B1367" s="1">
        <v>45796</v>
      </c>
      <c r="C1367" s="2">
        <v>0.97298611111111111</v>
      </c>
      <c r="D1367">
        <v>1896</v>
      </c>
      <c r="E1367">
        <v>225</v>
      </c>
      <c r="F1367">
        <v>448</v>
      </c>
      <c r="G1367">
        <v>335</v>
      </c>
      <c r="H1367">
        <v>2</v>
      </c>
      <c r="I1367">
        <v>233</v>
      </c>
      <c r="J1367">
        <v>10</v>
      </c>
      <c r="K1367">
        <v>11.65</v>
      </c>
      <c r="L1367">
        <v>467.65</v>
      </c>
      <c r="M1367" t="s">
        <v>18</v>
      </c>
      <c r="N1367" t="s">
        <v>21</v>
      </c>
      <c r="O1367">
        <v>11</v>
      </c>
      <c r="P1367">
        <v>2</v>
      </c>
      <c r="Q1367" t="s">
        <v>437</v>
      </c>
      <c r="R1367">
        <v>503</v>
      </c>
      <c r="S1367" s="3">
        <v>0.1</v>
      </c>
      <c r="T1367" s="6">
        <v>188.05</v>
      </c>
      <c r="U1367" t="s">
        <v>6339</v>
      </c>
      <c r="V1367">
        <v>2025</v>
      </c>
      <c r="W1367" t="s">
        <v>6333</v>
      </c>
      <c r="X1367" t="str">
        <f>_xlfn.XLOOKUP(Orders_C[[#This Row],[Product_ID]],Products_C[Product_ID],Products_C[Product_Name])</f>
        <v>Krushers</v>
      </c>
      <c r="Y1367" t="str">
        <f>_xlfn.XLOOKUP(Orders_C[[#This Row],[Product_ID]],Products_C[Product_ID],Products_C[Category])</f>
        <v>Chicken</v>
      </c>
      <c r="Z1367" t="str">
        <f>_xlfn.XLOOKUP(Orders_C[[#This Row],[Store_ID]],Stores_c[Store_ID],Stores_c[City])</f>
        <v>South Peter</v>
      </c>
      <c r="AA1367" t="str">
        <f>_xlfn.XLOOKUP(Orders_C[[#This Row],[Customer_ID]],Customers_c[Customer_ID],Customers_c[Customer_Name])</f>
        <v>Lisa Wyatt</v>
      </c>
      <c r="AB1367" s="6">
        <f>Orders_C[[#This Row],[Quantity]]*Orders_C[[#This Row],[Unit_Price]]*(1-Orders_C[[#This Row],[Discount %]])+Orders_C[[#This Row],[Tax]]</f>
        <v>431.05</v>
      </c>
      <c r="AC1367" s="9">
        <f>(Orders_C[[#This Row],[Unit_Price]]*Orders_C[[#This Row],[Quantity]])-Orders_C[[#This Row],[Discount]]+Orders_C[[#This Row],[Tax]]</f>
        <v>467.65</v>
      </c>
      <c r="AD1367" t="str">
        <f>IF(COUNTIF(Orders_C[[#All],[Customer_ID]],Orders_C[[#This Row],[Customer_ID]])&gt;1,"Repeat","New")</f>
        <v>Repeat</v>
      </c>
      <c r="AE1367" t="str" cm="1">
        <f t="array" ref="AE1367">_xlfn.XLOOKUP(Orders_C[[#This Row],[Store_ID]],Stores_c[[#All],[Store_ID]],Stores_c[[#All],[City]])</f>
        <v>South Peter</v>
      </c>
      <c r="AF1367" t="str" cm="1">
        <f t="array" ref="AF1367">_xlfn.XLOOKUP(Orders_C[[#This Row],[Store_ID]],Stores_c[[#All],[Store_ID]],Stores_c[[#All],[Manager_Name]])</f>
        <v>Gregory Lambert</v>
      </c>
      <c r="AG1367" t="str" cm="1">
        <f t="array" ref="AG1367">_xlfn.XLOOKUP(Orders_C[[#This Row],[Store_ID]],Stores_c[[#All],[Store_ID]],Stores_c[[#All],[Store_Type]])</f>
        <v>Street</v>
      </c>
    </row>
    <row r="1368" spans="1:33" x14ac:dyDescent="0.25">
      <c r="A1368">
        <v>8971</v>
      </c>
      <c r="B1368" s="1">
        <v>45718</v>
      </c>
      <c r="C1368" s="2">
        <v>0.13896990740740742</v>
      </c>
      <c r="D1368">
        <v>1186</v>
      </c>
      <c r="E1368">
        <v>220</v>
      </c>
      <c r="F1368">
        <v>523</v>
      </c>
      <c r="G1368">
        <v>308</v>
      </c>
      <c r="H1368">
        <v>1</v>
      </c>
      <c r="I1368">
        <v>429</v>
      </c>
      <c r="J1368">
        <v>5</v>
      </c>
      <c r="K1368">
        <v>21.45</v>
      </c>
      <c r="L1368">
        <v>445.45</v>
      </c>
      <c r="M1368" t="s">
        <v>19</v>
      </c>
      <c r="N1368" t="s">
        <v>21</v>
      </c>
      <c r="O1368">
        <v>16</v>
      </c>
      <c r="P1368">
        <v>3</v>
      </c>
      <c r="Q1368" t="s">
        <v>2994</v>
      </c>
      <c r="R1368">
        <v>510</v>
      </c>
      <c r="S1368" s="3">
        <v>0.05</v>
      </c>
      <c r="T1368" s="6">
        <v>188.05</v>
      </c>
      <c r="U1368" t="s">
        <v>6334</v>
      </c>
      <c r="V1368">
        <v>2025</v>
      </c>
      <c r="W1368" t="s">
        <v>6333</v>
      </c>
      <c r="X1368" t="str">
        <f>_xlfn.XLOOKUP(Orders_C[[#This Row],[Product_ID]],Products_C[Product_ID],Products_C[Product_Name])</f>
        <v>Zinger Burger</v>
      </c>
      <c r="Y1368" t="str">
        <f>_xlfn.XLOOKUP(Orders_C[[#This Row],[Product_ID]],Products_C[Product_ID],Products_C[Category])</f>
        <v>Beverage</v>
      </c>
      <c r="Z1368" t="str">
        <f>_xlfn.XLOOKUP(Orders_C[[#This Row],[Store_ID]],Stores_c[Store_ID],Stores_c[City])</f>
        <v>Williamborough</v>
      </c>
      <c r="AA1368" t="str">
        <f>_xlfn.XLOOKUP(Orders_C[[#This Row],[Customer_ID]],Customers_c[Customer_ID],Customers_c[Customer_Name])</f>
        <v>Michael Garcia</v>
      </c>
      <c r="AB1368" s="6">
        <f>Orders_C[[#This Row],[Quantity]]*Orders_C[[#This Row],[Unit_Price]]*(1-Orders_C[[#This Row],[Discount %]])+Orders_C[[#This Row],[Tax]]</f>
        <v>428.99999999999994</v>
      </c>
      <c r="AC1368" s="9">
        <f>(Orders_C[[#This Row],[Unit_Price]]*Orders_C[[#This Row],[Quantity]])-Orders_C[[#This Row],[Discount]]+Orders_C[[#This Row],[Tax]]</f>
        <v>445.45</v>
      </c>
      <c r="AD1368" t="str">
        <f>IF(COUNTIF(Orders_C[[#All],[Customer_ID]],Orders_C[[#This Row],[Customer_ID]])&gt;1,"Repeat","New")</f>
        <v>Repeat</v>
      </c>
      <c r="AE1368" t="str" cm="1">
        <f t="array" ref="AE1368">_xlfn.XLOOKUP(Orders_C[[#This Row],[Store_ID]],Stores_c[[#All],[Store_ID]],Stores_c[[#All],[City]])</f>
        <v>Williamborough</v>
      </c>
      <c r="AF1368" t="str" cm="1">
        <f t="array" ref="AF1368">_xlfn.XLOOKUP(Orders_C[[#This Row],[Store_ID]],Stores_c[[#All],[Store_ID]],Stores_c[[#All],[Manager_Name]])</f>
        <v>Michael Mcbride</v>
      </c>
      <c r="AG1368" t="str" cm="1">
        <f t="array" ref="AG1368">_xlfn.XLOOKUP(Orders_C[[#This Row],[Store_ID]],Stores_c[[#All],[Store_ID]],Stores_c[[#All],[Store_Type]])</f>
        <v>Mall</v>
      </c>
    </row>
    <row r="1369" spans="1:33" x14ac:dyDescent="0.25">
      <c r="A1369">
        <v>7960</v>
      </c>
      <c r="B1369" s="1">
        <v>45860</v>
      </c>
      <c r="C1369" s="2">
        <v>0.33785879629629628</v>
      </c>
      <c r="D1369">
        <v>1930</v>
      </c>
      <c r="E1369">
        <v>203</v>
      </c>
      <c r="F1369">
        <v>423</v>
      </c>
      <c r="G1369">
        <v>340</v>
      </c>
      <c r="H1369">
        <v>1</v>
      </c>
      <c r="I1369">
        <v>418</v>
      </c>
      <c r="J1369">
        <v>0</v>
      </c>
      <c r="K1369">
        <v>20.9</v>
      </c>
      <c r="L1369">
        <v>438.9</v>
      </c>
      <c r="M1369" t="s">
        <v>20</v>
      </c>
      <c r="N1369" t="s">
        <v>23</v>
      </c>
      <c r="O1369">
        <v>22</v>
      </c>
      <c r="P1369">
        <v>4</v>
      </c>
      <c r="Q1369" t="s">
        <v>1983</v>
      </c>
      <c r="R1369">
        <v>505</v>
      </c>
      <c r="S1369" s="3">
        <v>0</v>
      </c>
      <c r="T1369" s="6">
        <v>188.1</v>
      </c>
      <c r="U1369" t="s">
        <v>6341</v>
      </c>
      <c r="V1369">
        <v>2025</v>
      </c>
      <c r="W1369" t="s">
        <v>6329</v>
      </c>
      <c r="X1369" t="str">
        <f>_xlfn.XLOOKUP(Orders_C[[#This Row],[Product_ID]],Products_C[Product_ID],Products_C[Product_Name])</f>
        <v>Chocolate Lava Cake</v>
      </c>
      <c r="Y1369" t="str">
        <f>_xlfn.XLOOKUP(Orders_C[[#This Row],[Product_ID]],Products_C[Product_ID],Products_C[Category])</f>
        <v>Chicken</v>
      </c>
      <c r="Z1369" t="str">
        <f>_xlfn.XLOOKUP(Orders_C[[#This Row],[Store_ID]],Stores_c[Store_ID],Stores_c[City])</f>
        <v>Lake Williammouth</v>
      </c>
      <c r="AA1369" t="str">
        <f>_xlfn.XLOOKUP(Orders_C[[#This Row],[Customer_ID]],Customers_c[Customer_ID],Customers_c[Customer_Name])</f>
        <v>Tyler Walton</v>
      </c>
      <c r="AB1369" s="6">
        <f>Orders_C[[#This Row],[Quantity]]*Orders_C[[#This Row],[Unit_Price]]*(1-Orders_C[[#This Row],[Discount %]])+Orders_C[[#This Row],[Tax]]</f>
        <v>438.9</v>
      </c>
      <c r="AC1369" s="9">
        <f>(Orders_C[[#This Row],[Unit_Price]]*Orders_C[[#This Row],[Quantity]])-Orders_C[[#This Row],[Discount]]+Orders_C[[#This Row],[Tax]]</f>
        <v>438.9</v>
      </c>
      <c r="AD1369" t="str">
        <f>IF(COUNTIF(Orders_C[[#All],[Customer_ID]],Orders_C[[#This Row],[Customer_ID]])&gt;1,"Repeat","New")</f>
        <v>Repeat</v>
      </c>
      <c r="AE1369" t="str" cm="1">
        <f t="array" ref="AE1369">_xlfn.XLOOKUP(Orders_C[[#This Row],[Store_ID]],Stores_c[[#All],[Store_ID]],Stores_c[[#All],[City]])</f>
        <v>Lake Williammouth</v>
      </c>
      <c r="AF1369" t="str" cm="1">
        <f t="array" ref="AF1369">_xlfn.XLOOKUP(Orders_C[[#This Row],[Store_ID]],Stores_c[[#All],[Store_ID]],Stores_c[[#All],[Manager_Name]])</f>
        <v>Stephanie Dominguez</v>
      </c>
      <c r="AG1369" t="str" cm="1">
        <f t="array" ref="AG1369">_xlfn.XLOOKUP(Orders_C[[#This Row],[Store_ID]],Stores_c[[#All],[Store_ID]],Stores_c[[#All],[Store_Type]])</f>
        <v>Drive-Thru</v>
      </c>
    </row>
    <row r="1370" spans="1:33" x14ac:dyDescent="0.25">
      <c r="A1370">
        <v>6203</v>
      </c>
      <c r="B1370" s="1">
        <v>45768</v>
      </c>
      <c r="C1370" s="2">
        <v>0.16047453703703704</v>
      </c>
      <c r="D1370">
        <v>1370</v>
      </c>
      <c r="E1370">
        <v>221</v>
      </c>
      <c r="F1370">
        <v>464</v>
      </c>
      <c r="G1370">
        <v>319</v>
      </c>
      <c r="H1370">
        <v>2</v>
      </c>
      <c r="I1370">
        <v>239</v>
      </c>
      <c r="J1370">
        <v>15</v>
      </c>
      <c r="K1370">
        <v>11.95</v>
      </c>
      <c r="L1370">
        <v>474.95</v>
      </c>
      <c r="M1370" t="s">
        <v>20</v>
      </c>
      <c r="N1370" t="s">
        <v>22</v>
      </c>
      <c r="O1370">
        <v>48</v>
      </c>
      <c r="P1370">
        <v>3</v>
      </c>
      <c r="Q1370" t="s">
        <v>226</v>
      </c>
      <c r="R1370">
        <v>501</v>
      </c>
      <c r="S1370" s="3">
        <v>0.15</v>
      </c>
      <c r="T1370" s="6">
        <v>188.14999999999998</v>
      </c>
      <c r="U1370" t="s">
        <v>6337</v>
      </c>
      <c r="V1370">
        <v>2025</v>
      </c>
      <c r="W1370" t="s">
        <v>6331</v>
      </c>
      <c r="X1370" t="str">
        <f>_xlfn.XLOOKUP(Orders_C[[#This Row],[Product_ID]],Products_C[Product_ID],Products_C[Product_Name])</f>
        <v>Chocolate Lava Cake</v>
      </c>
      <c r="Y1370" t="str">
        <f>_xlfn.XLOOKUP(Orders_C[[#This Row],[Product_ID]],Products_C[Product_ID],Products_C[Category])</f>
        <v>Beverage</v>
      </c>
      <c r="Z1370" t="str">
        <f>_xlfn.XLOOKUP(Orders_C[[#This Row],[Store_ID]],Stores_c[Store_ID],Stores_c[City])</f>
        <v>Port Barbarabury</v>
      </c>
      <c r="AA1370" t="str">
        <f>_xlfn.XLOOKUP(Orders_C[[#This Row],[Customer_ID]],Customers_c[Customer_ID],Customers_c[Customer_Name])</f>
        <v>Kim Jensen</v>
      </c>
      <c r="AB1370" s="6">
        <f>Orders_C[[#This Row],[Quantity]]*Orders_C[[#This Row],[Unit_Price]]*(1-Orders_C[[#This Row],[Discount %]])+Orders_C[[#This Row],[Tax]]</f>
        <v>418.25</v>
      </c>
      <c r="AC1370" s="9">
        <f>(Orders_C[[#This Row],[Unit_Price]]*Orders_C[[#This Row],[Quantity]])-Orders_C[[#This Row],[Discount]]+Orders_C[[#This Row],[Tax]]</f>
        <v>474.95</v>
      </c>
      <c r="AD1370" t="str">
        <f>IF(COUNTIF(Orders_C[[#All],[Customer_ID]],Orders_C[[#This Row],[Customer_ID]])&gt;1,"Repeat","New")</f>
        <v>Repeat</v>
      </c>
      <c r="AE1370" t="str" cm="1">
        <f t="array" ref="AE1370">_xlfn.XLOOKUP(Orders_C[[#This Row],[Store_ID]],Stores_c[[#All],[Store_ID]],Stores_c[[#All],[City]])</f>
        <v>Port Barbarabury</v>
      </c>
      <c r="AF1370" t="str" cm="1">
        <f t="array" ref="AF1370">_xlfn.XLOOKUP(Orders_C[[#This Row],[Store_ID]],Stores_c[[#All],[Store_ID]],Stores_c[[#All],[Manager_Name]])</f>
        <v>Edward Nguyen</v>
      </c>
      <c r="AG1370" t="str" cm="1">
        <f t="array" ref="AG1370">_xlfn.XLOOKUP(Orders_C[[#This Row],[Store_ID]],Stores_c[[#All],[Store_ID]],Stores_c[[#All],[Store_Type]])</f>
        <v>Street</v>
      </c>
    </row>
    <row r="1371" spans="1:33" x14ac:dyDescent="0.25">
      <c r="A1371">
        <v>7550</v>
      </c>
      <c r="B1371" s="1">
        <v>45906</v>
      </c>
      <c r="C1371" s="2">
        <v>0.52263888888888888</v>
      </c>
      <c r="D1371">
        <v>1165</v>
      </c>
      <c r="E1371">
        <v>214</v>
      </c>
      <c r="F1371">
        <v>512</v>
      </c>
      <c r="G1371">
        <v>328</v>
      </c>
      <c r="H1371">
        <v>3</v>
      </c>
      <c r="I1371">
        <v>163</v>
      </c>
      <c r="J1371">
        <v>15</v>
      </c>
      <c r="K1371">
        <v>8.15</v>
      </c>
      <c r="L1371">
        <v>482.15</v>
      </c>
      <c r="M1371" t="s">
        <v>18</v>
      </c>
      <c r="N1371" t="s">
        <v>23</v>
      </c>
      <c r="O1371">
        <v>21</v>
      </c>
      <c r="P1371">
        <v>4</v>
      </c>
      <c r="Q1371" t="s">
        <v>1573</v>
      </c>
      <c r="R1371">
        <v>503</v>
      </c>
      <c r="S1371" s="3">
        <v>0.15</v>
      </c>
      <c r="T1371" s="6">
        <v>188.75</v>
      </c>
      <c r="U1371" t="s">
        <v>6335</v>
      </c>
      <c r="V1371">
        <v>2025</v>
      </c>
      <c r="W1371" t="s">
        <v>6329</v>
      </c>
      <c r="X1371" t="str">
        <f>_xlfn.XLOOKUP(Orders_C[[#This Row],[Product_ID]],Products_C[Product_ID],Products_C[Product_Name])</f>
        <v>Rice Bowl</v>
      </c>
      <c r="Y1371" t="str">
        <f>_xlfn.XLOOKUP(Orders_C[[#This Row],[Product_ID]],Products_C[Product_ID],Products_C[Category])</f>
        <v>Burger</v>
      </c>
      <c r="Z1371" t="str">
        <f>_xlfn.XLOOKUP(Orders_C[[#This Row],[Store_ID]],Stores_c[Store_ID],Stores_c[City])</f>
        <v>New Robert</v>
      </c>
      <c r="AA1371" t="str">
        <f>_xlfn.XLOOKUP(Orders_C[[#This Row],[Customer_ID]],Customers_c[Customer_ID],Customers_c[Customer_Name])</f>
        <v>Denise Dunn</v>
      </c>
      <c r="AB1371" s="6">
        <f>Orders_C[[#This Row],[Quantity]]*Orders_C[[#This Row],[Unit_Price]]*(1-Orders_C[[#This Row],[Discount %]])+Orders_C[[#This Row],[Tax]]</f>
        <v>423.79999999999995</v>
      </c>
      <c r="AC1371" s="9">
        <f>(Orders_C[[#This Row],[Unit_Price]]*Orders_C[[#This Row],[Quantity]])-Orders_C[[#This Row],[Discount]]+Orders_C[[#This Row],[Tax]]</f>
        <v>482.15</v>
      </c>
      <c r="AD1371" t="str">
        <f>IF(COUNTIF(Orders_C[[#All],[Customer_ID]],Orders_C[[#This Row],[Customer_ID]])&gt;1,"Repeat","New")</f>
        <v>Repeat</v>
      </c>
      <c r="AE1371" t="str" cm="1">
        <f t="array" ref="AE1371">_xlfn.XLOOKUP(Orders_C[[#This Row],[Store_ID]],Stores_c[[#All],[Store_ID]],Stores_c[[#All],[City]])</f>
        <v>New Robert</v>
      </c>
      <c r="AF1371" t="str" cm="1">
        <f t="array" ref="AF1371">_xlfn.XLOOKUP(Orders_C[[#This Row],[Store_ID]],Stores_c[[#All],[Store_ID]],Stores_c[[#All],[Manager_Name]])</f>
        <v>Krista Webb</v>
      </c>
      <c r="AG1371" t="str" cm="1">
        <f t="array" ref="AG1371">_xlfn.XLOOKUP(Orders_C[[#This Row],[Store_ID]],Stores_c[[#All],[Store_ID]],Stores_c[[#All],[Store_Type]])</f>
        <v>Drive-Thru</v>
      </c>
    </row>
    <row r="1372" spans="1:33" x14ac:dyDescent="0.25">
      <c r="A1372">
        <v>8191</v>
      </c>
      <c r="B1372" s="1">
        <v>45791</v>
      </c>
      <c r="C1372" s="2">
        <v>0.65946759259259258</v>
      </c>
      <c r="D1372">
        <v>1596</v>
      </c>
      <c r="E1372">
        <v>218</v>
      </c>
      <c r="F1372">
        <v>491</v>
      </c>
      <c r="G1372">
        <v>329</v>
      </c>
      <c r="H1372">
        <v>3</v>
      </c>
      <c r="I1372">
        <v>159</v>
      </c>
      <c r="J1372">
        <v>10</v>
      </c>
      <c r="K1372">
        <v>7.95</v>
      </c>
      <c r="L1372">
        <v>474.95</v>
      </c>
      <c r="M1372" t="s">
        <v>20</v>
      </c>
      <c r="N1372" t="s">
        <v>22</v>
      </c>
      <c r="O1372">
        <v>10</v>
      </c>
      <c r="P1372">
        <v>1</v>
      </c>
      <c r="Q1372" t="s">
        <v>2214</v>
      </c>
      <c r="R1372">
        <v>504</v>
      </c>
      <c r="S1372" s="3">
        <v>0.1</v>
      </c>
      <c r="T1372" s="6">
        <v>188.75</v>
      </c>
      <c r="U1372" t="s">
        <v>6339</v>
      </c>
      <c r="V1372">
        <v>2025</v>
      </c>
      <c r="W1372" t="s">
        <v>6333</v>
      </c>
      <c r="X1372" t="str">
        <f>_xlfn.XLOOKUP(Orders_C[[#This Row],[Product_ID]],Products_C[Product_ID],Products_C[Product_Name])</f>
        <v>Rice Bowl</v>
      </c>
      <c r="Y1372" t="str">
        <f>_xlfn.XLOOKUP(Orders_C[[#This Row],[Product_ID]],Products_C[Product_ID],Products_C[Category])</f>
        <v>Dessert</v>
      </c>
      <c r="Z1372" t="str">
        <f>_xlfn.XLOOKUP(Orders_C[[#This Row],[Store_ID]],Stores_c[Store_ID],Stores_c[City])</f>
        <v>East Johnport</v>
      </c>
      <c r="AA1372" t="str">
        <f>_xlfn.XLOOKUP(Orders_C[[#This Row],[Customer_ID]],Customers_c[Customer_ID],Customers_c[Customer_Name])</f>
        <v>Darren Wang</v>
      </c>
      <c r="AB1372" s="6">
        <f>Orders_C[[#This Row],[Quantity]]*Orders_C[[#This Row],[Unit_Price]]*(1-Orders_C[[#This Row],[Discount %]])+Orders_C[[#This Row],[Tax]]</f>
        <v>437.25</v>
      </c>
      <c r="AC1372" s="9">
        <f>(Orders_C[[#This Row],[Unit_Price]]*Orders_C[[#This Row],[Quantity]])-Orders_C[[#This Row],[Discount]]+Orders_C[[#This Row],[Tax]]</f>
        <v>474.95</v>
      </c>
      <c r="AD1372" t="str">
        <f>IF(COUNTIF(Orders_C[[#All],[Customer_ID]],Orders_C[[#This Row],[Customer_ID]])&gt;1,"Repeat","New")</f>
        <v>Repeat</v>
      </c>
      <c r="AE1372" t="str" cm="1">
        <f t="array" ref="AE1372">_xlfn.XLOOKUP(Orders_C[[#This Row],[Store_ID]],Stores_c[[#All],[Store_ID]],Stores_c[[#All],[City]])</f>
        <v>East Johnport</v>
      </c>
      <c r="AF1372" t="str" cm="1">
        <f t="array" ref="AF1372">_xlfn.XLOOKUP(Orders_C[[#This Row],[Store_ID]],Stores_c[[#All],[Store_ID]],Stores_c[[#All],[Manager_Name]])</f>
        <v>Mr. Matthew Murillo III</v>
      </c>
      <c r="AG1372" t="str" cm="1">
        <f t="array" ref="AG1372">_xlfn.XLOOKUP(Orders_C[[#This Row],[Store_ID]],Stores_c[[#All],[Store_ID]],Stores_c[[#All],[Store_Type]])</f>
        <v>Street</v>
      </c>
    </row>
    <row r="1373" spans="1:33" x14ac:dyDescent="0.25">
      <c r="A1373">
        <v>9020</v>
      </c>
      <c r="B1373" s="1">
        <v>45799</v>
      </c>
      <c r="C1373" s="2">
        <v>0.28196759259259258</v>
      </c>
      <c r="D1373">
        <v>1981</v>
      </c>
      <c r="E1373">
        <v>204</v>
      </c>
      <c r="F1373">
        <v>537</v>
      </c>
      <c r="G1373">
        <v>333</v>
      </c>
      <c r="H1373">
        <v>3</v>
      </c>
      <c r="I1373">
        <v>155</v>
      </c>
      <c r="J1373">
        <v>5</v>
      </c>
      <c r="K1373">
        <v>7.75</v>
      </c>
      <c r="L1373">
        <v>467.75</v>
      </c>
      <c r="M1373" t="s">
        <v>18</v>
      </c>
      <c r="N1373" t="s">
        <v>23</v>
      </c>
      <c r="O1373">
        <v>10</v>
      </c>
      <c r="P1373">
        <v>3</v>
      </c>
      <c r="Q1373" t="s">
        <v>3043</v>
      </c>
      <c r="R1373">
        <v>502</v>
      </c>
      <c r="S1373" s="3">
        <v>0.05</v>
      </c>
      <c r="T1373" s="6">
        <v>188.75</v>
      </c>
      <c r="U1373" t="s">
        <v>6339</v>
      </c>
      <c r="V1373">
        <v>2025</v>
      </c>
      <c r="W1373" t="s">
        <v>6333</v>
      </c>
      <c r="X1373" t="str">
        <f>_xlfn.XLOOKUP(Orders_C[[#This Row],[Product_ID]],Products_C[Product_ID],Products_C[Product_Name])</f>
        <v>Chicken Wings</v>
      </c>
      <c r="Y1373" t="str">
        <f>_xlfn.XLOOKUP(Orders_C[[#This Row],[Product_ID]],Products_C[Product_ID],Products_C[Category])</f>
        <v>Burger</v>
      </c>
      <c r="Z1373" t="str">
        <f>_xlfn.XLOOKUP(Orders_C[[#This Row],[Store_ID]],Stores_c[Store_ID],Stores_c[City])</f>
        <v>New Robertfurt</v>
      </c>
      <c r="AA1373" t="str">
        <f>_xlfn.XLOOKUP(Orders_C[[#This Row],[Customer_ID]],Customers_c[Customer_ID],Customers_c[Customer_Name])</f>
        <v>Nicole Robinson</v>
      </c>
      <c r="AB1373" s="6">
        <f>Orders_C[[#This Row],[Quantity]]*Orders_C[[#This Row],[Unit_Price]]*(1-Orders_C[[#This Row],[Discount %]])+Orders_C[[#This Row],[Tax]]</f>
        <v>449.5</v>
      </c>
      <c r="AC1373" s="9">
        <f>(Orders_C[[#This Row],[Unit_Price]]*Orders_C[[#This Row],[Quantity]])-Orders_C[[#This Row],[Discount]]+Orders_C[[#This Row],[Tax]]</f>
        <v>467.75</v>
      </c>
      <c r="AD1373" t="str">
        <f>IF(COUNTIF(Orders_C[[#All],[Customer_ID]],Orders_C[[#This Row],[Customer_ID]])&gt;1,"Repeat","New")</f>
        <v>Repeat</v>
      </c>
      <c r="AE1373" t="str" cm="1">
        <f t="array" ref="AE1373">_xlfn.XLOOKUP(Orders_C[[#This Row],[Store_ID]],Stores_c[[#All],[Store_ID]],Stores_c[[#All],[City]])</f>
        <v>New Robertfurt</v>
      </c>
      <c r="AF1373" t="str" cm="1">
        <f t="array" ref="AF1373">_xlfn.XLOOKUP(Orders_C[[#This Row],[Store_ID]],Stores_c[[#All],[Store_ID]],Stores_c[[#All],[Manager_Name]])</f>
        <v>Tiffany Gomez</v>
      </c>
      <c r="AG1373" t="str" cm="1">
        <f t="array" ref="AG1373">_xlfn.XLOOKUP(Orders_C[[#This Row],[Store_ID]],Stores_c[[#All],[Store_ID]],Stores_c[[#All],[Store_Type]])</f>
        <v>Street</v>
      </c>
    </row>
    <row r="1374" spans="1:33" x14ac:dyDescent="0.25">
      <c r="A1374">
        <v>6280</v>
      </c>
      <c r="B1374" s="1">
        <v>46009</v>
      </c>
      <c r="C1374" s="2">
        <v>0.2507638888888889</v>
      </c>
      <c r="D1374">
        <v>1925</v>
      </c>
      <c r="E1374">
        <v>208</v>
      </c>
      <c r="F1374">
        <v>496</v>
      </c>
      <c r="G1374">
        <v>315</v>
      </c>
      <c r="H1374">
        <v>1</v>
      </c>
      <c r="I1374">
        <v>453</v>
      </c>
      <c r="J1374">
        <v>15</v>
      </c>
      <c r="K1374">
        <v>22.65</v>
      </c>
      <c r="L1374">
        <v>460.65</v>
      </c>
      <c r="M1374" t="s">
        <v>19</v>
      </c>
      <c r="N1374" t="s">
        <v>22</v>
      </c>
      <c r="O1374">
        <v>18</v>
      </c>
      <c r="P1374">
        <v>5</v>
      </c>
      <c r="Q1374" t="s">
        <v>303</v>
      </c>
      <c r="R1374">
        <v>510</v>
      </c>
      <c r="S1374" s="3">
        <v>0.15</v>
      </c>
      <c r="T1374" s="6">
        <v>188.84999999999997</v>
      </c>
      <c r="U1374" t="s">
        <v>6328</v>
      </c>
      <c r="V1374">
        <v>2025</v>
      </c>
      <c r="W1374" t="s">
        <v>6333</v>
      </c>
      <c r="X1374" t="str">
        <f>_xlfn.XLOOKUP(Orders_C[[#This Row],[Product_ID]],Products_C[Product_ID],Products_C[Product_Name])</f>
        <v>Popcorn Chicken</v>
      </c>
      <c r="Y1374" t="str">
        <f>_xlfn.XLOOKUP(Orders_C[[#This Row],[Product_ID]],Products_C[Product_ID],Products_C[Category])</f>
        <v>Beverage</v>
      </c>
      <c r="Z1374" t="str">
        <f>_xlfn.XLOOKUP(Orders_C[[#This Row],[Store_ID]],Stores_c[Store_ID],Stores_c[City])</f>
        <v>Tracyview</v>
      </c>
      <c r="AA1374" t="str">
        <f>_xlfn.XLOOKUP(Orders_C[[#This Row],[Customer_ID]],Customers_c[Customer_ID],Customers_c[Customer_Name])</f>
        <v>Erin Bailey</v>
      </c>
      <c r="AB1374" s="6">
        <f>Orders_C[[#This Row],[Quantity]]*Orders_C[[#This Row],[Unit_Price]]*(1-Orders_C[[#This Row],[Discount %]])+Orders_C[[#This Row],[Tax]]</f>
        <v>407.7</v>
      </c>
      <c r="AC1374" s="9">
        <f>(Orders_C[[#This Row],[Unit_Price]]*Orders_C[[#This Row],[Quantity]])-Orders_C[[#This Row],[Discount]]+Orders_C[[#This Row],[Tax]]</f>
        <v>460.65</v>
      </c>
      <c r="AD1374" t="str">
        <f>IF(COUNTIF(Orders_C[[#All],[Customer_ID]],Orders_C[[#This Row],[Customer_ID]])&gt;1,"Repeat","New")</f>
        <v>Repeat</v>
      </c>
      <c r="AE1374" t="str" cm="1">
        <f t="array" ref="AE1374">_xlfn.XLOOKUP(Orders_C[[#This Row],[Store_ID]],Stores_c[[#All],[Store_ID]],Stores_c[[#All],[City]])</f>
        <v>Tracyview</v>
      </c>
      <c r="AF1374" t="str" cm="1">
        <f t="array" ref="AF1374">_xlfn.XLOOKUP(Orders_C[[#This Row],[Store_ID]],Stores_c[[#All],[Store_ID]],Stores_c[[#All],[Manager_Name]])</f>
        <v>Jeremiah Lee</v>
      </c>
      <c r="AG1374" t="str" cm="1">
        <f t="array" ref="AG1374">_xlfn.XLOOKUP(Orders_C[[#This Row],[Store_ID]],Stores_c[[#All],[Store_ID]],Stores_c[[#All],[Store_Type]])</f>
        <v>Mall</v>
      </c>
    </row>
    <row r="1375" spans="1:33" x14ac:dyDescent="0.25">
      <c r="A1375">
        <v>8905</v>
      </c>
      <c r="B1375" s="1">
        <v>46041</v>
      </c>
      <c r="C1375" s="2">
        <v>0.51490740740740737</v>
      </c>
      <c r="D1375">
        <v>1456</v>
      </c>
      <c r="E1375">
        <v>209</v>
      </c>
      <c r="F1375">
        <v>537</v>
      </c>
      <c r="G1375">
        <v>329</v>
      </c>
      <c r="H1375">
        <v>1</v>
      </c>
      <c r="I1375">
        <v>453</v>
      </c>
      <c r="J1375">
        <v>15</v>
      </c>
      <c r="K1375">
        <v>22.65</v>
      </c>
      <c r="L1375">
        <v>460.65</v>
      </c>
      <c r="M1375" t="s">
        <v>19</v>
      </c>
      <c r="N1375" t="s">
        <v>21</v>
      </c>
      <c r="O1375">
        <v>13</v>
      </c>
      <c r="P1375">
        <v>2</v>
      </c>
      <c r="Q1375" t="s">
        <v>2928</v>
      </c>
      <c r="R1375">
        <v>508</v>
      </c>
      <c r="S1375" s="3">
        <v>0.15</v>
      </c>
      <c r="T1375" s="6">
        <v>188.84999999999997</v>
      </c>
      <c r="U1375" t="s">
        <v>6330</v>
      </c>
      <c r="V1375">
        <v>2026</v>
      </c>
      <c r="W1375" t="s">
        <v>6333</v>
      </c>
      <c r="X1375" t="str">
        <f>_xlfn.XLOOKUP(Orders_C[[#This Row],[Product_ID]],Products_C[Product_ID],Products_C[Product_Name])</f>
        <v>Rice Bowl</v>
      </c>
      <c r="Y1375" t="str">
        <f>_xlfn.XLOOKUP(Orders_C[[#This Row],[Product_ID]],Products_C[Product_ID],Products_C[Category])</f>
        <v>Dessert</v>
      </c>
      <c r="Z1375" t="str">
        <f>_xlfn.XLOOKUP(Orders_C[[#This Row],[Store_ID]],Stores_c[Store_ID],Stores_c[City])</f>
        <v>Reidberg</v>
      </c>
      <c r="AA1375" t="str">
        <f>_xlfn.XLOOKUP(Orders_C[[#This Row],[Customer_ID]],Customers_c[Customer_ID],Customers_c[Customer_Name])</f>
        <v>Patrick Smith</v>
      </c>
      <c r="AB1375" s="6">
        <f>Orders_C[[#This Row],[Quantity]]*Orders_C[[#This Row],[Unit_Price]]*(1-Orders_C[[#This Row],[Discount %]])+Orders_C[[#This Row],[Tax]]</f>
        <v>407.7</v>
      </c>
      <c r="AC1375" s="9">
        <f>(Orders_C[[#This Row],[Unit_Price]]*Orders_C[[#This Row],[Quantity]])-Orders_C[[#This Row],[Discount]]+Orders_C[[#This Row],[Tax]]</f>
        <v>460.65</v>
      </c>
      <c r="AD1375" t="str">
        <f>IF(COUNTIF(Orders_C[[#All],[Customer_ID]],Orders_C[[#This Row],[Customer_ID]])&gt;1,"Repeat","New")</f>
        <v>Repeat</v>
      </c>
      <c r="AE1375" t="str" cm="1">
        <f t="array" ref="AE1375">_xlfn.XLOOKUP(Orders_C[[#This Row],[Store_ID]],Stores_c[[#All],[Store_ID]],Stores_c[[#All],[City]])</f>
        <v>Reidberg</v>
      </c>
      <c r="AF1375" t="str" cm="1">
        <f t="array" ref="AF1375">_xlfn.XLOOKUP(Orders_C[[#This Row],[Store_ID]],Stores_c[[#All],[Store_ID]],Stores_c[[#All],[Manager_Name]])</f>
        <v>Jeffrey Horn</v>
      </c>
      <c r="AG1375" t="str" cm="1">
        <f t="array" ref="AG1375">_xlfn.XLOOKUP(Orders_C[[#This Row],[Store_ID]],Stores_c[[#All],[Store_ID]],Stores_c[[#All],[Store_Type]])</f>
        <v>Drive-Thru</v>
      </c>
    </row>
    <row r="1376" spans="1:33" x14ac:dyDescent="0.25">
      <c r="A1376">
        <v>9131</v>
      </c>
      <c r="B1376" s="1">
        <v>45721</v>
      </c>
      <c r="C1376" s="2">
        <v>0.50621527777777775</v>
      </c>
      <c r="D1376">
        <v>1206</v>
      </c>
      <c r="E1376">
        <v>201</v>
      </c>
      <c r="F1376">
        <v>490</v>
      </c>
      <c r="G1376">
        <v>337</v>
      </c>
      <c r="H1376">
        <v>1</v>
      </c>
      <c r="I1376">
        <v>453</v>
      </c>
      <c r="J1376">
        <v>15</v>
      </c>
      <c r="K1376">
        <v>22.65</v>
      </c>
      <c r="L1376">
        <v>460.65</v>
      </c>
      <c r="M1376" t="s">
        <v>18</v>
      </c>
      <c r="N1376" t="s">
        <v>21</v>
      </c>
      <c r="O1376">
        <v>49</v>
      </c>
      <c r="P1376">
        <v>5</v>
      </c>
      <c r="Q1376" t="s">
        <v>3154</v>
      </c>
      <c r="R1376">
        <v>507</v>
      </c>
      <c r="S1376" s="3">
        <v>0.15</v>
      </c>
      <c r="T1376" s="6">
        <v>188.84999999999997</v>
      </c>
      <c r="U1376" t="s">
        <v>6334</v>
      </c>
      <c r="V1376">
        <v>2025</v>
      </c>
      <c r="W1376" t="s">
        <v>6331</v>
      </c>
      <c r="X1376" t="str">
        <f>_xlfn.XLOOKUP(Orders_C[[#This Row],[Product_ID]],Products_C[Product_ID],Products_C[Product_Name])</f>
        <v>Chocolate Lava Cake</v>
      </c>
      <c r="Y1376" t="str">
        <f>_xlfn.XLOOKUP(Orders_C[[#This Row],[Product_ID]],Products_C[Product_ID],Products_C[Category])</f>
        <v>Chicken</v>
      </c>
      <c r="Z1376" t="str">
        <f>_xlfn.XLOOKUP(Orders_C[[#This Row],[Store_ID]],Stores_c[Store_ID],Stores_c[City])</f>
        <v>Lake Nicholasburgh</v>
      </c>
      <c r="AA1376" t="str">
        <f>_xlfn.XLOOKUP(Orders_C[[#This Row],[Customer_ID]],Customers_c[Customer_ID],Customers_c[Customer_Name])</f>
        <v>John Barrett</v>
      </c>
      <c r="AB1376" s="6">
        <f>Orders_C[[#This Row],[Quantity]]*Orders_C[[#This Row],[Unit_Price]]*(1-Orders_C[[#This Row],[Discount %]])+Orders_C[[#This Row],[Tax]]</f>
        <v>407.7</v>
      </c>
      <c r="AC1376" s="9">
        <f>(Orders_C[[#This Row],[Unit_Price]]*Orders_C[[#This Row],[Quantity]])-Orders_C[[#This Row],[Discount]]+Orders_C[[#This Row],[Tax]]</f>
        <v>460.65</v>
      </c>
      <c r="AD1376" t="str">
        <f>IF(COUNTIF(Orders_C[[#All],[Customer_ID]],Orders_C[[#This Row],[Customer_ID]])&gt;1,"Repeat","New")</f>
        <v>Repeat</v>
      </c>
      <c r="AE1376" t="str" cm="1">
        <f t="array" ref="AE1376">_xlfn.XLOOKUP(Orders_C[[#This Row],[Store_ID]],Stores_c[[#All],[Store_ID]],Stores_c[[#All],[City]])</f>
        <v>Lake Nicholasburgh</v>
      </c>
      <c r="AF1376" t="str" cm="1">
        <f t="array" ref="AF1376">_xlfn.XLOOKUP(Orders_C[[#This Row],[Store_ID]],Stores_c[[#All],[Store_ID]],Stores_c[[#All],[Manager_Name]])</f>
        <v>Maurice Garcia</v>
      </c>
      <c r="AG1376" t="str" cm="1">
        <f t="array" ref="AG1376">_xlfn.XLOOKUP(Orders_C[[#This Row],[Store_ID]],Stores_c[[#All],[Store_ID]],Stores_c[[#All],[Store_Type]])</f>
        <v>Mall</v>
      </c>
    </row>
    <row r="1377" spans="1:33" x14ac:dyDescent="0.25">
      <c r="A1377">
        <v>8150</v>
      </c>
      <c r="B1377" s="1">
        <v>46020</v>
      </c>
      <c r="C1377" s="2">
        <v>0.65924768518518517</v>
      </c>
      <c r="D1377">
        <v>1450</v>
      </c>
      <c r="E1377">
        <v>209</v>
      </c>
      <c r="F1377">
        <v>490</v>
      </c>
      <c r="G1377">
        <v>316</v>
      </c>
      <c r="H1377">
        <v>1</v>
      </c>
      <c r="I1377">
        <v>431</v>
      </c>
      <c r="J1377">
        <v>5</v>
      </c>
      <c r="K1377">
        <v>21.55</v>
      </c>
      <c r="L1377">
        <v>447.55</v>
      </c>
      <c r="M1377" t="s">
        <v>20</v>
      </c>
      <c r="N1377" t="s">
        <v>23</v>
      </c>
      <c r="O1377">
        <v>10</v>
      </c>
      <c r="P1377">
        <v>5</v>
      </c>
      <c r="Q1377" t="s">
        <v>2173</v>
      </c>
      <c r="R1377">
        <v>505</v>
      </c>
      <c r="S1377" s="3">
        <v>0.05</v>
      </c>
      <c r="T1377" s="6">
        <v>188.95000000000005</v>
      </c>
      <c r="U1377" t="s">
        <v>6328</v>
      </c>
      <c r="V1377">
        <v>2025</v>
      </c>
      <c r="W1377" t="s">
        <v>6333</v>
      </c>
      <c r="X1377" t="str">
        <f>_xlfn.XLOOKUP(Orders_C[[#This Row],[Product_ID]],Products_C[Product_ID],Products_C[Product_Name])</f>
        <v>Popcorn Chicken</v>
      </c>
      <c r="Y1377" t="str">
        <f>_xlfn.XLOOKUP(Orders_C[[#This Row],[Product_ID]],Products_C[Product_ID],Products_C[Category])</f>
        <v>Dessert</v>
      </c>
      <c r="Z1377" t="str">
        <f>_xlfn.XLOOKUP(Orders_C[[#This Row],[Store_ID]],Stores_c[Store_ID],Stores_c[City])</f>
        <v>Reidberg</v>
      </c>
      <c r="AA1377" t="str">
        <f>_xlfn.XLOOKUP(Orders_C[[#This Row],[Customer_ID]],Customers_c[Customer_ID],Customers_c[Customer_Name])</f>
        <v>Michelle Williams</v>
      </c>
      <c r="AB1377" s="6">
        <f>Orders_C[[#This Row],[Quantity]]*Orders_C[[#This Row],[Unit_Price]]*(1-Orders_C[[#This Row],[Discount %]])+Orders_C[[#This Row],[Tax]]</f>
        <v>431</v>
      </c>
      <c r="AC1377" s="9">
        <f>(Orders_C[[#This Row],[Unit_Price]]*Orders_C[[#This Row],[Quantity]])-Orders_C[[#This Row],[Discount]]+Orders_C[[#This Row],[Tax]]</f>
        <v>447.55</v>
      </c>
      <c r="AD1377" t="str">
        <f>IF(COUNTIF(Orders_C[[#All],[Customer_ID]],Orders_C[[#This Row],[Customer_ID]])&gt;1,"Repeat","New")</f>
        <v>Repeat</v>
      </c>
      <c r="AE1377" t="str" cm="1">
        <f t="array" ref="AE1377">_xlfn.XLOOKUP(Orders_C[[#This Row],[Store_ID]],Stores_c[[#All],[Store_ID]],Stores_c[[#All],[City]])</f>
        <v>Reidberg</v>
      </c>
      <c r="AF1377" t="str" cm="1">
        <f t="array" ref="AF1377">_xlfn.XLOOKUP(Orders_C[[#This Row],[Store_ID]],Stores_c[[#All],[Store_ID]],Stores_c[[#All],[Manager_Name]])</f>
        <v>Jeffrey Horn</v>
      </c>
      <c r="AG1377" t="str" cm="1">
        <f t="array" ref="AG1377">_xlfn.XLOOKUP(Orders_C[[#This Row],[Store_ID]],Stores_c[[#All],[Store_ID]],Stores_c[[#All],[Store_Type]])</f>
        <v>Drive-Thru</v>
      </c>
    </row>
    <row r="1378" spans="1:33" x14ac:dyDescent="0.25">
      <c r="A1378">
        <v>7302</v>
      </c>
      <c r="B1378" s="1">
        <v>45717</v>
      </c>
      <c r="C1378" s="2">
        <v>0.19776620370370371</v>
      </c>
      <c r="D1378">
        <v>1067</v>
      </c>
      <c r="E1378">
        <v>212</v>
      </c>
      <c r="F1378">
        <v>446</v>
      </c>
      <c r="G1378">
        <v>336</v>
      </c>
      <c r="H1378">
        <v>2</v>
      </c>
      <c r="I1378">
        <v>240</v>
      </c>
      <c r="J1378">
        <v>15</v>
      </c>
      <c r="K1378">
        <v>12</v>
      </c>
      <c r="L1378">
        <v>477</v>
      </c>
      <c r="M1378" t="s">
        <v>19</v>
      </c>
      <c r="N1378" t="s">
        <v>23</v>
      </c>
      <c r="O1378">
        <v>35</v>
      </c>
      <c r="P1378">
        <v>2</v>
      </c>
      <c r="Q1378" t="s">
        <v>1325</v>
      </c>
      <c r="R1378">
        <v>509</v>
      </c>
      <c r="S1378" s="3">
        <v>0.15</v>
      </c>
      <c r="T1378" s="6">
        <v>189</v>
      </c>
      <c r="U1378" t="s">
        <v>6334</v>
      </c>
      <c r="V1378">
        <v>2025</v>
      </c>
      <c r="W1378" t="s">
        <v>6329</v>
      </c>
      <c r="X1378" t="str">
        <f>_xlfn.XLOOKUP(Orders_C[[#This Row],[Product_ID]],Products_C[Product_ID],Products_C[Product_Name])</f>
        <v>Chicken Bucket</v>
      </c>
      <c r="Y1378" t="str">
        <f>_xlfn.XLOOKUP(Orders_C[[#This Row],[Product_ID]],Products_C[Product_ID],Products_C[Category])</f>
        <v>Dessert</v>
      </c>
      <c r="Z1378" t="str">
        <f>_xlfn.XLOOKUP(Orders_C[[#This Row],[Store_ID]],Stores_c[Store_ID],Stores_c[City])</f>
        <v>Andrewview</v>
      </c>
      <c r="AA1378" t="str">
        <f>_xlfn.XLOOKUP(Orders_C[[#This Row],[Customer_ID]],Customers_c[Customer_ID],Customers_c[Customer_Name])</f>
        <v>Evan White</v>
      </c>
      <c r="AB1378" s="6">
        <f>Orders_C[[#This Row],[Quantity]]*Orders_C[[#This Row],[Unit_Price]]*(1-Orders_C[[#This Row],[Discount %]])+Orders_C[[#This Row],[Tax]]</f>
        <v>420</v>
      </c>
      <c r="AC1378" s="9">
        <f>(Orders_C[[#This Row],[Unit_Price]]*Orders_C[[#This Row],[Quantity]])-Orders_C[[#This Row],[Discount]]+Orders_C[[#This Row],[Tax]]</f>
        <v>477</v>
      </c>
      <c r="AD1378" t="str">
        <f>IF(COUNTIF(Orders_C[[#All],[Customer_ID]],Orders_C[[#This Row],[Customer_ID]])&gt;1,"Repeat","New")</f>
        <v>Repeat</v>
      </c>
      <c r="AE1378" t="str" cm="1">
        <f t="array" ref="AE1378">_xlfn.XLOOKUP(Orders_C[[#This Row],[Store_ID]],Stores_c[[#All],[Store_ID]],Stores_c[[#All],[City]])</f>
        <v>Andrewview</v>
      </c>
      <c r="AF1378" t="str" cm="1">
        <f t="array" ref="AF1378">_xlfn.XLOOKUP(Orders_C[[#This Row],[Store_ID]],Stores_c[[#All],[Store_ID]],Stores_c[[#All],[Manager_Name]])</f>
        <v>Alice Sutton</v>
      </c>
      <c r="AG1378" t="str" cm="1">
        <f t="array" ref="AG1378">_xlfn.XLOOKUP(Orders_C[[#This Row],[Store_ID]],Stores_c[[#All],[Store_ID]],Stores_c[[#All],[Store_Type]])</f>
        <v>Mall</v>
      </c>
    </row>
    <row r="1379" spans="1:33" x14ac:dyDescent="0.25">
      <c r="A1379">
        <v>8676</v>
      </c>
      <c r="B1379" s="1">
        <v>46053</v>
      </c>
      <c r="C1379" s="2">
        <v>0.18976851851851853</v>
      </c>
      <c r="D1379">
        <v>1610</v>
      </c>
      <c r="E1379">
        <v>206</v>
      </c>
      <c r="F1379">
        <v>494</v>
      </c>
      <c r="G1379">
        <v>338</v>
      </c>
      <c r="H1379">
        <v>2</v>
      </c>
      <c r="I1379">
        <v>240</v>
      </c>
      <c r="J1379">
        <v>15</v>
      </c>
      <c r="K1379">
        <v>12</v>
      </c>
      <c r="L1379">
        <v>477</v>
      </c>
      <c r="M1379" t="s">
        <v>20</v>
      </c>
      <c r="N1379" t="s">
        <v>22</v>
      </c>
      <c r="O1379">
        <v>54</v>
      </c>
      <c r="P1379">
        <v>4</v>
      </c>
      <c r="Q1379" t="s">
        <v>2699</v>
      </c>
      <c r="R1379">
        <v>508</v>
      </c>
      <c r="S1379" s="3">
        <v>0.15</v>
      </c>
      <c r="T1379" s="6">
        <v>189</v>
      </c>
      <c r="U1379" t="s">
        <v>6330</v>
      </c>
      <c r="V1379">
        <v>2026</v>
      </c>
      <c r="W1379" t="s">
        <v>6331</v>
      </c>
      <c r="X1379" t="str">
        <f>_xlfn.XLOOKUP(Orders_C[[#This Row],[Product_ID]],Products_C[Product_ID],Products_C[Product_Name])</f>
        <v>Chicken Wings</v>
      </c>
      <c r="Y1379" t="str">
        <f>_xlfn.XLOOKUP(Orders_C[[#This Row],[Product_ID]],Products_C[Product_ID],Products_C[Category])</f>
        <v>Burger</v>
      </c>
      <c r="Z1379" t="str">
        <f>_xlfn.XLOOKUP(Orders_C[[#This Row],[Store_ID]],Stores_c[Store_ID],Stores_c[City])</f>
        <v>West Matthew</v>
      </c>
      <c r="AA1379" t="str">
        <f>_xlfn.XLOOKUP(Orders_C[[#This Row],[Customer_ID]],Customers_c[Customer_ID],Customers_c[Customer_Name])</f>
        <v>Michelle Palmer</v>
      </c>
      <c r="AB1379" s="6">
        <f>Orders_C[[#This Row],[Quantity]]*Orders_C[[#This Row],[Unit_Price]]*(1-Orders_C[[#This Row],[Discount %]])+Orders_C[[#This Row],[Tax]]</f>
        <v>420</v>
      </c>
      <c r="AC1379" s="9">
        <f>(Orders_C[[#This Row],[Unit_Price]]*Orders_C[[#This Row],[Quantity]])-Orders_C[[#This Row],[Discount]]+Orders_C[[#This Row],[Tax]]</f>
        <v>477</v>
      </c>
      <c r="AD1379" t="str">
        <f>IF(COUNTIF(Orders_C[[#All],[Customer_ID]],Orders_C[[#This Row],[Customer_ID]])&gt;1,"Repeat","New")</f>
        <v>Repeat</v>
      </c>
      <c r="AE1379" t="str" cm="1">
        <f t="array" ref="AE1379">_xlfn.XLOOKUP(Orders_C[[#This Row],[Store_ID]],Stores_c[[#All],[Store_ID]],Stores_c[[#All],[City]])</f>
        <v>West Matthew</v>
      </c>
      <c r="AF1379" t="str" cm="1">
        <f t="array" ref="AF1379">_xlfn.XLOOKUP(Orders_C[[#This Row],[Store_ID]],Stores_c[[#All],[Store_ID]],Stores_c[[#All],[Manager_Name]])</f>
        <v>Miguel Kidd</v>
      </c>
      <c r="AG1379" t="str" cm="1">
        <f t="array" ref="AG1379">_xlfn.XLOOKUP(Orders_C[[#This Row],[Store_ID]],Stores_c[[#All],[Store_ID]],Stores_c[[#All],[Store_Type]])</f>
        <v>Drive-Thru</v>
      </c>
    </row>
    <row r="1380" spans="1:33" x14ac:dyDescent="0.25">
      <c r="A1380">
        <v>6498</v>
      </c>
      <c r="B1380" s="1">
        <v>46038</v>
      </c>
      <c r="C1380" s="2">
        <v>0.8984375</v>
      </c>
      <c r="D1380">
        <v>1100</v>
      </c>
      <c r="E1380">
        <v>217</v>
      </c>
      <c r="F1380">
        <v>457</v>
      </c>
      <c r="G1380">
        <v>328</v>
      </c>
      <c r="H1380">
        <v>1</v>
      </c>
      <c r="I1380">
        <v>443</v>
      </c>
      <c r="J1380">
        <v>10</v>
      </c>
      <c r="K1380">
        <v>22.15</v>
      </c>
      <c r="L1380">
        <v>455.15</v>
      </c>
      <c r="M1380" t="s">
        <v>20</v>
      </c>
      <c r="N1380" t="s">
        <v>23</v>
      </c>
      <c r="O1380">
        <v>10</v>
      </c>
      <c r="P1380">
        <v>5</v>
      </c>
      <c r="Q1380" t="s">
        <v>521</v>
      </c>
      <c r="R1380">
        <v>501</v>
      </c>
      <c r="S1380" s="3">
        <v>0.1</v>
      </c>
      <c r="T1380" s="6">
        <v>189.34999999999997</v>
      </c>
      <c r="U1380" t="s">
        <v>6330</v>
      </c>
      <c r="V1380">
        <v>2026</v>
      </c>
      <c r="W1380" t="s">
        <v>6333</v>
      </c>
      <c r="X1380" t="str">
        <f>_xlfn.XLOOKUP(Orders_C[[#This Row],[Product_ID]],Products_C[Product_ID],Products_C[Product_Name])</f>
        <v>Rice Bowl</v>
      </c>
      <c r="Y1380" t="str">
        <f>_xlfn.XLOOKUP(Orders_C[[#This Row],[Product_ID]],Products_C[Product_ID],Products_C[Category])</f>
        <v>Burger</v>
      </c>
      <c r="Z1380" t="str">
        <f>_xlfn.XLOOKUP(Orders_C[[#This Row],[Store_ID]],Stores_c[Store_ID],Stores_c[City])</f>
        <v>West Rebecca</v>
      </c>
      <c r="AA1380" t="str">
        <f>_xlfn.XLOOKUP(Orders_C[[#This Row],[Customer_ID]],Customers_c[Customer_ID],Customers_c[Customer_Name])</f>
        <v>Rebecca Burgess</v>
      </c>
      <c r="AB1380" s="6">
        <f>Orders_C[[#This Row],[Quantity]]*Orders_C[[#This Row],[Unit_Price]]*(1-Orders_C[[#This Row],[Discount %]])+Orders_C[[#This Row],[Tax]]</f>
        <v>420.84999999999997</v>
      </c>
      <c r="AC1380" s="9">
        <f>(Orders_C[[#This Row],[Unit_Price]]*Orders_C[[#This Row],[Quantity]])-Orders_C[[#This Row],[Discount]]+Orders_C[[#This Row],[Tax]]</f>
        <v>455.15</v>
      </c>
      <c r="AD1380" t="str">
        <f>IF(COUNTIF(Orders_C[[#All],[Customer_ID]],Orders_C[[#This Row],[Customer_ID]])&gt;1,"Repeat","New")</f>
        <v>Repeat</v>
      </c>
      <c r="AE1380" t="str" cm="1">
        <f t="array" ref="AE1380">_xlfn.XLOOKUP(Orders_C[[#This Row],[Store_ID]],Stores_c[[#All],[Store_ID]],Stores_c[[#All],[City]])</f>
        <v>West Rebecca</v>
      </c>
      <c r="AF1380" t="str" cm="1">
        <f t="array" ref="AF1380">_xlfn.XLOOKUP(Orders_C[[#This Row],[Store_ID]],Stores_c[[#All],[Store_ID]],Stores_c[[#All],[Manager_Name]])</f>
        <v>Albert Smith</v>
      </c>
      <c r="AG1380" t="str" cm="1">
        <f t="array" ref="AG1380">_xlfn.XLOOKUP(Orders_C[[#This Row],[Store_ID]],Stores_c[[#All],[Store_ID]],Stores_c[[#All],[Store_Type]])</f>
        <v>Mall</v>
      </c>
    </row>
    <row r="1381" spans="1:33" x14ac:dyDescent="0.25">
      <c r="A1381">
        <v>10957</v>
      </c>
      <c r="B1381" s="1">
        <v>46036</v>
      </c>
      <c r="C1381" s="2">
        <v>0.72807870370370376</v>
      </c>
      <c r="D1381">
        <v>1112</v>
      </c>
      <c r="E1381">
        <v>212</v>
      </c>
      <c r="F1381">
        <v>406</v>
      </c>
      <c r="G1381">
        <v>339</v>
      </c>
      <c r="H1381">
        <v>1</v>
      </c>
      <c r="I1381">
        <v>421</v>
      </c>
      <c r="J1381">
        <v>0</v>
      </c>
      <c r="K1381">
        <v>21.05</v>
      </c>
      <c r="L1381">
        <v>442.05</v>
      </c>
      <c r="M1381" t="s">
        <v>18</v>
      </c>
      <c r="N1381" t="s">
        <v>23</v>
      </c>
      <c r="O1381">
        <v>14</v>
      </c>
      <c r="P1381">
        <v>3</v>
      </c>
      <c r="Q1381" t="s">
        <v>4980</v>
      </c>
      <c r="R1381">
        <v>507</v>
      </c>
      <c r="S1381" s="3">
        <v>0</v>
      </c>
      <c r="T1381" s="6">
        <v>189.45000000000002</v>
      </c>
      <c r="U1381" t="s">
        <v>6330</v>
      </c>
      <c r="V1381">
        <v>2026</v>
      </c>
      <c r="W1381" t="s">
        <v>6333</v>
      </c>
      <c r="X1381" t="str">
        <f>_xlfn.XLOOKUP(Orders_C[[#This Row],[Product_ID]],Products_C[Product_ID],Products_C[Product_Name])</f>
        <v>Veg Burger</v>
      </c>
      <c r="Y1381" t="str">
        <f>_xlfn.XLOOKUP(Orders_C[[#This Row],[Product_ID]],Products_C[Product_ID],Products_C[Category])</f>
        <v>Burger</v>
      </c>
      <c r="Z1381" t="str">
        <f>_xlfn.XLOOKUP(Orders_C[[#This Row],[Store_ID]],Stores_c[Store_ID],Stores_c[City])</f>
        <v>Andrewview</v>
      </c>
      <c r="AA1381" t="str">
        <f>_xlfn.XLOOKUP(Orders_C[[#This Row],[Customer_ID]],Customers_c[Customer_ID],Customers_c[Customer_Name])</f>
        <v>Dawn Nguyen</v>
      </c>
      <c r="AB1381" s="6">
        <f>Orders_C[[#This Row],[Quantity]]*Orders_C[[#This Row],[Unit_Price]]*(1-Orders_C[[#This Row],[Discount %]])+Orders_C[[#This Row],[Tax]]</f>
        <v>442.05</v>
      </c>
      <c r="AC1381" s="9">
        <f>(Orders_C[[#This Row],[Unit_Price]]*Orders_C[[#This Row],[Quantity]])-Orders_C[[#This Row],[Discount]]+Orders_C[[#This Row],[Tax]]</f>
        <v>442.05</v>
      </c>
      <c r="AD1381" t="str">
        <f>IF(COUNTIF(Orders_C[[#All],[Customer_ID]],Orders_C[[#This Row],[Customer_ID]])&gt;1,"Repeat","New")</f>
        <v>Repeat</v>
      </c>
      <c r="AE1381" t="str" cm="1">
        <f t="array" ref="AE1381">_xlfn.XLOOKUP(Orders_C[[#This Row],[Store_ID]],Stores_c[[#All],[Store_ID]],Stores_c[[#All],[City]])</f>
        <v>Andrewview</v>
      </c>
      <c r="AF1381" t="str" cm="1">
        <f t="array" ref="AF1381">_xlfn.XLOOKUP(Orders_C[[#This Row],[Store_ID]],Stores_c[[#All],[Store_ID]],Stores_c[[#All],[Manager_Name]])</f>
        <v>Alice Sutton</v>
      </c>
      <c r="AG1381" t="str" cm="1">
        <f t="array" ref="AG1381">_xlfn.XLOOKUP(Orders_C[[#This Row],[Store_ID]],Stores_c[[#All],[Store_ID]],Stores_c[[#All],[Store_Type]])</f>
        <v>Mall</v>
      </c>
    </row>
    <row r="1382" spans="1:33" x14ac:dyDescent="0.25">
      <c r="A1382">
        <v>8802</v>
      </c>
      <c r="B1382" s="1">
        <v>45858</v>
      </c>
      <c r="C1382" s="2">
        <v>0.49774305555555554</v>
      </c>
      <c r="D1382">
        <v>1404</v>
      </c>
      <c r="E1382">
        <v>206</v>
      </c>
      <c r="F1382">
        <v>448</v>
      </c>
      <c r="G1382">
        <v>316</v>
      </c>
      <c r="H1382">
        <v>2</v>
      </c>
      <c r="I1382">
        <v>229</v>
      </c>
      <c r="J1382">
        <v>5</v>
      </c>
      <c r="K1382">
        <v>11.45</v>
      </c>
      <c r="L1382">
        <v>464.45</v>
      </c>
      <c r="M1382" t="s">
        <v>18</v>
      </c>
      <c r="N1382" t="s">
        <v>23</v>
      </c>
      <c r="O1382">
        <v>30</v>
      </c>
      <c r="P1382">
        <v>4</v>
      </c>
      <c r="Q1382" t="s">
        <v>2825</v>
      </c>
      <c r="R1382">
        <v>510</v>
      </c>
      <c r="S1382" s="3">
        <v>0.05</v>
      </c>
      <c r="T1382" s="6">
        <v>189.64999999999998</v>
      </c>
      <c r="U1382" t="s">
        <v>6341</v>
      </c>
      <c r="V1382">
        <v>2025</v>
      </c>
      <c r="W1382" t="s">
        <v>6329</v>
      </c>
      <c r="X1382" t="str">
        <f>_xlfn.XLOOKUP(Orders_C[[#This Row],[Product_ID]],Products_C[Product_ID],Products_C[Product_Name])</f>
        <v>Popcorn Chicken</v>
      </c>
      <c r="Y1382" t="str">
        <f>_xlfn.XLOOKUP(Orders_C[[#This Row],[Product_ID]],Products_C[Product_ID],Products_C[Category])</f>
        <v>Dessert</v>
      </c>
      <c r="Z1382" t="str">
        <f>_xlfn.XLOOKUP(Orders_C[[#This Row],[Store_ID]],Stores_c[Store_ID],Stores_c[City])</f>
        <v>West Matthew</v>
      </c>
      <c r="AA1382" t="str">
        <f>_xlfn.XLOOKUP(Orders_C[[#This Row],[Customer_ID]],Customers_c[Customer_ID],Customers_c[Customer_Name])</f>
        <v>Michael Cabrera</v>
      </c>
      <c r="AB1382" s="6">
        <f>Orders_C[[#This Row],[Quantity]]*Orders_C[[#This Row],[Unit_Price]]*(1-Orders_C[[#This Row],[Discount %]])+Orders_C[[#This Row],[Tax]]</f>
        <v>446.54999999999995</v>
      </c>
      <c r="AC1382" s="9">
        <f>(Orders_C[[#This Row],[Unit_Price]]*Orders_C[[#This Row],[Quantity]])-Orders_C[[#This Row],[Discount]]+Orders_C[[#This Row],[Tax]]</f>
        <v>464.45</v>
      </c>
      <c r="AD1382" t="str">
        <f>IF(COUNTIF(Orders_C[[#All],[Customer_ID]],Orders_C[[#This Row],[Customer_ID]])&gt;1,"Repeat","New")</f>
        <v>Repeat</v>
      </c>
      <c r="AE1382" t="str" cm="1">
        <f t="array" ref="AE1382">_xlfn.XLOOKUP(Orders_C[[#This Row],[Store_ID]],Stores_c[[#All],[Store_ID]],Stores_c[[#All],[City]])</f>
        <v>West Matthew</v>
      </c>
      <c r="AF1382" t="str" cm="1">
        <f t="array" ref="AF1382">_xlfn.XLOOKUP(Orders_C[[#This Row],[Store_ID]],Stores_c[[#All],[Store_ID]],Stores_c[[#All],[Manager_Name]])</f>
        <v>Miguel Kidd</v>
      </c>
      <c r="AG1382" t="str" cm="1">
        <f t="array" ref="AG1382">_xlfn.XLOOKUP(Orders_C[[#This Row],[Store_ID]],Stores_c[[#All],[Store_ID]],Stores_c[[#All],[Store_Type]])</f>
        <v>Drive-Thru</v>
      </c>
    </row>
    <row r="1383" spans="1:33" x14ac:dyDescent="0.25">
      <c r="A1383">
        <v>6890</v>
      </c>
      <c r="B1383" s="1">
        <v>46052</v>
      </c>
      <c r="C1383" s="2">
        <v>0.34207175925925926</v>
      </c>
      <c r="D1383">
        <v>1180</v>
      </c>
      <c r="E1383">
        <v>208</v>
      </c>
      <c r="F1383">
        <v>543</v>
      </c>
      <c r="G1383">
        <v>318</v>
      </c>
      <c r="H1383">
        <v>1</v>
      </c>
      <c r="I1383">
        <v>455</v>
      </c>
      <c r="J1383">
        <v>15</v>
      </c>
      <c r="K1383">
        <v>22.75</v>
      </c>
      <c r="L1383">
        <v>462.75</v>
      </c>
      <c r="M1383" t="s">
        <v>18</v>
      </c>
      <c r="N1383" t="s">
        <v>23</v>
      </c>
      <c r="O1383">
        <v>49</v>
      </c>
      <c r="P1383">
        <v>5</v>
      </c>
      <c r="Q1383" t="s">
        <v>913</v>
      </c>
      <c r="R1383">
        <v>507</v>
      </c>
      <c r="S1383" s="3">
        <v>0.15</v>
      </c>
      <c r="T1383" s="6">
        <v>189.75</v>
      </c>
      <c r="U1383" t="s">
        <v>6330</v>
      </c>
      <c r="V1383">
        <v>2026</v>
      </c>
      <c r="W1383" t="s">
        <v>6331</v>
      </c>
      <c r="X1383" t="str">
        <f>_xlfn.XLOOKUP(Orders_C[[#This Row],[Product_ID]],Products_C[Product_ID],Products_C[Product_Name])</f>
        <v>Pepsi</v>
      </c>
      <c r="Y1383" t="str">
        <f>_xlfn.XLOOKUP(Orders_C[[#This Row],[Product_ID]],Products_C[Product_ID],Products_C[Category])</f>
        <v>Burger</v>
      </c>
      <c r="Z1383" t="str">
        <f>_xlfn.XLOOKUP(Orders_C[[#This Row],[Store_ID]],Stores_c[Store_ID],Stores_c[City])</f>
        <v>Tracyview</v>
      </c>
      <c r="AA1383" t="str">
        <f>_xlfn.XLOOKUP(Orders_C[[#This Row],[Customer_ID]],Customers_c[Customer_ID],Customers_c[Customer_Name])</f>
        <v>Michael Phillips</v>
      </c>
      <c r="AB1383" s="6">
        <f>Orders_C[[#This Row],[Quantity]]*Orders_C[[#This Row],[Unit_Price]]*(1-Orders_C[[#This Row],[Discount %]])+Orders_C[[#This Row],[Tax]]</f>
        <v>409.5</v>
      </c>
      <c r="AC1383" s="9">
        <f>(Orders_C[[#This Row],[Unit_Price]]*Orders_C[[#This Row],[Quantity]])-Orders_C[[#This Row],[Discount]]+Orders_C[[#This Row],[Tax]]</f>
        <v>462.75</v>
      </c>
      <c r="AD1383" t="str">
        <f>IF(COUNTIF(Orders_C[[#All],[Customer_ID]],Orders_C[[#This Row],[Customer_ID]])&gt;1,"Repeat","New")</f>
        <v>Repeat</v>
      </c>
      <c r="AE1383" t="str" cm="1">
        <f t="array" ref="AE1383">_xlfn.XLOOKUP(Orders_C[[#This Row],[Store_ID]],Stores_c[[#All],[Store_ID]],Stores_c[[#All],[City]])</f>
        <v>Tracyview</v>
      </c>
      <c r="AF1383" t="str" cm="1">
        <f t="array" ref="AF1383">_xlfn.XLOOKUP(Orders_C[[#This Row],[Store_ID]],Stores_c[[#All],[Store_ID]],Stores_c[[#All],[Manager_Name]])</f>
        <v>Jeremiah Lee</v>
      </c>
      <c r="AG1383" t="str" cm="1">
        <f t="array" ref="AG1383">_xlfn.XLOOKUP(Orders_C[[#This Row],[Store_ID]],Stores_c[[#All],[Store_ID]],Stores_c[[#All],[Store_Type]])</f>
        <v>Mall</v>
      </c>
    </row>
    <row r="1384" spans="1:33" x14ac:dyDescent="0.25">
      <c r="A1384">
        <v>9840</v>
      </c>
      <c r="B1384" s="1">
        <v>45819</v>
      </c>
      <c r="C1384" s="2">
        <v>0.45172453703703702</v>
      </c>
      <c r="D1384">
        <v>1449</v>
      </c>
      <c r="E1384">
        <v>217</v>
      </c>
      <c r="F1384">
        <v>504</v>
      </c>
      <c r="G1384">
        <v>329</v>
      </c>
      <c r="H1384">
        <v>1</v>
      </c>
      <c r="I1384">
        <v>422</v>
      </c>
      <c r="J1384">
        <v>0</v>
      </c>
      <c r="K1384">
        <v>21.1</v>
      </c>
      <c r="L1384">
        <v>443.1</v>
      </c>
      <c r="M1384" t="s">
        <v>20</v>
      </c>
      <c r="N1384" t="s">
        <v>23</v>
      </c>
      <c r="O1384">
        <v>15</v>
      </c>
      <c r="P1384">
        <v>3</v>
      </c>
      <c r="Q1384" t="s">
        <v>3863</v>
      </c>
      <c r="R1384">
        <v>508</v>
      </c>
      <c r="S1384" s="3">
        <v>0</v>
      </c>
      <c r="T1384" s="6">
        <v>189.90000000000003</v>
      </c>
      <c r="U1384" t="s">
        <v>6340</v>
      </c>
      <c r="V1384">
        <v>2025</v>
      </c>
      <c r="W1384" t="s">
        <v>6333</v>
      </c>
      <c r="X1384" t="str">
        <f>_xlfn.XLOOKUP(Orders_C[[#This Row],[Product_ID]],Products_C[Product_ID],Products_C[Product_Name])</f>
        <v>Rice Bowl</v>
      </c>
      <c r="Y1384" t="str">
        <f>_xlfn.XLOOKUP(Orders_C[[#This Row],[Product_ID]],Products_C[Product_ID],Products_C[Category])</f>
        <v>Dessert</v>
      </c>
      <c r="Z1384" t="str">
        <f>_xlfn.XLOOKUP(Orders_C[[#This Row],[Store_ID]],Stores_c[Store_ID],Stores_c[City])</f>
        <v>West Rebecca</v>
      </c>
      <c r="AA1384" t="str">
        <f>_xlfn.XLOOKUP(Orders_C[[#This Row],[Customer_ID]],Customers_c[Customer_ID],Customers_c[Customer_Name])</f>
        <v>Damon Taylor</v>
      </c>
      <c r="AB1384" s="6">
        <f>Orders_C[[#This Row],[Quantity]]*Orders_C[[#This Row],[Unit_Price]]*(1-Orders_C[[#This Row],[Discount %]])+Orders_C[[#This Row],[Tax]]</f>
        <v>443.1</v>
      </c>
      <c r="AC1384" s="9">
        <f>(Orders_C[[#This Row],[Unit_Price]]*Orders_C[[#This Row],[Quantity]])-Orders_C[[#This Row],[Discount]]+Orders_C[[#This Row],[Tax]]</f>
        <v>443.1</v>
      </c>
      <c r="AD1384" t="str">
        <f>IF(COUNTIF(Orders_C[[#All],[Customer_ID]],Orders_C[[#This Row],[Customer_ID]])&gt;1,"Repeat","New")</f>
        <v>Repeat</v>
      </c>
      <c r="AE1384" t="str" cm="1">
        <f t="array" ref="AE1384">_xlfn.XLOOKUP(Orders_C[[#This Row],[Store_ID]],Stores_c[[#All],[Store_ID]],Stores_c[[#All],[City]])</f>
        <v>West Rebecca</v>
      </c>
      <c r="AF1384" t="str" cm="1">
        <f t="array" ref="AF1384">_xlfn.XLOOKUP(Orders_C[[#This Row],[Store_ID]],Stores_c[[#All],[Store_ID]],Stores_c[[#All],[Manager_Name]])</f>
        <v>Albert Smith</v>
      </c>
      <c r="AG1384" t="str" cm="1">
        <f t="array" ref="AG1384">_xlfn.XLOOKUP(Orders_C[[#This Row],[Store_ID]],Stores_c[[#All],[Store_ID]],Stores_c[[#All],[Store_Type]])</f>
        <v>Mall</v>
      </c>
    </row>
    <row r="1385" spans="1:33" x14ac:dyDescent="0.25">
      <c r="A1385">
        <v>7680</v>
      </c>
      <c r="B1385" s="1">
        <v>45891</v>
      </c>
      <c r="C1385" s="2">
        <v>0.11618055555555555</v>
      </c>
      <c r="D1385">
        <v>1510</v>
      </c>
      <c r="E1385">
        <v>208</v>
      </c>
      <c r="F1385">
        <v>531</v>
      </c>
      <c r="G1385">
        <v>312</v>
      </c>
      <c r="H1385">
        <v>3</v>
      </c>
      <c r="I1385">
        <v>156</v>
      </c>
      <c r="J1385">
        <v>5</v>
      </c>
      <c r="K1385">
        <v>7.8000000000000007</v>
      </c>
      <c r="L1385">
        <v>470.8</v>
      </c>
      <c r="M1385" t="s">
        <v>19</v>
      </c>
      <c r="N1385" t="s">
        <v>22</v>
      </c>
      <c r="O1385">
        <v>59</v>
      </c>
      <c r="P1385">
        <v>3</v>
      </c>
      <c r="Q1385" t="s">
        <v>1703</v>
      </c>
      <c r="R1385">
        <v>505</v>
      </c>
      <c r="S1385" s="3">
        <v>0.05</v>
      </c>
      <c r="T1385" s="6">
        <v>190</v>
      </c>
      <c r="U1385" t="s">
        <v>6342</v>
      </c>
      <c r="V1385">
        <v>2025</v>
      </c>
      <c r="W1385" t="s">
        <v>6331</v>
      </c>
      <c r="X1385" t="str">
        <f>_xlfn.XLOOKUP(Orders_C[[#This Row],[Product_ID]],Products_C[Product_ID],Products_C[Product_Name])</f>
        <v>Veg Burger</v>
      </c>
      <c r="Y1385" t="str">
        <f>_xlfn.XLOOKUP(Orders_C[[#This Row],[Product_ID]],Products_C[Product_ID],Products_C[Category])</f>
        <v>Burger</v>
      </c>
      <c r="Z1385" t="str">
        <f>_xlfn.XLOOKUP(Orders_C[[#This Row],[Store_ID]],Stores_c[Store_ID],Stores_c[City])</f>
        <v>Tracyview</v>
      </c>
      <c r="AA1385" t="str">
        <f>_xlfn.XLOOKUP(Orders_C[[#This Row],[Customer_ID]],Customers_c[Customer_ID],Customers_c[Customer_Name])</f>
        <v>Robert Colon</v>
      </c>
      <c r="AB1385" s="6">
        <f>Orders_C[[#This Row],[Quantity]]*Orders_C[[#This Row],[Unit_Price]]*(1-Orders_C[[#This Row],[Discount %]])+Orders_C[[#This Row],[Tax]]</f>
        <v>452.4</v>
      </c>
      <c r="AC1385" s="9">
        <f>(Orders_C[[#This Row],[Unit_Price]]*Orders_C[[#This Row],[Quantity]])-Orders_C[[#This Row],[Discount]]+Orders_C[[#This Row],[Tax]]</f>
        <v>470.8</v>
      </c>
      <c r="AD1385" t="str">
        <f>IF(COUNTIF(Orders_C[[#All],[Customer_ID]],Orders_C[[#This Row],[Customer_ID]])&gt;1,"Repeat","New")</f>
        <v>Repeat</v>
      </c>
      <c r="AE1385" t="str" cm="1">
        <f t="array" ref="AE1385">_xlfn.XLOOKUP(Orders_C[[#This Row],[Store_ID]],Stores_c[[#All],[Store_ID]],Stores_c[[#All],[City]])</f>
        <v>Tracyview</v>
      </c>
      <c r="AF1385" t="str" cm="1">
        <f t="array" ref="AF1385">_xlfn.XLOOKUP(Orders_C[[#This Row],[Store_ID]],Stores_c[[#All],[Store_ID]],Stores_c[[#All],[Manager_Name]])</f>
        <v>Jeremiah Lee</v>
      </c>
      <c r="AG1385" t="str" cm="1">
        <f t="array" ref="AG1385">_xlfn.XLOOKUP(Orders_C[[#This Row],[Store_ID]],Stores_c[[#All],[Store_ID]],Stores_c[[#All],[Store_Type]])</f>
        <v>Mall</v>
      </c>
    </row>
    <row r="1386" spans="1:33" x14ac:dyDescent="0.25">
      <c r="A1386">
        <v>9850</v>
      </c>
      <c r="B1386" s="1">
        <v>45831</v>
      </c>
      <c r="C1386" s="2">
        <v>0.80726851851851855</v>
      </c>
      <c r="D1386">
        <v>1455</v>
      </c>
      <c r="E1386">
        <v>212</v>
      </c>
      <c r="F1386">
        <v>412</v>
      </c>
      <c r="G1386">
        <v>301</v>
      </c>
      <c r="H1386">
        <v>3</v>
      </c>
      <c r="I1386">
        <v>156</v>
      </c>
      <c r="J1386">
        <v>5</v>
      </c>
      <c r="K1386">
        <v>7.8000000000000007</v>
      </c>
      <c r="L1386">
        <v>470.8</v>
      </c>
      <c r="M1386" t="s">
        <v>18</v>
      </c>
      <c r="N1386" t="s">
        <v>22</v>
      </c>
      <c r="O1386">
        <v>36</v>
      </c>
      <c r="P1386">
        <v>5</v>
      </c>
      <c r="Q1386" t="s">
        <v>3873</v>
      </c>
      <c r="R1386">
        <v>508</v>
      </c>
      <c r="S1386" s="3">
        <v>0.05</v>
      </c>
      <c r="T1386" s="6">
        <v>190</v>
      </c>
      <c r="U1386" t="s">
        <v>6340</v>
      </c>
      <c r="V1386">
        <v>2025</v>
      </c>
      <c r="W1386" t="s">
        <v>6329</v>
      </c>
      <c r="X1386" t="str">
        <f>_xlfn.XLOOKUP(Orders_C[[#This Row],[Product_ID]],Products_C[Product_ID],Products_C[Product_Name])</f>
        <v>Krushers</v>
      </c>
      <c r="Y1386" t="str">
        <f>_xlfn.XLOOKUP(Orders_C[[#This Row],[Product_ID]],Products_C[Product_ID],Products_C[Category])</f>
        <v>Burger</v>
      </c>
      <c r="Z1386" t="str">
        <f>_xlfn.XLOOKUP(Orders_C[[#This Row],[Store_ID]],Stores_c[Store_ID],Stores_c[City])</f>
        <v>Andrewview</v>
      </c>
      <c r="AA1386" t="str">
        <f>_xlfn.XLOOKUP(Orders_C[[#This Row],[Customer_ID]],Customers_c[Customer_ID],Customers_c[Customer_Name])</f>
        <v>John White</v>
      </c>
      <c r="AB1386" s="6">
        <f>Orders_C[[#This Row],[Quantity]]*Orders_C[[#This Row],[Unit_Price]]*(1-Orders_C[[#This Row],[Discount %]])+Orders_C[[#This Row],[Tax]]</f>
        <v>452.4</v>
      </c>
      <c r="AC1386" s="9">
        <f>(Orders_C[[#This Row],[Unit_Price]]*Orders_C[[#This Row],[Quantity]])-Orders_C[[#This Row],[Discount]]+Orders_C[[#This Row],[Tax]]</f>
        <v>470.8</v>
      </c>
      <c r="AD1386" t="str">
        <f>IF(COUNTIF(Orders_C[[#All],[Customer_ID]],Orders_C[[#This Row],[Customer_ID]])&gt;1,"Repeat","New")</f>
        <v>Repeat</v>
      </c>
      <c r="AE1386" t="str" cm="1">
        <f t="array" ref="AE1386">_xlfn.XLOOKUP(Orders_C[[#This Row],[Store_ID]],Stores_c[[#All],[Store_ID]],Stores_c[[#All],[City]])</f>
        <v>Andrewview</v>
      </c>
      <c r="AF1386" t="str" cm="1">
        <f t="array" ref="AF1386">_xlfn.XLOOKUP(Orders_C[[#This Row],[Store_ID]],Stores_c[[#All],[Store_ID]],Stores_c[[#All],[Manager_Name]])</f>
        <v>Alice Sutton</v>
      </c>
      <c r="AG1386" t="str" cm="1">
        <f t="array" ref="AG1386">_xlfn.XLOOKUP(Orders_C[[#This Row],[Store_ID]],Stores_c[[#All],[Store_ID]],Stores_c[[#All],[Store_Type]])</f>
        <v>Mall</v>
      </c>
    </row>
    <row r="1387" spans="1:33" x14ac:dyDescent="0.25">
      <c r="A1387">
        <v>10523</v>
      </c>
      <c r="B1387" s="1">
        <v>45930</v>
      </c>
      <c r="C1387" s="2">
        <v>0.66900462962962959</v>
      </c>
      <c r="D1387">
        <v>1859</v>
      </c>
      <c r="E1387">
        <v>218</v>
      </c>
      <c r="F1387">
        <v>518</v>
      </c>
      <c r="G1387">
        <v>318</v>
      </c>
      <c r="H1387">
        <v>3</v>
      </c>
      <c r="I1387">
        <v>160</v>
      </c>
      <c r="J1387">
        <v>10</v>
      </c>
      <c r="K1387">
        <v>8</v>
      </c>
      <c r="L1387">
        <v>478</v>
      </c>
      <c r="M1387" t="s">
        <v>18</v>
      </c>
      <c r="N1387" t="s">
        <v>23</v>
      </c>
      <c r="O1387">
        <v>34</v>
      </c>
      <c r="P1387">
        <v>2</v>
      </c>
      <c r="Q1387" t="s">
        <v>4546</v>
      </c>
      <c r="R1387">
        <v>504</v>
      </c>
      <c r="S1387" s="3">
        <v>0.1</v>
      </c>
      <c r="T1387" s="6">
        <v>190</v>
      </c>
      <c r="U1387" t="s">
        <v>6335</v>
      </c>
      <c r="V1387">
        <v>2025</v>
      </c>
      <c r="W1387" t="s">
        <v>6329</v>
      </c>
      <c r="X1387" t="str">
        <f>_xlfn.XLOOKUP(Orders_C[[#This Row],[Product_ID]],Products_C[Product_ID],Products_C[Product_Name])</f>
        <v>Pepsi</v>
      </c>
      <c r="Y1387" t="str">
        <f>_xlfn.XLOOKUP(Orders_C[[#This Row],[Product_ID]],Products_C[Product_ID],Products_C[Category])</f>
        <v>Burger</v>
      </c>
      <c r="Z1387" t="str">
        <f>_xlfn.XLOOKUP(Orders_C[[#This Row],[Store_ID]],Stores_c[Store_ID],Stores_c[City])</f>
        <v>East Johnport</v>
      </c>
      <c r="AA1387" t="str">
        <f>_xlfn.XLOOKUP(Orders_C[[#This Row],[Customer_ID]],Customers_c[Customer_ID],Customers_c[Customer_Name])</f>
        <v>Kimberly Colon</v>
      </c>
      <c r="AB1387" s="6">
        <f>Orders_C[[#This Row],[Quantity]]*Orders_C[[#This Row],[Unit_Price]]*(1-Orders_C[[#This Row],[Discount %]])+Orders_C[[#This Row],[Tax]]</f>
        <v>440</v>
      </c>
      <c r="AC1387" s="9">
        <f>(Orders_C[[#This Row],[Unit_Price]]*Orders_C[[#This Row],[Quantity]])-Orders_C[[#This Row],[Discount]]+Orders_C[[#This Row],[Tax]]</f>
        <v>478</v>
      </c>
      <c r="AD1387" t="str">
        <f>IF(COUNTIF(Orders_C[[#All],[Customer_ID]],Orders_C[[#This Row],[Customer_ID]])&gt;1,"Repeat","New")</f>
        <v>Repeat</v>
      </c>
      <c r="AE1387" t="str" cm="1">
        <f t="array" ref="AE1387">_xlfn.XLOOKUP(Orders_C[[#This Row],[Store_ID]],Stores_c[[#All],[Store_ID]],Stores_c[[#All],[City]])</f>
        <v>East Johnport</v>
      </c>
      <c r="AF1387" t="str" cm="1">
        <f t="array" ref="AF1387">_xlfn.XLOOKUP(Orders_C[[#This Row],[Store_ID]],Stores_c[[#All],[Store_ID]],Stores_c[[#All],[Manager_Name]])</f>
        <v>Mr. Matthew Murillo III</v>
      </c>
      <c r="AG1387" t="str" cm="1">
        <f t="array" ref="AG1387">_xlfn.XLOOKUP(Orders_C[[#This Row],[Store_ID]],Stores_c[[#All],[Store_ID]],Stores_c[[#All],[Store_Type]])</f>
        <v>Street</v>
      </c>
    </row>
    <row r="1388" spans="1:33" x14ac:dyDescent="0.25">
      <c r="A1388">
        <v>10949</v>
      </c>
      <c r="B1388" s="1">
        <v>45880</v>
      </c>
      <c r="C1388" s="2">
        <v>0.14623842592592592</v>
      </c>
      <c r="D1388">
        <v>1706</v>
      </c>
      <c r="E1388">
        <v>212</v>
      </c>
      <c r="F1388">
        <v>538</v>
      </c>
      <c r="G1388">
        <v>318</v>
      </c>
      <c r="H1388">
        <v>3</v>
      </c>
      <c r="I1388">
        <v>156</v>
      </c>
      <c r="J1388">
        <v>5</v>
      </c>
      <c r="K1388">
        <v>7.8000000000000007</v>
      </c>
      <c r="L1388">
        <v>470.8</v>
      </c>
      <c r="M1388" t="s">
        <v>18</v>
      </c>
      <c r="N1388" t="s">
        <v>21</v>
      </c>
      <c r="O1388">
        <v>33</v>
      </c>
      <c r="P1388">
        <v>3</v>
      </c>
      <c r="Q1388" t="s">
        <v>4972</v>
      </c>
      <c r="R1388">
        <v>501</v>
      </c>
      <c r="S1388" s="3">
        <v>0.05</v>
      </c>
      <c r="T1388" s="6">
        <v>190</v>
      </c>
      <c r="U1388" t="s">
        <v>6342</v>
      </c>
      <c r="V1388">
        <v>2025</v>
      </c>
      <c r="W1388" t="s">
        <v>6329</v>
      </c>
      <c r="X1388" t="str">
        <f>_xlfn.XLOOKUP(Orders_C[[#This Row],[Product_ID]],Products_C[Product_ID],Products_C[Product_Name])</f>
        <v>Pepsi</v>
      </c>
      <c r="Y1388" t="str">
        <f>_xlfn.XLOOKUP(Orders_C[[#This Row],[Product_ID]],Products_C[Product_ID],Products_C[Category])</f>
        <v>Burger</v>
      </c>
      <c r="Z1388" t="str">
        <f>_xlfn.XLOOKUP(Orders_C[[#This Row],[Store_ID]],Stores_c[Store_ID],Stores_c[City])</f>
        <v>Andrewview</v>
      </c>
      <c r="AA1388" t="str">
        <f>_xlfn.XLOOKUP(Orders_C[[#This Row],[Customer_ID]],Customers_c[Customer_ID],Customers_c[Customer_Name])</f>
        <v>Edward Williams</v>
      </c>
      <c r="AB1388" s="6">
        <f>Orders_C[[#This Row],[Quantity]]*Orders_C[[#This Row],[Unit_Price]]*(1-Orders_C[[#This Row],[Discount %]])+Orders_C[[#This Row],[Tax]]</f>
        <v>452.4</v>
      </c>
      <c r="AC1388" s="9">
        <f>(Orders_C[[#This Row],[Unit_Price]]*Orders_C[[#This Row],[Quantity]])-Orders_C[[#This Row],[Discount]]+Orders_C[[#This Row],[Tax]]</f>
        <v>470.8</v>
      </c>
      <c r="AD1388" t="str">
        <f>IF(COUNTIF(Orders_C[[#All],[Customer_ID]],Orders_C[[#This Row],[Customer_ID]])&gt;1,"Repeat","New")</f>
        <v>Repeat</v>
      </c>
      <c r="AE1388" t="str" cm="1">
        <f t="array" ref="AE1388">_xlfn.XLOOKUP(Orders_C[[#This Row],[Store_ID]],Stores_c[[#All],[Store_ID]],Stores_c[[#All],[City]])</f>
        <v>Andrewview</v>
      </c>
      <c r="AF1388" t="str" cm="1">
        <f t="array" ref="AF1388">_xlfn.XLOOKUP(Orders_C[[#This Row],[Store_ID]],Stores_c[[#All],[Store_ID]],Stores_c[[#All],[Manager_Name]])</f>
        <v>Alice Sutton</v>
      </c>
      <c r="AG1388" t="str" cm="1">
        <f t="array" ref="AG1388">_xlfn.XLOOKUP(Orders_C[[#This Row],[Store_ID]],Stores_c[[#All],[Store_ID]],Stores_c[[#All],[Store_Type]])</f>
        <v>Mall</v>
      </c>
    </row>
    <row r="1389" spans="1:33" x14ac:dyDescent="0.25">
      <c r="A1389">
        <v>8007</v>
      </c>
      <c r="B1389" s="1">
        <v>45911</v>
      </c>
      <c r="C1389" s="2">
        <v>0.1345949074074074</v>
      </c>
      <c r="D1389">
        <v>1004</v>
      </c>
      <c r="E1389">
        <v>213</v>
      </c>
      <c r="F1389">
        <v>406</v>
      </c>
      <c r="G1389">
        <v>336</v>
      </c>
      <c r="H1389">
        <v>3</v>
      </c>
      <c r="I1389">
        <v>152</v>
      </c>
      <c r="J1389">
        <v>0</v>
      </c>
      <c r="K1389">
        <v>7.6000000000000014</v>
      </c>
      <c r="L1389">
        <v>463.6</v>
      </c>
      <c r="M1389" t="s">
        <v>19</v>
      </c>
      <c r="N1389" t="s">
        <v>22</v>
      </c>
      <c r="O1389">
        <v>52</v>
      </c>
      <c r="P1389">
        <v>5</v>
      </c>
      <c r="Q1389" t="s">
        <v>2030</v>
      </c>
      <c r="R1389">
        <v>506</v>
      </c>
      <c r="S1389" s="3">
        <v>0</v>
      </c>
      <c r="T1389" s="6">
        <v>190.00000000000006</v>
      </c>
      <c r="U1389" t="s">
        <v>6335</v>
      </c>
      <c r="V1389">
        <v>2025</v>
      </c>
      <c r="W1389" t="s">
        <v>6331</v>
      </c>
      <c r="X1389" t="str">
        <f>_xlfn.XLOOKUP(Orders_C[[#This Row],[Product_ID]],Products_C[Product_ID],Products_C[Product_Name])</f>
        <v>Chicken Bucket</v>
      </c>
      <c r="Y1389" t="str">
        <f>_xlfn.XLOOKUP(Orders_C[[#This Row],[Product_ID]],Products_C[Product_ID],Products_C[Category])</f>
        <v>Dessert</v>
      </c>
      <c r="Z1389" t="str">
        <f>_xlfn.XLOOKUP(Orders_C[[#This Row],[Store_ID]],Stores_c[Store_ID],Stores_c[City])</f>
        <v>Lake Kristashire</v>
      </c>
      <c r="AA1389" t="str">
        <f>_xlfn.XLOOKUP(Orders_C[[#This Row],[Customer_ID]],Customers_c[Customer_ID],Customers_c[Customer_Name])</f>
        <v>Mark Hernandez</v>
      </c>
      <c r="AB1389" s="6">
        <f>Orders_C[[#This Row],[Quantity]]*Orders_C[[#This Row],[Unit_Price]]*(1-Orders_C[[#This Row],[Discount %]])+Orders_C[[#This Row],[Tax]]</f>
        <v>463.6</v>
      </c>
      <c r="AC1389" s="9">
        <f>(Orders_C[[#This Row],[Unit_Price]]*Orders_C[[#This Row],[Quantity]])-Orders_C[[#This Row],[Discount]]+Orders_C[[#This Row],[Tax]]</f>
        <v>463.6</v>
      </c>
      <c r="AD1389" t="str">
        <f>IF(COUNTIF(Orders_C[[#All],[Customer_ID]],Orders_C[[#This Row],[Customer_ID]])&gt;1,"Repeat","New")</f>
        <v>Repeat</v>
      </c>
      <c r="AE1389" t="str" cm="1">
        <f t="array" ref="AE1389">_xlfn.XLOOKUP(Orders_C[[#This Row],[Store_ID]],Stores_c[[#All],[Store_ID]],Stores_c[[#All],[City]])</f>
        <v>Lake Kristashire</v>
      </c>
      <c r="AF1389" t="str" cm="1">
        <f t="array" ref="AF1389">_xlfn.XLOOKUP(Orders_C[[#This Row],[Store_ID]],Stores_c[[#All],[Store_ID]],Stores_c[[#All],[Manager_Name]])</f>
        <v>Andrea Daugherty</v>
      </c>
      <c r="AG1389" t="str" cm="1">
        <f t="array" ref="AG1389">_xlfn.XLOOKUP(Orders_C[[#This Row],[Store_ID]],Stores_c[[#All],[Store_ID]],Stores_c[[#All],[Store_Type]])</f>
        <v>Mall</v>
      </c>
    </row>
    <row r="1390" spans="1:33" x14ac:dyDescent="0.25">
      <c r="A1390">
        <v>6733</v>
      </c>
      <c r="B1390" s="1">
        <v>46018</v>
      </c>
      <c r="C1390" s="2">
        <v>0.82049768518518518</v>
      </c>
      <c r="D1390">
        <v>1236</v>
      </c>
      <c r="E1390">
        <v>218</v>
      </c>
      <c r="F1390">
        <v>502</v>
      </c>
      <c r="G1390">
        <v>318</v>
      </c>
      <c r="H1390">
        <v>1</v>
      </c>
      <c r="I1390">
        <v>456</v>
      </c>
      <c r="J1390">
        <v>15</v>
      </c>
      <c r="K1390">
        <v>22.8</v>
      </c>
      <c r="L1390">
        <v>463.8</v>
      </c>
      <c r="M1390" t="s">
        <v>20</v>
      </c>
      <c r="N1390" t="s">
        <v>22</v>
      </c>
      <c r="O1390">
        <v>45</v>
      </c>
      <c r="P1390">
        <v>1</v>
      </c>
      <c r="Q1390" t="s">
        <v>756</v>
      </c>
      <c r="R1390">
        <v>510</v>
      </c>
      <c r="S1390" s="3">
        <v>0.15</v>
      </c>
      <c r="T1390" s="6">
        <v>190.20000000000005</v>
      </c>
      <c r="U1390" t="s">
        <v>6328</v>
      </c>
      <c r="V1390">
        <v>2025</v>
      </c>
      <c r="W1390" t="s">
        <v>6331</v>
      </c>
      <c r="X1390" t="str">
        <f>_xlfn.XLOOKUP(Orders_C[[#This Row],[Product_ID]],Products_C[Product_ID],Products_C[Product_Name])</f>
        <v>Pepsi</v>
      </c>
      <c r="Y1390" t="str">
        <f>_xlfn.XLOOKUP(Orders_C[[#This Row],[Product_ID]],Products_C[Product_ID],Products_C[Category])</f>
        <v>Burger</v>
      </c>
      <c r="Z1390" t="str">
        <f>_xlfn.XLOOKUP(Orders_C[[#This Row],[Store_ID]],Stores_c[Store_ID],Stores_c[City])</f>
        <v>East Johnport</v>
      </c>
      <c r="AA1390" t="str">
        <f>_xlfn.XLOOKUP(Orders_C[[#This Row],[Customer_ID]],Customers_c[Customer_ID],Customers_c[Customer_Name])</f>
        <v>Alexander Brown</v>
      </c>
      <c r="AB1390" s="6">
        <f>Orders_C[[#This Row],[Quantity]]*Orders_C[[#This Row],[Unit_Price]]*(1-Orders_C[[#This Row],[Discount %]])+Orders_C[[#This Row],[Tax]]</f>
        <v>410.4</v>
      </c>
      <c r="AC1390" s="9">
        <f>(Orders_C[[#This Row],[Unit_Price]]*Orders_C[[#This Row],[Quantity]])-Orders_C[[#This Row],[Discount]]+Orders_C[[#This Row],[Tax]]</f>
        <v>463.8</v>
      </c>
      <c r="AD1390" t="str">
        <f>IF(COUNTIF(Orders_C[[#All],[Customer_ID]],Orders_C[[#This Row],[Customer_ID]])&gt;1,"Repeat","New")</f>
        <v>Repeat</v>
      </c>
      <c r="AE1390" t="str" cm="1">
        <f t="array" ref="AE1390">_xlfn.XLOOKUP(Orders_C[[#This Row],[Store_ID]],Stores_c[[#All],[Store_ID]],Stores_c[[#All],[City]])</f>
        <v>East Johnport</v>
      </c>
      <c r="AF1390" t="str" cm="1">
        <f t="array" ref="AF1390">_xlfn.XLOOKUP(Orders_C[[#This Row],[Store_ID]],Stores_c[[#All],[Store_ID]],Stores_c[[#All],[Manager_Name]])</f>
        <v>Mr. Matthew Murillo III</v>
      </c>
      <c r="AG1390" t="str" cm="1">
        <f t="array" ref="AG1390">_xlfn.XLOOKUP(Orders_C[[#This Row],[Store_ID]],Stores_c[[#All],[Store_ID]],Stores_c[[#All],[Store_Type]])</f>
        <v>Street</v>
      </c>
    </row>
    <row r="1391" spans="1:33" x14ac:dyDescent="0.25">
      <c r="A1391">
        <v>10346</v>
      </c>
      <c r="B1391" s="1">
        <v>45839</v>
      </c>
      <c r="C1391" s="2">
        <v>5.122685185185185E-2</v>
      </c>
      <c r="D1391">
        <v>1031</v>
      </c>
      <c r="E1391">
        <v>222</v>
      </c>
      <c r="F1391">
        <v>467</v>
      </c>
      <c r="G1391">
        <v>306</v>
      </c>
      <c r="H1391">
        <v>1</v>
      </c>
      <c r="I1391">
        <v>456</v>
      </c>
      <c r="J1391">
        <v>15</v>
      </c>
      <c r="K1391">
        <v>22.8</v>
      </c>
      <c r="L1391">
        <v>463.8</v>
      </c>
      <c r="M1391" t="s">
        <v>20</v>
      </c>
      <c r="N1391" t="s">
        <v>23</v>
      </c>
      <c r="O1391">
        <v>34</v>
      </c>
      <c r="P1391">
        <v>1</v>
      </c>
      <c r="Q1391" t="s">
        <v>4369</v>
      </c>
      <c r="R1391">
        <v>509</v>
      </c>
      <c r="S1391" s="3">
        <v>0.15</v>
      </c>
      <c r="T1391" s="6">
        <v>190.20000000000005</v>
      </c>
      <c r="U1391" t="s">
        <v>6341</v>
      </c>
      <c r="V1391">
        <v>2025</v>
      </c>
      <c r="W1391" t="s">
        <v>6329</v>
      </c>
      <c r="X1391" t="str">
        <f>_xlfn.XLOOKUP(Orders_C[[#This Row],[Product_ID]],Products_C[Product_ID],Products_C[Product_Name])</f>
        <v>Veg Burger</v>
      </c>
      <c r="Y1391" t="str">
        <f>_xlfn.XLOOKUP(Orders_C[[#This Row],[Product_ID]],Products_C[Product_ID],Products_C[Category])</f>
        <v>Burger</v>
      </c>
      <c r="Z1391" t="str">
        <f>_xlfn.XLOOKUP(Orders_C[[#This Row],[Store_ID]],Stores_c[Store_ID],Stores_c[City])</f>
        <v>New Steven</v>
      </c>
      <c r="AA1391" t="str">
        <f>_xlfn.XLOOKUP(Orders_C[[#This Row],[Customer_ID]],Customers_c[Customer_ID],Customers_c[Customer_Name])</f>
        <v>Sarah Lawrence</v>
      </c>
      <c r="AB1391" s="6">
        <f>Orders_C[[#This Row],[Quantity]]*Orders_C[[#This Row],[Unit_Price]]*(1-Orders_C[[#This Row],[Discount %]])+Orders_C[[#This Row],[Tax]]</f>
        <v>410.4</v>
      </c>
      <c r="AC1391" s="9">
        <f>(Orders_C[[#This Row],[Unit_Price]]*Orders_C[[#This Row],[Quantity]])-Orders_C[[#This Row],[Discount]]+Orders_C[[#This Row],[Tax]]</f>
        <v>463.8</v>
      </c>
      <c r="AD1391" t="str">
        <f>IF(COUNTIF(Orders_C[[#All],[Customer_ID]],Orders_C[[#This Row],[Customer_ID]])&gt;1,"Repeat","New")</f>
        <v>Repeat</v>
      </c>
      <c r="AE1391" t="str" cm="1">
        <f t="array" ref="AE1391">_xlfn.XLOOKUP(Orders_C[[#This Row],[Store_ID]],Stores_c[[#All],[Store_ID]],Stores_c[[#All],[City]])</f>
        <v>New Steven</v>
      </c>
      <c r="AF1391" t="str" cm="1">
        <f t="array" ref="AF1391">_xlfn.XLOOKUP(Orders_C[[#This Row],[Store_ID]],Stores_c[[#All],[Store_ID]],Stores_c[[#All],[Manager_Name]])</f>
        <v>Terri Martinez</v>
      </c>
      <c r="AG1391" t="str" cm="1">
        <f t="array" ref="AG1391">_xlfn.XLOOKUP(Orders_C[[#This Row],[Store_ID]],Stores_c[[#All],[Store_ID]],Stores_c[[#All],[Store_Type]])</f>
        <v>Drive-Thru</v>
      </c>
    </row>
    <row r="1392" spans="1:33" x14ac:dyDescent="0.25">
      <c r="A1392">
        <v>10846</v>
      </c>
      <c r="B1392" s="1">
        <v>45999</v>
      </c>
      <c r="C1392" s="2">
        <v>0.17751157407407409</v>
      </c>
      <c r="D1392">
        <v>1928</v>
      </c>
      <c r="E1392">
        <v>212</v>
      </c>
      <c r="F1392">
        <v>546</v>
      </c>
      <c r="G1392">
        <v>304</v>
      </c>
      <c r="H1392">
        <v>1</v>
      </c>
      <c r="I1392">
        <v>456</v>
      </c>
      <c r="J1392">
        <v>15</v>
      </c>
      <c r="K1392">
        <v>22.8</v>
      </c>
      <c r="L1392">
        <v>463.8</v>
      </c>
      <c r="M1392" t="s">
        <v>18</v>
      </c>
      <c r="N1392" t="s">
        <v>21</v>
      </c>
      <c r="O1392">
        <v>32</v>
      </c>
      <c r="P1392">
        <v>5</v>
      </c>
      <c r="Q1392" t="s">
        <v>4869</v>
      </c>
      <c r="R1392">
        <v>510</v>
      </c>
      <c r="S1392" s="3">
        <v>0.15</v>
      </c>
      <c r="T1392" s="6">
        <v>190.20000000000005</v>
      </c>
      <c r="U1392" t="s">
        <v>6328</v>
      </c>
      <c r="V1392">
        <v>2025</v>
      </c>
      <c r="W1392" t="s">
        <v>6329</v>
      </c>
      <c r="X1392" t="str">
        <f>_xlfn.XLOOKUP(Orders_C[[#This Row],[Product_ID]],Products_C[Product_ID],Products_C[Product_Name])</f>
        <v>Veg Burger</v>
      </c>
      <c r="Y1392" t="str">
        <f>_xlfn.XLOOKUP(Orders_C[[#This Row],[Product_ID]],Products_C[Product_ID],Products_C[Category])</f>
        <v>Burger</v>
      </c>
      <c r="Z1392" t="str">
        <f>_xlfn.XLOOKUP(Orders_C[[#This Row],[Store_ID]],Stores_c[Store_ID],Stores_c[City])</f>
        <v>Andrewview</v>
      </c>
      <c r="AA1392" t="str">
        <f>_xlfn.XLOOKUP(Orders_C[[#This Row],[Customer_ID]],Customers_c[Customer_ID],Customers_c[Customer_Name])</f>
        <v>Anna Byrd</v>
      </c>
      <c r="AB1392" s="6">
        <f>Orders_C[[#This Row],[Quantity]]*Orders_C[[#This Row],[Unit_Price]]*(1-Orders_C[[#This Row],[Discount %]])+Orders_C[[#This Row],[Tax]]</f>
        <v>410.4</v>
      </c>
      <c r="AC1392" s="9">
        <f>(Orders_C[[#This Row],[Unit_Price]]*Orders_C[[#This Row],[Quantity]])-Orders_C[[#This Row],[Discount]]+Orders_C[[#This Row],[Tax]]</f>
        <v>463.8</v>
      </c>
      <c r="AD1392" t="str">
        <f>IF(COUNTIF(Orders_C[[#All],[Customer_ID]],Orders_C[[#This Row],[Customer_ID]])&gt;1,"Repeat","New")</f>
        <v>Repeat</v>
      </c>
      <c r="AE1392" t="str" cm="1">
        <f t="array" ref="AE1392">_xlfn.XLOOKUP(Orders_C[[#This Row],[Store_ID]],Stores_c[[#All],[Store_ID]],Stores_c[[#All],[City]])</f>
        <v>Andrewview</v>
      </c>
      <c r="AF1392" t="str" cm="1">
        <f t="array" ref="AF1392">_xlfn.XLOOKUP(Orders_C[[#This Row],[Store_ID]],Stores_c[[#All],[Store_ID]],Stores_c[[#All],[Manager_Name]])</f>
        <v>Alice Sutton</v>
      </c>
      <c r="AG1392" t="str" cm="1">
        <f t="array" ref="AG1392">_xlfn.XLOOKUP(Orders_C[[#This Row],[Store_ID]],Stores_c[[#All],[Store_ID]],Stores_c[[#All],[Store_Type]])</f>
        <v>Mall</v>
      </c>
    </row>
    <row r="1393" spans="1:33" x14ac:dyDescent="0.25">
      <c r="A1393">
        <v>8120</v>
      </c>
      <c r="B1393" s="1">
        <v>45729</v>
      </c>
      <c r="C1393" s="2">
        <v>0.65508101851851852</v>
      </c>
      <c r="D1393">
        <v>1971</v>
      </c>
      <c r="E1393">
        <v>203</v>
      </c>
      <c r="F1393">
        <v>512</v>
      </c>
      <c r="G1393">
        <v>310</v>
      </c>
      <c r="H1393">
        <v>1</v>
      </c>
      <c r="I1393">
        <v>434</v>
      </c>
      <c r="J1393">
        <v>5</v>
      </c>
      <c r="K1393">
        <v>21.7</v>
      </c>
      <c r="L1393">
        <v>450.7</v>
      </c>
      <c r="M1393" t="s">
        <v>18</v>
      </c>
      <c r="N1393" t="s">
        <v>23</v>
      </c>
      <c r="O1393">
        <v>22</v>
      </c>
      <c r="P1393">
        <v>1</v>
      </c>
      <c r="Q1393" t="s">
        <v>2143</v>
      </c>
      <c r="R1393">
        <v>505</v>
      </c>
      <c r="S1393" s="3">
        <v>0.05</v>
      </c>
      <c r="T1393" s="6">
        <v>190.3</v>
      </c>
      <c r="U1393" t="s">
        <v>6334</v>
      </c>
      <c r="V1393">
        <v>2025</v>
      </c>
      <c r="W1393" t="s">
        <v>6329</v>
      </c>
      <c r="X1393" t="str">
        <f>_xlfn.XLOOKUP(Orders_C[[#This Row],[Product_ID]],Products_C[Product_ID],Products_C[Product_Name])</f>
        <v>Chicken Bucket</v>
      </c>
      <c r="Y1393" t="str">
        <f>_xlfn.XLOOKUP(Orders_C[[#This Row],[Product_ID]],Products_C[Product_ID],Products_C[Category])</f>
        <v>Chicken</v>
      </c>
      <c r="Z1393" t="str">
        <f>_xlfn.XLOOKUP(Orders_C[[#This Row],[Store_ID]],Stores_c[Store_ID],Stores_c[City])</f>
        <v>Lake Williammouth</v>
      </c>
      <c r="AA1393" t="str">
        <f>_xlfn.XLOOKUP(Orders_C[[#This Row],[Customer_ID]],Customers_c[Customer_ID],Customers_c[Customer_Name])</f>
        <v>Brooke Barnett</v>
      </c>
      <c r="AB1393" s="6">
        <f>Orders_C[[#This Row],[Quantity]]*Orders_C[[#This Row],[Unit_Price]]*(1-Orders_C[[#This Row],[Discount %]])+Orders_C[[#This Row],[Tax]]</f>
        <v>433.99999999999994</v>
      </c>
      <c r="AC1393" s="9">
        <f>(Orders_C[[#This Row],[Unit_Price]]*Orders_C[[#This Row],[Quantity]])-Orders_C[[#This Row],[Discount]]+Orders_C[[#This Row],[Tax]]</f>
        <v>450.7</v>
      </c>
      <c r="AD1393" t="str">
        <f>IF(COUNTIF(Orders_C[[#All],[Customer_ID]],Orders_C[[#This Row],[Customer_ID]])&gt;1,"Repeat","New")</f>
        <v>Repeat</v>
      </c>
      <c r="AE1393" t="str" cm="1">
        <f t="array" ref="AE1393">_xlfn.XLOOKUP(Orders_C[[#This Row],[Store_ID]],Stores_c[[#All],[Store_ID]],Stores_c[[#All],[City]])</f>
        <v>Lake Williammouth</v>
      </c>
      <c r="AF1393" t="str" cm="1">
        <f t="array" ref="AF1393">_xlfn.XLOOKUP(Orders_C[[#This Row],[Store_ID]],Stores_c[[#All],[Store_ID]],Stores_c[[#All],[Manager_Name]])</f>
        <v>Stephanie Dominguez</v>
      </c>
      <c r="AG1393" t="str" cm="1">
        <f t="array" ref="AG1393">_xlfn.XLOOKUP(Orders_C[[#This Row],[Store_ID]],Stores_c[[#All],[Store_ID]],Stores_c[[#All],[Store_Type]])</f>
        <v>Drive-Thru</v>
      </c>
    </row>
    <row r="1394" spans="1:33" x14ac:dyDescent="0.25">
      <c r="A1394">
        <v>8409</v>
      </c>
      <c r="B1394" s="1">
        <v>45905</v>
      </c>
      <c r="C1394" s="2">
        <v>0.50869212962962962</v>
      </c>
      <c r="D1394">
        <v>1459</v>
      </c>
      <c r="E1394">
        <v>223</v>
      </c>
      <c r="F1394">
        <v>476</v>
      </c>
      <c r="G1394">
        <v>330</v>
      </c>
      <c r="H1394">
        <v>1</v>
      </c>
      <c r="I1394">
        <v>423</v>
      </c>
      <c r="J1394">
        <v>0</v>
      </c>
      <c r="K1394">
        <v>21.15</v>
      </c>
      <c r="L1394">
        <v>444.15</v>
      </c>
      <c r="M1394" t="s">
        <v>19</v>
      </c>
      <c r="N1394" t="s">
        <v>22</v>
      </c>
      <c r="O1394">
        <v>23</v>
      </c>
      <c r="P1394">
        <v>3</v>
      </c>
      <c r="Q1394" t="s">
        <v>2432</v>
      </c>
      <c r="R1394">
        <v>501</v>
      </c>
      <c r="S1394" s="3">
        <v>0</v>
      </c>
      <c r="T1394" s="6">
        <v>190.35</v>
      </c>
      <c r="U1394" t="s">
        <v>6335</v>
      </c>
      <c r="V1394">
        <v>2025</v>
      </c>
      <c r="W1394" t="s">
        <v>6329</v>
      </c>
      <c r="X1394" t="str">
        <f>_xlfn.XLOOKUP(Orders_C[[#This Row],[Product_ID]],Products_C[Product_ID],Products_C[Product_Name])</f>
        <v>Rice Bowl</v>
      </c>
      <c r="Y1394" t="str">
        <f>_xlfn.XLOOKUP(Orders_C[[#This Row],[Product_ID]],Products_C[Product_ID],Products_C[Category])</f>
        <v>Beverage</v>
      </c>
      <c r="Z1394" t="str">
        <f>_xlfn.XLOOKUP(Orders_C[[#This Row],[Store_ID]],Stores_c[Store_ID],Stores_c[City])</f>
        <v>Chambershaven</v>
      </c>
      <c r="AA1394" t="str">
        <f>_xlfn.XLOOKUP(Orders_C[[#This Row],[Customer_ID]],Customers_c[Customer_ID],Customers_c[Customer_Name])</f>
        <v>Christopher Cobb</v>
      </c>
      <c r="AB1394" s="6">
        <f>Orders_C[[#This Row],[Quantity]]*Orders_C[[#This Row],[Unit_Price]]*(1-Orders_C[[#This Row],[Discount %]])+Orders_C[[#This Row],[Tax]]</f>
        <v>444.15</v>
      </c>
      <c r="AC1394" s="9">
        <f>(Orders_C[[#This Row],[Unit_Price]]*Orders_C[[#This Row],[Quantity]])-Orders_C[[#This Row],[Discount]]+Orders_C[[#This Row],[Tax]]</f>
        <v>444.15</v>
      </c>
      <c r="AD1394" t="str">
        <f>IF(COUNTIF(Orders_C[[#All],[Customer_ID]],Orders_C[[#This Row],[Customer_ID]])&gt;1,"Repeat","New")</f>
        <v>Repeat</v>
      </c>
      <c r="AE1394" t="str" cm="1">
        <f t="array" ref="AE1394">_xlfn.XLOOKUP(Orders_C[[#This Row],[Store_ID]],Stores_c[[#All],[Store_ID]],Stores_c[[#All],[City]])</f>
        <v>Chambershaven</v>
      </c>
      <c r="AF1394" t="str" cm="1">
        <f t="array" ref="AF1394">_xlfn.XLOOKUP(Orders_C[[#This Row],[Store_ID]],Stores_c[[#All],[Store_ID]],Stores_c[[#All],[Manager_Name]])</f>
        <v>Virginia Webster</v>
      </c>
      <c r="AG1394" t="str" cm="1">
        <f t="array" ref="AG1394">_xlfn.XLOOKUP(Orders_C[[#This Row],[Store_ID]],Stores_c[[#All],[Store_ID]],Stores_c[[#All],[Store_Type]])</f>
        <v>Street</v>
      </c>
    </row>
    <row r="1395" spans="1:33" x14ac:dyDescent="0.25">
      <c r="A1395">
        <v>8998</v>
      </c>
      <c r="B1395" s="1">
        <v>46022</v>
      </c>
      <c r="C1395" s="2">
        <v>0.16052083333333333</v>
      </c>
      <c r="D1395">
        <v>1574</v>
      </c>
      <c r="E1395">
        <v>217</v>
      </c>
      <c r="F1395">
        <v>528</v>
      </c>
      <c r="G1395">
        <v>324</v>
      </c>
      <c r="H1395">
        <v>2</v>
      </c>
      <c r="I1395">
        <v>230</v>
      </c>
      <c r="J1395">
        <v>5</v>
      </c>
      <c r="K1395">
        <v>11.5</v>
      </c>
      <c r="L1395">
        <v>466.5</v>
      </c>
      <c r="M1395" t="s">
        <v>20</v>
      </c>
      <c r="N1395" t="s">
        <v>22</v>
      </c>
      <c r="O1395">
        <v>55</v>
      </c>
      <c r="P1395">
        <v>2</v>
      </c>
      <c r="Q1395" t="s">
        <v>3021</v>
      </c>
      <c r="R1395">
        <v>502</v>
      </c>
      <c r="S1395" s="3">
        <v>0.05</v>
      </c>
      <c r="T1395" s="6">
        <v>190.5</v>
      </c>
      <c r="U1395" t="s">
        <v>6328</v>
      </c>
      <c r="V1395">
        <v>2025</v>
      </c>
      <c r="W1395" t="s">
        <v>6331</v>
      </c>
      <c r="X1395" t="str">
        <f>_xlfn.XLOOKUP(Orders_C[[#This Row],[Product_ID]],Products_C[Product_ID],Products_C[Product_Name])</f>
        <v>Krushers</v>
      </c>
      <c r="Y1395" t="str">
        <f>_xlfn.XLOOKUP(Orders_C[[#This Row],[Product_ID]],Products_C[Product_ID],Products_C[Category])</f>
        <v>Dessert</v>
      </c>
      <c r="Z1395" t="str">
        <f>_xlfn.XLOOKUP(Orders_C[[#This Row],[Store_ID]],Stores_c[Store_ID],Stores_c[City])</f>
        <v>West Rebecca</v>
      </c>
      <c r="AA1395" t="str">
        <f>_xlfn.XLOOKUP(Orders_C[[#This Row],[Customer_ID]],Customers_c[Customer_ID],Customers_c[Customer_Name])</f>
        <v>Pamela Jones</v>
      </c>
      <c r="AB1395" s="6">
        <f>Orders_C[[#This Row],[Quantity]]*Orders_C[[#This Row],[Unit_Price]]*(1-Orders_C[[#This Row],[Discount %]])+Orders_C[[#This Row],[Tax]]</f>
        <v>448.5</v>
      </c>
      <c r="AC1395" s="9">
        <f>(Orders_C[[#This Row],[Unit_Price]]*Orders_C[[#This Row],[Quantity]])-Orders_C[[#This Row],[Discount]]+Orders_C[[#This Row],[Tax]]</f>
        <v>466.5</v>
      </c>
      <c r="AD1395" t="str">
        <f>IF(COUNTIF(Orders_C[[#All],[Customer_ID]],Orders_C[[#This Row],[Customer_ID]])&gt;1,"Repeat","New")</f>
        <v>Repeat</v>
      </c>
      <c r="AE1395" t="str" cm="1">
        <f t="array" ref="AE1395">_xlfn.XLOOKUP(Orders_C[[#This Row],[Store_ID]],Stores_c[[#All],[Store_ID]],Stores_c[[#All],[City]])</f>
        <v>West Rebecca</v>
      </c>
      <c r="AF1395" t="str" cm="1">
        <f t="array" ref="AF1395">_xlfn.XLOOKUP(Orders_C[[#This Row],[Store_ID]],Stores_c[[#All],[Store_ID]],Stores_c[[#All],[Manager_Name]])</f>
        <v>Albert Smith</v>
      </c>
      <c r="AG1395" t="str" cm="1">
        <f t="array" ref="AG1395">_xlfn.XLOOKUP(Orders_C[[#This Row],[Store_ID]],Stores_c[[#All],[Store_ID]],Stores_c[[#All],[Store_Type]])</f>
        <v>Mall</v>
      </c>
    </row>
    <row r="1396" spans="1:33" x14ac:dyDescent="0.25">
      <c r="A1396">
        <v>6519</v>
      </c>
      <c r="B1396" s="1">
        <v>46023</v>
      </c>
      <c r="C1396" s="2">
        <v>2.8043981481481482E-2</v>
      </c>
      <c r="D1396">
        <v>1129</v>
      </c>
      <c r="E1396">
        <v>209</v>
      </c>
      <c r="F1396">
        <v>466</v>
      </c>
      <c r="G1396">
        <v>315</v>
      </c>
      <c r="H1396">
        <v>2</v>
      </c>
      <c r="I1396">
        <v>242</v>
      </c>
      <c r="J1396">
        <v>15</v>
      </c>
      <c r="K1396">
        <v>12.1</v>
      </c>
      <c r="L1396">
        <v>481.1</v>
      </c>
      <c r="M1396" t="s">
        <v>19</v>
      </c>
      <c r="N1396" t="s">
        <v>21</v>
      </c>
      <c r="O1396">
        <v>48</v>
      </c>
      <c r="P1396">
        <v>5</v>
      </c>
      <c r="Q1396" t="s">
        <v>542</v>
      </c>
      <c r="R1396">
        <v>506</v>
      </c>
      <c r="S1396" s="3">
        <v>0.15</v>
      </c>
      <c r="T1396" s="6">
        <v>190.70000000000005</v>
      </c>
      <c r="U1396" t="s">
        <v>6330</v>
      </c>
      <c r="V1396">
        <v>2026</v>
      </c>
      <c r="W1396" t="s">
        <v>6331</v>
      </c>
      <c r="X1396" t="str">
        <f>_xlfn.XLOOKUP(Orders_C[[#This Row],[Product_ID]],Products_C[Product_ID],Products_C[Product_Name])</f>
        <v>Popcorn Chicken</v>
      </c>
      <c r="Y1396" t="str">
        <f>_xlfn.XLOOKUP(Orders_C[[#This Row],[Product_ID]],Products_C[Product_ID],Products_C[Category])</f>
        <v>Beverage</v>
      </c>
      <c r="Z1396" t="str">
        <f>_xlfn.XLOOKUP(Orders_C[[#This Row],[Store_ID]],Stores_c[Store_ID],Stores_c[City])</f>
        <v>Reidberg</v>
      </c>
      <c r="AA1396" t="str">
        <f>_xlfn.XLOOKUP(Orders_C[[#This Row],[Customer_ID]],Customers_c[Customer_ID],Customers_c[Customer_Name])</f>
        <v>Stacy Johnson</v>
      </c>
      <c r="AB1396" s="6">
        <f>Orders_C[[#This Row],[Quantity]]*Orders_C[[#This Row],[Unit_Price]]*(1-Orders_C[[#This Row],[Discount %]])+Orders_C[[#This Row],[Tax]]</f>
        <v>423.5</v>
      </c>
      <c r="AC1396" s="9">
        <f>(Orders_C[[#This Row],[Unit_Price]]*Orders_C[[#This Row],[Quantity]])-Orders_C[[#This Row],[Discount]]+Orders_C[[#This Row],[Tax]]</f>
        <v>481.1</v>
      </c>
      <c r="AD1396" t="str">
        <f>IF(COUNTIF(Orders_C[[#All],[Customer_ID]],Orders_C[[#This Row],[Customer_ID]])&gt;1,"Repeat","New")</f>
        <v>Repeat</v>
      </c>
      <c r="AE1396" t="str" cm="1">
        <f t="array" ref="AE1396">_xlfn.XLOOKUP(Orders_C[[#This Row],[Store_ID]],Stores_c[[#All],[Store_ID]],Stores_c[[#All],[City]])</f>
        <v>Reidberg</v>
      </c>
      <c r="AF1396" t="str" cm="1">
        <f t="array" ref="AF1396">_xlfn.XLOOKUP(Orders_C[[#This Row],[Store_ID]],Stores_c[[#All],[Store_ID]],Stores_c[[#All],[Manager_Name]])</f>
        <v>Jeffrey Horn</v>
      </c>
      <c r="AG1396" t="str" cm="1">
        <f t="array" ref="AG1396">_xlfn.XLOOKUP(Orders_C[[#This Row],[Store_ID]],Stores_c[[#All],[Store_ID]],Stores_c[[#All],[Store_Type]])</f>
        <v>Drive-Thru</v>
      </c>
    </row>
    <row r="1397" spans="1:33" x14ac:dyDescent="0.25">
      <c r="A1397">
        <v>6584</v>
      </c>
      <c r="B1397" s="1">
        <v>46021</v>
      </c>
      <c r="C1397" s="2">
        <v>0.22115740740740741</v>
      </c>
      <c r="D1397">
        <v>1547</v>
      </c>
      <c r="E1397">
        <v>201</v>
      </c>
      <c r="F1397">
        <v>427</v>
      </c>
      <c r="G1397">
        <v>332</v>
      </c>
      <c r="H1397">
        <v>2</v>
      </c>
      <c r="I1397">
        <v>242</v>
      </c>
      <c r="J1397">
        <v>15</v>
      </c>
      <c r="K1397">
        <v>12.1</v>
      </c>
      <c r="L1397">
        <v>481.1</v>
      </c>
      <c r="M1397" t="s">
        <v>18</v>
      </c>
      <c r="N1397" t="s">
        <v>21</v>
      </c>
      <c r="O1397">
        <v>21</v>
      </c>
      <c r="P1397">
        <v>3</v>
      </c>
      <c r="Q1397" t="s">
        <v>607</v>
      </c>
      <c r="R1397">
        <v>503</v>
      </c>
      <c r="S1397" s="3">
        <v>0.15</v>
      </c>
      <c r="T1397" s="6">
        <v>190.70000000000005</v>
      </c>
      <c r="U1397" t="s">
        <v>6328</v>
      </c>
      <c r="V1397">
        <v>2025</v>
      </c>
      <c r="W1397" t="s">
        <v>6329</v>
      </c>
      <c r="X1397" t="str">
        <f>_xlfn.XLOOKUP(Orders_C[[#This Row],[Product_ID]],Products_C[Product_ID],Products_C[Product_Name])</f>
        <v>Zinger Burger</v>
      </c>
      <c r="Y1397" t="str">
        <f>_xlfn.XLOOKUP(Orders_C[[#This Row],[Product_ID]],Products_C[Product_ID],Products_C[Category])</f>
        <v>Beverage</v>
      </c>
      <c r="Z1397" t="str">
        <f>_xlfn.XLOOKUP(Orders_C[[#This Row],[Store_ID]],Stores_c[Store_ID],Stores_c[City])</f>
        <v>Lake Nicholasburgh</v>
      </c>
      <c r="AA1397" t="str">
        <f>_xlfn.XLOOKUP(Orders_C[[#This Row],[Customer_ID]],Customers_c[Customer_ID],Customers_c[Customer_Name])</f>
        <v>Rachel Buchanan</v>
      </c>
      <c r="AB1397" s="6">
        <f>Orders_C[[#This Row],[Quantity]]*Orders_C[[#This Row],[Unit_Price]]*(1-Orders_C[[#This Row],[Discount %]])+Orders_C[[#This Row],[Tax]]</f>
        <v>423.5</v>
      </c>
      <c r="AC1397" s="9">
        <f>(Orders_C[[#This Row],[Unit_Price]]*Orders_C[[#This Row],[Quantity]])-Orders_C[[#This Row],[Discount]]+Orders_C[[#This Row],[Tax]]</f>
        <v>481.1</v>
      </c>
      <c r="AD1397" t="str">
        <f>IF(COUNTIF(Orders_C[[#All],[Customer_ID]],Orders_C[[#This Row],[Customer_ID]])&gt;1,"Repeat","New")</f>
        <v>Repeat</v>
      </c>
      <c r="AE1397" t="str" cm="1">
        <f t="array" ref="AE1397">_xlfn.XLOOKUP(Orders_C[[#This Row],[Store_ID]],Stores_c[[#All],[Store_ID]],Stores_c[[#All],[City]])</f>
        <v>Lake Nicholasburgh</v>
      </c>
      <c r="AF1397" t="str" cm="1">
        <f t="array" ref="AF1397">_xlfn.XLOOKUP(Orders_C[[#This Row],[Store_ID]],Stores_c[[#All],[Store_ID]],Stores_c[[#All],[Manager_Name]])</f>
        <v>Maurice Garcia</v>
      </c>
      <c r="AG1397" t="str" cm="1">
        <f t="array" ref="AG1397">_xlfn.XLOOKUP(Orders_C[[#This Row],[Store_ID]],Stores_c[[#All],[Store_ID]],Stores_c[[#All],[Store_Type]])</f>
        <v>Mall</v>
      </c>
    </row>
    <row r="1398" spans="1:33" x14ac:dyDescent="0.25">
      <c r="A1398">
        <v>7946</v>
      </c>
      <c r="B1398" s="1">
        <v>45889</v>
      </c>
      <c r="C1398" s="2">
        <v>0.99385416666666671</v>
      </c>
      <c r="D1398">
        <v>1973</v>
      </c>
      <c r="E1398">
        <v>201</v>
      </c>
      <c r="F1398">
        <v>450</v>
      </c>
      <c r="G1398">
        <v>323</v>
      </c>
      <c r="H1398">
        <v>1</v>
      </c>
      <c r="I1398">
        <v>446</v>
      </c>
      <c r="J1398">
        <v>10</v>
      </c>
      <c r="K1398">
        <v>22.3</v>
      </c>
      <c r="L1398">
        <v>458.3</v>
      </c>
      <c r="M1398" t="s">
        <v>18</v>
      </c>
      <c r="N1398" t="s">
        <v>22</v>
      </c>
      <c r="O1398">
        <v>17</v>
      </c>
      <c r="P1398">
        <v>2</v>
      </c>
      <c r="Q1398" t="s">
        <v>1969</v>
      </c>
      <c r="R1398">
        <v>505</v>
      </c>
      <c r="S1398" s="3">
        <v>0.1</v>
      </c>
      <c r="T1398" s="6">
        <v>190.70000000000005</v>
      </c>
      <c r="U1398" t="s">
        <v>6342</v>
      </c>
      <c r="V1398">
        <v>2025</v>
      </c>
      <c r="W1398" t="s">
        <v>6333</v>
      </c>
      <c r="X1398" t="str">
        <f>_xlfn.XLOOKUP(Orders_C[[#This Row],[Product_ID]],Products_C[Product_ID],Products_C[Product_Name])</f>
        <v>Rice Bowl</v>
      </c>
      <c r="Y1398" t="str">
        <f>_xlfn.XLOOKUP(Orders_C[[#This Row],[Product_ID]],Products_C[Product_ID],Products_C[Category])</f>
        <v>Beverage</v>
      </c>
      <c r="Z1398" t="str">
        <f>_xlfn.XLOOKUP(Orders_C[[#This Row],[Store_ID]],Stores_c[Store_ID],Stores_c[City])</f>
        <v>Lake Nicholasburgh</v>
      </c>
      <c r="AA1398" t="str">
        <f>_xlfn.XLOOKUP(Orders_C[[#This Row],[Customer_ID]],Customers_c[Customer_ID],Customers_c[Customer_Name])</f>
        <v>David Scott</v>
      </c>
      <c r="AB1398" s="6">
        <f>Orders_C[[#This Row],[Quantity]]*Orders_C[[#This Row],[Unit_Price]]*(1-Orders_C[[#This Row],[Discount %]])+Orders_C[[#This Row],[Tax]]</f>
        <v>423.70000000000005</v>
      </c>
      <c r="AC1398" s="9">
        <f>(Orders_C[[#This Row],[Unit_Price]]*Orders_C[[#This Row],[Quantity]])-Orders_C[[#This Row],[Discount]]+Orders_C[[#This Row],[Tax]]</f>
        <v>458.3</v>
      </c>
      <c r="AD1398" t="str">
        <f>IF(COUNTIF(Orders_C[[#All],[Customer_ID]],Orders_C[[#This Row],[Customer_ID]])&gt;1,"Repeat","New")</f>
        <v>Repeat</v>
      </c>
      <c r="AE1398" t="str" cm="1">
        <f t="array" ref="AE1398">_xlfn.XLOOKUP(Orders_C[[#This Row],[Store_ID]],Stores_c[[#All],[Store_ID]],Stores_c[[#All],[City]])</f>
        <v>Lake Nicholasburgh</v>
      </c>
      <c r="AF1398" t="str" cm="1">
        <f t="array" ref="AF1398">_xlfn.XLOOKUP(Orders_C[[#This Row],[Store_ID]],Stores_c[[#All],[Store_ID]],Stores_c[[#All],[Manager_Name]])</f>
        <v>Maurice Garcia</v>
      </c>
      <c r="AG1398" t="str" cm="1">
        <f t="array" ref="AG1398">_xlfn.XLOOKUP(Orders_C[[#This Row],[Store_ID]],Stores_c[[#All],[Store_ID]],Stores_c[[#All],[Store_Type]])</f>
        <v>Mall</v>
      </c>
    </row>
    <row r="1399" spans="1:33" x14ac:dyDescent="0.25">
      <c r="A1399">
        <v>9087</v>
      </c>
      <c r="B1399" s="1">
        <v>45869</v>
      </c>
      <c r="C1399" s="2">
        <v>2.1562499999999998E-2</v>
      </c>
      <c r="D1399">
        <v>1849</v>
      </c>
      <c r="E1399">
        <v>210</v>
      </c>
      <c r="F1399">
        <v>424</v>
      </c>
      <c r="G1399">
        <v>336</v>
      </c>
      <c r="H1399">
        <v>2</v>
      </c>
      <c r="I1399">
        <v>242</v>
      </c>
      <c r="J1399">
        <v>15</v>
      </c>
      <c r="K1399">
        <v>12.1</v>
      </c>
      <c r="L1399">
        <v>481.1</v>
      </c>
      <c r="M1399" t="s">
        <v>20</v>
      </c>
      <c r="N1399" t="s">
        <v>23</v>
      </c>
      <c r="O1399">
        <v>32</v>
      </c>
      <c r="P1399">
        <v>2</v>
      </c>
      <c r="Q1399" t="s">
        <v>3110</v>
      </c>
      <c r="R1399">
        <v>504</v>
      </c>
      <c r="S1399" s="3">
        <v>0.15</v>
      </c>
      <c r="T1399" s="6">
        <v>190.70000000000005</v>
      </c>
      <c r="U1399" t="s">
        <v>6341</v>
      </c>
      <c r="V1399">
        <v>2025</v>
      </c>
      <c r="W1399" t="s">
        <v>6329</v>
      </c>
      <c r="X1399" t="str">
        <f>_xlfn.XLOOKUP(Orders_C[[#This Row],[Product_ID]],Products_C[Product_ID],Products_C[Product_Name])</f>
        <v>Chicken Bucket</v>
      </c>
      <c r="Y1399" t="str">
        <f>_xlfn.XLOOKUP(Orders_C[[#This Row],[Product_ID]],Products_C[Product_ID],Products_C[Category])</f>
        <v>Dessert</v>
      </c>
      <c r="Z1399" t="str">
        <f>_xlfn.XLOOKUP(Orders_C[[#This Row],[Store_ID]],Stores_c[Store_ID],Stores_c[City])</f>
        <v>East William</v>
      </c>
      <c r="AA1399" t="str">
        <f>_xlfn.XLOOKUP(Orders_C[[#This Row],[Customer_ID]],Customers_c[Customer_ID],Customers_c[Customer_Name])</f>
        <v>Brent Santiago</v>
      </c>
      <c r="AB1399" s="6">
        <f>Orders_C[[#This Row],[Quantity]]*Orders_C[[#This Row],[Unit_Price]]*(1-Orders_C[[#This Row],[Discount %]])+Orders_C[[#This Row],[Tax]]</f>
        <v>423.5</v>
      </c>
      <c r="AC1399" s="9">
        <f>(Orders_C[[#This Row],[Unit_Price]]*Orders_C[[#This Row],[Quantity]])-Orders_C[[#This Row],[Discount]]+Orders_C[[#This Row],[Tax]]</f>
        <v>481.1</v>
      </c>
      <c r="AD1399" t="str">
        <f>IF(COUNTIF(Orders_C[[#All],[Customer_ID]],Orders_C[[#This Row],[Customer_ID]])&gt;1,"Repeat","New")</f>
        <v>Repeat</v>
      </c>
      <c r="AE1399" t="str" cm="1">
        <f t="array" ref="AE1399">_xlfn.XLOOKUP(Orders_C[[#This Row],[Store_ID]],Stores_c[[#All],[Store_ID]],Stores_c[[#All],[City]])</f>
        <v>East William</v>
      </c>
      <c r="AF1399" t="str" cm="1">
        <f t="array" ref="AF1399">_xlfn.XLOOKUP(Orders_C[[#This Row],[Store_ID]],Stores_c[[#All],[Store_ID]],Stores_c[[#All],[Manager_Name]])</f>
        <v>Victoria Butler</v>
      </c>
      <c r="AG1399" t="str" cm="1">
        <f t="array" ref="AG1399">_xlfn.XLOOKUP(Orders_C[[#This Row],[Store_ID]],Stores_c[[#All],[Store_ID]],Stores_c[[#All],[Store_Type]])</f>
        <v>Drive-Thru</v>
      </c>
    </row>
    <row r="1400" spans="1:33" x14ac:dyDescent="0.25">
      <c r="A1400">
        <v>9182</v>
      </c>
      <c r="B1400" s="1">
        <v>45790</v>
      </c>
      <c r="C1400" s="2">
        <v>0.35166666666666668</v>
      </c>
      <c r="D1400">
        <v>1291</v>
      </c>
      <c r="E1400">
        <v>210</v>
      </c>
      <c r="F1400">
        <v>534</v>
      </c>
      <c r="G1400">
        <v>310</v>
      </c>
      <c r="H1400">
        <v>2</v>
      </c>
      <c r="I1400">
        <v>242</v>
      </c>
      <c r="J1400">
        <v>15</v>
      </c>
      <c r="K1400">
        <v>12.1</v>
      </c>
      <c r="L1400">
        <v>481.1</v>
      </c>
      <c r="M1400" t="s">
        <v>20</v>
      </c>
      <c r="N1400" t="s">
        <v>21</v>
      </c>
      <c r="O1400">
        <v>19</v>
      </c>
      <c r="P1400">
        <v>5</v>
      </c>
      <c r="Q1400" t="s">
        <v>3205</v>
      </c>
      <c r="R1400">
        <v>502</v>
      </c>
      <c r="S1400" s="3">
        <v>0.15</v>
      </c>
      <c r="T1400" s="6">
        <v>190.70000000000005</v>
      </c>
      <c r="U1400" t="s">
        <v>6339</v>
      </c>
      <c r="V1400">
        <v>2025</v>
      </c>
      <c r="W1400" t="s">
        <v>6333</v>
      </c>
      <c r="X1400" t="str">
        <f>_xlfn.XLOOKUP(Orders_C[[#This Row],[Product_ID]],Products_C[Product_ID],Products_C[Product_Name])</f>
        <v>Chicken Bucket</v>
      </c>
      <c r="Y1400" t="str">
        <f>_xlfn.XLOOKUP(Orders_C[[#This Row],[Product_ID]],Products_C[Product_ID],Products_C[Category])</f>
        <v>Chicken</v>
      </c>
      <c r="Z1400" t="str">
        <f>_xlfn.XLOOKUP(Orders_C[[#This Row],[Store_ID]],Stores_c[Store_ID],Stores_c[City])</f>
        <v>East William</v>
      </c>
      <c r="AA1400" t="str">
        <f>_xlfn.XLOOKUP(Orders_C[[#This Row],[Customer_ID]],Customers_c[Customer_ID],Customers_c[Customer_Name])</f>
        <v>Jason Baker DVM</v>
      </c>
      <c r="AB1400" s="6">
        <f>Orders_C[[#This Row],[Quantity]]*Orders_C[[#This Row],[Unit_Price]]*(1-Orders_C[[#This Row],[Discount %]])+Orders_C[[#This Row],[Tax]]</f>
        <v>423.5</v>
      </c>
      <c r="AC1400" s="9">
        <f>(Orders_C[[#This Row],[Unit_Price]]*Orders_C[[#This Row],[Quantity]])-Orders_C[[#This Row],[Discount]]+Orders_C[[#This Row],[Tax]]</f>
        <v>481.1</v>
      </c>
      <c r="AD1400" t="str">
        <f>IF(COUNTIF(Orders_C[[#All],[Customer_ID]],Orders_C[[#This Row],[Customer_ID]])&gt;1,"Repeat","New")</f>
        <v>Repeat</v>
      </c>
      <c r="AE1400" t="str" cm="1">
        <f t="array" ref="AE1400">_xlfn.XLOOKUP(Orders_C[[#This Row],[Store_ID]],Stores_c[[#All],[Store_ID]],Stores_c[[#All],[City]])</f>
        <v>East William</v>
      </c>
      <c r="AF1400" t="str" cm="1">
        <f t="array" ref="AF1400">_xlfn.XLOOKUP(Orders_C[[#This Row],[Store_ID]],Stores_c[[#All],[Store_ID]],Stores_c[[#All],[Manager_Name]])</f>
        <v>Victoria Butler</v>
      </c>
      <c r="AG1400" t="str" cm="1">
        <f t="array" ref="AG1400">_xlfn.XLOOKUP(Orders_C[[#This Row],[Store_ID]],Stores_c[[#All],[Store_ID]],Stores_c[[#All],[Store_Type]])</f>
        <v>Drive-Thru</v>
      </c>
    </row>
    <row r="1401" spans="1:33" x14ac:dyDescent="0.25">
      <c r="A1401">
        <v>6655</v>
      </c>
      <c r="B1401" s="1">
        <v>46045</v>
      </c>
      <c r="C1401" s="2">
        <v>0.71408564814814812</v>
      </c>
      <c r="D1401">
        <v>1300</v>
      </c>
      <c r="E1401">
        <v>216</v>
      </c>
      <c r="F1401">
        <v>499</v>
      </c>
      <c r="G1401">
        <v>315</v>
      </c>
      <c r="H1401">
        <v>1</v>
      </c>
      <c r="I1401">
        <v>435</v>
      </c>
      <c r="J1401">
        <v>5</v>
      </c>
      <c r="K1401">
        <v>21.75</v>
      </c>
      <c r="L1401">
        <v>451.75</v>
      </c>
      <c r="M1401" t="s">
        <v>20</v>
      </c>
      <c r="N1401" t="s">
        <v>22</v>
      </c>
      <c r="O1401">
        <v>45</v>
      </c>
      <c r="P1401">
        <v>5</v>
      </c>
      <c r="Q1401" t="s">
        <v>678</v>
      </c>
      <c r="R1401">
        <v>501</v>
      </c>
      <c r="S1401" s="3">
        <v>0.05</v>
      </c>
      <c r="T1401" s="6">
        <v>190.75</v>
      </c>
      <c r="U1401" t="s">
        <v>6330</v>
      </c>
      <c r="V1401">
        <v>2026</v>
      </c>
      <c r="W1401" t="s">
        <v>6331</v>
      </c>
      <c r="X1401" t="str">
        <f>_xlfn.XLOOKUP(Orders_C[[#This Row],[Product_ID]],Products_C[Product_ID],Products_C[Product_Name])</f>
        <v>Popcorn Chicken</v>
      </c>
      <c r="Y1401" t="str">
        <f>_xlfn.XLOOKUP(Orders_C[[#This Row],[Product_ID]],Products_C[Product_ID],Products_C[Category])</f>
        <v>Beverage</v>
      </c>
      <c r="Z1401" t="str">
        <f>_xlfn.XLOOKUP(Orders_C[[#This Row],[Store_ID]],Stores_c[Store_ID],Stores_c[City])</f>
        <v>Garciaview</v>
      </c>
      <c r="AA1401" t="str">
        <f>_xlfn.XLOOKUP(Orders_C[[#This Row],[Customer_ID]],Customers_c[Customer_ID],Customers_c[Customer_Name])</f>
        <v>Susan Lynch</v>
      </c>
      <c r="AB1401" s="6">
        <f>Orders_C[[#This Row],[Quantity]]*Orders_C[[#This Row],[Unit_Price]]*(1-Orders_C[[#This Row],[Discount %]])+Orders_C[[#This Row],[Tax]]</f>
        <v>435</v>
      </c>
      <c r="AC1401" s="9">
        <f>(Orders_C[[#This Row],[Unit_Price]]*Orders_C[[#This Row],[Quantity]])-Orders_C[[#This Row],[Discount]]+Orders_C[[#This Row],[Tax]]</f>
        <v>451.75</v>
      </c>
      <c r="AD1401" t="str">
        <f>IF(COUNTIF(Orders_C[[#All],[Customer_ID]],Orders_C[[#This Row],[Customer_ID]])&gt;1,"Repeat","New")</f>
        <v>Repeat</v>
      </c>
      <c r="AE1401" t="str" cm="1">
        <f t="array" ref="AE1401">_xlfn.XLOOKUP(Orders_C[[#This Row],[Store_ID]],Stores_c[[#All],[Store_ID]],Stores_c[[#All],[City]])</f>
        <v>Garciaview</v>
      </c>
      <c r="AF1401" t="str" cm="1">
        <f t="array" ref="AF1401">_xlfn.XLOOKUP(Orders_C[[#This Row],[Store_ID]],Stores_c[[#All],[Store_ID]],Stores_c[[#All],[Manager_Name]])</f>
        <v>Karina Washington</v>
      </c>
      <c r="AG1401" t="str" cm="1">
        <f t="array" ref="AG1401">_xlfn.XLOOKUP(Orders_C[[#This Row],[Store_ID]],Stores_c[[#All],[Store_ID]],Stores_c[[#All],[Store_Type]])</f>
        <v>Drive-Thru</v>
      </c>
    </row>
    <row r="1402" spans="1:33" x14ac:dyDescent="0.25">
      <c r="A1402">
        <v>6635</v>
      </c>
      <c r="B1402" s="1">
        <v>45934</v>
      </c>
      <c r="C1402" s="2">
        <v>0.64538194444444441</v>
      </c>
      <c r="D1402">
        <v>1167</v>
      </c>
      <c r="E1402">
        <v>220</v>
      </c>
      <c r="F1402">
        <v>496</v>
      </c>
      <c r="G1402">
        <v>323</v>
      </c>
      <c r="H1402">
        <v>1</v>
      </c>
      <c r="I1402">
        <v>424</v>
      </c>
      <c r="J1402">
        <v>0</v>
      </c>
      <c r="K1402">
        <v>21.2</v>
      </c>
      <c r="L1402">
        <v>445.2</v>
      </c>
      <c r="M1402" t="s">
        <v>19</v>
      </c>
      <c r="N1402" t="s">
        <v>21</v>
      </c>
      <c r="O1402">
        <v>31</v>
      </c>
      <c r="P1402">
        <v>4</v>
      </c>
      <c r="Q1402" t="s">
        <v>658</v>
      </c>
      <c r="R1402">
        <v>508</v>
      </c>
      <c r="S1402" s="3">
        <v>0</v>
      </c>
      <c r="T1402" s="6">
        <v>190.8</v>
      </c>
      <c r="U1402" t="s">
        <v>6332</v>
      </c>
      <c r="V1402">
        <v>2025</v>
      </c>
      <c r="W1402" t="s">
        <v>6329</v>
      </c>
      <c r="X1402" t="str">
        <f>_xlfn.XLOOKUP(Orders_C[[#This Row],[Product_ID]],Products_C[Product_ID],Products_C[Product_Name])</f>
        <v>Rice Bowl</v>
      </c>
      <c r="Y1402" t="str">
        <f>_xlfn.XLOOKUP(Orders_C[[#This Row],[Product_ID]],Products_C[Product_ID],Products_C[Category])</f>
        <v>Beverage</v>
      </c>
      <c r="Z1402" t="str">
        <f>_xlfn.XLOOKUP(Orders_C[[#This Row],[Store_ID]],Stores_c[Store_ID],Stores_c[City])</f>
        <v>Williamborough</v>
      </c>
      <c r="AA1402" t="str">
        <f>_xlfn.XLOOKUP(Orders_C[[#This Row],[Customer_ID]],Customers_c[Customer_ID],Customers_c[Customer_Name])</f>
        <v>Allison Decker</v>
      </c>
      <c r="AB1402" s="6">
        <f>Orders_C[[#This Row],[Quantity]]*Orders_C[[#This Row],[Unit_Price]]*(1-Orders_C[[#This Row],[Discount %]])+Orders_C[[#This Row],[Tax]]</f>
        <v>445.2</v>
      </c>
      <c r="AC1402" s="9">
        <f>(Orders_C[[#This Row],[Unit_Price]]*Orders_C[[#This Row],[Quantity]])-Orders_C[[#This Row],[Discount]]+Orders_C[[#This Row],[Tax]]</f>
        <v>445.2</v>
      </c>
      <c r="AD1402" t="str">
        <f>IF(COUNTIF(Orders_C[[#All],[Customer_ID]],Orders_C[[#This Row],[Customer_ID]])&gt;1,"Repeat","New")</f>
        <v>Repeat</v>
      </c>
      <c r="AE1402" t="str" cm="1">
        <f t="array" ref="AE1402">_xlfn.XLOOKUP(Orders_C[[#This Row],[Store_ID]],Stores_c[[#All],[Store_ID]],Stores_c[[#All],[City]])</f>
        <v>Williamborough</v>
      </c>
      <c r="AF1402" t="str" cm="1">
        <f t="array" ref="AF1402">_xlfn.XLOOKUP(Orders_C[[#This Row],[Store_ID]],Stores_c[[#All],[Store_ID]],Stores_c[[#All],[Manager_Name]])</f>
        <v>Michael Mcbride</v>
      </c>
      <c r="AG1402" t="str" cm="1">
        <f t="array" ref="AG1402">_xlfn.XLOOKUP(Orders_C[[#This Row],[Store_ID]],Stores_c[[#All],[Store_ID]],Stores_c[[#All],[Store_Type]])</f>
        <v>Mall</v>
      </c>
    </row>
    <row r="1403" spans="1:33" x14ac:dyDescent="0.25">
      <c r="A1403">
        <v>9618</v>
      </c>
      <c r="B1403" s="1">
        <v>45824</v>
      </c>
      <c r="C1403" s="2">
        <v>0.80974537037037042</v>
      </c>
      <c r="D1403">
        <v>1352</v>
      </c>
      <c r="E1403">
        <v>213</v>
      </c>
      <c r="F1403">
        <v>448</v>
      </c>
      <c r="G1403">
        <v>319</v>
      </c>
      <c r="H1403">
        <v>1</v>
      </c>
      <c r="I1403">
        <v>424</v>
      </c>
      <c r="J1403">
        <v>0</v>
      </c>
      <c r="K1403">
        <v>21.2</v>
      </c>
      <c r="L1403">
        <v>445.2</v>
      </c>
      <c r="M1403" t="s">
        <v>19</v>
      </c>
      <c r="N1403" t="s">
        <v>22</v>
      </c>
      <c r="O1403">
        <v>28</v>
      </c>
      <c r="P1403">
        <v>4</v>
      </c>
      <c r="Q1403" t="s">
        <v>3641</v>
      </c>
      <c r="R1403">
        <v>510</v>
      </c>
      <c r="S1403" s="3">
        <v>0</v>
      </c>
      <c r="T1403" s="6">
        <v>190.8</v>
      </c>
      <c r="U1403" t="s">
        <v>6340</v>
      </c>
      <c r="V1403">
        <v>2025</v>
      </c>
      <c r="W1403" t="s">
        <v>6329</v>
      </c>
      <c r="X1403" t="str">
        <f>_xlfn.XLOOKUP(Orders_C[[#This Row],[Product_ID]],Products_C[Product_ID],Products_C[Product_Name])</f>
        <v>Chocolate Lava Cake</v>
      </c>
      <c r="Y1403" t="str">
        <f>_xlfn.XLOOKUP(Orders_C[[#This Row],[Product_ID]],Products_C[Product_ID],Products_C[Category])</f>
        <v>Beverage</v>
      </c>
      <c r="Z1403" t="str">
        <f>_xlfn.XLOOKUP(Orders_C[[#This Row],[Store_ID]],Stores_c[Store_ID],Stores_c[City])</f>
        <v>Lake Kristashire</v>
      </c>
      <c r="AA1403" t="str">
        <f>_xlfn.XLOOKUP(Orders_C[[#This Row],[Customer_ID]],Customers_c[Customer_ID],Customers_c[Customer_Name])</f>
        <v>Kurt Morales</v>
      </c>
      <c r="AB1403" s="6">
        <f>Orders_C[[#This Row],[Quantity]]*Orders_C[[#This Row],[Unit_Price]]*(1-Orders_C[[#This Row],[Discount %]])+Orders_C[[#This Row],[Tax]]</f>
        <v>445.2</v>
      </c>
      <c r="AC1403" s="9">
        <f>(Orders_C[[#This Row],[Unit_Price]]*Orders_C[[#This Row],[Quantity]])-Orders_C[[#This Row],[Discount]]+Orders_C[[#This Row],[Tax]]</f>
        <v>445.2</v>
      </c>
      <c r="AD1403" t="str">
        <f>IF(COUNTIF(Orders_C[[#All],[Customer_ID]],Orders_C[[#This Row],[Customer_ID]])&gt;1,"Repeat","New")</f>
        <v>Repeat</v>
      </c>
      <c r="AE1403" t="str" cm="1">
        <f t="array" ref="AE1403">_xlfn.XLOOKUP(Orders_C[[#This Row],[Store_ID]],Stores_c[[#All],[Store_ID]],Stores_c[[#All],[City]])</f>
        <v>Lake Kristashire</v>
      </c>
      <c r="AF1403" t="str" cm="1">
        <f t="array" ref="AF1403">_xlfn.XLOOKUP(Orders_C[[#This Row],[Store_ID]],Stores_c[[#All],[Store_ID]],Stores_c[[#All],[Manager_Name]])</f>
        <v>Andrea Daugherty</v>
      </c>
      <c r="AG1403" t="str" cm="1">
        <f t="array" ref="AG1403">_xlfn.XLOOKUP(Orders_C[[#This Row],[Store_ID]],Stores_c[[#All],[Store_ID]],Stores_c[[#All],[Store_Type]])</f>
        <v>Mall</v>
      </c>
    </row>
    <row r="1404" spans="1:33" x14ac:dyDescent="0.25">
      <c r="A1404">
        <v>8253</v>
      </c>
      <c r="B1404" s="1">
        <v>45928</v>
      </c>
      <c r="C1404" s="2">
        <v>0.94899305555555558</v>
      </c>
      <c r="D1404">
        <v>1851</v>
      </c>
      <c r="E1404">
        <v>201</v>
      </c>
      <c r="F1404">
        <v>534</v>
      </c>
      <c r="G1404">
        <v>321</v>
      </c>
      <c r="H1404">
        <v>1</v>
      </c>
      <c r="I1404">
        <v>458</v>
      </c>
      <c r="J1404">
        <v>15</v>
      </c>
      <c r="K1404">
        <v>22.9</v>
      </c>
      <c r="L1404">
        <v>465.9</v>
      </c>
      <c r="M1404" t="s">
        <v>20</v>
      </c>
      <c r="N1404" t="s">
        <v>21</v>
      </c>
      <c r="O1404">
        <v>52</v>
      </c>
      <c r="P1404">
        <v>3</v>
      </c>
      <c r="Q1404" t="s">
        <v>2276</v>
      </c>
      <c r="R1404">
        <v>504</v>
      </c>
      <c r="S1404" s="3">
        <v>0.15</v>
      </c>
      <c r="T1404" s="6">
        <v>191.09999999999997</v>
      </c>
      <c r="U1404" t="s">
        <v>6335</v>
      </c>
      <c r="V1404">
        <v>2025</v>
      </c>
      <c r="W1404" t="s">
        <v>6331</v>
      </c>
      <c r="X1404" t="str">
        <f>_xlfn.XLOOKUP(Orders_C[[#This Row],[Product_ID]],Products_C[Product_ID],Products_C[Product_Name])</f>
        <v>Cold Coffee</v>
      </c>
      <c r="Y1404" t="str">
        <f>_xlfn.XLOOKUP(Orders_C[[#This Row],[Product_ID]],Products_C[Product_ID],Products_C[Category])</f>
        <v>Dessert</v>
      </c>
      <c r="Z1404" t="str">
        <f>_xlfn.XLOOKUP(Orders_C[[#This Row],[Store_ID]],Stores_c[Store_ID],Stores_c[City])</f>
        <v>Lake Nicholasburgh</v>
      </c>
      <c r="AA1404" t="str">
        <f>_xlfn.XLOOKUP(Orders_C[[#This Row],[Customer_ID]],Customers_c[Customer_ID],Customers_c[Customer_Name])</f>
        <v>Patrick Daniels</v>
      </c>
      <c r="AB1404" s="6">
        <f>Orders_C[[#This Row],[Quantity]]*Orders_C[[#This Row],[Unit_Price]]*(1-Orders_C[[#This Row],[Discount %]])+Orders_C[[#This Row],[Tax]]</f>
        <v>412.2</v>
      </c>
      <c r="AC1404" s="9">
        <f>(Orders_C[[#This Row],[Unit_Price]]*Orders_C[[#This Row],[Quantity]])-Orders_C[[#This Row],[Discount]]+Orders_C[[#This Row],[Tax]]</f>
        <v>465.9</v>
      </c>
      <c r="AD1404" t="str">
        <f>IF(COUNTIF(Orders_C[[#All],[Customer_ID]],Orders_C[[#This Row],[Customer_ID]])&gt;1,"Repeat","New")</f>
        <v>Repeat</v>
      </c>
      <c r="AE1404" t="str" cm="1">
        <f t="array" ref="AE1404">_xlfn.XLOOKUP(Orders_C[[#This Row],[Store_ID]],Stores_c[[#All],[Store_ID]],Stores_c[[#All],[City]])</f>
        <v>Lake Nicholasburgh</v>
      </c>
      <c r="AF1404" t="str" cm="1">
        <f t="array" ref="AF1404">_xlfn.XLOOKUP(Orders_C[[#This Row],[Store_ID]],Stores_c[[#All],[Store_ID]],Stores_c[[#All],[Manager_Name]])</f>
        <v>Maurice Garcia</v>
      </c>
      <c r="AG1404" t="str" cm="1">
        <f t="array" ref="AG1404">_xlfn.XLOOKUP(Orders_C[[#This Row],[Store_ID]],Stores_c[[#All],[Store_ID]],Stores_c[[#All],[Store_Type]])</f>
        <v>Mall</v>
      </c>
    </row>
    <row r="1405" spans="1:33" x14ac:dyDescent="0.25">
      <c r="A1405">
        <v>10431</v>
      </c>
      <c r="B1405" s="1">
        <v>45883</v>
      </c>
      <c r="C1405" s="2">
        <v>0.32535879629629627</v>
      </c>
      <c r="D1405">
        <v>1763</v>
      </c>
      <c r="E1405">
        <v>201</v>
      </c>
      <c r="F1405">
        <v>478</v>
      </c>
      <c r="G1405">
        <v>336</v>
      </c>
      <c r="H1405">
        <v>1</v>
      </c>
      <c r="I1405">
        <v>458</v>
      </c>
      <c r="J1405">
        <v>15</v>
      </c>
      <c r="K1405">
        <v>22.9</v>
      </c>
      <c r="L1405">
        <v>465.9</v>
      </c>
      <c r="M1405" t="s">
        <v>20</v>
      </c>
      <c r="N1405" t="s">
        <v>23</v>
      </c>
      <c r="O1405">
        <v>15</v>
      </c>
      <c r="P1405">
        <v>3</v>
      </c>
      <c r="Q1405" t="s">
        <v>4454</v>
      </c>
      <c r="R1405">
        <v>504</v>
      </c>
      <c r="S1405" s="3">
        <v>0.15</v>
      </c>
      <c r="T1405" s="6">
        <v>191.09999999999997</v>
      </c>
      <c r="U1405" t="s">
        <v>6342</v>
      </c>
      <c r="V1405">
        <v>2025</v>
      </c>
      <c r="W1405" t="s">
        <v>6333</v>
      </c>
      <c r="X1405" t="str">
        <f>_xlfn.XLOOKUP(Orders_C[[#This Row],[Product_ID]],Products_C[Product_ID],Products_C[Product_Name])</f>
        <v>Chicken Bucket</v>
      </c>
      <c r="Y1405" t="str">
        <f>_xlfn.XLOOKUP(Orders_C[[#This Row],[Product_ID]],Products_C[Product_ID],Products_C[Category])</f>
        <v>Dessert</v>
      </c>
      <c r="Z1405" t="str">
        <f>_xlfn.XLOOKUP(Orders_C[[#This Row],[Store_ID]],Stores_c[Store_ID],Stores_c[City])</f>
        <v>Lake Nicholasburgh</v>
      </c>
      <c r="AA1405" t="str">
        <f>_xlfn.XLOOKUP(Orders_C[[#This Row],[Customer_ID]],Customers_c[Customer_ID],Customers_c[Customer_Name])</f>
        <v>William Miller</v>
      </c>
      <c r="AB1405" s="6">
        <f>Orders_C[[#This Row],[Quantity]]*Orders_C[[#This Row],[Unit_Price]]*(1-Orders_C[[#This Row],[Discount %]])+Orders_C[[#This Row],[Tax]]</f>
        <v>412.2</v>
      </c>
      <c r="AC1405" s="9">
        <f>(Orders_C[[#This Row],[Unit_Price]]*Orders_C[[#This Row],[Quantity]])-Orders_C[[#This Row],[Discount]]+Orders_C[[#This Row],[Tax]]</f>
        <v>465.9</v>
      </c>
      <c r="AD1405" t="str">
        <f>IF(COUNTIF(Orders_C[[#All],[Customer_ID]],Orders_C[[#This Row],[Customer_ID]])&gt;1,"Repeat","New")</f>
        <v>Repeat</v>
      </c>
      <c r="AE1405" t="str" cm="1">
        <f t="array" ref="AE1405">_xlfn.XLOOKUP(Orders_C[[#This Row],[Store_ID]],Stores_c[[#All],[Store_ID]],Stores_c[[#All],[City]])</f>
        <v>Lake Nicholasburgh</v>
      </c>
      <c r="AF1405" t="str" cm="1">
        <f t="array" ref="AF1405">_xlfn.XLOOKUP(Orders_C[[#This Row],[Store_ID]],Stores_c[[#All],[Store_ID]],Stores_c[[#All],[Manager_Name]])</f>
        <v>Maurice Garcia</v>
      </c>
      <c r="AG1405" t="str" cm="1">
        <f t="array" ref="AG1405">_xlfn.XLOOKUP(Orders_C[[#This Row],[Store_ID]],Stores_c[[#All],[Store_ID]],Stores_c[[#All],[Store_Type]])</f>
        <v>Mall</v>
      </c>
    </row>
    <row r="1406" spans="1:33" x14ac:dyDescent="0.25">
      <c r="A1406">
        <v>7256</v>
      </c>
      <c r="B1406" s="1">
        <v>45824</v>
      </c>
      <c r="C1406" s="2">
        <v>0.73162037037037042</v>
      </c>
      <c r="D1406">
        <v>1073</v>
      </c>
      <c r="E1406">
        <v>220</v>
      </c>
      <c r="F1406">
        <v>460</v>
      </c>
      <c r="G1406">
        <v>323</v>
      </c>
      <c r="H1406">
        <v>1</v>
      </c>
      <c r="I1406">
        <v>447</v>
      </c>
      <c r="J1406">
        <v>10</v>
      </c>
      <c r="K1406">
        <v>22.35</v>
      </c>
      <c r="L1406">
        <v>459.35</v>
      </c>
      <c r="M1406" t="s">
        <v>18</v>
      </c>
      <c r="N1406" t="s">
        <v>21</v>
      </c>
      <c r="O1406">
        <v>34</v>
      </c>
      <c r="P1406">
        <v>5</v>
      </c>
      <c r="Q1406" t="s">
        <v>1279</v>
      </c>
      <c r="R1406">
        <v>503</v>
      </c>
      <c r="S1406" s="3">
        <v>0.1</v>
      </c>
      <c r="T1406" s="6">
        <v>191.15000000000003</v>
      </c>
      <c r="U1406" t="s">
        <v>6340</v>
      </c>
      <c r="V1406">
        <v>2025</v>
      </c>
      <c r="W1406" t="s">
        <v>6329</v>
      </c>
      <c r="X1406" t="str">
        <f>_xlfn.XLOOKUP(Orders_C[[#This Row],[Product_ID]],Products_C[Product_ID],Products_C[Product_Name])</f>
        <v>Rice Bowl</v>
      </c>
      <c r="Y1406" t="str">
        <f>_xlfn.XLOOKUP(Orders_C[[#This Row],[Product_ID]],Products_C[Product_ID],Products_C[Category])</f>
        <v>Beverage</v>
      </c>
      <c r="Z1406" t="str">
        <f>_xlfn.XLOOKUP(Orders_C[[#This Row],[Store_ID]],Stores_c[Store_ID],Stores_c[City])</f>
        <v>Williamborough</v>
      </c>
      <c r="AA1406" t="str">
        <f>_xlfn.XLOOKUP(Orders_C[[#This Row],[Customer_ID]],Customers_c[Customer_ID],Customers_c[Customer_Name])</f>
        <v>Regina Simpson</v>
      </c>
      <c r="AB1406" s="6">
        <f>Orders_C[[#This Row],[Quantity]]*Orders_C[[#This Row],[Unit_Price]]*(1-Orders_C[[#This Row],[Discount %]])+Orders_C[[#This Row],[Tax]]</f>
        <v>424.65000000000003</v>
      </c>
      <c r="AC1406" s="9">
        <f>(Orders_C[[#This Row],[Unit_Price]]*Orders_C[[#This Row],[Quantity]])-Orders_C[[#This Row],[Discount]]+Orders_C[[#This Row],[Tax]]</f>
        <v>459.35</v>
      </c>
      <c r="AD1406" t="str">
        <f>IF(COUNTIF(Orders_C[[#All],[Customer_ID]],Orders_C[[#This Row],[Customer_ID]])&gt;1,"Repeat","New")</f>
        <v>Repeat</v>
      </c>
      <c r="AE1406" t="str" cm="1">
        <f t="array" ref="AE1406">_xlfn.XLOOKUP(Orders_C[[#This Row],[Store_ID]],Stores_c[[#All],[Store_ID]],Stores_c[[#All],[City]])</f>
        <v>Williamborough</v>
      </c>
      <c r="AF1406" t="str" cm="1">
        <f t="array" ref="AF1406">_xlfn.XLOOKUP(Orders_C[[#This Row],[Store_ID]],Stores_c[[#All],[Store_ID]],Stores_c[[#All],[Manager_Name]])</f>
        <v>Michael Mcbride</v>
      </c>
      <c r="AG1406" t="str" cm="1">
        <f t="array" ref="AG1406">_xlfn.XLOOKUP(Orders_C[[#This Row],[Store_ID]],Stores_c[[#All],[Store_ID]],Stores_c[[#All],[Store_Type]])</f>
        <v>Mall</v>
      </c>
    </row>
    <row r="1407" spans="1:33" x14ac:dyDescent="0.25">
      <c r="A1407">
        <v>7073</v>
      </c>
      <c r="B1407" s="1">
        <v>46001</v>
      </c>
      <c r="C1407" s="2">
        <v>0.9095833333333333</v>
      </c>
      <c r="D1407">
        <v>1809</v>
      </c>
      <c r="E1407">
        <v>215</v>
      </c>
      <c r="F1407">
        <v>416</v>
      </c>
      <c r="G1407">
        <v>307</v>
      </c>
      <c r="H1407">
        <v>3</v>
      </c>
      <c r="I1407">
        <v>153</v>
      </c>
      <c r="J1407">
        <v>0</v>
      </c>
      <c r="K1407">
        <v>7.65</v>
      </c>
      <c r="L1407">
        <v>466.65</v>
      </c>
      <c r="M1407" t="s">
        <v>18</v>
      </c>
      <c r="N1407" t="s">
        <v>23</v>
      </c>
      <c r="O1407">
        <v>49</v>
      </c>
      <c r="P1407">
        <v>1</v>
      </c>
      <c r="Q1407" t="s">
        <v>1096</v>
      </c>
      <c r="R1407">
        <v>509</v>
      </c>
      <c r="S1407" s="3">
        <v>0</v>
      </c>
      <c r="T1407" s="6">
        <v>191.25</v>
      </c>
      <c r="U1407" t="s">
        <v>6328</v>
      </c>
      <c r="V1407">
        <v>2025</v>
      </c>
      <c r="W1407" t="s">
        <v>6331</v>
      </c>
      <c r="X1407" t="str">
        <f>_xlfn.XLOOKUP(Orders_C[[#This Row],[Product_ID]],Products_C[Product_ID],Products_C[Product_Name])</f>
        <v>Chicken Wings</v>
      </c>
      <c r="Y1407" t="str">
        <f>_xlfn.XLOOKUP(Orders_C[[#This Row],[Product_ID]],Products_C[Product_ID],Products_C[Category])</f>
        <v>Chicken</v>
      </c>
      <c r="Z1407" t="str">
        <f>_xlfn.XLOOKUP(Orders_C[[#This Row],[Store_ID]],Stores_c[Store_ID],Stores_c[City])</f>
        <v>Sallyburgh</v>
      </c>
      <c r="AA1407" t="str">
        <f>_xlfn.XLOOKUP(Orders_C[[#This Row],[Customer_ID]],Customers_c[Customer_ID],Customers_c[Customer_Name])</f>
        <v>Renee Jenkins</v>
      </c>
      <c r="AB1407" s="6">
        <f>Orders_C[[#This Row],[Quantity]]*Orders_C[[#This Row],[Unit_Price]]*(1-Orders_C[[#This Row],[Discount %]])+Orders_C[[#This Row],[Tax]]</f>
        <v>466.65</v>
      </c>
      <c r="AC1407" s="9">
        <f>(Orders_C[[#This Row],[Unit_Price]]*Orders_C[[#This Row],[Quantity]])-Orders_C[[#This Row],[Discount]]+Orders_C[[#This Row],[Tax]]</f>
        <v>466.65</v>
      </c>
      <c r="AD1407" t="str">
        <f>IF(COUNTIF(Orders_C[[#All],[Customer_ID]],Orders_C[[#This Row],[Customer_ID]])&gt;1,"Repeat","New")</f>
        <v>Repeat</v>
      </c>
      <c r="AE1407" t="str" cm="1">
        <f t="array" ref="AE1407">_xlfn.XLOOKUP(Orders_C[[#This Row],[Store_ID]],Stores_c[[#All],[Store_ID]],Stores_c[[#All],[City]])</f>
        <v>Sallyburgh</v>
      </c>
      <c r="AF1407" t="str" cm="1">
        <f t="array" ref="AF1407">_xlfn.XLOOKUP(Orders_C[[#This Row],[Store_ID]],Stores_c[[#All],[Store_ID]],Stores_c[[#All],[Manager_Name]])</f>
        <v>Benjamin Mccoy</v>
      </c>
      <c r="AG1407" t="str" cm="1">
        <f t="array" ref="AG1407">_xlfn.XLOOKUP(Orders_C[[#This Row],[Store_ID]],Stores_c[[#All],[Store_ID]],Stores_c[[#All],[Store_Type]])</f>
        <v>Drive-Thru</v>
      </c>
    </row>
    <row r="1408" spans="1:33" x14ac:dyDescent="0.25">
      <c r="A1408">
        <v>8272</v>
      </c>
      <c r="B1408" s="1">
        <v>46009</v>
      </c>
      <c r="C1408" s="2">
        <v>0.47437499999999999</v>
      </c>
      <c r="D1408">
        <v>1560</v>
      </c>
      <c r="E1408">
        <v>209</v>
      </c>
      <c r="F1408">
        <v>447</v>
      </c>
      <c r="G1408">
        <v>310</v>
      </c>
      <c r="H1408">
        <v>1</v>
      </c>
      <c r="I1408">
        <v>425</v>
      </c>
      <c r="J1408">
        <v>0</v>
      </c>
      <c r="K1408">
        <v>21.25</v>
      </c>
      <c r="L1408">
        <v>446.25</v>
      </c>
      <c r="M1408" t="s">
        <v>19</v>
      </c>
      <c r="N1408" t="s">
        <v>23</v>
      </c>
      <c r="O1408">
        <v>19</v>
      </c>
      <c r="P1408">
        <v>4</v>
      </c>
      <c r="Q1408" t="s">
        <v>2295</v>
      </c>
      <c r="R1408">
        <v>507</v>
      </c>
      <c r="S1408" s="3">
        <v>0</v>
      </c>
      <c r="T1408" s="6">
        <v>191.25</v>
      </c>
      <c r="U1408" t="s">
        <v>6328</v>
      </c>
      <c r="V1408">
        <v>2025</v>
      </c>
      <c r="W1408" t="s">
        <v>6333</v>
      </c>
      <c r="X1408" t="str">
        <f>_xlfn.XLOOKUP(Orders_C[[#This Row],[Product_ID]],Products_C[Product_ID],Products_C[Product_Name])</f>
        <v>Chicken Bucket</v>
      </c>
      <c r="Y1408" t="str">
        <f>_xlfn.XLOOKUP(Orders_C[[#This Row],[Product_ID]],Products_C[Product_ID],Products_C[Category])</f>
        <v>Chicken</v>
      </c>
      <c r="Z1408" t="str">
        <f>_xlfn.XLOOKUP(Orders_C[[#This Row],[Store_ID]],Stores_c[Store_ID],Stores_c[City])</f>
        <v>Reidberg</v>
      </c>
      <c r="AA1408" t="str">
        <f>_xlfn.XLOOKUP(Orders_C[[#This Row],[Customer_ID]],Customers_c[Customer_ID],Customers_c[Customer_Name])</f>
        <v>Christina Garza</v>
      </c>
      <c r="AB1408" s="6">
        <f>Orders_C[[#This Row],[Quantity]]*Orders_C[[#This Row],[Unit_Price]]*(1-Orders_C[[#This Row],[Discount %]])+Orders_C[[#This Row],[Tax]]</f>
        <v>446.25</v>
      </c>
      <c r="AC1408" s="9">
        <f>(Orders_C[[#This Row],[Unit_Price]]*Orders_C[[#This Row],[Quantity]])-Orders_C[[#This Row],[Discount]]+Orders_C[[#This Row],[Tax]]</f>
        <v>446.25</v>
      </c>
      <c r="AD1408" t="str">
        <f>IF(COUNTIF(Orders_C[[#All],[Customer_ID]],Orders_C[[#This Row],[Customer_ID]])&gt;1,"Repeat","New")</f>
        <v>Repeat</v>
      </c>
      <c r="AE1408" t="str" cm="1">
        <f t="array" ref="AE1408">_xlfn.XLOOKUP(Orders_C[[#This Row],[Store_ID]],Stores_c[[#All],[Store_ID]],Stores_c[[#All],[City]])</f>
        <v>Reidberg</v>
      </c>
      <c r="AF1408" t="str" cm="1">
        <f t="array" ref="AF1408">_xlfn.XLOOKUP(Orders_C[[#This Row],[Store_ID]],Stores_c[[#All],[Store_ID]],Stores_c[[#All],[Manager_Name]])</f>
        <v>Jeffrey Horn</v>
      </c>
      <c r="AG1408" t="str" cm="1">
        <f t="array" ref="AG1408">_xlfn.XLOOKUP(Orders_C[[#This Row],[Store_ID]],Stores_c[[#All],[Store_ID]],Stores_c[[#All],[Store_Type]])</f>
        <v>Drive-Thru</v>
      </c>
    </row>
    <row r="1409" spans="1:33" x14ac:dyDescent="0.25">
      <c r="A1409">
        <v>10280</v>
      </c>
      <c r="B1409" s="1">
        <v>45870</v>
      </c>
      <c r="C1409" s="2">
        <v>6.8368055555555557E-2</v>
      </c>
      <c r="D1409">
        <v>1490</v>
      </c>
      <c r="E1409">
        <v>216</v>
      </c>
      <c r="F1409">
        <v>430</v>
      </c>
      <c r="G1409">
        <v>316</v>
      </c>
      <c r="H1409">
        <v>3</v>
      </c>
      <c r="I1409">
        <v>165</v>
      </c>
      <c r="J1409">
        <v>15</v>
      </c>
      <c r="K1409">
        <v>8.25</v>
      </c>
      <c r="L1409">
        <v>488.25</v>
      </c>
      <c r="M1409" t="s">
        <v>19</v>
      </c>
      <c r="N1409" t="s">
        <v>21</v>
      </c>
      <c r="O1409">
        <v>18</v>
      </c>
      <c r="P1409">
        <v>2</v>
      </c>
      <c r="Q1409" t="s">
        <v>4303</v>
      </c>
      <c r="R1409">
        <v>508</v>
      </c>
      <c r="S1409" s="3">
        <v>0.15</v>
      </c>
      <c r="T1409" s="6">
        <v>191.25</v>
      </c>
      <c r="U1409" t="s">
        <v>6342</v>
      </c>
      <c r="V1409">
        <v>2025</v>
      </c>
      <c r="W1409" t="s">
        <v>6333</v>
      </c>
      <c r="X1409" t="str">
        <f>_xlfn.XLOOKUP(Orders_C[[#This Row],[Product_ID]],Products_C[Product_ID],Products_C[Product_Name])</f>
        <v>Popcorn Chicken</v>
      </c>
      <c r="Y1409" t="str">
        <f>_xlfn.XLOOKUP(Orders_C[[#This Row],[Product_ID]],Products_C[Product_ID],Products_C[Category])</f>
        <v>Dessert</v>
      </c>
      <c r="Z1409" t="str">
        <f>_xlfn.XLOOKUP(Orders_C[[#This Row],[Store_ID]],Stores_c[Store_ID],Stores_c[City])</f>
        <v>Garciaview</v>
      </c>
      <c r="AA1409" t="str">
        <f>_xlfn.XLOOKUP(Orders_C[[#This Row],[Customer_ID]],Customers_c[Customer_ID],Customers_c[Customer_Name])</f>
        <v>Lucas Young</v>
      </c>
      <c r="AB1409" s="6">
        <f>Orders_C[[#This Row],[Quantity]]*Orders_C[[#This Row],[Unit_Price]]*(1-Orders_C[[#This Row],[Discount %]])+Orders_C[[#This Row],[Tax]]</f>
        <v>429</v>
      </c>
      <c r="AC1409" s="9">
        <f>(Orders_C[[#This Row],[Unit_Price]]*Orders_C[[#This Row],[Quantity]])-Orders_C[[#This Row],[Discount]]+Orders_C[[#This Row],[Tax]]</f>
        <v>488.25</v>
      </c>
      <c r="AD1409" t="str">
        <f>IF(COUNTIF(Orders_C[[#All],[Customer_ID]],Orders_C[[#This Row],[Customer_ID]])&gt;1,"Repeat","New")</f>
        <v>Repeat</v>
      </c>
      <c r="AE1409" t="str" cm="1">
        <f t="array" ref="AE1409">_xlfn.XLOOKUP(Orders_C[[#This Row],[Store_ID]],Stores_c[[#All],[Store_ID]],Stores_c[[#All],[City]])</f>
        <v>Garciaview</v>
      </c>
      <c r="AF1409" t="str" cm="1">
        <f t="array" ref="AF1409">_xlfn.XLOOKUP(Orders_C[[#This Row],[Store_ID]],Stores_c[[#All],[Store_ID]],Stores_c[[#All],[Manager_Name]])</f>
        <v>Karina Washington</v>
      </c>
      <c r="AG1409" t="str" cm="1">
        <f t="array" ref="AG1409">_xlfn.XLOOKUP(Orders_C[[#This Row],[Store_ID]],Stores_c[[#All],[Store_ID]],Stores_c[[#All],[Store_Type]])</f>
        <v>Drive-Thru</v>
      </c>
    </row>
    <row r="1410" spans="1:33" x14ac:dyDescent="0.25">
      <c r="A1410">
        <v>10295</v>
      </c>
      <c r="B1410" s="1">
        <v>45965</v>
      </c>
      <c r="C1410" s="2">
        <v>0.17146990740740742</v>
      </c>
      <c r="D1410">
        <v>1464</v>
      </c>
      <c r="E1410">
        <v>217</v>
      </c>
      <c r="F1410">
        <v>412</v>
      </c>
      <c r="G1410">
        <v>309</v>
      </c>
      <c r="H1410">
        <v>3</v>
      </c>
      <c r="I1410">
        <v>161</v>
      </c>
      <c r="J1410">
        <v>10</v>
      </c>
      <c r="K1410">
        <v>8.0500000000000007</v>
      </c>
      <c r="L1410">
        <v>481.05</v>
      </c>
      <c r="M1410" t="s">
        <v>18</v>
      </c>
      <c r="N1410" t="s">
        <v>23</v>
      </c>
      <c r="O1410">
        <v>39</v>
      </c>
      <c r="P1410">
        <v>5</v>
      </c>
      <c r="Q1410" t="s">
        <v>4318</v>
      </c>
      <c r="R1410">
        <v>506</v>
      </c>
      <c r="S1410" s="3">
        <v>0.1</v>
      </c>
      <c r="T1410" s="6">
        <v>191.25</v>
      </c>
      <c r="U1410" t="s">
        <v>6336</v>
      </c>
      <c r="V1410">
        <v>2025</v>
      </c>
      <c r="W1410" t="s">
        <v>6329</v>
      </c>
      <c r="X1410" t="str">
        <f>_xlfn.XLOOKUP(Orders_C[[#This Row],[Product_ID]],Products_C[Product_ID],Products_C[Product_Name])</f>
        <v>Chicken Bucket</v>
      </c>
      <c r="Y1410" t="str">
        <f>_xlfn.XLOOKUP(Orders_C[[#This Row],[Product_ID]],Products_C[Product_ID],Products_C[Category])</f>
        <v>Dessert</v>
      </c>
      <c r="Z1410" t="str">
        <f>_xlfn.XLOOKUP(Orders_C[[#This Row],[Store_ID]],Stores_c[Store_ID],Stores_c[City])</f>
        <v>West Rebecca</v>
      </c>
      <c r="AA1410" t="str">
        <f>_xlfn.XLOOKUP(Orders_C[[#This Row],[Customer_ID]],Customers_c[Customer_ID],Customers_c[Customer_Name])</f>
        <v>Steven Murphy</v>
      </c>
      <c r="AB1410" s="6">
        <f>Orders_C[[#This Row],[Quantity]]*Orders_C[[#This Row],[Unit_Price]]*(1-Orders_C[[#This Row],[Discount %]])+Orders_C[[#This Row],[Tax]]</f>
        <v>442.75</v>
      </c>
      <c r="AC1410" s="9">
        <f>(Orders_C[[#This Row],[Unit_Price]]*Orders_C[[#This Row],[Quantity]])-Orders_C[[#This Row],[Discount]]+Orders_C[[#This Row],[Tax]]</f>
        <v>481.05</v>
      </c>
      <c r="AD1410" t="str">
        <f>IF(COUNTIF(Orders_C[[#All],[Customer_ID]],Orders_C[[#This Row],[Customer_ID]])&gt;1,"Repeat","New")</f>
        <v>Repeat</v>
      </c>
      <c r="AE1410" t="str" cm="1">
        <f t="array" ref="AE1410">_xlfn.XLOOKUP(Orders_C[[#This Row],[Store_ID]],Stores_c[[#All],[Store_ID]],Stores_c[[#All],[City]])</f>
        <v>West Rebecca</v>
      </c>
      <c r="AF1410" t="str" cm="1">
        <f t="array" ref="AF1410">_xlfn.XLOOKUP(Orders_C[[#This Row],[Store_ID]],Stores_c[[#All],[Store_ID]],Stores_c[[#All],[Manager_Name]])</f>
        <v>Albert Smith</v>
      </c>
      <c r="AG1410" t="str" cm="1">
        <f t="array" ref="AG1410">_xlfn.XLOOKUP(Orders_C[[#This Row],[Store_ID]],Stores_c[[#All],[Store_ID]],Stores_c[[#All],[Store_Type]])</f>
        <v>Mall</v>
      </c>
    </row>
    <row r="1411" spans="1:33" x14ac:dyDescent="0.25">
      <c r="A1411">
        <v>6169</v>
      </c>
      <c r="B1411" s="1">
        <v>45710</v>
      </c>
      <c r="C1411" s="2">
        <v>0.57351851851851854</v>
      </c>
      <c r="D1411">
        <v>1163</v>
      </c>
      <c r="E1411">
        <v>217</v>
      </c>
      <c r="F1411">
        <v>427</v>
      </c>
      <c r="G1411">
        <v>318</v>
      </c>
      <c r="H1411">
        <v>2</v>
      </c>
      <c r="I1411">
        <v>237</v>
      </c>
      <c r="J1411">
        <v>10</v>
      </c>
      <c r="K1411">
        <v>11.85</v>
      </c>
      <c r="L1411">
        <v>475.85</v>
      </c>
      <c r="M1411" t="s">
        <v>18</v>
      </c>
      <c r="N1411" t="s">
        <v>21</v>
      </c>
      <c r="O1411">
        <v>51</v>
      </c>
      <c r="P1411">
        <v>2</v>
      </c>
      <c r="Q1411" t="s">
        <v>192</v>
      </c>
      <c r="R1411">
        <v>506</v>
      </c>
      <c r="S1411" s="3">
        <v>0.1</v>
      </c>
      <c r="T1411" s="6">
        <v>191.45000000000005</v>
      </c>
      <c r="U1411" t="s">
        <v>6338</v>
      </c>
      <c r="V1411">
        <v>2025</v>
      </c>
      <c r="W1411" t="s">
        <v>6331</v>
      </c>
      <c r="X1411" t="str">
        <f>_xlfn.XLOOKUP(Orders_C[[#This Row],[Product_ID]],Products_C[Product_ID],Products_C[Product_Name])</f>
        <v>Pepsi</v>
      </c>
      <c r="Y1411" t="str">
        <f>_xlfn.XLOOKUP(Orders_C[[#This Row],[Product_ID]],Products_C[Product_ID],Products_C[Category])</f>
        <v>Burger</v>
      </c>
      <c r="Z1411" t="str">
        <f>_xlfn.XLOOKUP(Orders_C[[#This Row],[Store_ID]],Stores_c[Store_ID],Stores_c[City])</f>
        <v>West Rebecca</v>
      </c>
      <c r="AA1411" t="str">
        <f>_xlfn.XLOOKUP(Orders_C[[#This Row],[Customer_ID]],Customers_c[Customer_ID],Customers_c[Customer_Name])</f>
        <v>Ebony Murray</v>
      </c>
      <c r="AB1411" s="6">
        <f>Orders_C[[#This Row],[Quantity]]*Orders_C[[#This Row],[Unit_Price]]*(1-Orders_C[[#This Row],[Discount %]])+Orders_C[[#This Row],[Tax]]</f>
        <v>438.45000000000005</v>
      </c>
      <c r="AC1411" s="9">
        <f>(Orders_C[[#This Row],[Unit_Price]]*Orders_C[[#This Row],[Quantity]])-Orders_C[[#This Row],[Discount]]+Orders_C[[#This Row],[Tax]]</f>
        <v>475.85</v>
      </c>
      <c r="AD1411" t="str">
        <f>IF(COUNTIF(Orders_C[[#All],[Customer_ID]],Orders_C[[#This Row],[Customer_ID]])&gt;1,"Repeat","New")</f>
        <v>Repeat</v>
      </c>
      <c r="AE1411" t="str" cm="1">
        <f t="array" ref="AE1411">_xlfn.XLOOKUP(Orders_C[[#This Row],[Store_ID]],Stores_c[[#All],[Store_ID]],Stores_c[[#All],[City]])</f>
        <v>West Rebecca</v>
      </c>
      <c r="AF1411" t="str" cm="1">
        <f t="array" ref="AF1411">_xlfn.XLOOKUP(Orders_C[[#This Row],[Store_ID]],Stores_c[[#All],[Store_ID]],Stores_c[[#All],[Manager_Name]])</f>
        <v>Albert Smith</v>
      </c>
      <c r="AG1411" t="str" cm="1">
        <f t="array" ref="AG1411">_xlfn.XLOOKUP(Orders_C[[#This Row],[Store_ID]],Stores_c[[#All],[Store_ID]],Stores_c[[#All],[Store_Type]])</f>
        <v>Mall</v>
      </c>
    </row>
    <row r="1412" spans="1:33" x14ac:dyDescent="0.25">
      <c r="A1412">
        <v>8344</v>
      </c>
      <c r="B1412" s="1">
        <v>45735</v>
      </c>
      <c r="C1412" s="2">
        <v>0.58037037037037043</v>
      </c>
      <c r="D1412">
        <v>1288</v>
      </c>
      <c r="E1412">
        <v>208</v>
      </c>
      <c r="F1412">
        <v>422</v>
      </c>
      <c r="G1412">
        <v>327</v>
      </c>
      <c r="H1412">
        <v>2</v>
      </c>
      <c r="I1412">
        <v>237</v>
      </c>
      <c r="J1412">
        <v>10</v>
      </c>
      <c r="K1412">
        <v>11.85</v>
      </c>
      <c r="L1412">
        <v>475.85</v>
      </c>
      <c r="M1412" t="s">
        <v>19</v>
      </c>
      <c r="N1412" t="s">
        <v>21</v>
      </c>
      <c r="O1412">
        <v>26</v>
      </c>
      <c r="P1412">
        <v>5</v>
      </c>
      <c r="Q1412" t="s">
        <v>2367</v>
      </c>
      <c r="R1412">
        <v>501</v>
      </c>
      <c r="S1412" s="3">
        <v>0.1</v>
      </c>
      <c r="T1412" s="6">
        <v>191.45000000000005</v>
      </c>
      <c r="U1412" t="s">
        <v>6334</v>
      </c>
      <c r="V1412">
        <v>2025</v>
      </c>
      <c r="W1412" t="s">
        <v>6329</v>
      </c>
      <c r="X1412" t="str">
        <f>_xlfn.XLOOKUP(Orders_C[[#This Row],[Product_ID]],Products_C[Product_ID],Products_C[Product_Name])</f>
        <v>Wrap</v>
      </c>
      <c r="Y1412" t="str">
        <f>_xlfn.XLOOKUP(Orders_C[[#This Row],[Product_ID]],Products_C[Product_ID],Products_C[Category])</f>
        <v>Chicken</v>
      </c>
      <c r="Z1412" t="str">
        <f>_xlfn.XLOOKUP(Orders_C[[#This Row],[Store_ID]],Stores_c[Store_ID],Stores_c[City])</f>
        <v>Tracyview</v>
      </c>
      <c r="AA1412" t="str">
        <f>_xlfn.XLOOKUP(Orders_C[[#This Row],[Customer_ID]],Customers_c[Customer_ID],Customers_c[Customer_Name])</f>
        <v>Douglas Sullivan</v>
      </c>
      <c r="AB1412" s="6">
        <f>Orders_C[[#This Row],[Quantity]]*Orders_C[[#This Row],[Unit_Price]]*(1-Orders_C[[#This Row],[Discount %]])+Orders_C[[#This Row],[Tax]]</f>
        <v>438.45000000000005</v>
      </c>
      <c r="AC1412" s="9">
        <f>(Orders_C[[#This Row],[Unit_Price]]*Orders_C[[#This Row],[Quantity]])-Orders_C[[#This Row],[Discount]]+Orders_C[[#This Row],[Tax]]</f>
        <v>475.85</v>
      </c>
      <c r="AD1412" t="str">
        <f>IF(COUNTIF(Orders_C[[#All],[Customer_ID]],Orders_C[[#This Row],[Customer_ID]])&gt;1,"Repeat","New")</f>
        <v>Repeat</v>
      </c>
      <c r="AE1412" t="str" cm="1">
        <f t="array" ref="AE1412">_xlfn.XLOOKUP(Orders_C[[#This Row],[Store_ID]],Stores_c[[#All],[Store_ID]],Stores_c[[#All],[City]])</f>
        <v>Tracyview</v>
      </c>
      <c r="AF1412" t="str" cm="1">
        <f t="array" ref="AF1412">_xlfn.XLOOKUP(Orders_C[[#This Row],[Store_ID]],Stores_c[[#All],[Store_ID]],Stores_c[[#All],[Manager_Name]])</f>
        <v>Jeremiah Lee</v>
      </c>
      <c r="AG1412" t="str" cm="1">
        <f t="array" ref="AG1412">_xlfn.XLOOKUP(Orders_C[[#This Row],[Store_ID]],Stores_c[[#All],[Store_ID]],Stores_c[[#All],[Store_Type]])</f>
        <v>Mall</v>
      </c>
    </row>
    <row r="1413" spans="1:33" x14ac:dyDescent="0.25">
      <c r="A1413">
        <v>9627</v>
      </c>
      <c r="B1413" s="1">
        <v>46040</v>
      </c>
      <c r="C1413" s="2">
        <v>0.10931712962962963</v>
      </c>
      <c r="D1413">
        <v>1892</v>
      </c>
      <c r="E1413">
        <v>216</v>
      </c>
      <c r="F1413">
        <v>481</v>
      </c>
      <c r="G1413">
        <v>313</v>
      </c>
      <c r="H1413">
        <v>2</v>
      </c>
      <c r="I1413">
        <v>243</v>
      </c>
      <c r="J1413">
        <v>15</v>
      </c>
      <c r="K1413">
        <v>12.15</v>
      </c>
      <c r="L1413">
        <v>483.15</v>
      </c>
      <c r="M1413" t="s">
        <v>20</v>
      </c>
      <c r="N1413" t="s">
        <v>23</v>
      </c>
      <c r="O1413">
        <v>34</v>
      </c>
      <c r="P1413">
        <v>1</v>
      </c>
      <c r="Q1413" t="s">
        <v>3650</v>
      </c>
      <c r="R1413">
        <v>510</v>
      </c>
      <c r="S1413" s="3">
        <v>0.15</v>
      </c>
      <c r="T1413" s="6">
        <v>191.55</v>
      </c>
      <c r="U1413" t="s">
        <v>6330</v>
      </c>
      <c r="V1413">
        <v>2026</v>
      </c>
      <c r="W1413" t="s">
        <v>6329</v>
      </c>
      <c r="X1413" t="str">
        <f>_xlfn.XLOOKUP(Orders_C[[#This Row],[Product_ID]],Products_C[Product_ID],Products_C[Product_Name])</f>
        <v>Rice Bowl</v>
      </c>
      <c r="Y1413" t="str">
        <f>_xlfn.XLOOKUP(Orders_C[[#This Row],[Product_ID]],Products_C[Product_ID],Products_C[Category])</f>
        <v>Beverage</v>
      </c>
      <c r="Z1413" t="str">
        <f>_xlfn.XLOOKUP(Orders_C[[#This Row],[Store_ID]],Stores_c[Store_ID],Stores_c[City])</f>
        <v>Garciaview</v>
      </c>
      <c r="AA1413" t="str">
        <f>_xlfn.XLOOKUP(Orders_C[[#This Row],[Customer_ID]],Customers_c[Customer_ID],Customers_c[Customer_Name])</f>
        <v>Jasmine Simmons</v>
      </c>
      <c r="AB1413" s="6">
        <f>Orders_C[[#This Row],[Quantity]]*Orders_C[[#This Row],[Unit_Price]]*(1-Orders_C[[#This Row],[Discount %]])+Orders_C[[#This Row],[Tax]]</f>
        <v>425.24999999999994</v>
      </c>
      <c r="AC1413" s="9">
        <f>(Orders_C[[#This Row],[Unit_Price]]*Orders_C[[#This Row],[Quantity]])-Orders_C[[#This Row],[Discount]]+Orders_C[[#This Row],[Tax]]</f>
        <v>483.15</v>
      </c>
      <c r="AD1413" t="str">
        <f>IF(COUNTIF(Orders_C[[#All],[Customer_ID]],Orders_C[[#This Row],[Customer_ID]])&gt;1,"Repeat","New")</f>
        <v>Repeat</v>
      </c>
      <c r="AE1413" t="str" cm="1">
        <f t="array" ref="AE1413">_xlfn.XLOOKUP(Orders_C[[#This Row],[Store_ID]],Stores_c[[#All],[Store_ID]],Stores_c[[#All],[City]])</f>
        <v>Garciaview</v>
      </c>
      <c r="AF1413" t="str" cm="1">
        <f t="array" ref="AF1413">_xlfn.XLOOKUP(Orders_C[[#This Row],[Store_ID]],Stores_c[[#All],[Store_ID]],Stores_c[[#All],[Manager_Name]])</f>
        <v>Karina Washington</v>
      </c>
      <c r="AG1413" t="str" cm="1">
        <f t="array" ref="AG1413">_xlfn.XLOOKUP(Orders_C[[#This Row],[Store_ID]],Stores_c[[#All],[Store_ID]],Stores_c[[#All],[Store_Type]])</f>
        <v>Drive-Thru</v>
      </c>
    </row>
    <row r="1414" spans="1:33" x14ac:dyDescent="0.25">
      <c r="A1414">
        <v>9689</v>
      </c>
      <c r="B1414" s="1">
        <v>45870</v>
      </c>
      <c r="C1414" s="2">
        <v>0.58902777777777782</v>
      </c>
      <c r="D1414">
        <v>1052</v>
      </c>
      <c r="E1414">
        <v>223</v>
      </c>
      <c r="F1414">
        <v>484</v>
      </c>
      <c r="G1414">
        <v>317</v>
      </c>
      <c r="H1414">
        <v>2</v>
      </c>
      <c r="I1414">
        <v>243</v>
      </c>
      <c r="J1414">
        <v>15</v>
      </c>
      <c r="K1414">
        <v>12.15</v>
      </c>
      <c r="L1414">
        <v>483.15</v>
      </c>
      <c r="M1414" t="s">
        <v>19</v>
      </c>
      <c r="N1414" t="s">
        <v>21</v>
      </c>
      <c r="O1414">
        <v>15</v>
      </c>
      <c r="P1414">
        <v>3</v>
      </c>
      <c r="Q1414" t="s">
        <v>3712</v>
      </c>
      <c r="R1414">
        <v>503</v>
      </c>
      <c r="S1414" s="3">
        <v>0.15</v>
      </c>
      <c r="T1414" s="6">
        <v>191.55</v>
      </c>
      <c r="U1414" t="s">
        <v>6342</v>
      </c>
      <c r="V1414">
        <v>2025</v>
      </c>
      <c r="W1414" t="s">
        <v>6333</v>
      </c>
      <c r="X1414" t="str">
        <f>_xlfn.XLOOKUP(Orders_C[[#This Row],[Product_ID]],Products_C[Product_ID],Products_C[Product_Name])</f>
        <v>Popcorn Chicken</v>
      </c>
      <c r="Y1414" t="str">
        <f>_xlfn.XLOOKUP(Orders_C[[#This Row],[Product_ID]],Products_C[Product_ID],Products_C[Category])</f>
        <v>Dessert</v>
      </c>
      <c r="Z1414" t="str">
        <f>_xlfn.XLOOKUP(Orders_C[[#This Row],[Store_ID]],Stores_c[Store_ID],Stores_c[City])</f>
        <v>Chambershaven</v>
      </c>
      <c r="AA1414" t="str">
        <f>_xlfn.XLOOKUP(Orders_C[[#This Row],[Customer_ID]],Customers_c[Customer_ID],Customers_c[Customer_Name])</f>
        <v>Nicholas Bishop</v>
      </c>
      <c r="AB1414" s="6">
        <f>Orders_C[[#This Row],[Quantity]]*Orders_C[[#This Row],[Unit_Price]]*(1-Orders_C[[#This Row],[Discount %]])+Orders_C[[#This Row],[Tax]]</f>
        <v>425.24999999999994</v>
      </c>
      <c r="AC1414" s="9">
        <f>(Orders_C[[#This Row],[Unit_Price]]*Orders_C[[#This Row],[Quantity]])-Orders_C[[#This Row],[Discount]]+Orders_C[[#This Row],[Tax]]</f>
        <v>483.15</v>
      </c>
      <c r="AD1414" t="str">
        <f>IF(COUNTIF(Orders_C[[#All],[Customer_ID]],Orders_C[[#This Row],[Customer_ID]])&gt;1,"Repeat","New")</f>
        <v>Repeat</v>
      </c>
      <c r="AE1414" t="str" cm="1">
        <f t="array" ref="AE1414">_xlfn.XLOOKUP(Orders_C[[#This Row],[Store_ID]],Stores_c[[#All],[Store_ID]],Stores_c[[#All],[City]])</f>
        <v>Chambershaven</v>
      </c>
      <c r="AF1414" t="str" cm="1">
        <f t="array" ref="AF1414">_xlfn.XLOOKUP(Orders_C[[#This Row],[Store_ID]],Stores_c[[#All],[Store_ID]],Stores_c[[#All],[Manager_Name]])</f>
        <v>Virginia Webster</v>
      </c>
      <c r="AG1414" t="str" cm="1">
        <f t="array" ref="AG1414">_xlfn.XLOOKUP(Orders_C[[#This Row],[Store_ID]],Stores_c[[#All],[Store_ID]],Stores_c[[#All],[Store_Type]])</f>
        <v>Street</v>
      </c>
    </row>
    <row r="1415" spans="1:33" x14ac:dyDescent="0.25">
      <c r="A1415">
        <v>9718</v>
      </c>
      <c r="B1415" s="1">
        <v>46008</v>
      </c>
      <c r="C1415" s="2">
        <v>0.65591435185185187</v>
      </c>
      <c r="D1415">
        <v>1615</v>
      </c>
      <c r="E1415">
        <v>213</v>
      </c>
      <c r="F1415">
        <v>429</v>
      </c>
      <c r="G1415">
        <v>304</v>
      </c>
      <c r="H1415">
        <v>1</v>
      </c>
      <c r="I1415">
        <v>459</v>
      </c>
      <c r="J1415">
        <v>15</v>
      </c>
      <c r="K1415">
        <v>22.95</v>
      </c>
      <c r="L1415">
        <v>466.95</v>
      </c>
      <c r="M1415" t="s">
        <v>20</v>
      </c>
      <c r="N1415" t="s">
        <v>22</v>
      </c>
      <c r="O1415">
        <v>46</v>
      </c>
      <c r="P1415">
        <v>1</v>
      </c>
      <c r="Q1415" t="s">
        <v>3741</v>
      </c>
      <c r="R1415">
        <v>507</v>
      </c>
      <c r="S1415" s="3">
        <v>0.15</v>
      </c>
      <c r="T1415" s="6">
        <v>191.55</v>
      </c>
      <c r="U1415" t="s">
        <v>6328</v>
      </c>
      <c r="V1415">
        <v>2025</v>
      </c>
      <c r="W1415" t="s">
        <v>6331</v>
      </c>
      <c r="X1415" t="str">
        <f>_xlfn.XLOOKUP(Orders_C[[#This Row],[Product_ID]],Products_C[Product_ID],Products_C[Product_Name])</f>
        <v>Veg Burger</v>
      </c>
      <c r="Y1415" t="str">
        <f>_xlfn.XLOOKUP(Orders_C[[#This Row],[Product_ID]],Products_C[Product_ID],Products_C[Category])</f>
        <v>Burger</v>
      </c>
      <c r="Z1415" t="str">
        <f>_xlfn.XLOOKUP(Orders_C[[#This Row],[Store_ID]],Stores_c[Store_ID],Stores_c[City])</f>
        <v>Lake Kristashire</v>
      </c>
      <c r="AA1415" t="str">
        <f>_xlfn.XLOOKUP(Orders_C[[#This Row],[Customer_ID]],Customers_c[Customer_ID],Customers_c[Customer_Name])</f>
        <v>Michael Schneider</v>
      </c>
      <c r="AB1415" s="6">
        <f>Orders_C[[#This Row],[Quantity]]*Orders_C[[#This Row],[Unit_Price]]*(1-Orders_C[[#This Row],[Discount %]])+Orders_C[[#This Row],[Tax]]</f>
        <v>413.09999999999997</v>
      </c>
      <c r="AC1415" s="9">
        <f>(Orders_C[[#This Row],[Unit_Price]]*Orders_C[[#This Row],[Quantity]])-Orders_C[[#This Row],[Discount]]+Orders_C[[#This Row],[Tax]]</f>
        <v>466.95</v>
      </c>
      <c r="AD1415" t="str">
        <f>IF(COUNTIF(Orders_C[[#All],[Customer_ID]],Orders_C[[#This Row],[Customer_ID]])&gt;1,"Repeat","New")</f>
        <v>Repeat</v>
      </c>
      <c r="AE1415" t="str" cm="1">
        <f t="array" ref="AE1415">_xlfn.XLOOKUP(Orders_C[[#This Row],[Store_ID]],Stores_c[[#All],[Store_ID]],Stores_c[[#All],[City]])</f>
        <v>Lake Kristashire</v>
      </c>
      <c r="AF1415" t="str" cm="1">
        <f t="array" ref="AF1415">_xlfn.XLOOKUP(Orders_C[[#This Row],[Store_ID]],Stores_c[[#All],[Store_ID]],Stores_c[[#All],[Manager_Name]])</f>
        <v>Andrea Daugherty</v>
      </c>
      <c r="AG1415" t="str" cm="1">
        <f t="array" ref="AG1415">_xlfn.XLOOKUP(Orders_C[[#This Row],[Store_ID]],Stores_c[[#All],[Store_ID]],Stores_c[[#All],[Store_Type]])</f>
        <v>Mall</v>
      </c>
    </row>
    <row r="1416" spans="1:33" x14ac:dyDescent="0.25">
      <c r="A1416">
        <v>8419</v>
      </c>
      <c r="B1416" s="1">
        <v>45951</v>
      </c>
      <c r="C1416" s="2">
        <v>0.61756944444444439</v>
      </c>
      <c r="D1416">
        <v>1189</v>
      </c>
      <c r="E1416">
        <v>203</v>
      </c>
      <c r="F1416">
        <v>465</v>
      </c>
      <c r="G1416">
        <v>340</v>
      </c>
      <c r="H1416">
        <v>1</v>
      </c>
      <c r="I1416">
        <v>437</v>
      </c>
      <c r="J1416">
        <v>5</v>
      </c>
      <c r="K1416">
        <v>21.85</v>
      </c>
      <c r="L1416">
        <v>453.85</v>
      </c>
      <c r="M1416" t="s">
        <v>18</v>
      </c>
      <c r="N1416" t="s">
        <v>21</v>
      </c>
      <c r="O1416">
        <v>33</v>
      </c>
      <c r="P1416">
        <v>5</v>
      </c>
      <c r="Q1416" t="s">
        <v>2442</v>
      </c>
      <c r="R1416">
        <v>502</v>
      </c>
      <c r="S1416" s="3">
        <v>0.05</v>
      </c>
      <c r="T1416" s="6">
        <v>191.65000000000003</v>
      </c>
      <c r="U1416" t="s">
        <v>6332</v>
      </c>
      <c r="V1416">
        <v>2025</v>
      </c>
      <c r="W1416" t="s">
        <v>6329</v>
      </c>
      <c r="X1416" t="str">
        <f>_xlfn.XLOOKUP(Orders_C[[#This Row],[Product_ID]],Products_C[Product_ID],Products_C[Product_Name])</f>
        <v>Chocolate Lava Cake</v>
      </c>
      <c r="Y1416" t="str">
        <f>_xlfn.XLOOKUP(Orders_C[[#This Row],[Product_ID]],Products_C[Product_ID],Products_C[Category])</f>
        <v>Chicken</v>
      </c>
      <c r="Z1416" t="str">
        <f>_xlfn.XLOOKUP(Orders_C[[#This Row],[Store_ID]],Stores_c[Store_ID],Stores_c[City])</f>
        <v>Lake Williammouth</v>
      </c>
      <c r="AA1416" t="str">
        <f>_xlfn.XLOOKUP(Orders_C[[#This Row],[Customer_ID]],Customers_c[Customer_ID],Customers_c[Customer_Name])</f>
        <v>Wayne Silva</v>
      </c>
      <c r="AB1416" s="6">
        <f>Orders_C[[#This Row],[Quantity]]*Orders_C[[#This Row],[Unit_Price]]*(1-Orders_C[[#This Row],[Discount %]])+Orders_C[[#This Row],[Tax]]</f>
        <v>437</v>
      </c>
      <c r="AC1416" s="9">
        <f>(Orders_C[[#This Row],[Unit_Price]]*Orders_C[[#This Row],[Quantity]])-Orders_C[[#This Row],[Discount]]+Orders_C[[#This Row],[Tax]]</f>
        <v>453.85</v>
      </c>
      <c r="AD1416" t="str">
        <f>IF(COUNTIF(Orders_C[[#All],[Customer_ID]],Orders_C[[#This Row],[Customer_ID]])&gt;1,"Repeat","New")</f>
        <v>Repeat</v>
      </c>
      <c r="AE1416" t="str" cm="1">
        <f t="array" ref="AE1416">_xlfn.XLOOKUP(Orders_C[[#This Row],[Store_ID]],Stores_c[[#All],[Store_ID]],Stores_c[[#All],[City]])</f>
        <v>Lake Williammouth</v>
      </c>
      <c r="AF1416" t="str" cm="1">
        <f t="array" ref="AF1416">_xlfn.XLOOKUP(Orders_C[[#This Row],[Store_ID]],Stores_c[[#All],[Store_ID]],Stores_c[[#All],[Manager_Name]])</f>
        <v>Stephanie Dominguez</v>
      </c>
      <c r="AG1416" t="str" cm="1">
        <f t="array" ref="AG1416">_xlfn.XLOOKUP(Orders_C[[#This Row],[Store_ID]],Stores_c[[#All],[Store_ID]],Stores_c[[#All],[Store_Type]])</f>
        <v>Drive-Thru</v>
      </c>
    </row>
    <row r="1417" spans="1:33" x14ac:dyDescent="0.25">
      <c r="A1417">
        <v>9279</v>
      </c>
      <c r="B1417" s="1">
        <v>45904</v>
      </c>
      <c r="C1417" s="2">
        <v>0.67584490740740744</v>
      </c>
      <c r="D1417">
        <v>1050</v>
      </c>
      <c r="E1417">
        <v>210</v>
      </c>
      <c r="F1417">
        <v>484</v>
      </c>
      <c r="G1417">
        <v>322</v>
      </c>
      <c r="H1417">
        <v>1</v>
      </c>
      <c r="I1417">
        <v>437</v>
      </c>
      <c r="J1417">
        <v>5</v>
      </c>
      <c r="K1417">
        <v>21.85</v>
      </c>
      <c r="L1417">
        <v>453.85</v>
      </c>
      <c r="M1417" t="s">
        <v>20</v>
      </c>
      <c r="N1417" t="s">
        <v>21</v>
      </c>
      <c r="O1417">
        <v>19</v>
      </c>
      <c r="P1417">
        <v>5</v>
      </c>
      <c r="Q1417" t="s">
        <v>3302</v>
      </c>
      <c r="R1417">
        <v>504</v>
      </c>
      <c r="S1417" s="3">
        <v>0.05</v>
      </c>
      <c r="T1417" s="6">
        <v>191.65000000000003</v>
      </c>
      <c r="U1417" t="s">
        <v>6335</v>
      </c>
      <c r="V1417">
        <v>2025</v>
      </c>
      <c r="W1417" t="s">
        <v>6333</v>
      </c>
      <c r="X1417" t="str">
        <f>_xlfn.XLOOKUP(Orders_C[[#This Row],[Product_ID]],Products_C[Product_ID],Products_C[Product_Name])</f>
        <v>Veg Burger</v>
      </c>
      <c r="Y1417" t="str">
        <f>_xlfn.XLOOKUP(Orders_C[[#This Row],[Product_ID]],Products_C[Product_ID],Products_C[Category])</f>
        <v>Burger</v>
      </c>
      <c r="Z1417" t="str">
        <f>_xlfn.XLOOKUP(Orders_C[[#This Row],[Store_ID]],Stores_c[Store_ID],Stores_c[City])</f>
        <v>East William</v>
      </c>
      <c r="AA1417" t="str">
        <f>_xlfn.XLOOKUP(Orders_C[[#This Row],[Customer_ID]],Customers_c[Customer_ID],Customers_c[Customer_Name])</f>
        <v>Kelly Chapman</v>
      </c>
      <c r="AB1417" s="6">
        <f>Orders_C[[#This Row],[Quantity]]*Orders_C[[#This Row],[Unit_Price]]*(1-Orders_C[[#This Row],[Discount %]])+Orders_C[[#This Row],[Tax]]</f>
        <v>437</v>
      </c>
      <c r="AC1417" s="9">
        <f>(Orders_C[[#This Row],[Unit_Price]]*Orders_C[[#This Row],[Quantity]])-Orders_C[[#This Row],[Discount]]+Orders_C[[#This Row],[Tax]]</f>
        <v>453.85</v>
      </c>
      <c r="AD1417" t="str">
        <f>IF(COUNTIF(Orders_C[[#All],[Customer_ID]],Orders_C[[#This Row],[Customer_ID]])&gt;1,"Repeat","New")</f>
        <v>Repeat</v>
      </c>
      <c r="AE1417" t="str" cm="1">
        <f t="array" ref="AE1417">_xlfn.XLOOKUP(Orders_C[[#This Row],[Store_ID]],Stores_c[[#All],[Store_ID]],Stores_c[[#All],[City]])</f>
        <v>East William</v>
      </c>
      <c r="AF1417" t="str" cm="1">
        <f t="array" ref="AF1417">_xlfn.XLOOKUP(Orders_C[[#This Row],[Store_ID]],Stores_c[[#All],[Store_ID]],Stores_c[[#All],[Manager_Name]])</f>
        <v>Victoria Butler</v>
      </c>
      <c r="AG1417" t="str" cm="1">
        <f t="array" ref="AG1417">_xlfn.XLOOKUP(Orders_C[[#This Row],[Store_ID]],Stores_c[[#All],[Store_ID]],Stores_c[[#All],[Store_Type]])</f>
        <v>Drive-Thru</v>
      </c>
    </row>
    <row r="1418" spans="1:33" x14ac:dyDescent="0.25">
      <c r="A1418">
        <v>9885</v>
      </c>
      <c r="B1418" s="1">
        <v>46020</v>
      </c>
      <c r="C1418" s="2">
        <v>0.59671296296296295</v>
      </c>
      <c r="D1418">
        <v>1047</v>
      </c>
      <c r="E1418">
        <v>218</v>
      </c>
      <c r="F1418">
        <v>430</v>
      </c>
      <c r="G1418">
        <v>328</v>
      </c>
      <c r="H1418">
        <v>1</v>
      </c>
      <c r="I1418">
        <v>426</v>
      </c>
      <c r="J1418">
        <v>0</v>
      </c>
      <c r="K1418">
        <v>21.3</v>
      </c>
      <c r="L1418">
        <v>447.3</v>
      </c>
      <c r="M1418" t="s">
        <v>20</v>
      </c>
      <c r="N1418" t="s">
        <v>23</v>
      </c>
      <c r="O1418">
        <v>46</v>
      </c>
      <c r="P1418">
        <v>2</v>
      </c>
      <c r="Q1418" t="s">
        <v>3908</v>
      </c>
      <c r="R1418">
        <v>507</v>
      </c>
      <c r="S1418" s="3">
        <v>0</v>
      </c>
      <c r="T1418" s="6">
        <v>191.70000000000002</v>
      </c>
      <c r="U1418" t="s">
        <v>6328</v>
      </c>
      <c r="V1418">
        <v>2025</v>
      </c>
      <c r="W1418" t="s">
        <v>6331</v>
      </c>
      <c r="X1418" t="str">
        <f>_xlfn.XLOOKUP(Orders_C[[#This Row],[Product_ID]],Products_C[Product_ID],Products_C[Product_Name])</f>
        <v>Rice Bowl</v>
      </c>
      <c r="Y1418" t="str">
        <f>_xlfn.XLOOKUP(Orders_C[[#This Row],[Product_ID]],Products_C[Product_ID],Products_C[Category])</f>
        <v>Burger</v>
      </c>
      <c r="Z1418" t="str">
        <f>_xlfn.XLOOKUP(Orders_C[[#This Row],[Store_ID]],Stores_c[Store_ID],Stores_c[City])</f>
        <v>East Johnport</v>
      </c>
      <c r="AA1418" t="str">
        <f>_xlfn.XLOOKUP(Orders_C[[#This Row],[Customer_ID]],Customers_c[Customer_ID],Customers_c[Customer_Name])</f>
        <v>Anthony Fitzgerald</v>
      </c>
      <c r="AB1418" s="6">
        <f>Orders_C[[#This Row],[Quantity]]*Orders_C[[#This Row],[Unit_Price]]*(1-Orders_C[[#This Row],[Discount %]])+Orders_C[[#This Row],[Tax]]</f>
        <v>447.3</v>
      </c>
      <c r="AC1418" s="9">
        <f>(Orders_C[[#This Row],[Unit_Price]]*Orders_C[[#This Row],[Quantity]])-Orders_C[[#This Row],[Discount]]+Orders_C[[#This Row],[Tax]]</f>
        <v>447.3</v>
      </c>
      <c r="AD1418" t="str">
        <f>IF(COUNTIF(Orders_C[[#All],[Customer_ID]],Orders_C[[#This Row],[Customer_ID]])&gt;1,"Repeat","New")</f>
        <v>Repeat</v>
      </c>
      <c r="AE1418" t="str" cm="1">
        <f t="array" ref="AE1418">_xlfn.XLOOKUP(Orders_C[[#This Row],[Store_ID]],Stores_c[[#All],[Store_ID]],Stores_c[[#All],[City]])</f>
        <v>East Johnport</v>
      </c>
      <c r="AF1418" t="str" cm="1">
        <f t="array" ref="AF1418">_xlfn.XLOOKUP(Orders_C[[#This Row],[Store_ID]],Stores_c[[#All],[Store_ID]],Stores_c[[#All],[Manager_Name]])</f>
        <v>Mr. Matthew Murillo III</v>
      </c>
      <c r="AG1418" t="str" cm="1">
        <f t="array" ref="AG1418">_xlfn.XLOOKUP(Orders_C[[#This Row],[Store_ID]],Stores_c[[#All],[Store_ID]],Stores_c[[#All],[Store_Type]])</f>
        <v>Street</v>
      </c>
    </row>
    <row r="1419" spans="1:33" x14ac:dyDescent="0.25">
      <c r="A1419">
        <v>9638</v>
      </c>
      <c r="B1419" s="1">
        <v>45813</v>
      </c>
      <c r="C1419" s="2">
        <v>0.10657407407407407</v>
      </c>
      <c r="D1419">
        <v>1968</v>
      </c>
      <c r="E1419">
        <v>213</v>
      </c>
      <c r="F1419">
        <v>533</v>
      </c>
      <c r="G1419">
        <v>320</v>
      </c>
      <c r="H1419">
        <v>1</v>
      </c>
      <c r="I1419">
        <v>460</v>
      </c>
      <c r="J1419">
        <v>15</v>
      </c>
      <c r="K1419">
        <v>23</v>
      </c>
      <c r="L1419">
        <v>468</v>
      </c>
      <c r="M1419" t="s">
        <v>20</v>
      </c>
      <c r="N1419" t="s">
        <v>23</v>
      </c>
      <c r="O1419">
        <v>28</v>
      </c>
      <c r="P1419">
        <v>1</v>
      </c>
      <c r="Q1419" t="s">
        <v>3661</v>
      </c>
      <c r="R1419">
        <v>508</v>
      </c>
      <c r="S1419" s="3">
        <v>0.15</v>
      </c>
      <c r="T1419" s="6">
        <v>192</v>
      </c>
      <c r="U1419" t="s">
        <v>6340</v>
      </c>
      <c r="V1419">
        <v>2025</v>
      </c>
      <c r="W1419" t="s">
        <v>6329</v>
      </c>
      <c r="X1419" t="str">
        <f>_xlfn.XLOOKUP(Orders_C[[#This Row],[Product_ID]],Products_C[Product_ID],Products_C[Product_Name])</f>
        <v>Rice Bowl</v>
      </c>
      <c r="Y1419" t="str">
        <f>_xlfn.XLOOKUP(Orders_C[[#This Row],[Product_ID]],Products_C[Product_ID],Products_C[Category])</f>
        <v>Beverage</v>
      </c>
      <c r="Z1419" t="str">
        <f>_xlfn.XLOOKUP(Orders_C[[#This Row],[Store_ID]],Stores_c[Store_ID],Stores_c[City])</f>
        <v>Lake Kristashire</v>
      </c>
      <c r="AA1419" t="str">
        <f>_xlfn.XLOOKUP(Orders_C[[#This Row],[Customer_ID]],Customers_c[Customer_ID],Customers_c[Customer_Name])</f>
        <v>Nicole Owens</v>
      </c>
      <c r="AB1419" s="6">
        <f>Orders_C[[#This Row],[Quantity]]*Orders_C[[#This Row],[Unit_Price]]*(1-Orders_C[[#This Row],[Discount %]])+Orders_C[[#This Row],[Tax]]</f>
        <v>414</v>
      </c>
      <c r="AC1419" s="9">
        <f>(Orders_C[[#This Row],[Unit_Price]]*Orders_C[[#This Row],[Quantity]])-Orders_C[[#This Row],[Discount]]+Orders_C[[#This Row],[Tax]]</f>
        <v>468</v>
      </c>
      <c r="AD1419" t="str">
        <f>IF(COUNTIF(Orders_C[[#All],[Customer_ID]],Orders_C[[#This Row],[Customer_ID]])&gt;1,"Repeat","New")</f>
        <v>Repeat</v>
      </c>
      <c r="AE1419" t="str" cm="1">
        <f t="array" ref="AE1419">_xlfn.XLOOKUP(Orders_C[[#This Row],[Store_ID]],Stores_c[[#All],[Store_ID]],Stores_c[[#All],[City]])</f>
        <v>Lake Kristashire</v>
      </c>
      <c r="AF1419" t="str" cm="1">
        <f t="array" ref="AF1419">_xlfn.XLOOKUP(Orders_C[[#This Row],[Store_ID]],Stores_c[[#All],[Store_ID]],Stores_c[[#All],[Manager_Name]])</f>
        <v>Andrea Daugherty</v>
      </c>
      <c r="AG1419" t="str" cm="1">
        <f t="array" ref="AG1419">_xlfn.XLOOKUP(Orders_C[[#This Row],[Store_ID]],Stores_c[[#All],[Store_ID]],Stores_c[[#All],[Store_Type]])</f>
        <v>Mall</v>
      </c>
    </row>
    <row r="1420" spans="1:33" x14ac:dyDescent="0.25">
      <c r="A1420">
        <v>9644</v>
      </c>
      <c r="B1420" s="1">
        <v>45906</v>
      </c>
      <c r="C1420" s="2">
        <v>0.44765046296296296</v>
      </c>
      <c r="D1420">
        <v>1189</v>
      </c>
      <c r="E1420">
        <v>224</v>
      </c>
      <c r="F1420">
        <v>518</v>
      </c>
      <c r="G1420">
        <v>329</v>
      </c>
      <c r="H1420">
        <v>1</v>
      </c>
      <c r="I1420">
        <v>449</v>
      </c>
      <c r="J1420">
        <v>10</v>
      </c>
      <c r="K1420">
        <v>22.45</v>
      </c>
      <c r="L1420">
        <v>461.45</v>
      </c>
      <c r="M1420" t="s">
        <v>18</v>
      </c>
      <c r="N1420" t="s">
        <v>22</v>
      </c>
      <c r="O1420">
        <v>30</v>
      </c>
      <c r="P1420">
        <v>3</v>
      </c>
      <c r="Q1420" t="s">
        <v>3667</v>
      </c>
      <c r="R1420">
        <v>506</v>
      </c>
      <c r="S1420" s="3">
        <v>0.1</v>
      </c>
      <c r="T1420" s="6">
        <v>192.05</v>
      </c>
      <c r="U1420" t="s">
        <v>6335</v>
      </c>
      <c r="V1420">
        <v>2025</v>
      </c>
      <c r="W1420" t="s">
        <v>6329</v>
      </c>
      <c r="X1420" t="str">
        <f>_xlfn.XLOOKUP(Orders_C[[#This Row],[Product_ID]],Products_C[Product_ID],Products_C[Product_Name])</f>
        <v>Rice Bowl</v>
      </c>
      <c r="Y1420" t="str">
        <f>_xlfn.XLOOKUP(Orders_C[[#This Row],[Product_ID]],Products_C[Product_ID],Products_C[Category])</f>
        <v>Dessert</v>
      </c>
      <c r="Z1420" t="str">
        <f>_xlfn.XLOOKUP(Orders_C[[#This Row],[Store_ID]],Stores_c[Store_ID],Stores_c[City])</f>
        <v>Valdezton</v>
      </c>
      <c r="AA1420" t="str">
        <f>_xlfn.XLOOKUP(Orders_C[[#This Row],[Customer_ID]],Customers_c[Customer_ID],Customers_c[Customer_Name])</f>
        <v>Wayne Silva</v>
      </c>
      <c r="AB1420" s="6">
        <f>Orders_C[[#This Row],[Quantity]]*Orders_C[[#This Row],[Unit_Price]]*(1-Orders_C[[#This Row],[Discount %]])+Orders_C[[#This Row],[Tax]]</f>
        <v>426.55</v>
      </c>
      <c r="AC1420" s="9">
        <f>(Orders_C[[#This Row],[Unit_Price]]*Orders_C[[#This Row],[Quantity]])-Orders_C[[#This Row],[Discount]]+Orders_C[[#This Row],[Tax]]</f>
        <v>461.45</v>
      </c>
      <c r="AD1420" t="str">
        <f>IF(COUNTIF(Orders_C[[#All],[Customer_ID]],Orders_C[[#This Row],[Customer_ID]])&gt;1,"Repeat","New")</f>
        <v>Repeat</v>
      </c>
      <c r="AE1420" t="str" cm="1">
        <f t="array" ref="AE1420">_xlfn.XLOOKUP(Orders_C[[#This Row],[Store_ID]],Stores_c[[#All],[Store_ID]],Stores_c[[#All],[City]])</f>
        <v>Valdezton</v>
      </c>
      <c r="AF1420" t="str" cm="1">
        <f t="array" ref="AF1420">_xlfn.XLOOKUP(Orders_C[[#This Row],[Store_ID]],Stores_c[[#All],[Store_ID]],Stores_c[[#All],[Manager_Name]])</f>
        <v>John Rodriguez</v>
      </c>
      <c r="AG1420" t="str" cm="1">
        <f t="array" ref="AG1420">_xlfn.XLOOKUP(Orders_C[[#This Row],[Store_ID]],Stores_c[[#All],[Store_ID]],Stores_c[[#All],[Store_Type]])</f>
        <v>Street</v>
      </c>
    </row>
    <row r="1421" spans="1:33" x14ac:dyDescent="0.25">
      <c r="A1421">
        <v>7460</v>
      </c>
      <c r="B1421" s="1">
        <v>46040</v>
      </c>
      <c r="C1421" s="2">
        <v>0.23755787037037038</v>
      </c>
      <c r="D1421">
        <v>1231</v>
      </c>
      <c r="E1421">
        <v>202</v>
      </c>
      <c r="F1421">
        <v>447</v>
      </c>
      <c r="G1421">
        <v>305</v>
      </c>
      <c r="H1421">
        <v>2</v>
      </c>
      <c r="I1421">
        <v>226</v>
      </c>
      <c r="J1421">
        <v>0</v>
      </c>
      <c r="K1421">
        <v>11.3</v>
      </c>
      <c r="L1421">
        <v>463.3</v>
      </c>
      <c r="M1421" t="s">
        <v>20</v>
      </c>
      <c r="N1421" t="s">
        <v>23</v>
      </c>
      <c r="O1421">
        <v>15</v>
      </c>
      <c r="P1421">
        <v>4</v>
      </c>
      <c r="Q1421" t="s">
        <v>1483</v>
      </c>
      <c r="R1421">
        <v>501</v>
      </c>
      <c r="S1421" s="3">
        <v>0</v>
      </c>
      <c r="T1421" s="6">
        <v>192.10000000000002</v>
      </c>
      <c r="U1421" t="s">
        <v>6330</v>
      </c>
      <c r="V1421">
        <v>2026</v>
      </c>
      <c r="W1421" t="s">
        <v>6333</v>
      </c>
      <c r="X1421" t="str">
        <f>_xlfn.XLOOKUP(Orders_C[[#This Row],[Product_ID]],Products_C[Product_ID],Products_C[Product_Name])</f>
        <v>Krushers</v>
      </c>
      <c r="Y1421" t="str">
        <f>_xlfn.XLOOKUP(Orders_C[[#This Row],[Product_ID]],Products_C[Product_ID],Products_C[Category])</f>
        <v>Dessert</v>
      </c>
      <c r="Z1421" t="str">
        <f>_xlfn.XLOOKUP(Orders_C[[#This Row],[Store_ID]],Stores_c[Store_ID],Stores_c[City])</f>
        <v>Rebekahside</v>
      </c>
      <c r="AA1421" t="str">
        <f>_xlfn.XLOOKUP(Orders_C[[#This Row],[Customer_ID]],Customers_c[Customer_ID],Customers_c[Customer_Name])</f>
        <v>Randy Yates</v>
      </c>
      <c r="AB1421" s="6">
        <f>Orders_C[[#This Row],[Quantity]]*Orders_C[[#This Row],[Unit_Price]]*(1-Orders_C[[#This Row],[Discount %]])+Orders_C[[#This Row],[Tax]]</f>
        <v>463.3</v>
      </c>
      <c r="AC1421" s="9">
        <f>(Orders_C[[#This Row],[Unit_Price]]*Orders_C[[#This Row],[Quantity]])-Orders_C[[#This Row],[Discount]]+Orders_C[[#This Row],[Tax]]</f>
        <v>463.3</v>
      </c>
      <c r="AD1421" t="str">
        <f>IF(COUNTIF(Orders_C[[#All],[Customer_ID]],Orders_C[[#This Row],[Customer_ID]])&gt;1,"Repeat","New")</f>
        <v>Repeat</v>
      </c>
      <c r="AE1421" t="str" cm="1">
        <f t="array" ref="AE1421">_xlfn.XLOOKUP(Orders_C[[#This Row],[Store_ID]],Stores_c[[#All],[Store_ID]],Stores_c[[#All],[City]])</f>
        <v>Rebekahside</v>
      </c>
      <c r="AF1421" t="str" cm="1">
        <f t="array" ref="AF1421">_xlfn.XLOOKUP(Orders_C[[#This Row],[Store_ID]],Stores_c[[#All],[Store_ID]],Stores_c[[#All],[Manager_Name]])</f>
        <v>Mark Ray</v>
      </c>
      <c r="AG1421" t="str" cm="1">
        <f t="array" ref="AG1421">_xlfn.XLOOKUP(Orders_C[[#This Row],[Store_ID]],Stores_c[[#All],[Store_ID]],Stores_c[[#All],[Store_Type]])</f>
        <v>Drive-Thru</v>
      </c>
    </row>
    <row r="1422" spans="1:33" x14ac:dyDescent="0.25">
      <c r="A1422">
        <v>6858</v>
      </c>
      <c r="B1422" s="1">
        <v>45843</v>
      </c>
      <c r="C1422" s="2">
        <v>0.42516203703703703</v>
      </c>
      <c r="D1422">
        <v>1438</v>
      </c>
      <c r="E1422">
        <v>202</v>
      </c>
      <c r="F1422">
        <v>417</v>
      </c>
      <c r="G1422">
        <v>301</v>
      </c>
      <c r="H1422">
        <v>1</v>
      </c>
      <c r="I1422">
        <v>427</v>
      </c>
      <c r="J1422">
        <v>0</v>
      </c>
      <c r="K1422">
        <v>21.35</v>
      </c>
      <c r="L1422">
        <v>448.35</v>
      </c>
      <c r="M1422" t="s">
        <v>20</v>
      </c>
      <c r="N1422" t="s">
        <v>23</v>
      </c>
      <c r="O1422">
        <v>36</v>
      </c>
      <c r="P1422">
        <v>1</v>
      </c>
      <c r="Q1422" t="s">
        <v>881</v>
      </c>
      <c r="R1422">
        <v>506</v>
      </c>
      <c r="S1422" s="3">
        <v>0</v>
      </c>
      <c r="T1422" s="6">
        <v>192.15000000000003</v>
      </c>
      <c r="U1422" t="s">
        <v>6341</v>
      </c>
      <c r="V1422">
        <v>2025</v>
      </c>
      <c r="W1422" t="s">
        <v>6329</v>
      </c>
      <c r="X1422" t="str">
        <f>_xlfn.XLOOKUP(Orders_C[[#This Row],[Product_ID]],Products_C[Product_ID],Products_C[Product_Name])</f>
        <v>Krushers</v>
      </c>
      <c r="Y1422" t="str">
        <f>_xlfn.XLOOKUP(Orders_C[[#This Row],[Product_ID]],Products_C[Product_ID],Products_C[Category])</f>
        <v>Burger</v>
      </c>
      <c r="Z1422" t="str">
        <f>_xlfn.XLOOKUP(Orders_C[[#This Row],[Store_ID]],Stores_c[Store_ID],Stores_c[City])</f>
        <v>Rebekahside</v>
      </c>
      <c r="AA1422" t="str">
        <f>_xlfn.XLOOKUP(Orders_C[[#This Row],[Customer_ID]],Customers_c[Customer_ID],Customers_c[Customer_Name])</f>
        <v>Toni Hartman</v>
      </c>
      <c r="AB1422" s="6">
        <f>Orders_C[[#This Row],[Quantity]]*Orders_C[[#This Row],[Unit_Price]]*(1-Orders_C[[#This Row],[Discount %]])+Orders_C[[#This Row],[Tax]]</f>
        <v>448.35</v>
      </c>
      <c r="AC1422" s="9">
        <f>(Orders_C[[#This Row],[Unit_Price]]*Orders_C[[#This Row],[Quantity]])-Orders_C[[#This Row],[Discount]]+Orders_C[[#This Row],[Tax]]</f>
        <v>448.35</v>
      </c>
      <c r="AD1422" t="str">
        <f>IF(COUNTIF(Orders_C[[#All],[Customer_ID]],Orders_C[[#This Row],[Customer_ID]])&gt;1,"Repeat","New")</f>
        <v>Repeat</v>
      </c>
      <c r="AE1422" t="str" cm="1">
        <f t="array" ref="AE1422">_xlfn.XLOOKUP(Orders_C[[#This Row],[Store_ID]],Stores_c[[#All],[Store_ID]],Stores_c[[#All],[City]])</f>
        <v>Rebekahside</v>
      </c>
      <c r="AF1422" t="str" cm="1">
        <f t="array" ref="AF1422">_xlfn.XLOOKUP(Orders_C[[#This Row],[Store_ID]],Stores_c[[#All],[Store_ID]],Stores_c[[#All],[Manager_Name]])</f>
        <v>Mark Ray</v>
      </c>
      <c r="AG1422" t="str" cm="1">
        <f t="array" ref="AG1422">_xlfn.XLOOKUP(Orders_C[[#This Row],[Store_ID]],Stores_c[[#All],[Store_ID]],Stores_c[[#All],[Store_Type]])</f>
        <v>Drive-Thru</v>
      </c>
    </row>
    <row r="1423" spans="1:33" x14ac:dyDescent="0.25">
      <c r="A1423">
        <v>7963</v>
      </c>
      <c r="B1423" s="1">
        <v>45823</v>
      </c>
      <c r="C1423" s="2">
        <v>5.1736111111111115E-3</v>
      </c>
      <c r="D1423">
        <v>1786</v>
      </c>
      <c r="E1423">
        <v>211</v>
      </c>
      <c r="F1423">
        <v>515</v>
      </c>
      <c r="G1423">
        <v>318</v>
      </c>
      <c r="H1423">
        <v>2</v>
      </c>
      <c r="I1423">
        <v>232</v>
      </c>
      <c r="J1423">
        <v>5</v>
      </c>
      <c r="K1423">
        <v>11.6</v>
      </c>
      <c r="L1423">
        <v>470.6</v>
      </c>
      <c r="M1423" t="s">
        <v>19</v>
      </c>
      <c r="N1423" t="s">
        <v>23</v>
      </c>
      <c r="O1423">
        <v>32</v>
      </c>
      <c r="P1423">
        <v>5</v>
      </c>
      <c r="Q1423" t="s">
        <v>1986</v>
      </c>
      <c r="R1423">
        <v>505</v>
      </c>
      <c r="S1423" s="3">
        <v>0.05</v>
      </c>
      <c r="T1423" s="6">
        <v>192.20000000000005</v>
      </c>
      <c r="U1423" t="s">
        <v>6340</v>
      </c>
      <c r="V1423">
        <v>2025</v>
      </c>
      <c r="W1423" t="s">
        <v>6329</v>
      </c>
      <c r="X1423" t="str">
        <f>_xlfn.XLOOKUP(Orders_C[[#This Row],[Product_ID]],Products_C[Product_ID],Products_C[Product_Name])</f>
        <v>Pepsi</v>
      </c>
      <c r="Y1423" t="str">
        <f>_xlfn.XLOOKUP(Orders_C[[#This Row],[Product_ID]],Products_C[Product_ID],Products_C[Category])</f>
        <v>Burger</v>
      </c>
      <c r="Z1423" t="str">
        <f>_xlfn.XLOOKUP(Orders_C[[#This Row],[Store_ID]],Stores_c[Store_ID],Stores_c[City])</f>
        <v>North Robertstad</v>
      </c>
      <c r="AA1423" t="str">
        <f>_xlfn.XLOOKUP(Orders_C[[#This Row],[Customer_ID]],Customers_c[Customer_ID],Customers_c[Customer_Name])</f>
        <v>Jessica Good</v>
      </c>
      <c r="AB1423" s="6">
        <f>Orders_C[[#This Row],[Quantity]]*Orders_C[[#This Row],[Unit_Price]]*(1-Orders_C[[#This Row],[Discount %]])+Orders_C[[#This Row],[Tax]]</f>
        <v>452.4</v>
      </c>
      <c r="AC1423" s="9">
        <f>(Orders_C[[#This Row],[Unit_Price]]*Orders_C[[#This Row],[Quantity]])-Orders_C[[#This Row],[Discount]]+Orders_C[[#This Row],[Tax]]</f>
        <v>470.6</v>
      </c>
      <c r="AD1423" t="str">
        <f>IF(COUNTIF(Orders_C[[#All],[Customer_ID]],Orders_C[[#This Row],[Customer_ID]])&gt;1,"Repeat","New")</f>
        <v>Repeat</v>
      </c>
      <c r="AE1423" t="str" cm="1">
        <f t="array" ref="AE1423">_xlfn.XLOOKUP(Orders_C[[#This Row],[Store_ID]],Stores_c[[#All],[Store_ID]],Stores_c[[#All],[City]])</f>
        <v>North Robertstad</v>
      </c>
      <c r="AF1423" t="str" cm="1">
        <f t="array" ref="AF1423">_xlfn.XLOOKUP(Orders_C[[#This Row],[Store_ID]],Stores_c[[#All],[Store_ID]],Stores_c[[#All],[Manager_Name]])</f>
        <v>Mary Lewis</v>
      </c>
      <c r="AG1423" t="str" cm="1">
        <f t="array" ref="AG1423">_xlfn.XLOOKUP(Orders_C[[#This Row],[Store_ID]],Stores_c[[#All],[Store_ID]],Stores_c[[#All],[Store_Type]])</f>
        <v>Street</v>
      </c>
    </row>
    <row r="1424" spans="1:33" x14ac:dyDescent="0.25">
      <c r="A1424">
        <v>9846</v>
      </c>
      <c r="B1424" s="1">
        <v>45810</v>
      </c>
      <c r="C1424" s="2">
        <v>0.27</v>
      </c>
      <c r="D1424">
        <v>1784</v>
      </c>
      <c r="E1424">
        <v>217</v>
      </c>
      <c r="F1424">
        <v>437</v>
      </c>
      <c r="G1424">
        <v>327</v>
      </c>
      <c r="H1424">
        <v>2</v>
      </c>
      <c r="I1424">
        <v>232</v>
      </c>
      <c r="J1424">
        <v>5</v>
      </c>
      <c r="K1424">
        <v>11.6</v>
      </c>
      <c r="L1424">
        <v>470.6</v>
      </c>
      <c r="M1424" t="s">
        <v>20</v>
      </c>
      <c r="N1424" t="s">
        <v>23</v>
      </c>
      <c r="O1424">
        <v>52</v>
      </c>
      <c r="P1424">
        <v>4</v>
      </c>
      <c r="Q1424" t="s">
        <v>3869</v>
      </c>
      <c r="R1424">
        <v>506</v>
      </c>
      <c r="S1424" s="3">
        <v>0.05</v>
      </c>
      <c r="T1424" s="6">
        <v>192.20000000000005</v>
      </c>
      <c r="U1424" t="s">
        <v>6340</v>
      </c>
      <c r="V1424">
        <v>2025</v>
      </c>
      <c r="W1424" t="s">
        <v>6331</v>
      </c>
      <c r="X1424" t="str">
        <f>_xlfn.XLOOKUP(Orders_C[[#This Row],[Product_ID]],Products_C[Product_ID],Products_C[Product_Name])</f>
        <v>Wrap</v>
      </c>
      <c r="Y1424" t="str">
        <f>_xlfn.XLOOKUP(Orders_C[[#This Row],[Product_ID]],Products_C[Product_ID],Products_C[Category])</f>
        <v>Chicken</v>
      </c>
      <c r="Z1424" t="str">
        <f>_xlfn.XLOOKUP(Orders_C[[#This Row],[Store_ID]],Stores_c[Store_ID],Stores_c[City])</f>
        <v>West Rebecca</v>
      </c>
      <c r="AA1424" t="str">
        <f>_xlfn.XLOOKUP(Orders_C[[#This Row],[Customer_ID]],Customers_c[Customer_ID],Customers_c[Customer_Name])</f>
        <v>Jesse Kaiser</v>
      </c>
      <c r="AB1424" s="6">
        <f>Orders_C[[#This Row],[Quantity]]*Orders_C[[#This Row],[Unit_Price]]*(1-Orders_C[[#This Row],[Discount %]])+Orders_C[[#This Row],[Tax]]</f>
        <v>452.4</v>
      </c>
      <c r="AC1424" s="9">
        <f>(Orders_C[[#This Row],[Unit_Price]]*Orders_C[[#This Row],[Quantity]])-Orders_C[[#This Row],[Discount]]+Orders_C[[#This Row],[Tax]]</f>
        <v>470.6</v>
      </c>
      <c r="AD1424" t="str">
        <f>IF(COUNTIF(Orders_C[[#All],[Customer_ID]],Orders_C[[#This Row],[Customer_ID]])&gt;1,"Repeat","New")</f>
        <v>Repeat</v>
      </c>
      <c r="AE1424" t="str" cm="1">
        <f t="array" ref="AE1424">_xlfn.XLOOKUP(Orders_C[[#This Row],[Store_ID]],Stores_c[[#All],[Store_ID]],Stores_c[[#All],[City]])</f>
        <v>West Rebecca</v>
      </c>
      <c r="AF1424" t="str" cm="1">
        <f t="array" ref="AF1424">_xlfn.XLOOKUP(Orders_C[[#This Row],[Store_ID]],Stores_c[[#All],[Store_ID]],Stores_c[[#All],[Manager_Name]])</f>
        <v>Albert Smith</v>
      </c>
      <c r="AG1424" t="str" cm="1">
        <f t="array" ref="AG1424">_xlfn.XLOOKUP(Orders_C[[#This Row],[Store_ID]],Stores_c[[#All],[Store_ID]],Stores_c[[#All],[Store_Type]])</f>
        <v>Mall</v>
      </c>
    </row>
    <row r="1425" spans="1:33" x14ac:dyDescent="0.25">
      <c r="A1425">
        <v>7154</v>
      </c>
      <c r="B1425" s="1">
        <v>45963</v>
      </c>
      <c r="C1425" s="2">
        <v>0.823125</v>
      </c>
      <c r="D1425">
        <v>1353</v>
      </c>
      <c r="E1425">
        <v>216</v>
      </c>
      <c r="F1425">
        <v>502</v>
      </c>
      <c r="G1425">
        <v>328</v>
      </c>
      <c r="H1425">
        <v>2</v>
      </c>
      <c r="I1425">
        <v>244</v>
      </c>
      <c r="J1425">
        <v>15</v>
      </c>
      <c r="K1425">
        <v>12.2</v>
      </c>
      <c r="L1425">
        <v>485.2</v>
      </c>
      <c r="M1425" t="s">
        <v>18</v>
      </c>
      <c r="N1425" t="s">
        <v>23</v>
      </c>
      <c r="O1425">
        <v>50</v>
      </c>
      <c r="P1425">
        <v>1</v>
      </c>
      <c r="Q1425" t="s">
        <v>1177</v>
      </c>
      <c r="R1425">
        <v>507</v>
      </c>
      <c r="S1425" s="3">
        <v>0.15</v>
      </c>
      <c r="T1425" s="6">
        <v>192.39999999999998</v>
      </c>
      <c r="U1425" t="s">
        <v>6336</v>
      </c>
      <c r="V1425">
        <v>2025</v>
      </c>
      <c r="W1425" t="s">
        <v>6331</v>
      </c>
      <c r="X1425" t="str">
        <f>_xlfn.XLOOKUP(Orders_C[[#This Row],[Product_ID]],Products_C[Product_ID],Products_C[Product_Name])</f>
        <v>Rice Bowl</v>
      </c>
      <c r="Y1425" t="str">
        <f>_xlfn.XLOOKUP(Orders_C[[#This Row],[Product_ID]],Products_C[Product_ID],Products_C[Category])</f>
        <v>Burger</v>
      </c>
      <c r="Z1425" t="str">
        <f>_xlfn.XLOOKUP(Orders_C[[#This Row],[Store_ID]],Stores_c[Store_ID],Stores_c[City])</f>
        <v>Garciaview</v>
      </c>
      <c r="AA1425" t="str">
        <f>_xlfn.XLOOKUP(Orders_C[[#This Row],[Customer_ID]],Customers_c[Customer_ID],Customers_c[Customer_Name])</f>
        <v>Mary James</v>
      </c>
      <c r="AB1425" s="6">
        <f>Orders_C[[#This Row],[Quantity]]*Orders_C[[#This Row],[Unit_Price]]*(1-Orders_C[[#This Row],[Discount %]])+Orders_C[[#This Row],[Tax]]</f>
        <v>427</v>
      </c>
      <c r="AC1425" s="9">
        <f>(Orders_C[[#This Row],[Unit_Price]]*Orders_C[[#This Row],[Quantity]])-Orders_C[[#This Row],[Discount]]+Orders_C[[#This Row],[Tax]]</f>
        <v>485.2</v>
      </c>
      <c r="AD1425" t="str">
        <f>IF(COUNTIF(Orders_C[[#All],[Customer_ID]],Orders_C[[#This Row],[Customer_ID]])&gt;1,"Repeat","New")</f>
        <v>Repeat</v>
      </c>
      <c r="AE1425" t="str" cm="1">
        <f t="array" ref="AE1425">_xlfn.XLOOKUP(Orders_C[[#This Row],[Store_ID]],Stores_c[[#All],[Store_ID]],Stores_c[[#All],[City]])</f>
        <v>Garciaview</v>
      </c>
      <c r="AF1425" t="str" cm="1">
        <f t="array" ref="AF1425">_xlfn.XLOOKUP(Orders_C[[#This Row],[Store_ID]],Stores_c[[#All],[Store_ID]],Stores_c[[#All],[Manager_Name]])</f>
        <v>Karina Washington</v>
      </c>
      <c r="AG1425" t="str" cm="1">
        <f t="array" ref="AG1425">_xlfn.XLOOKUP(Orders_C[[#This Row],[Store_ID]],Stores_c[[#All],[Store_ID]],Stores_c[[#All],[Store_Type]])</f>
        <v>Drive-Thru</v>
      </c>
    </row>
    <row r="1426" spans="1:33" x14ac:dyDescent="0.25">
      <c r="A1426">
        <v>7615</v>
      </c>
      <c r="B1426" s="1">
        <v>45789</v>
      </c>
      <c r="C1426" s="2">
        <v>0.10759259259259259</v>
      </c>
      <c r="D1426">
        <v>1267</v>
      </c>
      <c r="E1426">
        <v>202</v>
      </c>
      <c r="F1426">
        <v>443</v>
      </c>
      <c r="G1426">
        <v>318</v>
      </c>
      <c r="H1426">
        <v>2</v>
      </c>
      <c r="I1426">
        <v>244</v>
      </c>
      <c r="J1426">
        <v>15</v>
      </c>
      <c r="K1426">
        <v>12.2</v>
      </c>
      <c r="L1426">
        <v>485.2</v>
      </c>
      <c r="M1426" t="s">
        <v>18</v>
      </c>
      <c r="N1426" t="s">
        <v>21</v>
      </c>
      <c r="O1426">
        <v>34</v>
      </c>
      <c r="P1426">
        <v>5</v>
      </c>
      <c r="Q1426" t="s">
        <v>1638</v>
      </c>
      <c r="R1426">
        <v>501</v>
      </c>
      <c r="S1426" s="3">
        <v>0.15</v>
      </c>
      <c r="T1426" s="6">
        <v>192.39999999999998</v>
      </c>
      <c r="U1426" t="s">
        <v>6339</v>
      </c>
      <c r="V1426">
        <v>2025</v>
      </c>
      <c r="W1426" t="s">
        <v>6329</v>
      </c>
      <c r="X1426" t="str">
        <f>_xlfn.XLOOKUP(Orders_C[[#This Row],[Product_ID]],Products_C[Product_ID],Products_C[Product_Name])</f>
        <v>Pepsi</v>
      </c>
      <c r="Y1426" t="str">
        <f>_xlfn.XLOOKUP(Orders_C[[#This Row],[Product_ID]],Products_C[Product_ID],Products_C[Category])</f>
        <v>Burger</v>
      </c>
      <c r="Z1426" t="str">
        <f>_xlfn.XLOOKUP(Orders_C[[#This Row],[Store_ID]],Stores_c[Store_ID],Stores_c[City])</f>
        <v>Rebekahside</v>
      </c>
      <c r="AA1426" t="str">
        <f>_xlfn.XLOOKUP(Orders_C[[#This Row],[Customer_ID]],Customers_c[Customer_ID],Customers_c[Customer_Name])</f>
        <v>Adrian Wood</v>
      </c>
      <c r="AB1426" s="6">
        <f>Orders_C[[#This Row],[Quantity]]*Orders_C[[#This Row],[Unit_Price]]*(1-Orders_C[[#This Row],[Discount %]])+Orders_C[[#This Row],[Tax]]</f>
        <v>427</v>
      </c>
      <c r="AC1426" s="9">
        <f>(Orders_C[[#This Row],[Unit_Price]]*Orders_C[[#This Row],[Quantity]])-Orders_C[[#This Row],[Discount]]+Orders_C[[#This Row],[Tax]]</f>
        <v>485.2</v>
      </c>
      <c r="AD1426" t="str">
        <f>IF(COUNTIF(Orders_C[[#All],[Customer_ID]],Orders_C[[#This Row],[Customer_ID]])&gt;1,"Repeat","New")</f>
        <v>Repeat</v>
      </c>
      <c r="AE1426" t="str" cm="1">
        <f t="array" ref="AE1426">_xlfn.XLOOKUP(Orders_C[[#This Row],[Store_ID]],Stores_c[[#All],[Store_ID]],Stores_c[[#All],[City]])</f>
        <v>Rebekahside</v>
      </c>
      <c r="AF1426" t="str" cm="1">
        <f t="array" ref="AF1426">_xlfn.XLOOKUP(Orders_C[[#This Row],[Store_ID]],Stores_c[[#All],[Store_ID]],Stores_c[[#All],[Manager_Name]])</f>
        <v>Mark Ray</v>
      </c>
      <c r="AG1426" t="str" cm="1">
        <f t="array" ref="AG1426">_xlfn.XLOOKUP(Orders_C[[#This Row],[Store_ID]],Stores_c[[#All],[Store_ID]],Stores_c[[#All],[Store_Type]])</f>
        <v>Drive-Thru</v>
      </c>
    </row>
    <row r="1427" spans="1:33" x14ac:dyDescent="0.25">
      <c r="A1427">
        <v>6995</v>
      </c>
      <c r="B1427" s="1">
        <v>45702</v>
      </c>
      <c r="C1427" s="2">
        <v>0.25884259259259257</v>
      </c>
      <c r="D1427">
        <v>1123</v>
      </c>
      <c r="E1427">
        <v>219</v>
      </c>
      <c r="F1427">
        <v>509</v>
      </c>
      <c r="G1427">
        <v>323</v>
      </c>
      <c r="H1427">
        <v>1</v>
      </c>
      <c r="I1427">
        <v>461</v>
      </c>
      <c r="J1427">
        <v>15</v>
      </c>
      <c r="K1427">
        <v>23.05</v>
      </c>
      <c r="L1427">
        <v>469.05</v>
      </c>
      <c r="M1427" t="s">
        <v>20</v>
      </c>
      <c r="N1427" t="s">
        <v>21</v>
      </c>
      <c r="O1427">
        <v>26</v>
      </c>
      <c r="P1427">
        <v>5</v>
      </c>
      <c r="Q1427" t="s">
        <v>1018</v>
      </c>
      <c r="R1427">
        <v>510</v>
      </c>
      <c r="S1427" s="3">
        <v>0.15</v>
      </c>
      <c r="T1427" s="6">
        <v>192.45000000000005</v>
      </c>
      <c r="U1427" t="s">
        <v>6338</v>
      </c>
      <c r="V1427">
        <v>2025</v>
      </c>
      <c r="W1427" t="s">
        <v>6329</v>
      </c>
      <c r="X1427" t="str">
        <f>_xlfn.XLOOKUP(Orders_C[[#This Row],[Product_ID]],Products_C[Product_ID],Products_C[Product_Name])</f>
        <v>Rice Bowl</v>
      </c>
      <c r="Y1427" t="str">
        <f>_xlfn.XLOOKUP(Orders_C[[#This Row],[Product_ID]],Products_C[Product_ID],Products_C[Category])</f>
        <v>Beverage</v>
      </c>
      <c r="Z1427" t="str">
        <f>_xlfn.XLOOKUP(Orders_C[[#This Row],[Store_ID]],Stores_c[Store_ID],Stores_c[City])</f>
        <v>Lake David</v>
      </c>
      <c r="AA1427" t="str">
        <f>_xlfn.XLOOKUP(Orders_C[[#This Row],[Customer_ID]],Customers_c[Customer_ID],Customers_c[Customer_Name])</f>
        <v>Chelsea Brown</v>
      </c>
      <c r="AB1427" s="6">
        <f>Orders_C[[#This Row],[Quantity]]*Orders_C[[#This Row],[Unit_Price]]*(1-Orders_C[[#This Row],[Discount %]])+Orders_C[[#This Row],[Tax]]</f>
        <v>414.9</v>
      </c>
      <c r="AC1427" s="9">
        <f>(Orders_C[[#This Row],[Unit_Price]]*Orders_C[[#This Row],[Quantity]])-Orders_C[[#This Row],[Discount]]+Orders_C[[#This Row],[Tax]]</f>
        <v>469.05</v>
      </c>
      <c r="AD1427" t="str">
        <f>IF(COUNTIF(Orders_C[[#All],[Customer_ID]],Orders_C[[#This Row],[Customer_ID]])&gt;1,"Repeat","New")</f>
        <v>Repeat</v>
      </c>
      <c r="AE1427" t="str" cm="1">
        <f t="array" ref="AE1427">_xlfn.XLOOKUP(Orders_C[[#This Row],[Store_ID]],Stores_c[[#All],[Store_ID]],Stores_c[[#All],[City]])</f>
        <v>Lake David</v>
      </c>
      <c r="AF1427" t="str" cm="1">
        <f t="array" ref="AF1427">_xlfn.XLOOKUP(Orders_C[[#This Row],[Store_ID]],Stores_c[[#All],[Store_ID]],Stores_c[[#All],[Manager_Name]])</f>
        <v>Joshua Hines</v>
      </c>
      <c r="AG1427" t="str" cm="1">
        <f t="array" ref="AG1427">_xlfn.XLOOKUP(Orders_C[[#This Row],[Store_ID]],Stores_c[[#All],[Store_ID]],Stores_c[[#All],[Store_Type]])</f>
        <v>Street</v>
      </c>
    </row>
    <row r="1428" spans="1:33" x14ac:dyDescent="0.25">
      <c r="A1428">
        <v>6741</v>
      </c>
      <c r="B1428" s="1">
        <v>46008</v>
      </c>
      <c r="C1428" s="2">
        <v>0.27292824074074074</v>
      </c>
      <c r="D1428">
        <v>1273</v>
      </c>
      <c r="E1428">
        <v>221</v>
      </c>
      <c r="F1428">
        <v>533</v>
      </c>
      <c r="G1428">
        <v>314</v>
      </c>
      <c r="H1428">
        <v>3</v>
      </c>
      <c r="I1428">
        <v>158</v>
      </c>
      <c r="J1428">
        <v>5</v>
      </c>
      <c r="K1428">
        <v>7.9</v>
      </c>
      <c r="L1428">
        <v>476.9</v>
      </c>
      <c r="M1428" t="s">
        <v>19</v>
      </c>
      <c r="N1428" t="s">
        <v>22</v>
      </c>
      <c r="O1428">
        <v>25</v>
      </c>
      <c r="P1428">
        <v>1</v>
      </c>
      <c r="Q1428" t="s">
        <v>764</v>
      </c>
      <c r="R1428">
        <v>505</v>
      </c>
      <c r="S1428" s="3">
        <v>0.05</v>
      </c>
      <c r="T1428" s="6">
        <v>192.5</v>
      </c>
      <c r="U1428" t="s">
        <v>6328</v>
      </c>
      <c r="V1428">
        <v>2025</v>
      </c>
      <c r="W1428" t="s">
        <v>6329</v>
      </c>
      <c r="X1428" t="str">
        <f>_xlfn.XLOOKUP(Orders_C[[#This Row],[Product_ID]],Products_C[Product_ID],Products_C[Product_Name])</f>
        <v>Wrap</v>
      </c>
      <c r="Y1428" t="str">
        <f>_xlfn.XLOOKUP(Orders_C[[#This Row],[Product_ID]],Products_C[Product_ID],Products_C[Category])</f>
        <v>Burger</v>
      </c>
      <c r="Z1428" t="str">
        <f>_xlfn.XLOOKUP(Orders_C[[#This Row],[Store_ID]],Stores_c[Store_ID],Stores_c[City])</f>
        <v>Port Barbarabury</v>
      </c>
      <c r="AA1428" t="str">
        <f>_xlfn.XLOOKUP(Orders_C[[#This Row],[Customer_ID]],Customers_c[Customer_ID],Customers_c[Customer_Name])</f>
        <v>Christine Jordan</v>
      </c>
      <c r="AB1428" s="6">
        <f>Orders_C[[#This Row],[Quantity]]*Orders_C[[#This Row],[Unit_Price]]*(1-Orders_C[[#This Row],[Discount %]])+Orders_C[[#This Row],[Tax]]</f>
        <v>458.19999999999993</v>
      </c>
      <c r="AC1428" s="9">
        <f>(Orders_C[[#This Row],[Unit_Price]]*Orders_C[[#This Row],[Quantity]])-Orders_C[[#This Row],[Discount]]+Orders_C[[#This Row],[Tax]]</f>
        <v>476.9</v>
      </c>
      <c r="AD1428" t="str">
        <f>IF(COUNTIF(Orders_C[[#All],[Customer_ID]],Orders_C[[#This Row],[Customer_ID]])&gt;1,"Repeat","New")</f>
        <v>Repeat</v>
      </c>
      <c r="AE1428" t="str" cm="1">
        <f t="array" ref="AE1428">_xlfn.XLOOKUP(Orders_C[[#This Row],[Store_ID]],Stores_c[[#All],[Store_ID]],Stores_c[[#All],[City]])</f>
        <v>Port Barbarabury</v>
      </c>
      <c r="AF1428" t="str" cm="1">
        <f t="array" ref="AF1428">_xlfn.XLOOKUP(Orders_C[[#This Row],[Store_ID]],Stores_c[[#All],[Store_ID]],Stores_c[[#All],[Manager_Name]])</f>
        <v>Edward Nguyen</v>
      </c>
      <c r="AG1428" t="str" cm="1">
        <f t="array" ref="AG1428">_xlfn.XLOOKUP(Orders_C[[#This Row],[Store_ID]],Stores_c[[#All],[Store_ID]],Stores_c[[#All],[Store_Type]])</f>
        <v>Street</v>
      </c>
    </row>
    <row r="1429" spans="1:33" x14ac:dyDescent="0.25">
      <c r="A1429">
        <v>6971</v>
      </c>
      <c r="B1429" s="1">
        <v>45994</v>
      </c>
      <c r="C1429" s="2">
        <v>0.77453703703703702</v>
      </c>
      <c r="D1429">
        <v>1193</v>
      </c>
      <c r="E1429">
        <v>205</v>
      </c>
      <c r="F1429">
        <v>498</v>
      </c>
      <c r="G1429">
        <v>320</v>
      </c>
      <c r="H1429">
        <v>3</v>
      </c>
      <c r="I1429">
        <v>166</v>
      </c>
      <c r="J1429">
        <v>15</v>
      </c>
      <c r="K1429">
        <v>8.3000000000000007</v>
      </c>
      <c r="L1429">
        <v>491.3</v>
      </c>
      <c r="M1429" t="s">
        <v>20</v>
      </c>
      <c r="N1429" t="s">
        <v>22</v>
      </c>
      <c r="O1429">
        <v>45</v>
      </c>
      <c r="P1429">
        <v>1</v>
      </c>
      <c r="Q1429" t="s">
        <v>994</v>
      </c>
      <c r="R1429">
        <v>504</v>
      </c>
      <c r="S1429" s="3">
        <v>0.15</v>
      </c>
      <c r="T1429" s="6">
        <v>192.5</v>
      </c>
      <c r="U1429" t="s">
        <v>6328</v>
      </c>
      <c r="V1429">
        <v>2025</v>
      </c>
      <c r="W1429" t="s">
        <v>6331</v>
      </c>
      <c r="X1429" t="str">
        <f>_xlfn.XLOOKUP(Orders_C[[#This Row],[Product_ID]],Products_C[Product_ID],Products_C[Product_Name])</f>
        <v>Rice Bowl</v>
      </c>
      <c r="Y1429" t="str">
        <f>_xlfn.XLOOKUP(Orders_C[[#This Row],[Product_ID]],Products_C[Product_ID],Products_C[Category])</f>
        <v>Beverage</v>
      </c>
      <c r="Z1429" t="str">
        <f>_xlfn.XLOOKUP(Orders_C[[#This Row],[Store_ID]],Stores_c[Store_ID],Stores_c[City])</f>
        <v>Port Jacob</v>
      </c>
      <c r="AA1429" t="str">
        <f>_xlfn.XLOOKUP(Orders_C[[#This Row],[Customer_ID]],Customers_c[Customer_ID],Customers_c[Customer_Name])</f>
        <v>Mr. John Taylor</v>
      </c>
      <c r="AB1429" s="6">
        <f>Orders_C[[#This Row],[Quantity]]*Orders_C[[#This Row],[Unit_Price]]*(1-Orders_C[[#This Row],[Discount %]])+Orders_C[[#This Row],[Tax]]</f>
        <v>431.6</v>
      </c>
      <c r="AC1429" s="9">
        <f>(Orders_C[[#This Row],[Unit_Price]]*Orders_C[[#This Row],[Quantity]])-Orders_C[[#This Row],[Discount]]+Orders_C[[#This Row],[Tax]]</f>
        <v>491.3</v>
      </c>
      <c r="AD1429" t="str">
        <f>IF(COUNTIF(Orders_C[[#All],[Customer_ID]],Orders_C[[#This Row],[Customer_ID]])&gt;1,"Repeat","New")</f>
        <v>Repeat</v>
      </c>
      <c r="AE1429" t="str" cm="1">
        <f t="array" ref="AE1429">_xlfn.XLOOKUP(Orders_C[[#This Row],[Store_ID]],Stores_c[[#All],[Store_ID]],Stores_c[[#All],[City]])</f>
        <v>Port Jacob</v>
      </c>
      <c r="AF1429" t="str" cm="1">
        <f t="array" ref="AF1429">_xlfn.XLOOKUP(Orders_C[[#This Row],[Store_ID]],Stores_c[[#All],[Store_ID]],Stores_c[[#All],[Manager_Name]])</f>
        <v>David Harris</v>
      </c>
      <c r="AG1429" t="str" cm="1">
        <f t="array" ref="AG1429">_xlfn.XLOOKUP(Orders_C[[#This Row],[Store_ID]],Stores_c[[#All],[Store_ID]],Stores_c[[#All],[Store_Type]])</f>
        <v>Mall</v>
      </c>
    </row>
    <row r="1430" spans="1:33" x14ac:dyDescent="0.25">
      <c r="A1430">
        <v>7771</v>
      </c>
      <c r="B1430" s="1">
        <v>45846</v>
      </c>
      <c r="C1430" s="2">
        <v>0.55420138888888892</v>
      </c>
      <c r="D1430">
        <v>1040</v>
      </c>
      <c r="E1430">
        <v>225</v>
      </c>
      <c r="F1430">
        <v>549</v>
      </c>
      <c r="G1430">
        <v>322</v>
      </c>
      <c r="H1430">
        <v>3</v>
      </c>
      <c r="I1430">
        <v>158</v>
      </c>
      <c r="J1430">
        <v>5</v>
      </c>
      <c r="K1430">
        <v>7.9</v>
      </c>
      <c r="L1430">
        <v>476.9</v>
      </c>
      <c r="M1430" t="s">
        <v>20</v>
      </c>
      <c r="N1430" t="s">
        <v>23</v>
      </c>
      <c r="O1430">
        <v>34</v>
      </c>
      <c r="P1430">
        <v>2</v>
      </c>
      <c r="Q1430" t="s">
        <v>1794</v>
      </c>
      <c r="R1430">
        <v>504</v>
      </c>
      <c r="S1430" s="3">
        <v>0.05</v>
      </c>
      <c r="T1430" s="6">
        <v>192.5</v>
      </c>
      <c r="U1430" t="s">
        <v>6341</v>
      </c>
      <c r="V1430">
        <v>2025</v>
      </c>
      <c r="W1430" t="s">
        <v>6329</v>
      </c>
      <c r="X1430" t="str">
        <f>_xlfn.XLOOKUP(Orders_C[[#This Row],[Product_ID]],Products_C[Product_ID],Products_C[Product_Name])</f>
        <v>Veg Burger</v>
      </c>
      <c r="Y1430" t="str">
        <f>_xlfn.XLOOKUP(Orders_C[[#This Row],[Product_ID]],Products_C[Product_ID],Products_C[Category])</f>
        <v>Burger</v>
      </c>
      <c r="Z1430" t="str">
        <f>_xlfn.XLOOKUP(Orders_C[[#This Row],[Store_ID]],Stores_c[Store_ID],Stores_c[City])</f>
        <v>South Peter</v>
      </c>
      <c r="AA1430" t="str">
        <f>_xlfn.XLOOKUP(Orders_C[[#This Row],[Customer_ID]],Customers_c[Customer_ID],Customers_c[Customer_Name])</f>
        <v>Michael Moreno</v>
      </c>
      <c r="AB1430" s="6">
        <f>Orders_C[[#This Row],[Quantity]]*Orders_C[[#This Row],[Unit_Price]]*(1-Orders_C[[#This Row],[Discount %]])+Orders_C[[#This Row],[Tax]]</f>
        <v>458.19999999999993</v>
      </c>
      <c r="AC1430" s="9">
        <f>(Orders_C[[#This Row],[Unit_Price]]*Orders_C[[#This Row],[Quantity]])-Orders_C[[#This Row],[Discount]]+Orders_C[[#This Row],[Tax]]</f>
        <v>476.9</v>
      </c>
      <c r="AD1430" t="str">
        <f>IF(COUNTIF(Orders_C[[#All],[Customer_ID]],Orders_C[[#This Row],[Customer_ID]])&gt;1,"Repeat","New")</f>
        <v>Repeat</v>
      </c>
      <c r="AE1430" t="str" cm="1">
        <f t="array" ref="AE1430">_xlfn.XLOOKUP(Orders_C[[#This Row],[Store_ID]],Stores_c[[#All],[Store_ID]],Stores_c[[#All],[City]])</f>
        <v>South Peter</v>
      </c>
      <c r="AF1430" t="str" cm="1">
        <f t="array" ref="AF1430">_xlfn.XLOOKUP(Orders_C[[#This Row],[Store_ID]],Stores_c[[#All],[Store_ID]],Stores_c[[#All],[Manager_Name]])</f>
        <v>Gregory Lambert</v>
      </c>
      <c r="AG1430" t="str" cm="1">
        <f t="array" ref="AG1430">_xlfn.XLOOKUP(Orders_C[[#This Row],[Store_ID]],Stores_c[[#All],[Store_ID]],Stores_c[[#All],[Store_Type]])</f>
        <v>Street</v>
      </c>
    </row>
    <row r="1431" spans="1:33" x14ac:dyDescent="0.25">
      <c r="A1431">
        <v>8779</v>
      </c>
      <c r="B1431" s="1">
        <v>45974</v>
      </c>
      <c r="C1431" s="2">
        <v>0.27825231481481483</v>
      </c>
      <c r="D1431">
        <v>1326</v>
      </c>
      <c r="E1431">
        <v>203</v>
      </c>
      <c r="F1431">
        <v>549</v>
      </c>
      <c r="G1431">
        <v>315</v>
      </c>
      <c r="H1431">
        <v>3</v>
      </c>
      <c r="I1431">
        <v>166</v>
      </c>
      <c r="J1431">
        <v>15</v>
      </c>
      <c r="K1431">
        <v>8.3000000000000007</v>
      </c>
      <c r="L1431">
        <v>491.3</v>
      </c>
      <c r="M1431" t="s">
        <v>18</v>
      </c>
      <c r="N1431" t="s">
        <v>22</v>
      </c>
      <c r="O1431">
        <v>31</v>
      </c>
      <c r="P1431">
        <v>3</v>
      </c>
      <c r="Q1431" t="s">
        <v>2802</v>
      </c>
      <c r="R1431">
        <v>506</v>
      </c>
      <c r="S1431" s="3">
        <v>0.15</v>
      </c>
      <c r="T1431" s="6">
        <v>192.5</v>
      </c>
      <c r="U1431" t="s">
        <v>6336</v>
      </c>
      <c r="V1431">
        <v>2025</v>
      </c>
      <c r="W1431" t="s">
        <v>6329</v>
      </c>
      <c r="X1431" t="str">
        <f>_xlfn.XLOOKUP(Orders_C[[#This Row],[Product_ID]],Products_C[Product_ID],Products_C[Product_Name])</f>
        <v>Popcorn Chicken</v>
      </c>
      <c r="Y1431" t="str">
        <f>_xlfn.XLOOKUP(Orders_C[[#This Row],[Product_ID]],Products_C[Product_ID],Products_C[Category])</f>
        <v>Beverage</v>
      </c>
      <c r="Z1431" t="str">
        <f>_xlfn.XLOOKUP(Orders_C[[#This Row],[Store_ID]],Stores_c[Store_ID],Stores_c[City])</f>
        <v>Lake Williammouth</v>
      </c>
      <c r="AA1431" t="str">
        <f>_xlfn.XLOOKUP(Orders_C[[#This Row],[Customer_ID]],Customers_c[Customer_ID],Customers_c[Customer_Name])</f>
        <v>Duane Morrow</v>
      </c>
      <c r="AB1431" s="6">
        <f>Orders_C[[#This Row],[Quantity]]*Orders_C[[#This Row],[Unit_Price]]*(1-Orders_C[[#This Row],[Discount %]])+Orders_C[[#This Row],[Tax]]</f>
        <v>431.6</v>
      </c>
      <c r="AC1431" s="9">
        <f>(Orders_C[[#This Row],[Unit_Price]]*Orders_C[[#This Row],[Quantity]])-Orders_C[[#This Row],[Discount]]+Orders_C[[#This Row],[Tax]]</f>
        <v>491.3</v>
      </c>
      <c r="AD1431" t="str">
        <f>IF(COUNTIF(Orders_C[[#All],[Customer_ID]],Orders_C[[#This Row],[Customer_ID]])&gt;1,"Repeat","New")</f>
        <v>Repeat</v>
      </c>
      <c r="AE1431" t="str" cm="1">
        <f t="array" ref="AE1431">_xlfn.XLOOKUP(Orders_C[[#This Row],[Store_ID]],Stores_c[[#All],[Store_ID]],Stores_c[[#All],[City]])</f>
        <v>Lake Williammouth</v>
      </c>
      <c r="AF1431" t="str" cm="1">
        <f t="array" ref="AF1431">_xlfn.XLOOKUP(Orders_C[[#This Row],[Store_ID]],Stores_c[[#All],[Store_ID]],Stores_c[[#All],[Manager_Name]])</f>
        <v>Stephanie Dominguez</v>
      </c>
      <c r="AG1431" t="str" cm="1">
        <f t="array" ref="AG1431">_xlfn.XLOOKUP(Orders_C[[#This Row],[Store_ID]],Stores_c[[#All],[Store_ID]],Stores_c[[#All],[Store_Type]])</f>
        <v>Drive-Thru</v>
      </c>
    </row>
    <row r="1432" spans="1:33" x14ac:dyDescent="0.25">
      <c r="A1432">
        <v>9647</v>
      </c>
      <c r="B1432" s="1">
        <v>45775</v>
      </c>
      <c r="C1432" s="2">
        <v>0.30160879629629628</v>
      </c>
      <c r="D1432">
        <v>1026</v>
      </c>
      <c r="E1432">
        <v>222</v>
      </c>
      <c r="F1432">
        <v>506</v>
      </c>
      <c r="G1432">
        <v>305</v>
      </c>
      <c r="H1432">
        <v>1</v>
      </c>
      <c r="I1432">
        <v>450</v>
      </c>
      <c r="J1432">
        <v>10</v>
      </c>
      <c r="K1432">
        <v>22.5</v>
      </c>
      <c r="L1432">
        <v>462.5</v>
      </c>
      <c r="M1432" t="s">
        <v>19</v>
      </c>
      <c r="N1432" t="s">
        <v>21</v>
      </c>
      <c r="O1432">
        <v>31</v>
      </c>
      <c r="P1432">
        <v>5</v>
      </c>
      <c r="Q1432" t="s">
        <v>3670</v>
      </c>
      <c r="R1432">
        <v>505</v>
      </c>
      <c r="S1432" s="3">
        <v>0.1</v>
      </c>
      <c r="T1432" s="6">
        <v>192.5</v>
      </c>
      <c r="U1432" t="s">
        <v>6337</v>
      </c>
      <c r="V1432">
        <v>2025</v>
      </c>
      <c r="W1432" t="s">
        <v>6329</v>
      </c>
      <c r="X1432" t="str">
        <f>_xlfn.XLOOKUP(Orders_C[[#This Row],[Product_ID]],Products_C[Product_ID],Products_C[Product_Name])</f>
        <v>Krushers</v>
      </c>
      <c r="Y1432" t="str">
        <f>_xlfn.XLOOKUP(Orders_C[[#This Row],[Product_ID]],Products_C[Product_ID],Products_C[Category])</f>
        <v>Dessert</v>
      </c>
      <c r="Z1432" t="str">
        <f>_xlfn.XLOOKUP(Orders_C[[#This Row],[Store_ID]],Stores_c[Store_ID],Stores_c[City])</f>
        <v>New Steven</v>
      </c>
      <c r="AA1432" t="str">
        <f>_xlfn.XLOOKUP(Orders_C[[#This Row],[Customer_ID]],Customers_c[Customer_ID],Customers_c[Customer_Name])</f>
        <v>Brandon Nelson</v>
      </c>
      <c r="AB1432" s="6">
        <f>Orders_C[[#This Row],[Quantity]]*Orders_C[[#This Row],[Unit_Price]]*(1-Orders_C[[#This Row],[Discount %]])+Orders_C[[#This Row],[Tax]]</f>
        <v>427.5</v>
      </c>
      <c r="AC1432" s="9">
        <f>(Orders_C[[#This Row],[Unit_Price]]*Orders_C[[#This Row],[Quantity]])-Orders_C[[#This Row],[Discount]]+Orders_C[[#This Row],[Tax]]</f>
        <v>462.5</v>
      </c>
      <c r="AD1432" t="str">
        <f>IF(COUNTIF(Orders_C[[#All],[Customer_ID]],Orders_C[[#This Row],[Customer_ID]])&gt;1,"Repeat","New")</f>
        <v>Repeat</v>
      </c>
      <c r="AE1432" t="str" cm="1">
        <f t="array" ref="AE1432">_xlfn.XLOOKUP(Orders_C[[#This Row],[Store_ID]],Stores_c[[#All],[Store_ID]],Stores_c[[#All],[City]])</f>
        <v>New Steven</v>
      </c>
      <c r="AF1432" t="str" cm="1">
        <f t="array" ref="AF1432">_xlfn.XLOOKUP(Orders_C[[#This Row],[Store_ID]],Stores_c[[#All],[Store_ID]],Stores_c[[#All],[Manager_Name]])</f>
        <v>Terri Martinez</v>
      </c>
      <c r="AG1432" t="str" cm="1">
        <f t="array" ref="AG1432">_xlfn.XLOOKUP(Orders_C[[#This Row],[Store_ID]],Stores_c[[#All],[Store_ID]],Stores_c[[#All],[Store_Type]])</f>
        <v>Drive-Thru</v>
      </c>
    </row>
    <row r="1433" spans="1:33" x14ac:dyDescent="0.25">
      <c r="A1433">
        <v>9772</v>
      </c>
      <c r="B1433" s="1">
        <v>46006</v>
      </c>
      <c r="C1433" s="2">
        <v>0.30539351851851854</v>
      </c>
      <c r="D1433">
        <v>1408</v>
      </c>
      <c r="E1433">
        <v>222</v>
      </c>
      <c r="F1433">
        <v>404</v>
      </c>
      <c r="G1433">
        <v>315</v>
      </c>
      <c r="H1433">
        <v>3</v>
      </c>
      <c r="I1433">
        <v>158</v>
      </c>
      <c r="J1433">
        <v>5</v>
      </c>
      <c r="K1433">
        <v>7.9</v>
      </c>
      <c r="L1433">
        <v>476.9</v>
      </c>
      <c r="M1433" t="s">
        <v>19</v>
      </c>
      <c r="N1433" t="s">
        <v>22</v>
      </c>
      <c r="O1433">
        <v>56</v>
      </c>
      <c r="P1433">
        <v>3</v>
      </c>
      <c r="Q1433" t="s">
        <v>3795</v>
      </c>
      <c r="R1433">
        <v>509</v>
      </c>
      <c r="S1433" s="3">
        <v>0.05</v>
      </c>
      <c r="T1433" s="6">
        <v>192.5</v>
      </c>
      <c r="U1433" t="s">
        <v>6328</v>
      </c>
      <c r="V1433">
        <v>2025</v>
      </c>
      <c r="W1433" t="s">
        <v>6331</v>
      </c>
      <c r="X1433" t="str">
        <f>_xlfn.XLOOKUP(Orders_C[[#This Row],[Product_ID]],Products_C[Product_ID],Products_C[Product_Name])</f>
        <v>Popcorn Chicken</v>
      </c>
      <c r="Y1433" t="str">
        <f>_xlfn.XLOOKUP(Orders_C[[#This Row],[Product_ID]],Products_C[Product_ID],Products_C[Category])</f>
        <v>Beverage</v>
      </c>
      <c r="Z1433" t="str">
        <f>_xlfn.XLOOKUP(Orders_C[[#This Row],[Store_ID]],Stores_c[Store_ID],Stores_c[City])</f>
        <v>New Steven</v>
      </c>
      <c r="AA1433" t="str">
        <f>_xlfn.XLOOKUP(Orders_C[[#This Row],[Customer_ID]],Customers_c[Customer_ID],Customers_c[Customer_Name])</f>
        <v>Annette Acevedo</v>
      </c>
      <c r="AB1433" s="6">
        <f>Orders_C[[#This Row],[Quantity]]*Orders_C[[#This Row],[Unit_Price]]*(1-Orders_C[[#This Row],[Discount %]])+Orders_C[[#This Row],[Tax]]</f>
        <v>458.19999999999993</v>
      </c>
      <c r="AC1433" s="9">
        <f>(Orders_C[[#This Row],[Unit_Price]]*Orders_C[[#This Row],[Quantity]])-Orders_C[[#This Row],[Discount]]+Orders_C[[#This Row],[Tax]]</f>
        <v>476.9</v>
      </c>
      <c r="AD1433" t="str">
        <f>IF(COUNTIF(Orders_C[[#All],[Customer_ID]],Orders_C[[#This Row],[Customer_ID]])&gt;1,"Repeat","New")</f>
        <v>Repeat</v>
      </c>
      <c r="AE1433" t="str" cm="1">
        <f t="array" ref="AE1433">_xlfn.XLOOKUP(Orders_C[[#This Row],[Store_ID]],Stores_c[[#All],[Store_ID]],Stores_c[[#All],[City]])</f>
        <v>New Steven</v>
      </c>
      <c r="AF1433" t="str" cm="1">
        <f t="array" ref="AF1433">_xlfn.XLOOKUP(Orders_C[[#This Row],[Store_ID]],Stores_c[[#All],[Store_ID]],Stores_c[[#All],[Manager_Name]])</f>
        <v>Terri Martinez</v>
      </c>
      <c r="AG1433" t="str" cm="1">
        <f t="array" ref="AG1433">_xlfn.XLOOKUP(Orders_C[[#This Row],[Store_ID]],Stores_c[[#All],[Store_ID]],Stores_c[[#All],[Store_Type]])</f>
        <v>Drive-Thru</v>
      </c>
    </row>
    <row r="1434" spans="1:33" x14ac:dyDescent="0.25">
      <c r="A1434">
        <v>10790</v>
      </c>
      <c r="B1434" s="1">
        <v>45946</v>
      </c>
      <c r="C1434" s="2">
        <v>0.5899537037037037</v>
      </c>
      <c r="D1434">
        <v>1003</v>
      </c>
      <c r="E1434">
        <v>220</v>
      </c>
      <c r="F1434">
        <v>495</v>
      </c>
      <c r="G1434">
        <v>313</v>
      </c>
      <c r="H1434">
        <v>1</v>
      </c>
      <c r="I1434">
        <v>450</v>
      </c>
      <c r="J1434">
        <v>10</v>
      </c>
      <c r="K1434">
        <v>22.5</v>
      </c>
      <c r="L1434">
        <v>462.5</v>
      </c>
      <c r="M1434" t="s">
        <v>19</v>
      </c>
      <c r="N1434" t="s">
        <v>21</v>
      </c>
      <c r="O1434">
        <v>47</v>
      </c>
      <c r="P1434">
        <v>5</v>
      </c>
      <c r="Q1434" t="s">
        <v>4813</v>
      </c>
      <c r="R1434">
        <v>507</v>
      </c>
      <c r="S1434" s="3">
        <v>0.1</v>
      </c>
      <c r="T1434" s="6">
        <v>192.5</v>
      </c>
      <c r="U1434" t="s">
        <v>6332</v>
      </c>
      <c r="V1434">
        <v>2025</v>
      </c>
      <c r="W1434" t="s">
        <v>6331</v>
      </c>
      <c r="X1434" t="str">
        <f>_xlfn.XLOOKUP(Orders_C[[#This Row],[Product_ID]],Products_C[Product_ID],Products_C[Product_Name])</f>
        <v>Rice Bowl</v>
      </c>
      <c r="Y1434" t="str">
        <f>_xlfn.XLOOKUP(Orders_C[[#This Row],[Product_ID]],Products_C[Product_ID],Products_C[Category])</f>
        <v>Beverage</v>
      </c>
      <c r="Z1434" t="str">
        <f>_xlfn.XLOOKUP(Orders_C[[#This Row],[Store_ID]],Stores_c[Store_ID],Stores_c[City])</f>
        <v>Williamborough</v>
      </c>
      <c r="AA1434" t="str">
        <f>_xlfn.XLOOKUP(Orders_C[[#This Row],[Customer_ID]],Customers_c[Customer_ID],Customers_c[Customer_Name])</f>
        <v>Justin Hensley</v>
      </c>
      <c r="AB1434" s="6">
        <f>Orders_C[[#This Row],[Quantity]]*Orders_C[[#This Row],[Unit_Price]]*(1-Orders_C[[#This Row],[Discount %]])+Orders_C[[#This Row],[Tax]]</f>
        <v>427.5</v>
      </c>
      <c r="AC1434" s="9">
        <f>(Orders_C[[#This Row],[Unit_Price]]*Orders_C[[#This Row],[Quantity]])-Orders_C[[#This Row],[Discount]]+Orders_C[[#This Row],[Tax]]</f>
        <v>462.5</v>
      </c>
      <c r="AD1434" t="str">
        <f>IF(COUNTIF(Orders_C[[#All],[Customer_ID]],Orders_C[[#This Row],[Customer_ID]])&gt;1,"Repeat","New")</f>
        <v>Repeat</v>
      </c>
      <c r="AE1434" t="str" cm="1">
        <f t="array" ref="AE1434">_xlfn.XLOOKUP(Orders_C[[#This Row],[Store_ID]],Stores_c[[#All],[Store_ID]],Stores_c[[#All],[City]])</f>
        <v>Williamborough</v>
      </c>
      <c r="AF1434" t="str" cm="1">
        <f t="array" ref="AF1434">_xlfn.XLOOKUP(Orders_C[[#This Row],[Store_ID]],Stores_c[[#All],[Store_ID]],Stores_c[[#All],[Manager_Name]])</f>
        <v>Michael Mcbride</v>
      </c>
      <c r="AG1434" t="str" cm="1">
        <f t="array" ref="AG1434">_xlfn.XLOOKUP(Orders_C[[#This Row],[Store_ID]],Stores_c[[#All],[Store_ID]],Stores_c[[#All],[Store_Type]])</f>
        <v>Mall</v>
      </c>
    </row>
    <row r="1435" spans="1:33" x14ac:dyDescent="0.25">
      <c r="A1435">
        <v>9157</v>
      </c>
      <c r="B1435" s="1">
        <v>45985</v>
      </c>
      <c r="C1435" s="2">
        <v>4.8437500000000001E-2</v>
      </c>
      <c r="D1435">
        <v>1933</v>
      </c>
      <c r="E1435">
        <v>213</v>
      </c>
      <c r="F1435">
        <v>550</v>
      </c>
      <c r="G1435">
        <v>302</v>
      </c>
      <c r="H1435">
        <v>3</v>
      </c>
      <c r="I1435">
        <v>162</v>
      </c>
      <c r="J1435">
        <v>10</v>
      </c>
      <c r="K1435">
        <v>8.1</v>
      </c>
      <c r="L1435">
        <v>484.1</v>
      </c>
      <c r="M1435" t="s">
        <v>20</v>
      </c>
      <c r="N1435" t="s">
        <v>22</v>
      </c>
      <c r="O1435">
        <v>27</v>
      </c>
      <c r="P1435">
        <v>4</v>
      </c>
      <c r="Q1435" t="s">
        <v>3180</v>
      </c>
      <c r="R1435">
        <v>509</v>
      </c>
      <c r="S1435" s="3">
        <v>0.1</v>
      </c>
      <c r="T1435" s="6">
        <v>192.50000000000006</v>
      </c>
      <c r="U1435" t="s">
        <v>6336</v>
      </c>
      <c r="V1435">
        <v>2025</v>
      </c>
      <c r="W1435" t="s">
        <v>6329</v>
      </c>
      <c r="X1435" t="str">
        <f>_xlfn.XLOOKUP(Orders_C[[#This Row],[Product_ID]],Products_C[Product_ID],Products_C[Product_Name])</f>
        <v>Chicken Wings</v>
      </c>
      <c r="Y1435" t="str">
        <f>_xlfn.XLOOKUP(Orders_C[[#This Row],[Product_ID]],Products_C[Product_ID],Products_C[Category])</f>
        <v>Chicken</v>
      </c>
      <c r="Z1435" t="str">
        <f>_xlfn.XLOOKUP(Orders_C[[#This Row],[Store_ID]],Stores_c[Store_ID],Stores_c[City])</f>
        <v>Lake Kristashire</v>
      </c>
      <c r="AA1435" t="str">
        <f>_xlfn.XLOOKUP(Orders_C[[#This Row],[Customer_ID]],Customers_c[Customer_ID],Customers_c[Customer_Name])</f>
        <v>Nathan Smith</v>
      </c>
      <c r="AB1435" s="6">
        <f>Orders_C[[#This Row],[Quantity]]*Orders_C[[#This Row],[Unit_Price]]*(1-Orders_C[[#This Row],[Discount %]])+Orders_C[[#This Row],[Tax]]</f>
        <v>445.50000000000006</v>
      </c>
      <c r="AC1435" s="9">
        <f>(Orders_C[[#This Row],[Unit_Price]]*Orders_C[[#This Row],[Quantity]])-Orders_C[[#This Row],[Discount]]+Orders_C[[#This Row],[Tax]]</f>
        <v>484.1</v>
      </c>
      <c r="AD1435" t="str">
        <f>IF(COUNTIF(Orders_C[[#All],[Customer_ID]],Orders_C[[#This Row],[Customer_ID]])&gt;1,"Repeat","New")</f>
        <v>Repeat</v>
      </c>
      <c r="AE1435" t="str" cm="1">
        <f t="array" ref="AE1435">_xlfn.XLOOKUP(Orders_C[[#This Row],[Store_ID]],Stores_c[[#All],[Store_ID]],Stores_c[[#All],[City]])</f>
        <v>Lake Kristashire</v>
      </c>
      <c r="AF1435" t="str" cm="1">
        <f t="array" ref="AF1435">_xlfn.XLOOKUP(Orders_C[[#This Row],[Store_ID]],Stores_c[[#All],[Store_ID]],Stores_c[[#All],[Manager_Name]])</f>
        <v>Andrea Daugherty</v>
      </c>
      <c r="AG1435" t="str" cm="1">
        <f t="array" ref="AG1435">_xlfn.XLOOKUP(Orders_C[[#This Row],[Store_ID]],Stores_c[[#All],[Store_ID]],Stores_c[[#All],[Store_Type]])</f>
        <v>Mall</v>
      </c>
    </row>
    <row r="1436" spans="1:33" x14ac:dyDescent="0.25">
      <c r="A1436">
        <v>9389</v>
      </c>
      <c r="B1436" s="1">
        <v>45968</v>
      </c>
      <c r="C1436" s="2">
        <v>0.23190972222222223</v>
      </c>
      <c r="D1436">
        <v>1773</v>
      </c>
      <c r="E1436">
        <v>210</v>
      </c>
      <c r="F1436">
        <v>443</v>
      </c>
      <c r="G1436">
        <v>318</v>
      </c>
      <c r="H1436">
        <v>3</v>
      </c>
      <c r="I1436">
        <v>162</v>
      </c>
      <c r="J1436">
        <v>10</v>
      </c>
      <c r="K1436">
        <v>8.1</v>
      </c>
      <c r="L1436">
        <v>484.1</v>
      </c>
      <c r="M1436" t="s">
        <v>18</v>
      </c>
      <c r="N1436" t="s">
        <v>23</v>
      </c>
      <c r="O1436">
        <v>17</v>
      </c>
      <c r="P1436">
        <v>2</v>
      </c>
      <c r="Q1436" t="s">
        <v>3412</v>
      </c>
      <c r="R1436">
        <v>506</v>
      </c>
      <c r="S1436" s="3">
        <v>0.1</v>
      </c>
      <c r="T1436" s="6">
        <v>192.50000000000006</v>
      </c>
      <c r="U1436" t="s">
        <v>6336</v>
      </c>
      <c r="V1436">
        <v>2025</v>
      </c>
      <c r="W1436" t="s">
        <v>6333</v>
      </c>
      <c r="X1436" t="str">
        <f>_xlfn.XLOOKUP(Orders_C[[#This Row],[Product_ID]],Products_C[Product_ID],Products_C[Product_Name])</f>
        <v>Pepsi</v>
      </c>
      <c r="Y1436" t="str">
        <f>_xlfn.XLOOKUP(Orders_C[[#This Row],[Product_ID]],Products_C[Product_ID],Products_C[Category])</f>
        <v>Burger</v>
      </c>
      <c r="Z1436" t="str">
        <f>_xlfn.XLOOKUP(Orders_C[[#This Row],[Store_ID]],Stores_c[Store_ID],Stores_c[City])</f>
        <v>East William</v>
      </c>
      <c r="AA1436" t="str">
        <f>_xlfn.XLOOKUP(Orders_C[[#This Row],[Customer_ID]],Customers_c[Customer_ID],Customers_c[Customer_Name])</f>
        <v>Brandon Jones</v>
      </c>
      <c r="AB1436" s="6">
        <f>Orders_C[[#This Row],[Quantity]]*Orders_C[[#This Row],[Unit_Price]]*(1-Orders_C[[#This Row],[Discount %]])+Orders_C[[#This Row],[Tax]]</f>
        <v>445.50000000000006</v>
      </c>
      <c r="AC1436" s="9">
        <f>(Orders_C[[#This Row],[Unit_Price]]*Orders_C[[#This Row],[Quantity]])-Orders_C[[#This Row],[Discount]]+Orders_C[[#This Row],[Tax]]</f>
        <v>484.1</v>
      </c>
      <c r="AD1436" t="str">
        <f>IF(COUNTIF(Orders_C[[#All],[Customer_ID]],Orders_C[[#This Row],[Customer_ID]])&gt;1,"Repeat","New")</f>
        <v>Repeat</v>
      </c>
      <c r="AE1436" t="str" cm="1">
        <f t="array" ref="AE1436">_xlfn.XLOOKUP(Orders_C[[#This Row],[Store_ID]],Stores_c[[#All],[Store_ID]],Stores_c[[#All],[City]])</f>
        <v>East William</v>
      </c>
      <c r="AF1436" t="str" cm="1">
        <f t="array" ref="AF1436">_xlfn.XLOOKUP(Orders_C[[#This Row],[Store_ID]],Stores_c[[#All],[Store_ID]],Stores_c[[#All],[Manager_Name]])</f>
        <v>Victoria Butler</v>
      </c>
      <c r="AG1436" t="str" cm="1">
        <f t="array" ref="AG1436">_xlfn.XLOOKUP(Orders_C[[#This Row],[Store_ID]],Stores_c[[#All],[Store_ID]],Stores_c[[#All],[Store_Type]])</f>
        <v>Drive-Thru</v>
      </c>
    </row>
    <row r="1437" spans="1:33" x14ac:dyDescent="0.25">
      <c r="A1437">
        <v>10728</v>
      </c>
      <c r="B1437" s="1">
        <v>45999</v>
      </c>
      <c r="C1437" s="2">
        <v>0.3082523148148148</v>
      </c>
      <c r="D1437">
        <v>1869</v>
      </c>
      <c r="E1437">
        <v>205</v>
      </c>
      <c r="F1437">
        <v>487</v>
      </c>
      <c r="G1437">
        <v>312</v>
      </c>
      <c r="H1437">
        <v>3</v>
      </c>
      <c r="I1437">
        <v>162</v>
      </c>
      <c r="J1437">
        <v>10</v>
      </c>
      <c r="K1437">
        <v>8.1</v>
      </c>
      <c r="L1437">
        <v>484.1</v>
      </c>
      <c r="M1437" t="s">
        <v>20</v>
      </c>
      <c r="N1437" t="s">
        <v>23</v>
      </c>
      <c r="O1437">
        <v>56</v>
      </c>
      <c r="P1437">
        <v>3</v>
      </c>
      <c r="Q1437" t="s">
        <v>4751</v>
      </c>
      <c r="R1437">
        <v>509</v>
      </c>
      <c r="S1437" s="3">
        <v>0.1</v>
      </c>
      <c r="T1437" s="6">
        <v>192.50000000000006</v>
      </c>
      <c r="U1437" t="s">
        <v>6328</v>
      </c>
      <c r="V1437">
        <v>2025</v>
      </c>
      <c r="W1437" t="s">
        <v>6331</v>
      </c>
      <c r="X1437" t="str">
        <f>_xlfn.XLOOKUP(Orders_C[[#This Row],[Product_ID]],Products_C[Product_ID],Products_C[Product_Name])</f>
        <v>Veg Burger</v>
      </c>
      <c r="Y1437" t="str">
        <f>_xlfn.XLOOKUP(Orders_C[[#This Row],[Product_ID]],Products_C[Product_ID],Products_C[Category])</f>
        <v>Burger</v>
      </c>
      <c r="Z1437" t="str">
        <f>_xlfn.XLOOKUP(Orders_C[[#This Row],[Store_ID]],Stores_c[Store_ID],Stores_c[City])</f>
        <v>Port Jacob</v>
      </c>
      <c r="AA1437" t="str">
        <f>_xlfn.XLOOKUP(Orders_C[[#This Row],[Customer_ID]],Customers_c[Customer_ID],Customers_c[Customer_Name])</f>
        <v>Joseph Castillo</v>
      </c>
      <c r="AB1437" s="6">
        <f>Orders_C[[#This Row],[Quantity]]*Orders_C[[#This Row],[Unit_Price]]*(1-Orders_C[[#This Row],[Discount %]])+Orders_C[[#This Row],[Tax]]</f>
        <v>445.50000000000006</v>
      </c>
      <c r="AC1437" s="9">
        <f>(Orders_C[[#This Row],[Unit_Price]]*Orders_C[[#This Row],[Quantity]])-Orders_C[[#This Row],[Discount]]+Orders_C[[#This Row],[Tax]]</f>
        <v>484.1</v>
      </c>
      <c r="AD1437" t="str">
        <f>IF(COUNTIF(Orders_C[[#All],[Customer_ID]],Orders_C[[#This Row],[Customer_ID]])&gt;1,"Repeat","New")</f>
        <v>Repeat</v>
      </c>
      <c r="AE1437" t="str" cm="1">
        <f t="array" ref="AE1437">_xlfn.XLOOKUP(Orders_C[[#This Row],[Store_ID]],Stores_c[[#All],[Store_ID]],Stores_c[[#All],[City]])</f>
        <v>Port Jacob</v>
      </c>
      <c r="AF1437" t="str" cm="1">
        <f t="array" ref="AF1437">_xlfn.XLOOKUP(Orders_C[[#This Row],[Store_ID]],Stores_c[[#All],[Store_ID]],Stores_c[[#All],[Manager_Name]])</f>
        <v>David Harris</v>
      </c>
      <c r="AG1437" t="str" cm="1">
        <f t="array" ref="AG1437">_xlfn.XLOOKUP(Orders_C[[#This Row],[Store_ID]],Stores_c[[#All],[Store_ID]],Stores_c[[#All],[Store_Type]])</f>
        <v>Mall</v>
      </c>
    </row>
    <row r="1438" spans="1:33" x14ac:dyDescent="0.25">
      <c r="A1438">
        <v>7322</v>
      </c>
      <c r="B1438" s="1">
        <v>45851</v>
      </c>
      <c r="C1438" s="2">
        <v>0.83488425925925924</v>
      </c>
      <c r="D1438">
        <v>1353</v>
      </c>
      <c r="E1438">
        <v>210</v>
      </c>
      <c r="F1438">
        <v>462</v>
      </c>
      <c r="G1438">
        <v>319</v>
      </c>
      <c r="H1438">
        <v>1</v>
      </c>
      <c r="I1438">
        <v>428</v>
      </c>
      <c r="J1438">
        <v>0</v>
      </c>
      <c r="K1438">
        <v>21.4</v>
      </c>
      <c r="L1438">
        <v>449.4</v>
      </c>
      <c r="M1438" t="s">
        <v>19</v>
      </c>
      <c r="N1438" t="s">
        <v>22</v>
      </c>
      <c r="O1438">
        <v>24</v>
      </c>
      <c r="P1438">
        <v>5</v>
      </c>
      <c r="Q1438" t="s">
        <v>1345</v>
      </c>
      <c r="R1438">
        <v>510</v>
      </c>
      <c r="S1438" s="3">
        <v>0</v>
      </c>
      <c r="T1438" s="6">
        <v>192.59999999999997</v>
      </c>
      <c r="U1438" t="s">
        <v>6341</v>
      </c>
      <c r="V1438">
        <v>2025</v>
      </c>
      <c r="W1438" t="s">
        <v>6329</v>
      </c>
      <c r="X1438" t="str">
        <f>_xlfn.XLOOKUP(Orders_C[[#This Row],[Product_ID]],Products_C[Product_ID],Products_C[Product_Name])</f>
        <v>Chocolate Lava Cake</v>
      </c>
      <c r="Y1438" t="str">
        <f>_xlfn.XLOOKUP(Orders_C[[#This Row],[Product_ID]],Products_C[Product_ID],Products_C[Category])</f>
        <v>Beverage</v>
      </c>
      <c r="Z1438" t="str">
        <f>_xlfn.XLOOKUP(Orders_C[[#This Row],[Store_ID]],Stores_c[Store_ID],Stores_c[City])</f>
        <v>East William</v>
      </c>
      <c r="AA1438" t="str">
        <f>_xlfn.XLOOKUP(Orders_C[[#This Row],[Customer_ID]],Customers_c[Customer_ID],Customers_c[Customer_Name])</f>
        <v>Mary James</v>
      </c>
      <c r="AB1438" s="6">
        <f>Orders_C[[#This Row],[Quantity]]*Orders_C[[#This Row],[Unit_Price]]*(1-Orders_C[[#This Row],[Discount %]])+Orders_C[[#This Row],[Tax]]</f>
        <v>449.4</v>
      </c>
      <c r="AC1438" s="9">
        <f>(Orders_C[[#This Row],[Unit_Price]]*Orders_C[[#This Row],[Quantity]])-Orders_C[[#This Row],[Discount]]+Orders_C[[#This Row],[Tax]]</f>
        <v>449.4</v>
      </c>
      <c r="AD1438" t="str">
        <f>IF(COUNTIF(Orders_C[[#All],[Customer_ID]],Orders_C[[#This Row],[Customer_ID]])&gt;1,"Repeat","New")</f>
        <v>Repeat</v>
      </c>
      <c r="AE1438" t="str" cm="1">
        <f t="array" ref="AE1438">_xlfn.XLOOKUP(Orders_C[[#This Row],[Store_ID]],Stores_c[[#All],[Store_ID]],Stores_c[[#All],[City]])</f>
        <v>East William</v>
      </c>
      <c r="AF1438" t="str" cm="1">
        <f t="array" ref="AF1438">_xlfn.XLOOKUP(Orders_C[[#This Row],[Store_ID]],Stores_c[[#All],[Store_ID]],Stores_c[[#All],[Manager_Name]])</f>
        <v>Victoria Butler</v>
      </c>
      <c r="AG1438" t="str" cm="1">
        <f t="array" ref="AG1438">_xlfn.XLOOKUP(Orders_C[[#This Row],[Store_ID]],Stores_c[[#All],[Store_ID]],Stores_c[[#All],[Store_Type]])</f>
        <v>Drive-Thru</v>
      </c>
    </row>
    <row r="1439" spans="1:33" x14ac:dyDescent="0.25">
      <c r="A1439">
        <v>6035</v>
      </c>
      <c r="B1439" s="1">
        <v>46026</v>
      </c>
      <c r="C1439" s="2">
        <v>0.55285879629629631</v>
      </c>
      <c r="D1439">
        <v>1606</v>
      </c>
      <c r="E1439">
        <v>222</v>
      </c>
      <c r="F1439">
        <v>433</v>
      </c>
      <c r="G1439">
        <v>333</v>
      </c>
      <c r="H1439">
        <v>1</v>
      </c>
      <c r="I1439">
        <v>462</v>
      </c>
      <c r="J1439">
        <v>15</v>
      </c>
      <c r="K1439">
        <v>23.1</v>
      </c>
      <c r="L1439">
        <v>470.1</v>
      </c>
      <c r="M1439" t="s">
        <v>18</v>
      </c>
      <c r="N1439" t="s">
        <v>22</v>
      </c>
      <c r="O1439">
        <v>19</v>
      </c>
      <c r="P1439">
        <v>2</v>
      </c>
      <c r="Q1439" t="s">
        <v>58</v>
      </c>
      <c r="R1439">
        <v>509</v>
      </c>
      <c r="S1439" s="3">
        <v>0.15</v>
      </c>
      <c r="T1439" s="6">
        <v>192.90000000000003</v>
      </c>
      <c r="U1439" t="s">
        <v>6330</v>
      </c>
      <c r="V1439">
        <v>2026</v>
      </c>
      <c r="W1439" t="s">
        <v>6333</v>
      </c>
      <c r="X1439" t="str">
        <f>_xlfn.XLOOKUP(Orders_C[[#This Row],[Product_ID]],Products_C[Product_ID],Products_C[Product_Name])</f>
        <v>Chicken Wings</v>
      </c>
      <c r="Y1439" t="str">
        <f>_xlfn.XLOOKUP(Orders_C[[#This Row],[Product_ID]],Products_C[Product_ID],Products_C[Category])</f>
        <v>Burger</v>
      </c>
      <c r="Z1439" t="str">
        <f>_xlfn.XLOOKUP(Orders_C[[#This Row],[Store_ID]],Stores_c[Store_ID],Stores_c[City])</f>
        <v>New Steven</v>
      </c>
      <c r="AA1439" t="str">
        <f>_xlfn.XLOOKUP(Orders_C[[#This Row],[Customer_ID]],Customers_c[Customer_ID],Customers_c[Customer_Name])</f>
        <v>Candace Barnes</v>
      </c>
      <c r="AB1439" s="6">
        <f>Orders_C[[#This Row],[Quantity]]*Orders_C[[#This Row],[Unit_Price]]*(1-Orders_C[[#This Row],[Discount %]])+Orders_C[[#This Row],[Tax]]</f>
        <v>415.8</v>
      </c>
      <c r="AC1439" s="9">
        <f>(Orders_C[[#This Row],[Unit_Price]]*Orders_C[[#This Row],[Quantity]])-Orders_C[[#This Row],[Discount]]+Orders_C[[#This Row],[Tax]]</f>
        <v>470.1</v>
      </c>
      <c r="AD1439" t="str">
        <f>IF(COUNTIF(Orders_C[[#All],[Customer_ID]],Orders_C[[#This Row],[Customer_ID]])&gt;1,"Repeat","New")</f>
        <v>Repeat</v>
      </c>
      <c r="AE1439" t="str" cm="1">
        <f t="array" ref="AE1439">_xlfn.XLOOKUP(Orders_C[[#This Row],[Store_ID]],Stores_c[[#All],[Store_ID]],Stores_c[[#All],[City]])</f>
        <v>New Steven</v>
      </c>
      <c r="AF1439" t="str" cm="1">
        <f t="array" ref="AF1439">_xlfn.XLOOKUP(Orders_C[[#This Row],[Store_ID]],Stores_c[[#All],[Store_ID]],Stores_c[[#All],[Manager_Name]])</f>
        <v>Terri Martinez</v>
      </c>
      <c r="AG1439" t="str" cm="1">
        <f t="array" ref="AG1439">_xlfn.XLOOKUP(Orders_C[[#This Row],[Store_ID]],Stores_c[[#All],[Store_ID]],Stores_c[[#All],[Store_Type]])</f>
        <v>Drive-Thru</v>
      </c>
    </row>
    <row r="1440" spans="1:33" x14ac:dyDescent="0.25">
      <c r="A1440">
        <v>9235</v>
      </c>
      <c r="B1440" s="1">
        <v>45806</v>
      </c>
      <c r="C1440" s="2">
        <v>0.68202546296296296</v>
      </c>
      <c r="D1440">
        <v>1917</v>
      </c>
      <c r="E1440">
        <v>220</v>
      </c>
      <c r="F1440">
        <v>426</v>
      </c>
      <c r="G1440">
        <v>328</v>
      </c>
      <c r="H1440">
        <v>1</v>
      </c>
      <c r="I1440">
        <v>462</v>
      </c>
      <c r="J1440">
        <v>15</v>
      </c>
      <c r="K1440">
        <v>23.1</v>
      </c>
      <c r="L1440">
        <v>470.1</v>
      </c>
      <c r="M1440" t="s">
        <v>18</v>
      </c>
      <c r="N1440" t="s">
        <v>23</v>
      </c>
      <c r="O1440">
        <v>39</v>
      </c>
      <c r="P1440">
        <v>2</v>
      </c>
      <c r="Q1440" t="s">
        <v>3258</v>
      </c>
      <c r="R1440">
        <v>502</v>
      </c>
      <c r="S1440" s="3">
        <v>0.15</v>
      </c>
      <c r="T1440" s="6">
        <v>192.90000000000003</v>
      </c>
      <c r="U1440" t="s">
        <v>6339</v>
      </c>
      <c r="V1440">
        <v>2025</v>
      </c>
      <c r="W1440" t="s">
        <v>6329</v>
      </c>
      <c r="X1440" t="str">
        <f>_xlfn.XLOOKUP(Orders_C[[#This Row],[Product_ID]],Products_C[Product_ID],Products_C[Product_Name])</f>
        <v>Rice Bowl</v>
      </c>
      <c r="Y1440" t="str">
        <f>_xlfn.XLOOKUP(Orders_C[[#This Row],[Product_ID]],Products_C[Product_ID],Products_C[Category])</f>
        <v>Burger</v>
      </c>
      <c r="Z1440" t="str">
        <f>_xlfn.XLOOKUP(Orders_C[[#This Row],[Store_ID]],Stores_c[Store_ID],Stores_c[City])</f>
        <v>Williamborough</v>
      </c>
      <c r="AA1440" t="str">
        <f>_xlfn.XLOOKUP(Orders_C[[#This Row],[Customer_ID]],Customers_c[Customer_ID],Customers_c[Customer_Name])</f>
        <v>Alexander Austin</v>
      </c>
      <c r="AB1440" s="6">
        <f>Orders_C[[#This Row],[Quantity]]*Orders_C[[#This Row],[Unit_Price]]*(1-Orders_C[[#This Row],[Discount %]])+Orders_C[[#This Row],[Tax]]</f>
        <v>415.8</v>
      </c>
      <c r="AC1440" s="9">
        <f>(Orders_C[[#This Row],[Unit_Price]]*Orders_C[[#This Row],[Quantity]])-Orders_C[[#This Row],[Discount]]+Orders_C[[#This Row],[Tax]]</f>
        <v>470.1</v>
      </c>
      <c r="AD1440" t="str">
        <f>IF(COUNTIF(Orders_C[[#All],[Customer_ID]],Orders_C[[#This Row],[Customer_ID]])&gt;1,"Repeat","New")</f>
        <v>Repeat</v>
      </c>
      <c r="AE1440" t="str" cm="1">
        <f t="array" ref="AE1440">_xlfn.XLOOKUP(Orders_C[[#This Row],[Store_ID]],Stores_c[[#All],[Store_ID]],Stores_c[[#All],[City]])</f>
        <v>Williamborough</v>
      </c>
      <c r="AF1440" t="str" cm="1">
        <f t="array" ref="AF1440">_xlfn.XLOOKUP(Orders_C[[#This Row],[Store_ID]],Stores_c[[#All],[Store_ID]],Stores_c[[#All],[Manager_Name]])</f>
        <v>Michael Mcbride</v>
      </c>
      <c r="AG1440" t="str" cm="1">
        <f t="array" ref="AG1440">_xlfn.XLOOKUP(Orders_C[[#This Row],[Store_ID]],Stores_c[[#All],[Store_ID]],Stores_c[[#All],[Store_Type]])</f>
        <v>Mall</v>
      </c>
    </row>
    <row r="1441" spans="1:33" x14ac:dyDescent="0.25">
      <c r="A1441">
        <v>7400</v>
      </c>
      <c r="B1441" s="1">
        <v>45757</v>
      </c>
      <c r="C1441" s="2">
        <v>1.8391203703703705E-2</v>
      </c>
      <c r="D1441">
        <v>1492</v>
      </c>
      <c r="E1441">
        <v>204</v>
      </c>
      <c r="F1441">
        <v>532</v>
      </c>
      <c r="G1441">
        <v>305</v>
      </c>
      <c r="H1441">
        <v>1</v>
      </c>
      <c r="I1441">
        <v>451</v>
      </c>
      <c r="J1441">
        <v>10</v>
      </c>
      <c r="K1441">
        <v>22.55</v>
      </c>
      <c r="L1441">
        <v>463.55</v>
      </c>
      <c r="M1441" t="s">
        <v>19</v>
      </c>
      <c r="N1441" t="s">
        <v>21</v>
      </c>
      <c r="O1441">
        <v>40</v>
      </c>
      <c r="P1441">
        <v>3</v>
      </c>
      <c r="Q1441" t="s">
        <v>1423</v>
      </c>
      <c r="R1441">
        <v>504</v>
      </c>
      <c r="S1441" s="3">
        <v>0.1</v>
      </c>
      <c r="T1441" s="6">
        <v>192.95000000000005</v>
      </c>
      <c r="U1441" t="s">
        <v>6337</v>
      </c>
      <c r="V1441">
        <v>2025</v>
      </c>
      <c r="W1441" t="s">
        <v>6329</v>
      </c>
      <c r="X1441" t="str">
        <f>_xlfn.XLOOKUP(Orders_C[[#This Row],[Product_ID]],Products_C[Product_ID],Products_C[Product_Name])</f>
        <v>Krushers</v>
      </c>
      <c r="Y1441" t="str">
        <f>_xlfn.XLOOKUP(Orders_C[[#This Row],[Product_ID]],Products_C[Product_ID],Products_C[Category])</f>
        <v>Dessert</v>
      </c>
      <c r="Z1441" t="str">
        <f>_xlfn.XLOOKUP(Orders_C[[#This Row],[Store_ID]],Stores_c[Store_ID],Stores_c[City])</f>
        <v>New Robertfurt</v>
      </c>
      <c r="AA1441" t="str">
        <f>_xlfn.XLOOKUP(Orders_C[[#This Row],[Customer_ID]],Customers_c[Customer_ID],Customers_c[Customer_Name])</f>
        <v>Ryan Edwards</v>
      </c>
      <c r="AB1441" s="6">
        <f>Orders_C[[#This Row],[Quantity]]*Orders_C[[#This Row],[Unit_Price]]*(1-Orders_C[[#This Row],[Discount %]])+Orders_C[[#This Row],[Tax]]</f>
        <v>428.45000000000005</v>
      </c>
      <c r="AC1441" s="9">
        <f>(Orders_C[[#This Row],[Unit_Price]]*Orders_C[[#This Row],[Quantity]])-Orders_C[[#This Row],[Discount]]+Orders_C[[#This Row],[Tax]]</f>
        <v>463.55</v>
      </c>
      <c r="AD1441" t="str">
        <f>IF(COUNTIF(Orders_C[[#All],[Customer_ID]],Orders_C[[#This Row],[Customer_ID]])&gt;1,"Repeat","New")</f>
        <v>Repeat</v>
      </c>
      <c r="AE1441" t="str" cm="1">
        <f t="array" ref="AE1441">_xlfn.XLOOKUP(Orders_C[[#This Row],[Store_ID]],Stores_c[[#All],[Store_ID]],Stores_c[[#All],[City]])</f>
        <v>New Robertfurt</v>
      </c>
      <c r="AF1441" t="str" cm="1">
        <f t="array" ref="AF1441">_xlfn.XLOOKUP(Orders_C[[#This Row],[Store_ID]],Stores_c[[#All],[Store_ID]],Stores_c[[#All],[Manager_Name]])</f>
        <v>Tiffany Gomez</v>
      </c>
      <c r="AG1441" t="str" cm="1">
        <f t="array" ref="AG1441">_xlfn.XLOOKUP(Orders_C[[#This Row],[Store_ID]],Stores_c[[#All],[Store_ID]],Stores_c[[#All],[Store_Type]])</f>
        <v>Street</v>
      </c>
    </row>
    <row r="1442" spans="1:33" x14ac:dyDescent="0.25">
      <c r="A1442">
        <v>7854</v>
      </c>
      <c r="B1442" s="1">
        <v>45960</v>
      </c>
      <c r="C1442" s="2">
        <v>0.87188657407407411</v>
      </c>
      <c r="D1442">
        <v>1220</v>
      </c>
      <c r="E1442">
        <v>225</v>
      </c>
      <c r="F1442">
        <v>484</v>
      </c>
      <c r="G1442">
        <v>318</v>
      </c>
      <c r="H1442">
        <v>1</v>
      </c>
      <c r="I1442">
        <v>451</v>
      </c>
      <c r="J1442">
        <v>10</v>
      </c>
      <c r="K1442">
        <v>22.55</v>
      </c>
      <c r="L1442">
        <v>463.55</v>
      </c>
      <c r="M1442" t="s">
        <v>19</v>
      </c>
      <c r="N1442" t="s">
        <v>21</v>
      </c>
      <c r="O1442">
        <v>42</v>
      </c>
      <c r="P1442">
        <v>4</v>
      </c>
      <c r="Q1442" t="s">
        <v>1877</v>
      </c>
      <c r="R1442">
        <v>502</v>
      </c>
      <c r="S1442" s="3">
        <v>0.1</v>
      </c>
      <c r="T1442" s="6">
        <v>192.95000000000005</v>
      </c>
      <c r="U1442" t="s">
        <v>6332</v>
      </c>
      <c r="V1442">
        <v>2025</v>
      </c>
      <c r="W1442" t="s">
        <v>6331</v>
      </c>
      <c r="X1442" t="str">
        <f>_xlfn.XLOOKUP(Orders_C[[#This Row],[Product_ID]],Products_C[Product_ID],Products_C[Product_Name])</f>
        <v>Pepsi</v>
      </c>
      <c r="Y1442" t="str">
        <f>_xlfn.XLOOKUP(Orders_C[[#This Row],[Product_ID]],Products_C[Product_ID],Products_C[Category])</f>
        <v>Burger</v>
      </c>
      <c r="Z1442" t="str">
        <f>_xlfn.XLOOKUP(Orders_C[[#This Row],[Store_ID]],Stores_c[Store_ID],Stores_c[City])</f>
        <v>South Peter</v>
      </c>
      <c r="AA1442" t="str">
        <f>_xlfn.XLOOKUP(Orders_C[[#This Row],[Customer_ID]],Customers_c[Customer_ID],Customers_c[Customer_Name])</f>
        <v>Robert Booth</v>
      </c>
      <c r="AB1442" s="6">
        <f>Orders_C[[#This Row],[Quantity]]*Orders_C[[#This Row],[Unit_Price]]*(1-Orders_C[[#This Row],[Discount %]])+Orders_C[[#This Row],[Tax]]</f>
        <v>428.45000000000005</v>
      </c>
      <c r="AC1442" s="9">
        <f>(Orders_C[[#This Row],[Unit_Price]]*Orders_C[[#This Row],[Quantity]])-Orders_C[[#This Row],[Discount]]+Orders_C[[#This Row],[Tax]]</f>
        <v>463.55</v>
      </c>
      <c r="AD1442" t="str">
        <f>IF(COUNTIF(Orders_C[[#All],[Customer_ID]],Orders_C[[#This Row],[Customer_ID]])&gt;1,"Repeat","New")</f>
        <v>Repeat</v>
      </c>
      <c r="AE1442" t="str" cm="1">
        <f t="array" ref="AE1442">_xlfn.XLOOKUP(Orders_C[[#This Row],[Store_ID]],Stores_c[[#All],[Store_ID]],Stores_c[[#All],[City]])</f>
        <v>South Peter</v>
      </c>
      <c r="AF1442" t="str" cm="1">
        <f t="array" ref="AF1442">_xlfn.XLOOKUP(Orders_C[[#This Row],[Store_ID]],Stores_c[[#All],[Store_ID]],Stores_c[[#All],[Manager_Name]])</f>
        <v>Gregory Lambert</v>
      </c>
      <c r="AG1442" t="str" cm="1">
        <f t="array" ref="AG1442">_xlfn.XLOOKUP(Orders_C[[#This Row],[Store_ID]],Stores_c[[#All],[Store_ID]],Stores_c[[#All],[Store_Type]])</f>
        <v>Street</v>
      </c>
    </row>
    <row r="1443" spans="1:33" x14ac:dyDescent="0.25">
      <c r="A1443">
        <v>8221</v>
      </c>
      <c r="B1443" s="1">
        <v>45801</v>
      </c>
      <c r="C1443" s="2">
        <v>0.81888888888888889</v>
      </c>
      <c r="D1443">
        <v>1781</v>
      </c>
      <c r="E1443">
        <v>211</v>
      </c>
      <c r="F1443">
        <v>503</v>
      </c>
      <c r="G1443">
        <v>324</v>
      </c>
      <c r="H1443">
        <v>1</v>
      </c>
      <c r="I1443">
        <v>451</v>
      </c>
      <c r="J1443">
        <v>10</v>
      </c>
      <c r="K1443">
        <v>22.55</v>
      </c>
      <c r="L1443">
        <v>463.55</v>
      </c>
      <c r="M1443" t="s">
        <v>19</v>
      </c>
      <c r="N1443" t="s">
        <v>21</v>
      </c>
      <c r="O1443">
        <v>26</v>
      </c>
      <c r="P1443">
        <v>2</v>
      </c>
      <c r="Q1443" t="s">
        <v>2244</v>
      </c>
      <c r="R1443">
        <v>502</v>
      </c>
      <c r="S1443" s="3">
        <v>0.1</v>
      </c>
      <c r="T1443" s="6">
        <v>192.95000000000005</v>
      </c>
      <c r="U1443" t="s">
        <v>6339</v>
      </c>
      <c r="V1443">
        <v>2025</v>
      </c>
      <c r="W1443" t="s">
        <v>6329</v>
      </c>
      <c r="X1443" t="str">
        <f>_xlfn.XLOOKUP(Orders_C[[#This Row],[Product_ID]],Products_C[Product_ID],Products_C[Product_Name])</f>
        <v>Krushers</v>
      </c>
      <c r="Y1443" t="str">
        <f>_xlfn.XLOOKUP(Orders_C[[#This Row],[Product_ID]],Products_C[Product_ID],Products_C[Category])</f>
        <v>Dessert</v>
      </c>
      <c r="Z1443" t="str">
        <f>_xlfn.XLOOKUP(Orders_C[[#This Row],[Store_ID]],Stores_c[Store_ID],Stores_c[City])</f>
        <v>North Robertstad</v>
      </c>
      <c r="AA1443" t="str">
        <f>_xlfn.XLOOKUP(Orders_C[[#This Row],[Customer_ID]],Customers_c[Customer_ID],Customers_c[Customer_Name])</f>
        <v>Jennifer George</v>
      </c>
      <c r="AB1443" s="6">
        <f>Orders_C[[#This Row],[Quantity]]*Orders_C[[#This Row],[Unit_Price]]*(1-Orders_C[[#This Row],[Discount %]])+Orders_C[[#This Row],[Tax]]</f>
        <v>428.45000000000005</v>
      </c>
      <c r="AC1443" s="9">
        <f>(Orders_C[[#This Row],[Unit_Price]]*Orders_C[[#This Row],[Quantity]])-Orders_C[[#This Row],[Discount]]+Orders_C[[#This Row],[Tax]]</f>
        <v>463.55</v>
      </c>
      <c r="AD1443" t="str">
        <f>IF(COUNTIF(Orders_C[[#All],[Customer_ID]],Orders_C[[#This Row],[Customer_ID]])&gt;1,"Repeat","New")</f>
        <v>Repeat</v>
      </c>
      <c r="AE1443" t="str" cm="1">
        <f t="array" ref="AE1443">_xlfn.XLOOKUP(Orders_C[[#This Row],[Store_ID]],Stores_c[[#All],[Store_ID]],Stores_c[[#All],[City]])</f>
        <v>North Robertstad</v>
      </c>
      <c r="AF1443" t="str" cm="1">
        <f t="array" ref="AF1443">_xlfn.XLOOKUP(Orders_C[[#This Row],[Store_ID]],Stores_c[[#All],[Store_ID]],Stores_c[[#All],[Manager_Name]])</f>
        <v>Mary Lewis</v>
      </c>
      <c r="AG1443" t="str" cm="1">
        <f t="array" ref="AG1443">_xlfn.XLOOKUP(Orders_C[[#This Row],[Store_ID]],Stores_c[[#All],[Store_ID]],Stores_c[[#All],[Store_Type]])</f>
        <v>Street</v>
      </c>
    </row>
    <row r="1444" spans="1:33" x14ac:dyDescent="0.25">
      <c r="A1444">
        <v>8303</v>
      </c>
      <c r="B1444" s="1">
        <v>45818</v>
      </c>
      <c r="C1444" s="2">
        <v>0.6753703703703704</v>
      </c>
      <c r="D1444">
        <v>1625</v>
      </c>
      <c r="E1444">
        <v>202</v>
      </c>
      <c r="F1444">
        <v>502</v>
      </c>
      <c r="G1444">
        <v>332</v>
      </c>
      <c r="H1444">
        <v>2</v>
      </c>
      <c r="I1444">
        <v>227</v>
      </c>
      <c r="J1444">
        <v>0</v>
      </c>
      <c r="K1444">
        <v>11.35</v>
      </c>
      <c r="L1444">
        <v>465.35</v>
      </c>
      <c r="M1444" t="s">
        <v>19</v>
      </c>
      <c r="N1444" t="s">
        <v>22</v>
      </c>
      <c r="O1444">
        <v>12</v>
      </c>
      <c r="P1444">
        <v>4</v>
      </c>
      <c r="Q1444" t="s">
        <v>2326</v>
      </c>
      <c r="R1444">
        <v>508</v>
      </c>
      <c r="S1444" s="3">
        <v>0</v>
      </c>
      <c r="T1444" s="6">
        <v>192.95000000000005</v>
      </c>
      <c r="U1444" t="s">
        <v>6340</v>
      </c>
      <c r="V1444">
        <v>2025</v>
      </c>
      <c r="W1444" t="s">
        <v>6333</v>
      </c>
      <c r="X1444" t="str">
        <f>_xlfn.XLOOKUP(Orders_C[[#This Row],[Product_ID]],Products_C[Product_ID],Products_C[Product_Name])</f>
        <v>Zinger Burger</v>
      </c>
      <c r="Y1444" t="str">
        <f>_xlfn.XLOOKUP(Orders_C[[#This Row],[Product_ID]],Products_C[Product_ID],Products_C[Category])</f>
        <v>Beverage</v>
      </c>
      <c r="Z1444" t="str">
        <f>_xlfn.XLOOKUP(Orders_C[[#This Row],[Store_ID]],Stores_c[Store_ID],Stores_c[City])</f>
        <v>Rebekahside</v>
      </c>
      <c r="AA1444" t="str">
        <f>_xlfn.XLOOKUP(Orders_C[[#This Row],[Customer_ID]],Customers_c[Customer_ID],Customers_c[Customer_Name])</f>
        <v>Donald Martinez</v>
      </c>
      <c r="AB1444" s="6">
        <f>Orders_C[[#This Row],[Quantity]]*Orders_C[[#This Row],[Unit_Price]]*(1-Orders_C[[#This Row],[Discount %]])+Orders_C[[#This Row],[Tax]]</f>
        <v>465.35</v>
      </c>
      <c r="AC1444" s="9">
        <f>(Orders_C[[#This Row],[Unit_Price]]*Orders_C[[#This Row],[Quantity]])-Orders_C[[#This Row],[Discount]]+Orders_C[[#This Row],[Tax]]</f>
        <v>465.35</v>
      </c>
      <c r="AD1444" t="str">
        <f>IF(COUNTIF(Orders_C[[#All],[Customer_ID]],Orders_C[[#This Row],[Customer_ID]])&gt;1,"Repeat","New")</f>
        <v>Repeat</v>
      </c>
      <c r="AE1444" t="str" cm="1">
        <f t="array" ref="AE1444">_xlfn.XLOOKUP(Orders_C[[#This Row],[Store_ID]],Stores_c[[#All],[Store_ID]],Stores_c[[#All],[City]])</f>
        <v>Rebekahside</v>
      </c>
      <c r="AF1444" t="str" cm="1">
        <f t="array" ref="AF1444">_xlfn.XLOOKUP(Orders_C[[#This Row],[Store_ID]],Stores_c[[#All],[Store_ID]],Stores_c[[#All],[Manager_Name]])</f>
        <v>Mark Ray</v>
      </c>
      <c r="AG1444" t="str" cm="1">
        <f t="array" ref="AG1444">_xlfn.XLOOKUP(Orders_C[[#This Row],[Store_ID]],Stores_c[[#All],[Store_ID]],Stores_c[[#All],[Store_Type]])</f>
        <v>Drive-Thru</v>
      </c>
    </row>
    <row r="1445" spans="1:33" x14ac:dyDescent="0.25">
      <c r="A1445">
        <v>8310</v>
      </c>
      <c r="B1445" s="1">
        <v>45953</v>
      </c>
      <c r="C1445" s="2">
        <v>0.52289351851851851</v>
      </c>
      <c r="D1445">
        <v>1691</v>
      </c>
      <c r="E1445">
        <v>224</v>
      </c>
      <c r="F1445">
        <v>545</v>
      </c>
      <c r="G1445">
        <v>301</v>
      </c>
      <c r="H1445">
        <v>2</v>
      </c>
      <c r="I1445">
        <v>227</v>
      </c>
      <c r="J1445">
        <v>0</v>
      </c>
      <c r="K1445">
        <v>11.35</v>
      </c>
      <c r="L1445">
        <v>465.35</v>
      </c>
      <c r="M1445" t="s">
        <v>19</v>
      </c>
      <c r="N1445" t="s">
        <v>22</v>
      </c>
      <c r="O1445">
        <v>54</v>
      </c>
      <c r="P1445">
        <v>4</v>
      </c>
      <c r="Q1445" t="s">
        <v>2333</v>
      </c>
      <c r="R1445">
        <v>506</v>
      </c>
      <c r="S1445" s="3">
        <v>0</v>
      </c>
      <c r="T1445" s="6">
        <v>192.95000000000005</v>
      </c>
      <c r="U1445" t="s">
        <v>6332</v>
      </c>
      <c r="V1445">
        <v>2025</v>
      </c>
      <c r="W1445" t="s">
        <v>6331</v>
      </c>
      <c r="X1445" t="str">
        <f>_xlfn.XLOOKUP(Orders_C[[#This Row],[Product_ID]],Products_C[Product_ID],Products_C[Product_Name])</f>
        <v>Krushers</v>
      </c>
      <c r="Y1445" t="str">
        <f>_xlfn.XLOOKUP(Orders_C[[#This Row],[Product_ID]],Products_C[Product_ID],Products_C[Category])</f>
        <v>Burger</v>
      </c>
      <c r="Z1445" t="str">
        <f>_xlfn.XLOOKUP(Orders_C[[#This Row],[Store_ID]],Stores_c[Store_ID],Stores_c[City])</f>
        <v>Valdezton</v>
      </c>
      <c r="AA1445" t="str">
        <f>_xlfn.XLOOKUP(Orders_C[[#This Row],[Customer_ID]],Customers_c[Customer_ID],Customers_c[Customer_Name])</f>
        <v>Corey Mcclure</v>
      </c>
      <c r="AB1445" s="6">
        <f>Orders_C[[#This Row],[Quantity]]*Orders_C[[#This Row],[Unit_Price]]*(1-Orders_C[[#This Row],[Discount %]])+Orders_C[[#This Row],[Tax]]</f>
        <v>465.35</v>
      </c>
      <c r="AC1445" s="9">
        <f>(Orders_C[[#This Row],[Unit_Price]]*Orders_C[[#This Row],[Quantity]])-Orders_C[[#This Row],[Discount]]+Orders_C[[#This Row],[Tax]]</f>
        <v>465.35</v>
      </c>
      <c r="AD1445" t="str">
        <f>IF(COUNTIF(Orders_C[[#All],[Customer_ID]],Orders_C[[#This Row],[Customer_ID]])&gt;1,"Repeat","New")</f>
        <v>Repeat</v>
      </c>
      <c r="AE1445" t="str" cm="1">
        <f t="array" ref="AE1445">_xlfn.XLOOKUP(Orders_C[[#This Row],[Store_ID]],Stores_c[[#All],[Store_ID]],Stores_c[[#All],[City]])</f>
        <v>Valdezton</v>
      </c>
      <c r="AF1445" t="str" cm="1">
        <f t="array" ref="AF1445">_xlfn.XLOOKUP(Orders_C[[#This Row],[Store_ID]],Stores_c[[#All],[Store_ID]],Stores_c[[#All],[Manager_Name]])</f>
        <v>John Rodriguez</v>
      </c>
      <c r="AG1445" t="str" cm="1">
        <f t="array" ref="AG1445">_xlfn.XLOOKUP(Orders_C[[#This Row],[Store_ID]],Stores_c[[#All],[Store_ID]],Stores_c[[#All],[Store_Type]])</f>
        <v>Street</v>
      </c>
    </row>
    <row r="1446" spans="1:33" x14ac:dyDescent="0.25">
      <c r="A1446">
        <v>10652</v>
      </c>
      <c r="B1446" s="1">
        <v>45938</v>
      </c>
      <c r="C1446" s="2">
        <v>0.99083333333333334</v>
      </c>
      <c r="D1446">
        <v>1856</v>
      </c>
      <c r="E1446">
        <v>209</v>
      </c>
      <c r="F1446">
        <v>532</v>
      </c>
      <c r="G1446">
        <v>316</v>
      </c>
      <c r="H1446">
        <v>1</v>
      </c>
      <c r="I1446">
        <v>440</v>
      </c>
      <c r="J1446">
        <v>5</v>
      </c>
      <c r="K1446">
        <v>22</v>
      </c>
      <c r="L1446">
        <v>457</v>
      </c>
      <c r="M1446" t="s">
        <v>20</v>
      </c>
      <c r="N1446" t="s">
        <v>21</v>
      </c>
      <c r="O1446">
        <v>59</v>
      </c>
      <c r="P1446">
        <v>2</v>
      </c>
      <c r="Q1446" t="s">
        <v>4675</v>
      </c>
      <c r="R1446">
        <v>510</v>
      </c>
      <c r="S1446" s="3">
        <v>0.05</v>
      </c>
      <c r="T1446" s="6">
        <v>193</v>
      </c>
      <c r="U1446" t="s">
        <v>6332</v>
      </c>
      <c r="V1446">
        <v>2025</v>
      </c>
      <c r="W1446" t="s">
        <v>6331</v>
      </c>
      <c r="X1446" t="str">
        <f>_xlfn.XLOOKUP(Orders_C[[#This Row],[Product_ID]],Products_C[Product_ID],Products_C[Product_Name])</f>
        <v>Popcorn Chicken</v>
      </c>
      <c r="Y1446" t="str">
        <f>_xlfn.XLOOKUP(Orders_C[[#This Row],[Product_ID]],Products_C[Product_ID],Products_C[Category])</f>
        <v>Dessert</v>
      </c>
      <c r="Z1446" t="str">
        <f>_xlfn.XLOOKUP(Orders_C[[#This Row],[Store_ID]],Stores_c[Store_ID],Stores_c[City])</f>
        <v>Reidberg</v>
      </c>
      <c r="AA1446" t="str">
        <f>_xlfn.XLOOKUP(Orders_C[[#This Row],[Customer_ID]],Customers_c[Customer_ID],Customers_c[Customer_Name])</f>
        <v>Stacy Burton</v>
      </c>
      <c r="AB1446" s="6">
        <f>Orders_C[[#This Row],[Quantity]]*Orders_C[[#This Row],[Unit_Price]]*(1-Orders_C[[#This Row],[Discount %]])+Orders_C[[#This Row],[Tax]]</f>
        <v>440</v>
      </c>
      <c r="AC1446" s="9">
        <f>(Orders_C[[#This Row],[Unit_Price]]*Orders_C[[#This Row],[Quantity]])-Orders_C[[#This Row],[Discount]]+Orders_C[[#This Row],[Tax]]</f>
        <v>457</v>
      </c>
      <c r="AD1446" t="str">
        <f>IF(COUNTIF(Orders_C[[#All],[Customer_ID]],Orders_C[[#This Row],[Customer_ID]])&gt;1,"Repeat","New")</f>
        <v>Repeat</v>
      </c>
      <c r="AE1446" t="str" cm="1">
        <f t="array" ref="AE1446">_xlfn.XLOOKUP(Orders_C[[#This Row],[Store_ID]],Stores_c[[#All],[Store_ID]],Stores_c[[#All],[City]])</f>
        <v>Reidberg</v>
      </c>
      <c r="AF1446" t="str" cm="1">
        <f t="array" ref="AF1446">_xlfn.XLOOKUP(Orders_C[[#This Row],[Store_ID]],Stores_c[[#All],[Store_ID]],Stores_c[[#All],[Manager_Name]])</f>
        <v>Jeffrey Horn</v>
      </c>
      <c r="AG1446" t="str" cm="1">
        <f t="array" ref="AG1446">_xlfn.XLOOKUP(Orders_C[[#This Row],[Store_ID]],Stores_c[[#All],[Store_ID]],Stores_c[[#All],[Store_Type]])</f>
        <v>Drive-Thru</v>
      </c>
    </row>
    <row r="1447" spans="1:33" x14ac:dyDescent="0.25">
      <c r="A1447">
        <v>6086</v>
      </c>
      <c r="B1447" s="1">
        <v>45901</v>
      </c>
      <c r="C1447" s="2">
        <v>0.50194444444444442</v>
      </c>
      <c r="D1447">
        <v>1240</v>
      </c>
      <c r="E1447">
        <v>217</v>
      </c>
      <c r="F1447">
        <v>547</v>
      </c>
      <c r="G1447">
        <v>309</v>
      </c>
      <c r="H1447">
        <v>1</v>
      </c>
      <c r="I1447">
        <v>429</v>
      </c>
      <c r="J1447">
        <v>0</v>
      </c>
      <c r="K1447">
        <v>21.45</v>
      </c>
      <c r="L1447">
        <v>450.45</v>
      </c>
      <c r="M1447" t="s">
        <v>19</v>
      </c>
      <c r="N1447" t="s">
        <v>22</v>
      </c>
      <c r="O1447">
        <v>23</v>
      </c>
      <c r="P1447">
        <v>5</v>
      </c>
      <c r="Q1447" t="s">
        <v>109</v>
      </c>
      <c r="R1447">
        <v>502</v>
      </c>
      <c r="S1447" s="3">
        <v>0</v>
      </c>
      <c r="T1447" s="6">
        <v>193.05</v>
      </c>
      <c r="U1447" t="s">
        <v>6335</v>
      </c>
      <c r="V1447">
        <v>2025</v>
      </c>
      <c r="W1447" t="s">
        <v>6329</v>
      </c>
      <c r="X1447" t="str">
        <f>_xlfn.XLOOKUP(Orders_C[[#This Row],[Product_ID]],Products_C[Product_ID],Products_C[Product_Name])</f>
        <v>Chicken Bucket</v>
      </c>
      <c r="Y1447" t="str">
        <f>_xlfn.XLOOKUP(Orders_C[[#This Row],[Product_ID]],Products_C[Product_ID],Products_C[Category])</f>
        <v>Dessert</v>
      </c>
      <c r="Z1447" t="str">
        <f>_xlfn.XLOOKUP(Orders_C[[#This Row],[Store_ID]],Stores_c[Store_ID],Stores_c[City])</f>
        <v>West Rebecca</v>
      </c>
      <c r="AA1447" t="str">
        <f>_xlfn.XLOOKUP(Orders_C[[#This Row],[Customer_ID]],Customers_c[Customer_ID],Customers_c[Customer_Name])</f>
        <v>Matthew Gibson</v>
      </c>
      <c r="AB1447" s="6">
        <f>Orders_C[[#This Row],[Quantity]]*Orders_C[[#This Row],[Unit_Price]]*(1-Orders_C[[#This Row],[Discount %]])+Orders_C[[#This Row],[Tax]]</f>
        <v>450.45</v>
      </c>
      <c r="AC1447" s="9">
        <f>(Orders_C[[#This Row],[Unit_Price]]*Orders_C[[#This Row],[Quantity]])-Orders_C[[#This Row],[Discount]]+Orders_C[[#This Row],[Tax]]</f>
        <v>450.45</v>
      </c>
      <c r="AD1447" t="str">
        <f>IF(COUNTIF(Orders_C[[#All],[Customer_ID]],Orders_C[[#This Row],[Customer_ID]])&gt;1,"Repeat","New")</f>
        <v>Repeat</v>
      </c>
      <c r="AE1447" t="str" cm="1">
        <f t="array" ref="AE1447">_xlfn.XLOOKUP(Orders_C[[#This Row],[Store_ID]],Stores_c[[#All],[Store_ID]],Stores_c[[#All],[City]])</f>
        <v>West Rebecca</v>
      </c>
      <c r="AF1447" t="str" cm="1">
        <f t="array" ref="AF1447">_xlfn.XLOOKUP(Orders_C[[#This Row],[Store_ID]],Stores_c[[#All],[Store_ID]],Stores_c[[#All],[Manager_Name]])</f>
        <v>Albert Smith</v>
      </c>
      <c r="AG1447" t="str" cm="1">
        <f t="array" ref="AG1447">_xlfn.XLOOKUP(Orders_C[[#This Row],[Store_ID]],Stores_c[[#All],[Store_ID]],Stores_c[[#All],[Store_Type]])</f>
        <v>Mall</v>
      </c>
    </row>
    <row r="1448" spans="1:33" x14ac:dyDescent="0.25">
      <c r="A1448">
        <v>9008</v>
      </c>
      <c r="B1448" s="1">
        <v>45906</v>
      </c>
      <c r="C1448" s="2">
        <v>0.27549768518518519</v>
      </c>
      <c r="D1448">
        <v>1110</v>
      </c>
      <c r="E1448">
        <v>210</v>
      </c>
      <c r="F1448">
        <v>470</v>
      </c>
      <c r="G1448">
        <v>324</v>
      </c>
      <c r="H1448">
        <v>2</v>
      </c>
      <c r="I1448">
        <v>233</v>
      </c>
      <c r="J1448">
        <v>5</v>
      </c>
      <c r="K1448">
        <v>11.65</v>
      </c>
      <c r="L1448">
        <v>472.65</v>
      </c>
      <c r="M1448" t="s">
        <v>19</v>
      </c>
      <c r="N1448" t="s">
        <v>21</v>
      </c>
      <c r="O1448">
        <v>29</v>
      </c>
      <c r="P1448">
        <v>3</v>
      </c>
      <c r="Q1448" t="s">
        <v>3031</v>
      </c>
      <c r="R1448">
        <v>506</v>
      </c>
      <c r="S1448" s="3">
        <v>0.05</v>
      </c>
      <c r="T1448" s="6">
        <v>193.05</v>
      </c>
      <c r="U1448" t="s">
        <v>6335</v>
      </c>
      <c r="V1448">
        <v>2025</v>
      </c>
      <c r="W1448" t="s">
        <v>6329</v>
      </c>
      <c r="X1448" t="str">
        <f>_xlfn.XLOOKUP(Orders_C[[#This Row],[Product_ID]],Products_C[Product_ID],Products_C[Product_Name])</f>
        <v>Krushers</v>
      </c>
      <c r="Y1448" t="str">
        <f>_xlfn.XLOOKUP(Orders_C[[#This Row],[Product_ID]],Products_C[Product_ID],Products_C[Category])</f>
        <v>Dessert</v>
      </c>
      <c r="Z1448" t="str">
        <f>_xlfn.XLOOKUP(Orders_C[[#This Row],[Store_ID]],Stores_c[Store_ID],Stores_c[City])</f>
        <v>East William</v>
      </c>
      <c r="AA1448" t="str">
        <f>_xlfn.XLOOKUP(Orders_C[[#This Row],[Customer_ID]],Customers_c[Customer_ID],Customers_c[Customer_Name])</f>
        <v>Cynthia Edwards</v>
      </c>
      <c r="AB1448" s="6">
        <f>Orders_C[[#This Row],[Quantity]]*Orders_C[[#This Row],[Unit_Price]]*(1-Orders_C[[#This Row],[Discount %]])+Orders_C[[#This Row],[Tax]]</f>
        <v>454.34999999999997</v>
      </c>
      <c r="AC1448" s="9">
        <f>(Orders_C[[#This Row],[Unit_Price]]*Orders_C[[#This Row],[Quantity]])-Orders_C[[#This Row],[Discount]]+Orders_C[[#This Row],[Tax]]</f>
        <v>472.65</v>
      </c>
      <c r="AD1448" t="str">
        <f>IF(COUNTIF(Orders_C[[#All],[Customer_ID]],Orders_C[[#This Row],[Customer_ID]])&gt;1,"Repeat","New")</f>
        <v>Repeat</v>
      </c>
      <c r="AE1448" t="str" cm="1">
        <f t="array" ref="AE1448">_xlfn.XLOOKUP(Orders_C[[#This Row],[Store_ID]],Stores_c[[#All],[Store_ID]],Stores_c[[#All],[City]])</f>
        <v>East William</v>
      </c>
      <c r="AF1448" t="str" cm="1">
        <f t="array" ref="AF1448">_xlfn.XLOOKUP(Orders_C[[#This Row],[Store_ID]],Stores_c[[#All],[Store_ID]],Stores_c[[#All],[Manager_Name]])</f>
        <v>Victoria Butler</v>
      </c>
      <c r="AG1448" t="str" cm="1">
        <f t="array" ref="AG1448">_xlfn.XLOOKUP(Orders_C[[#This Row],[Store_ID]],Stores_c[[#All],[Store_ID]],Stores_c[[#All],[Store_Type]])</f>
        <v>Drive-Thru</v>
      </c>
    </row>
    <row r="1449" spans="1:33" x14ac:dyDescent="0.25">
      <c r="A1449">
        <v>10612</v>
      </c>
      <c r="B1449" s="1">
        <v>45803</v>
      </c>
      <c r="C1449" s="2">
        <v>0.67833333333333334</v>
      </c>
      <c r="D1449">
        <v>1009</v>
      </c>
      <c r="E1449">
        <v>213</v>
      </c>
      <c r="F1449">
        <v>524</v>
      </c>
      <c r="G1449">
        <v>330</v>
      </c>
      <c r="H1449">
        <v>1</v>
      </c>
      <c r="I1449">
        <v>429</v>
      </c>
      <c r="J1449">
        <v>0</v>
      </c>
      <c r="K1449">
        <v>21.45</v>
      </c>
      <c r="L1449">
        <v>450.45</v>
      </c>
      <c r="M1449" t="s">
        <v>19</v>
      </c>
      <c r="N1449" t="s">
        <v>21</v>
      </c>
      <c r="O1449">
        <v>27</v>
      </c>
      <c r="P1449">
        <v>5</v>
      </c>
      <c r="Q1449" t="s">
        <v>4635</v>
      </c>
      <c r="R1449">
        <v>509</v>
      </c>
      <c r="S1449" s="3">
        <v>0</v>
      </c>
      <c r="T1449" s="6">
        <v>193.05</v>
      </c>
      <c r="U1449" t="s">
        <v>6339</v>
      </c>
      <c r="V1449">
        <v>2025</v>
      </c>
      <c r="W1449" t="s">
        <v>6329</v>
      </c>
      <c r="X1449" t="str">
        <f>_xlfn.XLOOKUP(Orders_C[[#This Row],[Product_ID]],Products_C[Product_ID],Products_C[Product_Name])</f>
        <v>Rice Bowl</v>
      </c>
      <c r="Y1449" t="str">
        <f>_xlfn.XLOOKUP(Orders_C[[#This Row],[Product_ID]],Products_C[Product_ID],Products_C[Category])</f>
        <v>Beverage</v>
      </c>
      <c r="Z1449" t="str">
        <f>_xlfn.XLOOKUP(Orders_C[[#This Row],[Store_ID]],Stores_c[Store_ID],Stores_c[City])</f>
        <v>Lake Kristashire</v>
      </c>
      <c r="AA1449" t="str">
        <f>_xlfn.XLOOKUP(Orders_C[[#This Row],[Customer_ID]],Customers_c[Customer_ID],Customers_c[Customer_Name])</f>
        <v>Crystal Franklin</v>
      </c>
      <c r="AB1449" s="6">
        <f>Orders_C[[#This Row],[Quantity]]*Orders_C[[#This Row],[Unit_Price]]*(1-Orders_C[[#This Row],[Discount %]])+Orders_C[[#This Row],[Tax]]</f>
        <v>450.45</v>
      </c>
      <c r="AC1449" s="9">
        <f>(Orders_C[[#This Row],[Unit_Price]]*Orders_C[[#This Row],[Quantity]])-Orders_C[[#This Row],[Discount]]+Orders_C[[#This Row],[Tax]]</f>
        <v>450.45</v>
      </c>
      <c r="AD1449" t="str">
        <f>IF(COUNTIF(Orders_C[[#All],[Customer_ID]],Orders_C[[#This Row],[Customer_ID]])&gt;1,"Repeat","New")</f>
        <v>Repeat</v>
      </c>
      <c r="AE1449" t="str" cm="1">
        <f t="array" ref="AE1449">_xlfn.XLOOKUP(Orders_C[[#This Row],[Store_ID]],Stores_c[[#All],[Store_ID]],Stores_c[[#All],[City]])</f>
        <v>Lake Kristashire</v>
      </c>
      <c r="AF1449" t="str" cm="1">
        <f t="array" ref="AF1449">_xlfn.XLOOKUP(Orders_C[[#This Row],[Store_ID]],Stores_c[[#All],[Store_ID]],Stores_c[[#All],[Manager_Name]])</f>
        <v>Andrea Daugherty</v>
      </c>
      <c r="AG1449" t="str" cm="1">
        <f t="array" ref="AG1449">_xlfn.XLOOKUP(Orders_C[[#This Row],[Store_ID]],Stores_c[[#All],[Store_ID]],Stores_c[[#All],[Store_Type]])</f>
        <v>Mall</v>
      </c>
    </row>
    <row r="1450" spans="1:33" x14ac:dyDescent="0.25">
      <c r="A1450">
        <v>7112</v>
      </c>
      <c r="B1450" s="1">
        <v>46007</v>
      </c>
      <c r="C1450" s="2">
        <v>0.6720949074074074</v>
      </c>
      <c r="D1450">
        <v>1388</v>
      </c>
      <c r="E1450">
        <v>213</v>
      </c>
      <c r="F1450">
        <v>526</v>
      </c>
      <c r="G1450">
        <v>338</v>
      </c>
      <c r="H1450">
        <v>2</v>
      </c>
      <c r="I1450">
        <v>239</v>
      </c>
      <c r="J1450">
        <v>10</v>
      </c>
      <c r="K1450">
        <v>11.95</v>
      </c>
      <c r="L1450">
        <v>479.95</v>
      </c>
      <c r="M1450" t="s">
        <v>18</v>
      </c>
      <c r="N1450" t="s">
        <v>21</v>
      </c>
      <c r="O1450">
        <v>26</v>
      </c>
      <c r="P1450">
        <v>4</v>
      </c>
      <c r="Q1450" t="s">
        <v>1135</v>
      </c>
      <c r="R1450">
        <v>505</v>
      </c>
      <c r="S1450" s="3">
        <v>0.1</v>
      </c>
      <c r="T1450" s="6">
        <v>193.14999999999998</v>
      </c>
      <c r="U1450" t="s">
        <v>6328</v>
      </c>
      <c r="V1450">
        <v>2025</v>
      </c>
      <c r="W1450" t="s">
        <v>6329</v>
      </c>
      <c r="X1450" t="str">
        <f>_xlfn.XLOOKUP(Orders_C[[#This Row],[Product_ID]],Products_C[Product_ID],Products_C[Product_Name])</f>
        <v>Chicken Wings</v>
      </c>
      <c r="Y1450" t="str">
        <f>_xlfn.XLOOKUP(Orders_C[[#This Row],[Product_ID]],Products_C[Product_ID],Products_C[Category])</f>
        <v>Burger</v>
      </c>
      <c r="Z1450" t="str">
        <f>_xlfn.XLOOKUP(Orders_C[[#This Row],[Store_ID]],Stores_c[Store_ID],Stores_c[City])</f>
        <v>Lake Kristashire</v>
      </c>
      <c r="AA1450" t="str">
        <f>_xlfn.XLOOKUP(Orders_C[[#This Row],[Customer_ID]],Customers_c[Customer_ID],Customers_c[Customer_Name])</f>
        <v>Desiree Hancock</v>
      </c>
      <c r="AB1450" s="6">
        <f>Orders_C[[#This Row],[Quantity]]*Orders_C[[#This Row],[Unit_Price]]*(1-Orders_C[[#This Row],[Discount %]])+Orders_C[[#This Row],[Tax]]</f>
        <v>442.15</v>
      </c>
      <c r="AC1450" s="9">
        <f>(Orders_C[[#This Row],[Unit_Price]]*Orders_C[[#This Row],[Quantity]])-Orders_C[[#This Row],[Discount]]+Orders_C[[#This Row],[Tax]]</f>
        <v>479.95</v>
      </c>
      <c r="AD1450" t="str">
        <f>IF(COUNTIF(Orders_C[[#All],[Customer_ID]],Orders_C[[#This Row],[Customer_ID]])&gt;1,"Repeat","New")</f>
        <v>Repeat</v>
      </c>
      <c r="AE1450" t="str" cm="1">
        <f t="array" ref="AE1450">_xlfn.XLOOKUP(Orders_C[[#This Row],[Store_ID]],Stores_c[[#All],[Store_ID]],Stores_c[[#All],[City]])</f>
        <v>Lake Kristashire</v>
      </c>
      <c r="AF1450" t="str" cm="1">
        <f t="array" ref="AF1450">_xlfn.XLOOKUP(Orders_C[[#This Row],[Store_ID]],Stores_c[[#All],[Store_ID]],Stores_c[[#All],[Manager_Name]])</f>
        <v>Andrea Daugherty</v>
      </c>
      <c r="AG1450" t="str" cm="1">
        <f t="array" ref="AG1450">_xlfn.XLOOKUP(Orders_C[[#This Row],[Store_ID]],Stores_c[[#All],[Store_ID]],Stores_c[[#All],[Store_Type]])</f>
        <v>Mall</v>
      </c>
    </row>
    <row r="1451" spans="1:33" x14ac:dyDescent="0.25">
      <c r="A1451">
        <v>8059</v>
      </c>
      <c r="B1451" s="1">
        <v>45970</v>
      </c>
      <c r="C1451" s="2">
        <v>0.25541666666666668</v>
      </c>
      <c r="D1451">
        <v>1182</v>
      </c>
      <c r="E1451">
        <v>204</v>
      </c>
      <c r="F1451">
        <v>540</v>
      </c>
      <c r="G1451">
        <v>309</v>
      </c>
      <c r="H1451">
        <v>1</v>
      </c>
      <c r="I1451">
        <v>463</v>
      </c>
      <c r="J1451">
        <v>15</v>
      </c>
      <c r="K1451">
        <v>23.15</v>
      </c>
      <c r="L1451">
        <v>471.15</v>
      </c>
      <c r="M1451" t="s">
        <v>20</v>
      </c>
      <c r="N1451" t="s">
        <v>21</v>
      </c>
      <c r="O1451">
        <v>25</v>
      </c>
      <c r="P1451">
        <v>2</v>
      </c>
      <c r="Q1451" t="s">
        <v>2082</v>
      </c>
      <c r="R1451">
        <v>504</v>
      </c>
      <c r="S1451" s="3">
        <v>0.15</v>
      </c>
      <c r="T1451" s="6">
        <v>193.34999999999997</v>
      </c>
      <c r="U1451" t="s">
        <v>6336</v>
      </c>
      <c r="V1451">
        <v>2025</v>
      </c>
      <c r="W1451" t="s">
        <v>6329</v>
      </c>
      <c r="X1451" t="str">
        <f>_xlfn.XLOOKUP(Orders_C[[#This Row],[Product_ID]],Products_C[Product_ID],Products_C[Product_Name])</f>
        <v>Chicken Bucket</v>
      </c>
      <c r="Y1451" t="str">
        <f>_xlfn.XLOOKUP(Orders_C[[#This Row],[Product_ID]],Products_C[Product_ID],Products_C[Category])</f>
        <v>Dessert</v>
      </c>
      <c r="Z1451" t="str">
        <f>_xlfn.XLOOKUP(Orders_C[[#This Row],[Store_ID]],Stores_c[Store_ID],Stores_c[City])</f>
        <v>New Robertfurt</v>
      </c>
      <c r="AA1451" t="str">
        <f>_xlfn.XLOOKUP(Orders_C[[#This Row],[Customer_ID]],Customers_c[Customer_ID],Customers_c[Customer_Name])</f>
        <v>Sarah Adams</v>
      </c>
      <c r="AB1451" s="6">
        <f>Orders_C[[#This Row],[Quantity]]*Orders_C[[#This Row],[Unit_Price]]*(1-Orders_C[[#This Row],[Discount %]])+Orders_C[[#This Row],[Tax]]</f>
        <v>416.7</v>
      </c>
      <c r="AC1451" s="9">
        <f>(Orders_C[[#This Row],[Unit_Price]]*Orders_C[[#This Row],[Quantity]])-Orders_C[[#This Row],[Discount]]+Orders_C[[#This Row],[Tax]]</f>
        <v>471.15</v>
      </c>
      <c r="AD1451" t="str">
        <f>IF(COUNTIF(Orders_C[[#All],[Customer_ID]],Orders_C[[#This Row],[Customer_ID]])&gt;1,"Repeat","New")</f>
        <v>Repeat</v>
      </c>
      <c r="AE1451" t="str" cm="1">
        <f t="array" ref="AE1451">_xlfn.XLOOKUP(Orders_C[[#This Row],[Store_ID]],Stores_c[[#All],[Store_ID]],Stores_c[[#All],[City]])</f>
        <v>New Robertfurt</v>
      </c>
      <c r="AF1451" t="str" cm="1">
        <f t="array" ref="AF1451">_xlfn.XLOOKUP(Orders_C[[#This Row],[Store_ID]],Stores_c[[#All],[Store_ID]],Stores_c[[#All],[Manager_Name]])</f>
        <v>Tiffany Gomez</v>
      </c>
      <c r="AG1451" t="str" cm="1">
        <f t="array" ref="AG1451">_xlfn.XLOOKUP(Orders_C[[#This Row],[Store_ID]],Stores_c[[#All],[Store_ID]],Stores_c[[#All],[Store_Type]])</f>
        <v>Street</v>
      </c>
    </row>
    <row r="1452" spans="1:33" x14ac:dyDescent="0.25">
      <c r="A1452">
        <v>10482</v>
      </c>
      <c r="B1452" s="1">
        <v>45764</v>
      </c>
      <c r="C1452" s="2">
        <v>0.92966435185185181</v>
      </c>
      <c r="D1452">
        <v>1630</v>
      </c>
      <c r="E1452">
        <v>218</v>
      </c>
      <c r="F1452">
        <v>459</v>
      </c>
      <c r="G1452">
        <v>332</v>
      </c>
      <c r="H1452">
        <v>1</v>
      </c>
      <c r="I1452">
        <v>463</v>
      </c>
      <c r="J1452">
        <v>15</v>
      </c>
      <c r="K1452">
        <v>23.15</v>
      </c>
      <c r="L1452">
        <v>471.15</v>
      </c>
      <c r="M1452" t="s">
        <v>20</v>
      </c>
      <c r="N1452" t="s">
        <v>22</v>
      </c>
      <c r="O1452">
        <v>35</v>
      </c>
      <c r="P1452">
        <v>2</v>
      </c>
      <c r="Q1452" t="s">
        <v>4505</v>
      </c>
      <c r="R1452">
        <v>507</v>
      </c>
      <c r="S1452" s="3">
        <v>0.15</v>
      </c>
      <c r="T1452" s="6">
        <v>193.34999999999997</v>
      </c>
      <c r="U1452" t="s">
        <v>6337</v>
      </c>
      <c r="V1452">
        <v>2025</v>
      </c>
      <c r="W1452" t="s">
        <v>6329</v>
      </c>
      <c r="X1452" t="str">
        <f>_xlfn.XLOOKUP(Orders_C[[#This Row],[Product_ID]],Products_C[Product_ID],Products_C[Product_Name])</f>
        <v>Zinger Burger</v>
      </c>
      <c r="Y1452" t="str">
        <f>_xlfn.XLOOKUP(Orders_C[[#This Row],[Product_ID]],Products_C[Product_ID],Products_C[Category])</f>
        <v>Beverage</v>
      </c>
      <c r="Z1452" t="str">
        <f>_xlfn.XLOOKUP(Orders_C[[#This Row],[Store_ID]],Stores_c[Store_ID],Stores_c[City])</f>
        <v>East Johnport</v>
      </c>
      <c r="AA1452" t="str">
        <f>_xlfn.XLOOKUP(Orders_C[[#This Row],[Customer_ID]],Customers_c[Customer_ID],Customers_c[Customer_Name])</f>
        <v>Angelica Baker</v>
      </c>
      <c r="AB1452" s="6">
        <f>Orders_C[[#This Row],[Quantity]]*Orders_C[[#This Row],[Unit_Price]]*(1-Orders_C[[#This Row],[Discount %]])+Orders_C[[#This Row],[Tax]]</f>
        <v>416.7</v>
      </c>
      <c r="AC1452" s="9">
        <f>(Orders_C[[#This Row],[Unit_Price]]*Orders_C[[#This Row],[Quantity]])-Orders_C[[#This Row],[Discount]]+Orders_C[[#This Row],[Tax]]</f>
        <v>471.15</v>
      </c>
      <c r="AD1452" t="str">
        <f>IF(COUNTIF(Orders_C[[#All],[Customer_ID]],Orders_C[[#This Row],[Customer_ID]])&gt;1,"Repeat","New")</f>
        <v>Repeat</v>
      </c>
      <c r="AE1452" t="str" cm="1">
        <f t="array" ref="AE1452">_xlfn.XLOOKUP(Orders_C[[#This Row],[Store_ID]],Stores_c[[#All],[Store_ID]],Stores_c[[#All],[City]])</f>
        <v>East Johnport</v>
      </c>
      <c r="AF1452" t="str" cm="1">
        <f t="array" ref="AF1452">_xlfn.XLOOKUP(Orders_C[[#This Row],[Store_ID]],Stores_c[[#All],[Store_ID]],Stores_c[[#All],[Manager_Name]])</f>
        <v>Mr. Matthew Murillo III</v>
      </c>
      <c r="AG1452" t="str" cm="1">
        <f t="array" ref="AG1452">_xlfn.XLOOKUP(Orders_C[[#This Row],[Store_ID]],Stores_c[[#All],[Store_ID]],Stores_c[[#All],[Store_Type]])</f>
        <v>Street</v>
      </c>
    </row>
    <row r="1453" spans="1:33" x14ac:dyDescent="0.25">
      <c r="A1453">
        <v>6354</v>
      </c>
      <c r="B1453" s="1">
        <v>45980</v>
      </c>
      <c r="C1453" s="2">
        <v>0.74703703703703705</v>
      </c>
      <c r="D1453">
        <v>1719</v>
      </c>
      <c r="E1453">
        <v>225</v>
      </c>
      <c r="F1453">
        <v>543</v>
      </c>
      <c r="G1453">
        <v>333</v>
      </c>
      <c r="H1453">
        <v>1</v>
      </c>
      <c r="I1453">
        <v>441</v>
      </c>
      <c r="J1453">
        <v>5</v>
      </c>
      <c r="K1453">
        <v>22.05</v>
      </c>
      <c r="L1453">
        <v>458.05</v>
      </c>
      <c r="M1453" t="s">
        <v>19</v>
      </c>
      <c r="N1453" t="s">
        <v>21</v>
      </c>
      <c r="O1453">
        <v>15</v>
      </c>
      <c r="P1453">
        <v>1</v>
      </c>
      <c r="Q1453" t="s">
        <v>377</v>
      </c>
      <c r="R1453">
        <v>507</v>
      </c>
      <c r="S1453" s="3">
        <v>0.05</v>
      </c>
      <c r="T1453" s="6">
        <v>193.45000000000005</v>
      </c>
      <c r="U1453" t="s">
        <v>6336</v>
      </c>
      <c r="V1453">
        <v>2025</v>
      </c>
      <c r="W1453" t="s">
        <v>6333</v>
      </c>
      <c r="X1453" t="str">
        <f>_xlfn.XLOOKUP(Orders_C[[#This Row],[Product_ID]],Products_C[Product_ID],Products_C[Product_Name])</f>
        <v>Chicken Wings</v>
      </c>
      <c r="Y1453" t="str">
        <f>_xlfn.XLOOKUP(Orders_C[[#This Row],[Product_ID]],Products_C[Product_ID],Products_C[Category])</f>
        <v>Burger</v>
      </c>
      <c r="Z1453" t="str">
        <f>_xlfn.XLOOKUP(Orders_C[[#This Row],[Store_ID]],Stores_c[Store_ID],Stores_c[City])</f>
        <v>South Peter</v>
      </c>
      <c r="AA1453" t="str">
        <f>_xlfn.XLOOKUP(Orders_C[[#This Row],[Customer_ID]],Customers_c[Customer_ID],Customers_c[Customer_Name])</f>
        <v>Jessica Eaton</v>
      </c>
      <c r="AB1453" s="6">
        <f>Orders_C[[#This Row],[Quantity]]*Orders_C[[#This Row],[Unit_Price]]*(1-Orders_C[[#This Row],[Discount %]])+Orders_C[[#This Row],[Tax]]</f>
        <v>441</v>
      </c>
      <c r="AC1453" s="9">
        <f>(Orders_C[[#This Row],[Unit_Price]]*Orders_C[[#This Row],[Quantity]])-Orders_C[[#This Row],[Discount]]+Orders_C[[#This Row],[Tax]]</f>
        <v>458.05</v>
      </c>
      <c r="AD1453" t="str">
        <f>IF(COUNTIF(Orders_C[[#All],[Customer_ID]],Orders_C[[#This Row],[Customer_ID]])&gt;1,"Repeat","New")</f>
        <v>Repeat</v>
      </c>
      <c r="AE1453" t="str" cm="1">
        <f t="array" ref="AE1453">_xlfn.XLOOKUP(Orders_C[[#This Row],[Store_ID]],Stores_c[[#All],[Store_ID]],Stores_c[[#All],[City]])</f>
        <v>South Peter</v>
      </c>
      <c r="AF1453" t="str" cm="1">
        <f t="array" ref="AF1453">_xlfn.XLOOKUP(Orders_C[[#This Row],[Store_ID]],Stores_c[[#All],[Store_ID]],Stores_c[[#All],[Manager_Name]])</f>
        <v>Gregory Lambert</v>
      </c>
      <c r="AG1453" t="str" cm="1">
        <f t="array" ref="AG1453">_xlfn.XLOOKUP(Orders_C[[#This Row],[Store_ID]],Stores_c[[#All],[Store_ID]],Stores_c[[#All],[Store_Type]])</f>
        <v>Street</v>
      </c>
    </row>
    <row r="1454" spans="1:33" x14ac:dyDescent="0.25">
      <c r="A1454">
        <v>9168</v>
      </c>
      <c r="B1454" s="1">
        <v>45959</v>
      </c>
      <c r="C1454" s="2">
        <v>0.15552083333333333</v>
      </c>
      <c r="D1454">
        <v>1038</v>
      </c>
      <c r="E1454">
        <v>202</v>
      </c>
      <c r="F1454">
        <v>470</v>
      </c>
      <c r="G1454">
        <v>340</v>
      </c>
      <c r="H1454">
        <v>1</v>
      </c>
      <c r="I1454">
        <v>430</v>
      </c>
      <c r="J1454">
        <v>0</v>
      </c>
      <c r="K1454">
        <v>21.5</v>
      </c>
      <c r="L1454">
        <v>451.5</v>
      </c>
      <c r="M1454" t="s">
        <v>20</v>
      </c>
      <c r="N1454" t="s">
        <v>21</v>
      </c>
      <c r="O1454">
        <v>41</v>
      </c>
      <c r="P1454">
        <v>2</v>
      </c>
      <c r="Q1454" t="s">
        <v>3191</v>
      </c>
      <c r="R1454">
        <v>502</v>
      </c>
      <c r="S1454" s="3">
        <v>0</v>
      </c>
      <c r="T1454" s="6">
        <v>193.5</v>
      </c>
      <c r="U1454" t="s">
        <v>6332</v>
      </c>
      <c r="V1454">
        <v>2025</v>
      </c>
      <c r="W1454" t="s">
        <v>6331</v>
      </c>
      <c r="X1454" t="str">
        <f>_xlfn.XLOOKUP(Orders_C[[#This Row],[Product_ID]],Products_C[Product_ID],Products_C[Product_Name])</f>
        <v>Chocolate Lava Cake</v>
      </c>
      <c r="Y1454" t="str">
        <f>_xlfn.XLOOKUP(Orders_C[[#This Row],[Product_ID]],Products_C[Product_ID],Products_C[Category])</f>
        <v>Chicken</v>
      </c>
      <c r="Z1454" t="str">
        <f>_xlfn.XLOOKUP(Orders_C[[#This Row],[Store_ID]],Stores_c[Store_ID],Stores_c[City])</f>
        <v>Rebekahside</v>
      </c>
      <c r="AA1454" t="str">
        <f>_xlfn.XLOOKUP(Orders_C[[#This Row],[Customer_ID]],Customers_c[Customer_ID],Customers_c[Customer_Name])</f>
        <v>Russell Frost</v>
      </c>
      <c r="AB1454" s="6">
        <f>Orders_C[[#This Row],[Quantity]]*Orders_C[[#This Row],[Unit_Price]]*(1-Orders_C[[#This Row],[Discount %]])+Orders_C[[#This Row],[Tax]]</f>
        <v>451.5</v>
      </c>
      <c r="AC1454" s="9">
        <f>(Orders_C[[#This Row],[Unit_Price]]*Orders_C[[#This Row],[Quantity]])-Orders_C[[#This Row],[Discount]]+Orders_C[[#This Row],[Tax]]</f>
        <v>451.5</v>
      </c>
      <c r="AD1454" t="str">
        <f>IF(COUNTIF(Orders_C[[#All],[Customer_ID]],Orders_C[[#This Row],[Customer_ID]])&gt;1,"Repeat","New")</f>
        <v>Repeat</v>
      </c>
      <c r="AE1454" t="str" cm="1">
        <f t="array" ref="AE1454">_xlfn.XLOOKUP(Orders_C[[#This Row],[Store_ID]],Stores_c[[#All],[Store_ID]],Stores_c[[#All],[City]])</f>
        <v>Rebekahside</v>
      </c>
      <c r="AF1454" t="str" cm="1">
        <f t="array" ref="AF1454">_xlfn.XLOOKUP(Orders_C[[#This Row],[Store_ID]],Stores_c[[#All],[Store_ID]],Stores_c[[#All],[Manager_Name]])</f>
        <v>Mark Ray</v>
      </c>
      <c r="AG1454" t="str" cm="1">
        <f t="array" ref="AG1454">_xlfn.XLOOKUP(Orders_C[[#This Row],[Store_ID]],Stores_c[[#All],[Store_ID]],Stores_c[[#All],[Store_Type]])</f>
        <v>Drive-Thru</v>
      </c>
    </row>
    <row r="1455" spans="1:33" x14ac:dyDescent="0.25">
      <c r="A1455">
        <v>10646</v>
      </c>
      <c r="B1455" s="1">
        <v>45923</v>
      </c>
      <c r="C1455" s="2">
        <v>0.40474537037037039</v>
      </c>
      <c r="D1455">
        <v>1667</v>
      </c>
      <c r="E1455">
        <v>209</v>
      </c>
      <c r="F1455">
        <v>475</v>
      </c>
      <c r="G1455">
        <v>325</v>
      </c>
      <c r="H1455">
        <v>1</v>
      </c>
      <c r="I1455">
        <v>430</v>
      </c>
      <c r="J1455">
        <v>0</v>
      </c>
      <c r="K1455">
        <v>21.5</v>
      </c>
      <c r="L1455">
        <v>451.5</v>
      </c>
      <c r="M1455" t="s">
        <v>20</v>
      </c>
      <c r="N1455" t="s">
        <v>22</v>
      </c>
      <c r="O1455">
        <v>51</v>
      </c>
      <c r="P1455">
        <v>2</v>
      </c>
      <c r="Q1455" t="s">
        <v>4669</v>
      </c>
      <c r="R1455">
        <v>502</v>
      </c>
      <c r="S1455" s="3">
        <v>0</v>
      </c>
      <c r="T1455" s="6">
        <v>193.5</v>
      </c>
      <c r="U1455" t="s">
        <v>6335</v>
      </c>
      <c r="V1455">
        <v>2025</v>
      </c>
      <c r="W1455" t="s">
        <v>6331</v>
      </c>
      <c r="X1455" t="str">
        <f>_xlfn.XLOOKUP(Orders_C[[#This Row],[Product_ID]],Products_C[Product_ID],Products_C[Product_Name])</f>
        <v>Veg Burger</v>
      </c>
      <c r="Y1455" t="str">
        <f>_xlfn.XLOOKUP(Orders_C[[#This Row],[Product_ID]],Products_C[Product_ID],Products_C[Category])</f>
        <v>Chicken</v>
      </c>
      <c r="Z1455" t="str">
        <f>_xlfn.XLOOKUP(Orders_C[[#This Row],[Store_ID]],Stores_c[Store_ID],Stores_c[City])</f>
        <v>Reidberg</v>
      </c>
      <c r="AA1455" t="str">
        <f>_xlfn.XLOOKUP(Orders_C[[#This Row],[Customer_ID]],Customers_c[Customer_ID],Customers_c[Customer_Name])</f>
        <v>Michael Allen</v>
      </c>
      <c r="AB1455" s="6">
        <f>Orders_C[[#This Row],[Quantity]]*Orders_C[[#This Row],[Unit_Price]]*(1-Orders_C[[#This Row],[Discount %]])+Orders_C[[#This Row],[Tax]]</f>
        <v>451.5</v>
      </c>
      <c r="AC1455" s="9">
        <f>(Orders_C[[#This Row],[Unit_Price]]*Orders_C[[#This Row],[Quantity]])-Orders_C[[#This Row],[Discount]]+Orders_C[[#This Row],[Tax]]</f>
        <v>451.5</v>
      </c>
      <c r="AD1455" t="str">
        <f>IF(COUNTIF(Orders_C[[#All],[Customer_ID]],Orders_C[[#This Row],[Customer_ID]])&gt;1,"Repeat","New")</f>
        <v>Repeat</v>
      </c>
      <c r="AE1455" t="str" cm="1">
        <f t="array" ref="AE1455">_xlfn.XLOOKUP(Orders_C[[#This Row],[Store_ID]],Stores_c[[#All],[Store_ID]],Stores_c[[#All],[City]])</f>
        <v>Reidberg</v>
      </c>
      <c r="AF1455" t="str" cm="1">
        <f t="array" ref="AF1455">_xlfn.XLOOKUP(Orders_C[[#This Row],[Store_ID]],Stores_c[[#All],[Store_ID]],Stores_c[[#All],[Manager_Name]])</f>
        <v>Jeffrey Horn</v>
      </c>
      <c r="AG1455" t="str" cm="1">
        <f t="array" ref="AG1455">_xlfn.XLOOKUP(Orders_C[[#This Row],[Store_ID]],Stores_c[[#All],[Store_ID]],Stores_c[[#All],[Store_Type]])</f>
        <v>Drive-Thru</v>
      </c>
    </row>
    <row r="1456" spans="1:33" x14ac:dyDescent="0.25">
      <c r="A1456">
        <v>6416</v>
      </c>
      <c r="B1456" s="1">
        <v>45739</v>
      </c>
      <c r="C1456" s="2">
        <v>0.73891203703703701</v>
      </c>
      <c r="D1456">
        <v>1126</v>
      </c>
      <c r="E1456">
        <v>221</v>
      </c>
      <c r="F1456">
        <v>442</v>
      </c>
      <c r="G1456">
        <v>340</v>
      </c>
      <c r="H1456">
        <v>3</v>
      </c>
      <c r="I1456">
        <v>159</v>
      </c>
      <c r="J1456">
        <v>5</v>
      </c>
      <c r="K1456">
        <v>7.95</v>
      </c>
      <c r="L1456">
        <v>479.95</v>
      </c>
      <c r="M1456" t="s">
        <v>19</v>
      </c>
      <c r="N1456" t="s">
        <v>23</v>
      </c>
      <c r="O1456">
        <v>58</v>
      </c>
      <c r="P1456">
        <v>1</v>
      </c>
      <c r="Q1456" t="s">
        <v>439</v>
      </c>
      <c r="R1456">
        <v>503</v>
      </c>
      <c r="S1456" s="3">
        <v>0.05</v>
      </c>
      <c r="T1456" s="6">
        <v>193.75</v>
      </c>
      <c r="U1456" t="s">
        <v>6334</v>
      </c>
      <c r="V1456">
        <v>2025</v>
      </c>
      <c r="W1456" t="s">
        <v>6331</v>
      </c>
      <c r="X1456" t="str">
        <f>_xlfn.XLOOKUP(Orders_C[[#This Row],[Product_ID]],Products_C[Product_ID],Products_C[Product_Name])</f>
        <v>Chocolate Lava Cake</v>
      </c>
      <c r="Y1456" t="str">
        <f>_xlfn.XLOOKUP(Orders_C[[#This Row],[Product_ID]],Products_C[Product_ID],Products_C[Category])</f>
        <v>Chicken</v>
      </c>
      <c r="Z1456" t="str">
        <f>_xlfn.XLOOKUP(Orders_C[[#This Row],[Store_ID]],Stores_c[Store_ID],Stores_c[City])</f>
        <v>Port Barbarabury</v>
      </c>
      <c r="AA1456" t="str">
        <f>_xlfn.XLOOKUP(Orders_C[[#This Row],[Customer_ID]],Customers_c[Customer_ID],Customers_c[Customer_Name])</f>
        <v>Regina Baker</v>
      </c>
      <c r="AB1456" s="6">
        <f>Orders_C[[#This Row],[Quantity]]*Orders_C[[#This Row],[Unit_Price]]*(1-Orders_C[[#This Row],[Discount %]])+Orders_C[[#This Row],[Tax]]</f>
        <v>461.09999999999997</v>
      </c>
      <c r="AC1456" s="9">
        <f>(Orders_C[[#This Row],[Unit_Price]]*Orders_C[[#This Row],[Quantity]])-Orders_C[[#This Row],[Discount]]+Orders_C[[#This Row],[Tax]]</f>
        <v>479.95</v>
      </c>
      <c r="AD1456" t="str">
        <f>IF(COUNTIF(Orders_C[[#All],[Customer_ID]],Orders_C[[#This Row],[Customer_ID]])&gt;1,"Repeat","New")</f>
        <v>Repeat</v>
      </c>
      <c r="AE1456" t="str" cm="1">
        <f t="array" ref="AE1456">_xlfn.XLOOKUP(Orders_C[[#This Row],[Store_ID]],Stores_c[[#All],[Store_ID]],Stores_c[[#All],[City]])</f>
        <v>Port Barbarabury</v>
      </c>
      <c r="AF1456" t="str" cm="1">
        <f t="array" ref="AF1456">_xlfn.XLOOKUP(Orders_C[[#This Row],[Store_ID]],Stores_c[[#All],[Store_ID]],Stores_c[[#All],[Manager_Name]])</f>
        <v>Edward Nguyen</v>
      </c>
      <c r="AG1456" t="str" cm="1">
        <f t="array" ref="AG1456">_xlfn.XLOOKUP(Orders_C[[#This Row],[Store_ID]],Stores_c[[#All],[Store_ID]],Stores_c[[#All],[Store_Type]])</f>
        <v>Street</v>
      </c>
    </row>
    <row r="1457" spans="1:33" x14ac:dyDescent="0.25">
      <c r="A1457">
        <v>6431</v>
      </c>
      <c r="B1457" s="1">
        <v>45925</v>
      </c>
      <c r="C1457" s="2">
        <v>0.7780555555555555</v>
      </c>
      <c r="D1457">
        <v>1572</v>
      </c>
      <c r="E1457">
        <v>218</v>
      </c>
      <c r="F1457">
        <v>434</v>
      </c>
      <c r="G1457">
        <v>304</v>
      </c>
      <c r="H1457">
        <v>3</v>
      </c>
      <c r="I1457">
        <v>155</v>
      </c>
      <c r="J1457">
        <v>0</v>
      </c>
      <c r="K1457">
        <v>7.75</v>
      </c>
      <c r="L1457">
        <v>472.75</v>
      </c>
      <c r="M1457" t="s">
        <v>19</v>
      </c>
      <c r="N1457" t="s">
        <v>22</v>
      </c>
      <c r="O1457">
        <v>11</v>
      </c>
      <c r="P1457">
        <v>2</v>
      </c>
      <c r="Q1457" t="s">
        <v>454</v>
      </c>
      <c r="R1457">
        <v>504</v>
      </c>
      <c r="S1457" s="3">
        <v>0</v>
      </c>
      <c r="T1457" s="6">
        <v>193.75</v>
      </c>
      <c r="U1457" t="s">
        <v>6335</v>
      </c>
      <c r="V1457">
        <v>2025</v>
      </c>
      <c r="W1457" t="s">
        <v>6333</v>
      </c>
      <c r="X1457" t="str">
        <f>_xlfn.XLOOKUP(Orders_C[[#This Row],[Product_ID]],Products_C[Product_ID],Products_C[Product_Name])</f>
        <v>Veg Burger</v>
      </c>
      <c r="Y1457" t="str">
        <f>_xlfn.XLOOKUP(Orders_C[[#This Row],[Product_ID]],Products_C[Product_ID],Products_C[Category])</f>
        <v>Burger</v>
      </c>
      <c r="Z1457" t="str">
        <f>_xlfn.XLOOKUP(Orders_C[[#This Row],[Store_ID]],Stores_c[Store_ID],Stores_c[City])</f>
        <v>East Johnport</v>
      </c>
      <c r="AA1457" t="str">
        <f>_xlfn.XLOOKUP(Orders_C[[#This Row],[Customer_ID]],Customers_c[Customer_ID],Customers_c[Customer_Name])</f>
        <v>Thomas Patel</v>
      </c>
      <c r="AB1457" s="6">
        <f>Orders_C[[#This Row],[Quantity]]*Orders_C[[#This Row],[Unit_Price]]*(1-Orders_C[[#This Row],[Discount %]])+Orders_C[[#This Row],[Tax]]</f>
        <v>472.75</v>
      </c>
      <c r="AC1457" s="9">
        <f>(Orders_C[[#This Row],[Unit_Price]]*Orders_C[[#This Row],[Quantity]])-Orders_C[[#This Row],[Discount]]+Orders_C[[#This Row],[Tax]]</f>
        <v>472.75</v>
      </c>
      <c r="AD1457" t="str">
        <f>IF(COUNTIF(Orders_C[[#All],[Customer_ID]],Orders_C[[#This Row],[Customer_ID]])&gt;1,"Repeat","New")</f>
        <v>Repeat</v>
      </c>
      <c r="AE1457" t="str" cm="1">
        <f t="array" ref="AE1457">_xlfn.XLOOKUP(Orders_C[[#This Row],[Store_ID]],Stores_c[[#All],[Store_ID]],Stores_c[[#All],[City]])</f>
        <v>East Johnport</v>
      </c>
      <c r="AF1457" t="str" cm="1">
        <f t="array" ref="AF1457">_xlfn.XLOOKUP(Orders_C[[#This Row],[Store_ID]],Stores_c[[#All],[Store_ID]],Stores_c[[#All],[Manager_Name]])</f>
        <v>Mr. Matthew Murillo III</v>
      </c>
      <c r="AG1457" t="str" cm="1">
        <f t="array" ref="AG1457">_xlfn.XLOOKUP(Orders_C[[#This Row],[Store_ID]],Stores_c[[#All],[Store_ID]],Stores_c[[#All],[Store_Type]])</f>
        <v>Street</v>
      </c>
    </row>
    <row r="1458" spans="1:33" x14ac:dyDescent="0.25">
      <c r="A1458">
        <v>10542</v>
      </c>
      <c r="B1458" s="1">
        <v>46045</v>
      </c>
      <c r="C1458" s="2">
        <v>0.760625</v>
      </c>
      <c r="D1458">
        <v>1154</v>
      </c>
      <c r="E1458">
        <v>219</v>
      </c>
      <c r="F1458">
        <v>517</v>
      </c>
      <c r="G1458">
        <v>330</v>
      </c>
      <c r="H1458">
        <v>3</v>
      </c>
      <c r="I1458">
        <v>155</v>
      </c>
      <c r="J1458">
        <v>0</v>
      </c>
      <c r="K1458">
        <v>7.75</v>
      </c>
      <c r="L1458">
        <v>472.75</v>
      </c>
      <c r="M1458" t="s">
        <v>19</v>
      </c>
      <c r="N1458" t="s">
        <v>22</v>
      </c>
      <c r="O1458">
        <v>13</v>
      </c>
      <c r="P1458">
        <v>2</v>
      </c>
      <c r="Q1458" t="s">
        <v>4565</v>
      </c>
      <c r="R1458">
        <v>502</v>
      </c>
      <c r="S1458" s="3">
        <v>0</v>
      </c>
      <c r="T1458" s="6">
        <v>193.75</v>
      </c>
      <c r="U1458" t="s">
        <v>6330</v>
      </c>
      <c r="V1458">
        <v>2026</v>
      </c>
      <c r="W1458" t="s">
        <v>6333</v>
      </c>
      <c r="X1458" t="str">
        <f>_xlfn.XLOOKUP(Orders_C[[#This Row],[Product_ID]],Products_C[Product_ID],Products_C[Product_Name])</f>
        <v>Rice Bowl</v>
      </c>
      <c r="Y1458" t="str">
        <f>_xlfn.XLOOKUP(Orders_C[[#This Row],[Product_ID]],Products_C[Product_ID],Products_C[Category])</f>
        <v>Beverage</v>
      </c>
      <c r="Z1458" t="str">
        <f>_xlfn.XLOOKUP(Orders_C[[#This Row],[Store_ID]],Stores_c[Store_ID],Stores_c[City])</f>
        <v>Lake David</v>
      </c>
      <c r="AA1458" t="str">
        <f>_xlfn.XLOOKUP(Orders_C[[#This Row],[Customer_ID]],Customers_c[Customer_ID],Customers_c[Customer_Name])</f>
        <v>Jenny James</v>
      </c>
      <c r="AB1458" s="6">
        <f>Orders_C[[#This Row],[Quantity]]*Orders_C[[#This Row],[Unit_Price]]*(1-Orders_C[[#This Row],[Discount %]])+Orders_C[[#This Row],[Tax]]</f>
        <v>472.75</v>
      </c>
      <c r="AC1458" s="9">
        <f>(Orders_C[[#This Row],[Unit_Price]]*Orders_C[[#This Row],[Quantity]])-Orders_C[[#This Row],[Discount]]+Orders_C[[#This Row],[Tax]]</f>
        <v>472.75</v>
      </c>
      <c r="AD1458" t="str">
        <f>IF(COUNTIF(Orders_C[[#All],[Customer_ID]],Orders_C[[#This Row],[Customer_ID]])&gt;1,"Repeat","New")</f>
        <v>Repeat</v>
      </c>
      <c r="AE1458" t="str" cm="1">
        <f t="array" ref="AE1458">_xlfn.XLOOKUP(Orders_C[[#This Row],[Store_ID]],Stores_c[[#All],[Store_ID]],Stores_c[[#All],[City]])</f>
        <v>Lake David</v>
      </c>
      <c r="AF1458" t="str" cm="1">
        <f t="array" ref="AF1458">_xlfn.XLOOKUP(Orders_C[[#This Row],[Store_ID]],Stores_c[[#All],[Store_ID]],Stores_c[[#All],[Manager_Name]])</f>
        <v>Joshua Hines</v>
      </c>
      <c r="AG1458" t="str" cm="1">
        <f t="array" ref="AG1458">_xlfn.XLOOKUP(Orders_C[[#This Row],[Store_ID]],Stores_c[[#All],[Store_ID]],Stores_c[[#All],[Store_Type]])</f>
        <v>Street</v>
      </c>
    </row>
    <row r="1459" spans="1:33" x14ac:dyDescent="0.25">
      <c r="A1459">
        <v>9704</v>
      </c>
      <c r="B1459" s="1">
        <v>45858</v>
      </c>
      <c r="C1459" s="2">
        <v>0.21864583333333334</v>
      </c>
      <c r="D1459">
        <v>1572</v>
      </c>
      <c r="E1459">
        <v>215</v>
      </c>
      <c r="F1459">
        <v>519</v>
      </c>
      <c r="G1459">
        <v>305</v>
      </c>
      <c r="H1459">
        <v>3</v>
      </c>
      <c r="I1459">
        <v>167</v>
      </c>
      <c r="J1459">
        <v>15</v>
      </c>
      <c r="K1459">
        <v>8.35</v>
      </c>
      <c r="L1459">
        <v>494.35</v>
      </c>
      <c r="M1459" t="s">
        <v>20</v>
      </c>
      <c r="N1459" t="s">
        <v>23</v>
      </c>
      <c r="O1459">
        <v>55</v>
      </c>
      <c r="P1459">
        <v>4</v>
      </c>
      <c r="Q1459" t="s">
        <v>3727</v>
      </c>
      <c r="R1459">
        <v>504</v>
      </c>
      <c r="S1459" s="3">
        <v>0.15</v>
      </c>
      <c r="T1459" s="6">
        <v>193.75000000000006</v>
      </c>
      <c r="U1459" t="s">
        <v>6341</v>
      </c>
      <c r="V1459">
        <v>2025</v>
      </c>
      <c r="W1459" t="s">
        <v>6331</v>
      </c>
      <c r="X1459" t="str">
        <f>_xlfn.XLOOKUP(Orders_C[[#This Row],[Product_ID]],Products_C[Product_ID],Products_C[Product_Name])</f>
        <v>Krushers</v>
      </c>
      <c r="Y1459" t="str">
        <f>_xlfn.XLOOKUP(Orders_C[[#This Row],[Product_ID]],Products_C[Product_ID],Products_C[Category])</f>
        <v>Dessert</v>
      </c>
      <c r="Z1459" t="str">
        <f>_xlfn.XLOOKUP(Orders_C[[#This Row],[Store_ID]],Stores_c[Store_ID],Stores_c[City])</f>
        <v>Sallyburgh</v>
      </c>
      <c r="AA1459" t="str">
        <f>_xlfn.XLOOKUP(Orders_C[[#This Row],[Customer_ID]],Customers_c[Customer_ID],Customers_c[Customer_Name])</f>
        <v>Thomas Patel</v>
      </c>
      <c r="AB1459" s="6">
        <f>Orders_C[[#This Row],[Quantity]]*Orders_C[[#This Row],[Unit_Price]]*(1-Orders_C[[#This Row],[Discount %]])+Orders_C[[#This Row],[Tax]]</f>
        <v>434.2</v>
      </c>
      <c r="AC1459" s="9">
        <f>(Orders_C[[#This Row],[Unit_Price]]*Orders_C[[#This Row],[Quantity]])-Orders_C[[#This Row],[Discount]]+Orders_C[[#This Row],[Tax]]</f>
        <v>494.35</v>
      </c>
      <c r="AD1459" t="str">
        <f>IF(COUNTIF(Orders_C[[#All],[Customer_ID]],Orders_C[[#This Row],[Customer_ID]])&gt;1,"Repeat","New")</f>
        <v>Repeat</v>
      </c>
      <c r="AE1459" t="str" cm="1">
        <f t="array" ref="AE1459">_xlfn.XLOOKUP(Orders_C[[#This Row],[Store_ID]],Stores_c[[#All],[Store_ID]],Stores_c[[#All],[City]])</f>
        <v>Sallyburgh</v>
      </c>
      <c r="AF1459" t="str" cm="1">
        <f t="array" ref="AF1459">_xlfn.XLOOKUP(Orders_C[[#This Row],[Store_ID]],Stores_c[[#All],[Store_ID]],Stores_c[[#All],[Manager_Name]])</f>
        <v>Benjamin Mccoy</v>
      </c>
      <c r="AG1459" t="str" cm="1">
        <f t="array" ref="AG1459">_xlfn.XLOOKUP(Orders_C[[#This Row],[Store_ID]],Stores_c[[#All],[Store_ID]],Stores_c[[#All],[Store_Type]])</f>
        <v>Drive-Thru</v>
      </c>
    </row>
    <row r="1460" spans="1:33" x14ac:dyDescent="0.25">
      <c r="A1460">
        <v>7043</v>
      </c>
      <c r="B1460" s="1">
        <v>45708</v>
      </c>
      <c r="C1460" s="2">
        <v>0.64571759259259254</v>
      </c>
      <c r="D1460">
        <v>1783</v>
      </c>
      <c r="E1460">
        <v>208</v>
      </c>
      <c r="F1460">
        <v>477</v>
      </c>
      <c r="G1460">
        <v>328</v>
      </c>
      <c r="H1460">
        <v>1</v>
      </c>
      <c r="I1460">
        <v>453</v>
      </c>
      <c r="J1460">
        <v>10</v>
      </c>
      <c r="K1460">
        <v>22.65</v>
      </c>
      <c r="L1460">
        <v>465.65</v>
      </c>
      <c r="M1460" t="s">
        <v>20</v>
      </c>
      <c r="N1460" t="s">
        <v>23</v>
      </c>
      <c r="O1460">
        <v>51</v>
      </c>
      <c r="P1460">
        <v>5</v>
      </c>
      <c r="Q1460" t="s">
        <v>1066</v>
      </c>
      <c r="R1460">
        <v>510</v>
      </c>
      <c r="S1460" s="3">
        <v>0.1</v>
      </c>
      <c r="T1460" s="6">
        <v>193.84999999999997</v>
      </c>
      <c r="U1460" t="s">
        <v>6338</v>
      </c>
      <c r="V1460">
        <v>2025</v>
      </c>
      <c r="W1460" t="s">
        <v>6331</v>
      </c>
      <c r="X1460" t="str">
        <f>_xlfn.XLOOKUP(Orders_C[[#This Row],[Product_ID]],Products_C[Product_ID],Products_C[Product_Name])</f>
        <v>Rice Bowl</v>
      </c>
      <c r="Y1460" t="str">
        <f>_xlfn.XLOOKUP(Orders_C[[#This Row],[Product_ID]],Products_C[Product_ID],Products_C[Category])</f>
        <v>Burger</v>
      </c>
      <c r="Z1460" t="str">
        <f>_xlfn.XLOOKUP(Orders_C[[#This Row],[Store_ID]],Stores_c[Store_ID],Stores_c[City])</f>
        <v>Tracyview</v>
      </c>
      <c r="AA1460" t="str">
        <f>_xlfn.XLOOKUP(Orders_C[[#This Row],[Customer_ID]],Customers_c[Customer_ID],Customers_c[Customer_Name])</f>
        <v>Amanda Marquez</v>
      </c>
      <c r="AB1460" s="6">
        <f>Orders_C[[#This Row],[Quantity]]*Orders_C[[#This Row],[Unit_Price]]*(1-Orders_C[[#This Row],[Discount %]])+Orders_C[[#This Row],[Tax]]</f>
        <v>430.34999999999997</v>
      </c>
      <c r="AC1460" s="9">
        <f>(Orders_C[[#This Row],[Unit_Price]]*Orders_C[[#This Row],[Quantity]])-Orders_C[[#This Row],[Discount]]+Orders_C[[#This Row],[Tax]]</f>
        <v>465.65</v>
      </c>
      <c r="AD1460" t="str">
        <f>IF(COUNTIF(Orders_C[[#All],[Customer_ID]],Orders_C[[#This Row],[Customer_ID]])&gt;1,"Repeat","New")</f>
        <v>Repeat</v>
      </c>
      <c r="AE1460" t="str" cm="1">
        <f t="array" ref="AE1460">_xlfn.XLOOKUP(Orders_C[[#This Row],[Store_ID]],Stores_c[[#All],[Store_ID]],Stores_c[[#All],[City]])</f>
        <v>Tracyview</v>
      </c>
      <c r="AF1460" t="str" cm="1">
        <f t="array" ref="AF1460">_xlfn.XLOOKUP(Orders_C[[#This Row],[Store_ID]],Stores_c[[#All],[Store_ID]],Stores_c[[#All],[Manager_Name]])</f>
        <v>Jeremiah Lee</v>
      </c>
      <c r="AG1460" t="str" cm="1">
        <f t="array" ref="AG1460">_xlfn.XLOOKUP(Orders_C[[#This Row],[Store_ID]],Stores_c[[#All],[Store_ID]],Stores_c[[#All],[Store_Type]])</f>
        <v>Mall</v>
      </c>
    </row>
    <row r="1461" spans="1:33" x14ac:dyDescent="0.25">
      <c r="A1461">
        <v>10307</v>
      </c>
      <c r="B1461" s="1">
        <v>45763</v>
      </c>
      <c r="C1461" s="2">
        <v>0.14408564814814814</v>
      </c>
      <c r="D1461">
        <v>1088</v>
      </c>
      <c r="E1461">
        <v>210</v>
      </c>
      <c r="F1461">
        <v>508</v>
      </c>
      <c r="G1461">
        <v>317</v>
      </c>
      <c r="H1461">
        <v>2</v>
      </c>
      <c r="I1461">
        <v>234</v>
      </c>
      <c r="J1461">
        <v>5</v>
      </c>
      <c r="K1461">
        <v>11.7</v>
      </c>
      <c r="L1461">
        <v>474.7</v>
      </c>
      <c r="M1461" t="s">
        <v>18</v>
      </c>
      <c r="N1461" t="s">
        <v>21</v>
      </c>
      <c r="O1461">
        <v>42</v>
      </c>
      <c r="P1461">
        <v>1</v>
      </c>
      <c r="Q1461" t="s">
        <v>4330</v>
      </c>
      <c r="R1461">
        <v>506</v>
      </c>
      <c r="S1461" s="3">
        <v>0.05</v>
      </c>
      <c r="T1461" s="6">
        <v>193.89999999999998</v>
      </c>
      <c r="U1461" t="s">
        <v>6337</v>
      </c>
      <c r="V1461">
        <v>2025</v>
      </c>
      <c r="W1461" t="s">
        <v>6331</v>
      </c>
      <c r="X1461" t="str">
        <f>_xlfn.XLOOKUP(Orders_C[[#This Row],[Product_ID]],Products_C[Product_ID],Products_C[Product_Name])</f>
        <v>Popcorn Chicken</v>
      </c>
      <c r="Y1461" t="str">
        <f>_xlfn.XLOOKUP(Orders_C[[#This Row],[Product_ID]],Products_C[Product_ID],Products_C[Category])</f>
        <v>Dessert</v>
      </c>
      <c r="Z1461" t="str">
        <f>_xlfn.XLOOKUP(Orders_C[[#This Row],[Store_ID]],Stores_c[Store_ID],Stores_c[City])</f>
        <v>East William</v>
      </c>
      <c r="AA1461" t="str">
        <f>_xlfn.XLOOKUP(Orders_C[[#This Row],[Customer_ID]],Customers_c[Customer_ID],Customers_c[Customer_Name])</f>
        <v>Philip Bridges</v>
      </c>
      <c r="AB1461" s="6">
        <f>Orders_C[[#This Row],[Quantity]]*Orders_C[[#This Row],[Unit_Price]]*(1-Orders_C[[#This Row],[Discount %]])+Orders_C[[#This Row],[Tax]]</f>
        <v>456.29999999999995</v>
      </c>
      <c r="AC1461" s="9">
        <f>(Orders_C[[#This Row],[Unit_Price]]*Orders_C[[#This Row],[Quantity]])-Orders_C[[#This Row],[Discount]]+Orders_C[[#This Row],[Tax]]</f>
        <v>474.7</v>
      </c>
      <c r="AD1461" t="str">
        <f>IF(COUNTIF(Orders_C[[#All],[Customer_ID]],Orders_C[[#This Row],[Customer_ID]])&gt;1,"Repeat","New")</f>
        <v>Repeat</v>
      </c>
      <c r="AE1461" t="str" cm="1">
        <f t="array" ref="AE1461">_xlfn.XLOOKUP(Orders_C[[#This Row],[Store_ID]],Stores_c[[#All],[Store_ID]],Stores_c[[#All],[City]])</f>
        <v>East William</v>
      </c>
      <c r="AF1461" t="str" cm="1">
        <f t="array" ref="AF1461">_xlfn.XLOOKUP(Orders_C[[#This Row],[Store_ID]],Stores_c[[#All],[Store_ID]],Stores_c[[#All],[Manager_Name]])</f>
        <v>Victoria Butler</v>
      </c>
      <c r="AG1461" t="str" cm="1">
        <f t="array" ref="AG1461">_xlfn.XLOOKUP(Orders_C[[#This Row],[Store_ID]],Stores_c[[#All],[Store_ID]],Stores_c[[#All],[Store_Type]])</f>
        <v>Drive-Thru</v>
      </c>
    </row>
    <row r="1462" spans="1:33" x14ac:dyDescent="0.25">
      <c r="A1462">
        <v>10499</v>
      </c>
      <c r="B1462" s="1">
        <v>45760</v>
      </c>
      <c r="C1462" s="2">
        <v>0.24341435185185184</v>
      </c>
      <c r="D1462">
        <v>1856</v>
      </c>
      <c r="E1462">
        <v>203</v>
      </c>
      <c r="F1462">
        <v>497</v>
      </c>
      <c r="G1462">
        <v>323</v>
      </c>
      <c r="H1462">
        <v>2</v>
      </c>
      <c r="I1462">
        <v>234</v>
      </c>
      <c r="J1462">
        <v>5</v>
      </c>
      <c r="K1462">
        <v>11.7</v>
      </c>
      <c r="L1462">
        <v>474.7</v>
      </c>
      <c r="M1462" t="s">
        <v>18</v>
      </c>
      <c r="N1462" t="s">
        <v>21</v>
      </c>
      <c r="O1462">
        <v>59</v>
      </c>
      <c r="P1462">
        <v>3</v>
      </c>
      <c r="Q1462" t="s">
        <v>4522</v>
      </c>
      <c r="R1462">
        <v>506</v>
      </c>
      <c r="S1462" s="3">
        <v>0.05</v>
      </c>
      <c r="T1462" s="6">
        <v>193.89999999999998</v>
      </c>
      <c r="U1462" t="s">
        <v>6337</v>
      </c>
      <c r="V1462">
        <v>2025</v>
      </c>
      <c r="W1462" t="s">
        <v>6331</v>
      </c>
      <c r="X1462" t="str">
        <f>_xlfn.XLOOKUP(Orders_C[[#This Row],[Product_ID]],Products_C[Product_ID],Products_C[Product_Name])</f>
        <v>Rice Bowl</v>
      </c>
      <c r="Y1462" t="str">
        <f>_xlfn.XLOOKUP(Orders_C[[#This Row],[Product_ID]],Products_C[Product_ID],Products_C[Category])</f>
        <v>Beverage</v>
      </c>
      <c r="Z1462" t="str">
        <f>_xlfn.XLOOKUP(Orders_C[[#This Row],[Store_ID]],Stores_c[Store_ID],Stores_c[City])</f>
        <v>Lake Williammouth</v>
      </c>
      <c r="AA1462" t="str">
        <f>_xlfn.XLOOKUP(Orders_C[[#This Row],[Customer_ID]],Customers_c[Customer_ID],Customers_c[Customer_Name])</f>
        <v>Stacy Burton</v>
      </c>
      <c r="AB1462" s="6">
        <f>Orders_C[[#This Row],[Quantity]]*Orders_C[[#This Row],[Unit_Price]]*(1-Orders_C[[#This Row],[Discount %]])+Orders_C[[#This Row],[Tax]]</f>
        <v>456.29999999999995</v>
      </c>
      <c r="AC1462" s="9">
        <f>(Orders_C[[#This Row],[Unit_Price]]*Orders_C[[#This Row],[Quantity]])-Orders_C[[#This Row],[Discount]]+Orders_C[[#This Row],[Tax]]</f>
        <v>474.7</v>
      </c>
      <c r="AD1462" t="str">
        <f>IF(COUNTIF(Orders_C[[#All],[Customer_ID]],Orders_C[[#This Row],[Customer_ID]])&gt;1,"Repeat","New")</f>
        <v>Repeat</v>
      </c>
      <c r="AE1462" t="str" cm="1">
        <f t="array" ref="AE1462">_xlfn.XLOOKUP(Orders_C[[#This Row],[Store_ID]],Stores_c[[#All],[Store_ID]],Stores_c[[#All],[City]])</f>
        <v>Lake Williammouth</v>
      </c>
      <c r="AF1462" t="str" cm="1">
        <f t="array" ref="AF1462">_xlfn.XLOOKUP(Orders_C[[#This Row],[Store_ID]],Stores_c[[#All],[Store_ID]],Stores_c[[#All],[Manager_Name]])</f>
        <v>Stephanie Dominguez</v>
      </c>
      <c r="AG1462" t="str" cm="1">
        <f t="array" ref="AG1462">_xlfn.XLOOKUP(Orders_C[[#This Row],[Store_ID]],Stores_c[[#All],[Store_ID]],Stores_c[[#All],[Store_Type]])</f>
        <v>Drive-Thru</v>
      </c>
    </row>
    <row r="1463" spans="1:33" x14ac:dyDescent="0.25">
      <c r="A1463">
        <v>6555</v>
      </c>
      <c r="B1463" s="1">
        <v>45780</v>
      </c>
      <c r="C1463" s="2">
        <v>0.73293981481481485</v>
      </c>
      <c r="D1463">
        <v>1004</v>
      </c>
      <c r="E1463">
        <v>216</v>
      </c>
      <c r="F1463">
        <v>523</v>
      </c>
      <c r="G1463">
        <v>308</v>
      </c>
      <c r="H1463">
        <v>1</v>
      </c>
      <c r="I1463">
        <v>442</v>
      </c>
      <c r="J1463">
        <v>5</v>
      </c>
      <c r="K1463">
        <v>22.1</v>
      </c>
      <c r="L1463">
        <v>459.1</v>
      </c>
      <c r="M1463" t="s">
        <v>18</v>
      </c>
      <c r="N1463" t="s">
        <v>21</v>
      </c>
      <c r="O1463">
        <v>49</v>
      </c>
      <c r="P1463">
        <v>4</v>
      </c>
      <c r="Q1463" t="s">
        <v>578</v>
      </c>
      <c r="R1463">
        <v>502</v>
      </c>
      <c r="S1463" s="3">
        <v>0.05</v>
      </c>
      <c r="T1463" s="6">
        <v>193.90000000000003</v>
      </c>
      <c r="U1463" t="s">
        <v>6339</v>
      </c>
      <c r="V1463">
        <v>2025</v>
      </c>
      <c r="W1463" t="s">
        <v>6331</v>
      </c>
      <c r="X1463" t="str">
        <f>_xlfn.XLOOKUP(Orders_C[[#This Row],[Product_ID]],Products_C[Product_ID],Products_C[Product_Name])</f>
        <v>Zinger Burger</v>
      </c>
      <c r="Y1463" t="str">
        <f>_xlfn.XLOOKUP(Orders_C[[#This Row],[Product_ID]],Products_C[Product_ID],Products_C[Category])</f>
        <v>Beverage</v>
      </c>
      <c r="Z1463" t="str">
        <f>_xlfn.XLOOKUP(Orders_C[[#This Row],[Store_ID]],Stores_c[Store_ID],Stores_c[City])</f>
        <v>Garciaview</v>
      </c>
      <c r="AA1463" t="str">
        <f>_xlfn.XLOOKUP(Orders_C[[#This Row],[Customer_ID]],Customers_c[Customer_ID],Customers_c[Customer_Name])</f>
        <v>Mark Hernandez</v>
      </c>
      <c r="AB1463" s="6">
        <f>Orders_C[[#This Row],[Quantity]]*Orders_C[[#This Row],[Unit_Price]]*(1-Orders_C[[#This Row],[Discount %]])+Orders_C[[#This Row],[Tax]]</f>
        <v>442</v>
      </c>
      <c r="AC1463" s="9">
        <f>(Orders_C[[#This Row],[Unit_Price]]*Orders_C[[#This Row],[Quantity]])-Orders_C[[#This Row],[Discount]]+Orders_C[[#This Row],[Tax]]</f>
        <v>459.1</v>
      </c>
      <c r="AD1463" t="str">
        <f>IF(COUNTIF(Orders_C[[#All],[Customer_ID]],Orders_C[[#This Row],[Customer_ID]])&gt;1,"Repeat","New")</f>
        <v>Repeat</v>
      </c>
      <c r="AE1463" t="str" cm="1">
        <f t="array" ref="AE1463">_xlfn.XLOOKUP(Orders_C[[#This Row],[Store_ID]],Stores_c[[#All],[Store_ID]],Stores_c[[#All],[City]])</f>
        <v>Garciaview</v>
      </c>
      <c r="AF1463" t="str" cm="1">
        <f t="array" ref="AF1463">_xlfn.XLOOKUP(Orders_C[[#This Row],[Store_ID]],Stores_c[[#All],[Store_ID]],Stores_c[[#All],[Manager_Name]])</f>
        <v>Karina Washington</v>
      </c>
      <c r="AG1463" t="str" cm="1">
        <f t="array" ref="AG1463">_xlfn.XLOOKUP(Orders_C[[#This Row],[Store_ID]],Stores_c[[#All],[Store_ID]],Stores_c[[#All],[Store_Type]])</f>
        <v>Drive-Thru</v>
      </c>
    </row>
    <row r="1464" spans="1:33" x14ac:dyDescent="0.25">
      <c r="A1464">
        <v>9141</v>
      </c>
      <c r="B1464" s="1">
        <v>45849</v>
      </c>
      <c r="C1464" s="2">
        <v>0.37381944444444443</v>
      </c>
      <c r="D1464">
        <v>1101</v>
      </c>
      <c r="E1464">
        <v>202</v>
      </c>
      <c r="F1464">
        <v>507</v>
      </c>
      <c r="G1464">
        <v>312</v>
      </c>
      <c r="H1464">
        <v>2</v>
      </c>
      <c r="I1464">
        <v>240</v>
      </c>
      <c r="J1464">
        <v>10</v>
      </c>
      <c r="K1464">
        <v>12</v>
      </c>
      <c r="L1464">
        <v>482</v>
      </c>
      <c r="M1464" t="s">
        <v>19</v>
      </c>
      <c r="N1464" t="s">
        <v>22</v>
      </c>
      <c r="O1464">
        <v>18</v>
      </c>
      <c r="P1464">
        <v>4</v>
      </c>
      <c r="Q1464" t="s">
        <v>3164</v>
      </c>
      <c r="R1464">
        <v>501</v>
      </c>
      <c r="S1464" s="3">
        <v>0.1</v>
      </c>
      <c r="T1464" s="6">
        <v>194</v>
      </c>
      <c r="U1464" t="s">
        <v>6341</v>
      </c>
      <c r="V1464">
        <v>2025</v>
      </c>
      <c r="W1464" t="s">
        <v>6333</v>
      </c>
      <c r="X1464" t="str">
        <f>_xlfn.XLOOKUP(Orders_C[[#This Row],[Product_ID]],Products_C[Product_ID],Products_C[Product_Name])</f>
        <v>Veg Burger</v>
      </c>
      <c r="Y1464" t="str">
        <f>_xlfn.XLOOKUP(Orders_C[[#This Row],[Product_ID]],Products_C[Product_ID],Products_C[Category])</f>
        <v>Burger</v>
      </c>
      <c r="Z1464" t="str">
        <f>_xlfn.XLOOKUP(Orders_C[[#This Row],[Store_ID]],Stores_c[Store_ID],Stores_c[City])</f>
        <v>Rebekahside</v>
      </c>
      <c r="AA1464" t="str">
        <f>_xlfn.XLOOKUP(Orders_C[[#This Row],[Customer_ID]],Customers_c[Customer_ID],Customers_c[Customer_Name])</f>
        <v>Daniel Gregory</v>
      </c>
      <c r="AB1464" s="6">
        <f>Orders_C[[#This Row],[Quantity]]*Orders_C[[#This Row],[Unit_Price]]*(1-Orders_C[[#This Row],[Discount %]])+Orders_C[[#This Row],[Tax]]</f>
        <v>444</v>
      </c>
      <c r="AC1464" s="9">
        <f>(Orders_C[[#This Row],[Unit_Price]]*Orders_C[[#This Row],[Quantity]])-Orders_C[[#This Row],[Discount]]+Orders_C[[#This Row],[Tax]]</f>
        <v>482</v>
      </c>
      <c r="AD1464" t="str">
        <f>IF(COUNTIF(Orders_C[[#All],[Customer_ID]],Orders_C[[#This Row],[Customer_ID]])&gt;1,"Repeat","New")</f>
        <v>Repeat</v>
      </c>
      <c r="AE1464" t="str" cm="1">
        <f t="array" ref="AE1464">_xlfn.XLOOKUP(Orders_C[[#This Row],[Store_ID]],Stores_c[[#All],[Store_ID]],Stores_c[[#All],[City]])</f>
        <v>Rebekahside</v>
      </c>
      <c r="AF1464" t="str" cm="1">
        <f t="array" ref="AF1464">_xlfn.XLOOKUP(Orders_C[[#This Row],[Store_ID]],Stores_c[[#All],[Store_ID]],Stores_c[[#All],[Manager_Name]])</f>
        <v>Mark Ray</v>
      </c>
      <c r="AG1464" t="str" cm="1">
        <f t="array" ref="AG1464">_xlfn.XLOOKUP(Orders_C[[#This Row],[Store_ID]],Stores_c[[#All],[Store_ID]],Stores_c[[#All],[Store_Type]])</f>
        <v>Drive-Thru</v>
      </c>
    </row>
    <row r="1465" spans="1:33" x14ac:dyDescent="0.25">
      <c r="A1465">
        <v>7766</v>
      </c>
      <c r="B1465" s="1">
        <v>45707</v>
      </c>
      <c r="C1465" s="2">
        <v>7.0949074074074074E-3</v>
      </c>
      <c r="D1465">
        <v>1430</v>
      </c>
      <c r="E1465">
        <v>202</v>
      </c>
      <c r="F1465">
        <v>476</v>
      </c>
      <c r="G1465">
        <v>325</v>
      </c>
      <c r="H1465">
        <v>1</v>
      </c>
      <c r="I1465">
        <v>465</v>
      </c>
      <c r="J1465">
        <v>15</v>
      </c>
      <c r="K1465">
        <v>23.25</v>
      </c>
      <c r="L1465">
        <v>473.25</v>
      </c>
      <c r="M1465" t="s">
        <v>18</v>
      </c>
      <c r="N1465" t="s">
        <v>23</v>
      </c>
      <c r="O1465">
        <v>50</v>
      </c>
      <c r="P1465">
        <v>5</v>
      </c>
      <c r="Q1465" t="s">
        <v>1789</v>
      </c>
      <c r="R1465">
        <v>505</v>
      </c>
      <c r="S1465" s="3">
        <v>0.15</v>
      </c>
      <c r="T1465" s="6">
        <v>194.25</v>
      </c>
      <c r="U1465" t="s">
        <v>6338</v>
      </c>
      <c r="V1465">
        <v>2025</v>
      </c>
      <c r="W1465" t="s">
        <v>6331</v>
      </c>
      <c r="X1465" t="str">
        <f>_xlfn.XLOOKUP(Orders_C[[#This Row],[Product_ID]],Products_C[Product_ID],Products_C[Product_Name])</f>
        <v>Veg Burger</v>
      </c>
      <c r="Y1465" t="str">
        <f>_xlfn.XLOOKUP(Orders_C[[#This Row],[Product_ID]],Products_C[Product_ID],Products_C[Category])</f>
        <v>Chicken</v>
      </c>
      <c r="Z1465" t="str">
        <f>_xlfn.XLOOKUP(Orders_C[[#This Row],[Store_ID]],Stores_c[Store_ID],Stores_c[City])</f>
        <v>Rebekahside</v>
      </c>
      <c r="AA1465" t="str">
        <f>_xlfn.XLOOKUP(Orders_C[[#This Row],[Customer_ID]],Customers_c[Customer_ID],Customers_c[Customer_Name])</f>
        <v>Maureen Porter</v>
      </c>
      <c r="AB1465" s="6">
        <f>Orders_C[[#This Row],[Quantity]]*Orders_C[[#This Row],[Unit_Price]]*(1-Orders_C[[#This Row],[Discount %]])+Orders_C[[#This Row],[Tax]]</f>
        <v>418.5</v>
      </c>
      <c r="AC1465" s="9">
        <f>(Orders_C[[#This Row],[Unit_Price]]*Orders_C[[#This Row],[Quantity]])-Orders_C[[#This Row],[Discount]]+Orders_C[[#This Row],[Tax]]</f>
        <v>473.25</v>
      </c>
      <c r="AD1465" t="str">
        <f>IF(COUNTIF(Orders_C[[#All],[Customer_ID]],Orders_C[[#This Row],[Customer_ID]])&gt;1,"Repeat","New")</f>
        <v>Repeat</v>
      </c>
      <c r="AE1465" t="str" cm="1">
        <f t="array" ref="AE1465">_xlfn.XLOOKUP(Orders_C[[#This Row],[Store_ID]],Stores_c[[#All],[Store_ID]],Stores_c[[#All],[City]])</f>
        <v>Rebekahside</v>
      </c>
      <c r="AF1465" t="str" cm="1">
        <f t="array" ref="AF1465">_xlfn.XLOOKUP(Orders_C[[#This Row],[Store_ID]],Stores_c[[#All],[Store_ID]],Stores_c[[#All],[Manager_Name]])</f>
        <v>Mark Ray</v>
      </c>
      <c r="AG1465" t="str" cm="1">
        <f t="array" ref="AG1465">_xlfn.XLOOKUP(Orders_C[[#This Row],[Store_ID]],Stores_c[[#All],[Store_ID]],Stores_c[[#All],[Store_Type]])</f>
        <v>Drive-Thru</v>
      </c>
    </row>
    <row r="1466" spans="1:33" x14ac:dyDescent="0.25">
      <c r="A1466">
        <v>6301</v>
      </c>
      <c r="B1466" s="1">
        <v>45850</v>
      </c>
      <c r="C1466" s="2">
        <v>0.87973379629629633</v>
      </c>
      <c r="D1466">
        <v>1579</v>
      </c>
      <c r="E1466">
        <v>224</v>
      </c>
      <c r="F1466">
        <v>492</v>
      </c>
      <c r="G1466">
        <v>316</v>
      </c>
      <c r="H1466">
        <v>1</v>
      </c>
      <c r="I1466">
        <v>443</v>
      </c>
      <c r="J1466">
        <v>5</v>
      </c>
      <c r="K1466">
        <v>22.15</v>
      </c>
      <c r="L1466">
        <v>460.15</v>
      </c>
      <c r="M1466" t="s">
        <v>20</v>
      </c>
      <c r="N1466" t="s">
        <v>22</v>
      </c>
      <c r="O1466">
        <v>53</v>
      </c>
      <c r="P1466">
        <v>2</v>
      </c>
      <c r="Q1466" t="s">
        <v>324</v>
      </c>
      <c r="R1466">
        <v>503</v>
      </c>
      <c r="S1466" s="3">
        <v>0.05</v>
      </c>
      <c r="T1466" s="6">
        <v>194.34999999999997</v>
      </c>
      <c r="U1466" t="s">
        <v>6341</v>
      </c>
      <c r="V1466">
        <v>2025</v>
      </c>
      <c r="W1466" t="s">
        <v>6331</v>
      </c>
      <c r="X1466" t="str">
        <f>_xlfn.XLOOKUP(Orders_C[[#This Row],[Product_ID]],Products_C[Product_ID],Products_C[Product_Name])</f>
        <v>Popcorn Chicken</v>
      </c>
      <c r="Y1466" t="str">
        <f>_xlfn.XLOOKUP(Orders_C[[#This Row],[Product_ID]],Products_C[Product_ID],Products_C[Category])</f>
        <v>Dessert</v>
      </c>
      <c r="Z1466" t="str">
        <f>_xlfn.XLOOKUP(Orders_C[[#This Row],[Store_ID]],Stores_c[Store_ID],Stores_c[City])</f>
        <v>Valdezton</v>
      </c>
      <c r="AA1466" t="str">
        <f>_xlfn.XLOOKUP(Orders_C[[#This Row],[Customer_ID]],Customers_c[Customer_ID],Customers_c[Customer_Name])</f>
        <v>Luis Gates</v>
      </c>
      <c r="AB1466" s="6">
        <f>Orders_C[[#This Row],[Quantity]]*Orders_C[[#This Row],[Unit_Price]]*(1-Orders_C[[#This Row],[Discount %]])+Orders_C[[#This Row],[Tax]]</f>
        <v>442.99999999999994</v>
      </c>
      <c r="AC1466" s="9">
        <f>(Orders_C[[#This Row],[Unit_Price]]*Orders_C[[#This Row],[Quantity]])-Orders_C[[#This Row],[Discount]]+Orders_C[[#This Row],[Tax]]</f>
        <v>460.15</v>
      </c>
      <c r="AD1466" t="str">
        <f>IF(COUNTIF(Orders_C[[#All],[Customer_ID]],Orders_C[[#This Row],[Customer_ID]])&gt;1,"Repeat","New")</f>
        <v>Repeat</v>
      </c>
      <c r="AE1466" t="str" cm="1">
        <f t="array" ref="AE1466">_xlfn.XLOOKUP(Orders_C[[#This Row],[Store_ID]],Stores_c[[#All],[Store_ID]],Stores_c[[#All],[City]])</f>
        <v>Valdezton</v>
      </c>
      <c r="AF1466" t="str" cm="1">
        <f t="array" ref="AF1466">_xlfn.XLOOKUP(Orders_C[[#This Row],[Store_ID]],Stores_c[[#All],[Store_ID]],Stores_c[[#All],[Manager_Name]])</f>
        <v>John Rodriguez</v>
      </c>
      <c r="AG1466" t="str" cm="1">
        <f t="array" ref="AG1466">_xlfn.XLOOKUP(Orders_C[[#This Row],[Store_ID]],Stores_c[[#All],[Store_ID]],Stores_c[[#All],[Store_Type]])</f>
        <v>Street</v>
      </c>
    </row>
    <row r="1467" spans="1:33" x14ac:dyDescent="0.25">
      <c r="A1467">
        <v>7881</v>
      </c>
      <c r="B1467" s="1">
        <v>45740</v>
      </c>
      <c r="C1467" s="2">
        <v>0.81938657407407411</v>
      </c>
      <c r="D1467">
        <v>1407</v>
      </c>
      <c r="E1467">
        <v>206</v>
      </c>
      <c r="F1467">
        <v>474</v>
      </c>
      <c r="G1467">
        <v>327</v>
      </c>
      <c r="H1467">
        <v>1</v>
      </c>
      <c r="I1467">
        <v>443</v>
      </c>
      <c r="J1467">
        <v>5</v>
      </c>
      <c r="K1467">
        <v>22.15</v>
      </c>
      <c r="L1467">
        <v>460.15</v>
      </c>
      <c r="M1467" t="s">
        <v>19</v>
      </c>
      <c r="N1467" t="s">
        <v>22</v>
      </c>
      <c r="O1467">
        <v>48</v>
      </c>
      <c r="P1467">
        <v>1</v>
      </c>
      <c r="Q1467" t="s">
        <v>1904</v>
      </c>
      <c r="R1467">
        <v>506</v>
      </c>
      <c r="S1467" s="3">
        <v>0.05</v>
      </c>
      <c r="T1467" s="6">
        <v>194.34999999999997</v>
      </c>
      <c r="U1467" t="s">
        <v>6334</v>
      </c>
      <c r="V1467">
        <v>2025</v>
      </c>
      <c r="W1467" t="s">
        <v>6331</v>
      </c>
      <c r="X1467" t="str">
        <f>_xlfn.XLOOKUP(Orders_C[[#This Row],[Product_ID]],Products_C[Product_ID],Products_C[Product_Name])</f>
        <v>Wrap</v>
      </c>
      <c r="Y1467" t="str">
        <f>_xlfn.XLOOKUP(Orders_C[[#This Row],[Product_ID]],Products_C[Product_ID],Products_C[Category])</f>
        <v>Chicken</v>
      </c>
      <c r="Z1467" t="str">
        <f>_xlfn.XLOOKUP(Orders_C[[#This Row],[Store_ID]],Stores_c[Store_ID],Stores_c[City])</f>
        <v>West Matthew</v>
      </c>
      <c r="AA1467" t="str">
        <f>_xlfn.XLOOKUP(Orders_C[[#This Row],[Customer_ID]],Customers_c[Customer_ID],Customers_c[Customer_Name])</f>
        <v>Taylor Davis</v>
      </c>
      <c r="AB1467" s="6">
        <f>Orders_C[[#This Row],[Quantity]]*Orders_C[[#This Row],[Unit_Price]]*(1-Orders_C[[#This Row],[Discount %]])+Orders_C[[#This Row],[Tax]]</f>
        <v>442.99999999999994</v>
      </c>
      <c r="AC1467" s="9">
        <f>(Orders_C[[#This Row],[Unit_Price]]*Orders_C[[#This Row],[Quantity]])-Orders_C[[#This Row],[Discount]]+Orders_C[[#This Row],[Tax]]</f>
        <v>460.15</v>
      </c>
      <c r="AD1467" t="str">
        <f>IF(COUNTIF(Orders_C[[#All],[Customer_ID]],Orders_C[[#This Row],[Customer_ID]])&gt;1,"Repeat","New")</f>
        <v>Repeat</v>
      </c>
      <c r="AE1467" t="str" cm="1">
        <f t="array" ref="AE1467">_xlfn.XLOOKUP(Orders_C[[#This Row],[Store_ID]],Stores_c[[#All],[Store_ID]],Stores_c[[#All],[City]])</f>
        <v>West Matthew</v>
      </c>
      <c r="AF1467" t="str" cm="1">
        <f t="array" ref="AF1467">_xlfn.XLOOKUP(Orders_C[[#This Row],[Store_ID]],Stores_c[[#All],[Store_ID]],Stores_c[[#All],[Manager_Name]])</f>
        <v>Miguel Kidd</v>
      </c>
      <c r="AG1467" t="str" cm="1">
        <f t="array" ref="AG1467">_xlfn.XLOOKUP(Orders_C[[#This Row],[Store_ID]],Stores_c[[#All],[Store_ID]],Stores_c[[#All],[Store_Type]])</f>
        <v>Drive-Thru</v>
      </c>
    </row>
    <row r="1468" spans="1:33" x14ac:dyDescent="0.25">
      <c r="A1468">
        <v>8157</v>
      </c>
      <c r="B1468" s="1">
        <v>45858</v>
      </c>
      <c r="C1468" s="2">
        <v>0.49650462962962966</v>
      </c>
      <c r="D1468">
        <v>1834</v>
      </c>
      <c r="E1468">
        <v>201</v>
      </c>
      <c r="F1468">
        <v>473</v>
      </c>
      <c r="G1468">
        <v>304</v>
      </c>
      <c r="H1468">
        <v>1</v>
      </c>
      <c r="I1468">
        <v>432</v>
      </c>
      <c r="J1468">
        <v>0</v>
      </c>
      <c r="K1468">
        <v>21.6</v>
      </c>
      <c r="L1468">
        <v>453.6</v>
      </c>
      <c r="M1468" t="s">
        <v>19</v>
      </c>
      <c r="N1468" t="s">
        <v>22</v>
      </c>
      <c r="O1468">
        <v>41</v>
      </c>
      <c r="P1468">
        <v>5</v>
      </c>
      <c r="Q1468" t="s">
        <v>2180</v>
      </c>
      <c r="R1468">
        <v>502</v>
      </c>
      <c r="S1468" s="3">
        <v>0</v>
      </c>
      <c r="T1468" s="6">
        <v>194.40000000000003</v>
      </c>
      <c r="U1468" t="s">
        <v>6341</v>
      </c>
      <c r="V1468">
        <v>2025</v>
      </c>
      <c r="W1468" t="s">
        <v>6331</v>
      </c>
      <c r="X1468" t="str">
        <f>_xlfn.XLOOKUP(Orders_C[[#This Row],[Product_ID]],Products_C[Product_ID],Products_C[Product_Name])</f>
        <v>Veg Burger</v>
      </c>
      <c r="Y1468" t="str">
        <f>_xlfn.XLOOKUP(Orders_C[[#This Row],[Product_ID]],Products_C[Product_ID],Products_C[Category])</f>
        <v>Burger</v>
      </c>
      <c r="Z1468" t="str">
        <f>_xlfn.XLOOKUP(Orders_C[[#This Row],[Store_ID]],Stores_c[Store_ID],Stores_c[City])</f>
        <v>Lake Nicholasburgh</v>
      </c>
      <c r="AA1468" t="str">
        <f>_xlfn.XLOOKUP(Orders_C[[#This Row],[Customer_ID]],Customers_c[Customer_ID],Customers_c[Customer_Name])</f>
        <v>Sydney Torres</v>
      </c>
      <c r="AB1468" s="6">
        <f>Orders_C[[#This Row],[Quantity]]*Orders_C[[#This Row],[Unit_Price]]*(1-Orders_C[[#This Row],[Discount %]])+Orders_C[[#This Row],[Tax]]</f>
        <v>453.6</v>
      </c>
      <c r="AC1468" s="9">
        <f>(Orders_C[[#This Row],[Unit_Price]]*Orders_C[[#This Row],[Quantity]])-Orders_C[[#This Row],[Discount]]+Orders_C[[#This Row],[Tax]]</f>
        <v>453.6</v>
      </c>
      <c r="AD1468" t="str">
        <f>IF(COUNTIF(Orders_C[[#All],[Customer_ID]],Orders_C[[#This Row],[Customer_ID]])&gt;1,"Repeat","New")</f>
        <v>Repeat</v>
      </c>
      <c r="AE1468" t="str" cm="1">
        <f t="array" ref="AE1468">_xlfn.XLOOKUP(Orders_C[[#This Row],[Store_ID]],Stores_c[[#All],[Store_ID]],Stores_c[[#All],[City]])</f>
        <v>Lake Nicholasburgh</v>
      </c>
      <c r="AF1468" t="str" cm="1">
        <f t="array" ref="AF1468">_xlfn.XLOOKUP(Orders_C[[#This Row],[Store_ID]],Stores_c[[#All],[Store_ID]],Stores_c[[#All],[Manager_Name]])</f>
        <v>Maurice Garcia</v>
      </c>
      <c r="AG1468" t="str" cm="1">
        <f t="array" ref="AG1468">_xlfn.XLOOKUP(Orders_C[[#This Row],[Store_ID]],Stores_c[[#All],[Store_ID]],Stores_c[[#All],[Store_Type]])</f>
        <v>Mall</v>
      </c>
    </row>
    <row r="1469" spans="1:33" x14ac:dyDescent="0.25">
      <c r="A1469">
        <v>10933</v>
      </c>
      <c r="B1469" s="1">
        <v>46020</v>
      </c>
      <c r="C1469" s="2">
        <v>0.91885416666666664</v>
      </c>
      <c r="D1469">
        <v>1273</v>
      </c>
      <c r="E1469">
        <v>225</v>
      </c>
      <c r="F1469">
        <v>473</v>
      </c>
      <c r="G1469">
        <v>302</v>
      </c>
      <c r="H1469">
        <v>1</v>
      </c>
      <c r="I1469">
        <v>432</v>
      </c>
      <c r="J1469">
        <v>0</v>
      </c>
      <c r="K1469">
        <v>21.6</v>
      </c>
      <c r="L1469">
        <v>453.6</v>
      </c>
      <c r="M1469" t="s">
        <v>19</v>
      </c>
      <c r="N1469" t="s">
        <v>21</v>
      </c>
      <c r="O1469">
        <v>47</v>
      </c>
      <c r="P1469">
        <v>3</v>
      </c>
      <c r="Q1469" t="s">
        <v>4956</v>
      </c>
      <c r="R1469">
        <v>504</v>
      </c>
      <c r="S1469" s="3">
        <v>0</v>
      </c>
      <c r="T1469" s="6">
        <v>194.40000000000003</v>
      </c>
      <c r="U1469" t="s">
        <v>6328</v>
      </c>
      <c r="V1469">
        <v>2025</v>
      </c>
      <c r="W1469" t="s">
        <v>6331</v>
      </c>
      <c r="X1469" t="str">
        <f>_xlfn.XLOOKUP(Orders_C[[#This Row],[Product_ID]],Products_C[Product_ID],Products_C[Product_Name])</f>
        <v>Chicken Wings</v>
      </c>
      <c r="Y1469" t="str">
        <f>_xlfn.XLOOKUP(Orders_C[[#This Row],[Product_ID]],Products_C[Product_ID],Products_C[Category])</f>
        <v>Chicken</v>
      </c>
      <c r="Z1469" t="str">
        <f>_xlfn.XLOOKUP(Orders_C[[#This Row],[Store_ID]],Stores_c[Store_ID],Stores_c[City])</f>
        <v>South Peter</v>
      </c>
      <c r="AA1469" t="str">
        <f>_xlfn.XLOOKUP(Orders_C[[#This Row],[Customer_ID]],Customers_c[Customer_ID],Customers_c[Customer_Name])</f>
        <v>Christine Jordan</v>
      </c>
      <c r="AB1469" s="6">
        <f>Orders_C[[#This Row],[Quantity]]*Orders_C[[#This Row],[Unit_Price]]*(1-Orders_C[[#This Row],[Discount %]])+Orders_C[[#This Row],[Tax]]</f>
        <v>453.6</v>
      </c>
      <c r="AC1469" s="9">
        <f>(Orders_C[[#This Row],[Unit_Price]]*Orders_C[[#This Row],[Quantity]])-Orders_C[[#This Row],[Discount]]+Orders_C[[#This Row],[Tax]]</f>
        <v>453.6</v>
      </c>
      <c r="AD1469" t="str">
        <f>IF(COUNTIF(Orders_C[[#All],[Customer_ID]],Orders_C[[#This Row],[Customer_ID]])&gt;1,"Repeat","New")</f>
        <v>Repeat</v>
      </c>
      <c r="AE1469" t="str" cm="1">
        <f t="array" ref="AE1469">_xlfn.XLOOKUP(Orders_C[[#This Row],[Store_ID]],Stores_c[[#All],[Store_ID]],Stores_c[[#All],[City]])</f>
        <v>South Peter</v>
      </c>
      <c r="AF1469" t="str" cm="1">
        <f t="array" ref="AF1469">_xlfn.XLOOKUP(Orders_C[[#This Row],[Store_ID]],Stores_c[[#All],[Store_ID]],Stores_c[[#All],[Manager_Name]])</f>
        <v>Gregory Lambert</v>
      </c>
      <c r="AG1469" t="str" cm="1">
        <f t="array" ref="AG1469">_xlfn.XLOOKUP(Orders_C[[#This Row],[Store_ID]],Stores_c[[#All],[Store_ID]],Stores_c[[#All],[Store_Type]])</f>
        <v>Street</v>
      </c>
    </row>
    <row r="1470" spans="1:33" x14ac:dyDescent="0.25">
      <c r="A1470">
        <v>10967</v>
      </c>
      <c r="B1470" s="1">
        <v>45823</v>
      </c>
      <c r="C1470" s="2">
        <v>0.1801736111111111</v>
      </c>
      <c r="D1470">
        <v>1008</v>
      </c>
      <c r="E1470">
        <v>207</v>
      </c>
      <c r="F1470">
        <v>435</v>
      </c>
      <c r="G1470">
        <v>324</v>
      </c>
      <c r="H1470">
        <v>1</v>
      </c>
      <c r="I1470">
        <v>432</v>
      </c>
      <c r="J1470">
        <v>0</v>
      </c>
      <c r="K1470">
        <v>21.6</v>
      </c>
      <c r="L1470">
        <v>453.6</v>
      </c>
      <c r="M1470" t="s">
        <v>19</v>
      </c>
      <c r="N1470" t="s">
        <v>21</v>
      </c>
      <c r="O1470">
        <v>36</v>
      </c>
      <c r="P1470">
        <v>3</v>
      </c>
      <c r="Q1470" t="s">
        <v>4990</v>
      </c>
      <c r="R1470">
        <v>504</v>
      </c>
      <c r="S1470" s="3">
        <v>0</v>
      </c>
      <c r="T1470" s="6">
        <v>194.40000000000003</v>
      </c>
      <c r="U1470" t="s">
        <v>6340</v>
      </c>
      <c r="V1470">
        <v>2025</v>
      </c>
      <c r="W1470" t="s">
        <v>6329</v>
      </c>
      <c r="X1470" t="str">
        <f>_xlfn.XLOOKUP(Orders_C[[#This Row],[Product_ID]],Products_C[Product_ID],Products_C[Product_Name])</f>
        <v>Krushers</v>
      </c>
      <c r="Y1470" t="str">
        <f>_xlfn.XLOOKUP(Orders_C[[#This Row],[Product_ID]],Products_C[Product_ID],Products_C[Category])</f>
        <v>Dessert</v>
      </c>
      <c r="Z1470" t="str">
        <f>_xlfn.XLOOKUP(Orders_C[[#This Row],[Store_ID]],Stores_c[Store_ID],Stores_c[City])</f>
        <v>Christineton</v>
      </c>
      <c r="AA1470" t="str">
        <f>_xlfn.XLOOKUP(Orders_C[[#This Row],[Customer_ID]],Customers_c[Customer_ID],Customers_c[Customer_Name])</f>
        <v>Mary Mcconnell</v>
      </c>
      <c r="AB1470" s="6">
        <f>Orders_C[[#This Row],[Quantity]]*Orders_C[[#This Row],[Unit_Price]]*(1-Orders_C[[#This Row],[Discount %]])+Orders_C[[#This Row],[Tax]]</f>
        <v>453.6</v>
      </c>
      <c r="AC1470" s="9">
        <f>(Orders_C[[#This Row],[Unit_Price]]*Orders_C[[#This Row],[Quantity]])-Orders_C[[#This Row],[Discount]]+Orders_C[[#This Row],[Tax]]</f>
        <v>453.6</v>
      </c>
      <c r="AD1470" t="str">
        <f>IF(COUNTIF(Orders_C[[#All],[Customer_ID]],Orders_C[[#This Row],[Customer_ID]])&gt;1,"Repeat","New")</f>
        <v>Repeat</v>
      </c>
      <c r="AE1470" t="str" cm="1">
        <f t="array" ref="AE1470">_xlfn.XLOOKUP(Orders_C[[#This Row],[Store_ID]],Stores_c[[#All],[Store_ID]],Stores_c[[#All],[City]])</f>
        <v>Christineton</v>
      </c>
      <c r="AF1470" t="str" cm="1">
        <f t="array" ref="AF1470">_xlfn.XLOOKUP(Orders_C[[#This Row],[Store_ID]],Stores_c[[#All],[Store_ID]],Stores_c[[#All],[Manager_Name]])</f>
        <v>Dr. William Hubbard MD</v>
      </c>
      <c r="AG1470" t="str" cm="1">
        <f t="array" ref="AG1470">_xlfn.XLOOKUP(Orders_C[[#This Row],[Store_ID]],Stores_c[[#All],[Store_ID]],Stores_c[[#All],[Store_Type]])</f>
        <v>Street</v>
      </c>
    </row>
    <row r="1471" spans="1:33" x14ac:dyDescent="0.25">
      <c r="A1471">
        <v>10618</v>
      </c>
      <c r="B1471" s="1">
        <v>45792</v>
      </c>
      <c r="C1471" s="2">
        <v>0.7291319444444444</v>
      </c>
      <c r="D1471">
        <v>1077</v>
      </c>
      <c r="E1471">
        <v>208</v>
      </c>
      <c r="F1471">
        <v>544</v>
      </c>
      <c r="G1471">
        <v>302</v>
      </c>
      <c r="H1471">
        <v>2</v>
      </c>
      <c r="I1471">
        <v>229</v>
      </c>
      <c r="J1471">
        <v>0</v>
      </c>
      <c r="K1471">
        <v>11.45</v>
      </c>
      <c r="L1471">
        <v>469.45</v>
      </c>
      <c r="M1471" t="s">
        <v>18</v>
      </c>
      <c r="N1471" t="s">
        <v>21</v>
      </c>
      <c r="O1471">
        <v>35</v>
      </c>
      <c r="P1471">
        <v>3</v>
      </c>
      <c r="Q1471" t="s">
        <v>4641</v>
      </c>
      <c r="R1471">
        <v>504</v>
      </c>
      <c r="S1471" s="3">
        <v>0</v>
      </c>
      <c r="T1471" s="6">
        <v>194.64999999999998</v>
      </c>
      <c r="U1471" t="s">
        <v>6339</v>
      </c>
      <c r="V1471">
        <v>2025</v>
      </c>
      <c r="W1471" t="s">
        <v>6329</v>
      </c>
      <c r="X1471" t="str">
        <f>_xlfn.XLOOKUP(Orders_C[[#This Row],[Product_ID]],Products_C[Product_ID],Products_C[Product_Name])</f>
        <v>Chicken Wings</v>
      </c>
      <c r="Y1471" t="str">
        <f>_xlfn.XLOOKUP(Orders_C[[#This Row],[Product_ID]],Products_C[Product_ID],Products_C[Category])</f>
        <v>Chicken</v>
      </c>
      <c r="Z1471" t="str">
        <f>_xlfn.XLOOKUP(Orders_C[[#This Row],[Store_ID]],Stores_c[Store_ID],Stores_c[City])</f>
        <v>Tracyview</v>
      </c>
      <c r="AA1471" t="str">
        <f>_xlfn.XLOOKUP(Orders_C[[#This Row],[Customer_ID]],Customers_c[Customer_ID],Customers_c[Customer_Name])</f>
        <v>Beverly Oliver</v>
      </c>
      <c r="AB1471" s="6">
        <f>Orders_C[[#This Row],[Quantity]]*Orders_C[[#This Row],[Unit_Price]]*(1-Orders_C[[#This Row],[Discount %]])+Orders_C[[#This Row],[Tax]]</f>
        <v>469.45</v>
      </c>
      <c r="AC1471" s="9">
        <f>(Orders_C[[#This Row],[Unit_Price]]*Orders_C[[#This Row],[Quantity]])-Orders_C[[#This Row],[Discount]]+Orders_C[[#This Row],[Tax]]</f>
        <v>469.45</v>
      </c>
      <c r="AD1471" t="str">
        <f>IF(COUNTIF(Orders_C[[#All],[Customer_ID]],Orders_C[[#This Row],[Customer_ID]])&gt;1,"Repeat","New")</f>
        <v>Repeat</v>
      </c>
      <c r="AE1471" t="str" cm="1">
        <f t="array" ref="AE1471">_xlfn.XLOOKUP(Orders_C[[#This Row],[Store_ID]],Stores_c[[#All],[Store_ID]],Stores_c[[#All],[City]])</f>
        <v>Tracyview</v>
      </c>
      <c r="AF1471" t="str" cm="1">
        <f t="array" ref="AF1471">_xlfn.XLOOKUP(Orders_C[[#This Row],[Store_ID]],Stores_c[[#All],[Store_ID]],Stores_c[[#All],[Manager_Name]])</f>
        <v>Jeremiah Lee</v>
      </c>
      <c r="AG1471" t="str" cm="1">
        <f t="array" ref="AG1471">_xlfn.XLOOKUP(Orders_C[[#This Row],[Store_ID]],Stores_c[[#All],[Store_ID]],Stores_c[[#All],[Store_Type]])</f>
        <v>Mall</v>
      </c>
    </row>
    <row r="1472" spans="1:33" x14ac:dyDescent="0.25">
      <c r="A1472">
        <v>8415</v>
      </c>
      <c r="B1472" s="1">
        <v>46031</v>
      </c>
      <c r="C1472" s="2">
        <v>8.6157407407407405E-2</v>
      </c>
      <c r="D1472">
        <v>1830</v>
      </c>
      <c r="E1472">
        <v>223</v>
      </c>
      <c r="F1472">
        <v>496</v>
      </c>
      <c r="G1472">
        <v>306</v>
      </c>
      <c r="H1472">
        <v>2</v>
      </c>
      <c r="I1472">
        <v>247</v>
      </c>
      <c r="J1472">
        <v>15</v>
      </c>
      <c r="K1472">
        <v>12.35</v>
      </c>
      <c r="L1472">
        <v>491.35</v>
      </c>
      <c r="M1472" t="s">
        <v>20</v>
      </c>
      <c r="N1472" t="s">
        <v>21</v>
      </c>
      <c r="O1472">
        <v>36</v>
      </c>
      <c r="P1472">
        <v>2</v>
      </c>
      <c r="Q1472" t="s">
        <v>2438</v>
      </c>
      <c r="R1472">
        <v>505</v>
      </c>
      <c r="S1472" s="3">
        <v>0.15</v>
      </c>
      <c r="T1472" s="6">
        <v>194.95000000000005</v>
      </c>
      <c r="U1472" t="s">
        <v>6330</v>
      </c>
      <c r="V1472">
        <v>2026</v>
      </c>
      <c r="W1472" t="s">
        <v>6329</v>
      </c>
      <c r="X1472" t="str">
        <f>_xlfn.XLOOKUP(Orders_C[[#This Row],[Product_ID]],Products_C[Product_ID],Products_C[Product_Name])</f>
        <v>Veg Burger</v>
      </c>
      <c r="Y1472" t="str">
        <f>_xlfn.XLOOKUP(Orders_C[[#This Row],[Product_ID]],Products_C[Product_ID],Products_C[Category])</f>
        <v>Burger</v>
      </c>
      <c r="Z1472" t="str">
        <f>_xlfn.XLOOKUP(Orders_C[[#This Row],[Store_ID]],Stores_c[Store_ID],Stores_c[City])</f>
        <v>Chambershaven</v>
      </c>
      <c r="AA1472" t="str">
        <f>_xlfn.XLOOKUP(Orders_C[[#This Row],[Customer_ID]],Customers_c[Customer_ID],Customers_c[Customer_Name])</f>
        <v>Mary Carter</v>
      </c>
      <c r="AB1472" s="6">
        <f>Orders_C[[#This Row],[Quantity]]*Orders_C[[#This Row],[Unit_Price]]*(1-Orders_C[[#This Row],[Discount %]])+Orders_C[[#This Row],[Tax]]</f>
        <v>432.25</v>
      </c>
      <c r="AC1472" s="9">
        <f>(Orders_C[[#This Row],[Unit_Price]]*Orders_C[[#This Row],[Quantity]])-Orders_C[[#This Row],[Discount]]+Orders_C[[#This Row],[Tax]]</f>
        <v>491.35</v>
      </c>
      <c r="AD1472" t="str">
        <f>IF(COUNTIF(Orders_C[[#All],[Customer_ID]],Orders_C[[#This Row],[Customer_ID]])&gt;1,"Repeat","New")</f>
        <v>Repeat</v>
      </c>
      <c r="AE1472" t="str" cm="1">
        <f t="array" ref="AE1472">_xlfn.XLOOKUP(Orders_C[[#This Row],[Store_ID]],Stores_c[[#All],[Store_ID]],Stores_c[[#All],[City]])</f>
        <v>Chambershaven</v>
      </c>
      <c r="AF1472" t="str" cm="1">
        <f t="array" ref="AF1472">_xlfn.XLOOKUP(Orders_C[[#This Row],[Store_ID]],Stores_c[[#All],[Store_ID]],Stores_c[[#All],[Manager_Name]])</f>
        <v>Virginia Webster</v>
      </c>
      <c r="AG1472" t="str" cm="1">
        <f t="array" ref="AG1472">_xlfn.XLOOKUP(Orders_C[[#This Row],[Store_ID]],Stores_c[[#All],[Store_ID]],Stores_c[[#All],[Store_Type]])</f>
        <v>Street</v>
      </c>
    </row>
    <row r="1473" spans="1:33" x14ac:dyDescent="0.25">
      <c r="A1473">
        <v>9268</v>
      </c>
      <c r="B1473" s="1">
        <v>45804</v>
      </c>
      <c r="C1473" s="2">
        <v>0.37851851851851853</v>
      </c>
      <c r="D1473">
        <v>1440</v>
      </c>
      <c r="E1473">
        <v>223</v>
      </c>
      <c r="F1473">
        <v>416</v>
      </c>
      <c r="G1473">
        <v>316</v>
      </c>
      <c r="H1473">
        <v>2</v>
      </c>
      <c r="I1473">
        <v>247</v>
      </c>
      <c r="J1473">
        <v>15</v>
      </c>
      <c r="K1473">
        <v>12.35</v>
      </c>
      <c r="L1473">
        <v>491.35</v>
      </c>
      <c r="M1473" t="s">
        <v>20</v>
      </c>
      <c r="N1473" t="s">
        <v>21</v>
      </c>
      <c r="O1473">
        <v>24</v>
      </c>
      <c r="P1473">
        <v>3</v>
      </c>
      <c r="Q1473" t="s">
        <v>3291</v>
      </c>
      <c r="R1473">
        <v>505</v>
      </c>
      <c r="S1473" s="3">
        <v>0.15</v>
      </c>
      <c r="T1473" s="6">
        <v>194.95000000000005</v>
      </c>
      <c r="U1473" t="s">
        <v>6339</v>
      </c>
      <c r="V1473">
        <v>2025</v>
      </c>
      <c r="W1473" t="s">
        <v>6329</v>
      </c>
      <c r="X1473" t="str">
        <f>_xlfn.XLOOKUP(Orders_C[[#This Row],[Product_ID]],Products_C[Product_ID],Products_C[Product_Name])</f>
        <v>Popcorn Chicken</v>
      </c>
      <c r="Y1473" t="str">
        <f>_xlfn.XLOOKUP(Orders_C[[#This Row],[Product_ID]],Products_C[Product_ID],Products_C[Category])</f>
        <v>Dessert</v>
      </c>
      <c r="Z1473" t="str">
        <f>_xlfn.XLOOKUP(Orders_C[[#This Row],[Store_ID]],Stores_c[Store_ID],Stores_c[City])</f>
        <v>Chambershaven</v>
      </c>
      <c r="AA1473" t="str">
        <f>_xlfn.XLOOKUP(Orders_C[[#This Row],[Customer_ID]],Customers_c[Customer_ID],Customers_c[Customer_Name])</f>
        <v>Kristin Soto</v>
      </c>
      <c r="AB1473" s="6">
        <f>Orders_C[[#This Row],[Quantity]]*Orders_C[[#This Row],[Unit_Price]]*(1-Orders_C[[#This Row],[Discount %]])+Orders_C[[#This Row],[Tax]]</f>
        <v>432.25</v>
      </c>
      <c r="AC1473" s="9">
        <f>(Orders_C[[#This Row],[Unit_Price]]*Orders_C[[#This Row],[Quantity]])-Orders_C[[#This Row],[Discount]]+Orders_C[[#This Row],[Tax]]</f>
        <v>491.35</v>
      </c>
      <c r="AD1473" t="str">
        <f>IF(COUNTIF(Orders_C[[#All],[Customer_ID]],Orders_C[[#This Row],[Customer_ID]])&gt;1,"Repeat","New")</f>
        <v>Repeat</v>
      </c>
      <c r="AE1473" t="str" cm="1">
        <f t="array" ref="AE1473">_xlfn.XLOOKUP(Orders_C[[#This Row],[Store_ID]],Stores_c[[#All],[Store_ID]],Stores_c[[#All],[City]])</f>
        <v>Chambershaven</v>
      </c>
      <c r="AF1473" t="str" cm="1">
        <f t="array" ref="AF1473">_xlfn.XLOOKUP(Orders_C[[#This Row],[Store_ID]],Stores_c[[#All],[Store_ID]],Stores_c[[#All],[Manager_Name]])</f>
        <v>Virginia Webster</v>
      </c>
      <c r="AG1473" t="str" cm="1">
        <f t="array" ref="AG1473">_xlfn.XLOOKUP(Orders_C[[#This Row],[Store_ID]],Stores_c[[#All],[Store_ID]],Stores_c[[#All],[Store_Type]])</f>
        <v>Street</v>
      </c>
    </row>
    <row r="1474" spans="1:33" x14ac:dyDescent="0.25">
      <c r="A1474">
        <v>7806</v>
      </c>
      <c r="B1474" s="1">
        <v>45743</v>
      </c>
      <c r="C1474" s="2">
        <v>0.26900462962962962</v>
      </c>
      <c r="D1474">
        <v>1707</v>
      </c>
      <c r="E1474">
        <v>216</v>
      </c>
      <c r="F1474">
        <v>457</v>
      </c>
      <c r="G1474">
        <v>323</v>
      </c>
      <c r="H1474">
        <v>3</v>
      </c>
      <c r="I1474">
        <v>156</v>
      </c>
      <c r="J1474">
        <v>0</v>
      </c>
      <c r="K1474">
        <v>7.8000000000000007</v>
      </c>
      <c r="L1474">
        <v>475.8</v>
      </c>
      <c r="M1474" t="s">
        <v>20</v>
      </c>
      <c r="N1474" t="s">
        <v>22</v>
      </c>
      <c r="O1474">
        <v>27</v>
      </c>
      <c r="P1474">
        <v>5</v>
      </c>
      <c r="Q1474" t="s">
        <v>1829</v>
      </c>
      <c r="R1474">
        <v>501</v>
      </c>
      <c r="S1474" s="3">
        <v>0</v>
      </c>
      <c r="T1474" s="6">
        <v>195</v>
      </c>
      <c r="U1474" t="s">
        <v>6334</v>
      </c>
      <c r="V1474">
        <v>2025</v>
      </c>
      <c r="W1474" t="s">
        <v>6329</v>
      </c>
      <c r="X1474" t="str">
        <f>_xlfn.XLOOKUP(Orders_C[[#This Row],[Product_ID]],Products_C[Product_ID],Products_C[Product_Name])</f>
        <v>Rice Bowl</v>
      </c>
      <c r="Y1474" t="str">
        <f>_xlfn.XLOOKUP(Orders_C[[#This Row],[Product_ID]],Products_C[Product_ID],Products_C[Category])</f>
        <v>Beverage</v>
      </c>
      <c r="Z1474" t="str">
        <f>_xlfn.XLOOKUP(Orders_C[[#This Row],[Store_ID]],Stores_c[Store_ID],Stores_c[City])</f>
        <v>Garciaview</v>
      </c>
      <c r="AA1474" t="str">
        <f>_xlfn.XLOOKUP(Orders_C[[#This Row],[Customer_ID]],Customers_c[Customer_ID],Customers_c[Customer_Name])</f>
        <v>James Newton</v>
      </c>
      <c r="AB1474" s="6">
        <f>Orders_C[[#This Row],[Quantity]]*Orders_C[[#This Row],[Unit_Price]]*(1-Orders_C[[#This Row],[Discount %]])+Orders_C[[#This Row],[Tax]]</f>
        <v>475.8</v>
      </c>
      <c r="AC1474" s="9">
        <f>(Orders_C[[#This Row],[Unit_Price]]*Orders_C[[#This Row],[Quantity]])-Orders_C[[#This Row],[Discount]]+Orders_C[[#This Row],[Tax]]</f>
        <v>475.8</v>
      </c>
      <c r="AD1474" t="str">
        <f>IF(COUNTIF(Orders_C[[#All],[Customer_ID]],Orders_C[[#This Row],[Customer_ID]])&gt;1,"Repeat","New")</f>
        <v>Repeat</v>
      </c>
      <c r="AE1474" t="str" cm="1">
        <f t="array" ref="AE1474">_xlfn.XLOOKUP(Orders_C[[#This Row],[Store_ID]],Stores_c[[#All],[Store_ID]],Stores_c[[#All],[City]])</f>
        <v>Garciaview</v>
      </c>
      <c r="AF1474" t="str" cm="1">
        <f t="array" ref="AF1474">_xlfn.XLOOKUP(Orders_C[[#This Row],[Store_ID]],Stores_c[[#All],[Store_ID]],Stores_c[[#All],[Manager_Name]])</f>
        <v>Karina Washington</v>
      </c>
      <c r="AG1474" t="str" cm="1">
        <f t="array" ref="AG1474">_xlfn.XLOOKUP(Orders_C[[#This Row],[Store_ID]],Stores_c[[#All],[Store_ID]],Stores_c[[#All],[Store_Type]])</f>
        <v>Drive-Thru</v>
      </c>
    </row>
    <row r="1475" spans="1:33" x14ac:dyDescent="0.25">
      <c r="A1475">
        <v>8204</v>
      </c>
      <c r="B1475" s="1">
        <v>45861</v>
      </c>
      <c r="C1475" s="2">
        <v>0.36282407407407408</v>
      </c>
      <c r="D1475">
        <v>1937</v>
      </c>
      <c r="E1475">
        <v>203</v>
      </c>
      <c r="F1475">
        <v>540</v>
      </c>
      <c r="G1475">
        <v>331</v>
      </c>
      <c r="H1475">
        <v>3</v>
      </c>
      <c r="I1475">
        <v>156</v>
      </c>
      <c r="J1475">
        <v>0</v>
      </c>
      <c r="K1475">
        <v>7.8000000000000007</v>
      </c>
      <c r="L1475">
        <v>475.8</v>
      </c>
      <c r="M1475" t="s">
        <v>19</v>
      </c>
      <c r="N1475" t="s">
        <v>23</v>
      </c>
      <c r="O1475">
        <v>13</v>
      </c>
      <c r="P1475">
        <v>2</v>
      </c>
      <c r="Q1475" t="s">
        <v>2227</v>
      </c>
      <c r="R1475">
        <v>509</v>
      </c>
      <c r="S1475" s="3">
        <v>0</v>
      </c>
      <c r="T1475" s="6">
        <v>195</v>
      </c>
      <c r="U1475" t="s">
        <v>6341</v>
      </c>
      <c r="V1475">
        <v>2025</v>
      </c>
      <c r="W1475" t="s">
        <v>6333</v>
      </c>
      <c r="X1475" t="str">
        <f>_xlfn.XLOOKUP(Orders_C[[#This Row],[Product_ID]],Products_C[Product_ID],Products_C[Product_Name])</f>
        <v>Chicken Bucket</v>
      </c>
      <c r="Y1475" t="str">
        <f>_xlfn.XLOOKUP(Orders_C[[#This Row],[Product_ID]],Products_C[Product_ID],Products_C[Category])</f>
        <v>Beverage</v>
      </c>
      <c r="Z1475" t="str">
        <f>_xlfn.XLOOKUP(Orders_C[[#This Row],[Store_ID]],Stores_c[Store_ID],Stores_c[City])</f>
        <v>Lake Williammouth</v>
      </c>
      <c r="AA1475" t="str">
        <f>_xlfn.XLOOKUP(Orders_C[[#This Row],[Customer_ID]],Customers_c[Customer_ID],Customers_c[Customer_Name])</f>
        <v>Craig Garcia</v>
      </c>
      <c r="AB1475" s="6">
        <f>Orders_C[[#This Row],[Quantity]]*Orders_C[[#This Row],[Unit_Price]]*(1-Orders_C[[#This Row],[Discount %]])+Orders_C[[#This Row],[Tax]]</f>
        <v>475.8</v>
      </c>
      <c r="AC1475" s="9">
        <f>(Orders_C[[#This Row],[Unit_Price]]*Orders_C[[#This Row],[Quantity]])-Orders_C[[#This Row],[Discount]]+Orders_C[[#This Row],[Tax]]</f>
        <v>475.8</v>
      </c>
      <c r="AD1475" t="str">
        <f>IF(COUNTIF(Orders_C[[#All],[Customer_ID]],Orders_C[[#This Row],[Customer_ID]])&gt;1,"Repeat","New")</f>
        <v>Repeat</v>
      </c>
      <c r="AE1475" t="str" cm="1">
        <f t="array" ref="AE1475">_xlfn.XLOOKUP(Orders_C[[#This Row],[Store_ID]],Stores_c[[#All],[Store_ID]],Stores_c[[#All],[City]])</f>
        <v>Lake Williammouth</v>
      </c>
      <c r="AF1475" t="str" cm="1">
        <f t="array" ref="AF1475">_xlfn.XLOOKUP(Orders_C[[#This Row],[Store_ID]],Stores_c[[#All],[Store_ID]],Stores_c[[#All],[Manager_Name]])</f>
        <v>Stephanie Dominguez</v>
      </c>
      <c r="AG1475" t="str" cm="1">
        <f t="array" ref="AG1475">_xlfn.XLOOKUP(Orders_C[[#This Row],[Store_ID]],Stores_c[[#All],[Store_ID]],Stores_c[[#All],[Store_Type]])</f>
        <v>Drive-Thru</v>
      </c>
    </row>
    <row r="1476" spans="1:33" x14ac:dyDescent="0.25">
      <c r="A1476">
        <v>9175</v>
      </c>
      <c r="B1476" s="1">
        <v>46004</v>
      </c>
      <c r="C1476" s="2">
        <v>0.12671296296296297</v>
      </c>
      <c r="D1476">
        <v>1609</v>
      </c>
      <c r="E1476">
        <v>218</v>
      </c>
      <c r="F1476">
        <v>443</v>
      </c>
      <c r="G1476">
        <v>325</v>
      </c>
      <c r="H1476">
        <v>3</v>
      </c>
      <c r="I1476">
        <v>168</v>
      </c>
      <c r="J1476">
        <v>15</v>
      </c>
      <c r="K1476">
        <v>8.4</v>
      </c>
      <c r="L1476">
        <v>497.4</v>
      </c>
      <c r="M1476" t="s">
        <v>18</v>
      </c>
      <c r="N1476" t="s">
        <v>23</v>
      </c>
      <c r="O1476">
        <v>35</v>
      </c>
      <c r="P1476">
        <v>3</v>
      </c>
      <c r="Q1476" t="s">
        <v>3198</v>
      </c>
      <c r="R1476">
        <v>506</v>
      </c>
      <c r="S1476" s="3">
        <v>0.15</v>
      </c>
      <c r="T1476" s="6">
        <v>195</v>
      </c>
      <c r="U1476" t="s">
        <v>6328</v>
      </c>
      <c r="V1476">
        <v>2025</v>
      </c>
      <c r="W1476" t="s">
        <v>6329</v>
      </c>
      <c r="X1476" t="str">
        <f>_xlfn.XLOOKUP(Orders_C[[#This Row],[Product_ID]],Products_C[Product_ID],Products_C[Product_Name])</f>
        <v>Veg Burger</v>
      </c>
      <c r="Y1476" t="str">
        <f>_xlfn.XLOOKUP(Orders_C[[#This Row],[Product_ID]],Products_C[Product_ID],Products_C[Category])</f>
        <v>Chicken</v>
      </c>
      <c r="Z1476" t="str">
        <f>_xlfn.XLOOKUP(Orders_C[[#This Row],[Store_ID]],Stores_c[Store_ID],Stores_c[City])</f>
        <v>East Johnport</v>
      </c>
      <c r="AA1476" t="str">
        <f>_xlfn.XLOOKUP(Orders_C[[#This Row],[Customer_ID]],Customers_c[Customer_ID],Customers_c[Customer_Name])</f>
        <v>Wayne Williams</v>
      </c>
      <c r="AB1476" s="6">
        <f>Orders_C[[#This Row],[Quantity]]*Orders_C[[#This Row],[Unit_Price]]*(1-Orders_C[[#This Row],[Discount %]])+Orders_C[[#This Row],[Tax]]</f>
        <v>436.79999999999995</v>
      </c>
      <c r="AC1476" s="9">
        <f>(Orders_C[[#This Row],[Unit_Price]]*Orders_C[[#This Row],[Quantity]])-Orders_C[[#This Row],[Discount]]+Orders_C[[#This Row],[Tax]]</f>
        <v>497.4</v>
      </c>
      <c r="AD1476" t="str">
        <f>IF(COUNTIF(Orders_C[[#All],[Customer_ID]],Orders_C[[#This Row],[Customer_ID]])&gt;1,"Repeat","New")</f>
        <v>Repeat</v>
      </c>
      <c r="AE1476" t="str" cm="1">
        <f t="array" ref="AE1476">_xlfn.XLOOKUP(Orders_C[[#This Row],[Store_ID]],Stores_c[[#All],[Store_ID]],Stores_c[[#All],[City]])</f>
        <v>East Johnport</v>
      </c>
      <c r="AF1476" t="str" cm="1">
        <f t="array" ref="AF1476">_xlfn.XLOOKUP(Orders_C[[#This Row],[Store_ID]],Stores_c[[#All],[Store_ID]],Stores_c[[#All],[Manager_Name]])</f>
        <v>Mr. Matthew Murillo III</v>
      </c>
      <c r="AG1476" t="str" cm="1">
        <f t="array" ref="AG1476">_xlfn.XLOOKUP(Orders_C[[#This Row],[Store_ID]],Stores_c[[#All],[Store_ID]],Stores_c[[#All],[Store_Type]])</f>
        <v>Street</v>
      </c>
    </row>
    <row r="1477" spans="1:33" x14ac:dyDescent="0.25">
      <c r="A1477">
        <v>9422</v>
      </c>
      <c r="B1477" s="1">
        <v>45886</v>
      </c>
      <c r="C1477" s="2">
        <v>0.73876157407407406</v>
      </c>
      <c r="D1477">
        <v>1037</v>
      </c>
      <c r="E1477">
        <v>223</v>
      </c>
      <c r="F1477">
        <v>511</v>
      </c>
      <c r="G1477">
        <v>312</v>
      </c>
      <c r="H1477">
        <v>3</v>
      </c>
      <c r="I1477">
        <v>168</v>
      </c>
      <c r="J1477">
        <v>15</v>
      </c>
      <c r="K1477">
        <v>8.4</v>
      </c>
      <c r="L1477">
        <v>497.4</v>
      </c>
      <c r="M1477" t="s">
        <v>18</v>
      </c>
      <c r="N1477" t="s">
        <v>23</v>
      </c>
      <c r="O1477">
        <v>57</v>
      </c>
      <c r="P1477">
        <v>2</v>
      </c>
      <c r="Q1477" t="s">
        <v>3445</v>
      </c>
      <c r="R1477">
        <v>510</v>
      </c>
      <c r="S1477" s="3">
        <v>0.15</v>
      </c>
      <c r="T1477" s="6">
        <v>195</v>
      </c>
      <c r="U1477" t="s">
        <v>6342</v>
      </c>
      <c r="V1477">
        <v>2025</v>
      </c>
      <c r="W1477" t="s">
        <v>6331</v>
      </c>
      <c r="X1477" t="str">
        <f>_xlfn.XLOOKUP(Orders_C[[#This Row],[Product_ID]],Products_C[Product_ID],Products_C[Product_Name])</f>
        <v>Veg Burger</v>
      </c>
      <c r="Y1477" t="str">
        <f>_xlfn.XLOOKUP(Orders_C[[#This Row],[Product_ID]],Products_C[Product_ID],Products_C[Category])</f>
        <v>Burger</v>
      </c>
      <c r="Z1477" t="str">
        <f>_xlfn.XLOOKUP(Orders_C[[#This Row],[Store_ID]],Stores_c[Store_ID],Stores_c[City])</f>
        <v>Chambershaven</v>
      </c>
      <c r="AA1477" t="str">
        <f>_xlfn.XLOOKUP(Orders_C[[#This Row],[Customer_ID]],Customers_c[Customer_ID],Customers_c[Customer_Name])</f>
        <v>Regina Mcgee</v>
      </c>
      <c r="AB1477" s="6">
        <f>Orders_C[[#This Row],[Quantity]]*Orders_C[[#This Row],[Unit_Price]]*(1-Orders_C[[#This Row],[Discount %]])+Orders_C[[#This Row],[Tax]]</f>
        <v>436.79999999999995</v>
      </c>
      <c r="AC1477" s="9">
        <f>(Orders_C[[#This Row],[Unit_Price]]*Orders_C[[#This Row],[Quantity]])-Orders_C[[#This Row],[Discount]]+Orders_C[[#This Row],[Tax]]</f>
        <v>497.4</v>
      </c>
      <c r="AD1477" t="str">
        <f>IF(COUNTIF(Orders_C[[#All],[Customer_ID]],Orders_C[[#This Row],[Customer_ID]])&gt;1,"Repeat","New")</f>
        <v>Repeat</v>
      </c>
      <c r="AE1477" t="str" cm="1">
        <f t="array" ref="AE1477">_xlfn.XLOOKUP(Orders_C[[#This Row],[Store_ID]],Stores_c[[#All],[Store_ID]],Stores_c[[#All],[City]])</f>
        <v>Chambershaven</v>
      </c>
      <c r="AF1477" t="str" cm="1">
        <f t="array" ref="AF1477">_xlfn.XLOOKUP(Orders_C[[#This Row],[Store_ID]],Stores_c[[#All],[Store_ID]],Stores_c[[#All],[Manager_Name]])</f>
        <v>Virginia Webster</v>
      </c>
      <c r="AG1477" t="str" cm="1">
        <f t="array" ref="AG1477">_xlfn.XLOOKUP(Orders_C[[#This Row],[Store_ID]],Stores_c[[#All],[Store_ID]],Stores_c[[#All],[Store_Type]])</f>
        <v>Street</v>
      </c>
    </row>
    <row r="1478" spans="1:33" x14ac:dyDescent="0.25">
      <c r="A1478">
        <v>10609</v>
      </c>
      <c r="B1478" s="1">
        <v>46064</v>
      </c>
      <c r="C1478" s="2">
        <v>0.61462962962962964</v>
      </c>
      <c r="D1478">
        <v>1423</v>
      </c>
      <c r="E1478">
        <v>221</v>
      </c>
      <c r="F1478">
        <v>504</v>
      </c>
      <c r="G1478">
        <v>324</v>
      </c>
      <c r="H1478">
        <v>1</v>
      </c>
      <c r="I1478">
        <v>467</v>
      </c>
      <c r="J1478">
        <v>15</v>
      </c>
      <c r="K1478">
        <v>23.35</v>
      </c>
      <c r="L1478">
        <v>475.35</v>
      </c>
      <c r="M1478" t="s">
        <v>18</v>
      </c>
      <c r="N1478" t="s">
        <v>21</v>
      </c>
      <c r="O1478">
        <v>32</v>
      </c>
      <c r="P1478">
        <v>2</v>
      </c>
      <c r="Q1478" t="s">
        <v>4632</v>
      </c>
      <c r="R1478">
        <v>509</v>
      </c>
      <c r="S1478" s="3">
        <v>0.15</v>
      </c>
      <c r="T1478" s="6">
        <v>195.15000000000003</v>
      </c>
      <c r="U1478" t="s">
        <v>6338</v>
      </c>
      <c r="V1478">
        <v>2026</v>
      </c>
      <c r="W1478" t="s">
        <v>6329</v>
      </c>
      <c r="X1478" t="str">
        <f>_xlfn.XLOOKUP(Orders_C[[#This Row],[Product_ID]],Products_C[Product_ID],Products_C[Product_Name])</f>
        <v>Krushers</v>
      </c>
      <c r="Y1478" t="str">
        <f>_xlfn.XLOOKUP(Orders_C[[#This Row],[Product_ID]],Products_C[Product_ID],Products_C[Category])</f>
        <v>Dessert</v>
      </c>
      <c r="Z1478" t="str">
        <f>_xlfn.XLOOKUP(Orders_C[[#This Row],[Store_ID]],Stores_c[Store_ID],Stores_c[City])</f>
        <v>Port Barbarabury</v>
      </c>
      <c r="AA1478" t="str">
        <f>_xlfn.XLOOKUP(Orders_C[[#This Row],[Customer_ID]],Customers_c[Customer_ID],Customers_c[Customer_Name])</f>
        <v>Andrew Martinez</v>
      </c>
      <c r="AB1478" s="6">
        <f>Orders_C[[#This Row],[Quantity]]*Orders_C[[#This Row],[Unit_Price]]*(1-Orders_C[[#This Row],[Discount %]])+Orders_C[[#This Row],[Tax]]</f>
        <v>420.3</v>
      </c>
      <c r="AC1478" s="9">
        <f>(Orders_C[[#This Row],[Unit_Price]]*Orders_C[[#This Row],[Quantity]])-Orders_C[[#This Row],[Discount]]+Orders_C[[#This Row],[Tax]]</f>
        <v>475.35</v>
      </c>
      <c r="AD1478" t="str">
        <f>IF(COUNTIF(Orders_C[[#All],[Customer_ID]],Orders_C[[#This Row],[Customer_ID]])&gt;1,"Repeat","New")</f>
        <v>Repeat</v>
      </c>
      <c r="AE1478" t="str" cm="1">
        <f t="array" ref="AE1478">_xlfn.XLOOKUP(Orders_C[[#This Row],[Store_ID]],Stores_c[[#All],[Store_ID]],Stores_c[[#All],[City]])</f>
        <v>Port Barbarabury</v>
      </c>
      <c r="AF1478" t="str" cm="1">
        <f t="array" ref="AF1478">_xlfn.XLOOKUP(Orders_C[[#This Row],[Store_ID]],Stores_c[[#All],[Store_ID]],Stores_c[[#All],[Manager_Name]])</f>
        <v>Edward Nguyen</v>
      </c>
      <c r="AG1478" t="str" cm="1">
        <f t="array" ref="AG1478">_xlfn.XLOOKUP(Orders_C[[#This Row],[Store_ID]],Stores_c[[#All],[Store_ID]],Stores_c[[#All],[Store_Type]])</f>
        <v>Street</v>
      </c>
    </row>
    <row r="1479" spans="1:33" x14ac:dyDescent="0.25">
      <c r="A1479">
        <v>6771</v>
      </c>
      <c r="B1479" s="1">
        <v>45712</v>
      </c>
      <c r="C1479" s="2">
        <v>2.1435185185185186E-2</v>
      </c>
      <c r="D1479">
        <v>1984</v>
      </c>
      <c r="E1479">
        <v>207</v>
      </c>
      <c r="F1479">
        <v>407</v>
      </c>
      <c r="G1479">
        <v>312</v>
      </c>
      <c r="H1479">
        <v>1</v>
      </c>
      <c r="I1479">
        <v>456</v>
      </c>
      <c r="J1479">
        <v>10</v>
      </c>
      <c r="K1479">
        <v>22.8</v>
      </c>
      <c r="L1479">
        <v>468.8</v>
      </c>
      <c r="M1479" t="s">
        <v>19</v>
      </c>
      <c r="N1479" t="s">
        <v>22</v>
      </c>
      <c r="O1479">
        <v>28</v>
      </c>
      <c r="P1479">
        <v>2</v>
      </c>
      <c r="Q1479" t="s">
        <v>794</v>
      </c>
      <c r="R1479">
        <v>510</v>
      </c>
      <c r="S1479" s="3">
        <v>0.1</v>
      </c>
      <c r="T1479" s="6">
        <v>195.20000000000005</v>
      </c>
      <c r="U1479" t="s">
        <v>6338</v>
      </c>
      <c r="V1479">
        <v>2025</v>
      </c>
      <c r="W1479" t="s">
        <v>6329</v>
      </c>
      <c r="X1479" t="str">
        <f>_xlfn.XLOOKUP(Orders_C[[#This Row],[Product_ID]],Products_C[Product_ID],Products_C[Product_Name])</f>
        <v>Veg Burger</v>
      </c>
      <c r="Y1479" t="str">
        <f>_xlfn.XLOOKUP(Orders_C[[#This Row],[Product_ID]],Products_C[Product_ID],Products_C[Category])</f>
        <v>Burger</v>
      </c>
      <c r="Z1479" t="str">
        <f>_xlfn.XLOOKUP(Orders_C[[#This Row],[Store_ID]],Stores_c[Store_ID],Stores_c[City])</f>
        <v>Christineton</v>
      </c>
      <c r="AA1479" t="str">
        <f>_xlfn.XLOOKUP(Orders_C[[#This Row],[Customer_ID]],Customers_c[Customer_ID],Customers_c[Customer_Name])</f>
        <v>Travis Cross</v>
      </c>
      <c r="AB1479" s="6">
        <f>Orders_C[[#This Row],[Quantity]]*Orders_C[[#This Row],[Unit_Price]]*(1-Orders_C[[#This Row],[Discount %]])+Orders_C[[#This Row],[Tax]]</f>
        <v>433.20000000000005</v>
      </c>
      <c r="AC1479" s="9">
        <f>(Orders_C[[#This Row],[Unit_Price]]*Orders_C[[#This Row],[Quantity]])-Orders_C[[#This Row],[Discount]]+Orders_C[[#This Row],[Tax]]</f>
        <v>468.8</v>
      </c>
      <c r="AD1479" t="str">
        <f>IF(COUNTIF(Orders_C[[#All],[Customer_ID]],Orders_C[[#This Row],[Customer_ID]])&gt;1,"Repeat","New")</f>
        <v>Repeat</v>
      </c>
      <c r="AE1479" t="str" cm="1">
        <f t="array" ref="AE1479">_xlfn.XLOOKUP(Orders_C[[#This Row],[Store_ID]],Stores_c[[#All],[Store_ID]],Stores_c[[#All],[City]])</f>
        <v>Christineton</v>
      </c>
      <c r="AF1479" t="str" cm="1">
        <f t="array" ref="AF1479">_xlfn.XLOOKUP(Orders_C[[#This Row],[Store_ID]],Stores_c[[#All],[Store_ID]],Stores_c[[#All],[Manager_Name]])</f>
        <v>Dr. William Hubbard MD</v>
      </c>
      <c r="AG1479" t="str" cm="1">
        <f t="array" ref="AG1479">_xlfn.XLOOKUP(Orders_C[[#This Row],[Store_ID]],Stores_c[[#All],[Store_ID]],Stores_c[[#All],[Store_Type]])</f>
        <v>Street</v>
      </c>
    </row>
    <row r="1480" spans="1:33" x14ac:dyDescent="0.25">
      <c r="A1480">
        <v>6352</v>
      </c>
      <c r="B1480" s="1">
        <v>45769</v>
      </c>
      <c r="C1480" s="2">
        <v>2.6145833333333333E-2</v>
      </c>
      <c r="D1480">
        <v>1549</v>
      </c>
      <c r="E1480">
        <v>217</v>
      </c>
      <c r="F1480">
        <v>415</v>
      </c>
      <c r="G1480">
        <v>313</v>
      </c>
      <c r="H1480">
        <v>1</v>
      </c>
      <c r="I1480">
        <v>445</v>
      </c>
      <c r="J1480">
        <v>5</v>
      </c>
      <c r="K1480">
        <v>22.25</v>
      </c>
      <c r="L1480">
        <v>462.25</v>
      </c>
      <c r="M1480" t="s">
        <v>18</v>
      </c>
      <c r="N1480" t="s">
        <v>21</v>
      </c>
      <c r="O1480">
        <v>28</v>
      </c>
      <c r="P1480">
        <v>4</v>
      </c>
      <c r="Q1480" t="s">
        <v>375</v>
      </c>
      <c r="R1480">
        <v>502</v>
      </c>
      <c r="S1480" s="3">
        <v>0.05</v>
      </c>
      <c r="T1480" s="6">
        <v>195.25</v>
      </c>
      <c r="U1480" t="s">
        <v>6337</v>
      </c>
      <c r="V1480">
        <v>2025</v>
      </c>
      <c r="W1480" t="s">
        <v>6329</v>
      </c>
      <c r="X1480" t="str">
        <f>_xlfn.XLOOKUP(Orders_C[[#This Row],[Product_ID]],Products_C[Product_ID],Products_C[Product_Name])</f>
        <v>Rice Bowl</v>
      </c>
      <c r="Y1480" t="str">
        <f>_xlfn.XLOOKUP(Orders_C[[#This Row],[Product_ID]],Products_C[Product_ID],Products_C[Category])</f>
        <v>Beverage</v>
      </c>
      <c r="Z1480" t="str">
        <f>_xlfn.XLOOKUP(Orders_C[[#This Row],[Store_ID]],Stores_c[Store_ID],Stores_c[City])</f>
        <v>West Rebecca</v>
      </c>
      <c r="AA1480" t="str">
        <f>_xlfn.XLOOKUP(Orders_C[[#This Row],[Customer_ID]],Customers_c[Customer_ID],Customers_c[Customer_Name])</f>
        <v>Katherine Smith</v>
      </c>
      <c r="AB1480" s="6">
        <f>Orders_C[[#This Row],[Quantity]]*Orders_C[[#This Row],[Unit_Price]]*(1-Orders_C[[#This Row],[Discount %]])+Orders_C[[#This Row],[Tax]]</f>
        <v>445</v>
      </c>
      <c r="AC1480" s="9">
        <f>(Orders_C[[#This Row],[Unit_Price]]*Orders_C[[#This Row],[Quantity]])-Orders_C[[#This Row],[Discount]]+Orders_C[[#This Row],[Tax]]</f>
        <v>462.25</v>
      </c>
      <c r="AD1480" t="str">
        <f>IF(COUNTIF(Orders_C[[#All],[Customer_ID]],Orders_C[[#This Row],[Customer_ID]])&gt;1,"Repeat","New")</f>
        <v>Repeat</v>
      </c>
      <c r="AE1480" t="str" cm="1">
        <f t="array" ref="AE1480">_xlfn.XLOOKUP(Orders_C[[#This Row],[Store_ID]],Stores_c[[#All],[Store_ID]],Stores_c[[#All],[City]])</f>
        <v>West Rebecca</v>
      </c>
      <c r="AF1480" t="str" cm="1">
        <f t="array" ref="AF1480">_xlfn.XLOOKUP(Orders_C[[#This Row],[Store_ID]],Stores_c[[#All],[Store_ID]],Stores_c[[#All],[Manager_Name]])</f>
        <v>Albert Smith</v>
      </c>
      <c r="AG1480" t="str" cm="1">
        <f t="array" ref="AG1480">_xlfn.XLOOKUP(Orders_C[[#This Row],[Store_ID]],Stores_c[[#All],[Store_ID]],Stores_c[[#All],[Store_Type]])</f>
        <v>Mall</v>
      </c>
    </row>
    <row r="1481" spans="1:33" x14ac:dyDescent="0.25">
      <c r="A1481">
        <v>9504</v>
      </c>
      <c r="B1481" s="1">
        <v>45934</v>
      </c>
      <c r="C1481" s="2">
        <v>0.78408564814814818</v>
      </c>
      <c r="D1481">
        <v>1597</v>
      </c>
      <c r="E1481">
        <v>219</v>
      </c>
      <c r="F1481">
        <v>413</v>
      </c>
      <c r="G1481">
        <v>303</v>
      </c>
      <c r="H1481">
        <v>1</v>
      </c>
      <c r="I1481">
        <v>445</v>
      </c>
      <c r="J1481">
        <v>5</v>
      </c>
      <c r="K1481">
        <v>22.25</v>
      </c>
      <c r="L1481">
        <v>462.25</v>
      </c>
      <c r="M1481" t="s">
        <v>18</v>
      </c>
      <c r="N1481" t="s">
        <v>23</v>
      </c>
      <c r="O1481">
        <v>39</v>
      </c>
      <c r="P1481">
        <v>2</v>
      </c>
      <c r="Q1481" t="s">
        <v>3527</v>
      </c>
      <c r="R1481">
        <v>509</v>
      </c>
      <c r="S1481" s="3">
        <v>0.05</v>
      </c>
      <c r="T1481" s="6">
        <v>195.25</v>
      </c>
      <c r="U1481" t="s">
        <v>6332</v>
      </c>
      <c r="V1481">
        <v>2025</v>
      </c>
      <c r="W1481" t="s">
        <v>6329</v>
      </c>
      <c r="X1481" t="str">
        <f>_xlfn.XLOOKUP(Orders_C[[#This Row],[Product_ID]],Products_C[Product_ID],Products_C[Product_Name])</f>
        <v>Chocolate Lava Cake</v>
      </c>
      <c r="Y1481" t="str">
        <f>_xlfn.XLOOKUP(Orders_C[[#This Row],[Product_ID]],Products_C[Product_ID],Products_C[Category])</f>
        <v>Chicken</v>
      </c>
      <c r="Z1481" t="str">
        <f>_xlfn.XLOOKUP(Orders_C[[#This Row],[Store_ID]],Stores_c[Store_ID],Stores_c[City])</f>
        <v>Lake David</v>
      </c>
      <c r="AA1481" t="str">
        <f>_xlfn.XLOOKUP(Orders_C[[#This Row],[Customer_ID]],Customers_c[Customer_ID],Customers_c[Customer_Name])</f>
        <v>Erika Chapman</v>
      </c>
      <c r="AB1481" s="6">
        <f>Orders_C[[#This Row],[Quantity]]*Orders_C[[#This Row],[Unit_Price]]*(1-Orders_C[[#This Row],[Discount %]])+Orders_C[[#This Row],[Tax]]</f>
        <v>445</v>
      </c>
      <c r="AC1481" s="9">
        <f>(Orders_C[[#This Row],[Unit_Price]]*Orders_C[[#This Row],[Quantity]])-Orders_C[[#This Row],[Discount]]+Orders_C[[#This Row],[Tax]]</f>
        <v>462.25</v>
      </c>
      <c r="AD1481" t="str">
        <f>IF(COUNTIF(Orders_C[[#All],[Customer_ID]],Orders_C[[#This Row],[Customer_ID]])&gt;1,"Repeat","New")</f>
        <v>Repeat</v>
      </c>
      <c r="AE1481" t="str" cm="1">
        <f t="array" ref="AE1481">_xlfn.XLOOKUP(Orders_C[[#This Row],[Store_ID]],Stores_c[[#All],[Store_ID]],Stores_c[[#All],[City]])</f>
        <v>Lake David</v>
      </c>
      <c r="AF1481" t="str" cm="1">
        <f t="array" ref="AF1481">_xlfn.XLOOKUP(Orders_C[[#This Row],[Store_ID]],Stores_c[[#All],[Store_ID]],Stores_c[[#All],[Manager_Name]])</f>
        <v>Joshua Hines</v>
      </c>
      <c r="AG1481" t="str" cm="1">
        <f t="array" ref="AG1481">_xlfn.XLOOKUP(Orders_C[[#This Row],[Store_ID]],Stores_c[[#All],[Store_ID]],Stores_c[[#All],[Store_Type]])</f>
        <v>Street</v>
      </c>
    </row>
    <row r="1482" spans="1:33" x14ac:dyDescent="0.25">
      <c r="A1482">
        <v>10469</v>
      </c>
      <c r="B1482" s="1">
        <v>45784</v>
      </c>
      <c r="C1482" s="2">
        <v>0.80141203703703701</v>
      </c>
      <c r="D1482">
        <v>1490</v>
      </c>
      <c r="E1482">
        <v>206</v>
      </c>
      <c r="F1482">
        <v>497</v>
      </c>
      <c r="G1482">
        <v>310</v>
      </c>
      <c r="H1482">
        <v>1</v>
      </c>
      <c r="I1482">
        <v>445</v>
      </c>
      <c r="J1482">
        <v>5</v>
      </c>
      <c r="K1482">
        <v>22.25</v>
      </c>
      <c r="L1482">
        <v>462.25</v>
      </c>
      <c r="M1482" t="s">
        <v>20</v>
      </c>
      <c r="N1482" t="s">
        <v>21</v>
      </c>
      <c r="O1482">
        <v>20</v>
      </c>
      <c r="P1482">
        <v>3</v>
      </c>
      <c r="Q1482" t="s">
        <v>4492</v>
      </c>
      <c r="R1482">
        <v>502</v>
      </c>
      <c r="S1482" s="3">
        <v>0.05</v>
      </c>
      <c r="T1482" s="6">
        <v>195.25</v>
      </c>
      <c r="U1482" t="s">
        <v>6339</v>
      </c>
      <c r="V1482">
        <v>2025</v>
      </c>
      <c r="W1482" t="s">
        <v>6333</v>
      </c>
      <c r="X1482" t="str">
        <f>_xlfn.XLOOKUP(Orders_C[[#This Row],[Product_ID]],Products_C[Product_ID],Products_C[Product_Name])</f>
        <v>Chicken Bucket</v>
      </c>
      <c r="Y1482" t="str">
        <f>_xlfn.XLOOKUP(Orders_C[[#This Row],[Product_ID]],Products_C[Product_ID],Products_C[Category])</f>
        <v>Chicken</v>
      </c>
      <c r="Z1482" t="str">
        <f>_xlfn.XLOOKUP(Orders_C[[#This Row],[Store_ID]],Stores_c[Store_ID],Stores_c[City])</f>
        <v>West Matthew</v>
      </c>
      <c r="AA1482" t="str">
        <f>_xlfn.XLOOKUP(Orders_C[[#This Row],[Customer_ID]],Customers_c[Customer_ID],Customers_c[Customer_Name])</f>
        <v>Lucas Young</v>
      </c>
      <c r="AB1482" s="6">
        <f>Orders_C[[#This Row],[Quantity]]*Orders_C[[#This Row],[Unit_Price]]*(1-Orders_C[[#This Row],[Discount %]])+Orders_C[[#This Row],[Tax]]</f>
        <v>445</v>
      </c>
      <c r="AC1482" s="9">
        <f>(Orders_C[[#This Row],[Unit_Price]]*Orders_C[[#This Row],[Quantity]])-Orders_C[[#This Row],[Discount]]+Orders_C[[#This Row],[Tax]]</f>
        <v>462.25</v>
      </c>
      <c r="AD1482" t="str">
        <f>IF(COUNTIF(Orders_C[[#All],[Customer_ID]],Orders_C[[#This Row],[Customer_ID]])&gt;1,"Repeat","New")</f>
        <v>Repeat</v>
      </c>
      <c r="AE1482" t="str" cm="1">
        <f t="array" ref="AE1482">_xlfn.XLOOKUP(Orders_C[[#This Row],[Store_ID]],Stores_c[[#All],[Store_ID]],Stores_c[[#All],[City]])</f>
        <v>West Matthew</v>
      </c>
      <c r="AF1482" t="str" cm="1">
        <f t="array" ref="AF1482">_xlfn.XLOOKUP(Orders_C[[#This Row],[Store_ID]],Stores_c[[#All],[Store_ID]],Stores_c[[#All],[Manager_Name]])</f>
        <v>Miguel Kidd</v>
      </c>
      <c r="AG1482" t="str" cm="1">
        <f t="array" ref="AG1482">_xlfn.XLOOKUP(Orders_C[[#This Row],[Store_ID]],Stores_c[[#All],[Store_ID]],Stores_c[[#All],[Store_Type]])</f>
        <v>Drive-Thru</v>
      </c>
    </row>
    <row r="1483" spans="1:33" x14ac:dyDescent="0.25">
      <c r="A1483">
        <v>9242</v>
      </c>
      <c r="B1483" s="1">
        <v>45720</v>
      </c>
      <c r="C1483" s="2">
        <v>0.38790509259259259</v>
      </c>
      <c r="D1483">
        <v>1009</v>
      </c>
      <c r="E1483">
        <v>202</v>
      </c>
      <c r="F1483">
        <v>489</v>
      </c>
      <c r="G1483">
        <v>316</v>
      </c>
      <c r="H1483">
        <v>1</v>
      </c>
      <c r="I1483">
        <v>434</v>
      </c>
      <c r="J1483">
        <v>0</v>
      </c>
      <c r="K1483">
        <v>21.7</v>
      </c>
      <c r="L1483">
        <v>455.7</v>
      </c>
      <c r="M1483" t="s">
        <v>18</v>
      </c>
      <c r="N1483" t="s">
        <v>21</v>
      </c>
      <c r="O1483">
        <v>15</v>
      </c>
      <c r="P1483">
        <v>4</v>
      </c>
      <c r="Q1483" t="s">
        <v>3265</v>
      </c>
      <c r="R1483">
        <v>505</v>
      </c>
      <c r="S1483" s="3">
        <v>0</v>
      </c>
      <c r="T1483" s="6">
        <v>195.3</v>
      </c>
      <c r="U1483" t="s">
        <v>6334</v>
      </c>
      <c r="V1483">
        <v>2025</v>
      </c>
      <c r="W1483" t="s">
        <v>6333</v>
      </c>
      <c r="X1483" t="str">
        <f>_xlfn.XLOOKUP(Orders_C[[#This Row],[Product_ID]],Products_C[Product_ID],Products_C[Product_Name])</f>
        <v>Popcorn Chicken</v>
      </c>
      <c r="Y1483" t="str">
        <f>_xlfn.XLOOKUP(Orders_C[[#This Row],[Product_ID]],Products_C[Product_ID],Products_C[Category])</f>
        <v>Dessert</v>
      </c>
      <c r="Z1483" t="str">
        <f>_xlfn.XLOOKUP(Orders_C[[#This Row],[Store_ID]],Stores_c[Store_ID],Stores_c[City])</f>
        <v>Rebekahside</v>
      </c>
      <c r="AA1483" t="str">
        <f>_xlfn.XLOOKUP(Orders_C[[#This Row],[Customer_ID]],Customers_c[Customer_ID],Customers_c[Customer_Name])</f>
        <v>Crystal Franklin</v>
      </c>
      <c r="AB1483" s="6">
        <f>Orders_C[[#This Row],[Quantity]]*Orders_C[[#This Row],[Unit_Price]]*(1-Orders_C[[#This Row],[Discount %]])+Orders_C[[#This Row],[Tax]]</f>
        <v>455.7</v>
      </c>
      <c r="AC1483" s="9">
        <f>(Orders_C[[#This Row],[Unit_Price]]*Orders_C[[#This Row],[Quantity]])-Orders_C[[#This Row],[Discount]]+Orders_C[[#This Row],[Tax]]</f>
        <v>455.7</v>
      </c>
      <c r="AD1483" t="str">
        <f>IF(COUNTIF(Orders_C[[#All],[Customer_ID]],Orders_C[[#This Row],[Customer_ID]])&gt;1,"Repeat","New")</f>
        <v>Repeat</v>
      </c>
      <c r="AE1483" t="str" cm="1">
        <f t="array" ref="AE1483">_xlfn.XLOOKUP(Orders_C[[#This Row],[Store_ID]],Stores_c[[#All],[Store_ID]],Stores_c[[#All],[City]])</f>
        <v>Rebekahside</v>
      </c>
      <c r="AF1483" t="str" cm="1">
        <f t="array" ref="AF1483">_xlfn.XLOOKUP(Orders_C[[#This Row],[Store_ID]],Stores_c[[#All],[Store_ID]],Stores_c[[#All],[Manager_Name]])</f>
        <v>Mark Ray</v>
      </c>
      <c r="AG1483" t="str" cm="1">
        <f t="array" ref="AG1483">_xlfn.XLOOKUP(Orders_C[[#This Row],[Store_ID]],Stores_c[[#All],[Store_ID]],Stores_c[[#All],[Store_Type]])</f>
        <v>Drive-Thru</v>
      </c>
    </row>
    <row r="1484" spans="1:33" x14ac:dyDescent="0.25">
      <c r="A1484">
        <v>9553</v>
      </c>
      <c r="B1484" s="1">
        <v>45948</v>
      </c>
      <c r="C1484" s="2">
        <v>0.4334027777777778</v>
      </c>
      <c r="D1484">
        <v>1644</v>
      </c>
      <c r="E1484">
        <v>210</v>
      </c>
      <c r="F1484">
        <v>525</v>
      </c>
      <c r="G1484">
        <v>319</v>
      </c>
      <c r="H1484">
        <v>2</v>
      </c>
      <c r="I1484">
        <v>236</v>
      </c>
      <c r="J1484">
        <v>5</v>
      </c>
      <c r="K1484">
        <v>11.8</v>
      </c>
      <c r="L1484">
        <v>478.8</v>
      </c>
      <c r="M1484" t="s">
        <v>20</v>
      </c>
      <c r="N1484" t="s">
        <v>23</v>
      </c>
      <c r="O1484">
        <v>42</v>
      </c>
      <c r="P1484">
        <v>5</v>
      </c>
      <c r="Q1484" t="s">
        <v>3576</v>
      </c>
      <c r="R1484">
        <v>508</v>
      </c>
      <c r="S1484" s="3">
        <v>0.05</v>
      </c>
      <c r="T1484" s="6">
        <v>195.60000000000002</v>
      </c>
      <c r="U1484" t="s">
        <v>6332</v>
      </c>
      <c r="V1484">
        <v>2025</v>
      </c>
      <c r="W1484" t="s">
        <v>6331</v>
      </c>
      <c r="X1484" t="str">
        <f>_xlfn.XLOOKUP(Orders_C[[#This Row],[Product_ID]],Products_C[Product_ID],Products_C[Product_Name])</f>
        <v>Chocolate Lava Cake</v>
      </c>
      <c r="Y1484" t="str">
        <f>_xlfn.XLOOKUP(Orders_C[[#This Row],[Product_ID]],Products_C[Product_ID],Products_C[Category])</f>
        <v>Beverage</v>
      </c>
      <c r="Z1484" t="str">
        <f>_xlfn.XLOOKUP(Orders_C[[#This Row],[Store_ID]],Stores_c[Store_ID],Stores_c[City])</f>
        <v>East William</v>
      </c>
      <c r="AA1484" t="str">
        <f>_xlfn.XLOOKUP(Orders_C[[#This Row],[Customer_ID]],Customers_c[Customer_ID],Customers_c[Customer_Name])</f>
        <v>Jennifer Lang</v>
      </c>
      <c r="AB1484" s="6">
        <f>Orders_C[[#This Row],[Quantity]]*Orders_C[[#This Row],[Unit_Price]]*(1-Orders_C[[#This Row],[Discount %]])+Orders_C[[#This Row],[Tax]]</f>
        <v>460.2</v>
      </c>
      <c r="AC1484" s="9">
        <f>(Orders_C[[#This Row],[Unit_Price]]*Orders_C[[#This Row],[Quantity]])-Orders_C[[#This Row],[Discount]]+Orders_C[[#This Row],[Tax]]</f>
        <v>478.8</v>
      </c>
      <c r="AD1484" t="str">
        <f>IF(COUNTIF(Orders_C[[#All],[Customer_ID]],Orders_C[[#This Row],[Customer_ID]])&gt;1,"Repeat","New")</f>
        <v>Repeat</v>
      </c>
      <c r="AE1484" t="str" cm="1">
        <f t="array" ref="AE1484">_xlfn.XLOOKUP(Orders_C[[#This Row],[Store_ID]],Stores_c[[#All],[Store_ID]],Stores_c[[#All],[City]])</f>
        <v>East William</v>
      </c>
      <c r="AF1484" t="str" cm="1">
        <f t="array" ref="AF1484">_xlfn.XLOOKUP(Orders_C[[#This Row],[Store_ID]],Stores_c[[#All],[Store_ID]],Stores_c[[#All],[Manager_Name]])</f>
        <v>Victoria Butler</v>
      </c>
      <c r="AG1484" t="str" cm="1">
        <f t="array" ref="AG1484">_xlfn.XLOOKUP(Orders_C[[#This Row],[Store_ID]],Stores_c[[#All],[Store_ID]],Stores_c[[#All],[Store_Type]])</f>
        <v>Drive-Thru</v>
      </c>
    </row>
    <row r="1485" spans="1:33" x14ac:dyDescent="0.25">
      <c r="A1485">
        <v>6624</v>
      </c>
      <c r="B1485" s="1">
        <v>45826</v>
      </c>
      <c r="C1485" s="2">
        <v>3.8877314814814816E-2</v>
      </c>
      <c r="D1485">
        <v>1194</v>
      </c>
      <c r="E1485">
        <v>207</v>
      </c>
      <c r="F1485">
        <v>455</v>
      </c>
      <c r="G1485">
        <v>328</v>
      </c>
      <c r="H1485">
        <v>1</v>
      </c>
      <c r="I1485">
        <v>446</v>
      </c>
      <c r="J1485">
        <v>5</v>
      </c>
      <c r="K1485">
        <v>22.3</v>
      </c>
      <c r="L1485">
        <v>463.3</v>
      </c>
      <c r="M1485" t="s">
        <v>18</v>
      </c>
      <c r="N1485" t="s">
        <v>22</v>
      </c>
      <c r="O1485">
        <v>35</v>
      </c>
      <c r="P1485">
        <v>1</v>
      </c>
      <c r="Q1485" t="s">
        <v>647</v>
      </c>
      <c r="R1485">
        <v>503</v>
      </c>
      <c r="S1485" s="3">
        <v>0.05</v>
      </c>
      <c r="T1485" s="6">
        <v>195.70000000000005</v>
      </c>
      <c r="U1485" t="s">
        <v>6340</v>
      </c>
      <c r="V1485">
        <v>2025</v>
      </c>
      <c r="W1485" t="s">
        <v>6329</v>
      </c>
      <c r="X1485" t="str">
        <f>_xlfn.XLOOKUP(Orders_C[[#This Row],[Product_ID]],Products_C[Product_ID],Products_C[Product_Name])</f>
        <v>Rice Bowl</v>
      </c>
      <c r="Y1485" t="str">
        <f>_xlfn.XLOOKUP(Orders_C[[#This Row],[Product_ID]],Products_C[Product_ID],Products_C[Category])</f>
        <v>Burger</v>
      </c>
      <c r="Z1485" t="str">
        <f>_xlfn.XLOOKUP(Orders_C[[#This Row],[Store_ID]],Stores_c[Store_ID],Stores_c[City])</f>
        <v>Christineton</v>
      </c>
      <c r="AA1485" t="str">
        <f>_xlfn.XLOOKUP(Orders_C[[#This Row],[Customer_ID]],Customers_c[Customer_ID],Customers_c[Customer_Name])</f>
        <v>Brittany Hawkins</v>
      </c>
      <c r="AB1485" s="6">
        <f>Orders_C[[#This Row],[Quantity]]*Orders_C[[#This Row],[Unit_Price]]*(1-Orders_C[[#This Row],[Discount %]])+Orders_C[[#This Row],[Tax]]</f>
        <v>446</v>
      </c>
      <c r="AC1485" s="9">
        <f>(Orders_C[[#This Row],[Unit_Price]]*Orders_C[[#This Row],[Quantity]])-Orders_C[[#This Row],[Discount]]+Orders_C[[#This Row],[Tax]]</f>
        <v>463.3</v>
      </c>
      <c r="AD1485" t="str">
        <f>IF(COUNTIF(Orders_C[[#All],[Customer_ID]],Orders_C[[#This Row],[Customer_ID]])&gt;1,"Repeat","New")</f>
        <v>Repeat</v>
      </c>
      <c r="AE1485" t="str" cm="1">
        <f t="array" ref="AE1485">_xlfn.XLOOKUP(Orders_C[[#This Row],[Store_ID]],Stores_c[[#All],[Store_ID]],Stores_c[[#All],[City]])</f>
        <v>Christineton</v>
      </c>
      <c r="AF1485" t="str" cm="1">
        <f t="array" ref="AF1485">_xlfn.XLOOKUP(Orders_C[[#This Row],[Store_ID]],Stores_c[[#All],[Store_ID]],Stores_c[[#All],[Manager_Name]])</f>
        <v>Dr. William Hubbard MD</v>
      </c>
      <c r="AG1485" t="str" cm="1">
        <f t="array" ref="AG1485">_xlfn.XLOOKUP(Orders_C[[#This Row],[Store_ID]],Stores_c[[#All],[Store_ID]],Stores_c[[#All],[Store_Type]])</f>
        <v>Street</v>
      </c>
    </row>
    <row r="1486" spans="1:33" x14ac:dyDescent="0.25">
      <c r="A1486">
        <v>10187</v>
      </c>
      <c r="B1486" s="1">
        <v>45759</v>
      </c>
      <c r="C1486" s="2">
        <v>0.60378472222222224</v>
      </c>
      <c r="D1486">
        <v>1421</v>
      </c>
      <c r="E1486">
        <v>211</v>
      </c>
      <c r="F1486">
        <v>418</v>
      </c>
      <c r="G1486">
        <v>318</v>
      </c>
      <c r="H1486">
        <v>2</v>
      </c>
      <c r="I1486">
        <v>248</v>
      </c>
      <c r="J1486">
        <v>15</v>
      </c>
      <c r="K1486">
        <v>12.4</v>
      </c>
      <c r="L1486">
        <v>493.4</v>
      </c>
      <c r="M1486" t="s">
        <v>20</v>
      </c>
      <c r="N1486" t="s">
        <v>21</v>
      </c>
      <c r="O1486">
        <v>29</v>
      </c>
      <c r="P1486">
        <v>3</v>
      </c>
      <c r="Q1486" t="s">
        <v>4210</v>
      </c>
      <c r="R1486">
        <v>510</v>
      </c>
      <c r="S1486" s="3">
        <v>0.15</v>
      </c>
      <c r="T1486" s="6">
        <v>195.8</v>
      </c>
      <c r="U1486" t="s">
        <v>6337</v>
      </c>
      <c r="V1486">
        <v>2025</v>
      </c>
      <c r="W1486" t="s">
        <v>6329</v>
      </c>
      <c r="X1486" t="str">
        <f>_xlfn.XLOOKUP(Orders_C[[#This Row],[Product_ID]],Products_C[Product_ID],Products_C[Product_Name])</f>
        <v>Pepsi</v>
      </c>
      <c r="Y1486" t="str">
        <f>_xlfn.XLOOKUP(Orders_C[[#This Row],[Product_ID]],Products_C[Product_ID],Products_C[Category])</f>
        <v>Burger</v>
      </c>
      <c r="Z1486" t="str">
        <f>_xlfn.XLOOKUP(Orders_C[[#This Row],[Store_ID]],Stores_c[Store_ID],Stores_c[City])</f>
        <v>North Robertstad</v>
      </c>
      <c r="AA1486" t="str">
        <f>_xlfn.XLOOKUP(Orders_C[[#This Row],[Customer_ID]],Customers_c[Customer_ID],Customers_c[Customer_Name])</f>
        <v>Bradley Beasley</v>
      </c>
      <c r="AB1486" s="6">
        <f>Orders_C[[#This Row],[Quantity]]*Orders_C[[#This Row],[Unit_Price]]*(1-Orders_C[[#This Row],[Discount %]])+Orders_C[[#This Row],[Tax]]</f>
        <v>433.99999999999994</v>
      </c>
      <c r="AC1486" s="9">
        <f>(Orders_C[[#This Row],[Unit_Price]]*Orders_C[[#This Row],[Quantity]])-Orders_C[[#This Row],[Discount]]+Orders_C[[#This Row],[Tax]]</f>
        <v>493.4</v>
      </c>
      <c r="AD1486" t="str">
        <f>IF(COUNTIF(Orders_C[[#All],[Customer_ID]],Orders_C[[#This Row],[Customer_ID]])&gt;1,"Repeat","New")</f>
        <v>Repeat</v>
      </c>
      <c r="AE1486" t="str" cm="1">
        <f t="array" ref="AE1486">_xlfn.XLOOKUP(Orders_C[[#This Row],[Store_ID]],Stores_c[[#All],[Store_ID]],Stores_c[[#All],[City]])</f>
        <v>North Robertstad</v>
      </c>
      <c r="AF1486" t="str" cm="1">
        <f t="array" ref="AF1486">_xlfn.XLOOKUP(Orders_C[[#This Row],[Store_ID]],Stores_c[[#All],[Store_ID]],Stores_c[[#All],[Manager_Name]])</f>
        <v>Mary Lewis</v>
      </c>
      <c r="AG1486" t="str" cm="1">
        <f t="array" ref="AG1486">_xlfn.XLOOKUP(Orders_C[[#This Row],[Store_ID]],Stores_c[[#All],[Store_ID]],Stores_c[[#All],[Store_Type]])</f>
        <v>Street</v>
      </c>
    </row>
    <row r="1487" spans="1:33" x14ac:dyDescent="0.25">
      <c r="A1487">
        <v>8523</v>
      </c>
      <c r="B1487" s="1">
        <v>45986</v>
      </c>
      <c r="C1487" s="2">
        <v>0.2396412037037037</v>
      </c>
      <c r="D1487">
        <v>1796</v>
      </c>
      <c r="E1487">
        <v>224</v>
      </c>
      <c r="F1487">
        <v>470</v>
      </c>
      <c r="G1487">
        <v>325</v>
      </c>
      <c r="H1487">
        <v>1</v>
      </c>
      <c r="I1487">
        <v>469</v>
      </c>
      <c r="J1487">
        <v>15</v>
      </c>
      <c r="K1487">
        <v>23.45</v>
      </c>
      <c r="L1487">
        <v>477.45</v>
      </c>
      <c r="M1487" t="s">
        <v>18</v>
      </c>
      <c r="N1487" t="s">
        <v>23</v>
      </c>
      <c r="O1487">
        <v>15</v>
      </c>
      <c r="P1487">
        <v>3</v>
      </c>
      <c r="Q1487" t="s">
        <v>2546</v>
      </c>
      <c r="R1487">
        <v>506</v>
      </c>
      <c r="S1487" s="3">
        <v>0.15</v>
      </c>
      <c r="T1487" s="6">
        <v>196.05</v>
      </c>
      <c r="U1487" t="s">
        <v>6336</v>
      </c>
      <c r="V1487">
        <v>2025</v>
      </c>
      <c r="W1487" t="s">
        <v>6333</v>
      </c>
      <c r="X1487" t="str">
        <f>_xlfn.XLOOKUP(Orders_C[[#This Row],[Product_ID]],Products_C[Product_ID],Products_C[Product_Name])</f>
        <v>Veg Burger</v>
      </c>
      <c r="Y1487" t="str">
        <f>_xlfn.XLOOKUP(Orders_C[[#This Row],[Product_ID]],Products_C[Product_ID],Products_C[Category])</f>
        <v>Chicken</v>
      </c>
      <c r="Z1487" t="str">
        <f>_xlfn.XLOOKUP(Orders_C[[#This Row],[Store_ID]],Stores_c[Store_ID],Stores_c[City])</f>
        <v>Valdezton</v>
      </c>
      <c r="AA1487" t="str">
        <f>_xlfn.XLOOKUP(Orders_C[[#This Row],[Customer_ID]],Customers_c[Customer_ID],Customers_c[Customer_Name])</f>
        <v>Timothy Robinson</v>
      </c>
      <c r="AB1487" s="6">
        <f>Orders_C[[#This Row],[Quantity]]*Orders_C[[#This Row],[Unit_Price]]*(1-Orders_C[[#This Row],[Discount %]])+Orders_C[[#This Row],[Tax]]</f>
        <v>422.09999999999997</v>
      </c>
      <c r="AC1487" s="9">
        <f>(Orders_C[[#This Row],[Unit_Price]]*Orders_C[[#This Row],[Quantity]])-Orders_C[[#This Row],[Discount]]+Orders_C[[#This Row],[Tax]]</f>
        <v>477.45</v>
      </c>
      <c r="AD1487" t="str">
        <f>IF(COUNTIF(Orders_C[[#All],[Customer_ID]],Orders_C[[#This Row],[Customer_ID]])&gt;1,"Repeat","New")</f>
        <v>Repeat</v>
      </c>
      <c r="AE1487" t="str" cm="1">
        <f t="array" ref="AE1487">_xlfn.XLOOKUP(Orders_C[[#This Row],[Store_ID]],Stores_c[[#All],[Store_ID]],Stores_c[[#All],[City]])</f>
        <v>Valdezton</v>
      </c>
      <c r="AF1487" t="str" cm="1">
        <f t="array" ref="AF1487">_xlfn.XLOOKUP(Orders_C[[#This Row],[Store_ID]],Stores_c[[#All],[Store_ID]],Stores_c[[#All],[Manager_Name]])</f>
        <v>John Rodriguez</v>
      </c>
      <c r="AG1487" t="str" cm="1">
        <f t="array" ref="AG1487">_xlfn.XLOOKUP(Orders_C[[#This Row],[Store_ID]],Stores_c[[#All],[Store_ID]],Stores_c[[#All],[Store_Type]])</f>
        <v>Street</v>
      </c>
    </row>
    <row r="1488" spans="1:33" x14ac:dyDescent="0.25">
      <c r="A1488">
        <v>7267</v>
      </c>
      <c r="B1488" s="1">
        <v>45703</v>
      </c>
      <c r="C1488" s="2">
        <v>0.72370370370370374</v>
      </c>
      <c r="D1488">
        <v>1478</v>
      </c>
      <c r="E1488">
        <v>218</v>
      </c>
      <c r="F1488">
        <v>464</v>
      </c>
      <c r="G1488">
        <v>324</v>
      </c>
      <c r="H1488">
        <v>1</v>
      </c>
      <c r="I1488">
        <v>458</v>
      </c>
      <c r="J1488">
        <v>10</v>
      </c>
      <c r="K1488">
        <v>22.9</v>
      </c>
      <c r="L1488">
        <v>470.9</v>
      </c>
      <c r="M1488" t="s">
        <v>19</v>
      </c>
      <c r="N1488" t="s">
        <v>23</v>
      </c>
      <c r="O1488">
        <v>29</v>
      </c>
      <c r="P1488">
        <v>1</v>
      </c>
      <c r="Q1488" t="s">
        <v>1290</v>
      </c>
      <c r="R1488">
        <v>510</v>
      </c>
      <c r="S1488" s="3">
        <v>0.1</v>
      </c>
      <c r="T1488" s="6">
        <v>196.09999999999997</v>
      </c>
      <c r="U1488" t="s">
        <v>6338</v>
      </c>
      <c r="V1488">
        <v>2025</v>
      </c>
      <c r="W1488" t="s">
        <v>6329</v>
      </c>
      <c r="X1488" t="str">
        <f>_xlfn.XLOOKUP(Orders_C[[#This Row],[Product_ID]],Products_C[Product_ID],Products_C[Product_Name])</f>
        <v>Krushers</v>
      </c>
      <c r="Y1488" t="str">
        <f>_xlfn.XLOOKUP(Orders_C[[#This Row],[Product_ID]],Products_C[Product_ID],Products_C[Category])</f>
        <v>Dessert</v>
      </c>
      <c r="Z1488" t="str">
        <f>_xlfn.XLOOKUP(Orders_C[[#This Row],[Store_ID]],Stores_c[Store_ID],Stores_c[City])</f>
        <v>East Johnport</v>
      </c>
      <c r="AA1488" t="str">
        <f>_xlfn.XLOOKUP(Orders_C[[#This Row],[Customer_ID]],Customers_c[Customer_ID],Customers_c[Customer_Name])</f>
        <v>Daniel Brown</v>
      </c>
      <c r="AB1488" s="6">
        <f>Orders_C[[#This Row],[Quantity]]*Orders_C[[#This Row],[Unit_Price]]*(1-Orders_C[[#This Row],[Discount %]])+Orders_C[[#This Row],[Tax]]</f>
        <v>435.09999999999997</v>
      </c>
      <c r="AC1488" s="9">
        <f>(Orders_C[[#This Row],[Unit_Price]]*Orders_C[[#This Row],[Quantity]])-Orders_C[[#This Row],[Discount]]+Orders_C[[#This Row],[Tax]]</f>
        <v>470.9</v>
      </c>
      <c r="AD1488" t="str">
        <f>IF(COUNTIF(Orders_C[[#All],[Customer_ID]],Orders_C[[#This Row],[Customer_ID]])&gt;1,"Repeat","New")</f>
        <v>Repeat</v>
      </c>
      <c r="AE1488" t="str" cm="1">
        <f t="array" ref="AE1488">_xlfn.XLOOKUP(Orders_C[[#This Row],[Store_ID]],Stores_c[[#All],[Store_ID]],Stores_c[[#All],[City]])</f>
        <v>East Johnport</v>
      </c>
      <c r="AF1488" t="str" cm="1">
        <f t="array" ref="AF1488">_xlfn.XLOOKUP(Orders_C[[#This Row],[Store_ID]],Stores_c[[#All],[Store_ID]],Stores_c[[#All],[Manager_Name]])</f>
        <v>Mr. Matthew Murillo III</v>
      </c>
      <c r="AG1488" t="str" cm="1">
        <f t="array" ref="AG1488">_xlfn.XLOOKUP(Orders_C[[#This Row],[Store_ID]],Stores_c[[#All],[Store_ID]],Stores_c[[#All],[Store_Type]])</f>
        <v>Street</v>
      </c>
    </row>
    <row r="1489" spans="1:33" x14ac:dyDescent="0.25">
      <c r="A1489">
        <v>8025</v>
      </c>
      <c r="B1489" s="1">
        <v>45963</v>
      </c>
      <c r="C1489" s="2">
        <v>0.73344907407407411</v>
      </c>
      <c r="D1489">
        <v>1300</v>
      </c>
      <c r="E1489">
        <v>224</v>
      </c>
      <c r="F1489">
        <v>457</v>
      </c>
      <c r="G1489">
        <v>323</v>
      </c>
      <c r="H1489">
        <v>1</v>
      </c>
      <c r="I1489">
        <v>458</v>
      </c>
      <c r="J1489">
        <v>10</v>
      </c>
      <c r="K1489">
        <v>22.9</v>
      </c>
      <c r="L1489">
        <v>470.9</v>
      </c>
      <c r="M1489" t="s">
        <v>19</v>
      </c>
      <c r="N1489" t="s">
        <v>22</v>
      </c>
      <c r="O1489">
        <v>42</v>
      </c>
      <c r="P1489">
        <v>3</v>
      </c>
      <c r="Q1489" t="s">
        <v>2048</v>
      </c>
      <c r="R1489">
        <v>504</v>
      </c>
      <c r="S1489" s="3">
        <v>0.1</v>
      </c>
      <c r="T1489" s="6">
        <v>196.09999999999997</v>
      </c>
      <c r="U1489" t="s">
        <v>6336</v>
      </c>
      <c r="V1489">
        <v>2025</v>
      </c>
      <c r="W1489" t="s">
        <v>6331</v>
      </c>
      <c r="X1489" t="str">
        <f>_xlfn.XLOOKUP(Orders_C[[#This Row],[Product_ID]],Products_C[Product_ID],Products_C[Product_Name])</f>
        <v>Rice Bowl</v>
      </c>
      <c r="Y1489" t="str">
        <f>_xlfn.XLOOKUP(Orders_C[[#This Row],[Product_ID]],Products_C[Product_ID],Products_C[Category])</f>
        <v>Beverage</v>
      </c>
      <c r="Z1489" t="str">
        <f>_xlfn.XLOOKUP(Orders_C[[#This Row],[Store_ID]],Stores_c[Store_ID],Stores_c[City])</f>
        <v>Valdezton</v>
      </c>
      <c r="AA1489" t="str">
        <f>_xlfn.XLOOKUP(Orders_C[[#This Row],[Customer_ID]],Customers_c[Customer_ID],Customers_c[Customer_Name])</f>
        <v>Susan Lynch</v>
      </c>
      <c r="AB1489" s="6">
        <f>Orders_C[[#This Row],[Quantity]]*Orders_C[[#This Row],[Unit_Price]]*(1-Orders_C[[#This Row],[Discount %]])+Orders_C[[#This Row],[Tax]]</f>
        <v>435.09999999999997</v>
      </c>
      <c r="AC1489" s="9">
        <f>(Orders_C[[#This Row],[Unit_Price]]*Orders_C[[#This Row],[Quantity]])-Orders_C[[#This Row],[Discount]]+Orders_C[[#This Row],[Tax]]</f>
        <v>470.9</v>
      </c>
      <c r="AD1489" t="str">
        <f>IF(COUNTIF(Orders_C[[#All],[Customer_ID]],Orders_C[[#This Row],[Customer_ID]])&gt;1,"Repeat","New")</f>
        <v>Repeat</v>
      </c>
      <c r="AE1489" t="str" cm="1">
        <f t="array" ref="AE1489">_xlfn.XLOOKUP(Orders_C[[#This Row],[Store_ID]],Stores_c[[#All],[Store_ID]],Stores_c[[#All],[City]])</f>
        <v>Valdezton</v>
      </c>
      <c r="AF1489" t="str" cm="1">
        <f t="array" ref="AF1489">_xlfn.XLOOKUP(Orders_C[[#This Row],[Store_ID]],Stores_c[[#All],[Store_ID]],Stores_c[[#All],[Manager_Name]])</f>
        <v>John Rodriguez</v>
      </c>
      <c r="AG1489" t="str" cm="1">
        <f t="array" ref="AG1489">_xlfn.XLOOKUP(Orders_C[[#This Row],[Store_ID]],Stores_c[[#All],[Store_ID]],Stores_c[[#All],[Store_Type]])</f>
        <v>Street</v>
      </c>
    </row>
    <row r="1490" spans="1:33" x14ac:dyDescent="0.25">
      <c r="A1490">
        <v>9821</v>
      </c>
      <c r="B1490" s="1">
        <v>45741</v>
      </c>
      <c r="C1490" s="2">
        <v>0.94089120370370372</v>
      </c>
      <c r="D1490">
        <v>1504</v>
      </c>
      <c r="E1490">
        <v>214</v>
      </c>
      <c r="F1490">
        <v>499</v>
      </c>
      <c r="G1490">
        <v>302</v>
      </c>
      <c r="H1490">
        <v>1</v>
      </c>
      <c r="I1490">
        <v>447</v>
      </c>
      <c r="J1490">
        <v>5</v>
      </c>
      <c r="K1490">
        <v>22.35</v>
      </c>
      <c r="L1490">
        <v>464.35</v>
      </c>
      <c r="M1490" t="s">
        <v>19</v>
      </c>
      <c r="N1490" t="s">
        <v>23</v>
      </c>
      <c r="O1490">
        <v>43</v>
      </c>
      <c r="P1490">
        <v>4</v>
      </c>
      <c r="Q1490" t="s">
        <v>3844</v>
      </c>
      <c r="R1490">
        <v>508</v>
      </c>
      <c r="S1490" s="3">
        <v>0.05</v>
      </c>
      <c r="T1490" s="6">
        <v>196.15000000000003</v>
      </c>
      <c r="U1490" t="s">
        <v>6334</v>
      </c>
      <c r="V1490">
        <v>2025</v>
      </c>
      <c r="W1490" t="s">
        <v>6331</v>
      </c>
      <c r="X1490" t="str">
        <f>_xlfn.XLOOKUP(Orders_C[[#This Row],[Product_ID]],Products_C[Product_ID],Products_C[Product_Name])</f>
        <v>Chicken Wings</v>
      </c>
      <c r="Y1490" t="str">
        <f>_xlfn.XLOOKUP(Orders_C[[#This Row],[Product_ID]],Products_C[Product_ID],Products_C[Category])</f>
        <v>Chicken</v>
      </c>
      <c r="Z1490" t="str">
        <f>_xlfn.XLOOKUP(Orders_C[[#This Row],[Store_ID]],Stores_c[Store_ID],Stores_c[City])</f>
        <v>New Robert</v>
      </c>
      <c r="AA1490" t="str">
        <f>_xlfn.XLOOKUP(Orders_C[[#This Row],[Customer_ID]],Customers_c[Customer_ID],Customers_c[Customer_Name])</f>
        <v>David Gill</v>
      </c>
      <c r="AB1490" s="6">
        <f>Orders_C[[#This Row],[Quantity]]*Orders_C[[#This Row],[Unit_Price]]*(1-Orders_C[[#This Row],[Discount %]])+Orders_C[[#This Row],[Tax]]</f>
        <v>447</v>
      </c>
      <c r="AC1490" s="9">
        <f>(Orders_C[[#This Row],[Unit_Price]]*Orders_C[[#This Row],[Quantity]])-Orders_C[[#This Row],[Discount]]+Orders_C[[#This Row],[Tax]]</f>
        <v>464.35</v>
      </c>
      <c r="AD1490" t="str">
        <f>IF(COUNTIF(Orders_C[[#All],[Customer_ID]],Orders_C[[#This Row],[Customer_ID]])&gt;1,"Repeat","New")</f>
        <v>Repeat</v>
      </c>
      <c r="AE1490" t="str" cm="1">
        <f t="array" ref="AE1490">_xlfn.XLOOKUP(Orders_C[[#This Row],[Store_ID]],Stores_c[[#All],[Store_ID]],Stores_c[[#All],[City]])</f>
        <v>New Robert</v>
      </c>
      <c r="AF1490" t="str" cm="1">
        <f t="array" ref="AF1490">_xlfn.XLOOKUP(Orders_C[[#This Row],[Store_ID]],Stores_c[[#All],[Store_ID]],Stores_c[[#All],[Manager_Name]])</f>
        <v>Krista Webb</v>
      </c>
      <c r="AG1490" t="str" cm="1">
        <f t="array" ref="AG1490">_xlfn.XLOOKUP(Orders_C[[#This Row],[Store_ID]],Stores_c[[#All],[Store_ID]],Stores_c[[#All],[Store_Type]])</f>
        <v>Drive-Thru</v>
      </c>
    </row>
    <row r="1491" spans="1:33" x14ac:dyDescent="0.25">
      <c r="A1491">
        <v>10886</v>
      </c>
      <c r="B1491" s="1">
        <v>45834</v>
      </c>
      <c r="C1491" s="2">
        <v>0.31252314814814813</v>
      </c>
      <c r="D1491">
        <v>1589</v>
      </c>
      <c r="E1491">
        <v>218</v>
      </c>
      <c r="F1491">
        <v>418</v>
      </c>
      <c r="G1491">
        <v>321</v>
      </c>
      <c r="H1491">
        <v>1</v>
      </c>
      <c r="I1491">
        <v>447</v>
      </c>
      <c r="J1491">
        <v>5</v>
      </c>
      <c r="K1491">
        <v>22.35</v>
      </c>
      <c r="L1491">
        <v>464.35</v>
      </c>
      <c r="M1491" t="s">
        <v>20</v>
      </c>
      <c r="N1491" t="s">
        <v>23</v>
      </c>
      <c r="O1491">
        <v>39</v>
      </c>
      <c r="P1491">
        <v>1</v>
      </c>
      <c r="Q1491" t="s">
        <v>4909</v>
      </c>
      <c r="R1491">
        <v>509</v>
      </c>
      <c r="S1491" s="3">
        <v>0.05</v>
      </c>
      <c r="T1491" s="6">
        <v>196.15000000000003</v>
      </c>
      <c r="U1491" t="s">
        <v>6340</v>
      </c>
      <c r="V1491">
        <v>2025</v>
      </c>
      <c r="W1491" t="s">
        <v>6329</v>
      </c>
      <c r="X1491" t="str">
        <f>_xlfn.XLOOKUP(Orders_C[[#This Row],[Product_ID]],Products_C[Product_ID],Products_C[Product_Name])</f>
        <v>Cold Coffee</v>
      </c>
      <c r="Y1491" t="str">
        <f>_xlfn.XLOOKUP(Orders_C[[#This Row],[Product_ID]],Products_C[Product_ID],Products_C[Category])</f>
        <v>Dessert</v>
      </c>
      <c r="Z1491" t="str">
        <f>_xlfn.XLOOKUP(Orders_C[[#This Row],[Store_ID]],Stores_c[Store_ID],Stores_c[City])</f>
        <v>East Johnport</v>
      </c>
      <c r="AA1491" t="str">
        <f>_xlfn.XLOOKUP(Orders_C[[#This Row],[Customer_ID]],Customers_c[Customer_ID],Customers_c[Customer_Name])</f>
        <v>Andrew Johnson</v>
      </c>
      <c r="AB1491" s="6">
        <f>Orders_C[[#This Row],[Quantity]]*Orders_C[[#This Row],[Unit_Price]]*(1-Orders_C[[#This Row],[Discount %]])+Orders_C[[#This Row],[Tax]]</f>
        <v>447</v>
      </c>
      <c r="AC1491" s="9">
        <f>(Orders_C[[#This Row],[Unit_Price]]*Orders_C[[#This Row],[Quantity]])-Orders_C[[#This Row],[Discount]]+Orders_C[[#This Row],[Tax]]</f>
        <v>464.35</v>
      </c>
      <c r="AD1491" t="str">
        <f>IF(COUNTIF(Orders_C[[#All],[Customer_ID]],Orders_C[[#This Row],[Customer_ID]])&gt;1,"Repeat","New")</f>
        <v>Repeat</v>
      </c>
      <c r="AE1491" t="str" cm="1">
        <f t="array" ref="AE1491">_xlfn.XLOOKUP(Orders_C[[#This Row],[Store_ID]],Stores_c[[#All],[Store_ID]],Stores_c[[#All],[City]])</f>
        <v>East Johnport</v>
      </c>
      <c r="AF1491" t="str" cm="1">
        <f t="array" ref="AF1491">_xlfn.XLOOKUP(Orders_C[[#This Row],[Store_ID]],Stores_c[[#All],[Store_ID]],Stores_c[[#All],[Manager_Name]])</f>
        <v>Mr. Matthew Murillo III</v>
      </c>
      <c r="AG1491" t="str" cm="1">
        <f t="array" ref="AG1491">_xlfn.XLOOKUP(Orders_C[[#This Row],[Store_ID]],Stores_c[[#All],[Store_ID]],Stores_c[[#All],[Store_Type]])</f>
        <v>Street</v>
      </c>
    </row>
    <row r="1492" spans="1:33" x14ac:dyDescent="0.25">
      <c r="A1492">
        <v>6701</v>
      </c>
      <c r="B1492" s="1">
        <v>45839</v>
      </c>
      <c r="C1492" s="2">
        <v>0.13832175925925927</v>
      </c>
      <c r="D1492">
        <v>1421</v>
      </c>
      <c r="E1492">
        <v>220</v>
      </c>
      <c r="F1492">
        <v>470</v>
      </c>
      <c r="G1492">
        <v>334</v>
      </c>
      <c r="H1492">
        <v>1</v>
      </c>
      <c r="I1492">
        <v>436</v>
      </c>
      <c r="J1492">
        <v>0</v>
      </c>
      <c r="K1492">
        <v>21.8</v>
      </c>
      <c r="L1492">
        <v>457.8</v>
      </c>
      <c r="M1492" t="s">
        <v>19</v>
      </c>
      <c r="N1492" t="s">
        <v>22</v>
      </c>
      <c r="O1492">
        <v>17</v>
      </c>
      <c r="P1492">
        <v>3</v>
      </c>
      <c r="Q1492" t="s">
        <v>724</v>
      </c>
      <c r="R1492">
        <v>505</v>
      </c>
      <c r="S1492" s="3">
        <v>0</v>
      </c>
      <c r="T1492" s="6">
        <v>196.20000000000005</v>
      </c>
      <c r="U1492" t="s">
        <v>6341</v>
      </c>
      <c r="V1492">
        <v>2025</v>
      </c>
      <c r="W1492" t="s">
        <v>6333</v>
      </c>
      <c r="X1492" t="str">
        <f>_xlfn.XLOOKUP(Orders_C[[#This Row],[Product_ID]],Products_C[Product_ID],Products_C[Product_Name])</f>
        <v>Krushers</v>
      </c>
      <c r="Y1492" t="str">
        <f>_xlfn.XLOOKUP(Orders_C[[#This Row],[Product_ID]],Products_C[Product_ID],Products_C[Category])</f>
        <v>Dessert</v>
      </c>
      <c r="Z1492" t="str">
        <f>_xlfn.XLOOKUP(Orders_C[[#This Row],[Store_ID]],Stores_c[Store_ID],Stores_c[City])</f>
        <v>Williamborough</v>
      </c>
      <c r="AA1492" t="str">
        <f>_xlfn.XLOOKUP(Orders_C[[#This Row],[Customer_ID]],Customers_c[Customer_ID],Customers_c[Customer_Name])</f>
        <v>Bradley Beasley</v>
      </c>
      <c r="AB1492" s="6">
        <f>Orders_C[[#This Row],[Quantity]]*Orders_C[[#This Row],[Unit_Price]]*(1-Orders_C[[#This Row],[Discount %]])+Orders_C[[#This Row],[Tax]]</f>
        <v>457.8</v>
      </c>
      <c r="AC1492" s="9">
        <f>(Orders_C[[#This Row],[Unit_Price]]*Orders_C[[#This Row],[Quantity]])-Orders_C[[#This Row],[Discount]]+Orders_C[[#This Row],[Tax]]</f>
        <v>457.8</v>
      </c>
      <c r="AD1492" t="str">
        <f>IF(COUNTIF(Orders_C[[#All],[Customer_ID]],Orders_C[[#This Row],[Customer_ID]])&gt;1,"Repeat","New")</f>
        <v>Repeat</v>
      </c>
      <c r="AE1492" t="str" cm="1">
        <f t="array" ref="AE1492">_xlfn.XLOOKUP(Orders_C[[#This Row],[Store_ID]],Stores_c[[#All],[Store_ID]],Stores_c[[#All],[City]])</f>
        <v>Williamborough</v>
      </c>
      <c r="AF1492" t="str" cm="1">
        <f t="array" ref="AF1492">_xlfn.XLOOKUP(Orders_C[[#This Row],[Store_ID]],Stores_c[[#All],[Store_ID]],Stores_c[[#All],[Manager_Name]])</f>
        <v>Michael Mcbride</v>
      </c>
      <c r="AG1492" t="str" cm="1">
        <f t="array" ref="AG1492">_xlfn.XLOOKUP(Orders_C[[#This Row],[Store_ID]],Stores_c[[#All],[Store_ID]],Stores_c[[#All],[Store_Type]])</f>
        <v>Mall</v>
      </c>
    </row>
    <row r="1493" spans="1:33" x14ac:dyDescent="0.25">
      <c r="A1493">
        <v>9096</v>
      </c>
      <c r="B1493" s="1">
        <v>45978</v>
      </c>
      <c r="C1493" s="2">
        <v>0.70144675925925926</v>
      </c>
      <c r="D1493">
        <v>1260</v>
      </c>
      <c r="E1493">
        <v>213</v>
      </c>
      <c r="F1493">
        <v>438</v>
      </c>
      <c r="G1493">
        <v>314</v>
      </c>
      <c r="H1493">
        <v>1</v>
      </c>
      <c r="I1493">
        <v>436</v>
      </c>
      <c r="J1493">
        <v>0</v>
      </c>
      <c r="K1493">
        <v>21.8</v>
      </c>
      <c r="L1493">
        <v>457.8</v>
      </c>
      <c r="M1493" t="s">
        <v>20</v>
      </c>
      <c r="N1493" t="s">
        <v>23</v>
      </c>
      <c r="O1493">
        <v>39</v>
      </c>
      <c r="P1493">
        <v>3</v>
      </c>
      <c r="Q1493" t="s">
        <v>3119</v>
      </c>
      <c r="R1493">
        <v>501</v>
      </c>
      <c r="S1493" s="3">
        <v>0</v>
      </c>
      <c r="T1493" s="6">
        <v>196.20000000000005</v>
      </c>
      <c r="U1493" t="s">
        <v>6336</v>
      </c>
      <c r="V1493">
        <v>2025</v>
      </c>
      <c r="W1493" t="s">
        <v>6329</v>
      </c>
      <c r="X1493" t="str">
        <f>_xlfn.XLOOKUP(Orders_C[[#This Row],[Product_ID]],Products_C[Product_ID],Products_C[Product_Name])</f>
        <v>Wrap</v>
      </c>
      <c r="Y1493" t="str">
        <f>_xlfn.XLOOKUP(Orders_C[[#This Row],[Product_ID]],Products_C[Product_ID],Products_C[Category])</f>
        <v>Burger</v>
      </c>
      <c r="Z1493" t="str">
        <f>_xlfn.XLOOKUP(Orders_C[[#This Row],[Store_ID]],Stores_c[Store_ID],Stores_c[City])</f>
        <v>Lake Kristashire</v>
      </c>
      <c r="AA1493" t="str">
        <f>_xlfn.XLOOKUP(Orders_C[[#This Row],[Customer_ID]],Customers_c[Customer_ID],Customers_c[Customer_Name])</f>
        <v>Kayla Vasquez</v>
      </c>
      <c r="AB1493" s="6">
        <f>Orders_C[[#This Row],[Quantity]]*Orders_C[[#This Row],[Unit_Price]]*(1-Orders_C[[#This Row],[Discount %]])+Orders_C[[#This Row],[Tax]]</f>
        <v>457.8</v>
      </c>
      <c r="AC1493" s="9">
        <f>(Orders_C[[#This Row],[Unit_Price]]*Orders_C[[#This Row],[Quantity]])-Orders_C[[#This Row],[Discount]]+Orders_C[[#This Row],[Tax]]</f>
        <v>457.8</v>
      </c>
      <c r="AD1493" t="str">
        <f>IF(COUNTIF(Orders_C[[#All],[Customer_ID]],Orders_C[[#This Row],[Customer_ID]])&gt;1,"Repeat","New")</f>
        <v>Repeat</v>
      </c>
      <c r="AE1493" t="str" cm="1">
        <f t="array" ref="AE1493">_xlfn.XLOOKUP(Orders_C[[#This Row],[Store_ID]],Stores_c[[#All],[Store_ID]],Stores_c[[#All],[City]])</f>
        <v>Lake Kristashire</v>
      </c>
      <c r="AF1493" t="str" cm="1">
        <f t="array" ref="AF1493">_xlfn.XLOOKUP(Orders_C[[#This Row],[Store_ID]],Stores_c[[#All],[Store_ID]],Stores_c[[#All],[Manager_Name]])</f>
        <v>Andrea Daugherty</v>
      </c>
      <c r="AG1493" t="str" cm="1">
        <f t="array" ref="AG1493">_xlfn.XLOOKUP(Orders_C[[#This Row],[Store_ID]],Stores_c[[#All],[Store_ID]],Stores_c[[#All],[Store_Type]])</f>
        <v>Mall</v>
      </c>
    </row>
    <row r="1494" spans="1:33" x14ac:dyDescent="0.25">
      <c r="A1494">
        <v>6579</v>
      </c>
      <c r="B1494" s="1">
        <v>46025</v>
      </c>
      <c r="C1494" s="2">
        <v>0.60684027777777783</v>
      </c>
      <c r="D1494">
        <v>1095</v>
      </c>
      <c r="E1494">
        <v>210</v>
      </c>
      <c r="F1494">
        <v>507</v>
      </c>
      <c r="G1494">
        <v>336</v>
      </c>
      <c r="H1494">
        <v>3</v>
      </c>
      <c r="I1494">
        <v>161</v>
      </c>
      <c r="J1494">
        <v>5</v>
      </c>
      <c r="K1494">
        <v>8.0500000000000007</v>
      </c>
      <c r="L1494">
        <v>486.05</v>
      </c>
      <c r="M1494" t="s">
        <v>20</v>
      </c>
      <c r="N1494" t="s">
        <v>23</v>
      </c>
      <c r="O1494">
        <v>58</v>
      </c>
      <c r="P1494">
        <v>1</v>
      </c>
      <c r="Q1494" t="s">
        <v>602</v>
      </c>
      <c r="R1494">
        <v>506</v>
      </c>
      <c r="S1494" s="3">
        <v>0.05</v>
      </c>
      <c r="T1494" s="6">
        <v>196.25</v>
      </c>
      <c r="U1494" t="s">
        <v>6330</v>
      </c>
      <c r="V1494">
        <v>2026</v>
      </c>
      <c r="W1494" t="s">
        <v>6331</v>
      </c>
      <c r="X1494" t="str">
        <f>_xlfn.XLOOKUP(Orders_C[[#This Row],[Product_ID]],Products_C[Product_ID],Products_C[Product_Name])</f>
        <v>Chicken Bucket</v>
      </c>
      <c r="Y1494" t="str">
        <f>_xlfn.XLOOKUP(Orders_C[[#This Row],[Product_ID]],Products_C[Product_ID],Products_C[Category])</f>
        <v>Dessert</v>
      </c>
      <c r="Z1494" t="str">
        <f>_xlfn.XLOOKUP(Orders_C[[#This Row],[Store_ID]],Stores_c[Store_ID],Stores_c[City])</f>
        <v>East William</v>
      </c>
      <c r="AA1494" t="str">
        <f>_xlfn.XLOOKUP(Orders_C[[#This Row],[Customer_ID]],Customers_c[Customer_ID],Customers_c[Customer_Name])</f>
        <v>Rebecca Dean</v>
      </c>
      <c r="AB1494" s="6">
        <f>Orders_C[[#This Row],[Quantity]]*Orders_C[[#This Row],[Unit_Price]]*(1-Orders_C[[#This Row],[Discount %]])+Orders_C[[#This Row],[Tax]]</f>
        <v>466.9</v>
      </c>
      <c r="AC1494" s="9">
        <f>(Orders_C[[#This Row],[Unit_Price]]*Orders_C[[#This Row],[Quantity]])-Orders_C[[#This Row],[Discount]]+Orders_C[[#This Row],[Tax]]</f>
        <v>486.05</v>
      </c>
      <c r="AD1494" t="str">
        <f>IF(COUNTIF(Orders_C[[#All],[Customer_ID]],Orders_C[[#This Row],[Customer_ID]])&gt;1,"Repeat","New")</f>
        <v>Repeat</v>
      </c>
      <c r="AE1494" t="str" cm="1">
        <f t="array" ref="AE1494">_xlfn.XLOOKUP(Orders_C[[#This Row],[Store_ID]],Stores_c[[#All],[Store_ID]],Stores_c[[#All],[City]])</f>
        <v>East William</v>
      </c>
      <c r="AF1494" t="str" cm="1">
        <f t="array" ref="AF1494">_xlfn.XLOOKUP(Orders_C[[#This Row],[Store_ID]],Stores_c[[#All],[Store_ID]],Stores_c[[#All],[Manager_Name]])</f>
        <v>Victoria Butler</v>
      </c>
      <c r="AG1494" t="str" cm="1">
        <f t="array" ref="AG1494">_xlfn.XLOOKUP(Orders_C[[#This Row],[Store_ID]],Stores_c[[#All],[Store_ID]],Stores_c[[#All],[Store_Type]])</f>
        <v>Drive-Thru</v>
      </c>
    </row>
    <row r="1495" spans="1:33" x14ac:dyDescent="0.25">
      <c r="A1495">
        <v>7237</v>
      </c>
      <c r="B1495" s="1">
        <v>45894</v>
      </c>
      <c r="C1495" s="2">
        <v>0.40962962962962962</v>
      </c>
      <c r="D1495">
        <v>1735</v>
      </c>
      <c r="E1495">
        <v>216</v>
      </c>
      <c r="F1495">
        <v>480</v>
      </c>
      <c r="G1495">
        <v>322</v>
      </c>
      <c r="H1495">
        <v>3</v>
      </c>
      <c r="I1495">
        <v>165</v>
      </c>
      <c r="J1495">
        <v>10</v>
      </c>
      <c r="K1495">
        <v>8.25</v>
      </c>
      <c r="L1495">
        <v>493.25</v>
      </c>
      <c r="M1495" t="s">
        <v>19</v>
      </c>
      <c r="N1495" t="s">
        <v>23</v>
      </c>
      <c r="O1495">
        <v>50</v>
      </c>
      <c r="P1495">
        <v>4</v>
      </c>
      <c r="Q1495" t="s">
        <v>1260</v>
      </c>
      <c r="R1495">
        <v>501</v>
      </c>
      <c r="S1495" s="3">
        <v>0.1</v>
      </c>
      <c r="T1495" s="6">
        <v>196.25</v>
      </c>
      <c r="U1495" t="s">
        <v>6342</v>
      </c>
      <c r="V1495">
        <v>2025</v>
      </c>
      <c r="W1495" t="s">
        <v>6331</v>
      </c>
      <c r="X1495" t="str">
        <f>_xlfn.XLOOKUP(Orders_C[[#This Row],[Product_ID]],Products_C[Product_ID],Products_C[Product_Name])</f>
        <v>Veg Burger</v>
      </c>
      <c r="Y1495" t="str">
        <f>_xlfn.XLOOKUP(Orders_C[[#This Row],[Product_ID]],Products_C[Product_ID],Products_C[Category])</f>
        <v>Burger</v>
      </c>
      <c r="Z1495" t="str">
        <f>_xlfn.XLOOKUP(Orders_C[[#This Row],[Store_ID]],Stores_c[Store_ID],Stores_c[City])</f>
        <v>Garciaview</v>
      </c>
      <c r="AA1495" t="str">
        <f>_xlfn.XLOOKUP(Orders_C[[#This Row],[Customer_ID]],Customers_c[Customer_ID],Customers_c[Customer_Name])</f>
        <v>Matthew Miller</v>
      </c>
      <c r="AB1495" s="6">
        <f>Orders_C[[#This Row],[Quantity]]*Orders_C[[#This Row],[Unit_Price]]*(1-Orders_C[[#This Row],[Discount %]])+Orders_C[[#This Row],[Tax]]</f>
        <v>453.75</v>
      </c>
      <c r="AC1495" s="9">
        <f>(Orders_C[[#This Row],[Unit_Price]]*Orders_C[[#This Row],[Quantity]])-Orders_C[[#This Row],[Discount]]+Orders_C[[#This Row],[Tax]]</f>
        <v>493.25</v>
      </c>
      <c r="AD1495" t="str">
        <f>IF(COUNTIF(Orders_C[[#All],[Customer_ID]],Orders_C[[#This Row],[Customer_ID]])&gt;1,"Repeat","New")</f>
        <v>Repeat</v>
      </c>
      <c r="AE1495" t="str" cm="1">
        <f t="array" ref="AE1495">_xlfn.XLOOKUP(Orders_C[[#This Row],[Store_ID]],Stores_c[[#All],[Store_ID]],Stores_c[[#All],[City]])</f>
        <v>Garciaview</v>
      </c>
      <c r="AF1495" t="str" cm="1">
        <f t="array" ref="AF1495">_xlfn.XLOOKUP(Orders_C[[#This Row],[Store_ID]],Stores_c[[#All],[Store_ID]],Stores_c[[#All],[Manager_Name]])</f>
        <v>Karina Washington</v>
      </c>
      <c r="AG1495" t="str" cm="1">
        <f t="array" ref="AG1495">_xlfn.XLOOKUP(Orders_C[[#This Row],[Store_ID]],Stores_c[[#All],[Store_ID]],Stores_c[[#All],[Store_Type]])</f>
        <v>Drive-Thru</v>
      </c>
    </row>
    <row r="1496" spans="1:33" x14ac:dyDescent="0.25">
      <c r="A1496">
        <v>10850</v>
      </c>
      <c r="B1496" s="1">
        <v>45836</v>
      </c>
      <c r="C1496" s="2">
        <v>0.76224537037037032</v>
      </c>
      <c r="D1496">
        <v>1927</v>
      </c>
      <c r="E1496">
        <v>208</v>
      </c>
      <c r="F1496">
        <v>514</v>
      </c>
      <c r="G1496">
        <v>321</v>
      </c>
      <c r="H1496">
        <v>3</v>
      </c>
      <c r="I1496">
        <v>161</v>
      </c>
      <c r="J1496">
        <v>5</v>
      </c>
      <c r="K1496">
        <v>8.0500000000000007</v>
      </c>
      <c r="L1496">
        <v>486.05</v>
      </c>
      <c r="M1496" t="s">
        <v>18</v>
      </c>
      <c r="N1496" t="s">
        <v>23</v>
      </c>
      <c r="O1496">
        <v>23</v>
      </c>
      <c r="P1496">
        <v>2</v>
      </c>
      <c r="Q1496" t="s">
        <v>4873</v>
      </c>
      <c r="R1496">
        <v>510</v>
      </c>
      <c r="S1496" s="3">
        <v>0.05</v>
      </c>
      <c r="T1496" s="6">
        <v>196.25</v>
      </c>
      <c r="U1496" t="s">
        <v>6340</v>
      </c>
      <c r="V1496">
        <v>2025</v>
      </c>
      <c r="W1496" t="s">
        <v>6329</v>
      </c>
      <c r="X1496" t="str">
        <f>_xlfn.XLOOKUP(Orders_C[[#This Row],[Product_ID]],Products_C[Product_ID],Products_C[Product_Name])</f>
        <v>Cold Coffee</v>
      </c>
      <c r="Y1496" t="str">
        <f>_xlfn.XLOOKUP(Orders_C[[#This Row],[Product_ID]],Products_C[Product_ID],Products_C[Category])</f>
        <v>Dessert</v>
      </c>
      <c r="Z1496" t="str">
        <f>_xlfn.XLOOKUP(Orders_C[[#This Row],[Store_ID]],Stores_c[Store_ID],Stores_c[City])</f>
        <v>Tracyview</v>
      </c>
      <c r="AA1496" t="str">
        <f>_xlfn.XLOOKUP(Orders_C[[#This Row],[Customer_ID]],Customers_c[Customer_ID],Customers_c[Customer_Name])</f>
        <v>Suzanne Washington</v>
      </c>
      <c r="AB1496" s="6">
        <f>Orders_C[[#This Row],[Quantity]]*Orders_C[[#This Row],[Unit_Price]]*(1-Orders_C[[#This Row],[Discount %]])+Orders_C[[#This Row],[Tax]]</f>
        <v>466.9</v>
      </c>
      <c r="AC1496" s="9">
        <f>(Orders_C[[#This Row],[Unit_Price]]*Orders_C[[#This Row],[Quantity]])-Orders_C[[#This Row],[Discount]]+Orders_C[[#This Row],[Tax]]</f>
        <v>486.05</v>
      </c>
      <c r="AD1496" t="str">
        <f>IF(COUNTIF(Orders_C[[#All],[Customer_ID]],Orders_C[[#This Row],[Customer_ID]])&gt;1,"Repeat","New")</f>
        <v>Repeat</v>
      </c>
      <c r="AE1496" t="str" cm="1">
        <f t="array" ref="AE1496">_xlfn.XLOOKUP(Orders_C[[#This Row],[Store_ID]],Stores_c[[#All],[Store_ID]],Stores_c[[#All],[City]])</f>
        <v>Tracyview</v>
      </c>
      <c r="AF1496" t="str" cm="1">
        <f t="array" ref="AF1496">_xlfn.XLOOKUP(Orders_C[[#This Row],[Store_ID]],Stores_c[[#All],[Store_ID]],Stores_c[[#All],[Manager_Name]])</f>
        <v>Jeremiah Lee</v>
      </c>
      <c r="AG1496" t="str" cm="1">
        <f t="array" ref="AG1496">_xlfn.XLOOKUP(Orders_C[[#This Row],[Store_ID]],Stores_c[[#All],[Store_ID]],Stores_c[[#All],[Store_Type]])</f>
        <v>Mall</v>
      </c>
    </row>
    <row r="1497" spans="1:33" x14ac:dyDescent="0.25">
      <c r="A1497">
        <v>7971</v>
      </c>
      <c r="B1497" s="1">
        <v>45767</v>
      </c>
      <c r="C1497" s="2">
        <v>0.34717592592592594</v>
      </c>
      <c r="D1497">
        <v>1664</v>
      </c>
      <c r="E1497">
        <v>215</v>
      </c>
      <c r="F1497">
        <v>493</v>
      </c>
      <c r="G1497">
        <v>320</v>
      </c>
      <c r="H1497">
        <v>2</v>
      </c>
      <c r="I1497">
        <v>231</v>
      </c>
      <c r="J1497">
        <v>0</v>
      </c>
      <c r="K1497">
        <v>11.55</v>
      </c>
      <c r="L1497">
        <v>473.55</v>
      </c>
      <c r="M1497" t="s">
        <v>18</v>
      </c>
      <c r="N1497" t="s">
        <v>22</v>
      </c>
      <c r="O1497">
        <v>57</v>
      </c>
      <c r="P1497">
        <v>4</v>
      </c>
      <c r="Q1497" t="s">
        <v>1994</v>
      </c>
      <c r="R1497">
        <v>506</v>
      </c>
      <c r="S1497" s="3">
        <v>0</v>
      </c>
      <c r="T1497" s="6">
        <v>196.35000000000002</v>
      </c>
      <c r="U1497" t="s">
        <v>6337</v>
      </c>
      <c r="V1497">
        <v>2025</v>
      </c>
      <c r="W1497" t="s">
        <v>6331</v>
      </c>
      <c r="X1497" t="str">
        <f>_xlfn.XLOOKUP(Orders_C[[#This Row],[Product_ID]],Products_C[Product_ID],Products_C[Product_Name])</f>
        <v>Rice Bowl</v>
      </c>
      <c r="Y1497" t="str">
        <f>_xlfn.XLOOKUP(Orders_C[[#This Row],[Product_ID]],Products_C[Product_ID],Products_C[Category])</f>
        <v>Beverage</v>
      </c>
      <c r="Z1497" t="str">
        <f>_xlfn.XLOOKUP(Orders_C[[#This Row],[Store_ID]],Stores_c[Store_ID],Stores_c[City])</f>
        <v>Sallyburgh</v>
      </c>
      <c r="AA1497" t="str">
        <f>_xlfn.XLOOKUP(Orders_C[[#This Row],[Customer_ID]],Customers_c[Customer_ID],Customers_c[Customer_Name])</f>
        <v>Tyler Herrera</v>
      </c>
      <c r="AB1497" s="6">
        <f>Orders_C[[#This Row],[Quantity]]*Orders_C[[#This Row],[Unit_Price]]*(1-Orders_C[[#This Row],[Discount %]])+Orders_C[[#This Row],[Tax]]</f>
        <v>473.55</v>
      </c>
      <c r="AC1497" s="9">
        <f>(Orders_C[[#This Row],[Unit_Price]]*Orders_C[[#This Row],[Quantity]])-Orders_C[[#This Row],[Discount]]+Orders_C[[#This Row],[Tax]]</f>
        <v>473.55</v>
      </c>
      <c r="AD1497" t="str">
        <f>IF(COUNTIF(Orders_C[[#All],[Customer_ID]],Orders_C[[#This Row],[Customer_ID]])&gt;1,"Repeat","New")</f>
        <v>Repeat</v>
      </c>
      <c r="AE1497" t="str" cm="1">
        <f t="array" ref="AE1497">_xlfn.XLOOKUP(Orders_C[[#This Row],[Store_ID]],Stores_c[[#All],[Store_ID]],Stores_c[[#All],[City]])</f>
        <v>Sallyburgh</v>
      </c>
      <c r="AF1497" t="str" cm="1">
        <f t="array" ref="AF1497">_xlfn.XLOOKUP(Orders_C[[#This Row],[Store_ID]],Stores_c[[#All],[Store_ID]],Stores_c[[#All],[Manager_Name]])</f>
        <v>Benjamin Mccoy</v>
      </c>
      <c r="AG1497" t="str" cm="1">
        <f t="array" ref="AG1497">_xlfn.XLOOKUP(Orders_C[[#This Row],[Store_ID]],Stores_c[[#All],[Store_ID]],Stores_c[[#All],[Store_Type]])</f>
        <v>Drive-Thru</v>
      </c>
    </row>
    <row r="1498" spans="1:33" x14ac:dyDescent="0.25">
      <c r="A1498">
        <v>10166</v>
      </c>
      <c r="B1498" s="1">
        <v>45920</v>
      </c>
      <c r="C1498" s="2">
        <v>0.51078703703703698</v>
      </c>
      <c r="D1498">
        <v>1914</v>
      </c>
      <c r="E1498">
        <v>219</v>
      </c>
      <c r="F1498">
        <v>485</v>
      </c>
      <c r="G1498">
        <v>306</v>
      </c>
      <c r="H1498">
        <v>2</v>
      </c>
      <c r="I1498">
        <v>231</v>
      </c>
      <c r="J1498">
        <v>0</v>
      </c>
      <c r="K1498">
        <v>11.55</v>
      </c>
      <c r="L1498">
        <v>473.55</v>
      </c>
      <c r="M1498" t="s">
        <v>18</v>
      </c>
      <c r="N1498" t="s">
        <v>21</v>
      </c>
      <c r="O1498">
        <v>33</v>
      </c>
      <c r="P1498">
        <v>4</v>
      </c>
      <c r="Q1498" t="s">
        <v>4189</v>
      </c>
      <c r="R1498">
        <v>505</v>
      </c>
      <c r="S1498" s="3">
        <v>0</v>
      </c>
      <c r="T1498" s="6">
        <v>196.35000000000002</v>
      </c>
      <c r="U1498" t="s">
        <v>6335</v>
      </c>
      <c r="V1498">
        <v>2025</v>
      </c>
      <c r="W1498" t="s">
        <v>6329</v>
      </c>
      <c r="X1498" t="str">
        <f>_xlfn.XLOOKUP(Orders_C[[#This Row],[Product_ID]],Products_C[Product_ID],Products_C[Product_Name])</f>
        <v>Veg Burger</v>
      </c>
      <c r="Y1498" t="str">
        <f>_xlfn.XLOOKUP(Orders_C[[#This Row],[Product_ID]],Products_C[Product_ID],Products_C[Category])</f>
        <v>Burger</v>
      </c>
      <c r="Z1498" t="str">
        <f>_xlfn.XLOOKUP(Orders_C[[#This Row],[Store_ID]],Stores_c[Store_ID],Stores_c[City])</f>
        <v>Lake David</v>
      </c>
      <c r="AA1498" t="str">
        <f>_xlfn.XLOOKUP(Orders_C[[#This Row],[Customer_ID]],Customers_c[Customer_ID],Customers_c[Customer_Name])</f>
        <v>Katrina Carney</v>
      </c>
      <c r="AB1498" s="6">
        <f>Orders_C[[#This Row],[Quantity]]*Orders_C[[#This Row],[Unit_Price]]*(1-Orders_C[[#This Row],[Discount %]])+Orders_C[[#This Row],[Tax]]</f>
        <v>473.55</v>
      </c>
      <c r="AC1498" s="9">
        <f>(Orders_C[[#This Row],[Unit_Price]]*Orders_C[[#This Row],[Quantity]])-Orders_C[[#This Row],[Discount]]+Orders_C[[#This Row],[Tax]]</f>
        <v>473.55</v>
      </c>
      <c r="AD1498" t="str">
        <f>IF(COUNTIF(Orders_C[[#All],[Customer_ID]],Orders_C[[#This Row],[Customer_ID]])&gt;1,"Repeat","New")</f>
        <v>Repeat</v>
      </c>
      <c r="AE1498" t="str" cm="1">
        <f t="array" ref="AE1498">_xlfn.XLOOKUP(Orders_C[[#This Row],[Store_ID]],Stores_c[[#All],[Store_ID]],Stores_c[[#All],[City]])</f>
        <v>Lake David</v>
      </c>
      <c r="AF1498" t="str" cm="1">
        <f t="array" ref="AF1498">_xlfn.XLOOKUP(Orders_C[[#This Row],[Store_ID]],Stores_c[[#All],[Store_ID]],Stores_c[[#All],[Manager_Name]])</f>
        <v>Joshua Hines</v>
      </c>
      <c r="AG1498" t="str" cm="1">
        <f t="array" ref="AG1498">_xlfn.XLOOKUP(Orders_C[[#This Row],[Store_ID]],Stores_c[[#All],[Store_ID]],Stores_c[[#All],[Store_Type]])</f>
        <v>Street</v>
      </c>
    </row>
    <row r="1499" spans="1:33" x14ac:dyDescent="0.25">
      <c r="A1499">
        <v>9019</v>
      </c>
      <c r="B1499" s="1">
        <v>46004</v>
      </c>
      <c r="C1499" s="2">
        <v>0.28990740740740739</v>
      </c>
      <c r="D1499">
        <v>1232</v>
      </c>
      <c r="E1499">
        <v>215</v>
      </c>
      <c r="F1499">
        <v>415</v>
      </c>
      <c r="G1499">
        <v>334</v>
      </c>
      <c r="H1499">
        <v>2</v>
      </c>
      <c r="I1499">
        <v>237</v>
      </c>
      <c r="J1499">
        <v>5</v>
      </c>
      <c r="K1499">
        <v>11.85</v>
      </c>
      <c r="L1499">
        <v>480.85</v>
      </c>
      <c r="M1499" t="s">
        <v>18</v>
      </c>
      <c r="N1499" t="s">
        <v>23</v>
      </c>
      <c r="O1499">
        <v>25</v>
      </c>
      <c r="P1499">
        <v>4</v>
      </c>
      <c r="Q1499" t="s">
        <v>3042</v>
      </c>
      <c r="R1499">
        <v>510</v>
      </c>
      <c r="S1499" s="3">
        <v>0.05</v>
      </c>
      <c r="T1499" s="6">
        <v>196.45000000000005</v>
      </c>
      <c r="U1499" t="s">
        <v>6328</v>
      </c>
      <c r="V1499">
        <v>2025</v>
      </c>
      <c r="W1499" t="s">
        <v>6329</v>
      </c>
      <c r="X1499" t="str">
        <f>_xlfn.XLOOKUP(Orders_C[[#This Row],[Product_ID]],Products_C[Product_ID],Products_C[Product_Name])</f>
        <v>Krushers</v>
      </c>
      <c r="Y1499" t="str">
        <f>_xlfn.XLOOKUP(Orders_C[[#This Row],[Product_ID]],Products_C[Product_ID],Products_C[Category])</f>
        <v>Dessert</v>
      </c>
      <c r="Z1499" t="str">
        <f>_xlfn.XLOOKUP(Orders_C[[#This Row],[Store_ID]],Stores_c[Store_ID],Stores_c[City])</f>
        <v>Sallyburgh</v>
      </c>
      <c r="AA1499" t="str">
        <f>_xlfn.XLOOKUP(Orders_C[[#This Row],[Customer_ID]],Customers_c[Customer_ID],Customers_c[Customer_Name])</f>
        <v>Daniel Turner</v>
      </c>
      <c r="AB1499" s="6">
        <f>Orders_C[[#This Row],[Quantity]]*Orders_C[[#This Row],[Unit_Price]]*(1-Orders_C[[#This Row],[Discount %]])+Orders_C[[#This Row],[Tax]]</f>
        <v>462.15</v>
      </c>
      <c r="AC1499" s="9">
        <f>(Orders_C[[#This Row],[Unit_Price]]*Orders_C[[#This Row],[Quantity]])-Orders_C[[#This Row],[Discount]]+Orders_C[[#This Row],[Tax]]</f>
        <v>480.85</v>
      </c>
      <c r="AD1499" t="str">
        <f>IF(COUNTIF(Orders_C[[#All],[Customer_ID]],Orders_C[[#This Row],[Customer_ID]])&gt;1,"Repeat","New")</f>
        <v>Repeat</v>
      </c>
      <c r="AE1499" t="str" cm="1">
        <f t="array" ref="AE1499">_xlfn.XLOOKUP(Orders_C[[#This Row],[Store_ID]],Stores_c[[#All],[Store_ID]],Stores_c[[#All],[City]])</f>
        <v>Sallyburgh</v>
      </c>
      <c r="AF1499" t="str" cm="1">
        <f t="array" ref="AF1499">_xlfn.XLOOKUP(Orders_C[[#This Row],[Store_ID]],Stores_c[[#All],[Store_ID]],Stores_c[[#All],[Manager_Name]])</f>
        <v>Benjamin Mccoy</v>
      </c>
      <c r="AG1499" t="str" cm="1">
        <f t="array" ref="AG1499">_xlfn.XLOOKUP(Orders_C[[#This Row],[Store_ID]],Stores_c[[#All],[Store_ID]],Stores_c[[#All],[Store_Type]])</f>
        <v>Drive-Thru</v>
      </c>
    </row>
    <row r="1500" spans="1:33" x14ac:dyDescent="0.25">
      <c r="A1500">
        <v>8969</v>
      </c>
      <c r="B1500" s="1">
        <v>46057</v>
      </c>
      <c r="C1500" s="2">
        <v>0.49057870370370371</v>
      </c>
      <c r="D1500">
        <v>1045</v>
      </c>
      <c r="E1500">
        <v>220</v>
      </c>
      <c r="F1500">
        <v>492</v>
      </c>
      <c r="G1500">
        <v>327</v>
      </c>
      <c r="H1500">
        <v>2</v>
      </c>
      <c r="I1500">
        <v>243</v>
      </c>
      <c r="J1500">
        <v>10</v>
      </c>
      <c r="K1500">
        <v>12.15</v>
      </c>
      <c r="L1500">
        <v>488.15</v>
      </c>
      <c r="M1500" t="s">
        <v>19</v>
      </c>
      <c r="N1500" t="s">
        <v>21</v>
      </c>
      <c r="O1500">
        <v>40</v>
      </c>
      <c r="P1500">
        <v>3</v>
      </c>
      <c r="Q1500" t="s">
        <v>2992</v>
      </c>
      <c r="R1500">
        <v>509</v>
      </c>
      <c r="S1500" s="3">
        <v>0.1</v>
      </c>
      <c r="T1500" s="6">
        <v>196.55</v>
      </c>
      <c r="U1500" t="s">
        <v>6338</v>
      </c>
      <c r="V1500">
        <v>2026</v>
      </c>
      <c r="W1500" t="s">
        <v>6329</v>
      </c>
      <c r="X1500" t="str">
        <f>_xlfn.XLOOKUP(Orders_C[[#This Row],[Product_ID]],Products_C[Product_ID],Products_C[Product_Name])</f>
        <v>Wrap</v>
      </c>
      <c r="Y1500" t="str">
        <f>_xlfn.XLOOKUP(Orders_C[[#This Row],[Product_ID]],Products_C[Product_ID],Products_C[Category])</f>
        <v>Chicken</v>
      </c>
      <c r="Z1500" t="str">
        <f>_xlfn.XLOOKUP(Orders_C[[#This Row],[Store_ID]],Stores_c[Store_ID],Stores_c[City])</f>
        <v>Williamborough</v>
      </c>
      <c r="AA1500" t="str">
        <f>_xlfn.XLOOKUP(Orders_C[[#This Row],[Customer_ID]],Customers_c[Customer_ID],Customers_c[Customer_Name])</f>
        <v>Michael Gillespie</v>
      </c>
      <c r="AB1500" s="6">
        <f>Orders_C[[#This Row],[Quantity]]*Orders_C[[#This Row],[Unit_Price]]*(1-Orders_C[[#This Row],[Discount %]])+Orders_C[[#This Row],[Tax]]</f>
        <v>449.55</v>
      </c>
      <c r="AC1500" s="9">
        <f>(Orders_C[[#This Row],[Unit_Price]]*Orders_C[[#This Row],[Quantity]])-Orders_C[[#This Row],[Discount]]+Orders_C[[#This Row],[Tax]]</f>
        <v>488.15</v>
      </c>
      <c r="AD1500" t="str">
        <f>IF(COUNTIF(Orders_C[[#All],[Customer_ID]],Orders_C[[#This Row],[Customer_ID]])&gt;1,"Repeat","New")</f>
        <v>Repeat</v>
      </c>
      <c r="AE1500" t="str" cm="1">
        <f t="array" ref="AE1500">_xlfn.XLOOKUP(Orders_C[[#This Row],[Store_ID]],Stores_c[[#All],[Store_ID]],Stores_c[[#All],[City]])</f>
        <v>Williamborough</v>
      </c>
      <c r="AF1500" t="str" cm="1">
        <f t="array" ref="AF1500">_xlfn.XLOOKUP(Orders_C[[#This Row],[Store_ID]],Stores_c[[#All],[Store_ID]],Stores_c[[#All],[Manager_Name]])</f>
        <v>Michael Mcbride</v>
      </c>
      <c r="AG1500" t="str" cm="1">
        <f t="array" ref="AG1500">_xlfn.XLOOKUP(Orders_C[[#This Row],[Store_ID]],Stores_c[[#All],[Store_ID]],Stores_c[[#All],[Store_Type]])</f>
        <v>Mall</v>
      </c>
    </row>
    <row r="1501" spans="1:33" x14ac:dyDescent="0.25">
      <c r="A1501">
        <v>7896</v>
      </c>
      <c r="B1501" s="1">
        <v>46063</v>
      </c>
      <c r="C1501" s="2">
        <v>0.13349537037037038</v>
      </c>
      <c r="D1501">
        <v>1471</v>
      </c>
      <c r="E1501">
        <v>222</v>
      </c>
      <c r="F1501">
        <v>528</v>
      </c>
      <c r="G1501">
        <v>326</v>
      </c>
      <c r="H1501">
        <v>1</v>
      </c>
      <c r="I1501">
        <v>471</v>
      </c>
      <c r="J1501">
        <v>15</v>
      </c>
      <c r="K1501">
        <v>23.55</v>
      </c>
      <c r="L1501">
        <v>479.55</v>
      </c>
      <c r="M1501" t="s">
        <v>19</v>
      </c>
      <c r="N1501" t="s">
        <v>21</v>
      </c>
      <c r="O1501">
        <v>45</v>
      </c>
      <c r="P1501">
        <v>1</v>
      </c>
      <c r="Q1501" t="s">
        <v>1919</v>
      </c>
      <c r="R1501">
        <v>505</v>
      </c>
      <c r="S1501" s="3">
        <v>0.15</v>
      </c>
      <c r="T1501" s="6">
        <v>196.95000000000005</v>
      </c>
      <c r="U1501" t="s">
        <v>6338</v>
      </c>
      <c r="V1501">
        <v>2026</v>
      </c>
      <c r="W1501" t="s">
        <v>6331</v>
      </c>
      <c r="X1501" t="str">
        <f>_xlfn.XLOOKUP(Orders_C[[#This Row],[Product_ID]],Products_C[Product_ID],Products_C[Product_Name])</f>
        <v>Rice Bowl</v>
      </c>
      <c r="Y1501" t="str">
        <f>_xlfn.XLOOKUP(Orders_C[[#This Row],[Product_ID]],Products_C[Product_ID],Products_C[Category])</f>
        <v>Burger</v>
      </c>
      <c r="Z1501" t="str">
        <f>_xlfn.XLOOKUP(Orders_C[[#This Row],[Store_ID]],Stores_c[Store_ID],Stores_c[City])</f>
        <v>New Steven</v>
      </c>
      <c r="AA1501" t="str">
        <f>_xlfn.XLOOKUP(Orders_C[[#This Row],[Customer_ID]],Customers_c[Customer_ID],Customers_c[Customer_Name])</f>
        <v>Leah Hall</v>
      </c>
      <c r="AB1501" s="6">
        <f>Orders_C[[#This Row],[Quantity]]*Orders_C[[#This Row],[Unit_Price]]*(1-Orders_C[[#This Row],[Discount %]])+Orders_C[[#This Row],[Tax]]</f>
        <v>423.9</v>
      </c>
      <c r="AC1501" s="9">
        <f>(Orders_C[[#This Row],[Unit_Price]]*Orders_C[[#This Row],[Quantity]])-Orders_C[[#This Row],[Discount]]+Orders_C[[#This Row],[Tax]]</f>
        <v>479.55</v>
      </c>
      <c r="AD1501" t="str">
        <f>IF(COUNTIF(Orders_C[[#All],[Customer_ID]],Orders_C[[#This Row],[Customer_ID]])&gt;1,"Repeat","New")</f>
        <v>Repeat</v>
      </c>
      <c r="AE1501" t="str" cm="1">
        <f t="array" ref="AE1501">_xlfn.XLOOKUP(Orders_C[[#This Row],[Store_ID]],Stores_c[[#All],[Store_ID]],Stores_c[[#All],[City]])</f>
        <v>New Steven</v>
      </c>
      <c r="AF1501" t="str" cm="1">
        <f t="array" ref="AF1501">_xlfn.XLOOKUP(Orders_C[[#This Row],[Store_ID]],Stores_c[[#All],[Store_ID]],Stores_c[[#All],[Manager_Name]])</f>
        <v>Terri Martinez</v>
      </c>
      <c r="AG1501" t="str" cm="1">
        <f t="array" ref="AG1501">_xlfn.XLOOKUP(Orders_C[[#This Row],[Store_ID]],Stores_c[[#All],[Store_ID]],Stores_c[[#All],[Store_Type]])</f>
        <v>Drive-Thru</v>
      </c>
    </row>
    <row r="1502" spans="1:33" x14ac:dyDescent="0.25">
      <c r="A1502">
        <v>7519</v>
      </c>
      <c r="B1502" s="1">
        <v>46002</v>
      </c>
      <c r="C1502" s="2">
        <v>0.81722222222222218</v>
      </c>
      <c r="D1502">
        <v>1138</v>
      </c>
      <c r="E1502">
        <v>219</v>
      </c>
      <c r="F1502">
        <v>548</v>
      </c>
      <c r="G1502">
        <v>336</v>
      </c>
      <c r="H1502">
        <v>1</v>
      </c>
      <c r="I1502">
        <v>460</v>
      </c>
      <c r="J1502">
        <v>10</v>
      </c>
      <c r="K1502">
        <v>23</v>
      </c>
      <c r="L1502">
        <v>473</v>
      </c>
      <c r="M1502" t="s">
        <v>19</v>
      </c>
      <c r="N1502" t="s">
        <v>21</v>
      </c>
      <c r="O1502">
        <v>32</v>
      </c>
      <c r="P1502">
        <v>3</v>
      </c>
      <c r="Q1502" t="s">
        <v>1542</v>
      </c>
      <c r="R1502">
        <v>504</v>
      </c>
      <c r="S1502" s="3">
        <v>0.1</v>
      </c>
      <c r="T1502" s="6">
        <v>197</v>
      </c>
      <c r="U1502" t="s">
        <v>6328</v>
      </c>
      <c r="V1502">
        <v>2025</v>
      </c>
      <c r="W1502" t="s">
        <v>6329</v>
      </c>
      <c r="X1502" t="str">
        <f>_xlfn.XLOOKUP(Orders_C[[#This Row],[Product_ID]],Products_C[Product_ID],Products_C[Product_Name])</f>
        <v>Chicken Bucket</v>
      </c>
      <c r="Y1502" t="str">
        <f>_xlfn.XLOOKUP(Orders_C[[#This Row],[Product_ID]],Products_C[Product_ID],Products_C[Category])</f>
        <v>Dessert</v>
      </c>
      <c r="Z1502" t="str">
        <f>_xlfn.XLOOKUP(Orders_C[[#This Row],[Store_ID]],Stores_c[Store_ID],Stores_c[City])</f>
        <v>Lake David</v>
      </c>
      <c r="AA1502" t="str">
        <f>_xlfn.XLOOKUP(Orders_C[[#This Row],[Customer_ID]],Customers_c[Customer_ID],Customers_c[Customer_Name])</f>
        <v>Melinda Fuentes</v>
      </c>
      <c r="AB1502" s="6">
        <f>Orders_C[[#This Row],[Quantity]]*Orders_C[[#This Row],[Unit_Price]]*(1-Orders_C[[#This Row],[Discount %]])+Orders_C[[#This Row],[Tax]]</f>
        <v>437</v>
      </c>
      <c r="AC1502" s="9">
        <f>(Orders_C[[#This Row],[Unit_Price]]*Orders_C[[#This Row],[Quantity]])-Orders_C[[#This Row],[Discount]]+Orders_C[[#This Row],[Tax]]</f>
        <v>473</v>
      </c>
      <c r="AD1502" t="str">
        <f>IF(COUNTIF(Orders_C[[#All],[Customer_ID]],Orders_C[[#This Row],[Customer_ID]])&gt;1,"Repeat","New")</f>
        <v>Repeat</v>
      </c>
      <c r="AE1502" t="str" cm="1">
        <f t="array" ref="AE1502">_xlfn.XLOOKUP(Orders_C[[#This Row],[Store_ID]],Stores_c[[#All],[Store_ID]],Stores_c[[#All],[City]])</f>
        <v>Lake David</v>
      </c>
      <c r="AF1502" t="str" cm="1">
        <f t="array" ref="AF1502">_xlfn.XLOOKUP(Orders_C[[#This Row],[Store_ID]],Stores_c[[#All],[Store_ID]],Stores_c[[#All],[Manager_Name]])</f>
        <v>Joshua Hines</v>
      </c>
      <c r="AG1502" t="str" cm="1">
        <f t="array" ref="AG1502">_xlfn.XLOOKUP(Orders_C[[#This Row],[Store_ID]],Stores_c[[#All],[Store_ID]],Stores_c[[#All],[Store_Type]])</f>
        <v>Street</v>
      </c>
    </row>
    <row r="1503" spans="1:33" x14ac:dyDescent="0.25">
      <c r="A1503">
        <v>8124</v>
      </c>
      <c r="B1503" s="1">
        <v>45914</v>
      </c>
      <c r="C1503" s="2">
        <v>0.37038194444444444</v>
      </c>
      <c r="D1503">
        <v>1347</v>
      </c>
      <c r="E1503">
        <v>220</v>
      </c>
      <c r="F1503">
        <v>467</v>
      </c>
      <c r="G1503">
        <v>314</v>
      </c>
      <c r="H1503">
        <v>1</v>
      </c>
      <c r="I1503">
        <v>460</v>
      </c>
      <c r="J1503">
        <v>10</v>
      </c>
      <c r="K1503">
        <v>23</v>
      </c>
      <c r="L1503">
        <v>473</v>
      </c>
      <c r="M1503" t="s">
        <v>19</v>
      </c>
      <c r="N1503" t="s">
        <v>23</v>
      </c>
      <c r="O1503">
        <v>19</v>
      </c>
      <c r="P1503">
        <v>1</v>
      </c>
      <c r="Q1503" t="s">
        <v>2147</v>
      </c>
      <c r="R1503">
        <v>505</v>
      </c>
      <c r="S1503" s="3">
        <v>0.1</v>
      </c>
      <c r="T1503" s="6">
        <v>197</v>
      </c>
      <c r="U1503" t="s">
        <v>6335</v>
      </c>
      <c r="V1503">
        <v>2025</v>
      </c>
      <c r="W1503" t="s">
        <v>6333</v>
      </c>
      <c r="X1503" t="str">
        <f>_xlfn.XLOOKUP(Orders_C[[#This Row],[Product_ID]],Products_C[Product_ID],Products_C[Product_Name])</f>
        <v>Wrap</v>
      </c>
      <c r="Y1503" t="str">
        <f>_xlfn.XLOOKUP(Orders_C[[#This Row],[Product_ID]],Products_C[Product_ID],Products_C[Category])</f>
        <v>Burger</v>
      </c>
      <c r="Z1503" t="str">
        <f>_xlfn.XLOOKUP(Orders_C[[#This Row],[Store_ID]],Stores_c[Store_ID],Stores_c[City])</f>
        <v>Williamborough</v>
      </c>
      <c r="AA1503" t="str">
        <f>_xlfn.XLOOKUP(Orders_C[[#This Row],[Customer_ID]],Customers_c[Customer_ID],Customers_c[Customer_Name])</f>
        <v>Jordan Lewis</v>
      </c>
      <c r="AB1503" s="6">
        <f>Orders_C[[#This Row],[Quantity]]*Orders_C[[#This Row],[Unit_Price]]*(1-Orders_C[[#This Row],[Discount %]])+Orders_C[[#This Row],[Tax]]</f>
        <v>437</v>
      </c>
      <c r="AC1503" s="9">
        <f>(Orders_C[[#This Row],[Unit_Price]]*Orders_C[[#This Row],[Quantity]])-Orders_C[[#This Row],[Discount]]+Orders_C[[#This Row],[Tax]]</f>
        <v>473</v>
      </c>
      <c r="AD1503" t="str">
        <f>IF(COUNTIF(Orders_C[[#All],[Customer_ID]],Orders_C[[#This Row],[Customer_ID]])&gt;1,"Repeat","New")</f>
        <v>Repeat</v>
      </c>
      <c r="AE1503" t="str" cm="1">
        <f t="array" ref="AE1503">_xlfn.XLOOKUP(Orders_C[[#This Row],[Store_ID]],Stores_c[[#All],[Store_ID]],Stores_c[[#All],[City]])</f>
        <v>Williamborough</v>
      </c>
      <c r="AF1503" t="str" cm="1">
        <f t="array" ref="AF1503">_xlfn.XLOOKUP(Orders_C[[#This Row],[Store_ID]],Stores_c[[#All],[Store_ID]],Stores_c[[#All],[Manager_Name]])</f>
        <v>Michael Mcbride</v>
      </c>
      <c r="AG1503" t="str" cm="1">
        <f t="array" ref="AG1503">_xlfn.XLOOKUP(Orders_C[[#This Row],[Store_ID]],Stores_c[[#All],[Store_ID]],Stores_c[[#All],[Store_Type]])</f>
        <v>Mall</v>
      </c>
    </row>
    <row r="1504" spans="1:33" x14ac:dyDescent="0.25">
      <c r="A1504">
        <v>7022</v>
      </c>
      <c r="B1504" s="1">
        <v>45719</v>
      </c>
      <c r="C1504" s="2">
        <v>0.72770833333333329</v>
      </c>
      <c r="D1504">
        <v>1332</v>
      </c>
      <c r="E1504">
        <v>207</v>
      </c>
      <c r="F1504">
        <v>445</v>
      </c>
      <c r="G1504">
        <v>304</v>
      </c>
      <c r="H1504">
        <v>1</v>
      </c>
      <c r="I1504">
        <v>449</v>
      </c>
      <c r="J1504">
        <v>5</v>
      </c>
      <c r="K1504">
        <v>22.45</v>
      </c>
      <c r="L1504">
        <v>466.45</v>
      </c>
      <c r="M1504" t="s">
        <v>19</v>
      </c>
      <c r="N1504" t="s">
        <v>21</v>
      </c>
      <c r="O1504">
        <v>28</v>
      </c>
      <c r="P1504">
        <v>3</v>
      </c>
      <c r="Q1504" t="s">
        <v>1045</v>
      </c>
      <c r="R1504">
        <v>510</v>
      </c>
      <c r="S1504" s="3">
        <v>0.05</v>
      </c>
      <c r="T1504" s="6">
        <v>197.05</v>
      </c>
      <c r="U1504" t="s">
        <v>6334</v>
      </c>
      <c r="V1504">
        <v>2025</v>
      </c>
      <c r="W1504" t="s">
        <v>6329</v>
      </c>
      <c r="X1504" t="str">
        <f>_xlfn.XLOOKUP(Orders_C[[#This Row],[Product_ID]],Products_C[Product_ID],Products_C[Product_Name])</f>
        <v>Veg Burger</v>
      </c>
      <c r="Y1504" t="str">
        <f>_xlfn.XLOOKUP(Orders_C[[#This Row],[Product_ID]],Products_C[Product_ID],Products_C[Category])</f>
        <v>Burger</v>
      </c>
      <c r="Z1504" t="str">
        <f>_xlfn.XLOOKUP(Orders_C[[#This Row],[Store_ID]],Stores_c[Store_ID],Stores_c[City])</f>
        <v>Christineton</v>
      </c>
      <c r="AA1504" t="str">
        <f>_xlfn.XLOOKUP(Orders_C[[#This Row],[Customer_ID]],Customers_c[Customer_ID],Customers_c[Customer_Name])</f>
        <v>Maxwell Hayes</v>
      </c>
      <c r="AB1504" s="6">
        <f>Orders_C[[#This Row],[Quantity]]*Orders_C[[#This Row],[Unit_Price]]*(1-Orders_C[[#This Row],[Discount %]])+Orders_C[[#This Row],[Tax]]</f>
        <v>448.99999999999994</v>
      </c>
      <c r="AC1504" s="9">
        <f>(Orders_C[[#This Row],[Unit_Price]]*Orders_C[[#This Row],[Quantity]])-Orders_C[[#This Row],[Discount]]+Orders_C[[#This Row],[Tax]]</f>
        <v>466.45</v>
      </c>
      <c r="AD1504" t="str">
        <f>IF(COUNTIF(Orders_C[[#All],[Customer_ID]],Orders_C[[#This Row],[Customer_ID]])&gt;1,"Repeat","New")</f>
        <v>Repeat</v>
      </c>
      <c r="AE1504" t="str" cm="1">
        <f t="array" ref="AE1504">_xlfn.XLOOKUP(Orders_C[[#This Row],[Store_ID]],Stores_c[[#All],[Store_ID]],Stores_c[[#All],[City]])</f>
        <v>Christineton</v>
      </c>
      <c r="AF1504" t="str" cm="1">
        <f t="array" ref="AF1504">_xlfn.XLOOKUP(Orders_C[[#This Row],[Store_ID]],Stores_c[[#All],[Store_ID]],Stores_c[[#All],[Manager_Name]])</f>
        <v>Dr. William Hubbard MD</v>
      </c>
      <c r="AG1504" t="str" cm="1">
        <f t="array" ref="AG1504">_xlfn.XLOOKUP(Orders_C[[#This Row],[Store_ID]],Stores_c[[#All],[Store_ID]],Stores_c[[#All],[Store_Type]])</f>
        <v>Street</v>
      </c>
    </row>
    <row r="1505" spans="1:33" x14ac:dyDescent="0.25">
      <c r="A1505">
        <v>7111</v>
      </c>
      <c r="B1505" s="1">
        <v>45976</v>
      </c>
      <c r="C1505" s="2">
        <v>0.87408564814814815</v>
      </c>
      <c r="D1505">
        <v>1168</v>
      </c>
      <c r="E1505">
        <v>208</v>
      </c>
      <c r="F1505">
        <v>490</v>
      </c>
      <c r="G1505">
        <v>319</v>
      </c>
      <c r="H1505">
        <v>1</v>
      </c>
      <c r="I1505">
        <v>449</v>
      </c>
      <c r="J1505">
        <v>5</v>
      </c>
      <c r="K1505">
        <v>22.45</v>
      </c>
      <c r="L1505">
        <v>466.45</v>
      </c>
      <c r="M1505" t="s">
        <v>20</v>
      </c>
      <c r="N1505" t="s">
        <v>22</v>
      </c>
      <c r="O1505">
        <v>37</v>
      </c>
      <c r="P1505">
        <v>2</v>
      </c>
      <c r="Q1505" t="s">
        <v>1134</v>
      </c>
      <c r="R1505">
        <v>506</v>
      </c>
      <c r="S1505" s="3">
        <v>0.05</v>
      </c>
      <c r="T1505" s="6">
        <v>197.05</v>
      </c>
      <c r="U1505" t="s">
        <v>6336</v>
      </c>
      <c r="V1505">
        <v>2025</v>
      </c>
      <c r="W1505" t="s">
        <v>6329</v>
      </c>
      <c r="X1505" t="str">
        <f>_xlfn.XLOOKUP(Orders_C[[#This Row],[Product_ID]],Products_C[Product_ID],Products_C[Product_Name])</f>
        <v>Chocolate Lava Cake</v>
      </c>
      <c r="Y1505" t="str">
        <f>_xlfn.XLOOKUP(Orders_C[[#This Row],[Product_ID]],Products_C[Product_ID],Products_C[Category])</f>
        <v>Beverage</v>
      </c>
      <c r="Z1505" t="str">
        <f>_xlfn.XLOOKUP(Orders_C[[#This Row],[Store_ID]],Stores_c[Store_ID],Stores_c[City])</f>
        <v>Tracyview</v>
      </c>
      <c r="AA1505" t="str">
        <f>_xlfn.XLOOKUP(Orders_C[[#This Row],[Customer_ID]],Customers_c[Customer_ID],Customers_c[Customer_Name])</f>
        <v>Christopher Martinez</v>
      </c>
      <c r="AB1505" s="6">
        <f>Orders_C[[#This Row],[Quantity]]*Orders_C[[#This Row],[Unit_Price]]*(1-Orders_C[[#This Row],[Discount %]])+Orders_C[[#This Row],[Tax]]</f>
        <v>448.99999999999994</v>
      </c>
      <c r="AC1505" s="9">
        <f>(Orders_C[[#This Row],[Unit_Price]]*Orders_C[[#This Row],[Quantity]])-Orders_C[[#This Row],[Discount]]+Orders_C[[#This Row],[Tax]]</f>
        <v>466.45</v>
      </c>
      <c r="AD1505" t="str">
        <f>IF(COUNTIF(Orders_C[[#All],[Customer_ID]],Orders_C[[#This Row],[Customer_ID]])&gt;1,"Repeat","New")</f>
        <v>Repeat</v>
      </c>
      <c r="AE1505" t="str" cm="1">
        <f t="array" ref="AE1505">_xlfn.XLOOKUP(Orders_C[[#This Row],[Store_ID]],Stores_c[[#All],[Store_ID]],Stores_c[[#All],[City]])</f>
        <v>Tracyview</v>
      </c>
      <c r="AF1505" t="str" cm="1">
        <f t="array" ref="AF1505">_xlfn.XLOOKUP(Orders_C[[#This Row],[Store_ID]],Stores_c[[#All],[Store_ID]],Stores_c[[#All],[Manager_Name]])</f>
        <v>Jeremiah Lee</v>
      </c>
      <c r="AG1505" t="str" cm="1">
        <f t="array" ref="AG1505">_xlfn.XLOOKUP(Orders_C[[#This Row],[Store_ID]],Stores_c[[#All],[Store_ID]],Stores_c[[#All],[Store_Type]])</f>
        <v>Mall</v>
      </c>
    </row>
    <row r="1506" spans="1:33" x14ac:dyDescent="0.25">
      <c r="A1506">
        <v>10731</v>
      </c>
      <c r="B1506" s="1">
        <v>45969</v>
      </c>
      <c r="C1506" s="2">
        <v>0.10526620370370371</v>
      </c>
      <c r="D1506">
        <v>1872</v>
      </c>
      <c r="E1506">
        <v>219</v>
      </c>
      <c r="F1506">
        <v>532</v>
      </c>
      <c r="G1506">
        <v>301</v>
      </c>
      <c r="H1506">
        <v>2</v>
      </c>
      <c r="I1506">
        <v>238</v>
      </c>
      <c r="J1506">
        <v>5</v>
      </c>
      <c r="K1506">
        <v>11.9</v>
      </c>
      <c r="L1506">
        <v>482.9</v>
      </c>
      <c r="M1506" t="s">
        <v>19</v>
      </c>
      <c r="N1506" t="s">
        <v>22</v>
      </c>
      <c r="O1506">
        <v>17</v>
      </c>
      <c r="P1506">
        <v>5</v>
      </c>
      <c r="Q1506" t="s">
        <v>4754</v>
      </c>
      <c r="R1506">
        <v>506</v>
      </c>
      <c r="S1506" s="3">
        <v>0.05</v>
      </c>
      <c r="T1506" s="6">
        <v>197.3</v>
      </c>
      <c r="U1506" t="s">
        <v>6336</v>
      </c>
      <c r="V1506">
        <v>2025</v>
      </c>
      <c r="W1506" t="s">
        <v>6333</v>
      </c>
      <c r="X1506" t="str">
        <f>_xlfn.XLOOKUP(Orders_C[[#This Row],[Product_ID]],Products_C[Product_ID],Products_C[Product_Name])</f>
        <v>Krushers</v>
      </c>
      <c r="Y1506" t="str">
        <f>_xlfn.XLOOKUP(Orders_C[[#This Row],[Product_ID]],Products_C[Product_ID],Products_C[Category])</f>
        <v>Burger</v>
      </c>
      <c r="Z1506" t="str">
        <f>_xlfn.XLOOKUP(Orders_C[[#This Row],[Store_ID]],Stores_c[Store_ID],Stores_c[City])</f>
        <v>Lake David</v>
      </c>
      <c r="AA1506" t="str">
        <f>_xlfn.XLOOKUP(Orders_C[[#This Row],[Customer_ID]],Customers_c[Customer_ID],Customers_c[Customer_Name])</f>
        <v>Michael Hicks</v>
      </c>
      <c r="AB1506" s="6">
        <f>Orders_C[[#This Row],[Quantity]]*Orders_C[[#This Row],[Unit_Price]]*(1-Orders_C[[#This Row],[Discount %]])+Orders_C[[#This Row],[Tax]]</f>
        <v>464.09999999999997</v>
      </c>
      <c r="AC1506" s="9">
        <f>(Orders_C[[#This Row],[Unit_Price]]*Orders_C[[#This Row],[Quantity]])-Orders_C[[#This Row],[Discount]]+Orders_C[[#This Row],[Tax]]</f>
        <v>482.9</v>
      </c>
      <c r="AD1506" t="str">
        <f>IF(COUNTIF(Orders_C[[#All],[Customer_ID]],Orders_C[[#This Row],[Customer_ID]])&gt;1,"Repeat","New")</f>
        <v>Repeat</v>
      </c>
      <c r="AE1506" t="str" cm="1">
        <f t="array" ref="AE1506">_xlfn.XLOOKUP(Orders_C[[#This Row],[Store_ID]],Stores_c[[#All],[Store_ID]],Stores_c[[#All],[City]])</f>
        <v>Lake David</v>
      </c>
      <c r="AF1506" t="str" cm="1">
        <f t="array" ref="AF1506">_xlfn.XLOOKUP(Orders_C[[#This Row],[Store_ID]],Stores_c[[#All],[Store_ID]],Stores_c[[#All],[Manager_Name]])</f>
        <v>Joshua Hines</v>
      </c>
      <c r="AG1506" t="str" cm="1">
        <f t="array" ref="AG1506">_xlfn.XLOOKUP(Orders_C[[#This Row],[Store_ID]],Stores_c[[#All],[Store_ID]],Stores_c[[#All],[Store_Type]])</f>
        <v>Street</v>
      </c>
    </row>
    <row r="1507" spans="1:33" x14ac:dyDescent="0.25">
      <c r="A1507">
        <v>6068</v>
      </c>
      <c r="B1507" s="1">
        <v>46004</v>
      </c>
      <c r="C1507" s="2">
        <v>7.8101851851851853E-2</v>
      </c>
      <c r="D1507">
        <v>1572</v>
      </c>
      <c r="E1507">
        <v>201</v>
      </c>
      <c r="F1507">
        <v>496</v>
      </c>
      <c r="G1507">
        <v>339</v>
      </c>
      <c r="H1507">
        <v>2</v>
      </c>
      <c r="I1507">
        <v>244</v>
      </c>
      <c r="J1507">
        <v>10</v>
      </c>
      <c r="K1507">
        <v>12.2</v>
      </c>
      <c r="L1507">
        <v>490.2</v>
      </c>
      <c r="M1507" t="s">
        <v>18</v>
      </c>
      <c r="N1507" t="s">
        <v>22</v>
      </c>
      <c r="O1507">
        <v>39</v>
      </c>
      <c r="P1507">
        <v>3</v>
      </c>
      <c r="Q1507" t="s">
        <v>91</v>
      </c>
      <c r="R1507">
        <v>505</v>
      </c>
      <c r="S1507" s="3">
        <v>0.1</v>
      </c>
      <c r="T1507" s="6">
        <v>197.39999999999998</v>
      </c>
      <c r="U1507" t="s">
        <v>6328</v>
      </c>
      <c r="V1507">
        <v>2025</v>
      </c>
      <c r="W1507" t="s">
        <v>6329</v>
      </c>
      <c r="X1507" t="str">
        <f>_xlfn.XLOOKUP(Orders_C[[#This Row],[Product_ID]],Products_C[Product_ID],Products_C[Product_Name])</f>
        <v>Veg Burger</v>
      </c>
      <c r="Y1507" t="str">
        <f>_xlfn.XLOOKUP(Orders_C[[#This Row],[Product_ID]],Products_C[Product_ID],Products_C[Category])</f>
        <v>Burger</v>
      </c>
      <c r="Z1507" t="str">
        <f>_xlfn.XLOOKUP(Orders_C[[#This Row],[Store_ID]],Stores_c[Store_ID],Stores_c[City])</f>
        <v>Lake Nicholasburgh</v>
      </c>
      <c r="AA1507" t="str">
        <f>_xlfn.XLOOKUP(Orders_C[[#This Row],[Customer_ID]],Customers_c[Customer_ID],Customers_c[Customer_Name])</f>
        <v>Thomas Patel</v>
      </c>
      <c r="AB1507" s="6">
        <f>Orders_C[[#This Row],[Quantity]]*Orders_C[[#This Row],[Unit_Price]]*(1-Orders_C[[#This Row],[Discount %]])+Orders_C[[#This Row],[Tax]]</f>
        <v>451.4</v>
      </c>
      <c r="AC1507" s="9">
        <f>(Orders_C[[#This Row],[Unit_Price]]*Orders_C[[#This Row],[Quantity]])-Orders_C[[#This Row],[Discount]]+Orders_C[[#This Row],[Tax]]</f>
        <v>490.2</v>
      </c>
      <c r="AD1507" t="str">
        <f>IF(COUNTIF(Orders_C[[#All],[Customer_ID]],Orders_C[[#This Row],[Customer_ID]])&gt;1,"Repeat","New")</f>
        <v>Repeat</v>
      </c>
      <c r="AE1507" t="str" cm="1">
        <f t="array" ref="AE1507">_xlfn.XLOOKUP(Orders_C[[#This Row],[Store_ID]],Stores_c[[#All],[Store_ID]],Stores_c[[#All],[City]])</f>
        <v>Lake Nicholasburgh</v>
      </c>
      <c r="AF1507" t="str" cm="1">
        <f t="array" ref="AF1507">_xlfn.XLOOKUP(Orders_C[[#This Row],[Store_ID]],Stores_c[[#All],[Store_ID]],Stores_c[[#All],[Manager_Name]])</f>
        <v>Maurice Garcia</v>
      </c>
      <c r="AG1507" t="str" cm="1">
        <f t="array" ref="AG1507">_xlfn.XLOOKUP(Orders_C[[#This Row],[Store_ID]],Stores_c[[#All],[Store_ID]],Stores_c[[#All],[Store_Type]])</f>
        <v>Mall</v>
      </c>
    </row>
    <row r="1508" spans="1:33" x14ac:dyDescent="0.25">
      <c r="A1508">
        <v>7329</v>
      </c>
      <c r="B1508" s="1">
        <v>45795</v>
      </c>
      <c r="C1508" s="2">
        <v>0.73959490740740741</v>
      </c>
      <c r="D1508">
        <v>1999</v>
      </c>
      <c r="E1508">
        <v>217</v>
      </c>
      <c r="F1508">
        <v>461</v>
      </c>
      <c r="G1508">
        <v>322</v>
      </c>
      <c r="H1508">
        <v>2</v>
      </c>
      <c r="I1508">
        <v>244</v>
      </c>
      <c r="J1508">
        <v>10</v>
      </c>
      <c r="K1508">
        <v>12.2</v>
      </c>
      <c r="L1508">
        <v>490.2</v>
      </c>
      <c r="M1508" t="s">
        <v>20</v>
      </c>
      <c r="N1508" t="s">
        <v>23</v>
      </c>
      <c r="O1508">
        <v>13</v>
      </c>
      <c r="P1508">
        <v>1</v>
      </c>
      <c r="Q1508" t="s">
        <v>1352</v>
      </c>
      <c r="R1508">
        <v>502</v>
      </c>
      <c r="S1508" s="3">
        <v>0.1</v>
      </c>
      <c r="T1508" s="6">
        <v>197.39999999999998</v>
      </c>
      <c r="U1508" t="s">
        <v>6339</v>
      </c>
      <c r="V1508">
        <v>2025</v>
      </c>
      <c r="W1508" t="s">
        <v>6333</v>
      </c>
      <c r="X1508" t="str">
        <f>_xlfn.XLOOKUP(Orders_C[[#This Row],[Product_ID]],Products_C[Product_ID],Products_C[Product_Name])</f>
        <v>Veg Burger</v>
      </c>
      <c r="Y1508" t="str">
        <f>_xlfn.XLOOKUP(Orders_C[[#This Row],[Product_ID]],Products_C[Product_ID],Products_C[Category])</f>
        <v>Burger</v>
      </c>
      <c r="Z1508" t="str">
        <f>_xlfn.XLOOKUP(Orders_C[[#This Row],[Store_ID]],Stores_c[Store_ID],Stores_c[City])</f>
        <v>West Rebecca</v>
      </c>
      <c r="AA1508" t="str">
        <f>_xlfn.XLOOKUP(Orders_C[[#This Row],[Customer_ID]],Customers_c[Customer_ID],Customers_c[Customer_Name])</f>
        <v>Theresa Johnson</v>
      </c>
      <c r="AB1508" s="6">
        <f>Orders_C[[#This Row],[Quantity]]*Orders_C[[#This Row],[Unit_Price]]*(1-Orders_C[[#This Row],[Discount %]])+Orders_C[[#This Row],[Tax]]</f>
        <v>451.4</v>
      </c>
      <c r="AC1508" s="9">
        <f>(Orders_C[[#This Row],[Unit_Price]]*Orders_C[[#This Row],[Quantity]])-Orders_C[[#This Row],[Discount]]+Orders_C[[#This Row],[Tax]]</f>
        <v>490.2</v>
      </c>
      <c r="AD1508" t="str">
        <f>IF(COUNTIF(Orders_C[[#All],[Customer_ID]],Orders_C[[#This Row],[Customer_ID]])&gt;1,"Repeat","New")</f>
        <v>Repeat</v>
      </c>
      <c r="AE1508" t="str" cm="1">
        <f t="array" ref="AE1508">_xlfn.XLOOKUP(Orders_C[[#This Row],[Store_ID]],Stores_c[[#All],[Store_ID]],Stores_c[[#All],[City]])</f>
        <v>West Rebecca</v>
      </c>
      <c r="AF1508" t="str" cm="1">
        <f t="array" ref="AF1508">_xlfn.XLOOKUP(Orders_C[[#This Row],[Store_ID]],Stores_c[[#All],[Store_ID]],Stores_c[[#All],[Manager_Name]])</f>
        <v>Albert Smith</v>
      </c>
      <c r="AG1508" t="str" cm="1">
        <f t="array" ref="AG1508">_xlfn.XLOOKUP(Orders_C[[#This Row],[Store_ID]],Stores_c[[#All],[Store_ID]],Stores_c[[#All],[Store_Type]])</f>
        <v>Mall</v>
      </c>
    </row>
    <row r="1509" spans="1:33" x14ac:dyDescent="0.25">
      <c r="A1509">
        <v>6571</v>
      </c>
      <c r="B1509" s="1">
        <v>46061</v>
      </c>
      <c r="C1509" s="2">
        <v>0.31239583333333332</v>
      </c>
      <c r="D1509">
        <v>1576</v>
      </c>
      <c r="E1509">
        <v>212</v>
      </c>
      <c r="F1509">
        <v>418</v>
      </c>
      <c r="G1509">
        <v>314</v>
      </c>
      <c r="H1509">
        <v>1</v>
      </c>
      <c r="I1509">
        <v>472</v>
      </c>
      <c r="J1509">
        <v>15</v>
      </c>
      <c r="K1509">
        <v>23.6</v>
      </c>
      <c r="L1509">
        <v>480.6</v>
      </c>
      <c r="M1509" t="s">
        <v>19</v>
      </c>
      <c r="N1509" t="s">
        <v>21</v>
      </c>
      <c r="O1509">
        <v>55</v>
      </c>
      <c r="P1509">
        <v>2</v>
      </c>
      <c r="Q1509" t="s">
        <v>594</v>
      </c>
      <c r="R1509">
        <v>509</v>
      </c>
      <c r="S1509" s="3">
        <v>0.15</v>
      </c>
      <c r="T1509" s="6">
        <v>197.40000000000003</v>
      </c>
      <c r="U1509" t="s">
        <v>6338</v>
      </c>
      <c r="V1509">
        <v>2026</v>
      </c>
      <c r="W1509" t="s">
        <v>6331</v>
      </c>
      <c r="X1509" t="str">
        <f>_xlfn.XLOOKUP(Orders_C[[#This Row],[Product_ID]],Products_C[Product_ID],Products_C[Product_Name])</f>
        <v>Wrap</v>
      </c>
      <c r="Y1509" t="str">
        <f>_xlfn.XLOOKUP(Orders_C[[#This Row],[Product_ID]],Products_C[Product_ID],Products_C[Category])</f>
        <v>Burger</v>
      </c>
      <c r="Z1509" t="str">
        <f>_xlfn.XLOOKUP(Orders_C[[#This Row],[Store_ID]],Stores_c[Store_ID],Stores_c[City])</f>
        <v>Andrewview</v>
      </c>
      <c r="AA1509" t="str">
        <f>_xlfn.XLOOKUP(Orders_C[[#This Row],[Customer_ID]],Customers_c[Customer_ID],Customers_c[Customer_Name])</f>
        <v>Joshua Ramirez</v>
      </c>
      <c r="AB1509" s="6">
        <f>Orders_C[[#This Row],[Quantity]]*Orders_C[[#This Row],[Unit_Price]]*(1-Orders_C[[#This Row],[Discount %]])+Orders_C[[#This Row],[Tax]]</f>
        <v>424.8</v>
      </c>
      <c r="AC1509" s="9">
        <f>(Orders_C[[#This Row],[Unit_Price]]*Orders_C[[#This Row],[Quantity]])-Orders_C[[#This Row],[Discount]]+Orders_C[[#This Row],[Tax]]</f>
        <v>480.6</v>
      </c>
      <c r="AD1509" t="str">
        <f>IF(COUNTIF(Orders_C[[#All],[Customer_ID]],Orders_C[[#This Row],[Customer_ID]])&gt;1,"Repeat","New")</f>
        <v>Repeat</v>
      </c>
      <c r="AE1509" t="str" cm="1">
        <f t="array" ref="AE1509">_xlfn.XLOOKUP(Orders_C[[#This Row],[Store_ID]],Stores_c[[#All],[Store_ID]],Stores_c[[#All],[City]])</f>
        <v>Andrewview</v>
      </c>
      <c r="AF1509" t="str" cm="1">
        <f t="array" ref="AF1509">_xlfn.XLOOKUP(Orders_C[[#This Row],[Store_ID]],Stores_c[[#All],[Store_ID]],Stores_c[[#All],[Manager_Name]])</f>
        <v>Alice Sutton</v>
      </c>
      <c r="AG1509" t="str" cm="1">
        <f t="array" ref="AG1509">_xlfn.XLOOKUP(Orders_C[[#This Row],[Store_ID]],Stores_c[[#All],[Store_ID]],Stores_c[[#All],[Store_Type]])</f>
        <v>Mall</v>
      </c>
    </row>
    <row r="1510" spans="1:33" x14ac:dyDescent="0.25">
      <c r="A1510">
        <v>8860</v>
      </c>
      <c r="B1510" s="1">
        <v>45709</v>
      </c>
      <c r="C1510" s="2">
        <v>0.43689814814814815</v>
      </c>
      <c r="D1510">
        <v>1594</v>
      </c>
      <c r="E1510">
        <v>220</v>
      </c>
      <c r="F1510">
        <v>486</v>
      </c>
      <c r="G1510">
        <v>310</v>
      </c>
      <c r="H1510">
        <v>1</v>
      </c>
      <c r="I1510">
        <v>472</v>
      </c>
      <c r="J1510">
        <v>15</v>
      </c>
      <c r="K1510">
        <v>23.6</v>
      </c>
      <c r="L1510">
        <v>480.6</v>
      </c>
      <c r="M1510" t="s">
        <v>18</v>
      </c>
      <c r="N1510" t="s">
        <v>22</v>
      </c>
      <c r="O1510">
        <v>50</v>
      </c>
      <c r="P1510">
        <v>1</v>
      </c>
      <c r="Q1510" t="s">
        <v>2883</v>
      </c>
      <c r="R1510">
        <v>502</v>
      </c>
      <c r="S1510" s="3">
        <v>0.15</v>
      </c>
      <c r="T1510" s="6">
        <v>197.40000000000003</v>
      </c>
      <c r="U1510" t="s">
        <v>6338</v>
      </c>
      <c r="V1510">
        <v>2025</v>
      </c>
      <c r="W1510" t="s">
        <v>6331</v>
      </c>
      <c r="X1510" t="str">
        <f>_xlfn.XLOOKUP(Orders_C[[#This Row],[Product_ID]],Products_C[Product_ID],Products_C[Product_Name])</f>
        <v>Chicken Bucket</v>
      </c>
      <c r="Y1510" t="str">
        <f>_xlfn.XLOOKUP(Orders_C[[#This Row],[Product_ID]],Products_C[Product_ID],Products_C[Category])</f>
        <v>Chicken</v>
      </c>
      <c r="Z1510" t="str">
        <f>_xlfn.XLOOKUP(Orders_C[[#This Row],[Store_ID]],Stores_c[Store_ID],Stores_c[City])</f>
        <v>Williamborough</v>
      </c>
      <c r="AA1510" t="str">
        <f>_xlfn.XLOOKUP(Orders_C[[#This Row],[Customer_ID]],Customers_c[Customer_ID],Customers_c[Customer_Name])</f>
        <v>Daniel Lane</v>
      </c>
      <c r="AB1510" s="6">
        <f>Orders_C[[#This Row],[Quantity]]*Orders_C[[#This Row],[Unit_Price]]*(1-Orders_C[[#This Row],[Discount %]])+Orders_C[[#This Row],[Tax]]</f>
        <v>424.8</v>
      </c>
      <c r="AC1510" s="9">
        <f>(Orders_C[[#This Row],[Unit_Price]]*Orders_C[[#This Row],[Quantity]])-Orders_C[[#This Row],[Discount]]+Orders_C[[#This Row],[Tax]]</f>
        <v>480.6</v>
      </c>
      <c r="AD1510" t="str">
        <f>IF(COUNTIF(Orders_C[[#All],[Customer_ID]],Orders_C[[#This Row],[Customer_ID]])&gt;1,"Repeat","New")</f>
        <v>Repeat</v>
      </c>
      <c r="AE1510" t="str" cm="1">
        <f t="array" ref="AE1510">_xlfn.XLOOKUP(Orders_C[[#This Row],[Store_ID]],Stores_c[[#All],[Store_ID]],Stores_c[[#All],[City]])</f>
        <v>Williamborough</v>
      </c>
      <c r="AF1510" t="str" cm="1">
        <f t="array" ref="AF1510">_xlfn.XLOOKUP(Orders_C[[#This Row],[Store_ID]],Stores_c[[#All],[Store_ID]],Stores_c[[#All],[Manager_Name]])</f>
        <v>Michael Mcbride</v>
      </c>
      <c r="AG1510" t="str" cm="1">
        <f t="array" ref="AG1510">_xlfn.XLOOKUP(Orders_C[[#This Row],[Store_ID]],Stores_c[[#All],[Store_ID]],Stores_c[[#All],[Store_Type]])</f>
        <v>Mall</v>
      </c>
    </row>
    <row r="1511" spans="1:33" x14ac:dyDescent="0.25">
      <c r="A1511">
        <v>9945</v>
      </c>
      <c r="B1511" s="1">
        <v>45802</v>
      </c>
      <c r="C1511" s="2">
        <v>0.76733796296296297</v>
      </c>
      <c r="D1511">
        <v>1737</v>
      </c>
      <c r="E1511">
        <v>210</v>
      </c>
      <c r="F1511">
        <v>457</v>
      </c>
      <c r="G1511">
        <v>329</v>
      </c>
      <c r="H1511">
        <v>1</v>
      </c>
      <c r="I1511">
        <v>472</v>
      </c>
      <c r="J1511">
        <v>15</v>
      </c>
      <c r="K1511">
        <v>23.6</v>
      </c>
      <c r="L1511">
        <v>480.6</v>
      </c>
      <c r="M1511" t="s">
        <v>19</v>
      </c>
      <c r="N1511" t="s">
        <v>22</v>
      </c>
      <c r="O1511">
        <v>48</v>
      </c>
      <c r="P1511">
        <v>1</v>
      </c>
      <c r="Q1511" t="s">
        <v>3968</v>
      </c>
      <c r="R1511">
        <v>508</v>
      </c>
      <c r="S1511" s="3">
        <v>0.15</v>
      </c>
      <c r="T1511" s="6">
        <v>197.40000000000003</v>
      </c>
      <c r="U1511" t="s">
        <v>6339</v>
      </c>
      <c r="V1511">
        <v>2025</v>
      </c>
      <c r="W1511" t="s">
        <v>6331</v>
      </c>
      <c r="X1511" t="str">
        <f>_xlfn.XLOOKUP(Orders_C[[#This Row],[Product_ID]],Products_C[Product_ID],Products_C[Product_Name])</f>
        <v>Rice Bowl</v>
      </c>
      <c r="Y1511" t="str">
        <f>_xlfn.XLOOKUP(Orders_C[[#This Row],[Product_ID]],Products_C[Product_ID],Products_C[Category])</f>
        <v>Dessert</v>
      </c>
      <c r="Z1511" t="str">
        <f>_xlfn.XLOOKUP(Orders_C[[#This Row],[Store_ID]],Stores_c[Store_ID],Stores_c[City])</f>
        <v>East William</v>
      </c>
      <c r="AA1511" t="str">
        <f>_xlfn.XLOOKUP(Orders_C[[#This Row],[Customer_ID]],Customers_c[Customer_ID],Customers_c[Customer_Name])</f>
        <v>Emma Ingram</v>
      </c>
      <c r="AB1511" s="6">
        <f>Orders_C[[#This Row],[Quantity]]*Orders_C[[#This Row],[Unit_Price]]*(1-Orders_C[[#This Row],[Discount %]])+Orders_C[[#This Row],[Tax]]</f>
        <v>424.8</v>
      </c>
      <c r="AC1511" s="9">
        <f>(Orders_C[[#This Row],[Unit_Price]]*Orders_C[[#This Row],[Quantity]])-Orders_C[[#This Row],[Discount]]+Orders_C[[#This Row],[Tax]]</f>
        <v>480.6</v>
      </c>
      <c r="AD1511" t="str">
        <f>IF(COUNTIF(Orders_C[[#All],[Customer_ID]],Orders_C[[#This Row],[Customer_ID]])&gt;1,"Repeat","New")</f>
        <v>Repeat</v>
      </c>
      <c r="AE1511" t="str" cm="1">
        <f t="array" ref="AE1511">_xlfn.XLOOKUP(Orders_C[[#This Row],[Store_ID]],Stores_c[[#All],[Store_ID]],Stores_c[[#All],[City]])</f>
        <v>East William</v>
      </c>
      <c r="AF1511" t="str" cm="1">
        <f t="array" ref="AF1511">_xlfn.XLOOKUP(Orders_C[[#This Row],[Store_ID]],Stores_c[[#All],[Store_ID]],Stores_c[[#All],[Manager_Name]])</f>
        <v>Victoria Butler</v>
      </c>
      <c r="AG1511" t="str" cm="1">
        <f t="array" ref="AG1511">_xlfn.XLOOKUP(Orders_C[[#This Row],[Store_ID]],Stores_c[[#All],[Store_ID]],Stores_c[[#All],[Store_Type]])</f>
        <v>Drive-Thru</v>
      </c>
    </row>
    <row r="1512" spans="1:33" x14ac:dyDescent="0.25">
      <c r="A1512">
        <v>10040</v>
      </c>
      <c r="B1512" s="1">
        <v>45805</v>
      </c>
      <c r="C1512" s="2">
        <v>0.3737037037037037</v>
      </c>
      <c r="D1512">
        <v>1584</v>
      </c>
      <c r="E1512">
        <v>219</v>
      </c>
      <c r="F1512">
        <v>415</v>
      </c>
      <c r="G1512">
        <v>326</v>
      </c>
      <c r="H1512">
        <v>1</v>
      </c>
      <c r="I1512">
        <v>472</v>
      </c>
      <c r="J1512">
        <v>15</v>
      </c>
      <c r="K1512">
        <v>23.6</v>
      </c>
      <c r="L1512">
        <v>480.6</v>
      </c>
      <c r="M1512" t="s">
        <v>18</v>
      </c>
      <c r="N1512" t="s">
        <v>21</v>
      </c>
      <c r="O1512">
        <v>55</v>
      </c>
      <c r="P1512">
        <v>4</v>
      </c>
      <c r="Q1512" t="s">
        <v>4063</v>
      </c>
      <c r="R1512">
        <v>503</v>
      </c>
      <c r="S1512" s="3">
        <v>0.15</v>
      </c>
      <c r="T1512" s="6">
        <v>197.40000000000003</v>
      </c>
      <c r="U1512" t="s">
        <v>6339</v>
      </c>
      <c r="V1512">
        <v>2025</v>
      </c>
      <c r="W1512" t="s">
        <v>6331</v>
      </c>
      <c r="X1512" t="str">
        <f>_xlfn.XLOOKUP(Orders_C[[#This Row],[Product_ID]],Products_C[Product_ID],Products_C[Product_Name])</f>
        <v>Rice Bowl</v>
      </c>
      <c r="Y1512" t="str">
        <f>_xlfn.XLOOKUP(Orders_C[[#This Row],[Product_ID]],Products_C[Product_ID],Products_C[Category])</f>
        <v>Burger</v>
      </c>
      <c r="Z1512" t="str">
        <f>_xlfn.XLOOKUP(Orders_C[[#This Row],[Store_ID]],Stores_c[Store_ID],Stores_c[City])</f>
        <v>Lake David</v>
      </c>
      <c r="AA1512" t="str">
        <f>_xlfn.XLOOKUP(Orders_C[[#This Row],[Customer_ID]],Customers_c[Customer_ID],Customers_c[Customer_Name])</f>
        <v>Drew Edwards</v>
      </c>
      <c r="AB1512" s="6">
        <f>Orders_C[[#This Row],[Quantity]]*Orders_C[[#This Row],[Unit_Price]]*(1-Orders_C[[#This Row],[Discount %]])+Orders_C[[#This Row],[Tax]]</f>
        <v>424.8</v>
      </c>
      <c r="AC1512" s="9">
        <f>(Orders_C[[#This Row],[Unit_Price]]*Orders_C[[#This Row],[Quantity]])-Orders_C[[#This Row],[Discount]]+Orders_C[[#This Row],[Tax]]</f>
        <v>480.6</v>
      </c>
      <c r="AD1512" t="str">
        <f>IF(COUNTIF(Orders_C[[#All],[Customer_ID]],Orders_C[[#This Row],[Customer_ID]])&gt;1,"Repeat","New")</f>
        <v>Repeat</v>
      </c>
      <c r="AE1512" t="str" cm="1">
        <f t="array" ref="AE1512">_xlfn.XLOOKUP(Orders_C[[#This Row],[Store_ID]],Stores_c[[#All],[Store_ID]],Stores_c[[#All],[City]])</f>
        <v>Lake David</v>
      </c>
      <c r="AF1512" t="str" cm="1">
        <f t="array" ref="AF1512">_xlfn.XLOOKUP(Orders_C[[#This Row],[Store_ID]],Stores_c[[#All],[Store_ID]],Stores_c[[#All],[Manager_Name]])</f>
        <v>Joshua Hines</v>
      </c>
      <c r="AG1512" t="str" cm="1">
        <f t="array" ref="AG1512">_xlfn.XLOOKUP(Orders_C[[#This Row],[Store_ID]],Stores_c[[#All],[Store_ID]],Stores_c[[#All],[Store_Type]])</f>
        <v>Street</v>
      </c>
    </row>
    <row r="1513" spans="1:33" x14ac:dyDescent="0.25">
      <c r="A1513">
        <v>6453</v>
      </c>
      <c r="B1513" s="1">
        <v>46050</v>
      </c>
      <c r="C1513" s="2">
        <v>5.3715277777777778E-2</v>
      </c>
      <c r="D1513">
        <v>1092</v>
      </c>
      <c r="E1513">
        <v>202</v>
      </c>
      <c r="F1513">
        <v>466</v>
      </c>
      <c r="G1513">
        <v>308</v>
      </c>
      <c r="H1513">
        <v>1</v>
      </c>
      <c r="I1513">
        <v>450</v>
      </c>
      <c r="J1513">
        <v>5</v>
      </c>
      <c r="K1513">
        <v>22.5</v>
      </c>
      <c r="L1513">
        <v>467.5</v>
      </c>
      <c r="M1513" t="s">
        <v>20</v>
      </c>
      <c r="N1513" t="s">
        <v>23</v>
      </c>
      <c r="O1513">
        <v>42</v>
      </c>
      <c r="P1513">
        <v>4</v>
      </c>
      <c r="Q1513" t="s">
        <v>476</v>
      </c>
      <c r="R1513">
        <v>501</v>
      </c>
      <c r="S1513" s="3">
        <v>0.05</v>
      </c>
      <c r="T1513" s="6">
        <v>197.5</v>
      </c>
      <c r="U1513" t="s">
        <v>6330</v>
      </c>
      <c r="V1513">
        <v>2026</v>
      </c>
      <c r="W1513" t="s">
        <v>6331</v>
      </c>
      <c r="X1513" t="str">
        <f>_xlfn.XLOOKUP(Orders_C[[#This Row],[Product_ID]],Products_C[Product_ID],Products_C[Product_Name])</f>
        <v>Zinger Burger</v>
      </c>
      <c r="Y1513" t="str">
        <f>_xlfn.XLOOKUP(Orders_C[[#This Row],[Product_ID]],Products_C[Product_ID],Products_C[Category])</f>
        <v>Beverage</v>
      </c>
      <c r="Z1513" t="str">
        <f>_xlfn.XLOOKUP(Orders_C[[#This Row],[Store_ID]],Stores_c[Store_ID],Stores_c[City])</f>
        <v>Rebekahside</v>
      </c>
      <c r="AA1513" t="str">
        <f>_xlfn.XLOOKUP(Orders_C[[#This Row],[Customer_ID]],Customers_c[Customer_ID],Customers_c[Customer_Name])</f>
        <v>Jordan Stephens</v>
      </c>
      <c r="AB1513" s="6">
        <f>Orders_C[[#This Row],[Quantity]]*Orders_C[[#This Row],[Unit_Price]]*(1-Orders_C[[#This Row],[Discount %]])+Orders_C[[#This Row],[Tax]]</f>
        <v>450</v>
      </c>
      <c r="AC1513" s="9">
        <f>(Orders_C[[#This Row],[Unit_Price]]*Orders_C[[#This Row],[Quantity]])-Orders_C[[#This Row],[Discount]]+Orders_C[[#This Row],[Tax]]</f>
        <v>467.5</v>
      </c>
      <c r="AD1513" t="str">
        <f>IF(COUNTIF(Orders_C[[#All],[Customer_ID]],Orders_C[[#This Row],[Customer_ID]])&gt;1,"Repeat","New")</f>
        <v>Repeat</v>
      </c>
      <c r="AE1513" t="str" cm="1">
        <f t="array" ref="AE1513">_xlfn.XLOOKUP(Orders_C[[#This Row],[Store_ID]],Stores_c[[#All],[Store_ID]],Stores_c[[#All],[City]])</f>
        <v>Rebekahside</v>
      </c>
      <c r="AF1513" t="str" cm="1">
        <f t="array" ref="AF1513">_xlfn.XLOOKUP(Orders_C[[#This Row],[Store_ID]],Stores_c[[#All],[Store_ID]],Stores_c[[#All],[Manager_Name]])</f>
        <v>Mark Ray</v>
      </c>
      <c r="AG1513" t="str" cm="1">
        <f t="array" ref="AG1513">_xlfn.XLOOKUP(Orders_C[[#This Row],[Store_ID]],Stores_c[[#All],[Store_ID]],Stores_c[[#All],[Store_Type]])</f>
        <v>Drive-Thru</v>
      </c>
    </row>
    <row r="1514" spans="1:33" x14ac:dyDescent="0.25">
      <c r="A1514">
        <v>6929</v>
      </c>
      <c r="B1514" s="1">
        <v>45963</v>
      </c>
      <c r="C1514" s="2">
        <v>0.35135416666666669</v>
      </c>
      <c r="D1514">
        <v>1562</v>
      </c>
      <c r="E1514">
        <v>220</v>
      </c>
      <c r="F1514">
        <v>533</v>
      </c>
      <c r="G1514">
        <v>330</v>
      </c>
      <c r="H1514">
        <v>3</v>
      </c>
      <c r="I1514">
        <v>170</v>
      </c>
      <c r="J1514">
        <v>15</v>
      </c>
      <c r="K1514">
        <v>8.5</v>
      </c>
      <c r="L1514">
        <v>503.5</v>
      </c>
      <c r="M1514" t="s">
        <v>18</v>
      </c>
      <c r="N1514" t="s">
        <v>22</v>
      </c>
      <c r="O1514">
        <v>42</v>
      </c>
      <c r="P1514">
        <v>3</v>
      </c>
      <c r="Q1514" t="s">
        <v>952</v>
      </c>
      <c r="R1514">
        <v>510</v>
      </c>
      <c r="S1514" s="3">
        <v>0.15</v>
      </c>
      <c r="T1514" s="6">
        <v>197.5</v>
      </c>
      <c r="U1514" t="s">
        <v>6336</v>
      </c>
      <c r="V1514">
        <v>2025</v>
      </c>
      <c r="W1514" t="s">
        <v>6331</v>
      </c>
      <c r="X1514" t="str">
        <f>_xlfn.XLOOKUP(Orders_C[[#This Row],[Product_ID]],Products_C[Product_ID],Products_C[Product_Name])</f>
        <v>Rice Bowl</v>
      </c>
      <c r="Y1514" t="str">
        <f>_xlfn.XLOOKUP(Orders_C[[#This Row],[Product_ID]],Products_C[Product_ID],Products_C[Category])</f>
        <v>Beverage</v>
      </c>
      <c r="Z1514" t="str">
        <f>_xlfn.XLOOKUP(Orders_C[[#This Row],[Store_ID]],Stores_c[Store_ID],Stores_c[City])</f>
        <v>Williamborough</v>
      </c>
      <c r="AA1514" t="str">
        <f>_xlfn.XLOOKUP(Orders_C[[#This Row],[Customer_ID]],Customers_c[Customer_ID],Customers_c[Customer_Name])</f>
        <v>Amber Scott</v>
      </c>
      <c r="AB1514" s="6">
        <f>Orders_C[[#This Row],[Quantity]]*Orders_C[[#This Row],[Unit_Price]]*(1-Orders_C[[#This Row],[Discount %]])+Orders_C[[#This Row],[Tax]]</f>
        <v>442</v>
      </c>
      <c r="AC1514" s="9">
        <f>(Orders_C[[#This Row],[Unit_Price]]*Orders_C[[#This Row],[Quantity]])-Orders_C[[#This Row],[Discount]]+Orders_C[[#This Row],[Tax]]</f>
        <v>503.5</v>
      </c>
      <c r="AD1514" t="str">
        <f>IF(COUNTIF(Orders_C[[#All],[Customer_ID]],Orders_C[[#This Row],[Customer_ID]])&gt;1,"Repeat","New")</f>
        <v>Repeat</v>
      </c>
      <c r="AE1514" t="str" cm="1">
        <f t="array" ref="AE1514">_xlfn.XLOOKUP(Orders_C[[#This Row],[Store_ID]],Stores_c[[#All],[Store_ID]],Stores_c[[#All],[City]])</f>
        <v>Williamborough</v>
      </c>
      <c r="AF1514" t="str" cm="1">
        <f t="array" ref="AF1514">_xlfn.XLOOKUP(Orders_C[[#This Row],[Store_ID]],Stores_c[[#All],[Store_ID]],Stores_c[[#All],[Manager_Name]])</f>
        <v>Michael Mcbride</v>
      </c>
      <c r="AG1514" t="str" cm="1">
        <f t="array" ref="AG1514">_xlfn.XLOOKUP(Orders_C[[#This Row],[Store_ID]],Stores_c[[#All],[Store_ID]],Stores_c[[#All],[Store_Type]])</f>
        <v>Mall</v>
      </c>
    </row>
    <row r="1515" spans="1:33" x14ac:dyDescent="0.25">
      <c r="A1515">
        <v>8720</v>
      </c>
      <c r="B1515" s="1">
        <v>46041</v>
      </c>
      <c r="C1515" s="2">
        <v>0.12931712962962963</v>
      </c>
      <c r="D1515">
        <v>1132</v>
      </c>
      <c r="E1515">
        <v>216</v>
      </c>
      <c r="F1515">
        <v>466</v>
      </c>
      <c r="G1515">
        <v>308</v>
      </c>
      <c r="H1515">
        <v>2</v>
      </c>
      <c r="I1515">
        <v>250</v>
      </c>
      <c r="J1515">
        <v>15</v>
      </c>
      <c r="K1515">
        <v>12.5</v>
      </c>
      <c r="L1515">
        <v>497.5</v>
      </c>
      <c r="M1515" t="s">
        <v>18</v>
      </c>
      <c r="N1515" t="s">
        <v>23</v>
      </c>
      <c r="O1515">
        <v>11</v>
      </c>
      <c r="P1515">
        <v>3</v>
      </c>
      <c r="Q1515" t="s">
        <v>2743</v>
      </c>
      <c r="R1515">
        <v>507</v>
      </c>
      <c r="S1515" s="3">
        <v>0.15</v>
      </c>
      <c r="T1515" s="6">
        <v>197.5</v>
      </c>
      <c r="U1515" t="s">
        <v>6330</v>
      </c>
      <c r="V1515">
        <v>2026</v>
      </c>
      <c r="W1515" t="s">
        <v>6333</v>
      </c>
      <c r="X1515" t="str">
        <f>_xlfn.XLOOKUP(Orders_C[[#This Row],[Product_ID]],Products_C[Product_ID],Products_C[Product_Name])</f>
        <v>Zinger Burger</v>
      </c>
      <c r="Y1515" t="str">
        <f>_xlfn.XLOOKUP(Orders_C[[#This Row],[Product_ID]],Products_C[Product_ID],Products_C[Category])</f>
        <v>Beverage</v>
      </c>
      <c r="Z1515" t="str">
        <f>_xlfn.XLOOKUP(Orders_C[[#This Row],[Store_ID]],Stores_c[Store_ID],Stores_c[City])</f>
        <v>Garciaview</v>
      </c>
      <c r="AA1515" t="str">
        <f>_xlfn.XLOOKUP(Orders_C[[#This Row],[Customer_ID]],Customers_c[Customer_ID],Customers_c[Customer_Name])</f>
        <v>Kathy Gill</v>
      </c>
      <c r="AB1515" s="6">
        <f>Orders_C[[#This Row],[Quantity]]*Orders_C[[#This Row],[Unit_Price]]*(1-Orders_C[[#This Row],[Discount %]])+Orders_C[[#This Row],[Tax]]</f>
        <v>437.5</v>
      </c>
      <c r="AC1515" s="9">
        <f>(Orders_C[[#This Row],[Unit_Price]]*Orders_C[[#This Row],[Quantity]])-Orders_C[[#This Row],[Discount]]+Orders_C[[#This Row],[Tax]]</f>
        <v>497.5</v>
      </c>
      <c r="AD1515" t="str">
        <f>IF(COUNTIF(Orders_C[[#All],[Customer_ID]],Orders_C[[#This Row],[Customer_ID]])&gt;1,"Repeat","New")</f>
        <v>Repeat</v>
      </c>
      <c r="AE1515" t="str" cm="1">
        <f t="array" ref="AE1515">_xlfn.XLOOKUP(Orders_C[[#This Row],[Store_ID]],Stores_c[[#All],[Store_ID]],Stores_c[[#All],[City]])</f>
        <v>Garciaview</v>
      </c>
      <c r="AF1515" t="str" cm="1">
        <f t="array" ref="AF1515">_xlfn.XLOOKUP(Orders_C[[#This Row],[Store_ID]],Stores_c[[#All],[Store_ID]],Stores_c[[#All],[Manager_Name]])</f>
        <v>Karina Washington</v>
      </c>
      <c r="AG1515" t="str" cm="1">
        <f t="array" ref="AG1515">_xlfn.XLOOKUP(Orders_C[[#This Row],[Store_ID]],Stores_c[[#All],[Store_ID]],Stores_c[[#All],[Store_Type]])</f>
        <v>Drive-Thru</v>
      </c>
    </row>
    <row r="1516" spans="1:33" x14ac:dyDescent="0.25">
      <c r="A1516">
        <v>8996</v>
      </c>
      <c r="B1516" s="1">
        <v>45867</v>
      </c>
      <c r="C1516" s="2">
        <v>0.3034027777777778</v>
      </c>
      <c r="D1516">
        <v>1293</v>
      </c>
      <c r="E1516">
        <v>217</v>
      </c>
      <c r="F1516">
        <v>434</v>
      </c>
      <c r="G1516">
        <v>328</v>
      </c>
      <c r="H1516">
        <v>3</v>
      </c>
      <c r="I1516">
        <v>166</v>
      </c>
      <c r="J1516">
        <v>10</v>
      </c>
      <c r="K1516">
        <v>8.3000000000000007</v>
      </c>
      <c r="L1516">
        <v>496.3</v>
      </c>
      <c r="M1516" t="s">
        <v>20</v>
      </c>
      <c r="N1516" t="s">
        <v>21</v>
      </c>
      <c r="O1516">
        <v>25</v>
      </c>
      <c r="P1516">
        <v>3</v>
      </c>
      <c r="Q1516" t="s">
        <v>3019</v>
      </c>
      <c r="R1516">
        <v>501</v>
      </c>
      <c r="S1516" s="3">
        <v>0.1</v>
      </c>
      <c r="T1516" s="6">
        <v>197.5</v>
      </c>
      <c r="U1516" t="s">
        <v>6341</v>
      </c>
      <c r="V1516">
        <v>2025</v>
      </c>
      <c r="W1516" t="s">
        <v>6329</v>
      </c>
      <c r="X1516" t="str">
        <f>_xlfn.XLOOKUP(Orders_C[[#This Row],[Product_ID]],Products_C[Product_ID],Products_C[Product_Name])</f>
        <v>Rice Bowl</v>
      </c>
      <c r="Y1516" t="str">
        <f>_xlfn.XLOOKUP(Orders_C[[#This Row],[Product_ID]],Products_C[Product_ID],Products_C[Category])</f>
        <v>Burger</v>
      </c>
      <c r="Z1516" t="str">
        <f>_xlfn.XLOOKUP(Orders_C[[#This Row],[Store_ID]],Stores_c[Store_ID],Stores_c[City])</f>
        <v>West Rebecca</v>
      </c>
      <c r="AA1516" t="str">
        <f>_xlfn.XLOOKUP(Orders_C[[#This Row],[Customer_ID]],Customers_c[Customer_ID],Customers_c[Customer_Name])</f>
        <v>Wendy Brewer</v>
      </c>
      <c r="AB1516" s="6">
        <f>Orders_C[[#This Row],[Quantity]]*Orders_C[[#This Row],[Unit_Price]]*(1-Orders_C[[#This Row],[Discount %]])+Orders_C[[#This Row],[Tax]]</f>
        <v>456.5</v>
      </c>
      <c r="AC1516" s="9">
        <f>(Orders_C[[#This Row],[Unit_Price]]*Orders_C[[#This Row],[Quantity]])-Orders_C[[#This Row],[Discount]]+Orders_C[[#This Row],[Tax]]</f>
        <v>496.3</v>
      </c>
      <c r="AD1516" t="str">
        <f>IF(COUNTIF(Orders_C[[#All],[Customer_ID]],Orders_C[[#This Row],[Customer_ID]])&gt;1,"Repeat","New")</f>
        <v>Repeat</v>
      </c>
      <c r="AE1516" t="str" cm="1">
        <f t="array" ref="AE1516">_xlfn.XLOOKUP(Orders_C[[#This Row],[Store_ID]],Stores_c[[#All],[Store_ID]],Stores_c[[#All],[City]])</f>
        <v>West Rebecca</v>
      </c>
      <c r="AF1516" t="str" cm="1">
        <f t="array" ref="AF1516">_xlfn.XLOOKUP(Orders_C[[#This Row],[Store_ID]],Stores_c[[#All],[Store_ID]],Stores_c[[#All],[Manager_Name]])</f>
        <v>Albert Smith</v>
      </c>
      <c r="AG1516" t="str" cm="1">
        <f t="array" ref="AG1516">_xlfn.XLOOKUP(Orders_C[[#This Row],[Store_ID]],Stores_c[[#All],[Store_ID]],Stores_c[[#All],[Store_Type]])</f>
        <v>Mall</v>
      </c>
    </row>
    <row r="1517" spans="1:33" x14ac:dyDescent="0.25">
      <c r="A1517">
        <v>9820</v>
      </c>
      <c r="B1517" s="1">
        <v>45832</v>
      </c>
      <c r="C1517" s="2">
        <v>0.74619212962962966</v>
      </c>
      <c r="D1517">
        <v>1395</v>
      </c>
      <c r="E1517">
        <v>203</v>
      </c>
      <c r="F1517">
        <v>523</v>
      </c>
      <c r="G1517">
        <v>332</v>
      </c>
      <c r="H1517">
        <v>3</v>
      </c>
      <c r="I1517">
        <v>158</v>
      </c>
      <c r="J1517">
        <v>0</v>
      </c>
      <c r="K1517">
        <v>7.9</v>
      </c>
      <c r="L1517">
        <v>481.9</v>
      </c>
      <c r="M1517" t="s">
        <v>19</v>
      </c>
      <c r="N1517" t="s">
        <v>22</v>
      </c>
      <c r="O1517">
        <v>49</v>
      </c>
      <c r="P1517">
        <v>2</v>
      </c>
      <c r="Q1517" t="s">
        <v>3843</v>
      </c>
      <c r="R1517">
        <v>501</v>
      </c>
      <c r="S1517" s="3">
        <v>0</v>
      </c>
      <c r="T1517" s="6">
        <v>197.5</v>
      </c>
      <c r="U1517" t="s">
        <v>6340</v>
      </c>
      <c r="V1517">
        <v>2025</v>
      </c>
      <c r="W1517" t="s">
        <v>6331</v>
      </c>
      <c r="X1517" t="str">
        <f>_xlfn.XLOOKUP(Orders_C[[#This Row],[Product_ID]],Products_C[Product_ID],Products_C[Product_Name])</f>
        <v>Zinger Burger</v>
      </c>
      <c r="Y1517" t="str">
        <f>_xlfn.XLOOKUP(Orders_C[[#This Row],[Product_ID]],Products_C[Product_ID],Products_C[Category])</f>
        <v>Beverage</v>
      </c>
      <c r="Z1517" t="str">
        <f>_xlfn.XLOOKUP(Orders_C[[#This Row],[Store_ID]],Stores_c[Store_ID],Stores_c[City])</f>
        <v>Lake Williammouth</v>
      </c>
      <c r="AA1517" t="str">
        <f>_xlfn.XLOOKUP(Orders_C[[#This Row],[Customer_ID]],Customers_c[Customer_ID],Customers_c[Customer_Name])</f>
        <v>Misty Williams</v>
      </c>
      <c r="AB1517" s="6">
        <f>Orders_C[[#This Row],[Quantity]]*Orders_C[[#This Row],[Unit_Price]]*(1-Orders_C[[#This Row],[Discount %]])+Orders_C[[#This Row],[Tax]]</f>
        <v>481.9</v>
      </c>
      <c r="AC1517" s="9">
        <f>(Orders_C[[#This Row],[Unit_Price]]*Orders_C[[#This Row],[Quantity]])-Orders_C[[#This Row],[Discount]]+Orders_C[[#This Row],[Tax]]</f>
        <v>481.9</v>
      </c>
      <c r="AD1517" t="str">
        <f>IF(COUNTIF(Orders_C[[#All],[Customer_ID]],Orders_C[[#This Row],[Customer_ID]])&gt;1,"Repeat","New")</f>
        <v>Repeat</v>
      </c>
      <c r="AE1517" t="str" cm="1">
        <f t="array" ref="AE1517">_xlfn.XLOOKUP(Orders_C[[#This Row],[Store_ID]],Stores_c[[#All],[Store_ID]],Stores_c[[#All],[City]])</f>
        <v>Lake Williammouth</v>
      </c>
      <c r="AF1517" t="str" cm="1">
        <f t="array" ref="AF1517">_xlfn.XLOOKUP(Orders_C[[#This Row],[Store_ID]],Stores_c[[#All],[Store_ID]],Stores_c[[#All],[Manager_Name]])</f>
        <v>Stephanie Dominguez</v>
      </c>
      <c r="AG1517" t="str" cm="1">
        <f t="array" ref="AG1517">_xlfn.XLOOKUP(Orders_C[[#This Row],[Store_ID]],Stores_c[[#All],[Store_ID]],Stores_c[[#All],[Store_Type]])</f>
        <v>Drive-Thru</v>
      </c>
    </row>
    <row r="1518" spans="1:33" x14ac:dyDescent="0.25">
      <c r="A1518">
        <v>9893</v>
      </c>
      <c r="B1518" s="1">
        <v>45832</v>
      </c>
      <c r="C1518" s="2">
        <v>0.80512731481481481</v>
      </c>
      <c r="D1518">
        <v>1324</v>
      </c>
      <c r="E1518">
        <v>211</v>
      </c>
      <c r="F1518">
        <v>404</v>
      </c>
      <c r="G1518">
        <v>306</v>
      </c>
      <c r="H1518">
        <v>3</v>
      </c>
      <c r="I1518">
        <v>170</v>
      </c>
      <c r="J1518">
        <v>15</v>
      </c>
      <c r="K1518">
        <v>8.5</v>
      </c>
      <c r="L1518">
        <v>503.5</v>
      </c>
      <c r="M1518" t="s">
        <v>19</v>
      </c>
      <c r="N1518" t="s">
        <v>22</v>
      </c>
      <c r="O1518">
        <v>27</v>
      </c>
      <c r="P1518">
        <v>1</v>
      </c>
      <c r="Q1518" t="s">
        <v>3916</v>
      </c>
      <c r="R1518">
        <v>502</v>
      </c>
      <c r="S1518" s="3">
        <v>0.15</v>
      </c>
      <c r="T1518" s="6">
        <v>197.5</v>
      </c>
      <c r="U1518" t="s">
        <v>6340</v>
      </c>
      <c r="V1518">
        <v>2025</v>
      </c>
      <c r="W1518" t="s">
        <v>6329</v>
      </c>
      <c r="X1518" t="str">
        <f>_xlfn.XLOOKUP(Orders_C[[#This Row],[Product_ID]],Products_C[Product_ID],Products_C[Product_Name])</f>
        <v>Veg Burger</v>
      </c>
      <c r="Y1518" t="str">
        <f>_xlfn.XLOOKUP(Orders_C[[#This Row],[Product_ID]],Products_C[Product_ID],Products_C[Category])</f>
        <v>Burger</v>
      </c>
      <c r="Z1518" t="str">
        <f>_xlfn.XLOOKUP(Orders_C[[#This Row],[Store_ID]],Stores_c[Store_ID],Stores_c[City])</f>
        <v>North Robertstad</v>
      </c>
      <c r="AA1518" t="str">
        <f>_xlfn.XLOOKUP(Orders_C[[#This Row],[Customer_ID]],Customers_c[Customer_ID],Customers_c[Customer_Name])</f>
        <v>Julia Mcdaniel</v>
      </c>
      <c r="AB1518" s="6">
        <f>Orders_C[[#This Row],[Quantity]]*Orders_C[[#This Row],[Unit_Price]]*(1-Orders_C[[#This Row],[Discount %]])+Orders_C[[#This Row],[Tax]]</f>
        <v>442</v>
      </c>
      <c r="AC1518" s="9">
        <f>(Orders_C[[#This Row],[Unit_Price]]*Orders_C[[#This Row],[Quantity]])-Orders_C[[#This Row],[Discount]]+Orders_C[[#This Row],[Tax]]</f>
        <v>503.5</v>
      </c>
      <c r="AD1518" t="str">
        <f>IF(COUNTIF(Orders_C[[#All],[Customer_ID]],Orders_C[[#This Row],[Customer_ID]])&gt;1,"Repeat","New")</f>
        <v>Repeat</v>
      </c>
      <c r="AE1518" t="str" cm="1">
        <f t="array" ref="AE1518">_xlfn.XLOOKUP(Orders_C[[#This Row],[Store_ID]],Stores_c[[#All],[Store_ID]],Stores_c[[#All],[City]])</f>
        <v>North Robertstad</v>
      </c>
      <c r="AF1518" t="str" cm="1">
        <f t="array" ref="AF1518">_xlfn.XLOOKUP(Orders_C[[#This Row],[Store_ID]],Stores_c[[#All],[Store_ID]],Stores_c[[#All],[Manager_Name]])</f>
        <v>Mary Lewis</v>
      </c>
      <c r="AG1518" t="str" cm="1">
        <f t="array" ref="AG1518">_xlfn.XLOOKUP(Orders_C[[#This Row],[Store_ID]],Stores_c[[#All],[Store_ID]],Stores_c[[#All],[Store_Type]])</f>
        <v>Street</v>
      </c>
    </row>
    <row r="1519" spans="1:33" x14ac:dyDescent="0.25">
      <c r="A1519">
        <v>10281</v>
      </c>
      <c r="B1519" s="1">
        <v>45981</v>
      </c>
      <c r="C1519" s="2">
        <v>0.80373842592592593</v>
      </c>
      <c r="D1519">
        <v>1544</v>
      </c>
      <c r="E1519">
        <v>225</v>
      </c>
      <c r="F1519">
        <v>540</v>
      </c>
      <c r="G1519">
        <v>328</v>
      </c>
      <c r="H1519">
        <v>1</v>
      </c>
      <c r="I1519">
        <v>450</v>
      </c>
      <c r="J1519">
        <v>5</v>
      </c>
      <c r="K1519">
        <v>22.5</v>
      </c>
      <c r="L1519">
        <v>467.5</v>
      </c>
      <c r="M1519" t="s">
        <v>20</v>
      </c>
      <c r="N1519" t="s">
        <v>23</v>
      </c>
      <c r="O1519">
        <v>24</v>
      </c>
      <c r="P1519">
        <v>5</v>
      </c>
      <c r="Q1519" t="s">
        <v>4304</v>
      </c>
      <c r="R1519">
        <v>510</v>
      </c>
      <c r="S1519" s="3">
        <v>0.05</v>
      </c>
      <c r="T1519" s="6">
        <v>197.5</v>
      </c>
      <c r="U1519" t="s">
        <v>6336</v>
      </c>
      <c r="V1519">
        <v>2025</v>
      </c>
      <c r="W1519" t="s">
        <v>6329</v>
      </c>
      <c r="X1519" t="str">
        <f>_xlfn.XLOOKUP(Orders_C[[#This Row],[Product_ID]],Products_C[Product_ID],Products_C[Product_Name])</f>
        <v>Rice Bowl</v>
      </c>
      <c r="Y1519" t="str">
        <f>_xlfn.XLOOKUP(Orders_C[[#This Row],[Product_ID]],Products_C[Product_ID],Products_C[Category])</f>
        <v>Burger</v>
      </c>
      <c r="Z1519" t="str">
        <f>_xlfn.XLOOKUP(Orders_C[[#This Row],[Store_ID]],Stores_c[Store_ID],Stores_c[City])</f>
        <v>South Peter</v>
      </c>
      <c r="AA1519" t="str">
        <f>_xlfn.XLOOKUP(Orders_C[[#This Row],[Customer_ID]],Customers_c[Customer_ID],Customers_c[Customer_Name])</f>
        <v>Wesley Dixon</v>
      </c>
      <c r="AB1519" s="6">
        <f>Orders_C[[#This Row],[Quantity]]*Orders_C[[#This Row],[Unit_Price]]*(1-Orders_C[[#This Row],[Discount %]])+Orders_C[[#This Row],[Tax]]</f>
        <v>450</v>
      </c>
      <c r="AC1519" s="9">
        <f>(Orders_C[[#This Row],[Unit_Price]]*Orders_C[[#This Row],[Quantity]])-Orders_C[[#This Row],[Discount]]+Orders_C[[#This Row],[Tax]]</f>
        <v>467.5</v>
      </c>
      <c r="AD1519" t="str">
        <f>IF(COUNTIF(Orders_C[[#All],[Customer_ID]],Orders_C[[#This Row],[Customer_ID]])&gt;1,"Repeat","New")</f>
        <v>Repeat</v>
      </c>
      <c r="AE1519" t="str" cm="1">
        <f t="array" ref="AE1519">_xlfn.XLOOKUP(Orders_C[[#This Row],[Store_ID]],Stores_c[[#All],[Store_ID]],Stores_c[[#All],[City]])</f>
        <v>South Peter</v>
      </c>
      <c r="AF1519" t="str" cm="1">
        <f t="array" ref="AF1519">_xlfn.XLOOKUP(Orders_C[[#This Row],[Store_ID]],Stores_c[[#All],[Store_ID]],Stores_c[[#All],[Manager_Name]])</f>
        <v>Gregory Lambert</v>
      </c>
      <c r="AG1519" t="str" cm="1">
        <f t="array" ref="AG1519">_xlfn.XLOOKUP(Orders_C[[#This Row],[Store_ID]],Stores_c[[#All],[Store_ID]],Stores_c[[#All],[Store_Type]])</f>
        <v>Street</v>
      </c>
    </row>
    <row r="1520" spans="1:33" x14ac:dyDescent="0.25">
      <c r="A1520">
        <v>10081</v>
      </c>
      <c r="B1520" s="1">
        <v>45829</v>
      </c>
      <c r="C1520" s="2">
        <v>0.86952546296296296</v>
      </c>
      <c r="D1520">
        <v>1093</v>
      </c>
      <c r="E1520">
        <v>221</v>
      </c>
      <c r="F1520">
        <v>548</v>
      </c>
      <c r="G1520">
        <v>314</v>
      </c>
      <c r="H1520">
        <v>3</v>
      </c>
      <c r="I1520">
        <v>162</v>
      </c>
      <c r="J1520">
        <v>5</v>
      </c>
      <c r="K1520">
        <v>8.1</v>
      </c>
      <c r="L1520">
        <v>489.1</v>
      </c>
      <c r="M1520" t="s">
        <v>20</v>
      </c>
      <c r="N1520" t="s">
        <v>23</v>
      </c>
      <c r="O1520">
        <v>41</v>
      </c>
      <c r="P1520">
        <v>5</v>
      </c>
      <c r="Q1520" t="s">
        <v>4104</v>
      </c>
      <c r="R1520">
        <v>509</v>
      </c>
      <c r="S1520" s="3">
        <v>0.05</v>
      </c>
      <c r="T1520" s="6">
        <v>197.50000000000006</v>
      </c>
      <c r="U1520" t="s">
        <v>6340</v>
      </c>
      <c r="V1520">
        <v>2025</v>
      </c>
      <c r="W1520" t="s">
        <v>6331</v>
      </c>
      <c r="X1520" t="str">
        <f>_xlfn.XLOOKUP(Orders_C[[#This Row],[Product_ID]],Products_C[Product_ID],Products_C[Product_Name])</f>
        <v>Wrap</v>
      </c>
      <c r="Y1520" t="str">
        <f>_xlfn.XLOOKUP(Orders_C[[#This Row],[Product_ID]],Products_C[Product_ID],Products_C[Category])</f>
        <v>Burger</v>
      </c>
      <c r="Z1520" t="str">
        <f>_xlfn.XLOOKUP(Orders_C[[#This Row],[Store_ID]],Stores_c[Store_ID],Stores_c[City])</f>
        <v>Port Barbarabury</v>
      </c>
      <c r="AA1520" t="str">
        <f>_xlfn.XLOOKUP(Orders_C[[#This Row],[Customer_ID]],Customers_c[Customer_ID],Customers_c[Customer_Name])</f>
        <v>Nicole Holmes</v>
      </c>
      <c r="AB1520" s="6">
        <f>Orders_C[[#This Row],[Quantity]]*Orders_C[[#This Row],[Unit_Price]]*(1-Orders_C[[#This Row],[Discount %]])+Orders_C[[#This Row],[Tax]]</f>
        <v>469.8</v>
      </c>
      <c r="AC1520" s="9">
        <f>(Orders_C[[#This Row],[Unit_Price]]*Orders_C[[#This Row],[Quantity]])-Orders_C[[#This Row],[Discount]]+Orders_C[[#This Row],[Tax]]</f>
        <v>489.1</v>
      </c>
      <c r="AD1520" t="str">
        <f>IF(COUNTIF(Orders_C[[#All],[Customer_ID]],Orders_C[[#This Row],[Customer_ID]])&gt;1,"Repeat","New")</f>
        <v>Repeat</v>
      </c>
      <c r="AE1520" t="str" cm="1">
        <f t="array" ref="AE1520">_xlfn.XLOOKUP(Orders_C[[#This Row],[Store_ID]],Stores_c[[#All],[Store_ID]],Stores_c[[#All],[City]])</f>
        <v>Port Barbarabury</v>
      </c>
      <c r="AF1520" t="str" cm="1">
        <f t="array" ref="AF1520">_xlfn.XLOOKUP(Orders_C[[#This Row],[Store_ID]],Stores_c[[#All],[Store_ID]],Stores_c[[#All],[Manager_Name]])</f>
        <v>Edward Nguyen</v>
      </c>
      <c r="AG1520" t="str" cm="1">
        <f t="array" ref="AG1520">_xlfn.XLOOKUP(Orders_C[[#This Row],[Store_ID]],Stores_c[[#All],[Store_ID]],Stores_c[[#All],[Store_Type]])</f>
        <v>Street</v>
      </c>
    </row>
    <row r="1521" spans="1:33" x14ac:dyDescent="0.25">
      <c r="A1521">
        <v>10993</v>
      </c>
      <c r="B1521" s="1">
        <v>46060</v>
      </c>
      <c r="C1521" s="2">
        <v>0.60936342592592596</v>
      </c>
      <c r="D1521">
        <v>1170</v>
      </c>
      <c r="E1521">
        <v>221</v>
      </c>
      <c r="F1521">
        <v>540</v>
      </c>
      <c r="G1521">
        <v>339</v>
      </c>
      <c r="H1521">
        <v>3</v>
      </c>
      <c r="I1521">
        <v>162</v>
      </c>
      <c r="J1521">
        <v>5</v>
      </c>
      <c r="K1521">
        <v>8.1</v>
      </c>
      <c r="L1521">
        <v>489.1</v>
      </c>
      <c r="M1521" t="s">
        <v>20</v>
      </c>
      <c r="N1521" t="s">
        <v>21</v>
      </c>
      <c r="O1521">
        <v>32</v>
      </c>
      <c r="P1521">
        <v>5</v>
      </c>
      <c r="Q1521" t="s">
        <v>5016</v>
      </c>
      <c r="R1521">
        <v>505</v>
      </c>
      <c r="S1521" s="3">
        <v>0.05</v>
      </c>
      <c r="T1521" s="6">
        <v>197.50000000000006</v>
      </c>
      <c r="U1521" t="s">
        <v>6338</v>
      </c>
      <c r="V1521">
        <v>2026</v>
      </c>
      <c r="W1521" t="s">
        <v>6329</v>
      </c>
      <c r="X1521" t="str">
        <f>_xlfn.XLOOKUP(Orders_C[[#This Row],[Product_ID]],Products_C[Product_ID],Products_C[Product_Name])</f>
        <v>Veg Burger</v>
      </c>
      <c r="Y1521" t="str">
        <f>_xlfn.XLOOKUP(Orders_C[[#This Row],[Product_ID]],Products_C[Product_ID],Products_C[Category])</f>
        <v>Burger</v>
      </c>
      <c r="Z1521" t="str">
        <f>_xlfn.XLOOKUP(Orders_C[[#This Row],[Store_ID]],Stores_c[Store_ID],Stores_c[City])</f>
        <v>Port Barbarabury</v>
      </c>
      <c r="AA1521" t="str">
        <f>_xlfn.XLOOKUP(Orders_C[[#This Row],[Customer_ID]],Customers_c[Customer_ID],Customers_c[Customer_Name])</f>
        <v>Emily Price</v>
      </c>
      <c r="AB1521" s="6">
        <f>Orders_C[[#This Row],[Quantity]]*Orders_C[[#This Row],[Unit_Price]]*(1-Orders_C[[#This Row],[Discount %]])+Orders_C[[#This Row],[Tax]]</f>
        <v>469.8</v>
      </c>
      <c r="AC1521" s="9">
        <f>(Orders_C[[#This Row],[Unit_Price]]*Orders_C[[#This Row],[Quantity]])-Orders_C[[#This Row],[Discount]]+Orders_C[[#This Row],[Tax]]</f>
        <v>489.1</v>
      </c>
      <c r="AD1521" t="str">
        <f>IF(COUNTIF(Orders_C[[#All],[Customer_ID]],Orders_C[[#This Row],[Customer_ID]])&gt;1,"Repeat","New")</f>
        <v>Repeat</v>
      </c>
      <c r="AE1521" t="str" cm="1">
        <f t="array" ref="AE1521">_xlfn.XLOOKUP(Orders_C[[#This Row],[Store_ID]],Stores_c[[#All],[Store_ID]],Stores_c[[#All],[City]])</f>
        <v>Port Barbarabury</v>
      </c>
      <c r="AF1521" t="str" cm="1">
        <f t="array" ref="AF1521">_xlfn.XLOOKUP(Orders_C[[#This Row],[Store_ID]],Stores_c[[#All],[Store_ID]],Stores_c[[#All],[Manager_Name]])</f>
        <v>Edward Nguyen</v>
      </c>
      <c r="AG1521" t="str" cm="1">
        <f t="array" ref="AG1521">_xlfn.XLOOKUP(Orders_C[[#This Row],[Store_ID]],Stores_c[[#All],[Store_ID]],Stores_c[[#All],[Store_Type]])</f>
        <v>Street</v>
      </c>
    </row>
    <row r="1522" spans="1:33" x14ac:dyDescent="0.25">
      <c r="A1522">
        <v>6746</v>
      </c>
      <c r="B1522" s="1">
        <v>45987</v>
      </c>
      <c r="C1522" s="2">
        <v>0.87290509259259264</v>
      </c>
      <c r="D1522">
        <v>1892</v>
      </c>
      <c r="E1522">
        <v>207</v>
      </c>
      <c r="F1522">
        <v>428</v>
      </c>
      <c r="G1522">
        <v>331</v>
      </c>
      <c r="H1522">
        <v>1</v>
      </c>
      <c r="I1522">
        <v>473</v>
      </c>
      <c r="J1522">
        <v>15</v>
      </c>
      <c r="K1522">
        <v>23.65</v>
      </c>
      <c r="L1522">
        <v>481.65</v>
      </c>
      <c r="M1522" t="s">
        <v>18</v>
      </c>
      <c r="N1522" t="s">
        <v>23</v>
      </c>
      <c r="O1522">
        <v>58</v>
      </c>
      <c r="P1522">
        <v>2</v>
      </c>
      <c r="Q1522" t="s">
        <v>769</v>
      </c>
      <c r="R1522">
        <v>509</v>
      </c>
      <c r="S1522" s="3">
        <v>0.15</v>
      </c>
      <c r="T1522" s="6">
        <v>197.84999999999997</v>
      </c>
      <c r="U1522" t="s">
        <v>6336</v>
      </c>
      <c r="V1522">
        <v>2025</v>
      </c>
      <c r="W1522" t="s">
        <v>6331</v>
      </c>
      <c r="X1522" t="str">
        <f>_xlfn.XLOOKUP(Orders_C[[#This Row],[Product_ID]],Products_C[Product_ID],Products_C[Product_Name])</f>
        <v>Chicken Bucket</v>
      </c>
      <c r="Y1522" t="str">
        <f>_xlfn.XLOOKUP(Orders_C[[#This Row],[Product_ID]],Products_C[Product_ID],Products_C[Category])</f>
        <v>Beverage</v>
      </c>
      <c r="Z1522" t="str">
        <f>_xlfn.XLOOKUP(Orders_C[[#This Row],[Store_ID]],Stores_c[Store_ID],Stores_c[City])</f>
        <v>Christineton</v>
      </c>
      <c r="AA1522" t="str">
        <f>_xlfn.XLOOKUP(Orders_C[[#This Row],[Customer_ID]],Customers_c[Customer_ID],Customers_c[Customer_Name])</f>
        <v>Jasmine Simmons</v>
      </c>
      <c r="AB1522" s="6">
        <f>Orders_C[[#This Row],[Quantity]]*Orders_C[[#This Row],[Unit_Price]]*(1-Orders_C[[#This Row],[Discount %]])+Orders_C[[#This Row],[Tax]]</f>
        <v>425.7</v>
      </c>
      <c r="AC1522" s="9">
        <f>(Orders_C[[#This Row],[Unit_Price]]*Orders_C[[#This Row],[Quantity]])-Orders_C[[#This Row],[Discount]]+Orders_C[[#This Row],[Tax]]</f>
        <v>481.65</v>
      </c>
      <c r="AD1522" t="str">
        <f>IF(COUNTIF(Orders_C[[#All],[Customer_ID]],Orders_C[[#This Row],[Customer_ID]])&gt;1,"Repeat","New")</f>
        <v>Repeat</v>
      </c>
      <c r="AE1522" t="str" cm="1">
        <f t="array" ref="AE1522">_xlfn.XLOOKUP(Orders_C[[#This Row],[Store_ID]],Stores_c[[#All],[Store_ID]],Stores_c[[#All],[City]])</f>
        <v>Christineton</v>
      </c>
      <c r="AF1522" t="str" cm="1">
        <f t="array" ref="AF1522">_xlfn.XLOOKUP(Orders_C[[#This Row],[Store_ID]],Stores_c[[#All],[Store_ID]],Stores_c[[#All],[Manager_Name]])</f>
        <v>Dr. William Hubbard MD</v>
      </c>
      <c r="AG1522" t="str" cm="1">
        <f t="array" ref="AG1522">_xlfn.XLOOKUP(Orders_C[[#This Row],[Store_ID]],Stores_c[[#All],[Store_ID]],Stores_c[[#All],[Store_Type]])</f>
        <v>Street</v>
      </c>
    </row>
    <row r="1523" spans="1:33" x14ac:dyDescent="0.25">
      <c r="A1523">
        <v>6168</v>
      </c>
      <c r="B1523" s="1">
        <v>45791</v>
      </c>
      <c r="C1523" s="2">
        <v>0.39890046296296294</v>
      </c>
      <c r="D1523">
        <v>1698</v>
      </c>
      <c r="E1523">
        <v>211</v>
      </c>
      <c r="F1523">
        <v>445</v>
      </c>
      <c r="G1523">
        <v>306</v>
      </c>
      <c r="H1523">
        <v>1</v>
      </c>
      <c r="I1523">
        <v>462</v>
      </c>
      <c r="J1523">
        <v>10</v>
      </c>
      <c r="K1523">
        <v>23.1</v>
      </c>
      <c r="L1523">
        <v>475.1</v>
      </c>
      <c r="M1523" t="s">
        <v>18</v>
      </c>
      <c r="N1523" t="s">
        <v>21</v>
      </c>
      <c r="O1523">
        <v>54</v>
      </c>
      <c r="P1523">
        <v>4</v>
      </c>
      <c r="Q1523" t="s">
        <v>191</v>
      </c>
      <c r="R1523">
        <v>502</v>
      </c>
      <c r="S1523" s="3">
        <v>0.1</v>
      </c>
      <c r="T1523" s="6">
        <v>197.90000000000003</v>
      </c>
      <c r="U1523" t="s">
        <v>6339</v>
      </c>
      <c r="V1523">
        <v>2025</v>
      </c>
      <c r="W1523" t="s">
        <v>6331</v>
      </c>
      <c r="X1523" t="str">
        <f>_xlfn.XLOOKUP(Orders_C[[#This Row],[Product_ID]],Products_C[Product_ID],Products_C[Product_Name])</f>
        <v>Veg Burger</v>
      </c>
      <c r="Y1523" t="str">
        <f>_xlfn.XLOOKUP(Orders_C[[#This Row],[Product_ID]],Products_C[Product_ID],Products_C[Category])</f>
        <v>Burger</v>
      </c>
      <c r="Z1523" t="str">
        <f>_xlfn.XLOOKUP(Orders_C[[#This Row],[Store_ID]],Stores_c[Store_ID],Stores_c[City])</f>
        <v>North Robertstad</v>
      </c>
      <c r="AA1523" t="str">
        <f>_xlfn.XLOOKUP(Orders_C[[#This Row],[Customer_ID]],Customers_c[Customer_ID],Customers_c[Customer_Name])</f>
        <v>Steven Carrillo</v>
      </c>
      <c r="AB1523" s="6">
        <f>Orders_C[[#This Row],[Quantity]]*Orders_C[[#This Row],[Unit_Price]]*(1-Orders_C[[#This Row],[Discount %]])+Orders_C[[#This Row],[Tax]]</f>
        <v>438.90000000000003</v>
      </c>
      <c r="AC1523" s="9">
        <f>(Orders_C[[#This Row],[Unit_Price]]*Orders_C[[#This Row],[Quantity]])-Orders_C[[#This Row],[Discount]]+Orders_C[[#This Row],[Tax]]</f>
        <v>475.1</v>
      </c>
      <c r="AD1523" t="str">
        <f>IF(COUNTIF(Orders_C[[#All],[Customer_ID]],Orders_C[[#This Row],[Customer_ID]])&gt;1,"Repeat","New")</f>
        <v>Repeat</v>
      </c>
      <c r="AE1523" t="str" cm="1">
        <f t="array" ref="AE1523">_xlfn.XLOOKUP(Orders_C[[#This Row],[Store_ID]],Stores_c[[#All],[Store_ID]],Stores_c[[#All],[City]])</f>
        <v>North Robertstad</v>
      </c>
      <c r="AF1523" t="str" cm="1">
        <f t="array" ref="AF1523">_xlfn.XLOOKUP(Orders_C[[#This Row],[Store_ID]],Stores_c[[#All],[Store_ID]],Stores_c[[#All],[Manager_Name]])</f>
        <v>Mary Lewis</v>
      </c>
      <c r="AG1523" t="str" cm="1">
        <f t="array" ref="AG1523">_xlfn.XLOOKUP(Orders_C[[#This Row],[Store_ID]],Stores_c[[#All],[Store_ID]],Stores_c[[#All],[Store_Type]])</f>
        <v>Street</v>
      </c>
    </row>
    <row r="1524" spans="1:33" x14ac:dyDescent="0.25">
      <c r="A1524">
        <v>6171</v>
      </c>
      <c r="B1524" s="1">
        <v>45706</v>
      </c>
      <c r="C1524" s="2">
        <v>0.57584490740740746</v>
      </c>
      <c r="D1524">
        <v>1859</v>
      </c>
      <c r="E1524">
        <v>223</v>
      </c>
      <c r="F1524">
        <v>508</v>
      </c>
      <c r="G1524">
        <v>305</v>
      </c>
      <c r="H1524">
        <v>1</v>
      </c>
      <c r="I1524">
        <v>462</v>
      </c>
      <c r="J1524">
        <v>10</v>
      </c>
      <c r="K1524">
        <v>23.1</v>
      </c>
      <c r="L1524">
        <v>475.1</v>
      </c>
      <c r="M1524" t="s">
        <v>20</v>
      </c>
      <c r="N1524" t="s">
        <v>22</v>
      </c>
      <c r="O1524">
        <v>49</v>
      </c>
      <c r="P1524">
        <v>5</v>
      </c>
      <c r="Q1524" t="s">
        <v>194</v>
      </c>
      <c r="R1524">
        <v>510</v>
      </c>
      <c r="S1524" s="3">
        <v>0.1</v>
      </c>
      <c r="T1524" s="6">
        <v>197.90000000000003</v>
      </c>
      <c r="U1524" t="s">
        <v>6338</v>
      </c>
      <c r="V1524">
        <v>2025</v>
      </c>
      <c r="W1524" t="s">
        <v>6331</v>
      </c>
      <c r="X1524" t="str">
        <f>_xlfn.XLOOKUP(Orders_C[[#This Row],[Product_ID]],Products_C[Product_ID],Products_C[Product_Name])</f>
        <v>Krushers</v>
      </c>
      <c r="Y1524" t="str">
        <f>_xlfn.XLOOKUP(Orders_C[[#This Row],[Product_ID]],Products_C[Product_ID],Products_C[Category])</f>
        <v>Dessert</v>
      </c>
      <c r="Z1524" t="str">
        <f>_xlfn.XLOOKUP(Orders_C[[#This Row],[Store_ID]],Stores_c[Store_ID],Stores_c[City])</f>
        <v>Chambershaven</v>
      </c>
      <c r="AA1524" t="str">
        <f>_xlfn.XLOOKUP(Orders_C[[#This Row],[Customer_ID]],Customers_c[Customer_ID],Customers_c[Customer_Name])</f>
        <v>Kimberly Colon</v>
      </c>
      <c r="AB1524" s="6">
        <f>Orders_C[[#This Row],[Quantity]]*Orders_C[[#This Row],[Unit_Price]]*(1-Orders_C[[#This Row],[Discount %]])+Orders_C[[#This Row],[Tax]]</f>
        <v>438.90000000000003</v>
      </c>
      <c r="AC1524" s="9">
        <f>(Orders_C[[#This Row],[Unit_Price]]*Orders_C[[#This Row],[Quantity]])-Orders_C[[#This Row],[Discount]]+Orders_C[[#This Row],[Tax]]</f>
        <v>475.1</v>
      </c>
      <c r="AD1524" t="str">
        <f>IF(COUNTIF(Orders_C[[#All],[Customer_ID]],Orders_C[[#This Row],[Customer_ID]])&gt;1,"Repeat","New")</f>
        <v>Repeat</v>
      </c>
      <c r="AE1524" t="str" cm="1">
        <f t="array" ref="AE1524">_xlfn.XLOOKUP(Orders_C[[#This Row],[Store_ID]],Stores_c[[#All],[Store_ID]],Stores_c[[#All],[City]])</f>
        <v>Chambershaven</v>
      </c>
      <c r="AF1524" t="str" cm="1">
        <f t="array" ref="AF1524">_xlfn.XLOOKUP(Orders_C[[#This Row],[Store_ID]],Stores_c[[#All],[Store_ID]],Stores_c[[#All],[Manager_Name]])</f>
        <v>Virginia Webster</v>
      </c>
      <c r="AG1524" t="str" cm="1">
        <f t="array" ref="AG1524">_xlfn.XLOOKUP(Orders_C[[#This Row],[Store_ID]],Stores_c[[#All],[Store_ID]],Stores_c[[#All],[Store_Type]])</f>
        <v>Street</v>
      </c>
    </row>
    <row r="1525" spans="1:33" x14ac:dyDescent="0.25">
      <c r="A1525">
        <v>10832</v>
      </c>
      <c r="B1525" s="1">
        <v>45784</v>
      </c>
      <c r="C1525" s="2">
        <v>0.48766203703703703</v>
      </c>
      <c r="D1525">
        <v>1924</v>
      </c>
      <c r="E1525">
        <v>206</v>
      </c>
      <c r="F1525">
        <v>453</v>
      </c>
      <c r="G1525">
        <v>305</v>
      </c>
      <c r="H1525">
        <v>1</v>
      </c>
      <c r="I1525">
        <v>462</v>
      </c>
      <c r="J1525">
        <v>10</v>
      </c>
      <c r="K1525">
        <v>23.1</v>
      </c>
      <c r="L1525">
        <v>475.1</v>
      </c>
      <c r="M1525" t="s">
        <v>18</v>
      </c>
      <c r="N1525" t="s">
        <v>23</v>
      </c>
      <c r="O1525">
        <v>40</v>
      </c>
      <c r="P1525">
        <v>3</v>
      </c>
      <c r="Q1525" t="s">
        <v>4855</v>
      </c>
      <c r="R1525">
        <v>501</v>
      </c>
      <c r="S1525" s="3">
        <v>0.1</v>
      </c>
      <c r="T1525" s="6">
        <v>197.90000000000003</v>
      </c>
      <c r="U1525" t="s">
        <v>6339</v>
      </c>
      <c r="V1525">
        <v>2025</v>
      </c>
      <c r="W1525" t="s">
        <v>6329</v>
      </c>
      <c r="X1525" t="str">
        <f>_xlfn.XLOOKUP(Orders_C[[#This Row],[Product_ID]],Products_C[Product_ID],Products_C[Product_Name])</f>
        <v>Krushers</v>
      </c>
      <c r="Y1525" t="str">
        <f>_xlfn.XLOOKUP(Orders_C[[#This Row],[Product_ID]],Products_C[Product_ID],Products_C[Category])</f>
        <v>Dessert</v>
      </c>
      <c r="Z1525" t="str">
        <f>_xlfn.XLOOKUP(Orders_C[[#This Row],[Store_ID]],Stores_c[Store_ID],Stores_c[City])</f>
        <v>West Matthew</v>
      </c>
      <c r="AA1525" t="str">
        <f>_xlfn.XLOOKUP(Orders_C[[#This Row],[Customer_ID]],Customers_c[Customer_ID],Customers_c[Customer_Name])</f>
        <v>Brandon Thomas</v>
      </c>
      <c r="AB1525" s="6">
        <f>Orders_C[[#This Row],[Quantity]]*Orders_C[[#This Row],[Unit_Price]]*(1-Orders_C[[#This Row],[Discount %]])+Orders_C[[#This Row],[Tax]]</f>
        <v>438.90000000000003</v>
      </c>
      <c r="AC1525" s="9">
        <f>(Orders_C[[#This Row],[Unit_Price]]*Orders_C[[#This Row],[Quantity]])-Orders_C[[#This Row],[Discount]]+Orders_C[[#This Row],[Tax]]</f>
        <v>475.1</v>
      </c>
      <c r="AD1525" t="str">
        <f>IF(COUNTIF(Orders_C[[#All],[Customer_ID]],Orders_C[[#This Row],[Customer_ID]])&gt;1,"Repeat","New")</f>
        <v>Repeat</v>
      </c>
      <c r="AE1525" t="str" cm="1">
        <f t="array" ref="AE1525">_xlfn.XLOOKUP(Orders_C[[#This Row],[Store_ID]],Stores_c[[#All],[Store_ID]],Stores_c[[#All],[City]])</f>
        <v>West Matthew</v>
      </c>
      <c r="AF1525" t="str" cm="1">
        <f t="array" ref="AF1525">_xlfn.XLOOKUP(Orders_C[[#This Row],[Store_ID]],Stores_c[[#All],[Store_ID]],Stores_c[[#All],[Manager_Name]])</f>
        <v>Miguel Kidd</v>
      </c>
      <c r="AG1525" t="str" cm="1">
        <f t="array" ref="AG1525">_xlfn.XLOOKUP(Orders_C[[#This Row],[Store_ID]],Stores_c[[#All],[Store_ID]],Stores_c[[#All],[Store_Type]])</f>
        <v>Drive-Thru</v>
      </c>
    </row>
    <row r="1526" spans="1:33" x14ac:dyDescent="0.25">
      <c r="A1526">
        <v>7166</v>
      </c>
      <c r="B1526" s="1">
        <v>45834</v>
      </c>
      <c r="C1526" s="2">
        <v>0.70201388888888894</v>
      </c>
      <c r="D1526">
        <v>1827</v>
      </c>
      <c r="E1526">
        <v>211</v>
      </c>
      <c r="F1526">
        <v>445</v>
      </c>
      <c r="G1526">
        <v>326</v>
      </c>
      <c r="H1526">
        <v>2</v>
      </c>
      <c r="I1526">
        <v>233</v>
      </c>
      <c r="J1526">
        <v>0</v>
      </c>
      <c r="K1526">
        <v>11.65</v>
      </c>
      <c r="L1526">
        <v>477.65</v>
      </c>
      <c r="M1526" t="s">
        <v>19</v>
      </c>
      <c r="N1526" t="s">
        <v>23</v>
      </c>
      <c r="O1526">
        <v>32</v>
      </c>
      <c r="P1526">
        <v>2</v>
      </c>
      <c r="Q1526" t="s">
        <v>1189</v>
      </c>
      <c r="R1526">
        <v>504</v>
      </c>
      <c r="S1526" s="3">
        <v>0</v>
      </c>
      <c r="T1526" s="6">
        <v>198.05</v>
      </c>
      <c r="U1526" t="s">
        <v>6340</v>
      </c>
      <c r="V1526">
        <v>2025</v>
      </c>
      <c r="W1526" t="s">
        <v>6329</v>
      </c>
      <c r="X1526" t="str">
        <f>_xlfn.XLOOKUP(Orders_C[[#This Row],[Product_ID]],Products_C[Product_ID],Products_C[Product_Name])</f>
        <v>Rice Bowl</v>
      </c>
      <c r="Y1526" t="str">
        <f>_xlfn.XLOOKUP(Orders_C[[#This Row],[Product_ID]],Products_C[Product_ID],Products_C[Category])</f>
        <v>Burger</v>
      </c>
      <c r="Z1526" t="str">
        <f>_xlfn.XLOOKUP(Orders_C[[#This Row],[Store_ID]],Stores_c[Store_ID],Stores_c[City])</f>
        <v>North Robertstad</v>
      </c>
      <c r="AA1526" t="str">
        <f>_xlfn.XLOOKUP(Orders_C[[#This Row],[Customer_ID]],Customers_c[Customer_ID],Customers_c[Customer_Name])</f>
        <v>Barbara Harvey</v>
      </c>
      <c r="AB1526" s="6">
        <f>Orders_C[[#This Row],[Quantity]]*Orders_C[[#This Row],[Unit_Price]]*(1-Orders_C[[#This Row],[Discount %]])+Orders_C[[#This Row],[Tax]]</f>
        <v>477.65</v>
      </c>
      <c r="AC1526" s="9">
        <f>(Orders_C[[#This Row],[Unit_Price]]*Orders_C[[#This Row],[Quantity]])-Orders_C[[#This Row],[Discount]]+Orders_C[[#This Row],[Tax]]</f>
        <v>477.65</v>
      </c>
      <c r="AD1526" t="str">
        <f>IF(COUNTIF(Orders_C[[#All],[Customer_ID]],Orders_C[[#This Row],[Customer_ID]])&gt;1,"Repeat","New")</f>
        <v>Repeat</v>
      </c>
      <c r="AE1526" t="str" cm="1">
        <f t="array" ref="AE1526">_xlfn.XLOOKUP(Orders_C[[#This Row],[Store_ID]],Stores_c[[#All],[Store_ID]],Stores_c[[#All],[City]])</f>
        <v>North Robertstad</v>
      </c>
      <c r="AF1526" t="str" cm="1">
        <f t="array" ref="AF1526">_xlfn.XLOOKUP(Orders_C[[#This Row],[Store_ID]],Stores_c[[#All],[Store_ID]],Stores_c[[#All],[Manager_Name]])</f>
        <v>Mary Lewis</v>
      </c>
      <c r="AG1526" t="str" cm="1">
        <f t="array" ref="AG1526">_xlfn.XLOOKUP(Orders_C[[#This Row],[Store_ID]],Stores_c[[#All],[Store_ID]],Stores_c[[#All],[Store_Type]])</f>
        <v>Street</v>
      </c>
    </row>
    <row r="1527" spans="1:33" x14ac:dyDescent="0.25">
      <c r="A1527">
        <v>6276</v>
      </c>
      <c r="B1527" s="1">
        <v>45822</v>
      </c>
      <c r="C1527" s="2">
        <v>0.60328703703703701</v>
      </c>
      <c r="D1527">
        <v>1248</v>
      </c>
      <c r="E1527">
        <v>207</v>
      </c>
      <c r="F1527">
        <v>416</v>
      </c>
      <c r="G1527">
        <v>327</v>
      </c>
      <c r="H1527">
        <v>2</v>
      </c>
      <c r="I1527">
        <v>239</v>
      </c>
      <c r="J1527">
        <v>5</v>
      </c>
      <c r="K1527">
        <v>11.95</v>
      </c>
      <c r="L1527">
        <v>484.95</v>
      </c>
      <c r="M1527" t="s">
        <v>18</v>
      </c>
      <c r="N1527" t="s">
        <v>23</v>
      </c>
      <c r="O1527">
        <v>35</v>
      </c>
      <c r="P1527">
        <v>1</v>
      </c>
      <c r="Q1527" t="s">
        <v>299</v>
      </c>
      <c r="R1527">
        <v>505</v>
      </c>
      <c r="S1527" s="3">
        <v>0.05</v>
      </c>
      <c r="T1527" s="6">
        <v>198.14999999999998</v>
      </c>
      <c r="U1527" t="s">
        <v>6340</v>
      </c>
      <c r="V1527">
        <v>2025</v>
      </c>
      <c r="W1527" t="s">
        <v>6329</v>
      </c>
      <c r="X1527" t="str">
        <f>_xlfn.XLOOKUP(Orders_C[[#This Row],[Product_ID]],Products_C[Product_ID],Products_C[Product_Name])</f>
        <v>Wrap</v>
      </c>
      <c r="Y1527" t="str">
        <f>_xlfn.XLOOKUP(Orders_C[[#This Row],[Product_ID]],Products_C[Product_ID],Products_C[Category])</f>
        <v>Chicken</v>
      </c>
      <c r="Z1527" t="str">
        <f>_xlfn.XLOOKUP(Orders_C[[#This Row],[Store_ID]],Stores_c[Store_ID],Stores_c[City])</f>
        <v>Christineton</v>
      </c>
      <c r="AA1527" t="str">
        <f>_xlfn.XLOOKUP(Orders_C[[#This Row],[Customer_ID]],Customers_c[Customer_ID],Customers_c[Customer_Name])</f>
        <v>Adam Marquez</v>
      </c>
      <c r="AB1527" s="6">
        <f>Orders_C[[#This Row],[Quantity]]*Orders_C[[#This Row],[Unit_Price]]*(1-Orders_C[[#This Row],[Discount %]])+Orders_C[[#This Row],[Tax]]</f>
        <v>466.04999999999995</v>
      </c>
      <c r="AC1527" s="9">
        <f>(Orders_C[[#This Row],[Unit_Price]]*Orders_C[[#This Row],[Quantity]])-Orders_C[[#This Row],[Discount]]+Orders_C[[#This Row],[Tax]]</f>
        <v>484.95</v>
      </c>
      <c r="AD1527" t="str">
        <f>IF(COUNTIF(Orders_C[[#All],[Customer_ID]],Orders_C[[#This Row],[Customer_ID]])&gt;1,"Repeat","New")</f>
        <v>Repeat</v>
      </c>
      <c r="AE1527" t="str" cm="1">
        <f t="array" ref="AE1527">_xlfn.XLOOKUP(Orders_C[[#This Row],[Store_ID]],Stores_c[[#All],[Store_ID]],Stores_c[[#All],[City]])</f>
        <v>Christineton</v>
      </c>
      <c r="AF1527" t="str" cm="1">
        <f t="array" ref="AF1527">_xlfn.XLOOKUP(Orders_C[[#This Row],[Store_ID]],Stores_c[[#All],[Store_ID]],Stores_c[[#All],[Manager_Name]])</f>
        <v>Dr. William Hubbard MD</v>
      </c>
      <c r="AG1527" t="str" cm="1">
        <f t="array" ref="AG1527">_xlfn.XLOOKUP(Orders_C[[#This Row],[Store_ID]],Stores_c[[#All],[Store_ID]],Stores_c[[#All],[Store_Type]])</f>
        <v>Street</v>
      </c>
    </row>
    <row r="1528" spans="1:33" x14ac:dyDescent="0.25">
      <c r="A1528">
        <v>8300</v>
      </c>
      <c r="B1528" s="1">
        <v>45905</v>
      </c>
      <c r="C1528" s="2">
        <v>0.76726851851851852</v>
      </c>
      <c r="D1528">
        <v>1494</v>
      </c>
      <c r="E1528">
        <v>221</v>
      </c>
      <c r="F1528">
        <v>435</v>
      </c>
      <c r="G1528">
        <v>332</v>
      </c>
      <c r="H1528">
        <v>2</v>
      </c>
      <c r="I1528">
        <v>239</v>
      </c>
      <c r="J1528">
        <v>5</v>
      </c>
      <c r="K1528">
        <v>11.95</v>
      </c>
      <c r="L1528">
        <v>484.95</v>
      </c>
      <c r="M1528" t="s">
        <v>19</v>
      </c>
      <c r="N1528" t="s">
        <v>23</v>
      </c>
      <c r="O1528">
        <v>22</v>
      </c>
      <c r="P1528">
        <v>4</v>
      </c>
      <c r="Q1528" t="s">
        <v>2323</v>
      </c>
      <c r="R1528">
        <v>509</v>
      </c>
      <c r="S1528" s="3">
        <v>0.05</v>
      </c>
      <c r="T1528" s="6">
        <v>198.14999999999998</v>
      </c>
      <c r="U1528" t="s">
        <v>6335</v>
      </c>
      <c r="V1528">
        <v>2025</v>
      </c>
      <c r="W1528" t="s">
        <v>6329</v>
      </c>
      <c r="X1528" t="str">
        <f>_xlfn.XLOOKUP(Orders_C[[#This Row],[Product_ID]],Products_C[Product_ID],Products_C[Product_Name])</f>
        <v>Zinger Burger</v>
      </c>
      <c r="Y1528" t="str">
        <f>_xlfn.XLOOKUP(Orders_C[[#This Row],[Product_ID]],Products_C[Product_ID],Products_C[Category])</f>
        <v>Beverage</v>
      </c>
      <c r="Z1528" t="str">
        <f>_xlfn.XLOOKUP(Orders_C[[#This Row],[Store_ID]],Stores_c[Store_ID],Stores_c[City])</f>
        <v>Port Barbarabury</v>
      </c>
      <c r="AA1528" t="str">
        <f>_xlfn.XLOOKUP(Orders_C[[#This Row],[Customer_ID]],Customers_c[Customer_ID],Customers_c[Customer_Name])</f>
        <v>Pamela Cook</v>
      </c>
      <c r="AB1528" s="6">
        <f>Orders_C[[#This Row],[Quantity]]*Orders_C[[#This Row],[Unit_Price]]*(1-Orders_C[[#This Row],[Discount %]])+Orders_C[[#This Row],[Tax]]</f>
        <v>466.04999999999995</v>
      </c>
      <c r="AC1528" s="9">
        <f>(Orders_C[[#This Row],[Unit_Price]]*Orders_C[[#This Row],[Quantity]])-Orders_C[[#This Row],[Discount]]+Orders_C[[#This Row],[Tax]]</f>
        <v>484.95</v>
      </c>
      <c r="AD1528" t="str">
        <f>IF(COUNTIF(Orders_C[[#All],[Customer_ID]],Orders_C[[#This Row],[Customer_ID]])&gt;1,"Repeat","New")</f>
        <v>Repeat</v>
      </c>
      <c r="AE1528" t="str" cm="1">
        <f t="array" ref="AE1528">_xlfn.XLOOKUP(Orders_C[[#This Row],[Store_ID]],Stores_c[[#All],[Store_ID]],Stores_c[[#All],[City]])</f>
        <v>Port Barbarabury</v>
      </c>
      <c r="AF1528" t="str" cm="1">
        <f t="array" ref="AF1528">_xlfn.XLOOKUP(Orders_C[[#This Row],[Store_ID]],Stores_c[[#All],[Store_ID]],Stores_c[[#All],[Manager_Name]])</f>
        <v>Edward Nguyen</v>
      </c>
      <c r="AG1528" t="str" cm="1">
        <f t="array" ref="AG1528">_xlfn.XLOOKUP(Orders_C[[#This Row],[Store_ID]],Stores_c[[#All],[Store_ID]],Stores_c[[#All],[Store_Type]])</f>
        <v>Street</v>
      </c>
    </row>
    <row r="1529" spans="1:33" x14ac:dyDescent="0.25">
      <c r="A1529">
        <v>7245</v>
      </c>
      <c r="B1529" s="1">
        <v>45788</v>
      </c>
      <c r="C1529" s="2">
        <v>0.48086805555555556</v>
      </c>
      <c r="D1529">
        <v>1712</v>
      </c>
      <c r="E1529">
        <v>214</v>
      </c>
      <c r="F1529">
        <v>440</v>
      </c>
      <c r="G1529">
        <v>317</v>
      </c>
      <c r="H1529">
        <v>2</v>
      </c>
      <c r="I1529">
        <v>245</v>
      </c>
      <c r="J1529">
        <v>10</v>
      </c>
      <c r="K1529">
        <v>12.25</v>
      </c>
      <c r="L1529">
        <v>492.25</v>
      </c>
      <c r="M1529" t="s">
        <v>20</v>
      </c>
      <c r="N1529" t="s">
        <v>23</v>
      </c>
      <c r="O1529">
        <v>51</v>
      </c>
      <c r="P1529">
        <v>4</v>
      </c>
      <c r="Q1529" t="s">
        <v>1268</v>
      </c>
      <c r="R1529">
        <v>503</v>
      </c>
      <c r="S1529" s="3">
        <v>0.1</v>
      </c>
      <c r="T1529" s="6">
        <v>198.25</v>
      </c>
      <c r="U1529" t="s">
        <v>6339</v>
      </c>
      <c r="V1529">
        <v>2025</v>
      </c>
      <c r="W1529" t="s">
        <v>6331</v>
      </c>
      <c r="X1529" t="str">
        <f>_xlfn.XLOOKUP(Orders_C[[#This Row],[Product_ID]],Products_C[Product_ID],Products_C[Product_Name])</f>
        <v>Popcorn Chicken</v>
      </c>
      <c r="Y1529" t="str">
        <f>_xlfn.XLOOKUP(Orders_C[[#This Row],[Product_ID]],Products_C[Product_ID],Products_C[Category])</f>
        <v>Dessert</v>
      </c>
      <c r="Z1529" t="str">
        <f>_xlfn.XLOOKUP(Orders_C[[#This Row],[Store_ID]],Stores_c[Store_ID],Stores_c[City])</f>
        <v>New Robert</v>
      </c>
      <c r="AA1529" t="str">
        <f>_xlfn.XLOOKUP(Orders_C[[#This Row],[Customer_ID]],Customers_c[Customer_ID],Customers_c[Customer_Name])</f>
        <v>Theodore Contreras</v>
      </c>
      <c r="AB1529" s="6">
        <f>Orders_C[[#This Row],[Quantity]]*Orders_C[[#This Row],[Unit_Price]]*(1-Orders_C[[#This Row],[Discount %]])+Orders_C[[#This Row],[Tax]]</f>
        <v>453.25</v>
      </c>
      <c r="AC1529" s="9">
        <f>(Orders_C[[#This Row],[Unit_Price]]*Orders_C[[#This Row],[Quantity]])-Orders_C[[#This Row],[Discount]]+Orders_C[[#This Row],[Tax]]</f>
        <v>492.25</v>
      </c>
      <c r="AD1529" t="str">
        <f>IF(COUNTIF(Orders_C[[#All],[Customer_ID]],Orders_C[[#This Row],[Customer_ID]])&gt;1,"Repeat","New")</f>
        <v>Repeat</v>
      </c>
      <c r="AE1529" t="str" cm="1">
        <f t="array" ref="AE1529">_xlfn.XLOOKUP(Orders_C[[#This Row],[Store_ID]],Stores_c[[#All],[Store_ID]],Stores_c[[#All],[City]])</f>
        <v>New Robert</v>
      </c>
      <c r="AF1529" t="str" cm="1">
        <f t="array" ref="AF1529">_xlfn.XLOOKUP(Orders_C[[#This Row],[Store_ID]],Stores_c[[#All],[Store_ID]],Stores_c[[#All],[Manager_Name]])</f>
        <v>Krista Webb</v>
      </c>
      <c r="AG1529" t="str" cm="1">
        <f t="array" ref="AG1529">_xlfn.XLOOKUP(Orders_C[[#This Row],[Store_ID]],Stores_c[[#All],[Store_ID]],Stores_c[[#All],[Store_Type]])</f>
        <v>Drive-Thru</v>
      </c>
    </row>
    <row r="1530" spans="1:33" x14ac:dyDescent="0.25">
      <c r="A1530">
        <v>7941</v>
      </c>
      <c r="B1530" s="1">
        <v>45905</v>
      </c>
      <c r="C1530" s="2">
        <v>0.91318287037037038</v>
      </c>
      <c r="D1530">
        <v>1440</v>
      </c>
      <c r="E1530">
        <v>214</v>
      </c>
      <c r="F1530">
        <v>433</v>
      </c>
      <c r="G1530">
        <v>331</v>
      </c>
      <c r="H1530">
        <v>2</v>
      </c>
      <c r="I1530">
        <v>245</v>
      </c>
      <c r="J1530">
        <v>10</v>
      </c>
      <c r="K1530">
        <v>12.25</v>
      </c>
      <c r="L1530">
        <v>492.25</v>
      </c>
      <c r="M1530" t="s">
        <v>19</v>
      </c>
      <c r="N1530" t="s">
        <v>23</v>
      </c>
      <c r="O1530">
        <v>24</v>
      </c>
      <c r="P1530">
        <v>2</v>
      </c>
      <c r="Q1530" t="s">
        <v>1964</v>
      </c>
      <c r="R1530">
        <v>507</v>
      </c>
      <c r="S1530" s="3">
        <v>0.1</v>
      </c>
      <c r="T1530" s="6">
        <v>198.25</v>
      </c>
      <c r="U1530" t="s">
        <v>6335</v>
      </c>
      <c r="V1530">
        <v>2025</v>
      </c>
      <c r="W1530" t="s">
        <v>6329</v>
      </c>
      <c r="X1530" t="str">
        <f>_xlfn.XLOOKUP(Orders_C[[#This Row],[Product_ID]],Products_C[Product_ID],Products_C[Product_Name])</f>
        <v>Chicken Bucket</v>
      </c>
      <c r="Y1530" t="str">
        <f>_xlfn.XLOOKUP(Orders_C[[#This Row],[Product_ID]],Products_C[Product_ID],Products_C[Category])</f>
        <v>Beverage</v>
      </c>
      <c r="Z1530" t="str">
        <f>_xlfn.XLOOKUP(Orders_C[[#This Row],[Store_ID]],Stores_c[Store_ID],Stores_c[City])</f>
        <v>New Robert</v>
      </c>
      <c r="AA1530" t="str">
        <f>_xlfn.XLOOKUP(Orders_C[[#This Row],[Customer_ID]],Customers_c[Customer_ID],Customers_c[Customer_Name])</f>
        <v>Kristin Soto</v>
      </c>
      <c r="AB1530" s="6">
        <f>Orders_C[[#This Row],[Quantity]]*Orders_C[[#This Row],[Unit_Price]]*(1-Orders_C[[#This Row],[Discount %]])+Orders_C[[#This Row],[Tax]]</f>
        <v>453.25</v>
      </c>
      <c r="AC1530" s="9">
        <f>(Orders_C[[#This Row],[Unit_Price]]*Orders_C[[#This Row],[Quantity]])-Orders_C[[#This Row],[Discount]]+Orders_C[[#This Row],[Tax]]</f>
        <v>492.25</v>
      </c>
      <c r="AD1530" t="str">
        <f>IF(COUNTIF(Orders_C[[#All],[Customer_ID]],Orders_C[[#This Row],[Customer_ID]])&gt;1,"Repeat","New")</f>
        <v>Repeat</v>
      </c>
      <c r="AE1530" t="str" cm="1">
        <f t="array" ref="AE1530">_xlfn.XLOOKUP(Orders_C[[#This Row],[Store_ID]],Stores_c[[#All],[Store_ID]],Stores_c[[#All],[City]])</f>
        <v>New Robert</v>
      </c>
      <c r="AF1530" t="str" cm="1">
        <f t="array" ref="AF1530">_xlfn.XLOOKUP(Orders_C[[#This Row],[Store_ID]],Stores_c[[#All],[Store_ID]],Stores_c[[#All],[Manager_Name]])</f>
        <v>Krista Webb</v>
      </c>
      <c r="AG1530" t="str" cm="1">
        <f t="array" ref="AG1530">_xlfn.XLOOKUP(Orders_C[[#This Row],[Store_ID]],Stores_c[[#All],[Store_ID]],Stores_c[[#All],[Store_Type]])</f>
        <v>Drive-Thru</v>
      </c>
    </row>
    <row r="1531" spans="1:33" x14ac:dyDescent="0.25">
      <c r="A1531">
        <v>9042</v>
      </c>
      <c r="B1531" s="1">
        <v>45881</v>
      </c>
      <c r="C1531" s="2">
        <v>0.64834490740740736</v>
      </c>
      <c r="D1531">
        <v>1968</v>
      </c>
      <c r="E1531">
        <v>222</v>
      </c>
      <c r="F1531">
        <v>516</v>
      </c>
      <c r="G1531">
        <v>307</v>
      </c>
      <c r="H1531">
        <v>2</v>
      </c>
      <c r="I1531">
        <v>245</v>
      </c>
      <c r="J1531">
        <v>10</v>
      </c>
      <c r="K1531">
        <v>12.25</v>
      </c>
      <c r="L1531">
        <v>492.25</v>
      </c>
      <c r="M1531" t="s">
        <v>19</v>
      </c>
      <c r="N1531" t="s">
        <v>21</v>
      </c>
      <c r="O1531">
        <v>33</v>
      </c>
      <c r="P1531">
        <v>1</v>
      </c>
      <c r="Q1531" t="s">
        <v>3065</v>
      </c>
      <c r="R1531">
        <v>504</v>
      </c>
      <c r="S1531" s="3">
        <v>0.1</v>
      </c>
      <c r="T1531" s="6">
        <v>198.25</v>
      </c>
      <c r="U1531" t="s">
        <v>6342</v>
      </c>
      <c r="V1531">
        <v>2025</v>
      </c>
      <c r="W1531" t="s">
        <v>6329</v>
      </c>
      <c r="X1531" t="str">
        <f>_xlfn.XLOOKUP(Orders_C[[#This Row],[Product_ID]],Products_C[Product_ID],Products_C[Product_Name])</f>
        <v>Chicken Wings</v>
      </c>
      <c r="Y1531" t="str">
        <f>_xlfn.XLOOKUP(Orders_C[[#This Row],[Product_ID]],Products_C[Product_ID],Products_C[Category])</f>
        <v>Chicken</v>
      </c>
      <c r="Z1531" t="str">
        <f>_xlfn.XLOOKUP(Orders_C[[#This Row],[Store_ID]],Stores_c[Store_ID],Stores_c[City])</f>
        <v>New Steven</v>
      </c>
      <c r="AA1531" t="str">
        <f>_xlfn.XLOOKUP(Orders_C[[#This Row],[Customer_ID]],Customers_c[Customer_ID],Customers_c[Customer_Name])</f>
        <v>Nicole Owens</v>
      </c>
      <c r="AB1531" s="6">
        <f>Orders_C[[#This Row],[Quantity]]*Orders_C[[#This Row],[Unit_Price]]*(1-Orders_C[[#This Row],[Discount %]])+Orders_C[[#This Row],[Tax]]</f>
        <v>453.25</v>
      </c>
      <c r="AC1531" s="9">
        <f>(Orders_C[[#This Row],[Unit_Price]]*Orders_C[[#This Row],[Quantity]])-Orders_C[[#This Row],[Discount]]+Orders_C[[#This Row],[Tax]]</f>
        <v>492.25</v>
      </c>
      <c r="AD1531" t="str">
        <f>IF(COUNTIF(Orders_C[[#All],[Customer_ID]],Orders_C[[#This Row],[Customer_ID]])&gt;1,"Repeat","New")</f>
        <v>Repeat</v>
      </c>
      <c r="AE1531" t="str" cm="1">
        <f t="array" ref="AE1531">_xlfn.XLOOKUP(Orders_C[[#This Row],[Store_ID]],Stores_c[[#All],[Store_ID]],Stores_c[[#All],[City]])</f>
        <v>New Steven</v>
      </c>
      <c r="AF1531" t="str" cm="1">
        <f t="array" ref="AF1531">_xlfn.XLOOKUP(Orders_C[[#This Row],[Store_ID]],Stores_c[[#All],[Store_ID]],Stores_c[[#All],[Manager_Name]])</f>
        <v>Terri Martinez</v>
      </c>
      <c r="AG1531" t="str" cm="1">
        <f t="array" ref="AG1531">_xlfn.XLOOKUP(Orders_C[[#This Row],[Store_ID]],Stores_c[[#All],[Store_ID]],Stores_c[[#All],[Store_Type]])</f>
        <v>Drive-Thru</v>
      </c>
    </row>
    <row r="1532" spans="1:33" x14ac:dyDescent="0.25">
      <c r="A1532">
        <v>6097</v>
      </c>
      <c r="B1532" s="1">
        <v>45941</v>
      </c>
      <c r="C1532" s="2">
        <v>0.1711226851851852</v>
      </c>
      <c r="D1532">
        <v>1712</v>
      </c>
      <c r="E1532">
        <v>218</v>
      </c>
      <c r="F1532">
        <v>457</v>
      </c>
      <c r="G1532">
        <v>303</v>
      </c>
      <c r="H1532">
        <v>1</v>
      </c>
      <c r="I1532">
        <v>474</v>
      </c>
      <c r="J1532">
        <v>15</v>
      </c>
      <c r="K1532">
        <v>23.7</v>
      </c>
      <c r="L1532">
        <v>482.7</v>
      </c>
      <c r="M1532" t="s">
        <v>18</v>
      </c>
      <c r="N1532" t="s">
        <v>23</v>
      </c>
      <c r="O1532">
        <v>17</v>
      </c>
      <c r="P1532">
        <v>1</v>
      </c>
      <c r="Q1532" t="s">
        <v>120</v>
      </c>
      <c r="R1532">
        <v>501</v>
      </c>
      <c r="S1532" s="3">
        <v>0.15</v>
      </c>
      <c r="T1532" s="6">
        <v>198.3</v>
      </c>
      <c r="U1532" t="s">
        <v>6332</v>
      </c>
      <c r="V1532">
        <v>2025</v>
      </c>
      <c r="W1532" t="s">
        <v>6333</v>
      </c>
      <c r="X1532" t="str">
        <f>_xlfn.XLOOKUP(Orders_C[[#This Row],[Product_ID]],Products_C[Product_ID],Products_C[Product_Name])</f>
        <v>Chocolate Lava Cake</v>
      </c>
      <c r="Y1532" t="str">
        <f>_xlfn.XLOOKUP(Orders_C[[#This Row],[Product_ID]],Products_C[Product_ID],Products_C[Category])</f>
        <v>Chicken</v>
      </c>
      <c r="Z1532" t="str">
        <f>_xlfn.XLOOKUP(Orders_C[[#This Row],[Store_ID]],Stores_c[Store_ID],Stores_c[City])</f>
        <v>East Johnport</v>
      </c>
      <c r="AA1532" t="str">
        <f>_xlfn.XLOOKUP(Orders_C[[#This Row],[Customer_ID]],Customers_c[Customer_ID],Customers_c[Customer_Name])</f>
        <v>Theodore Contreras</v>
      </c>
      <c r="AB1532" s="6">
        <f>Orders_C[[#This Row],[Quantity]]*Orders_C[[#This Row],[Unit_Price]]*(1-Orders_C[[#This Row],[Discount %]])+Orders_C[[#This Row],[Tax]]</f>
        <v>426.59999999999997</v>
      </c>
      <c r="AC1532" s="9">
        <f>(Orders_C[[#This Row],[Unit_Price]]*Orders_C[[#This Row],[Quantity]])-Orders_C[[#This Row],[Discount]]+Orders_C[[#This Row],[Tax]]</f>
        <v>482.7</v>
      </c>
      <c r="AD1532" t="str">
        <f>IF(COUNTIF(Orders_C[[#All],[Customer_ID]],Orders_C[[#This Row],[Customer_ID]])&gt;1,"Repeat","New")</f>
        <v>Repeat</v>
      </c>
      <c r="AE1532" t="str" cm="1">
        <f t="array" ref="AE1532">_xlfn.XLOOKUP(Orders_C[[#This Row],[Store_ID]],Stores_c[[#All],[Store_ID]],Stores_c[[#All],[City]])</f>
        <v>East Johnport</v>
      </c>
      <c r="AF1532" t="str" cm="1">
        <f t="array" ref="AF1532">_xlfn.XLOOKUP(Orders_C[[#This Row],[Store_ID]],Stores_c[[#All],[Store_ID]],Stores_c[[#All],[Manager_Name]])</f>
        <v>Mr. Matthew Murillo III</v>
      </c>
      <c r="AG1532" t="str" cm="1">
        <f t="array" ref="AG1532">_xlfn.XLOOKUP(Orders_C[[#This Row],[Store_ID]],Stores_c[[#All],[Store_ID]],Stores_c[[#All],[Store_Type]])</f>
        <v>Street</v>
      </c>
    </row>
    <row r="1533" spans="1:33" x14ac:dyDescent="0.25">
      <c r="A1533">
        <v>7745</v>
      </c>
      <c r="B1533" s="1">
        <v>45794</v>
      </c>
      <c r="C1533" s="2">
        <v>0.6010416666666667</v>
      </c>
      <c r="D1533">
        <v>1587</v>
      </c>
      <c r="E1533">
        <v>209</v>
      </c>
      <c r="F1533">
        <v>507</v>
      </c>
      <c r="G1533">
        <v>316</v>
      </c>
      <c r="H1533">
        <v>1</v>
      </c>
      <c r="I1533">
        <v>463</v>
      </c>
      <c r="J1533">
        <v>10</v>
      </c>
      <c r="K1533">
        <v>23.15</v>
      </c>
      <c r="L1533">
        <v>476.15</v>
      </c>
      <c r="M1533" t="s">
        <v>19</v>
      </c>
      <c r="N1533" t="s">
        <v>22</v>
      </c>
      <c r="O1533">
        <v>13</v>
      </c>
      <c r="P1533">
        <v>3</v>
      </c>
      <c r="Q1533" t="s">
        <v>1768</v>
      </c>
      <c r="R1533">
        <v>508</v>
      </c>
      <c r="S1533" s="3">
        <v>0.1</v>
      </c>
      <c r="T1533" s="6">
        <v>198.34999999999997</v>
      </c>
      <c r="U1533" t="s">
        <v>6339</v>
      </c>
      <c r="V1533">
        <v>2025</v>
      </c>
      <c r="W1533" t="s">
        <v>6333</v>
      </c>
      <c r="X1533" t="str">
        <f>_xlfn.XLOOKUP(Orders_C[[#This Row],[Product_ID]],Products_C[Product_ID],Products_C[Product_Name])</f>
        <v>Popcorn Chicken</v>
      </c>
      <c r="Y1533" t="str">
        <f>_xlfn.XLOOKUP(Orders_C[[#This Row],[Product_ID]],Products_C[Product_ID],Products_C[Category])</f>
        <v>Dessert</v>
      </c>
      <c r="Z1533" t="str">
        <f>_xlfn.XLOOKUP(Orders_C[[#This Row],[Store_ID]],Stores_c[Store_ID],Stores_c[City])</f>
        <v>Reidberg</v>
      </c>
      <c r="AA1533" t="str">
        <f>_xlfn.XLOOKUP(Orders_C[[#This Row],[Customer_ID]],Customers_c[Customer_ID],Customers_c[Customer_Name])</f>
        <v>Andre Mitchell</v>
      </c>
      <c r="AB1533" s="6">
        <f>Orders_C[[#This Row],[Quantity]]*Orders_C[[#This Row],[Unit_Price]]*(1-Orders_C[[#This Row],[Discount %]])+Orders_C[[#This Row],[Tax]]</f>
        <v>439.84999999999997</v>
      </c>
      <c r="AC1533" s="9">
        <f>(Orders_C[[#This Row],[Unit_Price]]*Orders_C[[#This Row],[Quantity]])-Orders_C[[#This Row],[Discount]]+Orders_C[[#This Row],[Tax]]</f>
        <v>476.15</v>
      </c>
      <c r="AD1533" t="str">
        <f>IF(COUNTIF(Orders_C[[#All],[Customer_ID]],Orders_C[[#This Row],[Customer_ID]])&gt;1,"Repeat","New")</f>
        <v>Repeat</v>
      </c>
      <c r="AE1533" t="str" cm="1">
        <f t="array" ref="AE1533">_xlfn.XLOOKUP(Orders_C[[#This Row],[Store_ID]],Stores_c[[#All],[Store_ID]],Stores_c[[#All],[City]])</f>
        <v>Reidberg</v>
      </c>
      <c r="AF1533" t="str" cm="1">
        <f t="array" ref="AF1533">_xlfn.XLOOKUP(Orders_C[[#This Row],[Store_ID]],Stores_c[[#All],[Store_ID]],Stores_c[[#All],[Manager_Name]])</f>
        <v>Jeffrey Horn</v>
      </c>
      <c r="AG1533" t="str" cm="1">
        <f t="array" ref="AG1533">_xlfn.XLOOKUP(Orders_C[[#This Row],[Store_ID]],Stores_c[[#All],[Store_ID]],Stores_c[[#All],[Store_Type]])</f>
        <v>Drive-Thru</v>
      </c>
    </row>
    <row r="1534" spans="1:33" x14ac:dyDescent="0.25">
      <c r="A1534">
        <v>8401</v>
      </c>
      <c r="B1534" s="1">
        <v>45716</v>
      </c>
      <c r="C1534" s="2">
        <v>0.54752314814814818</v>
      </c>
      <c r="D1534">
        <v>1687</v>
      </c>
      <c r="E1534">
        <v>225</v>
      </c>
      <c r="F1534">
        <v>531</v>
      </c>
      <c r="G1534">
        <v>310</v>
      </c>
      <c r="H1534">
        <v>1</v>
      </c>
      <c r="I1534">
        <v>452</v>
      </c>
      <c r="J1534">
        <v>5</v>
      </c>
      <c r="K1534">
        <v>22.6</v>
      </c>
      <c r="L1534">
        <v>469.6</v>
      </c>
      <c r="M1534" t="s">
        <v>18</v>
      </c>
      <c r="N1534" t="s">
        <v>22</v>
      </c>
      <c r="O1534">
        <v>57</v>
      </c>
      <c r="P1534">
        <v>2</v>
      </c>
      <c r="Q1534" t="s">
        <v>2424</v>
      </c>
      <c r="R1534">
        <v>501</v>
      </c>
      <c r="S1534" s="3">
        <v>0.05</v>
      </c>
      <c r="T1534" s="6">
        <v>198.40000000000003</v>
      </c>
      <c r="U1534" t="s">
        <v>6338</v>
      </c>
      <c r="V1534">
        <v>2025</v>
      </c>
      <c r="W1534" t="s">
        <v>6331</v>
      </c>
      <c r="X1534" t="str">
        <f>_xlfn.XLOOKUP(Orders_C[[#This Row],[Product_ID]],Products_C[Product_ID],Products_C[Product_Name])</f>
        <v>Chicken Bucket</v>
      </c>
      <c r="Y1534" t="str">
        <f>_xlfn.XLOOKUP(Orders_C[[#This Row],[Product_ID]],Products_C[Product_ID],Products_C[Category])</f>
        <v>Chicken</v>
      </c>
      <c r="Z1534" t="str">
        <f>_xlfn.XLOOKUP(Orders_C[[#This Row],[Store_ID]],Stores_c[Store_ID],Stores_c[City])</f>
        <v>South Peter</v>
      </c>
      <c r="AA1534" t="str">
        <f>_xlfn.XLOOKUP(Orders_C[[#This Row],[Customer_ID]],Customers_c[Customer_ID],Customers_c[Customer_Name])</f>
        <v>Alan Reyes</v>
      </c>
      <c r="AB1534" s="6">
        <f>Orders_C[[#This Row],[Quantity]]*Orders_C[[#This Row],[Unit_Price]]*(1-Orders_C[[#This Row],[Discount %]])+Orders_C[[#This Row],[Tax]]</f>
        <v>452</v>
      </c>
      <c r="AC1534" s="9">
        <f>(Orders_C[[#This Row],[Unit_Price]]*Orders_C[[#This Row],[Quantity]])-Orders_C[[#This Row],[Discount]]+Orders_C[[#This Row],[Tax]]</f>
        <v>469.6</v>
      </c>
      <c r="AD1534" t="str">
        <f>IF(COUNTIF(Orders_C[[#All],[Customer_ID]],Orders_C[[#This Row],[Customer_ID]])&gt;1,"Repeat","New")</f>
        <v>Repeat</v>
      </c>
      <c r="AE1534" t="str" cm="1">
        <f t="array" ref="AE1534">_xlfn.XLOOKUP(Orders_C[[#This Row],[Store_ID]],Stores_c[[#All],[Store_ID]],Stores_c[[#All],[City]])</f>
        <v>South Peter</v>
      </c>
      <c r="AF1534" t="str" cm="1">
        <f t="array" ref="AF1534">_xlfn.XLOOKUP(Orders_C[[#This Row],[Store_ID]],Stores_c[[#All],[Store_ID]],Stores_c[[#All],[Manager_Name]])</f>
        <v>Gregory Lambert</v>
      </c>
      <c r="AG1534" t="str" cm="1">
        <f t="array" ref="AG1534">_xlfn.XLOOKUP(Orders_C[[#This Row],[Store_ID]],Stores_c[[#All],[Store_ID]],Stores_c[[#All],[Store_Type]])</f>
        <v>Street</v>
      </c>
    </row>
    <row r="1535" spans="1:33" x14ac:dyDescent="0.25">
      <c r="A1535">
        <v>10234</v>
      </c>
      <c r="B1535" s="1">
        <v>45722</v>
      </c>
      <c r="C1535" s="2">
        <v>2.0023148148148148E-3</v>
      </c>
      <c r="D1535">
        <v>1612</v>
      </c>
      <c r="E1535">
        <v>217</v>
      </c>
      <c r="F1535">
        <v>403</v>
      </c>
      <c r="G1535">
        <v>325</v>
      </c>
      <c r="H1535">
        <v>1</v>
      </c>
      <c r="I1535">
        <v>452</v>
      </c>
      <c r="J1535">
        <v>5</v>
      </c>
      <c r="K1535">
        <v>22.6</v>
      </c>
      <c r="L1535">
        <v>469.6</v>
      </c>
      <c r="M1535" t="s">
        <v>19</v>
      </c>
      <c r="N1535" t="s">
        <v>23</v>
      </c>
      <c r="O1535">
        <v>29</v>
      </c>
      <c r="P1535">
        <v>2</v>
      </c>
      <c r="Q1535" t="s">
        <v>4257</v>
      </c>
      <c r="R1535">
        <v>507</v>
      </c>
      <c r="S1535" s="3">
        <v>0.05</v>
      </c>
      <c r="T1535" s="6">
        <v>198.40000000000003</v>
      </c>
      <c r="U1535" t="s">
        <v>6334</v>
      </c>
      <c r="V1535">
        <v>2025</v>
      </c>
      <c r="W1535" t="s">
        <v>6329</v>
      </c>
      <c r="X1535" t="str">
        <f>_xlfn.XLOOKUP(Orders_C[[#This Row],[Product_ID]],Products_C[Product_ID],Products_C[Product_Name])</f>
        <v>Veg Burger</v>
      </c>
      <c r="Y1535" t="str">
        <f>_xlfn.XLOOKUP(Orders_C[[#This Row],[Product_ID]],Products_C[Product_ID],Products_C[Category])</f>
        <v>Chicken</v>
      </c>
      <c r="Z1535" t="str">
        <f>_xlfn.XLOOKUP(Orders_C[[#This Row],[Store_ID]],Stores_c[Store_ID],Stores_c[City])</f>
        <v>West Rebecca</v>
      </c>
      <c r="AA1535" t="str">
        <f>_xlfn.XLOOKUP(Orders_C[[#This Row],[Customer_ID]],Customers_c[Customer_ID],Customers_c[Customer_Name])</f>
        <v>Anthony Johnson</v>
      </c>
      <c r="AB1535" s="6">
        <f>Orders_C[[#This Row],[Quantity]]*Orders_C[[#This Row],[Unit_Price]]*(1-Orders_C[[#This Row],[Discount %]])+Orders_C[[#This Row],[Tax]]</f>
        <v>452</v>
      </c>
      <c r="AC1535" s="9">
        <f>(Orders_C[[#This Row],[Unit_Price]]*Orders_C[[#This Row],[Quantity]])-Orders_C[[#This Row],[Discount]]+Orders_C[[#This Row],[Tax]]</f>
        <v>469.6</v>
      </c>
      <c r="AD1535" t="str">
        <f>IF(COUNTIF(Orders_C[[#All],[Customer_ID]],Orders_C[[#This Row],[Customer_ID]])&gt;1,"Repeat","New")</f>
        <v>Repeat</v>
      </c>
      <c r="AE1535" t="str" cm="1">
        <f t="array" ref="AE1535">_xlfn.XLOOKUP(Orders_C[[#This Row],[Store_ID]],Stores_c[[#All],[Store_ID]],Stores_c[[#All],[City]])</f>
        <v>West Rebecca</v>
      </c>
      <c r="AF1535" t="str" cm="1">
        <f t="array" ref="AF1535">_xlfn.XLOOKUP(Orders_C[[#This Row],[Store_ID]],Stores_c[[#All],[Store_ID]],Stores_c[[#All],[Manager_Name]])</f>
        <v>Albert Smith</v>
      </c>
      <c r="AG1535" t="str" cm="1">
        <f t="array" ref="AG1535">_xlfn.XLOOKUP(Orders_C[[#This Row],[Store_ID]],Stores_c[[#All],[Store_ID]],Stores_c[[#All],[Store_Type]])</f>
        <v>Mall</v>
      </c>
    </row>
    <row r="1536" spans="1:33" x14ac:dyDescent="0.25">
      <c r="A1536">
        <v>9535</v>
      </c>
      <c r="B1536" s="1">
        <v>45863</v>
      </c>
      <c r="C1536" s="2">
        <v>0.97842592592592592</v>
      </c>
      <c r="D1536">
        <v>1872</v>
      </c>
      <c r="E1536">
        <v>219</v>
      </c>
      <c r="F1536">
        <v>460</v>
      </c>
      <c r="G1536">
        <v>330</v>
      </c>
      <c r="H1536">
        <v>3</v>
      </c>
      <c r="I1536">
        <v>159</v>
      </c>
      <c r="J1536">
        <v>0</v>
      </c>
      <c r="K1536">
        <v>7.95</v>
      </c>
      <c r="L1536">
        <v>484.95</v>
      </c>
      <c r="M1536" t="s">
        <v>20</v>
      </c>
      <c r="N1536" t="s">
        <v>22</v>
      </c>
      <c r="O1536">
        <v>38</v>
      </c>
      <c r="P1536">
        <v>2</v>
      </c>
      <c r="Q1536" t="s">
        <v>3558</v>
      </c>
      <c r="R1536">
        <v>510</v>
      </c>
      <c r="S1536" s="3">
        <v>0</v>
      </c>
      <c r="T1536" s="6">
        <v>198.75</v>
      </c>
      <c r="U1536" t="s">
        <v>6341</v>
      </c>
      <c r="V1536">
        <v>2025</v>
      </c>
      <c r="W1536" t="s">
        <v>6329</v>
      </c>
      <c r="X1536" t="str">
        <f>_xlfn.XLOOKUP(Orders_C[[#This Row],[Product_ID]],Products_C[Product_ID],Products_C[Product_Name])</f>
        <v>Rice Bowl</v>
      </c>
      <c r="Y1536" t="str">
        <f>_xlfn.XLOOKUP(Orders_C[[#This Row],[Product_ID]],Products_C[Product_ID],Products_C[Category])</f>
        <v>Beverage</v>
      </c>
      <c r="Z1536" t="str">
        <f>_xlfn.XLOOKUP(Orders_C[[#This Row],[Store_ID]],Stores_c[Store_ID],Stores_c[City])</f>
        <v>Lake David</v>
      </c>
      <c r="AA1536" t="str">
        <f>_xlfn.XLOOKUP(Orders_C[[#This Row],[Customer_ID]],Customers_c[Customer_ID],Customers_c[Customer_Name])</f>
        <v>Michael Hicks</v>
      </c>
      <c r="AB1536" s="6">
        <f>Orders_C[[#This Row],[Quantity]]*Orders_C[[#This Row],[Unit_Price]]*(1-Orders_C[[#This Row],[Discount %]])+Orders_C[[#This Row],[Tax]]</f>
        <v>484.95</v>
      </c>
      <c r="AC1536" s="9">
        <f>(Orders_C[[#This Row],[Unit_Price]]*Orders_C[[#This Row],[Quantity]])-Orders_C[[#This Row],[Discount]]+Orders_C[[#This Row],[Tax]]</f>
        <v>484.95</v>
      </c>
      <c r="AD1536" t="str">
        <f>IF(COUNTIF(Orders_C[[#All],[Customer_ID]],Orders_C[[#This Row],[Customer_ID]])&gt;1,"Repeat","New")</f>
        <v>Repeat</v>
      </c>
      <c r="AE1536" t="str" cm="1">
        <f t="array" ref="AE1536">_xlfn.XLOOKUP(Orders_C[[#This Row],[Store_ID]],Stores_c[[#All],[Store_ID]],Stores_c[[#All],[City]])</f>
        <v>Lake David</v>
      </c>
      <c r="AF1536" t="str" cm="1">
        <f t="array" ref="AF1536">_xlfn.XLOOKUP(Orders_C[[#This Row],[Store_ID]],Stores_c[[#All],[Store_ID]],Stores_c[[#All],[Manager_Name]])</f>
        <v>Joshua Hines</v>
      </c>
      <c r="AG1536" t="str" cm="1">
        <f t="array" ref="AG1536">_xlfn.XLOOKUP(Orders_C[[#This Row],[Store_ID]],Stores_c[[#All],[Store_ID]],Stores_c[[#All],[Store_Type]])</f>
        <v>Street</v>
      </c>
    </row>
    <row r="1537" spans="1:33" x14ac:dyDescent="0.25">
      <c r="A1537">
        <v>9765</v>
      </c>
      <c r="B1537" s="1">
        <v>45992</v>
      </c>
      <c r="C1537" s="2">
        <v>0.23693287037037036</v>
      </c>
      <c r="D1537">
        <v>1099</v>
      </c>
      <c r="E1537">
        <v>225</v>
      </c>
      <c r="F1537">
        <v>413</v>
      </c>
      <c r="G1537">
        <v>317</v>
      </c>
      <c r="H1537">
        <v>3</v>
      </c>
      <c r="I1537">
        <v>171</v>
      </c>
      <c r="J1537">
        <v>15</v>
      </c>
      <c r="K1537">
        <v>8.5500000000000007</v>
      </c>
      <c r="L1537">
        <v>506.55</v>
      </c>
      <c r="M1537" t="s">
        <v>19</v>
      </c>
      <c r="N1537" t="s">
        <v>22</v>
      </c>
      <c r="O1537">
        <v>43</v>
      </c>
      <c r="P1537">
        <v>5</v>
      </c>
      <c r="Q1537" t="s">
        <v>3788</v>
      </c>
      <c r="R1537">
        <v>508</v>
      </c>
      <c r="S1537" s="3">
        <v>0.15</v>
      </c>
      <c r="T1537" s="6">
        <v>198.75</v>
      </c>
      <c r="U1537" t="s">
        <v>6328</v>
      </c>
      <c r="V1537">
        <v>2025</v>
      </c>
      <c r="W1537" t="s">
        <v>6331</v>
      </c>
      <c r="X1537" t="str">
        <f>_xlfn.XLOOKUP(Orders_C[[#This Row],[Product_ID]],Products_C[Product_ID],Products_C[Product_Name])</f>
        <v>Popcorn Chicken</v>
      </c>
      <c r="Y1537" t="str">
        <f>_xlfn.XLOOKUP(Orders_C[[#This Row],[Product_ID]],Products_C[Product_ID],Products_C[Category])</f>
        <v>Dessert</v>
      </c>
      <c r="Z1537" t="str">
        <f>_xlfn.XLOOKUP(Orders_C[[#This Row],[Store_ID]],Stores_c[Store_ID],Stores_c[City])</f>
        <v>South Peter</v>
      </c>
      <c r="AA1537" t="str">
        <f>_xlfn.XLOOKUP(Orders_C[[#This Row],[Customer_ID]],Customers_c[Customer_ID],Customers_c[Customer_Name])</f>
        <v>Latoya Bolton</v>
      </c>
      <c r="AB1537" s="6">
        <f>Orders_C[[#This Row],[Quantity]]*Orders_C[[#This Row],[Unit_Price]]*(1-Orders_C[[#This Row],[Discount %]])+Orders_C[[#This Row],[Tax]]</f>
        <v>444.6</v>
      </c>
      <c r="AC1537" s="9">
        <f>(Orders_C[[#This Row],[Unit_Price]]*Orders_C[[#This Row],[Quantity]])-Orders_C[[#This Row],[Discount]]+Orders_C[[#This Row],[Tax]]</f>
        <v>506.55</v>
      </c>
      <c r="AD1537" t="str">
        <f>IF(COUNTIF(Orders_C[[#All],[Customer_ID]],Orders_C[[#This Row],[Customer_ID]])&gt;1,"Repeat","New")</f>
        <v>Repeat</v>
      </c>
      <c r="AE1537" t="str" cm="1">
        <f t="array" ref="AE1537">_xlfn.XLOOKUP(Orders_C[[#This Row],[Store_ID]],Stores_c[[#All],[Store_ID]],Stores_c[[#All],[City]])</f>
        <v>South Peter</v>
      </c>
      <c r="AF1537" t="str" cm="1">
        <f t="array" ref="AF1537">_xlfn.XLOOKUP(Orders_C[[#This Row],[Store_ID]],Stores_c[[#All],[Store_ID]],Stores_c[[#All],[Manager_Name]])</f>
        <v>Gregory Lambert</v>
      </c>
      <c r="AG1537" t="str" cm="1">
        <f t="array" ref="AG1537">_xlfn.XLOOKUP(Orders_C[[#This Row],[Store_ID]],Stores_c[[#All],[Store_ID]],Stores_c[[#All],[Store_Type]])</f>
        <v>Street</v>
      </c>
    </row>
    <row r="1538" spans="1:33" x14ac:dyDescent="0.25">
      <c r="A1538">
        <v>10065</v>
      </c>
      <c r="B1538" s="1">
        <v>45736</v>
      </c>
      <c r="C1538" s="2">
        <v>0.78733796296296299</v>
      </c>
      <c r="D1538">
        <v>1429</v>
      </c>
      <c r="E1538">
        <v>201</v>
      </c>
      <c r="F1538">
        <v>504</v>
      </c>
      <c r="G1538">
        <v>308</v>
      </c>
      <c r="H1538">
        <v>3</v>
      </c>
      <c r="I1538">
        <v>159</v>
      </c>
      <c r="J1538">
        <v>0</v>
      </c>
      <c r="K1538">
        <v>7.95</v>
      </c>
      <c r="L1538">
        <v>484.95</v>
      </c>
      <c r="M1538" t="s">
        <v>20</v>
      </c>
      <c r="N1538" t="s">
        <v>21</v>
      </c>
      <c r="O1538">
        <v>29</v>
      </c>
      <c r="P1538">
        <v>4</v>
      </c>
      <c r="Q1538" t="s">
        <v>4088</v>
      </c>
      <c r="R1538">
        <v>509</v>
      </c>
      <c r="S1538" s="3">
        <v>0</v>
      </c>
      <c r="T1538" s="6">
        <v>198.75</v>
      </c>
      <c r="U1538" t="s">
        <v>6334</v>
      </c>
      <c r="V1538">
        <v>2025</v>
      </c>
      <c r="W1538" t="s">
        <v>6329</v>
      </c>
      <c r="X1538" t="str">
        <f>_xlfn.XLOOKUP(Orders_C[[#This Row],[Product_ID]],Products_C[Product_ID],Products_C[Product_Name])</f>
        <v>Zinger Burger</v>
      </c>
      <c r="Y1538" t="str">
        <f>_xlfn.XLOOKUP(Orders_C[[#This Row],[Product_ID]],Products_C[Product_ID],Products_C[Category])</f>
        <v>Beverage</v>
      </c>
      <c r="Z1538" t="str">
        <f>_xlfn.XLOOKUP(Orders_C[[#This Row],[Store_ID]],Stores_c[Store_ID],Stores_c[City])</f>
        <v>Lake Nicholasburgh</v>
      </c>
      <c r="AA1538" t="str">
        <f>_xlfn.XLOOKUP(Orders_C[[#This Row],[Customer_ID]],Customers_c[Customer_ID],Customers_c[Customer_Name])</f>
        <v>Calvin Harris</v>
      </c>
      <c r="AB1538" s="6">
        <f>Orders_C[[#This Row],[Quantity]]*Orders_C[[#This Row],[Unit_Price]]*(1-Orders_C[[#This Row],[Discount %]])+Orders_C[[#This Row],[Tax]]</f>
        <v>484.95</v>
      </c>
      <c r="AC1538" s="9">
        <f>(Orders_C[[#This Row],[Unit_Price]]*Orders_C[[#This Row],[Quantity]])-Orders_C[[#This Row],[Discount]]+Orders_C[[#This Row],[Tax]]</f>
        <v>484.95</v>
      </c>
      <c r="AD1538" t="str">
        <f>IF(COUNTIF(Orders_C[[#All],[Customer_ID]],Orders_C[[#This Row],[Customer_ID]])&gt;1,"Repeat","New")</f>
        <v>Repeat</v>
      </c>
      <c r="AE1538" t="str" cm="1">
        <f t="array" ref="AE1538">_xlfn.XLOOKUP(Orders_C[[#This Row],[Store_ID]],Stores_c[[#All],[Store_ID]],Stores_c[[#All],[City]])</f>
        <v>Lake Nicholasburgh</v>
      </c>
      <c r="AF1538" t="str" cm="1">
        <f t="array" ref="AF1538">_xlfn.XLOOKUP(Orders_C[[#This Row],[Store_ID]],Stores_c[[#All],[Store_ID]],Stores_c[[#All],[Manager_Name]])</f>
        <v>Maurice Garcia</v>
      </c>
      <c r="AG1538" t="str" cm="1">
        <f t="array" ref="AG1538">_xlfn.XLOOKUP(Orders_C[[#This Row],[Store_ID]],Stores_c[[#All],[Store_ID]],Stores_c[[#All],[Store_Type]])</f>
        <v>Mall</v>
      </c>
    </row>
    <row r="1539" spans="1:33" x14ac:dyDescent="0.25">
      <c r="A1539">
        <v>10840</v>
      </c>
      <c r="B1539" s="1">
        <v>45854</v>
      </c>
      <c r="C1539" s="2">
        <v>0.81321759259259263</v>
      </c>
      <c r="D1539">
        <v>1827</v>
      </c>
      <c r="E1539">
        <v>201</v>
      </c>
      <c r="F1539">
        <v>426</v>
      </c>
      <c r="G1539">
        <v>314</v>
      </c>
      <c r="H1539">
        <v>1</v>
      </c>
      <c r="I1539">
        <v>464</v>
      </c>
      <c r="J1539">
        <v>10</v>
      </c>
      <c r="K1539">
        <v>23.2</v>
      </c>
      <c r="L1539">
        <v>477.2</v>
      </c>
      <c r="M1539" t="s">
        <v>19</v>
      </c>
      <c r="N1539" t="s">
        <v>21</v>
      </c>
      <c r="O1539">
        <v>15</v>
      </c>
      <c r="P1539">
        <v>1</v>
      </c>
      <c r="Q1539" t="s">
        <v>4863</v>
      </c>
      <c r="R1539">
        <v>508</v>
      </c>
      <c r="S1539" s="3">
        <v>0.1</v>
      </c>
      <c r="T1539" s="6">
        <v>198.8</v>
      </c>
      <c r="U1539" t="s">
        <v>6341</v>
      </c>
      <c r="V1539">
        <v>2025</v>
      </c>
      <c r="W1539" t="s">
        <v>6333</v>
      </c>
      <c r="X1539" t="str">
        <f>_xlfn.XLOOKUP(Orders_C[[#This Row],[Product_ID]],Products_C[Product_ID],Products_C[Product_Name])</f>
        <v>Wrap</v>
      </c>
      <c r="Y1539" t="str">
        <f>_xlfn.XLOOKUP(Orders_C[[#This Row],[Product_ID]],Products_C[Product_ID],Products_C[Category])</f>
        <v>Burger</v>
      </c>
      <c r="Z1539" t="str">
        <f>_xlfn.XLOOKUP(Orders_C[[#This Row],[Store_ID]],Stores_c[Store_ID],Stores_c[City])</f>
        <v>Lake Nicholasburgh</v>
      </c>
      <c r="AA1539" t="str">
        <f>_xlfn.XLOOKUP(Orders_C[[#This Row],[Customer_ID]],Customers_c[Customer_ID],Customers_c[Customer_Name])</f>
        <v>Barbara Harvey</v>
      </c>
      <c r="AB1539" s="6">
        <f>Orders_C[[#This Row],[Quantity]]*Orders_C[[#This Row],[Unit_Price]]*(1-Orders_C[[#This Row],[Discount %]])+Orders_C[[#This Row],[Tax]]</f>
        <v>440.8</v>
      </c>
      <c r="AC1539" s="9">
        <f>(Orders_C[[#This Row],[Unit_Price]]*Orders_C[[#This Row],[Quantity]])-Orders_C[[#This Row],[Discount]]+Orders_C[[#This Row],[Tax]]</f>
        <v>477.2</v>
      </c>
      <c r="AD1539" t="str">
        <f>IF(COUNTIF(Orders_C[[#All],[Customer_ID]],Orders_C[[#This Row],[Customer_ID]])&gt;1,"Repeat","New")</f>
        <v>Repeat</v>
      </c>
      <c r="AE1539" t="str" cm="1">
        <f t="array" ref="AE1539">_xlfn.XLOOKUP(Orders_C[[#This Row],[Store_ID]],Stores_c[[#All],[Store_ID]],Stores_c[[#All],[City]])</f>
        <v>Lake Nicholasburgh</v>
      </c>
      <c r="AF1539" t="str" cm="1">
        <f t="array" ref="AF1539">_xlfn.XLOOKUP(Orders_C[[#This Row],[Store_ID]],Stores_c[[#All],[Store_ID]],Stores_c[[#All],[Manager_Name]])</f>
        <v>Maurice Garcia</v>
      </c>
      <c r="AG1539" t="str" cm="1">
        <f t="array" ref="AG1539">_xlfn.XLOOKUP(Orders_C[[#This Row],[Store_ID]],Stores_c[[#All],[Store_ID]],Stores_c[[#All],[Store_Type]])</f>
        <v>Mall</v>
      </c>
    </row>
    <row r="1540" spans="1:33" x14ac:dyDescent="0.25">
      <c r="A1540">
        <v>8072</v>
      </c>
      <c r="B1540" s="1">
        <v>45742</v>
      </c>
      <c r="C1540" s="2">
        <v>5.9143518518518521E-3</v>
      </c>
      <c r="D1540">
        <v>1126</v>
      </c>
      <c r="E1540">
        <v>210</v>
      </c>
      <c r="F1540">
        <v>453</v>
      </c>
      <c r="G1540">
        <v>302</v>
      </c>
      <c r="H1540">
        <v>1</v>
      </c>
      <c r="I1540">
        <v>453</v>
      </c>
      <c r="J1540">
        <v>5</v>
      </c>
      <c r="K1540">
        <v>22.65</v>
      </c>
      <c r="L1540">
        <v>470.65</v>
      </c>
      <c r="M1540" t="s">
        <v>18</v>
      </c>
      <c r="N1540" t="s">
        <v>23</v>
      </c>
      <c r="O1540">
        <v>45</v>
      </c>
      <c r="P1540">
        <v>1</v>
      </c>
      <c r="Q1540" t="s">
        <v>2095</v>
      </c>
      <c r="R1540">
        <v>501</v>
      </c>
      <c r="S1540" s="3">
        <v>0.05</v>
      </c>
      <c r="T1540" s="6">
        <v>198.84999999999997</v>
      </c>
      <c r="U1540" t="s">
        <v>6334</v>
      </c>
      <c r="V1540">
        <v>2025</v>
      </c>
      <c r="W1540" t="s">
        <v>6331</v>
      </c>
      <c r="X1540" t="str">
        <f>_xlfn.XLOOKUP(Orders_C[[#This Row],[Product_ID]],Products_C[Product_ID],Products_C[Product_Name])</f>
        <v>Chicken Wings</v>
      </c>
      <c r="Y1540" t="str">
        <f>_xlfn.XLOOKUP(Orders_C[[#This Row],[Product_ID]],Products_C[Product_ID],Products_C[Category])</f>
        <v>Chicken</v>
      </c>
      <c r="Z1540" t="str">
        <f>_xlfn.XLOOKUP(Orders_C[[#This Row],[Store_ID]],Stores_c[Store_ID],Stores_c[City])</f>
        <v>East William</v>
      </c>
      <c r="AA1540" t="str">
        <f>_xlfn.XLOOKUP(Orders_C[[#This Row],[Customer_ID]],Customers_c[Customer_ID],Customers_c[Customer_Name])</f>
        <v>Regina Baker</v>
      </c>
      <c r="AB1540" s="6">
        <f>Orders_C[[#This Row],[Quantity]]*Orders_C[[#This Row],[Unit_Price]]*(1-Orders_C[[#This Row],[Discount %]])+Orders_C[[#This Row],[Tax]]</f>
        <v>452.99999999999994</v>
      </c>
      <c r="AC1540" s="9">
        <f>(Orders_C[[#This Row],[Unit_Price]]*Orders_C[[#This Row],[Quantity]])-Orders_C[[#This Row],[Discount]]+Orders_C[[#This Row],[Tax]]</f>
        <v>470.65</v>
      </c>
      <c r="AD1540" t="str">
        <f>IF(COUNTIF(Orders_C[[#All],[Customer_ID]],Orders_C[[#This Row],[Customer_ID]])&gt;1,"Repeat","New")</f>
        <v>Repeat</v>
      </c>
      <c r="AE1540" t="str" cm="1">
        <f t="array" ref="AE1540">_xlfn.XLOOKUP(Orders_C[[#This Row],[Store_ID]],Stores_c[[#All],[Store_ID]],Stores_c[[#All],[City]])</f>
        <v>East William</v>
      </c>
      <c r="AF1540" t="str" cm="1">
        <f t="array" ref="AF1540">_xlfn.XLOOKUP(Orders_C[[#This Row],[Store_ID]],Stores_c[[#All],[Store_ID]],Stores_c[[#All],[Manager_Name]])</f>
        <v>Victoria Butler</v>
      </c>
      <c r="AG1540" t="str" cm="1">
        <f t="array" ref="AG1540">_xlfn.XLOOKUP(Orders_C[[#This Row],[Store_ID]],Stores_c[[#All],[Store_ID]],Stores_c[[#All],[Store_Type]])</f>
        <v>Drive-Thru</v>
      </c>
    </row>
    <row r="1541" spans="1:33" x14ac:dyDescent="0.25">
      <c r="A1541">
        <v>6672</v>
      </c>
      <c r="B1541" s="1">
        <v>45861</v>
      </c>
      <c r="C1541" s="2">
        <v>0.17699074074074075</v>
      </c>
      <c r="D1541">
        <v>1845</v>
      </c>
      <c r="E1541">
        <v>212</v>
      </c>
      <c r="F1541">
        <v>480</v>
      </c>
      <c r="G1541">
        <v>307</v>
      </c>
      <c r="H1541">
        <v>2</v>
      </c>
      <c r="I1541">
        <v>234</v>
      </c>
      <c r="J1541">
        <v>0</v>
      </c>
      <c r="K1541">
        <v>11.7</v>
      </c>
      <c r="L1541">
        <v>479.7</v>
      </c>
      <c r="M1541" t="s">
        <v>18</v>
      </c>
      <c r="N1541" t="s">
        <v>21</v>
      </c>
      <c r="O1541">
        <v>44</v>
      </c>
      <c r="P1541">
        <v>1</v>
      </c>
      <c r="Q1541" t="s">
        <v>695</v>
      </c>
      <c r="R1541">
        <v>507</v>
      </c>
      <c r="S1541" s="3">
        <v>0</v>
      </c>
      <c r="T1541" s="6">
        <v>198.89999999999998</v>
      </c>
      <c r="U1541" t="s">
        <v>6341</v>
      </c>
      <c r="V1541">
        <v>2025</v>
      </c>
      <c r="W1541" t="s">
        <v>6331</v>
      </c>
      <c r="X1541" t="str">
        <f>_xlfn.XLOOKUP(Orders_C[[#This Row],[Product_ID]],Products_C[Product_ID],Products_C[Product_Name])</f>
        <v>Chicken Wings</v>
      </c>
      <c r="Y1541" t="str">
        <f>_xlfn.XLOOKUP(Orders_C[[#This Row],[Product_ID]],Products_C[Product_ID],Products_C[Category])</f>
        <v>Chicken</v>
      </c>
      <c r="Z1541" t="str">
        <f>_xlfn.XLOOKUP(Orders_C[[#This Row],[Store_ID]],Stores_c[Store_ID],Stores_c[City])</f>
        <v>Andrewview</v>
      </c>
      <c r="AA1541" t="str">
        <f>_xlfn.XLOOKUP(Orders_C[[#This Row],[Customer_ID]],Customers_c[Customer_ID],Customers_c[Customer_Name])</f>
        <v>Leslie Whitehead</v>
      </c>
      <c r="AB1541" s="6">
        <f>Orders_C[[#This Row],[Quantity]]*Orders_C[[#This Row],[Unit_Price]]*(1-Orders_C[[#This Row],[Discount %]])+Orders_C[[#This Row],[Tax]]</f>
        <v>479.7</v>
      </c>
      <c r="AC1541" s="9">
        <f>(Orders_C[[#This Row],[Unit_Price]]*Orders_C[[#This Row],[Quantity]])-Orders_C[[#This Row],[Discount]]+Orders_C[[#This Row],[Tax]]</f>
        <v>479.7</v>
      </c>
      <c r="AD1541" t="str">
        <f>IF(COUNTIF(Orders_C[[#All],[Customer_ID]],Orders_C[[#This Row],[Customer_ID]])&gt;1,"Repeat","New")</f>
        <v>Repeat</v>
      </c>
      <c r="AE1541" t="str" cm="1">
        <f t="array" ref="AE1541">_xlfn.XLOOKUP(Orders_C[[#This Row],[Store_ID]],Stores_c[[#All],[Store_ID]],Stores_c[[#All],[City]])</f>
        <v>Andrewview</v>
      </c>
      <c r="AF1541" t="str" cm="1">
        <f t="array" ref="AF1541">_xlfn.XLOOKUP(Orders_C[[#This Row],[Store_ID]],Stores_c[[#All],[Store_ID]],Stores_c[[#All],[Manager_Name]])</f>
        <v>Alice Sutton</v>
      </c>
      <c r="AG1541" t="str" cm="1">
        <f t="array" ref="AG1541">_xlfn.XLOOKUP(Orders_C[[#This Row],[Store_ID]],Stores_c[[#All],[Store_ID]],Stores_c[[#All],[Store_Type]])</f>
        <v>Mall</v>
      </c>
    </row>
    <row r="1542" spans="1:33" x14ac:dyDescent="0.25">
      <c r="A1542">
        <v>6243</v>
      </c>
      <c r="B1542" s="1">
        <v>45766</v>
      </c>
      <c r="C1542" s="2">
        <v>0.20127314814814815</v>
      </c>
      <c r="D1542">
        <v>1410</v>
      </c>
      <c r="E1542">
        <v>201</v>
      </c>
      <c r="F1542">
        <v>407</v>
      </c>
      <c r="G1542">
        <v>320</v>
      </c>
      <c r="H1542">
        <v>1</v>
      </c>
      <c r="I1542">
        <v>476</v>
      </c>
      <c r="J1542">
        <v>15</v>
      </c>
      <c r="K1542">
        <v>23.8</v>
      </c>
      <c r="L1542">
        <v>484.8</v>
      </c>
      <c r="M1542" t="s">
        <v>18</v>
      </c>
      <c r="N1542" t="s">
        <v>22</v>
      </c>
      <c r="O1542">
        <v>55</v>
      </c>
      <c r="P1542">
        <v>5</v>
      </c>
      <c r="Q1542" t="s">
        <v>266</v>
      </c>
      <c r="R1542">
        <v>502</v>
      </c>
      <c r="S1542" s="3">
        <v>0.15</v>
      </c>
      <c r="T1542" s="6">
        <v>199.20000000000005</v>
      </c>
      <c r="U1542" t="s">
        <v>6337</v>
      </c>
      <c r="V1542">
        <v>2025</v>
      </c>
      <c r="W1542" t="s">
        <v>6331</v>
      </c>
      <c r="X1542" t="str">
        <f>_xlfn.XLOOKUP(Orders_C[[#This Row],[Product_ID]],Products_C[Product_ID],Products_C[Product_Name])</f>
        <v>Rice Bowl</v>
      </c>
      <c r="Y1542" t="str">
        <f>_xlfn.XLOOKUP(Orders_C[[#This Row],[Product_ID]],Products_C[Product_ID],Products_C[Category])</f>
        <v>Beverage</v>
      </c>
      <c r="Z1542" t="str">
        <f>_xlfn.XLOOKUP(Orders_C[[#This Row],[Store_ID]],Stores_c[Store_ID],Stores_c[City])</f>
        <v>Lake Nicholasburgh</v>
      </c>
      <c r="AA1542" t="str">
        <f>_xlfn.XLOOKUP(Orders_C[[#This Row],[Customer_ID]],Customers_c[Customer_ID],Customers_c[Customer_Name])</f>
        <v>Rodney Phillips</v>
      </c>
      <c r="AB1542" s="6">
        <f>Orders_C[[#This Row],[Quantity]]*Orders_C[[#This Row],[Unit_Price]]*(1-Orders_C[[#This Row],[Discount %]])+Orders_C[[#This Row],[Tax]]</f>
        <v>428.4</v>
      </c>
      <c r="AC1542" s="9">
        <f>(Orders_C[[#This Row],[Unit_Price]]*Orders_C[[#This Row],[Quantity]])-Orders_C[[#This Row],[Discount]]+Orders_C[[#This Row],[Tax]]</f>
        <v>484.8</v>
      </c>
      <c r="AD1542" t="str">
        <f>IF(COUNTIF(Orders_C[[#All],[Customer_ID]],Orders_C[[#This Row],[Customer_ID]])&gt;1,"Repeat","New")</f>
        <v>Repeat</v>
      </c>
      <c r="AE1542" t="str" cm="1">
        <f t="array" ref="AE1542">_xlfn.XLOOKUP(Orders_C[[#This Row],[Store_ID]],Stores_c[[#All],[Store_ID]],Stores_c[[#All],[City]])</f>
        <v>Lake Nicholasburgh</v>
      </c>
      <c r="AF1542" t="str" cm="1">
        <f t="array" ref="AF1542">_xlfn.XLOOKUP(Orders_C[[#This Row],[Store_ID]],Stores_c[[#All],[Store_ID]],Stores_c[[#All],[Manager_Name]])</f>
        <v>Maurice Garcia</v>
      </c>
      <c r="AG1542" t="str" cm="1">
        <f t="array" ref="AG1542">_xlfn.XLOOKUP(Orders_C[[#This Row],[Store_ID]],Stores_c[[#All],[Store_ID]],Stores_c[[#All],[Store_Type]])</f>
        <v>Mall</v>
      </c>
    </row>
    <row r="1543" spans="1:33" x14ac:dyDescent="0.25">
      <c r="A1543">
        <v>9119</v>
      </c>
      <c r="B1543" s="1">
        <v>45976</v>
      </c>
      <c r="C1543" s="2">
        <v>0.8757638888888889</v>
      </c>
      <c r="D1543">
        <v>1107</v>
      </c>
      <c r="E1543">
        <v>225</v>
      </c>
      <c r="F1543">
        <v>454</v>
      </c>
      <c r="G1543">
        <v>317</v>
      </c>
      <c r="H1543">
        <v>1</v>
      </c>
      <c r="I1543">
        <v>454</v>
      </c>
      <c r="J1543">
        <v>5</v>
      </c>
      <c r="K1543">
        <v>22.7</v>
      </c>
      <c r="L1543">
        <v>471.7</v>
      </c>
      <c r="M1543" t="s">
        <v>18</v>
      </c>
      <c r="N1543" t="s">
        <v>22</v>
      </c>
      <c r="O1543">
        <v>28</v>
      </c>
      <c r="P1543">
        <v>5</v>
      </c>
      <c r="Q1543" t="s">
        <v>3142</v>
      </c>
      <c r="R1543">
        <v>509</v>
      </c>
      <c r="S1543" s="3">
        <v>0.05</v>
      </c>
      <c r="T1543" s="6">
        <v>199.3</v>
      </c>
      <c r="U1543" t="s">
        <v>6336</v>
      </c>
      <c r="V1543">
        <v>2025</v>
      </c>
      <c r="W1543" t="s">
        <v>6329</v>
      </c>
      <c r="X1543" t="str">
        <f>_xlfn.XLOOKUP(Orders_C[[#This Row],[Product_ID]],Products_C[Product_ID],Products_C[Product_Name])</f>
        <v>Popcorn Chicken</v>
      </c>
      <c r="Y1543" t="str">
        <f>_xlfn.XLOOKUP(Orders_C[[#This Row],[Product_ID]],Products_C[Product_ID],Products_C[Category])</f>
        <v>Dessert</v>
      </c>
      <c r="Z1543" t="str">
        <f>_xlfn.XLOOKUP(Orders_C[[#This Row],[Store_ID]],Stores_c[Store_ID],Stores_c[City])</f>
        <v>South Peter</v>
      </c>
      <c r="AA1543" t="str">
        <f>_xlfn.XLOOKUP(Orders_C[[#This Row],[Customer_ID]],Customers_c[Customer_ID],Customers_c[Customer_Name])</f>
        <v>Kimberly Jenkins</v>
      </c>
      <c r="AB1543" s="6">
        <f>Orders_C[[#This Row],[Quantity]]*Orders_C[[#This Row],[Unit_Price]]*(1-Orders_C[[#This Row],[Discount %]])+Orders_C[[#This Row],[Tax]]</f>
        <v>453.99999999999994</v>
      </c>
      <c r="AC1543" s="9">
        <f>(Orders_C[[#This Row],[Unit_Price]]*Orders_C[[#This Row],[Quantity]])-Orders_C[[#This Row],[Discount]]+Orders_C[[#This Row],[Tax]]</f>
        <v>471.7</v>
      </c>
      <c r="AD1543" t="str">
        <f>IF(COUNTIF(Orders_C[[#All],[Customer_ID]],Orders_C[[#This Row],[Customer_ID]])&gt;1,"Repeat","New")</f>
        <v>Repeat</v>
      </c>
      <c r="AE1543" t="str" cm="1">
        <f t="array" ref="AE1543">_xlfn.XLOOKUP(Orders_C[[#This Row],[Store_ID]],Stores_c[[#All],[Store_ID]],Stores_c[[#All],[City]])</f>
        <v>South Peter</v>
      </c>
      <c r="AF1543" t="str" cm="1">
        <f t="array" ref="AF1543">_xlfn.XLOOKUP(Orders_C[[#This Row],[Store_ID]],Stores_c[[#All],[Store_ID]],Stores_c[[#All],[Manager_Name]])</f>
        <v>Gregory Lambert</v>
      </c>
      <c r="AG1543" t="str" cm="1">
        <f t="array" ref="AG1543">_xlfn.XLOOKUP(Orders_C[[#This Row],[Store_ID]],Stores_c[[#All],[Store_ID]],Stores_c[[#All],[Store_Type]])</f>
        <v>Street</v>
      </c>
    </row>
    <row r="1544" spans="1:33" x14ac:dyDescent="0.25">
      <c r="A1544">
        <v>6008</v>
      </c>
      <c r="B1544" s="1">
        <v>45966</v>
      </c>
      <c r="C1544" s="2">
        <v>0.75405092592592593</v>
      </c>
      <c r="D1544">
        <v>1975</v>
      </c>
      <c r="E1544">
        <v>221</v>
      </c>
      <c r="F1544">
        <v>511</v>
      </c>
      <c r="G1544">
        <v>314</v>
      </c>
      <c r="H1544">
        <v>1</v>
      </c>
      <c r="I1544">
        <v>443</v>
      </c>
      <c r="J1544">
        <v>0</v>
      </c>
      <c r="K1544">
        <v>22.15</v>
      </c>
      <c r="L1544">
        <v>465.15</v>
      </c>
      <c r="M1544" t="s">
        <v>18</v>
      </c>
      <c r="N1544" t="s">
        <v>22</v>
      </c>
      <c r="O1544">
        <v>55</v>
      </c>
      <c r="P1544">
        <v>4</v>
      </c>
      <c r="Q1544" t="s">
        <v>31</v>
      </c>
      <c r="R1544">
        <v>506</v>
      </c>
      <c r="S1544" s="3">
        <v>0</v>
      </c>
      <c r="T1544" s="6">
        <v>199.34999999999997</v>
      </c>
      <c r="U1544" t="s">
        <v>6336</v>
      </c>
      <c r="V1544">
        <v>2025</v>
      </c>
      <c r="W1544" t="s">
        <v>6331</v>
      </c>
      <c r="X1544" t="str">
        <f>_xlfn.XLOOKUP(Orders_C[[#This Row],[Product_ID]],Products_C[Product_ID],Products_C[Product_Name])</f>
        <v>Wrap</v>
      </c>
      <c r="Y1544" t="str">
        <f>_xlfn.XLOOKUP(Orders_C[[#This Row],[Product_ID]],Products_C[Product_ID],Products_C[Category])</f>
        <v>Burger</v>
      </c>
      <c r="Z1544" t="str">
        <f>_xlfn.XLOOKUP(Orders_C[[#This Row],[Store_ID]],Stores_c[Store_ID],Stores_c[City])</f>
        <v>Port Barbarabury</v>
      </c>
      <c r="AA1544" t="str">
        <f>_xlfn.XLOOKUP(Orders_C[[#This Row],[Customer_ID]],Customers_c[Customer_ID],Customers_c[Customer_Name])</f>
        <v>Beth Miller</v>
      </c>
      <c r="AB1544" s="6">
        <f>Orders_C[[#This Row],[Quantity]]*Orders_C[[#This Row],[Unit_Price]]*(1-Orders_C[[#This Row],[Discount %]])+Orders_C[[#This Row],[Tax]]</f>
        <v>465.15</v>
      </c>
      <c r="AC1544" s="9">
        <f>(Orders_C[[#This Row],[Unit_Price]]*Orders_C[[#This Row],[Quantity]])-Orders_C[[#This Row],[Discount]]+Orders_C[[#This Row],[Tax]]</f>
        <v>465.15</v>
      </c>
      <c r="AD1544" t="str">
        <f>IF(COUNTIF(Orders_C[[#All],[Customer_ID]],Orders_C[[#This Row],[Customer_ID]])&gt;1,"Repeat","New")</f>
        <v>Repeat</v>
      </c>
      <c r="AE1544" t="str" cm="1">
        <f t="array" ref="AE1544">_xlfn.XLOOKUP(Orders_C[[#This Row],[Store_ID]],Stores_c[[#All],[Store_ID]],Stores_c[[#All],[City]])</f>
        <v>Port Barbarabury</v>
      </c>
      <c r="AF1544" t="str" cm="1">
        <f t="array" ref="AF1544">_xlfn.XLOOKUP(Orders_C[[#This Row],[Store_ID]],Stores_c[[#All],[Store_ID]],Stores_c[[#All],[Manager_Name]])</f>
        <v>Edward Nguyen</v>
      </c>
      <c r="AG1544" t="str" cm="1">
        <f t="array" ref="AG1544">_xlfn.XLOOKUP(Orders_C[[#This Row],[Store_ID]],Stores_c[[#All],[Store_ID]],Stores_c[[#All],[Store_Type]])</f>
        <v>Street</v>
      </c>
    </row>
    <row r="1545" spans="1:33" x14ac:dyDescent="0.25">
      <c r="A1545">
        <v>8848</v>
      </c>
      <c r="B1545" s="1">
        <v>46022</v>
      </c>
      <c r="C1545" s="2">
        <v>8.5810185185185184E-2</v>
      </c>
      <c r="D1545">
        <v>1146</v>
      </c>
      <c r="E1545">
        <v>211</v>
      </c>
      <c r="F1545">
        <v>414</v>
      </c>
      <c r="G1545">
        <v>330</v>
      </c>
      <c r="H1545">
        <v>1</v>
      </c>
      <c r="I1545">
        <v>443</v>
      </c>
      <c r="J1545">
        <v>0</v>
      </c>
      <c r="K1545">
        <v>22.15</v>
      </c>
      <c r="L1545">
        <v>465.15</v>
      </c>
      <c r="M1545" t="s">
        <v>19</v>
      </c>
      <c r="N1545" t="s">
        <v>22</v>
      </c>
      <c r="O1545">
        <v>15</v>
      </c>
      <c r="P1545">
        <v>1</v>
      </c>
      <c r="Q1545" t="s">
        <v>2871</v>
      </c>
      <c r="R1545">
        <v>503</v>
      </c>
      <c r="S1545" s="3">
        <v>0</v>
      </c>
      <c r="T1545" s="6">
        <v>199.34999999999997</v>
      </c>
      <c r="U1545" t="s">
        <v>6328</v>
      </c>
      <c r="V1545">
        <v>2025</v>
      </c>
      <c r="W1545" t="s">
        <v>6333</v>
      </c>
      <c r="X1545" t="str">
        <f>_xlfn.XLOOKUP(Orders_C[[#This Row],[Product_ID]],Products_C[Product_ID],Products_C[Product_Name])</f>
        <v>Rice Bowl</v>
      </c>
      <c r="Y1545" t="str">
        <f>_xlfn.XLOOKUP(Orders_C[[#This Row],[Product_ID]],Products_C[Product_ID],Products_C[Category])</f>
        <v>Beverage</v>
      </c>
      <c r="Z1545" t="str">
        <f>_xlfn.XLOOKUP(Orders_C[[#This Row],[Store_ID]],Stores_c[Store_ID],Stores_c[City])</f>
        <v>North Robertstad</v>
      </c>
      <c r="AA1545" t="str">
        <f>_xlfn.XLOOKUP(Orders_C[[#This Row],[Customer_ID]],Customers_c[Customer_ID],Customers_c[Customer_Name])</f>
        <v>John Lewis</v>
      </c>
      <c r="AB1545" s="6">
        <f>Orders_C[[#This Row],[Quantity]]*Orders_C[[#This Row],[Unit_Price]]*(1-Orders_C[[#This Row],[Discount %]])+Orders_C[[#This Row],[Tax]]</f>
        <v>465.15</v>
      </c>
      <c r="AC1545" s="9">
        <f>(Orders_C[[#This Row],[Unit_Price]]*Orders_C[[#This Row],[Quantity]])-Orders_C[[#This Row],[Discount]]+Orders_C[[#This Row],[Tax]]</f>
        <v>465.15</v>
      </c>
      <c r="AD1545" t="str">
        <f>IF(COUNTIF(Orders_C[[#All],[Customer_ID]],Orders_C[[#This Row],[Customer_ID]])&gt;1,"Repeat","New")</f>
        <v>Repeat</v>
      </c>
      <c r="AE1545" t="str" cm="1">
        <f t="array" ref="AE1545">_xlfn.XLOOKUP(Orders_C[[#This Row],[Store_ID]],Stores_c[[#All],[Store_ID]],Stores_c[[#All],[City]])</f>
        <v>North Robertstad</v>
      </c>
      <c r="AF1545" t="str" cm="1">
        <f t="array" ref="AF1545">_xlfn.XLOOKUP(Orders_C[[#This Row],[Store_ID]],Stores_c[[#All],[Store_ID]],Stores_c[[#All],[Manager_Name]])</f>
        <v>Mary Lewis</v>
      </c>
      <c r="AG1545" t="str" cm="1">
        <f t="array" ref="AG1545">_xlfn.XLOOKUP(Orders_C[[#This Row],[Store_ID]],Stores_c[[#All],[Store_ID]],Stores_c[[#All],[Store_Type]])</f>
        <v>Street</v>
      </c>
    </row>
    <row r="1546" spans="1:33" x14ac:dyDescent="0.25">
      <c r="A1546">
        <v>10783</v>
      </c>
      <c r="B1546" s="1">
        <v>45873</v>
      </c>
      <c r="C1546" s="2">
        <v>0.89460648148148147</v>
      </c>
      <c r="D1546">
        <v>1292</v>
      </c>
      <c r="E1546">
        <v>212</v>
      </c>
      <c r="F1546">
        <v>532</v>
      </c>
      <c r="G1546">
        <v>310</v>
      </c>
      <c r="H1546">
        <v>1</v>
      </c>
      <c r="I1546">
        <v>477</v>
      </c>
      <c r="J1546">
        <v>15</v>
      </c>
      <c r="K1546">
        <v>23.85</v>
      </c>
      <c r="L1546">
        <v>485.85</v>
      </c>
      <c r="M1546" t="s">
        <v>19</v>
      </c>
      <c r="N1546" t="s">
        <v>22</v>
      </c>
      <c r="O1546">
        <v>17</v>
      </c>
      <c r="P1546">
        <v>4</v>
      </c>
      <c r="Q1546" t="s">
        <v>4806</v>
      </c>
      <c r="R1546">
        <v>502</v>
      </c>
      <c r="S1546" s="3">
        <v>0.15</v>
      </c>
      <c r="T1546" s="6">
        <v>199.65000000000003</v>
      </c>
      <c r="U1546" t="s">
        <v>6342</v>
      </c>
      <c r="V1546">
        <v>2025</v>
      </c>
      <c r="W1546" t="s">
        <v>6333</v>
      </c>
      <c r="X1546" t="str">
        <f>_xlfn.XLOOKUP(Orders_C[[#This Row],[Product_ID]],Products_C[Product_ID],Products_C[Product_Name])</f>
        <v>Chicken Bucket</v>
      </c>
      <c r="Y1546" t="str">
        <f>_xlfn.XLOOKUP(Orders_C[[#This Row],[Product_ID]],Products_C[Product_ID],Products_C[Category])</f>
        <v>Chicken</v>
      </c>
      <c r="Z1546" t="str">
        <f>_xlfn.XLOOKUP(Orders_C[[#This Row],[Store_ID]],Stores_c[Store_ID],Stores_c[City])</f>
        <v>Andrewview</v>
      </c>
      <c r="AA1546" t="str">
        <f>_xlfn.XLOOKUP(Orders_C[[#This Row],[Customer_ID]],Customers_c[Customer_ID],Customers_c[Customer_Name])</f>
        <v>Kendra Wu</v>
      </c>
      <c r="AB1546" s="6">
        <f>Orders_C[[#This Row],[Quantity]]*Orders_C[[#This Row],[Unit_Price]]*(1-Orders_C[[#This Row],[Discount %]])+Orders_C[[#This Row],[Tax]]</f>
        <v>429.3</v>
      </c>
      <c r="AC1546" s="9">
        <f>(Orders_C[[#This Row],[Unit_Price]]*Orders_C[[#This Row],[Quantity]])-Orders_C[[#This Row],[Discount]]+Orders_C[[#This Row],[Tax]]</f>
        <v>485.85</v>
      </c>
      <c r="AD1546" t="str">
        <f>IF(COUNTIF(Orders_C[[#All],[Customer_ID]],Orders_C[[#This Row],[Customer_ID]])&gt;1,"Repeat","New")</f>
        <v>Repeat</v>
      </c>
      <c r="AE1546" t="str" cm="1">
        <f t="array" ref="AE1546">_xlfn.XLOOKUP(Orders_C[[#This Row],[Store_ID]],Stores_c[[#All],[Store_ID]],Stores_c[[#All],[City]])</f>
        <v>Andrewview</v>
      </c>
      <c r="AF1546" t="str" cm="1">
        <f t="array" ref="AF1546">_xlfn.XLOOKUP(Orders_C[[#This Row],[Store_ID]],Stores_c[[#All],[Store_ID]],Stores_c[[#All],[Manager_Name]])</f>
        <v>Alice Sutton</v>
      </c>
      <c r="AG1546" t="str" cm="1">
        <f t="array" ref="AG1546">_xlfn.XLOOKUP(Orders_C[[#This Row],[Store_ID]],Stores_c[[#All],[Store_ID]],Stores_c[[#All],[Store_Type]])</f>
        <v>Mall</v>
      </c>
    </row>
    <row r="1547" spans="1:33" x14ac:dyDescent="0.25">
      <c r="A1547">
        <v>6904</v>
      </c>
      <c r="B1547" s="1">
        <v>46042</v>
      </c>
      <c r="C1547" s="2">
        <v>0.44642361111111112</v>
      </c>
      <c r="D1547">
        <v>1632</v>
      </c>
      <c r="E1547">
        <v>210</v>
      </c>
      <c r="F1547">
        <v>511</v>
      </c>
      <c r="G1547">
        <v>329</v>
      </c>
      <c r="H1547">
        <v>2</v>
      </c>
      <c r="I1547">
        <v>235</v>
      </c>
      <c r="J1547">
        <v>0</v>
      </c>
      <c r="K1547">
        <v>11.75</v>
      </c>
      <c r="L1547">
        <v>481.75</v>
      </c>
      <c r="M1547" t="s">
        <v>20</v>
      </c>
      <c r="N1547" t="s">
        <v>23</v>
      </c>
      <c r="O1547">
        <v>10</v>
      </c>
      <c r="P1547">
        <v>3</v>
      </c>
      <c r="Q1547" t="s">
        <v>927</v>
      </c>
      <c r="R1547">
        <v>505</v>
      </c>
      <c r="S1547" s="3">
        <v>0</v>
      </c>
      <c r="T1547" s="6">
        <v>199.75</v>
      </c>
      <c r="U1547" t="s">
        <v>6330</v>
      </c>
      <c r="V1547">
        <v>2026</v>
      </c>
      <c r="W1547" t="s">
        <v>6333</v>
      </c>
      <c r="X1547" t="str">
        <f>_xlfn.XLOOKUP(Orders_C[[#This Row],[Product_ID]],Products_C[Product_ID],Products_C[Product_Name])</f>
        <v>Rice Bowl</v>
      </c>
      <c r="Y1547" t="str">
        <f>_xlfn.XLOOKUP(Orders_C[[#This Row],[Product_ID]],Products_C[Product_ID],Products_C[Category])</f>
        <v>Dessert</v>
      </c>
      <c r="Z1547" t="str">
        <f>_xlfn.XLOOKUP(Orders_C[[#This Row],[Store_ID]],Stores_c[Store_ID],Stores_c[City])</f>
        <v>East William</v>
      </c>
      <c r="AA1547" t="str">
        <f>_xlfn.XLOOKUP(Orders_C[[#This Row],[Customer_ID]],Customers_c[Customer_ID],Customers_c[Customer_Name])</f>
        <v>Mary Chan</v>
      </c>
      <c r="AB1547" s="6">
        <f>Orders_C[[#This Row],[Quantity]]*Orders_C[[#This Row],[Unit_Price]]*(1-Orders_C[[#This Row],[Discount %]])+Orders_C[[#This Row],[Tax]]</f>
        <v>481.75</v>
      </c>
      <c r="AC1547" s="9">
        <f>(Orders_C[[#This Row],[Unit_Price]]*Orders_C[[#This Row],[Quantity]])-Orders_C[[#This Row],[Discount]]+Orders_C[[#This Row],[Tax]]</f>
        <v>481.75</v>
      </c>
      <c r="AD1547" t="str">
        <f>IF(COUNTIF(Orders_C[[#All],[Customer_ID]],Orders_C[[#This Row],[Customer_ID]])&gt;1,"Repeat","New")</f>
        <v>Repeat</v>
      </c>
      <c r="AE1547" t="str" cm="1">
        <f t="array" ref="AE1547">_xlfn.XLOOKUP(Orders_C[[#This Row],[Store_ID]],Stores_c[[#All],[Store_ID]],Stores_c[[#All],[City]])</f>
        <v>East William</v>
      </c>
      <c r="AF1547" t="str" cm="1">
        <f t="array" ref="AF1547">_xlfn.XLOOKUP(Orders_C[[#This Row],[Store_ID]],Stores_c[[#All],[Store_ID]],Stores_c[[#All],[Manager_Name]])</f>
        <v>Victoria Butler</v>
      </c>
      <c r="AG1547" t="str" cm="1">
        <f t="array" ref="AG1547">_xlfn.XLOOKUP(Orders_C[[#This Row],[Store_ID]],Stores_c[[#All],[Store_ID]],Stores_c[[#All],[Store_Type]])</f>
        <v>Drive-Thru</v>
      </c>
    </row>
    <row r="1548" spans="1:33" x14ac:dyDescent="0.25">
      <c r="A1548">
        <v>9987</v>
      </c>
      <c r="B1548" s="1">
        <v>45932</v>
      </c>
      <c r="C1548" s="2">
        <v>0.58641203703703704</v>
      </c>
      <c r="D1548">
        <v>1902</v>
      </c>
      <c r="E1548">
        <v>220</v>
      </c>
      <c r="F1548">
        <v>508</v>
      </c>
      <c r="G1548">
        <v>316</v>
      </c>
      <c r="H1548">
        <v>2</v>
      </c>
      <c r="I1548">
        <v>235</v>
      </c>
      <c r="J1548">
        <v>0</v>
      </c>
      <c r="K1548">
        <v>11.75</v>
      </c>
      <c r="L1548">
        <v>481.75</v>
      </c>
      <c r="M1548" t="s">
        <v>18</v>
      </c>
      <c r="N1548" t="s">
        <v>22</v>
      </c>
      <c r="O1548">
        <v>10</v>
      </c>
      <c r="P1548">
        <v>4</v>
      </c>
      <c r="Q1548" t="s">
        <v>4010</v>
      </c>
      <c r="R1548">
        <v>510</v>
      </c>
      <c r="S1548" s="3">
        <v>0</v>
      </c>
      <c r="T1548" s="6">
        <v>199.75</v>
      </c>
      <c r="U1548" t="s">
        <v>6332</v>
      </c>
      <c r="V1548">
        <v>2025</v>
      </c>
      <c r="W1548" t="s">
        <v>6333</v>
      </c>
      <c r="X1548" t="str">
        <f>_xlfn.XLOOKUP(Orders_C[[#This Row],[Product_ID]],Products_C[Product_ID],Products_C[Product_Name])</f>
        <v>Popcorn Chicken</v>
      </c>
      <c r="Y1548" t="str">
        <f>_xlfn.XLOOKUP(Orders_C[[#This Row],[Product_ID]],Products_C[Product_ID],Products_C[Category])</f>
        <v>Dessert</v>
      </c>
      <c r="Z1548" t="str">
        <f>_xlfn.XLOOKUP(Orders_C[[#This Row],[Store_ID]],Stores_c[Store_ID],Stores_c[City])</f>
        <v>Williamborough</v>
      </c>
      <c r="AA1548" t="str">
        <f>_xlfn.XLOOKUP(Orders_C[[#This Row],[Customer_ID]],Customers_c[Customer_ID],Customers_c[Customer_Name])</f>
        <v>Briana Gibbs</v>
      </c>
      <c r="AB1548" s="6">
        <f>Orders_C[[#This Row],[Quantity]]*Orders_C[[#This Row],[Unit_Price]]*(1-Orders_C[[#This Row],[Discount %]])+Orders_C[[#This Row],[Tax]]</f>
        <v>481.75</v>
      </c>
      <c r="AC1548" s="9">
        <f>(Orders_C[[#This Row],[Unit_Price]]*Orders_C[[#This Row],[Quantity]])-Orders_C[[#This Row],[Discount]]+Orders_C[[#This Row],[Tax]]</f>
        <v>481.75</v>
      </c>
      <c r="AD1548" t="str">
        <f>IF(COUNTIF(Orders_C[[#All],[Customer_ID]],Orders_C[[#This Row],[Customer_ID]])&gt;1,"Repeat","New")</f>
        <v>Repeat</v>
      </c>
      <c r="AE1548" t="str" cm="1">
        <f t="array" ref="AE1548">_xlfn.XLOOKUP(Orders_C[[#This Row],[Store_ID]],Stores_c[[#All],[Store_ID]],Stores_c[[#All],[City]])</f>
        <v>Williamborough</v>
      </c>
      <c r="AF1548" t="str" cm="1">
        <f t="array" ref="AF1548">_xlfn.XLOOKUP(Orders_C[[#This Row],[Store_ID]],Stores_c[[#All],[Store_ID]],Stores_c[[#All],[Manager_Name]])</f>
        <v>Michael Mcbride</v>
      </c>
      <c r="AG1548" t="str" cm="1">
        <f t="array" ref="AG1548">_xlfn.XLOOKUP(Orders_C[[#This Row],[Store_ID]],Stores_c[[#All],[Store_ID]],Stores_c[[#All],[Store_Type]])</f>
        <v>Mall</v>
      </c>
    </row>
    <row r="1549" spans="1:33" x14ac:dyDescent="0.25">
      <c r="A1549">
        <v>6680</v>
      </c>
      <c r="B1549" s="1">
        <v>45752</v>
      </c>
      <c r="C1549" s="2">
        <v>0.87684027777777773</v>
      </c>
      <c r="D1549">
        <v>1433</v>
      </c>
      <c r="E1549">
        <v>220</v>
      </c>
      <c r="F1549">
        <v>550</v>
      </c>
      <c r="G1549">
        <v>304</v>
      </c>
      <c r="H1549">
        <v>1</v>
      </c>
      <c r="I1549">
        <v>444</v>
      </c>
      <c r="J1549">
        <v>0</v>
      </c>
      <c r="K1549">
        <v>22.2</v>
      </c>
      <c r="L1549">
        <v>466.2</v>
      </c>
      <c r="M1549" t="s">
        <v>20</v>
      </c>
      <c r="N1549" t="s">
        <v>21</v>
      </c>
      <c r="O1549">
        <v>13</v>
      </c>
      <c r="P1549">
        <v>4</v>
      </c>
      <c r="Q1549" t="s">
        <v>703</v>
      </c>
      <c r="R1549">
        <v>502</v>
      </c>
      <c r="S1549" s="3">
        <v>0</v>
      </c>
      <c r="T1549" s="6">
        <v>199.8</v>
      </c>
      <c r="U1549" t="s">
        <v>6337</v>
      </c>
      <c r="V1549">
        <v>2025</v>
      </c>
      <c r="W1549" t="s">
        <v>6333</v>
      </c>
      <c r="X1549" t="str">
        <f>_xlfn.XLOOKUP(Orders_C[[#This Row],[Product_ID]],Products_C[Product_ID],Products_C[Product_Name])</f>
        <v>Veg Burger</v>
      </c>
      <c r="Y1549" t="str">
        <f>_xlfn.XLOOKUP(Orders_C[[#This Row],[Product_ID]],Products_C[Product_ID],Products_C[Category])</f>
        <v>Burger</v>
      </c>
      <c r="Z1549" t="str">
        <f>_xlfn.XLOOKUP(Orders_C[[#This Row],[Store_ID]],Stores_c[Store_ID],Stores_c[City])</f>
        <v>Williamborough</v>
      </c>
      <c r="AA1549" t="str">
        <f>_xlfn.XLOOKUP(Orders_C[[#This Row],[Customer_ID]],Customers_c[Customer_ID],Customers_c[Customer_Name])</f>
        <v>Andrew Miller</v>
      </c>
      <c r="AB1549" s="6">
        <f>Orders_C[[#This Row],[Quantity]]*Orders_C[[#This Row],[Unit_Price]]*(1-Orders_C[[#This Row],[Discount %]])+Orders_C[[#This Row],[Tax]]</f>
        <v>466.2</v>
      </c>
      <c r="AC1549" s="9">
        <f>(Orders_C[[#This Row],[Unit_Price]]*Orders_C[[#This Row],[Quantity]])-Orders_C[[#This Row],[Discount]]+Orders_C[[#This Row],[Tax]]</f>
        <v>466.2</v>
      </c>
      <c r="AD1549" t="str">
        <f>IF(COUNTIF(Orders_C[[#All],[Customer_ID]],Orders_C[[#This Row],[Customer_ID]])&gt;1,"Repeat","New")</f>
        <v>Repeat</v>
      </c>
      <c r="AE1549" t="str" cm="1">
        <f t="array" ref="AE1549">_xlfn.XLOOKUP(Orders_C[[#This Row],[Store_ID]],Stores_c[[#All],[Store_ID]],Stores_c[[#All],[City]])</f>
        <v>Williamborough</v>
      </c>
      <c r="AF1549" t="str" cm="1">
        <f t="array" ref="AF1549">_xlfn.XLOOKUP(Orders_C[[#This Row],[Store_ID]],Stores_c[[#All],[Store_ID]],Stores_c[[#All],[Manager_Name]])</f>
        <v>Michael Mcbride</v>
      </c>
      <c r="AG1549" t="str" cm="1">
        <f t="array" ref="AG1549">_xlfn.XLOOKUP(Orders_C[[#This Row],[Store_ID]],Stores_c[[#All],[Store_ID]],Stores_c[[#All],[Store_Type]])</f>
        <v>Mall</v>
      </c>
    </row>
    <row r="1550" spans="1:33" x14ac:dyDescent="0.25">
      <c r="A1550">
        <v>8931</v>
      </c>
      <c r="B1550" s="1">
        <v>45884</v>
      </c>
      <c r="C1550" s="2">
        <v>0.26531250000000001</v>
      </c>
      <c r="D1550">
        <v>1475</v>
      </c>
      <c r="E1550">
        <v>212</v>
      </c>
      <c r="F1550">
        <v>477</v>
      </c>
      <c r="G1550">
        <v>315</v>
      </c>
      <c r="H1550">
        <v>2</v>
      </c>
      <c r="I1550">
        <v>247</v>
      </c>
      <c r="J1550">
        <v>10</v>
      </c>
      <c r="K1550">
        <v>12.35</v>
      </c>
      <c r="L1550">
        <v>496.35</v>
      </c>
      <c r="M1550" t="s">
        <v>19</v>
      </c>
      <c r="N1550" t="s">
        <v>23</v>
      </c>
      <c r="O1550">
        <v>10</v>
      </c>
      <c r="P1550">
        <v>3</v>
      </c>
      <c r="Q1550" t="s">
        <v>2954</v>
      </c>
      <c r="R1550">
        <v>505</v>
      </c>
      <c r="S1550" s="3">
        <v>0.1</v>
      </c>
      <c r="T1550" s="6">
        <v>199.95000000000005</v>
      </c>
      <c r="U1550" t="s">
        <v>6342</v>
      </c>
      <c r="V1550">
        <v>2025</v>
      </c>
      <c r="W1550" t="s">
        <v>6333</v>
      </c>
      <c r="X1550" t="str">
        <f>_xlfn.XLOOKUP(Orders_C[[#This Row],[Product_ID]],Products_C[Product_ID],Products_C[Product_Name])</f>
        <v>Popcorn Chicken</v>
      </c>
      <c r="Y1550" t="str">
        <f>_xlfn.XLOOKUP(Orders_C[[#This Row],[Product_ID]],Products_C[Product_ID],Products_C[Category])</f>
        <v>Beverage</v>
      </c>
      <c r="Z1550" t="str">
        <f>_xlfn.XLOOKUP(Orders_C[[#This Row],[Store_ID]],Stores_c[Store_ID],Stores_c[City])</f>
        <v>Andrewview</v>
      </c>
      <c r="AA1550" t="str">
        <f>_xlfn.XLOOKUP(Orders_C[[#This Row],[Customer_ID]],Customers_c[Customer_ID],Customers_c[Customer_Name])</f>
        <v>Elizabeth Erickson</v>
      </c>
      <c r="AB1550" s="6">
        <f>Orders_C[[#This Row],[Quantity]]*Orders_C[[#This Row],[Unit_Price]]*(1-Orders_C[[#This Row],[Discount %]])+Orders_C[[#This Row],[Tax]]</f>
        <v>456.95000000000005</v>
      </c>
      <c r="AC1550" s="9">
        <f>(Orders_C[[#This Row],[Unit_Price]]*Orders_C[[#This Row],[Quantity]])-Orders_C[[#This Row],[Discount]]+Orders_C[[#This Row],[Tax]]</f>
        <v>496.35</v>
      </c>
      <c r="AD1550" t="str">
        <f>IF(COUNTIF(Orders_C[[#All],[Customer_ID]],Orders_C[[#This Row],[Customer_ID]])&gt;1,"Repeat","New")</f>
        <v>Repeat</v>
      </c>
      <c r="AE1550" t="str" cm="1">
        <f t="array" ref="AE1550">_xlfn.XLOOKUP(Orders_C[[#This Row],[Store_ID]],Stores_c[[#All],[Store_ID]],Stores_c[[#All],[City]])</f>
        <v>Andrewview</v>
      </c>
      <c r="AF1550" t="str" cm="1">
        <f t="array" ref="AF1550">_xlfn.XLOOKUP(Orders_C[[#This Row],[Store_ID]],Stores_c[[#All],[Store_ID]],Stores_c[[#All],[Manager_Name]])</f>
        <v>Alice Sutton</v>
      </c>
      <c r="AG1550" t="str" cm="1">
        <f t="array" ref="AG1550">_xlfn.XLOOKUP(Orders_C[[#This Row],[Store_ID]],Stores_c[[#All],[Store_ID]],Stores_c[[#All],[Store_Type]])</f>
        <v>Mall</v>
      </c>
    </row>
    <row r="1551" spans="1:33" x14ac:dyDescent="0.25">
      <c r="A1551">
        <v>9963</v>
      </c>
      <c r="B1551" s="1">
        <v>46041</v>
      </c>
      <c r="C1551" s="2">
        <v>0.1950462962962963</v>
      </c>
      <c r="D1551">
        <v>1989</v>
      </c>
      <c r="E1551">
        <v>225</v>
      </c>
      <c r="F1551">
        <v>526</v>
      </c>
      <c r="G1551">
        <v>331</v>
      </c>
      <c r="H1551">
        <v>3</v>
      </c>
      <c r="I1551">
        <v>164</v>
      </c>
      <c r="J1551">
        <v>5</v>
      </c>
      <c r="K1551">
        <v>8.2000000000000011</v>
      </c>
      <c r="L1551">
        <v>495.2</v>
      </c>
      <c r="M1551" t="s">
        <v>19</v>
      </c>
      <c r="N1551" t="s">
        <v>22</v>
      </c>
      <c r="O1551">
        <v>33</v>
      </c>
      <c r="P1551">
        <v>3</v>
      </c>
      <c r="Q1551" t="s">
        <v>3986</v>
      </c>
      <c r="R1551">
        <v>503</v>
      </c>
      <c r="S1551" s="3">
        <v>0.05</v>
      </c>
      <c r="T1551" s="6">
        <v>200</v>
      </c>
      <c r="U1551" t="s">
        <v>6330</v>
      </c>
      <c r="V1551">
        <v>2026</v>
      </c>
      <c r="W1551" t="s">
        <v>6329</v>
      </c>
      <c r="X1551" t="str">
        <f>_xlfn.XLOOKUP(Orders_C[[#This Row],[Product_ID]],Products_C[Product_ID],Products_C[Product_Name])</f>
        <v>Chicken Bucket</v>
      </c>
      <c r="Y1551" t="str">
        <f>_xlfn.XLOOKUP(Orders_C[[#This Row],[Product_ID]],Products_C[Product_ID],Products_C[Category])</f>
        <v>Beverage</v>
      </c>
      <c r="Z1551" t="str">
        <f>_xlfn.XLOOKUP(Orders_C[[#This Row],[Store_ID]],Stores_c[Store_ID],Stores_c[City])</f>
        <v>South Peter</v>
      </c>
      <c r="AA1551" t="str">
        <f>_xlfn.XLOOKUP(Orders_C[[#This Row],[Customer_ID]],Customers_c[Customer_ID],Customers_c[Customer_Name])</f>
        <v>Philip Mills</v>
      </c>
      <c r="AB1551" s="6">
        <f>Orders_C[[#This Row],[Quantity]]*Orders_C[[#This Row],[Unit_Price]]*(1-Orders_C[[#This Row],[Discount %]])+Orders_C[[#This Row],[Tax]]</f>
        <v>475.59999999999997</v>
      </c>
      <c r="AC1551" s="9">
        <f>(Orders_C[[#This Row],[Unit_Price]]*Orders_C[[#This Row],[Quantity]])-Orders_C[[#This Row],[Discount]]+Orders_C[[#This Row],[Tax]]</f>
        <v>495.2</v>
      </c>
      <c r="AD1551" t="str">
        <f>IF(COUNTIF(Orders_C[[#All],[Customer_ID]],Orders_C[[#This Row],[Customer_ID]])&gt;1,"Repeat","New")</f>
        <v>Repeat</v>
      </c>
      <c r="AE1551" t="str" cm="1">
        <f t="array" ref="AE1551">_xlfn.XLOOKUP(Orders_C[[#This Row],[Store_ID]],Stores_c[[#All],[Store_ID]],Stores_c[[#All],[City]])</f>
        <v>South Peter</v>
      </c>
      <c r="AF1551" t="str" cm="1">
        <f t="array" ref="AF1551">_xlfn.XLOOKUP(Orders_C[[#This Row],[Store_ID]],Stores_c[[#All],[Store_ID]],Stores_c[[#All],[Manager_Name]])</f>
        <v>Gregory Lambert</v>
      </c>
      <c r="AG1551" t="str" cm="1">
        <f t="array" ref="AG1551">_xlfn.XLOOKUP(Orders_C[[#This Row],[Store_ID]],Stores_c[[#All],[Store_ID]],Stores_c[[#All],[Store_Type]])</f>
        <v>Street</v>
      </c>
    </row>
    <row r="1552" spans="1:33" x14ac:dyDescent="0.25">
      <c r="A1552">
        <v>10319</v>
      </c>
      <c r="B1552" s="1">
        <v>45709</v>
      </c>
      <c r="C1552" s="2">
        <v>0.13895833333333332</v>
      </c>
      <c r="D1552">
        <v>1784</v>
      </c>
      <c r="E1552">
        <v>216</v>
      </c>
      <c r="F1552">
        <v>436</v>
      </c>
      <c r="G1552">
        <v>324</v>
      </c>
      <c r="H1552">
        <v>3</v>
      </c>
      <c r="I1552">
        <v>168</v>
      </c>
      <c r="J1552">
        <v>10</v>
      </c>
      <c r="K1552">
        <v>8.4</v>
      </c>
      <c r="L1552">
        <v>502.4</v>
      </c>
      <c r="M1552" t="s">
        <v>20</v>
      </c>
      <c r="N1552" t="s">
        <v>22</v>
      </c>
      <c r="O1552">
        <v>34</v>
      </c>
      <c r="P1552">
        <v>1</v>
      </c>
      <c r="Q1552" t="s">
        <v>4342</v>
      </c>
      <c r="R1552">
        <v>508</v>
      </c>
      <c r="S1552" s="3">
        <v>0.1</v>
      </c>
      <c r="T1552" s="6">
        <v>200</v>
      </c>
      <c r="U1552" t="s">
        <v>6338</v>
      </c>
      <c r="V1552">
        <v>2025</v>
      </c>
      <c r="W1552" t="s">
        <v>6329</v>
      </c>
      <c r="X1552" t="str">
        <f>_xlfn.XLOOKUP(Orders_C[[#This Row],[Product_ID]],Products_C[Product_ID],Products_C[Product_Name])</f>
        <v>Krushers</v>
      </c>
      <c r="Y1552" t="str">
        <f>_xlfn.XLOOKUP(Orders_C[[#This Row],[Product_ID]],Products_C[Product_ID],Products_C[Category])</f>
        <v>Dessert</v>
      </c>
      <c r="Z1552" t="str">
        <f>_xlfn.XLOOKUP(Orders_C[[#This Row],[Store_ID]],Stores_c[Store_ID],Stores_c[City])</f>
        <v>Garciaview</v>
      </c>
      <c r="AA1552" t="str">
        <f>_xlfn.XLOOKUP(Orders_C[[#This Row],[Customer_ID]],Customers_c[Customer_ID],Customers_c[Customer_Name])</f>
        <v>Jesse Kaiser</v>
      </c>
      <c r="AB1552" s="6">
        <f>Orders_C[[#This Row],[Quantity]]*Orders_C[[#This Row],[Unit_Price]]*(1-Orders_C[[#This Row],[Discount %]])+Orders_C[[#This Row],[Tax]]</f>
        <v>462</v>
      </c>
      <c r="AC1552" s="9">
        <f>(Orders_C[[#This Row],[Unit_Price]]*Orders_C[[#This Row],[Quantity]])-Orders_C[[#This Row],[Discount]]+Orders_C[[#This Row],[Tax]]</f>
        <v>502.4</v>
      </c>
      <c r="AD1552" t="str">
        <f>IF(COUNTIF(Orders_C[[#All],[Customer_ID]],Orders_C[[#This Row],[Customer_ID]])&gt;1,"Repeat","New")</f>
        <v>Repeat</v>
      </c>
      <c r="AE1552" t="str" cm="1">
        <f t="array" ref="AE1552">_xlfn.XLOOKUP(Orders_C[[#This Row],[Store_ID]],Stores_c[[#All],[Store_ID]],Stores_c[[#All],[City]])</f>
        <v>Garciaview</v>
      </c>
      <c r="AF1552" t="str" cm="1">
        <f t="array" ref="AF1552">_xlfn.XLOOKUP(Orders_C[[#This Row],[Store_ID]],Stores_c[[#All],[Store_ID]],Stores_c[[#All],[Manager_Name]])</f>
        <v>Karina Washington</v>
      </c>
      <c r="AG1552" t="str" cm="1">
        <f t="array" ref="AG1552">_xlfn.XLOOKUP(Orders_C[[#This Row],[Store_ID]],Stores_c[[#All],[Store_ID]],Stores_c[[#All],[Store_Type]])</f>
        <v>Drive-Thru</v>
      </c>
    </row>
    <row r="1553" spans="1:33" x14ac:dyDescent="0.25">
      <c r="A1553">
        <v>9271</v>
      </c>
      <c r="B1553" s="1">
        <v>45790</v>
      </c>
      <c r="C1553" s="2">
        <v>0.72401620370370368</v>
      </c>
      <c r="D1553">
        <v>1072</v>
      </c>
      <c r="E1553">
        <v>225</v>
      </c>
      <c r="F1553">
        <v>546</v>
      </c>
      <c r="G1553">
        <v>326</v>
      </c>
      <c r="H1553">
        <v>3</v>
      </c>
      <c r="I1553">
        <v>172</v>
      </c>
      <c r="J1553">
        <v>15</v>
      </c>
      <c r="K1553">
        <v>8.6</v>
      </c>
      <c r="L1553">
        <v>509.6</v>
      </c>
      <c r="M1553" t="s">
        <v>18</v>
      </c>
      <c r="N1553" t="s">
        <v>23</v>
      </c>
      <c r="O1553">
        <v>20</v>
      </c>
      <c r="P1553">
        <v>2</v>
      </c>
      <c r="Q1553" t="s">
        <v>3294</v>
      </c>
      <c r="R1553">
        <v>507</v>
      </c>
      <c r="S1553" s="3">
        <v>0.15</v>
      </c>
      <c r="T1553" s="6">
        <v>200.00000000000006</v>
      </c>
      <c r="U1553" t="s">
        <v>6339</v>
      </c>
      <c r="V1553">
        <v>2025</v>
      </c>
      <c r="W1553" t="s">
        <v>6333</v>
      </c>
      <c r="X1553" t="str">
        <f>_xlfn.XLOOKUP(Orders_C[[#This Row],[Product_ID]],Products_C[Product_ID],Products_C[Product_Name])</f>
        <v>Rice Bowl</v>
      </c>
      <c r="Y1553" t="str">
        <f>_xlfn.XLOOKUP(Orders_C[[#This Row],[Product_ID]],Products_C[Product_ID],Products_C[Category])</f>
        <v>Burger</v>
      </c>
      <c r="Z1553" t="str">
        <f>_xlfn.XLOOKUP(Orders_C[[#This Row],[Store_ID]],Stores_c[Store_ID],Stores_c[City])</f>
        <v>South Peter</v>
      </c>
      <c r="AA1553" t="str">
        <f>_xlfn.XLOOKUP(Orders_C[[#This Row],[Customer_ID]],Customers_c[Customer_ID],Customers_c[Customer_Name])</f>
        <v>Jordan Clark</v>
      </c>
      <c r="AB1553" s="6">
        <f>Orders_C[[#This Row],[Quantity]]*Orders_C[[#This Row],[Unit_Price]]*(1-Orders_C[[#This Row],[Discount %]])+Orders_C[[#This Row],[Tax]]</f>
        <v>447.2</v>
      </c>
      <c r="AC1553" s="9">
        <f>(Orders_C[[#This Row],[Unit_Price]]*Orders_C[[#This Row],[Quantity]])-Orders_C[[#This Row],[Discount]]+Orders_C[[#This Row],[Tax]]</f>
        <v>509.6</v>
      </c>
      <c r="AD1553" t="str">
        <f>IF(COUNTIF(Orders_C[[#All],[Customer_ID]],Orders_C[[#This Row],[Customer_ID]])&gt;1,"Repeat","New")</f>
        <v>Repeat</v>
      </c>
      <c r="AE1553" t="str" cm="1">
        <f t="array" ref="AE1553">_xlfn.XLOOKUP(Orders_C[[#This Row],[Store_ID]],Stores_c[[#All],[Store_ID]],Stores_c[[#All],[City]])</f>
        <v>South Peter</v>
      </c>
      <c r="AF1553" t="str" cm="1">
        <f t="array" ref="AF1553">_xlfn.XLOOKUP(Orders_C[[#This Row],[Store_ID]],Stores_c[[#All],[Store_ID]],Stores_c[[#All],[Manager_Name]])</f>
        <v>Gregory Lambert</v>
      </c>
      <c r="AG1553" t="str" cm="1">
        <f t="array" ref="AG1553">_xlfn.XLOOKUP(Orders_C[[#This Row],[Store_ID]],Stores_c[[#All],[Store_ID]],Stores_c[[#All],[Store_Type]])</f>
        <v>Street</v>
      </c>
    </row>
    <row r="1554" spans="1:33" x14ac:dyDescent="0.25">
      <c r="A1554">
        <v>6751</v>
      </c>
      <c r="B1554" s="1">
        <v>45916</v>
      </c>
      <c r="C1554" s="2">
        <v>0.7608449074074074</v>
      </c>
      <c r="D1554">
        <v>1018</v>
      </c>
      <c r="E1554">
        <v>209</v>
      </c>
      <c r="F1554">
        <v>537</v>
      </c>
      <c r="G1554">
        <v>327</v>
      </c>
      <c r="H1554">
        <v>2</v>
      </c>
      <c r="I1554">
        <v>253</v>
      </c>
      <c r="J1554">
        <v>15</v>
      </c>
      <c r="K1554">
        <v>12.65</v>
      </c>
      <c r="L1554">
        <v>503.65</v>
      </c>
      <c r="M1554" t="s">
        <v>20</v>
      </c>
      <c r="N1554" t="s">
        <v>22</v>
      </c>
      <c r="O1554">
        <v>53</v>
      </c>
      <c r="P1554">
        <v>2</v>
      </c>
      <c r="Q1554" t="s">
        <v>774</v>
      </c>
      <c r="R1554">
        <v>504</v>
      </c>
      <c r="S1554" s="3">
        <v>0.15</v>
      </c>
      <c r="T1554" s="6">
        <v>200.05</v>
      </c>
      <c r="U1554" t="s">
        <v>6335</v>
      </c>
      <c r="V1554">
        <v>2025</v>
      </c>
      <c r="W1554" t="s">
        <v>6331</v>
      </c>
      <c r="X1554" t="str">
        <f>_xlfn.XLOOKUP(Orders_C[[#This Row],[Product_ID]],Products_C[Product_ID],Products_C[Product_Name])</f>
        <v>Wrap</v>
      </c>
      <c r="Y1554" t="str">
        <f>_xlfn.XLOOKUP(Orders_C[[#This Row],[Product_ID]],Products_C[Product_ID],Products_C[Category])</f>
        <v>Chicken</v>
      </c>
      <c r="Z1554" t="str">
        <f>_xlfn.XLOOKUP(Orders_C[[#This Row],[Store_ID]],Stores_c[Store_ID],Stores_c[City])</f>
        <v>Reidberg</v>
      </c>
      <c r="AA1554" t="str">
        <f>_xlfn.XLOOKUP(Orders_C[[#This Row],[Customer_ID]],Customers_c[Customer_ID],Customers_c[Customer_Name])</f>
        <v>Chad Lynn</v>
      </c>
      <c r="AB1554" s="6">
        <f>Orders_C[[#This Row],[Quantity]]*Orders_C[[#This Row],[Unit_Price]]*(1-Orders_C[[#This Row],[Discount %]])+Orders_C[[#This Row],[Tax]]</f>
        <v>442.74999999999994</v>
      </c>
      <c r="AC1554" s="9">
        <f>(Orders_C[[#This Row],[Unit_Price]]*Orders_C[[#This Row],[Quantity]])-Orders_C[[#This Row],[Discount]]+Orders_C[[#This Row],[Tax]]</f>
        <v>503.65</v>
      </c>
      <c r="AD1554" t="str">
        <f>IF(COUNTIF(Orders_C[[#All],[Customer_ID]],Orders_C[[#This Row],[Customer_ID]])&gt;1,"Repeat","New")</f>
        <v>Repeat</v>
      </c>
      <c r="AE1554" t="str" cm="1">
        <f t="array" ref="AE1554">_xlfn.XLOOKUP(Orders_C[[#This Row],[Store_ID]],Stores_c[[#All],[Store_ID]],Stores_c[[#All],[City]])</f>
        <v>Reidberg</v>
      </c>
      <c r="AF1554" t="str" cm="1">
        <f t="array" ref="AF1554">_xlfn.XLOOKUP(Orders_C[[#This Row],[Store_ID]],Stores_c[[#All],[Store_ID]],Stores_c[[#All],[Manager_Name]])</f>
        <v>Jeffrey Horn</v>
      </c>
      <c r="AG1554" t="str" cm="1">
        <f t="array" ref="AG1554">_xlfn.XLOOKUP(Orders_C[[#This Row],[Store_ID]],Stores_c[[#All],[Store_ID]],Stores_c[[#All],[Store_Type]])</f>
        <v>Drive-Thru</v>
      </c>
    </row>
    <row r="1555" spans="1:33" x14ac:dyDescent="0.25">
      <c r="A1555">
        <v>9111</v>
      </c>
      <c r="B1555" s="1">
        <v>45761</v>
      </c>
      <c r="C1555" s="2">
        <v>0.49006944444444445</v>
      </c>
      <c r="D1555">
        <v>1744</v>
      </c>
      <c r="E1555">
        <v>224</v>
      </c>
      <c r="F1555">
        <v>481</v>
      </c>
      <c r="G1555">
        <v>304</v>
      </c>
      <c r="H1555">
        <v>1</v>
      </c>
      <c r="I1555">
        <v>478</v>
      </c>
      <c r="J1555">
        <v>15</v>
      </c>
      <c r="K1555">
        <v>23.9</v>
      </c>
      <c r="L1555">
        <v>486.9</v>
      </c>
      <c r="M1555" t="s">
        <v>19</v>
      </c>
      <c r="N1555" t="s">
        <v>21</v>
      </c>
      <c r="O1555">
        <v>55</v>
      </c>
      <c r="P1555">
        <v>4</v>
      </c>
      <c r="Q1555" t="s">
        <v>3134</v>
      </c>
      <c r="R1555">
        <v>504</v>
      </c>
      <c r="S1555" s="3">
        <v>0.15</v>
      </c>
      <c r="T1555" s="6">
        <v>200.09999999999997</v>
      </c>
      <c r="U1555" t="s">
        <v>6337</v>
      </c>
      <c r="V1555">
        <v>2025</v>
      </c>
      <c r="W1555" t="s">
        <v>6331</v>
      </c>
      <c r="X1555" t="str">
        <f>_xlfn.XLOOKUP(Orders_C[[#This Row],[Product_ID]],Products_C[Product_ID],Products_C[Product_Name])</f>
        <v>Veg Burger</v>
      </c>
      <c r="Y1555" t="str">
        <f>_xlfn.XLOOKUP(Orders_C[[#This Row],[Product_ID]],Products_C[Product_ID],Products_C[Category])</f>
        <v>Burger</v>
      </c>
      <c r="Z1555" t="str">
        <f>_xlfn.XLOOKUP(Orders_C[[#This Row],[Store_ID]],Stores_c[Store_ID],Stores_c[City])</f>
        <v>Valdezton</v>
      </c>
      <c r="AA1555" t="str">
        <f>_xlfn.XLOOKUP(Orders_C[[#This Row],[Customer_ID]],Customers_c[Customer_ID],Customers_c[Customer_Name])</f>
        <v>Timothy Christensen</v>
      </c>
      <c r="AB1555" s="6">
        <f>Orders_C[[#This Row],[Quantity]]*Orders_C[[#This Row],[Unit_Price]]*(1-Orders_C[[#This Row],[Discount %]])+Orders_C[[#This Row],[Tax]]</f>
        <v>430.2</v>
      </c>
      <c r="AC1555" s="9">
        <f>(Orders_C[[#This Row],[Unit_Price]]*Orders_C[[#This Row],[Quantity]])-Orders_C[[#This Row],[Discount]]+Orders_C[[#This Row],[Tax]]</f>
        <v>486.9</v>
      </c>
      <c r="AD1555" t="str">
        <f>IF(COUNTIF(Orders_C[[#All],[Customer_ID]],Orders_C[[#This Row],[Customer_ID]])&gt;1,"Repeat","New")</f>
        <v>Repeat</v>
      </c>
      <c r="AE1555" t="str" cm="1">
        <f t="array" ref="AE1555">_xlfn.XLOOKUP(Orders_C[[#This Row],[Store_ID]],Stores_c[[#All],[Store_ID]],Stores_c[[#All],[City]])</f>
        <v>Valdezton</v>
      </c>
      <c r="AF1555" t="str" cm="1">
        <f t="array" ref="AF1555">_xlfn.XLOOKUP(Orders_C[[#This Row],[Store_ID]],Stores_c[[#All],[Store_ID]],Stores_c[[#All],[Manager_Name]])</f>
        <v>John Rodriguez</v>
      </c>
      <c r="AG1555" t="str" cm="1">
        <f t="array" ref="AG1555">_xlfn.XLOOKUP(Orders_C[[#This Row],[Store_ID]],Stores_c[[#All],[Store_ID]],Stores_c[[#All],[Store_Type]])</f>
        <v>Street</v>
      </c>
    </row>
    <row r="1556" spans="1:33" x14ac:dyDescent="0.25">
      <c r="A1556">
        <v>8212</v>
      </c>
      <c r="B1556" s="1">
        <v>45803</v>
      </c>
      <c r="C1556" s="2">
        <v>0.46134259259259258</v>
      </c>
      <c r="D1556">
        <v>1528</v>
      </c>
      <c r="E1556">
        <v>225</v>
      </c>
      <c r="F1556">
        <v>431</v>
      </c>
      <c r="G1556">
        <v>325</v>
      </c>
      <c r="H1556">
        <v>1</v>
      </c>
      <c r="I1556">
        <v>467</v>
      </c>
      <c r="J1556">
        <v>10</v>
      </c>
      <c r="K1556">
        <v>23.35</v>
      </c>
      <c r="L1556">
        <v>480.35</v>
      </c>
      <c r="M1556" t="s">
        <v>19</v>
      </c>
      <c r="N1556" t="s">
        <v>22</v>
      </c>
      <c r="O1556">
        <v>51</v>
      </c>
      <c r="P1556">
        <v>2</v>
      </c>
      <c r="Q1556" t="s">
        <v>2235</v>
      </c>
      <c r="R1556">
        <v>508</v>
      </c>
      <c r="S1556" s="3">
        <v>0.1</v>
      </c>
      <c r="T1556" s="6">
        <v>200.15000000000003</v>
      </c>
      <c r="U1556" t="s">
        <v>6339</v>
      </c>
      <c r="V1556">
        <v>2025</v>
      </c>
      <c r="W1556" t="s">
        <v>6331</v>
      </c>
      <c r="X1556" t="str">
        <f>_xlfn.XLOOKUP(Orders_C[[#This Row],[Product_ID]],Products_C[Product_ID],Products_C[Product_Name])</f>
        <v>Veg Burger</v>
      </c>
      <c r="Y1556" t="str">
        <f>_xlfn.XLOOKUP(Orders_C[[#This Row],[Product_ID]],Products_C[Product_ID],Products_C[Category])</f>
        <v>Chicken</v>
      </c>
      <c r="Z1556" t="str">
        <f>_xlfn.XLOOKUP(Orders_C[[#This Row],[Store_ID]],Stores_c[Store_ID],Stores_c[City])</f>
        <v>South Peter</v>
      </c>
      <c r="AA1556" t="str">
        <f>_xlfn.XLOOKUP(Orders_C[[#This Row],[Customer_ID]],Customers_c[Customer_ID],Customers_c[Customer_Name])</f>
        <v>Dr. Shane Mccullough</v>
      </c>
      <c r="AB1556" s="6">
        <f>Orders_C[[#This Row],[Quantity]]*Orders_C[[#This Row],[Unit_Price]]*(1-Orders_C[[#This Row],[Discount %]])+Orders_C[[#This Row],[Tax]]</f>
        <v>443.65000000000003</v>
      </c>
      <c r="AC1556" s="9">
        <f>(Orders_C[[#This Row],[Unit_Price]]*Orders_C[[#This Row],[Quantity]])-Orders_C[[#This Row],[Discount]]+Orders_C[[#This Row],[Tax]]</f>
        <v>480.35</v>
      </c>
      <c r="AD1556" t="str">
        <f>IF(COUNTIF(Orders_C[[#All],[Customer_ID]],Orders_C[[#This Row],[Customer_ID]])&gt;1,"Repeat","New")</f>
        <v>Repeat</v>
      </c>
      <c r="AE1556" t="str" cm="1">
        <f t="array" ref="AE1556">_xlfn.XLOOKUP(Orders_C[[#This Row],[Store_ID]],Stores_c[[#All],[Store_ID]],Stores_c[[#All],[City]])</f>
        <v>South Peter</v>
      </c>
      <c r="AF1556" t="str" cm="1">
        <f t="array" ref="AF1556">_xlfn.XLOOKUP(Orders_C[[#This Row],[Store_ID]],Stores_c[[#All],[Store_ID]],Stores_c[[#All],[Manager_Name]])</f>
        <v>Gregory Lambert</v>
      </c>
      <c r="AG1556" t="str" cm="1">
        <f t="array" ref="AG1556">_xlfn.XLOOKUP(Orders_C[[#This Row],[Store_ID]],Stores_c[[#All],[Store_ID]],Stores_c[[#All],[Store_Type]])</f>
        <v>Street</v>
      </c>
    </row>
    <row r="1557" spans="1:33" x14ac:dyDescent="0.25">
      <c r="A1557">
        <v>10411</v>
      </c>
      <c r="B1557" s="1">
        <v>45768</v>
      </c>
      <c r="C1557" s="2">
        <v>0.30332175925925925</v>
      </c>
      <c r="D1557">
        <v>1656</v>
      </c>
      <c r="E1557">
        <v>224</v>
      </c>
      <c r="F1557">
        <v>532</v>
      </c>
      <c r="G1557">
        <v>306</v>
      </c>
      <c r="H1557">
        <v>1</v>
      </c>
      <c r="I1557">
        <v>467</v>
      </c>
      <c r="J1557">
        <v>10</v>
      </c>
      <c r="K1557">
        <v>23.35</v>
      </c>
      <c r="L1557">
        <v>480.35</v>
      </c>
      <c r="M1557" t="s">
        <v>19</v>
      </c>
      <c r="N1557" t="s">
        <v>21</v>
      </c>
      <c r="O1557">
        <v>38</v>
      </c>
      <c r="P1557">
        <v>2</v>
      </c>
      <c r="Q1557" t="s">
        <v>4434</v>
      </c>
      <c r="R1557">
        <v>507</v>
      </c>
      <c r="S1557" s="3">
        <v>0.1</v>
      </c>
      <c r="T1557" s="6">
        <v>200.15000000000003</v>
      </c>
      <c r="U1557" t="s">
        <v>6337</v>
      </c>
      <c r="V1557">
        <v>2025</v>
      </c>
      <c r="W1557" t="s">
        <v>6329</v>
      </c>
      <c r="X1557" t="str">
        <f>_xlfn.XLOOKUP(Orders_C[[#This Row],[Product_ID]],Products_C[Product_ID],Products_C[Product_Name])</f>
        <v>Veg Burger</v>
      </c>
      <c r="Y1557" t="str">
        <f>_xlfn.XLOOKUP(Orders_C[[#This Row],[Product_ID]],Products_C[Product_ID],Products_C[Category])</f>
        <v>Burger</v>
      </c>
      <c r="Z1557" t="str">
        <f>_xlfn.XLOOKUP(Orders_C[[#This Row],[Store_ID]],Stores_c[Store_ID],Stores_c[City])</f>
        <v>Valdezton</v>
      </c>
      <c r="AA1557" t="str">
        <f>_xlfn.XLOOKUP(Orders_C[[#This Row],[Customer_ID]],Customers_c[Customer_ID],Customers_c[Customer_Name])</f>
        <v>Craig Conner</v>
      </c>
      <c r="AB1557" s="6">
        <f>Orders_C[[#This Row],[Quantity]]*Orders_C[[#This Row],[Unit_Price]]*(1-Orders_C[[#This Row],[Discount %]])+Orders_C[[#This Row],[Tax]]</f>
        <v>443.65000000000003</v>
      </c>
      <c r="AC1557" s="9">
        <f>(Orders_C[[#This Row],[Unit_Price]]*Orders_C[[#This Row],[Quantity]])-Orders_C[[#This Row],[Discount]]+Orders_C[[#This Row],[Tax]]</f>
        <v>480.35</v>
      </c>
      <c r="AD1557" t="str">
        <f>IF(COUNTIF(Orders_C[[#All],[Customer_ID]],Orders_C[[#This Row],[Customer_ID]])&gt;1,"Repeat","New")</f>
        <v>Repeat</v>
      </c>
      <c r="AE1557" t="str" cm="1">
        <f t="array" ref="AE1557">_xlfn.XLOOKUP(Orders_C[[#This Row],[Store_ID]],Stores_c[[#All],[Store_ID]],Stores_c[[#All],[City]])</f>
        <v>Valdezton</v>
      </c>
      <c r="AF1557" t="str" cm="1">
        <f t="array" ref="AF1557">_xlfn.XLOOKUP(Orders_C[[#This Row],[Store_ID]],Stores_c[[#All],[Store_ID]],Stores_c[[#All],[Manager_Name]])</f>
        <v>John Rodriguez</v>
      </c>
      <c r="AG1557" t="str" cm="1">
        <f t="array" ref="AG1557">_xlfn.XLOOKUP(Orders_C[[#This Row],[Store_ID]],Stores_c[[#All],[Store_ID]],Stores_c[[#All],[Store_Type]])</f>
        <v>Street</v>
      </c>
    </row>
    <row r="1558" spans="1:33" x14ac:dyDescent="0.25">
      <c r="A1558">
        <v>9130</v>
      </c>
      <c r="B1558" s="1">
        <v>45795</v>
      </c>
      <c r="C1558" s="2">
        <v>0.80168981481481483</v>
      </c>
      <c r="D1558">
        <v>1372</v>
      </c>
      <c r="E1558">
        <v>223</v>
      </c>
      <c r="F1558">
        <v>432</v>
      </c>
      <c r="G1558">
        <v>307</v>
      </c>
      <c r="H1558">
        <v>1</v>
      </c>
      <c r="I1558">
        <v>456</v>
      </c>
      <c r="J1558">
        <v>5</v>
      </c>
      <c r="K1558">
        <v>22.8</v>
      </c>
      <c r="L1558">
        <v>473.8</v>
      </c>
      <c r="M1558" t="s">
        <v>20</v>
      </c>
      <c r="N1558" t="s">
        <v>21</v>
      </c>
      <c r="O1558">
        <v>43</v>
      </c>
      <c r="P1558">
        <v>4</v>
      </c>
      <c r="Q1558" t="s">
        <v>3153</v>
      </c>
      <c r="R1558">
        <v>507</v>
      </c>
      <c r="S1558" s="3">
        <v>0.05</v>
      </c>
      <c r="T1558" s="6">
        <v>200.20000000000005</v>
      </c>
      <c r="U1558" t="s">
        <v>6339</v>
      </c>
      <c r="V1558">
        <v>2025</v>
      </c>
      <c r="W1558" t="s">
        <v>6331</v>
      </c>
      <c r="X1558" t="str">
        <f>_xlfn.XLOOKUP(Orders_C[[#This Row],[Product_ID]],Products_C[Product_ID],Products_C[Product_Name])</f>
        <v>Chicken Wings</v>
      </c>
      <c r="Y1558" t="str">
        <f>_xlfn.XLOOKUP(Orders_C[[#This Row],[Product_ID]],Products_C[Product_ID],Products_C[Category])</f>
        <v>Chicken</v>
      </c>
      <c r="Z1558" t="str">
        <f>_xlfn.XLOOKUP(Orders_C[[#This Row],[Store_ID]],Stores_c[Store_ID],Stores_c[City])</f>
        <v>Chambershaven</v>
      </c>
      <c r="AA1558" t="str">
        <f>_xlfn.XLOOKUP(Orders_C[[#This Row],[Customer_ID]],Customers_c[Customer_ID],Customers_c[Customer_Name])</f>
        <v>Amber Buck</v>
      </c>
      <c r="AB1558" s="6">
        <f>Orders_C[[#This Row],[Quantity]]*Orders_C[[#This Row],[Unit_Price]]*(1-Orders_C[[#This Row],[Discount %]])+Orders_C[[#This Row],[Tax]]</f>
        <v>456</v>
      </c>
      <c r="AC1558" s="9">
        <f>(Orders_C[[#This Row],[Unit_Price]]*Orders_C[[#This Row],[Quantity]])-Orders_C[[#This Row],[Discount]]+Orders_C[[#This Row],[Tax]]</f>
        <v>473.8</v>
      </c>
      <c r="AD1558" t="str">
        <f>IF(COUNTIF(Orders_C[[#All],[Customer_ID]],Orders_C[[#This Row],[Customer_ID]])&gt;1,"Repeat","New")</f>
        <v>Repeat</v>
      </c>
      <c r="AE1558" t="str" cm="1">
        <f t="array" ref="AE1558">_xlfn.XLOOKUP(Orders_C[[#This Row],[Store_ID]],Stores_c[[#All],[Store_ID]],Stores_c[[#All],[City]])</f>
        <v>Chambershaven</v>
      </c>
      <c r="AF1558" t="str" cm="1">
        <f t="array" ref="AF1558">_xlfn.XLOOKUP(Orders_C[[#This Row],[Store_ID]],Stores_c[[#All],[Store_ID]],Stores_c[[#All],[Manager_Name]])</f>
        <v>Virginia Webster</v>
      </c>
      <c r="AG1558" t="str" cm="1">
        <f t="array" ref="AG1558">_xlfn.XLOOKUP(Orders_C[[#This Row],[Store_ID]],Stores_c[[#All],[Store_ID]],Stores_c[[#All],[Store_Type]])</f>
        <v>Street</v>
      </c>
    </row>
    <row r="1559" spans="1:33" x14ac:dyDescent="0.25">
      <c r="A1559">
        <v>7893</v>
      </c>
      <c r="B1559" s="1">
        <v>45761</v>
      </c>
      <c r="C1559" s="2">
        <v>0.58489583333333328</v>
      </c>
      <c r="D1559">
        <v>1644</v>
      </c>
      <c r="E1559">
        <v>213</v>
      </c>
      <c r="F1559">
        <v>540</v>
      </c>
      <c r="G1559">
        <v>322</v>
      </c>
      <c r="H1559">
        <v>1</v>
      </c>
      <c r="I1559">
        <v>445</v>
      </c>
      <c r="J1559">
        <v>0</v>
      </c>
      <c r="K1559">
        <v>22.25</v>
      </c>
      <c r="L1559">
        <v>467.25</v>
      </c>
      <c r="M1559" t="s">
        <v>20</v>
      </c>
      <c r="N1559" t="s">
        <v>22</v>
      </c>
      <c r="O1559">
        <v>50</v>
      </c>
      <c r="P1559">
        <v>4</v>
      </c>
      <c r="Q1559" t="s">
        <v>1916</v>
      </c>
      <c r="R1559">
        <v>504</v>
      </c>
      <c r="S1559" s="3">
        <v>0</v>
      </c>
      <c r="T1559" s="6">
        <v>200.25</v>
      </c>
      <c r="U1559" t="s">
        <v>6337</v>
      </c>
      <c r="V1559">
        <v>2025</v>
      </c>
      <c r="W1559" t="s">
        <v>6331</v>
      </c>
      <c r="X1559" t="str">
        <f>_xlfn.XLOOKUP(Orders_C[[#This Row],[Product_ID]],Products_C[Product_ID],Products_C[Product_Name])</f>
        <v>Veg Burger</v>
      </c>
      <c r="Y1559" t="str">
        <f>_xlfn.XLOOKUP(Orders_C[[#This Row],[Product_ID]],Products_C[Product_ID],Products_C[Category])</f>
        <v>Burger</v>
      </c>
      <c r="Z1559" t="str">
        <f>_xlfn.XLOOKUP(Orders_C[[#This Row],[Store_ID]],Stores_c[Store_ID],Stores_c[City])</f>
        <v>Lake Kristashire</v>
      </c>
      <c r="AA1559" t="str">
        <f>_xlfn.XLOOKUP(Orders_C[[#This Row],[Customer_ID]],Customers_c[Customer_ID],Customers_c[Customer_Name])</f>
        <v>Jennifer Lang</v>
      </c>
      <c r="AB1559" s="6">
        <f>Orders_C[[#This Row],[Quantity]]*Orders_C[[#This Row],[Unit_Price]]*(1-Orders_C[[#This Row],[Discount %]])+Orders_C[[#This Row],[Tax]]</f>
        <v>467.25</v>
      </c>
      <c r="AC1559" s="9">
        <f>(Orders_C[[#This Row],[Unit_Price]]*Orders_C[[#This Row],[Quantity]])-Orders_C[[#This Row],[Discount]]+Orders_C[[#This Row],[Tax]]</f>
        <v>467.25</v>
      </c>
      <c r="AD1559" t="str">
        <f>IF(COUNTIF(Orders_C[[#All],[Customer_ID]],Orders_C[[#This Row],[Customer_ID]])&gt;1,"Repeat","New")</f>
        <v>Repeat</v>
      </c>
      <c r="AE1559" t="str" cm="1">
        <f t="array" ref="AE1559">_xlfn.XLOOKUP(Orders_C[[#This Row],[Store_ID]],Stores_c[[#All],[Store_ID]],Stores_c[[#All],[City]])</f>
        <v>Lake Kristashire</v>
      </c>
      <c r="AF1559" t="str" cm="1">
        <f t="array" ref="AF1559">_xlfn.XLOOKUP(Orders_C[[#This Row],[Store_ID]],Stores_c[[#All],[Store_ID]],Stores_c[[#All],[Manager_Name]])</f>
        <v>Andrea Daugherty</v>
      </c>
      <c r="AG1559" t="str" cm="1">
        <f t="array" ref="AG1559">_xlfn.XLOOKUP(Orders_C[[#This Row],[Store_ID]],Stores_c[[#All],[Store_ID]],Stores_c[[#All],[Store_Type]])</f>
        <v>Mall</v>
      </c>
    </row>
    <row r="1560" spans="1:33" x14ac:dyDescent="0.25">
      <c r="A1560">
        <v>10244</v>
      </c>
      <c r="B1560" s="1">
        <v>45708</v>
      </c>
      <c r="C1560" s="2">
        <v>0.50997685185185182</v>
      </c>
      <c r="D1560">
        <v>1376</v>
      </c>
      <c r="E1560">
        <v>204</v>
      </c>
      <c r="F1560">
        <v>481</v>
      </c>
      <c r="G1560">
        <v>328</v>
      </c>
      <c r="H1560">
        <v>1</v>
      </c>
      <c r="I1560">
        <v>479</v>
      </c>
      <c r="J1560">
        <v>15</v>
      </c>
      <c r="K1560">
        <v>23.95</v>
      </c>
      <c r="L1560">
        <v>487.95</v>
      </c>
      <c r="M1560" t="s">
        <v>18</v>
      </c>
      <c r="N1560" t="s">
        <v>23</v>
      </c>
      <c r="O1560">
        <v>35</v>
      </c>
      <c r="P1560">
        <v>3</v>
      </c>
      <c r="Q1560" t="s">
        <v>4267</v>
      </c>
      <c r="R1560">
        <v>507</v>
      </c>
      <c r="S1560" s="3">
        <v>0.15</v>
      </c>
      <c r="T1560" s="6">
        <v>200.55</v>
      </c>
      <c r="U1560" t="s">
        <v>6338</v>
      </c>
      <c r="V1560">
        <v>2025</v>
      </c>
      <c r="W1560" t="s">
        <v>6329</v>
      </c>
      <c r="X1560" t="str">
        <f>_xlfn.XLOOKUP(Orders_C[[#This Row],[Product_ID]],Products_C[Product_ID],Products_C[Product_Name])</f>
        <v>Rice Bowl</v>
      </c>
      <c r="Y1560" t="str">
        <f>_xlfn.XLOOKUP(Orders_C[[#This Row],[Product_ID]],Products_C[Product_ID],Products_C[Category])</f>
        <v>Burger</v>
      </c>
      <c r="Z1560" t="str">
        <f>_xlfn.XLOOKUP(Orders_C[[#This Row],[Store_ID]],Stores_c[Store_ID],Stores_c[City])</f>
        <v>New Robertfurt</v>
      </c>
      <c r="AA1560" t="str">
        <f>_xlfn.XLOOKUP(Orders_C[[#This Row],[Customer_ID]],Customers_c[Customer_ID],Customers_c[Customer_Name])</f>
        <v>David Sweeney</v>
      </c>
      <c r="AB1560" s="6">
        <f>Orders_C[[#This Row],[Quantity]]*Orders_C[[#This Row],[Unit_Price]]*(1-Orders_C[[#This Row],[Discount %]])+Orders_C[[#This Row],[Tax]]</f>
        <v>431.09999999999997</v>
      </c>
      <c r="AC1560" s="9">
        <f>(Orders_C[[#This Row],[Unit_Price]]*Orders_C[[#This Row],[Quantity]])-Orders_C[[#This Row],[Discount]]+Orders_C[[#This Row],[Tax]]</f>
        <v>487.95</v>
      </c>
      <c r="AD1560" t="str">
        <f>IF(COUNTIF(Orders_C[[#All],[Customer_ID]],Orders_C[[#This Row],[Customer_ID]])&gt;1,"Repeat","New")</f>
        <v>Repeat</v>
      </c>
      <c r="AE1560" t="str" cm="1">
        <f t="array" ref="AE1560">_xlfn.XLOOKUP(Orders_C[[#This Row],[Store_ID]],Stores_c[[#All],[Store_ID]],Stores_c[[#All],[City]])</f>
        <v>New Robertfurt</v>
      </c>
      <c r="AF1560" t="str" cm="1">
        <f t="array" ref="AF1560">_xlfn.XLOOKUP(Orders_C[[#This Row],[Store_ID]],Stores_c[[#All],[Store_ID]],Stores_c[[#All],[Manager_Name]])</f>
        <v>Tiffany Gomez</v>
      </c>
      <c r="AG1560" t="str" cm="1">
        <f t="array" ref="AG1560">_xlfn.XLOOKUP(Orders_C[[#This Row],[Store_ID]],Stores_c[[#All],[Store_ID]],Stores_c[[#All],[Store_Type]])</f>
        <v>Street</v>
      </c>
    </row>
    <row r="1561" spans="1:33" x14ac:dyDescent="0.25">
      <c r="A1561">
        <v>8610</v>
      </c>
      <c r="B1561" s="1">
        <v>45908</v>
      </c>
      <c r="C1561" s="2">
        <v>0.98978009259259259</v>
      </c>
      <c r="D1561">
        <v>1387</v>
      </c>
      <c r="E1561">
        <v>223</v>
      </c>
      <c r="F1561">
        <v>404</v>
      </c>
      <c r="G1561">
        <v>325</v>
      </c>
      <c r="H1561">
        <v>1</v>
      </c>
      <c r="I1561">
        <v>468</v>
      </c>
      <c r="J1561">
        <v>10</v>
      </c>
      <c r="K1561">
        <v>23.4</v>
      </c>
      <c r="L1561">
        <v>481.4</v>
      </c>
      <c r="M1561" t="s">
        <v>20</v>
      </c>
      <c r="N1561" t="s">
        <v>21</v>
      </c>
      <c r="O1561">
        <v>28</v>
      </c>
      <c r="P1561">
        <v>3</v>
      </c>
      <c r="Q1561" t="s">
        <v>2633</v>
      </c>
      <c r="R1561">
        <v>509</v>
      </c>
      <c r="S1561" s="3">
        <v>0.1</v>
      </c>
      <c r="T1561" s="6">
        <v>200.59999999999997</v>
      </c>
      <c r="U1561" t="s">
        <v>6335</v>
      </c>
      <c r="V1561">
        <v>2025</v>
      </c>
      <c r="W1561" t="s">
        <v>6329</v>
      </c>
      <c r="X1561" t="str">
        <f>_xlfn.XLOOKUP(Orders_C[[#This Row],[Product_ID]],Products_C[Product_ID],Products_C[Product_Name])</f>
        <v>Veg Burger</v>
      </c>
      <c r="Y1561" t="str">
        <f>_xlfn.XLOOKUP(Orders_C[[#This Row],[Product_ID]],Products_C[Product_ID],Products_C[Category])</f>
        <v>Chicken</v>
      </c>
      <c r="Z1561" t="str">
        <f>_xlfn.XLOOKUP(Orders_C[[#This Row],[Store_ID]],Stores_c[Store_ID],Stores_c[City])</f>
        <v>Chambershaven</v>
      </c>
      <c r="AA1561" t="str">
        <f>_xlfn.XLOOKUP(Orders_C[[#This Row],[Customer_ID]],Customers_c[Customer_ID],Customers_c[Customer_Name])</f>
        <v>Jacqueline Lewis</v>
      </c>
      <c r="AB1561" s="6">
        <f>Orders_C[[#This Row],[Quantity]]*Orders_C[[#This Row],[Unit_Price]]*(1-Orders_C[[#This Row],[Discount %]])+Orders_C[[#This Row],[Tax]]</f>
        <v>444.59999999999997</v>
      </c>
      <c r="AC1561" s="9">
        <f>(Orders_C[[#This Row],[Unit_Price]]*Orders_C[[#This Row],[Quantity]])-Orders_C[[#This Row],[Discount]]+Orders_C[[#This Row],[Tax]]</f>
        <v>481.4</v>
      </c>
      <c r="AD1561" t="str">
        <f>IF(COUNTIF(Orders_C[[#All],[Customer_ID]],Orders_C[[#This Row],[Customer_ID]])&gt;1,"Repeat","New")</f>
        <v>Repeat</v>
      </c>
      <c r="AE1561" t="str" cm="1">
        <f t="array" ref="AE1561">_xlfn.XLOOKUP(Orders_C[[#This Row],[Store_ID]],Stores_c[[#All],[Store_ID]],Stores_c[[#All],[City]])</f>
        <v>Chambershaven</v>
      </c>
      <c r="AF1561" t="str" cm="1">
        <f t="array" ref="AF1561">_xlfn.XLOOKUP(Orders_C[[#This Row],[Store_ID]],Stores_c[[#All],[Store_ID]],Stores_c[[#All],[Manager_Name]])</f>
        <v>Virginia Webster</v>
      </c>
      <c r="AG1561" t="str" cm="1">
        <f t="array" ref="AG1561">_xlfn.XLOOKUP(Orders_C[[#This Row],[Store_ID]],Stores_c[[#All],[Store_ID]],Stores_c[[#All],[Store_Type]])</f>
        <v>Street</v>
      </c>
    </row>
    <row r="1562" spans="1:33" x14ac:dyDescent="0.25">
      <c r="A1562">
        <v>6403</v>
      </c>
      <c r="B1562" s="1">
        <v>46018</v>
      </c>
      <c r="C1562" s="2">
        <v>0.22163194444444445</v>
      </c>
      <c r="D1562">
        <v>1160</v>
      </c>
      <c r="E1562">
        <v>205</v>
      </c>
      <c r="F1562">
        <v>497</v>
      </c>
      <c r="G1562">
        <v>331</v>
      </c>
      <c r="H1562">
        <v>2</v>
      </c>
      <c r="I1562">
        <v>236</v>
      </c>
      <c r="J1562">
        <v>0</v>
      </c>
      <c r="K1562">
        <v>11.8</v>
      </c>
      <c r="L1562">
        <v>483.8</v>
      </c>
      <c r="M1562" t="s">
        <v>19</v>
      </c>
      <c r="N1562" t="s">
        <v>22</v>
      </c>
      <c r="O1562">
        <v>44</v>
      </c>
      <c r="P1562">
        <v>2</v>
      </c>
      <c r="Q1562" t="s">
        <v>426</v>
      </c>
      <c r="R1562">
        <v>506</v>
      </c>
      <c r="S1562" s="3">
        <v>0</v>
      </c>
      <c r="T1562" s="6">
        <v>200.60000000000002</v>
      </c>
      <c r="U1562" t="s">
        <v>6328</v>
      </c>
      <c r="V1562">
        <v>2025</v>
      </c>
      <c r="W1562" t="s">
        <v>6331</v>
      </c>
      <c r="X1562" t="str">
        <f>_xlfn.XLOOKUP(Orders_C[[#This Row],[Product_ID]],Products_C[Product_ID],Products_C[Product_Name])</f>
        <v>Chicken Bucket</v>
      </c>
      <c r="Y1562" t="str">
        <f>_xlfn.XLOOKUP(Orders_C[[#This Row],[Product_ID]],Products_C[Product_ID],Products_C[Category])</f>
        <v>Beverage</v>
      </c>
      <c r="Z1562" t="str">
        <f>_xlfn.XLOOKUP(Orders_C[[#This Row],[Store_ID]],Stores_c[Store_ID],Stores_c[City])</f>
        <v>Port Jacob</v>
      </c>
      <c r="AA1562" t="str">
        <f>_xlfn.XLOOKUP(Orders_C[[#This Row],[Customer_ID]],Customers_c[Customer_ID],Customers_c[Customer_Name])</f>
        <v>Kyle Smith</v>
      </c>
      <c r="AB1562" s="6">
        <f>Orders_C[[#This Row],[Quantity]]*Orders_C[[#This Row],[Unit_Price]]*(1-Orders_C[[#This Row],[Discount %]])+Orders_C[[#This Row],[Tax]]</f>
        <v>483.8</v>
      </c>
      <c r="AC1562" s="9">
        <f>(Orders_C[[#This Row],[Unit_Price]]*Orders_C[[#This Row],[Quantity]])-Orders_C[[#This Row],[Discount]]+Orders_C[[#This Row],[Tax]]</f>
        <v>483.8</v>
      </c>
      <c r="AD1562" t="str">
        <f>IF(COUNTIF(Orders_C[[#All],[Customer_ID]],Orders_C[[#This Row],[Customer_ID]])&gt;1,"Repeat","New")</f>
        <v>Repeat</v>
      </c>
      <c r="AE1562" t="str" cm="1">
        <f t="array" ref="AE1562">_xlfn.XLOOKUP(Orders_C[[#This Row],[Store_ID]],Stores_c[[#All],[Store_ID]],Stores_c[[#All],[City]])</f>
        <v>Port Jacob</v>
      </c>
      <c r="AF1562" t="str" cm="1">
        <f t="array" ref="AF1562">_xlfn.XLOOKUP(Orders_C[[#This Row],[Store_ID]],Stores_c[[#All],[Store_ID]],Stores_c[[#All],[Manager_Name]])</f>
        <v>David Harris</v>
      </c>
      <c r="AG1562" t="str" cm="1">
        <f t="array" ref="AG1562">_xlfn.XLOOKUP(Orders_C[[#This Row],[Store_ID]],Stores_c[[#All],[Store_ID]],Stores_c[[#All],[Store_Type]])</f>
        <v>Mall</v>
      </c>
    </row>
    <row r="1563" spans="1:33" x14ac:dyDescent="0.25">
      <c r="A1563">
        <v>7825</v>
      </c>
      <c r="B1563" s="1">
        <v>45821</v>
      </c>
      <c r="C1563" s="2">
        <v>0.80374999999999996</v>
      </c>
      <c r="D1563">
        <v>1008</v>
      </c>
      <c r="E1563">
        <v>201</v>
      </c>
      <c r="F1563">
        <v>548</v>
      </c>
      <c r="G1563">
        <v>320</v>
      </c>
      <c r="H1563">
        <v>2</v>
      </c>
      <c r="I1563">
        <v>236</v>
      </c>
      <c r="J1563">
        <v>0</v>
      </c>
      <c r="K1563">
        <v>11.8</v>
      </c>
      <c r="L1563">
        <v>483.8</v>
      </c>
      <c r="M1563" t="s">
        <v>20</v>
      </c>
      <c r="N1563" t="s">
        <v>22</v>
      </c>
      <c r="O1563">
        <v>13</v>
      </c>
      <c r="P1563">
        <v>5</v>
      </c>
      <c r="Q1563" t="s">
        <v>1848</v>
      </c>
      <c r="R1563">
        <v>510</v>
      </c>
      <c r="S1563" s="3">
        <v>0</v>
      </c>
      <c r="T1563" s="6">
        <v>200.60000000000002</v>
      </c>
      <c r="U1563" t="s">
        <v>6340</v>
      </c>
      <c r="V1563">
        <v>2025</v>
      </c>
      <c r="W1563" t="s">
        <v>6333</v>
      </c>
      <c r="X1563" t="str">
        <f>_xlfn.XLOOKUP(Orders_C[[#This Row],[Product_ID]],Products_C[Product_ID],Products_C[Product_Name])</f>
        <v>Rice Bowl</v>
      </c>
      <c r="Y1563" t="str">
        <f>_xlfn.XLOOKUP(Orders_C[[#This Row],[Product_ID]],Products_C[Product_ID],Products_C[Category])</f>
        <v>Beverage</v>
      </c>
      <c r="Z1563" t="str">
        <f>_xlfn.XLOOKUP(Orders_C[[#This Row],[Store_ID]],Stores_c[Store_ID],Stores_c[City])</f>
        <v>Lake Nicholasburgh</v>
      </c>
      <c r="AA1563" t="str">
        <f>_xlfn.XLOOKUP(Orders_C[[#This Row],[Customer_ID]],Customers_c[Customer_ID],Customers_c[Customer_Name])</f>
        <v>Mary Mcconnell</v>
      </c>
      <c r="AB1563" s="6">
        <f>Orders_C[[#This Row],[Quantity]]*Orders_C[[#This Row],[Unit_Price]]*(1-Orders_C[[#This Row],[Discount %]])+Orders_C[[#This Row],[Tax]]</f>
        <v>483.8</v>
      </c>
      <c r="AC1563" s="9">
        <f>(Orders_C[[#This Row],[Unit_Price]]*Orders_C[[#This Row],[Quantity]])-Orders_C[[#This Row],[Discount]]+Orders_C[[#This Row],[Tax]]</f>
        <v>483.8</v>
      </c>
      <c r="AD1563" t="str">
        <f>IF(COUNTIF(Orders_C[[#All],[Customer_ID]],Orders_C[[#This Row],[Customer_ID]])&gt;1,"Repeat","New")</f>
        <v>Repeat</v>
      </c>
      <c r="AE1563" t="str" cm="1">
        <f t="array" ref="AE1563">_xlfn.XLOOKUP(Orders_C[[#This Row],[Store_ID]],Stores_c[[#All],[Store_ID]],Stores_c[[#All],[City]])</f>
        <v>Lake Nicholasburgh</v>
      </c>
      <c r="AF1563" t="str" cm="1">
        <f t="array" ref="AF1563">_xlfn.XLOOKUP(Orders_C[[#This Row],[Store_ID]],Stores_c[[#All],[Store_ID]],Stores_c[[#All],[Manager_Name]])</f>
        <v>Maurice Garcia</v>
      </c>
      <c r="AG1563" t="str" cm="1">
        <f t="array" ref="AG1563">_xlfn.XLOOKUP(Orders_C[[#This Row],[Store_ID]],Stores_c[[#All],[Store_ID]],Stores_c[[#All],[Store_Type]])</f>
        <v>Mall</v>
      </c>
    </row>
    <row r="1564" spans="1:33" x14ac:dyDescent="0.25">
      <c r="A1564">
        <v>8679</v>
      </c>
      <c r="B1564" s="1">
        <v>46019</v>
      </c>
      <c r="C1564" s="2">
        <v>0.51495370370370375</v>
      </c>
      <c r="D1564">
        <v>1071</v>
      </c>
      <c r="E1564">
        <v>216</v>
      </c>
      <c r="F1564">
        <v>538</v>
      </c>
      <c r="G1564">
        <v>334</v>
      </c>
      <c r="H1564">
        <v>2</v>
      </c>
      <c r="I1564">
        <v>236</v>
      </c>
      <c r="J1564">
        <v>0</v>
      </c>
      <c r="K1564">
        <v>11.8</v>
      </c>
      <c r="L1564">
        <v>483.8</v>
      </c>
      <c r="M1564" t="s">
        <v>18</v>
      </c>
      <c r="N1564" t="s">
        <v>22</v>
      </c>
      <c r="O1564">
        <v>33</v>
      </c>
      <c r="P1564">
        <v>4</v>
      </c>
      <c r="Q1564" t="s">
        <v>2702</v>
      </c>
      <c r="R1564">
        <v>506</v>
      </c>
      <c r="S1564" s="3">
        <v>0</v>
      </c>
      <c r="T1564" s="6">
        <v>200.60000000000002</v>
      </c>
      <c r="U1564" t="s">
        <v>6328</v>
      </c>
      <c r="V1564">
        <v>2025</v>
      </c>
      <c r="W1564" t="s">
        <v>6329</v>
      </c>
      <c r="X1564" t="str">
        <f>_xlfn.XLOOKUP(Orders_C[[#This Row],[Product_ID]],Products_C[Product_ID],Products_C[Product_Name])</f>
        <v>Krushers</v>
      </c>
      <c r="Y1564" t="str">
        <f>_xlfn.XLOOKUP(Orders_C[[#This Row],[Product_ID]],Products_C[Product_ID],Products_C[Category])</f>
        <v>Dessert</v>
      </c>
      <c r="Z1564" t="str">
        <f>_xlfn.XLOOKUP(Orders_C[[#This Row],[Store_ID]],Stores_c[Store_ID],Stores_c[City])</f>
        <v>Garciaview</v>
      </c>
      <c r="AA1564" t="str">
        <f>_xlfn.XLOOKUP(Orders_C[[#This Row],[Customer_ID]],Customers_c[Customer_ID],Customers_c[Customer_Name])</f>
        <v>Timothy Riley</v>
      </c>
      <c r="AB1564" s="6">
        <f>Orders_C[[#This Row],[Quantity]]*Orders_C[[#This Row],[Unit_Price]]*(1-Orders_C[[#This Row],[Discount %]])+Orders_C[[#This Row],[Tax]]</f>
        <v>483.8</v>
      </c>
      <c r="AC1564" s="9">
        <f>(Orders_C[[#This Row],[Unit_Price]]*Orders_C[[#This Row],[Quantity]])-Orders_C[[#This Row],[Discount]]+Orders_C[[#This Row],[Tax]]</f>
        <v>483.8</v>
      </c>
      <c r="AD1564" t="str">
        <f>IF(COUNTIF(Orders_C[[#All],[Customer_ID]],Orders_C[[#This Row],[Customer_ID]])&gt;1,"Repeat","New")</f>
        <v>Repeat</v>
      </c>
      <c r="AE1564" t="str" cm="1">
        <f t="array" ref="AE1564">_xlfn.XLOOKUP(Orders_C[[#This Row],[Store_ID]],Stores_c[[#All],[Store_ID]],Stores_c[[#All],[City]])</f>
        <v>Garciaview</v>
      </c>
      <c r="AF1564" t="str" cm="1">
        <f t="array" ref="AF1564">_xlfn.XLOOKUP(Orders_C[[#This Row],[Store_ID]],Stores_c[[#All],[Store_ID]],Stores_c[[#All],[Manager_Name]])</f>
        <v>Karina Washington</v>
      </c>
      <c r="AG1564" t="str" cm="1">
        <f t="array" ref="AG1564">_xlfn.XLOOKUP(Orders_C[[#This Row],[Store_ID]],Stores_c[[#All],[Store_ID]],Stores_c[[#All],[Store_Type]])</f>
        <v>Drive-Thru</v>
      </c>
    </row>
    <row r="1565" spans="1:33" x14ac:dyDescent="0.25">
      <c r="A1565">
        <v>9536</v>
      </c>
      <c r="B1565" s="1">
        <v>46018</v>
      </c>
      <c r="C1565" s="2">
        <v>0.22443287037037038</v>
      </c>
      <c r="D1565">
        <v>1002</v>
      </c>
      <c r="E1565">
        <v>225</v>
      </c>
      <c r="F1565">
        <v>465</v>
      </c>
      <c r="G1565">
        <v>328</v>
      </c>
      <c r="H1565">
        <v>1</v>
      </c>
      <c r="I1565">
        <v>457</v>
      </c>
      <c r="J1565">
        <v>5</v>
      </c>
      <c r="K1565">
        <v>22.85</v>
      </c>
      <c r="L1565">
        <v>474.85</v>
      </c>
      <c r="M1565" t="s">
        <v>20</v>
      </c>
      <c r="N1565" t="s">
        <v>22</v>
      </c>
      <c r="O1565">
        <v>17</v>
      </c>
      <c r="P1565">
        <v>1</v>
      </c>
      <c r="Q1565" t="s">
        <v>3559</v>
      </c>
      <c r="R1565">
        <v>503</v>
      </c>
      <c r="S1565" s="3">
        <v>0.05</v>
      </c>
      <c r="T1565" s="6">
        <v>200.65000000000003</v>
      </c>
      <c r="U1565" t="s">
        <v>6328</v>
      </c>
      <c r="V1565">
        <v>2025</v>
      </c>
      <c r="W1565" t="s">
        <v>6333</v>
      </c>
      <c r="X1565" t="str">
        <f>_xlfn.XLOOKUP(Orders_C[[#This Row],[Product_ID]],Products_C[Product_ID],Products_C[Product_Name])</f>
        <v>Rice Bowl</v>
      </c>
      <c r="Y1565" t="str">
        <f>_xlfn.XLOOKUP(Orders_C[[#This Row],[Product_ID]],Products_C[Product_ID],Products_C[Category])</f>
        <v>Burger</v>
      </c>
      <c r="Z1565" t="str">
        <f>_xlfn.XLOOKUP(Orders_C[[#This Row],[Store_ID]],Stores_c[Store_ID],Stores_c[City])</f>
        <v>South Peter</v>
      </c>
      <c r="AA1565" t="str">
        <f>_xlfn.XLOOKUP(Orders_C[[#This Row],[Customer_ID]],Customers_c[Customer_ID],Customers_c[Customer_Name])</f>
        <v>Angela Tucker</v>
      </c>
      <c r="AB1565" s="6">
        <f>Orders_C[[#This Row],[Quantity]]*Orders_C[[#This Row],[Unit_Price]]*(1-Orders_C[[#This Row],[Discount %]])+Orders_C[[#This Row],[Tax]]</f>
        <v>457</v>
      </c>
      <c r="AC1565" s="9">
        <f>(Orders_C[[#This Row],[Unit_Price]]*Orders_C[[#This Row],[Quantity]])-Orders_C[[#This Row],[Discount]]+Orders_C[[#This Row],[Tax]]</f>
        <v>474.85</v>
      </c>
      <c r="AD1565" t="str">
        <f>IF(COUNTIF(Orders_C[[#All],[Customer_ID]],Orders_C[[#This Row],[Customer_ID]])&gt;1,"Repeat","New")</f>
        <v>Repeat</v>
      </c>
      <c r="AE1565" t="str" cm="1">
        <f t="array" ref="AE1565">_xlfn.XLOOKUP(Orders_C[[#This Row],[Store_ID]],Stores_c[[#All],[Store_ID]],Stores_c[[#All],[City]])</f>
        <v>South Peter</v>
      </c>
      <c r="AF1565" t="str" cm="1">
        <f t="array" ref="AF1565">_xlfn.XLOOKUP(Orders_C[[#This Row],[Store_ID]],Stores_c[[#All],[Store_ID]],Stores_c[[#All],[Manager_Name]])</f>
        <v>Gregory Lambert</v>
      </c>
      <c r="AG1565" t="str" cm="1">
        <f t="array" ref="AG1565">_xlfn.XLOOKUP(Orders_C[[#This Row],[Store_ID]],Stores_c[[#All],[Store_ID]],Stores_c[[#All],[Store_Type]])</f>
        <v>Street</v>
      </c>
    </row>
    <row r="1566" spans="1:33" x14ac:dyDescent="0.25">
      <c r="A1566">
        <v>8271</v>
      </c>
      <c r="B1566" s="1">
        <v>45866</v>
      </c>
      <c r="C1566" s="2">
        <v>0.35729166666666667</v>
      </c>
      <c r="D1566">
        <v>1027</v>
      </c>
      <c r="E1566">
        <v>212</v>
      </c>
      <c r="F1566">
        <v>493</v>
      </c>
      <c r="G1566">
        <v>314</v>
      </c>
      <c r="H1566">
        <v>1</v>
      </c>
      <c r="I1566">
        <v>446</v>
      </c>
      <c r="J1566">
        <v>0</v>
      </c>
      <c r="K1566">
        <v>22.3</v>
      </c>
      <c r="L1566">
        <v>468.3</v>
      </c>
      <c r="M1566" t="s">
        <v>20</v>
      </c>
      <c r="N1566" t="s">
        <v>22</v>
      </c>
      <c r="O1566">
        <v>32</v>
      </c>
      <c r="P1566">
        <v>3</v>
      </c>
      <c r="Q1566" t="s">
        <v>2294</v>
      </c>
      <c r="R1566">
        <v>503</v>
      </c>
      <c r="S1566" s="3">
        <v>0</v>
      </c>
      <c r="T1566" s="6">
        <v>200.70000000000005</v>
      </c>
      <c r="U1566" t="s">
        <v>6341</v>
      </c>
      <c r="V1566">
        <v>2025</v>
      </c>
      <c r="W1566" t="s">
        <v>6329</v>
      </c>
      <c r="X1566" t="str">
        <f>_xlfn.XLOOKUP(Orders_C[[#This Row],[Product_ID]],Products_C[Product_ID],Products_C[Product_Name])</f>
        <v>Wrap</v>
      </c>
      <c r="Y1566" t="str">
        <f>_xlfn.XLOOKUP(Orders_C[[#This Row],[Product_ID]],Products_C[Product_ID],Products_C[Category])</f>
        <v>Burger</v>
      </c>
      <c r="Z1566" t="str">
        <f>_xlfn.XLOOKUP(Orders_C[[#This Row],[Store_ID]],Stores_c[Store_ID],Stores_c[City])</f>
        <v>Andrewview</v>
      </c>
      <c r="AA1566" t="str">
        <f>_xlfn.XLOOKUP(Orders_C[[#This Row],[Customer_ID]],Customers_c[Customer_ID],Customers_c[Customer_Name])</f>
        <v>Stacey Stein</v>
      </c>
      <c r="AB1566" s="6">
        <f>Orders_C[[#This Row],[Quantity]]*Orders_C[[#This Row],[Unit_Price]]*(1-Orders_C[[#This Row],[Discount %]])+Orders_C[[#This Row],[Tax]]</f>
        <v>468.3</v>
      </c>
      <c r="AC1566" s="9">
        <f>(Orders_C[[#This Row],[Unit_Price]]*Orders_C[[#This Row],[Quantity]])-Orders_C[[#This Row],[Discount]]+Orders_C[[#This Row],[Tax]]</f>
        <v>468.3</v>
      </c>
      <c r="AD1566" t="str">
        <f>IF(COUNTIF(Orders_C[[#All],[Customer_ID]],Orders_C[[#This Row],[Customer_ID]])&gt;1,"Repeat","New")</f>
        <v>Repeat</v>
      </c>
      <c r="AE1566" t="str" cm="1">
        <f t="array" ref="AE1566">_xlfn.XLOOKUP(Orders_C[[#This Row],[Store_ID]],Stores_c[[#All],[Store_ID]],Stores_c[[#All],[City]])</f>
        <v>Andrewview</v>
      </c>
      <c r="AF1566" t="str" cm="1">
        <f t="array" ref="AF1566">_xlfn.XLOOKUP(Orders_C[[#This Row],[Store_ID]],Stores_c[[#All],[Store_ID]],Stores_c[[#All],[Manager_Name]])</f>
        <v>Alice Sutton</v>
      </c>
      <c r="AG1566" t="str" cm="1">
        <f t="array" ref="AG1566">_xlfn.XLOOKUP(Orders_C[[#This Row],[Store_ID]],Stores_c[[#All],[Store_ID]],Stores_c[[#All],[Store_Type]])</f>
        <v>Mall</v>
      </c>
    </row>
    <row r="1567" spans="1:33" x14ac:dyDescent="0.25">
      <c r="A1567">
        <v>10291</v>
      </c>
      <c r="B1567" s="1">
        <v>45947</v>
      </c>
      <c r="C1567" s="2">
        <v>0.40386574074074072</v>
      </c>
      <c r="D1567">
        <v>1148</v>
      </c>
      <c r="E1567">
        <v>207</v>
      </c>
      <c r="F1567">
        <v>525</v>
      </c>
      <c r="G1567">
        <v>302</v>
      </c>
      <c r="H1567">
        <v>1</v>
      </c>
      <c r="I1567">
        <v>446</v>
      </c>
      <c r="J1567">
        <v>0</v>
      </c>
      <c r="K1567">
        <v>22.3</v>
      </c>
      <c r="L1567">
        <v>468.3</v>
      </c>
      <c r="M1567" t="s">
        <v>19</v>
      </c>
      <c r="N1567" t="s">
        <v>21</v>
      </c>
      <c r="O1567">
        <v>32</v>
      </c>
      <c r="P1567">
        <v>5</v>
      </c>
      <c r="Q1567" t="s">
        <v>4314</v>
      </c>
      <c r="R1567">
        <v>501</v>
      </c>
      <c r="S1567" s="3">
        <v>0</v>
      </c>
      <c r="T1567" s="6">
        <v>200.70000000000005</v>
      </c>
      <c r="U1567" t="s">
        <v>6332</v>
      </c>
      <c r="V1567">
        <v>2025</v>
      </c>
      <c r="W1567" t="s">
        <v>6329</v>
      </c>
      <c r="X1567" t="str">
        <f>_xlfn.XLOOKUP(Orders_C[[#This Row],[Product_ID]],Products_C[Product_ID],Products_C[Product_Name])</f>
        <v>Chicken Wings</v>
      </c>
      <c r="Y1567" t="str">
        <f>_xlfn.XLOOKUP(Orders_C[[#This Row],[Product_ID]],Products_C[Product_ID],Products_C[Category])</f>
        <v>Chicken</v>
      </c>
      <c r="Z1567" t="str">
        <f>_xlfn.XLOOKUP(Orders_C[[#This Row],[Store_ID]],Stores_c[Store_ID],Stores_c[City])</f>
        <v>Christineton</v>
      </c>
      <c r="AA1567" t="str">
        <f>_xlfn.XLOOKUP(Orders_C[[#This Row],[Customer_ID]],Customers_c[Customer_ID],Customers_c[Customer_Name])</f>
        <v>Elizabeth Stone</v>
      </c>
      <c r="AB1567" s="6">
        <f>Orders_C[[#This Row],[Quantity]]*Orders_C[[#This Row],[Unit_Price]]*(1-Orders_C[[#This Row],[Discount %]])+Orders_C[[#This Row],[Tax]]</f>
        <v>468.3</v>
      </c>
      <c r="AC1567" s="9">
        <f>(Orders_C[[#This Row],[Unit_Price]]*Orders_C[[#This Row],[Quantity]])-Orders_C[[#This Row],[Discount]]+Orders_C[[#This Row],[Tax]]</f>
        <v>468.3</v>
      </c>
      <c r="AD1567" t="str">
        <f>IF(COUNTIF(Orders_C[[#All],[Customer_ID]],Orders_C[[#This Row],[Customer_ID]])&gt;1,"Repeat","New")</f>
        <v>Repeat</v>
      </c>
      <c r="AE1567" t="str" cm="1">
        <f t="array" ref="AE1567">_xlfn.XLOOKUP(Orders_C[[#This Row],[Store_ID]],Stores_c[[#All],[Store_ID]],Stores_c[[#All],[City]])</f>
        <v>Christineton</v>
      </c>
      <c r="AF1567" t="str" cm="1">
        <f t="array" ref="AF1567">_xlfn.XLOOKUP(Orders_C[[#This Row],[Store_ID]],Stores_c[[#All],[Store_ID]],Stores_c[[#All],[Manager_Name]])</f>
        <v>Dr. William Hubbard MD</v>
      </c>
      <c r="AG1567" t="str" cm="1">
        <f t="array" ref="AG1567">_xlfn.XLOOKUP(Orders_C[[#This Row],[Store_ID]],Stores_c[[#All],[Store_ID]],Stores_c[[#All],[Store_Type]])</f>
        <v>Street</v>
      </c>
    </row>
    <row r="1568" spans="1:33" x14ac:dyDescent="0.25">
      <c r="A1568">
        <v>10758</v>
      </c>
      <c r="B1568" s="1">
        <v>45882</v>
      </c>
      <c r="C1568" s="2">
        <v>0.12565972222222221</v>
      </c>
      <c r="D1568">
        <v>1311</v>
      </c>
      <c r="E1568">
        <v>213</v>
      </c>
      <c r="F1568">
        <v>502</v>
      </c>
      <c r="G1568">
        <v>327</v>
      </c>
      <c r="H1568">
        <v>1</v>
      </c>
      <c r="I1568">
        <v>446</v>
      </c>
      <c r="J1568">
        <v>0</v>
      </c>
      <c r="K1568">
        <v>22.3</v>
      </c>
      <c r="L1568">
        <v>468.3</v>
      </c>
      <c r="M1568" t="s">
        <v>18</v>
      </c>
      <c r="N1568" t="s">
        <v>23</v>
      </c>
      <c r="O1568">
        <v>41</v>
      </c>
      <c r="P1568">
        <v>1</v>
      </c>
      <c r="Q1568" t="s">
        <v>4781</v>
      </c>
      <c r="R1568">
        <v>504</v>
      </c>
      <c r="S1568" s="3">
        <v>0</v>
      </c>
      <c r="T1568" s="6">
        <v>200.70000000000005</v>
      </c>
      <c r="U1568" t="s">
        <v>6342</v>
      </c>
      <c r="V1568">
        <v>2025</v>
      </c>
      <c r="W1568" t="s">
        <v>6331</v>
      </c>
      <c r="X1568" t="str">
        <f>_xlfn.XLOOKUP(Orders_C[[#This Row],[Product_ID]],Products_C[Product_ID],Products_C[Product_Name])</f>
        <v>Wrap</v>
      </c>
      <c r="Y1568" t="str">
        <f>_xlfn.XLOOKUP(Orders_C[[#This Row],[Product_ID]],Products_C[Product_ID],Products_C[Category])</f>
        <v>Chicken</v>
      </c>
      <c r="Z1568" t="str">
        <f>_xlfn.XLOOKUP(Orders_C[[#This Row],[Store_ID]],Stores_c[Store_ID],Stores_c[City])</f>
        <v>Lake Kristashire</v>
      </c>
      <c r="AA1568" t="str">
        <f>_xlfn.XLOOKUP(Orders_C[[#This Row],[Customer_ID]],Customers_c[Customer_ID],Customers_c[Customer_Name])</f>
        <v>Gina Thomas</v>
      </c>
      <c r="AB1568" s="6">
        <f>Orders_C[[#This Row],[Quantity]]*Orders_C[[#This Row],[Unit_Price]]*(1-Orders_C[[#This Row],[Discount %]])+Orders_C[[#This Row],[Tax]]</f>
        <v>468.3</v>
      </c>
      <c r="AC1568" s="9">
        <f>(Orders_C[[#This Row],[Unit_Price]]*Orders_C[[#This Row],[Quantity]])-Orders_C[[#This Row],[Discount]]+Orders_C[[#This Row],[Tax]]</f>
        <v>468.3</v>
      </c>
      <c r="AD1568" t="str">
        <f>IF(COUNTIF(Orders_C[[#All],[Customer_ID]],Orders_C[[#This Row],[Customer_ID]])&gt;1,"Repeat","New")</f>
        <v>Repeat</v>
      </c>
      <c r="AE1568" t="str" cm="1">
        <f t="array" ref="AE1568">_xlfn.XLOOKUP(Orders_C[[#This Row],[Store_ID]],Stores_c[[#All],[Store_ID]],Stores_c[[#All],[City]])</f>
        <v>Lake Kristashire</v>
      </c>
      <c r="AF1568" t="str" cm="1">
        <f t="array" ref="AF1568">_xlfn.XLOOKUP(Orders_C[[#This Row],[Store_ID]],Stores_c[[#All],[Store_ID]],Stores_c[[#All],[Manager_Name]])</f>
        <v>Andrea Daugherty</v>
      </c>
      <c r="AG1568" t="str" cm="1">
        <f t="array" ref="AG1568">_xlfn.XLOOKUP(Orders_C[[#This Row],[Store_ID]],Stores_c[[#All],[Store_ID]],Stores_c[[#All],[Store_Type]])</f>
        <v>Mall</v>
      </c>
    </row>
    <row r="1569" spans="1:33" x14ac:dyDescent="0.25">
      <c r="A1569">
        <v>6651</v>
      </c>
      <c r="B1569" s="1">
        <v>46003</v>
      </c>
      <c r="C1569" s="2">
        <v>0.5091782407407407</v>
      </c>
      <c r="D1569">
        <v>1208</v>
      </c>
      <c r="E1569">
        <v>222</v>
      </c>
      <c r="F1569">
        <v>518</v>
      </c>
      <c r="G1569">
        <v>306</v>
      </c>
      <c r="H1569">
        <v>2</v>
      </c>
      <c r="I1569">
        <v>254</v>
      </c>
      <c r="J1569">
        <v>15</v>
      </c>
      <c r="K1569">
        <v>12.7</v>
      </c>
      <c r="L1569">
        <v>505.7</v>
      </c>
      <c r="M1569" t="s">
        <v>19</v>
      </c>
      <c r="N1569" t="s">
        <v>22</v>
      </c>
      <c r="O1569">
        <v>52</v>
      </c>
      <c r="P1569">
        <v>2</v>
      </c>
      <c r="Q1569" t="s">
        <v>674</v>
      </c>
      <c r="R1569">
        <v>503</v>
      </c>
      <c r="S1569" s="3">
        <v>0.15</v>
      </c>
      <c r="T1569" s="6">
        <v>200.89999999999998</v>
      </c>
      <c r="U1569" t="s">
        <v>6328</v>
      </c>
      <c r="V1569">
        <v>2025</v>
      </c>
      <c r="W1569" t="s">
        <v>6331</v>
      </c>
      <c r="X1569" t="str">
        <f>_xlfn.XLOOKUP(Orders_C[[#This Row],[Product_ID]],Products_C[Product_ID],Products_C[Product_Name])</f>
        <v>Veg Burger</v>
      </c>
      <c r="Y1569" t="str">
        <f>_xlfn.XLOOKUP(Orders_C[[#This Row],[Product_ID]],Products_C[Product_ID],Products_C[Category])</f>
        <v>Burger</v>
      </c>
      <c r="Z1569" t="str">
        <f>_xlfn.XLOOKUP(Orders_C[[#This Row],[Store_ID]],Stores_c[Store_ID],Stores_c[City])</f>
        <v>New Steven</v>
      </c>
      <c r="AA1569" t="str">
        <f>_xlfn.XLOOKUP(Orders_C[[#This Row],[Customer_ID]],Customers_c[Customer_ID],Customers_c[Customer_Name])</f>
        <v>Brian Wright</v>
      </c>
      <c r="AB1569" s="6">
        <f>Orders_C[[#This Row],[Quantity]]*Orders_C[[#This Row],[Unit_Price]]*(1-Orders_C[[#This Row],[Discount %]])+Orders_C[[#This Row],[Tax]]</f>
        <v>444.5</v>
      </c>
      <c r="AC1569" s="9">
        <f>(Orders_C[[#This Row],[Unit_Price]]*Orders_C[[#This Row],[Quantity]])-Orders_C[[#This Row],[Discount]]+Orders_C[[#This Row],[Tax]]</f>
        <v>505.7</v>
      </c>
      <c r="AD1569" t="str">
        <f>IF(COUNTIF(Orders_C[[#All],[Customer_ID]],Orders_C[[#This Row],[Customer_ID]])&gt;1,"Repeat","New")</f>
        <v>Repeat</v>
      </c>
      <c r="AE1569" t="str" cm="1">
        <f t="array" ref="AE1569">_xlfn.XLOOKUP(Orders_C[[#This Row],[Store_ID]],Stores_c[[#All],[Store_ID]],Stores_c[[#All],[City]])</f>
        <v>New Steven</v>
      </c>
      <c r="AF1569" t="str" cm="1">
        <f t="array" ref="AF1569">_xlfn.XLOOKUP(Orders_C[[#This Row],[Store_ID]],Stores_c[[#All],[Store_ID]],Stores_c[[#All],[Manager_Name]])</f>
        <v>Terri Martinez</v>
      </c>
      <c r="AG1569" t="str" cm="1">
        <f t="array" ref="AG1569">_xlfn.XLOOKUP(Orders_C[[#This Row],[Store_ID]],Stores_c[[#All],[Store_ID]],Stores_c[[#All],[Store_Type]])</f>
        <v>Drive-Thru</v>
      </c>
    </row>
    <row r="1570" spans="1:33" x14ac:dyDescent="0.25">
      <c r="A1570">
        <v>7651</v>
      </c>
      <c r="B1570" s="1">
        <v>45862</v>
      </c>
      <c r="C1570" s="2">
        <v>0.36966435185185187</v>
      </c>
      <c r="D1570">
        <v>1376</v>
      </c>
      <c r="E1570">
        <v>212</v>
      </c>
      <c r="F1570">
        <v>437</v>
      </c>
      <c r="G1570">
        <v>305</v>
      </c>
      <c r="H1570">
        <v>2</v>
      </c>
      <c r="I1570">
        <v>254</v>
      </c>
      <c r="J1570">
        <v>15</v>
      </c>
      <c r="K1570">
        <v>12.7</v>
      </c>
      <c r="L1570">
        <v>505.7</v>
      </c>
      <c r="M1570" t="s">
        <v>18</v>
      </c>
      <c r="N1570" t="s">
        <v>22</v>
      </c>
      <c r="O1570">
        <v>40</v>
      </c>
      <c r="P1570">
        <v>1</v>
      </c>
      <c r="Q1570" t="s">
        <v>1674</v>
      </c>
      <c r="R1570">
        <v>505</v>
      </c>
      <c r="S1570" s="3">
        <v>0.15</v>
      </c>
      <c r="T1570" s="6">
        <v>200.89999999999998</v>
      </c>
      <c r="U1570" t="s">
        <v>6341</v>
      </c>
      <c r="V1570">
        <v>2025</v>
      </c>
      <c r="W1570" t="s">
        <v>6329</v>
      </c>
      <c r="X1570" t="str">
        <f>_xlfn.XLOOKUP(Orders_C[[#This Row],[Product_ID]],Products_C[Product_ID],Products_C[Product_Name])</f>
        <v>Krushers</v>
      </c>
      <c r="Y1570" t="str">
        <f>_xlfn.XLOOKUP(Orders_C[[#This Row],[Product_ID]],Products_C[Product_ID],Products_C[Category])</f>
        <v>Dessert</v>
      </c>
      <c r="Z1570" t="str">
        <f>_xlfn.XLOOKUP(Orders_C[[#This Row],[Store_ID]],Stores_c[Store_ID],Stores_c[City])</f>
        <v>Andrewview</v>
      </c>
      <c r="AA1570" t="str">
        <f>_xlfn.XLOOKUP(Orders_C[[#This Row],[Customer_ID]],Customers_c[Customer_ID],Customers_c[Customer_Name])</f>
        <v>David Sweeney</v>
      </c>
      <c r="AB1570" s="6">
        <f>Orders_C[[#This Row],[Quantity]]*Orders_C[[#This Row],[Unit_Price]]*(1-Orders_C[[#This Row],[Discount %]])+Orders_C[[#This Row],[Tax]]</f>
        <v>444.5</v>
      </c>
      <c r="AC1570" s="9">
        <f>(Orders_C[[#This Row],[Unit_Price]]*Orders_C[[#This Row],[Quantity]])-Orders_C[[#This Row],[Discount]]+Orders_C[[#This Row],[Tax]]</f>
        <v>505.7</v>
      </c>
      <c r="AD1570" t="str">
        <f>IF(COUNTIF(Orders_C[[#All],[Customer_ID]],Orders_C[[#This Row],[Customer_ID]])&gt;1,"Repeat","New")</f>
        <v>Repeat</v>
      </c>
      <c r="AE1570" t="str" cm="1">
        <f t="array" ref="AE1570">_xlfn.XLOOKUP(Orders_C[[#This Row],[Store_ID]],Stores_c[[#All],[Store_ID]],Stores_c[[#All],[City]])</f>
        <v>Andrewview</v>
      </c>
      <c r="AF1570" t="str" cm="1">
        <f t="array" ref="AF1570">_xlfn.XLOOKUP(Orders_C[[#This Row],[Store_ID]],Stores_c[[#All],[Store_ID]],Stores_c[[#All],[Manager_Name]])</f>
        <v>Alice Sutton</v>
      </c>
      <c r="AG1570" t="str" cm="1">
        <f t="array" ref="AG1570">_xlfn.XLOOKUP(Orders_C[[#This Row],[Store_ID]],Stores_c[[#All],[Store_ID]],Stores_c[[#All],[Store_Type]])</f>
        <v>Mall</v>
      </c>
    </row>
    <row r="1571" spans="1:33" x14ac:dyDescent="0.25">
      <c r="A1571">
        <v>8240</v>
      </c>
      <c r="B1571" s="1">
        <v>45824</v>
      </c>
      <c r="C1571" s="2">
        <v>2.5960648148148149E-2</v>
      </c>
      <c r="D1571">
        <v>1632</v>
      </c>
      <c r="E1571">
        <v>209</v>
      </c>
      <c r="F1571">
        <v>417</v>
      </c>
      <c r="G1571">
        <v>308</v>
      </c>
      <c r="H1571">
        <v>2</v>
      </c>
      <c r="I1571">
        <v>254</v>
      </c>
      <c r="J1571">
        <v>15</v>
      </c>
      <c r="K1571">
        <v>12.7</v>
      </c>
      <c r="L1571">
        <v>505.7</v>
      </c>
      <c r="M1571" t="s">
        <v>18</v>
      </c>
      <c r="N1571" t="s">
        <v>22</v>
      </c>
      <c r="O1571">
        <v>37</v>
      </c>
      <c r="P1571">
        <v>4</v>
      </c>
      <c r="Q1571" t="s">
        <v>2263</v>
      </c>
      <c r="R1571">
        <v>509</v>
      </c>
      <c r="S1571" s="3">
        <v>0.15</v>
      </c>
      <c r="T1571" s="6">
        <v>200.89999999999998</v>
      </c>
      <c r="U1571" t="s">
        <v>6340</v>
      </c>
      <c r="V1571">
        <v>2025</v>
      </c>
      <c r="W1571" t="s">
        <v>6329</v>
      </c>
      <c r="X1571" t="str">
        <f>_xlfn.XLOOKUP(Orders_C[[#This Row],[Product_ID]],Products_C[Product_ID],Products_C[Product_Name])</f>
        <v>Zinger Burger</v>
      </c>
      <c r="Y1571" t="str">
        <f>_xlfn.XLOOKUP(Orders_C[[#This Row],[Product_ID]],Products_C[Product_ID],Products_C[Category])</f>
        <v>Beverage</v>
      </c>
      <c r="Z1571" t="str">
        <f>_xlfn.XLOOKUP(Orders_C[[#This Row],[Store_ID]],Stores_c[Store_ID],Stores_c[City])</f>
        <v>Reidberg</v>
      </c>
      <c r="AA1571" t="str">
        <f>_xlfn.XLOOKUP(Orders_C[[#This Row],[Customer_ID]],Customers_c[Customer_ID],Customers_c[Customer_Name])</f>
        <v>Mary Chan</v>
      </c>
      <c r="AB1571" s="6">
        <f>Orders_C[[#This Row],[Quantity]]*Orders_C[[#This Row],[Unit_Price]]*(1-Orders_C[[#This Row],[Discount %]])+Orders_C[[#This Row],[Tax]]</f>
        <v>444.5</v>
      </c>
      <c r="AC1571" s="9">
        <f>(Orders_C[[#This Row],[Unit_Price]]*Orders_C[[#This Row],[Quantity]])-Orders_C[[#This Row],[Discount]]+Orders_C[[#This Row],[Tax]]</f>
        <v>505.7</v>
      </c>
      <c r="AD1571" t="str">
        <f>IF(COUNTIF(Orders_C[[#All],[Customer_ID]],Orders_C[[#This Row],[Customer_ID]])&gt;1,"Repeat","New")</f>
        <v>Repeat</v>
      </c>
      <c r="AE1571" t="str" cm="1">
        <f t="array" ref="AE1571">_xlfn.XLOOKUP(Orders_C[[#This Row],[Store_ID]],Stores_c[[#All],[Store_ID]],Stores_c[[#All],[City]])</f>
        <v>Reidberg</v>
      </c>
      <c r="AF1571" t="str" cm="1">
        <f t="array" ref="AF1571">_xlfn.XLOOKUP(Orders_C[[#This Row],[Store_ID]],Stores_c[[#All],[Store_ID]],Stores_c[[#All],[Manager_Name]])</f>
        <v>Jeffrey Horn</v>
      </c>
      <c r="AG1571" t="str" cm="1">
        <f t="array" ref="AG1571">_xlfn.XLOOKUP(Orders_C[[#This Row],[Store_ID]],Stores_c[[#All],[Store_ID]],Stores_c[[#All],[Store_Type]])</f>
        <v>Drive-Thru</v>
      </c>
    </row>
    <row r="1572" spans="1:33" x14ac:dyDescent="0.25">
      <c r="A1572">
        <v>6189</v>
      </c>
      <c r="B1572" s="1">
        <v>45766</v>
      </c>
      <c r="C1572" s="2">
        <v>0.23542824074074073</v>
      </c>
      <c r="D1572">
        <v>1755</v>
      </c>
      <c r="E1572">
        <v>210</v>
      </c>
      <c r="F1572">
        <v>548</v>
      </c>
      <c r="G1572">
        <v>339</v>
      </c>
      <c r="H1572">
        <v>1</v>
      </c>
      <c r="I1572">
        <v>447</v>
      </c>
      <c r="J1572">
        <v>0</v>
      </c>
      <c r="K1572">
        <v>22.35</v>
      </c>
      <c r="L1572">
        <v>469.35</v>
      </c>
      <c r="M1572" t="s">
        <v>20</v>
      </c>
      <c r="N1572" t="s">
        <v>23</v>
      </c>
      <c r="O1572">
        <v>19</v>
      </c>
      <c r="P1572">
        <v>4</v>
      </c>
      <c r="Q1572" t="s">
        <v>212</v>
      </c>
      <c r="R1572">
        <v>509</v>
      </c>
      <c r="S1572" s="3">
        <v>0</v>
      </c>
      <c r="T1572" s="6">
        <v>201.15000000000003</v>
      </c>
      <c r="U1572" t="s">
        <v>6337</v>
      </c>
      <c r="V1572">
        <v>2025</v>
      </c>
      <c r="W1572" t="s">
        <v>6333</v>
      </c>
      <c r="X1572" t="str">
        <f>_xlfn.XLOOKUP(Orders_C[[#This Row],[Product_ID]],Products_C[Product_ID],Products_C[Product_Name])</f>
        <v>Veg Burger</v>
      </c>
      <c r="Y1572" t="str">
        <f>_xlfn.XLOOKUP(Orders_C[[#This Row],[Product_ID]],Products_C[Product_ID],Products_C[Category])</f>
        <v>Burger</v>
      </c>
      <c r="Z1572" t="str">
        <f>_xlfn.XLOOKUP(Orders_C[[#This Row],[Store_ID]],Stores_c[Store_ID],Stores_c[City])</f>
        <v>East William</v>
      </c>
      <c r="AA1572" t="str">
        <f>_xlfn.XLOOKUP(Orders_C[[#This Row],[Customer_ID]],Customers_c[Customer_ID],Customers_c[Customer_Name])</f>
        <v>Kelly Rivera</v>
      </c>
      <c r="AB1572" s="6">
        <f>Orders_C[[#This Row],[Quantity]]*Orders_C[[#This Row],[Unit_Price]]*(1-Orders_C[[#This Row],[Discount %]])+Orders_C[[#This Row],[Tax]]</f>
        <v>469.35</v>
      </c>
      <c r="AC1572" s="9">
        <f>(Orders_C[[#This Row],[Unit_Price]]*Orders_C[[#This Row],[Quantity]])-Orders_C[[#This Row],[Discount]]+Orders_C[[#This Row],[Tax]]</f>
        <v>469.35</v>
      </c>
      <c r="AD1572" t="str">
        <f>IF(COUNTIF(Orders_C[[#All],[Customer_ID]],Orders_C[[#This Row],[Customer_ID]])&gt;1,"Repeat","New")</f>
        <v>Repeat</v>
      </c>
      <c r="AE1572" t="str" cm="1">
        <f t="array" ref="AE1572">_xlfn.XLOOKUP(Orders_C[[#This Row],[Store_ID]],Stores_c[[#All],[Store_ID]],Stores_c[[#All],[City]])</f>
        <v>East William</v>
      </c>
      <c r="AF1572" t="str" cm="1">
        <f t="array" ref="AF1572">_xlfn.XLOOKUP(Orders_C[[#This Row],[Store_ID]],Stores_c[[#All],[Store_ID]],Stores_c[[#All],[Manager_Name]])</f>
        <v>Victoria Butler</v>
      </c>
      <c r="AG1572" t="str" cm="1">
        <f t="array" ref="AG1572">_xlfn.XLOOKUP(Orders_C[[#This Row],[Store_ID]],Stores_c[[#All],[Store_ID]],Stores_c[[#All],[Store_Type]])</f>
        <v>Drive-Thru</v>
      </c>
    </row>
    <row r="1573" spans="1:33" x14ac:dyDescent="0.25">
      <c r="A1573">
        <v>7003</v>
      </c>
      <c r="B1573" s="1">
        <v>45709</v>
      </c>
      <c r="C1573" s="2">
        <v>0.37464120370370368</v>
      </c>
      <c r="D1573">
        <v>1288</v>
      </c>
      <c r="E1573">
        <v>202</v>
      </c>
      <c r="F1573">
        <v>438</v>
      </c>
      <c r="G1573">
        <v>322</v>
      </c>
      <c r="H1573">
        <v>1</v>
      </c>
      <c r="I1573">
        <v>447</v>
      </c>
      <c r="J1573">
        <v>0</v>
      </c>
      <c r="K1573">
        <v>22.35</v>
      </c>
      <c r="L1573">
        <v>469.35</v>
      </c>
      <c r="M1573" t="s">
        <v>19</v>
      </c>
      <c r="N1573" t="s">
        <v>23</v>
      </c>
      <c r="O1573">
        <v>43</v>
      </c>
      <c r="P1573">
        <v>5</v>
      </c>
      <c r="Q1573" t="s">
        <v>1026</v>
      </c>
      <c r="R1573">
        <v>505</v>
      </c>
      <c r="S1573" s="3">
        <v>0</v>
      </c>
      <c r="T1573" s="6">
        <v>201.15000000000003</v>
      </c>
      <c r="U1573" t="s">
        <v>6338</v>
      </c>
      <c r="V1573">
        <v>2025</v>
      </c>
      <c r="W1573" t="s">
        <v>6331</v>
      </c>
      <c r="X1573" t="str">
        <f>_xlfn.XLOOKUP(Orders_C[[#This Row],[Product_ID]],Products_C[Product_ID],Products_C[Product_Name])</f>
        <v>Veg Burger</v>
      </c>
      <c r="Y1573" t="str">
        <f>_xlfn.XLOOKUP(Orders_C[[#This Row],[Product_ID]],Products_C[Product_ID],Products_C[Category])</f>
        <v>Burger</v>
      </c>
      <c r="Z1573" t="str">
        <f>_xlfn.XLOOKUP(Orders_C[[#This Row],[Store_ID]],Stores_c[Store_ID],Stores_c[City])</f>
        <v>Rebekahside</v>
      </c>
      <c r="AA1573" t="str">
        <f>_xlfn.XLOOKUP(Orders_C[[#This Row],[Customer_ID]],Customers_c[Customer_ID],Customers_c[Customer_Name])</f>
        <v>Douglas Sullivan</v>
      </c>
      <c r="AB1573" s="6">
        <f>Orders_C[[#This Row],[Quantity]]*Orders_C[[#This Row],[Unit_Price]]*(1-Orders_C[[#This Row],[Discount %]])+Orders_C[[#This Row],[Tax]]</f>
        <v>469.35</v>
      </c>
      <c r="AC1573" s="9">
        <f>(Orders_C[[#This Row],[Unit_Price]]*Orders_C[[#This Row],[Quantity]])-Orders_C[[#This Row],[Discount]]+Orders_C[[#This Row],[Tax]]</f>
        <v>469.35</v>
      </c>
      <c r="AD1573" t="str">
        <f>IF(COUNTIF(Orders_C[[#All],[Customer_ID]],Orders_C[[#This Row],[Customer_ID]])&gt;1,"Repeat","New")</f>
        <v>Repeat</v>
      </c>
      <c r="AE1573" t="str" cm="1">
        <f t="array" ref="AE1573">_xlfn.XLOOKUP(Orders_C[[#This Row],[Store_ID]],Stores_c[[#All],[Store_ID]],Stores_c[[#All],[City]])</f>
        <v>Rebekahside</v>
      </c>
      <c r="AF1573" t="str" cm="1">
        <f t="array" ref="AF1573">_xlfn.XLOOKUP(Orders_C[[#This Row],[Store_ID]],Stores_c[[#All],[Store_ID]],Stores_c[[#All],[Manager_Name]])</f>
        <v>Mark Ray</v>
      </c>
      <c r="AG1573" t="str" cm="1">
        <f t="array" ref="AG1573">_xlfn.XLOOKUP(Orders_C[[#This Row],[Store_ID]],Stores_c[[#All],[Store_ID]],Stores_c[[#All],[Store_Type]])</f>
        <v>Drive-Thru</v>
      </c>
    </row>
    <row r="1574" spans="1:33" x14ac:dyDescent="0.25">
      <c r="A1574">
        <v>9007</v>
      </c>
      <c r="B1574" s="1">
        <v>46015</v>
      </c>
      <c r="C1574" s="2">
        <v>0.77910879629629626</v>
      </c>
      <c r="D1574">
        <v>1125</v>
      </c>
      <c r="E1574">
        <v>207</v>
      </c>
      <c r="F1574">
        <v>544</v>
      </c>
      <c r="G1574">
        <v>334</v>
      </c>
      <c r="H1574">
        <v>1</v>
      </c>
      <c r="I1574">
        <v>447</v>
      </c>
      <c r="J1574">
        <v>0</v>
      </c>
      <c r="K1574">
        <v>22.35</v>
      </c>
      <c r="L1574">
        <v>469.35</v>
      </c>
      <c r="M1574" t="s">
        <v>20</v>
      </c>
      <c r="N1574" t="s">
        <v>22</v>
      </c>
      <c r="O1574">
        <v>21</v>
      </c>
      <c r="P1574">
        <v>4</v>
      </c>
      <c r="Q1574" t="s">
        <v>3030</v>
      </c>
      <c r="R1574">
        <v>508</v>
      </c>
      <c r="S1574" s="3">
        <v>0</v>
      </c>
      <c r="T1574" s="6">
        <v>201.15000000000003</v>
      </c>
      <c r="U1574" t="s">
        <v>6328</v>
      </c>
      <c r="V1574">
        <v>2025</v>
      </c>
      <c r="W1574" t="s">
        <v>6329</v>
      </c>
      <c r="X1574" t="str">
        <f>_xlfn.XLOOKUP(Orders_C[[#This Row],[Product_ID]],Products_C[Product_ID],Products_C[Product_Name])</f>
        <v>Krushers</v>
      </c>
      <c r="Y1574" t="str">
        <f>_xlfn.XLOOKUP(Orders_C[[#This Row],[Product_ID]],Products_C[Product_ID],Products_C[Category])</f>
        <v>Dessert</v>
      </c>
      <c r="Z1574" t="str">
        <f>_xlfn.XLOOKUP(Orders_C[[#This Row],[Store_ID]],Stores_c[Store_ID],Stores_c[City])</f>
        <v>Christineton</v>
      </c>
      <c r="AA1574" t="str">
        <f>_xlfn.XLOOKUP(Orders_C[[#This Row],[Customer_ID]],Customers_c[Customer_ID],Customers_c[Customer_Name])</f>
        <v>Thomas Moreno</v>
      </c>
      <c r="AB1574" s="6">
        <f>Orders_C[[#This Row],[Quantity]]*Orders_C[[#This Row],[Unit_Price]]*(1-Orders_C[[#This Row],[Discount %]])+Orders_C[[#This Row],[Tax]]</f>
        <v>469.35</v>
      </c>
      <c r="AC1574" s="9">
        <f>(Orders_C[[#This Row],[Unit_Price]]*Orders_C[[#This Row],[Quantity]])-Orders_C[[#This Row],[Discount]]+Orders_C[[#This Row],[Tax]]</f>
        <v>469.35</v>
      </c>
      <c r="AD1574" t="str">
        <f>IF(COUNTIF(Orders_C[[#All],[Customer_ID]],Orders_C[[#This Row],[Customer_ID]])&gt;1,"Repeat","New")</f>
        <v>Repeat</v>
      </c>
      <c r="AE1574" t="str" cm="1">
        <f t="array" ref="AE1574">_xlfn.XLOOKUP(Orders_C[[#This Row],[Store_ID]],Stores_c[[#All],[Store_ID]],Stores_c[[#All],[City]])</f>
        <v>Christineton</v>
      </c>
      <c r="AF1574" t="str" cm="1">
        <f t="array" ref="AF1574">_xlfn.XLOOKUP(Orders_C[[#This Row],[Store_ID]],Stores_c[[#All],[Store_ID]],Stores_c[[#All],[Manager_Name]])</f>
        <v>Dr. William Hubbard MD</v>
      </c>
      <c r="AG1574" t="str" cm="1">
        <f t="array" ref="AG1574">_xlfn.XLOOKUP(Orders_C[[#This Row],[Store_ID]],Stores_c[[#All],[Store_ID]],Stores_c[[#All],[Store_Type]])</f>
        <v>Street</v>
      </c>
    </row>
    <row r="1575" spans="1:33" x14ac:dyDescent="0.25">
      <c r="A1575">
        <v>9028</v>
      </c>
      <c r="B1575" s="1">
        <v>45929</v>
      </c>
      <c r="C1575" s="2">
        <v>0.74706018518518513</v>
      </c>
      <c r="D1575">
        <v>1189</v>
      </c>
      <c r="E1575">
        <v>224</v>
      </c>
      <c r="F1575">
        <v>430</v>
      </c>
      <c r="G1575">
        <v>319</v>
      </c>
      <c r="H1575">
        <v>1</v>
      </c>
      <c r="I1575">
        <v>447</v>
      </c>
      <c r="J1575">
        <v>0</v>
      </c>
      <c r="K1575">
        <v>22.35</v>
      </c>
      <c r="L1575">
        <v>469.35</v>
      </c>
      <c r="M1575" t="s">
        <v>19</v>
      </c>
      <c r="N1575" t="s">
        <v>23</v>
      </c>
      <c r="O1575">
        <v>13</v>
      </c>
      <c r="P1575">
        <v>2</v>
      </c>
      <c r="Q1575" t="s">
        <v>3051</v>
      </c>
      <c r="R1575">
        <v>503</v>
      </c>
      <c r="S1575" s="3">
        <v>0</v>
      </c>
      <c r="T1575" s="6">
        <v>201.15000000000003</v>
      </c>
      <c r="U1575" t="s">
        <v>6335</v>
      </c>
      <c r="V1575">
        <v>2025</v>
      </c>
      <c r="W1575" t="s">
        <v>6333</v>
      </c>
      <c r="X1575" t="str">
        <f>_xlfn.XLOOKUP(Orders_C[[#This Row],[Product_ID]],Products_C[Product_ID],Products_C[Product_Name])</f>
        <v>Chocolate Lava Cake</v>
      </c>
      <c r="Y1575" t="str">
        <f>_xlfn.XLOOKUP(Orders_C[[#This Row],[Product_ID]],Products_C[Product_ID],Products_C[Category])</f>
        <v>Beverage</v>
      </c>
      <c r="Z1575" t="str">
        <f>_xlfn.XLOOKUP(Orders_C[[#This Row],[Store_ID]],Stores_c[Store_ID],Stores_c[City])</f>
        <v>Valdezton</v>
      </c>
      <c r="AA1575" t="str">
        <f>_xlfn.XLOOKUP(Orders_C[[#This Row],[Customer_ID]],Customers_c[Customer_ID],Customers_c[Customer_Name])</f>
        <v>Wayne Silva</v>
      </c>
      <c r="AB1575" s="6">
        <f>Orders_C[[#This Row],[Quantity]]*Orders_C[[#This Row],[Unit_Price]]*(1-Orders_C[[#This Row],[Discount %]])+Orders_C[[#This Row],[Tax]]</f>
        <v>469.35</v>
      </c>
      <c r="AC1575" s="9">
        <f>(Orders_C[[#This Row],[Unit_Price]]*Orders_C[[#This Row],[Quantity]])-Orders_C[[#This Row],[Discount]]+Orders_C[[#This Row],[Tax]]</f>
        <v>469.35</v>
      </c>
      <c r="AD1575" t="str">
        <f>IF(COUNTIF(Orders_C[[#All],[Customer_ID]],Orders_C[[#This Row],[Customer_ID]])&gt;1,"Repeat","New")</f>
        <v>Repeat</v>
      </c>
      <c r="AE1575" t="str" cm="1">
        <f t="array" ref="AE1575">_xlfn.XLOOKUP(Orders_C[[#This Row],[Store_ID]],Stores_c[[#All],[Store_ID]],Stores_c[[#All],[City]])</f>
        <v>Valdezton</v>
      </c>
      <c r="AF1575" t="str" cm="1">
        <f t="array" ref="AF1575">_xlfn.XLOOKUP(Orders_C[[#This Row],[Store_ID]],Stores_c[[#All],[Store_ID]],Stores_c[[#All],[Manager_Name]])</f>
        <v>John Rodriguez</v>
      </c>
      <c r="AG1575" t="str" cm="1">
        <f t="array" ref="AG1575">_xlfn.XLOOKUP(Orders_C[[#This Row],[Store_ID]],Stores_c[[#All],[Store_ID]],Stores_c[[#All],[Store_Type]])</f>
        <v>Street</v>
      </c>
    </row>
    <row r="1576" spans="1:33" x14ac:dyDescent="0.25">
      <c r="A1576">
        <v>10889</v>
      </c>
      <c r="B1576" s="1">
        <v>45735</v>
      </c>
      <c r="C1576" s="2">
        <v>0.26837962962962963</v>
      </c>
      <c r="D1576">
        <v>1985</v>
      </c>
      <c r="E1576">
        <v>208</v>
      </c>
      <c r="F1576">
        <v>515</v>
      </c>
      <c r="G1576">
        <v>335</v>
      </c>
      <c r="H1576">
        <v>1</v>
      </c>
      <c r="I1576">
        <v>447</v>
      </c>
      <c r="J1576">
        <v>0</v>
      </c>
      <c r="K1576">
        <v>22.35</v>
      </c>
      <c r="L1576">
        <v>469.35</v>
      </c>
      <c r="M1576" t="s">
        <v>18</v>
      </c>
      <c r="N1576" t="s">
        <v>21</v>
      </c>
      <c r="O1576">
        <v>23</v>
      </c>
      <c r="P1576">
        <v>5</v>
      </c>
      <c r="Q1576" t="s">
        <v>4912</v>
      </c>
      <c r="R1576">
        <v>505</v>
      </c>
      <c r="S1576" s="3">
        <v>0</v>
      </c>
      <c r="T1576" s="6">
        <v>201.15000000000003</v>
      </c>
      <c r="U1576" t="s">
        <v>6334</v>
      </c>
      <c r="V1576">
        <v>2025</v>
      </c>
      <c r="W1576" t="s">
        <v>6329</v>
      </c>
      <c r="X1576" t="str">
        <f>_xlfn.XLOOKUP(Orders_C[[#This Row],[Product_ID]],Products_C[Product_ID],Products_C[Product_Name])</f>
        <v>Krushers</v>
      </c>
      <c r="Y1576" t="str">
        <f>_xlfn.XLOOKUP(Orders_C[[#This Row],[Product_ID]],Products_C[Product_ID],Products_C[Category])</f>
        <v>Chicken</v>
      </c>
      <c r="Z1576" t="str">
        <f>_xlfn.XLOOKUP(Orders_C[[#This Row],[Store_ID]],Stores_c[Store_ID],Stores_c[City])</f>
        <v>Tracyview</v>
      </c>
      <c r="AA1576" t="str">
        <f>_xlfn.XLOOKUP(Orders_C[[#This Row],[Customer_ID]],Customers_c[Customer_ID],Customers_c[Customer_Name])</f>
        <v>Dr. Christina Lewis DDS</v>
      </c>
      <c r="AB1576" s="6">
        <f>Orders_C[[#This Row],[Quantity]]*Orders_C[[#This Row],[Unit_Price]]*(1-Orders_C[[#This Row],[Discount %]])+Orders_C[[#This Row],[Tax]]</f>
        <v>469.35</v>
      </c>
      <c r="AC1576" s="9">
        <f>(Orders_C[[#This Row],[Unit_Price]]*Orders_C[[#This Row],[Quantity]])-Orders_C[[#This Row],[Discount]]+Orders_C[[#This Row],[Tax]]</f>
        <v>469.35</v>
      </c>
      <c r="AD1576" t="str">
        <f>IF(COUNTIF(Orders_C[[#All],[Customer_ID]],Orders_C[[#This Row],[Customer_ID]])&gt;1,"Repeat","New")</f>
        <v>Repeat</v>
      </c>
      <c r="AE1576" t="str" cm="1">
        <f t="array" ref="AE1576">_xlfn.XLOOKUP(Orders_C[[#This Row],[Store_ID]],Stores_c[[#All],[Store_ID]],Stores_c[[#All],[City]])</f>
        <v>Tracyview</v>
      </c>
      <c r="AF1576" t="str" cm="1">
        <f t="array" ref="AF1576">_xlfn.XLOOKUP(Orders_C[[#This Row],[Store_ID]],Stores_c[[#All],[Store_ID]],Stores_c[[#All],[Manager_Name]])</f>
        <v>Jeremiah Lee</v>
      </c>
      <c r="AG1576" t="str" cm="1">
        <f t="array" ref="AG1576">_xlfn.XLOOKUP(Orders_C[[#This Row],[Store_ID]],Stores_c[[#All],[Store_ID]],Stores_c[[#All],[Store_Type]])</f>
        <v>Mall</v>
      </c>
    </row>
    <row r="1577" spans="1:33" x14ac:dyDescent="0.25">
      <c r="A1577">
        <v>6433</v>
      </c>
      <c r="B1577" s="1">
        <v>45947</v>
      </c>
      <c r="C1577" s="2">
        <v>0.63900462962962967</v>
      </c>
      <c r="D1577">
        <v>1132</v>
      </c>
      <c r="E1577">
        <v>201</v>
      </c>
      <c r="F1577">
        <v>459</v>
      </c>
      <c r="G1577">
        <v>337</v>
      </c>
      <c r="H1577">
        <v>3</v>
      </c>
      <c r="I1577">
        <v>173</v>
      </c>
      <c r="J1577">
        <v>15</v>
      </c>
      <c r="K1577">
        <v>8.65</v>
      </c>
      <c r="L1577">
        <v>512.65</v>
      </c>
      <c r="M1577" t="s">
        <v>20</v>
      </c>
      <c r="N1577" t="s">
        <v>23</v>
      </c>
      <c r="O1577">
        <v>26</v>
      </c>
      <c r="P1577">
        <v>3</v>
      </c>
      <c r="Q1577" t="s">
        <v>456</v>
      </c>
      <c r="R1577">
        <v>503</v>
      </c>
      <c r="S1577" s="3">
        <v>0.15</v>
      </c>
      <c r="T1577" s="6">
        <v>201.25</v>
      </c>
      <c r="U1577" t="s">
        <v>6332</v>
      </c>
      <c r="V1577">
        <v>2025</v>
      </c>
      <c r="W1577" t="s">
        <v>6329</v>
      </c>
      <c r="X1577" t="str">
        <f>_xlfn.XLOOKUP(Orders_C[[#This Row],[Product_ID]],Products_C[Product_ID],Products_C[Product_Name])</f>
        <v>Chocolate Lava Cake</v>
      </c>
      <c r="Y1577" t="str">
        <f>_xlfn.XLOOKUP(Orders_C[[#This Row],[Product_ID]],Products_C[Product_ID],Products_C[Category])</f>
        <v>Chicken</v>
      </c>
      <c r="Z1577" t="str">
        <f>_xlfn.XLOOKUP(Orders_C[[#This Row],[Store_ID]],Stores_c[Store_ID],Stores_c[City])</f>
        <v>Lake Nicholasburgh</v>
      </c>
      <c r="AA1577" t="str">
        <f>_xlfn.XLOOKUP(Orders_C[[#This Row],[Customer_ID]],Customers_c[Customer_ID],Customers_c[Customer_Name])</f>
        <v>Kathy Gill</v>
      </c>
      <c r="AB1577" s="6">
        <f>Orders_C[[#This Row],[Quantity]]*Orders_C[[#This Row],[Unit_Price]]*(1-Orders_C[[#This Row],[Discount %]])+Orders_C[[#This Row],[Tax]]</f>
        <v>449.79999999999995</v>
      </c>
      <c r="AC1577" s="9">
        <f>(Orders_C[[#This Row],[Unit_Price]]*Orders_C[[#This Row],[Quantity]])-Orders_C[[#This Row],[Discount]]+Orders_C[[#This Row],[Tax]]</f>
        <v>512.65</v>
      </c>
      <c r="AD1577" t="str">
        <f>IF(COUNTIF(Orders_C[[#All],[Customer_ID]],Orders_C[[#This Row],[Customer_ID]])&gt;1,"Repeat","New")</f>
        <v>Repeat</v>
      </c>
      <c r="AE1577" t="str" cm="1">
        <f t="array" ref="AE1577">_xlfn.XLOOKUP(Orders_C[[#This Row],[Store_ID]],Stores_c[[#All],[Store_ID]],Stores_c[[#All],[City]])</f>
        <v>Lake Nicholasburgh</v>
      </c>
      <c r="AF1577" t="str" cm="1">
        <f t="array" ref="AF1577">_xlfn.XLOOKUP(Orders_C[[#This Row],[Store_ID]],Stores_c[[#All],[Store_ID]],Stores_c[[#All],[Manager_Name]])</f>
        <v>Maurice Garcia</v>
      </c>
      <c r="AG1577" t="str" cm="1">
        <f t="array" ref="AG1577">_xlfn.XLOOKUP(Orders_C[[#This Row],[Store_ID]],Stores_c[[#All],[Store_ID]],Stores_c[[#All],[Store_Type]])</f>
        <v>Mall</v>
      </c>
    </row>
    <row r="1578" spans="1:33" x14ac:dyDescent="0.25">
      <c r="A1578">
        <v>6656</v>
      </c>
      <c r="B1578" s="1">
        <v>45819</v>
      </c>
      <c r="C1578" s="2">
        <v>7.4618055555555562E-2</v>
      </c>
      <c r="D1578">
        <v>1907</v>
      </c>
      <c r="E1578">
        <v>205</v>
      </c>
      <c r="F1578">
        <v>449</v>
      </c>
      <c r="G1578">
        <v>335</v>
      </c>
      <c r="H1578">
        <v>3</v>
      </c>
      <c r="I1578">
        <v>173</v>
      </c>
      <c r="J1578">
        <v>15</v>
      </c>
      <c r="K1578">
        <v>8.65</v>
      </c>
      <c r="L1578">
        <v>512.65</v>
      </c>
      <c r="M1578" t="s">
        <v>18</v>
      </c>
      <c r="N1578" t="s">
        <v>21</v>
      </c>
      <c r="O1578">
        <v>22</v>
      </c>
      <c r="P1578">
        <v>5</v>
      </c>
      <c r="Q1578" t="s">
        <v>679</v>
      </c>
      <c r="R1578">
        <v>508</v>
      </c>
      <c r="S1578" s="3">
        <v>0.15</v>
      </c>
      <c r="T1578" s="6">
        <v>201.25</v>
      </c>
      <c r="U1578" t="s">
        <v>6340</v>
      </c>
      <c r="V1578">
        <v>2025</v>
      </c>
      <c r="W1578" t="s">
        <v>6329</v>
      </c>
      <c r="X1578" t="str">
        <f>_xlfn.XLOOKUP(Orders_C[[#This Row],[Product_ID]],Products_C[Product_ID],Products_C[Product_Name])</f>
        <v>Krushers</v>
      </c>
      <c r="Y1578" t="str">
        <f>_xlfn.XLOOKUP(Orders_C[[#This Row],[Product_ID]],Products_C[Product_ID],Products_C[Category])</f>
        <v>Chicken</v>
      </c>
      <c r="Z1578" t="str">
        <f>_xlfn.XLOOKUP(Orders_C[[#This Row],[Store_ID]],Stores_c[Store_ID],Stores_c[City])</f>
        <v>Port Jacob</v>
      </c>
      <c r="AA1578" t="str">
        <f>_xlfn.XLOOKUP(Orders_C[[#This Row],[Customer_ID]],Customers_c[Customer_ID],Customers_c[Customer_Name])</f>
        <v>Aimee Gomez</v>
      </c>
      <c r="AB1578" s="6">
        <f>Orders_C[[#This Row],[Quantity]]*Orders_C[[#This Row],[Unit_Price]]*(1-Orders_C[[#This Row],[Discount %]])+Orders_C[[#This Row],[Tax]]</f>
        <v>449.79999999999995</v>
      </c>
      <c r="AC1578" s="9">
        <f>(Orders_C[[#This Row],[Unit_Price]]*Orders_C[[#This Row],[Quantity]])-Orders_C[[#This Row],[Discount]]+Orders_C[[#This Row],[Tax]]</f>
        <v>512.65</v>
      </c>
      <c r="AD1578" t="str">
        <f>IF(COUNTIF(Orders_C[[#All],[Customer_ID]],Orders_C[[#This Row],[Customer_ID]])&gt;1,"Repeat","New")</f>
        <v>Repeat</v>
      </c>
      <c r="AE1578" t="str" cm="1">
        <f t="array" ref="AE1578">_xlfn.XLOOKUP(Orders_C[[#This Row],[Store_ID]],Stores_c[[#All],[Store_ID]],Stores_c[[#All],[City]])</f>
        <v>Port Jacob</v>
      </c>
      <c r="AF1578" t="str" cm="1">
        <f t="array" ref="AF1578">_xlfn.XLOOKUP(Orders_C[[#This Row],[Store_ID]],Stores_c[[#All],[Store_ID]],Stores_c[[#All],[Manager_Name]])</f>
        <v>David Harris</v>
      </c>
      <c r="AG1578" t="str" cm="1">
        <f t="array" ref="AG1578">_xlfn.XLOOKUP(Orders_C[[#This Row],[Store_ID]],Stores_c[[#All],[Store_ID]],Stores_c[[#All],[Store_Type]])</f>
        <v>Mall</v>
      </c>
    </row>
    <row r="1579" spans="1:33" x14ac:dyDescent="0.25">
      <c r="A1579">
        <v>8055</v>
      </c>
      <c r="B1579" s="1">
        <v>45978</v>
      </c>
      <c r="C1579" s="2">
        <v>2.1643518518518518E-3</v>
      </c>
      <c r="D1579">
        <v>1391</v>
      </c>
      <c r="E1579">
        <v>208</v>
      </c>
      <c r="F1579">
        <v>477</v>
      </c>
      <c r="G1579">
        <v>304</v>
      </c>
      <c r="H1579">
        <v>3</v>
      </c>
      <c r="I1579">
        <v>169</v>
      </c>
      <c r="J1579">
        <v>10</v>
      </c>
      <c r="K1579">
        <v>8.4500000000000011</v>
      </c>
      <c r="L1579">
        <v>505.45</v>
      </c>
      <c r="M1579" t="s">
        <v>19</v>
      </c>
      <c r="N1579" t="s">
        <v>21</v>
      </c>
      <c r="O1579">
        <v>49</v>
      </c>
      <c r="P1579">
        <v>1</v>
      </c>
      <c r="Q1579" t="s">
        <v>2078</v>
      </c>
      <c r="R1579">
        <v>506</v>
      </c>
      <c r="S1579" s="3">
        <v>0.1</v>
      </c>
      <c r="T1579" s="6">
        <v>201.25</v>
      </c>
      <c r="U1579" t="s">
        <v>6336</v>
      </c>
      <c r="V1579">
        <v>2025</v>
      </c>
      <c r="W1579" t="s">
        <v>6331</v>
      </c>
      <c r="X1579" t="str">
        <f>_xlfn.XLOOKUP(Orders_C[[#This Row],[Product_ID]],Products_C[Product_ID],Products_C[Product_Name])</f>
        <v>Veg Burger</v>
      </c>
      <c r="Y1579" t="str">
        <f>_xlfn.XLOOKUP(Orders_C[[#This Row],[Product_ID]],Products_C[Product_ID],Products_C[Category])</f>
        <v>Burger</v>
      </c>
      <c r="Z1579" t="str">
        <f>_xlfn.XLOOKUP(Orders_C[[#This Row],[Store_ID]],Stores_c[Store_ID],Stores_c[City])</f>
        <v>Tracyview</v>
      </c>
      <c r="AA1579" t="str">
        <f>_xlfn.XLOOKUP(Orders_C[[#This Row],[Customer_ID]],Customers_c[Customer_ID],Customers_c[Customer_Name])</f>
        <v>Joseph Nixon</v>
      </c>
      <c r="AB1579" s="6">
        <f>Orders_C[[#This Row],[Quantity]]*Orders_C[[#This Row],[Unit_Price]]*(1-Orders_C[[#This Row],[Discount %]])+Orders_C[[#This Row],[Tax]]</f>
        <v>464.75</v>
      </c>
      <c r="AC1579" s="9">
        <f>(Orders_C[[#This Row],[Unit_Price]]*Orders_C[[#This Row],[Quantity]])-Orders_C[[#This Row],[Discount]]+Orders_C[[#This Row],[Tax]]</f>
        <v>505.45</v>
      </c>
      <c r="AD1579" t="str">
        <f>IF(COUNTIF(Orders_C[[#All],[Customer_ID]],Orders_C[[#This Row],[Customer_ID]])&gt;1,"Repeat","New")</f>
        <v>Repeat</v>
      </c>
      <c r="AE1579" t="str" cm="1">
        <f t="array" ref="AE1579">_xlfn.XLOOKUP(Orders_C[[#This Row],[Store_ID]],Stores_c[[#All],[Store_ID]],Stores_c[[#All],[City]])</f>
        <v>Tracyview</v>
      </c>
      <c r="AF1579" t="str" cm="1">
        <f t="array" ref="AF1579">_xlfn.XLOOKUP(Orders_C[[#This Row],[Store_ID]],Stores_c[[#All],[Store_ID]],Stores_c[[#All],[Manager_Name]])</f>
        <v>Jeremiah Lee</v>
      </c>
      <c r="AG1579" t="str" cm="1">
        <f t="array" ref="AG1579">_xlfn.XLOOKUP(Orders_C[[#This Row],[Store_ID]],Stores_c[[#All],[Store_ID]],Stores_c[[#All],[Store_Type]])</f>
        <v>Mall</v>
      </c>
    </row>
    <row r="1580" spans="1:33" x14ac:dyDescent="0.25">
      <c r="A1580">
        <v>6643</v>
      </c>
      <c r="B1580" s="1">
        <v>45748</v>
      </c>
      <c r="C1580" s="2">
        <v>0.65775462962962961</v>
      </c>
      <c r="D1580">
        <v>1037</v>
      </c>
      <c r="E1580">
        <v>219</v>
      </c>
      <c r="F1580">
        <v>508</v>
      </c>
      <c r="G1580">
        <v>339</v>
      </c>
      <c r="H1580">
        <v>2</v>
      </c>
      <c r="I1580">
        <v>237</v>
      </c>
      <c r="J1580">
        <v>0</v>
      </c>
      <c r="K1580">
        <v>11.85</v>
      </c>
      <c r="L1580">
        <v>485.85</v>
      </c>
      <c r="M1580" t="s">
        <v>20</v>
      </c>
      <c r="N1580" t="s">
        <v>21</v>
      </c>
      <c r="O1580">
        <v>35</v>
      </c>
      <c r="P1580">
        <v>3</v>
      </c>
      <c r="Q1580" t="s">
        <v>666</v>
      </c>
      <c r="R1580">
        <v>509</v>
      </c>
      <c r="S1580" s="3">
        <v>0</v>
      </c>
      <c r="T1580" s="6">
        <v>201.45000000000005</v>
      </c>
      <c r="U1580" t="s">
        <v>6337</v>
      </c>
      <c r="V1580">
        <v>2025</v>
      </c>
      <c r="W1580" t="s">
        <v>6329</v>
      </c>
      <c r="X1580" t="str">
        <f>_xlfn.XLOOKUP(Orders_C[[#This Row],[Product_ID]],Products_C[Product_ID],Products_C[Product_Name])</f>
        <v>Veg Burger</v>
      </c>
      <c r="Y1580" t="str">
        <f>_xlfn.XLOOKUP(Orders_C[[#This Row],[Product_ID]],Products_C[Product_ID],Products_C[Category])</f>
        <v>Burger</v>
      </c>
      <c r="Z1580" t="str">
        <f>_xlfn.XLOOKUP(Orders_C[[#This Row],[Store_ID]],Stores_c[Store_ID],Stores_c[City])</f>
        <v>Lake David</v>
      </c>
      <c r="AA1580" t="str">
        <f>_xlfn.XLOOKUP(Orders_C[[#This Row],[Customer_ID]],Customers_c[Customer_ID],Customers_c[Customer_Name])</f>
        <v>Regina Mcgee</v>
      </c>
      <c r="AB1580" s="6">
        <f>Orders_C[[#This Row],[Quantity]]*Orders_C[[#This Row],[Unit_Price]]*(1-Orders_C[[#This Row],[Discount %]])+Orders_C[[#This Row],[Tax]]</f>
        <v>485.85</v>
      </c>
      <c r="AC1580" s="9">
        <f>(Orders_C[[#This Row],[Unit_Price]]*Orders_C[[#This Row],[Quantity]])-Orders_C[[#This Row],[Discount]]+Orders_C[[#This Row],[Tax]]</f>
        <v>485.85</v>
      </c>
      <c r="AD1580" t="str">
        <f>IF(COUNTIF(Orders_C[[#All],[Customer_ID]],Orders_C[[#This Row],[Customer_ID]])&gt;1,"Repeat","New")</f>
        <v>Repeat</v>
      </c>
      <c r="AE1580" t="str" cm="1">
        <f t="array" ref="AE1580">_xlfn.XLOOKUP(Orders_C[[#This Row],[Store_ID]],Stores_c[[#All],[Store_ID]],Stores_c[[#All],[City]])</f>
        <v>Lake David</v>
      </c>
      <c r="AF1580" t="str" cm="1">
        <f t="array" ref="AF1580">_xlfn.XLOOKUP(Orders_C[[#This Row],[Store_ID]],Stores_c[[#All],[Store_ID]],Stores_c[[#All],[Manager_Name]])</f>
        <v>Joshua Hines</v>
      </c>
      <c r="AG1580" t="str" cm="1">
        <f t="array" ref="AG1580">_xlfn.XLOOKUP(Orders_C[[#This Row],[Store_ID]],Stores_c[[#All],[Store_ID]],Stores_c[[#All],[Store_Type]])</f>
        <v>Street</v>
      </c>
    </row>
    <row r="1581" spans="1:33" x14ac:dyDescent="0.25">
      <c r="A1581">
        <v>7140</v>
      </c>
      <c r="B1581" s="1">
        <v>45721</v>
      </c>
      <c r="C1581" s="2">
        <v>0.97744212962962962</v>
      </c>
      <c r="D1581">
        <v>1270</v>
      </c>
      <c r="E1581">
        <v>224</v>
      </c>
      <c r="F1581">
        <v>498</v>
      </c>
      <c r="G1581">
        <v>327</v>
      </c>
      <c r="H1581">
        <v>1</v>
      </c>
      <c r="I1581">
        <v>481</v>
      </c>
      <c r="J1581">
        <v>15</v>
      </c>
      <c r="K1581">
        <v>24.05</v>
      </c>
      <c r="L1581">
        <v>490.05</v>
      </c>
      <c r="M1581" t="s">
        <v>18</v>
      </c>
      <c r="N1581" t="s">
        <v>22</v>
      </c>
      <c r="O1581">
        <v>27</v>
      </c>
      <c r="P1581">
        <v>5</v>
      </c>
      <c r="Q1581" t="s">
        <v>1163</v>
      </c>
      <c r="R1581">
        <v>507</v>
      </c>
      <c r="S1581" s="3">
        <v>0.15</v>
      </c>
      <c r="T1581" s="6">
        <v>201.45000000000005</v>
      </c>
      <c r="U1581" t="s">
        <v>6334</v>
      </c>
      <c r="V1581">
        <v>2025</v>
      </c>
      <c r="W1581" t="s">
        <v>6329</v>
      </c>
      <c r="X1581" t="str">
        <f>_xlfn.XLOOKUP(Orders_C[[#This Row],[Product_ID]],Products_C[Product_ID],Products_C[Product_Name])</f>
        <v>Wrap</v>
      </c>
      <c r="Y1581" t="str">
        <f>_xlfn.XLOOKUP(Orders_C[[#This Row],[Product_ID]],Products_C[Product_ID],Products_C[Category])</f>
        <v>Chicken</v>
      </c>
      <c r="Z1581" t="str">
        <f>_xlfn.XLOOKUP(Orders_C[[#This Row],[Store_ID]],Stores_c[Store_ID],Stores_c[City])</f>
        <v>Valdezton</v>
      </c>
      <c r="AA1581" t="str">
        <f>_xlfn.XLOOKUP(Orders_C[[#This Row],[Customer_ID]],Customers_c[Customer_ID],Customers_c[Customer_Name])</f>
        <v>Jason Stone</v>
      </c>
      <c r="AB1581" s="6">
        <f>Orders_C[[#This Row],[Quantity]]*Orders_C[[#This Row],[Unit_Price]]*(1-Orders_C[[#This Row],[Discount %]])+Orders_C[[#This Row],[Tax]]</f>
        <v>432.9</v>
      </c>
      <c r="AC1581" s="9">
        <f>(Orders_C[[#This Row],[Unit_Price]]*Orders_C[[#This Row],[Quantity]])-Orders_C[[#This Row],[Discount]]+Orders_C[[#This Row],[Tax]]</f>
        <v>490.05</v>
      </c>
      <c r="AD1581" t="str">
        <f>IF(COUNTIF(Orders_C[[#All],[Customer_ID]],Orders_C[[#This Row],[Customer_ID]])&gt;1,"Repeat","New")</f>
        <v>Repeat</v>
      </c>
      <c r="AE1581" t="str" cm="1">
        <f t="array" ref="AE1581">_xlfn.XLOOKUP(Orders_C[[#This Row],[Store_ID]],Stores_c[[#All],[Store_ID]],Stores_c[[#All],[City]])</f>
        <v>Valdezton</v>
      </c>
      <c r="AF1581" t="str" cm="1">
        <f t="array" ref="AF1581">_xlfn.XLOOKUP(Orders_C[[#This Row],[Store_ID]],Stores_c[[#All],[Store_ID]],Stores_c[[#All],[Manager_Name]])</f>
        <v>John Rodriguez</v>
      </c>
      <c r="AG1581" t="str" cm="1">
        <f t="array" ref="AG1581">_xlfn.XLOOKUP(Orders_C[[#This Row],[Store_ID]],Stores_c[[#All],[Store_ID]],Stores_c[[#All],[Store_Type]])</f>
        <v>Street</v>
      </c>
    </row>
    <row r="1582" spans="1:33" x14ac:dyDescent="0.25">
      <c r="A1582">
        <v>7455</v>
      </c>
      <c r="B1582" s="1">
        <v>45962</v>
      </c>
      <c r="C1582" s="2">
        <v>0.22130787037037036</v>
      </c>
      <c r="D1582">
        <v>1852</v>
      </c>
      <c r="E1582">
        <v>209</v>
      </c>
      <c r="F1582">
        <v>548</v>
      </c>
      <c r="G1582">
        <v>334</v>
      </c>
      <c r="H1582">
        <v>1</v>
      </c>
      <c r="I1582">
        <v>470</v>
      </c>
      <c r="J1582">
        <v>10</v>
      </c>
      <c r="K1582">
        <v>23.5</v>
      </c>
      <c r="L1582">
        <v>483.5</v>
      </c>
      <c r="M1582" t="s">
        <v>19</v>
      </c>
      <c r="N1582" t="s">
        <v>21</v>
      </c>
      <c r="O1582">
        <v>53</v>
      </c>
      <c r="P1582">
        <v>5</v>
      </c>
      <c r="Q1582" t="s">
        <v>1478</v>
      </c>
      <c r="R1582">
        <v>504</v>
      </c>
      <c r="S1582" s="3">
        <v>0.1</v>
      </c>
      <c r="T1582" s="6">
        <v>201.5</v>
      </c>
      <c r="U1582" t="s">
        <v>6336</v>
      </c>
      <c r="V1582">
        <v>2025</v>
      </c>
      <c r="W1582" t="s">
        <v>6331</v>
      </c>
      <c r="X1582" t="str">
        <f>_xlfn.XLOOKUP(Orders_C[[#This Row],[Product_ID]],Products_C[Product_ID],Products_C[Product_Name])</f>
        <v>Krushers</v>
      </c>
      <c r="Y1582" t="str">
        <f>_xlfn.XLOOKUP(Orders_C[[#This Row],[Product_ID]],Products_C[Product_ID],Products_C[Category])</f>
        <v>Dessert</v>
      </c>
      <c r="Z1582" t="str">
        <f>_xlfn.XLOOKUP(Orders_C[[#This Row],[Store_ID]],Stores_c[Store_ID],Stores_c[City])</f>
        <v>Reidberg</v>
      </c>
      <c r="AA1582" t="str">
        <f>_xlfn.XLOOKUP(Orders_C[[#This Row],[Customer_ID]],Customers_c[Customer_ID],Customers_c[Customer_Name])</f>
        <v>Margaret Patel</v>
      </c>
      <c r="AB1582" s="6">
        <f>Orders_C[[#This Row],[Quantity]]*Orders_C[[#This Row],[Unit_Price]]*(1-Orders_C[[#This Row],[Discount %]])+Orders_C[[#This Row],[Tax]]</f>
        <v>446.5</v>
      </c>
      <c r="AC1582" s="9">
        <f>(Orders_C[[#This Row],[Unit_Price]]*Orders_C[[#This Row],[Quantity]])-Orders_C[[#This Row],[Discount]]+Orders_C[[#This Row],[Tax]]</f>
        <v>483.5</v>
      </c>
      <c r="AD1582" t="str">
        <f>IF(COUNTIF(Orders_C[[#All],[Customer_ID]],Orders_C[[#This Row],[Customer_ID]])&gt;1,"Repeat","New")</f>
        <v>Repeat</v>
      </c>
      <c r="AE1582" t="str" cm="1">
        <f t="array" ref="AE1582">_xlfn.XLOOKUP(Orders_C[[#This Row],[Store_ID]],Stores_c[[#All],[Store_ID]],Stores_c[[#All],[City]])</f>
        <v>Reidberg</v>
      </c>
      <c r="AF1582" t="str" cm="1">
        <f t="array" ref="AF1582">_xlfn.XLOOKUP(Orders_C[[#This Row],[Store_ID]],Stores_c[[#All],[Store_ID]],Stores_c[[#All],[Manager_Name]])</f>
        <v>Jeffrey Horn</v>
      </c>
      <c r="AG1582" t="str" cm="1">
        <f t="array" ref="AG1582">_xlfn.XLOOKUP(Orders_C[[#This Row],[Store_ID]],Stores_c[[#All],[Store_ID]],Stores_c[[#All],[Store_Type]])</f>
        <v>Drive-Thru</v>
      </c>
    </row>
    <row r="1583" spans="1:33" x14ac:dyDescent="0.25">
      <c r="A1583">
        <v>8611</v>
      </c>
      <c r="B1583" s="1">
        <v>45910</v>
      </c>
      <c r="C1583" s="2">
        <v>0.30471064814814813</v>
      </c>
      <c r="D1583">
        <v>1449</v>
      </c>
      <c r="E1583">
        <v>203</v>
      </c>
      <c r="F1583">
        <v>432</v>
      </c>
      <c r="G1583">
        <v>309</v>
      </c>
      <c r="H1583">
        <v>2</v>
      </c>
      <c r="I1583">
        <v>243</v>
      </c>
      <c r="J1583">
        <v>5</v>
      </c>
      <c r="K1583">
        <v>12.15</v>
      </c>
      <c r="L1583">
        <v>493.15</v>
      </c>
      <c r="M1583" t="s">
        <v>20</v>
      </c>
      <c r="N1583" t="s">
        <v>23</v>
      </c>
      <c r="O1583">
        <v>49</v>
      </c>
      <c r="P1583">
        <v>2</v>
      </c>
      <c r="Q1583" t="s">
        <v>2634</v>
      </c>
      <c r="R1583">
        <v>505</v>
      </c>
      <c r="S1583" s="3">
        <v>0.05</v>
      </c>
      <c r="T1583" s="6">
        <v>201.55</v>
      </c>
      <c r="U1583" t="s">
        <v>6335</v>
      </c>
      <c r="V1583">
        <v>2025</v>
      </c>
      <c r="W1583" t="s">
        <v>6331</v>
      </c>
      <c r="X1583" t="str">
        <f>_xlfn.XLOOKUP(Orders_C[[#This Row],[Product_ID]],Products_C[Product_ID],Products_C[Product_Name])</f>
        <v>Chicken Bucket</v>
      </c>
      <c r="Y1583" t="str">
        <f>_xlfn.XLOOKUP(Orders_C[[#This Row],[Product_ID]],Products_C[Product_ID],Products_C[Category])</f>
        <v>Dessert</v>
      </c>
      <c r="Z1583" t="str">
        <f>_xlfn.XLOOKUP(Orders_C[[#This Row],[Store_ID]],Stores_c[Store_ID],Stores_c[City])</f>
        <v>Lake Williammouth</v>
      </c>
      <c r="AA1583" t="str">
        <f>_xlfn.XLOOKUP(Orders_C[[#This Row],[Customer_ID]],Customers_c[Customer_ID],Customers_c[Customer_Name])</f>
        <v>Damon Taylor</v>
      </c>
      <c r="AB1583" s="6">
        <f>Orders_C[[#This Row],[Quantity]]*Orders_C[[#This Row],[Unit_Price]]*(1-Orders_C[[#This Row],[Discount %]])+Orders_C[[#This Row],[Tax]]</f>
        <v>473.84999999999997</v>
      </c>
      <c r="AC1583" s="9">
        <f>(Orders_C[[#This Row],[Unit_Price]]*Orders_C[[#This Row],[Quantity]])-Orders_C[[#This Row],[Discount]]+Orders_C[[#This Row],[Tax]]</f>
        <v>493.15</v>
      </c>
      <c r="AD1583" t="str">
        <f>IF(COUNTIF(Orders_C[[#All],[Customer_ID]],Orders_C[[#This Row],[Customer_ID]])&gt;1,"Repeat","New")</f>
        <v>Repeat</v>
      </c>
      <c r="AE1583" t="str" cm="1">
        <f t="array" ref="AE1583">_xlfn.XLOOKUP(Orders_C[[#This Row],[Store_ID]],Stores_c[[#All],[Store_ID]],Stores_c[[#All],[City]])</f>
        <v>Lake Williammouth</v>
      </c>
      <c r="AF1583" t="str" cm="1">
        <f t="array" ref="AF1583">_xlfn.XLOOKUP(Orders_C[[#This Row],[Store_ID]],Stores_c[[#All],[Store_ID]],Stores_c[[#All],[Manager_Name]])</f>
        <v>Stephanie Dominguez</v>
      </c>
      <c r="AG1583" t="str" cm="1">
        <f t="array" ref="AG1583">_xlfn.XLOOKUP(Orders_C[[#This Row],[Store_ID]],Stores_c[[#All],[Store_ID]],Stores_c[[#All],[Store_Type]])</f>
        <v>Drive-Thru</v>
      </c>
    </row>
    <row r="1584" spans="1:33" x14ac:dyDescent="0.25">
      <c r="A1584">
        <v>9072</v>
      </c>
      <c r="B1584" s="1">
        <v>45883</v>
      </c>
      <c r="C1584" s="2">
        <v>0.2416898148148148</v>
      </c>
      <c r="D1584">
        <v>1122</v>
      </c>
      <c r="E1584">
        <v>214</v>
      </c>
      <c r="F1584">
        <v>483</v>
      </c>
      <c r="G1584">
        <v>315</v>
      </c>
      <c r="H1584">
        <v>2</v>
      </c>
      <c r="I1584">
        <v>249</v>
      </c>
      <c r="J1584">
        <v>10</v>
      </c>
      <c r="K1584">
        <v>12.45</v>
      </c>
      <c r="L1584">
        <v>500.45</v>
      </c>
      <c r="M1584" t="s">
        <v>20</v>
      </c>
      <c r="N1584" t="s">
        <v>23</v>
      </c>
      <c r="O1584">
        <v>10</v>
      </c>
      <c r="P1584">
        <v>4</v>
      </c>
      <c r="Q1584" t="s">
        <v>3095</v>
      </c>
      <c r="R1584">
        <v>504</v>
      </c>
      <c r="S1584" s="3">
        <v>0.1</v>
      </c>
      <c r="T1584" s="6">
        <v>201.64999999999998</v>
      </c>
      <c r="U1584" t="s">
        <v>6342</v>
      </c>
      <c r="V1584">
        <v>2025</v>
      </c>
      <c r="W1584" t="s">
        <v>6333</v>
      </c>
      <c r="X1584" t="str">
        <f>_xlfn.XLOOKUP(Orders_C[[#This Row],[Product_ID]],Products_C[Product_ID],Products_C[Product_Name])</f>
        <v>Popcorn Chicken</v>
      </c>
      <c r="Y1584" t="str">
        <f>_xlfn.XLOOKUP(Orders_C[[#This Row],[Product_ID]],Products_C[Product_ID],Products_C[Category])</f>
        <v>Beverage</v>
      </c>
      <c r="Z1584" t="str">
        <f>_xlfn.XLOOKUP(Orders_C[[#This Row],[Store_ID]],Stores_c[Store_ID],Stores_c[City])</f>
        <v>New Robert</v>
      </c>
      <c r="AA1584" t="str">
        <f>_xlfn.XLOOKUP(Orders_C[[#This Row],[Customer_ID]],Customers_c[Customer_ID],Customers_c[Customer_Name])</f>
        <v>Rhonda Larsen</v>
      </c>
      <c r="AB1584" s="6">
        <f>Orders_C[[#This Row],[Quantity]]*Orders_C[[#This Row],[Unit_Price]]*(1-Orders_C[[#This Row],[Discount %]])+Orders_C[[#This Row],[Tax]]</f>
        <v>460.65</v>
      </c>
      <c r="AC1584" s="9">
        <f>(Orders_C[[#This Row],[Unit_Price]]*Orders_C[[#This Row],[Quantity]])-Orders_C[[#This Row],[Discount]]+Orders_C[[#This Row],[Tax]]</f>
        <v>500.45</v>
      </c>
      <c r="AD1584" t="str">
        <f>IF(COUNTIF(Orders_C[[#All],[Customer_ID]],Orders_C[[#This Row],[Customer_ID]])&gt;1,"Repeat","New")</f>
        <v>Repeat</v>
      </c>
      <c r="AE1584" t="str" cm="1">
        <f t="array" ref="AE1584">_xlfn.XLOOKUP(Orders_C[[#This Row],[Store_ID]],Stores_c[[#All],[Store_ID]],Stores_c[[#All],[City]])</f>
        <v>New Robert</v>
      </c>
      <c r="AF1584" t="str" cm="1">
        <f t="array" ref="AF1584">_xlfn.XLOOKUP(Orders_C[[#This Row],[Store_ID]],Stores_c[[#All],[Store_ID]],Stores_c[[#All],[Manager_Name]])</f>
        <v>Krista Webb</v>
      </c>
      <c r="AG1584" t="str" cm="1">
        <f t="array" ref="AG1584">_xlfn.XLOOKUP(Orders_C[[#This Row],[Store_ID]],Stores_c[[#All],[Store_ID]],Stores_c[[#All],[Store_Type]])</f>
        <v>Drive-Thru</v>
      </c>
    </row>
    <row r="1585" spans="1:33" x14ac:dyDescent="0.25">
      <c r="A1585">
        <v>10547</v>
      </c>
      <c r="B1585" s="1">
        <v>45713</v>
      </c>
      <c r="C1585" s="2">
        <v>0.63365740740740739</v>
      </c>
      <c r="D1585">
        <v>1648</v>
      </c>
      <c r="E1585">
        <v>205</v>
      </c>
      <c r="F1585">
        <v>401</v>
      </c>
      <c r="G1585">
        <v>338</v>
      </c>
      <c r="H1585">
        <v>2</v>
      </c>
      <c r="I1585">
        <v>255</v>
      </c>
      <c r="J1585">
        <v>15</v>
      </c>
      <c r="K1585">
        <v>12.75</v>
      </c>
      <c r="L1585">
        <v>507.75</v>
      </c>
      <c r="M1585" t="s">
        <v>19</v>
      </c>
      <c r="N1585" t="s">
        <v>21</v>
      </c>
      <c r="O1585">
        <v>51</v>
      </c>
      <c r="P1585">
        <v>5</v>
      </c>
      <c r="Q1585" t="s">
        <v>4570</v>
      </c>
      <c r="R1585">
        <v>504</v>
      </c>
      <c r="S1585" s="3">
        <v>0.15</v>
      </c>
      <c r="T1585" s="6">
        <v>201.75</v>
      </c>
      <c r="U1585" t="s">
        <v>6338</v>
      </c>
      <c r="V1585">
        <v>2025</v>
      </c>
      <c r="W1585" t="s">
        <v>6331</v>
      </c>
      <c r="X1585" t="str">
        <f>_xlfn.XLOOKUP(Orders_C[[#This Row],[Product_ID]],Products_C[Product_ID],Products_C[Product_Name])</f>
        <v>Chicken Wings</v>
      </c>
      <c r="Y1585" t="str">
        <f>_xlfn.XLOOKUP(Orders_C[[#This Row],[Product_ID]],Products_C[Product_ID],Products_C[Category])</f>
        <v>Burger</v>
      </c>
      <c r="Z1585" t="str">
        <f>_xlfn.XLOOKUP(Orders_C[[#This Row],[Store_ID]],Stores_c[Store_ID],Stores_c[City])</f>
        <v>Port Jacob</v>
      </c>
      <c r="AA1585" t="str">
        <f>_xlfn.XLOOKUP(Orders_C[[#This Row],[Customer_ID]],Customers_c[Customer_ID],Customers_c[Customer_Name])</f>
        <v>Timothy Campbell</v>
      </c>
      <c r="AB1585" s="6">
        <f>Orders_C[[#This Row],[Quantity]]*Orders_C[[#This Row],[Unit_Price]]*(1-Orders_C[[#This Row],[Discount %]])+Orders_C[[#This Row],[Tax]]</f>
        <v>446.25</v>
      </c>
      <c r="AC1585" s="9">
        <f>(Orders_C[[#This Row],[Unit_Price]]*Orders_C[[#This Row],[Quantity]])-Orders_C[[#This Row],[Discount]]+Orders_C[[#This Row],[Tax]]</f>
        <v>507.75</v>
      </c>
      <c r="AD1585" t="str">
        <f>IF(COUNTIF(Orders_C[[#All],[Customer_ID]],Orders_C[[#This Row],[Customer_ID]])&gt;1,"Repeat","New")</f>
        <v>Repeat</v>
      </c>
      <c r="AE1585" t="str" cm="1">
        <f t="array" ref="AE1585">_xlfn.XLOOKUP(Orders_C[[#This Row],[Store_ID]],Stores_c[[#All],[Store_ID]],Stores_c[[#All],[City]])</f>
        <v>Port Jacob</v>
      </c>
      <c r="AF1585" t="str" cm="1">
        <f t="array" ref="AF1585">_xlfn.XLOOKUP(Orders_C[[#This Row],[Store_ID]],Stores_c[[#All],[Store_ID]],Stores_c[[#All],[Manager_Name]])</f>
        <v>David Harris</v>
      </c>
      <c r="AG1585" t="str" cm="1">
        <f t="array" ref="AG1585">_xlfn.XLOOKUP(Orders_C[[#This Row],[Store_ID]],Stores_c[[#All],[Store_ID]],Stores_c[[#All],[Store_Type]])</f>
        <v>Mall</v>
      </c>
    </row>
    <row r="1586" spans="1:33" x14ac:dyDescent="0.25">
      <c r="A1586">
        <v>10610</v>
      </c>
      <c r="B1586" s="1">
        <v>45733</v>
      </c>
      <c r="C1586" s="2">
        <v>0.95920138888888884</v>
      </c>
      <c r="D1586">
        <v>1708</v>
      </c>
      <c r="E1586">
        <v>219</v>
      </c>
      <c r="F1586">
        <v>517</v>
      </c>
      <c r="G1586">
        <v>321</v>
      </c>
      <c r="H1586">
        <v>2</v>
      </c>
      <c r="I1586">
        <v>255</v>
      </c>
      <c r="J1586">
        <v>15</v>
      </c>
      <c r="K1586">
        <v>12.75</v>
      </c>
      <c r="L1586">
        <v>507.75</v>
      </c>
      <c r="M1586" t="s">
        <v>18</v>
      </c>
      <c r="N1586" t="s">
        <v>21</v>
      </c>
      <c r="O1586">
        <v>24</v>
      </c>
      <c r="P1586">
        <v>1</v>
      </c>
      <c r="Q1586" t="s">
        <v>4633</v>
      </c>
      <c r="R1586">
        <v>503</v>
      </c>
      <c r="S1586" s="3">
        <v>0.15</v>
      </c>
      <c r="T1586" s="6">
        <v>201.75</v>
      </c>
      <c r="U1586" t="s">
        <v>6334</v>
      </c>
      <c r="V1586">
        <v>2025</v>
      </c>
      <c r="W1586" t="s">
        <v>6329</v>
      </c>
      <c r="X1586" t="str">
        <f>_xlfn.XLOOKUP(Orders_C[[#This Row],[Product_ID]],Products_C[Product_ID],Products_C[Product_Name])</f>
        <v>Cold Coffee</v>
      </c>
      <c r="Y1586" t="str">
        <f>_xlfn.XLOOKUP(Orders_C[[#This Row],[Product_ID]],Products_C[Product_ID],Products_C[Category])</f>
        <v>Dessert</v>
      </c>
      <c r="Z1586" t="str">
        <f>_xlfn.XLOOKUP(Orders_C[[#This Row],[Store_ID]],Stores_c[Store_ID],Stores_c[City])</f>
        <v>Lake David</v>
      </c>
      <c r="AA1586" t="str">
        <f>_xlfn.XLOOKUP(Orders_C[[#This Row],[Customer_ID]],Customers_c[Customer_ID],Customers_c[Customer_Name])</f>
        <v>Kelly Hernandez</v>
      </c>
      <c r="AB1586" s="6">
        <f>Orders_C[[#This Row],[Quantity]]*Orders_C[[#This Row],[Unit_Price]]*(1-Orders_C[[#This Row],[Discount %]])+Orders_C[[#This Row],[Tax]]</f>
        <v>446.25</v>
      </c>
      <c r="AC1586" s="9">
        <f>(Orders_C[[#This Row],[Unit_Price]]*Orders_C[[#This Row],[Quantity]])-Orders_C[[#This Row],[Discount]]+Orders_C[[#This Row],[Tax]]</f>
        <v>507.75</v>
      </c>
      <c r="AD1586" t="str">
        <f>IF(COUNTIF(Orders_C[[#All],[Customer_ID]],Orders_C[[#This Row],[Customer_ID]])&gt;1,"Repeat","New")</f>
        <v>Repeat</v>
      </c>
      <c r="AE1586" t="str" cm="1">
        <f t="array" ref="AE1586">_xlfn.XLOOKUP(Orders_C[[#This Row],[Store_ID]],Stores_c[[#All],[Store_ID]],Stores_c[[#All],[City]])</f>
        <v>Lake David</v>
      </c>
      <c r="AF1586" t="str" cm="1">
        <f t="array" ref="AF1586">_xlfn.XLOOKUP(Orders_C[[#This Row],[Store_ID]],Stores_c[[#All],[Store_ID]],Stores_c[[#All],[Manager_Name]])</f>
        <v>Joshua Hines</v>
      </c>
      <c r="AG1586" t="str" cm="1">
        <f t="array" ref="AG1586">_xlfn.XLOOKUP(Orders_C[[#This Row],[Store_ID]],Stores_c[[#All],[Store_ID]],Stores_c[[#All],[Store_Type]])</f>
        <v>Street</v>
      </c>
    </row>
    <row r="1587" spans="1:33" x14ac:dyDescent="0.25">
      <c r="A1587">
        <v>9703</v>
      </c>
      <c r="B1587" s="1">
        <v>45899</v>
      </c>
      <c r="C1587" s="2">
        <v>0.72343749999999996</v>
      </c>
      <c r="D1587">
        <v>1702</v>
      </c>
      <c r="E1587">
        <v>209</v>
      </c>
      <c r="F1587">
        <v>499</v>
      </c>
      <c r="G1587">
        <v>304</v>
      </c>
      <c r="H1587">
        <v>1</v>
      </c>
      <c r="I1587">
        <v>471</v>
      </c>
      <c r="J1587">
        <v>10</v>
      </c>
      <c r="K1587">
        <v>23.55</v>
      </c>
      <c r="L1587">
        <v>484.55</v>
      </c>
      <c r="M1587" t="s">
        <v>18</v>
      </c>
      <c r="N1587" t="s">
        <v>23</v>
      </c>
      <c r="O1587">
        <v>28</v>
      </c>
      <c r="P1587">
        <v>2</v>
      </c>
      <c r="Q1587" t="s">
        <v>3726</v>
      </c>
      <c r="R1587">
        <v>503</v>
      </c>
      <c r="S1587" s="3">
        <v>0.1</v>
      </c>
      <c r="T1587" s="6">
        <v>201.95000000000005</v>
      </c>
      <c r="U1587" t="s">
        <v>6342</v>
      </c>
      <c r="V1587">
        <v>2025</v>
      </c>
      <c r="W1587" t="s">
        <v>6329</v>
      </c>
      <c r="X1587" t="str">
        <f>_xlfn.XLOOKUP(Orders_C[[#This Row],[Product_ID]],Products_C[Product_ID],Products_C[Product_Name])</f>
        <v>Veg Burger</v>
      </c>
      <c r="Y1587" t="str">
        <f>_xlfn.XLOOKUP(Orders_C[[#This Row],[Product_ID]],Products_C[Product_ID],Products_C[Category])</f>
        <v>Burger</v>
      </c>
      <c r="Z1587" t="str">
        <f>_xlfn.XLOOKUP(Orders_C[[#This Row],[Store_ID]],Stores_c[Store_ID],Stores_c[City])</f>
        <v>Reidberg</v>
      </c>
      <c r="AA1587" t="str">
        <f>_xlfn.XLOOKUP(Orders_C[[#This Row],[Customer_ID]],Customers_c[Customer_ID],Customers_c[Customer_Name])</f>
        <v>Nancy Drake</v>
      </c>
      <c r="AB1587" s="6">
        <f>Orders_C[[#This Row],[Quantity]]*Orders_C[[#This Row],[Unit_Price]]*(1-Orders_C[[#This Row],[Discount %]])+Orders_C[[#This Row],[Tax]]</f>
        <v>447.45000000000005</v>
      </c>
      <c r="AC1587" s="9">
        <f>(Orders_C[[#This Row],[Unit_Price]]*Orders_C[[#This Row],[Quantity]])-Orders_C[[#This Row],[Discount]]+Orders_C[[#This Row],[Tax]]</f>
        <v>484.55</v>
      </c>
      <c r="AD1587" t="str">
        <f>IF(COUNTIF(Orders_C[[#All],[Customer_ID]],Orders_C[[#This Row],[Customer_ID]])&gt;1,"Repeat","New")</f>
        <v>Repeat</v>
      </c>
      <c r="AE1587" t="str" cm="1">
        <f t="array" ref="AE1587">_xlfn.XLOOKUP(Orders_C[[#This Row],[Store_ID]],Stores_c[[#All],[Store_ID]],Stores_c[[#All],[City]])</f>
        <v>Reidberg</v>
      </c>
      <c r="AF1587" t="str" cm="1">
        <f t="array" ref="AF1587">_xlfn.XLOOKUP(Orders_C[[#This Row],[Store_ID]],Stores_c[[#All],[Store_ID]],Stores_c[[#All],[Manager_Name]])</f>
        <v>Jeffrey Horn</v>
      </c>
      <c r="AG1587" t="str" cm="1">
        <f t="array" ref="AG1587">_xlfn.XLOOKUP(Orders_C[[#This Row],[Store_ID]],Stores_c[[#All],[Store_ID]],Stores_c[[#All],[Store_Type]])</f>
        <v>Drive-Thru</v>
      </c>
    </row>
    <row r="1588" spans="1:33" x14ac:dyDescent="0.25">
      <c r="A1588">
        <v>10229</v>
      </c>
      <c r="B1588" s="1">
        <v>45794</v>
      </c>
      <c r="C1588" s="2">
        <v>7.96412037037037E-2</v>
      </c>
      <c r="D1588">
        <v>1384</v>
      </c>
      <c r="E1588">
        <v>202</v>
      </c>
      <c r="F1588">
        <v>500</v>
      </c>
      <c r="G1588">
        <v>301</v>
      </c>
      <c r="H1588">
        <v>1</v>
      </c>
      <c r="I1588">
        <v>460</v>
      </c>
      <c r="J1588">
        <v>5</v>
      </c>
      <c r="K1588">
        <v>23</v>
      </c>
      <c r="L1588">
        <v>478</v>
      </c>
      <c r="M1588" t="s">
        <v>20</v>
      </c>
      <c r="N1588" t="s">
        <v>21</v>
      </c>
      <c r="O1588">
        <v>34</v>
      </c>
      <c r="P1588">
        <v>4</v>
      </c>
      <c r="Q1588" t="s">
        <v>4252</v>
      </c>
      <c r="R1588">
        <v>501</v>
      </c>
      <c r="S1588" s="3">
        <v>0.05</v>
      </c>
      <c r="T1588" s="6">
        <v>202</v>
      </c>
      <c r="U1588" t="s">
        <v>6339</v>
      </c>
      <c r="V1588">
        <v>2025</v>
      </c>
      <c r="W1588" t="s">
        <v>6329</v>
      </c>
      <c r="X1588" t="str">
        <f>_xlfn.XLOOKUP(Orders_C[[#This Row],[Product_ID]],Products_C[Product_ID],Products_C[Product_Name])</f>
        <v>Krushers</v>
      </c>
      <c r="Y1588" t="str">
        <f>_xlfn.XLOOKUP(Orders_C[[#This Row],[Product_ID]],Products_C[Product_ID],Products_C[Category])</f>
        <v>Burger</v>
      </c>
      <c r="Z1588" t="str">
        <f>_xlfn.XLOOKUP(Orders_C[[#This Row],[Store_ID]],Stores_c[Store_ID],Stores_c[City])</f>
        <v>Rebekahside</v>
      </c>
      <c r="AA1588" t="str">
        <f>_xlfn.XLOOKUP(Orders_C[[#This Row],[Customer_ID]],Customers_c[Customer_ID],Customers_c[Customer_Name])</f>
        <v>Amanda Boyd</v>
      </c>
      <c r="AB1588" s="6">
        <f>Orders_C[[#This Row],[Quantity]]*Orders_C[[#This Row],[Unit_Price]]*(1-Orders_C[[#This Row],[Discount %]])+Orders_C[[#This Row],[Tax]]</f>
        <v>460</v>
      </c>
      <c r="AC1588" s="9">
        <f>(Orders_C[[#This Row],[Unit_Price]]*Orders_C[[#This Row],[Quantity]])-Orders_C[[#This Row],[Discount]]+Orders_C[[#This Row],[Tax]]</f>
        <v>478</v>
      </c>
      <c r="AD1588" t="str">
        <f>IF(COUNTIF(Orders_C[[#All],[Customer_ID]],Orders_C[[#This Row],[Customer_ID]])&gt;1,"Repeat","New")</f>
        <v>Repeat</v>
      </c>
      <c r="AE1588" t="str" cm="1">
        <f t="array" ref="AE1588">_xlfn.XLOOKUP(Orders_C[[#This Row],[Store_ID]],Stores_c[[#All],[Store_ID]],Stores_c[[#All],[City]])</f>
        <v>Rebekahside</v>
      </c>
      <c r="AF1588" t="str" cm="1">
        <f t="array" ref="AF1588">_xlfn.XLOOKUP(Orders_C[[#This Row],[Store_ID]],Stores_c[[#All],[Store_ID]],Stores_c[[#All],[Manager_Name]])</f>
        <v>Mark Ray</v>
      </c>
      <c r="AG1588" t="str" cm="1">
        <f t="array" ref="AG1588">_xlfn.XLOOKUP(Orders_C[[#This Row],[Store_ID]],Stores_c[[#All],[Store_ID]],Stores_c[[#All],[Store_Type]])</f>
        <v>Drive-Thru</v>
      </c>
    </row>
    <row r="1589" spans="1:33" x14ac:dyDescent="0.25">
      <c r="A1589">
        <v>8425</v>
      </c>
      <c r="B1589" s="1">
        <v>45916</v>
      </c>
      <c r="C1589" s="2">
        <v>0.49398148148148147</v>
      </c>
      <c r="D1589">
        <v>1120</v>
      </c>
      <c r="E1589">
        <v>204</v>
      </c>
      <c r="F1589">
        <v>458</v>
      </c>
      <c r="G1589">
        <v>323</v>
      </c>
      <c r="H1589">
        <v>1</v>
      </c>
      <c r="I1589">
        <v>483</v>
      </c>
      <c r="J1589">
        <v>15</v>
      </c>
      <c r="K1589">
        <v>24.15</v>
      </c>
      <c r="L1589">
        <v>492.15</v>
      </c>
      <c r="M1589" t="s">
        <v>18</v>
      </c>
      <c r="N1589" t="s">
        <v>21</v>
      </c>
      <c r="O1589">
        <v>53</v>
      </c>
      <c r="P1589">
        <v>4</v>
      </c>
      <c r="Q1589" t="s">
        <v>2448</v>
      </c>
      <c r="R1589">
        <v>502</v>
      </c>
      <c r="S1589" s="3">
        <v>0.15</v>
      </c>
      <c r="T1589" s="6">
        <v>202.34999999999997</v>
      </c>
      <c r="U1589" t="s">
        <v>6335</v>
      </c>
      <c r="V1589">
        <v>2025</v>
      </c>
      <c r="W1589" t="s">
        <v>6331</v>
      </c>
      <c r="X1589" t="str">
        <f>_xlfn.XLOOKUP(Orders_C[[#This Row],[Product_ID]],Products_C[Product_ID],Products_C[Product_Name])</f>
        <v>Rice Bowl</v>
      </c>
      <c r="Y1589" t="str">
        <f>_xlfn.XLOOKUP(Orders_C[[#This Row],[Product_ID]],Products_C[Product_ID],Products_C[Category])</f>
        <v>Beverage</v>
      </c>
      <c r="Z1589" t="str">
        <f>_xlfn.XLOOKUP(Orders_C[[#This Row],[Store_ID]],Stores_c[Store_ID],Stores_c[City])</f>
        <v>New Robertfurt</v>
      </c>
      <c r="AA1589" t="str">
        <f>_xlfn.XLOOKUP(Orders_C[[#This Row],[Customer_ID]],Customers_c[Customer_ID],Customers_c[Customer_Name])</f>
        <v>Kevin Garcia</v>
      </c>
      <c r="AB1589" s="6">
        <f>Orders_C[[#This Row],[Quantity]]*Orders_C[[#This Row],[Unit_Price]]*(1-Orders_C[[#This Row],[Discount %]])+Orders_C[[#This Row],[Tax]]</f>
        <v>434.7</v>
      </c>
      <c r="AC1589" s="9">
        <f>(Orders_C[[#This Row],[Unit_Price]]*Orders_C[[#This Row],[Quantity]])-Orders_C[[#This Row],[Discount]]+Orders_C[[#This Row],[Tax]]</f>
        <v>492.15</v>
      </c>
      <c r="AD1589" t="str">
        <f>IF(COUNTIF(Orders_C[[#All],[Customer_ID]],Orders_C[[#This Row],[Customer_ID]])&gt;1,"Repeat","New")</f>
        <v>Repeat</v>
      </c>
      <c r="AE1589" t="str" cm="1">
        <f t="array" ref="AE1589">_xlfn.XLOOKUP(Orders_C[[#This Row],[Store_ID]],Stores_c[[#All],[Store_ID]],Stores_c[[#All],[City]])</f>
        <v>New Robertfurt</v>
      </c>
      <c r="AF1589" t="str" cm="1">
        <f t="array" ref="AF1589">_xlfn.XLOOKUP(Orders_C[[#This Row],[Store_ID]],Stores_c[[#All],[Store_ID]],Stores_c[[#All],[Manager_Name]])</f>
        <v>Tiffany Gomez</v>
      </c>
      <c r="AG1589" t="str" cm="1">
        <f t="array" ref="AG1589">_xlfn.XLOOKUP(Orders_C[[#This Row],[Store_ID]],Stores_c[[#All],[Store_ID]],Stores_c[[#All],[Store_Type]])</f>
        <v>Street</v>
      </c>
    </row>
    <row r="1590" spans="1:33" x14ac:dyDescent="0.25">
      <c r="A1590">
        <v>7524</v>
      </c>
      <c r="B1590" s="1">
        <v>46008</v>
      </c>
      <c r="C1590" s="2">
        <v>0.97571759259259261</v>
      </c>
      <c r="D1590">
        <v>1239</v>
      </c>
      <c r="E1590">
        <v>209</v>
      </c>
      <c r="F1590">
        <v>425</v>
      </c>
      <c r="G1590">
        <v>318</v>
      </c>
      <c r="H1590">
        <v>1</v>
      </c>
      <c r="I1590">
        <v>461</v>
      </c>
      <c r="J1590">
        <v>5</v>
      </c>
      <c r="K1590">
        <v>23.05</v>
      </c>
      <c r="L1590">
        <v>479.05</v>
      </c>
      <c r="M1590" t="s">
        <v>18</v>
      </c>
      <c r="N1590" t="s">
        <v>22</v>
      </c>
      <c r="O1590">
        <v>53</v>
      </c>
      <c r="P1590">
        <v>4</v>
      </c>
      <c r="Q1590" t="s">
        <v>1547</v>
      </c>
      <c r="R1590">
        <v>505</v>
      </c>
      <c r="S1590" s="3">
        <v>0.05</v>
      </c>
      <c r="T1590" s="6">
        <v>202.45000000000005</v>
      </c>
      <c r="U1590" t="s">
        <v>6328</v>
      </c>
      <c r="V1590">
        <v>2025</v>
      </c>
      <c r="W1590" t="s">
        <v>6331</v>
      </c>
      <c r="X1590" t="str">
        <f>_xlfn.XLOOKUP(Orders_C[[#This Row],[Product_ID]],Products_C[Product_ID],Products_C[Product_Name])</f>
        <v>Pepsi</v>
      </c>
      <c r="Y1590" t="str">
        <f>_xlfn.XLOOKUP(Orders_C[[#This Row],[Product_ID]],Products_C[Product_ID],Products_C[Category])</f>
        <v>Burger</v>
      </c>
      <c r="Z1590" t="str">
        <f>_xlfn.XLOOKUP(Orders_C[[#This Row],[Store_ID]],Stores_c[Store_ID],Stores_c[City])</f>
        <v>Reidberg</v>
      </c>
      <c r="AA1590" t="str">
        <f>_xlfn.XLOOKUP(Orders_C[[#This Row],[Customer_ID]],Customers_c[Customer_ID],Customers_c[Customer_Name])</f>
        <v>Jeremy Miles</v>
      </c>
      <c r="AB1590" s="6">
        <f>Orders_C[[#This Row],[Quantity]]*Orders_C[[#This Row],[Unit_Price]]*(1-Orders_C[[#This Row],[Discount %]])+Orders_C[[#This Row],[Tax]]</f>
        <v>461</v>
      </c>
      <c r="AC1590" s="9">
        <f>(Orders_C[[#This Row],[Unit_Price]]*Orders_C[[#This Row],[Quantity]])-Orders_C[[#This Row],[Discount]]+Orders_C[[#This Row],[Tax]]</f>
        <v>479.05</v>
      </c>
      <c r="AD1590" t="str">
        <f>IF(COUNTIF(Orders_C[[#All],[Customer_ID]],Orders_C[[#This Row],[Customer_ID]])&gt;1,"Repeat","New")</f>
        <v>Repeat</v>
      </c>
      <c r="AE1590" t="str" cm="1">
        <f t="array" ref="AE1590">_xlfn.XLOOKUP(Orders_C[[#This Row],[Store_ID]],Stores_c[[#All],[Store_ID]],Stores_c[[#All],[City]])</f>
        <v>Reidberg</v>
      </c>
      <c r="AF1590" t="str" cm="1">
        <f t="array" ref="AF1590">_xlfn.XLOOKUP(Orders_C[[#This Row],[Store_ID]],Stores_c[[#All],[Store_ID]],Stores_c[[#All],[Manager_Name]])</f>
        <v>Jeffrey Horn</v>
      </c>
      <c r="AG1590" t="str" cm="1">
        <f t="array" ref="AG1590">_xlfn.XLOOKUP(Orders_C[[#This Row],[Store_ID]],Stores_c[[#All],[Store_ID]],Stores_c[[#All],[Store_Type]])</f>
        <v>Drive-Thru</v>
      </c>
    </row>
    <row r="1591" spans="1:33" x14ac:dyDescent="0.25">
      <c r="A1591">
        <v>8125</v>
      </c>
      <c r="B1591" s="1">
        <v>45971</v>
      </c>
      <c r="C1591" s="2">
        <v>0.63813657407407409</v>
      </c>
      <c r="D1591">
        <v>1715</v>
      </c>
      <c r="E1591">
        <v>225</v>
      </c>
      <c r="F1591">
        <v>549</v>
      </c>
      <c r="G1591">
        <v>326</v>
      </c>
      <c r="H1591">
        <v>1</v>
      </c>
      <c r="I1591">
        <v>461</v>
      </c>
      <c r="J1591">
        <v>5</v>
      </c>
      <c r="K1591">
        <v>23.05</v>
      </c>
      <c r="L1591">
        <v>479.05</v>
      </c>
      <c r="M1591" t="s">
        <v>19</v>
      </c>
      <c r="N1591" t="s">
        <v>23</v>
      </c>
      <c r="O1591">
        <v>57</v>
      </c>
      <c r="P1591">
        <v>4</v>
      </c>
      <c r="Q1591" t="s">
        <v>2148</v>
      </c>
      <c r="R1591">
        <v>506</v>
      </c>
      <c r="S1591" s="3">
        <v>0.05</v>
      </c>
      <c r="T1591" s="6">
        <v>202.45000000000005</v>
      </c>
      <c r="U1591" t="s">
        <v>6336</v>
      </c>
      <c r="V1591">
        <v>2025</v>
      </c>
      <c r="W1591" t="s">
        <v>6331</v>
      </c>
      <c r="X1591" t="str">
        <f>_xlfn.XLOOKUP(Orders_C[[#This Row],[Product_ID]],Products_C[Product_ID],Products_C[Product_Name])</f>
        <v>Rice Bowl</v>
      </c>
      <c r="Y1591" t="str">
        <f>_xlfn.XLOOKUP(Orders_C[[#This Row],[Product_ID]],Products_C[Product_ID],Products_C[Category])</f>
        <v>Burger</v>
      </c>
      <c r="Z1591" t="str">
        <f>_xlfn.XLOOKUP(Orders_C[[#This Row],[Store_ID]],Stores_c[Store_ID],Stores_c[City])</f>
        <v>South Peter</v>
      </c>
      <c r="AA1591" t="str">
        <f>_xlfn.XLOOKUP(Orders_C[[#This Row],[Customer_ID]],Customers_c[Customer_ID],Customers_c[Customer_Name])</f>
        <v>Tammy Park</v>
      </c>
      <c r="AB1591" s="6">
        <f>Orders_C[[#This Row],[Quantity]]*Orders_C[[#This Row],[Unit_Price]]*(1-Orders_C[[#This Row],[Discount %]])+Orders_C[[#This Row],[Tax]]</f>
        <v>461</v>
      </c>
      <c r="AC1591" s="9">
        <f>(Orders_C[[#This Row],[Unit_Price]]*Orders_C[[#This Row],[Quantity]])-Orders_C[[#This Row],[Discount]]+Orders_C[[#This Row],[Tax]]</f>
        <v>479.05</v>
      </c>
      <c r="AD1591" t="str">
        <f>IF(COUNTIF(Orders_C[[#All],[Customer_ID]],Orders_C[[#This Row],[Customer_ID]])&gt;1,"Repeat","New")</f>
        <v>Repeat</v>
      </c>
      <c r="AE1591" t="str" cm="1">
        <f t="array" ref="AE1591">_xlfn.XLOOKUP(Orders_C[[#This Row],[Store_ID]],Stores_c[[#All],[Store_ID]],Stores_c[[#All],[City]])</f>
        <v>South Peter</v>
      </c>
      <c r="AF1591" t="str" cm="1">
        <f t="array" ref="AF1591">_xlfn.XLOOKUP(Orders_C[[#This Row],[Store_ID]],Stores_c[[#All],[Store_ID]],Stores_c[[#All],[Manager_Name]])</f>
        <v>Gregory Lambert</v>
      </c>
      <c r="AG1591" t="str" cm="1">
        <f t="array" ref="AG1591">_xlfn.XLOOKUP(Orders_C[[#This Row],[Store_ID]],Stores_c[[#All],[Store_ID]],Stores_c[[#All],[Store_Type]])</f>
        <v>Street</v>
      </c>
    </row>
    <row r="1592" spans="1:33" x14ac:dyDescent="0.25">
      <c r="A1592">
        <v>6332</v>
      </c>
      <c r="B1592" s="1">
        <v>45952</v>
      </c>
      <c r="C1592" s="2">
        <v>4.1273148148148149E-2</v>
      </c>
      <c r="D1592">
        <v>1715</v>
      </c>
      <c r="E1592">
        <v>208</v>
      </c>
      <c r="F1592">
        <v>513</v>
      </c>
      <c r="G1592">
        <v>319</v>
      </c>
      <c r="H1592">
        <v>2</v>
      </c>
      <c r="I1592">
        <v>250</v>
      </c>
      <c r="J1592">
        <v>10</v>
      </c>
      <c r="K1592">
        <v>12.5</v>
      </c>
      <c r="L1592">
        <v>502.5</v>
      </c>
      <c r="M1592" t="s">
        <v>20</v>
      </c>
      <c r="N1592" t="s">
        <v>23</v>
      </c>
      <c r="O1592">
        <v>27</v>
      </c>
      <c r="P1592">
        <v>3</v>
      </c>
      <c r="Q1592" t="s">
        <v>355</v>
      </c>
      <c r="R1592">
        <v>505</v>
      </c>
      <c r="S1592" s="3">
        <v>0.1</v>
      </c>
      <c r="T1592" s="6">
        <v>202.5</v>
      </c>
      <c r="U1592" t="s">
        <v>6332</v>
      </c>
      <c r="V1592">
        <v>2025</v>
      </c>
      <c r="W1592" t="s">
        <v>6329</v>
      </c>
      <c r="X1592" t="str">
        <f>_xlfn.XLOOKUP(Orders_C[[#This Row],[Product_ID]],Products_C[Product_ID],Products_C[Product_Name])</f>
        <v>Chocolate Lava Cake</v>
      </c>
      <c r="Y1592" t="str">
        <f>_xlfn.XLOOKUP(Orders_C[[#This Row],[Product_ID]],Products_C[Product_ID],Products_C[Category])</f>
        <v>Beverage</v>
      </c>
      <c r="Z1592" t="str">
        <f>_xlfn.XLOOKUP(Orders_C[[#This Row],[Store_ID]],Stores_c[Store_ID],Stores_c[City])</f>
        <v>Tracyview</v>
      </c>
      <c r="AA1592" t="str">
        <f>_xlfn.XLOOKUP(Orders_C[[#This Row],[Customer_ID]],Customers_c[Customer_ID],Customers_c[Customer_Name])</f>
        <v>Tammy Park</v>
      </c>
      <c r="AB1592" s="6">
        <f>Orders_C[[#This Row],[Quantity]]*Orders_C[[#This Row],[Unit_Price]]*(1-Orders_C[[#This Row],[Discount %]])+Orders_C[[#This Row],[Tax]]</f>
        <v>462.5</v>
      </c>
      <c r="AC1592" s="9">
        <f>(Orders_C[[#This Row],[Unit_Price]]*Orders_C[[#This Row],[Quantity]])-Orders_C[[#This Row],[Discount]]+Orders_C[[#This Row],[Tax]]</f>
        <v>502.5</v>
      </c>
      <c r="AD1592" t="str">
        <f>IF(COUNTIF(Orders_C[[#All],[Customer_ID]],Orders_C[[#This Row],[Customer_ID]])&gt;1,"Repeat","New")</f>
        <v>Repeat</v>
      </c>
      <c r="AE1592" t="str" cm="1">
        <f t="array" ref="AE1592">_xlfn.XLOOKUP(Orders_C[[#This Row],[Store_ID]],Stores_c[[#All],[Store_ID]],Stores_c[[#All],[City]])</f>
        <v>Tracyview</v>
      </c>
      <c r="AF1592" t="str" cm="1">
        <f t="array" ref="AF1592">_xlfn.XLOOKUP(Orders_C[[#This Row],[Store_ID]],Stores_c[[#All],[Store_ID]],Stores_c[[#All],[Manager_Name]])</f>
        <v>Jeremiah Lee</v>
      </c>
      <c r="AG1592" t="str" cm="1">
        <f t="array" ref="AG1592">_xlfn.XLOOKUP(Orders_C[[#This Row],[Store_ID]],Stores_c[[#All],[Store_ID]],Stores_c[[#All],[Store_Type]])</f>
        <v>Mall</v>
      </c>
    </row>
    <row r="1593" spans="1:33" x14ac:dyDescent="0.25">
      <c r="A1593">
        <v>6411</v>
      </c>
      <c r="B1593" s="1">
        <v>45866</v>
      </c>
      <c r="C1593" s="2">
        <v>0.89956018518518521</v>
      </c>
      <c r="D1593">
        <v>1502</v>
      </c>
      <c r="E1593">
        <v>218</v>
      </c>
      <c r="F1593">
        <v>453</v>
      </c>
      <c r="G1593">
        <v>316</v>
      </c>
      <c r="H1593">
        <v>3</v>
      </c>
      <c r="I1593">
        <v>170</v>
      </c>
      <c r="J1593">
        <v>10</v>
      </c>
      <c r="K1593">
        <v>8.5</v>
      </c>
      <c r="L1593">
        <v>508.5</v>
      </c>
      <c r="M1593" t="s">
        <v>18</v>
      </c>
      <c r="N1593" t="s">
        <v>22</v>
      </c>
      <c r="O1593">
        <v>55</v>
      </c>
      <c r="P1593">
        <v>2</v>
      </c>
      <c r="Q1593" t="s">
        <v>434</v>
      </c>
      <c r="R1593">
        <v>505</v>
      </c>
      <c r="S1593" s="3">
        <v>0.1</v>
      </c>
      <c r="T1593" s="6">
        <v>202.5</v>
      </c>
      <c r="U1593" t="s">
        <v>6341</v>
      </c>
      <c r="V1593">
        <v>2025</v>
      </c>
      <c r="W1593" t="s">
        <v>6331</v>
      </c>
      <c r="X1593" t="str">
        <f>_xlfn.XLOOKUP(Orders_C[[#This Row],[Product_ID]],Products_C[Product_ID],Products_C[Product_Name])</f>
        <v>Popcorn Chicken</v>
      </c>
      <c r="Y1593" t="str">
        <f>_xlfn.XLOOKUP(Orders_C[[#This Row],[Product_ID]],Products_C[Product_ID],Products_C[Category])</f>
        <v>Dessert</v>
      </c>
      <c r="Z1593" t="str">
        <f>_xlfn.XLOOKUP(Orders_C[[#This Row],[Store_ID]],Stores_c[Store_ID],Stores_c[City])</f>
        <v>East Johnport</v>
      </c>
      <c r="AA1593" t="str">
        <f>_xlfn.XLOOKUP(Orders_C[[#This Row],[Customer_ID]],Customers_c[Customer_ID],Customers_c[Customer_Name])</f>
        <v>Anthony Duke</v>
      </c>
      <c r="AB1593" s="6">
        <f>Orders_C[[#This Row],[Quantity]]*Orders_C[[#This Row],[Unit_Price]]*(1-Orders_C[[#This Row],[Discount %]])+Orders_C[[#This Row],[Tax]]</f>
        <v>467.5</v>
      </c>
      <c r="AC1593" s="9">
        <f>(Orders_C[[#This Row],[Unit_Price]]*Orders_C[[#This Row],[Quantity]])-Orders_C[[#This Row],[Discount]]+Orders_C[[#This Row],[Tax]]</f>
        <v>508.5</v>
      </c>
      <c r="AD1593" t="str">
        <f>IF(COUNTIF(Orders_C[[#All],[Customer_ID]],Orders_C[[#This Row],[Customer_ID]])&gt;1,"Repeat","New")</f>
        <v>Repeat</v>
      </c>
      <c r="AE1593" t="str" cm="1">
        <f t="array" ref="AE1593">_xlfn.XLOOKUP(Orders_C[[#This Row],[Store_ID]],Stores_c[[#All],[Store_ID]],Stores_c[[#All],[City]])</f>
        <v>East Johnport</v>
      </c>
      <c r="AF1593" t="str" cm="1">
        <f t="array" ref="AF1593">_xlfn.XLOOKUP(Orders_C[[#This Row],[Store_ID]],Stores_c[[#All],[Store_ID]],Stores_c[[#All],[Manager_Name]])</f>
        <v>Mr. Matthew Murillo III</v>
      </c>
      <c r="AG1593" t="str" cm="1">
        <f t="array" ref="AG1593">_xlfn.XLOOKUP(Orders_C[[#This Row],[Store_ID]],Stores_c[[#All],[Store_ID]],Stores_c[[#All],[Store_Type]])</f>
        <v>Street</v>
      </c>
    </row>
    <row r="1594" spans="1:33" x14ac:dyDescent="0.25">
      <c r="A1594">
        <v>7155</v>
      </c>
      <c r="B1594" s="1">
        <v>45863</v>
      </c>
      <c r="C1594" s="2">
        <v>0.69400462962962961</v>
      </c>
      <c r="D1594">
        <v>1366</v>
      </c>
      <c r="E1594">
        <v>220</v>
      </c>
      <c r="F1594">
        <v>494</v>
      </c>
      <c r="G1594">
        <v>318</v>
      </c>
      <c r="H1594">
        <v>3</v>
      </c>
      <c r="I1594">
        <v>170</v>
      </c>
      <c r="J1594">
        <v>10</v>
      </c>
      <c r="K1594">
        <v>8.5</v>
      </c>
      <c r="L1594">
        <v>508.5</v>
      </c>
      <c r="M1594" t="s">
        <v>20</v>
      </c>
      <c r="N1594" t="s">
        <v>22</v>
      </c>
      <c r="O1594">
        <v>22</v>
      </c>
      <c r="P1594">
        <v>3</v>
      </c>
      <c r="Q1594" t="s">
        <v>1178</v>
      </c>
      <c r="R1594">
        <v>502</v>
      </c>
      <c r="S1594" s="3">
        <v>0.1</v>
      </c>
      <c r="T1594" s="6">
        <v>202.5</v>
      </c>
      <c r="U1594" t="s">
        <v>6341</v>
      </c>
      <c r="V1594">
        <v>2025</v>
      </c>
      <c r="W1594" t="s">
        <v>6329</v>
      </c>
      <c r="X1594" t="str">
        <f>_xlfn.XLOOKUP(Orders_C[[#This Row],[Product_ID]],Products_C[Product_ID],Products_C[Product_Name])</f>
        <v>Pepsi</v>
      </c>
      <c r="Y1594" t="str">
        <f>_xlfn.XLOOKUP(Orders_C[[#This Row],[Product_ID]],Products_C[Product_ID],Products_C[Category])</f>
        <v>Burger</v>
      </c>
      <c r="Z1594" t="str">
        <f>_xlfn.XLOOKUP(Orders_C[[#This Row],[Store_ID]],Stores_c[Store_ID],Stores_c[City])</f>
        <v>Williamborough</v>
      </c>
      <c r="AA1594" t="str">
        <f>_xlfn.XLOOKUP(Orders_C[[#This Row],[Customer_ID]],Customers_c[Customer_ID],Customers_c[Customer_Name])</f>
        <v>Aaron Foster</v>
      </c>
      <c r="AB1594" s="6">
        <f>Orders_C[[#This Row],[Quantity]]*Orders_C[[#This Row],[Unit_Price]]*(1-Orders_C[[#This Row],[Discount %]])+Orders_C[[#This Row],[Tax]]</f>
        <v>467.5</v>
      </c>
      <c r="AC1594" s="9">
        <f>(Orders_C[[#This Row],[Unit_Price]]*Orders_C[[#This Row],[Quantity]])-Orders_C[[#This Row],[Discount]]+Orders_C[[#This Row],[Tax]]</f>
        <v>508.5</v>
      </c>
      <c r="AD1594" t="str">
        <f>IF(COUNTIF(Orders_C[[#All],[Customer_ID]],Orders_C[[#This Row],[Customer_ID]])&gt;1,"Repeat","New")</f>
        <v>Repeat</v>
      </c>
      <c r="AE1594" t="str" cm="1">
        <f t="array" ref="AE1594">_xlfn.XLOOKUP(Orders_C[[#This Row],[Store_ID]],Stores_c[[#All],[Store_ID]],Stores_c[[#All],[City]])</f>
        <v>Williamborough</v>
      </c>
      <c r="AF1594" t="str" cm="1">
        <f t="array" ref="AF1594">_xlfn.XLOOKUP(Orders_C[[#This Row],[Store_ID]],Stores_c[[#All],[Store_ID]],Stores_c[[#All],[Manager_Name]])</f>
        <v>Michael Mcbride</v>
      </c>
      <c r="AG1594" t="str" cm="1">
        <f t="array" ref="AG1594">_xlfn.XLOOKUP(Orders_C[[#This Row],[Store_ID]],Stores_c[[#All],[Store_ID]],Stores_c[[#All],[Store_Type]])</f>
        <v>Mall</v>
      </c>
    </row>
    <row r="1595" spans="1:33" x14ac:dyDescent="0.25">
      <c r="A1595">
        <v>8456</v>
      </c>
      <c r="B1595" s="1">
        <v>46042</v>
      </c>
      <c r="C1595" s="2">
        <v>0.66554398148148153</v>
      </c>
      <c r="D1595">
        <v>1390</v>
      </c>
      <c r="E1595">
        <v>201</v>
      </c>
      <c r="F1595">
        <v>550</v>
      </c>
      <c r="G1595">
        <v>303</v>
      </c>
      <c r="H1595">
        <v>3</v>
      </c>
      <c r="I1595">
        <v>170</v>
      </c>
      <c r="J1595">
        <v>10</v>
      </c>
      <c r="K1595">
        <v>8.5</v>
      </c>
      <c r="L1595">
        <v>508.5</v>
      </c>
      <c r="M1595" t="s">
        <v>20</v>
      </c>
      <c r="N1595" t="s">
        <v>21</v>
      </c>
      <c r="O1595">
        <v>25</v>
      </c>
      <c r="P1595">
        <v>2</v>
      </c>
      <c r="Q1595" t="s">
        <v>2479</v>
      </c>
      <c r="R1595">
        <v>508</v>
      </c>
      <c r="S1595" s="3">
        <v>0.1</v>
      </c>
      <c r="T1595" s="6">
        <v>202.5</v>
      </c>
      <c r="U1595" t="s">
        <v>6330</v>
      </c>
      <c r="V1595">
        <v>2026</v>
      </c>
      <c r="W1595" t="s">
        <v>6329</v>
      </c>
      <c r="X1595" t="str">
        <f>_xlfn.XLOOKUP(Orders_C[[#This Row],[Product_ID]],Products_C[Product_ID],Products_C[Product_Name])</f>
        <v>Chocolate Lava Cake</v>
      </c>
      <c r="Y1595" t="str">
        <f>_xlfn.XLOOKUP(Orders_C[[#This Row],[Product_ID]],Products_C[Product_ID],Products_C[Category])</f>
        <v>Chicken</v>
      </c>
      <c r="Z1595" t="str">
        <f>_xlfn.XLOOKUP(Orders_C[[#This Row],[Store_ID]],Stores_c[Store_ID],Stores_c[City])</f>
        <v>Lake Nicholasburgh</v>
      </c>
      <c r="AA1595" t="str">
        <f>_xlfn.XLOOKUP(Orders_C[[#This Row],[Customer_ID]],Customers_c[Customer_ID],Customers_c[Customer_Name])</f>
        <v>Amanda Morgan</v>
      </c>
      <c r="AB1595" s="6">
        <f>Orders_C[[#This Row],[Quantity]]*Orders_C[[#This Row],[Unit_Price]]*(1-Orders_C[[#This Row],[Discount %]])+Orders_C[[#This Row],[Tax]]</f>
        <v>467.5</v>
      </c>
      <c r="AC1595" s="9">
        <f>(Orders_C[[#This Row],[Unit_Price]]*Orders_C[[#This Row],[Quantity]])-Orders_C[[#This Row],[Discount]]+Orders_C[[#This Row],[Tax]]</f>
        <v>508.5</v>
      </c>
      <c r="AD1595" t="str">
        <f>IF(COUNTIF(Orders_C[[#All],[Customer_ID]],Orders_C[[#This Row],[Customer_ID]])&gt;1,"Repeat","New")</f>
        <v>Repeat</v>
      </c>
      <c r="AE1595" t="str" cm="1">
        <f t="array" ref="AE1595">_xlfn.XLOOKUP(Orders_C[[#This Row],[Store_ID]],Stores_c[[#All],[Store_ID]],Stores_c[[#All],[City]])</f>
        <v>Lake Nicholasburgh</v>
      </c>
      <c r="AF1595" t="str" cm="1">
        <f t="array" ref="AF1595">_xlfn.XLOOKUP(Orders_C[[#This Row],[Store_ID]],Stores_c[[#All],[Store_ID]],Stores_c[[#All],[Manager_Name]])</f>
        <v>Maurice Garcia</v>
      </c>
      <c r="AG1595" t="str" cm="1">
        <f t="array" ref="AG1595">_xlfn.XLOOKUP(Orders_C[[#This Row],[Store_ID]],Stores_c[[#All],[Store_ID]],Stores_c[[#All],[Store_Type]])</f>
        <v>Mall</v>
      </c>
    </row>
    <row r="1596" spans="1:33" x14ac:dyDescent="0.25">
      <c r="A1596">
        <v>9841</v>
      </c>
      <c r="B1596" s="1">
        <v>45872</v>
      </c>
      <c r="C1596" s="2">
        <v>0.53142361111111114</v>
      </c>
      <c r="D1596">
        <v>1970</v>
      </c>
      <c r="E1596">
        <v>224</v>
      </c>
      <c r="F1596">
        <v>547</v>
      </c>
      <c r="G1596">
        <v>314</v>
      </c>
      <c r="H1596">
        <v>2</v>
      </c>
      <c r="I1596">
        <v>250</v>
      </c>
      <c r="J1596">
        <v>10</v>
      </c>
      <c r="K1596">
        <v>12.5</v>
      </c>
      <c r="L1596">
        <v>502.5</v>
      </c>
      <c r="M1596" t="s">
        <v>18</v>
      </c>
      <c r="N1596" t="s">
        <v>23</v>
      </c>
      <c r="O1596">
        <v>51</v>
      </c>
      <c r="P1596">
        <v>3</v>
      </c>
      <c r="Q1596" t="s">
        <v>3864</v>
      </c>
      <c r="R1596">
        <v>502</v>
      </c>
      <c r="S1596" s="3">
        <v>0.1</v>
      </c>
      <c r="T1596" s="6">
        <v>202.5</v>
      </c>
      <c r="U1596" t="s">
        <v>6342</v>
      </c>
      <c r="V1596">
        <v>2025</v>
      </c>
      <c r="W1596" t="s">
        <v>6331</v>
      </c>
      <c r="X1596" t="str">
        <f>_xlfn.XLOOKUP(Orders_C[[#This Row],[Product_ID]],Products_C[Product_ID],Products_C[Product_Name])</f>
        <v>Wrap</v>
      </c>
      <c r="Y1596" t="str">
        <f>_xlfn.XLOOKUP(Orders_C[[#This Row],[Product_ID]],Products_C[Product_ID],Products_C[Category])</f>
        <v>Burger</v>
      </c>
      <c r="Z1596" t="str">
        <f>_xlfn.XLOOKUP(Orders_C[[#This Row],[Store_ID]],Stores_c[Store_ID],Stores_c[City])</f>
        <v>Valdezton</v>
      </c>
      <c r="AA1596" t="str">
        <f>_xlfn.XLOOKUP(Orders_C[[#This Row],[Customer_ID]],Customers_c[Customer_ID],Customers_c[Customer_Name])</f>
        <v>Timothy Robinson</v>
      </c>
      <c r="AB1596" s="6">
        <f>Orders_C[[#This Row],[Quantity]]*Orders_C[[#This Row],[Unit_Price]]*(1-Orders_C[[#This Row],[Discount %]])+Orders_C[[#This Row],[Tax]]</f>
        <v>462.5</v>
      </c>
      <c r="AC1596" s="9">
        <f>(Orders_C[[#This Row],[Unit_Price]]*Orders_C[[#This Row],[Quantity]])-Orders_C[[#This Row],[Discount]]+Orders_C[[#This Row],[Tax]]</f>
        <v>502.5</v>
      </c>
      <c r="AD1596" t="str">
        <f>IF(COUNTIF(Orders_C[[#All],[Customer_ID]],Orders_C[[#This Row],[Customer_ID]])&gt;1,"Repeat","New")</f>
        <v>Repeat</v>
      </c>
      <c r="AE1596" t="str" cm="1">
        <f t="array" ref="AE1596">_xlfn.XLOOKUP(Orders_C[[#This Row],[Store_ID]],Stores_c[[#All],[Store_ID]],Stores_c[[#All],[City]])</f>
        <v>Valdezton</v>
      </c>
      <c r="AF1596" t="str" cm="1">
        <f t="array" ref="AF1596">_xlfn.XLOOKUP(Orders_C[[#This Row],[Store_ID]],Stores_c[[#All],[Store_ID]],Stores_c[[#All],[Manager_Name]])</f>
        <v>John Rodriguez</v>
      </c>
      <c r="AG1596" t="str" cm="1">
        <f t="array" ref="AG1596">_xlfn.XLOOKUP(Orders_C[[#This Row],[Store_ID]],Stores_c[[#All],[Store_ID]],Stores_c[[#All],[Store_Type]])</f>
        <v>Street</v>
      </c>
    </row>
    <row r="1597" spans="1:33" x14ac:dyDescent="0.25">
      <c r="A1597">
        <v>9967</v>
      </c>
      <c r="B1597" s="1">
        <v>46056</v>
      </c>
      <c r="C1597" s="2">
        <v>0.98281249999999998</v>
      </c>
      <c r="D1597">
        <v>1709</v>
      </c>
      <c r="E1597">
        <v>212</v>
      </c>
      <c r="F1597">
        <v>486</v>
      </c>
      <c r="G1597">
        <v>336</v>
      </c>
      <c r="H1597">
        <v>2</v>
      </c>
      <c r="I1597">
        <v>250</v>
      </c>
      <c r="J1597">
        <v>10</v>
      </c>
      <c r="K1597">
        <v>12.5</v>
      </c>
      <c r="L1597">
        <v>502.5</v>
      </c>
      <c r="M1597" t="s">
        <v>19</v>
      </c>
      <c r="N1597" t="s">
        <v>23</v>
      </c>
      <c r="O1597">
        <v>20</v>
      </c>
      <c r="P1597">
        <v>3</v>
      </c>
      <c r="Q1597" t="s">
        <v>3990</v>
      </c>
      <c r="R1597">
        <v>510</v>
      </c>
      <c r="S1597" s="3">
        <v>0.1</v>
      </c>
      <c r="T1597" s="6">
        <v>202.5</v>
      </c>
      <c r="U1597" t="s">
        <v>6338</v>
      </c>
      <c r="V1597">
        <v>2026</v>
      </c>
      <c r="W1597" t="s">
        <v>6333</v>
      </c>
      <c r="X1597" t="str">
        <f>_xlfn.XLOOKUP(Orders_C[[#This Row],[Product_ID]],Products_C[Product_ID],Products_C[Product_Name])</f>
        <v>Chicken Bucket</v>
      </c>
      <c r="Y1597" t="str">
        <f>_xlfn.XLOOKUP(Orders_C[[#This Row],[Product_ID]],Products_C[Product_ID],Products_C[Category])</f>
        <v>Dessert</v>
      </c>
      <c r="Z1597" t="str">
        <f>_xlfn.XLOOKUP(Orders_C[[#This Row],[Store_ID]],Stores_c[Store_ID],Stores_c[City])</f>
        <v>Andrewview</v>
      </c>
      <c r="AA1597" t="str">
        <f>_xlfn.XLOOKUP(Orders_C[[#This Row],[Customer_ID]],Customers_c[Customer_ID],Customers_c[Customer_Name])</f>
        <v>Mary Bruce</v>
      </c>
      <c r="AB1597" s="6">
        <f>Orders_C[[#This Row],[Quantity]]*Orders_C[[#This Row],[Unit_Price]]*(1-Orders_C[[#This Row],[Discount %]])+Orders_C[[#This Row],[Tax]]</f>
        <v>462.5</v>
      </c>
      <c r="AC1597" s="9">
        <f>(Orders_C[[#This Row],[Unit_Price]]*Orders_C[[#This Row],[Quantity]])-Orders_C[[#This Row],[Discount]]+Orders_C[[#This Row],[Tax]]</f>
        <v>502.5</v>
      </c>
      <c r="AD1597" t="str">
        <f>IF(COUNTIF(Orders_C[[#All],[Customer_ID]],Orders_C[[#This Row],[Customer_ID]])&gt;1,"Repeat","New")</f>
        <v>Repeat</v>
      </c>
      <c r="AE1597" t="str" cm="1">
        <f t="array" ref="AE1597">_xlfn.XLOOKUP(Orders_C[[#This Row],[Store_ID]],Stores_c[[#All],[Store_ID]],Stores_c[[#All],[City]])</f>
        <v>Andrewview</v>
      </c>
      <c r="AF1597" t="str" cm="1">
        <f t="array" ref="AF1597">_xlfn.XLOOKUP(Orders_C[[#This Row],[Store_ID]],Stores_c[[#All],[Store_ID]],Stores_c[[#All],[Manager_Name]])</f>
        <v>Alice Sutton</v>
      </c>
      <c r="AG1597" t="str" cm="1">
        <f t="array" ref="AG1597">_xlfn.XLOOKUP(Orders_C[[#This Row],[Store_ID]],Stores_c[[#All],[Store_ID]],Stores_c[[#All],[Store_Type]])</f>
        <v>Mall</v>
      </c>
    </row>
    <row r="1598" spans="1:33" x14ac:dyDescent="0.25">
      <c r="A1598">
        <v>8230</v>
      </c>
      <c r="B1598" s="1">
        <v>45994</v>
      </c>
      <c r="C1598" s="2">
        <v>0.23643518518518519</v>
      </c>
      <c r="D1598">
        <v>1970</v>
      </c>
      <c r="E1598">
        <v>212</v>
      </c>
      <c r="F1598">
        <v>445</v>
      </c>
      <c r="G1598">
        <v>311</v>
      </c>
      <c r="H1598">
        <v>3</v>
      </c>
      <c r="I1598">
        <v>162</v>
      </c>
      <c r="J1598">
        <v>0</v>
      </c>
      <c r="K1598">
        <v>8.1</v>
      </c>
      <c r="L1598">
        <v>494.1</v>
      </c>
      <c r="M1598" t="s">
        <v>19</v>
      </c>
      <c r="N1598" t="s">
        <v>22</v>
      </c>
      <c r="O1598">
        <v>12</v>
      </c>
      <c r="P1598">
        <v>4</v>
      </c>
      <c r="Q1598" t="s">
        <v>2253</v>
      </c>
      <c r="R1598">
        <v>502</v>
      </c>
      <c r="S1598" s="3">
        <v>0</v>
      </c>
      <c r="T1598" s="6">
        <v>202.50000000000006</v>
      </c>
      <c r="U1598" t="s">
        <v>6328</v>
      </c>
      <c r="V1598">
        <v>2025</v>
      </c>
      <c r="W1598" t="s">
        <v>6333</v>
      </c>
      <c r="X1598" t="str">
        <f>_xlfn.XLOOKUP(Orders_C[[#This Row],[Product_ID]],Products_C[Product_ID],Products_C[Product_Name])</f>
        <v>Pepsi</v>
      </c>
      <c r="Y1598" t="str">
        <f>_xlfn.XLOOKUP(Orders_C[[#This Row],[Product_ID]],Products_C[Product_ID],Products_C[Category])</f>
        <v>Dessert</v>
      </c>
      <c r="Z1598" t="str">
        <f>_xlfn.XLOOKUP(Orders_C[[#This Row],[Store_ID]],Stores_c[Store_ID],Stores_c[City])</f>
        <v>Andrewview</v>
      </c>
      <c r="AA1598" t="str">
        <f>_xlfn.XLOOKUP(Orders_C[[#This Row],[Customer_ID]],Customers_c[Customer_ID],Customers_c[Customer_Name])</f>
        <v>Timothy Robinson</v>
      </c>
      <c r="AB1598" s="6">
        <f>Orders_C[[#This Row],[Quantity]]*Orders_C[[#This Row],[Unit_Price]]*(1-Orders_C[[#This Row],[Discount %]])+Orders_C[[#This Row],[Tax]]</f>
        <v>494.1</v>
      </c>
      <c r="AC1598" s="9">
        <f>(Orders_C[[#This Row],[Unit_Price]]*Orders_C[[#This Row],[Quantity]])-Orders_C[[#This Row],[Discount]]+Orders_C[[#This Row],[Tax]]</f>
        <v>494.1</v>
      </c>
      <c r="AD1598" t="str">
        <f>IF(COUNTIF(Orders_C[[#All],[Customer_ID]],Orders_C[[#This Row],[Customer_ID]])&gt;1,"Repeat","New")</f>
        <v>Repeat</v>
      </c>
      <c r="AE1598" t="str" cm="1">
        <f t="array" ref="AE1598">_xlfn.XLOOKUP(Orders_C[[#This Row],[Store_ID]],Stores_c[[#All],[Store_ID]],Stores_c[[#All],[City]])</f>
        <v>Andrewview</v>
      </c>
      <c r="AF1598" t="str" cm="1">
        <f t="array" ref="AF1598">_xlfn.XLOOKUP(Orders_C[[#This Row],[Store_ID]],Stores_c[[#All],[Store_ID]],Stores_c[[#All],[Manager_Name]])</f>
        <v>Alice Sutton</v>
      </c>
      <c r="AG1598" t="str" cm="1">
        <f t="array" ref="AG1598">_xlfn.XLOOKUP(Orders_C[[#This Row],[Store_ID]],Stores_c[[#All],[Store_ID]],Stores_c[[#All],[Store_Type]])</f>
        <v>Mall</v>
      </c>
    </row>
    <row r="1599" spans="1:33" x14ac:dyDescent="0.25">
      <c r="A1599">
        <v>10717</v>
      </c>
      <c r="B1599" s="1">
        <v>45851</v>
      </c>
      <c r="C1599" s="2">
        <v>0.94043981481481487</v>
      </c>
      <c r="D1599">
        <v>1570</v>
      </c>
      <c r="E1599">
        <v>207</v>
      </c>
      <c r="F1599">
        <v>468</v>
      </c>
      <c r="G1599">
        <v>325</v>
      </c>
      <c r="H1599">
        <v>3</v>
      </c>
      <c r="I1599">
        <v>174</v>
      </c>
      <c r="J1599">
        <v>15</v>
      </c>
      <c r="K1599">
        <v>8.7000000000000011</v>
      </c>
      <c r="L1599">
        <v>515.70000000000005</v>
      </c>
      <c r="M1599" t="s">
        <v>20</v>
      </c>
      <c r="N1599" t="s">
        <v>23</v>
      </c>
      <c r="O1599">
        <v>11</v>
      </c>
      <c r="P1599">
        <v>2</v>
      </c>
      <c r="Q1599" t="s">
        <v>4740</v>
      </c>
      <c r="R1599">
        <v>508</v>
      </c>
      <c r="S1599" s="3">
        <v>0.15</v>
      </c>
      <c r="T1599" s="6">
        <v>202.50000000000006</v>
      </c>
      <c r="U1599" t="s">
        <v>6341</v>
      </c>
      <c r="V1599">
        <v>2025</v>
      </c>
      <c r="W1599" t="s">
        <v>6333</v>
      </c>
      <c r="X1599" t="str">
        <f>_xlfn.XLOOKUP(Orders_C[[#This Row],[Product_ID]],Products_C[Product_ID],Products_C[Product_Name])</f>
        <v>Veg Burger</v>
      </c>
      <c r="Y1599" t="str">
        <f>_xlfn.XLOOKUP(Orders_C[[#This Row],[Product_ID]],Products_C[Product_ID],Products_C[Category])</f>
        <v>Chicken</v>
      </c>
      <c r="Z1599" t="str">
        <f>_xlfn.XLOOKUP(Orders_C[[#This Row],[Store_ID]],Stores_c[Store_ID],Stores_c[City])</f>
        <v>Christineton</v>
      </c>
      <c r="AA1599" t="str">
        <f>_xlfn.XLOOKUP(Orders_C[[#This Row],[Customer_ID]],Customers_c[Customer_ID],Customers_c[Customer_Name])</f>
        <v>Danielle Lopez</v>
      </c>
      <c r="AB1599" s="6">
        <f>Orders_C[[#This Row],[Quantity]]*Orders_C[[#This Row],[Unit_Price]]*(1-Orders_C[[#This Row],[Discount %]])+Orders_C[[#This Row],[Tax]]</f>
        <v>452.4</v>
      </c>
      <c r="AC1599" s="9">
        <f>(Orders_C[[#This Row],[Unit_Price]]*Orders_C[[#This Row],[Quantity]])-Orders_C[[#This Row],[Discount]]+Orders_C[[#This Row],[Tax]]</f>
        <v>515.70000000000005</v>
      </c>
      <c r="AD1599" t="str">
        <f>IF(COUNTIF(Orders_C[[#All],[Customer_ID]],Orders_C[[#This Row],[Customer_ID]])&gt;1,"Repeat","New")</f>
        <v>Repeat</v>
      </c>
      <c r="AE1599" t="str" cm="1">
        <f t="array" ref="AE1599">_xlfn.XLOOKUP(Orders_C[[#This Row],[Store_ID]],Stores_c[[#All],[Store_ID]],Stores_c[[#All],[City]])</f>
        <v>Christineton</v>
      </c>
      <c r="AF1599" t="str" cm="1">
        <f t="array" ref="AF1599">_xlfn.XLOOKUP(Orders_C[[#This Row],[Store_ID]],Stores_c[[#All],[Store_ID]],Stores_c[[#All],[Manager_Name]])</f>
        <v>Dr. William Hubbard MD</v>
      </c>
      <c r="AG1599" t="str" cm="1">
        <f t="array" ref="AG1599">_xlfn.XLOOKUP(Orders_C[[#This Row],[Store_ID]],Stores_c[[#All],[Store_ID]],Stores_c[[#All],[Store_Type]])</f>
        <v>Street</v>
      </c>
    </row>
    <row r="1600" spans="1:33" x14ac:dyDescent="0.25">
      <c r="A1600">
        <v>8421</v>
      </c>
      <c r="B1600" s="1">
        <v>45797</v>
      </c>
      <c r="C1600" s="2">
        <v>0.8316203703703704</v>
      </c>
      <c r="D1600">
        <v>1330</v>
      </c>
      <c r="E1600">
        <v>214</v>
      </c>
      <c r="F1600">
        <v>485</v>
      </c>
      <c r="G1600">
        <v>308</v>
      </c>
      <c r="H1600">
        <v>2</v>
      </c>
      <c r="I1600">
        <v>256</v>
      </c>
      <c r="J1600">
        <v>15</v>
      </c>
      <c r="K1600">
        <v>12.8</v>
      </c>
      <c r="L1600">
        <v>509.8</v>
      </c>
      <c r="M1600" t="s">
        <v>19</v>
      </c>
      <c r="N1600" t="s">
        <v>23</v>
      </c>
      <c r="O1600">
        <v>33</v>
      </c>
      <c r="P1600">
        <v>5</v>
      </c>
      <c r="Q1600" t="s">
        <v>2444</v>
      </c>
      <c r="R1600">
        <v>508</v>
      </c>
      <c r="S1600" s="3">
        <v>0.15</v>
      </c>
      <c r="T1600" s="6">
        <v>202.60000000000002</v>
      </c>
      <c r="U1600" t="s">
        <v>6339</v>
      </c>
      <c r="V1600">
        <v>2025</v>
      </c>
      <c r="W1600" t="s">
        <v>6329</v>
      </c>
      <c r="X1600" t="str">
        <f>_xlfn.XLOOKUP(Orders_C[[#This Row],[Product_ID]],Products_C[Product_ID],Products_C[Product_Name])</f>
        <v>Zinger Burger</v>
      </c>
      <c r="Y1600" t="str">
        <f>_xlfn.XLOOKUP(Orders_C[[#This Row],[Product_ID]],Products_C[Product_ID],Products_C[Category])</f>
        <v>Beverage</v>
      </c>
      <c r="Z1600" t="str">
        <f>_xlfn.XLOOKUP(Orders_C[[#This Row],[Store_ID]],Stores_c[Store_ID],Stores_c[City])</f>
        <v>New Robert</v>
      </c>
      <c r="AA1600" t="str">
        <f>_xlfn.XLOOKUP(Orders_C[[#This Row],[Customer_ID]],Customers_c[Customer_ID],Customers_c[Customer_Name])</f>
        <v>Jessica Smith</v>
      </c>
      <c r="AB1600" s="6">
        <f>Orders_C[[#This Row],[Quantity]]*Orders_C[[#This Row],[Unit_Price]]*(1-Orders_C[[#This Row],[Discount %]])+Orders_C[[#This Row],[Tax]]</f>
        <v>448</v>
      </c>
      <c r="AC1600" s="9">
        <f>(Orders_C[[#This Row],[Unit_Price]]*Orders_C[[#This Row],[Quantity]])-Orders_C[[#This Row],[Discount]]+Orders_C[[#This Row],[Tax]]</f>
        <v>509.8</v>
      </c>
      <c r="AD1600" t="str">
        <f>IF(COUNTIF(Orders_C[[#All],[Customer_ID]],Orders_C[[#This Row],[Customer_ID]])&gt;1,"Repeat","New")</f>
        <v>Repeat</v>
      </c>
      <c r="AE1600" t="str" cm="1">
        <f t="array" ref="AE1600">_xlfn.XLOOKUP(Orders_C[[#This Row],[Store_ID]],Stores_c[[#All],[Store_ID]],Stores_c[[#All],[City]])</f>
        <v>New Robert</v>
      </c>
      <c r="AF1600" t="str" cm="1">
        <f t="array" ref="AF1600">_xlfn.XLOOKUP(Orders_C[[#This Row],[Store_ID]],Stores_c[[#All],[Store_ID]],Stores_c[[#All],[Manager_Name]])</f>
        <v>Krista Webb</v>
      </c>
      <c r="AG1600" t="str" cm="1">
        <f t="array" ref="AG1600">_xlfn.XLOOKUP(Orders_C[[#This Row],[Store_ID]],Stores_c[[#All],[Store_ID]],Stores_c[[#All],[Store_Type]])</f>
        <v>Drive-Thru</v>
      </c>
    </row>
    <row r="1601" spans="1:33" x14ac:dyDescent="0.25">
      <c r="A1601">
        <v>6368</v>
      </c>
      <c r="B1601" s="1">
        <v>45866</v>
      </c>
      <c r="C1601" s="2">
        <v>0.1009375</v>
      </c>
      <c r="D1601">
        <v>1953</v>
      </c>
      <c r="E1601">
        <v>204</v>
      </c>
      <c r="F1601">
        <v>445</v>
      </c>
      <c r="G1601">
        <v>316</v>
      </c>
      <c r="H1601">
        <v>1</v>
      </c>
      <c r="I1601">
        <v>484</v>
      </c>
      <c r="J1601">
        <v>15</v>
      </c>
      <c r="K1601">
        <v>24.2</v>
      </c>
      <c r="L1601">
        <v>493.2</v>
      </c>
      <c r="M1601" t="s">
        <v>20</v>
      </c>
      <c r="N1601" t="s">
        <v>21</v>
      </c>
      <c r="O1601">
        <v>37</v>
      </c>
      <c r="P1601">
        <v>4</v>
      </c>
      <c r="Q1601" t="s">
        <v>391</v>
      </c>
      <c r="R1601">
        <v>510</v>
      </c>
      <c r="S1601" s="3">
        <v>0.15</v>
      </c>
      <c r="T1601" s="6">
        <v>202.8</v>
      </c>
      <c r="U1601" t="s">
        <v>6341</v>
      </c>
      <c r="V1601">
        <v>2025</v>
      </c>
      <c r="W1601" t="s">
        <v>6329</v>
      </c>
      <c r="X1601" t="str">
        <f>_xlfn.XLOOKUP(Orders_C[[#This Row],[Product_ID]],Products_C[Product_ID],Products_C[Product_Name])</f>
        <v>Popcorn Chicken</v>
      </c>
      <c r="Y1601" t="str">
        <f>_xlfn.XLOOKUP(Orders_C[[#This Row],[Product_ID]],Products_C[Product_ID],Products_C[Category])</f>
        <v>Dessert</v>
      </c>
      <c r="Z1601" t="str">
        <f>_xlfn.XLOOKUP(Orders_C[[#This Row],[Store_ID]],Stores_c[Store_ID],Stores_c[City])</f>
        <v>New Robertfurt</v>
      </c>
      <c r="AA1601" t="str">
        <f>_xlfn.XLOOKUP(Orders_C[[#This Row],[Customer_ID]],Customers_c[Customer_ID],Customers_c[Customer_Name])</f>
        <v>Joseph Diaz</v>
      </c>
      <c r="AB1601" s="6">
        <f>Orders_C[[#This Row],[Quantity]]*Orders_C[[#This Row],[Unit_Price]]*(1-Orders_C[[#This Row],[Discount %]])+Orders_C[[#This Row],[Tax]]</f>
        <v>435.59999999999997</v>
      </c>
      <c r="AC1601" s="9">
        <f>(Orders_C[[#This Row],[Unit_Price]]*Orders_C[[#This Row],[Quantity]])-Orders_C[[#This Row],[Discount]]+Orders_C[[#This Row],[Tax]]</f>
        <v>493.2</v>
      </c>
      <c r="AD1601" t="str">
        <f>IF(COUNTIF(Orders_C[[#All],[Customer_ID]],Orders_C[[#This Row],[Customer_ID]])&gt;1,"Repeat","New")</f>
        <v>Repeat</v>
      </c>
      <c r="AE1601" t="str" cm="1">
        <f t="array" ref="AE1601">_xlfn.XLOOKUP(Orders_C[[#This Row],[Store_ID]],Stores_c[[#All],[Store_ID]],Stores_c[[#All],[City]])</f>
        <v>New Robertfurt</v>
      </c>
      <c r="AF1601" t="str" cm="1">
        <f t="array" ref="AF1601">_xlfn.XLOOKUP(Orders_C[[#This Row],[Store_ID]],Stores_c[[#All],[Store_ID]],Stores_c[[#All],[Manager_Name]])</f>
        <v>Tiffany Gomez</v>
      </c>
      <c r="AG1601" t="str" cm="1">
        <f t="array" ref="AG1601">_xlfn.XLOOKUP(Orders_C[[#This Row],[Store_ID]],Stores_c[[#All],[Store_ID]],Stores_c[[#All],[Store_Type]])</f>
        <v>Street</v>
      </c>
    </row>
    <row r="1602" spans="1:33" x14ac:dyDescent="0.25">
      <c r="A1602">
        <v>6399</v>
      </c>
      <c r="B1602" s="1">
        <v>45965</v>
      </c>
      <c r="C1602" s="2">
        <v>0.62101851851851853</v>
      </c>
      <c r="D1602">
        <v>1007</v>
      </c>
      <c r="E1602">
        <v>222</v>
      </c>
      <c r="F1602">
        <v>410</v>
      </c>
      <c r="G1602">
        <v>325</v>
      </c>
      <c r="H1602">
        <v>1</v>
      </c>
      <c r="I1602">
        <v>484</v>
      </c>
      <c r="J1602">
        <v>15</v>
      </c>
      <c r="K1602">
        <v>24.2</v>
      </c>
      <c r="L1602">
        <v>493.2</v>
      </c>
      <c r="M1602" t="s">
        <v>20</v>
      </c>
      <c r="N1602" t="s">
        <v>23</v>
      </c>
      <c r="O1602">
        <v>17</v>
      </c>
      <c r="P1602">
        <v>5</v>
      </c>
      <c r="Q1602" t="s">
        <v>422</v>
      </c>
      <c r="R1602">
        <v>503</v>
      </c>
      <c r="S1602" s="3">
        <v>0.15</v>
      </c>
      <c r="T1602" s="6">
        <v>202.8</v>
      </c>
      <c r="U1602" t="s">
        <v>6336</v>
      </c>
      <c r="V1602">
        <v>2025</v>
      </c>
      <c r="W1602" t="s">
        <v>6333</v>
      </c>
      <c r="X1602" t="str">
        <f>_xlfn.XLOOKUP(Orders_C[[#This Row],[Product_ID]],Products_C[Product_ID],Products_C[Product_Name])</f>
        <v>Veg Burger</v>
      </c>
      <c r="Y1602" t="str">
        <f>_xlfn.XLOOKUP(Orders_C[[#This Row],[Product_ID]],Products_C[Product_ID],Products_C[Category])</f>
        <v>Chicken</v>
      </c>
      <c r="Z1602" t="str">
        <f>_xlfn.XLOOKUP(Orders_C[[#This Row],[Store_ID]],Stores_c[Store_ID],Stores_c[City])</f>
        <v>New Steven</v>
      </c>
      <c r="AA1602" t="str">
        <f>_xlfn.XLOOKUP(Orders_C[[#This Row],[Customer_ID]],Customers_c[Customer_ID],Customers_c[Customer_Name])</f>
        <v>Justin Leach</v>
      </c>
      <c r="AB1602" s="6">
        <f>Orders_C[[#This Row],[Quantity]]*Orders_C[[#This Row],[Unit_Price]]*(1-Orders_C[[#This Row],[Discount %]])+Orders_C[[#This Row],[Tax]]</f>
        <v>435.59999999999997</v>
      </c>
      <c r="AC1602" s="9">
        <f>(Orders_C[[#This Row],[Unit_Price]]*Orders_C[[#This Row],[Quantity]])-Orders_C[[#This Row],[Discount]]+Orders_C[[#This Row],[Tax]]</f>
        <v>493.2</v>
      </c>
      <c r="AD1602" t="str">
        <f>IF(COUNTIF(Orders_C[[#All],[Customer_ID]],Orders_C[[#This Row],[Customer_ID]])&gt;1,"Repeat","New")</f>
        <v>Repeat</v>
      </c>
      <c r="AE1602" t="str" cm="1">
        <f t="array" ref="AE1602">_xlfn.XLOOKUP(Orders_C[[#This Row],[Store_ID]],Stores_c[[#All],[Store_ID]],Stores_c[[#All],[City]])</f>
        <v>New Steven</v>
      </c>
      <c r="AF1602" t="str" cm="1">
        <f t="array" ref="AF1602">_xlfn.XLOOKUP(Orders_C[[#This Row],[Store_ID]],Stores_c[[#All],[Store_ID]],Stores_c[[#All],[Manager_Name]])</f>
        <v>Terri Martinez</v>
      </c>
      <c r="AG1602" t="str" cm="1">
        <f t="array" ref="AG1602">_xlfn.XLOOKUP(Orders_C[[#This Row],[Store_ID]],Stores_c[[#All],[Store_ID]],Stores_c[[#All],[Store_Type]])</f>
        <v>Drive-Thru</v>
      </c>
    </row>
    <row r="1603" spans="1:33" x14ac:dyDescent="0.25">
      <c r="A1603">
        <v>6677</v>
      </c>
      <c r="B1603" s="1">
        <v>45722</v>
      </c>
      <c r="C1603" s="2">
        <v>0.33324074074074073</v>
      </c>
      <c r="D1603">
        <v>1754</v>
      </c>
      <c r="E1603">
        <v>224</v>
      </c>
      <c r="F1603">
        <v>411</v>
      </c>
      <c r="G1603">
        <v>302</v>
      </c>
      <c r="H1603">
        <v>1</v>
      </c>
      <c r="I1603">
        <v>484</v>
      </c>
      <c r="J1603">
        <v>15</v>
      </c>
      <c r="K1603">
        <v>24.2</v>
      </c>
      <c r="L1603">
        <v>493.2</v>
      </c>
      <c r="M1603" t="s">
        <v>19</v>
      </c>
      <c r="N1603" t="s">
        <v>23</v>
      </c>
      <c r="O1603">
        <v>37</v>
      </c>
      <c r="P1603">
        <v>4</v>
      </c>
      <c r="Q1603" t="s">
        <v>700</v>
      </c>
      <c r="R1603">
        <v>510</v>
      </c>
      <c r="S1603" s="3">
        <v>0.15</v>
      </c>
      <c r="T1603" s="6">
        <v>202.8</v>
      </c>
      <c r="U1603" t="s">
        <v>6334</v>
      </c>
      <c r="V1603">
        <v>2025</v>
      </c>
      <c r="W1603" t="s">
        <v>6329</v>
      </c>
      <c r="X1603" t="str">
        <f>_xlfn.XLOOKUP(Orders_C[[#This Row],[Product_ID]],Products_C[Product_ID],Products_C[Product_Name])</f>
        <v>Chicken Wings</v>
      </c>
      <c r="Y1603" t="str">
        <f>_xlfn.XLOOKUP(Orders_C[[#This Row],[Product_ID]],Products_C[Product_ID],Products_C[Category])</f>
        <v>Chicken</v>
      </c>
      <c r="Z1603" t="str">
        <f>_xlfn.XLOOKUP(Orders_C[[#This Row],[Store_ID]],Stores_c[Store_ID],Stores_c[City])</f>
        <v>Valdezton</v>
      </c>
      <c r="AA1603" t="str">
        <f>_xlfn.XLOOKUP(Orders_C[[#This Row],[Customer_ID]],Customers_c[Customer_ID],Customers_c[Customer_Name])</f>
        <v>Jennifer Davis</v>
      </c>
      <c r="AB1603" s="6">
        <f>Orders_C[[#This Row],[Quantity]]*Orders_C[[#This Row],[Unit_Price]]*(1-Orders_C[[#This Row],[Discount %]])+Orders_C[[#This Row],[Tax]]</f>
        <v>435.59999999999997</v>
      </c>
      <c r="AC1603" s="9">
        <f>(Orders_C[[#This Row],[Unit_Price]]*Orders_C[[#This Row],[Quantity]])-Orders_C[[#This Row],[Discount]]+Orders_C[[#This Row],[Tax]]</f>
        <v>493.2</v>
      </c>
      <c r="AD1603" t="str">
        <f>IF(COUNTIF(Orders_C[[#All],[Customer_ID]],Orders_C[[#This Row],[Customer_ID]])&gt;1,"Repeat","New")</f>
        <v>Repeat</v>
      </c>
      <c r="AE1603" t="str" cm="1">
        <f t="array" ref="AE1603">_xlfn.XLOOKUP(Orders_C[[#This Row],[Store_ID]],Stores_c[[#All],[Store_ID]],Stores_c[[#All],[City]])</f>
        <v>Valdezton</v>
      </c>
      <c r="AF1603" t="str" cm="1">
        <f t="array" ref="AF1603">_xlfn.XLOOKUP(Orders_C[[#This Row],[Store_ID]],Stores_c[[#All],[Store_ID]],Stores_c[[#All],[Manager_Name]])</f>
        <v>John Rodriguez</v>
      </c>
      <c r="AG1603" t="str" cm="1">
        <f t="array" ref="AG1603">_xlfn.XLOOKUP(Orders_C[[#This Row],[Store_ID]],Stores_c[[#All],[Store_ID]],Stores_c[[#All],[Store_Type]])</f>
        <v>Street</v>
      </c>
    </row>
    <row r="1604" spans="1:33" x14ac:dyDescent="0.25">
      <c r="A1604">
        <v>10269</v>
      </c>
      <c r="B1604" s="1">
        <v>46055</v>
      </c>
      <c r="C1604" s="2">
        <v>0.72531250000000003</v>
      </c>
      <c r="D1604">
        <v>1677</v>
      </c>
      <c r="E1604">
        <v>215</v>
      </c>
      <c r="F1604">
        <v>534</v>
      </c>
      <c r="G1604">
        <v>306</v>
      </c>
      <c r="H1604">
        <v>1</v>
      </c>
      <c r="I1604">
        <v>462</v>
      </c>
      <c r="J1604">
        <v>5</v>
      </c>
      <c r="K1604">
        <v>23.1</v>
      </c>
      <c r="L1604">
        <v>480.1</v>
      </c>
      <c r="M1604" t="s">
        <v>18</v>
      </c>
      <c r="N1604" t="s">
        <v>23</v>
      </c>
      <c r="O1604">
        <v>40</v>
      </c>
      <c r="P1604">
        <v>1</v>
      </c>
      <c r="Q1604" t="s">
        <v>4292</v>
      </c>
      <c r="R1604">
        <v>507</v>
      </c>
      <c r="S1604" s="3">
        <v>0.05</v>
      </c>
      <c r="T1604" s="6">
        <v>202.90000000000003</v>
      </c>
      <c r="U1604" t="s">
        <v>6338</v>
      </c>
      <c r="V1604">
        <v>2026</v>
      </c>
      <c r="W1604" t="s">
        <v>6329</v>
      </c>
      <c r="X1604" t="str">
        <f>_xlfn.XLOOKUP(Orders_C[[#This Row],[Product_ID]],Products_C[Product_ID],Products_C[Product_Name])</f>
        <v>Veg Burger</v>
      </c>
      <c r="Y1604" t="str">
        <f>_xlfn.XLOOKUP(Orders_C[[#This Row],[Product_ID]],Products_C[Product_ID],Products_C[Category])</f>
        <v>Burger</v>
      </c>
      <c r="Z1604" t="str">
        <f>_xlfn.XLOOKUP(Orders_C[[#This Row],[Store_ID]],Stores_c[Store_ID],Stores_c[City])</f>
        <v>Sallyburgh</v>
      </c>
      <c r="AA1604" t="str">
        <f>_xlfn.XLOOKUP(Orders_C[[#This Row],[Customer_ID]],Customers_c[Customer_ID],Customers_c[Customer_Name])</f>
        <v>Travis Williams</v>
      </c>
      <c r="AB1604" s="6">
        <f>Orders_C[[#This Row],[Quantity]]*Orders_C[[#This Row],[Unit_Price]]*(1-Orders_C[[#This Row],[Discount %]])+Orders_C[[#This Row],[Tax]]</f>
        <v>462</v>
      </c>
      <c r="AC1604" s="9">
        <f>(Orders_C[[#This Row],[Unit_Price]]*Orders_C[[#This Row],[Quantity]])-Orders_C[[#This Row],[Discount]]+Orders_C[[#This Row],[Tax]]</f>
        <v>480.1</v>
      </c>
      <c r="AD1604" t="str">
        <f>IF(COUNTIF(Orders_C[[#All],[Customer_ID]],Orders_C[[#This Row],[Customer_ID]])&gt;1,"Repeat","New")</f>
        <v>Repeat</v>
      </c>
      <c r="AE1604" t="str" cm="1">
        <f t="array" ref="AE1604">_xlfn.XLOOKUP(Orders_C[[#This Row],[Store_ID]],Stores_c[[#All],[Store_ID]],Stores_c[[#All],[City]])</f>
        <v>Sallyburgh</v>
      </c>
      <c r="AF1604" t="str" cm="1">
        <f t="array" ref="AF1604">_xlfn.XLOOKUP(Orders_C[[#This Row],[Store_ID]],Stores_c[[#All],[Store_ID]],Stores_c[[#All],[Manager_Name]])</f>
        <v>Benjamin Mccoy</v>
      </c>
      <c r="AG1604" t="str" cm="1">
        <f t="array" ref="AG1604">_xlfn.XLOOKUP(Orders_C[[#This Row],[Store_ID]],Stores_c[[#All],[Store_ID]],Stores_c[[#All],[Store_Type]])</f>
        <v>Drive-Thru</v>
      </c>
    </row>
    <row r="1605" spans="1:33" x14ac:dyDescent="0.25">
      <c r="A1605">
        <v>10943</v>
      </c>
      <c r="B1605" s="1">
        <v>46044</v>
      </c>
      <c r="C1605" s="2">
        <v>0.73723379629629626</v>
      </c>
      <c r="D1605">
        <v>1021</v>
      </c>
      <c r="E1605">
        <v>225</v>
      </c>
      <c r="F1605">
        <v>508</v>
      </c>
      <c r="G1605">
        <v>337</v>
      </c>
      <c r="H1605">
        <v>1</v>
      </c>
      <c r="I1605">
        <v>462</v>
      </c>
      <c r="J1605">
        <v>5</v>
      </c>
      <c r="K1605">
        <v>23.1</v>
      </c>
      <c r="L1605">
        <v>480.1</v>
      </c>
      <c r="M1605" t="s">
        <v>18</v>
      </c>
      <c r="N1605" t="s">
        <v>23</v>
      </c>
      <c r="O1605">
        <v>23</v>
      </c>
      <c r="P1605">
        <v>5</v>
      </c>
      <c r="Q1605" t="s">
        <v>4966</v>
      </c>
      <c r="R1605">
        <v>501</v>
      </c>
      <c r="S1605" s="3">
        <v>0.05</v>
      </c>
      <c r="T1605" s="6">
        <v>202.90000000000003</v>
      </c>
      <c r="U1605" t="s">
        <v>6330</v>
      </c>
      <c r="V1605">
        <v>2026</v>
      </c>
      <c r="W1605" t="s">
        <v>6329</v>
      </c>
      <c r="X1605" t="str">
        <f>_xlfn.XLOOKUP(Orders_C[[#This Row],[Product_ID]],Products_C[Product_ID],Products_C[Product_Name])</f>
        <v>Chocolate Lava Cake</v>
      </c>
      <c r="Y1605" t="str">
        <f>_xlfn.XLOOKUP(Orders_C[[#This Row],[Product_ID]],Products_C[Product_ID],Products_C[Category])</f>
        <v>Chicken</v>
      </c>
      <c r="Z1605" t="str">
        <f>_xlfn.XLOOKUP(Orders_C[[#This Row],[Store_ID]],Stores_c[Store_ID],Stores_c[City])</f>
        <v>South Peter</v>
      </c>
      <c r="AA1605" t="str">
        <f>_xlfn.XLOOKUP(Orders_C[[#This Row],[Customer_ID]],Customers_c[Customer_ID],Customers_c[Customer_Name])</f>
        <v>Michelle Franklin</v>
      </c>
      <c r="AB1605" s="6">
        <f>Orders_C[[#This Row],[Quantity]]*Orders_C[[#This Row],[Unit_Price]]*(1-Orders_C[[#This Row],[Discount %]])+Orders_C[[#This Row],[Tax]]</f>
        <v>462</v>
      </c>
      <c r="AC1605" s="9">
        <f>(Orders_C[[#This Row],[Unit_Price]]*Orders_C[[#This Row],[Quantity]])-Orders_C[[#This Row],[Discount]]+Orders_C[[#This Row],[Tax]]</f>
        <v>480.1</v>
      </c>
      <c r="AD1605" t="str">
        <f>IF(COUNTIF(Orders_C[[#All],[Customer_ID]],Orders_C[[#This Row],[Customer_ID]])&gt;1,"Repeat","New")</f>
        <v>Repeat</v>
      </c>
      <c r="AE1605" t="str" cm="1">
        <f t="array" ref="AE1605">_xlfn.XLOOKUP(Orders_C[[#This Row],[Store_ID]],Stores_c[[#All],[Store_ID]],Stores_c[[#All],[City]])</f>
        <v>South Peter</v>
      </c>
      <c r="AF1605" t="str" cm="1">
        <f t="array" ref="AF1605">_xlfn.XLOOKUP(Orders_C[[#This Row],[Store_ID]],Stores_c[[#All],[Store_ID]],Stores_c[[#All],[Manager_Name]])</f>
        <v>Gregory Lambert</v>
      </c>
      <c r="AG1605" t="str" cm="1">
        <f t="array" ref="AG1605">_xlfn.XLOOKUP(Orders_C[[#This Row],[Store_ID]],Stores_c[[#All],[Store_ID]],Stores_c[[#All],[Store_Type]])</f>
        <v>Street</v>
      </c>
    </row>
    <row r="1606" spans="1:33" x14ac:dyDescent="0.25">
      <c r="A1606">
        <v>10105</v>
      </c>
      <c r="B1606" s="1">
        <v>46014</v>
      </c>
      <c r="C1606" s="2">
        <v>0.26202546296296297</v>
      </c>
      <c r="D1606">
        <v>1032</v>
      </c>
      <c r="E1606">
        <v>213</v>
      </c>
      <c r="F1606">
        <v>517</v>
      </c>
      <c r="G1606">
        <v>335</v>
      </c>
      <c r="H1606">
        <v>1</v>
      </c>
      <c r="I1606">
        <v>451</v>
      </c>
      <c r="J1606">
        <v>0</v>
      </c>
      <c r="K1606">
        <v>22.55</v>
      </c>
      <c r="L1606">
        <v>473.55</v>
      </c>
      <c r="M1606" t="s">
        <v>20</v>
      </c>
      <c r="N1606" t="s">
        <v>23</v>
      </c>
      <c r="O1606">
        <v>55</v>
      </c>
      <c r="P1606">
        <v>1</v>
      </c>
      <c r="Q1606" t="s">
        <v>4128</v>
      </c>
      <c r="R1606">
        <v>501</v>
      </c>
      <c r="S1606" s="3">
        <v>0</v>
      </c>
      <c r="T1606" s="6">
        <v>202.95000000000005</v>
      </c>
      <c r="U1606" t="s">
        <v>6328</v>
      </c>
      <c r="V1606">
        <v>2025</v>
      </c>
      <c r="W1606" t="s">
        <v>6331</v>
      </c>
      <c r="X1606" t="str">
        <f>_xlfn.XLOOKUP(Orders_C[[#This Row],[Product_ID]],Products_C[Product_ID],Products_C[Product_Name])</f>
        <v>Krushers</v>
      </c>
      <c r="Y1606" t="str">
        <f>_xlfn.XLOOKUP(Orders_C[[#This Row],[Product_ID]],Products_C[Product_ID],Products_C[Category])</f>
        <v>Chicken</v>
      </c>
      <c r="Z1606" t="str">
        <f>_xlfn.XLOOKUP(Orders_C[[#This Row],[Store_ID]],Stores_c[Store_ID],Stores_c[City])</f>
        <v>Lake Kristashire</v>
      </c>
      <c r="AA1606" t="str">
        <f>_xlfn.XLOOKUP(Orders_C[[#This Row],[Customer_ID]],Customers_c[Customer_ID],Customers_c[Customer_Name])</f>
        <v>Amanda Watson</v>
      </c>
      <c r="AB1606" s="6">
        <f>Orders_C[[#This Row],[Quantity]]*Orders_C[[#This Row],[Unit_Price]]*(1-Orders_C[[#This Row],[Discount %]])+Orders_C[[#This Row],[Tax]]</f>
        <v>473.55</v>
      </c>
      <c r="AC1606" s="9">
        <f>(Orders_C[[#This Row],[Unit_Price]]*Orders_C[[#This Row],[Quantity]])-Orders_C[[#This Row],[Discount]]+Orders_C[[#This Row],[Tax]]</f>
        <v>473.55</v>
      </c>
      <c r="AD1606" t="str">
        <f>IF(COUNTIF(Orders_C[[#All],[Customer_ID]],Orders_C[[#This Row],[Customer_ID]])&gt;1,"Repeat","New")</f>
        <v>Repeat</v>
      </c>
      <c r="AE1606" t="str" cm="1">
        <f t="array" ref="AE1606">_xlfn.XLOOKUP(Orders_C[[#This Row],[Store_ID]],Stores_c[[#All],[Store_ID]],Stores_c[[#All],[City]])</f>
        <v>Lake Kristashire</v>
      </c>
      <c r="AF1606" t="str" cm="1">
        <f t="array" ref="AF1606">_xlfn.XLOOKUP(Orders_C[[#This Row],[Store_ID]],Stores_c[[#All],[Store_ID]],Stores_c[[#All],[Manager_Name]])</f>
        <v>Andrea Daugherty</v>
      </c>
      <c r="AG1606" t="str" cm="1">
        <f t="array" ref="AG1606">_xlfn.XLOOKUP(Orders_C[[#This Row],[Store_ID]],Stores_c[[#All],[Store_ID]],Stores_c[[#All],[Store_Type]])</f>
        <v>Mall</v>
      </c>
    </row>
    <row r="1607" spans="1:33" x14ac:dyDescent="0.25">
      <c r="A1607">
        <v>6448</v>
      </c>
      <c r="B1607" s="1">
        <v>45950</v>
      </c>
      <c r="C1607" s="2">
        <v>0.90125</v>
      </c>
      <c r="D1607">
        <v>1135</v>
      </c>
      <c r="E1607">
        <v>206</v>
      </c>
      <c r="F1607">
        <v>441</v>
      </c>
      <c r="G1607">
        <v>324</v>
      </c>
      <c r="H1607">
        <v>2</v>
      </c>
      <c r="I1607">
        <v>239</v>
      </c>
      <c r="J1607">
        <v>0</v>
      </c>
      <c r="K1607">
        <v>11.95</v>
      </c>
      <c r="L1607">
        <v>489.95</v>
      </c>
      <c r="M1607" t="s">
        <v>20</v>
      </c>
      <c r="N1607" t="s">
        <v>21</v>
      </c>
      <c r="O1607">
        <v>18</v>
      </c>
      <c r="P1607">
        <v>1</v>
      </c>
      <c r="Q1607" t="s">
        <v>471</v>
      </c>
      <c r="R1607">
        <v>503</v>
      </c>
      <c r="S1607" s="3">
        <v>0</v>
      </c>
      <c r="T1607" s="6">
        <v>203.14999999999998</v>
      </c>
      <c r="U1607" t="s">
        <v>6332</v>
      </c>
      <c r="V1607">
        <v>2025</v>
      </c>
      <c r="W1607" t="s">
        <v>6333</v>
      </c>
      <c r="X1607" t="str">
        <f>_xlfn.XLOOKUP(Orders_C[[#This Row],[Product_ID]],Products_C[Product_ID],Products_C[Product_Name])</f>
        <v>Krushers</v>
      </c>
      <c r="Y1607" t="str">
        <f>_xlfn.XLOOKUP(Orders_C[[#This Row],[Product_ID]],Products_C[Product_ID],Products_C[Category])</f>
        <v>Dessert</v>
      </c>
      <c r="Z1607" t="str">
        <f>_xlfn.XLOOKUP(Orders_C[[#This Row],[Store_ID]],Stores_c[Store_ID],Stores_c[City])</f>
        <v>West Matthew</v>
      </c>
      <c r="AA1607" t="str">
        <f>_xlfn.XLOOKUP(Orders_C[[#This Row],[Customer_ID]],Customers_c[Customer_ID],Customers_c[Customer_Name])</f>
        <v>Nicole Smith</v>
      </c>
      <c r="AB1607" s="6">
        <f>Orders_C[[#This Row],[Quantity]]*Orders_C[[#This Row],[Unit_Price]]*(1-Orders_C[[#This Row],[Discount %]])+Orders_C[[#This Row],[Tax]]</f>
        <v>489.95</v>
      </c>
      <c r="AC1607" s="9">
        <f>(Orders_C[[#This Row],[Unit_Price]]*Orders_C[[#This Row],[Quantity]])-Orders_C[[#This Row],[Discount]]+Orders_C[[#This Row],[Tax]]</f>
        <v>489.95</v>
      </c>
      <c r="AD1607" t="str">
        <f>IF(COUNTIF(Orders_C[[#All],[Customer_ID]],Orders_C[[#This Row],[Customer_ID]])&gt;1,"Repeat","New")</f>
        <v>Repeat</v>
      </c>
      <c r="AE1607" t="str" cm="1">
        <f t="array" ref="AE1607">_xlfn.XLOOKUP(Orders_C[[#This Row],[Store_ID]],Stores_c[[#All],[Store_ID]],Stores_c[[#All],[City]])</f>
        <v>West Matthew</v>
      </c>
      <c r="AF1607" t="str" cm="1">
        <f t="array" ref="AF1607">_xlfn.XLOOKUP(Orders_C[[#This Row],[Store_ID]],Stores_c[[#All],[Store_ID]],Stores_c[[#All],[Manager_Name]])</f>
        <v>Miguel Kidd</v>
      </c>
      <c r="AG1607" t="str" cm="1">
        <f t="array" ref="AG1607">_xlfn.XLOOKUP(Orders_C[[#This Row],[Store_ID]],Stores_c[[#All],[Store_ID]],Stores_c[[#All],[Store_Type]])</f>
        <v>Drive-Thru</v>
      </c>
    </row>
    <row r="1608" spans="1:33" x14ac:dyDescent="0.25">
      <c r="A1608">
        <v>8820</v>
      </c>
      <c r="B1608" s="1">
        <v>45924</v>
      </c>
      <c r="C1608" s="2">
        <v>0.14177083333333335</v>
      </c>
      <c r="D1608">
        <v>1256</v>
      </c>
      <c r="E1608">
        <v>206</v>
      </c>
      <c r="F1608">
        <v>498</v>
      </c>
      <c r="G1608">
        <v>322</v>
      </c>
      <c r="H1608">
        <v>2</v>
      </c>
      <c r="I1608">
        <v>239</v>
      </c>
      <c r="J1608">
        <v>0</v>
      </c>
      <c r="K1608">
        <v>11.95</v>
      </c>
      <c r="L1608">
        <v>489.95</v>
      </c>
      <c r="M1608" t="s">
        <v>20</v>
      </c>
      <c r="N1608" t="s">
        <v>23</v>
      </c>
      <c r="O1608">
        <v>24</v>
      </c>
      <c r="P1608">
        <v>4</v>
      </c>
      <c r="Q1608" t="s">
        <v>2843</v>
      </c>
      <c r="R1608">
        <v>505</v>
      </c>
      <c r="S1608" s="3">
        <v>0</v>
      </c>
      <c r="T1608" s="6">
        <v>203.14999999999998</v>
      </c>
      <c r="U1608" t="s">
        <v>6335</v>
      </c>
      <c r="V1608">
        <v>2025</v>
      </c>
      <c r="W1608" t="s">
        <v>6329</v>
      </c>
      <c r="X1608" t="str">
        <f>_xlfn.XLOOKUP(Orders_C[[#This Row],[Product_ID]],Products_C[Product_ID],Products_C[Product_Name])</f>
        <v>Veg Burger</v>
      </c>
      <c r="Y1608" t="str">
        <f>_xlfn.XLOOKUP(Orders_C[[#This Row],[Product_ID]],Products_C[Product_ID],Products_C[Category])</f>
        <v>Burger</v>
      </c>
      <c r="Z1608" t="str">
        <f>_xlfn.XLOOKUP(Orders_C[[#This Row],[Store_ID]],Stores_c[Store_ID],Stores_c[City])</f>
        <v>West Matthew</v>
      </c>
      <c r="AA1608" t="str">
        <f>_xlfn.XLOOKUP(Orders_C[[#This Row],[Customer_ID]],Customers_c[Customer_ID],Customers_c[Customer_Name])</f>
        <v>Benjamin Snyder</v>
      </c>
      <c r="AB1608" s="6">
        <f>Orders_C[[#This Row],[Quantity]]*Orders_C[[#This Row],[Unit_Price]]*(1-Orders_C[[#This Row],[Discount %]])+Orders_C[[#This Row],[Tax]]</f>
        <v>489.95</v>
      </c>
      <c r="AC1608" s="9">
        <f>(Orders_C[[#This Row],[Unit_Price]]*Orders_C[[#This Row],[Quantity]])-Orders_C[[#This Row],[Discount]]+Orders_C[[#This Row],[Tax]]</f>
        <v>489.95</v>
      </c>
      <c r="AD1608" t="str">
        <f>IF(COUNTIF(Orders_C[[#All],[Customer_ID]],Orders_C[[#This Row],[Customer_ID]])&gt;1,"Repeat","New")</f>
        <v>Repeat</v>
      </c>
      <c r="AE1608" t="str" cm="1">
        <f t="array" ref="AE1608">_xlfn.XLOOKUP(Orders_C[[#This Row],[Store_ID]],Stores_c[[#All],[Store_ID]],Stores_c[[#All],[City]])</f>
        <v>West Matthew</v>
      </c>
      <c r="AF1608" t="str" cm="1">
        <f t="array" ref="AF1608">_xlfn.XLOOKUP(Orders_C[[#This Row],[Store_ID]],Stores_c[[#All],[Store_ID]],Stores_c[[#All],[Manager_Name]])</f>
        <v>Miguel Kidd</v>
      </c>
      <c r="AG1608" t="str" cm="1">
        <f t="array" ref="AG1608">_xlfn.XLOOKUP(Orders_C[[#This Row],[Store_ID]],Stores_c[[#All],[Store_ID]],Stores_c[[#All],[Store_Type]])</f>
        <v>Drive-Thru</v>
      </c>
    </row>
    <row r="1609" spans="1:33" x14ac:dyDescent="0.25">
      <c r="A1609">
        <v>10638</v>
      </c>
      <c r="B1609" s="1">
        <v>45821</v>
      </c>
      <c r="C1609" s="2">
        <v>0.6015625</v>
      </c>
      <c r="D1609">
        <v>1775</v>
      </c>
      <c r="E1609">
        <v>222</v>
      </c>
      <c r="F1609">
        <v>449</v>
      </c>
      <c r="G1609">
        <v>304</v>
      </c>
      <c r="H1609">
        <v>2</v>
      </c>
      <c r="I1609">
        <v>239</v>
      </c>
      <c r="J1609">
        <v>0</v>
      </c>
      <c r="K1609">
        <v>11.95</v>
      </c>
      <c r="L1609">
        <v>489.95</v>
      </c>
      <c r="M1609" t="s">
        <v>20</v>
      </c>
      <c r="N1609" t="s">
        <v>23</v>
      </c>
      <c r="O1609">
        <v>20</v>
      </c>
      <c r="P1609">
        <v>2</v>
      </c>
      <c r="Q1609" t="s">
        <v>4661</v>
      </c>
      <c r="R1609">
        <v>510</v>
      </c>
      <c r="S1609" s="3">
        <v>0</v>
      </c>
      <c r="T1609" s="6">
        <v>203.14999999999998</v>
      </c>
      <c r="U1609" t="s">
        <v>6340</v>
      </c>
      <c r="V1609">
        <v>2025</v>
      </c>
      <c r="W1609" t="s">
        <v>6333</v>
      </c>
      <c r="X1609" t="str">
        <f>_xlfn.XLOOKUP(Orders_C[[#This Row],[Product_ID]],Products_C[Product_ID],Products_C[Product_Name])</f>
        <v>Veg Burger</v>
      </c>
      <c r="Y1609" t="str">
        <f>_xlfn.XLOOKUP(Orders_C[[#This Row],[Product_ID]],Products_C[Product_ID],Products_C[Category])</f>
        <v>Burger</v>
      </c>
      <c r="Z1609" t="str">
        <f>_xlfn.XLOOKUP(Orders_C[[#This Row],[Store_ID]],Stores_c[Store_ID],Stores_c[City])</f>
        <v>New Steven</v>
      </c>
      <c r="AA1609" t="str">
        <f>_xlfn.XLOOKUP(Orders_C[[#This Row],[Customer_ID]],Customers_c[Customer_ID],Customers_c[Customer_Name])</f>
        <v>Alicia Mendoza</v>
      </c>
      <c r="AB1609" s="6">
        <f>Orders_C[[#This Row],[Quantity]]*Orders_C[[#This Row],[Unit_Price]]*(1-Orders_C[[#This Row],[Discount %]])+Orders_C[[#This Row],[Tax]]</f>
        <v>489.95</v>
      </c>
      <c r="AC1609" s="9">
        <f>(Orders_C[[#This Row],[Unit_Price]]*Orders_C[[#This Row],[Quantity]])-Orders_C[[#This Row],[Discount]]+Orders_C[[#This Row],[Tax]]</f>
        <v>489.95</v>
      </c>
      <c r="AD1609" t="str">
        <f>IF(COUNTIF(Orders_C[[#All],[Customer_ID]],Orders_C[[#This Row],[Customer_ID]])&gt;1,"Repeat","New")</f>
        <v>Repeat</v>
      </c>
      <c r="AE1609" t="str" cm="1">
        <f t="array" ref="AE1609">_xlfn.XLOOKUP(Orders_C[[#This Row],[Store_ID]],Stores_c[[#All],[Store_ID]],Stores_c[[#All],[City]])</f>
        <v>New Steven</v>
      </c>
      <c r="AF1609" t="str" cm="1">
        <f t="array" ref="AF1609">_xlfn.XLOOKUP(Orders_C[[#This Row],[Store_ID]],Stores_c[[#All],[Store_ID]],Stores_c[[#All],[Manager_Name]])</f>
        <v>Terri Martinez</v>
      </c>
      <c r="AG1609" t="str" cm="1">
        <f t="array" ref="AG1609">_xlfn.XLOOKUP(Orders_C[[#This Row],[Store_ID]],Stores_c[[#All],[Store_ID]],Stores_c[[#All],[Store_Type]])</f>
        <v>Drive-Thru</v>
      </c>
    </row>
    <row r="1610" spans="1:33" x14ac:dyDescent="0.25">
      <c r="A1610">
        <v>6180</v>
      </c>
      <c r="B1610" s="1">
        <v>45949</v>
      </c>
      <c r="C1610" s="2">
        <v>0.41305555555555556</v>
      </c>
      <c r="D1610">
        <v>1649</v>
      </c>
      <c r="E1610">
        <v>207</v>
      </c>
      <c r="F1610">
        <v>423</v>
      </c>
      <c r="G1610">
        <v>320</v>
      </c>
      <c r="H1610">
        <v>1</v>
      </c>
      <c r="I1610">
        <v>485</v>
      </c>
      <c r="J1610">
        <v>15</v>
      </c>
      <c r="K1610">
        <v>24.25</v>
      </c>
      <c r="L1610">
        <v>494.25</v>
      </c>
      <c r="M1610" t="s">
        <v>18</v>
      </c>
      <c r="N1610" t="s">
        <v>22</v>
      </c>
      <c r="O1610">
        <v>43</v>
      </c>
      <c r="P1610">
        <v>1</v>
      </c>
      <c r="Q1610" t="s">
        <v>203</v>
      </c>
      <c r="R1610">
        <v>508</v>
      </c>
      <c r="S1610" s="3">
        <v>0.15</v>
      </c>
      <c r="T1610" s="6">
        <v>203.25</v>
      </c>
      <c r="U1610" t="s">
        <v>6332</v>
      </c>
      <c r="V1610">
        <v>2025</v>
      </c>
      <c r="W1610" t="s">
        <v>6331</v>
      </c>
      <c r="X1610" t="str">
        <f>_xlfn.XLOOKUP(Orders_C[[#This Row],[Product_ID]],Products_C[Product_ID],Products_C[Product_Name])</f>
        <v>Rice Bowl</v>
      </c>
      <c r="Y1610" t="str">
        <f>_xlfn.XLOOKUP(Orders_C[[#This Row],[Product_ID]],Products_C[Product_ID],Products_C[Category])</f>
        <v>Beverage</v>
      </c>
      <c r="Z1610" t="str">
        <f>_xlfn.XLOOKUP(Orders_C[[#This Row],[Store_ID]],Stores_c[Store_ID],Stores_c[City])</f>
        <v>Christineton</v>
      </c>
      <c r="AA1610" t="str">
        <f>_xlfn.XLOOKUP(Orders_C[[#This Row],[Customer_ID]],Customers_c[Customer_ID],Customers_c[Customer_Name])</f>
        <v>Justin Singh</v>
      </c>
      <c r="AB1610" s="6">
        <f>Orders_C[[#This Row],[Quantity]]*Orders_C[[#This Row],[Unit_Price]]*(1-Orders_C[[#This Row],[Discount %]])+Orders_C[[#This Row],[Tax]]</f>
        <v>436.5</v>
      </c>
      <c r="AC1610" s="9">
        <f>(Orders_C[[#This Row],[Unit_Price]]*Orders_C[[#This Row],[Quantity]])-Orders_C[[#This Row],[Discount]]+Orders_C[[#This Row],[Tax]]</f>
        <v>494.25</v>
      </c>
      <c r="AD1610" t="str">
        <f>IF(COUNTIF(Orders_C[[#All],[Customer_ID]],Orders_C[[#This Row],[Customer_ID]])&gt;1,"Repeat","New")</f>
        <v>Repeat</v>
      </c>
      <c r="AE1610" t="str" cm="1">
        <f t="array" ref="AE1610">_xlfn.XLOOKUP(Orders_C[[#This Row],[Store_ID]],Stores_c[[#All],[Store_ID]],Stores_c[[#All],[City]])</f>
        <v>Christineton</v>
      </c>
      <c r="AF1610" t="str" cm="1">
        <f t="array" ref="AF1610">_xlfn.XLOOKUP(Orders_C[[#This Row],[Store_ID]],Stores_c[[#All],[Store_ID]],Stores_c[[#All],[Manager_Name]])</f>
        <v>Dr. William Hubbard MD</v>
      </c>
      <c r="AG1610" t="str" cm="1">
        <f t="array" ref="AG1610">_xlfn.XLOOKUP(Orders_C[[#This Row],[Store_ID]],Stores_c[[#All],[Store_ID]],Stores_c[[#All],[Store_Type]])</f>
        <v>Street</v>
      </c>
    </row>
    <row r="1611" spans="1:33" x14ac:dyDescent="0.25">
      <c r="A1611">
        <v>9452</v>
      </c>
      <c r="B1611" s="1">
        <v>45888</v>
      </c>
      <c r="C1611" s="2">
        <v>0.76123842592592594</v>
      </c>
      <c r="D1611">
        <v>1661</v>
      </c>
      <c r="E1611">
        <v>222</v>
      </c>
      <c r="F1611">
        <v>460</v>
      </c>
      <c r="G1611">
        <v>322</v>
      </c>
      <c r="H1611">
        <v>1</v>
      </c>
      <c r="I1611">
        <v>485</v>
      </c>
      <c r="J1611">
        <v>15</v>
      </c>
      <c r="K1611">
        <v>24.25</v>
      </c>
      <c r="L1611">
        <v>494.25</v>
      </c>
      <c r="M1611" t="s">
        <v>19</v>
      </c>
      <c r="N1611" t="s">
        <v>23</v>
      </c>
      <c r="O1611">
        <v>40</v>
      </c>
      <c r="P1611">
        <v>5</v>
      </c>
      <c r="Q1611" t="s">
        <v>3475</v>
      </c>
      <c r="R1611">
        <v>503</v>
      </c>
      <c r="S1611" s="3">
        <v>0.15</v>
      </c>
      <c r="T1611" s="6">
        <v>203.25</v>
      </c>
      <c r="U1611" t="s">
        <v>6342</v>
      </c>
      <c r="V1611">
        <v>2025</v>
      </c>
      <c r="W1611" t="s">
        <v>6329</v>
      </c>
      <c r="X1611" t="str">
        <f>_xlfn.XLOOKUP(Orders_C[[#This Row],[Product_ID]],Products_C[Product_ID],Products_C[Product_Name])</f>
        <v>Veg Burger</v>
      </c>
      <c r="Y1611" t="str">
        <f>_xlfn.XLOOKUP(Orders_C[[#This Row],[Product_ID]],Products_C[Product_ID],Products_C[Category])</f>
        <v>Burger</v>
      </c>
      <c r="Z1611" t="str">
        <f>_xlfn.XLOOKUP(Orders_C[[#This Row],[Store_ID]],Stores_c[Store_ID],Stores_c[City])</f>
        <v>New Steven</v>
      </c>
      <c r="AA1611" t="str">
        <f>_xlfn.XLOOKUP(Orders_C[[#This Row],[Customer_ID]],Customers_c[Customer_ID],Customers_c[Customer_Name])</f>
        <v>Brandi Gould</v>
      </c>
      <c r="AB1611" s="6">
        <f>Orders_C[[#This Row],[Quantity]]*Orders_C[[#This Row],[Unit_Price]]*(1-Orders_C[[#This Row],[Discount %]])+Orders_C[[#This Row],[Tax]]</f>
        <v>436.5</v>
      </c>
      <c r="AC1611" s="9">
        <f>(Orders_C[[#This Row],[Unit_Price]]*Orders_C[[#This Row],[Quantity]])-Orders_C[[#This Row],[Discount]]+Orders_C[[#This Row],[Tax]]</f>
        <v>494.25</v>
      </c>
      <c r="AD1611" t="str">
        <f>IF(COUNTIF(Orders_C[[#All],[Customer_ID]],Orders_C[[#This Row],[Customer_ID]])&gt;1,"Repeat","New")</f>
        <v>Repeat</v>
      </c>
      <c r="AE1611" t="str" cm="1">
        <f t="array" ref="AE1611">_xlfn.XLOOKUP(Orders_C[[#This Row],[Store_ID]],Stores_c[[#All],[Store_ID]],Stores_c[[#All],[City]])</f>
        <v>New Steven</v>
      </c>
      <c r="AF1611" t="str" cm="1">
        <f t="array" ref="AF1611">_xlfn.XLOOKUP(Orders_C[[#This Row],[Store_ID]],Stores_c[[#All],[Store_ID]],Stores_c[[#All],[Manager_Name]])</f>
        <v>Terri Martinez</v>
      </c>
      <c r="AG1611" t="str" cm="1">
        <f t="array" ref="AG1611">_xlfn.XLOOKUP(Orders_C[[#This Row],[Store_ID]],Stores_c[[#All],[Store_ID]],Stores_c[[#All],[Store_Type]])</f>
        <v>Drive-Thru</v>
      </c>
    </row>
    <row r="1612" spans="1:33" x14ac:dyDescent="0.25">
      <c r="A1612">
        <v>10263</v>
      </c>
      <c r="B1612" s="1">
        <v>45731</v>
      </c>
      <c r="C1612" s="2">
        <v>0.87055555555555553</v>
      </c>
      <c r="D1612">
        <v>1541</v>
      </c>
      <c r="E1612">
        <v>207</v>
      </c>
      <c r="F1612">
        <v>453</v>
      </c>
      <c r="G1612">
        <v>305</v>
      </c>
      <c r="H1612">
        <v>2</v>
      </c>
      <c r="I1612">
        <v>245</v>
      </c>
      <c r="J1612">
        <v>5</v>
      </c>
      <c r="K1612">
        <v>12.25</v>
      </c>
      <c r="L1612">
        <v>497.25</v>
      </c>
      <c r="M1612" t="s">
        <v>18</v>
      </c>
      <c r="N1612" t="s">
        <v>21</v>
      </c>
      <c r="O1612">
        <v>19</v>
      </c>
      <c r="P1612">
        <v>5</v>
      </c>
      <c r="Q1612" t="s">
        <v>4286</v>
      </c>
      <c r="R1612">
        <v>504</v>
      </c>
      <c r="S1612" s="3">
        <v>0.05</v>
      </c>
      <c r="T1612" s="6">
        <v>203.25</v>
      </c>
      <c r="U1612" t="s">
        <v>6334</v>
      </c>
      <c r="V1612">
        <v>2025</v>
      </c>
      <c r="W1612" t="s">
        <v>6333</v>
      </c>
      <c r="X1612" t="str">
        <f>_xlfn.XLOOKUP(Orders_C[[#This Row],[Product_ID]],Products_C[Product_ID],Products_C[Product_Name])</f>
        <v>Krushers</v>
      </c>
      <c r="Y1612" t="str">
        <f>_xlfn.XLOOKUP(Orders_C[[#This Row],[Product_ID]],Products_C[Product_ID],Products_C[Category])</f>
        <v>Dessert</v>
      </c>
      <c r="Z1612" t="str">
        <f>_xlfn.XLOOKUP(Orders_C[[#This Row],[Store_ID]],Stores_c[Store_ID],Stores_c[City])</f>
        <v>Christineton</v>
      </c>
      <c r="AA1612" t="str">
        <f>_xlfn.XLOOKUP(Orders_C[[#This Row],[Customer_ID]],Customers_c[Customer_ID],Customers_c[Customer_Name])</f>
        <v>Pamela Mason</v>
      </c>
      <c r="AB1612" s="6">
        <f>Orders_C[[#This Row],[Quantity]]*Orders_C[[#This Row],[Unit_Price]]*(1-Orders_C[[#This Row],[Discount %]])+Orders_C[[#This Row],[Tax]]</f>
        <v>477.75</v>
      </c>
      <c r="AC1612" s="9">
        <f>(Orders_C[[#This Row],[Unit_Price]]*Orders_C[[#This Row],[Quantity]])-Orders_C[[#This Row],[Discount]]+Orders_C[[#This Row],[Tax]]</f>
        <v>497.25</v>
      </c>
      <c r="AD1612" t="str">
        <f>IF(COUNTIF(Orders_C[[#All],[Customer_ID]],Orders_C[[#This Row],[Customer_ID]])&gt;1,"Repeat","New")</f>
        <v>Repeat</v>
      </c>
      <c r="AE1612" t="str" cm="1">
        <f t="array" ref="AE1612">_xlfn.XLOOKUP(Orders_C[[#This Row],[Store_ID]],Stores_c[[#All],[Store_ID]],Stores_c[[#All],[City]])</f>
        <v>Christineton</v>
      </c>
      <c r="AF1612" t="str" cm="1">
        <f t="array" ref="AF1612">_xlfn.XLOOKUP(Orders_C[[#This Row],[Store_ID]],Stores_c[[#All],[Store_ID]],Stores_c[[#All],[Manager_Name]])</f>
        <v>Dr. William Hubbard MD</v>
      </c>
      <c r="AG1612" t="str" cm="1">
        <f t="array" ref="AG1612">_xlfn.XLOOKUP(Orders_C[[#This Row],[Store_ID]],Stores_c[[#All],[Store_ID]],Stores_c[[#All],[Store_Type]])</f>
        <v>Street</v>
      </c>
    </row>
    <row r="1613" spans="1:33" x14ac:dyDescent="0.25">
      <c r="A1613">
        <v>6363</v>
      </c>
      <c r="B1613" s="1">
        <v>45768</v>
      </c>
      <c r="C1613" s="2">
        <v>1.0439814814814815E-2</v>
      </c>
      <c r="D1613">
        <v>1584</v>
      </c>
      <c r="E1613">
        <v>208</v>
      </c>
      <c r="F1613">
        <v>430</v>
      </c>
      <c r="G1613">
        <v>324</v>
      </c>
      <c r="H1613">
        <v>1</v>
      </c>
      <c r="I1613">
        <v>474</v>
      </c>
      <c r="J1613">
        <v>10</v>
      </c>
      <c r="K1613">
        <v>23.7</v>
      </c>
      <c r="L1613">
        <v>487.7</v>
      </c>
      <c r="M1613" t="s">
        <v>19</v>
      </c>
      <c r="N1613" t="s">
        <v>23</v>
      </c>
      <c r="O1613">
        <v>16</v>
      </c>
      <c r="P1613">
        <v>1</v>
      </c>
      <c r="Q1613" t="s">
        <v>386</v>
      </c>
      <c r="R1613">
        <v>504</v>
      </c>
      <c r="S1613" s="3">
        <v>0.1</v>
      </c>
      <c r="T1613" s="6">
        <v>203.3</v>
      </c>
      <c r="U1613" t="s">
        <v>6337</v>
      </c>
      <c r="V1613">
        <v>2025</v>
      </c>
      <c r="W1613" t="s">
        <v>6333</v>
      </c>
      <c r="X1613" t="str">
        <f>_xlfn.XLOOKUP(Orders_C[[#This Row],[Product_ID]],Products_C[Product_ID],Products_C[Product_Name])</f>
        <v>Krushers</v>
      </c>
      <c r="Y1613" t="str">
        <f>_xlfn.XLOOKUP(Orders_C[[#This Row],[Product_ID]],Products_C[Product_ID],Products_C[Category])</f>
        <v>Dessert</v>
      </c>
      <c r="Z1613" t="str">
        <f>_xlfn.XLOOKUP(Orders_C[[#This Row],[Store_ID]],Stores_c[Store_ID],Stores_c[City])</f>
        <v>Tracyview</v>
      </c>
      <c r="AA1613" t="str">
        <f>_xlfn.XLOOKUP(Orders_C[[#This Row],[Customer_ID]],Customers_c[Customer_ID],Customers_c[Customer_Name])</f>
        <v>Drew Edwards</v>
      </c>
      <c r="AB1613" s="6">
        <f>Orders_C[[#This Row],[Quantity]]*Orders_C[[#This Row],[Unit_Price]]*(1-Orders_C[[#This Row],[Discount %]])+Orders_C[[#This Row],[Tax]]</f>
        <v>450.3</v>
      </c>
      <c r="AC1613" s="9">
        <f>(Orders_C[[#This Row],[Unit_Price]]*Orders_C[[#This Row],[Quantity]])-Orders_C[[#This Row],[Discount]]+Orders_C[[#This Row],[Tax]]</f>
        <v>487.7</v>
      </c>
      <c r="AD1613" t="str">
        <f>IF(COUNTIF(Orders_C[[#All],[Customer_ID]],Orders_C[[#This Row],[Customer_ID]])&gt;1,"Repeat","New")</f>
        <v>Repeat</v>
      </c>
      <c r="AE1613" t="str" cm="1">
        <f t="array" ref="AE1613">_xlfn.XLOOKUP(Orders_C[[#This Row],[Store_ID]],Stores_c[[#All],[Store_ID]],Stores_c[[#All],[City]])</f>
        <v>Tracyview</v>
      </c>
      <c r="AF1613" t="str" cm="1">
        <f t="array" ref="AF1613">_xlfn.XLOOKUP(Orders_C[[#This Row],[Store_ID]],Stores_c[[#All],[Store_ID]],Stores_c[[#All],[Manager_Name]])</f>
        <v>Jeremiah Lee</v>
      </c>
      <c r="AG1613" t="str" cm="1">
        <f t="array" ref="AG1613">_xlfn.XLOOKUP(Orders_C[[#This Row],[Store_ID]],Stores_c[[#All],[Store_ID]],Stores_c[[#All],[Store_Type]])</f>
        <v>Mall</v>
      </c>
    </row>
    <row r="1614" spans="1:33" x14ac:dyDescent="0.25">
      <c r="A1614">
        <v>6048</v>
      </c>
      <c r="B1614" s="1">
        <v>45963</v>
      </c>
      <c r="C1614" s="2">
        <v>0.33437499999999998</v>
      </c>
      <c r="D1614">
        <v>1353</v>
      </c>
      <c r="E1614">
        <v>219</v>
      </c>
      <c r="F1614">
        <v>435</v>
      </c>
      <c r="G1614">
        <v>315</v>
      </c>
      <c r="H1614">
        <v>1</v>
      </c>
      <c r="I1614">
        <v>463</v>
      </c>
      <c r="J1614">
        <v>5</v>
      </c>
      <c r="K1614">
        <v>23.15</v>
      </c>
      <c r="L1614">
        <v>481.15</v>
      </c>
      <c r="M1614" t="s">
        <v>18</v>
      </c>
      <c r="N1614" t="s">
        <v>21</v>
      </c>
      <c r="O1614">
        <v>50</v>
      </c>
      <c r="P1614">
        <v>1</v>
      </c>
      <c r="Q1614" t="s">
        <v>71</v>
      </c>
      <c r="R1614">
        <v>508</v>
      </c>
      <c r="S1614" s="3">
        <v>0.05</v>
      </c>
      <c r="T1614" s="6">
        <v>203.34999999999997</v>
      </c>
      <c r="U1614" t="s">
        <v>6336</v>
      </c>
      <c r="V1614">
        <v>2025</v>
      </c>
      <c r="W1614" t="s">
        <v>6331</v>
      </c>
      <c r="X1614" t="str">
        <f>_xlfn.XLOOKUP(Orders_C[[#This Row],[Product_ID]],Products_C[Product_ID],Products_C[Product_Name])</f>
        <v>Popcorn Chicken</v>
      </c>
      <c r="Y1614" t="str">
        <f>_xlfn.XLOOKUP(Orders_C[[#This Row],[Product_ID]],Products_C[Product_ID],Products_C[Category])</f>
        <v>Beverage</v>
      </c>
      <c r="Z1614" t="str">
        <f>_xlfn.XLOOKUP(Orders_C[[#This Row],[Store_ID]],Stores_c[Store_ID],Stores_c[City])</f>
        <v>Lake David</v>
      </c>
      <c r="AA1614" t="str">
        <f>_xlfn.XLOOKUP(Orders_C[[#This Row],[Customer_ID]],Customers_c[Customer_ID],Customers_c[Customer_Name])</f>
        <v>Mary James</v>
      </c>
      <c r="AB1614" s="6">
        <f>Orders_C[[#This Row],[Quantity]]*Orders_C[[#This Row],[Unit_Price]]*(1-Orders_C[[#This Row],[Discount %]])+Orders_C[[#This Row],[Tax]]</f>
        <v>462.99999999999994</v>
      </c>
      <c r="AC1614" s="9">
        <f>(Orders_C[[#This Row],[Unit_Price]]*Orders_C[[#This Row],[Quantity]])-Orders_C[[#This Row],[Discount]]+Orders_C[[#This Row],[Tax]]</f>
        <v>481.15</v>
      </c>
      <c r="AD1614" t="str">
        <f>IF(COUNTIF(Orders_C[[#All],[Customer_ID]],Orders_C[[#This Row],[Customer_ID]])&gt;1,"Repeat","New")</f>
        <v>Repeat</v>
      </c>
      <c r="AE1614" t="str" cm="1">
        <f t="array" ref="AE1614">_xlfn.XLOOKUP(Orders_C[[#This Row],[Store_ID]],Stores_c[[#All],[Store_ID]],Stores_c[[#All],[City]])</f>
        <v>Lake David</v>
      </c>
      <c r="AF1614" t="str" cm="1">
        <f t="array" ref="AF1614">_xlfn.XLOOKUP(Orders_C[[#This Row],[Store_ID]],Stores_c[[#All],[Store_ID]],Stores_c[[#All],[Manager_Name]])</f>
        <v>Joshua Hines</v>
      </c>
      <c r="AG1614" t="str" cm="1">
        <f t="array" ref="AG1614">_xlfn.XLOOKUP(Orders_C[[#This Row],[Store_ID]],Stores_c[[#All],[Store_ID]],Stores_c[[#All],[Store_Type]])</f>
        <v>Street</v>
      </c>
    </row>
    <row r="1615" spans="1:33" x14ac:dyDescent="0.25">
      <c r="A1615">
        <v>9464</v>
      </c>
      <c r="B1615" s="1">
        <v>46065</v>
      </c>
      <c r="C1615" s="2">
        <v>0.7764699074074074</v>
      </c>
      <c r="D1615">
        <v>1223</v>
      </c>
      <c r="E1615">
        <v>214</v>
      </c>
      <c r="F1615">
        <v>431</v>
      </c>
      <c r="G1615">
        <v>301</v>
      </c>
      <c r="H1615">
        <v>1</v>
      </c>
      <c r="I1615">
        <v>452</v>
      </c>
      <c r="J1615">
        <v>0</v>
      </c>
      <c r="K1615">
        <v>22.6</v>
      </c>
      <c r="L1615">
        <v>474.6</v>
      </c>
      <c r="M1615" t="s">
        <v>20</v>
      </c>
      <c r="N1615" t="s">
        <v>23</v>
      </c>
      <c r="O1615">
        <v>18</v>
      </c>
      <c r="P1615">
        <v>4</v>
      </c>
      <c r="Q1615" t="s">
        <v>3487</v>
      </c>
      <c r="R1615">
        <v>507</v>
      </c>
      <c r="S1615" s="3">
        <v>0</v>
      </c>
      <c r="T1615" s="6">
        <v>203.40000000000003</v>
      </c>
      <c r="U1615" t="s">
        <v>6338</v>
      </c>
      <c r="V1615">
        <v>2026</v>
      </c>
      <c r="W1615" t="s">
        <v>6333</v>
      </c>
      <c r="X1615" t="str">
        <f>_xlfn.XLOOKUP(Orders_C[[#This Row],[Product_ID]],Products_C[Product_ID],Products_C[Product_Name])</f>
        <v>Krushers</v>
      </c>
      <c r="Y1615" t="str">
        <f>_xlfn.XLOOKUP(Orders_C[[#This Row],[Product_ID]],Products_C[Product_ID],Products_C[Category])</f>
        <v>Burger</v>
      </c>
      <c r="Z1615" t="str">
        <f>_xlfn.XLOOKUP(Orders_C[[#This Row],[Store_ID]],Stores_c[Store_ID],Stores_c[City])</f>
        <v>New Robert</v>
      </c>
      <c r="AA1615" t="str">
        <f>_xlfn.XLOOKUP(Orders_C[[#This Row],[Customer_ID]],Customers_c[Customer_ID],Customers_c[Customer_Name])</f>
        <v>Brian Robinson</v>
      </c>
      <c r="AB1615" s="6">
        <f>Orders_C[[#This Row],[Quantity]]*Orders_C[[#This Row],[Unit_Price]]*(1-Orders_C[[#This Row],[Discount %]])+Orders_C[[#This Row],[Tax]]</f>
        <v>474.6</v>
      </c>
      <c r="AC1615" s="9">
        <f>(Orders_C[[#This Row],[Unit_Price]]*Orders_C[[#This Row],[Quantity]])-Orders_C[[#This Row],[Discount]]+Orders_C[[#This Row],[Tax]]</f>
        <v>474.6</v>
      </c>
      <c r="AD1615" t="str">
        <f>IF(COUNTIF(Orders_C[[#All],[Customer_ID]],Orders_C[[#This Row],[Customer_ID]])&gt;1,"Repeat","New")</f>
        <v>Repeat</v>
      </c>
      <c r="AE1615" t="str" cm="1">
        <f t="array" ref="AE1615">_xlfn.XLOOKUP(Orders_C[[#This Row],[Store_ID]],Stores_c[[#All],[Store_ID]],Stores_c[[#All],[City]])</f>
        <v>New Robert</v>
      </c>
      <c r="AF1615" t="str" cm="1">
        <f t="array" ref="AF1615">_xlfn.XLOOKUP(Orders_C[[#This Row],[Store_ID]],Stores_c[[#All],[Store_ID]],Stores_c[[#All],[Manager_Name]])</f>
        <v>Krista Webb</v>
      </c>
      <c r="AG1615" t="str" cm="1">
        <f t="array" ref="AG1615">_xlfn.XLOOKUP(Orders_C[[#This Row],[Store_ID]],Stores_c[[#All],[Store_ID]],Stores_c[[#All],[Store_Type]])</f>
        <v>Drive-Thru</v>
      </c>
    </row>
    <row r="1616" spans="1:33" x14ac:dyDescent="0.25">
      <c r="A1616">
        <v>10987</v>
      </c>
      <c r="B1616" s="1">
        <v>45739</v>
      </c>
      <c r="C1616" s="2">
        <v>0.50291666666666668</v>
      </c>
      <c r="D1616">
        <v>1975</v>
      </c>
      <c r="E1616">
        <v>203</v>
      </c>
      <c r="F1616">
        <v>428</v>
      </c>
      <c r="G1616">
        <v>313</v>
      </c>
      <c r="H1616">
        <v>1</v>
      </c>
      <c r="I1616">
        <v>475</v>
      </c>
      <c r="J1616">
        <v>10</v>
      </c>
      <c r="K1616">
        <v>23.75</v>
      </c>
      <c r="L1616">
        <v>488.75</v>
      </c>
      <c r="M1616" t="s">
        <v>20</v>
      </c>
      <c r="N1616" t="s">
        <v>21</v>
      </c>
      <c r="O1616">
        <v>56</v>
      </c>
      <c r="P1616">
        <v>1</v>
      </c>
      <c r="Q1616" t="s">
        <v>5010</v>
      </c>
      <c r="R1616">
        <v>502</v>
      </c>
      <c r="S1616" s="3">
        <v>0.1</v>
      </c>
      <c r="T1616" s="6">
        <v>203.75</v>
      </c>
      <c r="U1616" t="s">
        <v>6334</v>
      </c>
      <c r="V1616">
        <v>2025</v>
      </c>
      <c r="W1616" t="s">
        <v>6331</v>
      </c>
      <c r="X1616" t="str">
        <f>_xlfn.XLOOKUP(Orders_C[[#This Row],[Product_ID]],Products_C[Product_ID],Products_C[Product_Name])</f>
        <v>Rice Bowl</v>
      </c>
      <c r="Y1616" t="str">
        <f>_xlfn.XLOOKUP(Orders_C[[#This Row],[Product_ID]],Products_C[Product_ID],Products_C[Category])</f>
        <v>Beverage</v>
      </c>
      <c r="Z1616" t="str">
        <f>_xlfn.XLOOKUP(Orders_C[[#This Row],[Store_ID]],Stores_c[Store_ID],Stores_c[City])</f>
        <v>Lake Williammouth</v>
      </c>
      <c r="AA1616" t="str">
        <f>_xlfn.XLOOKUP(Orders_C[[#This Row],[Customer_ID]],Customers_c[Customer_ID],Customers_c[Customer_Name])</f>
        <v>Beth Miller</v>
      </c>
      <c r="AB1616" s="6">
        <f>Orders_C[[#This Row],[Quantity]]*Orders_C[[#This Row],[Unit_Price]]*(1-Orders_C[[#This Row],[Discount %]])+Orders_C[[#This Row],[Tax]]</f>
        <v>451.25</v>
      </c>
      <c r="AC1616" s="9">
        <f>(Orders_C[[#This Row],[Unit_Price]]*Orders_C[[#This Row],[Quantity]])-Orders_C[[#This Row],[Discount]]+Orders_C[[#This Row],[Tax]]</f>
        <v>488.75</v>
      </c>
      <c r="AD1616" t="str">
        <f>IF(COUNTIF(Orders_C[[#All],[Customer_ID]],Orders_C[[#This Row],[Customer_ID]])&gt;1,"Repeat","New")</f>
        <v>Repeat</v>
      </c>
      <c r="AE1616" t="str" cm="1">
        <f t="array" ref="AE1616">_xlfn.XLOOKUP(Orders_C[[#This Row],[Store_ID]],Stores_c[[#All],[Store_ID]],Stores_c[[#All],[City]])</f>
        <v>Lake Williammouth</v>
      </c>
      <c r="AF1616" t="str" cm="1">
        <f t="array" ref="AF1616">_xlfn.XLOOKUP(Orders_C[[#This Row],[Store_ID]],Stores_c[[#All],[Store_ID]],Stores_c[[#All],[Manager_Name]])</f>
        <v>Stephanie Dominguez</v>
      </c>
      <c r="AG1616" t="str" cm="1">
        <f t="array" ref="AG1616">_xlfn.XLOOKUP(Orders_C[[#This Row],[Store_ID]],Stores_c[[#All],[Store_ID]],Stores_c[[#All],[Store_Type]])</f>
        <v>Drive-Thru</v>
      </c>
    </row>
    <row r="1617" spans="1:33" x14ac:dyDescent="0.25">
      <c r="A1617">
        <v>7361</v>
      </c>
      <c r="B1617" s="1">
        <v>45905</v>
      </c>
      <c r="C1617" s="2">
        <v>3.5138888888888886E-2</v>
      </c>
      <c r="D1617">
        <v>1634</v>
      </c>
      <c r="E1617">
        <v>210</v>
      </c>
      <c r="F1617">
        <v>536</v>
      </c>
      <c r="G1617">
        <v>329</v>
      </c>
      <c r="H1617">
        <v>3</v>
      </c>
      <c r="I1617">
        <v>167</v>
      </c>
      <c r="J1617">
        <v>5</v>
      </c>
      <c r="K1617">
        <v>8.35</v>
      </c>
      <c r="L1617">
        <v>504.35</v>
      </c>
      <c r="M1617" t="s">
        <v>20</v>
      </c>
      <c r="N1617" t="s">
        <v>23</v>
      </c>
      <c r="O1617">
        <v>57</v>
      </c>
      <c r="P1617">
        <v>2</v>
      </c>
      <c r="Q1617" t="s">
        <v>1384</v>
      </c>
      <c r="R1617">
        <v>502</v>
      </c>
      <c r="S1617" s="3">
        <v>0.05</v>
      </c>
      <c r="T1617" s="6">
        <v>203.75000000000006</v>
      </c>
      <c r="U1617" t="s">
        <v>6335</v>
      </c>
      <c r="V1617">
        <v>2025</v>
      </c>
      <c r="W1617" t="s">
        <v>6331</v>
      </c>
      <c r="X1617" t="str">
        <f>_xlfn.XLOOKUP(Orders_C[[#This Row],[Product_ID]],Products_C[Product_ID],Products_C[Product_Name])</f>
        <v>Rice Bowl</v>
      </c>
      <c r="Y1617" t="str">
        <f>_xlfn.XLOOKUP(Orders_C[[#This Row],[Product_ID]],Products_C[Product_ID],Products_C[Category])</f>
        <v>Dessert</v>
      </c>
      <c r="Z1617" t="str">
        <f>_xlfn.XLOOKUP(Orders_C[[#This Row],[Store_ID]],Stores_c[Store_ID],Stores_c[City])</f>
        <v>East William</v>
      </c>
      <c r="AA1617" t="str">
        <f>_xlfn.XLOOKUP(Orders_C[[#This Row],[Customer_ID]],Customers_c[Customer_ID],Customers_c[Customer_Name])</f>
        <v>Cynthia Soto</v>
      </c>
      <c r="AB1617" s="6">
        <f>Orders_C[[#This Row],[Quantity]]*Orders_C[[#This Row],[Unit_Price]]*(1-Orders_C[[#This Row],[Discount %]])+Orders_C[[#This Row],[Tax]]</f>
        <v>484.3</v>
      </c>
      <c r="AC1617" s="9">
        <f>(Orders_C[[#This Row],[Unit_Price]]*Orders_C[[#This Row],[Quantity]])-Orders_C[[#This Row],[Discount]]+Orders_C[[#This Row],[Tax]]</f>
        <v>504.35</v>
      </c>
      <c r="AD1617" t="str">
        <f>IF(COUNTIF(Orders_C[[#All],[Customer_ID]],Orders_C[[#This Row],[Customer_ID]])&gt;1,"Repeat","New")</f>
        <v>Repeat</v>
      </c>
      <c r="AE1617" t="str" cm="1">
        <f t="array" ref="AE1617">_xlfn.XLOOKUP(Orders_C[[#This Row],[Store_ID]],Stores_c[[#All],[Store_ID]],Stores_c[[#All],[City]])</f>
        <v>East William</v>
      </c>
      <c r="AF1617" t="str" cm="1">
        <f t="array" ref="AF1617">_xlfn.XLOOKUP(Orders_C[[#This Row],[Store_ID]],Stores_c[[#All],[Store_ID]],Stores_c[[#All],[Manager_Name]])</f>
        <v>Victoria Butler</v>
      </c>
      <c r="AG1617" t="str" cm="1">
        <f t="array" ref="AG1617">_xlfn.XLOOKUP(Orders_C[[#This Row],[Store_ID]],Stores_c[[#All],[Store_ID]],Stores_c[[#All],[Store_Type]])</f>
        <v>Drive-Thru</v>
      </c>
    </row>
    <row r="1618" spans="1:33" x14ac:dyDescent="0.25">
      <c r="A1618">
        <v>9277</v>
      </c>
      <c r="B1618" s="1">
        <v>45978</v>
      </c>
      <c r="C1618" s="2">
        <v>0.40185185185185185</v>
      </c>
      <c r="D1618">
        <v>1930</v>
      </c>
      <c r="E1618">
        <v>221</v>
      </c>
      <c r="F1618">
        <v>403</v>
      </c>
      <c r="G1618">
        <v>309</v>
      </c>
      <c r="H1618">
        <v>1</v>
      </c>
      <c r="I1618">
        <v>464</v>
      </c>
      <c r="J1618">
        <v>5</v>
      </c>
      <c r="K1618">
        <v>23.2</v>
      </c>
      <c r="L1618">
        <v>482.2</v>
      </c>
      <c r="M1618" t="s">
        <v>20</v>
      </c>
      <c r="N1618" t="s">
        <v>21</v>
      </c>
      <c r="O1618">
        <v>23</v>
      </c>
      <c r="P1618">
        <v>2</v>
      </c>
      <c r="Q1618" t="s">
        <v>3300</v>
      </c>
      <c r="R1618">
        <v>509</v>
      </c>
      <c r="S1618" s="3">
        <v>0.05</v>
      </c>
      <c r="T1618" s="6">
        <v>203.8</v>
      </c>
      <c r="U1618" t="s">
        <v>6336</v>
      </c>
      <c r="V1618">
        <v>2025</v>
      </c>
      <c r="W1618" t="s">
        <v>6329</v>
      </c>
      <c r="X1618" t="str">
        <f>_xlfn.XLOOKUP(Orders_C[[#This Row],[Product_ID]],Products_C[Product_ID],Products_C[Product_Name])</f>
        <v>Chicken Bucket</v>
      </c>
      <c r="Y1618" t="str">
        <f>_xlfn.XLOOKUP(Orders_C[[#This Row],[Product_ID]],Products_C[Product_ID],Products_C[Category])</f>
        <v>Dessert</v>
      </c>
      <c r="Z1618" t="str">
        <f>_xlfn.XLOOKUP(Orders_C[[#This Row],[Store_ID]],Stores_c[Store_ID],Stores_c[City])</f>
        <v>Port Barbarabury</v>
      </c>
      <c r="AA1618" t="str">
        <f>_xlfn.XLOOKUP(Orders_C[[#This Row],[Customer_ID]],Customers_c[Customer_ID],Customers_c[Customer_Name])</f>
        <v>Tyler Walton</v>
      </c>
      <c r="AB1618" s="6">
        <f>Orders_C[[#This Row],[Quantity]]*Orders_C[[#This Row],[Unit_Price]]*(1-Orders_C[[#This Row],[Discount %]])+Orders_C[[#This Row],[Tax]]</f>
        <v>463.99999999999994</v>
      </c>
      <c r="AC1618" s="9">
        <f>(Orders_C[[#This Row],[Unit_Price]]*Orders_C[[#This Row],[Quantity]])-Orders_C[[#This Row],[Discount]]+Orders_C[[#This Row],[Tax]]</f>
        <v>482.2</v>
      </c>
      <c r="AD1618" t="str">
        <f>IF(COUNTIF(Orders_C[[#All],[Customer_ID]],Orders_C[[#This Row],[Customer_ID]])&gt;1,"Repeat","New")</f>
        <v>Repeat</v>
      </c>
      <c r="AE1618" t="str" cm="1">
        <f t="array" ref="AE1618">_xlfn.XLOOKUP(Orders_C[[#This Row],[Store_ID]],Stores_c[[#All],[Store_ID]],Stores_c[[#All],[City]])</f>
        <v>Port Barbarabury</v>
      </c>
      <c r="AF1618" t="str" cm="1">
        <f t="array" ref="AF1618">_xlfn.XLOOKUP(Orders_C[[#This Row],[Store_ID]],Stores_c[[#All],[Store_ID]],Stores_c[[#All],[Manager_Name]])</f>
        <v>Edward Nguyen</v>
      </c>
      <c r="AG1618" t="str" cm="1">
        <f t="array" ref="AG1618">_xlfn.XLOOKUP(Orders_C[[#This Row],[Store_ID]],Stores_c[[#All],[Store_ID]],Stores_c[[#All],[Store_Type]])</f>
        <v>Street</v>
      </c>
    </row>
    <row r="1619" spans="1:33" x14ac:dyDescent="0.25">
      <c r="A1619">
        <v>9318</v>
      </c>
      <c r="B1619" s="1">
        <v>46066</v>
      </c>
      <c r="C1619" s="2">
        <v>0.25361111111111112</v>
      </c>
      <c r="D1619">
        <v>1817</v>
      </c>
      <c r="E1619">
        <v>212</v>
      </c>
      <c r="F1619">
        <v>445</v>
      </c>
      <c r="G1619">
        <v>301</v>
      </c>
      <c r="H1619">
        <v>1</v>
      </c>
      <c r="I1619">
        <v>453</v>
      </c>
      <c r="J1619">
        <v>0</v>
      </c>
      <c r="K1619">
        <v>22.65</v>
      </c>
      <c r="L1619">
        <v>475.65</v>
      </c>
      <c r="M1619" t="s">
        <v>19</v>
      </c>
      <c r="N1619" t="s">
        <v>23</v>
      </c>
      <c r="O1619">
        <v>39</v>
      </c>
      <c r="P1619">
        <v>3</v>
      </c>
      <c r="Q1619" t="s">
        <v>3341</v>
      </c>
      <c r="R1619">
        <v>507</v>
      </c>
      <c r="S1619" s="3">
        <v>0</v>
      </c>
      <c r="T1619" s="6">
        <v>203.84999999999997</v>
      </c>
      <c r="U1619" t="s">
        <v>6338</v>
      </c>
      <c r="V1619">
        <v>2026</v>
      </c>
      <c r="W1619" t="s">
        <v>6329</v>
      </c>
      <c r="X1619" t="str">
        <f>_xlfn.XLOOKUP(Orders_C[[#This Row],[Product_ID]],Products_C[Product_ID],Products_C[Product_Name])</f>
        <v>Krushers</v>
      </c>
      <c r="Y1619" t="str">
        <f>_xlfn.XLOOKUP(Orders_C[[#This Row],[Product_ID]],Products_C[Product_ID],Products_C[Category])</f>
        <v>Burger</v>
      </c>
      <c r="Z1619" t="str">
        <f>_xlfn.XLOOKUP(Orders_C[[#This Row],[Store_ID]],Stores_c[Store_ID],Stores_c[City])</f>
        <v>Andrewview</v>
      </c>
      <c r="AA1619" t="str">
        <f>_xlfn.XLOOKUP(Orders_C[[#This Row],[Customer_ID]],Customers_c[Customer_ID],Customers_c[Customer_Name])</f>
        <v>John Powell</v>
      </c>
      <c r="AB1619" s="6">
        <f>Orders_C[[#This Row],[Quantity]]*Orders_C[[#This Row],[Unit_Price]]*(1-Orders_C[[#This Row],[Discount %]])+Orders_C[[#This Row],[Tax]]</f>
        <v>475.65</v>
      </c>
      <c r="AC1619" s="9">
        <f>(Orders_C[[#This Row],[Unit_Price]]*Orders_C[[#This Row],[Quantity]])-Orders_C[[#This Row],[Discount]]+Orders_C[[#This Row],[Tax]]</f>
        <v>475.65</v>
      </c>
      <c r="AD1619" t="str">
        <f>IF(COUNTIF(Orders_C[[#All],[Customer_ID]],Orders_C[[#This Row],[Customer_ID]])&gt;1,"Repeat","New")</f>
        <v>Repeat</v>
      </c>
      <c r="AE1619" t="str" cm="1">
        <f t="array" ref="AE1619">_xlfn.XLOOKUP(Orders_C[[#This Row],[Store_ID]],Stores_c[[#All],[Store_ID]],Stores_c[[#All],[City]])</f>
        <v>Andrewview</v>
      </c>
      <c r="AF1619" t="str" cm="1">
        <f t="array" ref="AF1619">_xlfn.XLOOKUP(Orders_C[[#This Row],[Store_ID]],Stores_c[[#All],[Store_ID]],Stores_c[[#All],[Manager_Name]])</f>
        <v>Alice Sutton</v>
      </c>
      <c r="AG1619" t="str" cm="1">
        <f t="array" ref="AG1619">_xlfn.XLOOKUP(Orders_C[[#This Row],[Store_ID]],Stores_c[[#All],[Store_ID]],Stores_c[[#All],[Store_Type]])</f>
        <v>Mall</v>
      </c>
    </row>
    <row r="1620" spans="1:33" x14ac:dyDescent="0.25">
      <c r="A1620">
        <v>9062</v>
      </c>
      <c r="B1620" s="1">
        <v>45950</v>
      </c>
      <c r="C1620" s="2">
        <v>0.54638888888888892</v>
      </c>
      <c r="D1620">
        <v>1476</v>
      </c>
      <c r="E1620">
        <v>225</v>
      </c>
      <c r="F1620">
        <v>452</v>
      </c>
      <c r="G1620">
        <v>326</v>
      </c>
      <c r="H1620">
        <v>2</v>
      </c>
      <c r="I1620">
        <v>240</v>
      </c>
      <c r="J1620">
        <v>0</v>
      </c>
      <c r="K1620">
        <v>12</v>
      </c>
      <c r="L1620">
        <v>492</v>
      </c>
      <c r="M1620" t="s">
        <v>18</v>
      </c>
      <c r="N1620" t="s">
        <v>22</v>
      </c>
      <c r="O1620">
        <v>13</v>
      </c>
      <c r="P1620">
        <v>1</v>
      </c>
      <c r="Q1620" t="s">
        <v>3085</v>
      </c>
      <c r="R1620">
        <v>510</v>
      </c>
      <c r="S1620" s="3">
        <v>0</v>
      </c>
      <c r="T1620" s="6">
        <v>204</v>
      </c>
      <c r="U1620" t="s">
        <v>6332</v>
      </c>
      <c r="V1620">
        <v>2025</v>
      </c>
      <c r="W1620" t="s">
        <v>6333</v>
      </c>
      <c r="X1620" t="str">
        <f>_xlfn.XLOOKUP(Orders_C[[#This Row],[Product_ID]],Products_C[Product_ID],Products_C[Product_Name])</f>
        <v>Rice Bowl</v>
      </c>
      <c r="Y1620" t="str">
        <f>_xlfn.XLOOKUP(Orders_C[[#This Row],[Product_ID]],Products_C[Product_ID],Products_C[Category])</f>
        <v>Burger</v>
      </c>
      <c r="Z1620" t="str">
        <f>_xlfn.XLOOKUP(Orders_C[[#This Row],[Store_ID]],Stores_c[Store_ID],Stores_c[City])</f>
        <v>South Peter</v>
      </c>
      <c r="AA1620" t="str">
        <f>_xlfn.XLOOKUP(Orders_C[[#This Row],[Customer_ID]],Customers_c[Customer_ID],Customers_c[Customer_Name])</f>
        <v>John Krueger</v>
      </c>
      <c r="AB1620" s="6">
        <f>Orders_C[[#This Row],[Quantity]]*Orders_C[[#This Row],[Unit_Price]]*(1-Orders_C[[#This Row],[Discount %]])+Orders_C[[#This Row],[Tax]]</f>
        <v>492</v>
      </c>
      <c r="AC1620" s="9">
        <f>(Orders_C[[#This Row],[Unit_Price]]*Orders_C[[#This Row],[Quantity]])-Orders_C[[#This Row],[Discount]]+Orders_C[[#This Row],[Tax]]</f>
        <v>492</v>
      </c>
      <c r="AD1620" t="str">
        <f>IF(COUNTIF(Orders_C[[#All],[Customer_ID]],Orders_C[[#This Row],[Customer_ID]])&gt;1,"Repeat","New")</f>
        <v>Repeat</v>
      </c>
      <c r="AE1620" t="str" cm="1">
        <f t="array" ref="AE1620">_xlfn.XLOOKUP(Orders_C[[#This Row],[Store_ID]],Stores_c[[#All],[Store_ID]],Stores_c[[#All],[City]])</f>
        <v>South Peter</v>
      </c>
      <c r="AF1620" t="str" cm="1">
        <f t="array" ref="AF1620">_xlfn.XLOOKUP(Orders_C[[#This Row],[Store_ID]],Stores_c[[#All],[Store_ID]],Stores_c[[#All],[Manager_Name]])</f>
        <v>Gregory Lambert</v>
      </c>
      <c r="AG1620" t="str" cm="1">
        <f t="array" ref="AG1620">_xlfn.XLOOKUP(Orders_C[[#This Row],[Store_ID]],Stores_c[[#All],[Store_ID]],Stores_c[[#All],[Store_Type]])</f>
        <v>Street</v>
      </c>
    </row>
    <row r="1621" spans="1:33" x14ac:dyDescent="0.25">
      <c r="A1621">
        <v>9274</v>
      </c>
      <c r="B1621" s="1">
        <v>46049</v>
      </c>
      <c r="C1621" s="2">
        <v>0.59672453703703698</v>
      </c>
      <c r="D1621">
        <v>1474</v>
      </c>
      <c r="E1621">
        <v>223</v>
      </c>
      <c r="F1621">
        <v>460</v>
      </c>
      <c r="G1621">
        <v>314</v>
      </c>
      <c r="H1621">
        <v>1</v>
      </c>
      <c r="I1621">
        <v>487</v>
      </c>
      <c r="J1621">
        <v>15</v>
      </c>
      <c r="K1621">
        <v>24.35</v>
      </c>
      <c r="L1621">
        <v>496.35</v>
      </c>
      <c r="M1621" t="s">
        <v>18</v>
      </c>
      <c r="N1621" t="s">
        <v>23</v>
      </c>
      <c r="O1621">
        <v>47</v>
      </c>
      <c r="P1621">
        <v>1</v>
      </c>
      <c r="Q1621" t="s">
        <v>3297</v>
      </c>
      <c r="R1621">
        <v>505</v>
      </c>
      <c r="S1621" s="3">
        <v>0.15</v>
      </c>
      <c r="T1621" s="6">
        <v>204.15000000000003</v>
      </c>
      <c r="U1621" t="s">
        <v>6330</v>
      </c>
      <c r="V1621">
        <v>2026</v>
      </c>
      <c r="W1621" t="s">
        <v>6331</v>
      </c>
      <c r="X1621" t="str">
        <f>_xlfn.XLOOKUP(Orders_C[[#This Row],[Product_ID]],Products_C[Product_ID],Products_C[Product_Name])</f>
        <v>Wrap</v>
      </c>
      <c r="Y1621" t="str">
        <f>_xlfn.XLOOKUP(Orders_C[[#This Row],[Product_ID]],Products_C[Product_ID],Products_C[Category])</f>
        <v>Burger</v>
      </c>
      <c r="Z1621" t="str">
        <f>_xlfn.XLOOKUP(Orders_C[[#This Row],[Store_ID]],Stores_c[Store_ID],Stores_c[City])</f>
        <v>Chambershaven</v>
      </c>
      <c r="AA1621" t="str">
        <f>_xlfn.XLOOKUP(Orders_C[[#This Row],[Customer_ID]],Customers_c[Customer_ID],Customers_c[Customer_Name])</f>
        <v>Lori Cook</v>
      </c>
      <c r="AB1621" s="6">
        <f>Orders_C[[#This Row],[Quantity]]*Orders_C[[#This Row],[Unit_Price]]*(1-Orders_C[[#This Row],[Discount %]])+Orders_C[[#This Row],[Tax]]</f>
        <v>438.3</v>
      </c>
      <c r="AC1621" s="9">
        <f>(Orders_C[[#This Row],[Unit_Price]]*Orders_C[[#This Row],[Quantity]])-Orders_C[[#This Row],[Discount]]+Orders_C[[#This Row],[Tax]]</f>
        <v>496.35</v>
      </c>
      <c r="AD1621" t="str">
        <f>IF(COUNTIF(Orders_C[[#All],[Customer_ID]],Orders_C[[#This Row],[Customer_ID]])&gt;1,"Repeat","New")</f>
        <v>Repeat</v>
      </c>
      <c r="AE1621" t="str" cm="1">
        <f t="array" ref="AE1621">_xlfn.XLOOKUP(Orders_C[[#This Row],[Store_ID]],Stores_c[[#All],[Store_ID]],Stores_c[[#All],[City]])</f>
        <v>Chambershaven</v>
      </c>
      <c r="AF1621" t="str" cm="1">
        <f t="array" ref="AF1621">_xlfn.XLOOKUP(Orders_C[[#This Row],[Store_ID]],Stores_c[[#All],[Store_ID]],Stores_c[[#All],[Manager_Name]])</f>
        <v>Virginia Webster</v>
      </c>
      <c r="AG1621" t="str" cm="1">
        <f t="array" ref="AG1621">_xlfn.XLOOKUP(Orders_C[[#This Row],[Store_ID]],Stores_c[[#All],[Store_ID]],Stores_c[[#All],[Store_Type]])</f>
        <v>Street</v>
      </c>
    </row>
    <row r="1622" spans="1:33" x14ac:dyDescent="0.25">
      <c r="A1622">
        <v>6017</v>
      </c>
      <c r="B1622" s="1">
        <v>45743</v>
      </c>
      <c r="C1622" s="2">
        <v>0.18350694444444443</v>
      </c>
      <c r="D1622">
        <v>1085</v>
      </c>
      <c r="E1622">
        <v>205</v>
      </c>
      <c r="F1622">
        <v>480</v>
      </c>
      <c r="G1622">
        <v>332</v>
      </c>
      <c r="H1622">
        <v>2</v>
      </c>
      <c r="I1622">
        <v>252</v>
      </c>
      <c r="J1622">
        <v>10</v>
      </c>
      <c r="K1622">
        <v>12.6</v>
      </c>
      <c r="L1622">
        <v>506.6</v>
      </c>
      <c r="M1622" t="s">
        <v>19</v>
      </c>
      <c r="N1622" t="s">
        <v>23</v>
      </c>
      <c r="O1622">
        <v>56</v>
      </c>
      <c r="P1622">
        <v>2</v>
      </c>
      <c r="Q1622" t="s">
        <v>40</v>
      </c>
      <c r="R1622">
        <v>505</v>
      </c>
      <c r="S1622" s="3">
        <v>0.1</v>
      </c>
      <c r="T1622" s="6">
        <v>204.20000000000005</v>
      </c>
      <c r="U1622" t="s">
        <v>6334</v>
      </c>
      <c r="V1622">
        <v>2025</v>
      </c>
      <c r="W1622" t="s">
        <v>6331</v>
      </c>
      <c r="X1622" t="str">
        <f>_xlfn.XLOOKUP(Orders_C[[#This Row],[Product_ID]],Products_C[Product_ID],Products_C[Product_Name])</f>
        <v>Zinger Burger</v>
      </c>
      <c r="Y1622" t="str">
        <f>_xlfn.XLOOKUP(Orders_C[[#This Row],[Product_ID]],Products_C[Product_ID],Products_C[Category])</f>
        <v>Beverage</v>
      </c>
      <c r="Z1622" t="str">
        <f>_xlfn.XLOOKUP(Orders_C[[#This Row],[Store_ID]],Stores_c[Store_ID],Stores_c[City])</f>
        <v>Port Jacob</v>
      </c>
      <c r="AA1622" t="str">
        <f>_xlfn.XLOOKUP(Orders_C[[#This Row],[Customer_ID]],Customers_c[Customer_ID],Customers_c[Customer_Name])</f>
        <v>Michael Jones</v>
      </c>
      <c r="AB1622" s="6">
        <f>Orders_C[[#This Row],[Quantity]]*Orders_C[[#This Row],[Unit_Price]]*(1-Orders_C[[#This Row],[Discount %]])+Orders_C[[#This Row],[Tax]]</f>
        <v>466.20000000000005</v>
      </c>
      <c r="AC1622" s="9">
        <f>(Orders_C[[#This Row],[Unit_Price]]*Orders_C[[#This Row],[Quantity]])-Orders_C[[#This Row],[Discount]]+Orders_C[[#This Row],[Tax]]</f>
        <v>506.6</v>
      </c>
      <c r="AD1622" t="str">
        <f>IF(COUNTIF(Orders_C[[#All],[Customer_ID]],Orders_C[[#This Row],[Customer_ID]])&gt;1,"Repeat","New")</f>
        <v>Repeat</v>
      </c>
      <c r="AE1622" t="str" cm="1">
        <f t="array" ref="AE1622">_xlfn.XLOOKUP(Orders_C[[#This Row],[Store_ID]],Stores_c[[#All],[Store_ID]],Stores_c[[#All],[City]])</f>
        <v>Port Jacob</v>
      </c>
      <c r="AF1622" t="str" cm="1">
        <f t="array" ref="AF1622">_xlfn.XLOOKUP(Orders_C[[#This Row],[Store_ID]],Stores_c[[#All],[Store_ID]],Stores_c[[#All],[Manager_Name]])</f>
        <v>David Harris</v>
      </c>
      <c r="AG1622" t="str" cm="1">
        <f t="array" ref="AG1622">_xlfn.XLOOKUP(Orders_C[[#This Row],[Store_ID]],Stores_c[[#All],[Store_ID]],Stores_c[[#All],[Store_Type]])</f>
        <v>Mall</v>
      </c>
    </row>
    <row r="1623" spans="1:33" x14ac:dyDescent="0.25">
      <c r="A1623">
        <v>8321</v>
      </c>
      <c r="B1623" s="1">
        <v>45857</v>
      </c>
      <c r="C1623" s="2">
        <v>0.44620370370370371</v>
      </c>
      <c r="D1623">
        <v>1874</v>
      </c>
      <c r="E1623">
        <v>225</v>
      </c>
      <c r="F1623">
        <v>452</v>
      </c>
      <c r="G1623">
        <v>340</v>
      </c>
      <c r="H1623">
        <v>2</v>
      </c>
      <c r="I1623">
        <v>252</v>
      </c>
      <c r="J1623">
        <v>10</v>
      </c>
      <c r="K1623">
        <v>12.6</v>
      </c>
      <c r="L1623">
        <v>506.6</v>
      </c>
      <c r="M1623" t="s">
        <v>18</v>
      </c>
      <c r="N1623" t="s">
        <v>21</v>
      </c>
      <c r="O1623">
        <v>45</v>
      </c>
      <c r="P1623">
        <v>5</v>
      </c>
      <c r="Q1623" t="s">
        <v>2344</v>
      </c>
      <c r="R1623">
        <v>501</v>
      </c>
      <c r="S1623" s="3">
        <v>0.1</v>
      </c>
      <c r="T1623" s="6">
        <v>204.20000000000005</v>
      </c>
      <c r="U1623" t="s">
        <v>6341</v>
      </c>
      <c r="V1623">
        <v>2025</v>
      </c>
      <c r="W1623" t="s">
        <v>6331</v>
      </c>
      <c r="X1623" t="str">
        <f>_xlfn.XLOOKUP(Orders_C[[#This Row],[Product_ID]],Products_C[Product_ID],Products_C[Product_Name])</f>
        <v>Chocolate Lava Cake</v>
      </c>
      <c r="Y1623" t="str">
        <f>_xlfn.XLOOKUP(Orders_C[[#This Row],[Product_ID]],Products_C[Product_ID],Products_C[Category])</f>
        <v>Chicken</v>
      </c>
      <c r="Z1623" t="str">
        <f>_xlfn.XLOOKUP(Orders_C[[#This Row],[Store_ID]],Stores_c[Store_ID],Stores_c[City])</f>
        <v>South Peter</v>
      </c>
      <c r="AA1623" t="str">
        <f>_xlfn.XLOOKUP(Orders_C[[#This Row],[Customer_ID]],Customers_c[Customer_ID],Customers_c[Customer_Name])</f>
        <v>Andrea Moran</v>
      </c>
      <c r="AB1623" s="6">
        <f>Orders_C[[#This Row],[Quantity]]*Orders_C[[#This Row],[Unit_Price]]*(1-Orders_C[[#This Row],[Discount %]])+Orders_C[[#This Row],[Tax]]</f>
        <v>466.20000000000005</v>
      </c>
      <c r="AC1623" s="9">
        <f>(Orders_C[[#This Row],[Unit_Price]]*Orders_C[[#This Row],[Quantity]])-Orders_C[[#This Row],[Discount]]+Orders_C[[#This Row],[Tax]]</f>
        <v>506.6</v>
      </c>
      <c r="AD1623" t="str">
        <f>IF(COUNTIF(Orders_C[[#All],[Customer_ID]],Orders_C[[#This Row],[Customer_ID]])&gt;1,"Repeat","New")</f>
        <v>Repeat</v>
      </c>
      <c r="AE1623" t="str" cm="1">
        <f t="array" ref="AE1623">_xlfn.XLOOKUP(Orders_C[[#This Row],[Store_ID]],Stores_c[[#All],[Store_ID]],Stores_c[[#All],[City]])</f>
        <v>South Peter</v>
      </c>
      <c r="AF1623" t="str" cm="1">
        <f t="array" ref="AF1623">_xlfn.XLOOKUP(Orders_C[[#This Row],[Store_ID]],Stores_c[[#All],[Store_ID]],Stores_c[[#All],[Manager_Name]])</f>
        <v>Gregory Lambert</v>
      </c>
      <c r="AG1623" t="str" cm="1">
        <f t="array" ref="AG1623">_xlfn.XLOOKUP(Orders_C[[#This Row],[Store_ID]],Stores_c[[#All],[Store_ID]],Stores_c[[#All],[Store_Type]])</f>
        <v>Street</v>
      </c>
    </row>
    <row r="1624" spans="1:33" x14ac:dyDescent="0.25">
      <c r="A1624">
        <v>8719</v>
      </c>
      <c r="B1624" s="1">
        <v>45866</v>
      </c>
      <c r="C1624" s="2">
        <v>0.43310185185185185</v>
      </c>
      <c r="D1624">
        <v>1091</v>
      </c>
      <c r="E1624">
        <v>203</v>
      </c>
      <c r="F1624">
        <v>534</v>
      </c>
      <c r="G1624">
        <v>310</v>
      </c>
      <c r="H1624">
        <v>1</v>
      </c>
      <c r="I1624">
        <v>476</v>
      </c>
      <c r="J1624">
        <v>10</v>
      </c>
      <c r="K1624">
        <v>23.8</v>
      </c>
      <c r="L1624">
        <v>489.8</v>
      </c>
      <c r="M1624" t="s">
        <v>20</v>
      </c>
      <c r="N1624" t="s">
        <v>21</v>
      </c>
      <c r="O1624">
        <v>13</v>
      </c>
      <c r="P1624">
        <v>2</v>
      </c>
      <c r="Q1624" t="s">
        <v>2742</v>
      </c>
      <c r="R1624">
        <v>506</v>
      </c>
      <c r="S1624" s="3">
        <v>0.1</v>
      </c>
      <c r="T1624" s="6">
        <v>204.20000000000005</v>
      </c>
      <c r="U1624" t="s">
        <v>6341</v>
      </c>
      <c r="V1624">
        <v>2025</v>
      </c>
      <c r="W1624" t="s">
        <v>6333</v>
      </c>
      <c r="X1624" t="str">
        <f>_xlfn.XLOOKUP(Orders_C[[#This Row],[Product_ID]],Products_C[Product_ID],Products_C[Product_Name])</f>
        <v>Chicken Bucket</v>
      </c>
      <c r="Y1624" t="str">
        <f>_xlfn.XLOOKUP(Orders_C[[#This Row],[Product_ID]],Products_C[Product_ID],Products_C[Category])</f>
        <v>Chicken</v>
      </c>
      <c r="Z1624" t="str">
        <f>_xlfn.XLOOKUP(Orders_C[[#This Row],[Store_ID]],Stores_c[Store_ID],Stores_c[City])</f>
        <v>Lake Williammouth</v>
      </c>
      <c r="AA1624" t="str">
        <f>_xlfn.XLOOKUP(Orders_C[[#This Row],[Customer_ID]],Customers_c[Customer_ID],Customers_c[Customer_Name])</f>
        <v>Taylor Scott</v>
      </c>
      <c r="AB1624" s="6">
        <f>Orders_C[[#This Row],[Quantity]]*Orders_C[[#This Row],[Unit_Price]]*(1-Orders_C[[#This Row],[Discount %]])+Orders_C[[#This Row],[Tax]]</f>
        <v>452.20000000000005</v>
      </c>
      <c r="AC1624" s="9">
        <f>(Orders_C[[#This Row],[Unit_Price]]*Orders_C[[#This Row],[Quantity]])-Orders_C[[#This Row],[Discount]]+Orders_C[[#This Row],[Tax]]</f>
        <v>489.8</v>
      </c>
      <c r="AD1624" t="str">
        <f>IF(COUNTIF(Orders_C[[#All],[Customer_ID]],Orders_C[[#This Row],[Customer_ID]])&gt;1,"Repeat","New")</f>
        <v>Repeat</v>
      </c>
      <c r="AE1624" t="str" cm="1">
        <f t="array" ref="AE1624">_xlfn.XLOOKUP(Orders_C[[#This Row],[Store_ID]],Stores_c[[#All],[Store_ID]],Stores_c[[#All],[City]])</f>
        <v>Lake Williammouth</v>
      </c>
      <c r="AF1624" t="str" cm="1">
        <f t="array" ref="AF1624">_xlfn.XLOOKUP(Orders_C[[#This Row],[Store_ID]],Stores_c[[#All],[Store_ID]],Stores_c[[#All],[Manager_Name]])</f>
        <v>Stephanie Dominguez</v>
      </c>
      <c r="AG1624" t="str" cm="1">
        <f t="array" ref="AG1624">_xlfn.XLOOKUP(Orders_C[[#This Row],[Store_ID]],Stores_c[[#All],[Store_ID]],Stores_c[[#All],[Store_Type]])</f>
        <v>Drive-Thru</v>
      </c>
    </row>
    <row r="1625" spans="1:33" x14ac:dyDescent="0.25">
      <c r="A1625">
        <v>9656</v>
      </c>
      <c r="B1625" s="1">
        <v>45786</v>
      </c>
      <c r="C1625" s="2">
        <v>4.4270833333333336E-2</v>
      </c>
      <c r="D1625">
        <v>1410</v>
      </c>
      <c r="E1625">
        <v>214</v>
      </c>
      <c r="F1625">
        <v>426</v>
      </c>
      <c r="G1625">
        <v>327</v>
      </c>
      <c r="H1625">
        <v>2</v>
      </c>
      <c r="I1625">
        <v>252</v>
      </c>
      <c r="J1625">
        <v>10</v>
      </c>
      <c r="K1625">
        <v>12.6</v>
      </c>
      <c r="L1625">
        <v>506.6</v>
      </c>
      <c r="M1625" t="s">
        <v>18</v>
      </c>
      <c r="N1625" t="s">
        <v>22</v>
      </c>
      <c r="O1625">
        <v>53</v>
      </c>
      <c r="P1625">
        <v>3</v>
      </c>
      <c r="Q1625" t="s">
        <v>3679</v>
      </c>
      <c r="R1625">
        <v>509</v>
      </c>
      <c r="S1625" s="3">
        <v>0.1</v>
      </c>
      <c r="T1625" s="6">
        <v>204.20000000000005</v>
      </c>
      <c r="U1625" t="s">
        <v>6339</v>
      </c>
      <c r="V1625">
        <v>2025</v>
      </c>
      <c r="W1625" t="s">
        <v>6331</v>
      </c>
      <c r="X1625" t="str">
        <f>_xlfn.XLOOKUP(Orders_C[[#This Row],[Product_ID]],Products_C[Product_ID],Products_C[Product_Name])</f>
        <v>Wrap</v>
      </c>
      <c r="Y1625" t="str">
        <f>_xlfn.XLOOKUP(Orders_C[[#This Row],[Product_ID]],Products_C[Product_ID],Products_C[Category])</f>
        <v>Chicken</v>
      </c>
      <c r="Z1625" t="str">
        <f>_xlfn.XLOOKUP(Orders_C[[#This Row],[Store_ID]],Stores_c[Store_ID],Stores_c[City])</f>
        <v>New Robert</v>
      </c>
      <c r="AA1625" t="str">
        <f>_xlfn.XLOOKUP(Orders_C[[#This Row],[Customer_ID]],Customers_c[Customer_ID],Customers_c[Customer_Name])</f>
        <v>Rodney Phillips</v>
      </c>
      <c r="AB1625" s="6">
        <f>Orders_C[[#This Row],[Quantity]]*Orders_C[[#This Row],[Unit_Price]]*(1-Orders_C[[#This Row],[Discount %]])+Orders_C[[#This Row],[Tax]]</f>
        <v>466.20000000000005</v>
      </c>
      <c r="AC1625" s="9">
        <f>(Orders_C[[#This Row],[Unit_Price]]*Orders_C[[#This Row],[Quantity]])-Orders_C[[#This Row],[Discount]]+Orders_C[[#This Row],[Tax]]</f>
        <v>506.6</v>
      </c>
      <c r="AD1625" t="str">
        <f>IF(COUNTIF(Orders_C[[#All],[Customer_ID]],Orders_C[[#This Row],[Customer_ID]])&gt;1,"Repeat","New")</f>
        <v>Repeat</v>
      </c>
      <c r="AE1625" t="str" cm="1">
        <f t="array" ref="AE1625">_xlfn.XLOOKUP(Orders_C[[#This Row],[Store_ID]],Stores_c[[#All],[Store_ID]],Stores_c[[#All],[City]])</f>
        <v>New Robert</v>
      </c>
      <c r="AF1625" t="str" cm="1">
        <f t="array" ref="AF1625">_xlfn.XLOOKUP(Orders_C[[#This Row],[Store_ID]],Stores_c[[#All],[Store_ID]],Stores_c[[#All],[Manager_Name]])</f>
        <v>Krista Webb</v>
      </c>
      <c r="AG1625" t="str" cm="1">
        <f t="array" ref="AG1625">_xlfn.XLOOKUP(Orders_C[[#This Row],[Store_ID]],Stores_c[[#All],[Store_ID]],Stores_c[[#All],[Store_Type]])</f>
        <v>Drive-Thru</v>
      </c>
    </row>
    <row r="1626" spans="1:33" x14ac:dyDescent="0.25">
      <c r="A1626">
        <v>6645</v>
      </c>
      <c r="B1626" s="1">
        <v>46066</v>
      </c>
      <c r="C1626" s="2">
        <v>1.863425925925926E-2</v>
      </c>
      <c r="D1626">
        <v>1111</v>
      </c>
      <c r="E1626">
        <v>209</v>
      </c>
      <c r="F1626">
        <v>481</v>
      </c>
      <c r="G1626">
        <v>306</v>
      </c>
      <c r="H1626">
        <v>1</v>
      </c>
      <c r="I1626">
        <v>465</v>
      </c>
      <c r="J1626">
        <v>5</v>
      </c>
      <c r="K1626">
        <v>23.25</v>
      </c>
      <c r="L1626">
        <v>483.25</v>
      </c>
      <c r="M1626" t="s">
        <v>19</v>
      </c>
      <c r="N1626" t="s">
        <v>22</v>
      </c>
      <c r="O1626">
        <v>20</v>
      </c>
      <c r="P1626">
        <v>4</v>
      </c>
      <c r="Q1626" t="s">
        <v>668</v>
      </c>
      <c r="R1626">
        <v>509</v>
      </c>
      <c r="S1626" s="3">
        <v>0.05</v>
      </c>
      <c r="T1626" s="6">
        <v>204.25</v>
      </c>
      <c r="U1626" t="s">
        <v>6338</v>
      </c>
      <c r="V1626">
        <v>2026</v>
      </c>
      <c r="W1626" t="s">
        <v>6333</v>
      </c>
      <c r="X1626" t="str">
        <f>_xlfn.XLOOKUP(Orders_C[[#This Row],[Product_ID]],Products_C[Product_ID],Products_C[Product_Name])</f>
        <v>Veg Burger</v>
      </c>
      <c r="Y1626" t="str">
        <f>_xlfn.XLOOKUP(Orders_C[[#This Row],[Product_ID]],Products_C[Product_ID],Products_C[Category])</f>
        <v>Burger</v>
      </c>
      <c r="Z1626" t="str">
        <f>_xlfn.XLOOKUP(Orders_C[[#This Row],[Store_ID]],Stores_c[Store_ID],Stores_c[City])</f>
        <v>Reidberg</v>
      </c>
      <c r="AA1626" t="str">
        <f>_xlfn.XLOOKUP(Orders_C[[#This Row],[Customer_ID]],Customers_c[Customer_ID],Customers_c[Customer_Name])</f>
        <v>Crystal Carrillo</v>
      </c>
      <c r="AB1626" s="6">
        <f>Orders_C[[#This Row],[Quantity]]*Orders_C[[#This Row],[Unit_Price]]*(1-Orders_C[[#This Row],[Discount %]])+Orders_C[[#This Row],[Tax]]</f>
        <v>465</v>
      </c>
      <c r="AC1626" s="9">
        <f>(Orders_C[[#This Row],[Unit_Price]]*Orders_C[[#This Row],[Quantity]])-Orders_C[[#This Row],[Discount]]+Orders_C[[#This Row],[Tax]]</f>
        <v>483.25</v>
      </c>
      <c r="AD1626" t="str">
        <f>IF(COUNTIF(Orders_C[[#All],[Customer_ID]],Orders_C[[#This Row],[Customer_ID]])&gt;1,"Repeat","New")</f>
        <v>Repeat</v>
      </c>
      <c r="AE1626" t="str" cm="1">
        <f t="array" ref="AE1626">_xlfn.XLOOKUP(Orders_C[[#This Row],[Store_ID]],Stores_c[[#All],[Store_ID]],Stores_c[[#All],[City]])</f>
        <v>Reidberg</v>
      </c>
      <c r="AF1626" t="str" cm="1">
        <f t="array" ref="AF1626">_xlfn.XLOOKUP(Orders_C[[#This Row],[Store_ID]],Stores_c[[#All],[Store_ID]],Stores_c[[#All],[Manager_Name]])</f>
        <v>Jeffrey Horn</v>
      </c>
      <c r="AG1626" t="str" cm="1">
        <f t="array" ref="AG1626">_xlfn.XLOOKUP(Orders_C[[#This Row],[Store_ID]],Stores_c[[#All],[Store_ID]],Stores_c[[#All],[Store_Type]])</f>
        <v>Drive-Thru</v>
      </c>
    </row>
    <row r="1627" spans="1:33" x14ac:dyDescent="0.25">
      <c r="A1627">
        <v>6675</v>
      </c>
      <c r="B1627" s="1">
        <v>45724</v>
      </c>
      <c r="C1627" s="2">
        <v>0.14356481481481481</v>
      </c>
      <c r="D1627">
        <v>1133</v>
      </c>
      <c r="E1627">
        <v>202</v>
      </c>
      <c r="F1627">
        <v>417</v>
      </c>
      <c r="G1627">
        <v>312</v>
      </c>
      <c r="H1627">
        <v>1</v>
      </c>
      <c r="I1627">
        <v>454</v>
      </c>
      <c r="J1627">
        <v>0</v>
      </c>
      <c r="K1627">
        <v>22.7</v>
      </c>
      <c r="L1627">
        <v>476.7</v>
      </c>
      <c r="M1627" t="s">
        <v>18</v>
      </c>
      <c r="N1627" t="s">
        <v>22</v>
      </c>
      <c r="O1627">
        <v>46</v>
      </c>
      <c r="P1627">
        <v>2</v>
      </c>
      <c r="Q1627" t="s">
        <v>698</v>
      </c>
      <c r="R1627">
        <v>509</v>
      </c>
      <c r="S1627" s="3">
        <v>0</v>
      </c>
      <c r="T1627" s="6">
        <v>204.3</v>
      </c>
      <c r="U1627" t="s">
        <v>6334</v>
      </c>
      <c r="V1627">
        <v>2025</v>
      </c>
      <c r="W1627" t="s">
        <v>6331</v>
      </c>
      <c r="X1627" t="str">
        <f>_xlfn.XLOOKUP(Orders_C[[#This Row],[Product_ID]],Products_C[Product_ID],Products_C[Product_Name])</f>
        <v>Veg Burger</v>
      </c>
      <c r="Y1627" t="str">
        <f>_xlfn.XLOOKUP(Orders_C[[#This Row],[Product_ID]],Products_C[Product_ID],Products_C[Category])</f>
        <v>Burger</v>
      </c>
      <c r="Z1627" t="str">
        <f>_xlfn.XLOOKUP(Orders_C[[#This Row],[Store_ID]],Stores_c[Store_ID],Stores_c[City])</f>
        <v>Rebekahside</v>
      </c>
      <c r="AA1627" t="str">
        <f>_xlfn.XLOOKUP(Orders_C[[#This Row],[Customer_ID]],Customers_c[Customer_ID],Customers_c[Customer_Name])</f>
        <v>Jared Gomez</v>
      </c>
      <c r="AB1627" s="6">
        <f>Orders_C[[#This Row],[Quantity]]*Orders_C[[#This Row],[Unit_Price]]*(1-Orders_C[[#This Row],[Discount %]])+Orders_C[[#This Row],[Tax]]</f>
        <v>476.7</v>
      </c>
      <c r="AC1627" s="9">
        <f>(Orders_C[[#This Row],[Unit_Price]]*Orders_C[[#This Row],[Quantity]])-Orders_C[[#This Row],[Discount]]+Orders_C[[#This Row],[Tax]]</f>
        <v>476.7</v>
      </c>
      <c r="AD1627" t="str">
        <f>IF(COUNTIF(Orders_C[[#All],[Customer_ID]],Orders_C[[#This Row],[Customer_ID]])&gt;1,"Repeat","New")</f>
        <v>Repeat</v>
      </c>
      <c r="AE1627" t="str" cm="1">
        <f t="array" ref="AE1627">_xlfn.XLOOKUP(Orders_C[[#This Row],[Store_ID]],Stores_c[[#All],[Store_ID]],Stores_c[[#All],[City]])</f>
        <v>Rebekahside</v>
      </c>
      <c r="AF1627" t="str" cm="1">
        <f t="array" ref="AF1627">_xlfn.XLOOKUP(Orders_C[[#This Row],[Store_ID]],Stores_c[[#All],[Store_ID]],Stores_c[[#All],[Manager_Name]])</f>
        <v>Mark Ray</v>
      </c>
      <c r="AG1627" t="str" cm="1">
        <f t="array" ref="AG1627">_xlfn.XLOOKUP(Orders_C[[#This Row],[Store_ID]],Stores_c[[#All],[Store_ID]],Stores_c[[#All],[Store_Type]])</f>
        <v>Drive-Thru</v>
      </c>
    </row>
    <row r="1628" spans="1:33" x14ac:dyDescent="0.25">
      <c r="A1628">
        <v>9769</v>
      </c>
      <c r="B1628" s="1">
        <v>45882</v>
      </c>
      <c r="C1628" s="2">
        <v>0.63115740740740744</v>
      </c>
      <c r="D1628">
        <v>1602</v>
      </c>
      <c r="E1628">
        <v>213</v>
      </c>
      <c r="F1628">
        <v>502</v>
      </c>
      <c r="G1628">
        <v>316</v>
      </c>
      <c r="H1628">
        <v>2</v>
      </c>
      <c r="I1628">
        <v>258</v>
      </c>
      <c r="J1628">
        <v>15</v>
      </c>
      <c r="K1628">
        <v>12.9</v>
      </c>
      <c r="L1628">
        <v>513.9</v>
      </c>
      <c r="M1628" t="s">
        <v>18</v>
      </c>
      <c r="N1628" t="s">
        <v>21</v>
      </c>
      <c r="O1628">
        <v>50</v>
      </c>
      <c r="P1628">
        <v>1</v>
      </c>
      <c r="Q1628" t="s">
        <v>3792</v>
      </c>
      <c r="R1628">
        <v>501</v>
      </c>
      <c r="S1628" s="3">
        <v>0.15</v>
      </c>
      <c r="T1628" s="6">
        <v>204.3</v>
      </c>
      <c r="U1628" t="s">
        <v>6342</v>
      </c>
      <c r="V1628">
        <v>2025</v>
      </c>
      <c r="W1628" t="s">
        <v>6331</v>
      </c>
      <c r="X1628" t="str">
        <f>_xlfn.XLOOKUP(Orders_C[[#This Row],[Product_ID]],Products_C[Product_ID],Products_C[Product_Name])</f>
        <v>Popcorn Chicken</v>
      </c>
      <c r="Y1628" t="str">
        <f>_xlfn.XLOOKUP(Orders_C[[#This Row],[Product_ID]],Products_C[Product_ID],Products_C[Category])</f>
        <v>Dessert</v>
      </c>
      <c r="Z1628" t="str">
        <f>_xlfn.XLOOKUP(Orders_C[[#This Row],[Store_ID]],Stores_c[Store_ID],Stores_c[City])</f>
        <v>Lake Kristashire</v>
      </c>
      <c r="AA1628" t="str">
        <f>_xlfn.XLOOKUP(Orders_C[[#This Row],[Customer_ID]],Customers_c[Customer_ID],Customers_c[Customer_Name])</f>
        <v>Brandy Cole</v>
      </c>
      <c r="AB1628" s="6">
        <f>Orders_C[[#This Row],[Quantity]]*Orders_C[[#This Row],[Unit_Price]]*(1-Orders_C[[#This Row],[Discount %]])+Orders_C[[#This Row],[Tax]]</f>
        <v>451.49999999999994</v>
      </c>
      <c r="AC1628" s="9">
        <f>(Orders_C[[#This Row],[Unit_Price]]*Orders_C[[#This Row],[Quantity]])-Orders_C[[#This Row],[Discount]]+Orders_C[[#This Row],[Tax]]</f>
        <v>513.9</v>
      </c>
      <c r="AD1628" t="str">
        <f>IF(COUNTIF(Orders_C[[#All],[Customer_ID]],Orders_C[[#This Row],[Customer_ID]])&gt;1,"Repeat","New")</f>
        <v>Repeat</v>
      </c>
      <c r="AE1628" t="str" cm="1">
        <f t="array" ref="AE1628">_xlfn.XLOOKUP(Orders_C[[#This Row],[Store_ID]],Stores_c[[#All],[Store_ID]],Stores_c[[#All],[City]])</f>
        <v>Lake Kristashire</v>
      </c>
      <c r="AF1628" t="str" cm="1">
        <f t="array" ref="AF1628">_xlfn.XLOOKUP(Orders_C[[#This Row],[Store_ID]],Stores_c[[#All],[Store_ID]],Stores_c[[#All],[Manager_Name]])</f>
        <v>Andrea Daugherty</v>
      </c>
      <c r="AG1628" t="str" cm="1">
        <f t="array" ref="AG1628">_xlfn.XLOOKUP(Orders_C[[#This Row],[Store_ID]],Stores_c[[#All],[Store_ID]],Stores_c[[#All],[Store_Type]])</f>
        <v>Mall</v>
      </c>
    </row>
    <row r="1629" spans="1:33" x14ac:dyDescent="0.25">
      <c r="A1629">
        <v>10092</v>
      </c>
      <c r="B1629" s="1">
        <v>45819</v>
      </c>
      <c r="C1629" s="2">
        <v>0.51</v>
      </c>
      <c r="D1629">
        <v>1819</v>
      </c>
      <c r="E1629">
        <v>218</v>
      </c>
      <c r="F1629">
        <v>434</v>
      </c>
      <c r="G1629">
        <v>307</v>
      </c>
      <c r="H1629">
        <v>1</v>
      </c>
      <c r="I1629">
        <v>454</v>
      </c>
      <c r="J1629">
        <v>0</v>
      </c>
      <c r="K1629">
        <v>22.7</v>
      </c>
      <c r="L1629">
        <v>476.7</v>
      </c>
      <c r="M1629" t="s">
        <v>18</v>
      </c>
      <c r="N1629" t="s">
        <v>22</v>
      </c>
      <c r="O1629">
        <v>52</v>
      </c>
      <c r="P1629">
        <v>2</v>
      </c>
      <c r="Q1629" t="s">
        <v>4115</v>
      </c>
      <c r="R1629">
        <v>509</v>
      </c>
      <c r="S1629" s="3">
        <v>0</v>
      </c>
      <c r="T1629" s="6">
        <v>204.3</v>
      </c>
      <c r="U1629" t="s">
        <v>6340</v>
      </c>
      <c r="V1629">
        <v>2025</v>
      </c>
      <c r="W1629" t="s">
        <v>6331</v>
      </c>
      <c r="X1629" t="str">
        <f>_xlfn.XLOOKUP(Orders_C[[#This Row],[Product_ID]],Products_C[Product_ID],Products_C[Product_Name])</f>
        <v>Chicken Wings</v>
      </c>
      <c r="Y1629" t="str">
        <f>_xlfn.XLOOKUP(Orders_C[[#This Row],[Product_ID]],Products_C[Product_ID],Products_C[Category])</f>
        <v>Chicken</v>
      </c>
      <c r="Z1629" t="str">
        <f>_xlfn.XLOOKUP(Orders_C[[#This Row],[Store_ID]],Stores_c[Store_ID],Stores_c[City])</f>
        <v>East Johnport</v>
      </c>
      <c r="AA1629" t="str">
        <f>_xlfn.XLOOKUP(Orders_C[[#This Row],[Customer_ID]],Customers_c[Customer_ID],Customers_c[Customer_Name])</f>
        <v>Cheryl Brennan</v>
      </c>
      <c r="AB1629" s="6">
        <f>Orders_C[[#This Row],[Quantity]]*Orders_C[[#This Row],[Unit_Price]]*(1-Orders_C[[#This Row],[Discount %]])+Orders_C[[#This Row],[Tax]]</f>
        <v>476.7</v>
      </c>
      <c r="AC1629" s="9">
        <f>(Orders_C[[#This Row],[Unit_Price]]*Orders_C[[#This Row],[Quantity]])-Orders_C[[#This Row],[Discount]]+Orders_C[[#This Row],[Tax]]</f>
        <v>476.7</v>
      </c>
      <c r="AD1629" t="str">
        <f>IF(COUNTIF(Orders_C[[#All],[Customer_ID]],Orders_C[[#This Row],[Customer_ID]])&gt;1,"Repeat","New")</f>
        <v>Repeat</v>
      </c>
      <c r="AE1629" t="str" cm="1">
        <f t="array" ref="AE1629">_xlfn.XLOOKUP(Orders_C[[#This Row],[Store_ID]],Stores_c[[#All],[Store_ID]],Stores_c[[#All],[City]])</f>
        <v>East Johnport</v>
      </c>
      <c r="AF1629" t="str" cm="1">
        <f t="array" ref="AF1629">_xlfn.XLOOKUP(Orders_C[[#This Row],[Store_ID]],Stores_c[[#All],[Store_ID]],Stores_c[[#All],[Manager_Name]])</f>
        <v>Mr. Matthew Murillo III</v>
      </c>
      <c r="AG1629" t="str" cm="1">
        <f t="array" ref="AG1629">_xlfn.XLOOKUP(Orders_C[[#This Row],[Store_ID]],Stores_c[[#All],[Store_ID]],Stores_c[[#All],[Store_Type]])</f>
        <v>Street</v>
      </c>
    </row>
    <row r="1630" spans="1:33" x14ac:dyDescent="0.25">
      <c r="A1630">
        <v>7500</v>
      </c>
      <c r="B1630" s="1">
        <v>45915</v>
      </c>
      <c r="C1630" s="2">
        <v>0.5913194444444444</v>
      </c>
      <c r="D1630">
        <v>1201</v>
      </c>
      <c r="E1630">
        <v>205</v>
      </c>
      <c r="F1630">
        <v>517</v>
      </c>
      <c r="G1630">
        <v>316</v>
      </c>
      <c r="H1630">
        <v>1</v>
      </c>
      <c r="I1630">
        <v>477</v>
      </c>
      <c r="J1630">
        <v>10</v>
      </c>
      <c r="K1630">
        <v>23.85</v>
      </c>
      <c r="L1630">
        <v>490.85</v>
      </c>
      <c r="M1630" t="s">
        <v>19</v>
      </c>
      <c r="N1630" t="s">
        <v>21</v>
      </c>
      <c r="O1630">
        <v>56</v>
      </c>
      <c r="P1630">
        <v>1</v>
      </c>
      <c r="Q1630" t="s">
        <v>1523</v>
      </c>
      <c r="R1630">
        <v>506</v>
      </c>
      <c r="S1630" s="3">
        <v>0.1</v>
      </c>
      <c r="T1630" s="6">
        <v>204.65000000000003</v>
      </c>
      <c r="U1630" t="s">
        <v>6335</v>
      </c>
      <c r="V1630">
        <v>2025</v>
      </c>
      <c r="W1630" t="s">
        <v>6331</v>
      </c>
      <c r="X1630" t="str">
        <f>_xlfn.XLOOKUP(Orders_C[[#This Row],[Product_ID]],Products_C[Product_ID],Products_C[Product_Name])</f>
        <v>Popcorn Chicken</v>
      </c>
      <c r="Y1630" t="str">
        <f>_xlfn.XLOOKUP(Orders_C[[#This Row],[Product_ID]],Products_C[Product_ID],Products_C[Category])</f>
        <v>Dessert</v>
      </c>
      <c r="Z1630" t="str">
        <f>_xlfn.XLOOKUP(Orders_C[[#This Row],[Store_ID]],Stores_c[Store_ID],Stores_c[City])</f>
        <v>Port Jacob</v>
      </c>
      <c r="AA1630" t="str">
        <f>_xlfn.XLOOKUP(Orders_C[[#This Row],[Customer_ID]],Customers_c[Customer_ID],Customers_c[Customer_Name])</f>
        <v>Howard Williams</v>
      </c>
      <c r="AB1630" s="6">
        <f>Orders_C[[#This Row],[Quantity]]*Orders_C[[#This Row],[Unit_Price]]*(1-Orders_C[[#This Row],[Discount %]])+Orders_C[[#This Row],[Tax]]</f>
        <v>453.15000000000003</v>
      </c>
      <c r="AC1630" s="9">
        <f>(Orders_C[[#This Row],[Unit_Price]]*Orders_C[[#This Row],[Quantity]])-Orders_C[[#This Row],[Discount]]+Orders_C[[#This Row],[Tax]]</f>
        <v>490.85</v>
      </c>
      <c r="AD1630" t="str">
        <f>IF(COUNTIF(Orders_C[[#All],[Customer_ID]],Orders_C[[#This Row],[Customer_ID]])&gt;1,"Repeat","New")</f>
        <v>Repeat</v>
      </c>
      <c r="AE1630" t="str" cm="1">
        <f t="array" ref="AE1630">_xlfn.XLOOKUP(Orders_C[[#This Row],[Store_ID]],Stores_c[[#All],[Store_ID]],Stores_c[[#All],[City]])</f>
        <v>Port Jacob</v>
      </c>
      <c r="AF1630" t="str" cm="1">
        <f t="array" ref="AF1630">_xlfn.XLOOKUP(Orders_C[[#This Row],[Store_ID]],Stores_c[[#All],[Store_ID]],Stores_c[[#All],[Manager_Name]])</f>
        <v>David Harris</v>
      </c>
      <c r="AG1630" t="str" cm="1">
        <f t="array" ref="AG1630">_xlfn.XLOOKUP(Orders_C[[#This Row],[Store_ID]],Stores_c[[#All],[Store_ID]],Stores_c[[#All],[Store_Type]])</f>
        <v>Mall</v>
      </c>
    </row>
    <row r="1631" spans="1:33" x14ac:dyDescent="0.25">
      <c r="A1631">
        <v>6803</v>
      </c>
      <c r="B1631" s="1">
        <v>45889</v>
      </c>
      <c r="C1631" s="2">
        <v>0.38460648148148147</v>
      </c>
      <c r="D1631">
        <v>1955</v>
      </c>
      <c r="E1631">
        <v>206</v>
      </c>
      <c r="F1631">
        <v>529</v>
      </c>
      <c r="G1631">
        <v>321</v>
      </c>
      <c r="H1631">
        <v>1</v>
      </c>
      <c r="I1631">
        <v>466</v>
      </c>
      <c r="J1631">
        <v>5</v>
      </c>
      <c r="K1631">
        <v>23.3</v>
      </c>
      <c r="L1631">
        <v>484.3</v>
      </c>
      <c r="M1631" t="s">
        <v>20</v>
      </c>
      <c r="N1631" t="s">
        <v>22</v>
      </c>
      <c r="O1631">
        <v>25</v>
      </c>
      <c r="P1631">
        <v>4</v>
      </c>
      <c r="Q1631" t="s">
        <v>826</v>
      </c>
      <c r="R1631">
        <v>501</v>
      </c>
      <c r="S1631" s="3">
        <v>0.05</v>
      </c>
      <c r="T1631" s="6">
        <v>204.70000000000005</v>
      </c>
      <c r="U1631" t="s">
        <v>6342</v>
      </c>
      <c r="V1631">
        <v>2025</v>
      </c>
      <c r="W1631" t="s">
        <v>6329</v>
      </c>
      <c r="X1631" t="str">
        <f>_xlfn.XLOOKUP(Orders_C[[#This Row],[Product_ID]],Products_C[Product_ID],Products_C[Product_Name])</f>
        <v>Cold Coffee</v>
      </c>
      <c r="Y1631" t="str">
        <f>_xlfn.XLOOKUP(Orders_C[[#This Row],[Product_ID]],Products_C[Product_ID],Products_C[Category])</f>
        <v>Dessert</v>
      </c>
      <c r="Z1631" t="str">
        <f>_xlfn.XLOOKUP(Orders_C[[#This Row],[Store_ID]],Stores_c[Store_ID],Stores_c[City])</f>
        <v>West Matthew</v>
      </c>
      <c r="AA1631" t="str">
        <f>_xlfn.XLOOKUP(Orders_C[[#This Row],[Customer_ID]],Customers_c[Customer_ID],Customers_c[Customer_Name])</f>
        <v>James Nicholson</v>
      </c>
      <c r="AB1631" s="6">
        <f>Orders_C[[#This Row],[Quantity]]*Orders_C[[#This Row],[Unit_Price]]*(1-Orders_C[[#This Row],[Discount %]])+Orders_C[[#This Row],[Tax]]</f>
        <v>466</v>
      </c>
      <c r="AC1631" s="9">
        <f>(Orders_C[[#This Row],[Unit_Price]]*Orders_C[[#This Row],[Quantity]])-Orders_C[[#This Row],[Discount]]+Orders_C[[#This Row],[Tax]]</f>
        <v>484.3</v>
      </c>
      <c r="AD1631" t="str">
        <f>IF(COUNTIF(Orders_C[[#All],[Customer_ID]],Orders_C[[#This Row],[Customer_ID]])&gt;1,"Repeat","New")</f>
        <v>Repeat</v>
      </c>
      <c r="AE1631" t="str" cm="1">
        <f t="array" ref="AE1631">_xlfn.XLOOKUP(Orders_C[[#This Row],[Store_ID]],Stores_c[[#All],[Store_ID]],Stores_c[[#All],[City]])</f>
        <v>West Matthew</v>
      </c>
      <c r="AF1631" t="str" cm="1">
        <f t="array" ref="AF1631">_xlfn.XLOOKUP(Orders_C[[#This Row],[Store_ID]],Stores_c[[#All],[Store_ID]],Stores_c[[#All],[Manager_Name]])</f>
        <v>Miguel Kidd</v>
      </c>
      <c r="AG1631" t="str" cm="1">
        <f t="array" ref="AG1631">_xlfn.XLOOKUP(Orders_C[[#This Row],[Store_ID]],Stores_c[[#All],[Store_ID]],Stores_c[[#All],[Store_Type]])</f>
        <v>Drive-Thru</v>
      </c>
    </row>
    <row r="1632" spans="1:33" x14ac:dyDescent="0.25">
      <c r="A1632">
        <v>7390</v>
      </c>
      <c r="B1632" s="1">
        <v>46054</v>
      </c>
      <c r="C1632" s="2">
        <v>0.1917824074074074</v>
      </c>
      <c r="D1632">
        <v>1518</v>
      </c>
      <c r="E1632">
        <v>203</v>
      </c>
      <c r="F1632">
        <v>434</v>
      </c>
      <c r="G1632">
        <v>327</v>
      </c>
      <c r="H1632">
        <v>1</v>
      </c>
      <c r="I1632">
        <v>466</v>
      </c>
      <c r="J1632">
        <v>5</v>
      </c>
      <c r="K1632">
        <v>23.3</v>
      </c>
      <c r="L1632">
        <v>484.3</v>
      </c>
      <c r="M1632" t="s">
        <v>20</v>
      </c>
      <c r="N1632" t="s">
        <v>22</v>
      </c>
      <c r="O1632">
        <v>20</v>
      </c>
      <c r="P1632">
        <v>2</v>
      </c>
      <c r="Q1632" t="s">
        <v>1413</v>
      </c>
      <c r="R1632">
        <v>510</v>
      </c>
      <c r="S1632" s="3">
        <v>0.05</v>
      </c>
      <c r="T1632" s="6">
        <v>204.70000000000005</v>
      </c>
      <c r="U1632" t="s">
        <v>6338</v>
      </c>
      <c r="V1632">
        <v>2026</v>
      </c>
      <c r="W1632" t="s">
        <v>6333</v>
      </c>
      <c r="X1632" t="str">
        <f>_xlfn.XLOOKUP(Orders_C[[#This Row],[Product_ID]],Products_C[Product_ID],Products_C[Product_Name])</f>
        <v>Wrap</v>
      </c>
      <c r="Y1632" t="str">
        <f>_xlfn.XLOOKUP(Orders_C[[#This Row],[Product_ID]],Products_C[Product_ID],Products_C[Category])</f>
        <v>Chicken</v>
      </c>
      <c r="Z1632" t="str">
        <f>_xlfn.XLOOKUP(Orders_C[[#This Row],[Store_ID]],Stores_c[Store_ID],Stores_c[City])</f>
        <v>Lake Williammouth</v>
      </c>
      <c r="AA1632" t="str">
        <f>_xlfn.XLOOKUP(Orders_C[[#This Row],[Customer_ID]],Customers_c[Customer_ID],Customers_c[Customer_Name])</f>
        <v>Alexander Reyes</v>
      </c>
      <c r="AB1632" s="6">
        <f>Orders_C[[#This Row],[Quantity]]*Orders_C[[#This Row],[Unit_Price]]*(1-Orders_C[[#This Row],[Discount %]])+Orders_C[[#This Row],[Tax]]</f>
        <v>466</v>
      </c>
      <c r="AC1632" s="9">
        <f>(Orders_C[[#This Row],[Unit_Price]]*Orders_C[[#This Row],[Quantity]])-Orders_C[[#This Row],[Discount]]+Orders_C[[#This Row],[Tax]]</f>
        <v>484.3</v>
      </c>
      <c r="AD1632" t="str">
        <f>IF(COUNTIF(Orders_C[[#All],[Customer_ID]],Orders_C[[#This Row],[Customer_ID]])&gt;1,"Repeat","New")</f>
        <v>Repeat</v>
      </c>
      <c r="AE1632" t="str" cm="1">
        <f t="array" ref="AE1632">_xlfn.XLOOKUP(Orders_C[[#This Row],[Store_ID]],Stores_c[[#All],[Store_ID]],Stores_c[[#All],[City]])</f>
        <v>Lake Williammouth</v>
      </c>
      <c r="AF1632" t="str" cm="1">
        <f t="array" ref="AF1632">_xlfn.XLOOKUP(Orders_C[[#This Row],[Store_ID]],Stores_c[[#All],[Store_ID]],Stores_c[[#All],[Manager_Name]])</f>
        <v>Stephanie Dominguez</v>
      </c>
      <c r="AG1632" t="str" cm="1">
        <f t="array" ref="AG1632">_xlfn.XLOOKUP(Orders_C[[#This Row],[Store_ID]],Stores_c[[#All],[Store_ID]],Stores_c[[#All],[Store_Type]])</f>
        <v>Drive-Thru</v>
      </c>
    </row>
    <row r="1633" spans="1:33" x14ac:dyDescent="0.25">
      <c r="A1633">
        <v>10304</v>
      </c>
      <c r="B1633" s="1">
        <v>45849</v>
      </c>
      <c r="C1633" s="2">
        <v>0.67843750000000003</v>
      </c>
      <c r="D1633">
        <v>1558</v>
      </c>
      <c r="E1633">
        <v>202</v>
      </c>
      <c r="F1633">
        <v>526</v>
      </c>
      <c r="G1633">
        <v>336</v>
      </c>
      <c r="H1633">
        <v>2</v>
      </c>
      <c r="I1633">
        <v>241</v>
      </c>
      <c r="J1633">
        <v>0</v>
      </c>
      <c r="K1633">
        <v>12.05</v>
      </c>
      <c r="L1633">
        <v>494.05</v>
      </c>
      <c r="M1633" t="s">
        <v>18</v>
      </c>
      <c r="N1633" t="s">
        <v>21</v>
      </c>
      <c r="O1633">
        <v>59</v>
      </c>
      <c r="P1633">
        <v>3</v>
      </c>
      <c r="Q1633" t="s">
        <v>4327</v>
      </c>
      <c r="R1633">
        <v>501</v>
      </c>
      <c r="S1633" s="3">
        <v>0</v>
      </c>
      <c r="T1633" s="6">
        <v>204.85000000000002</v>
      </c>
      <c r="U1633" t="s">
        <v>6341</v>
      </c>
      <c r="V1633">
        <v>2025</v>
      </c>
      <c r="W1633" t="s">
        <v>6331</v>
      </c>
      <c r="X1633" t="str">
        <f>_xlfn.XLOOKUP(Orders_C[[#This Row],[Product_ID]],Products_C[Product_ID],Products_C[Product_Name])</f>
        <v>Chicken Bucket</v>
      </c>
      <c r="Y1633" t="str">
        <f>_xlfn.XLOOKUP(Orders_C[[#This Row],[Product_ID]],Products_C[Product_ID],Products_C[Category])</f>
        <v>Dessert</v>
      </c>
      <c r="Z1633" t="str">
        <f>_xlfn.XLOOKUP(Orders_C[[#This Row],[Store_ID]],Stores_c[Store_ID],Stores_c[City])</f>
        <v>Rebekahside</v>
      </c>
      <c r="AA1633" t="str">
        <f>_xlfn.XLOOKUP(Orders_C[[#This Row],[Customer_ID]],Customers_c[Customer_ID],Customers_c[Customer_Name])</f>
        <v>William Kelley</v>
      </c>
      <c r="AB1633" s="6">
        <f>Orders_C[[#This Row],[Quantity]]*Orders_C[[#This Row],[Unit_Price]]*(1-Orders_C[[#This Row],[Discount %]])+Orders_C[[#This Row],[Tax]]</f>
        <v>494.05</v>
      </c>
      <c r="AC1633" s="9">
        <f>(Orders_C[[#This Row],[Unit_Price]]*Orders_C[[#This Row],[Quantity]])-Orders_C[[#This Row],[Discount]]+Orders_C[[#This Row],[Tax]]</f>
        <v>494.05</v>
      </c>
      <c r="AD1633" t="str">
        <f>IF(COUNTIF(Orders_C[[#All],[Customer_ID]],Orders_C[[#This Row],[Customer_ID]])&gt;1,"Repeat","New")</f>
        <v>Repeat</v>
      </c>
      <c r="AE1633" t="str" cm="1">
        <f t="array" ref="AE1633">_xlfn.XLOOKUP(Orders_C[[#This Row],[Store_ID]],Stores_c[[#All],[Store_ID]],Stores_c[[#All],[City]])</f>
        <v>Rebekahside</v>
      </c>
      <c r="AF1633" t="str" cm="1">
        <f t="array" ref="AF1633">_xlfn.XLOOKUP(Orders_C[[#This Row],[Store_ID]],Stores_c[[#All],[Store_ID]],Stores_c[[#All],[Manager_Name]])</f>
        <v>Mark Ray</v>
      </c>
      <c r="AG1633" t="str" cm="1">
        <f t="array" ref="AG1633">_xlfn.XLOOKUP(Orders_C[[#This Row],[Store_ID]],Stores_c[[#All],[Store_ID]],Stores_c[[#All],[Store_Type]])</f>
        <v>Drive-Thru</v>
      </c>
    </row>
    <row r="1634" spans="1:33" x14ac:dyDescent="0.25">
      <c r="A1634">
        <v>6341</v>
      </c>
      <c r="B1634" s="1">
        <v>46047</v>
      </c>
      <c r="C1634" s="2">
        <v>0.22030092592592593</v>
      </c>
      <c r="D1634">
        <v>1565</v>
      </c>
      <c r="E1634">
        <v>212</v>
      </c>
      <c r="F1634">
        <v>461</v>
      </c>
      <c r="G1634">
        <v>335</v>
      </c>
      <c r="H1634">
        <v>3</v>
      </c>
      <c r="I1634">
        <v>176</v>
      </c>
      <c r="J1634">
        <v>15</v>
      </c>
      <c r="K1634">
        <v>8.8000000000000007</v>
      </c>
      <c r="L1634">
        <v>521.79999999999995</v>
      </c>
      <c r="M1634" t="s">
        <v>19</v>
      </c>
      <c r="N1634" t="s">
        <v>22</v>
      </c>
      <c r="O1634">
        <v>45</v>
      </c>
      <c r="P1634">
        <v>3</v>
      </c>
      <c r="Q1634" t="s">
        <v>364</v>
      </c>
      <c r="R1634">
        <v>504</v>
      </c>
      <c r="S1634" s="3">
        <v>0.15</v>
      </c>
      <c r="T1634" s="6">
        <v>204.99999999999994</v>
      </c>
      <c r="U1634" t="s">
        <v>6330</v>
      </c>
      <c r="V1634">
        <v>2026</v>
      </c>
      <c r="W1634" t="s">
        <v>6331</v>
      </c>
      <c r="X1634" t="str">
        <f>_xlfn.XLOOKUP(Orders_C[[#This Row],[Product_ID]],Products_C[Product_ID],Products_C[Product_Name])</f>
        <v>Krushers</v>
      </c>
      <c r="Y1634" t="str">
        <f>_xlfn.XLOOKUP(Orders_C[[#This Row],[Product_ID]],Products_C[Product_ID],Products_C[Category])</f>
        <v>Chicken</v>
      </c>
      <c r="Z1634" t="str">
        <f>_xlfn.XLOOKUP(Orders_C[[#This Row],[Store_ID]],Stores_c[Store_ID],Stores_c[City])</f>
        <v>Andrewview</v>
      </c>
      <c r="AA1634" t="str">
        <f>_xlfn.XLOOKUP(Orders_C[[#This Row],[Customer_ID]],Customers_c[Customer_ID],Customers_c[Customer_Name])</f>
        <v>Donald Briggs</v>
      </c>
      <c r="AB1634" s="6">
        <f>Orders_C[[#This Row],[Quantity]]*Orders_C[[#This Row],[Unit_Price]]*(1-Orders_C[[#This Row],[Discount %]])+Orders_C[[#This Row],[Tax]]</f>
        <v>457.6</v>
      </c>
      <c r="AC1634" s="9">
        <f>(Orders_C[[#This Row],[Unit_Price]]*Orders_C[[#This Row],[Quantity]])-Orders_C[[#This Row],[Discount]]+Orders_C[[#This Row],[Tax]]</f>
        <v>521.79999999999995</v>
      </c>
      <c r="AD1634" t="str">
        <f>IF(COUNTIF(Orders_C[[#All],[Customer_ID]],Orders_C[[#This Row],[Customer_ID]])&gt;1,"Repeat","New")</f>
        <v>Repeat</v>
      </c>
      <c r="AE1634" t="str" cm="1">
        <f t="array" ref="AE1634">_xlfn.XLOOKUP(Orders_C[[#This Row],[Store_ID]],Stores_c[[#All],[Store_ID]],Stores_c[[#All],[City]])</f>
        <v>Andrewview</v>
      </c>
      <c r="AF1634" t="str" cm="1">
        <f t="array" ref="AF1634">_xlfn.XLOOKUP(Orders_C[[#This Row],[Store_ID]],Stores_c[[#All],[Store_ID]],Stores_c[[#All],[Manager_Name]])</f>
        <v>Alice Sutton</v>
      </c>
      <c r="AG1634" t="str" cm="1">
        <f t="array" ref="AG1634">_xlfn.XLOOKUP(Orders_C[[#This Row],[Store_ID]],Stores_c[[#All],[Store_ID]],Stores_c[[#All],[Store_Type]])</f>
        <v>Mall</v>
      </c>
    </row>
    <row r="1635" spans="1:33" x14ac:dyDescent="0.25">
      <c r="A1635">
        <v>6621</v>
      </c>
      <c r="B1635" s="1">
        <v>45707</v>
      </c>
      <c r="C1635" s="2">
        <v>0.78</v>
      </c>
      <c r="D1635">
        <v>1774</v>
      </c>
      <c r="E1635">
        <v>207</v>
      </c>
      <c r="F1635">
        <v>457</v>
      </c>
      <c r="G1635">
        <v>336</v>
      </c>
      <c r="H1635">
        <v>3</v>
      </c>
      <c r="I1635">
        <v>164</v>
      </c>
      <c r="J1635">
        <v>0</v>
      </c>
      <c r="K1635">
        <v>8.2000000000000011</v>
      </c>
      <c r="L1635">
        <v>500.2</v>
      </c>
      <c r="M1635" t="s">
        <v>18</v>
      </c>
      <c r="N1635" t="s">
        <v>22</v>
      </c>
      <c r="O1635">
        <v>48</v>
      </c>
      <c r="P1635">
        <v>4</v>
      </c>
      <c r="Q1635" t="s">
        <v>644</v>
      </c>
      <c r="R1635">
        <v>505</v>
      </c>
      <c r="S1635" s="3">
        <v>0</v>
      </c>
      <c r="T1635" s="6">
        <v>205</v>
      </c>
      <c r="U1635" t="s">
        <v>6338</v>
      </c>
      <c r="V1635">
        <v>2025</v>
      </c>
      <c r="W1635" t="s">
        <v>6331</v>
      </c>
      <c r="X1635" t="str">
        <f>_xlfn.XLOOKUP(Orders_C[[#This Row],[Product_ID]],Products_C[Product_ID],Products_C[Product_Name])</f>
        <v>Chicken Bucket</v>
      </c>
      <c r="Y1635" t="str">
        <f>_xlfn.XLOOKUP(Orders_C[[#This Row],[Product_ID]],Products_C[Product_ID],Products_C[Category])</f>
        <v>Dessert</v>
      </c>
      <c r="Z1635" t="str">
        <f>_xlfn.XLOOKUP(Orders_C[[#This Row],[Store_ID]],Stores_c[Store_ID],Stores_c[City])</f>
        <v>Christineton</v>
      </c>
      <c r="AA1635" t="str">
        <f>_xlfn.XLOOKUP(Orders_C[[#This Row],[Customer_ID]],Customers_c[Customer_ID],Customers_c[Customer_Name])</f>
        <v>Katherine Crawford MD</v>
      </c>
      <c r="AB1635" s="6">
        <f>Orders_C[[#This Row],[Quantity]]*Orders_C[[#This Row],[Unit_Price]]*(1-Orders_C[[#This Row],[Discount %]])+Orders_C[[#This Row],[Tax]]</f>
        <v>500.2</v>
      </c>
      <c r="AC1635" s="9">
        <f>(Orders_C[[#This Row],[Unit_Price]]*Orders_C[[#This Row],[Quantity]])-Orders_C[[#This Row],[Discount]]+Orders_C[[#This Row],[Tax]]</f>
        <v>500.2</v>
      </c>
      <c r="AD1635" t="str">
        <f>IF(COUNTIF(Orders_C[[#All],[Customer_ID]],Orders_C[[#This Row],[Customer_ID]])&gt;1,"Repeat","New")</f>
        <v>Repeat</v>
      </c>
      <c r="AE1635" t="str" cm="1">
        <f t="array" ref="AE1635">_xlfn.XLOOKUP(Orders_C[[#This Row],[Store_ID]],Stores_c[[#All],[Store_ID]],Stores_c[[#All],[City]])</f>
        <v>Christineton</v>
      </c>
      <c r="AF1635" t="str" cm="1">
        <f t="array" ref="AF1635">_xlfn.XLOOKUP(Orders_C[[#This Row],[Store_ID]],Stores_c[[#All],[Store_ID]],Stores_c[[#All],[Manager_Name]])</f>
        <v>Dr. William Hubbard MD</v>
      </c>
      <c r="AG1635" t="str" cm="1">
        <f t="array" ref="AG1635">_xlfn.XLOOKUP(Orders_C[[#This Row],[Store_ID]],Stores_c[[#All],[Store_ID]],Stores_c[[#All],[Store_Type]])</f>
        <v>Street</v>
      </c>
    </row>
    <row r="1636" spans="1:33" x14ac:dyDescent="0.25">
      <c r="A1636">
        <v>7817</v>
      </c>
      <c r="B1636" s="1">
        <v>45938</v>
      </c>
      <c r="C1636" s="2">
        <v>2.5891203703703704E-2</v>
      </c>
      <c r="D1636">
        <v>1042</v>
      </c>
      <c r="E1636">
        <v>215</v>
      </c>
      <c r="F1636">
        <v>422</v>
      </c>
      <c r="G1636">
        <v>321</v>
      </c>
      <c r="H1636">
        <v>1</v>
      </c>
      <c r="I1636">
        <v>489</v>
      </c>
      <c r="J1636">
        <v>15</v>
      </c>
      <c r="K1636">
        <v>24.45</v>
      </c>
      <c r="L1636">
        <v>498.45</v>
      </c>
      <c r="M1636" t="s">
        <v>20</v>
      </c>
      <c r="N1636" t="s">
        <v>22</v>
      </c>
      <c r="O1636">
        <v>51</v>
      </c>
      <c r="P1636">
        <v>2</v>
      </c>
      <c r="Q1636" t="s">
        <v>1840</v>
      </c>
      <c r="R1636">
        <v>506</v>
      </c>
      <c r="S1636" s="3">
        <v>0.15</v>
      </c>
      <c r="T1636" s="6">
        <v>205.05</v>
      </c>
      <c r="U1636" t="s">
        <v>6332</v>
      </c>
      <c r="V1636">
        <v>2025</v>
      </c>
      <c r="W1636" t="s">
        <v>6331</v>
      </c>
      <c r="X1636" t="str">
        <f>_xlfn.XLOOKUP(Orders_C[[#This Row],[Product_ID]],Products_C[Product_ID],Products_C[Product_Name])</f>
        <v>Cold Coffee</v>
      </c>
      <c r="Y1636" t="str">
        <f>_xlfn.XLOOKUP(Orders_C[[#This Row],[Product_ID]],Products_C[Product_ID],Products_C[Category])</f>
        <v>Dessert</v>
      </c>
      <c r="Z1636" t="str">
        <f>_xlfn.XLOOKUP(Orders_C[[#This Row],[Store_ID]],Stores_c[Store_ID],Stores_c[City])</f>
        <v>Sallyburgh</v>
      </c>
      <c r="AA1636" t="str">
        <f>_xlfn.XLOOKUP(Orders_C[[#This Row],[Customer_ID]],Customers_c[Customer_ID],Customers_c[Customer_Name])</f>
        <v>Jessica Cruz</v>
      </c>
      <c r="AB1636" s="6">
        <f>Orders_C[[#This Row],[Quantity]]*Orders_C[[#This Row],[Unit_Price]]*(1-Orders_C[[#This Row],[Discount %]])+Orders_C[[#This Row],[Tax]]</f>
        <v>440.09999999999997</v>
      </c>
      <c r="AC1636" s="9">
        <f>(Orders_C[[#This Row],[Unit_Price]]*Orders_C[[#This Row],[Quantity]])-Orders_C[[#This Row],[Discount]]+Orders_C[[#This Row],[Tax]]</f>
        <v>498.45</v>
      </c>
      <c r="AD1636" t="str">
        <f>IF(COUNTIF(Orders_C[[#All],[Customer_ID]],Orders_C[[#This Row],[Customer_ID]])&gt;1,"Repeat","New")</f>
        <v>Repeat</v>
      </c>
      <c r="AE1636" t="str" cm="1">
        <f t="array" ref="AE1636">_xlfn.XLOOKUP(Orders_C[[#This Row],[Store_ID]],Stores_c[[#All],[Store_ID]],Stores_c[[#All],[City]])</f>
        <v>Sallyburgh</v>
      </c>
      <c r="AF1636" t="str" cm="1">
        <f t="array" ref="AF1636">_xlfn.XLOOKUP(Orders_C[[#This Row],[Store_ID]],Stores_c[[#All],[Store_ID]],Stores_c[[#All],[Manager_Name]])</f>
        <v>Benjamin Mccoy</v>
      </c>
      <c r="AG1636" t="str" cm="1">
        <f t="array" ref="AG1636">_xlfn.XLOOKUP(Orders_C[[#This Row],[Store_ID]],Stores_c[[#All],[Store_ID]],Stores_c[[#All],[Store_Type]])</f>
        <v>Drive-Thru</v>
      </c>
    </row>
    <row r="1637" spans="1:33" x14ac:dyDescent="0.25">
      <c r="A1637">
        <v>9746</v>
      </c>
      <c r="B1637" s="1">
        <v>46042</v>
      </c>
      <c r="C1637" s="2">
        <v>0.87733796296296296</v>
      </c>
      <c r="D1637">
        <v>1555</v>
      </c>
      <c r="E1637">
        <v>213</v>
      </c>
      <c r="F1637">
        <v>426</v>
      </c>
      <c r="G1637">
        <v>331</v>
      </c>
      <c r="H1637">
        <v>1</v>
      </c>
      <c r="I1637">
        <v>489</v>
      </c>
      <c r="J1637">
        <v>15</v>
      </c>
      <c r="K1637">
        <v>24.45</v>
      </c>
      <c r="L1637">
        <v>498.45</v>
      </c>
      <c r="M1637" t="s">
        <v>20</v>
      </c>
      <c r="N1637" t="s">
        <v>21</v>
      </c>
      <c r="O1637">
        <v>35</v>
      </c>
      <c r="P1637">
        <v>5</v>
      </c>
      <c r="Q1637" t="s">
        <v>3769</v>
      </c>
      <c r="R1637">
        <v>510</v>
      </c>
      <c r="S1637" s="3">
        <v>0.15</v>
      </c>
      <c r="T1637" s="6">
        <v>205.05</v>
      </c>
      <c r="U1637" t="s">
        <v>6330</v>
      </c>
      <c r="V1637">
        <v>2026</v>
      </c>
      <c r="W1637" t="s">
        <v>6329</v>
      </c>
      <c r="X1637" t="str">
        <f>_xlfn.XLOOKUP(Orders_C[[#This Row],[Product_ID]],Products_C[Product_ID],Products_C[Product_Name])</f>
        <v>Chicken Bucket</v>
      </c>
      <c r="Y1637" t="str">
        <f>_xlfn.XLOOKUP(Orders_C[[#This Row],[Product_ID]],Products_C[Product_ID],Products_C[Category])</f>
        <v>Beverage</v>
      </c>
      <c r="Z1637" t="str">
        <f>_xlfn.XLOOKUP(Orders_C[[#This Row],[Store_ID]],Stores_c[Store_ID],Stores_c[City])</f>
        <v>Lake Kristashire</v>
      </c>
      <c r="AA1637" t="str">
        <f>_xlfn.XLOOKUP(Orders_C[[#This Row],[Customer_ID]],Customers_c[Customer_ID],Customers_c[Customer_Name])</f>
        <v>Maria Lang</v>
      </c>
      <c r="AB1637" s="6">
        <f>Orders_C[[#This Row],[Quantity]]*Orders_C[[#This Row],[Unit_Price]]*(1-Orders_C[[#This Row],[Discount %]])+Orders_C[[#This Row],[Tax]]</f>
        <v>440.09999999999997</v>
      </c>
      <c r="AC1637" s="9">
        <f>(Orders_C[[#This Row],[Unit_Price]]*Orders_C[[#This Row],[Quantity]])-Orders_C[[#This Row],[Discount]]+Orders_C[[#This Row],[Tax]]</f>
        <v>498.45</v>
      </c>
      <c r="AD1637" t="str">
        <f>IF(COUNTIF(Orders_C[[#All],[Customer_ID]],Orders_C[[#This Row],[Customer_ID]])&gt;1,"Repeat","New")</f>
        <v>Repeat</v>
      </c>
      <c r="AE1637" t="str" cm="1">
        <f t="array" ref="AE1637">_xlfn.XLOOKUP(Orders_C[[#This Row],[Store_ID]],Stores_c[[#All],[Store_ID]],Stores_c[[#All],[City]])</f>
        <v>Lake Kristashire</v>
      </c>
      <c r="AF1637" t="str" cm="1">
        <f t="array" ref="AF1637">_xlfn.XLOOKUP(Orders_C[[#This Row],[Store_ID]],Stores_c[[#All],[Store_ID]],Stores_c[[#All],[Manager_Name]])</f>
        <v>Andrea Daugherty</v>
      </c>
      <c r="AG1637" t="str" cm="1">
        <f t="array" ref="AG1637">_xlfn.XLOOKUP(Orders_C[[#This Row],[Store_ID]],Stores_c[[#All],[Store_ID]],Stores_c[[#All],[Store_Type]])</f>
        <v>Mall</v>
      </c>
    </row>
    <row r="1638" spans="1:33" x14ac:dyDescent="0.25">
      <c r="A1638">
        <v>9947</v>
      </c>
      <c r="B1638" s="1">
        <v>45717</v>
      </c>
      <c r="C1638" s="2">
        <v>2.34375E-2</v>
      </c>
      <c r="D1638">
        <v>1989</v>
      </c>
      <c r="E1638">
        <v>216</v>
      </c>
      <c r="F1638">
        <v>449</v>
      </c>
      <c r="G1638">
        <v>308</v>
      </c>
      <c r="H1638">
        <v>1</v>
      </c>
      <c r="I1638">
        <v>489</v>
      </c>
      <c r="J1638">
        <v>15</v>
      </c>
      <c r="K1638">
        <v>24.45</v>
      </c>
      <c r="L1638">
        <v>498.45</v>
      </c>
      <c r="M1638" t="s">
        <v>20</v>
      </c>
      <c r="N1638" t="s">
        <v>21</v>
      </c>
      <c r="O1638">
        <v>36</v>
      </c>
      <c r="P1638">
        <v>4</v>
      </c>
      <c r="Q1638" t="s">
        <v>3970</v>
      </c>
      <c r="R1638">
        <v>508</v>
      </c>
      <c r="S1638" s="3">
        <v>0.15</v>
      </c>
      <c r="T1638" s="6">
        <v>205.05</v>
      </c>
      <c r="U1638" t="s">
        <v>6334</v>
      </c>
      <c r="V1638">
        <v>2025</v>
      </c>
      <c r="W1638" t="s">
        <v>6329</v>
      </c>
      <c r="X1638" t="str">
        <f>_xlfn.XLOOKUP(Orders_C[[#This Row],[Product_ID]],Products_C[Product_ID],Products_C[Product_Name])</f>
        <v>Zinger Burger</v>
      </c>
      <c r="Y1638" t="str">
        <f>_xlfn.XLOOKUP(Orders_C[[#This Row],[Product_ID]],Products_C[Product_ID],Products_C[Category])</f>
        <v>Beverage</v>
      </c>
      <c r="Z1638" t="str">
        <f>_xlfn.XLOOKUP(Orders_C[[#This Row],[Store_ID]],Stores_c[Store_ID],Stores_c[City])</f>
        <v>Garciaview</v>
      </c>
      <c r="AA1638" t="str">
        <f>_xlfn.XLOOKUP(Orders_C[[#This Row],[Customer_ID]],Customers_c[Customer_ID],Customers_c[Customer_Name])</f>
        <v>Philip Mills</v>
      </c>
      <c r="AB1638" s="6">
        <f>Orders_C[[#This Row],[Quantity]]*Orders_C[[#This Row],[Unit_Price]]*(1-Orders_C[[#This Row],[Discount %]])+Orders_C[[#This Row],[Tax]]</f>
        <v>440.09999999999997</v>
      </c>
      <c r="AC1638" s="9">
        <f>(Orders_C[[#This Row],[Unit_Price]]*Orders_C[[#This Row],[Quantity]])-Orders_C[[#This Row],[Discount]]+Orders_C[[#This Row],[Tax]]</f>
        <v>498.45</v>
      </c>
      <c r="AD1638" t="str">
        <f>IF(COUNTIF(Orders_C[[#All],[Customer_ID]],Orders_C[[#This Row],[Customer_ID]])&gt;1,"Repeat","New")</f>
        <v>Repeat</v>
      </c>
      <c r="AE1638" t="str" cm="1">
        <f t="array" ref="AE1638">_xlfn.XLOOKUP(Orders_C[[#This Row],[Store_ID]],Stores_c[[#All],[Store_ID]],Stores_c[[#All],[City]])</f>
        <v>Garciaview</v>
      </c>
      <c r="AF1638" t="str" cm="1">
        <f t="array" ref="AF1638">_xlfn.XLOOKUP(Orders_C[[#This Row],[Store_ID]],Stores_c[[#All],[Store_ID]],Stores_c[[#All],[Manager_Name]])</f>
        <v>Karina Washington</v>
      </c>
      <c r="AG1638" t="str" cm="1">
        <f t="array" ref="AG1638">_xlfn.XLOOKUP(Orders_C[[#This Row],[Store_ID]],Stores_c[[#All],[Store_ID]],Stores_c[[#All],[Store_Type]])</f>
        <v>Drive-Thru</v>
      </c>
    </row>
    <row r="1639" spans="1:33" x14ac:dyDescent="0.25">
      <c r="A1639">
        <v>7135</v>
      </c>
      <c r="B1639" s="1">
        <v>45738</v>
      </c>
      <c r="C1639" s="2">
        <v>0.60204861111111108</v>
      </c>
      <c r="D1639">
        <v>1788</v>
      </c>
      <c r="E1639">
        <v>212</v>
      </c>
      <c r="F1639">
        <v>549</v>
      </c>
      <c r="G1639">
        <v>301</v>
      </c>
      <c r="H1639">
        <v>2</v>
      </c>
      <c r="I1639">
        <v>259</v>
      </c>
      <c r="J1639">
        <v>15</v>
      </c>
      <c r="K1639">
        <v>12.95</v>
      </c>
      <c r="L1639">
        <v>515.95000000000005</v>
      </c>
      <c r="M1639" t="s">
        <v>19</v>
      </c>
      <c r="N1639" t="s">
        <v>22</v>
      </c>
      <c r="O1639">
        <v>14</v>
      </c>
      <c r="P1639">
        <v>1</v>
      </c>
      <c r="Q1639" t="s">
        <v>1158</v>
      </c>
      <c r="R1639">
        <v>505</v>
      </c>
      <c r="S1639" s="3">
        <v>0.15</v>
      </c>
      <c r="T1639" s="6">
        <v>205.15000000000003</v>
      </c>
      <c r="U1639" t="s">
        <v>6334</v>
      </c>
      <c r="V1639">
        <v>2025</v>
      </c>
      <c r="W1639" t="s">
        <v>6333</v>
      </c>
      <c r="X1639" t="str">
        <f>_xlfn.XLOOKUP(Orders_C[[#This Row],[Product_ID]],Products_C[Product_ID],Products_C[Product_Name])</f>
        <v>Krushers</v>
      </c>
      <c r="Y1639" t="str">
        <f>_xlfn.XLOOKUP(Orders_C[[#This Row],[Product_ID]],Products_C[Product_ID],Products_C[Category])</f>
        <v>Burger</v>
      </c>
      <c r="Z1639" t="str">
        <f>_xlfn.XLOOKUP(Orders_C[[#This Row],[Store_ID]],Stores_c[Store_ID],Stores_c[City])</f>
        <v>Andrewview</v>
      </c>
      <c r="AA1639" t="str">
        <f>_xlfn.XLOOKUP(Orders_C[[#This Row],[Customer_ID]],Customers_c[Customer_ID],Customers_c[Customer_Name])</f>
        <v>Jordan Jones</v>
      </c>
      <c r="AB1639" s="6">
        <f>Orders_C[[#This Row],[Quantity]]*Orders_C[[#This Row],[Unit_Price]]*(1-Orders_C[[#This Row],[Discount %]])+Orders_C[[#This Row],[Tax]]</f>
        <v>453.25</v>
      </c>
      <c r="AC1639" s="9">
        <f>(Orders_C[[#This Row],[Unit_Price]]*Orders_C[[#This Row],[Quantity]])-Orders_C[[#This Row],[Discount]]+Orders_C[[#This Row],[Tax]]</f>
        <v>515.95000000000005</v>
      </c>
      <c r="AD1639" t="str">
        <f>IF(COUNTIF(Orders_C[[#All],[Customer_ID]],Orders_C[[#This Row],[Customer_ID]])&gt;1,"Repeat","New")</f>
        <v>Repeat</v>
      </c>
      <c r="AE1639" t="str" cm="1">
        <f t="array" ref="AE1639">_xlfn.XLOOKUP(Orders_C[[#This Row],[Store_ID]],Stores_c[[#All],[Store_ID]],Stores_c[[#All],[City]])</f>
        <v>Andrewview</v>
      </c>
      <c r="AF1639" t="str" cm="1">
        <f t="array" ref="AF1639">_xlfn.XLOOKUP(Orders_C[[#This Row],[Store_ID]],Stores_c[[#All],[Store_ID]],Stores_c[[#All],[Manager_Name]])</f>
        <v>Alice Sutton</v>
      </c>
      <c r="AG1639" t="str" cm="1">
        <f t="array" ref="AG1639">_xlfn.XLOOKUP(Orders_C[[#This Row],[Store_ID]],Stores_c[[#All],[Store_ID]],Stores_c[[#All],[Store_Type]])</f>
        <v>Mall</v>
      </c>
    </row>
    <row r="1640" spans="1:33" x14ac:dyDescent="0.25">
      <c r="A1640">
        <v>8450</v>
      </c>
      <c r="B1640" s="1">
        <v>45835</v>
      </c>
      <c r="C1640" s="2">
        <v>0.62997685185185182</v>
      </c>
      <c r="D1640">
        <v>1558</v>
      </c>
      <c r="E1640">
        <v>220</v>
      </c>
      <c r="F1640">
        <v>483</v>
      </c>
      <c r="G1640">
        <v>307</v>
      </c>
      <c r="H1640">
        <v>2</v>
      </c>
      <c r="I1640">
        <v>259</v>
      </c>
      <c r="J1640">
        <v>15</v>
      </c>
      <c r="K1640">
        <v>12.95</v>
      </c>
      <c r="L1640">
        <v>515.95000000000005</v>
      </c>
      <c r="M1640" t="s">
        <v>18</v>
      </c>
      <c r="N1640" t="s">
        <v>23</v>
      </c>
      <c r="O1640">
        <v>23</v>
      </c>
      <c r="P1640">
        <v>1</v>
      </c>
      <c r="Q1640" t="s">
        <v>2473</v>
      </c>
      <c r="R1640">
        <v>503</v>
      </c>
      <c r="S1640" s="3">
        <v>0.15</v>
      </c>
      <c r="T1640" s="6">
        <v>205.15000000000003</v>
      </c>
      <c r="U1640" t="s">
        <v>6340</v>
      </c>
      <c r="V1640">
        <v>2025</v>
      </c>
      <c r="W1640" t="s">
        <v>6329</v>
      </c>
      <c r="X1640" t="str">
        <f>_xlfn.XLOOKUP(Orders_C[[#This Row],[Product_ID]],Products_C[Product_ID],Products_C[Product_Name])</f>
        <v>Chicken Wings</v>
      </c>
      <c r="Y1640" t="str">
        <f>_xlfn.XLOOKUP(Orders_C[[#This Row],[Product_ID]],Products_C[Product_ID],Products_C[Category])</f>
        <v>Chicken</v>
      </c>
      <c r="Z1640" t="str">
        <f>_xlfn.XLOOKUP(Orders_C[[#This Row],[Store_ID]],Stores_c[Store_ID],Stores_c[City])</f>
        <v>Williamborough</v>
      </c>
      <c r="AA1640" t="str">
        <f>_xlfn.XLOOKUP(Orders_C[[#This Row],[Customer_ID]],Customers_c[Customer_ID],Customers_c[Customer_Name])</f>
        <v>William Kelley</v>
      </c>
      <c r="AB1640" s="6">
        <f>Orders_C[[#This Row],[Quantity]]*Orders_C[[#This Row],[Unit_Price]]*(1-Orders_C[[#This Row],[Discount %]])+Orders_C[[#This Row],[Tax]]</f>
        <v>453.25</v>
      </c>
      <c r="AC1640" s="9">
        <f>(Orders_C[[#This Row],[Unit_Price]]*Orders_C[[#This Row],[Quantity]])-Orders_C[[#This Row],[Discount]]+Orders_C[[#This Row],[Tax]]</f>
        <v>515.95000000000005</v>
      </c>
      <c r="AD1640" t="str">
        <f>IF(COUNTIF(Orders_C[[#All],[Customer_ID]],Orders_C[[#This Row],[Customer_ID]])&gt;1,"Repeat","New")</f>
        <v>Repeat</v>
      </c>
      <c r="AE1640" t="str" cm="1">
        <f t="array" ref="AE1640">_xlfn.XLOOKUP(Orders_C[[#This Row],[Store_ID]],Stores_c[[#All],[Store_ID]],Stores_c[[#All],[City]])</f>
        <v>Williamborough</v>
      </c>
      <c r="AF1640" t="str" cm="1">
        <f t="array" ref="AF1640">_xlfn.XLOOKUP(Orders_C[[#This Row],[Store_ID]],Stores_c[[#All],[Store_ID]],Stores_c[[#All],[Manager_Name]])</f>
        <v>Michael Mcbride</v>
      </c>
      <c r="AG1640" t="str" cm="1">
        <f t="array" ref="AG1640">_xlfn.XLOOKUP(Orders_C[[#This Row],[Store_ID]],Stores_c[[#All],[Store_ID]],Stores_c[[#All],[Store_Type]])</f>
        <v>Mall</v>
      </c>
    </row>
    <row r="1641" spans="1:33" x14ac:dyDescent="0.25">
      <c r="A1641">
        <v>9332</v>
      </c>
      <c r="B1641" s="1">
        <v>45773</v>
      </c>
      <c r="C1641" s="2">
        <v>0.54765046296296294</v>
      </c>
      <c r="D1641">
        <v>1229</v>
      </c>
      <c r="E1641">
        <v>216</v>
      </c>
      <c r="F1641">
        <v>474</v>
      </c>
      <c r="G1641">
        <v>330</v>
      </c>
      <c r="H1641">
        <v>1</v>
      </c>
      <c r="I1641">
        <v>467</v>
      </c>
      <c r="J1641">
        <v>5</v>
      </c>
      <c r="K1641">
        <v>23.35</v>
      </c>
      <c r="L1641">
        <v>485.35</v>
      </c>
      <c r="M1641" t="s">
        <v>20</v>
      </c>
      <c r="N1641" t="s">
        <v>21</v>
      </c>
      <c r="O1641">
        <v>45</v>
      </c>
      <c r="P1641">
        <v>3</v>
      </c>
      <c r="Q1641" t="s">
        <v>3355</v>
      </c>
      <c r="R1641">
        <v>505</v>
      </c>
      <c r="S1641" s="3">
        <v>0.05</v>
      </c>
      <c r="T1641" s="6">
        <v>205.15000000000003</v>
      </c>
      <c r="U1641" t="s">
        <v>6337</v>
      </c>
      <c r="V1641">
        <v>2025</v>
      </c>
      <c r="W1641" t="s">
        <v>6331</v>
      </c>
      <c r="X1641" t="str">
        <f>_xlfn.XLOOKUP(Orders_C[[#This Row],[Product_ID]],Products_C[Product_ID],Products_C[Product_Name])</f>
        <v>Rice Bowl</v>
      </c>
      <c r="Y1641" t="str">
        <f>_xlfn.XLOOKUP(Orders_C[[#This Row],[Product_ID]],Products_C[Product_ID],Products_C[Category])</f>
        <v>Beverage</v>
      </c>
      <c r="Z1641" t="str">
        <f>_xlfn.XLOOKUP(Orders_C[[#This Row],[Store_ID]],Stores_c[Store_ID],Stores_c[City])</f>
        <v>Garciaview</v>
      </c>
      <c r="AA1641" t="str">
        <f>_xlfn.XLOOKUP(Orders_C[[#This Row],[Customer_ID]],Customers_c[Customer_ID],Customers_c[Customer_Name])</f>
        <v>Veronica Hamilton</v>
      </c>
      <c r="AB1641" s="6">
        <f>Orders_C[[#This Row],[Quantity]]*Orders_C[[#This Row],[Unit_Price]]*(1-Orders_C[[#This Row],[Discount %]])+Orders_C[[#This Row],[Tax]]</f>
        <v>467</v>
      </c>
      <c r="AC1641" s="9">
        <f>(Orders_C[[#This Row],[Unit_Price]]*Orders_C[[#This Row],[Quantity]])-Orders_C[[#This Row],[Discount]]+Orders_C[[#This Row],[Tax]]</f>
        <v>485.35</v>
      </c>
      <c r="AD1641" t="str">
        <f>IF(COUNTIF(Orders_C[[#All],[Customer_ID]],Orders_C[[#This Row],[Customer_ID]])&gt;1,"Repeat","New")</f>
        <v>Repeat</v>
      </c>
      <c r="AE1641" t="str" cm="1">
        <f t="array" ref="AE1641">_xlfn.XLOOKUP(Orders_C[[#This Row],[Store_ID]],Stores_c[[#All],[Store_ID]],Stores_c[[#All],[City]])</f>
        <v>Garciaview</v>
      </c>
      <c r="AF1641" t="str" cm="1">
        <f t="array" ref="AF1641">_xlfn.XLOOKUP(Orders_C[[#This Row],[Store_ID]],Stores_c[[#All],[Store_ID]],Stores_c[[#All],[Manager_Name]])</f>
        <v>Karina Washington</v>
      </c>
      <c r="AG1641" t="str" cm="1">
        <f t="array" ref="AG1641">_xlfn.XLOOKUP(Orders_C[[#This Row],[Store_ID]],Stores_c[[#All],[Store_ID]],Stores_c[[#All],[Store_Type]])</f>
        <v>Drive-Thru</v>
      </c>
    </row>
    <row r="1642" spans="1:33" x14ac:dyDescent="0.25">
      <c r="A1642">
        <v>10723</v>
      </c>
      <c r="B1642" s="1">
        <v>45808</v>
      </c>
      <c r="C1642" s="2">
        <v>0.60071759259259261</v>
      </c>
      <c r="D1642">
        <v>1836</v>
      </c>
      <c r="E1642">
        <v>204</v>
      </c>
      <c r="F1642">
        <v>431</v>
      </c>
      <c r="G1642">
        <v>339</v>
      </c>
      <c r="H1642">
        <v>1</v>
      </c>
      <c r="I1642">
        <v>467</v>
      </c>
      <c r="J1642">
        <v>5</v>
      </c>
      <c r="K1642">
        <v>23.35</v>
      </c>
      <c r="L1642">
        <v>485.35</v>
      </c>
      <c r="M1642" t="s">
        <v>19</v>
      </c>
      <c r="N1642" t="s">
        <v>21</v>
      </c>
      <c r="O1642">
        <v>12</v>
      </c>
      <c r="P1642">
        <v>4</v>
      </c>
      <c r="Q1642" t="s">
        <v>4746</v>
      </c>
      <c r="R1642">
        <v>502</v>
      </c>
      <c r="S1642" s="3">
        <v>0.05</v>
      </c>
      <c r="T1642" s="6">
        <v>205.15000000000003</v>
      </c>
      <c r="U1642" t="s">
        <v>6339</v>
      </c>
      <c r="V1642">
        <v>2025</v>
      </c>
      <c r="W1642" t="s">
        <v>6333</v>
      </c>
      <c r="X1642" t="str">
        <f>_xlfn.XLOOKUP(Orders_C[[#This Row],[Product_ID]],Products_C[Product_ID],Products_C[Product_Name])</f>
        <v>Veg Burger</v>
      </c>
      <c r="Y1642" t="str">
        <f>_xlfn.XLOOKUP(Orders_C[[#This Row],[Product_ID]],Products_C[Product_ID],Products_C[Category])</f>
        <v>Burger</v>
      </c>
      <c r="Z1642" t="str">
        <f>_xlfn.XLOOKUP(Orders_C[[#This Row],[Store_ID]],Stores_c[Store_ID],Stores_c[City])</f>
        <v>New Robertfurt</v>
      </c>
      <c r="AA1642" t="str">
        <f>_xlfn.XLOOKUP(Orders_C[[#This Row],[Customer_ID]],Customers_c[Customer_ID],Customers_c[Customer_Name])</f>
        <v>Katie Novak</v>
      </c>
      <c r="AB1642" s="6">
        <f>Orders_C[[#This Row],[Quantity]]*Orders_C[[#This Row],[Unit_Price]]*(1-Orders_C[[#This Row],[Discount %]])+Orders_C[[#This Row],[Tax]]</f>
        <v>467</v>
      </c>
      <c r="AC1642" s="9">
        <f>(Orders_C[[#This Row],[Unit_Price]]*Orders_C[[#This Row],[Quantity]])-Orders_C[[#This Row],[Discount]]+Orders_C[[#This Row],[Tax]]</f>
        <v>485.35</v>
      </c>
      <c r="AD1642" t="str">
        <f>IF(COUNTIF(Orders_C[[#All],[Customer_ID]],Orders_C[[#This Row],[Customer_ID]])&gt;1,"Repeat","New")</f>
        <v>Repeat</v>
      </c>
      <c r="AE1642" t="str" cm="1">
        <f t="array" ref="AE1642">_xlfn.XLOOKUP(Orders_C[[#This Row],[Store_ID]],Stores_c[[#All],[Store_ID]],Stores_c[[#All],[City]])</f>
        <v>New Robertfurt</v>
      </c>
      <c r="AF1642" t="str" cm="1">
        <f t="array" ref="AF1642">_xlfn.XLOOKUP(Orders_C[[#This Row],[Store_ID]],Stores_c[[#All],[Store_ID]],Stores_c[[#All],[Manager_Name]])</f>
        <v>Tiffany Gomez</v>
      </c>
      <c r="AG1642" t="str" cm="1">
        <f t="array" ref="AG1642">_xlfn.XLOOKUP(Orders_C[[#This Row],[Store_ID]],Stores_c[[#All],[Store_ID]],Stores_c[[#All],[Store_Type]])</f>
        <v>Street</v>
      </c>
    </row>
    <row r="1643" spans="1:33" x14ac:dyDescent="0.25">
      <c r="A1643">
        <v>6508</v>
      </c>
      <c r="B1643" s="1">
        <v>46037</v>
      </c>
      <c r="C1643" s="2">
        <v>0.39105324074074072</v>
      </c>
      <c r="D1643">
        <v>1832</v>
      </c>
      <c r="E1643">
        <v>221</v>
      </c>
      <c r="F1643">
        <v>504</v>
      </c>
      <c r="G1643">
        <v>331</v>
      </c>
      <c r="H1643">
        <v>1</v>
      </c>
      <c r="I1643">
        <v>456</v>
      </c>
      <c r="J1643">
        <v>0</v>
      </c>
      <c r="K1643">
        <v>22.8</v>
      </c>
      <c r="L1643">
        <v>478.8</v>
      </c>
      <c r="M1643" t="s">
        <v>20</v>
      </c>
      <c r="N1643" t="s">
        <v>21</v>
      </c>
      <c r="O1643">
        <v>21</v>
      </c>
      <c r="P1643">
        <v>1</v>
      </c>
      <c r="Q1643" t="s">
        <v>531</v>
      </c>
      <c r="R1643">
        <v>509</v>
      </c>
      <c r="S1643" s="3">
        <v>0</v>
      </c>
      <c r="T1643" s="6">
        <v>205.20000000000005</v>
      </c>
      <c r="U1643" t="s">
        <v>6330</v>
      </c>
      <c r="V1643">
        <v>2026</v>
      </c>
      <c r="W1643" t="s">
        <v>6329</v>
      </c>
      <c r="X1643" t="str">
        <f>_xlfn.XLOOKUP(Orders_C[[#This Row],[Product_ID]],Products_C[Product_ID],Products_C[Product_Name])</f>
        <v>Chicken Bucket</v>
      </c>
      <c r="Y1643" t="str">
        <f>_xlfn.XLOOKUP(Orders_C[[#This Row],[Product_ID]],Products_C[Product_ID],Products_C[Category])</f>
        <v>Beverage</v>
      </c>
      <c r="Z1643" t="str">
        <f>_xlfn.XLOOKUP(Orders_C[[#This Row],[Store_ID]],Stores_c[Store_ID],Stores_c[City])</f>
        <v>Port Barbarabury</v>
      </c>
      <c r="AA1643" t="str">
        <f>_xlfn.XLOOKUP(Orders_C[[#This Row],[Customer_ID]],Customers_c[Customer_ID],Customers_c[Customer_Name])</f>
        <v>Brittany Evans</v>
      </c>
      <c r="AB1643" s="6">
        <f>Orders_C[[#This Row],[Quantity]]*Orders_C[[#This Row],[Unit_Price]]*(1-Orders_C[[#This Row],[Discount %]])+Orders_C[[#This Row],[Tax]]</f>
        <v>478.8</v>
      </c>
      <c r="AC1643" s="9">
        <f>(Orders_C[[#This Row],[Unit_Price]]*Orders_C[[#This Row],[Quantity]])-Orders_C[[#This Row],[Discount]]+Orders_C[[#This Row],[Tax]]</f>
        <v>478.8</v>
      </c>
      <c r="AD1643" t="str">
        <f>IF(COUNTIF(Orders_C[[#All],[Customer_ID]],Orders_C[[#This Row],[Customer_ID]])&gt;1,"Repeat","New")</f>
        <v>Repeat</v>
      </c>
      <c r="AE1643" t="str" cm="1">
        <f t="array" ref="AE1643">_xlfn.XLOOKUP(Orders_C[[#This Row],[Store_ID]],Stores_c[[#All],[Store_ID]],Stores_c[[#All],[City]])</f>
        <v>Port Barbarabury</v>
      </c>
      <c r="AF1643" t="str" cm="1">
        <f t="array" ref="AF1643">_xlfn.XLOOKUP(Orders_C[[#This Row],[Store_ID]],Stores_c[[#All],[Store_ID]],Stores_c[[#All],[Manager_Name]])</f>
        <v>Edward Nguyen</v>
      </c>
      <c r="AG1643" t="str" cm="1">
        <f t="array" ref="AG1643">_xlfn.XLOOKUP(Orders_C[[#This Row],[Store_ID]],Stores_c[[#All],[Store_ID]],Stores_c[[#All],[Store_Type]])</f>
        <v>Street</v>
      </c>
    </row>
    <row r="1644" spans="1:33" x14ac:dyDescent="0.25">
      <c r="A1644">
        <v>7924</v>
      </c>
      <c r="B1644" s="1">
        <v>45701</v>
      </c>
      <c r="C1644" s="2">
        <v>0.33825231481481483</v>
      </c>
      <c r="D1644">
        <v>1988</v>
      </c>
      <c r="E1644">
        <v>201</v>
      </c>
      <c r="F1644">
        <v>517</v>
      </c>
      <c r="G1644">
        <v>327</v>
      </c>
      <c r="H1644">
        <v>1</v>
      </c>
      <c r="I1644">
        <v>490</v>
      </c>
      <c r="J1644">
        <v>15</v>
      </c>
      <c r="K1644">
        <v>24.5</v>
      </c>
      <c r="L1644">
        <v>499.5</v>
      </c>
      <c r="M1644" t="s">
        <v>20</v>
      </c>
      <c r="N1644" t="s">
        <v>23</v>
      </c>
      <c r="O1644">
        <v>40</v>
      </c>
      <c r="P1644">
        <v>2</v>
      </c>
      <c r="Q1644" t="s">
        <v>1947</v>
      </c>
      <c r="R1644">
        <v>505</v>
      </c>
      <c r="S1644" s="3">
        <v>0.15</v>
      </c>
      <c r="T1644" s="6">
        <v>205.5</v>
      </c>
      <c r="U1644" t="s">
        <v>6338</v>
      </c>
      <c r="V1644">
        <v>2025</v>
      </c>
      <c r="W1644" t="s">
        <v>6329</v>
      </c>
      <c r="X1644" t="str">
        <f>_xlfn.XLOOKUP(Orders_C[[#This Row],[Product_ID]],Products_C[Product_ID],Products_C[Product_Name])</f>
        <v>Wrap</v>
      </c>
      <c r="Y1644" t="str">
        <f>_xlfn.XLOOKUP(Orders_C[[#This Row],[Product_ID]],Products_C[Product_ID],Products_C[Category])</f>
        <v>Chicken</v>
      </c>
      <c r="Z1644" t="str">
        <f>_xlfn.XLOOKUP(Orders_C[[#This Row],[Store_ID]],Stores_c[Store_ID],Stores_c[City])</f>
        <v>Lake Nicholasburgh</v>
      </c>
      <c r="AA1644" t="str">
        <f>_xlfn.XLOOKUP(Orders_C[[#This Row],[Customer_ID]],Customers_c[Customer_ID],Customers_c[Customer_Name])</f>
        <v>Stephanie Knapp</v>
      </c>
      <c r="AB1644" s="6">
        <f>Orders_C[[#This Row],[Quantity]]*Orders_C[[#This Row],[Unit_Price]]*(1-Orders_C[[#This Row],[Discount %]])+Orders_C[[#This Row],[Tax]]</f>
        <v>441</v>
      </c>
      <c r="AC1644" s="9">
        <f>(Orders_C[[#This Row],[Unit_Price]]*Orders_C[[#This Row],[Quantity]])-Orders_C[[#This Row],[Discount]]+Orders_C[[#This Row],[Tax]]</f>
        <v>499.5</v>
      </c>
      <c r="AD1644" t="str">
        <f>IF(COUNTIF(Orders_C[[#All],[Customer_ID]],Orders_C[[#This Row],[Customer_ID]])&gt;1,"Repeat","New")</f>
        <v>Repeat</v>
      </c>
      <c r="AE1644" t="str" cm="1">
        <f t="array" ref="AE1644">_xlfn.XLOOKUP(Orders_C[[#This Row],[Store_ID]],Stores_c[[#All],[Store_ID]],Stores_c[[#All],[City]])</f>
        <v>Lake Nicholasburgh</v>
      </c>
      <c r="AF1644" t="str" cm="1">
        <f t="array" ref="AF1644">_xlfn.XLOOKUP(Orders_C[[#This Row],[Store_ID]],Stores_c[[#All],[Store_ID]],Stores_c[[#All],[Manager_Name]])</f>
        <v>Maurice Garcia</v>
      </c>
      <c r="AG1644" t="str" cm="1">
        <f t="array" ref="AG1644">_xlfn.XLOOKUP(Orders_C[[#This Row],[Store_ID]],Stores_c[[#All],[Store_ID]],Stores_c[[#All],[Store_Type]])</f>
        <v>Mall</v>
      </c>
    </row>
    <row r="1645" spans="1:33" x14ac:dyDescent="0.25">
      <c r="A1645">
        <v>6141</v>
      </c>
      <c r="B1645" s="1">
        <v>45841</v>
      </c>
      <c r="C1645" s="2">
        <v>0.34927083333333331</v>
      </c>
      <c r="D1645">
        <v>1619</v>
      </c>
      <c r="E1645">
        <v>214</v>
      </c>
      <c r="F1645">
        <v>497</v>
      </c>
      <c r="G1645">
        <v>323</v>
      </c>
      <c r="H1645">
        <v>1</v>
      </c>
      <c r="I1645">
        <v>479</v>
      </c>
      <c r="J1645">
        <v>10</v>
      </c>
      <c r="K1645">
        <v>23.95</v>
      </c>
      <c r="L1645">
        <v>492.95</v>
      </c>
      <c r="M1645" t="s">
        <v>18</v>
      </c>
      <c r="N1645" t="s">
        <v>22</v>
      </c>
      <c r="O1645">
        <v>24</v>
      </c>
      <c r="P1645">
        <v>5</v>
      </c>
      <c r="Q1645" t="s">
        <v>164</v>
      </c>
      <c r="R1645">
        <v>508</v>
      </c>
      <c r="S1645" s="3">
        <v>0.1</v>
      </c>
      <c r="T1645" s="6">
        <v>205.55</v>
      </c>
      <c r="U1645" t="s">
        <v>6341</v>
      </c>
      <c r="V1645">
        <v>2025</v>
      </c>
      <c r="W1645" t="s">
        <v>6329</v>
      </c>
      <c r="X1645" t="str">
        <f>_xlfn.XLOOKUP(Orders_C[[#This Row],[Product_ID]],Products_C[Product_ID],Products_C[Product_Name])</f>
        <v>Rice Bowl</v>
      </c>
      <c r="Y1645" t="str">
        <f>_xlfn.XLOOKUP(Orders_C[[#This Row],[Product_ID]],Products_C[Product_ID],Products_C[Category])</f>
        <v>Beverage</v>
      </c>
      <c r="Z1645" t="str">
        <f>_xlfn.XLOOKUP(Orders_C[[#This Row],[Store_ID]],Stores_c[Store_ID],Stores_c[City])</f>
        <v>New Robert</v>
      </c>
      <c r="AA1645" t="str">
        <f>_xlfn.XLOOKUP(Orders_C[[#This Row],[Customer_ID]],Customers_c[Customer_ID],Customers_c[Customer_Name])</f>
        <v>Shawn Morales</v>
      </c>
      <c r="AB1645" s="6">
        <f>Orders_C[[#This Row],[Quantity]]*Orders_C[[#This Row],[Unit_Price]]*(1-Orders_C[[#This Row],[Discount %]])+Orders_C[[#This Row],[Tax]]</f>
        <v>455.05</v>
      </c>
      <c r="AC1645" s="9">
        <f>(Orders_C[[#This Row],[Unit_Price]]*Orders_C[[#This Row],[Quantity]])-Orders_C[[#This Row],[Discount]]+Orders_C[[#This Row],[Tax]]</f>
        <v>492.95</v>
      </c>
      <c r="AD1645" t="str">
        <f>IF(COUNTIF(Orders_C[[#All],[Customer_ID]],Orders_C[[#This Row],[Customer_ID]])&gt;1,"Repeat","New")</f>
        <v>Repeat</v>
      </c>
      <c r="AE1645" t="str" cm="1">
        <f t="array" ref="AE1645">_xlfn.XLOOKUP(Orders_C[[#This Row],[Store_ID]],Stores_c[[#All],[Store_ID]],Stores_c[[#All],[City]])</f>
        <v>New Robert</v>
      </c>
      <c r="AF1645" t="str" cm="1">
        <f t="array" ref="AF1645">_xlfn.XLOOKUP(Orders_C[[#This Row],[Store_ID]],Stores_c[[#All],[Store_ID]],Stores_c[[#All],[Manager_Name]])</f>
        <v>Krista Webb</v>
      </c>
      <c r="AG1645" t="str" cm="1">
        <f t="array" ref="AG1645">_xlfn.XLOOKUP(Orders_C[[#This Row],[Store_ID]],Stores_c[[#All],[Store_ID]],Stores_c[[#All],[Store_Type]])</f>
        <v>Drive-Thru</v>
      </c>
    </row>
    <row r="1646" spans="1:33" x14ac:dyDescent="0.25">
      <c r="A1646">
        <v>10831</v>
      </c>
      <c r="B1646" s="1">
        <v>45943</v>
      </c>
      <c r="C1646" s="2">
        <v>0.4840740740740741</v>
      </c>
      <c r="D1646">
        <v>1098</v>
      </c>
      <c r="E1646">
        <v>207</v>
      </c>
      <c r="F1646">
        <v>494</v>
      </c>
      <c r="G1646">
        <v>306</v>
      </c>
      <c r="H1646">
        <v>1</v>
      </c>
      <c r="I1646">
        <v>468</v>
      </c>
      <c r="J1646">
        <v>5</v>
      </c>
      <c r="K1646">
        <v>23.4</v>
      </c>
      <c r="L1646">
        <v>486.4</v>
      </c>
      <c r="M1646" t="s">
        <v>20</v>
      </c>
      <c r="N1646" t="s">
        <v>22</v>
      </c>
      <c r="O1646">
        <v>51</v>
      </c>
      <c r="P1646">
        <v>1</v>
      </c>
      <c r="Q1646" t="s">
        <v>4854</v>
      </c>
      <c r="R1646">
        <v>502</v>
      </c>
      <c r="S1646" s="3">
        <v>0.05</v>
      </c>
      <c r="T1646" s="6">
        <v>205.59999999999997</v>
      </c>
      <c r="U1646" t="s">
        <v>6332</v>
      </c>
      <c r="V1646">
        <v>2025</v>
      </c>
      <c r="W1646" t="s">
        <v>6331</v>
      </c>
      <c r="X1646" t="str">
        <f>_xlfn.XLOOKUP(Orders_C[[#This Row],[Product_ID]],Products_C[Product_ID],Products_C[Product_Name])</f>
        <v>Veg Burger</v>
      </c>
      <c r="Y1646" t="str">
        <f>_xlfn.XLOOKUP(Orders_C[[#This Row],[Product_ID]],Products_C[Product_ID],Products_C[Category])</f>
        <v>Burger</v>
      </c>
      <c r="Z1646" t="str">
        <f>_xlfn.XLOOKUP(Orders_C[[#This Row],[Store_ID]],Stores_c[Store_ID],Stores_c[City])</f>
        <v>Christineton</v>
      </c>
      <c r="AA1646" t="str">
        <f>_xlfn.XLOOKUP(Orders_C[[#This Row],[Customer_ID]],Customers_c[Customer_ID],Customers_c[Customer_Name])</f>
        <v>Cynthia Johnson</v>
      </c>
      <c r="AB1646" s="6">
        <f>Orders_C[[#This Row],[Quantity]]*Orders_C[[#This Row],[Unit_Price]]*(1-Orders_C[[#This Row],[Discount %]])+Orders_C[[#This Row],[Tax]]</f>
        <v>467.99999999999994</v>
      </c>
      <c r="AC1646" s="9">
        <f>(Orders_C[[#This Row],[Unit_Price]]*Orders_C[[#This Row],[Quantity]])-Orders_C[[#This Row],[Discount]]+Orders_C[[#This Row],[Tax]]</f>
        <v>486.4</v>
      </c>
      <c r="AD1646" t="str">
        <f>IF(COUNTIF(Orders_C[[#All],[Customer_ID]],Orders_C[[#This Row],[Customer_ID]])&gt;1,"Repeat","New")</f>
        <v>Repeat</v>
      </c>
      <c r="AE1646" t="str" cm="1">
        <f t="array" ref="AE1646">_xlfn.XLOOKUP(Orders_C[[#This Row],[Store_ID]],Stores_c[[#All],[Store_ID]],Stores_c[[#All],[City]])</f>
        <v>Christineton</v>
      </c>
      <c r="AF1646" t="str" cm="1">
        <f t="array" ref="AF1646">_xlfn.XLOOKUP(Orders_C[[#This Row],[Store_ID]],Stores_c[[#All],[Store_ID]],Stores_c[[#All],[Manager_Name]])</f>
        <v>Dr. William Hubbard MD</v>
      </c>
      <c r="AG1646" t="str" cm="1">
        <f t="array" ref="AG1646">_xlfn.XLOOKUP(Orders_C[[#This Row],[Store_ID]],Stores_c[[#All],[Store_ID]],Stores_c[[#All],[Store_Type]])</f>
        <v>Street</v>
      </c>
    </row>
    <row r="1647" spans="1:33" x14ac:dyDescent="0.25">
      <c r="A1647">
        <v>7134</v>
      </c>
      <c r="B1647" s="1">
        <v>45944</v>
      </c>
      <c r="C1647" s="2">
        <v>0.82979166666666671</v>
      </c>
      <c r="D1647">
        <v>1559</v>
      </c>
      <c r="E1647">
        <v>213</v>
      </c>
      <c r="F1647">
        <v>492</v>
      </c>
      <c r="G1647">
        <v>326</v>
      </c>
      <c r="H1647">
        <v>2</v>
      </c>
      <c r="I1647">
        <v>242</v>
      </c>
      <c r="J1647">
        <v>0</v>
      </c>
      <c r="K1647">
        <v>12.1</v>
      </c>
      <c r="L1647">
        <v>496.1</v>
      </c>
      <c r="M1647" t="s">
        <v>18</v>
      </c>
      <c r="N1647" t="s">
        <v>22</v>
      </c>
      <c r="O1647">
        <v>53</v>
      </c>
      <c r="P1647">
        <v>2</v>
      </c>
      <c r="Q1647" t="s">
        <v>1157</v>
      </c>
      <c r="R1647">
        <v>501</v>
      </c>
      <c r="S1647" s="3">
        <v>0</v>
      </c>
      <c r="T1647" s="6">
        <v>205.70000000000005</v>
      </c>
      <c r="U1647" t="s">
        <v>6332</v>
      </c>
      <c r="V1647">
        <v>2025</v>
      </c>
      <c r="W1647" t="s">
        <v>6331</v>
      </c>
      <c r="X1647" t="str">
        <f>_xlfn.XLOOKUP(Orders_C[[#This Row],[Product_ID]],Products_C[Product_ID],Products_C[Product_Name])</f>
        <v>Rice Bowl</v>
      </c>
      <c r="Y1647" t="str">
        <f>_xlfn.XLOOKUP(Orders_C[[#This Row],[Product_ID]],Products_C[Product_ID],Products_C[Category])</f>
        <v>Burger</v>
      </c>
      <c r="Z1647" t="str">
        <f>_xlfn.XLOOKUP(Orders_C[[#This Row],[Store_ID]],Stores_c[Store_ID],Stores_c[City])</f>
        <v>Lake Kristashire</v>
      </c>
      <c r="AA1647" t="str">
        <f>_xlfn.XLOOKUP(Orders_C[[#This Row],[Customer_ID]],Customers_c[Customer_ID],Customers_c[Customer_Name])</f>
        <v>April Valencia</v>
      </c>
      <c r="AB1647" s="6">
        <f>Orders_C[[#This Row],[Quantity]]*Orders_C[[#This Row],[Unit_Price]]*(1-Orders_C[[#This Row],[Discount %]])+Orders_C[[#This Row],[Tax]]</f>
        <v>496.1</v>
      </c>
      <c r="AC1647" s="9">
        <f>(Orders_C[[#This Row],[Unit_Price]]*Orders_C[[#This Row],[Quantity]])-Orders_C[[#This Row],[Discount]]+Orders_C[[#This Row],[Tax]]</f>
        <v>496.1</v>
      </c>
      <c r="AD1647" t="str">
        <f>IF(COUNTIF(Orders_C[[#All],[Customer_ID]],Orders_C[[#This Row],[Customer_ID]])&gt;1,"Repeat","New")</f>
        <v>Repeat</v>
      </c>
      <c r="AE1647" t="str" cm="1">
        <f t="array" ref="AE1647">_xlfn.XLOOKUP(Orders_C[[#This Row],[Store_ID]],Stores_c[[#All],[Store_ID]],Stores_c[[#All],[City]])</f>
        <v>Lake Kristashire</v>
      </c>
      <c r="AF1647" t="str" cm="1">
        <f t="array" ref="AF1647">_xlfn.XLOOKUP(Orders_C[[#This Row],[Store_ID]],Stores_c[[#All],[Store_ID]],Stores_c[[#All],[Manager_Name]])</f>
        <v>Andrea Daugherty</v>
      </c>
      <c r="AG1647" t="str" cm="1">
        <f t="array" ref="AG1647">_xlfn.XLOOKUP(Orders_C[[#This Row],[Store_ID]],Stores_c[[#All],[Store_ID]],Stores_c[[#All],[Store_Type]])</f>
        <v>Mall</v>
      </c>
    </row>
    <row r="1648" spans="1:33" x14ac:dyDescent="0.25">
      <c r="A1648">
        <v>6194</v>
      </c>
      <c r="B1648" s="1">
        <v>45752</v>
      </c>
      <c r="C1648" s="2">
        <v>0.53062500000000001</v>
      </c>
      <c r="D1648">
        <v>1619</v>
      </c>
      <c r="E1648">
        <v>205</v>
      </c>
      <c r="F1648">
        <v>410</v>
      </c>
      <c r="G1648">
        <v>322</v>
      </c>
      <c r="H1648">
        <v>2</v>
      </c>
      <c r="I1648">
        <v>248</v>
      </c>
      <c r="J1648">
        <v>5</v>
      </c>
      <c r="K1648">
        <v>12.4</v>
      </c>
      <c r="L1648">
        <v>503.4</v>
      </c>
      <c r="M1648" t="s">
        <v>18</v>
      </c>
      <c r="N1648" t="s">
        <v>22</v>
      </c>
      <c r="O1648">
        <v>29</v>
      </c>
      <c r="P1648">
        <v>5</v>
      </c>
      <c r="Q1648" t="s">
        <v>217</v>
      </c>
      <c r="R1648">
        <v>503</v>
      </c>
      <c r="S1648" s="3">
        <v>0.05</v>
      </c>
      <c r="T1648" s="6">
        <v>205.8</v>
      </c>
      <c r="U1648" t="s">
        <v>6337</v>
      </c>
      <c r="V1648">
        <v>2025</v>
      </c>
      <c r="W1648" t="s">
        <v>6329</v>
      </c>
      <c r="X1648" t="str">
        <f>_xlfn.XLOOKUP(Orders_C[[#This Row],[Product_ID]],Products_C[Product_ID],Products_C[Product_Name])</f>
        <v>Veg Burger</v>
      </c>
      <c r="Y1648" t="str">
        <f>_xlfn.XLOOKUP(Orders_C[[#This Row],[Product_ID]],Products_C[Product_ID],Products_C[Category])</f>
        <v>Burger</v>
      </c>
      <c r="Z1648" t="str">
        <f>_xlfn.XLOOKUP(Orders_C[[#This Row],[Store_ID]],Stores_c[Store_ID],Stores_c[City])</f>
        <v>Port Jacob</v>
      </c>
      <c r="AA1648" t="str">
        <f>_xlfn.XLOOKUP(Orders_C[[#This Row],[Customer_ID]],Customers_c[Customer_ID],Customers_c[Customer_Name])</f>
        <v>Shawn Morales</v>
      </c>
      <c r="AB1648" s="6">
        <f>Orders_C[[#This Row],[Quantity]]*Orders_C[[#This Row],[Unit_Price]]*(1-Orders_C[[#This Row],[Discount %]])+Orders_C[[#This Row],[Tax]]</f>
        <v>483.59999999999997</v>
      </c>
      <c r="AC1648" s="9">
        <f>(Orders_C[[#This Row],[Unit_Price]]*Orders_C[[#This Row],[Quantity]])-Orders_C[[#This Row],[Discount]]+Orders_C[[#This Row],[Tax]]</f>
        <v>503.4</v>
      </c>
      <c r="AD1648" t="str">
        <f>IF(COUNTIF(Orders_C[[#All],[Customer_ID]],Orders_C[[#This Row],[Customer_ID]])&gt;1,"Repeat","New")</f>
        <v>Repeat</v>
      </c>
      <c r="AE1648" t="str" cm="1">
        <f t="array" ref="AE1648">_xlfn.XLOOKUP(Orders_C[[#This Row],[Store_ID]],Stores_c[[#All],[Store_ID]],Stores_c[[#All],[City]])</f>
        <v>Port Jacob</v>
      </c>
      <c r="AF1648" t="str" cm="1">
        <f t="array" ref="AF1648">_xlfn.XLOOKUP(Orders_C[[#This Row],[Store_ID]],Stores_c[[#All],[Store_ID]],Stores_c[[#All],[Manager_Name]])</f>
        <v>David Harris</v>
      </c>
      <c r="AG1648" t="str" cm="1">
        <f t="array" ref="AG1648">_xlfn.XLOOKUP(Orders_C[[#This Row],[Store_ID]],Stores_c[[#All],[Store_ID]],Stores_c[[#All],[Store_Type]])</f>
        <v>Mall</v>
      </c>
    </row>
    <row r="1649" spans="1:33" x14ac:dyDescent="0.25">
      <c r="A1649">
        <v>6504</v>
      </c>
      <c r="B1649" s="1">
        <v>45721</v>
      </c>
      <c r="C1649" s="2">
        <v>0.38712962962962966</v>
      </c>
      <c r="D1649">
        <v>1819</v>
      </c>
      <c r="E1649">
        <v>223</v>
      </c>
      <c r="F1649">
        <v>486</v>
      </c>
      <c r="G1649">
        <v>320</v>
      </c>
      <c r="H1649">
        <v>2</v>
      </c>
      <c r="I1649">
        <v>254</v>
      </c>
      <c r="J1649">
        <v>10</v>
      </c>
      <c r="K1649">
        <v>12.7</v>
      </c>
      <c r="L1649">
        <v>510.7</v>
      </c>
      <c r="M1649" t="s">
        <v>18</v>
      </c>
      <c r="N1649" t="s">
        <v>22</v>
      </c>
      <c r="O1649">
        <v>48</v>
      </c>
      <c r="P1649">
        <v>5</v>
      </c>
      <c r="Q1649" t="s">
        <v>527</v>
      </c>
      <c r="R1649">
        <v>509</v>
      </c>
      <c r="S1649" s="3">
        <v>0.1</v>
      </c>
      <c r="T1649" s="6">
        <v>205.89999999999998</v>
      </c>
      <c r="U1649" t="s">
        <v>6334</v>
      </c>
      <c r="V1649">
        <v>2025</v>
      </c>
      <c r="W1649" t="s">
        <v>6331</v>
      </c>
      <c r="X1649" t="str">
        <f>_xlfn.XLOOKUP(Orders_C[[#This Row],[Product_ID]],Products_C[Product_ID],Products_C[Product_Name])</f>
        <v>Rice Bowl</v>
      </c>
      <c r="Y1649" t="str">
        <f>_xlfn.XLOOKUP(Orders_C[[#This Row],[Product_ID]],Products_C[Product_ID],Products_C[Category])</f>
        <v>Beverage</v>
      </c>
      <c r="Z1649" t="str">
        <f>_xlfn.XLOOKUP(Orders_C[[#This Row],[Store_ID]],Stores_c[Store_ID],Stores_c[City])</f>
        <v>Chambershaven</v>
      </c>
      <c r="AA1649" t="str">
        <f>_xlfn.XLOOKUP(Orders_C[[#This Row],[Customer_ID]],Customers_c[Customer_ID],Customers_c[Customer_Name])</f>
        <v>Cheryl Brennan</v>
      </c>
      <c r="AB1649" s="6">
        <f>Orders_C[[#This Row],[Quantity]]*Orders_C[[#This Row],[Unit_Price]]*(1-Orders_C[[#This Row],[Discount %]])+Orders_C[[#This Row],[Tax]]</f>
        <v>469.9</v>
      </c>
      <c r="AC1649" s="9">
        <f>(Orders_C[[#This Row],[Unit_Price]]*Orders_C[[#This Row],[Quantity]])-Orders_C[[#This Row],[Discount]]+Orders_C[[#This Row],[Tax]]</f>
        <v>510.7</v>
      </c>
      <c r="AD1649" t="str">
        <f>IF(COUNTIF(Orders_C[[#All],[Customer_ID]],Orders_C[[#This Row],[Customer_ID]])&gt;1,"Repeat","New")</f>
        <v>Repeat</v>
      </c>
      <c r="AE1649" t="str" cm="1">
        <f t="array" ref="AE1649">_xlfn.XLOOKUP(Orders_C[[#This Row],[Store_ID]],Stores_c[[#All],[Store_ID]],Stores_c[[#All],[City]])</f>
        <v>Chambershaven</v>
      </c>
      <c r="AF1649" t="str" cm="1">
        <f t="array" ref="AF1649">_xlfn.XLOOKUP(Orders_C[[#This Row],[Store_ID]],Stores_c[[#All],[Store_ID]],Stores_c[[#All],[Manager_Name]])</f>
        <v>Virginia Webster</v>
      </c>
      <c r="AG1649" t="str" cm="1">
        <f t="array" ref="AG1649">_xlfn.XLOOKUP(Orders_C[[#This Row],[Store_ID]],Stores_c[[#All],[Store_ID]],Stores_c[[#All],[Store_Type]])</f>
        <v>Street</v>
      </c>
    </row>
    <row r="1650" spans="1:33" x14ac:dyDescent="0.25">
      <c r="A1650">
        <v>8663</v>
      </c>
      <c r="B1650" s="1">
        <v>45999</v>
      </c>
      <c r="C1650" s="2">
        <v>0.52271990740740737</v>
      </c>
      <c r="D1650">
        <v>1206</v>
      </c>
      <c r="E1650">
        <v>214</v>
      </c>
      <c r="F1650">
        <v>478</v>
      </c>
      <c r="G1650">
        <v>315</v>
      </c>
      <c r="H1650">
        <v>2</v>
      </c>
      <c r="I1650">
        <v>260</v>
      </c>
      <c r="J1650">
        <v>15</v>
      </c>
      <c r="K1650">
        <v>13</v>
      </c>
      <c r="L1650">
        <v>518</v>
      </c>
      <c r="M1650" t="s">
        <v>18</v>
      </c>
      <c r="N1650" t="s">
        <v>22</v>
      </c>
      <c r="O1650">
        <v>40</v>
      </c>
      <c r="P1650">
        <v>5</v>
      </c>
      <c r="Q1650" t="s">
        <v>2686</v>
      </c>
      <c r="R1650">
        <v>506</v>
      </c>
      <c r="S1650" s="3">
        <v>0.15</v>
      </c>
      <c r="T1650" s="6">
        <v>206</v>
      </c>
      <c r="U1650" t="s">
        <v>6328</v>
      </c>
      <c r="V1650">
        <v>2025</v>
      </c>
      <c r="W1650" t="s">
        <v>6329</v>
      </c>
      <c r="X1650" t="str">
        <f>_xlfn.XLOOKUP(Orders_C[[#This Row],[Product_ID]],Products_C[Product_ID],Products_C[Product_Name])</f>
        <v>Popcorn Chicken</v>
      </c>
      <c r="Y1650" t="str">
        <f>_xlfn.XLOOKUP(Orders_C[[#This Row],[Product_ID]],Products_C[Product_ID],Products_C[Category])</f>
        <v>Beverage</v>
      </c>
      <c r="Z1650" t="str">
        <f>_xlfn.XLOOKUP(Orders_C[[#This Row],[Store_ID]],Stores_c[Store_ID],Stores_c[City])</f>
        <v>New Robert</v>
      </c>
      <c r="AA1650" t="str">
        <f>_xlfn.XLOOKUP(Orders_C[[#This Row],[Customer_ID]],Customers_c[Customer_ID],Customers_c[Customer_Name])</f>
        <v>John Barrett</v>
      </c>
      <c r="AB1650" s="6">
        <f>Orders_C[[#This Row],[Quantity]]*Orders_C[[#This Row],[Unit_Price]]*(1-Orders_C[[#This Row],[Discount %]])+Orders_C[[#This Row],[Tax]]</f>
        <v>455</v>
      </c>
      <c r="AC1650" s="9">
        <f>(Orders_C[[#This Row],[Unit_Price]]*Orders_C[[#This Row],[Quantity]])-Orders_C[[#This Row],[Discount]]+Orders_C[[#This Row],[Tax]]</f>
        <v>518</v>
      </c>
      <c r="AD1650" t="str">
        <f>IF(COUNTIF(Orders_C[[#All],[Customer_ID]],Orders_C[[#This Row],[Customer_ID]])&gt;1,"Repeat","New")</f>
        <v>Repeat</v>
      </c>
      <c r="AE1650" t="str" cm="1">
        <f t="array" ref="AE1650">_xlfn.XLOOKUP(Orders_C[[#This Row],[Store_ID]],Stores_c[[#All],[Store_ID]],Stores_c[[#All],[City]])</f>
        <v>New Robert</v>
      </c>
      <c r="AF1650" t="str" cm="1">
        <f t="array" ref="AF1650">_xlfn.XLOOKUP(Orders_C[[#This Row],[Store_ID]],Stores_c[[#All],[Store_ID]],Stores_c[[#All],[Manager_Name]])</f>
        <v>Krista Webb</v>
      </c>
      <c r="AG1650" t="str" cm="1">
        <f t="array" ref="AG1650">_xlfn.XLOOKUP(Orders_C[[#This Row],[Store_ID]],Stores_c[[#All],[Store_ID]],Stores_c[[#All],[Store_Type]])</f>
        <v>Drive-Thru</v>
      </c>
    </row>
    <row r="1651" spans="1:33" x14ac:dyDescent="0.25">
      <c r="A1651">
        <v>7236</v>
      </c>
      <c r="B1651" s="1">
        <v>45940</v>
      </c>
      <c r="C1651" s="2">
        <v>0.52695601851851848</v>
      </c>
      <c r="D1651">
        <v>1414</v>
      </c>
      <c r="E1651">
        <v>210</v>
      </c>
      <c r="F1651">
        <v>542</v>
      </c>
      <c r="G1651">
        <v>310</v>
      </c>
      <c r="H1651">
        <v>1</v>
      </c>
      <c r="I1651">
        <v>469</v>
      </c>
      <c r="J1651">
        <v>5</v>
      </c>
      <c r="K1651">
        <v>23.45</v>
      </c>
      <c r="L1651">
        <v>487.45</v>
      </c>
      <c r="M1651" t="s">
        <v>19</v>
      </c>
      <c r="N1651" t="s">
        <v>22</v>
      </c>
      <c r="O1651">
        <v>35</v>
      </c>
      <c r="P1651">
        <v>5</v>
      </c>
      <c r="Q1651" t="s">
        <v>1259</v>
      </c>
      <c r="R1651">
        <v>509</v>
      </c>
      <c r="S1651" s="3">
        <v>0.05</v>
      </c>
      <c r="T1651" s="6">
        <v>206.05</v>
      </c>
      <c r="U1651" t="s">
        <v>6332</v>
      </c>
      <c r="V1651">
        <v>2025</v>
      </c>
      <c r="W1651" t="s">
        <v>6329</v>
      </c>
      <c r="X1651" t="str">
        <f>_xlfn.XLOOKUP(Orders_C[[#This Row],[Product_ID]],Products_C[Product_ID],Products_C[Product_Name])</f>
        <v>Chicken Bucket</v>
      </c>
      <c r="Y1651" t="str">
        <f>_xlfn.XLOOKUP(Orders_C[[#This Row],[Product_ID]],Products_C[Product_ID],Products_C[Category])</f>
        <v>Chicken</v>
      </c>
      <c r="Z1651" t="str">
        <f>_xlfn.XLOOKUP(Orders_C[[#This Row],[Store_ID]],Stores_c[Store_ID],Stores_c[City])</f>
        <v>East William</v>
      </c>
      <c r="AA1651" t="str">
        <f>_xlfn.XLOOKUP(Orders_C[[#This Row],[Customer_ID]],Customers_c[Customer_ID],Customers_c[Customer_Name])</f>
        <v>Timothy Wilson</v>
      </c>
      <c r="AB1651" s="6">
        <f>Orders_C[[#This Row],[Quantity]]*Orders_C[[#This Row],[Unit_Price]]*(1-Orders_C[[#This Row],[Discount %]])+Orders_C[[#This Row],[Tax]]</f>
        <v>468.99999999999994</v>
      </c>
      <c r="AC1651" s="9">
        <f>(Orders_C[[#This Row],[Unit_Price]]*Orders_C[[#This Row],[Quantity]])-Orders_C[[#This Row],[Discount]]+Orders_C[[#This Row],[Tax]]</f>
        <v>487.45</v>
      </c>
      <c r="AD1651" t="str">
        <f>IF(COUNTIF(Orders_C[[#All],[Customer_ID]],Orders_C[[#This Row],[Customer_ID]])&gt;1,"Repeat","New")</f>
        <v>Repeat</v>
      </c>
      <c r="AE1651" t="str" cm="1">
        <f t="array" ref="AE1651">_xlfn.XLOOKUP(Orders_C[[#This Row],[Store_ID]],Stores_c[[#All],[Store_ID]],Stores_c[[#All],[City]])</f>
        <v>East William</v>
      </c>
      <c r="AF1651" t="str" cm="1">
        <f t="array" ref="AF1651">_xlfn.XLOOKUP(Orders_C[[#This Row],[Store_ID]],Stores_c[[#All],[Store_ID]],Stores_c[[#All],[Manager_Name]])</f>
        <v>Victoria Butler</v>
      </c>
      <c r="AG1651" t="str" cm="1">
        <f t="array" ref="AG1651">_xlfn.XLOOKUP(Orders_C[[#This Row],[Store_ID]],Stores_c[[#All],[Store_ID]],Stores_c[[#All],[Store_Type]])</f>
        <v>Drive-Thru</v>
      </c>
    </row>
    <row r="1652" spans="1:33" x14ac:dyDescent="0.25">
      <c r="A1652">
        <v>8406</v>
      </c>
      <c r="B1652" s="1">
        <v>45984</v>
      </c>
      <c r="C1652" s="2">
        <v>0.91568287037037033</v>
      </c>
      <c r="D1652">
        <v>1830</v>
      </c>
      <c r="E1652">
        <v>213</v>
      </c>
      <c r="F1652">
        <v>458</v>
      </c>
      <c r="G1652">
        <v>318</v>
      </c>
      <c r="H1652">
        <v>1</v>
      </c>
      <c r="I1652">
        <v>469</v>
      </c>
      <c r="J1652">
        <v>5</v>
      </c>
      <c r="K1652">
        <v>23.45</v>
      </c>
      <c r="L1652">
        <v>487.45</v>
      </c>
      <c r="M1652" t="s">
        <v>19</v>
      </c>
      <c r="N1652" t="s">
        <v>22</v>
      </c>
      <c r="O1652">
        <v>21</v>
      </c>
      <c r="P1652">
        <v>3</v>
      </c>
      <c r="Q1652" t="s">
        <v>2429</v>
      </c>
      <c r="R1652">
        <v>508</v>
      </c>
      <c r="S1652" s="3">
        <v>0.05</v>
      </c>
      <c r="T1652" s="6">
        <v>206.05</v>
      </c>
      <c r="U1652" t="s">
        <v>6336</v>
      </c>
      <c r="V1652">
        <v>2025</v>
      </c>
      <c r="W1652" t="s">
        <v>6329</v>
      </c>
      <c r="X1652" t="str">
        <f>_xlfn.XLOOKUP(Orders_C[[#This Row],[Product_ID]],Products_C[Product_ID],Products_C[Product_Name])</f>
        <v>Pepsi</v>
      </c>
      <c r="Y1652" t="str">
        <f>_xlfn.XLOOKUP(Orders_C[[#This Row],[Product_ID]],Products_C[Product_ID],Products_C[Category])</f>
        <v>Burger</v>
      </c>
      <c r="Z1652" t="str">
        <f>_xlfn.XLOOKUP(Orders_C[[#This Row],[Store_ID]],Stores_c[Store_ID],Stores_c[City])</f>
        <v>Lake Kristashire</v>
      </c>
      <c r="AA1652" t="str">
        <f>_xlfn.XLOOKUP(Orders_C[[#This Row],[Customer_ID]],Customers_c[Customer_ID],Customers_c[Customer_Name])</f>
        <v>Mary Carter</v>
      </c>
      <c r="AB1652" s="6">
        <f>Orders_C[[#This Row],[Quantity]]*Orders_C[[#This Row],[Unit_Price]]*(1-Orders_C[[#This Row],[Discount %]])+Orders_C[[#This Row],[Tax]]</f>
        <v>468.99999999999994</v>
      </c>
      <c r="AC1652" s="9">
        <f>(Orders_C[[#This Row],[Unit_Price]]*Orders_C[[#This Row],[Quantity]])-Orders_C[[#This Row],[Discount]]+Orders_C[[#This Row],[Tax]]</f>
        <v>487.45</v>
      </c>
      <c r="AD1652" t="str">
        <f>IF(COUNTIF(Orders_C[[#All],[Customer_ID]],Orders_C[[#This Row],[Customer_ID]])&gt;1,"Repeat","New")</f>
        <v>Repeat</v>
      </c>
      <c r="AE1652" t="str" cm="1">
        <f t="array" ref="AE1652">_xlfn.XLOOKUP(Orders_C[[#This Row],[Store_ID]],Stores_c[[#All],[Store_ID]],Stores_c[[#All],[City]])</f>
        <v>Lake Kristashire</v>
      </c>
      <c r="AF1652" t="str" cm="1">
        <f t="array" ref="AF1652">_xlfn.XLOOKUP(Orders_C[[#This Row],[Store_ID]],Stores_c[[#All],[Store_ID]],Stores_c[[#All],[Manager_Name]])</f>
        <v>Andrea Daugherty</v>
      </c>
      <c r="AG1652" t="str" cm="1">
        <f t="array" ref="AG1652">_xlfn.XLOOKUP(Orders_C[[#This Row],[Store_ID]],Stores_c[[#All],[Store_ID]],Stores_c[[#All],[Store_Type]])</f>
        <v>Mall</v>
      </c>
    </row>
    <row r="1653" spans="1:33" x14ac:dyDescent="0.25">
      <c r="A1653">
        <v>8467</v>
      </c>
      <c r="B1653" s="1">
        <v>46053</v>
      </c>
      <c r="C1653" s="2">
        <v>3.3831018518518517E-2</v>
      </c>
      <c r="D1653">
        <v>1766</v>
      </c>
      <c r="E1653">
        <v>222</v>
      </c>
      <c r="F1653">
        <v>475</v>
      </c>
      <c r="G1653">
        <v>322</v>
      </c>
      <c r="H1653">
        <v>1</v>
      </c>
      <c r="I1653">
        <v>469</v>
      </c>
      <c r="J1653">
        <v>5</v>
      </c>
      <c r="K1653">
        <v>23.45</v>
      </c>
      <c r="L1653">
        <v>487.45</v>
      </c>
      <c r="M1653" t="s">
        <v>20</v>
      </c>
      <c r="N1653" t="s">
        <v>23</v>
      </c>
      <c r="O1653">
        <v>17</v>
      </c>
      <c r="P1653">
        <v>3</v>
      </c>
      <c r="Q1653" t="s">
        <v>2490</v>
      </c>
      <c r="R1653">
        <v>510</v>
      </c>
      <c r="S1653" s="3">
        <v>0.05</v>
      </c>
      <c r="T1653" s="6">
        <v>206.05</v>
      </c>
      <c r="U1653" t="s">
        <v>6330</v>
      </c>
      <c r="V1653">
        <v>2026</v>
      </c>
      <c r="W1653" t="s">
        <v>6333</v>
      </c>
      <c r="X1653" t="str">
        <f>_xlfn.XLOOKUP(Orders_C[[#This Row],[Product_ID]],Products_C[Product_ID],Products_C[Product_Name])</f>
        <v>Veg Burger</v>
      </c>
      <c r="Y1653" t="str">
        <f>_xlfn.XLOOKUP(Orders_C[[#This Row],[Product_ID]],Products_C[Product_ID],Products_C[Category])</f>
        <v>Burger</v>
      </c>
      <c r="Z1653" t="str">
        <f>_xlfn.XLOOKUP(Orders_C[[#This Row],[Store_ID]],Stores_c[Store_ID],Stores_c[City])</f>
        <v>New Steven</v>
      </c>
      <c r="AA1653" t="str">
        <f>_xlfn.XLOOKUP(Orders_C[[#This Row],[Customer_ID]],Customers_c[Customer_ID],Customers_c[Customer_Name])</f>
        <v>Kristin Thomas</v>
      </c>
      <c r="AB1653" s="6">
        <f>Orders_C[[#This Row],[Quantity]]*Orders_C[[#This Row],[Unit_Price]]*(1-Orders_C[[#This Row],[Discount %]])+Orders_C[[#This Row],[Tax]]</f>
        <v>468.99999999999994</v>
      </c>
      <c r="AC1653" s="9">
        <f>(Orders_C[[#This Row],[Unit_Price]]*Orders_C[[#This Row],[Quantity]])-Orders_C[[#This Row],[Discount]]+Orders_C[[#This Row],[Tax]]</f>
        <v>487.45</v>
      </c>
      <c r="AD1653" t="str">
        <f>IF(COUNTIF(Orders_C[[#All],[Customer_ID]],Orders_C[[#This Row],[Customer_ID]])&gt;1,"Repeat","New")</f>
        <v>Repeat</v>
      </c>
      <c r="AE1653" t="str" cm="1">
        <f t="array" ref="AE1653">_xlfn.XLOOKUP(Orders_C[[#This Row],[Store_ID]],Stores_c[[#All],[Store_ID]],Stores_c[[#All],[City]])</f>
        <v>New Steven</v>
      </c>
      <c r="AF1653" t="str" cm="1">
        <f t="array" ref="AF1653">_xlfn.XLOOKUP(Orders_C[[#This Row],[Store_ID]],Stores_c[[#All],[Store_ID]],Stores_c[[#All],[Manager_Name]])</f>
        <v>Terri Martinez</v>
      </c>
      <c r="AG1653" t="str" cm="1">
        <f t="array" ref="AG1653">_xlfn.XLOOKUP(Orders_C[[#This Row],[Store_ID]],Stores_c[[#All],[Store_ID]],Stores_c[[#All],[Store_Type]])</f>
        <v>Drive-Thru</v>
      </c>
    </row>
    <row r="1654" spans="1:33" x14ac:dyDescent="0.25">
      <c r="A1654">
        <v>7729</v>
      </c>
      <c r="B1654" s="1">
        <v>45782</v>
      </c>
      <c r="C1654" s="2">
        <v>0.95458333333333334</v>
      </c>
      <c r="D1654">
        <v>1135</v>
      </c>
      <c r="E1654">
        <v>212</v>
      </c>
      <c r="F1654">
        <v>435</v>
      </c>
      <c r="G1654">
        <v>336</v>
      </c>
      <c r="H1654">
        <v>1</v>
      </c>
      <c r="I1654">
        <v>458</v>
      </c>
      <c r="J1654">
        <v>0</v>
      </c>
      <c r="K1654">
        <v>22.9</v>
      </c>
      <c r="L1654">
        <v>480.9</v>
      </c>
      <c r="M1654" t="s">
        <v>18</v>
      </c>
      <c r="N1654" t="s">
        <v>23</v>
      </c>
      <c r="O1654">
        <v>59</v>
      </c>
      <c r="P1654">
        <v>5</v>
      </c>
      <c r="Q1654" t="s">
        <v>1752</v>
      </c>
      <c r="R1654">
        <v>505</v>
      </c>
      <c r="S1654" s="3">
        <v>0</v>
      </c>
      <c r="T1654" s="6">
        <v>206.09999999999997</v>
      </c>
      <c r="U1654" t="s">
        <v>6339</v>
      </c>
      <c r="V1654">
        <v>2025</v>
      </c>
      <c r="W1654" t="s">
        <v>6331</v>
      </c>
      <c r="X1654" t="str">
        <f>_xlfn.XLOOKUP(Orders_C[[#This Row],[Product_ID]],Products_C[Product_ID],Products_C[Product_Name])</f>
        <v>Chicken Bucket</v>
      </c>
      <c r="Y1654" t="str">
        <f>_xlfn.XLOOKUP(Orders_C[[#This Row],[Product_ID]],Products_C[Product_ID],Products_C[Category])</f>
        <v>Dessert</v>
      </c>
      <c r="Z1654" t="str">
        <f>_xlfn.XLOOKUP(Orders_C[[#This Row],[Store_ID]],Stores_c[Store_ID],Stores_c[City])</f>
        <v>Andrewview</v>
      </c>
      <c r="AA1654" t="str">
        <f>_xlfn.XLOOKUP(Orders_C[[#This Row],[Customer_ID]],Customers_c[Customer_ID],Customers_c[Customer_Name])</f>
        <v>Nicole Smith</v>
      </c>
      <c r="AB1654" s="6">
        <f>Orders_C[[#This Row],[Quantity]]*Orders_C[[#This Row],[Unit_Price]]*(1-Orders_C[[#This Row],[Discount %]])+Orders_C[[#This Row],[Tax]]</f>
        <v>480.9</v>
      </c>
      <c r="AC1654" s="9">
        <f>(Orders_C[[#This Row],[Unit_Price]]*Orders_C[[#This Row],[Quantity]])-Orders_C[[#This Row],[Discount]]+Orders_C[[#This Row],[Tax]]</f>
        <v>480.9</v>
      </c>
      <c r="AD1654" t="str">
        <f>IF(COUNTIF(Orders_C[[#All],[Customer_ID]],Orders_C[[#This Row],[Customer_ID]])&gt;1,"Repeat","New")</f>
        <v>Repeat</v>
      </c>
      <c r="AE1654" t="str" cm="1">
        <f t="array" ref="AE1654">_xlfn.XLOOKUP(Orders_C[[#This Row],[Store_ID]],Stores_c[[#All],[Store_ID]],Stores_c[[#All],[City]])</f>
        <v>Andrewview</v>
      </c>
      <c r="AF1654" t="str" cm="1">
        <f t="array" ref="AF1654">_xlfn.XLOOKUP(Orders_C[[#This Row],[Store_ID]],Stores_c[[#All],[Store_ID]],Stores_c[[#All],[Manager_Name]])</f>
        <v>Alice Sutton</v>
      </c>
      <c r="AG1654" t="str" cm="1">
        <f t="array" ref="AG1654">_xlfn.XLOOKUP(Orders_C[[#This Row],[Store_ID]],Stores_c[[#All],[Store_ID]],Stores_c[[#All],[Store_Type]])</f>
        <v>Mall</v>
      </c>
    </row>
    <row r="1655" spans="1:33" x14ac:dyDescent="0.25">
      <c r="A1655">
        <v>9191</v>
      </c>
      <c r="B1655" s="1">
        <v>45758</v>
      </c>
      <c r="C1655" s="2">
        <v>0.94608796296296294</v>
      </c>
      <c r="D1655">
        <v>1129</v>
      </c>
      <c r="E1655">
        <v>205</v>
      </c>
      <c r="F1655">
        <v>409</v>
      </c>
      <c r="G1655">
        <v>318</v>
      </c>
      <c r="H1655">
        <v>1</v>
      </c>
      <c r="I1655">
        <v>458</v>
      </c>
      <c r="J1655">
        <v>0</v>
      </c>
      <c r="K1655">
        <v>22.9</v>
      </c>
      <c r="L1655">
        <v>480.9</v>
      </c>
      <c r="M1655" t="s">
        <v>20</v>
      </c>
      <c r="N1655" t="s">
        <v>21</v>
      </c>
      <c r="O1655">
        <v>50</v>
      </c>
      <c r="P1655">
        <v>5</v>
      </c>
      <c r="Q1655" t="s">
        <v>3214</v>
      </c>
      <c r="R1655">
        <v>505</v>
      </c>
      <c r="S1655" s="3">
        <v>0</v>
      </c>
      <c r="T1655" s="6">
        <v>206.09999999999997</v>
      </c>
      <c r="U1655" t="s">
        <v>6337</v>
      </c>
      <c r="V1655">
        <v>2025</v>
      </c>
      <c r="W1655" t="s">
        <v>6331</v>
      </c>
      <c r="X1655" t="str">
        <f>_xlfn.XLOOKUP(Orders_C[[#This Row],[Product_ID]],Products_C[Product_ID],Products_C[Product_Name])</f>
        <v>Pepsi</v>
      </c>
      <c r="Y1655" t="str">
        <f>_xlfn.XLOOKUP(Orders_C[[#This Row],[Product_ID]],Products_C[Product_ID],Products_C[Category])</f>
        <v>Burger</v>
      </c>
      <c r="Z1655" t="str">
        <f>_xlfn.XLOOKUP(Orders_C[[#This Row],[Store_ID]],Stores_c[Store_ID],Stores_c[City])</f>
        <v>Port Jacob</v>
      </c>
      <c r="AA1655" t="str">
        <f>_xlfn.XLOOKUP(Orders_C[[#This Row],[Customer_ID]],Customers_c[Customer_ID],Customers_c[Customer_Name])</f>
        <v>Stacy Johnson</v>
      </c>
      <c r="AB1655" s="6">
        <f>Orders_C[[#This Row],[Quantity]]*Orders_C[[#This Row],[Unit_Price]]*(1-Orders_C[[#This Row],[Discount %]])+Orders_C[[#This Row],[Tax]]</f>
        <v>480.9</v>
      </c>
      <c r="AC1655" s="9">
        <f>(Orders_C[[#This Row],[Unit_Price]]*Orders_C[[#This Row],[Quantity]])-Orders_C[[#This Row],[Discount]]+Orders_C[[#This Row],[Tax]]</f>
        <v>480.9</v>
      </c>
      <c r="AD1655" t="str">
        <f>IF(COUNTIF(Orders_C[[#All],[Customer_ID]],Orders_C[[#This Row],[Customer_ID]])&gt;1,"Repeat","New")</f>
        <v>Repeat</v>
      </c>
      <c r="AE1655" t="str" cm="1">
        <f t="array" ref="AE1655">_xlfn.XLOOKUP(Orders_C[[#This Row],[Store_ID]],Stores_c[[#All],[Store_ID]],Stores_c[[#All],[City]])</f>
        <v>Port Jacob</v>
      </c>
      <c r="AF1655" t="str" cm="1">
        <f t="array" ref="AF1655">_xlfn.XLOOKUP(Orders_C[[#This Row],[Store_ID]],Stores_c[[#All],[Store_ID]],Stores_c[[#All],[Manager_Name]])</f>
        <v>David Harris</v>
      </c>
      <c r="AG1655" t="str" cm="1">
        <f t="array" ref="AG1655">_xlfn.XLOOKUP(Orders_C[[#This Row],[Store_ID]],Stores_c[[#All],[Store_ID]],Stores_c[[#All],[Store_Type]])</f>
        <v>Mall</v>
      </c>
    </row>
    <row r="1656" spans="1:33" x14ac:dyDescent="0.25">
      <c r="A1656">
        <v>6894</v>
      </c>
      <c r="B1656" s="1">
        <v>46035</v>
      </c>
      <c r="C1656" s="2">
        <v>0.9781481481481481</v>
      </c>
      <c r="D1656">
        <v>1350</v>
      </c>
      <c r="E1656">
        <v>205</v>
      </c>
      <c r="F1656">
        <v>472</v>
      </c>
      <c r="G1656">
        <v>316</v>
      </c>
      <c r="H1656">
        <v>3</v>
      </c>
      <c r="I1656">
        <v>177</v>
      </c>
      <c r="J1656">
        <v>15</v>
      </c>
      <c r="K1656">
        <v>8.85</v>
      </c>
      <c r="L1656">
        <v>524.85</v>
      </c>
      <c r="M1656" t="s">
        <v>19</v>
      </c>
      <c r="N1656" t="s">
        <v>23</v>
      </c>
      <c r="O1656">
        <v>35</v>
      </c>
      <c r="P1656">
        <v>3</v>
      </c>
      <c r="Q1656" t="s">
        <v>917</v>
      </c>
      <c r="R1656">
        <v>508</v>
      </c>
      <c r="S1656" s="3">
        <v>0.15</v>
      </c>
      <c r="T1656" s="6">
        <v>206.25000000000006</v>
      </c>
      <c r="U1656" t="s">
        <v>6330</v>
      </c>
      <c r="V1656">
        <v>2026</v>
      </c>
      <c r="W1656" t="s">
        <v>6329</v>
      </c>
      <c r="X1656" t="str">
        <f>_xlfn.XLOOKUP(Orders_C[[#This Row],[Product_ID]],Products_C[Product_ID],Products_C[Product_Name])</f>
        <v>Popcorn Chicken</v>
      </c>
      <c r="Y1656" t="str">
        <f>_xlfn.XLOOKUP(Orders_C[[#This Row],[Product_ID]],Products_C[Product_ID],Products_C[Category])</f>
        <v>Dessert</v>
      </c>
      <c r="Z1656" t="str">
        <f>_xlfn.XLOOKUP(Orders_C[[#This Row],[Store_ID]],Stores_c[Store_ID],Stores_c[City])</f>
        <v>Port Jacob</v>
      </c>
      <c r="AA1656" t="str">
        <f>_xlfn.XLOOKUP(Orders_C[[#This Row],[Customer_ID]],Customers_c[Customer_ID],Customers_c[Customer_Name])</f>
        <v>Chloe Arnold</v>
      </c>
      <c r="AB1656" s="6">
        <f>Orders_C[[#This Row],[Quantity]]*Orders_C[[#This Row],[Unit_Price]]*(1-Orders_C[[#This Row],[Discount %]])+Orders_C[[#This Row],[Tax]]</f>
        <v>460.2</v>
      </c>
      <c r="AC1656" s="9">
        <f>(Orders_C[[#This Row],[Unit_Price]]*Orders_C[[#This Row],[Quantity]])-Orders_C[[#This Row],[Discount]]+Orders_C[[#This Row],[Tax]]</f>
        <v>524.85</v>
      </c>
      <c r="AD1656" t="str">
        <f>IF(COUNTIF(Orders_C[[#All],[Customer_ID]],Orders_C[[#This Row],[Customer_ID]])&gt;1,"Repeat","New")</f>
        <v>Repeat</v>
      </c>
      <c r="AE1656" t="str" cm="1">
        <f t="array" ref="AE1656">_xlfn.XLOOKUP(Orders_C[[#This Row],[Store_ID]],Stores_c[[#All],[Store_ID]],Stores_c[[#All],[City]])</f>
        <v>Port Jacob</v>
      </c>
      <c r="AF1656" t="str" cm="1">
        <f t="array" ref="AF1656">_xlfn.XLOOKUP(Orders_C[[#This Row],[Store_ID]],Stores_c[[#All],[Store_ID]],Stores_c[[#All],[Manager_Name]])</f>
        <v>David Harris</v>
      </c>
      <c r="AG1656" t="str" cm="1">
        <f t="array" ref="AG1656">_xlfn.XLOOKUP(Orders_C[[#This Row],[Store_ID]],Stores_c[[#All],[Store_ID]],Stores_c[[#All],[Store_Type]])</f>
        <v>Mall</v>
      </c>
    </row>
    <row r="1657" spans="1:33" x14ac:dyDescent="0.25">
      <c r="A1657">
        <v>9781</v>
      </c>
      <c r="B1657" s="1">
        <v>45941</v>
      </c>
      <c r="C1657" s="2">
        <v>0.83159722222222221</v>
      </c>
      <c r="D1657">
        <v>1976</v>
      </c>
      <c r="E1657">
        <v>201</v>
      </c>
      <c r="F1657">
        <v>452</v>
      </c>
      <c r="G1657">
        <v>331</v>
      </c>
      <c r="H1657">
        <v>1</v>
      </c>
      <c r="I1657">
        <v>492</v>
      </c>
      <c r="J1657">
        <v>15</v>
      </c>
      <c r="K1657">
        <v>24.6</v>
      </c>
      <c r="L1657">
        <v>501.6</v>
      </c>
      <c r="M1657" t="s">
        <v>19</v>
      </c>
      <c r="N1657" t="s">
        <v>21</v>
      </c>
      <c r="O1657">
        <v>24</v>
      </c>
      <c r="P1657">
        <v>2</v>
      </c>
      <c r="Q1657" t="s">
        <v>3804</v>
      </c>
      <c r="R1657">
        <v>508</v>
      </c>
      <c r="S1657" s="3">
        <v>0.15</v>
      </c>
      <c r="T1657" s="6">
        <v>206.40000000000003</v>
      </c>
      <c r="U1657" t="s">
        <v>6332</v>
      </c>
      <c r="V1657">
        <v>2025</v>
      </c>
      <c r="W1657" t="s">
        <v>6329</v>
      </c>
      <c r="X1657" t="str">
        <f>_xlfn.XLOOKUP(Orders_C[[#This Row],[Product_ID]],Products_C[Product_ID],Products_C[Product_Name])</f>
        <v>Chicken Bucket</v>
      </c>
      <c r="Y1657" t="str">
        <f>_xlfn.XLOOKUP(Orders_C[[#This Row],[Product_ID]],Products_C[Product_ID],Products_C[Category])</f>
        <v>Beverage</v>
      </c>
      <c r="Z1657" t="str">
        <f>_xlfn.XLOOKUP(Orders_C[[#This Row],[Store_ID]],Stores_c[Store_ID],Stores_c[City])</f>
        <v>Lake Nicholasburgh</v>
      </c>
      <c r="AA1657" t="str">
        <f>_xlfn.XLOOKUP(Orders_C[[#This Row],[Customer_ID]],Customers_c[Customer_ID],Customers_c[Customer_Name])</f>
        <v>Robert Dyer</v>
      </c>
      <c r="AB1657" s="6">
        <f>Orders_C[[#This Row],[Quantity]]*Orders_C[[#This Row],[Unit_Price]]*(1-Orders_C[[#This Row],[Discount %]])+Orders_C[[#This Row],[Tax]]</f>
        <v>442.8</v>
      </c>
      <c r="AC1657" s="9">
        <f>(Orders_C[[#This Row],[Unit_Price]]*Orders_C[[#This Row],[Quantity]])-Orders_C[[#This Row],[Discount]]+Orders_C[[#This Row],[Tax]]</f>
        <v>501.6</v>
      </c>
      <c r="AD1657" t="str">
        <f>IF(COUNTIF(Orders_C[[#All],[Customer_ID]],Orders_C[[#This Row],[Customer_ID]])&gt;1,"Repeat","New")</f>
        <v>Repeat</v>
      </c>
      <c r="AE1657" t="str" cm="1">
        <f t="array" ref="AE1657">_xlfn.XLOOKUP(Orders_C[[#This Row],[Store_ID]],Stores_c[[#All],[Store_ID]],Stores_c[[#All],[City]])</f>
        <v>Lake Nicholasburgh</v>
      </c>
      <c r="AF1657" t="str" cm="1">
        <f t="array" ref="AF1657">_xlfn.XLOOKUP(Orders_C[[#This Row],[Store_ID]],Stores_c[[#All],[Store_ID]],Stores_c[[#All],[Manager_Name]])</f>
        <v>Maurice Garcia</v>
      </c>
      <c r="AG1657" t="str" cm="1">
        <f t="array" ref="AG1657">_xlfn.XLOOKUP(Orders_C[[#This Row],[Store_ID]],Stores_c[[#All],[Store_ID]],Stores_c[[#All],[Store_Type]])</f>
        <v>Mall</v>
      </c>
    </row>
    <row r="1658" spans="1:33" x14ac:dyDescent="0.25">
      <c r="A1658">
        <v>9982</v>
      </c>
      <c r="B1658" s="1">
        <v>45958</v>
      </c>
      <c r="C1658" s="2">
        <v>0.30950231481481483</v>
      </c>
      <c r="D1658">
        <v>1495</v>
      </c>
      <c r="E1658">
        <v>214</v>
      </c>
      <c r="F1658">
        <v>466</v>
      </c>
      <c r="G1658">
        <v>329</v>
      </c>
      <c r="H1658">
        <v>1</v>
      </c>
      <c r="I1658">
        <v>492</v>
      </c>
      <c r="J1658">
        <v>15</v>
      </c>
      <c r="K1658">
        <v>24.6</v>
      </c>
      <c r="L1658">
        <v>501.6</v>
      </c>
      <c r="M1658" t="s">
        <v>20</v>
      </c>
      <c r="N1658" t="s">
        <v>23</v>
      </c>
      <c r="O1658">
        <v>17</v>
      </c>
      <c r="P1658">
        <v>5</v>
      </c>
      <c r="Q1658" t="s">
        <v>4005</v>
      </c>
      <c r="R1658">
        <v>504</v>
      </c>
      <c r="S1658" s="3">
        <v>0.15</v>
      </c>
      <c r="T1658" s="6">
        <v>206.40000000000003</v>
      </c>
      <c r="U1658" t="s">
        <v>6332</v>
      </c>
      <c r="V1658">
        <v>2025</v>
      </c>
      <c r="W1658" t="s">
        <v>6333</v>
      </c>
      <c r="X1658" t="str">
        <f>_xlfn.XLOOKUP(Orders_C[[#This Row],[Product_ID]],Products_C[Product_ID],Products_C[Product_Name])</f>
        <v>Rice Bowl</v>
      </c>
      <c r="Y1658" t="str">
        <f>_xlfn.XLOOKUP(Orders_C[[#This Row],[Product_ID]],Products_C[Product_ID],Products_C[Category])</f>
        <v>Dessert</v>
      </c>
      <c r="Z1658" t="str">
        <f>_xlfn.XLOOKUP(Orders_C[[#This Row],[Store_ID]],Stores_c[Store_ID],Stores_c[City])</f>
        <v>New Robert</v>
      </c>
      <c r="AA1658" t="str">
        <f>_xlfn.XLOOKUP(Orders_C[[#This Row],[Customer_ID]],Customers_c[Customer_ID],Customers_c[Customer_Name])</f>
        <v>David Roach</v>
      </c>
      <c r="AB1658" s="6">
        <f>Orders_C[[#This Row],[Quantity]]*Orders_C[[#This Row],[Unit_Price]]*(1-Orders_C[[#This Row],[Discount %]])+Orders_C[[#This Row],[Tax]]</f>
        <v>442.8</v>
      </c>
      <c r="AC1658" s="9">
        <f>(Orders_C[[#This Row],[Unit_Price]]*Orders_C[[#This Row],[Quantity]])-Orders_C[[#This Row],[Discount]]+Orders_C[[#This Row],[Tax]]</f>
        <v>501.6</v>
      </c>
      <c r="AD1658" t="str">
        <f>IF(COUNTIF(Orders_C[[#All],[Customer_ID]],Orders_C[[#This Row],[Customer_ID]])&gt;1,"Repeat","New")</f>
        <v>Repeat</v>
      </c>
      <c r="AE1658" t="str" cm="1">
        <f t="array" ref="AE1658">_xlfn.XLOOKUP(Orders_C[[#This Row],[Store_ID]],Stores_c[[#All],[Store_ID]],Stores_c[[#All],[City]])</f>
        <v>New Robert</v>
      </c>
      <c r="AF1658" t="str" cm="1">
        <f t="array" ref="AF1658">_xlfn.XLOOKUP(Orders_C[[#This Row],[Store_ID]],Stores_c[[#All],[Store_ID]],Stores_c[[#All],[Manager_Name]])</f>
        <v>Krista Webb</v>
      </c>
      <c r="AG1658" t="str" cm="1">
        <f t="array" ref="AG1658">_xlfn.XLOOKUP(Orders_C[[#This Row],[Store_ID]],Stores_c[[#All],[Store_ID]],Stores_c[[#All],[Store_Type]])</f>
        <v>Drive-Thru</v>
      </c>
    </row>
    <row r="1659" spans="1:33" x14ac:dyDescent="0.25">
      <c r="A1659">
        <v>8435</v>
      </c>
      <c r="B1659" s="1">
        <v>45870</v>
      </c>
      <c r="C1659" s="2">
        <v>0.78644675925925922</v>
      </c>
      <c r="D1659">
        <v>1295</v>
      </c>
      <c r="E1659">
        <v>206</v>
      </c>
      <c r="F1659">
        <v>406</v>
      </c>
      <c r="G1659">
        <v>301</v>
      </c>
      <c r="H1659">
        <v>2</v>
      </c>
      <c r="I1659">
        <v>243</v>
      </c>
      <c r="J1659">
        <v>0</v>
      </c>
      <c r="K1659">
        <v>12.15</v>
      </c>
      <c r="L1659">
        <v>498.15</v>
      </c>
      <c r="M1659" t="s">
        <v>20</v>
      </c>
      <c r="N1659" t="s">
        <v>23</v>
      </c>
      <c r="O1659">
        <v>29</v>
      </c>
      <c r="P1659">
        <v>1</v>
      </c>
      <c r="Q1659" t="s">
        <v>2458</v>
      </c>
      <c r="R1659">
        <v>505</v>
      </c>
      <c r="S1659" s="3">
        <v>0</v>
      </c>
      <c r="T1659" s="6">
        <v>206.55</v>
      </c>
      <c r="U1659" t="s">
        <v>6342</v>
      </c>
      <c r="V1659">
        <v>2025</v>
      </c>
      <c r="W1659" t="s">
        <v>6329</v>
      </c>
      <c r="X1659" t="str">
        <f>_xlfn.XLOOKUP(Orders_C[[#This Row],[Product_ID]],Products_C[Product_ID],Products_C[Product_Name])</f>
        <v>Krushers</v>
      </c>
      <c r="Y1659" t="str">
        <f>_xlfn.XLOOKUP(Orders_C[[#This Row],[Product_ID]],Products_C[Product_ID],Products_C[Category])</f>
        <v>Burger</v>
      </c>
      <c r="Z1659" t="str">
        <f>_xlfn.XLOOKUP(Orders_C[[#This Row],[Store_ID]],Stores_c[Store_ID],Stores_c[City])</f>
        <v>West Matthew</v>
      </c>
      <c r="AA1659" t="str">
        <f>_xlfn.XLOOKUP(Orders_C[[#This Row],[Customer_ID]],Customers_c[Customer_ID],Customers_c[Customer_Name])</f>
        <v>April Guerra</v>
      </c>
      <c r="AB1659" s="6">
        <f>Orders_C[[#This Row],[Quantity]]*Orders_C[[#This Row],[Unit_Price]]*(1-Orders_C[[#This Row],[Discount %]])+Orders_C[[#This Row],[Tax]]</f>
        <v>498.15</v>
      </c>
      <c r="AC1659" s="9">
        <f>(Orders_C[[#This Row],[Unit_Price]]*Orders_C[[#This Row],[Quantity]])-Orders_C[[#This Row],[Discount]]+Orders_C[[#This Row],[Tax]]</f>
        <v>498.15</v>
      </c>
      <c r="AD1659" t="str">
        <f>IF(COUNTIF(Orders_C[[#All],[Customer_ID]],Orders_C[[#This Row],[Customer_ID]])&gt;1,"Repeat","New")</f>
        <v>Repeat</v>
      </c>
      <c r="AE1659" t="str" cm="1">
        <f t="array" ref="AE1659">_xlfn.XLOOKUP(Orders_C[[#This Row],[Store_ID]],Stores_c[[#All],[Store_ID]],Stores_c[[#All],[City]])</f>
        <v>West Matthew</v>
      </c>
      <c r="AF1659" t="str" cm="1">
        <f t="array" ref="AF1659">_xlfn.XLOOKUP(Orders_C[[#This Row],[Store_ID]],Stores_c[[#All],[Store_ID]],Stores_c[[#All],[Manager_Name]])</f>
        <v>Miguel Kidd</v>
      </c>
      <c r="AG1659" t="str" cm="1">
        <f t="array" ref="AG1659">_xlfn.XLOOKUP(Orders_C[[#This Row],[Store_ID]],Stores_c[[#All],[Store_ID]],Stores_c[[#All],[Store_Type]])</f>
        <v>Drive-Thru</v>
      </c>
    </row>
    <row r="1660" spans="1:33" x14ac:dyDescent="0.25">
      <c r="A1660">
        <v>8711</v>
      </c>
      <c r="B1660" s="1">
        <v>45946</v>
      </c>
      <c r="C1660" s="2">
        <v>7.5902777777777777E-2</v>
      </c>
      <c r="D1660">
        <v>1648</v>
      </c>
      <c r="E1660">
        <v>206</v>
      </c>
      <c r="F1660">
        <v>505</v>
      </c>
      <c r="G1660">
        <v>313</v>
      </c>
      <c r="H1660">
        <v>2</v>
      </c>
      <c r="I1660">
        <v>243</v>
      </c>
      <c r="J1660">
        <v>0</v>
      </c>
      <c r="K1660">
        <v>12.15</v>
      </c>
      <c r="L1660">
        <v>498.15</v>
      </c>
      <c r="M1660" t="s">
        <v>20</v>
      </c>
      <c r="N1660" t="s">
        <v>23</v>
      </c>
      <c r="O1660">
        <v>53</v>
      </c>
      <c r="P1660">
        <v>1</v>
      </c>
      <c r="Q1660" t="s">
        <v>2734</v>
      </c>
      <c r="R1660">
        <v>503</v>
      </c>
      <c r="S1660" s="3">
        <v>0</v>
      </c>
      <c r="T1660" s="6">
        <v>206.55</v>
      </c>
      <c r="U1660" t="s">
        <v>6332</v>
      </c>
      <c r="V1660">
        <v>2025</v>
      </c>
      <c r="W1660" t="s">
        <v>6331</v>
      </c>
      <c r="X1660" t="str">
        <f>_xlfn.XLOOKUP(Orders_C[[#This Row],[Product_ID]],Products_C[Product_ID],Products_C[Product_Name])</f>
        <v>Rice Bowl</v>
      </c>
      <c r="Y1660" t="str">
        <f>_xlfn.XLOOKUP(Orders_C[[#This Row],[Product_ID]],Products_C[Product_ID],Products_C[Category])</f>
        <v>Beverage</v>
      </c>
      <c r="Z1660" t="str">
        <f>_xlfn.XLOOKUP(Orders_C[[#This Row],[Store_ID]],Stores_c[Store_ID],Stores_c[City])</f>
        <v>West Matthew</v>
      </c>
      <c r="AA1660" t="str">
        <f>_xlfn.XLOOKUP(Orders_C[[#This Row],[Customer_ID]],Customers_c[Customer_ID],Customers_c[Customer_Name])</f>
        <v>Timothy Campbell</v>
      </c>
      <c r="AB1660" s="6">
        <f>Orders_C[[#This Row],[Quantity]]*Orders_C[[#This Row],[Unit_Price]]*(1-Orders_C[[#This Row],[Discount %]])+Orders_C[[#This Row],[Tax]]</f>
        <v>498.15</v>
      </c>
      <c r="AC1660" s="9">
        <f>(Orders_C[[#This Row],[Unit_Price]]*Orders_C[[#This Row],[Quantity]])-Orders_C[[#This Row],[Discount]]+Orders_C[[#This Row],[Tax]]</f>
        <v>498.15</v>
      </c>
      <c r="AD1660" t="str">
        <f>IF(COUNTIF(Orders_C[[#All],[Customer_ID]],Orders_C[[#This Row],[Customer_ID]])&gt;1,"Repeat","New")</f>
        <v>Repeat</v>
      </c>
      <c r="AE1660" t="str" cm="1">
        <f t="array" ref="AE1660">_xlfn.XLOOKUP(Orders_C[[#This Row],[Store_ID]],Stores_c[[#All],[Store_ID]],Stores_c[[#All],[City]])</f>
        <v>West Matthew</v>
      </c>
      <c r="AF1660" t="str" cm="1">
        <f t="array" ref="AF1660">_xlfn.XLOOKUP(Orders_C[[#This Row],[Store_ID]],Stores_c[[#All],[Store_ID]],Stores_c[[#All],[Manager_Name]])</f>
        <v>Miguel Kidd</v>
      </c>
      <c r="AG1660" t="str" cm="1">
        <f t="array" ref="AG1660">_xlfn.XLOOKUP(Orders_C[[#This Row],[Store_ID]],Stores_c[[#All],[Store_ID]],Stores_c[[#All],[Store_Type]])</f>
        <v>Drive-Thru</v>
      </c>
    </row>
    <row r="1661" spans="1:33" x14ac:dyDescent="0.25">
      <c r="A1661">
        <v>10423</v>
      </c>
      <c r="B1661" s="1">
        <v>45731</v>
      </c>
      <c r="C1661" s="2">
        <v>0.67175925925925928</v>
      </c>
      <c r="D1661">
        <v>1581</v>
      </c>
      <c r="E1661">
        <v>205</v>
      </c>
      <c r="F1661">
        <v>436</v>
      </c>
      <c r="G1661">
        <v>311</v>
      </c>
      <c r="H1661">
        <v>1</v>
      </c>
      <c r="I1661">
        <v>459</v>
      </c>
      <c r="J1661">
        <v>0</v>
      </c>
      <c r="K1661">
        <v>22.95</v>
      </c>
      <c r="L1661">
        <v>481.95</v>
      </c>
      <c r="M1661" t="s">
        <v>19</v>
      </c>
      <c r="N1661" t="s">
        <v>21</v>
      </c>
      <c r="O1661">
        <v>54</v>
      </c>
      <c r="P1661">
        <v>5</v>
      </c>
      <c r="Q1661" t="s">
        <v>4446</v>
      </c>
      <c r="R1661">
        <v>510</v>
      </c>
      <c r="S1661" s="3">
        <v>0</v>
      </c>
      <c r="T1661" s="6">
        <v>206.55</v>
      </c>
      <c r="U1661" t="s">
        <v>6334</v>
      </c>
      <c r="V1661">
        <v>2025</v>
      </c>
      <c r="W1661" t="s">
        <v>6331</v>
      </c>
      <c r="X1661" t="str">
        <f>_xlfn.XLOOKUP(Orders_C[[#This Row],[Product_ID]],Products_C[Product_ID],Products_C[Product_Name])</f>
        <v>Pepsi</v>
      </c>
      <c r="Y1661" t="str">
        <f>_xlfn.XLOOKUP(Orders_C[[#This Row],[Product_ID]],Products_C[Product_ID],Products_C[Category])</f>
        <v>Dessert</v>
      </c>
      <c r="Z1661" t="str">
        <f>_xlfn.XLOOKUP(Orders_C[[#This Row],[Store_ID]],Stores_c[Store_ID],Stores_c[City])</f>
        <v>Port Jacob</v>
      </c>
      <c r="AA1661" t="str">
        <f>_xlfn.XLOOKUP(Orders_C[[#This Row],[Customer_ID]],Customers_c[Customer_ID],Customers_c[Customer_Name])</f>
        <v>Brian Reed</v>
      </c>
      <c r="AB1661" s="6">
        <f>Orders_C[[#This Row],[Quantity]]*Orders_C[[#This Row],[Unit_Price]]*(1-Orders_C[[#This Row],[Discount %]])+Orders_C[[#This Row],[Tax]]</f>
        <v>481.95</v>
      </c>
      <c r="AC1661" s="9">
        <f>(Orders_C[[#This Row],[Unit_Price]]*Orders_C[[#This Row],[Quantity]])-Orders_C[[#This Row],[Discount]]+Orders_C[[#This Row],[Tax]]</f>
        <v>481.95</v>
      </c>
      <c r="AD1661" t="str">
        <f>IF(COUNTIF(Orders_C[[#All],[Customer_ID]],Orders_C[[#This Row],[Customer_ID]])&gt;1,"Repeat","New")</f>
        <v>Repeat</v>
      </c>
      <c r="AE1661" t="str" cm="1">
        <f t="array" ref="AE1661">_xlfn.XLOOKUP(Orders_C[[#This Row],[Store_ID]],Stores_c[[#All],[Store_ID]],Stores_c[[#All],[City]])</f>
        <v>Port Jacob</v>
      </c>
      <c r="AF1661" t="str" cm="1">
        <f t="array" ref="AF1661">_xlfn.XLOOKUP(Orders_C[[#This Row],[Store_ID]],Stores_c[[#All],[Store_ID]],Stores_c[[#All],[Manager_Name]])</f>
        <v>David Harris</v>
      </c>
      <c r="AG1661" t="str" cm="1">
        <f t="array" ref="AG1661">_xlfn.XLOOKUP(Orders_C[[#This Row],[Store_ID]],Stores_c[[#All],[Store_ID]],Stores_c[[#All],[Store_Type]])</f>
        <v>Mall</v>
      </c>
    </row>
    <row r="1662" spans="1:33" x14ac:dyDescent="0.25">
      <c r="A1662">
        <v>10827</v>
      </c>
      <c r="B1662" s="1">
        <v>45725</v>
      </c>
      <c r="C1662" s="2">
        <v>1.8888888888888889E-2</v>
      </c>
      <c r="D1662">
        <v>1988</v>
      </c>
      <c r="E1662">
        <v>202</v>
      </c>
      <c r="F1662">
        <v>467</v>
      </c>
      <c r="G1662">
        <v>323</v>
      </c>
      <c r="H1662">
        <v>1</v>
      </c>
      <c r="I1662">
        <v>459</v>
      </c>
      <c r="J1662">
        <v>0</v>
      </c>
      <c r="K1662">
        <v>22.95</v>
      </c>
      <c r="L1662">
        <v>481.95</v>
      </c>
      <c r="M1662" t="s">
        <v>18</v>
      </c>
      <c r="N1662" t="s">
        <v>23</v>
      </c>
      <c r="O1662">
        <v>14</v>
      </c>
      <c r="P1662">
        <v>1</v>
      </c>
      <c r="Q1662" t="s">
        <v>4850</v>
      </c>
      <c r="R1662">
        <v>509</v>
      </c>
      <c r="S1662" s="3">
        <v>0</v>
      </c>
      <c r="T1662" s="6">
        <v>206.55</v>
      </c>
      <c r="U1662" t="s">
        <v>6334</v>
      </c>
      <c r="V1662">
        <v>2025</v>
      </c>
      <c r="W1662" t="s">
        <v>6333</v>
      </c>
      <c r="X1662" t="str">
        <f>_xlfn.XLOOKUP(Orders_C[[#This Row],[Product_ID]],Products_C[Product_ID],Products_C[Product_Name])</f>
        <v>Rice Bowl</v>
      </c>
      <c r="Y1662" t="str">
        <f>_xlfn.XLOOKUP(Orders_C[[#This Row],[Product_ID]],Products_C[Product_ID],Products_C[Category])</f>
        <v>Beverage</v>
      </c>
      <c r="Z1662" t="str">
        <f>_xlfn.XLOOKUP(Orders_C[[#This Row],[Store_ID]],Stores_c[Store_ID],Stores_c[City])</f>
        <v>Rebekahside</v>
      </c>
      <c r="AA1662" t="str">
        <f>_xlfn.XLOOKUP(Orders_C[[#This Row],[Customer_ID]],Customers_c[Customer_ID],Customers_c[Customer_Name])</f>
        <v>Stephanie Knapp</v>
      </c>
      <c r="AB1662" s="6">
        <f>Orders_C[[#This Row],[Quantity]]*Orders_C[[#This Row],[Unit_Price]]*(1-Orders_C[[#This Row],[Discount %]])+Orders_C[[#This Row],[Tax]]</f>
        <v>481.95</v>
      </c>
      <c r="AC1662" s="9">
        <f>(Orders_C[[#This Row],[Unit_Price]]*Orders_C[[#This Row],[Quantity]])-Orders_C[[#This Row],[Discount]]+Orders_C[[#This Row],[Tax]]</f>
        <v>481.95</v>
      </c>
      <c r="AD1662" t="str">
        <f>IF(COUNTIF(Orders_C[[#All],[Customer_ID]],Orders_C[[#This Row],[Customer_ID]])&gt;1,"Repeat","New")</f>
        <v>Repeat</v>
      </c>
      <c r="AE1662" t="str" cm="1">
        <f t="array" ref="AE1662">_xlfn.XLOOKUP(Orders_C[[#This Row],[Store_ID]],Stores_c[[#All],[Store_ID]],Stores_c[[#All],[City]])</f>
        <v>Rebekahside</v>
      </c>
      <c r="AF1662" t="str" cm="1">
        <f t="array" ref="AF1662">_xlfn.XLOOKUP(Orders_C[[#This Row],[Store_ID]],Stores_c[[#All],[Store_ID]],Stores_c[[#All],[Manager_Name]])</f>
        <v>Mark Ray</v>
      </c>
      <c r="AG1662" t="str" cm="1">
        <f t="array" ref="AG1662">_xlfn.XLOOKUP(Orders_C[[#This Row],[Store_ID]],Stores_c[[#All],[Store_ID]],Stores_c[[#All],[Store_Type]])</f>
        <v>Drive-Thru</v>
      </c>
    </row>
    <row r="1663" spans="1:33" x14ac:dyDescent="0.25">
      <c r="A1663">
        <v>6261</v>
      </c>
      <c r="B1663" s="1">
        <v>45832</v>
      </c>
      <c r="C1663" s="2">
        <v>0.1879976851851852</v>
      </c>
      <c r="D1663">
        <v>1147</v>
      </c>
      <c r="E1663">
        <v>202</v>
      </c>
      <c r="F1663">
        <v>548</v>
      </c>
      <c r="G1663">
        <v>331</v>
      </c>
      <c r="H1663">
        <v>1</v>
      </c>
      <c r="I1663">
        <v>493</v>
      </c>
      <c r="J1663">
        <v>15</v>
      </c>
      <c r="K1663">
        <v>24.65</v>
      </c>
      <c r="L1663">
        <v>502.65</v>
      </c>
      <c r="M1663" t="s">
        <v>19</v>
      </c>
      <c r="N1663" t="s">
        <v>23</v>
      </c>
      <c r="O1663">
        <v>26</v>
      </c>
      <c r="P1663">
        <v>5</v>
      </c>
      <c r="Q1663" t="s">
        <v>284</v>
      </c>
      <c r="R1663">
        <v>507</v>
      </c>
      <c r="S1663" s="3">
        <v>0.15</v>
      </c>
      <c r="T1663" s="6">
        <v>206.84999999999997</v>
      </c>
      <c r="U1663" t="s">
        <v>6340</v>
      </c>
      <c r="V1663">
        <v>2025</v>
      </c>
      <c r="W1663" t="s">
        <v>6329</v>
      </c>
      <c r="X1663" t="str">
        <f>_xlfn.XLOOKUP(Orders_C[[#This Row],[Product_ID]],Products_C[Product_ID],Products_C[Product_Name])</f>
        <v>Chicken Bucket</v>
      </c>
      <c r="Y1663" t="str">
        <f>_xlfn.XLOOKUP(Orders_C[[#This Row],[Product_ID]],Products_C[Product_ID],Products_C[Category])</f>
        <v>Beverage</v>
      </c>
      <c r="Z1663" t="str">
        <f>_xlfn.XLOOKUP(Orders_C[[#This Row],[Store_ID]],Stores_c[Store_ID],Stores_c[City])</f>
        <v>Rebekahside</v>
      </c>
      <c r="AA1663" t="str">
        <f>_xlfn.XLOOKUP(Orders_C[[#This Row],[Customer_ID]],Customers_c[Customer_ID],Customers_c[Customer_Name])</f>
        <v>Joseph Johnson</v>
      </c>
      <c r="AB1663" s="6">
        <f>Orders_C[[#This Row],[Quantity]]*Orders_C[[#This Row],[Unit_Price]]*(1-Orders_C[[#This Row],[Discount %]])+Orders_C[[#This Row],[Tax]]</f>
        <v>443.7</v>
      </c>
      <c r="AC1663" s="9">
        <f>(Orders_C[[#This Row],[Unit_Price]]*Orders_C[[#This Row],[Quantity]])-Orders_C[[#This Row],[Discount]]+Orders_C[[#This Row],[Tax]]</f>
        <v>502.65</v>
      </c>
      <c r="AD1663" t="str">
        <f>IF(COUNTIF(Orders_C[[#All],[Customer_ID]],Orders_C[[#This Row],[Customer_ID]])&gt;1,"Repeat","New")</f>
        <v>Repeat</v>
      </c>
      <c r="AE1663" t="str" cm="1">
        <f t="array" ref="AE1663">_xlfn.XLOOKUP(Orders_C[[#This Row],[Store_ID]],Stores_c[[#All],[Store_ID]],Stores_c[[#All],[City]])</f>
        <v>Rebekahside</v>
      </c>
      <c r="AF1663" t="str" cm="1">
        <f t="array" ref="AF1663">_xlfn.XLOOKUP(Orders_C[[#This Row],[Store_ID]],Stores_c[[#All],[Store_ID]],Stores_c[[#All],[Manager_Name]])</f>
        <v>Mark Ray</v>
      </c>
      <c r="AG1663" t="str" cm="1">
        <f t="array" ref="AG1663">_xlfn.XLOOKUP(Orders_C[[#This Row],[Store_ID]],Stores_c[[#All],[Store_ID]],Stores_c[[#All],[Store_Type]])</f>
        <v>Drive-Thru</v>
      </c>
    </row>
    <row r="1664" spans="1:33" x14ac:dyDescent="0.25">
      <c r="A1664">
        <v>6586</v>
      </c>
      <c r="B1664" s="1">
        <v>45763</v>
      </c>
      <c r="C1664" s="2">
        <v>0.77702546296296293</v>
      </c>
      <c r="D1664">
        <v>1521</v>
      </c>
      <c r="E1664">
        <v>222</v>
      </c>
      <c r="F1664">
        <v>442</v>
      </c>
      <c r="G1664">
        <v>317</v>
      </c>
      <c r="H1664">
        <v>1</v>
      </c>
      <c r="I1664">
        <v>482</v>
      </c>
      <c r="J1664">
        <v>10</v>
      </c>
      <c r="K1664">
        <v>24.1</v>
      </c>
      <c r="L1664">
        <v>496.1</v>
      </c>
      <c r="M1664" t="s">
        <v>18</v>
      </c>
      <c r="N1664" t="s">
        <v>23</v>
      </c>
      <c r="O1664">
        <v>33</v>
      </c>
      <c r="P1664">
        <v>4</v>
      </c>
      <c r="Q1664" t="s">
        <v>609</v>
      </c>
      <c r="R1664">
        <v>507</v>
      </c>
      <c r="S1664" s="3">
        <v>0.1</v>
      </c>
      <c r="T1664" s="6">
        <v>206.90000000000003</v>
      </c>
      <c r="U1664" t="s">
        <v>6337</v>
      </c>
      <c r="V1664">
        <v>2025</v>
      </c>
      <c r="W1664" t="s">
        <v>6329</v>
      </c>
      <c r="X1664" t="str">
        <f>_xlfn.XLOOKUP(Orders_C[[#This Row],[Product_ID]],Products_C[Product_ID],Products_C[Product_Name])</f>
        <v>Popcorn Chicken</v>
      </c>
      <c r="Y1664" t="str">
        <f>_xlfn.XLOOKUP(Orders_C[[#This Row],[Product_ID]],Products_C[Product_ID],Products_C[Category])</f>
        <v>Dessert</v>
      </c>
      <c r="Z1664" t="str">
        <f>_xlfn.XLOOKUP(Orders_C[[#This Row],[Store_ID]],Stores_c[Store_ID],Stores_c[City])</f>
        <v>New Steven</v>
      </c>
      <c r="AA1664" t="str">
        <f>_xlfn.XLOOKUP(Orders_C[[#This Row],[Customer_ID]],Customers_c[Customer_ID],Customers_c[Customer_Name])</f>
        <v>Eric Potter</v>
      </c>
      <c r="AB1664" s="6">
        <f>Orders_C[[#This Row],[Quantity]]*Orders_C[[#This Row],[Unit_Price]]*(1-Orders_C[[#This Row],[Discount %]])+Orders_C[[#This Row],[Tax]]</f>
        <v>457.90000000000003</v>
      </c>
      <c r="AC1664" s="9">
        <f>(Orders_C[[#This Row],[Unit_Price]]*Orders_C[[#This Row],[Quantity]])-Orders_C[[#This Row],[Discount]]+Orders_C[[#This Row],[Tax]]</f>
        <v>496.1</v>
      </c>
      <c r="AD1664" t="str">
        <f>IF(COUNTIF(Orders_C[[#All],[Customer_ID]],Orders_C[[#This Row],[Customer_ID]])&gt;1,"Repeat","New")</f>
        <v>Repeat</v>
      </c>
      <c r="AE1664" t="str" cm="1">
        <f t="array" ref="AE1664">_xlfn.XLOOKUP(Orders_C[[#This Row],[Store_ID]],Stores_c[[#All],[Store_ID]],Stores_c[[#All],[City]])</f>
        <v>New Steven</v>
      </c>
      <c r="AF1664" t="str" cm="1">
        <f t="array" ref="AF1664">_xlfn.XLOOKUP(Orders_C[[#This Row],[Store_ID]],Stores_c[[#All],[Store_ID]],Stores_c[[#All],[Manager_Name]])</f>
        <v>Terri Martinez</v>
      </c>
      <c r="AG1664" t="str" cm="1">
        <f t="array" ref="AG1664">_xlfn.XLOOKUP(Orders_C[[#This Row],[Store_ID]],Stores_c[[#All],[Store_ID]],Stores_c[[#All],[Store_Type]])</f>
        <v>Drive-Thru</v>
      </c>
    </row>
    <row r="1665" spans="1:33" x14ac:dyDescent="0.25">
      <c r="A1665">
        <v>7109</v>
      </c>
      <c r="B1665" s="1">
        <v>45794</v>
      </c>
      <c r="C1665" s="2">
        <v>0.49777777777777776</v>
      </c>
      <c r="D1665">
        <v>1324</v>
      </c>
      <c r="E1665">
        <v>216</v>
      </c>
      <c r="F1665">
        <v>446</v>
      </c>
      <c r="G1665">
        <v>310</v>
      </c>
      <c r="H1665">
        <v>1</v>
      </c>
      <c r="I1665">
        <v>482</v>
      </c>
      <c r="J1665">
        <v>10</v>
      </c>
      <c r="K1665">
        <v>24.1</v>
      </c>
      <c r="L1665">
        <v>496.1</v>
      </c>
      <c r="M1665" t="s">
        <v>18</v>
      </c>
      <c r="N1665" t="s">
        <v>21</v>
      </c>
      <c r="O1665">
        <v>26</v>
      </c>
      <c r="P1665">
        <v>2</v>
      </c>
      <c r="Q1665" t="s">
        <v>1132</v>
      </c>
      <c r="R1665">
        <v>505</v>
      </c>
      <c r="S1665" s="3">
        <v>0.1</v>
      </c>
      <c r="T1665" s="6">
        <v>206.90000000000003</v>
      </c>
      <c r="U1665" t="s">
        <v>6339</v>
      </c>
      <c r="V1665">
        <v>2025</v>
      </c>
      <c r="W1665" t="s">
        <v>6329</v>
      </c>
      <c r="X1665" t="str">
        <f>_xlfn.XLOOKUP(Orders_C[[#This Row],[Product_ID]],Products_C[Product_ID],Products_C[Product_Name])</f>
        <v>Chicken Bucket</v>
      </c>
      <c r="Y1665" t="str">
        <f>_xlfn.XLOOKUP(Orders_C[[#This Row],[Product_ID]],Products_C[Product_ID],Products_C[Category])</f>
        <v>Chicken</v>
      </c>
      <c r="Z1665" t="str">
        <f>_xlfn.XLOOKUP(Orders_C[[#This Row],[Store_ID]],Stores_c[Store_ID],Stores_c[City])</f>
        <v>Garciaview</v>
      </c>
      <c r="AA1665" t="str">
        <f>_xlfn.XLOOKUP(Orders_C[[#This Row],[Customer_ID]],Customers_c[Customer_ID],Customers_c[Customer_Name])</f>
        <v>Julia Mcdaniel</v>
      </c>
      <c r="AB1665" s="6">
        <f>Orders_C[[#This Row],[Quantity]]*Orders_C[[#This Row],[Unit_Price]]*(1-Orders_C[[#This Row],[Discount %]])+Orders_C[[#This Row],[Tax]]</f>
        <v>457.90000000000003</v>
      </c>
      <c r="AC1665" s="9">
        <f>(Orders_C[[#This Row],[Unit_Price]]*Orders_C[[#This Row],[Quantity]])-Orders_C[[#This Row],[Discount]]+Orders_C[[#This Row],[Tax]]</f>
        <v>496.1</v>
      </c>
      <c r="AD1665" t="str">
        <f>IF(COUNTIF(Orders_C[[#All],[Customer_ID]],Orders_C[[#This Row],[Customer_ID]])&gt;1,"Repeat","New")</f>
        <v>Repeat</v>
      </c>
      <c r="AE1665" t="str" cm="1">
        <f t="array" ref="AE1665">_xlfn.XLOOKUP(Orders_C[[#This Row],[Store_ID]],Stores_c[[#All],[Store_ID]],Stores_c[[#All],[City]])</f>
        <v>Garciaview</v>
      </c>
      <c r="AF1665" t="str" cm="1">
        <f t="array" ref="AF1665">_xlfn.XLOOKUP(Orders_C[[#This Row],[Store_ID]],Stores_c[[#All],[Store_ID]],Stores_c[[#All],[Manager_Name]])</f>
        <v>Karina Washington</v>
      </c>
      <c r="AG1665" t="str" cm="1">
        <f t="array" ref="AG1665">_xlfn.XLOOKUP(Orders_C[[#This Row],[Store_ID]],Stores_c[[#All],[Store_ID]],Stores_c[[#All],[Store_Type]])</f>
        <v>Drive-Thru</v>
      </c>
    </row>
    <row r="1666" spans="1:33" x14ac:dyDescent="0.25">
      <c r="A1666">
        <v>6420</v>
      </c>
      <c r="B1666" s="1">
        <v>45935</v>
      </c>
      <c r="C1666" s="2">
        <v>3.6168981481481483E-2</v>
      </c>
      <c r="D1666">
        <v>1645</v>
      </c>
      <c r="E1666">
        <v>210</v>
      </c>
      <c r="F1666">
        <v>454</v>
      </c>
      <c r="G1666">
        <v>311</v>
      </c>
      <c r="H1666">
        <v>1</v>
      </c>
      <c r="I1666">
        <v>471</v>
      </c>
      <c r="J1666">
        <v>5</v>
      </c>
      <c r="K1666">
        <v>23.55</v>
      </c>
      <c r="L1666">
        <v>489.55</v>
      </c>
      <c r="M1666" t="s">
        <v>18</v>
      </c>
      <c r="N1666" t="s">
        <v>22</v>
      </c>
      <c r="O1666">
        <v>35</v>
      </c>
      <c r="P1666">
        <v>2</v>
      </c>
      <c r="Q1666" t="s">
        <v>443</v>
      </c>
      <c r="R1666">
        <v>504</v>
      </c>
      <c r="S1666" s="3">
        <v>0.05</v>
      </c>
      <c r="T1666" s="6">
        <v>206.95000000000005</v>
      </c>
      <c r="U1666" t="s">
        <v>6332</v>
      </c>
      <c r="V1666">
        <v>2025</v>
      </c>
      <c r="W1666" t="s">
        <v>6329</v>
      </c>
      <c r="X1666" t="str">
        <f>_xlfn.XLOOKUP(Orders_C[[#This Row],[Product_ID]],Products_C[Product_ID],Products_C[Product_Name])</f>
        <v>Pepsi</v>
      </c>
      <c r="Y1666" t="str">
        <f>_xlfn.XLOOKUP(Orders_C[[#This Row],[Product_ID]],Products_C[Product_ID],Products_C[Category])</f>
        <v>Dessert</v>
      </c>
      <c r="Z1666" t="str">
        <f>_xlfn.XLOOKUP(Orders_C[[#This Row],[Store_ID]],Stores_c[Store_ID],Stores_c[City])</f>
        <v>East William</v>
      </c>
      <c r="AA1666" t="str">
        <f>_xlfn.XLOOKUP(Orders_C[[#This Row],[Customer_ID]],Customers_c[Customer_ID],Customers_c[Customer_Name])</f>
        <v>Jeff Martinez</v>
      </c>
      <c r="AB1666" s="6">
        <f>Orders_C[[#This Row],[Quantity]]*Orders_C[[#This Row],[Unit_Price]]*(1-Orders_C[[#This Row],[Discount %]])+Orders_C[[#This Row],[Tax]]</f>
        <v>471</v>
      </c>
      <c r="AC1666" s="9">
        <f>(Orders_C[[#This Row],[Unit_Price]]*Orders_C[[#This Row],[Quantity]])-Orders_C[[#This Row],[Discount]]+Orders_C[[#This Row],[Tax]]</f>
        <v>489.55</v>
      </c>
      <c r="AD1666" t="str">
        <f>IF(COUNTIF(Orders_C[[#All],[Customer_ID]],Orders_C[[#This Row],[Customer_ID]])&gt;1,"Repeat","New")</f>
        <v>Repeat</v>
      </c>
      <c r="AE1666" t="str" cm="1">
        <f t="array" ref="AE1666">_xlfn.XLOOKUP(Orders_C[[#This Row],[Store_ID]],Stores_c[[#All],[Store_ID]],Stores_c[[#All],[City]])</f>
        <v>East William</v>
      </c>
      <c r="AF1666" t="str" cm="1">
        <f t="array" ref="AF1666">_xlfn.XLOOKUP(Orders_C[[#This Row],[Store_ID]],Stores_c[[#All],[Store_ID]],Stores_c[[#All],[Manager_Name]])</f>
        <v>Victoria Butler</v>
      </c>
      <c r="AG1666" t="str" cm="1">
        <f t="array" ref="AG1666">_xlfn.XLOOKUP(Orders_C[[#This Row],[Store_ID]],Stores_c[[#All],[Store_ID]],Stores_c[[#All],[Store_Type]])</f>
        <v>Drive-Thru</v>
      </c>
    </row>
    <row r="1667" spans="1:33" x14ac:dyDescent="0.25">
      <c r="A1667">
        <v>6700</v>
      </c>
      <c r="B1667" s="1">
        <v>45902</v>
      </c>
      <c r="C1667" s="2">
        <v>0.47585648148148146</v>
      </c>
      <c r="D1667">
        <v>1158</v>
      </c>
      <c r="E1667">
        <v>202</v>
      </c>
      <c r="F1667">
        <v>512</v>
      </c>
      <c r="G1667">
        <v>303</v>
      </c>
      <c r="H1667">
        <v>1</v>
      </c>
      <c r="I1667">
        <v>471</v>
      </c>
      <c r="J1667">
        <v>5</v>
      </c>
      <c r="K1667">
        <v>23.55</v>
      </c>
      <c r="L1667">
        <v>489.55</v>
      </c>
      <c r="M1667" t="s">
        <v>20</v>
      </c>
      <c r="N1667" t="s">
        <v>23</v>
      </c>
      <c r="O1667">
        <v>44</v>
      </c>
      <c r="P1667">
        <v>1</v>
      </c>
      <c r="Q1667" t="s">
        <v>723</v>
      </c>
      <c r="R1667">
        <v>509</v>
      </c>
      <c r="S1667" s="3">
        <v>0.05</v>
      </c>
      <c r="T1667" s="6">
        <v>206.95000000000005</v>
      </c>
      <c r="U1667" t="s">
        <v>6335</v>
      </c>
      <c r="V1667">
        <v>2025</v>
      </c>
      <c r="W1667" t="s">
        <v>6331</v>
      </c>
      <c r="X1667" t="str">
        <f>_xlfn.XLOOKUP(Orders_C[[#This Row],[Product_ID]],Products_C[Product_ID],Products_C[Product_Name])</f>
        <v>Chocolate Lava Cake</v>
      </c>
      <c r="Y1667" t="str">
        <f>_xlfn.XLOOKUP(Orders_C[[#This Row],[Product_ID]],Products_C[Product_ID],Products_C[Category])</f>
        <v>Chicken</v>
      </c>
      <c r="Z1667" t="str">
        <f>_xlfn.XLOOKUP(Orders_C[[#This Row],[Store_ID]],Stores_c[Store_ID],Stores_c[City])</f>
        <v>Rebekahside</v>
      </c>
      <c r="AA1667" t="str">
        <f>_xlfn.XLOOKUP(Orders_C[[#This Row],[Customer_ID]],Customers_c[Customer_ID],Customers_c[Customer_Name])</f>
        <v>Adrian Gardner</v>
      </c>
      <c r="AB1667" s="6">
        <f>Orders_C[[#This Row],[Quantity]]*Orders_C[[#This Row],[Unit_Price]]*(1-Orders_C[[#This Row],[Discount %]])+Orders_C[[#This Row],[Tax]]</f>
        <v>471</v>
      </c>
      <c r="AC1667" s="9">
        <f>(Orders_C[[#This Row],[Unit_Price]]*Orders_C[[#This Row],[Quantity]])-Orders_C[[#This Row],[Discount]]+Orders_C[[#This Row],[Tax]]</f>
        <v>489.55</v>
      </c>
      <c r="AD1667" t="str">
        <f>IF(COUNTIF(Orders_C[[#All],[Customer_ID]],Orders_C[[#This Row],[Customer_ID]])&gt;1,"Repeat","New")</f>
        <v>Repeat</v>
      </c>
      <c r="AE1667" t="str" cm="1">
        <f t="array" ref="AE1667">_xlfn.XLOOKUP(Orders_C[[#This Row],[Store_ID]],Stores_c[[#All],[Store_ID]],Stores_c[[#All],[City]])</f>
        <v>Rebekahside</v>
      </c>
      <c r="AF1667" t="str" cm="1">
        <f t="array" ref="AF1667">_xlfn.XLOOKUP(Orders_C[[#This Row],[Store_ID]],Stores_c[[#All],[Store_ID]],Stores_c[[#All],[Manager_Name]])</f>
        <v>Mark Ray</v>
      </c>
      <c r="AG1667" t="str" cm="1">
        <f t="array" ref="AG1667">_xlfn.XLOOKUP(Orders_C[[#This Row],[Store_ID]],Stores_c[[#All],[Store_ID]],Stores_c[[#All],[Store_Type]])</f>
        <v>Drive-Thru</v>
      </c>
    </row>
    <row r="1668" spans="1:33" x14ac:dyDescent="0.25">
      <c r="A1668">
        <v>7452</v>
      </c>
      <c r="B1668" s="1">
        <v>45746</v>
      </c>
      <c r="C1668" s="2">
        <v>0.28782407407407407</v>
      </c>
      <c r="D1668">
        <v>1894</v>
      </c>
      <c r="E1668">
        <v>207</v>
      </c>
      <c r="F1668">
        <v>535</v>
      </c>
      <c r="G1668">
        <v>328</v>
      </c>
      <c r="H1668">
        <v>1</v>
      </c>
      <c r="I1668">
        <v>471</v>
      </c>
      <c r="J1668">
        <v>5</v>
      </c>
      <c r="K1668">
        <v>23.55</v>
      </c>
      <c r="L1668">
        <v>489.55</v>
      </c>
      <c r="M1668" t="s">
        <v>20</v>
      </c>
      <c r="N1668" t="s">
        <v>23</v>
      </c>
      <c r="O1668">
        <v>33</v>
      </c>
      <c r="P1668">
        <v>5</v>
      </c>
      <c r="Q1668" t="s">
        <v>1475</v>
      </c>
      <c r="R1668">
        <v>509</v>
      </c>
      <c r="S1668" s="3">
        <v>0.05</v>
      </c>
      <c r="T1668" s="6">
        <v>206.95000000000005</v>
      </c>
      <c r="U1668" t="s">
        <v>6334</v>
      </c>
      <c r="V1668">
        <v>2025</v>
      </c>
      <c r="W1668" t="s">
        <v>6329</v>
      </c>
      <c r="X1668" t="str">
        <f>_xlfn.XLOOKUP(Orders_C[[#This Row],[Product_ID]],Products_C[Product_ID],Products_C[Product_Name])</f>
        <v>Rice Bowl</v>
      </c>
      <c r="Y1668" t="str">
        <f>_xlfn.XLOOKUP(Orders_C[[#This Row],[Product_ID]],Products_C[Product_ID],Products_C[Category])</f>
        <v>Burger</v>
      </c>
      <c r="Z1668" t="str">
        <f>_xlfn.XLOOKUP(Orders_C[[#This Row],[Store_ID]],Stores_c[Store_ID],Stores_c[City])</f>
        <v>Christineton</v>
      </c>
      <c r="AA1668" t="str">
        <f>_xlfn.XLOOKUP(Orders_C[[#This Row],[Customer_ID]],Customers_c[Customer_ID],Customers_c[Customer_Name])</f>
        <v>Curtis Shah</v>
      </c>
      <c r="AB1668" s="6">
        <f>Orders_C[[#This Row],[Quantity]]*Orders_C[[#This Row],[Unit_Price]]*(1-Orders_C[[#This Row],[Discount %]])+Orders_C[[#This Row],[Tax]]</f>
        <v>471</v>
      </c>
      <c r="AC1668" s="9">
        <f>(Orders_C[[#This Row],[Unit_Price]]*Orders_C[[#This Row],[Quantity]])-Orders_C[[#This Row],[Discount]]+Orders_C[[#This Row],[Tax]]</f>
        <v>489.55</v>
      </c>
      <c r="AD1668" t="str">
        <f>IF(COUNTIF(Orders_C[[#All],[Customer_ID]],Orders_C[[#This Row],[Customer_ID]])&gt;1,"Repeat","New")</f>
        <v>Repeat</v>
      </c>
      <c r="AE1668" t="str" cm="1">
        <f t="array" ref="AE1668">_xlfn.XLOOKUP(Orders_C[[#This Row],[Store_ID]],Stores_c[[#All],[Store_ID]],Stores_c[[#All],[City]])</f>
        <v>Christineton</v>
      </c>
      <c r="AF1668" t="str" cm="1">
        <f t="array" ref="AF1668">_xlfn.XLOOKUP(Orders_C[[#This Row],[Store_ID]],Stores_c[[#All],[Store_ID]],Stores_c[[#All],[Manager_Name]])</f>
        <v>Dr. William Hubbard MD</v>
      </c>
      <c r="AG1668" t="str" cm="1">
        <f t="array" ref="AG1668">_xlfn.XLOOKUP(Orders_C[[#This Row],[Store_ID]],Stores_c[[#All],[Store_ID]],Stores_c[[#All],[Store_Type]])</f>
        <v>Street</v>
      </c>
    </row>
    <row r="1669" spans="1:33" x14ac:dyDescent="0.25">
      <c r="A1669">
        <v>9551</v>
      </c>
      <c r="B1669" s="1">
        <v>45851</v>
      </c>
      <c r="C1669" s="2">
        <v>5.4733796296296294E-2</v>
      </c>
      <c r="D1669">
        <v>1035</v>
      </c>
      <c r="E1669">
        <v>214</v>
      </c>
      <c r="F1669">
        <v>547</v>
      </c>
      <c r="G1669">
        <v>321</v>
      </c>
      <c r="H1669">
        <v>1</v>
      </c>
      <c r="I1669">
        <v>460</v>
      </c>
      <c r="J1669">
        <v>0</v>
      </c>
      <c r="K1669">
        <v>23</v>
      </c>
      <c r="L1669">
        <v>483</v>
      </c>
      <c r="M1669" t="s">
        <v>20</v>
      </c>
      <c r="N1669" t="s">
        <v>23</v>
      </c>
      <c r="O1669">
        <v>18</v>
      </c>
      <c r="P1669">
        <v>1</v>
      </c>
      <c r="Q1669" t="s">
        <v>3574</v>
      </c>
      <c r="R1669">
        <v>509</v>
      </c>
      <c r="S1669" s="3">
        <v>0</v>
      </c>
      <c r="T1669" s="6">
        <v>207</v>
      </c>
      <c r="U1669" t="s">
        <v>6341</v>
      </c>
      <c r="V1669">
        <v>2025</v>
      </c>
      <c r="W1669" t="s">
        <v>6333</v>
      </c>
      <c r="X1669" t="str">
        <f>_xlfn.XLOOKUP(Orders_C[[#This Row],[Product_ID]],Products_C[Product_ID],Products_C[Product_Name])</f>
        <v>Cold Coffee</v>
      </c>
      <c r="Y1669" t="str">
        <f>_xlfn.XLOOKUP(Orders_C[[#This Row],[Product_ID]],Products_C[Product_ID],Products_C[Category])</f>
        <v>Dessert</v>
      </c>
      <c r="Z1669" t="str">
        <f>_xlfn.XLOOKUP(Orders_C[[#This Row],[Store_ID]],Stores_c[Store_ID],Stores_c[City])</f>
        <v>New Robert</v>
      </c>
      <c r="AA1669" t="str">
        <f>_xlfn.XLOOKUP(Orders_C[[#This Row],[Customer_ID]],Customers_c[Customer_ID],Customers_c[Customer_Name])</f>
        <v>Jessica Oconnor</v>
      </c>
      <c r="AB1669" s="6">
        <f>Orders_C[[#This Row],[Quantity]]*Orders_C[[#This Row],[Unit_Price]]*(1-Orders_C[[#This Row],[Discount %]])+Orders_C[[#This Row],[Tax]]</f>
        <v>483</v>
      </c>
      <c r="AC1669" s="9">
        <f>(Orders_C[[#This Row],[Unit_Price]]*Orders_C[[#This Row],[Quantity]])-Orders_C[[#This Row],[Discount]]+Orders_C[[#This Row],[Tax]]</f>
        <v>483</v>
      </c>
      <c r="AD1669" t="str">
        <f>IF(COUNTIF(Orders_C[[#All],[Customer_ID]],Orders_C[[#This Row],[Customer_ID]])&gt;1,"Repeat","New")</f>
        <v>Repeat</v>
      </c>
      <c r="AE1669" t="str" cm="1">
        <f t="array" ref="AE1669">_xlfn.XLOOKUP(Orders_C[[#This Row],[Store_ID]],Stores_c[[#All],[Store_ID]],Stores_c[[#All],[City]])</f>
        <v>New Robert</v>
      </c>
      <c r="AF1669" t="str" cm="1">
        <f t="array" ref="AF1669">_xlfn.XLOOKUP(Orders_C[[#This Row],[Store_ID]],Stores_c[[#All],[Store_ID]],Stores_c[[#All],[Manager_Name]])</f>
        <v>Krista Webb</v>
      </c>
      <c r="AG1669" t="str" cm="1">
        <f t="array" ref="AG1669">_xlfn.XLOOKUP(Orders_C[[#This Row],[Store_ID]],Stores_c[[#All],[Store_ID]],Stores_c[[#All],[Store_Type]])</f>
        <v>Drive-Thru</v>
      </c>
    </row>
    <row r="1670" spans="1:33" x14ac:dyDescent="0.25">
      <c r="A1670">
        <v>8804</v>
      </c>
      <c r="B1670" s="1">
        <v>45824</v>
      </c>
      <c r="C1670" s="2">
        <v>0.8629282407407407</v>
      </c>
      <c r="D1670">
        <v>1629</v>
      </c>
      <c r="E1670">
        <v>224</v>
      </c>
      <c r="F1670">
        <v>423</v>
      </c>
      <c r="G1670">
        <v>305</v>
      </c>
      <c r="H1670">
        <v>2</v>
      </c>
      <c r="I1670">
        <v>244</v>
      </c>
      <c r="J1670">
        <v>0</v>
      </c>
      <c r="K1670">
        <v>12.2</v>
      </c>
      <c r="L1670">
        <v>500.2</v>
      </c>
      <c r="M1670" t="s">
        <v>18</v>
      </c>
      <c r="N1670" t="s">
        <v>23</v>
      </c>
      <c r="O1670">
        <v>50</v>
      </c>
      <c r="P1670">
        <v>5</v>
      </c>
      <c r="Q1670" t="s">
        <v>2827</v>
      </c>
      <c r="R1670">
        <v>509</v>
      </c>
      <c r="S1670" s="3">
        <v>0</v>
      </c>
      <c r="T1670" s="6">
        <v>207.39999999999998</v>
      </c>
      <c r="U1670" t="s">
        <v>6340</v>
      </c>
      <c r="V1670">
        <v>2025</v>
      </c>
      <c r="W1670" t="s">
        <v>6331</v>
      </c>
      <c r="X1670" t="str">
        <f>_xlfn.XLOOKUP(Orders_C[[#This Row],[Product_ID]],Products_C[Product_ID],Products_C[Product_Name])</f>
        <v>Krushers</v>
      </c>
      <c r="Y1670" t="str">
        <f>_xlfn.XLOOKUP(Orders_C[[#This Row],[Product_ID]],Products_C[Product_ID],Products_C[Category])</f>
        <v>Dessert</v>
      </c>
      <c r="Z1670" t="str">
        <f>_xlfn.XLOOKUP(Orders_C[[#This Row],[Store_ID]],Stores_c[Store_ID],Stores_c[City])</f>
        <v>Valdezton</v>
      </c>
      <c r="AA1670" t="str">
        <f>_xlfn.XLOOKUP(Orders_C[[#This Row],[Customer_ID]],Customers_c[Customer_ID],Customers_c[Customer_Name])</f>
        <v>Bradley Jordan</v>
      </c>
      <c r="AB1670" s="6">
        <f>Orders_C[[#This Row],[Quantity]]*Orders_C[[#This Row],[Unit_Price]]*(1-Orders_C[[#This Row],[Discount %]])+Orders_C[[#This Row],[Tax]]</f>
        <v>500.2</v>
      </c>
      <c r="AC1670" s="9">
        <f>(Orders_C[[#This Row],[Unit_Price]]*Orders_C[[#This Row],[Quantity]])-Orders_C[[#This Row],[Discount]]+Orders_C[[#This Row],[Tax]]</f>
        <v>500.2</v>
      </c>
      <c r="AD1670" t="str">
        <f>IF(COUNTIF(Orders_C[[#All],[Customer_ID]],Orders_C[[#This Row],[Customer_ID]])&gt;1,"Repeat","New")</f>
        <v>Repeat</v>
      </c>
      <c r="AE1670" t="str" cm="1">
        <f t="array" ref="AE1670">_xlfn.XLOOKUP(Orders_C[[#This Row],[Store_ID]],Stores_c[[#All],[Store_ID]],Stores_c[[#All],[City]])</f>
        <v>Valdezton</v>
      </c>
      <c r="AF1670" t="str" cm="1">
        <f t="array" ref="AF1670">_xlfn.XLOOKUP(Orders_C[[#This Row],[Store_ID]],Stores_c[[#All],[Store_ID]],Stores_c[[#All],[Manager_Name]])</f>
        <v>John Rodriguez</v>
      </c>
      <c r="AG1670" t="str" cm="1">
        <f t="array" ref="AG1670">_xlfn.XLOOKUP(Orders_C[[#This Row],[Store_ID]],Stores_c[[#All],[Store_ID]],Stores_c[[#All],[Store_Type]])</f>
        <v>Street</v>
      </c>
    </row>
    <row r="1671" spans="1:33" x14ac:dyDescent="0.25">
      <c r="A1671">
        <v>9482</v>
      </c>
      <c r="B1671" s="1">
        <v>45820</v>
      </c>
      <c r="C1671" s="2">
        <v>6.5034722222222216E-2</v>
      </c>
      <c r="D1671">
        <v>1881</v>
      </c>
      <c r="E1671">
        <v>224</v>
      </c>
      <c r="F1671">
        <v>448</v>
      </c>
      <c r="G1671">
        <v>329</v>
      </c>
      <c r="H1671">
        <v>2</v>
      </c>
      <c r="I1671">
        <v>244</v>
      </c>
      <c r="J1671">
        <v>0</v>
      </c>
      <c r="K1671">
        <v>12.2</v>
      </c>
      <c r="L1671">
        <v>500.2</v>
      </c>
      <c r="M1671" t="s">
        <v>18</v>
      </c>
      <c r="N1671" t="s">
        <v>21</v>
      </c>
      <c r="O1671">
        <v>19</v>
      </c>
      <c r="P1671">
        <v>2</v>
      </c>
      <c r="Q1671" t="s">
        <v>3505</v>
      </c>
      <c r="R1671">
        <v>505</v>
      </c>
      <c r="S1671" s="3">
        <v>0</v>
      </c>
      <c r="T1671" s="6">
        <v>207.39999999999998</v>
      </c>
      <c r="U1671" t="s">
        <v>6340</v>
      </c>
      <c r="V1671">
        <v>2025</v>
      </c>
      <c r="W1671" t="s">
        <v>6333</v>
      </c>
      <c r="X1671" t="str">
        <f>_xlfn.XLOOKUP(Orders_C[[#This Row],[Product_ID]],Products_C[Product_ID],Products_C[Product_Name])</f>
        <v>Rice Bowl</v>
      </c>
      <c r="Y1671" t="str">
        <f>_xlfn.XLOOKUP(Orders_C[[#This Row],[Product_ID]],Products_C[Product_ID],Products_C[Category])</f>
        <v>Dessert</v>
      </c>
      <c r="Z1671" t="str">
        <f>_xlfn.XLOOKUP(Orders_C[[#This Row],[Store_ID]],Stores_c[Store_ID],Stores_c[City])</f>
        <v>Valdezton</v>
      </c>
      <c r="AA1671" t="str">
        <f>_xlfn.XLOOKUP(Orders_C[[#This Row],[Customer_ID]],Customers_c[Customer_ID],Customers_c[Customer_Name])</f>
        <v>Elizabeth Rodgers DDS</v>
      </c>
      <c r="AB1671" s="6">
        <f>Orders_C[[#This Row],[Quantity]]*Orders_C[[#This Row],[Unit_Price]]*(1-Orders_C[[#This Row],[Discount %]])+Orders_C[[#This Row],[Tax]]</f>
        <v>500.2</v>
      </c>
      <c r="AC1671" s="9">
        <f>(Orders_C[[#This Row],[Unit_Price]]*Orders_C[[#This Row],[Quantity]])-Orders_C[[#This Row],[Discount]]+Orders_C[[#This Row],[Tax]]</f>
        <v>500.2</v>
      </c>
      <c r="AD1671" t="str">
        <f>IF(COUNTIF(Orders_C[[#All],[Customer_ID]],Orders_C[[#This Row],[Customer_ID]])&gt;1,"Repeat","New")</f>
        <v>Repeat</v>
      </c>
      <c r="AE1671" t="str" cm="1">
        <f t="array" ref="AE1671">_xlfn.XLOOKUP(Orders_C[[#This Row],[Store_ID]],Stores_c[[#All],[Store_ID]],Stores_c[[#All],[City]])</f>
        <v>Valdezton</v>
      </c>
      <c r="AF1671" t="str" cm="1">
        <f t="array" ref="AF1671">_xlfn.XLOOKUP(Orders_C[[#This Row],[Store_ID]],Stores_c[[#All],[Store_ID]],Stores_c[[#All],[Manager_Name]])</f>
        <v>John Rodriguez</v>
      </c>
      <c r="AG1671" t="str" cm="1">
        <f t="array" ref="AG1671">_xlfn.XLOOKUP(Orders_C[[#This Row],[Store_ID]],Stores_c[[#All],[Store_ID]],Stores_c[[#All],[Store_Type]])</f>
        <v>Street</v>
      </c>
    </row>
    <row r="1672" spans="1:33" x14ac:dyDescent="0.25">
      <c r="A1672">
        <v>10100</v>
      </c>
      <c r="B1672" s="1">
        <v>45784</v>
      </c>
      <c r="C1672" s="2">
        <v>0.36831018518518521</v>
      </c>
      <c r="D1672">
        <v>1242</v>
      </c>
      <c r="E1672">
        <v>220</v>
      </c>
      <c r="F1672">
        <v>470</v>
      </c>
      <c r="G1672">
        <v>308</v>
      </c>
      <c r="H1672">
        <v>1</v>
      </c>
      <c r="I1672">
        <v>461</v>
      </c>
      <c r="J1672">
        <v>0</v>
      </c>
      <c r="K1672">
        <v>23.05</v>
      </c>
      <c r="L1672">
        <v>484.05</v>
      </c>
      <c r="M1672" t="s">
        <v>20</v>
      </c>
      <c r="N1672" t="s">
        <v>21</v>
      </c>
      <c r="O1672">
        <v>21</v>
      </c>
      <c r="P1672">
        <v>2</v>
      </c>
      <c r="Q1672" t="s">
        <v>4123</v>
      </c>
      <c r="R1672">
        <v>509</v>
      </c>
      <c r="S1672" s="3">
        <v>0</v>
      </c>
      <c r="T1672" s="6">
        <v>207.45000000000005</v>
      </c>
      <c r="U1672" t="s">
        <v>6339</v>
      </c>
      <c r="V1672">
        <v>2025</v>
      </c>
      <c r="W1672" t="s">
        <v>6329</v>
      </c>
      <c r="X1672" t="str">
        <f>_xlfn.XLOOKUP(Orders_C[[#This Row],[Product_ID]],Products_C[Product_ID],Products_C[Product_Name])</f>
        <v>Zinger Burger</v>
      </c>
      <c r="Y1672" t="str">
        <f>_xlfn.XLOOKUP(Orders_C[[#This Row],[Product_ID]],Products_C[Product_ID],Products_C[Category])</f>
        <v>Beverage</v>
      </c>
      <c r="Z1672" t="str">
        <f>_xlfn.XLOOKUP(Orders_C[[#This Row],[Store_ID]],Stores_c[Store_ID],Stores_c[City])</f>
        <v>Williamborough</v>
      </c>
      <c r="AA1672" t="str">
        <f>_xlfn.XLOOKUP(Orders_C[[#This Row],[Customer_ID]],Customers_c[Customer_ID],Customers_c[Customer_Name])</f>
        <v>Melinda Kramer</v>
      </c>
      <c r="AB1672" s="6">
        <f>Orders_C[[#This Row],[Quantity]]*Orders_C[[#This Row],[Unit_Price]]*(1-Orders_C[[#This Row],[Discount %]])+Orders_C[[#This Row],[Tax]]</f>
        <v>484.05</v>
      </c>
      <c r="AC1672" s="9">
        <f>(Orders_C[[#This Row],[Unit_Price]]*Orders_C[[#This Row],[Quantity]])-Orders_C[[#This Row],[Discount]]+Orders_C[[#This Row],[Tax]]</f>
        <v>484.05</v>
      </c>
      <c r="AD1672" t="str">
        <f>IF(COUNTIF(Orders_C[[#All],[Customer_ID]],Orders_C[[#This Row],[Customer_ID]])&gt;1,"Repeat","New")</f>
        <v>Repeat</v>
      </c>
      <c r="AE1672" t="str" cm="1">
        <f t="array" ref="AE1672">_xlfn.XLOOKUP(Orders_C[[#This Row],[Store_ID]],Stores_c[[#All],[Store_ID]],Stores_c[[#All],[City]])</f>
        <v>Williamborough</v>
      </c>
      <c r="AF1672" t="str" cm="1">
        <f t="array" ref="AF1672">_xlfn.XLOOKUP(Orders_C[[#This Row],[Store_ID]],Stores_c[[#All],[Store_ID]],Stores_c[[#All],[Manager_Name]])</f>
        <v>Michael Mcbride</v>
      </c>
      <c r="AG1672" t="str" cm="1">
        <f t="array" ref="AG1672">_xlfn.XLOOKUP(Orders_C[[#This Row],[Store_ID]],Stores_c[[#All],[Store_ID]],Stores_c[[#All],[Store_Type]])</f>
        <v>Mall</v>
      </c>
    </row>
    <row r="1673" spans="1:33" x14ac:dyDescent="0.25">
      <c r="A1673">
        <v>7723</v>
      </c>
      <c r="B1673" s="1">
        <v>45738</v>
      </c>
      <c r="C1673" s="2">
        <v>0.91689814814814818</v>
      </c>
      <c r="D1673">
        <v>1791</v>
      </c>
      <c r="E1673">
        <v>224</v>
      </c>
      <c r="F1673">
        <v>504</v>
      </c>
      <c r="G1673">
        <v>301</v>
      </c>
      <c r="H1673">
        <v>3</v>
      </c>
      <c r="I1673">
        <v>166</v>
      </c>
      <c r="J1673">
        <v>0</v>
      </c>
      <c r="K1673">
        <v>8.3000000000000007</v>
      </c>
      <c r="L1673">
        <v>506.3</v>
      </c>
      <c r="M1673" t="s">
        <v>18</v>
      </c>
      <c r="N1673" t="s">
        <v>23</v>
      </c>
      <c r="O1673">
        <v>19</v>
      </c>
      <c r="P1673">
        <v>3</v>
      </c>
      <c r="Q1673" t="s">
        <v>1746</v>
      </c>
      <c r="R1673">
        <v>505</v>
      </c>
      <c r="S1673" s="3">
        <v>0</v>
      </c>
      <c r="T1673" s="6">
        <v>207.5</v>
      </c>
      <c r="U1673" t="s">
        <v>6334</v>
      </c>
      <c r="V1673">
        <v>2025</v>
      </c>
      <c r="W1673" t="s">
        <v>6333</v>
      </c>
      <c r="X1673" t="str">
        <f>_xlfn.XLOOKUP(Orders_C[[#This Row],[Product_ID]],Products_C[Product_ID],Products_C[Product_Name])</f>
        <v>Krushers</v>
      </c>
      <c r="Y1673" t="str">
        <f>_xlfn.XLOOKUP(Orders_C[[#This Row],[Product_ID]],Products_C[Product_ID],Products_C[Category])</f>
        <v>Burger</v>
      </c>
      <c r="Z1673" t="str">
        <f>_xlfn.XLOOKUP(Orders_C[[#This Row],[Store_ID]],Stores_c[Store_ID],Stores_c[City])</f>
        <v>Valdezton</v>
      </c>
      <c r="AA1673" t="str">
        <f>_xlfn.XLOOKUP(Orders_C[[#This Row],[Customer_ID]],Customers_c[Customer_ID],Customers_c[Customer_Name])</f>
        <v>Theresa Hooper</v>
      </c>
      <c r="AB1673" s="6">
        <f>Orders_C[[#This Row],[Quantity]]*Orders_C[[#This Row],[Unit_Price]]*(1-Orders_C[[#This Row],[Discount %]])+Orders_C[[#This Row],[Tax]]</f>
        <v>506.3</v>
      </c>
      <c r="AC1673" s="9">
        <f>(Orders_C[[#This Row],[Unit_Price]]*Orders_C[[#This Row],[Quantity]])-Orders_C[[#This Row],[Discount]]+Orders_C[[#This Row],[Tax]]</f>
        <v>506.3</v>
      </c>
      <c r="AD1673" t="str">
        <f>IF(COUNTIF(Orders_C[[#All],[Customer_ID]],Orders_C[[#This Row],[Customer_ID]])&gt;1,"Repeat","New")</f>
        <v>Repeat</v>
      </c>
      <c r="AE1673" t="str" cm="1">
        <f t="array" ref="AE1673">_xlfn.XLOOKUP(Orders_C[[#This Row],[Store_ID]],Stores_c[[#All],[Store_ID]],Stores_c[[#All],[City]])</f>
        <v>Valdezton</v>
      </c>
      <c r="AF1673" t="str" cm="1">
        <f t="array" ref="AF1673">_xlfn.XLOOKUP(Orders_C[[#This Row],[Store_ID]],Stores_c[[#All],[Store_ID]],Stores_c[[#All],[Manager_Name]])</f>
        <v>John Rodriguez</v>
      </c>
      <c r="AG1673" t="str" cm="1">
        <f t="array" ref="AG1673">_xlfn.XLOOKUP(Orders_C[[#This Row],[Store_ID]],Stores_c[[#All],[Store_ID]],Stores_c[[#All],[Store_Type]])</f>
        <v>Street</v>
      </c>
    </row>
    <row r="1674" spans="1:33" x14ac:dyDescent="0.25">
      <c r="A1674">
        <v>8439</v>
      </c>
      <c r="B1674" s="1">
        <v>46038</v>
      </c>
      <c r="C1674" s="2">
        <v>0.56144675925925924</v>
      </c>
      <c r="D1674">
        <v>1043</v>
      </c>
      <c r="E1674">
        <v>216</v>
      </c>
      <c r="F1674">
        <v>518</v>
      </c>
      <c r="G1674">
        <v>302</v>
      </c>
      <c r="H1674">
        <v>3</v>
      </c>
      <c r="I1674">
        <v>178</v>
      </c>
      <c r="J1674">
        <v>15</v>
      </c>
      <c r="K1674">
        <v>8.9</v>
      </c>
      <c r="L1674">
        <v>527.9</v>
      </c>
      <c r="M1674" t="s">
        <v>19</v>
      </c>
      <c r="N1674" t="s">
        <v>22</v>
      </c>
      <c r="O1674">
        <v>25</v>
      </c>
      <c r="P1674">
        <v>1</v>
      </c>
      <c r="Q1674" t="s">
        <v>2462</v>
      </c>
      <c r="R1674">
        <v>506</v>
      </c>
      <c r="S1674" s="3">
        <v>0.15</v>
      </c>
      <c r="T1674" s="6">
        <v>207.5</v>
      </c>
      <c r="U1674" t="s">
        <v>6330</v>
      </c>
      <c r="V1674">
        <v>2026</v>
      </c>
      <c r="W1674" t="s">
        <v>6329</v>
      </c>
      <c r="X1674" t="str">
        <f>_xlfn.XLOOKUP(Orders_C[[#This Row],[Product_ID]],Products_C[Product_ID],Products_C[Product_Name])</f>
        <v>Chicken Wings</v>
      </c>
      <c r="Y1674" t="str">
        <f>_xlfn.XLOOKUP(Orders_C[[#This Row],[Product_ID]],Products_C[Product_ID],Products_C[Category])</f>
        <v>Chicken</v>
      </c>
      <c r="Z1674" t="str">
        <f>_xlfn.XLOOKUP(Orders_C[[#This Row],[Store_ID]],Stores_c[Store_ID],Stores_c[City])</f>
        <v>Garciaview</v>
      </c>
      <c r="AA1674" t="str">
        <f>_xlfn.XLOOKUP(Orders_C[[#This Row],[Customer_ID]],Customers_c[Customer_ID],Customers_c[Customer_Name])</f>
        <v>William Yoder</v>
      </c>
      <c r="AB1674" s="6">
        <f>Orders_C[[#This Row],[Quantity]]*Orders_C[[#This Row],[Unit_Price]]*(1-Orders_C[[#This Row],[Discount %]])+Orders_C[[#This Row],[Tax]]</f>
        <v>462.79999999999995</v>
      </c>
      <c r="AC1674" s="9">
        <f>(Orders_C[[#This Row],[Unit_Price]]*Orders_C[[#This Row],[Quantity]])-Orders_C[[#This Row],[Discount]]+Orders_C[[#This Row],[Tax]]</f>
        <v>527.9</v>
      </c>
      <c r="AD1674" t="str">
        <f>IF(COUNTIF(Orders_C[[#All],[Customer_ID]],Orders_C[[#This Row],[Customer_ID]])&gt;1,"Repeat","New")</f>
        <v>Repeat</v>
      </c>
      <c r="AE1674" t="str" cm="1">
        <f t="array" ref="AE1674">_xlfn.XLOOKUP(Orders_C[[#This Row],[Store_ID]],Stores_c[[#All],[Store_ID]],Stores_c[[#All],[City]])</f>
        <v>Garciaview</v>
      </c>
      <c r="AF1674" t="str" cm="1">
        <f t="array" ref="AF1674">_xlfn.XLOOKUP(Orders_C[[#This Row],[Store_ID]],Stores_c[[#All],[Store_ID]],Stores_c[[#All],[Manager_Name]])</f>
        <v>Karina Washington</v>
      </c>
      <c r="AG1674" t="str" cm="1">
        <f t="array" ref="AG1674">_xlfn.XLOOKUP(Orders_C[[#This Row],[Store_ID]],Stores_c[[#All],[Store_ID]],Stores_c[[#All],[Store_Type]])</f>
        <v>Drive-Thru</v>
      </c>
    </row>
    <row r="1675" spans="1:33" x14ac:dyDescent="0.25">
      <c r="A1675">
        <v>9251</v>
      </c>
      <c r="B1675" s="1">
        <v>45747</v>
      </c>
      <c r="C1675" s="2">
        <v>0.44791666666666669</v>
      </c>
      <c r="D1675">
        <v>1570</v>
      </c>
      <c r="E1675">
        <v>214</v>
      </c>
      <c r="F1675">
        <v>510</v>
      </c>
      <c r="G1675">
        <v>333</v>
      </c>
      <c r="H1675">
        <v>3</v>
      </c>
      <c r="I1675">
        <v>166</v>
      </c>
      <c r="J1675">
        <v>0</v>
      </c>
      <c r="K1675">
        <v>8.3000000000000007</v>
      </c>
      <c r="L1675">
        <v>506.3</v>
      </c>
      <c r="M1675" t="s">
        <v>20</v>
      </c>
      <c r="N1675" t="s">
        <v>23</v>
      </c>
      <c r="O1675">
        <v>22</v>
      </c>
      <c r="P1675">
        <v>5</v>
      </c>
      <c r="Q1675" t="s">
        <v>3274</v>
      </c>
      <c r="R1675">
        <v>510</v>
      </c>
      <c r="S1675" s="3">
        <v>0</v>
      </c>
      <c r="T1675" s="6">
        <v>207.5</v>
      </c>
      <c r="U1675" t="s">
        <v>6334</v>
      </c>
      <c r="V1675">
        <v>2025</v>
      </c>
      <c r="W1675" t="s">
        <v>6329</v>
      </c>
      <c r="X1675" t="str">
        <f>_xlfn.XLOOKUP(Orders_C[[#This Row],[Product_ID]],Products_C[Product_ID],Products_C[Product_Name])</f>
        <v>Chicken Wings</v>
      </c>
      <c r="Y1675" t="str">
        <f>_xlfn.XLOOKUP(Orders_C[[#This Row],[Product_ID]],Products_C[Product_ID],Products_C[Category])</f>
        <v>Burger</v>
      </c>
      <c r="Z1675" t="str">
        <f>_xlfn.XLOOKUP(Orders_C[[#This Row],[Store_ID]],Stores_c[Store_ID],Stores_c[City])</f>
        <v>New Robert</v>
      </c>
      <c r="AA1675" t="str">
        <f>_xlfn.XLOOKUP(Orders_C[[#This Row],[Customer_ID]],Customers_c[Customer_ID],Customers_c[Customer_Name])</f>
        <v>Danielle Lopez</v>
      </c>
      <c r="AB1675" s="6">
        <f>Orders_C[[#This Row],[Quantity]]*Orders_C[[#This Row],[Unit_Price]]*(1-Orders_C[[#This Row],[Discount %]])+Orders_C[[#This Row],[Tax]]</f>
        <v>506.3</v>
      </c>
      <c r="AC1675" s="9">
        <f>(Orders_C[[#This Row],[Unit_Price]]*Orders_C[[#This Row],[Quantity]])-Orders_C[[#This Row],[Discount]]+Orders_C[[#This Row],[Tax]]</f>
        <v>506.3</v>
      </c>
      <c r="AD1675" t="str">
        <f>IF(COUNTIF(Orders_C[[#All],[Customer_ID]],Orders_C[[#This Row],[Customer_ID]])&gt;1,"Repeat","New")</f>
        <v>Repeat</v>
      </c>
      <c r="AE1675" t="str" cm="1">
        <f t="array" ref="AE1675">_xlfn.XLOOKUP(Orders_C[[#This Row],[Store_ID]],Stores_c[[#All],[Store_ID]],Stores_c[[#All],[City]])</f>
        <v>New Robert</v>
      </c>
      <c r="AF1675" t="str" cm="1">
        <f t="array" ref="AF1675">_xlfn.XLOOKUP(Orders_C[[#This Row],[Store_ID]],Stores_c[[#All],[Store_ID]],Stores_c[[#All],[Manager_Name]])</f>
        <v>Krista Webb</v>
      </c>
      <c r="AG1675" t="str" cm="1">
        <f t="array" ref="AG1675">_xlfn.XLOOKUP(Orders_C[[#This Row],[Store_ID]],Stores_c[[#All],[Store_ID]],Stores_c[[#All],[Store_Type]])</f>
        <v>Drive-Thru</v>
      </c>
    </row>
    <row r="1676" spans="1:33" x14ac:dyDescent="0.25">
      <c r="A1676">
        <v>10207</v>
      </c>
      <c r="B1676" s="1">
        <v>45907</v>
      </c>
      <c r="C1676" s="2">
        <v>7.9282407407407409E-3</v>
      </c>
      <c r="D1676">
        <v>1580</v>
      </c>
      <c r="E1676">
        <v>214</v>
      </c>
      <c r="F1676">
        <v>467</v>
      </c>
      <c r="G1676">
        <v>305</v>
      </c>
      <c r="H1676">
        <v>2</v>
      </c>
      <c r="I1676">
        <v>250</v>
      </c>
      <c r="J1676">
        <v>5</v>
      </c>
      <c r="K1676">
        <v>12.5</v>
      </c>
      <c r="L1676">
        <v>507.5</v>
      </c>
      <c r="M1676" t="s">
        <v>20</v>
      </c>
      <c r="N1676" t="s">
        <v>23</v>
      </c>
      <c r="O1676">
        <v>32</v>
      </c>
      <c r="P1676">
        <v>3</v>
      </c>
      <c r="Q1676" t="s">
        <v>4230</v>
      </c>
      <c r="R1676">
        <v>504</v>
      </c>
      <c r="S1676" s="3">
        <v>0.05</v>
      </c>
      <c r="T1676" s="6">
        <v>207.5</v>
      </c>
      <c r="U1676" t="s">
        <v>6335</v>
      </c>
      <c r="V1676">
        <v>2025</v>
      </c>
      <c r="W1676" t="s">
        <v>6329</v>
      </c>
      <c r="X1676" t="str">
        <f>_xlfn.XLOOKUP(Orders_C[[#This Row],[Product_ID]],Products_C[Product_ID],Products_C[Product_Name])</f>
        <v>Krushers</v>
      </c>
      <c r="Y1676" t="str">
        <f>_xlfn.XLOOKUP(Orders_C[[#This Row],[Product_ID]],Products_C[Product_ID],Products_C[Category])</f>
        <v>Dessert</v>
      </c>
      <c r="Z1676" t="str">
        <f>_xlfn.XLOOKUP(Orders_C[[#This Row],[Store_ID]],Stores_c[Store_ID],Stores_c[City])</f>
        <v>New Robert</v>
      </c>
      <c r="AA1676" t="str">
        <f>_xlfn.XLOOKUP(Orders_C[[#This Row],[Customer_ID]],Customers_c[Customer_ID],Customers_c[Customer_Name])</f>
        <v>Mary Adams</v>
      </c>
      <c r="AB1676" s="6">
        <f>Orders_C[[#This Row],[Quantity]]*Orders_C[[#This Row],[Unit_Price]]*(1-Orders_C[[#This Row],[Discount %]])+Orders_C[[#This Row],[Tax]]</f>
        <v>487.5</v>
      </c>
      <c r="AC1676" s="9">
        <f>(Orders_C[[#This Row],[Unit_Price]]*Orders_C[[#This Row],[Quantity]])-Orders_C[[#This Row],[Discount]]+Orders_C[[#This Row],[Tax]]</f>
        <v>507.5</v>
      </c>
      <c r="AD1676" t="str">
        <f>IF(COUNTIF(Orders_C[[#All],[Customer_ID]],Orders_C[[#This Row],[Customer_ID]])&gt;1,"Repeat","New")</f>
        <v>Repeat</v>
      </c>
      <c r="AE1676" t="str" cm="1">
        <f t="array" ref="AE1676">_xlfn.XLOOKUP(Orders_C[[#This Row],[Store_ID]],Stores_c[[#All],[Store_ID]],Stores_c[[#All],[City]])</f>
        <v>New Robert</v>
      </c>
      <c r="AF1676" t="str" cm="1">
        <f t="array" ref="AF1676">_xlfn.XLOOKUP(Orders_C[[#This Row],[Store_ID]],Stores_c[[#All],[Store_ID]],Stores_c[[#All],[Manager_Name]])</f>
        <v>Krista Webb</v>
      </c>
      <c r="AG1676" t="str" cm="1">
        <f t="array" ref="AG1676">_xlfn.XLOOKUP(Orders_C[[#This Row],[Store_ID]],Stores_c[[#All],[Store_ID]],Stores_c[[#All],[Store_Type]])</f>
        <v>Drive-Thru</v>
      </c>
    </row>
    <row r="1677" spans="1:33" x14ac:dyDescent="0.25">
      <c r="A1677">
        <v>8561</v>
      </c>
      <c r="B1677" s="1">
        <v>45891</v>
      </c>
      <c r="C1677" s="2">
        <v>0.89400462962962968</v>
      </c>
      <c r="D1677">
        <v>1971</v>
      </c>
      <c r="E1677">
        <v>208</v>
      </c>
      <c r="F1677">
        <v>491</v>
      </c>
      <c r="G1677">
        <v>312</v>
      </c>
      <c r="H1677">
        <v>2</v>
      </c>
      <c r="I1677">
        <v>256</v>
      </c>
      <c r="J1677">
        <v>10</v>
      </c>
      <c r="K1677">
        <v>12.8</v>
      </c>
      <c r="L1677">
        <v>514.79999999999995</v>
      </c>
      <c r="M1677" t="s">
        <v>18</v>
      </c>
      <c r="N1677" t="s">
        <v>23</v>
      </c>
      <c r="O1677">
        <v>55</v>
      </c>
      <c r="P1677">
        <v>5</v>
      </c>
      <c r="Q1677" t="s">
        <v>2584</v>
      </c>
      <c r="R1677">
        <v>502</v>
      </c>
      <c r="S1677" s="3">
        <v>0.1</v>
      </c>
      <c r="T1677" s="6">
        <v>207.59999999999997</v>
      </c>
      <c r="U1677" t="s">
        <v>6342</v>
      </c>
      <c r="V1677">
        <v>2025</v>
      </c>
      <c r="W1677" t="s">
        <v>6331</v>
      </c>
      <c r="X1677" t="str">
        <f>_xlfn.XLOOKUP(Orders_C[[#This Row],[Product_ID]],Products_C[Product_ID],Products_C[Product_Name])</f>
        <v>Veg Burger</v>
      </c>
      <c r="Y1677" t="str">
        <f>_xlfn.XLOOKUP(Orders_C[[#This Row],[Product_ID]],Products_C[Product_ID],Products_C[Category])</f>
        <v>Burger</v>
      </c>
      <c r="Z1677" t="str">
        <f>_xlfn.XLOOKUP(Orders_C[[#This Row],[Store_ID]],Stores_c[Store_ID],Stores_c[City])</f>
        <v>Tracyview</v>
      </c>
      <c r="AA1677" t="str">
        <f>_xlfn.XLOOKUP(Orders_C[[#This Row],[Customer_ID]],Customers_c[Customer_ID],Customers_c[Customer_Name])</f>
        <v>Brooke Barnett</v>
      </c>
      <c r="AB1677" s="6">
        <f>Orders_C[[#This Row],[Quantity]]*Orders_C[[#This Row],[Unit_Price]]*(1-Orders_C[[#This Row],[Discount %]])+Orders_C[[#This Row],[Tax]]</f>
        <v>473.6</v>
      </c>
      <c r="AC1677" s="9">
        <f>(Orders_C[[#This Row],[Unit_Price]]*Orders_C[[#This Row],[Quantity]])-Orders_C[[#This Row],[Discount]]+Orders_C[[#This Row],[Tax]]</f>
        <v>514.79999999999995</v>
      </c>
      <c r="AD1677" t="str">
        <f>IF(COUNTIF(Orders_C[[#All],[Customer_ID]],Orders_C[[#This Row],[Customer_ID]])&gt;1,"Repeat","New")</f>
        <v>Repeat</v>
      </c>
      <c r="AE1677" t="str" cm="1">
        <f t="array" ref="AE1677">_xlfn.XLOOKUP(Orders_C[[#This Row],[Store_ID]],Stores_c[[#All],[Store_ID]],Stores_c[[#All],[City]])</f>
        <v>Tracyview</v>
      </c>
      <c r="AF1677" t="str" cm="1">
        <f t="array" ref="AF1677">_xlfn.XLOOKUP(Orders_C[[#This Row],[Store_ID]],Stores_c[[#All],[Store_ID]],Stores_c[[#All],[Manager_Name]])</f>
        <v>Jeremiah Lee</v>
      </c>
      <c r="AG1677" t="str" cm="1">
        <f t="array" ref="AG1677">_xlfn.XLOOKUP(Orders_C[[#This Row],[Store_ID]],Stores_c[[#All],[Store_ID]],Stores_c[[#All],[Store_Type]])</f>
        <v>Mall</v>
      </c>
    </row>
    <row r="1678" spans="1:33" x14ac:dyDescent="0.25">
      <c r="A1678">
        <v>10149</v>
      </c>
      <c r="B1678" s="1">
        <v>46048</v>
      </c>
      <c r="C1678" s="2">
        <v>0.40392361111111114</v>
      </c>
      <c r="D1678">
        <v>1100</v>
      </c>
      <c r="E1678">
        <v>225</v>
      </c>
      <c r="F1678">
        <v>525</v>
      </c>
      <c r="G1678">
        <v>326</v>
      </c>
      <c r="H1678">
        <v>2</v>
      </c>
      <c r="I1678">
        <v>256</v>
      </c>
      <c r="J1678">
        <v>10</v>
      </c>
      <c r="K1678">
        <v>12.8</v>
      </c>
      <c r="L1678">
        <v>514.79999999999995</v>
      </c>
      <c r="M1678" t="s">
        <v>18</v>
      </c>
      <c r="N1678" t="s">
        <v>21</v>
      </c>
      <c r="O1678">
        <v>18</v>
      </c>
      <c r="P1678">
        <v>4</v>
      </c>
      <c r="Q1678" t="s">
        <v>4172</v>
      </c>
      <c r="R1678">
        <v>507</v>
      </c>
      <c r="S1678" s="3">
        <v>0.1</v>
      </c>
      <c r="T1678" s="6">
        <v>207.59999999999997</v>
      </c>
      <c r="U1678" t="s">
        <v>6330</v>
      </c>
      <c r="V1678">
        <v>2026</v>
      </c>
      <c r="W1678" t="s">
        <v>6333</v>
      </c>
      <c r="X1678" t="str">
        <f>_xlfn.XLOOKUP(Orders_C[[#This Row],[Product_ID]],Products_C[Product_ID],Products_C[Product_Name])</f>
        <v>Rice Bowl</v>
      </c>
      <c r="Y1678" t="str">
        <f>_xlfn.XLOOKUP(Orders_C[[#This Row],[Product_ID]],Products_C[Product_ID],Products_C[Category])</f>
        <v>Burger</v>
      </c>
      <c r="Z1678" t="str">
        <f>_xlfn.XLOOKUP(Orders_C[[#This Row],[Store_ID]],Stores_c[Store_ID],Stores_c[City])</f>
        <v>South Peter</v>
      </c>
      <c r="AA1678" t="str">
        <f>_xlfn.XLOOKUP(Orders_C[[#This Row],[Customer_ID]],Customers_c[Customer_ID],Customers_c[Customer_Name])</f>
        <v>Rebecca Burgess</v>
      </c>
      <c r="AB1678" s="6">
        <f>Orders_C[[#This Row],[Quantity]]*Orders_C[[#This Row],[Unit_Price]]*(1-Orders_C[[#This Row],[Discount %]])+Orders_C[[#This Row],[Tax]]</f>
        <v>473.6</v>
      </c>
      <c r="AC1678" s="9">
        <f>(Orders_C[[#This Row],[Unit_Price]]*Orders_C[[#This Row],[Quantity]])-Orders_C[[#This Row],[Discount]]+Orders_C[[#This Row],[Tax]]</f>
        <v>514.79999999999995</v>
      </c>
      <c r="AD1678" t="str">
        <f>IF(COUNTIF(Orders_C[[#All],[Customer_ID]],Orders_C[[#This Row],[Customer_ID]])&gt;1,"Repeat","New")</f>
        <v>Repeat</v>
      </c>
      <c r="AE1678" t="str" cm="1">
        <f t="array" ref="AE1678">_xlfn.XLOOKUP(Orders_C[[#This Row],[Store_ID]],Stores_c[[#All],[Store_ID]],Stores_c[[#All],[City]])</f>
        <v>South Peter</v>
      </c>
      <c r="AF1678" t="str" cm="1">
        <f t="array" ref="AF1678">_xlfn.XLOOKUP(Orders_C[[#This Row],[Store_ID]],Stores_c[[#All],[Store_ID]],Stores_c[[#All],[Manager_Name]])</f>
        <v>Gregory Lambert</v>
      </c>
      <c r="AG1678" t="str" cm="1">
        <f t="array" ref="AG1678">_xlfn.XLOOKUP(Orders_C[[#This Row],[Store_ID]],Stores_c[[#All],[Store_ID]],Stores_c[[#All],[Store_Type]])</f>
        <v>Street</v>
      </c>
    </row>
    <row r="1679" spans="1:33" x14ac:dyDescent="0.25">
      <c r="A1679">
        <v>7508</v>
      </c>
      <c r="B1679" s="1">
        <v>45951</v>
      </c>
      <c r="C1679" s="2">
        <v>0.29385416666666669</v>
      </c>
      <c r="D1679">
        <v>1155</v>
      </c>
      <c r="E1679">
        <v>214</v>
      </c>
      <c r="F1679">
        <v>452</v>
      </c>
      <c r="G1679">
        <v>326</v>
      </c>
      <c r="H1679">
        <v>2</v>
      </c>
      <c r="I1679">
        <v>262</v>
      </c>
      <c r="J1679">
        <v>15</v>
      </c>
      <c r="K1679">
        <v>13.1</v>
      </c>
      <c r="L1679">
        <v>522.1</v>
      </c>
      <c r="M1679" t="s">
        <v>18</v>
      </c>
      <c r="N1679" t="s">
        <v>22</v>
      </c>
      <c r="O1679">
        <v>50</v>
      </c>
      <c r="P1679">
        <v>4</v>
      </c>
      <c r="Q1679" t="s">
        <v>1531</v>
      </c>
      <c r="R1679">
        <v>502</v>
      </c>
      <c r="S1679" s="3">
        <v>0.15</v>
      </c>
      <c r="T1679" s="6">
        <v>207.70000000000005</v>
      </c>
      <c r="U1679" t="s">
        <v>6332</v>
      </c>
      <c r="V1679">
        <v>2025</v>
      </c>
      <c r="W1679" t="s">
        <v>6331</v>
      </c>
      <c r="X1679" t="str">
        <f>_xlfn.XLOOKUP(Orders_C[[#This Row],[Product_ID]],Products_C[Product_ID],Products_C[Product_Name])</f>
        <v>Rice Bowl</v>
      </c>
      <c r="Y1679" t="str">
        <f>_xlfn.XLOOKUP(Orders_C[[#This Row],[Product_ID]],Products_C[Product_ID],Products_C[Category])</f>
        <v>Burger</v>
      </c>
      <c r="Z1679" t="str">
        <f>_xlfn.XLOOKUP(Orders_C[[#This Row],[Store_ID]],Stores_c[Store_ID],Stores_c[City])</f>
        <v>New Robert</v>
      </c>
      <c r="AA1679" t="str">
        <f>_xlfn.XLOOKUP(Orders_C[[#This Row],[Customer_ID]],Customers_c[Customer_ID],Customers_c[Customer_Name])</f>
        <v>Mariah Houston</v>
      </c>
      <c r="AB1679" s="6">
        <f>Orders_C[[#This Row],[Quantity]]*Orders_C[[#This Row],[Unit_Price]]*(1-Orders_C[[#This Row],[Discount %]])+Orders_C[[#This Row],[Tax]]</f>
        <v>458.5</v>
      </c>
      <c r="AC1679" s="9">
        <f>(Orders_C[[#This Row],[Unit_Price]]*Orders_C[[#This Row],[Quantity]])-Orders_C[[#This Row],[Discount]]+Orders_C[[#This Row],[Tax]]</f>
        <v>522.1</v>
      </c>
      <c r="AD1679" t="str">
        <f>IF(COUNTIF(Orders_C[[#All],[Customer_ID]],Orders_C[[#This Row],[Customer_ID]])&gt;1,"Repeat","New")</f>
        <v>Repeat</v>
      </c>
      <c r="AE1679" t="str" cm="1">
        <f t="array" ref="AE1679">_xlfn.XLOOKUP(Orders_C[[#This Row],[Store_ID]],Stores_c[[#All],[Store_ID]],Stores_c[[#All],[City]])</f>
        <v>New Robert</v>
      </c>
      <c r="AF1679" t="str" cm="1">
        <f t="array" ref="AF1679">_xlfn.XLOOKUP(Orders_C[[#This Row],[Store_ID]],Stores_c[[#All],[Store_ID]],Stores_c[[#All],[Manager_Name]])</f>
        <v>Krista Webb</v>
      </c>
      <c r="AG1679" t="str" cm="1">
        <f t="array" ref="AG1679">_xlfn.XLOOKUP(Orders_C[[#This Row],[Store_ID]],Stores_c[[#All],[Store_ID]],Stores_c[[#All],[Store_Type]])</f>
        <v>Drive-Thru</v>
      </c>
    </row>
    <row r="1680" spans="1:33" x14ac:dyDescent="0.25">
      <c r="A1680">
        <v>8002</v>
      </c>
      <c r="B1680" s="1">
        <v>45719</v>
      </c>
      <c r="C1680" s="2">
        <v>0.14197916666666666</v>
      </c>
      <c r="D1680">
        <v>1974</v>
      </c>
      <c r="E1680">
        <v>223</v>
      </c>
      <c r="F1680">
        <v>482</v>
      </c>
      <c r="G1680">
        <v>327</v>
      </c>
      <c r="H1680">
        <v>1</v>
      </c>
      <c r="I1680">
        <v>484</v>
      </c>
      <c r="J1680">
        <v>10</v>
      </c>
      <c r="K1680">
        <v>24.2</v>
      </c>
      <c r="L1680">
        <v>498.2</v>
      </c>
      <c r="M1680" t="s">
        <v>20</v>
      </c>
      <c r="N1680" t="s">
        <v>21</v>
      </c>
      <c r="O1680">
        <v>42</v>
      </c>
      <c r="P1680">
        <v>4</v>
      </c>
      <c r="Q1680" t="s">
        <v>2025</v>
      </c>
      <c r="R1680">
        <v>508</v>
      </c>
      <c r="S1680" s="3">
        <v>0.1</v>
      </c>
      <c r="T1680" s="6">
        <v>207.8</v>
      </c>
      <c r="U1680" t="s">
        <v>6334</v>
      </c>
      <c r="V1680">
        <v>2025</v>
      </c>
      <c r="W1680" t="s">
        <v>6331</v>
      </c>
      <c r="X1680" t="str">
        <f>_xlfn.XLOOKUP(Orders_C[[#This Row],[Product_ID]],Products_C[Product_ID],Products_C[Product_Name])</f>
        <v>Wrap</v>
      </c>
      <c r="Y1680" t="str">
        <f>_xlfn.XLOOKUP(Orders_C[[#This Row],[Product_ID]],Products_C[Product_ID],Products_C[Category])</f>
        <v>Chicken</v>
      </c>
      <c r="Z1680" t="str">
        <f>_xlfn.XLOOKUP(Orders_C[[#This Row],[Store_ID]],Stores_c[Store_ID],Stores_c[City])</f>
        <v>Chambershaven</v>
      </c>
      <c r="AA1680" t="str">
        <f>_xlfn.XLOOKUP(Orders_C[[#This Row],[Customer_ID]],Customers_c[Customer_ID],Customers_c[Customer_Name])</f>
        <v>Peggy Le</v>
      </c>
      <c r="AB1680" s="6">
        <f>Orders_C[[#This Row],[Quantity]]*Orders_C[[#This Row],[Unit_Price]]*(1-Orders_C[[#This Row],[Discount %]])+Orders_C[[#This Row],[Tax]]</f>
        <v>459.8</v>
      </c>
      <c r="AC1680" s="9">
        <f>(Orders_C[[#This Row],[Unit_Price]]*Orders_C[[#This Row],[Quantity]])-Orders_C[[#This Row],[Discount]]+Orders_C[[#This Row],[Tax]]</f>
        <v>498.2</v>
      </c>
      <c r="AD1680" t="str">
        <f>IF(COUNTIF(Orders_C[[#All],[Customer_ID]],Orders_C[[#This Row],[Customer_ID]])&gt;1,"Repeat","New")</f>
        <v>Repeat</v>
      </c>
      <c r="AE1680" t="str" cm="1">
        <f t="array" ref="AE1680">_xlfn.XLOOKUP(Orders_C[[#This Row],[Store_ID]],Stores_c[[#All],[Store_ID]],Stores_c[[#All],[City]])</f>
        <v>Chambershaven</v>
      </c>
      <c r="AF1680" t="str" cm="1">
        <f t="array" ref="AF1680">_xlfn.XLOOKUP(Orders_C[[#This Row],[Store_ID]],Stores_c[[#All],[Store_ID]],Stores_c[[#All],[Manager_Name]])</f>
        <v>Virginia Webster</v>
      </c>
      <c r="AG1680" t="str" cm="1">
        <f t="array" ref="AG1680">_xlfn.XLOOKUP(Orders_C[[#This Row],[Store_ID]],Stores_c[[#All],[Store_ID]],Stores_c[[#All],[Store_Type]])</f>
        <v>Street</v>
      </c>
    </row>
    <row r="1681" spans="1:33" x14ac:dyDescent="0.25">
      <c r="A1681">
        <v>9398</v>
      </c>
      <c r="B1681" s="1">
        <v>45939</v>
      </c>
      <c r="C1681" s="2">
        <v>0.52784722222222225</v>
      </c>
      <c r="D1681">
        <v>1916</v>
      </c>
      <c r="E1681">
        <v>205</v>
      </c>
      <c r="F1681">
        <v>475</v>
      </c>
      <c r="G1681">
        <v>325</v>
      </c>
      <c r="H1681">
        <v>1</v>
      </c>
      <c r="I1681">
        <v>473</v>
      </c>
      <c r="J1681">
        <v>5</v>
      </c>
      <c r="K1681">
        <v>23.65</v>
      </c>
      <c r="L1681">
        <v>491.65</v>
      </c>
      <c r="M1681" t="s">
        <v>19</v>
      </c>
      <c r="N1681" t="s">
        <v>21</v>
      </c>
      <c r="O1681">
        <v>20</v>
      </c>
      <c r="P1681">
        <v>3</v>
      </c>
      <c r="Q1681" t="s">
        <v>3421</v>
      </c>
      <c r="R1681">
        <v>504</v>
      </c>
      <c r="S1681" s="3">
        <v>0.05</v>
      </c>
      <c r="T1681" s="6">
        <v>207.84999999999997</v>
      </c>
      <c r="U1681" t="s">
        <v>6332</v>
      </c>
      <c r="V1681">
        <v>2025</v>
      </c>
      <c r="W1681" t="s">
        <v>6333</v>
      </c>
      <c r="X1681" t="str">
        <f>_xlfn.XLOOKUP(Orders_C[[#This Row],[Product_ID]],Products_C[Product_ID],Products_C[Product_Name])</f>
        <v>Veg Burger</v>
      </c>
      <c r="Y1681" t="str">
        <f>_xlfn.XLOOKUP(Orders_C[[#This Row],[Product_ID]],Products_C[Product_ID],Products_C[Category])</f>
        <v>Chicken</v>
      </c>
      <c r="Z1681" t="str">
        <f>_xlfn.XLOOKUP(Orders_C[[#This Row],[Store_ID]],Stores_c[Store_ID],Stores_c[City])</f>
        <v>Port Jacob</v>
      </c>
      <c r="AA1681" t="str">
        <f>_xlfn.XLOOKUP(Orders_C[[#This Row],[Customer_ID]],Customers_c[Customer_ID],Customers_c[Customer_Name])</f>
        <v>Lucas Frost</v>
      </c>
      <c r="AB1681" s="6">
        <f>Orders_C[[#This Row],[Quantity]]*Orders_C[[#This Row],[Unit_Price]]*(1-Orders_C[[#This Row],[Discount %]])+Orders_C[[#This Row],[Tax]]</f>
        <v>472.99999999999994</v>
      </c>
      <c r="AC1681" s="9">
        <f>(Orders_C[[#This Row],[Unit_Price]]*Orders_C[[#This Row],[Quantity]])-Orders_C[[#This Row],[Discount]]+Orders_C[[#This Row],[Tax]]</f>
        <v>491.65</v>
      </c>
      <c r="AD1681" t="str">
        <f>IF(COUNTIF(Orders_C[[#All],[Customer_ID]],Orders_C[[#This Row],[Customer_ID]])&gt;1,"Repeat","New")</f>
        <v>Repeat</v>
      </c>
      <c r="AE1681" t="str" cm="1">
        <f t="array" ref="AE1681">_xlfn.XLOOKUP(Orders_C[[#This Row],[Store_ID]],Stores_c[[#All],[Store_ID]],Stores_c[[#All],[City]])</f>
        <v>Port Jacob</v>
      </c>
      <c r="AF1681" t="str" cm="1">
        <f t="array" ref="AF1681">_xlfn.XLOOKUP(Orders_C[[#This Row],[Store_ID]],Stores_c[[#All],[Store_ID]],Stores_c[[#All],[Manager_Name]])</f>
        <v>David Harris</v>
      </c>
      <c r="AG1681" t="str" cm="1">
        <f t="array" ref="AG1681">_xlfn.XLOOKUP(Orders_C[[#This Row],[Store_ID]],Stores_c[[#All],[Store_ID]],Stores_c[[#All],[Store_Type]])</f>
        <v>Mall</v>
      </c>
    </row>
    <row r="1682" spans="1:33" x14ac:dyDescent="0.25">
      <c r="A1682">
        <v>6392</v>
      </c>
      <c r="B1682" s="1">
        <v>45787</v>
      </c>
      <c r="C1682" s="2">
        <v>0.15339120370370371</v>
      </c>
      <c r="D1682">
        <v>1286</v>
      </c>
      <c r="E1682">
        <v>222</v>
      </c>
      <c r="F1682">
        <v>432</v>
      </c>
      <c r="G1682">
        <v>311</v>
      </c>
      <c r="H1682">
        <v>1</v>
      </c>
      <c r="I1682">
        <v>462</v>
      </c>
      <c r="J1682">
        <v>0</v>
      </c>
      <c r="K1682">
        <v>23.1</v>
      </c>
      <c r="L1682">
        <v>485.1</v>
      </c>
      <c r="M1682" t="s">
        <v>20</v>
      </c>
      <c r="N1682" t="s">
        <v>23</v>
      </c>
      <c r="O1682">
        <v>19</v>
      </c>
      <c r="P1682">
        <v>1</v>
      </c>
      <c r="Q1682" t="s">
        <v>415</v>
      </c>
      <c r="R1682">
        <v>503</v>
      </c>
      <c r="S1682" s="3">
        <v>0</v>
      </c>
      <c r="T1682" s="6">
        <v>207.90000000000003</v>
      </c>
      <c r="U1682" t="s">
        <v>6339</v>
      </c>
      <c r="V1682">
        <v>2025</v>
      </c>
      <c r="W1682" t="s">
        <v>6333</v>
      </c>
      <c r="X1682" t="str">
        <f>_xlfn.XLOOKUP(Orders_C[[#This Row],[Product_ID]],Products_C[Product_ID],Products_C[Product_Name])</f>
        <v>Pepsi</v>
      </c>
      <c r="Y1682" t="str">
        <f>_xlfn.XLOOKUP(Orders_C[[#This Row],[Product_ID]],Products_C[Product_ID],Products_C[Category])</f>
        <v>Dessert</v>
      </c>
      <c r="Z1682" t="str">
        <f>_xlfn.XLOOKUP(Orders_C[[#This Row],[Store_ID]],Stores_c[Store_ID],Stores_c[City])</f>
        <v>New Steven</v>
      </c>
      <c r="AA1682" t="str">
        <f>_xlfn.XLOOKUP(Orders_C[[#This Row],[Customer_ID]],Customers_c[Customer_ID],Customers_c[Customer_Name])</f>
        <v>Shelly Parker</v>
      </c>
      <c r="AB1682" s="6">
        <f>Orders_C[[#This Row],[Quantity]]*Orders_C[[#This Row],[Unit_Price]]*(1-Orders_C[[#This Row],[Discount %]])+Orders_C[[#This Row],[Tax]]</f>
        <v>485.1</v>
      </c>
      <c r="AC1682" s="9">
        <f>(Orders_C[[#This Row],[Unit_Price]]*Orders_C[[#This Row],[Quantity]])-Orders_C[[#This Row],[Discount]]+Orders_C[[#This Row],[Tax]]</f>
        <v>485.1</v>
      </c>
      <c r="AD1682" t="str">
        <f>IF(COUNTIF(Orders_C[[#All],[Customer_ID]],Orders_C[[#This Row],[Customer_ID]])&gt;1,"Repeat","New")</f>
        <v>Repeat</v>
      </c>
      <c r="AE1682" t="str" cm="1">
        <f t="array" ref="AE1682">_xlfn.XLOOKUP(Orders_C[[#This Row],[Store_ID]],Stores_c[[#All],[Store_ID]],Stores_c[[#All],[City]])</f>
        <v>New Steven</v>
      </c>
      <c r="AF1682" t="str" cm="1">
        <f t="array" ref="AF1682">_xlfn.XLOOKUP(Orders_C[[#This Row],[Store_ID]],Stores_c[[#All],[Store_ID]],Stores_c[[#All],[Manager_Name]])</f>
        <v>Terri Martinez</v>
      </c>
      <c r="AG1682" t="str" cm="1">
        <f t="array" ref="AG1682">_xlfn.XLOOKUP(Orders_C[[#This Row],[Store_ID]],Stores_c[[#All],[Store_ID]],Stores_c[[#All],[Store_Type]])</f>
        <v>Drive-Thru</v>
      </c>
    </row>
    <row r="1683" spans="1:33" x14ac:dyDescent="0.25">
      <c r="A1683">
        <v>8389</v>
      </c>
      <c r="B1683" s="1">
        <v>46014</v>
      </c>
      <c r="C1683" s="2">
        <v>0.76626157407407403</v>
      </c>
      <c r="D1683">
        <v>1722</v>
      </c>
      <c r="E1683">
        <v>202</v>
      </c>
      <c r="F1683">
        <v>539</v>
      </c>
      <c r="G1683">
        <v>305</v>
      </c>
      <c r="H1683">
        <v>1</v>
      </c>
      <c r="I1683">
        <v>462</v>
      </c>
      <c r="J1683">
        <v>0</v>
      </c>
      <c r="K1683">
        <v>23.1</v>
      </c>
      <c r="L1683">
        <v>485.1</v>
      </c>
      <c r="M1683" t="s">
        <v>20</v>
      </c>
      <c r="N1683" t="s">
        <v>22</v>
      </c>
      <c r="O1683">
        <v>46</v>
      </c>
      <c r="P1683">
        <v>5</v>
      </c>
      <c r="Q1683" t="s">
        <v>2412</v>
      </c>
      <c r="R1683">
        <v>508</v>
      </c>
      <c r="S1683" s="3">
        <v>0</v>
      </c>
      <c r="T1683" s="6">
        <v>207.90000000000003</v>
      </c>
      <c r="U1683" t="s">
        <v>6328</v>
      </c>
      <c r="V1683">
        <v>2025</v>
      </c>
      <c r="W1683" t="s">
        <v>6331</v>
      </c>
      <c r="X1683" t="str">
        <f>_xlfn.XLOOKUP(Orders_C[[#This Row],[Product_ID]],Products_C[Product_ID],Products_C[Product_Name])</f>
        <v>Krushers</v>
      </c>
      <c r="Y1683" t="str">
        <f>_xlfn.XLOOKUP(Orders_C[[#This Row],[Product_ID]],Products_C[Product_ID],Products_C[Category])</f>
        <v>Dessert</v>
      </c>
      <c r="Z1683" t="str">
        <f>_xlfn.XLOOKUP(Orders_C[[#This Row],[Store_ID]],Stores_c[Store_ID],Stores_c[City])</f>
        <v>Rebekahside</v>
      </c>
      <c r="AA1683" t="str">
        <f>_xlfn.XLOOKUP(Orders_C[[#This Row],[Customer_ID]],Customers_c[Customer_ID],Customers_c[Customer_Name])</f>
        <v>David Campbell</v>
      </c>
      <c r="AB1683" s="6">
        <f>Orders_C[[#This Row],[Quantity]]*Orders_C[[#This Row],[Unit_Price]]*(1-Orders_C[[#This Row],[Discount %]])+Orders_C[[#This Row],[Tax]]</f>
        <v>485.1</v>
      </c>
      <c r="AC1683" s="9">
        <f>(Orders_C[[#This Row],[Unit_Price]]*Orders_C[[#This Row],[Quantity]])-Orders_C[[#This Row],[Discount]]+Orders_C[[#This Row],[Tax]]</f>
        <v>485.1</v>
      </c>
      <c r="AD1683" t="str">
        <f>IF(COUNTIF(Orders_C[[#All],[Customer_ID]],Orders_C[[#This Row],[Customer_ID]])&gt;1,"Repeat","New")</f>
        <v>Repeat</v>
      </c>
      <c r="AE1683" t="str" cm="1">
        <f t="array" ref="AE1683">_xlfn.XLOOKUP(Orders_C[[#This Row],[Store_ID]],Stores_c[[#All],[Store_ID]],Stores_c[[#All],[City]])</f>
        <v>Rebekahside</v>
      </c>
      <c r="AF1683" t="str" cm="1">
        <f t="array" ref="AF1683">_xlfn.XLOOKUP(Orders_C[[#This Row],[Store_ID]],Stores_c[[#All],[Store_ID]],Stores_c[[#All],[Manager_Name]])</f>
        <v>Mark Ray</v>
      </c>
      <c r="AG1683" t="str" cm="1">
        <f t="array" ref="AG1683">_xlfn.XLOOKUP(Orders_C[[#This Row],[Store_ID]],Stores_c[[#All],[Store_ID]],Stores_c[[#All],[Store_Type]])</f>
        <v>Drive-Thru</v>
      </c>
    </row>
    <row r="1684" spans="1:33" x14ac:dyDescent="0.25">
      <c r="A1684">
        <v>6835</v>
      </c>
      <c r="B1684" s="1">
        <v>45712</v>
      </c>
      <c r="C1684" s="2">
        <v>0.69922453703703702</v>
      </c>
      <c r="D1684">
        <v>1895</v>
      </c>
      <c r="E1684">
        <v>219</v>
      </c>
      <c r="F1684">
        <v>411</v>
      </c>
      <c r="G1684">
        <v>327</v>
      </c>
      <c r="H1684">
        <v>1</v>
      </c>
      <c r="I1684">
        <v>474</v>
      </c>
      <c r="J1684">
        <v>5</v>
      </c>
      <c r="K1684">
        <v>23.7</v>
      </c>
      <c r="L1684">
        <v>492.7</v>
      </c>
      <c r="M1684" t="s">
        <v>18</v>
      </c>
      <c r="N1684" t="s">
        <v>21</v>
      </c>
      <c r="O1684">
        <v>34</v>
      </c>
      <c r="P1684">
        <v>1</v>
      </c>
      <c r="Q1684" t="s">
        <v>858</v>
      </c>
      <c r="R1684">
        <v>505</v>
      </c>
      <c r="S1684" s="3">
        <v>0.05</v>
      </c>
      <c r="T1684" s="6">
        <v>208.3</v>
      </c>
      <c r="U1684" t="s">
        <v>6338</v>
      </c>
      <c r="V1684">
        <v>2025</v>
      </c>
      <c r="W1684" t="s">
        <v>6329</v>
      </c>
      <c r="X1684" t="str">
        <f>_xlfn.XLOOKUP(Orders_C[[#This Row],[Product_ID]],Products_C[Product_ID],Products_C[Product_Name])</f>
        <v>Wrap</v>
      </c>
      <c r="Y1684" t="str">
        <f>_xlfn.XLOOKUP(Orders_C[[#This Row],[Product_ID]],Products_C[Product_ID],Products_C[Category])</f>
        <v>Chicken</v>
      </c>
      <c r="Z1684" t="str">
        <f>_xlfn.XLOOKUP(Orders_C[[#This Row],[Store_ID]],Stores_c[Store_ID],Stores_c[City])</f>
        <v>Lake David</v>
      </c>
      <c r="AA1684" t="str">
        <f>_xlfn.XLOOKUP(Orders_C[[#This Row],[Customer_ID]],Customers_c[Customer_ID],Customers_c[Customer_Name])</f>
        <v>Alan Potter</v>
      </c>
      <c r="AB1684" s="6">
        <f>Orders_C[[#This Row],[Quantity]]*Orders_C[[#This Row],[Unit_Price]]*(1-Orders_C[[#This Row],[Discount %]])+Orders_C[[#This Row],[Tax]]</f>
        <v>473.99999999999994</v>
      </c>
      <c r="AC1684" s="9">
        <f>(Orders_C[[#This Row],[Unit_Price]]*Orders_C[[#This Row],[Quantity]])-Orders_C[[#This Row],[Discount]]+Orders_C[[#This Row],[Tax]]</f>
        <v>492.7</v>
      </c>
      <c r="AD1684" t="str">
        <f>IF(COUNTIF(Orders_C[[#All],[Customer_ID]],Orders_C[[#This Row],[Customer_ID]])&gt;1,"Repeat","New")</f>
        <v>Repeat</v>
      </c>
      <c r="AE1684" t="str" cm="1">
        <f t="array" ref="AE1684">_xlfn.XLOOKUP(Orders_C[[#This Row],[Store_ID]],Stores_c[[#All],[Store_ID]],Stores_c[[#All],[City]])</f>
        <v>Lake David</v>
      </c>
      <c r="AF1684" t="str" cm="1">
        <f t="array" ref="AF1684">_xlfn.XLOOKUP(Orders_C[[#This Row],[Store_ID]],Stores_c[[#All],[Store_ID]],Stores_c[[#All],[Manager_Name]])</f>
        <v>Joshua Hines</v>
      </c>
      <c r="AG1684" t="str" cm="1">
        <f t="array" ref="AG1684">_xlfn.XLOOKUP(Orders_C[[#This Row],[Store_ID]],Stores_c[[#All],[Store_ID]],Stores_c[[#All],[Store_Type]])</f>
        <v>Street</v>
      </c>
    </row>
    <row r="1685" spans="1:33" x14ac:dyDescent="0.25">
      <c r="A1685">
        <v>10261</v>
      </c>
      <c r="B1685" s="1">
        <v>45815</v>
      </c>
      <c r="C1685" s="2">
        <v>0.1560300925925926</v>
      </c>
      <c r="D1685">
        <v>1551</v>
      </c>
      <c r="E1685">
        <v>210</v>
      </c>
      <c r="F1685">
        <v>520</v>
      </c>
      <c r="G1685">
        <v>322</v>
      </c>
      <c r="H1685">
        <v>1</v>
      </c>
      <c r="I1685">
        <v>474</v>
      </c>
      <c r="J1685">
        <v>5</v>
      </c>
      <c r="K1685">
        <v>23.7</v>
      </c>
      <c r="L1685">
        <v>492.7</v>
      </c>
      <c r="M1685" t="s">
        <v>18</v>
      </c>
      <c r="N1685" t="s">
        <v>21</v>
      </c>
      <c r="O1685">
        <v>13</v>
      </c>
      <c r="P1685">
        <v>2</v>
      </c>
      <c r="Q1685" t="s">
        <v>4284</v>
      </c>
      <c r="R1685">
        <v>501</v>
      </c>
      <c r="S1685" s="3">
        <v>0.05</v>
      </c>
      <c r="T1685" s="6">
        <v>208.3</v>
      </c>
      <c r="U1685" t="s">
        <v>6340</v>
      </c>
      <c r="V1685">
        <v>2025</v>
      </c>
      <c r="W1685" t="s">
        <v>6333</v>
      </c>
      <c r="X1685" t="str">
        <f>_xlfn.XLOOKUP(Orders_C[[#This Row],[Product_ID]],Products_C[Product_ID],Products_C[Product_Name])</f>
        <v>Veg Burger</v>
      </c>
      <c r="Y1685" t="str">
        <f>_xlfn.XLOOKUP(Orders_C[[#This Row],[Product_ID]],Products_C[Product_ID],Products_C[Category])</f>
        <v>Burger</v>
      </c>
      <c r="Z1685" t="str">
        <f>_xlfn.XLOOKUP(Orders_C[[#This Row],[Store_ID]],Stores_c[Store_ID],Stores_c[City])</f>
        <v>East William</v>
      </c>
      <c r="AA1685" t="str">
        <f>_xlfn.XLOOKUP(Orders_C[[#This Row],[Customer_ID]],Customers_c[Customer_ID],Customers_c[Customer_Name])</f>
        <v>Bradley Johnson</v>
      </c>
      <c r="AB1685" s="6">
        <f>Orders_C[[#This Row],[Quantity]]*Orders_C[[#This Row],[Unit_Price]]*(1-Orders_C[[#This Row],[Discount %]])+Orders_C[[#This Row],[Tax]]</f>
        <v>473.99999999999994</v>
      </c>
      <c r="AC1685" s="9">
        <f>(Orders_C[[#This Row],[Unit_Price]]*Orders_C[[#This Row],[Quantity]])-Orders_C[[#This Row],[Discount]]+Orders_C[[#This Row],[Tax]]</f>
        <v>492.7</v>
      </c>
      <c r="AD1685" t="str">
        <f>IF(COUNTIF(Orders_C[[#All],[Customer_ID]],Orders_C[[#This Row],[Customer_ID]])&gt;1,"Repeat","New")</f>
        <v>Repeat</v>
      </c>
      <c r="AE1685" t="str" cm="1">
        <f t="array" ref="AE1685">_xlfn.XLOOKUP(Orders_C[[#This Row],[Store_ID]],Stores_c[[#All],[Store_ID]],Stores_c[[#All],[City]])</f>
        <v>East William</v>
      </c>
      <c r="AF1685" t="str" cm="1">
        <f t="array" ref="AF1685">_xlfn.XLOOKUP(Orders_C[[#This Row],[Store_ID]],Stores_c[[#All],[Store_ID]],Stores_c[[#All],[Manager_Name]])</f>
        <v>Victoria Butler</v>
      </c>
      <c r="AG1685" t="str" cm="1">
        <f t="array" ref="AG1685">_xlfn.XLOOKUP(Orders_C[[#This Row],[Store_ID]],Stores_c[[#All],[Store_ID]],Stores_c[[#All],[Store_Type]])</f>
        <v>Drive-Thru</v>
      </c>
    </row>
    <row r="1686" spans="1:33" x14ac:dyDescent="0.25">
      <c r="A1686">
        <v>9016</v>
      </c>
      <c r="B1686" s="1">
        <v>46048</v>
      </c>
      <c r="C1686" s="2">
        <v>0.84962962962962962</v>
      </c>
      <c r="D1686">
        <v>1455</v>
      </c>
      <c r="E1686">
        <v>222</v>
      </c>
      <c r="F1686">
        <v>504</v>
      </c>
      <c r="G1686">
        <v>331</v>
      </c>
      <c r="H1686">
        <v>2</v>
      </c>
      <c r="I1686">
        <v>257</v>
      </c>
      <c r="J1686">
        <v>10</v>
      </c>
      <c r="K1686">
        <v>12.85</v>
      </c>
      <c r="L1686">
        <v>516.85</v>
      </c>
      <c r="M1686" t="s">
        <v>18</v>
      </c>
      <c r="N1686" t="s">
        <v>22</v>
      </c>
      <c r="O1686">
        <v>12</v>
      </c>
      <c r="P1686">
        <v>5</v>
      </c>
      <c r="Q1686" t="s">
        <v>3039</v>
      </c>
      <c r="R1686">
        <v>504</v>
      </c>
      <c r="S1686" s="3">
        <v>0.1</v>
      </c>
      <c r="T1686" s="6">
        <v>208.45000000000005</v>
      </c>
      <c r="U1686" t="s">
        <v>6330</v>
      </c>
      <c r="V1686">
        <v>2026</v>
      </c>
      <c r="W1686" t="s">
        <v>6333</v>
      </c>
      <c r="X1686" t="str">
        <f>_xlfn.XLOOKUP(Orders_C[[#This Row],[Product_ID]],Products_C[Product_ID],Products_C[Product_Name])</f>
        <v>Chicken Bucket</v>
      </c>
      <c r="Y1686" t="str">
        <f>_xlfn.XLOOKUP(Orders_C[[#This Row],[Product_ID]],Products_C[Product_ID],Products_C[Category])</f>
        <v>Beverage</v>
      </c>
      <c r="Z1686" t="str">
        <f>_xlfn.XLOOKUP(Orders_C[[#This Row],[Store_ID]],Stores_c[Store_ID],Stores_c[City])</f>
        <v>New Steven</v>
      </c>
      <c r="AA1686" t="str">
        <f>_xlfn.XLOOKUP(Orders_C[[#This Row],[Customer_ID]],Customers_c[Customer_ID],Customers_c[Customer_Name])</f>
        <v>John White</v>
      </c>
      <c r="AB1686" s="6">
        <f>Orders_C[[#This Row],[Quantity]]*Orders_C[[#This Row],[Unit_Price]]*(1-Orders_C[[#This Row],[Discount %]])+Orders_C[[#This Row],[Tax]]</f>
        <v>475.45000000000005</v>
      </c>
      <c r="AC1686" s="9">
        <f>(Orders_C[[#This Row],[Unit_Price]]*Orders_C[[#This Row],[Quantity]])-Orders_C[[#This Row],[Discount]]+Orders_C[[#This Row],[Tax]]</f>
        <v>516.85</v>
      </c>
      <c r="AD1686" t="str">
        <f>IF(COUNTIF(Orders_C[[#All],[Customer_ID]],Orders_C[[#This Row],[Customer_ID]])&gt;1,"Repeat","New")</f>
        <v>Repeat</v>
      </c>
      <c r="AE1686" t="str" cm="1">
        <f t="array" ref="AE1686">_xlfn.XLOOKUP(Orders_C[[#This Row],[Store_ID]],Stores_c[[#All],[Store_ID]],Stores_c[[#All],[City]])</f>
        <v>New Steven</v>
      </c>
      <c r="AF1686" t="str" cm="1">
        <f t="array" ref="AF1686">_xlfn.XLOOKUP(Orders_C[[#This Row],[Store_ID]],Stores_c[[#All],[Store_ID]],Stores_c[[#All],[Manager_Name]])</f>
        <v>Terri Martinez</v>
      </c>
      <c r="AG1686" t="str" cm="1">
        <f t="array" ref="AG1686">_xlfn.XLOOKUP(Orders_C[[#This Row],[Store_ID]],Stores_c[[#All],[Store_ID]],Stores_c[[#All],[Store_Type]])</f>
        <v>Drive-Thru</v>
      </c>
    </row>
    <row r="1687" spans="1:33" x14ac:dyDescent="0.25">
      <c r="A1687">
        <v>7008</v>
      </c>
      <c r="B1687" s="1">
        <v>45828</v>
      </c>
      <c r="C1687" s="2">
        <v>0.26406249999999998</v>
      </c>
      <c r="D1687">
        <v>1596</v>
      </c>
      <c r="E1687">
        <v>213</v>
      </c>
      <c r="F1687">
        <v>463</v>
      </c>
      <c r="G1687">
        <v>330</v>
      </c>
      <c r="H1687">
        <v>2</v>
      </c>
      <c r="I1687">
        <v>263</v>
      </c>
      <c r="J1687">
        <v>15</v>
      </c>
      <c r="K1687">
        <v>13.15</v>
      </c>
      <c r="L1687">
        <v>524.15</v>
      </c>
      <c r="M1687" t="s">
        <v>19</v>
      </c>
      <c r="N1687" t="s">
        <v>23</v>
      </c>
      <c r="O1687">
        <v>24</v>
      </c>
      <c r="P1687">
        <v>5</v>
      </c>
      <c r="Q1687" t="s">
        <v>1031</v>
      </c>
      <c r="R1687">
        <v>502</v>
      </c>
      <c r="S1687" s="3">
        <v>0.15</v>
      </c>
      <c r="T1687" s="6">
        <v>208.55</v>
      </c>
      <c r="U1687" t="s">
        <v>6340</v>
      </c>
      <c r="V1687">
        <v>2025</v>
      </c>
      <c r="W1687" t="s">
        <v>6329</v>
      </c>
      <c r="X1687" t="str">
        <f>_xlfn.XLOOKUP(Orders_C[[#This Row],[Product_ID]],Products_C[Product_ID],Products_C[Product_Name])</f>
        <v>Rice Bowl</v>
      </c>
      <c r="Y1687" t="str">
        <f>_xlfn.XLOOKUP(Orders_C[[#This Row],[Product_ID]],Products_C[Product_ID],Products_C[Category])</f>
        <v>Beverage</v>
      </c>
      <c r="Z1687" t="str">
        <f>_xlfn.XLOOKUP(Orders_C[[#This Row],[Store_ID]],Stores_c[Store_ID],Stores_c[City])</f>
        <v>Lake Kristashire</v>
      </c>
      <c r="AA1687" t="str">
        <f>_xlfn.XLOOKUP(Orders_C[[#This Row],[Customer_ID]],Customers_c[Customer_ID],Customers_c[Customer_Name])</f>
        <v>Darren Wang</v>
      </c>
      <c r="AB1687" s="6">
        <f>Orders_C[[#This Row],[Quantity]]*Orders_C[[#This Row],[Unit_Price]]*(1-Orders_C[[#This Row],[Discount %]])+Orders_C[[#This Row],[Tax]]</f>
        <v>460.24999999999994</v>
      </c>
      <c r="AC1687" s="9">
        <f>(Orders_C[[#This Row],[Unit_Price]]*Orders_C[[#This Row],[Quantity]])-Orders_C[[#This Row],[Discount]]+Orders_C[[#This Row],[Tax]]</f>
        <v>524.15</v>
      </c>
      <c r="AD1687" t="str">
        <f>IF(COUNTIF(Orders_C[[#All],[Customer_ID]],Orders_C[[#This Row],[Customer_ID]])&gt;1,"Repeat","New")</f>
        <v>Repeat</v>
      </c>
      <c r="AE1687" t="str" cm="1">
        <f t="array" ref="AE1687">_xlfn.XLOOKUP(Orders_C[[#This Row],[Store_ID]],Stores_c[[#All],[Store_ID]],Stores_c[[#All],[City]])</f>
        <v>Lake Kristashire</v>
      </c>
      <c r="AF1687" t="str" cm="1">
        <f t="array" ref="AF1687">_xlfn.XLOOKUP(Orders_C[[#This Row],[Store_ID]],Stores_c[[#All],[Store_ID]],Stores_c[[#All],[Manager_Name]])</f>
        <v>Andrea Daugherty</v>
      </c>
      <c r="AG1687" t="str" cm="1">
        <f t="array" ref="AG1687">_xlfn.XLOOKUP(Orders_C[[#This Row],[Store_ID]],Stores_c[[#All],[Store_ID]],Stores_c[[#All],[Store_Type]])</f>
        <v>Mall</v>
      </c>
    </row>
    <row r="1688" spans="1:33" x14ac:dyDescent="0.25">
      <c r="A1688">
        <v>8395</v>
      </c>
      <c r="B1688" s="1">
        <v>45713</v>
      </c>
      <c r="C1688" s="2">
        <v>0.22866898148148149</v>
      </c>
      <c r="D1688">
        <v>1401</v>
      </c>
      <c r="E1688">
        <v>201</v>
      </c>
      <c r="F1688">
        <v>493</v>
      </c>
      <c r="G1688">
        <v>302</v>
      </c>
      <c r="H1688">
        <v>2</v>
      </c>
      <c r="I1688">
        <v>263</v>
      </c>
      <c r="J1688">
        <v>15</v>
      </c>
      <c r="K1688">
        <v>13.15</v>
      </c>
      <c r="L1688">
        <v>524.15</v>
      </c>
      <c r="M1688" t="s">
        <v>19</v>
      </c>
      <c r="N1688" t="s">
        <v>22</v>
      </c>
      <c r="O1688">
        <v>37</v>
      </c>
      <c r="P1688">
        <v>1</v>
      </c>
      <c r="Q1688" t="s">
        <v>2418</v>
      </c>
      <c r="R1688">
        <v>508</v>
      </c>
      <c r="S1688" s="3">
        <v>0.15</v>
      </c>
      <c r="T1688" s="6">
        <v>208.55</v>
      </c>
      <c r="U1688" t="s">
        <v>6338</v>
      </c>
      <c r="V1688">
        <v>2025</v>
      </c>
      <c r="W1688" t="s">
        <v>6329</v>
      </c>
      <c r="X1688" t="str">
        <f>_xlfn.XLOOKUP(Orders_C[[#This Row],[Product_ID]],Products_C[Product_ID],Products_C[Product_Name])</f>
        <v>Chicken Wings</v>
      </c>
      <c r="Y1688" t="str">
        <f>_xlfn.XLOOKUP(Orders_C[[#This Row],[Product_ID]],Products_C[Product_ID],Products_C[Category])</f>
        <v>Chicken</v>
      </c>
      <c r="Z1688" t="str">
        <f>_xlfn.XLOOKUP(Orders_C[[#This Row],[Store_ID]],Stores_c[Store_ID],Stores_c[City])</f>
        <v>Lake Nicholasburgh</v>
      </c>
      <c r="AA1688" t="str">
        <f>_xlfn.XLOOKUP(Orders_C[[#This Row],[Customer_ID]],Customers_c[Customer_ID],Customers_c[Customer_Name])</f>
        <v>James Coffey</v>
      </c>
      <c r="AB1688" s="6">
        <f>Orders_C[[#This Row],[Quantity]]*Orders_C[[#This Row],[Unit_Price]]*(1-Orders_C[[#This Row],[Discount %]])+Orders_C[[#This Row],[Tax]]</f>
        <v>460.24999999999994</v>
      </c>
      <c r="AC1688" s="9">
        <f>(Orders_C[[#This Row],[Unit_Price]]*Orders_C[[#This Row],[Quantity]])-Orders_C[[#This Row],[Discount]]+Orders_C[[#This Row],[Tax]]</f>
        <v>524.15</v>
      </c>
      <c r="AD1688" t="str">
        <f>IF(COUNTIF(Orders_C[[#All],[Customer_ID]],Orders_C[[#This Row],[Customer_ID]])&gt;1,"Repeat","New")</f>
        <v>Repeat</v>
      </c>
      <c r="AE1688" t="str" cm="1">
        <f t="array" ref="AE1688">_xlfn.XLOOKUP(Orders_C[[#This Row],[Store_ID]],Stores_c[[#All],[Store_ID]],Stores_c[[#All],[City]])</f>
        <v>Lake Nicholasburgh</v>
      </c>
      <c r="AF1688" t="str" cm="1">
        <f t="array" ref="AF1688">_xlfn.XLOOKUP(Orders_C[[#This Row],[Store_ID]],Stores_c[[#All],[Store_ID]],Stores_c[[#All],[Manager_Name]])</f>
        <v>Maurice Garcia</v>
      </c>
      <c r="AG1688" t="str" cm="1">
        <f t="array" ref="AG1688">_xlfn.XLOOKUP(Orders_C[[#This Row],[Store_ID]],Stores_c[[#All],[Store_ID]],Stores_c[[#All],[Store_Type]])</f>
        <v>Mall</v>
      </c>
    </row>
    <row r="1689" spans="1:33" x14ac:dyDescent="0.25">
      <c r="A1689">
        <v>7947</v>
      </c>
      <c r="B1689" s="1">
        <v>45734</v>
      </c>
      <c r="C1689" s="2">
        <v>0.91646990740740741</v>
      </c>
      <c r="D1689">
        <v>1342</v>
      </c>
      <c r="E1689">
        <v>217</v>
      </c>
      <c r="F1689">
        <v>414</v>
      </c>
      <c r="G1689">
        <v>315</v>
      </c>
      <c r="H1689">
        <v>3</v>
      </c>
      <c r="I1689">
        <v>171</v>
      </c>
      <c r="J1689">
        <v>5</v>
      </c>
      <c r="K1689">
        <v>8.5500000000000007</v>
      </c>
      <c r="L1689">
        <v>516.54999999999995</v>
      </c>
      <c r="M1689" t="s">
        <v>19</v>
      </c>
      <c r="N1689" t="s">
        <v>21</v>
      </c>
      <c r="O1689">
        <v>39</v>
      </c>
      <c r="P1689">
        <v>2</v>
      </c>
      <c r="Q1689" t="s">
        <v>1970</v>
      </c>
      <c r="R1689">
        <v>506</v>
      </c>
      <c r="S1689" s="3">
        <v>0.05</v>
      </c>
      <c r="T1689" s="6">
        <v>208.74999999999994</v>
      </c>
      <c r="U1689" t="s">
        <v>6334</v>
      </c>
      <c r="V1689">
        <v>2025</v>
      </c>
      <c r="W1689" t="s">
        <v>6329</v>
      </c>
      <c r="X1689" t="str">
        <f>_xlfn.XLOOKUP(Orders_C[[#This Row],[Product_ID]],Products_C[Product_ID],Products_C[Product_Name])</f>
        <v>Popcorn Chicken</v>
      </c>
      <c r="Y1689" t="str">
        <f>_xlfn.XLOOKUP(Orders_C[[#This Row],[Product_ID]],Products_C[Product_ID],Products_C[Category])</f>
        <v>Beverage</v>
      </c>
      <c r="Z1689" t="str">
        <f>_xlfn.XLOOKUP(Orders_C[[#This Row],[Store_ID]],Stores_c[Store_ID],Stores_c[City])</f>
        <v>West Rebecca</v>
      </c>
      <c r="AA1689" t="str">
        <f>_xlfn.XLOOKUP(Orders_C[[#This Row],[Customer_ID]],Customers_c[Customer_ID],Customers_c[Customer_Name])</f>
        <v>Bryan Perry</v>
      </c>
      <c r="AB1689" s="6">
        <f>Orders_C[[#This Row],[Quantity]]*Orders_C[[#This Row],[Unit_Price]]*(1-Orders_C[[#This Row],[Discount %]])+Orders_C[[#This Row],[Tax]]</f>
        <v>495.9</v>
      </c>
      <c r="AC1689" s="9">
        <f>(Orders_C[[#This Row],[Unit_Price]]*Orders_C[[#This Row],[Quantity]])-Orders_C[[#This Row],[Discount]]+Orders_C[[#This Row],[Tax]]</f>
        <v>516.54999999999995</v>
      </c>
      <c r="AD1689" t="str">
        <f>IF(COUNTIF(Orders_C[[#All],[Customer_ID]],Orders_C[[#This Row],[Customer_ID]])&gt;1,"Repeat","New")</f>
        <v>Repeat</v>
      </c>
      <c r="AE1689" t="str" cm="1">
        <f t="array" ref="AE1689">_xlfn.XLOOKUP(Orders_C[[#This Row],[Store_ID]],Stores_c[[#All],[Store_ID]],Stores_c[[#All],[City]])</f>
        <v>West Rebecca</v>
      </c>
      <c r="AF1689" t="str" cm="1">
        <f t="array" ref="AF1689">_xlfn.XLOOKUP(Orders_C[[#This Row],[Store_ID]],Stores_c[[#All],[Store_ID]],Stores_c[[#All],[Manager_Name]])</f>
        <v>Albert Smith</v>
      </c>
      <c r="AG1689" t="str" cm="1">
        <f t="array" ref="AG1689">_xlfn.XLOOKUP(Orders_C[[#This Row],[Store_ID]],Stores_c[[#All],[Store_ID]],Stores_c[[#All],[Store_Type]])</f>
        <v>Mall</v>
      </c>
    </row>
    <row r="1690" spans="1:33" x14ac:dyDescent="0.25">
      <c r="A1690">
        <v>8385</v>
      </c>
      <c r="B1690" s="1">
        <v>46040</v>
      </c>
      <c r="C1690" s="2">
        <v>3.1157407407407408E-2</v>
      </c>
      <c r="D1690">
        <v>1255</v>
      </c>
      <c r="E1690">
        <v>225</v>
      </c>
      <c r="F1690">
        <v>474</v>
      </c>
      <c r="G1690">
        <v>303</v>
      </c>
      <c r="H1690">
        <v>3</v>
      </c>
      <c r="I1690">
        <v>171</v>
      </c>
      <c r="J1690">
        <v>5</v>
      </c>
      <c r="K1690">
        <v>8.5500000000000007</v>
      </c>
      <c r="L1690">
        <v>516.54999999999995</v>
      </c>
      <c r="M1690" t="s">
        <v>20</v>
      </c>
      <c r="N1690" t="s">
        <v>21</v>
      </c>
      <c r="O1690">
        <v>44</v>
      </c>
      <c r="P1690">
        <v>2</v>
      </c>
      <c r="Q1690" t="s">
        <v>2408</v>
      </c>
      <c r="R1690">
        <v>506</v>
      </c>
      <c r="S1690" s="3">
        <v>0.05</v>
      </c>
      <c r="T1690" s="6">
        <v>208.74999999999994</v>
      </c>
      <c r="U1690" t="s">
        <v>6330</v>
      </c>
      <c r="V1690">
        <v>2026</v>
      </c>
      <c r="W1690" t="s">
        <v>6331</v>
      </c>
      <c r="X1690" t="str">
        <f>_xlfn.XLOOKUP(Orders_C[[#This Row],[Product_ID]],Products_C[Product_ID],Products_C[Product_Name])</f>
        <v>Chocolate Lava Cake</v>
      </c>
      <c r="Y1690" t="str">
        <f>_xlfn.XLOOKUP(Orders_C[[#This Row],[Product_ID]],Products_C[Product_ID],Products_C[Category])</f>
        <v>Chicken</v>
      </c>
      <c r="Z1690" t="str">
        <f>_xlfn.XLOOKUP(Orders_C[[#This Row],[Store_ID]],Stores_c[Store_ID],Stores_c[City])</f>
        <v>South Peter</v>
      </c>
      <c r="AA1690" t="str">
        <f>_xlfn.XLOOKUP(Orders_C[[#This Row],[Customer_ID]],Customers_c[Customer_ID],Customers_c[Customer_Name])</f>
        <v>Nina Shah</v>
      </c>
      <c r="AB1690" s="6">
        <f>Orders_C[[#This Row],[Quantity]]*Orders_C[[#This Row],[Unit_Price]]*(1-Orders_C[[#This Row],[Discount %]])+Orders_C[[#This Row],[Tax]]</f>
        <v>495.9</v>
      </c>
      <c r="AC1690" s="9">
        <f>(Orders_C[[#This Row],[Unit_Price]]*Orders_C[[#This Row],[Quantity]])-Orders_C[[#This Row],[Discount]]+Orders_C[[#This Row],[Tax]]</f>
        <v>516.54999999999995</v>
      </c>
      <c r="AD1690" t="str">
        <f>IF(COUNTIF(Orders_C[[#All],[Customer_ID]],Orders_C[[#This Row],[Customer_ID]])&gt;1,"Repeat","New")</f>
        <v>Repeat</v>
      </c>
      <c r="AE1690" t="str" cm="1">
        <f t="array" ref="AE1690">_xlfn.XLOOKUP(Orders_C[[#This Row],[Store_ID]],Stores_c[[#All],[Store_ID]],Stores_c[[#All],[City]])</f>
        <v>South Peter</v>
      </c>
      <c r="AF1690" t="str" cm="1">
        <f t="array" ref="AF1690">_xlfn.XLOOKUP(Orders_C[[#This Row],[Store_ID]],Stores_c[[#All],[Store_ID]],Stores_c[[#All],[Manager_Name]])</f>
        <v>Gregory Lambert</v>
      </c>
      <c r="AG1690" t="str" cm="1">
        <f t="array" ref="AG1690">_xlfn.XLOOKUP(Orders_C[[#This Row],[Store_ID]],Stores_c[[#All],[Store_ID]],Stores_c[[#All],[Store_Type]])</f>
        <v>Street</v>
      </c>
    </row>
    <row r="1691" spans="1:33" x14ac:dyDescent="0.25">
      <c r="A1691">
        <v>9786</v>
      </c>
      <c r="B1691" s="1">
        <v>45734</v>
      </c>
      <c r="C1691" s="2">
        <v>0.52756944444444442</v>
      </c>
      <c r="D1691">
        <v>1422</v>
      </c>
      <c r="E1691">
        <v>223</v>
      </c>
      <c r="F1691">
        <v>512</v>
      </c>
      <c r="G1691">
        <v>334</v>
      </c>
      <c r="H1691">
        <v>3</v>
      </c>
      <c r="I1691">
        <v>171</v>
      </c>
      <c r="J1691">
        <v>5</v>
      </c>
      <c r="K1691">
        <v>8.5500000000000007</v>
      </c>
      <c r="L1691">
        <v>516.54999999999995</v>
      </c>
      <c r="M1691" t="s">
        <v>20</v>
      </c>
      <c r="N1691" t="s">
        <v>21</v>
      </c>
      <c r="O1691">
        <v>18</v>
      </c>
      <c r="P1691">
        <v>3</v>
      </c>
      <c r="Q1691" t="s">
        <v>3809</v>
      </c>
      <c r="R1691">
        <v>502</v>
      </c>
      <c r="S1691" s="3">
        <v>0.05</v>
      </c>
      <c r="T1691" s="6">
        <v>208.74999999999994</v>
      </c>
      <c r="U1691" t="s">
        <v>6334</v>
      </c>
      <c r="V1691">
        <v>2025</v>
      </c>
      <c r="W1691" t="s">
        <v>6333</v>
      </c>
      <c r="X1691" t="str">
        <f>_xlfn.XLOOKUP(Orders_C[[#This Row],[Product_ID]],Products_C[Product_ID],Products_C[Product_Name])</f>
        <v>Krushers</v>
      </c>
      <c r="Y1691" t="str">
        <f>_xlfn.XLOOKUP(Orders_C[[#This Row],[Product_ID]],Products_C[Product_ID],Products_C[Category])</f>
        <v>Dessert</v>
      </c>
      <c r="Z1691" t="str">
        <f>_xlfn.XLOOKUP(Orders_C[[#This Row],[Store_ID]],Stores_c[Store_ID],Stores_c[City])</f>
        <v>Chambershaven</v>
      </c>
      <c r="AA1691" t="str">
        <f>_xlfn.XLOOKUP(Orders_C[[#This Row],[Customer_ID]],Customers_c[Customer_ID],Customers_c[Customer_Name])</f>
        <v>Kimberly Baker</v>
      </c>
      <c r="AB1691" s="6">
        <f>Orders_C[[#This Row],[Quantity]]*Orders_C[[#This Row],[Unit_Price]]*(1-Orders_C[[#This Row],[Discount %]])+Orders_C[[#This Row],[Tax]]</f>
        <v>495.9</v>
      </c>
      <c r="AC1691" s="9">
        <f>(Orders_C[[#This Row],[Unit_Price]]*Orders_C[[#This Row],[Quantity]])-Orders_C[[#This Row],[Discount]]+Orders_C[[#This Row],[Tax]]</f>
        <v>516.54999999999995</v>
      </c>
      <c r="AD1691" t="str">
        <f>IF(COUNTIF(Orders_C[[#All],[Customer_ID]],Orders_C[[#This Row],[Customer_ID]])&gt;1,"Repeat","New")</f>
        <v>Repeat</v>
      </c>
      <c r="AE1691" t="str" cm="1">
        <f t="array" ref="AE1691">_xlfn.XLOOKUP(Orders_C[[#This Row],[Store_ID]],Stores_c[[#All],[Store_ID]],Stores_c[[#All],[City]])</f>
        <v>Chambershaven</v>
      </c>
      <c r="AF1691" t="str" cm="1">
        <f t="array" ref="AF1691">_xlfn.XLOOKUP(Orders_C[[#This Row],[Store_ID]],Stores_c[[#All],[Store_ID]],Stores_c[[#All],[Manager_Name]])</f>
        <v>Virginia Webster</v>
      </c>
      <c r="AG1691" t="str" cm="1">
        <f t="array" ref="AG1691">_xlfn.XLOOKUP(Orders_C[[#This Row],[Store_ID]],Stores_c[[#All],[Store_ID]],Stores_c[[#All],[Store_Type]])</f>
        <v>Street</v>
      </c>
    </row>
    <row r="1692" spans="1:33" x14ac:dyDescent="0.25">
      <c r="A1692">
        <v>10056</v>
      </c>
      <c r="B1692" s="1">
        <v>45714</v>
      </c>
      <c r="C1692" s="2">
        <v>0.61379629629629628</v>
      </c>
      <c r="D1692">
        <v>1627</v>
      </c>
      <c r="E1692">
        <v>213</v>
      </c>
      <c r="F1692">
        <v>523</v>
      </c>
      <c r="G1692">
        <v>321</v>
      </c>
      <c r="H1692">
        <v>3</v>
      </c>
      <c r="I1692">
        <v>171</v>
      </c>
      <c r="J1692">
        <v>5</v>
      </c>
      <c r="K1692">
        <v>8.5500000000000007</v>
      </c>
      <c r="L1692">
        <v>516.54999999999995</v>
      </c>
      <c r="M1692" t="s">
        <v>20</v>
      </c>
      <c r="N1692" t="s">
        <v>23</v>
      </c>
      <c r="O1692">
        <v>19</v>
      </c>
      <c r="P1692">
        <v>4</v>
      </c>
      <c r="Q1692" t="s">
        <v>4079</v>
      </c>
      <c r="R1692">
        <v>502</v>
      </c>
      <c r="S1692" s="3">
        <v>0.05</v>
      </c>
      <c r="T1692" s="6">
        <v>208.74999999999994</v>
      </c>
      <c r="U1692" t="s">
        <v>6338</v>
      </c>
      <c r="V1692">
        <v>2025</v>
      </c>
      <c r="W1692" t="s">
        <v>6333</v>
      </c>
      <c r="X1692" t="str">
        <f>_xlfn.XLOOKUP(Orders_C[[#This Row],[Product_ID]],Products_C[Product_ID],Products_C[Product_Name])</f>
        <v>Cold Coffee</v>
      </c>
      <c r="Y1692" t="str">
        <f>_xlfn.XLOOKUP(Orders_C[[#This Row],[Product_ID]],Products_C[Product_ID],Products_C[Category])</f>
        <v>Dessert</v>
      </c>
      <c r="Z1692" t="str">
        <f>_xlfn.XLOOKUP(Orders_C[[#This Row],[Store_ID]],Stores_c[Store_ID],Stores_c[City])</f>
        <v>Lake Kristashire</v>
      </c>
      <c r="AA1692" t="str">
        <f>_xlfn.XLOOKUP(Orders_C[[#This Row],[Customer_ID]],Customers_c[Customer_ID],Customers_c[Customer_Name])</f>
        <v>Jamie Ramirez</v>
      </c>
      <c r="AB1692" s="6">
        <f>Orders_C[[#This Row],[Quantity]]*Orders_C[[#This Row],[Unit_Price]]*(1-Orders_C[[#This Row],[Discount %]])+Orders_C[[#This Row],[Tax]]</f>
        <v>495.9</v>
      </c>
      <c r="AC1692" s="9">
        <f>(Orders_C[[#This Row],[Unit_Price]]*Orders_C[[#This Row],[Quantity]])-Orders_C[[#This Row],[Discount]]+Orders_C[[#This Row],[Tax]]</f>
        <v>516.54999999999995</v>
      </c>
      <c r="AD1692" t="str">
        <f>IF(COUNTIF(Orders_C[[#All],[Customer_ID]],Orders_C[[#This Row],[Customer_ID]])&gt;1,"Repeat","New")</f>
        <v>Repeat</v>
      </c>
      <c r="AE1692" t="str" cm="1">
        <f t="array" ref="AE1692">_xlfn.XLOOKUP(Orders_C[[#This Row],[Store_ID]],Stores_c[[#All],[Store_ID]],Stores_c[[#All],[City]])</f>
        <v>Lake Kristashire</v>
      </c>
      <c r="AF1692" t="str" cm="1">
        <f t="array" ref="AF1692">_xlfn.XLOOKUP(Orders_C[[#This Row],[Store_ID]],Stores_c[[#All],[Store_ID]],Stores_c[[#All],[Manager_Name]])</f>
        <v>Andrea Daugherty</v>
      </c>
      <c r="AG1692" t="str" cm="1">
        <f t="array" ref="AG1692">_xlfn.XLOOKUP(Orders_C[[#This Row],[Store_ID]],Stores_c[[#All],[Store_ID]],Stores_c[[#All],[Store_Type]])</f>
        <v>Mall</v>
      </c>
    </row>
    <row r="1693" spans="1:33" x14ac:dyDescent="0.25">
      <c r="A1693">
        <v>10896</v>
      </c>
      <c r="B1693" s="1">
        <v>45949</v>
      </c>
      <c r="C1693" s="2">
        <v>0.22467592592592592</v>
      </c>
      <c r="D1693">
        <v>1751</v>
      </c>
      <c r="E1693">
        <v>212</v>
      </c>
      <c r="F1693">
        <v>487</v>
      </c>
      <c r="G1693">
        <v>316</v>
      </c>
      <c r="H1693">
        <v>3</v>
      </c>
      <c r="I1693">
        <v>171</v>
      </c>
      <c r="J1693">
        <v>5</v>
      </c>
      <c r="K1693">
        <v>8.5500000000000007</v>
      </c>
      <c r="L1693">
        <v>516.54999999999995</v>
      </c>
      <c r="M1693" t="s">
        <v>20</v>
      </c>
      <c r="N1693" t="s">
        <v>23</v>
      </c>
      <c r="O1693">
        <v>28</v>
      </c>
      <c r="P1693">
        <v>3</v>
      </c>
      <c r="Q1693" t="s">
        <v>4919</v>
      </c>
      <c r="R1693">
        <v>506</v>
      </c>
      <c r="S1693" s="3">
        <v>0.05</v>
      </c>
      <c r="T1693" s="6">
        <v>208.74999999999994</v>
      </c>
      <c r="U1693" t="s">
        <v>6332</v>
      </c>
      <c r="V1693">
        <v>2025</v>
      </c>
      <c r="W1693" t="s">
        <v>6329</v>
      </c>
      <c r="X1693" t="str">
        <f>_xlfn.XLOOKUP(Orders_C[[#This Row],[Product_ID]],Products_C[Product_ID],Products_C[Product_Name])</f>
        <v>Popcorn Chicken</v>
      </c>
      <c r="Y1693" t="str">
        <f>_xlfn.XLOOKUP(Orders_C[[#This Row],[Product_ID]],Products_C[Product_ID],Products_C[Category])</f>
        <v>Dessert</v>
      </c>
      <c r="Z1693" t="str">
        <f>_xlfn.XLOOKUP(Orders_C[[#This Row],[Store_ID]],Stores_c[Store_ID],Stores_c[City])</f>
        <v>Andrewview</v>
      </c>
      <c r="AA1693" t="str">
        <f>_xlfn.XLOOKUP(Orders_C[[#This Row],[Customer_ID]],Customers_c[Customer_ID],Customers_c[Customer_Name])</f>
        <v>Angelica Andrews</v>
      </c>
      <c r="AB1693" s="6">
        <f>Orders_C[[#This Row],[Quantity]]*Orders_C[[#This Row],[Unit_Price]]*(1-Orders_C[[#This Row],[Discount %]])+Orders_C[[#This Row],[Tax]]</f>
        <v>495.9</v>
      </c>
      <c r="AC1693" s="9">
        <f>(Orders_C[[#This Row],[Unit_Price]]*Orders_C[[#This Row],[Quantity]])-Orders_C[[#This Row],[Discount]]+Orders_C[[#This Row],[Tax]]</f>
        <v>516.54999999999995</v>
      </c>
      <c r="AD1693" t="str">
        <f>IF(COUNTIF(Orders_C[[#All],[Customer_ID]],Orders_C[[#This Row],[Customer_ID]])&gt;1,"Repeat","New")</f>
        <v>Repeat</v>
      </c>
      <c r="AE1693" t="str" cm="1">
        <f t="array" ref="AE1693">_xlfn.XLOOKUP(Orders_C[[#This Row],[Store_ID]],Stores_c[[#All],[Store_ID]],Stores_c[[#All],[City]])</f>
        <v>Andrewview</v>
      </c>
      <c r="AF1693" t="str" cm="1">
        <f t="array" ref="AF1693">_xlfn.XLOOKUP(Orders_C[[#This Row],[Store_ID]],Stores_c[[#All],[Store_ID]],Stores_c[[#All],[Manager_Name]])</f>
        <v>Alice Sutton</v>
      </c>
      <c r="AG1693" t="str" cm="1">
        <f t="array" ref="AG1693">_xlfn.XLOOKUP(Orders_C[[#This Row],[Store_ID]],Stores_c[[#All],[Store_ID]],Stores_c[[#All],[Store_Type]])</f>
        <v>Mall</v>
      </c>
    </row>
    <row r="1694" spans="1:33" x14ac:dyDescent="0.25">
      <c r="A1694">
        <v>6696</v>
      </c>
      <c r="B1694" s="1">
        <v>45811</v>
      </c>
      <c r="C1694" s="2">
        <v>0.75464120370370369</v>
      </c>
      <c r="D1694">
        <v>1492</v>
      </c>
      <c r="E1694">
        <v>221</v>
      </c>
      <c r="F1694">
        <v>524</v>
      </c>
      <c r="G1694">
        <v>306</v>
      </c>
      <c r="H1694">
        <v>1</v>
      </c>
      <c r="I1694">
        <v>475</v>
      </c>
      <c r="J1694">
        <v>5</v>
      </c>
      <c r="K1694">
        <v>23.75</v>
      </c>
      <c r="L1694">
        <v>493.75</v>
      </c>
      <c r="M1694" t="s">
        <v>19</v>
      </c>
      <c r="N1694" t="s">
        <v>21</v>
      </c>
      <c r="O1694">
        <v>57</v>
      </c>
      <c r="P1694">
        <v>1</v>
      </c>
      <c r="Q1694" t="s">
        <v>719</v>
      </c>
      <c r="R1694">
        <v>505</v>
      </c>
      <c r="S1694" s="3">
        <v>0.05</v>
      </c>
      <c r="T1694" s="6">
        <v>208.75</v>
      </c>
      <c r="U1694" t="s">
        <v>6340</v>
      </c>
      <c r="V1694">
        <v>2025</v>
      </c>
      <c r="W1694" t="s">
        <v>6331</v>
      </c>
      <c r="X1694" t="str">
        <f>_xlfn.XLOOKUP(Orders_C[[#This Row],[Product_ID]],Products_C[Product_ID],Products_C[Product_Name])</f>
        <v>Veg Burger</v>
      </c>
      <c r="Y1694" t="str">
        <f>_xlfn.XLOOKUP(Orders_C[[#This Row],[Product_ID]],Products_C[Product_ID],Products_C[Category])</f>
        <v>Burger</v>
      </c>
      <c r="Z1694" t="str">
        <f>_xlfn.XLOOKUP(Orders_C[[#This Row],[Store_ID]],Stores_c[Store_ID],Stores_c[City])</f>
        <v>Port Barbarabury</v>
      </c>
      <c r="AA1694" t="str">
        <f>_xlfn.XLOOKUP(Orders_C[[#This Row],[Customer_ID]],Customers_c[Customer_ID],Customers_c[Customer_Name])</f>
        <v>Ryan Edwards</v>
      </c>
      <c r="AB1694" s="6">
        <f>Orders_C[[#This Row],[Quantity]]*Orders_C[[#This Row],[Unit_Price]]*(1-Orders_C[[#This Row],[Discount %]])+Orders_C[[#This Row],[Tax]]</f>
        <v>475</v>
      </c>
      <c r="AC1694" s="9">
        <f>(Orders_C[[#This Row],[Unit_Price]]*Orders_C[[#This Row],[Quantity]])-Orders_C[[#This Row],[Discount]]+Orders_C[[#This Row],[Tax]]</f>
        <v>493.75</v>
      </c>
      <c r="AD1694" t="str">
        <f>IF(COUNTIF(Orders_C[[#All],[Customer_ID]],Orders_C[[#This Row],[Customer_ID]])&gt;1,"Repeat","New")</f>
        <v>Repeat</v>
      </c>
      <c r="AE1694" t="str" cm="1">
        <f t="array" ref="AE1694">_xlfn.XLOOKUP(Orders_C[[#This Row],[Store_ID]],Stores_c[[#All],[Store_ID]],Stores_c[[#All],[City]])</f>
        <v>Port Barbarabury</v>
      </c>
      <c r="AF1694" t="str" cm="1">
        <f t="array" ref="AF1694">_xlfn.XLOOKUP(Orders_C[[#This Row],[Store_ID]],Stores_c[[#All],[Store_ID]],Stores_c[[#All],[Manager_Name]])</f>
        <v>Edward Nguyen</v>
      </c>
      <c r="AG1694" t="str" cm="1">
        <f t="array" ref="AG1694">_xlfn.XLOOKUP(Orders_C[[#This Row],[Store_ID]],Stores_c[[#All],[Store_ID]],Stores_c[[#All],[Store_Type]])</f>
        <v>Street</v>
      </c>
    </row>
    <row r="1695" spans="1:33" x14ac:dyDescent="0.25">
      <c r="A1695">
        <v>7242</v>
      </c>
      <c r="B1695" s="1">
        <v>45836</v>
      </c>
      <c r="C1695" s="2">
        <v>3.30787037037037E-2</v>
      </c>
      <c r="D1695">
        <v>1327</v>
      </c>
      <c r="E1695">
        <v>216</v>
      </c>
      <c r="F1695">
        <v>502</v>
      </c>
      <c r="G1695">
        <v>317</v>
      </c>
      <c r="H1695">
        <v>1</v>
      </c>
      <c r="I1695">
        <v>475</v>
      </c>
      <c r="J1695">
        <v>5</v>
      </c>
      <c r="K1695">
        <v>23.75</v>
      </c>
      <c r="L1695">
        <v>493.75</v>
      </c>
      <c r="M1695" t="s">
        <v>18</v>
      </c>
      <c r="N1695" t="s">
        <v>23</v>
      </c>
      <c r="O1695">
        <v>45</v>
      </c>
      <c r="P1695">
        <v>1</v>
      </c>
      <c r="Q1695" t="s">
        <v>1265</v>
      </c>
      <c r="R1695">
        <v>510</v>
      </c>
      <c r="S1695" s="3">
        <v>0.05</v>
      </c>
      <c r="T1695" s="6">
        <v>208.75</v>
      </c>
      <c r="U1695" t="s">
        <v>6340</v>
      </c>
      <c r="V1695">
        <v>2025</v>
      </c>
      <c r="W1695" t="s">
        <v>6331</v>
      </c>
      <c r="X1695" t="str">
        <f>_xlfn.XLOOKUP(Orders_C[[#This Row],[Product_ID]],Products_C[Product_ID],Products_C[Product_Name])</f>
        <v>Popcorn Chicken</v>
      </c>
      <c r="Y1695" t="str">
        <f>_xlfn.XLOOKUP(Orders_C[[#This Row],[Product_ID]],Products_C[Product_ID],Products_C[Category])</f>
        <v>Dessert</v>
      </c>
      <c r="Z1695" t="str">
        <f>_xlfn.XLOOKUP(Orders_C[[#This Row],[Store_ID]],Stores_c[Store_ID],Stores_c[City])</f>
        <v>Garciaview</v>
      </c>
      <c r="AA1695" t="str">
        <f>_xlfn.XLOOKUP(Orders_C[[#This Row],[Customer_ID]],Customers_c[Customer_ID],Customers_c[Customer_Name])</f>
        <v>James Robinson</v>
      </c>
      <c r="AB1695" s="6">
        <f>Orders_C[[#This Row],[Quantity]]*Orders_C[[#This Row],[Unit_Price]]*(1-Orders_C[[#This Row],[Discount %]])+Orders_C[[#This Row],[Tax]]</f>
        <v>475</v>
      </c>
      <c r="AC1695" s="9">
        <f>(Orders_C[[#This Row],[Unit_Price]]*Orders_C[[#This Row],[Quantity]])-Orders_C[[#This Row],[Discount]]+Orders_C[[#This Row],[Tax]]</f>
        <v>493.75</v>
      </c>
      <c r="AD1695" t="str">
        <f>IF(COUNTIF(Orders_C[[#All],[Customer_ID]],Orders_C[[#This Row],[Customer_ID]])&gt;1,"Repeat","New")</f>
        <v>Repeat</v>
      </c>
      <c r="AE1695" t="str" cm="1">
        <f t="array" ref="AE1695">_xlfn.XLOOKUP(Orders_C[[#This Row],[Store_ID]],Stores_c[[#All],[Store_ID]],Stores_c[[#All],[City]])</f>
        <v>Garciaview</v>
      </c>
      <c r="AF1695" t="str" cm="1">
        <f t="array" ref="AF1695">_xlfn.XLOOKUP(Orders_C[[#This Row],[Store_ID]],Stores_c[[#All],[Store_ID]],Stores_c[[#All],[Manager_Name]])</f>
        <v>Karina Washington</v>
      </c>
      <c r="AG1695" t="str" cm="1">
        <f t="array" ref="AG1695">_xlfn.XLOOKUP(Orders_C[[#This Row],[Store_ID]],Stores_c[[#All],[Store_ID]],Stores_c[[#All],[Store_Type]])</f>
        <v>Drive-Thru</v>
      </c>
    </row>
    <row r="1696" spans="1:33" x14ac:dyDescent="0.25">
      <c r="A1696">
        <v>8071</v>
      </c>
      <c r="B1696" s="1">
        <v>46019</v>
      </c>
      <c r="C1696" s="2">
        <v>6.2303240740740742E-2</v>
      </c>
      <c r="D1696">
        <v>1549</v>
      </c>
      <c r="E1696">
        <v>208</v>
      </c>
      <c r="F1696">
        <v>479</v>
      </c>
      <c r="G1696">
        <v>302</v>
      </c>
      <c r="H1696">
        <v>3</v>
      </c>
      <c r="I1696">
        <v>175</v>
      </c>
      <c r="J1696">
        <v>10</v>
      </c>
      <c r="K1696">
        <v>8.75</v>
      </c>
      <c r="L1696">
        <v>523.75</v>
      </c>
      <c r="M1696" t="s">
        <v>18</v>
      </c>
      <c r="N1696" t="s">
        <v>21</v>
      </c>
      <c r="O1696">
        <v>45</v>
      </c>
      <c r="P1696">
        <v>5</v>
      </c>
      <c r="Q1696" t="s">
        <v>2094</v>
      </c>
      <c r="R1696">
        <v>506</v>
      </c>
      <c r="S1696" s="3">
        <v>0.1</v>
      </c>
      <c r="T1696" s="6">
        <v>208.75</v>
      </c>
      <c r="U1696" t="s">
        <v>6328</v>
      </c>
      <c r="V1696">
        <v>2025</v>
      </c>
      <c r="W1696" t="s">
        <v>6331</v>
      </c>
      <c r="X1696" t="str">
        <f>_xlfn.XLOOKUP(Orders_C[[#This Row],[Product_ID]],Products_C[Product_ID],Products_C[Product_Name])</f>
        <v>Chicken Wings</v>
      </c>
      <c r="Y1696" t="str">
        <f>_xlfn.XLOOKUP(Orders_C[[#This Row],[Product_ID]],Products_C[Product_ID],Products_C[Category])</f>
        <v>Chicken</v>
      </c>
      <c r="Z1696" t="str">
        <f>_xlfn.XLOOKUP(Orders_C[[#This Row],[Store_ID]],Stores_c[Store_ID],Stores_c[City])</f>
        <v>Tracyview</v>
      </c>
      <c r="AA1696" t="str">
        <f>_xlfn.XLOOKUP(Orders_C[[#This Row],[Customer_ID]],Customers_c[Customer_ID],Customers_c[Customer_Name])</f>
        <v>Katherine Smith</v>
      </c>
      <c r="AB1696" s="6">
        <f>Orders_C[[#This Row],[Quantity]]*Orders_C[[#This Row],[Unit_Price]]*(1-Orders_C[[#This Row],[Discount %]])+Orders_C[[#This Row],[Tax]]</f>
        <v>481.25</v>
      </c>
      <c r="AC1696" s="9">
        <f>(Orders_C[[#This Row],[Unit_Price]]*Orders_C[[#This Row],[Quantity]])-Orders_C[[#This Row],[Discount]]+Orders_C[[#This Row],[Tax]]</f>
        <v>523.75</v>
      </c>
      <c r="AD1696" t="str">
        <f>IF(COUNTIF(Orders_C[[#All],[Customer_ID]],Orders_C[[#This Row],[Customer_ID]])&gt;1,"Repeat","New")</f>
        <v>Repeat</v>
      </c>
      <c r="AE1696" t="str" cm="1">
        <f t="array" ref="AE1696">_xlfn.XLOOKUP(Orders_C[[#This Row],[Store_ID]],Stores_c[[#All],[Store_ID]],Stores_c[[#All],[City]])</f>
        <v>Tracyview</v>
      </c>
      <c r="AF1696" t="str" cm="1">
        <f t="array" ref="AF1696">_xlfn.XLOOKUP(Orders_C[[#This Row],[Store_ID]],Stores_c[[#All],[Store_ID]],Stores_c[[#All],[Manager_Name]])</f>
        <v>Jeremiah Lee</v>
      </c>
      <c r="AG1696" t="str" cm="1">
        <f t="array" ref="AG1696">_xlfn.XLOOKUP(Orders_C[[#This Row],[Store_ID]],Stores_c[[#All],[Store_ID]],Stores_c[[#All],[Store_Type]])</f>
        <v>Mall</v>
      </c>
    </row>
    <row r="1697" spans="1:33" x14ac:dyDescent="0.25">
      <c r="A1697">
        <v>9113</v>
      </c>
      <c r="B1697" s="1">
        <v>45779</v>
      </c>
      <c r="C1697" s="2">
        <v>0.54383101851851856</v>
      </c>
      <c r="D1697">
        <v>1062</v>
      </c>
      <c r="E1697">
        <v>221</v>
      </c>
      <c r="F1697">
        <v>476</v>
      </c>
      <c r="G1697">
        <v>331</v>
      </c>
      <c r="H1697">
        <v>1</v>
      </c>
      <c r="I1697">
        <v>464</v>
      </c>
      <c r="J1697">
        <v>0</v>
      </c>
      <c r="K1697">
        <v>23.2</v>
      </c>
      <c r="L1697">
        <v>487.2</v>
      </c>
      <c r="M1697" t="s">
        <v>18</v>
      </c>
      <c r="N1697" t="s">
        <v>22</v>
      </c>
      <c r="O1697">
        <v>54</v>
      </c>
      <c r="P1697">
        <v>1</v>
      </c>
      <c r="Q1697" t="s">
        <v>3136</v>
      </c>
      <c r="R1697">
        <v>509</v>
      </c>
      <c r="S1697" s="3">
        <v>0</v>
      </c>
      <c r="T1697" s="6">
        <v>208.8</v>
      </c>
      <c r="U1697" t="s">
        <v>6339</v>
      </c>
      <c r="V1697">
        <v>2025</v>
      </c>
      <c r="W1697" t="s">
        <v>6331</v>
      </c>
      <c r="X1697" t="str">
        <f>_xlfn.XLOOKUP(Orders_C[[#This Row],[Product_ID]],Products_C[Product_ID],Products_C[Product_Name])</f>
        <v>Chicken Bucket</v>
      </c>
      <c r="Y1697" t="str">
        <f>_xlfn.XLOOKUP(Orders_C[[#This Row],[Product_ID]],Products_C[Product_ID],Products_C[Category])</f>
        <v>Beverage</v>
      </c>
      <c r="Z1697" t="str">
        <f>_xlfn.XLOOKUP(Orders_C[[#This Row],[Store_ID]],Stores_c[Store_ID],Stores_c[City])</f>
        <v>Port Barbarabury</v>
      </c>
      <c r="AA1697" t="str">
        <f>_xlfn.XLOOKUP(Orders_C[[#This Row],[Customer_ID]],Customers_c[Customer_ID],Customers_c[Customer_Name])</f>
        <v>Malik Reed</v>
      </c>
      <c r="AB1697" s="6">
        <f>Orders_C[[#This Row],[Quantity]]*Orders_C[[#This Row],[Unit_Price]]*(1-Orders_C[[#This Row],[Discount %]])+Orders_C[[#This Row],[Tax]]</f>
        <v>487.2</v>
      </c>
      <c r="AC1697" s="9">
        <f>(Orders_C[[#This Row],[Unit_Price]]*Orders_C[[#This Row],[Quantity]])-Orders_C[[#This Row],[Discount]]+Orders_C[[#This Row],[Tax]]</f>
        <v>487.2</v>
      </c>
      <c r="AD1697" t="str">
        <f>IF(COUNTIF(Orders_C[[#All],[Customer_ID]],Orders_C[[#This Row],[Customer_ID]])&gt;1,"Repeat","New")</f>
        <v>Repeat</v>
      </c>
      <c r="AE1697" t="str" cm="1">
        <f t="array" ref="AE1697">_xlfn.XLOOKUP(Orders_C[[#This Row],[Store_ID]],Stores_c[[#All],[Store_ID]],Stores_c[[#All],[City]])</f>
        <v>Port Barbarabury</v>
      </c>
      <c r="AF1697" t="str" cm="1">
        <f t="array" ref="AF1697">_xlfn.XLOOKUP(Orders_C[[#This Row],[Store_ID]],Stores_c[[#All],[Store_ID]],Stores_c[[#All],[Manager_Name]])</f>
        <v>Edward Nguyen</v>
      </c>
      <c r="AG1697" t="str" cm="1">
        <f t="array" ref="AG1697">_xlfn.XLOOKUP(Orders_C[[#This Row],[Store_ID]],Stores_c[[#All],[Store_ID]],Stores_c[[#All],[Store_Type]])</f>
        <v>Street</v>
      </c>
    </row>
    <row r="1698" spans="1:33" x14ac:dyDescent="0.25">
      <c r="A1698">
        <v>9094</v>
      </c>
      <c r="B1698" s="1">
        <v>45921</v>
      </c>
      <c r="C1698" s="2">
        <v>0.69202546296296297</v>
      </c>
      <c r="D1698">
        <v>1719</v>
      </c>
      <c r="E1698">
        <v>211</v>
      </c>
      <c r="F1698">
        <v>503</v>
      </c>
      <c r="G1698">
        <v>340</v>
      </c>
      <c r="H1698">
        <v>1</v>
      </c>
      <c r="I1698">
        <v>487</v>
      </c>
      <c r="J1698">
        <v>10</v>
      </c>
      <c r="K1698">
        <v>24.35</v>
      </c>
      <c r="L1698">
        <v>501.35</v>
      </c>
      <c r="M1698" t="s">
        <v>20</v>
      </c>
      <c r="N1698" t="s">
        <v>23</v>
      </c>
      <c r="O1698">
        <v>29</v>
      </c>
      <c r="P1698">
        <v>1</v>
      </c>
      <c r="Q1698" t="s">
        <v>3117</v>
      </c>
      <c r="R1698">
        <v>508</v>
      </c>
      <c r="S1698" s="3">
        <v>0.1</v>
      </c>
      <c r="T1698" s="6">
        <v>209.15000000000003</v>
      </c>
      <c r="U1698" t="s">
        <v>6335</v>
      </c>
      <c r="V1698">
        <v>2025</v>
      </c>
      <c r="W1698" t="s">
        <v>6329</v>
      </c>
      <c r="X1698" t="str">
        <f>_xlfn.XLOOKUP(Orders_C[[#This Row],[Product_ID]],Products_C[Product_ID],Products_C[Product_Name])</f>
        <v>Chocolate Lava Cake</v>
      </c>
      <c r="Y1698" t="str">
        <f>_xlfn.XLOOKUP(Orders_C[[#This Row],[Product_ID]],Products_C[Product_ID],Products_C[Category])</f>
        <v>Chicken</v>
      </c>
      <c r="Z1698" t="str">
        <f>_xlfn.XLOOKUP(Orders_C[[#This Row],[Store_ID]],Stores_c[Store_ID],Stores_c[City])</f>
        <v>North Robertstad</v>
      </c>
      <c r="AA1698" t="str">
        <f>_xlfn.XLOOKUP(Orders_C[[#This Row],[Customer_ID]],Customers_c[Customer_ID],Customers_c[Customer_Name])</f>
        <v>Jessica Eaton</v>
      </c>
      <c r="AB1698" s="6">
        <f>Orders_C[[#This Row],[Quantity]]*Orders_C[[#This Row],[Unit_Price]]*(1-Orders_C[[#This Row],[Discount %]])+Orders_C[[#This Row],[Tax]]</f>
        <v>462.65000000000003</v>
      </c>
      <c r="AC1698" s="9">
        <f>(Orders_C[[#This Row],[Unit_Price]]*Orders_C[[#This Row],[Quantity]])-Orders_C[[#This Row],[Discount]]+Orders_C[[#This Row],[Tax]]</f>
        <v>501.35</v>
      </c>
      <c r="AD1698" t="str">
        <f>IF(COUNTIF(Orders_C[[#All],[Customer_ID]],Orders_C[[#This Row],[Customer_ID]])&gt;1,"Repeat","New")</f>
        <v>Repeat</v>
      </c>
      <c r="AE1698" t="str" cm="1">
        <f t="array" ref="AE1698">_xlfn.XLOOKUP(Orders_C[[#This Row],[Store_ID]],Stores_c[[#All],[Store_ID]],Stores_c[[#All],[City]])</f>
        <v>North Robertstad</v>
      </c>
      <c r="AF1698" t="str" cm="1">
        <f t="array" ref="AF1698">_xlfn.XLOOKUP(Orders_C[[#This Row],[Store_ID]],Stores_c[[#All],[Store_ID]],Stores_c[[#All],[Manager_Name]])</f>
        <v>Mary Lewis</v>
      </c>
      <c r="AG1698" t="str" cm="1">
        <f t="array" ref="AG1698">_xlfn.XLOOKUP(Orders_C[[#This Row],[Store_ID]],Stores_c[[#All],[Store_ID]],Stores_c[[#All],[Store_Type]])</f>
        <v>Street</v>
      </c>
    </row>
    <row r="1699" spans="1:33" x14ac:dyDescent="0.25">
      <c r="A1699">
        <v>10353</v>
      </c>
      <c r="B1699" s="1">
        <v>45975</v>
      </c>
      <c r="C1699" s="2">
        <v>0.20136574074074073</v>
      </c>
      <c r="D1699">
        <v>1055</v>
      </c>
      <c r="E1699">
        <v>213</v>
      </c>
      <c r="F1699">
        <v>482</v>
      </c>
      <c r="G1699">
        <v>305</v>
      </c>
      <c r="H1699">
        <v>2</v>
      </c>
      <c r="I1699">
        <v>252</v>
      </c>
      <c r="J1699">
        <v>5</v>
      </c>
      <c r="K1699">
        <v>12.6</v>
      </c>
      <c r="L1699">
        <v>511.6</v>
      </c>
      <c r="M1699" t="s">
        <v>20</v>
      </c>
      <c r="N1699" t="s">
        <v>21</v>
      </c>
      <c r="O1699">
        <v>28</v>
      </c>
      <c r="P1699">
        <v>5</v>
      </c>
      <c r="Q1699" t="s">
        <v>4376</v>
      </c>
      <c r="R1699">
        <v>503</v>
      </c>
      <c r="S1699" s="3">
        <v>0.05</v>
      </c>
      <c r="T1699" s="6">
        <v>209.20000000000005</v>
      </c>
      <c r="U1699" t="s">
        <v>6336</v>
      </c>
      <c r="V1699">
        <v>2025</v>
      </c>
      <c r="W1699" t="s">
        <v>6329</v>
      </c>
      <c r="X1699" t="str">
        <f>_xlfn.XLOOKUP(Orders_C[[#This Row],[Product_ID]],Products_C[Product_ID],Products_C[Product_Name])</f>
        <v>Krushers</v>
      </c>
      <c r="Y1699" t="str">
        <f>_xlfn.XLOOKUP(Orders_C[[#This Row],[Product_ID]],Products_C[Product_ID],Products_C[Category])</f>
        <v>Dessert</v>
      </c>
      <c r="Z1699" t="str">
        <f>_xlfn.XLOOKUP(Orders_C[[#This Row],[Store_ID]],Stores_c[Store_ID],Stores_c[City])</f>
        <v>Lake Kristashire</v>
      </c>
      <c r="AA1699" t="str">
        <f>_xlfn.XLOOKUP(Orders_C[[#This Row],[Customer_ID]],Customers_c[Customer_ID],Customers_c[Customer_Name])</f>
        <v>Mary Pennington</v>
      </c>
      <c r="AB1699" s="6">
        <f>Orders_C[[#This Row],[Quantity]]*Orders_C[[#This Row],[Unit_Price]]*(1-Orders_C[[#This Row],[Discount %]])+Orders_C[[#This Row],[Tax]]</f>
        <v>491.4</v>
      </c>
      <c r="AC1699" s="9">
        <f>(Orders_C[[#This Row],[Unit_Price]]*Orders_C[[#This Row],[Quantity]])-Orders_C[[#This Row],[Discount]]+Orders_C[[#This Row],[Tax]]</f>
        <v>511.6</v>
      </c>
      <c r="AD1699" t="str">
        <f>IF(COUNTIF(Orders_C[[#All],[Customer_ID]],Orders_C[[#This Row],[Customer_ID]])&gt;1,"Repeat","New")</f>
        <v>Repeat</v>
      </c>
      <c r="AE1699" t="str" cm="1">
        <f t="array" ref="AE1699">_xlfn.XLOOKUP(Orders_C[[#This Row],[Store_ID]],Stores_c[[#All],[Store_ID]],Stores_c[[#All],[City]])</f>
        <v>Lake Kristashire</v>
      </c>
      <c r="AF1699" t="str" cm="1">
        <f t="array" ref="AF1699">_xlfn.XLOOKUP(Orders_C[[#This Row],[Store_ID]],Stores_c[[#All],[Store_ID]],Stores_c[[#All],[Manager_Name]])</f>
        <v>Andrea Daugherty</v>
      </c>
      <c r="AG1699" t="str" cm="1">
        <f t="array" ref="AG1699">_xlfn.XLOOKUP(Orders_C[[#This Row],[Store_ID]],Stores_c[[#All],[Store_ID]],Stores_c[[#All],[Store_Type]])</f>
        <v>Mall</v>
      </c>
    </row>
    <row r="1700" spans="1:33" x14ac:dyDescent="0.25">
      <c r="A1700">
        <v>10174</v>
      </c>
      <c r="B1700" s="1">
        <v>45887</v>
      </c>
      <c r="C1700" s="2">
        <v>0.53060185185185182</v>
      </c>
      <c r="D1700">
        <v>1583</v>
      </c>
      <c r="E1700">
        <v>208</v>
      </c>
      <c r="F1700">
        <v>477</v>
      </c>
      <c r="G1700">
        <v>320</v>
      </c>
      <c r="H1700">
        <v>1</v>
      </c>
      <c r="I1700">
        <v>465</v>
      </c>
      <c r="J1700">
        <v>0</v>
      </c>
      <c r="K1700">
        <v>23.25</v>
      </c>
      <c r="L1700">
        <v>488.25</v>
      </c>
      <c r="M1700" t="s">
        <v>18</v>
      </c>
      <c r="N1700" t="s">
        <v>22</v>
      </c>
      <c r="O1700">
        <v>38</v>
      </c>
      <c r="P1700">
        <v>3</v>
      </c>
      <c r="Q1700" t="s">
        <v>4197</v>
      </c>
      <c r="R1700">
        <v>509</v>
      </c>
      <c r="S1700" s="3">
        <v>0</v>
      </c>
      <c r="T1700" s="6">
        <v>209.25</v>
      </c>
      <c r="U1700" t="s">
        <v>6342</v>
      </c>
      <c r="V1700">
        <v>2025</v>
      </c>
      <c r="W1700" t="s">
        <v>6329</v>
      </c>
      <c r="X1700" t="str">
        <f>_xlfn.XLOOKUP(Orders_C[[#This Row],[Product_ID]],Products_C[Product_ID],Products_C[Product_Name])</f>
        <v>Rice Bowl</v>
      </c>
      <c r="Y1700" t="str">
        <f>_xlfn.XLOOKUP(Orders_C[[#This Row],[Product_ID]],Products_C[Product_ID],Products_C[Category])</f>
        <v>Beverage</v>
      </c>
      <c r="Z1700" t="str">
        <f>_xlfn.XLOOKUP(Orders_C[[#This Row],[Store_ID]],Stores_c[Store_ID],Stores_c[City])</f>
        <v>Tracyview</v>
      </c>
      <c r="AA1700" t="str">
        <f>_xlfn.XLOOKUP(Orders_C[[#This Row],[Customer_ID]],Customers_c[Customer_ID],Customers_c[Customer_Name])</f>
        <v>Carol Hunter</v>
      </c>
      <c r="AB1700" s="6">
        <f>Orders_C[[#This Row],[Quantity]]*Orders_C[[#This Row],[Unit_Price]]*(1-Orders_C[[#This Row],[Discount %]])+Orders_C[[#This Row],[Tax]]</f>
        <v>488.25</v>
      </c>
      <c r="AC1700" s="9">
        <f>(Orders_C[[#This Row],[Unit_Price]]*Orders_C[[#This Row],[Quantity]])-Orders_C[[#This Row],[Discount]]+Orders_C[[#This Row],[Tax]]</f>
        <v>488.25</v>
      </c>
      <c r="AD1700" t="str">
        <f>IF(COUNTIF(Orders_C[[#All],[Customer_ID]],Orders_C[[#This Row],[Customer_ID]])&gt;1,"Repeat","New")</f>
        <v>Repeat</v>
      </c>
      <c r="AE1700" t="str" cm="1">
        <f t="array" ref="AE1700">_xlfn.XLOOKUP(Orders_C[[#This Row],[Store_ID]],Stores_c[[#All],[Store_ID]],Stores_c[[#All],[City]])</f>
        <v>Tracyview</v>
      </c>
      <c r="AF1700" t="str" cm="1">
        <f t="array" ref="AF1700">_xlfn.XLOOKUP(Orders_C[[#This Row],[Store_ID]],Stores_c[[#All],[Store_ID]],Stores_c[[#All],[Manager_Name]])</f>
        <v>Jeremiah Lee</v>
      </c>
      <c r="AG1700" t="str" cm="1">
        <f t="array" ref="AG1700">_xlfn.XLOOKUP(Orders_C[[#This Row],[Store_ID]],Stores_c[[#All],[Store_ID]],Stores_c[[#All],[Store_Type]])</f>
        <v>Mall</v>
      </c>
    </row>
    <row r="1701" spans="1:33" x14ac:dyDescent="0.25">
      <c r="A1701">
        <v>10786</v>
      </c>
      <c r="B1701" s="1">
        <v>46006</v>
      </c>
      <c r="C1701" s="2">
        <v>0.55716435185185187</v>
      </c>
      <c r="D1701">
        <v>1692</v>
      </c>
      <c r="E1701">
        <v>224</v>
      </c>
      <c r="F1701">
        <v>530</v>
      </c>
      <c r="G1701">
        <v>333</v>
      </c>
      <c r="H1701">
        <v>1</v>
      </c>
      <c r="I1701">
        <v>465</v>
      </c>
      <c r="J1701">
        <v>0</v>
      </c>
      <c r="K1701">
        <v>23.25</v>
      </c>
      <c r="L1701">
        <v>488.25</v>
      </c>
      <c r="M1701" t="s">
        <v>19</v>
      </c>
      <c r="N1701" t="s">
        <v>22</v>
      </c>
      <c r="O1701">
        <v>25</v>
      </c>
      <c r="P1701">
        <v>3</v>
      </c>
      <c r="Q1701" t="s">
        <v>4809</v>
      </c>
      <c r="R1701">
        <v>501</v>
      </c>
      <c r="S1701" s="3">
        <v>0</v>
      </c>
      <c r="T1701" s="6">
        <v>209.25</v>
      </c>
      <c r="U1701" t="s">
        <v>6328</v>
      </c>
      <c r="V1701">
        <v>2025</v>
      </c>
      <c r="W1701" t="s">
        <v>6329</v>
      </c>
      <c r="X1701" t="str">
        <f>_xlfn.XLOOKUP(Orders_C[[#This Row],[Product_ID]],Products_C[Product_ID],Products_C[Product_Name])</f>
        <v>Chicken Wings</v>
      </c>
      <c r="Y1701" t="str">
        <f>_xlfn.XLOOKUP(Orders_C[[#This Row],[Product_ID]],Products_C[Product_ID],Products_C[Category])</f>
        <v>Burger</v>
      </c>
      <c r="Z1701" t="str">
        <f>_xlfn.XLOOKUP(Orders_C[[#This Row],[Store_ID]],Stores_c[Store_ID],Stores_c[City])</f>
        <v>Valdezton</v>
      </c>
      <c r="AA1701" t="str">
        <f>_xlfn.XLOOKUP(Orders_C[[#This Row],[Customer_ID]],Customers_c[Customer_ID],Customers_c[Customer_Name])</f>
        <v>Eric Diaz</v>
      </c>
      <c r="AB1701" s="6">
        <f>Orders_C[[#This Row],[Quantity]]*Orders_C[[#This Row],[Unit_Price]]*(1-Orders_C[[#This Row],[Discount %]])+Orders_C[[#This Row],[Tax]]</f>
        <v>488.25</v>
      </c>
      <c r="AC1701" s="9">
        <f>(Orders_C[[#This Row],[Unit_Price]]*Orders_C[[#This Row],[Quantity]])-Orders_C[[#This Row],[Discount]]+Orders_C[[#This Row],[Tax]]</f>
        <v>488.25</v>
      </c>
      <c r="AD1701" t="str">
        <f>IF(COUNTIF(Orders_C[[#All],[Customer_ID]],Orders_C[[#This Row],[Customer_ID]])&gt;1,"Repeat","New")</f>
        <v>Repeat</v>
      </c>
      <c r="AE1701" t="str" cm="1">
        <f t="array" ref="AE1701">_xlfn.XLOOKUP(Orders_C[[#This Row],[Store_ID]],Stores_c[[#All],[Store_ID]],Stores_c[[#All],[City]])</f>
        <v>Valdezton</v>
      </c>
      <c r="AF1701" t="str" cm="1">
        <f t="array" ref="AF1701">_xlfn.XLOOKUP(Orders_C[[#This Row],[Store_ID]],Stores_c[[#All],[Store_ID]],Stores_c[[#All],[Manager_Name]])</f>
        <v>John Rodriguez</v>
      </c>
      <c r="AG1701" t="str" cm="1">
        <f t="array" ref="AG1701">_xlfn.XLOOKUP(Orders_C[[#This Row],[Store_ID]],Stores_c[[#All],[Store_ID]],Stores_c[[#All],[Store_Type]])</f>
        <v>Street</v>
      </c>
    </row>
    <row r="1702" spans="1:33" x14ac:dyDescent="0.25">
      <c r="A1702">
        <v>6593</v>
      </c>
      <c r="B1702" s="1">
        <v>45918</v>
      </c>
      <c r="C1702" s="2">
        <v>0.93548611111111113</v>
      </c>
      <c r="D1702">
        <v>1834</v>
      </c>
      <c r="E1702">
        <v>223</v>
      </c>
      <c r="F1702">
        <v>491</v>
      </c>
      <c r="G1702">
        <v>330</v>
      </c>
      <c r="H1702">
        <v>2</v>
      </c>
      <c r="I1702">
        <v>258</v>
      </c>
      <c r="J1702">
        <v>10</v>
      </c>
      <c r="K1702">
        <v>12.9</v>
      </c>
      <c r="L1702">
        <v>518.9</v>
      </c>
      <c r="M1702" t="s">
        <v>20</v>
      </c>
      <c r="N1702" t="s">
        <v>21</v>
      </c>
      <c r="O1702">
        <v>59</v>
      </c>
      <c r="P1702">
        <v>1</v>
      </c>
      <c r="Q1702" t="s">
        <v>616</v>
      </c>
      <c r="R1702">
        <v>507</v>
      </c>
      <c r="S1702" s="3">
        <v>0.1</v>
      </c>
      <c r="T1702" s="6">
        <v>209.3</v>
      </c>
      <c r="U1702" t="s">
        <v>6335</v>
      </c>
      <c r="V1702">
        <v>2025</v>
      </c>
      <c r="W1702" t="s">
        <v>6331</v>
      </c>
      <c r="X1702" t="str">
        <f>_xlfn.XLOOKUP(Orders_C[[#This Row],[Product_ID]],Products_C[Product_ID],Products_C[Product_Name])</f>
        <v>Rice Bowl</v>
      </c>
      <c r="Y1702" t="str">
        <f>_xlfn.XLOOKUP(Orders_C[[#This Row],[Product_ID]],Products_C[Product_ID],Products_C[Category])</f>
        <v>Beverage</v>
      </c>
      <c r="Z1702" t="str">
        <f>_xlfn.XLOOKUP(Orders_C[[#This Row],[Store_ID]],Stores_c[Store_ID],Stores_c[City])</f>
        <v>Chambershaven</v>
      </c>
      <c r="AA1702" t="str">
        <f>_xlfn.XLOOKUP(Orders_C[[#This Row],[Customer_ID]],Customers_c[Customer_ID],Customers_c[Customer_Name])</f>
        <v>Sydney Torres</v>
      </c>
      <c r="AB1702" s="6">
        <f>Orders_C[[#This Row],[Quantity]]*Orders_C[[#This Row],[Unit_Price]]*(1-Orders_C[[#This Row],[Discount %]])+Orders_C[[#This Row],[Tax]]</f>
        <v>477.3</v>
      </c>
      <c r="AC1702" s="9">
        <f>(Orders_C[[#This Row],[Unit_Price]]*Orders_C[[#This Row],[Quantity]])-Orders_C[[#This Row],[Discount]]+Orders_C[[#This Row],[Tax]]</f>
        <v>518.9</v>
      </c>
      <c r="AD1702" t="str">
        <f>IF(COUNTIF(Orders_C[[#All],[Customer_ID]],Orders_C[[#This Row],[Customer_ID]])&gt;1,"Repeat","New")</f>
        <v>Repeat</v>
      </c>
      <c r="AE1702" t="str" cm="1">
        <f t="array" ref="AE1702">_xlfn.XLOOKUP(Orders_C[[#This Row],[Store_ID]],Stores_c[[#All],[Store_ID]],Stores_c[[#All],[City]])</f>
        <v>Chambershaven</v>
      </c>
      <c r="AF1702" t="str" cm="1">
        <f t="array" ref="AF1702">_xlfn.XLOOKUP(Orders_C[[#This Row],[Store_ID]],Stores_c[[#All],[Store_ID]],Stores_c[[#All],[Manager_Name]])</f>
        <v>Virginia Webster</v>
      </c>
      <c r="AG1702" t="str" cm="1">
        <f t="array" ref="AG1702">_xlfn.XLOOKUP(Orders_C[[#This Row],[Store_ID]],Stores_c[[#All],[Store_ID]],Stores_c[[#All],[Store_Type]])</f>
        <v>Street</v>
      </c>
    </row>
    <row r="1703" spans="1:33" x14ac:dyDescent="0.25">
      <c r="A1703">
        <v>10432</v>
      </c>
      <c r="B1703" s="1">
        <v>45909</v>
      </c>
      <c r="C1703" s="2">
        <v>0.93170138888888887</v>
      </c>
      <c r="D1703">
        <v>1575</v>
      </c>
      <c r="E1703">
        <v>213</v>
      </c>
      <c r="F1703">
        <v>507</v>
      </c>
      <c r="G1703">
        <v>325</v>
      </c>
      <c r="H1703">
        <v>2</v>
      </c>
      <c r="I1703">
        <v>258</v>
      </c>
      <c r="J1703">
        <v>10</v>
      </c>
      <c r="K1703">
        <v>12.9</v>
      </c>
      <c r="L1703">
        <v>518.9</v>
      </c>
      <c r="M1703" t="s">
        <v>18</v>
      </c>
      <c r="N1703" t="s">
        <v>21</v>
      </c>
      <c r="O1703">
        <v>47</v>
      </c>
      <c r="P1703">
        <v>3</v>
      </c>
      <c r="Q1703" t="s">
        <v>4455</v>
      </c>
      <c r="R1703">
        <v>509</v>
      </c>
      <c r="S1703" s="3">
        <v>0.1</v>
      </c>
      <c r="T1703" s="6">
        <v>209.3</v>
      </c>
      <c r="U1703" t="s">
        <v>6335</v>
      </c>
      <c r="V1703">
        <v>2025</v>
      </c>
      <c r="W1703" t="s">
        <v>6331</v>
      </c>
      <c r="X1703" t="str">
        <f>_xlfn.XLOOKUP(Orders_C[[#This Row],[Product_ID]],Products_C[Product_ID],Products_C[Product_Name])</f>
        <v>Veg Burger</v>
      </c>
      <c r="Y1703" t="str">
        <f>_xlfn.XLOOKUP(Orders_C[[#This Row],[Product_ID]],Products_C[Product_ID],Products_C[Category])</f>
        <v>Chicken</v>
      </c>
      <c r="Z1703" t="str">
        <f>_xlfn.XLOOKUP(Orders_C[[#This Row],[Store_ID]],Stores_c[Store_ID],Stores_c[City])</f>
        <v>Lake Kristashire</v>
      </c>
      <c r="AA1703" t="str">
        <f>_xlfn.XLOOKUP(Orders_C[[#This Row],[Customer_ID]],Customers_c[Customer_ID],Customers_c[Customer_Name])</f>
        <v>Darren Boyd</v>
      </c>
      <c r="AB1703" s="6">
        <f>Orders_C[[#This Row],[Quantity]]*Orders_C[[#This Row],[Unit_Price]]*(1-Orders_C[[#This Row],[Discount %]])+Orders_C[[#This Row],[Tax]]</f>
        <v>477.3</v>
      </c>
      <c r="AC1703" s="9">
        <f>(Orders_C[[#This Row],[Unit_Price]]*Orders_C[[#This Row],[Quantity]])-Orders_C[[#This Row],[Discount]]+Orders_C[[#This Row],[Tax]]</f>
        <v>518.9</v>
      </c>
      <c r="AD1703" t="str">
        <f>IF(COUNTIF(Orders_C[[#All],[Customer_ID]],Orders_C[[#This Row],[Customer_ID]])&gt;1,"Repeat","New")</f>
        <v>Repeat</v>
      </c>
      <c r="AE1703" t="str" cm="1">
        <f t="array" ref="AE1703">_xlfn.XLOOKUP(Orders_C[[#This Row],[Store_ID]],Stores_c[[#All],[Store_ID]],Stores_c[[#All],[City]])</f>
        <v>Lake Kristashire</v>
      </c>
      <c r="AF1703" t="str" cm="1">
        <f t="array" ref="AF1703">_xlfn.XLOOKUP(Orders_C[[#This Row],[Store_ID]],Stores_c[[#All],[Store_ID]],Stores_c[[#All],[Manager_Name]])</f>
        <v>Andrea Daugherty</v>
      </c>
      <c r="AG1703" t="str" cm="1">
        <f t="array" ref="AG1703">_xlfn.XLOOKUP(Orders_C[[#This Row],[Store_ID]],Stores_c[[#All],[Store_ID]],Stores_c[[#All],[Store_Type]])</f>
        <v>Mall</v>
      </c>
    </row>
    <row r="1704" spans="1:33" x14ac:dyDescent="0.25">
      <c r="A1704">
        <v>10809</v>
      </c>
      <c r="B1704" s="1">
        <v>46037</v>
      </c>
      <c r="C1704" s="2">
        <v>0.45314814814814813</v>
      </c>
      <c r="D1704">
        <v>1325</v>
      </c>
      <c r="E1704">
        <v>221</v>
      </c>
      <c r="F1704">
        <v>483</v>
      </c>
      <c r="G1704">
        <v>319</v>
      </c>
      <c r="H1704">
        <v>2</v>
      </c>
      <c r="I1704">
        <v>258</v>
      </c>
      <c r="J1704">
        <v>10</v>
      </c>
      <c r="K1704">
        <v>12.9</v>
      </c>
      <c r="L1704">
        <v>518.9</v>
      </c>
      <c r="M1704" t="s">
        <v>20</v>
      </c>
      <c r="N1704" t="s">
        <v>21</v>
      </c>
      <c r="O1704">
        <v>29</v>
      </c>
      <c r="P1704">
        <v>1</v>
      </c>
      <c r="Q1704" t="s">
        <v>4832</v>
      </c>
      <c r="R1704">
        <v>501</v>
      </c>
      <c r="S1704" s="3">
        <v>0.1</v>
      </c>
      <c r="T1704" s="6">
        <v>209.3</v>
      </c>
      <c r="U1704" t="s">
        <v>6330</v>
      </c>
      <c r="V1704">
        <v>2026</v>
      </c>
      <c r="W1704" t="s">
        <v>6329</v>
      </c>
      <c r="X1704" t="str">
        <f>_xlfn.XLOOKUP(Orders_C[[#This Row],[Product_ID]],Products_C[Product_ID],Products_C[Product_Name])</f>
        <v>Chocolate Lava Cake</v>
      </c>
      <c r="Y1704" t="str">
        <f>_xlfn.XLOOKUP(Orders_C[[#This Row],[Product_ID]],Products_C[Product_ID],Products_C[Category])</f>
        <v>Beverage</v>
      </c>
      <c r="Z1704" t="str">
        <f>_xlfn.XLOOKUP(Orders_C[[#This Row],[Store_ID]],Stores_c[Store_ID],Stores_c[City])</f>
        <v>Port Barbarabury</v>
      </c>
      <c r="AA1704" t="str">
        <f>_xlfn.XLOOKUP(Orders_C[[#This Row],[Customer_ID]],Customers_c[Customer_ID],Customers_c[Customer_Name])</f>
        <v>Dr. Hunter Hansen</v>
      </c>
      <c r="AB1704" s="6">
        <f>Orders_C[[#This Row],[Quantity]]*Orders_C[[#This Row],[Unit_Price]]*(1-Orders_C[[#This Row],[Discount %]])+Orders_C[[#This Row],[Tax]]</f>
        <v>477.3</v>
      </c>
      <c r="AC1704" s="9">
        <f>(Orders_C[[#This Row],[Unit_Price]]*Orders_C[[#This Row],[Quantity]])-Orders_C[[#This Row],[Discount]]+Orders_C[[#This Row],[Tax]]</f>
        <v>518.9</v>
      </c>
      <c r="AD1704" t="str">
        <f>IF(COUNTIF(Orders_C[[#All],[Customer_ID]],Orders_C[[#This Row],[Customer_ID]])&gt;1,"Repeat","New")</f>
        <v>Repeat</v>
      </c>
      <c r="AE1704" t="str" cm="1">
        <f t="array" ref="AE1704">_xlfn.XLOOKUP(Orders_C[[#This Row],[Store_ID]],Stores_c[[#All],[Store_ID]],Stores_c[[#All],[City]])</f>
        <v>Port Barbarabury</v>
      </c>
      <c r="AF1704" t="str" cm="1">
        <f t="array" ref="AF1704">_xlfn.XLOOKUP(Orders_C[[#This Row],[Store_ID]],Stores_c[[#All],[Store_ID]],Stores_c[[#All],[Manager_Name]])</f>
        <v>Edward Nguyen</v>
      </c>
      <c r="AG1704" t="str" cm="1">
        <f t="array" ref="AG1704">_xlfn.XLOOKUP(Orders_C[[#This Row],[Store_ID]],Stores_c[[#All],[Store_ID]],Stores_c[[#All],[Store_Type]])</f>
        <v>Street</v>
      </c>
    </row>
    <row r="1705" spans="1:33" x14ac:dyDescent="0.25">
      <c r="A1705">
        <v>7676</v>
      </c>
      <c r="B1705" s="1">
        <v>45973</v>
      </c>
      <c r="C1705" s="2">
        <v>0.58791666666666664</v>
      </c>
      <c r="D1705">
        <v>1110</v>
      </c>
      <c r="E1705">
        <v>223</v>
      </c>
      <c r="F1705">
        <v>445</v>
      </c>
      <c r="G1705">
        <v>303</v>
      </c>
      <c r="H1705">
        <v>2</v>
      </c>
      <c r="I1705">
        <v>264</v>
      </c>
      <c r="J1705">
        <v>15</v>
      </c>
      <c r="K1705">
        <v>13.2</v>
      </c>
      <c r="L1705">
        <v>526.20000000000005</v>
      </c>
      <c r="M1705" t="s">
        <v>20</v>
      </c>
      <c r="N1705" t="s">
        <v>21</v>
      </c>
      <c r="O1705">
        <v>53</v>
      </c>
      <c r="P1705">
        <v>3</v>
      </c>
      <c r="Q1705" t="s">
        <v>1699</v>
      </c>
      <c r="R1705">
        <v>509</v>
      </c>
      <c r="S1705" s="3">
        <v>0.15</v>
      </c>
      <c r="T1705" s="6">
        <v>209.40000000000003</v>
      </c>
      <c r="U1705" t="s">
        <v>6336</v>
      </c>
      <c r="V1705">
        <v>2025</v>
      </c>
      <c r="W1705" t="s">
        <v>6331</v>
      </c>
      <c r="X1705" t="str">
        <f>_xlfn.XLOOKUP(Orders_C[[#This Row],[Product_ID]],Products_C[Product_ID],Products_C[Product_Name])</f>
        <v>Chocolate Lava Cake</v>
      </c>
      <c r="Y1705" t="str">
        <f>_xlfn.XLOOKUP(Orders_C[[#This Row],[Product_ID]],Products_C[Product_ID],Products_C[Category])</f>
        <v>Chicken</v>
      </c>
      <c r="Z1705" t="str">
        <f>_xlfn.XLOOKUP(Orders_C[[#This Row],[Store_ID]],Stores_c[Store_ID],Stores_c[City])</f>
        <v>Chambershaven</v>
      </c>
      <c r="AA1705" t="str">
        <f>_xlfn.XLOOKUP(Orders_C[[#This Row],[Customer_ID]],Customers_c[Customer_ID],Customers_c[Customer_Name])</f>
        <v>Cynthia Edwards</v>
      </c>
      <c r="AB1705" s="6">
        <f>Orders_C[[#This Row],[Quantity]]*Orders_C[[#This Row],[Unit_Price]]*(1-Orders_C[[#This Row],[Discount %]])+Orders_C[[#This Row],[Tax]]</f>
        <v>462</v>
      </c>
      <c r="AC1705" s="9">
        <f>(Orders_C[[#This Row],[Unit_Price]]*Orders_C[[#This Row],[Quantity]])-Orders_C[[#This Row],[Discount]]+Orders_C[[#This Row],[Tax]]</f>
        <v>526.20000000000005</v>
      </c>
      <c r="AD1705" t="str">
        <f>IF(COUNTIF(Orders_C[[#All],[Customer_ID]],Orders_C[[#This Row],[Customer_ID]])&gt;1,"Repeat","New")</f>
        <v>Repeat</v>
      </c>
      <c r="AE1705" t="str" cm="1">
        <f t="array" ref="AE1705">_xlfn.XLOOKUP(Orders_C[[#This Row],[Store_ID]],Stores_c[[#All],[Store_ID]],Stores_c[[#All],[City]])</f>
        <v>Chambershaven</v>
      </c>
      <c r="AF1705" t="str" cm="1">
        <f t="array" ref="AF1705">_xlfn.XLOOKUP(Orders_C[[#This Row],[Store_ID]],Stores_c[[#All],[Store_ID]],Stores_c[[#All],[Manager_Name]])</f>
        <v>Virginia Webster</v>
      </c>
      <c r="AG1705" t="str" cm="1">
        <f t="array" ref="AG1705">_xlfn.XLOOKUP(Orders_C[[#This Row],[Store_ID]],Stores_c[[#All],[Store_ID]],Stores_c[[#All],[Store_Type]])</f>
        <v>Street</v>
      </c>
    </row>
    <row r="1706" spans="1:33" x14ac:dyDescent="0.25">
      <c r="A1706">
        <v>9924</v>
      </c>
      <c r="B1706" s="1">
        <v>45984</v>
      </c>
      <c r="C1706" s="2">
        <v>0.45123842592592595</v>
      </c>
      <c r="D1706">
        <v>1156</v>
      </c>
      <c r="E1706">
        <v>207</v>
      </c>
      <c r="F1706">
        <v>460</v>
      </c>
      <c r="G1706">
        <v>316</v>
      </c>
      <c r="H1706">
        <v>2</v>
      </c>
      <c r="I1706">
        <v>264</v>
      </c>
      <c r="J1706">
        <v>15</v>
      </c>
      <c r="K1706">
        <v>13.2</v>
      </c>
      <c r="L1706">
        <v>526.20000000000005</v>
      </c>
      <c r="M1706" t="s">
        <v>18</v>
      </c>
      <c r="N1706" t="s">
        <v>22</v>
      </c>
      <c r="O1706">
        <v>58</v>
      </c>
      <c r="P1706">
        <v>4</v>
      </c>
      <c r="Q1706" t="s">
        <v>3947</v>
      </c>
      <c r="R1706">
        <v>510</v>
      </c>
      <c r="S1706" s="3">
        <v>0.15</v>
      </c>
      <c r="T1706" s="6">
        <v>209.40000000000003</v>
      </c>
      <c r="U1706" t="s">
        <v>6336</v>
      </c>
      <c r="V1706">
        <v>2025</v>
      </c>
      <c r="W1706" t="s">
        <v>6331</v>
      </c>
      <c r="X1706" t="str">
        <f>_xlfn.XLOOKUP(Orders_C[[#This Row],[Product_ID]],Products_C[Product_ID],Products_C[Product_Name])</f>
        <v>Popcorn Chicken</v>
      </c>
      <c r="Y1706" t="str">
        <f>_xlfn.XLOOKUP(Orders_C[[#This Row],[Product_ID]],Products_C[Product_ID],Products_C[Category])</f>
        <v>Dessert</v>
      </c>
      <c r="Z1706" t="str">
        <f>_xlfn.XLOOKUP(Orders_C[[#This Row],[Store_ID]],Stores_c[Store_ID],Stores_c[City])</f>
        <v>Christineton</v>
      </c>
      <c r="AA1706" t="str">
        <f>_xlfn.XLOOKUP(Orders_C[[#This Row],[Customer_ID]],Customers_c[Customer_ID],Customers_c[Customer_Name])</f>
        <v>Amber Lopez</v>
      </c>
      <c r="AB1706" s="6">
        <f>Orders_C[[#This Row],[Quantity]]*Orders_C[[#This Row],[Unit_Price]]*(1-Orders_C[[#This Row],[Discount %]])+Orders_C[[#This Row],[Tax]]</f>
        <v>462</v>
      </c>
      <c r="AC1706" s="9">
        <f>(Orders_C[[#This Row],[Unit_Price]]*Orders_C[[#This Row],[Quantity]])-Orders_C[[#This Row],[Discount]]+Orders_C[[#This Row],[Tax]]</f>
        <v>526.20000000000005</v>
      </c>
      <c r="AD1706" t="str">
        <f>IF(COUNTIF(Orders_C[[#All],[Customer_ID]],Orders_C[[#This Row],[Customer_ID]])&gt;1,"Repeat","New")</f>
        <v>Repeat</v>
      </c>
      <c r="AE1706" t="str" cm="1">
        <f t="array" ref="AE1706">_xlfn.XLOOKUP(Orders_C[[#This Row],[Store_ID]],Stores_c[[#All],[Store_ID]],Stores_c[[#All],[City]])</f>
        <v>Christineton</v>
      </c>
      <c r="AF1706" t="str" cm="1">
        <f t="array" ref="AF1706">_xlfn.XLOOKUP(Orders_C[[#This Row],[Store_ID]],Stores_c[[#All],[Store_ID]],Stores_c[[#All],[Manager_Name]])</f>
        <v>Dr. William Hubbard MD</v>
      </c>
      <c r="AG1706" t="str" cm="1">
        <f t="array" ref="AG1706">_xlfn.XLOOKUP(Orders_C[[#This Row],[Store_ID]],Stores_c[[#All],[Store_ID]],Stores_c[[#All],[Store_Type]])</f>
        <v>Street</v>
      </c>
    </row>
    <row r="1707" spans="1:33" x14ac:dyDescent="0.25">
      <c r="A1707">
        <v>8646</v>
      </c>
      <c r="B1707" s="1">
        <v>46019</v>
      </c>
      <c r="C1707" s="2">
        <v>0.5869212962962963</v>
      </c>
      <c r="D1707">
        <v>1908</v>
      </c>
      <c r="E1707">
        <v>215</v>
      </c>
      <c r="F1707">
        <v>430</v>
      </c>
      <c r="G1707">
        <v>306</v>
      </c>
      <c r="H1707">
        <v>1</v>
      </c>
      <c r="I1707">
        <v>499</v>
      </c>
      <c r="J1707">
        <v>15</v>
      </c>
      <c r="K1707">
        <v>24.95</v>
      </c>
      <c r="L1707">
        <v>508.95</v>
      </c>
      <c r="M1707" t="s">
        <v>20</v>
      </c>
      <c r="N1707" t="s">
        <v>23</v>
      </c>
      <c r="O1707">
        <v>12</v>
      </c>
      <c r="P1707">
        <v>2</v>
      </c>
      <c r="Q1707" t="s">
        <v>2669</v>
      </c>
      <c r="R1707">
        <v>502</v>
      </c>
      <c r="S1707" s="3">
        <v>0.15</v>
      </c>
      <c r="T1707" s="6">
        <v>209.55</v>
      </c>
      <c r="U1707" t="s">
        <v>6328</v>
      </c>
      <c r="V1707">
        <v>2025</v>
      </c>
      <c r="W1707" t="s">
        <v>6333</v>
      </c>
      <c r="X1707" t="str">
        <f>_xlfn.XLOOKUP(Orders_C[[#This Row],[Product_ID]],Products_C[Product_ID],Products_C[Product_Name])</f>
        <v>Veg Burger</v>
      </c>
      <c r="Y1707" t="str">
        <f>_xlfn.XLOOKUP(Orders_C[[#This Row],[Product_ID]],Products_C[Product_ID],Products_C[Category])</f>
        <v>Burger</v>
      </c>
      <c r="Z1707" t="str">
        <f>_xlfn.XLOOKUP(Orders_C[[#This Row],[Store_ID]],Stores_c[Store_ID],Stores_c[City])</f>
        <v>Sallyburgh</v>
      </c>
      <c r="AA1707" t="str">
        <f>_xlfn.XLOOKUP(Orders_C[[#This Row],[Customer_ID]],Customers_c[Customer_ID],Customers_c[Customer_Name])</f>
        <v>Daniel Richards</v>
      </c>
      <c r="AB1707" s="6">
        <f>Orders_C[[#This Row],[Quantity]]*Orders_C[[#This Row],[Unit_Price]]*(1-Orders_C[[#This Row],[Discount %]])+Orders_C[[#This Row],[Tax]]</f>
        <v>449.09999999999997</v>
      </c>
      <c r="AC1707" s="9">
        <f>(Orders_C[[#This Row],[Unit_Price]]*Orders_C[[#This Row],[Quantity]])-Orders_C[[#This Row],[Discount]]+Orders_C[[#This Row],[Tax]]</f>
        <v>508.95</v>
      </c>
      <c r="AD1707" t="str">
        <f>IF(COUNTIF(Orders_C[[#All],[Customer_ID]],Orders_C[[#This Row],[Customer_ID]])&gt;1,"Repeat","New")</f>
        <v>Repeat</v>
      </c>
      <c r="AE1707" t="str" cm="1">
        <f t="array" ref="AE1707">_xlfn.XLOOKUP(Orders_C[[#This Row],[Store_ID]],Stores_c[[#All],[Store_ID]],Stores_c[[#All],[City]])</f>
        <v>Sallyburgh</v>
      </c>
      <c r="AF1707" t="str" cm="1">
        <f t="array" ref="AF1707">_xlfn.XLOOKUP(Orders_C[[#This Row],[Store_ID]],Stores_c[[#All],[Store_ID]],Stores_c[[#All],[Manager_Name]])</f>
        <v>Benjamin Mccoy</v>
      </c>
      <c r="AG1707" t="str" cm="1">
        <f t="array" ref="AG1707">_xlfn.XLOOKUP(Orders_C[[#This Row],[Store_ID]],Stores_c[[#All],[Store_ID]],Stores_c[[#All],[Store_Type]])</f>
        <v>Drive-Thru</v>
      </c>
    </row>
    <row r="1708" spans="1:33" x14ac:dyDescent="0.25">
      <c r="A1708">
        <v>10395</v>
      </c>
      <c r="B1708" s="1">
        <v>45851</v>
      </c>
      <c r="C1708" s="2">
        <v>0.18034722222222221</v>
      </c>
      <c r="D1708">
        <v>1988</v>
      </c>
      <c r="E1708">
        <v>211</v>
      </c>
      <c r="F1708">
        <v>534</v>
      </c>
      <c r="G1708">
        <v>331</v>
      </c>
      <c r="H1708">
        <v>1</v>
      </c>
      <c r="I1708">
        <v>477</v>
      </c>
      <c r="J1708">
        <v>5</v>
      </c>
      <c r="K1708">
        <v>23.85</v>
      </c>
      <c r="L1708">
        <v>495.85</v>
      </c>
      <c r="M1708" t="s">
        <v>18</v>
      </c>
      <c r="N1708" t="s">
        <v>22</v>
      </c>
      <c r="O1708">
        <v>54</v>
      </c>
      <c r="P1708">
        <v>1</v>
      </c>
      <c r="Q1708" t="s">
        <v>4418</v>
      </c>
      <c r="R1708">
        <v>506</v>
      </c>
      <c r="S1708" s="3">
        <v>0.05</v>
      </c>
      <c r="T1708" s="6">
        <v>209.65000000000003</v>
      </c>
      <c r="U1708" t="s">
        <v>6341</v>
      </c>
      <c r="V1708">
        <v>2025</v>
      </c>
      <c r="W1708" t="s">
        <v>6331</v>
      </c>
      <c r="X1708" t="str">
        <f>_xlfn.XLOOKUP(Orders_C[[#This Row],[Product_ID]],Products_C[Product_ID],Products_C[Product_Name])</f>
        <v>Chicken Bucket</v>
      </c>
      <c r="Y1708" t="str">
        <f>_xlfn.XLOOKUP(Orders_C[[#This Row],[Product_ID]],Products_C[Product_ID],Products_C[Category])</f>
        <v>Beverage</v>
      </c>
      <c r="Z1708" t="str">
        <f>_xlfn.XLOOKUP(Orders_C[[#This Row],[Store_ID]],Stores_c[Store_ID],Stores_c[City])</f>
        <v>North Robertstad</v>
      </c>
      <c r="AA1708" t="str">
        <f>_xlfn.XLOOKUP(Orders_C[[#This Row],[Customer_ID]],Customers_c[Customer_ID],Customers_c[Customer_Name])</f>
        <v>Stephanie Knapp</v>
      </c>
      <c r="AB1708" s="6">
        <f>Orders_C[[#This Row],[Quantity]]*Orders_C[[#This Row],[Unit_Price]]*(1-Orders_C[[#This Row],[Discount %]])+Orders_C[[#This Row],[Tax]]</f>
        <v>477</v>
      </c>
      <c r="AC1708" s="9">
        <f>(Orders_C[[#This Row],[Unit_Price]]*Orders_C[[#This Row],[Quantity]])-Orders_C[[#This Row],[Discount]]+Orders_C[[#This Row],[Tax]]</f>
        <v>495.85</v>
      </c>
      <c r="AD1708" t="str">
        <f>IF(COUNTIF(Orders_C[[#All],[Customer_ID]],Orders_C[[#This Row],[Customer_ID]])&gt;1,"Repeat","New")</f>
        <v>Repeat</v>
      </c>
      <c r="AE1708" t="str" cm="1">
        <f t="array" ref="AE1708">_xlfn.XLOOKUP(Orders_C[[#This Row],[Store_ID]],Stores_c[[#All],[Store_ID]],Stores_c[[#All],[City]])</f>
        <v>North Robertstad</v>
      </c>
      <c r="AF1708" t="str" cm="1">
        <f t="array" ref="AF1708">_xlfn.XLOOKUP(Orders_C[[#This Row],[Store_ID]],Stores_c[[#All],[Store_ID]],Stores_c[[#All],[Manager_Name]])</f>
        <v>Mary Lewis</v>
      </c>
      <c r="AG1708" t="str" cm="1">
        <f t="array" ref="AG1708">_xlfn.XLOOKUP(Orders_C[[#This Row],[Store_ID]],Stores_c[[#All],[Store_ID]],Stores_c[[#All],[Store_Type]])</f>
        <v>Street</v>
      </c>
    </row>
    <row r="1709" spans="1:33" x14ac:dyDescent="0.25">
      <c r="A1709">
        <v>8955</v>
      </c>
      <c r="B1709" s="1">
        <v>45759</v>
      </c>
      <c r="C1709" s="2">
        <v>0.18613425925925925</v>
      </c>
      <c r="D1709">
        <v>1416</v>
      </c>
      <c r="E1709">
        <v>224</v>
      </c>
      <c r="F1709">
        <v>548</v>
      </c>
      <c r="G1709">
        <v>327</v>
      </c>
      <c r="H1709">
        <v>1</v>
      </c>
      <c r="I1709">
        <v>466</v>
      </c>
      <c r="J1709">
        <v>0</v>
      </c>
      <c r="K1709">
        <v>23.3</v>
      </c>
      <c r="L1709">
        <v>489.3</v>
      </c>
      <c r="M1709" t="s">
        <v>20</v>
      </c>
      <c r="N1709" t="s">
        <v>23</v>
      </c>
      <c r="O1709">
        <v>51</v>
      </c>
      <c r="P1709">
        <v>5</v>
      </c>
      <c r="Q1709" t="s">
        <v>2978</v>
      </c>
      <c r="R1709">
        <v>502</v>
      </c>
      <c r="S1709" s="3">
        <v>0</v>
      </c>
      <c r="T1709" s="6">
        <v>209.70000000000005</v>
      </c>
      <c r="U1709" t="s">
        <v>6337</v>
      </c>
      <c r="V1709">
        <v>2025</v>
      </c>
      <c r="W1709" t="s">
        <v>6331</v>
      </c>
      <c r="X1709" t="str">
        <f>_xlfn.XLOOKUP(Orders_C[[#This Row],[Product_ID]],Products_C[Product_ID],Products_C[Product_Name])</f>
        <v>Wrap</v>
      </c>
      <c r="Y1709" t="str">
        <f>_xlfn.XLOOKUP(Orders_C[[#This Row],[Product_ID]],Products_C[Product_ID],Products_C[Category])</f>
        <v>Chicken</v>
      </c>
      <c r="Z1709" t="str">
        <f>_xlfn.XLOOKUP(Orders_C[[#This Row],[Store_ID]],Stores_c[Store_ID],Stores_c[City])</f>
        <v>Valdezton</v>
      </c>
      <c r="AA1709" t="str">
        <f>_xlfn.XLOOKUP(Orders_C[[#This Row],[Customer_ID]],Customers_c[Customer_ID],Customers_c[Customer_Name])</f>
        <v>Mike Santos</v>
      </c>
      <c r="AB1709" s="6">
        <f>Orders_C[[#This Row],[Quantity]]*Orders_C[[#This Row],[Unit_Price]]*(1-Orders_C[[#This Row],[Discount %]])+Orders_C[[#This Row],[Tax]]</f>
        <v>489.3</v>
      </c>
      <c r="AC1709" s="9">
        <f>(Orders_C[[#This Row],[Unit_Price]]*Orders_C[[#This Row],[Quantity]])-Orders_C[[#This Row],[Discount]]+Orders_C[[#This Row],[Tax]]</f>
        <v>489.3</v>
      </c>
      <c r="AD1709" t="str">
        <f>IF(COUNTIF(Orders_C[[#All],[Customer_ID]],Orders_C[[#This Row],[Customer_ID]])&gt;1,"Repeat","New")</f>
        <v>Repeat</v>
      </c>
      <c r="AE1709" t="str" cm="1">
        <f t="array" ref="AE1709">_xlfn.XLOOKUP(Orders_C[[#This Row],[Store_ID]],Stores_c[[#All],[Store_ID]],Stores_c[[#All],[City]])</f>
        <v>Valdezton</v>
      </c>
      <c r="AF1709" t="str" cm="1">
        <f t="array" ref="AF1709">_xlfn.XLOOKUP(Orders_C[[#This Row],[Store_ID]],Stores_c[[#All],[Store_ID]],Stores_c[[#All],[Manager_Name]])</f>
        <v>John Rodriguez</v>
      </c>
      <c r="AG1709" t="str" cm="1">
        <f t="array" ref="AG1709">_xlfn.XLOOKUP(Orders_C[[#This Row],[Store_ID]],Stores_c[[#All],[Store_ID]],Stores_c[[#All],[Store_Type]])</f>
        <v>Street</v>
      </c>
    </row>
    <row r="1710" spans="1:33" x14ac:dyDescent="0.25">
      <c r="A1710">
        <v>8559</v>
      </c>
      <c r="B1710" s="1">
        <v>45896</v>
      </c>
      <c r="C1710" s="2">
        <v>0.29663194444444446</v>
      </c>
      <c r="D1710">
        <v>1882</v>
      </c>
      <c r="E1710">
        <v>205</v>
      </c>
      <c r="F1710">
        <v>538</v>
      </c>
      <c r="G1710">
        <v>314</v>
      </c>
      <c r="H1710">
        <v>2</v>
      </c>
      <c r="I1710">
        <v>247</v>
      </c>
      <c r="J1710">
        <v>0</v>
      </c>
      <c r="K1710">
        <v>12.35</v>
      </c>
      <c r="L1710">
        <v>506.35</v>
      </c>
      <c r="M1710" t="s">
        <v>19</v>
      </c>
      <c r="N1710" t="s">
        <v>23</v>
      </c>
      <c r="O1710">
        <v>37</v>
      </c>
      <c r="P1710">
        <v>2</v>
      </c>
      <c r="Q1710" t="s">
        <v>2582</v>
      </c>
      <c r="R1710">
        <v>501</v>
      </c>
      <c r="S1710" s="3">
        <v>0</v>
      </c>
      <c r="T1710" s="6">
        <v>209.95000000000005</v>
      </c>
      <c r="U1710" t="s">
        <v>6342</v>
      </c>
      <c r="V1710">
        <v>2025</v>
      </c>
      <c r="W1710" t="s">
        <v>6329</v>
      </c>
      <c r="X1710" t="str">
        <f>_xlfn.XLOOKUP(Orders_C[[#This Row],[Product_ID]],Products_C[Product_ID],Products_C[Product_Name])</f>
        <v>Wrap</v>
      </c>
      <c r="Y1710" t="str">
        <f>_xlfn.XLOOKUP(Orders_C[[#This Row],[Product_ID]],Products_C[Product_ID],Products_C[Category])</f>
        <v>Burger</v>
      </c>
      <c r="Z1710" t="str">
        <f>_xlfn.XLOOKUP(Orders_C[[#This Row],[Store_ID]],Stores_c[Store_ID],Stores_c[City])</f>
        <v>Port Jacob</v>
      </c>
      <c r="AA1710" t="str">
        <f>_xlfn.XLOOKUP(Orders_C[[#This Row],[Customer_ID]],Customers_c[Customer_ID],Customers_c[Customer_Name])</f>
        <v>Miranda Thompson</v>
      </c>
      <c r="AB1710" s="6">
        <f>Orders_C[[#This Row],[Quantity]]*Orders_C[[#This Row],[Unit_Price]]*(1-Orders_C[[#This Row],[Discount %]])+Orders_C[[#This Row],[Tax]]</f>
        <v>506.35</v>
      </c>
      <c r="AC1710" s="9">
        <f>(Orders_C[[#This Row],[Unit_Price]]*Orders_C[[#This Row],[Quantity]])-Orders_C[[#This Row],[Discount]]+Orders_C[[#This Row],[Tax]]</f>
        <v>506.35</v>
      </c>
      <c r="AD1710" t="str">
        <f>IF(COUNTIF(Orders_C[[#All],[Customer_ID]],Orders_C[[#This Row],[Customer_ID]])&gt;1,"Repeat","New")</f>
        <v>Repeat</v>
      </c>
      <c r="AE1710" t="str" cm="1">
        <f t="array" ref="AE1710">_xlfn.XLOOKUP(Orders_C[[#This Row],[Store_ID]],Stores_c[[#All],[Store_ID]],Stores_c[[#All],[City]])</f>
        <v>Port Jacob</v>
      </c>
      <c r="AF1710" t="str" cm="1">
        <f t="array" ref="AF1710">_xlfn.XLOOKUP(Orders_C[[#This Row],[Store_ID]],Stores_c[[#All],[Store_ID]],Stores_c[[#All],[Manager_Name]])</f>
        <v>David Harris</v>
      </c>
      <c r="AG1710" t="str" cm="1">
        <f t="array" ref="AG1710">_xlfn.XLOOKUP(Orders_C[[#This Row],[Store_ID]],Stores_c[[#All],[Store_ID]],Stores_c[[#All],[Store_Type]])</f>
        <v>Mall</v>
      </c>
    </row>
    <row r="1711" spans="1:33" x14ac:dyDescent="0.25">
      <c r="A1711">
        <v>6018</v>
      </c>
      <c r="B1711" s="1">
        <v>46043</v>
      </c>
      <c r="C1711" s="2">
        <v>0.3815277777777778</v>
      </c>
      <c r="D1711">
        <v>1484</v>
      </c>
      <c r="E1711">
        <v>222</v>
      </c>
      <c r="F1711">
        <v>491</v>
      </c>
      <c r="G1711">
        <v>328</v>
      </c>
      <c r="H1711">
        <v>3</v>
      </c>
      <c r="I1711">
        <v>180</v>
      </c>
      <c r="J1711">
        <v>15</v>
      </c>
      <c r="K1711">
        <v>9</v>
      </c>
      <c r="L1711">
        <v>534</v>
      </c>
      <c r="M1711" t="s">
        <v>20</v>
      </c>
      <c r="N1711" t="s">
        <v>23</v>
      </c>
      <c r="O1711">
        <v>31</v>
      </c>
      <c r="P1711">
        <v>5</v>
      </c>
      <c r="Q1711" t="s">
        <v>41</v>
      </c>
      <c r="R1711">
        <v>509</v>
      </c>
      <c r="S1711" s="3">
        <v>0.15</v>
      </c>
      <c r="T1711" s="6">
        <v>210</v>
      </c>
      <c r="U1711" t="s">
        <v>6330</v>
      </c>
      <c r="V1711">
        <v>2026</v>
      </c>
      <c r="W1711" t="s">
        <v>6329</v>
      </c>
      <c r="X1711" t="str">
        <f>_xlfn.XLOOKUP(Orders_C[[#This Row],[Product_ID]],Products_C[Product_ID],Products_C[Product_Name])</f>
        <v>Rice Bowl</v>
      </c>
      <c r="Y1711" t="str">
        <f>_xlfn.XLOOKUP(Orders_C[[#This Row],[Product_ID]],Products_C[Product_ID],Products_C[Category])</f>
        <v>Burger</v>
      </c>
      <c r="Z1711" t="str">
        <f>_xlfn.XLOOKUP(Orders_C[[#This Row],[Store_ID]],Stores_c[Store_ID],Stores_c[City])</f>
        <v>New Steven</v>
      </c>
      <c r="AA1711" t="str">
        <f>_xlfn.XLOOKUP(Orders_C[[#This Row],[Customer_ID]],Customers_c[Customer_ID],Customers_c[Customer_Name])</f>
        <v>Carl Ray</v>
      </c>
      <c r="AB1711" s="6">
        <f>Orders_C[[#This Row],[Quantity]]*Orders_C[[#This Row],[Unit_Price]]*(1-Orders_C[[#This Row],[Discount %]])+Orders_C[[#This Row],[Tax]]</f>
        <v>468</v>
      </c>
      <c r="AC1711" s="9">
        <f>(Orders_C[[#This Row],[Unit_Price]]*Orders_C[[#This Row],[Quantity]])-Orders_C[[#This Row],[Discount]]+Orders_C[[#This Row],[Tax]]</f>
        <v>534</v>
      </c>
      <c r="AD1711" t="str">
        <f>IF(COUNTIF(Orders_C[[#All],[Customer_ID]],Orders_C[[#This Row],[Customer_ID]])&gt;1,"Repeat","New")</f>
        <v>Repeat</v>
      </c>
      <c r="AE1711" t="str" cm="1">
        <f t="array" ref="AE1711">_xlfn.XLOOKUP(Orders_C[[#This Row],[Store_ID]],Stores_c[[#All],[Store_ID]],Stores_c[[#All],[City]])</f>
        <v>New Steven</v>
      </c>
      <c r="AF1711" t="str" cm="1">
        <f t="array" ref="AF1711">_xlfn.XLOOKUP(Orders_C[[#This Row],[Store_ID]],Stores_c[[#All],[Store_ID]],Stores_c[[#All],[Manager_Name]])</f>
        <v>Terri Martinez</v>
      </c>
      <c r="AG1711" t="str" cm="1">
        <f t="array" ref="AG1711">_xlfn.XLOOKUP(Orders_C[[#This Row],[Store_ID]],Stores_c[[#All],[Store_ID]],Stores_c[[#All],[Store_Type]])</f>
        <v>Drive-Thru</v>
      </c>
    </row>
    <row r="1712" spans="1:33" x14ac:dyDescent="0.25">
      <c r="A1712">
        <v>6780</v>
      </c>
      <c r="B1712" s="1">
        <v>45972</v>
      </c>
      <c r="C1712" s="2">
        <v>0.46555555555555556</v>
      </c>
      <c r="D1712">
        <v>1421</v>
      </c>
      <c r="E1712">
        <v>214</v>
      </c>
      <c r="F1712">
        <v>411</v>
      </c>
      <c r="G1712">
        <v>310</v>
      </c>
      <c r="H1712">
        <v>3</v>
      </c>
      <c r="I1712">
        <v>180</v>
      </c>
      <c r="J1712">
        <v>15</v>
      </c>
      <c r="K1712">
        <v>9</v>
      </c>
      <c r="L1712">
        <v>534</v>
      </c>
      <c r="M1712" t="s">
        <v>20</v>
      </c>
      <c r="N1712" t="s">
        <v>21</v>
      </c>
      <c r="O1712">
        <v>23</v>
      </c>
      <c r="P1712">
        <v>2</v>
      </c>
      <c r="Q1712" t="s">
        <v>803</v>
      </c>
      <c r="R1712">
        <v>506</v>
      </c>
      <c r="S1712" s="3">
        <v>0.15</v>
      </c>
      <c r="T1712" s="6">
        <v>210</v>
      </c>
      <c r="U1712" t="s">
        <v>6336</v>
      </c>
      <c r="V1712">
        <v>2025</v>
      </c>
      <c r="W1712" t="s">
        <v>6329</v>
      </c>
      <c r="X1712" t="str">
        <f>_xlfn.XLOOKUP(Orders_C[[#This Row],[Product_ID]],Products_C[Product_ID],Products_C[Product_Name])</f>
        <v>Chicken Bucket</v>
      </c>
      <c r="Y1712" t="str">
        <f>_xlfn.XLOOKUP(Orders_C[[#This Row],[Product_ID]],Products_C[Product_ID],Products_C[Category])</f>
        <v>Chicken</v>
      </c>
      <c r="Z1712" t="str">
        <f>_xlfn.XLOOKUP(Orders_C[[#This Row],[Store_ID]],Stores_c[Store_ID],Stores_c[City])</f>
        <v>New Robert</v>
      </c>
      <c r="AA1712" t="str">
        <f>_xlfn.XLOOKUP(Orders_C[[#This Row],[Customer_ID]],Customers_c[Customer_ID],Customers_c[Customer_Name])</f>
        <v>Bradley Beasley</v>
      </c>
      <c r="AB1712" s="6">
        <f>Orders_C[[#This Row],[Quantity]]*Orders_C[[#This Row],[Unit_Price]]*(1-Orders_C[[#This Row],[Discount %]])+Orders_C[[#This Row],[Tax]]</f>
        <v>468</v>
      </c>
      <c r="AC1712" s="9">
        <f>(Orders_C[[#This Row],[Unit_Price]]*Orders_C[[#This Row],[Quantity]])-Orders_C[[#This Row],[Discount]]+Orders_C[[#This Row],[Tax]]</f>
        <v>534</v>
      </c>
      <c r="AD1712" t="str">
        <f>IF(COUNTIF(Orders_C[[#All],[Customer_ID]],Orders_C[[#This Row],[Customer_ID]])&gt;1,"Repeat","New")</f>
        <v>Repeat</v>
      </c>
      <c r="AE1712" t="str" cm="1">
        <f t="array" ref="AE1712">_xlfn.XLOOKUP(Orders_C[[#This Row],[Store_ID]],Stores_c[[#All],[Store_ID]],Stores_c[[#All],[City]])</f>
        <v>New Robert</v>
      </c>
      <c r="AF1712" t="str" cm="1">
        <f t="array" ref="AF1712">_xlfn.XLOOKUP(Orders_C[[#This Row],[Store_ID]],Stores_c[[#All],[Store_ID]],Stores_c[[#All],[Manager_Name]])</f>
        <v>Krista Webb</v>
      </c>
      <c r="AG1712" t="str" cm="1">
        <f t="array" ref="AG1712">_xlfn.XLOOKUP(Orders_C[[#This Row],[Store_ID]],Stores_c[[#All],[Store_ID]],Stores_c[[#All],[Store_Type]])</f>
        <v>Drive-Thru</v>
      </c>
    </row>
    <row r="1713" spans="1:33" x14ac:dyDescent="0.25">
      <c r="A1713">
        <v>10655</v>
      </c>
      <c r="B1713" s="1">
        <v>45936</v>
      </c>
      <c r="C1713" s="2">
        <v>0.30604166666666666</v>
      </c>
      <c r="D1713">
        <v>1582</v>
      </c>
      <c r="E1713">
        <v>206</v>
      </c>
      <c r="F1713">
        <v>543</v>
      </c>
      <c r="G1713">
        <v>319</v>
      </c>
      <c r="H1713">
        <v>3</v>
      </c>
      <c r="I1713">
        <v>168</v>
      </c>
      <c r="J1713">
        <v>0</v>
      </c>
      <c r="K1713">
        <v>8.4</v>
      </c>
      <c r="L1713">
        <v>512.4</v>
      </c>
      <c r="M1713" t="s">
        <v>20</v>
      </c>
      <c r="N1713" t="s">
        <v>23</v>
      </c>
      <c r="O1713">
        <v>19</v>
      </c>
      <c r="P1713">
        <v>4</v>
      </c>
      <c r="Q1713" t="s">
        <v>4678</v>
      </c>
      <c r="R1713">
        <v>509</v>
      </c>
      <c r="S1713" s="3">
        <v>0</v>
      </c>
      <c r="T1713" s="6">
        <v>210</v>
      </c>
      <c r="U1713" t="s">
        <v>6332</v>
      </c>
      <c r="V1713">
        <v>2025</v>
      </c>
      <c r="W1713" t="s">
        <v>6333</v>
      </c>
      <c r="X1713" t="str">
        <f>_xlfn.XLOOKUP(Orders_C[[#This Row],[Product_ID]],Products_C[Product_ID],Products_C[Product_Name])</f>
        <v>Chocolate Lava Cake</v>
      </c>
      <c r="Y1713" t="str">
        <f>_xlfn.XLOOKUP(Orders_C[[#This Row],[Product_ID]],Products_C[Product_ID],Products_C[Category])</f>
        <v>Beverage</v>
      </c>
      <c r="Z1713" t="str">
        <f>_xlfn.XLOOKUP(Orders_C[[#This Row],[Store_ID]],Stores_c[Store_ID],Stores_c[City])</f>
        <v>West Matthew</v>
      </c>
      <c r="AA1713" t="str">
        <f>_xlfn.XLOOKUP(Orders_C[[#This Row],[Customer_ID]],Customers_c[Customer_ID],Customers_c[Customer_Name])</f>
        <v>Debbie Perry</v>
      </c>
      <c r="AB1713" s="6">
        <f>Orders_C[[#This Row],[Quantity]]*Orders_C[[#This Row],[Unit_Price]]*(1-Orders_C[[#This Row],[Discount %]])+Orders_C[[#This Row],[Tax]]</f>
        <v>512.4</v>
      </c>
      <c r="AC1713" s="9">
        <f>(Orders_C[[#This Row],[Unit_Price]]*Orders_C[[#This Row],[Quantity]])-Orders_C[[#This Row],[Discount]]+Orders_C[[#This Row],[Tax]]</f>
        <v>512.4</v>
      </c>
      <c r="AD1713" t="str">
        <f>IF(COUNTIF(Orders_C[[#All],[Customer_ID]],Orders_C[[#This Row],[Customer_ID]])&gt;1,"Repeat","New")</f>
        <v>Repeat</v>
      </c>
      <c r="AE1713" t="str" cm="1">
        <f t="array" ref="AE1713">_xlfn.XLOOKUP(Orders_C[[#This Row],[Store_ID]],Stores_c[[#All],[Store_ID]],Stores_c[[#All],[City]])</f>
        <v>West Matthew</v>
      </c>
      <c r="AF1713" t="str" cm="1">
        <f t="array" ref="AF1713">_xlfn.XLOOKUP(Orders_C[[#This Row],[Store_ID]],Stores_c[[#All],[Store_ID]],Stores_c[[#All],[Manager_Name]])</f>
        <v>Miguel Kidd</v>
      </c>
      <c r="AG1713" t="str" cm="1">
        <f t="array" ref="AG1713">_xlfn.XLOOKUP(Orders_C[[#This Row],[Store_ID]],Stores_c[[#All],[Store_ID]],Stores_c[[#All],[Store_Type]])</f>
        <v>Drive-Thru</v>
      </c>
    </row>
    <row r="1714" spans="1:33" x14ac:dyDescent="0.25">
      <c r="A1714">
        <v>7122</v>
      </c>
      <c r="B1714" s="1">
        <v>45964</v>
      </c>
      <c r="C1714" s="2">
        <v>0.78599537037037037</v>
      </c>
      <c r="D1714">
        <v>1636</v>
      </c>
      <c r="E1714">
        <v>219</v>
      </c>
      <c r="F1714">
        <v>440</v>
      </c>
      <c r="G1714">
        <v>325</v>
      </c>
      <c r="H1714">
        <v>3</v>
      </c>
      <c r="I1714">
        <v>172</v>
      </c>
      <c r="J1714">
        <v>5</v>
      </c>
      <c r="K1714">
        <v>8.6</v>
      </c>
      <c r="L1714">
        <v>519.6</v>
      </c>
      <c r="M1714" t="s">
        <v>19</v>
      </c>
      <c r="N1714" t="s">
        <v>21</v>
      </c>
      <c r="O1714">
        <v>11</v>
      </c>
      <c r="P1714">
        <v>5</v>
      </c>
      <c r="Q1714" t="s">
        <v>1145</v>
      </c>
      <c r="R1714">
        <v>504</v>
      </c>
      <c r="S1714" s="3">
        <v>0.05</v>
      </c>
      <c r="T1714" s="6">
        <v>210.00000000000006</v>
      </c>
      <c r="U1714" t="s">
        <v>6336</v>
      </c>
      <c r="V1714">
        <v>2025</v>
      </c>
      <c r="W1714" t="s">
        <v>6333</v>
      </c>
      <c r="X1714" t="str">
        <f>_xlfn.XLOOKUP(Orders_C[[#This Row],[Product_ID]],Products_C[Product_ID],Products_C[Product_Name])</f>
        <v>Veg Burger</v>
      </c>
      <c r="Y1714" t="str">
        <f>_xlfn.XLOOKUP(Orders_C[[#This Row],[Product_ID]],Products_C[Product_ID],Products_C[Category])</f>
        <v>Chicken</v>
      </c>
      <c r="Z1714" t="str">
        <f>_xlfn.XLOOKUP(Orders_C[[#This Row],[Store_ID]],Stores_c[Store_ID],Stores_c[City])</f>
        <v>Lake David</v>
      </c>
      <c r="AA1714" t="str">
        <f>_xlfn.XLOOKUP(Orders_C[[#This Row],[Customer_ID]],Customers_c[Customer_ID],Customers_c[Customer_Name])</f>
        <v>David Morgan</v>
      </c>
      <c r="AB1714" s="6">
        <f>Orders_C[[#This Row],[Quantity]]*Orders_C[[#This Row],[Unit_Price]]*(1-Orders_C[[#This Row],[Discount %]])+Orders_C[[#This Row],[Tax]]</f>
        <v>498.8</v>
      </c>
      <c r="AC1714" s="9">
        <f>(Orders_C[[#This Row],[Unit_Price]]*Orders_C[[#This Row],[Quantity]])-Orders_C[[#This Row],[Discount]]+Orders_C[[#This Row],[Tax]]</f>
        <v>519.6</v>
      </c>
      <c r="AD1714" t="str">
        <f>IF(COUNTIF(Orders_C[[#All],[Customer_ID]],Orders_C[[#This Row],[Customer_ID]])&gt;1,"Repeat","New")</f>
        <v>Repeat</v>
      </c>
      <c r="AE1714" t="str" cm="1">
        <f t="array" ref="AE1714">_xlfn.XLOOKUP(Orders_C[[#This Row],[Store_ID]],Stores_c[[#All],[Store_ID]],Stores_c[[#All],[City]])</f>
        <v>Lake David</v>
      </c>
      <c r="AF1714" t="str" cm="1">
        <f t="array" ref="AF1714">_xlfn.XLOOKUP(Orders_C[[#This Row],[Store_ID]],Stores_c[[#All],[Store_ID]],Stores_c[[#All],[Manager_Name]])</f>
        <v>Joshua Hines</v>
      </c>
      <c r="AG1714" t="str" cm="1">
        <f t="array" ref="AG1714">_xlfn.XLOOKUP(Orders_C[[#This Row],[Store_ID]],Stores_c[[#All],[Store_ID]],Stores_c[[#All],[Store_Type]])</f>
        <v>Street</v>
      </c>
    </row>
    <row r="1715" spans="1:33" x14ac:dyDescent="0.25">
      <c r="A1715">
        <v>6814</v>
      </c>
      <c r="B1715" s="1">
        <v>45803</v>
      </c>
      <c r="C1715" s="2">
        <v>0.92748842592592595</v>
      </c>
      <c r="D1715">
        <v>1225</v>
      </c>
      <c r="E1715">
        <v>211</v>
      </c>
      <c r="F1715">
        <v>450</v>
      </c>
      <c r="G1715">
        <v>335</v>
      </c>
      <c r="H1715">
        <v>2</v>
      </c>
      <c r="I1715">
        <v>253</v>
      </c>
      <c r="J1715">
        <v>5</v>
      </c>
      <c r="K1715">
        <v>12.65</v>
      </c>
      <c r="L1715">
        <v>513.65</v>
      </c>
      <c r="M1715" t="s">
        <v>19</v>
      </c>
      <c r="N1715" t="s">
        <v>23</v>
      </c>
      <c r="O1715">
        <v>32</v>
      </c>
      <c r="P1715">
        <v>2</v>
      </c>
      <c r="Q1715" t="s">
        <v>837</v>
      </c>
      <c r="R1715">
        <v>506</v>
      </c>
      <c r="S1715" s="3">
        <v>0.05</v>
      </c>
      <c r="T1715" s="6">
        <v>210.05</v>
      </c>
      <c r="U1715" t="s">
        <v>6339</v>
      </c>
      <c r="V1715">
        <v>2025</v>
      </c>
      <c r="W1715" t="s">
        <v>6329</v>
      </c>
      <c r="X1715" t="str">
        <f>_xlfn.XLOOKUP(Orders_C[[#This Row],[Product_ID]],Products_C[Product_ID],Products_C[Product_Name])</f>
        <v>Krushers</v>
      </c>
      <c r="Y1715" t="str">
        <f>_xlfn.XLOOKUP(Orders_C[[#This Row],[Product_ID]],Products_C[Product_ID],Products_C[Category])</f>
        <v>Chicken</v>
      </c>
      <c r="Z1715" t="str">
        <f>_xlfn.XLOOKUP(Orders_C[[#This Row],[Store_ID]],Stores_c[Store_ID],Stores_c[City])</f>
        <v>North Robertstad</v>
      </c>
      <c r="AA1715" t="str">
        <f>_xlfn.XLOOKUP(Orders_C[[#This Row],[Customer_ID]],Customers_c[Customer_ID],Customers_c[Customer_Name])</f>
        <v>Jeffery Garcia</v>
      </c>
      <c r="AB1715" s="6">
        <f>Orders_C[[#This Row],[Quantity]]*Orders_C[[#This Row],[Unit_Price]]*(1-Orders_C[[#This Row],[Discount %]])+Orders_C[[#This Row],[Tax]]</f>
        <v>493.34999999999997</v>
      </c>
      <c r="AC1715" s="9">
        <f>(Orders_C[[#This Row],[Unit_Price]]*Orders_C[[#This Row],[Quantity]])-Orders_C[[#This Row],[Discount]]+Orders_C[[#This Row],[Tax]]</f>
        <v>513.65</v>
      </c>
      <c r="AD1715" t="str">
        <f>IF(COUNTIF(Orders_C[[#All],[Customer_ID]],Orders_C[[#This Row],[Customer_ID]])&gt;1,"Repeat","New")</f>
        <v>Repeat</v>
      </c>
      <c r="AE1715" t="str" cm="1">
        <f t="array" ref="AE1715">_xlfn.XLOOKUP(Orders_C[[#This Row],[Store_ID]],Stores_c[[#All],[Store_ID]],Stores_c[[#All],[City]])</f>
        <v>North Robertstad</v>
      </c>
      <c r="AF1715" t="str" cm="1">
        <f t="array" ref="AF1715">_xlfn.XLOOKUP(Orders_C[[#This Row],[Store_ID]],Stores_c[[#All],[Store_ID]],Stores_c[[#All],[Manager_Name]])</f>
        <v>Mary Lewis</v>
      </c>
      <c r="AG1715" t="str" cm="1">
        <f t="array" ref="AG1715">_xlfn.XLOOKUP(Orders_C[[#This Row],[Store_ID]],Stores_c[[#All],[Store_ID]],Stores_c[[#All],[Store_Type]])</f>
        <v>Street</v>
      </c>
    </row>
    <row r="1716" spans="1:33" x14ac:dyDescent="0.25">
      <c r="A1716">
        <v>7372</v>
      </c>
      <c r="B1716" s="1">
        <v>45868</v>
      </c>
      <c r="C1716" s="2">
        <v>0.11658564814814815</v>
      </c>
      <c r="D1716">
        <v>1291</v>
      </c>
      <c r="E1716">
        <v>212</v>
      </c>
      <c r="F1716">
        <v>521</v>
      </c>
      <c r="G1716">
        <v>301</v>
      </c>
      <c r="H1716">
        <v>2</v>
      </c>
      <c r="I1716">
        <v>253</v>
      </c>
      <c r="J1716">
        <v>5</v>
      </c>
      <c r="K1716">
        <v>12.65</v>
      </c>
      <c r="L1716">
        <v>513.65</v>
      </c>
      <c r="M1716" t="s">
        <v>19</v>
      </c>
      <c r="N1716" t="s">
        <v>21</v>
      </c>
      <c r="O1716">
        <v>31</v>
      </c>
      <c r="P1716">
        <v>5</v>
      </c>
      <c r="Q1716" t="s">
        <v>1395</v>
      </c>
      <c r="R1716">
        <v>501</v>
      </c>
      <c r="S1716" s="3">
        <v>0.05</v>
      </c>
      <c r="T1716" s="6">
        <v>210.05</v>
      </c>
      <c r="U1716" t="s">
        <v>6341</v>
      </c>
      <c r="V1716">
        <v>2025</v>
      </c>
      <c r="W1716" t="s">
        <v>6329</v>
      </c>
      <c r="X1716" t="str">
        <f>_xlfn.XLOOKUP(Orders_C[[#This Row],[Product_ID]],Products_C[Product_ID],Products_C[Product_Name])</f>
        <v>Krushers</v>
      </c>
      <c r="Y1716" t="str">
        <f>_xlfn.XLOOKUP(Orders_C[[#This Row],[Product_ID]],Products_C[Product_ID],Products_C[Category])</f>
        <v>Burger</v>
      </c>
      <c r="Z1716" t="str">
        <f>_xlfn.XLOOKUP(Orders_C[[#This Row],[Store_ID]],Stores_c[Store_ID],Stores_c[City])</f>
        <v>Andrewview</v>
      </c>
      <c r="AA1716" t="str">
        <f>_xlfn.XLOOKUP(Orders_C[[#This Row],[Customer_ID]],Customers_c[Customer_ID],Customers_c[Customer_Name])</f>
        <v>Jason Baker DVM</v>
      </c>
      <c r="AB1716" s="6">
        <f>Orders_C[[#This Row],[Quantity]]*Orders_C[[#This Row],[Unit_Price]]*(1-Orders_C[[#This Row],[Discount %]])+Orders_C[[#This Row],[Tax]]</f>
        <v>493.34999999999997</v>
      </c>
      <c r="AC1716" s="9">
        <f>(Orders_C[[#This Row],[Unit_Price]]*Orders_C[[#This Row],[Quantity]])-Orders_C[[#This Row],[Discount]]+Orders_C[[#This Row],[Tax]]</f>
        <v>513.65</v>
      </c>
      <c r="AD1716" t="str">
        <f>IF(COUNTIF(Orders_C[[#All],[Customer_ID]],Orders_C[[#This Row],[Customer_ID]])&gt;1,"Repeat","New")</f>
        <v>Repeat</v>
      </c>
      <c r="AE1716" t="str" cm="1">
        <f t="array" ref="AE1716">_xlfn.XLOOKUP(Orders_C[[#This Row],[Store_ID]],Stores_c[[#All],[Store_ID]],Stores_c[[#All],[City]])</f>
        <v>Andrewview</v>
      </c>
      <c r="AF1716" t="str" cm="1">
        <f t="array" ref="AF1716">_xlfn.XLOOKUP(Orders_C[[#This Row],[Store_ID]],Stores_c[[#All],[Store_ID]],Stores_c[[#All],[Manager_Name]])</f>
        <v>Alice Sutton</v>
      </c>
      <c r="AG1716" t="str" cm="1">
        <f t="array" ref="AG1716">_xlfn.XLOOKUP(Orders_C[[#This Row],[Store_ID]],Stores_c[[#All],[Store_ID]],Stores_c[[#All],[Store_Type]])</f>
        <v>Mall</v>
      </c>
    </row>
    <row r="1717" spans="1:33" x14ac:dyDescent="0.25">
      <c r="A1717">
        <v>9849</v>
      </c>
      <c r="B1717" s="1">
        <v>45901</v>
      </c>
      <c r="C1717" s="2">
        <v>7.1087962962962964E-2</v>
      </c>
      <c r="D1717">
        <v>1811</v>
      </c>
      <c r="E1717">
        <v>224</v>
      </c>
      <c r="F1717">
        <v>415</v>
      </c>
      <c r="G1717">
        <v>322</v>
      </c>
      <c r="H1717">
        <v>1</v>
      </c>
      <c r="I1717">
        <v>489</v>
      </c>
      <c r="J1717">
        <v>10</v>
      </c>
      <c r="K1717">
        <v>24.45</v>
      </c>
      <c r="L1717">
        <v>503.45</v>
      </c>
      <c r="M1717" t="s">
        <v>20</v>
      </c>
      <c r="N1717" t="s">
        <v>22</v>
      </c>
      <c r="O1717">
        <v>16</v>
      </c>
      <c r="P1717">
        <v>1</v>
      </c>
      <c r="Q1717" t="s">
        <v>3872</v>
      </c>
      <c r="R1717">
        <v>510</v>
      </c>
      <c r="S1717" s="3">
        <v>0.1</v>
      </c>
      <c r="T1717" s="6">
        <v>210.05</v>
      </c>
      <c r="U1717" t="s">
        <v>6335</v>
      </c>
      <c r="V1717">
        <v>2025</v>
      </c>
      <c r="W1717" t="s">
        <v>6333</v>
      </c>
      <c r="X1717" t="str">
        <f>_xlfn.XLOOKUP(Orders_C[[#This Row],[Product_ID]],Products_C[Product_ID],Products_C[Product_Name])</f>
        <v>Veg Burger</v>
      </c>
      <c r="Y1717" t="str">
        <f>_xlfn.XLOOKUP(Orders_C[[#This Row],[Product_ID]],Products_C[Product_ID],Products_C[Category])</f>
        <v>Burger</v>
      </c>
      <c r="Z1717" t="str">
        <f>_xlfn.XLOOKUP(Orders_C[[#This Row],[Store_ID]],Stores_c[Store_ID],Stores_c[City])</f>
        <v>Valdezton</v>
      </c>
      <c r="AA1717" t="str">
        <f>_xlfn.XLOOKUP(Orders_C[[#This Row],[Customer_ID]],Customers_c[Customer_ID],Customers_c[Customer_Name])</f>
        <v>Mary Drake</v>
      </c>
      <c r="AB1717" s="6">
        <f>Orders_C[[#This Row],[Quantity]]*Orders_C[[#This Row],[Unit_Price]]*(1-Orders_C[[#This Row],[Discount %]])+Orders_C[[#This Row],[Tax]]</f>
        <v>464.55</v>
      </c>
      <c r="AC1717" s="9">
        <f>(Orders_C[[#This Row],[Unit_Price]]*Orders_C[[#This Row],[Quantity]])-Orders_C[[#This Row],[Discount]]+Orders_C[[#This Row],[Tax]]</f>
        <v>503.45</v>
      </c>
      <c r="AD1717" t="str">
        <f>IF(COUNTIF(Orders_C[[#All],[Customer_ID]],Orders_C[[#This Row],[Customer_ID]])&gt;1,"Repeat","New")</f>
        <v>Repeat</v>
      </c>
      <c r="AE1717" t="str" cm="1">
        <f t="array" ref="AE1717">_xlfn.XLOOKUP(Orders_C[[#This Row],[Store_ID]],Stores_c[[#All],[Store_ID]],Stores_c[[#All],[City]])</f>
        <v>Valdezton</v>
      </c>
      <c r="AF1717" t="str" cm="1">
        <f t="array" ref="AF1717">_xlfn.XLOOKUP(Orders_C[[#This Row],[Store_ID]],Stores_c[[#All],[Store_ID]],Stores_c[[#All],[Manager_Name]])</f>
        <v>John Rodriguez</v>
      </c>
      <c r="AG1717" t="str" cm="1">
        <f t="array" ref="AG1717">_xlfn.XLOOKUP(Orders_C[[#This Row],[Store_ID]],Stores_c[[#All],[Store_ID]],Stores_c[[#All],[Store_Type]])</f>
        <v>Street</v>
      </c>
    </row>
    <row r="1718" spans="1:33" x14ac:dyDescent="0.25">
      <c r="A1718">
        <v>10354</v>
      </c>
      <c r="B1718" s="1">
        <v>45908</v>
      </c>
      <c r="C1718" s="2">
        <v>0.6136921296296296</v>
      </c>
      <c r="D1718">
        <v>1608</v>
      </c>
      <c r="E1718">
        <v>218</v>
      </c>
      <c r="F1718">
        <v>482</v>
      </c>
      <c r="G1718">
        <v>333</v>
      </c>
      <c r="H1718">
        <v>2</v>
      </c>
      <c r="I1718">
        <v>253</v>
      </c>
      <c r="J1718">
        <v>5</v>
      </c>
      <c r="K1718">
        <v>12.65</v>
      </c>
      <c r="L1718">
        <v>513.65</v>
      </c>
      <c r="M1718" t="s">
        <v>19</v>
      </c>
      <c r="N1718" t="s">
        <v>22</v>
      </c>
      <c r="O1718">
        <v>50</v>
      </c>
      <c r="P1718">
        <v>2</v>
      </c>
      <c r="Q1718" t="s">
        <v>4377</v>
      </c>
      <c r="R1718">
        <v>507</v>
      </c>
      <c r="S1718" s="3">
        <v>0.05</v>
      </c>
      <c r="T1718" s="6">
        <v>210.05</v>
      </c>
      <c r="U1718" t="s">
        <v>6335</v>
      </c>
      <c r="V1718">
        <v>2025</v>
      </c>
      <c r="W1718" t="s">
        <v>6331</v>
      </c>
      <c r="X1718" t="str">
        <f>_xlfn.XLOOKUP(Orders_C[[#This Row],[Product_ID]],Products_C[Product_ID],Products_C[Product_Name])</f>
        <v>Chicken Wings</v>
      </c>
      <c r="Y1718" t="str">
        <f>_xlfn.XLOOKUP(Orders_C[[#This Row],[Product_ID]],Products_C[Product_ID],Products_C[Category])</f>
        <v>Burger</v>
      </c>
      <c r="Z1718" t="str">
        <f>_xlfn.XLOOKUP(Orders_C[[#This Row],[Store_ID]],Stores_c[Store_ID],Stores_c[City])</f>
        <v>East Johnport</v>
      </c>
      <c r="AA1718" t="str">
        <f>_xlfn.XLOOKUP(Orders_C[[#This Row],[Customer_ID]],Customers_c[Customer_ID],Customers_c[Customer_Name])</f>
        <v>Kim Smith</v>
      </c>
      <c r="AB1718" s="6">
        <f>Orders_C[[#This Row],[Quantity]]*Orders_C[[#This Row],[Unit_Price]]*(1-Orders_C[[#This Row],[Discount %]])+Orders_C[[#This Row],[Tax]]</f>
        <v>493.34999999999997</v>
      </c>
      <c r="AC1718" s="9">
        <f>(Orders_C[[#This Row],[Unit_Price]]*Orders_C[[#This Row],[Quantity]])-Orders_C[[#This Row],[Discount]]+Orders_C[[#This Row],[Tax]]</f>
        <v>513.65</v>
      </c>
      <c r="AD1718" t="str">
        <f>IF(COUNTIF(Orders_C[[#All],[Customer_ID]],Orders_C[[#This Row],[Customer_ID]])&gt;1,"Repeat","New")</f>
        <v>Repeat</v>
      </c>
      <c r="AE1718" t="str" cm="1">
        <f t="array" ref="AE1718">_xlfn.XLOOKUP(Orders_C[[#This Row],[Store_ID]],Stores_c[[#All],[Store_ID]],Stores_c[[#All],[City]])</f>
        <v>East Johnport</v>
      </c>
      <c r="AF1718" t="str" cm="1">
        <f t="array" ref="AF1718">_xlfn.XLOOKUP(Orders_C[[#This Row],[Store_ID]],Stores_c[[#All],[Store_ID]],Stores_c[[#All],[Manager_Name]])</f>
        <v>Mr. Matthew Murillo III</v>
      </c>
      <c r="AG1718" t="str" cm="1">
        <f t="array" ref="AG1718">_xlfn.XLOOKUP(Orders_C[[#This Row],[Store_ID]],Stores_c[[#All],[Store_ID]],Stores_c[[#All],[Store_Type]])</f>
        <v>Street</v>
      </c>
    </row>
    <row r="1719" spans="1:33" x14ac:dyDescent="0.25">
      <c r="A1719">
        <v>6818</v>
      </c>
      <c r="B1719" s="1">
        <v>45831</v>
      </c>
      <c r="C1719" s="2">
        <v>0.48899305555555556</v>
      </c>
      <c r="D1719">
        <v>1657</v>
      </c>
      <c r="E1719">
        <v>204</v>
      </c>
      <c r="F1719">
        <v>538</v>
      </c>
      <c r="G1719">
        <v>323</v>
      </c>
      <c r="H1719">
        <v>1</v>
      </c>
      <c r="I1719">
        <v>478</v>
      </c>
      <c r="J1719">
        <v>5</v>
      </c>
      <c r="K1719">
        <v>23.9</v>
      </c>
      <c r="L1719">
        <v>496.9</v>
      </c>
      <c r="M1719" t="s">
        <v>20</v>
      </c>
      <c r="N1719" t="s">
        <v>21</v>
      </c>
      <c r="O1719">
        <v>21</v>
      </c>
      <c r="P1719">
        <v>5</v>
      </c>
      <c r="Q1719" t="s">
        <v>841</v>
      </c>
      <c r="R1719">
        <v>503</v>
      </c>
      <c r="S1719" s="3">
        <v>0.05</v>
      </c>
      <c r="T1719" s="6">
        <v>210.09999999999997</v>
      </c>
      <c r="U1719" t="s">
        <v>6340</v>
      </c>
      <c r="V1719">
        <v>2025</v>
      </c>
      <c r="W1719" t="s">
        <v>6329</v>
      </c>
      <c r="X1719" t="str">
        <f>_xlfn.XLOOKUP(Orders_C[[#This Row],[Product_ID]],Products_C[Product_ID],Products_C[Product_Name])</f>
        <v>Rice Bowl</v>
      </c>
      <c r="Y1719" t="str">
        <f>_xlfn.XLOOKUP(Orders_C[[#This Row],[Product_ID]],Products_C[Product_ID],Products_C[Category])</f>
        <v>Beverage</v>
      </c>
      <c r="Z1719" t="str">
        <f>_xlfn.XLOOKUP(Orders_C[[#This Row],[Store_ID]],Stores_c[Store_ID],Stores_c[City])</f>
        <v>New Robertfurt</v>
      </c>
      <c r="AA1719" t="str">
        <f>_xlfn.XLOOKUP(Orders_C[[#This Row],[Customer_ID]],Customers_c[Customer_ID],Customers_c[Customer_Name])</f>
        <v>Peter Todd</v>
      </c>
      <c r="AB1719" s="6">
        <f>Orders_C[[#This Row],[Quantity]]*Orders_C[[#This Row],[Unit_Price]]*(1-Orders_C[[#This Row],[Discount %]])+Orders_C[[#This Row],[Tax]]</f>
        <v>477.99999999999994</v>
      </c>
      <c r="AC1719" s="9">
        <f>(Orders_C[[#This Row],[Unit_Price]]*Orders_C[[#This Row],[Quantity]])-Orders_C[[#This Row],[Discount]]+Orders_C[[#This Row],[Tax]]</f>
        <v>496.9</v>
      </c>
      <c r="AD1719" t="str">
        <f>IF(COUNTIF(Orders_C[[#All],[Customer_ID]],Orders_C[[#This Row],[Customer_ID]])&gt;1,"Repeat","New")</f>
        <v>Repeat</v>
      </c>
      <c r="AE1719" t="str" cm="1">
        <f t="array" ref="AE1719">_xlfn.XLOOKUP(Orders_C[[#This Row],[Store_ID]],Stores_c[[#All],[Store_ID]],Stores_c[[#All],[City]])</f>
        <v>New Robertfurt</v>
      </c>
      <c r="AF1719" t="str" cm="1">
        <f t="array" ref="AF1719">_xlfn.XLOOKUP(Orders_C[[#This Row],[Store_ID]],Stores_c[[#All],[Store_ID]],Stores_c[[#All],[Manager_Name]])</f>
        <v>Tiffany Gomez</v>
      </c>
      <c r="AG1719" t="str" cm="1">
        <f t="array" ref="AG1719">_xlfn.XLOOKUP(Orders_C[[#This Row],[Store_ID]],Stores_c[[#All],[Store_ID]],Stores_c[[#All],[Store_Type]])</f>
        <v>Street</v>
      </c>
    </row>
    <row r="1720" spans="1:33" x14ac:dyDescent="0.25">
      <c r="A1720">
        <v>6049</v>
      </c>
      <c r="B1720" s="1">
        <v>45984</v>
      </c>
      <c r="C1720" s="2">
        <v>0.27545138888888887</v>
      </c>
      <c r="D1720">
        <v>1124</v>
      </c>
      <c r="E1720">
        <v>201</v>
      </c>
      <c r="F1720">
        <v>547</v>
      </c>
      <c r="G1720">
        <v>308</v>
      </c>
      <c r="H1720">
        <v>2</v>
      </c>
      <c r="I1720">
        <v>265</v>
      </c>
      <c r="J1720">
        <v>15</v>
      </c>
      <c r="K1720">
        <v>13.25</v>
      </c>
      <c r="L1720">
        <v>528.25</v>
      </c>
      <c r="M1720" t="s">
        <v>19</v>
      </c>
      <c r="N1720" t="s">
        <v>22</v>
      </c>
      <c r="O1720">
        <v>44</v>
      </c>
      <c r="P1720">
        <v>3</v>
      </c>
      <c r="Q1720" t="s">
        <v>72</v>
      </c>
      <c r="R1720">
        <v>502</v>
      </c>
      <c r="S1720" s="3">
        <v>0.15</v>
      </c>
      <c r="T1720" s="6">
        <v>210.25</v>
      </c>
      <c r="U1720" t="s">
        <v>6336</v>
      </c>
      <c r="V1720">
        <v>2025</v>
      </c>
      <c r="W1720" t="s">
        <v>6331</v>
      </c>
      <c r="X1720" t="str">
        <f>_xlfn.XLOOKUP(Orders_C[[#This Row],[Product_ID]],Products_C[Product_ID],Products_C[Product_Name])</f>
        <v>Zinger Burger</v>
      </c>
      <c r="Y1720" t="str">
        <f>_xlfn.XLOOKUP(Orders_C[[#This Row],[Product_ID]],Products_C[Product_ID],Products_C[Category])</f>
        <v>Beverage</v>
      </c>
      <c r="Z1720" t="str">
        <f>_xlfn.XLOOKUP(Orders_C[[#This Row],[Store_ID]],Stores_c[Store_ID],Stores_c[City])</f>
        <v>Lake Nicholasburgh</v>
      </c>
      <c r="AA1720" t="str">
        <f>_xlfn.XLOOKUP(Orders_C[[#This Row],[Customer_ID]],Customers_c[Customer_ID],Customers_c[Customer_Name])</f>
        <v>Rachel Smith</v>
      </c>
      <c r="AB1720" s="6">
        <f>Orders_C[[#This Row],[Quantity]]*Orders_C[[#This Row],[Unit_Price]]*(1-Orders_C[[#This Row],[Discount %]])+Orders_C[[#This Row],[Tax]]</f>
        <v>463.75</v>
      </c>
      <c r="AC1720" s="9">
        <f>(Orders_C[[#This Row],[Unit_Price]]*Orders_C[[#This Row],[Quantity]])-Orders_C[[#This Row],[Discount]]+Orders_C[[#This Row],[Tax]]</f>
        <v>528.25</v>
      </c>
      <c r="AD1720" t="str">
        <f>IF(COUNTIF(Orders_C[[#All],[Customer_ID]],Orders_C[[#This Row],[Customer_ID]])&gt;1,"Repeat","New")</f>
        <v>Repeat</v>
      </c>
      <c r="AE1720" t="str" cm="1">
        <f t="array" ref="AE1720">_xlfn.XLOOKUP(Orders_C[[#This Row],[Store_ID]],Stores_c[[#All],[Store_ID]],Stores_c[[#All],[City]])</f>
        <v>Lake Nicholasburgh</v>
      </c>
      <c r="AF1720" t="str" cm="1">
        <f t="array" ref="AF1720">_xlfn.XLOOKUP(Orders_C[[#This Row],[Store_ID]],Stores_c[[#All],[Store_ID]],Stores_c[[#All],[Manager_Name]])</f>
        <v>Maurice Garcia</v>
      </c>
      <c r="AG1720" t="str" cm="1">
        <f t="array" ref="AG1720">_xlfn.XLOOKUP(Orders_C[[#This Row],[Store_ID]],Stores_c[[#All],[Store_ID]],Stores_c[[#All],[Store_Type]])</f>
        <v>Mall</v>
      </c>
    </row>
    <row r="1721" spans="1:33" x14ac:dyDescent="0.25">
      <c r="A1721">
        <v>6515</v>
      </c>
      <c r="B1721" s="1">
        <v>45881</v>
      </c>
      <c r="C1721" s="2">
        <v>0.85910879629629633</v>
      </c>
      <c r="D1721">
        <v>1659</v>
      </c>
      <c r="E1721">
        <v>217</v>
      </c>
      <c r="F1721">
        <v>427</v>
      </c>
      <c r="G1721">
        <v>321</v>
      </c>
      <c r="H1721">
        <v>1</v>
      </c>
      <c r="I1721">
        <v>468</v>
      </c>
      <c r="J1721">
        <v>0</v>
      </c>
      <c r="K1721">
        <v>23.4</v>
      </c>
      <c r="L1721">
        <v>491.4</v>
      </c>
      <c r="M1721" t="s">
        <v>19</v>
      </c>
      <c r="N1721" t="s">
        <v>23</v>
      </c>
      <c r="O1721">
        <v>19</v>
      </c>
      <c r="P1721">
        <v>2</v>
      </c>
      <c r="Q1721" t="s">
        <v>538</v>
      </c>
      <c r="R1721">
        <v>507</v>
      </c>
      <c r="S1721" s="3">
        <v>0</v>
      </c>
      <c r="T1721" s="6">
        <v>210.59999999999997</v>
      </c>
      <c r="U1721" t="s">
        <v>6342</v>
      </c>
      <c r="V1721">
        <v>2025</v>
      </c>
      <c r="W1721" t="s">
        <v>6333</v>
      </c>
      <c r="X1721" t="str">
        <f>_xlfn.XLOOKUP(Orders_C[[#This Row],[Product_ID]],Products_C[Product_ID],Products_C[Product_Name])</f>
        <v>Cold Coffee</v>
      </c>
      <c r="Y1721" t="str">
        <f>_xlfn.XLOOKUP(Orders_C[[#This Row],[Product_ID]],Products_C[Product_ID],Products_C[Category])</f>
        <v>Dessert</v>
      </c>
      <c r="Z1721" t="str">
        <f>_xlfn.XLOOKUP(Orders_C[[#This Row],[Store_ID]],Stores_c[Store_ID],Stores_c[City])</f>
        <v>West Rebecca</v>
      </c>
      <c r="AA1721" t="str">
        <f>_xlfn.XLOOKUP(Orders_C[[#This Row],[Customer_ID]],Customers_c[Customer_ID],Customers_c[Customer_Name])</f>
        <v>Robert Dodson</v>
      </c>
      <c r="AB1721" s="6">
        <f>Orders_C[[#This Row],[Quantity]]*Orders_C[[#This Row],[Unit_Price]]*(1-Orders_C[[#This Row],[Discount %]])+Orders_C[[#This Row],[Tax]]</f>
        <v>491.4</v>
      </c>
      <c r="AC1721" s="9">
        <f>(Orders_C[[#This Row],[Unit_Price]]*Orders_C[[#This Row],[Quantity]])-Orders_C[[#This Row],[Discount]]+Orders_C[[#This Row],[Tax]]</f>
        <v>491.4</v>
      </c>
      <c r="AD1721" t="str">
        <f>IF(COUNTIF(Orders_C[[#All],[Customer_ID]],Orders_C[[#This Row],[Customer_ID]])&gt;1,"Repeat","New")</f>
        <v>Repeat</v>
      </c>
      <c r="AE1721" t="str" cm="1">
        <f t="array" ref="AE1721">_xlfn.XLOOKUP(Orders_C[[#This Row],[Store_ID]],Stores_c[[#All],[Store_ID]],Stores_c[[#All],[City]])</f>
        <v>West Rebecca</v>
      </c>
      <c r="AF1721" t="str" cm="1">
        <f t="array" ref="AF1721">_xlfn.XLOOKUP(Orders_C[[#This Row],[Store_ID]],Stores_c[[#All],[Store_ID]],Stores_c[[#All],[Manager_Name]])</f>
        <v>Albert Smith</v>
      </c>
      <c r="AG1721" t="str" cm="1">
        <f t="array" ref="AG1721">_xlfn.XLOOKUP(Orders_C[[#This Row],[Store_ID]],Stores_c[[#All],[Store_ID]],Stores_c[[#All],[Store_Type]])</f>
        <v>Mall</v>
      </c>
    </row>
    <row r="1722" spans="1:33" x14ac:dyDescent="0.25">
      <c r="A1722">
        <v>10001</v>
      </c>
      <c r="B1722" s="1">
        <v>46044</v>
      </c>
      <c r="C1722" s="2">
        <v>0.38799768518518518</v>
      </c>
      <c r="D1722">
        <v>1735</v>
      </c>
      <c r="E1722">
        <v>205</v>
      </c>
      <c r="F1722">
        <v>414</v>
      </c>
      <c r="G1722">
        <v>338</v>
      </c>
      <c r="H1722">
        <v>1</v>
      </c>
      <c r="I1722">
        <v>468</v>
      </c>
      <c r="J1722">
        <v>0</v>
      </c>
      <c r="K1722">
        <v>23.4</v>
      </c>
      <c r="L1722">
        <v>491.4</v>
      </c>
      <c r="M1722" t="s">
        <v>19</v>
      </c>
      <c r="N1722" t="s">
        <v>23</v>
      </c>
      <c r="O1722">
        <v>57</v>
      </c>
      <c r="P1722">
        <v>1</v>
      </c>
      <c r="Q1722" t="s">
        <v>4024</v>
      </c>
      <c r="R1722">
        <v>508</v>
      </c>
      <c r="S1722" s="3">
        <v>0</v>
      </c>
      <c r="T1722" s="6">
        <v>210.59999999999997</v>
      </c>
      <c r="U1722" t="s">
        <v>6330</v>
      </c>
      <c r="V1722">
        <v>2026</v>
      </c>
      <c r="W1722" t="s">
        <v>6331</v>
      </c>
      <c r="X1722" t="str">
        <f>_xlfn.XLOOKUP(Orders_C[[#This Row],[Product_ID]],Products_C[Product_ID],Products_C[Product_Name])</f>
        <v>Chicken Wings</v>
      </c>
      <c r="Y1722" t="str">
        <f>_xlfn.XLOOKUP(Orders_C[[#This Row],[Product_ID]],Products_C[Product_ID],Products_C[Category])</f>
        <v>Burger</v>
      </c>
      <c r="Z1722" t="str">
        <f>_xlfn.XLOOKUP(Orders_C[[#This Row],[Store_ID]],Stores_c[Store_ID],Stores_c[City])</f>
        <v>Port Jacob</v>
      </c>
      <c r="AA1722" t="str">
        <f>_xlfn.XLOOKUP(Orders_C[[#This Row],[Customer_ID]],Customers_c[Customer_ID],Customers_c[Customer_Name])</f>
        <v>Matthew Miller</v>
      </c>
      <c r="AB1722" s="6">
        <f>Orders_C[[#This Row],[Quantity]]*Orders_C[[#This Row],[Unit_Price]]*(1-Orders_C[[#This Row],[Discount %]])+Orders_C[[#This Row],[Tax]]</f>
        <v>491.4</v>
      </c>
      <c r="AC1722" s="9">
        <f>(Orders_C[[#This Row],[Unit_Price]]*Orders_C[[#This Row],[Quantity]])-Orders_C[[#This Row],[Discount]]+Orders_C[[#This Row],[Tax]]</f>
        <v>491.4</v>
      </c>
      <c r="AD1722" t="str">
        <f>IF(COUNTIF(Orders_C[[#All],[Customer_ID]],Orders_C[[#This Row],[Customer_ID]])&gt;1,"Repeat","New")</f>
        <v>Repeat</v>
      </c>
      <c r="AE1722" t="str" cm="1">
        <f t="array" ref="AE1722">_xlfn.XLOOKUP(Orders_C[[#This Row],[Store_ID]],Stores_c[[#All],[Store_ID]],Stores_c[[#All],[City]])</f>
        <v>Port Jacob</v>
      </c>
      <c r="AF1722" t="str" cm="1">
        <f t="array" ref="AF1722">_xlfn.XLOOKUP(Orders_C[[#This Row],[Store_ID]],Stores_c[[#All],[Store_ID]],Stores_c[[#All],[Manager_Name]])</f>
        <v>David Harris</v>
      </c>
      <c r="AG1722" t="str" cm="1">
        <f t="array" ref="AG1722">_xlfn.XLOOKUP(Orders_C[[#This Row],[Store_ID]],Stores_c[[#All],[Store_ID]],Stores_c[[#All],[Store_Type]])</f>
        <v>Mall</v>
      </c>
    </row>
    <row r="1723" spans="1:33" x14ac:dyDescent="0.25">
      <c r="A1723">
        <v>10146</v>
      </c>
      <c r="B1723" s="1">
        <v>46039</v>
      </c>
      <c r="C1723" s="2">
        <v>1.443287037037037E-2</v>
      </c>
      <c r="D1723">
        <v>1932</v>
      </c>
      <c r="E1723">
        <v>222</v>
      </c>
      <c r="F1723">
        <v>480</v>
      </c>
      <c r="G1723">
        <v>314</v>
      </c>
      <c r="H1723">
        <v>1</v>
      </c>
      <c r="I1723">
        <v>468</v>
      </c>
      <c r="J1723">
        <v>0</v>
      </c>
      <c r="K1723">
        <v>23.4</v>
      </c>
      <c r="L1723">
        <v>491.4</v>
      </c>
      <c r="M1723" t="s">
        <v>20</v>
      </c>
      <c r="N1723" t="s">
        <v>23</v>
      </c>
      <c r="O1723">
        <v>44</v>
      </c>
      <c r="P1723">
        <v>1</v>
      </c>
      <c r="Q1723" t="s">
        <v>4169</v>
      </c>
      <c r="R1723">
        <v>510</v>
      </c>
      <c r="S1723" s="3">
        <v>0</v>
      </c>
      <c r="T1723" s="6">
        <v>210.59999999999997</v>
      </c>
      <c r="U1723" t="s">
        <v>6330</v>
      </c>
      <c r="V1723">
        <v>2026</v>
      </c>
      <c r="W1723" t="s">
        <v>6331</v>
      </c>
      <c r="X1723" t="str">
        <f>_xlfn.XLOOKUP(Orders_C[[#This Row],[Product_ID]],Products_C[Product_ID],Products_C[Product_Name])</f>
        <v>Wrap</v>
      </c>
      <c r="Y1723" t="str">
        <f>_xlfn.XLOOKUP(Orders_C[[#This Row],[Product_ID]],Products_C[Product_ID],Products_C[Category])</f>
        <v>Burger</v>
      </c>
      <c r="Z1723" t="str">
        <f>_xlfn.XLOOKUP(Orders_C[[#This Row],[Store_ID]],Stores_c[Store_ID],Stores_c[City])</f>
        <v>New Steven</v>
      </c>
      <c r="AA1723" t="str">
        <f>_xlfn.XLOOKUP(Orders_C[[#This Row],[Customer_ID]],Customers_c[Customer_ID],Customers_c[Customer_Name])</f>
        <v>Dan Moore</v>
      </c>
      <c r="AB1723" s="6">
        <f>Orders_C[[#This Row],[Quantity]]*Orders_C[[#This Row],[Unit_Price]]*(1-Orders_C[[#This Row],[Discount %]])+Orders_C[[#This Row],[Tax]]</f>
        <v>491.4</v>
      </c>
      <c r="AC1723" s="9">
        <f>(Orders_C[[#This Row],[Unit_Price]]*Orders_C[[#This Row],[Quantity]])-Orders_C[[#This Row],[Discount]]+Orders_C[[#This Row],[Tax]]</f>
        <v>491.4</v>
      </c>
      <c r="AD1723" t="str">
        <f>IF(COUNTIF(Orders_C[[#All],[Customer_ID]],Orders_C[[#This Row],[Customer_ID]])&gt;1,"Repeat","New")</f>
        <v>Repeat</v>
      </c>
      <c r="AE1723" t="str" cm="1">
        <f t="array" ref="AE1723">_xlfn.XLOOKUP(Orders_C[[#This Row],[Store_ID]],Stores_c[[#All],[Store_ID]],Stores_c[[#All],[City]])</f>
        <v>New Steven</v>
      </c>
      <c r="AF1723" t="str" cm="1">
        <f t="array" ref="AF1723">_xlfn.XLOOKUP(Orders_C[[#This Row],[Store_ID]],Stores_c[[#All],[Store_ID]],Stores_c[[#All],[Manager_Name]])</f>
        <v>Terri Martinez</v>
      </c>
      <c r="AG1723" t="str" cm="1">
        <f t="array" ref="AG1723">_xlfn.XLOOKUP(Orders_C[[#This Row],[Store_ID]],Stores_c[[#All],[Store_ID]],Stores_c[[#All],[Store_Type]])</f>
        <v>Drive-Thru</v>
      </c>
    </row>
    <row r="1724" spans="1:33" x14ac:dyDescent="0.25">
      <c r="A1724">
        <v>9586</v>
      </c>
      <c r="B1724" s="1">
        <v>45740</v>
      </c>
      <c r="C1724" s="2">
        <v>0.74570601851851848</v>
      </c>
      <c r="D1724">
        <v>1738</v>
      </c>
      <c r="E1724">
        <v>204</v>
      </c>
      <c r="F1724">
        <v>510</v>
      </c>
      <c r="G1724">
        <v>319</v>
      </c>
      <c r="H1724">
        <v>2</v>
      </c>
      <c r="I1724">
        <v>248</v>
      </c>
      <c r="J1724">
        <v>0</v>
      </c>
      <c r="K1724">
        <v>12.4</v>
      </c>
      <c r="L1724">
        <v>508.4</v>
      </c>
      <c r="M1724" t="s">
        <v>18</v>
      </c>
      <c r="N1724" t="s">
        <v>22</v>
      </c>
      <c r="O1724">
        <v>45</v>
      </c>
      <c r="P1724">
        <v>2</v>
      </c>
      <c r="Q1724" t="s">
        <v>3609</v>
      </c>
      <c r="R1724">
        <v>502</v>
      </c>
      <c r="S1724" s="3">
        <v>0</v>
      </c>
      <c r="T1724" s="6">
        <v>210.8</v>
      </c>
      <c r="U1724" t="s">
        <v>6334</v>
      </c>
      <c r="V1724">
        <v>2025</v>
      </c>
      <c r="W1724" t="s">
        <v>6331</v>
      </c>
      <c r="X1724" t="str">
        <f>_xlfn.XLOOKUP(Orders_C[[#This Row],[Product_ID]],Products_C[Product_ID],Products_C[Product_Name])</f>
        <v>Chocolate Lava Cake</v>
      </c>
      <c r="Y1724" t="str">
        <f>_xlfn.XLOOKUP(Orders_C[[#This Row],[Product_ID]],Products_C[Product_ID],Products_C[Category])</f>
        <v>Beverage</v>
      </c>
      <c r="Z1724" t="str">
        <f>_xlfn.XLOOKUP(Orders_C[[#This Row],[Store_ID]],Stores_c[Store_ID],Stores_c[City])</f>
        <v>New Robertfurt</v>
      </c>
      <c r="AA1724" t="str">
        <f>_xlfn.XLOOKUP(Orders_C[[#This Row],[Customer_ID]],Customers_c[Customer_ID],Customers_c[Customer_Name])</f>
        <v>Jeffrey Buck</v>
      </c>
      <c r="AB1724" s="6">
        <f>Orders_C[[#This Row],[Quantity]]*Orders_C[[#This Row],[Unit_Price]]*(1-Orders_C[[#This Row],[Discount %]])+Orders_C[[#This Row],[Tax]]</f>
        <v>508.4</v>
      </c>
      <c r="AC1724" s="9">
        <f>(Orders_C[[#This Row],[Unit_Price]]*Orders_C[[#This Row],[Quantity]])-Orders_C[[#This Row],[Discount]]+Orders_C[[#This Row],[Tax]]</f>
        <v>508.4</v>
      </c>
      <c r="AD1724" t="str">
        <f>IF(COUNTIF(Orders_C[[#All],[Customer_ID]],Orders_C[[#This Row],[Customer_ID]])&gt;1,"Repeat","New")</f>
        <v>Repeat</v>
      </c>
      <c r="AE1724" t="str" cm="1">
        <f t="array" ref="AE1724">_xlfn.XLOOKUP(Orders_C[[#This Row],[Store_ID]],Stores_c[[#All],[Store_ID]],Stores_c[[#All],[City]])</f>
        <v>New Robertfurt</v>
      </c>
      <c r="AF1724" t="str" cm="1">
        <f t="array" ref="AF1724">_xlfn.XLOOKUP(Orders_C[[#This Row],[Store_ID]],Stores_c[[#All],[Store_ID]],Stores_c[[#All],[Manager_Name]])</f>
        <v>Tiffany Gomez</v>
      </c>
      <c r="AG1724" t="str" cm="1">
        <f t="array" ref="AG1724">_xlfn.XLOOKUP(Orders_C[[#This Row],[Store_ID]],Stores_c[[#All],[Store_ID]],Stores_c[[#All],[Store_Type]])</f>
        <v>Street</v>
      </c>
    </row>
    <row r="1725" spans="1:33" x14ac:dyDescent="0.25">
      <c r="A1725">
        <v>7858</v>
      </c>
      <c r="B1725" s="1">
        <v>45995</v>
      </c>
      <c r="C1725" s="2">
        <v>0.70784722222222218</v>
      </c>
      <c r="D1725">
        <v>1996</v>
      </c>
      <c r="E1725">
        <v>206</v>
      </c>
      <c r="F1725">
        <v>522</v>
      </c>
      <c r="G1725">
        <v>336</v>
      </c>
      <c r="H1725">
        <v>1</v>
      </c>
      <c r="I1725">
        <v>491</v>
      </c>
      <c r="J1725">
        <v>10</v>
      </c>
      <c r="K1725">
        <v>24.55</v>
      </c>
      <c r="L1725">
        <v>505.55</v>
      </c>
      <c r="M1725" t="s">
        <v>18</v>
      </c>
      <c r="N1725" t="s">
        <v>21</v>
      </c>
      <c r="O1725">
        <v>18</v>
      </c>
      <c r="P1725">
        <v>3</v>
      </c>
      <c r="Q1725" t="s">
        <v>1881</v>
      </c>
      <c r="R1725">
        <v>504</v>
      </c>
      <c r="S1725" s="3">
        <v>0.1</v>
      </c>
      <c r="T1725" s="6">
        <v>210.95000000000005</v>
      </c>
      <c r="U1725" t="s">
        <v>6328</v>
      </c>
      <c r="V1725">
        <v>2025</v>
      </c>
      <c r="W1725" t="s">
        <v>6333</v>
      </c>
      <c r="X1725" t="str">
        <f>_xlfn.XLOOKUP(Orders_C[[#This Row],[Product_ID]],Products_C[Product_ID],Products_C[Product_Name])</f>
        <v>Chicken Bucket</v>
      </c>
      <c r="Y1725" t="str">
        <f>_xlfn.XLOOKUP(Orders_C[[#This Row],[Product_ID]],Products_C[Product_ID],Products_C[Category])</f>
        <v>Dessert</v>
      </c>
      <c r="Z1725" t="str">
        <f>_xlfn.XLOOKUP(Orders_C[[#This Row],[Store_ID]],Stores_c[Store_ID],Stores_c[City])</f>
        <v>West Matthew</v>
      </c>
      <c r="AA1725" t="str">
        <f>_xlfn.XLOOKUP(Orders_C[[#This Row],[Customer_ID]],Customers_c[Customer_ID],Customers_c[Customer_Name])</f>
        <v>Alexis Proctor</v>
      </c>
      <c r="AB1725" s="6">
        <f>Orders_C[[#This Row],[Quantity]]*Orders_C[[#This Row],[Unit_Price]]*(1-Orders_C[[#This Row],[Discount %]])+Orders_C[[#This Row],[Tax]]</f>
        <v>466.45000000000005</v>
      </c>
      <c r="AC1725" s="9">
        <f>(Orders_C[[#This Row],[Unit_Price]]*Orders_C[[#This Row],[Quantity]])-Orders_C[[#This Row],[Discount]]+Orders_C[[#This Row],[Tax]]</f>
        <v>505.55</v>
      </c>
      <c r="AD1725" t="str">
        <f>IF(COUNTIF(Orders_C[[#All],[Customer_ID]],Orders_C[[#This Row],[Customer_ID]])&gt;1,"Repeat","New")</f>
        <v>Repeat</v>
      </c>
      <c r="AE1725" t="str" cm="1">
        <f t="array" ref="AE1725">_xlfn.XLOOKUP(Orders_C[[#This Row],[Store_ID]],Stores_c[[#All],[Store_ID]],Stores_c[[#All],[City]])</f>
        <v>West Matthew</v>
      </c>
      <c r="AF1725" t="str" cm="1">
        <f t="array" ref="AF1725">_xlfn.XLOOKUP(Orders_C[[#This Row],[Store_ID]],Stores_c[[#All],[Store_ID]],Stores_c[[#All],[Manager_Name]])</f>
        <v>Miguel Kidd</v>
      </c>
      <c r="AG1725" t="str" cm="1">
        <f t="array" ref="AG1725">_xlfn.XLOOKUP(Orders_C[[#This Row],[Store_ID]],Stores_c[[#All],[Store_ID]],Stores_c[[#All],[Store_Type]])</f>
        <v>Drive-Thru</v>
      </c>
    </row>
    <row r="1726" spans="1:33" x14ac:dyDescent="0.25">
      <c r="A1726">
        <v>9520</v>
      </c>
      <c r="B1726" s="1">
        <v>45897</v>
      </c>
      <c r="C1726" s="2">
        <v>0.43318287037037034</v>
      </c>
      <c r="D1726">
        <v>1004</v>
      </c>
      <c r="E1726">
        <v>202</v>
      </c>
      <c r="F1726">
        <v>408</v>
      </c>
      <c r="G1726">
        <v>326</v>
      </c>
      <c r="H1726">
        <v>2</v>
      </c>
      <c r="I1726">
        <v>260</v>
      </c>
      <c r="J1726">
        <v>10</v>
      </c>
      <c r="K1726">
        <v>13</v>
      </c>
      <c r="L1726">
        <v>523</v>
      </c>
      <c r="M1726" t="s">
        <v>19</v>
      </c>
      <c r="N1726" t="s">
        <v>23</v>
      </c>
      <c r="O1726">
        <v>21</v>
      </c>
      <c r="P1726">
        <v>2</v>
      </c>
      <c r="Q1726" t="s">
        <v>3543</v>
      </c>
      <c r="R1726">
        <v>501</v>
      </c>
      <c r="S1726" s="3">
        <v>0.1</v>
      </c>
      <c r="T1726" s="6">
        <v>211</v>
      </c>
      <c r="U1726" t="s">
        <v>6342</v>
      </c>
      <c r="V1726">
        <v>2025</v>
      </c>
      <c r="W1726" t="s">
        <v>6329</v>
      </c>
      <c r="X1726" t="str">
        <f>_xlfn.XLOOKUP(Orders_C[[#This Row],[Product_ID]],Products_C[Product_ID],Products_C[Product_Name])</f>
        <v>Rice Bowl</v>
      </c>
      <c r="Y1726" t="str">
        <f>_xlfn.XLOOKUP(Orders_C[[#This Row],[Product_ID]],Products_C[Product_ID],Products_C[Category])</f>
        <v>Burger</v>
      </c>
      <c r="Z1726" t="str">
        <f>_xlfn.XLOOKUP(Orders_C[[#This Row],[Store_ID]],Stores_c[Store_ID],Stores_c[City])</f>
        <v>Rebekahside</v>
      </c>
      <c r="AA1726" t="str">
        <f>_xlfn.XLOOKUP(Orders_C[[#This Row],[Customer_ID]],Customers_c[Customer_ID],Customers_c[Customer_Name])</f>
        <v>Mark Hernandez</v>
      </c>
      <c r="AB1726" s="6">
        <f>Orders_C[[#This Row],[Quantity]]*Orders_C[[#This Row],[Unit_Price]]*(1-Orders_C[[#This Row],[Discount %]])+Orders_C[[#This Row],[Tax]]</f>
        <v>481</v>
      </c>
      <c r="AC1726" s="9">
        <f>(Orders_C[[#This Row],[Unit_Price]]*Orders_C[[#This Row],[Quantity]])-Orders_C[[#This Row],[Discount]]+Orders_C[[#This Row],[Tax]]</f>
        <v>523</v>
      </c>
      <c r="AD1726" t="str">
        <f>IF(COUNTIF(Orders_C[[#All],[Customer_ID]],Orders_C[[#This Row],[Customer_ID]])&gt;1,"Repeat","New")</f>
        <v>Repeat</v>
      </c>
      <c r="AE1726" t="str" cm="1">
        <f t="array" ref="AE1726">_xlfn.XLOOKUP(Orders_C[[#This Row],[Store_ID]],Stores_c[[#All],[Store_ID]],Stores_c[[#All],[City]])</f>
        <v>Rebekahside</v>
      </c>
      <c r="AF1726" t="str" cm="1">
        <f t="array" ref="AF1726">_xlfn.XLOOKUP(Orders_C[[#This Row],[Store_ID]],Stores_c[[#All],[Store_ID]],Stores_c[[#All],[Manager_Name]])</f>
        <v>Mark Ray</v>
      </c>
      <c r="AG1726" t="str" cm="1">
        <f t="array" ref="AG1726">_xlfn.XLOOKUP(Orders_C[[#This Row],[Store_ID]],Stores_c[[#All],[Store_ID]],Stores_c[[#All],[Store_Type]])</f>
        <v>Drive-Thru</v>
      </c>
    </row>
    <row r="1727" spans="1:33" x14ac:dyDescent="0.25">
      <c r="A1727">
        <v>10671</v>
      </c>
      <c r="B1727" s="1">
        <v>45908</v>
      </c>
      <c r="C1727" s="2">
        <v>0.60750000000000004</v>
      </c>
      <c r="D1727">
        <v>1501</v>
      </c>
      <c r="E1727">
        <v>223</v>
      </c>
      <c r="F1727">
        <v>418</v>
      </c>
      <c r="G1727">
        <v>326</v>
      </c>
      <c r="H1727">
        <v>2</v>
      </c>
      <c r="I1727">
        <v>260</v>
      </c>
      <c r="J1727">
        <v>10</v>
      </c>
      <c r="K1727">
        <v>13</v>
      </c>
      <c r="L1727">
        <v>523</v>
      </c>
      <c r="M1727" t="s">
        <v>20</v>
      </c>
      <c r="N1727" t="s">
        <v>21</v>
      </c>
      <c r="O1727">
        <v>48</v>
      </c>
      <c r="P1727">
        <v>3</v>
      </c>
      <c r="Q1727" t="s">
        <v>4694</v>
      </c>
      <c r="R1727">
        <v>507</v>
      </c>
      <c r="S1727" s="3">
        <v>0.1</v>
      </c>
      <c r="T1727" s="6">
        <v>211</v>
      </c>
      <c r="U1727" t="s">
        <v>6335</v>
      </c>
      <c r="V1727">
        <v>2025</v>
      </c>
      <c r="W1727" t="s">
        <v>6331</v>
      </c>
      <c r="X1727" t="str">
        <f>_xlfn.XLOOKUP(Orders_C[[#This Row],[Product_ID]],Products_C[Product_ID],Products_C[Product_Name])</f>
        <v>Rice Bowl</v>
      </c>
      <c r="Y1727" t="str">
        <f>_xlfn.XLOOKUP(Orders_C[[#This Row],[Product_ID]],Products_C[Product_ID],Products_C[Category])</f>
        <v>Burger</v>
      </c>
      <c r="Z1727" t="str">
        <f>_xlfn.XLOOKUP(Orders_C[[#This Row],[Store_ID]],Stores_c[Store_ID],Stores_c[City])</f>
        <v>Chambershaven</v>
      </c>
      <c r="AA1727" t="str">
        <f>_xlfn.XLOOKUP(Orders_C[[#This Row],[Customer_ID]],Customers_c[Customer_ID],Customers_c[Customer_Name])</f>
        <v>Jamie Thompson</v>
      </c>
      <c r="AB1727" s="6">
        <f>Orders_C[[#This Row],[Quantity]]*Orders_C[[#This Row],[Unit_Price]]*(1-Orders_C[[#This Row],[Discount %]])+Orders_C[[#This Row],[Tax]]</f>
        <v>481</v>
      </c>
      <c r="AC1727" s="9">
        <f>(Orders_C[[#This Row],[Unit_Price]]*Orders_C[[#This Row],[Quantity]])-Orders_C[[#This Row],[Discount]]+Orders_C[[#This Row],[Tax]]</f>
        <v>523</v>
      </c>
      <c r="AD1727" t="str">
        <f>IF(COUNTIF(Orders_C[[#All],[Customer_ID]],Orders_C[[#This Row],[Customer_ID]])&gt;1,"Repeat","New")</f>
        <v>Repeat</v>
      </c>
      <c r="AE1727" t="str" cm="1">
        <f t="array" ref="AE1727">_xlfn.XLOOKUP(Orders_C[[#This Row],[Store_ID]],Stores_c[[#All],[Store_ID]],Stores_c[[#All],[City]])</f>
        <v>Chambershaven</v>
      </c>
      <c r="AF1727" t="str" cm="1">
        <f t="array" ref="AF1727">_xlfn.XLOOKUP(Orders_C[[#This Row],[Store_ID]],Stores_c[[#All],[Store_ID]],Stores_c[[#All],[Manager_Name]])</f>
        <v>Virginia Webster</v>
      </c>
      <c r="AG1727" t="str" cm="1">
        <f t="array" ref="AG1727">_xlfn.XLOOKUP(Orders_C[[#This Row],[Store_ID]],Stores_c[[#All],[Store_ID]],Stores_c[[#All],[Store_Type]])</f>
        <v>Street</v>
      </c>
    </row>
    <row r="1728" spans="1:33" x14ac:dyDescent="0.25">
      <c r="A1728">
        <v>10193</v>
      </c>
      <c r="B1728" s="1">
        <v>45885</v>
      </c>
      <c r="C1728" s="2">
        <v>0.50422453703703707</v>
      </c>
      <c r="D1728">
        <v>1577</v>
      </c>
      <c r="E1728">
        <v>212</v>
      </c>
      <c r="F1728">
        <v>413</v>
      </c>
      <c r="G1728">
        <v>307</v>
      </c>
      <c r="H1728">
        <v>2</v>
      </c>
      <c r="I1728">
        <v>266</v>
      </c>
      <c r="J1728">
        <v>15</v>
      </c>
      <c r="K1728">
        <v>13.3</v>
      </c>
      <c r="L1728">
        <v>530.29999999999995</v>
      </c>
      <c r="M1728" t="s">
        <v>20</v>
      </c>
      <c r="N1728" t="s">
        <v>21</v>
      </c>
      <c r="O1728">
        <v>12</v>
      </c>
      <c r="P1728">
        <v>4</v>
      </c>
      <c r="Q1728" t="s">
        <v>4216</v>
      </c>
      <c r="R1728">
        <v>504</v>
      </c>
      <c r="S1728" s="3">
        <v>0.15</v>
      </c>
      <c r="T1728" s="6">
        <v>211.09999999999997</v>
      </c>
      <c r="U1728" t="s">
        <v>6342</v>
      </c>
      <c r="V1728">
        <v>2025</v>
      </c>
      <c r="W1728" t="s">
        <v>6333</v>
      </c>
      <c r="X1728" t="str">
        <f>_xlfn.XLOOKUP(Orders_C[[#This Row],[Product_ID]],Products_C[Product_ID],Products_C[Product_Name])</f>
        <v>Chicken Wings</v>
      </c>
      <c r="Y1728" t="str">
        <f>_xlfn.XLOOKUP(Orders_C[[#This Row],[Product_ID]],Products_C[Product_ID],Products_C[Category])</f>
        <v>Chicken</v>
      </c>
      <c r="Z1728" t="str">
        <f>_xlfn.XLOOKUP(Orders_C[[#This Row],[Store_ID]],Stores_c[Store_ID],Stores_c[City])</f>
        <v>Andrewview</v>
      </c>
      <c r="AA1728" t="str">
        <f>_xlfn.XLOOKUP(Orders_C[[#This Row],[Customer_ID]],Customers_c[Customer_ID],Customers_c[Customer_Name])</f>
        <v>John Kerr</v>
      </c>
      <c r="AB1728" s="6">
        <f>Orders_C[[#This Row],[Quantity]]*Orders_C[[#This Row],[Unit_Price]]*(1-Orders_C[[#This Row],[Discount %]])+Orders_C[[#This Row],[Tax]]</f>
        <v>465.5</v>
      </c>
      <c r="AC1728" s="9">
        <f>(Orders_C[[#This Row],[Unit_Price]]*Orders_C[[#This Row],[Quantity]])-Orders_C[[#This Row],[Discount]]+Orders_C[[#This Row],[Tax]]</f>
        <v>530.29999999999995</v>
      </c>
      <c r="AD1728" t="str">
        <f>IF(COUNTIF(Orders_C[[#All],[Customer_ID]],Orders_C[[#This Row],[Customer_ID]])&gt;1,"Repeat","New")</f>
        <v>Repeat</v>
      </c>
      <c r="AE1728" t="str" cm="1">
        <f t="array" ref="AE1728">_xlfn.XLOOKUP(Orders_C[[#This Row],[Store_ID]],Stores_c[[#All],[Store_ID]],Stores_c[[#All],[City]])</f>
        <v>Andrewview</v>
      </c>
      <c r="AF1728" t="str" cm="1">
        <f t="array" ref="AF1728">_xlfn.XLOOKUP(Orders_C[[#This Row],[Store_ID]],Stores_c[[#All],[Store_ID]],Stores_c[[#All],[Manager_Name]])</f>
        <v>Alice Sutton</v>
      </c>
      <c r="AG1728" t="str" cm="1">
        <f t="array" ref="AG1728">_xlfn.XLOOKUP(Orders_C[[#This Row],[Store_ID]],Stores_c[[#All],[Store_ID]],Stores_c[[#All],[Store_Type]])</f>
        <v>Mall</v>
      </c>
    </row>
    <row r="1729" spans="1:33" x14ac:dyDescent="0.25">
      <c r="A1729">
        <v>7861</v>
      </c>
      <c r="B1729" s="1">
        <v>45730</v>
      </c>
      <c r="C1729" s="2">
        <v>0.34343750000000001</v>
      </c>
      <c r="D1729">
        <v>1842</v>
      </c>
      <c r="E1729">
        <v>217</v>
      </c>
      <c r="F1729">
        <v>515</v>
      </c>
      <c r="G1729">
        <v>326</v>
      </c>
      <c r="H1729">
        <v>3</v>
      </c>
      <c r="I1729">
        <v>173</v>
      </c>
      <c r="J1729">
        <v>5</v>
      </c>
      <c r="K1729">
        <v>8.65</v>
      </c>
      <c r="L1729">
        <v>522.65</v>
      </c>
      <c r="M1729" t="s">
        <v>18</v>
      </c>
      <c r="N1729" t="s">
        <v>23</v>
      </c>
      <c r="O1729">
        <v>37</v>
      </c>
      <c r="P1729">
        <v>3</v>
      </c>
      <c r="Q1729" t="s">
        <v>1884</v>
      </c>
      <c r="R1729">
        <v>506</v>
      </c>
      <c r="S1729" s="3">
        <v>0.05</v>
      </c>
      <c r="T1729" s="6">
        <v>211.25</v>
      </c>
      <c r="U1729" t="s">
        <v>6334</v>
      </c>
      <c r="V1729">
        <v>2025</v>
      </c>
      <c r="W1729" t="s">
        <v>6329</v>
      </c>
      <c r="X1729" t="str">
        <f>_xlfn.XLOOKUP(Orders_C[[#This Row],[Product_ID]],Products_C[Product_ID],Products_C[Product_Name])</f>
        <v>Rice Bowl</v>
      </c>
      <c r="Y1729" t="str">
        <f>_xlfn.XLOOKUP(Orders_C[[#This Row],[Product_ID]],Products_C[Product_ID],Products_C[Category])</f>
        <v>Burger</v>
      </c>
      <c r="Z1729" t="str">
        <f>_xlfn.XLOOKUP(Orders_C[[#This Row],[Store_ID]],Stores_c[Store_ID],Stores_c[City])</f>
        <v>West Rebecca</v>
      </c>
      <c r="AA1729" t="str">
        <f>_xlfn.XLOOKUP(Orders_C[[#This Row],[Customer_ID]],Customers_c[Customer_ID],Customers_c[Customer_Name])</f>
        <v>Ryan Willis</v>
      </c>
      <c r="AB1729" s="6">
        <f>Orders_C[[#This Row],[Quantity]]*Orders_C[[#This Row],[Unit_Price]]*(1-Orders_C[[#This Row],[Discount %]])+Orders_C[[#This Row],[Tax]]</f>
        <v>501.69999999999993</v>
      </c>
      <c r="AC1729" s="9">
        <f>(Orders_C[[#This Row],[Unit_Price]]*Orders_C[[#This Row],[Quantity]])-Orders_C[[#This Row],[Discount]]+Orders_C[[#This Row],[Tax]]</f>
        <v>522.65</v>
      </c>
      <c r="AD1729" t="str">
        <f>IF(COUNTIF(Orders_C[[#All],[Customer_ID]],Orders_C[[#This Row],[Customer_ID]])&gt;1,"Repeat","New")</f>
        <v>Repeat</v>
      </c>
      <c r="AE1729" t="str" cm="1">
        <f t="array" ref="AE1729">_xlfn.XLOOKUP(Orders_C[[#This Row],[Store_ID]],Stores_c[[#All],[Store_ID]],Stores_c[[#All],[City]])</f>
        <v>West Rebecca</v>
      </c>
      <c r="AF1729" t="str" cm="1">
        <f t="array" ref="AF1729">_xlfn.XLOOKUP(Orders_C[[#This Row],[Store_ID]],Stores_c[[#All],[Store_ID]],Stores_c[[#All],[Manager_Name]])</f>
        <v>Albert Smith</v>
      </c>
      <c r="AG1729" t="str" cm="1">
        <f t="array" ref="AG1729">_xlfn.XLOOKUP(Orders_C[[#This Row],[Store_ID]],Stores_c[[#All],[Store_ID]],Stores_c[[#All],[Store_Type]])</f>
        <v>Mall</v>
      </c>
    </row>
    <row r="1730" spans="1:33" x14ac:dyDescent="0.25">
      <c r="A1730">
        <v>8497</v>
      </c>
      <c r="B1730" s="1">
        <v>45727</v>
      </c>
      <c r="C1730" s="2">
        <v>0.99447916666666669</v>
      </c>
      <c r="D1730">
        <v>1024</v>
      </c>
      <c r="E1730">
        <v>207</v>
      </c>
      <c r="F1730">
        <v>547</v>
      </c>
      <c r="G1730">
        <v>322</v>
      </c>
      <c r="H1730">
        <v>3</v>
      </c>
      <c r="I1730">
        <v>177</v>
      </c>
      <c r="J1730">
        <v>10</v>
      </c>
      <c r="K1730">
        <v>8.85</v>
      </c>
      <c r="L1730">
        <v>529.85</v>
      </c>
      <c r="M1730" t="s">
        <v>20</v>
      </c>
      <c r="N1730" t="s">
        <v>22</v>
      </c>
      <c r="O1730">
        <v>10</v>
      </c>
      <c r="P1730">
        <v>5</v>
      </c>
      <c r="Q1730" t="s">
        <v>2520</v>
      </c>
      <c r="R1730">
        <v>507</v>
      </c>
      <c r="S1730" s="3">
        <v>0.1</v>
      </c>
      <c r="T1730" s="6">
        <v>211.25000000000006</v>
      </c>
      <c r="U1730" t="s">
        <v>6334</v>
      </c>
      <c r="V1730">
        <v>2025</v>
      </c>
      <c r="W1730" t="s">
        <v>6333</v>
      </c>
      <c r="X1730" t="str">
        <f>_xlfn.XLOOKUP(Orders_C[[#This Row],[Product_ID]],Products_C[Product_ID],Products_C[Product_Name])</f>
        <v>Veg Burger</v>
      </c>
      <c r="Y1730" t="str">
        <f>_xlfn.XLOOKUP(Orders_C[[#This Row],[Product_ID]],Products_C[Product_ID],Products_C[Category])</f>
        <v>Burger</v>
      </c>
      <c r="Z1730" t="str">
        <f>_xlfn.XLOOKUP(Orders_C[[#This Row],[Store_ID]],Stores_c[Store_ID],Stores_c[City])</f>
        <v>Christineton</v>
      </c>
      <c r="AA1730" t="str">
        <f>_xlfn.XLOOKUP(Orders_C[[#This Row],[Customer_ID]],Customers_c[Customer_ID],Customers_c[Customer_Name])</f>
        <v>Roger Tucker</v>
      </c>
      <c r="AB1730" s="6">
        <f>Orders_C[[#This Row],[Quantity]]*Orders_C[[#This Row],[Unit_Price]]*(1-Orders_C[[#This Row],[Discount %]])+Orders_C[[#This Row],[Tax]]</f>
        <v>486.75000000000006</v>
      </c>
      <c r="AC1730" s="9">
        <f>(Orders_C[[#This Row],[Unit_Price]]*Orders_C[[#This Row],[Quantity]])-Orders_C[[#This Row],[Discount]]+Orders_C[[#This Row],[Tax]]</f>
        <v>529.85</v>
      </c>
      <c r="AD1730" t="str">
        <f>IF(COUNTIF(Orders_C[[#All],[Customer_ID]],Orders_C[[#This Row],[Customer_ID]])&gt;1,"Repeat","New")</f>
        <v>Repeat</v>
      </c>
      <c r="AE1730" t="str" cm="1">
        <f t="array" ref="AE1730">_xlfn.XLOOKUP(Orders_C[[#This Row],[Store_ID]],Stores_c[[#All],[Store_ID]],Stores_c[[#All],[City]])</f>
        <v>Christineton</v>
      </c>
      <c r="AF1730" t="str" cm="1">
        <f t="array" ref="AF1730">_xlfn.XLOOKUP(Orders_C[[#This Row],[Store_ID]],Stores_c[[#All],[Store_ID]],Stores_c[[#All],[Manager_Name]])</f>
        <v>Dr. William Hubbard MD</v>
      </c>
      <c r="AG1730" t="str" cm="1">
        <f t="array" ref="AG1730">_xlfn.XLOOKUP(Orders_C[[#This Row],[Store_ID]],Stores_c[[#All],[Store_ID]],Stores_c[[#All],[Store_Type]])</f>
        <v>Street</v>
      </c>
    </row>
    <row r="1731" spans="1:33" x14ac:dyDescent="0.25">
      <c r="A1731">
        <v>10090</v>
      </c>
      <c r="B1731" s="1">
        <v>46015</v>
      </c>
      <c r="C1731" s="2">
        <v>0.40736111111111112</v>
      </c>
      <c r="D1731">
        <v>1428</v>
      </c>
      <c r="E1731">
        <v>214</v>
      </c>
      <c r="F1731">
        <v>512</v>
      </c>
      <c r="G1731">
        <v>306</v>
      </c>
      <c r="H1731">
        <v>3</v>
      </c>
      <c r="I1731">
        <v>177</v>
      </c>
      <c r="J1731">
        <v>10</v>
      </c>
      <c r="K1731">
        <v>8.85</v>
      </c>
      <c r="L1731">
        <v>529.85</v>
      </c>
      <c r="M1731" t="s">
        <v>20</v>
      </c>
      <c r="N1731" t="s">
        <v>22</v>
      </c>
      <c r="O1731">
        <v>39</v>
      </c>
      <c r="P1731">
        <v>5</v>
      </c>
      <c r="Q1731" t="s">
        <v>4113</v>
      </c>
      <c r="R1731">
        <v>505</v>
      </c>
      <c r="S1731" s="3">
        <v>0.1</v>
      </c>
      <c r="T1731" s="6">
        <v>211.25000000000006</v>
      </c>
      <c r="U1731" t="s">
        <v>6328</v>
      </c>
      <c r="V1731">
        <v>2025</v>
      </c>
      <c r="W1731" t="s">
        <v>6329</v>
      </c>
      <c r="X1731" t="str">
        <f>_xlfn.XLOOKUP(Orders_C[[#This Row],[Product_ID]],Products_C[Product_ID],Products_C[Product_Name])</f>
        <v>Veg Burger</v>
      </c>
      <c r="Y1731" t="str">
        <f>_xlfn.XLOOKUP(Orders_C[[#This Row],[Product_ID]],Products_C[Product_ID],Products_C[Category])</f>
        <v>Burger</v>
      </c>
      <c r="Z1731" t="str">
        <f>_xlfn.XLOOKUP(Orders_C[[#This Row],[Store_ID]],Stores_c[Store_ID],Stores_c[City])</f>
        <v>New Robert</v>
      </c>
      <c r="AA1731" t="str">
        <f>_xlfn.XLOOKUP(Orders_C[[#This Row],[Customer_ID]],Customers_c[Customer_ID],Customers_c[Customer_Name])</f>
        <v>Anthony Carter</v>
      </c>
      <c r="AB1731" s="6">
        <f>Orders_C[[#This Row],[Quantity]]*Orders_C[[#This Row],[Unit_Price]]*(1-Orders_C[[#This Row],[Discount %]])+Orders_C[[#This Row],[Tax]]</f>
        <v>486.75000000000006</v>
      </c>
      <c r="AC1731" s="9">
        <f>(Orders_C[[#This Row],[Unit_Price]]*Orders_C[[#This Row],[Quantity]])-Orders_C[[#This Row],[Discount]]+Orders_C[[#This Row],[Tax]]</f>
        <v>529.85</v>
      </c>
      <c r="AD1731" t="str">
        <f>IF(COUNTIF(Orders_C[[#All],[Customer_ID]],Orders_C[[#This Row],[Customer_ID]])&gt;1,"Repeat","New")</f>
        <v>Repeat</v>
      </c>
      <c r="AE1731" t="str" cm="1">
        <f t="array" ref="AE1731">_xlfn.XLOOKUP(Orders_C[[#This Row],[Store_ID]],Stores_c[[#All],[Store_ID]],Stores_c[[#All],[City]])</f>
        <v>New Robert</v>
      </c>
      <c r="AF1731" t="str" cm="1">
        <f t="array" ref="AF1731">_xlfn.XLOOKUP(Orders_C[[#This Row],[Store_ID]],Stores_c[[#All],[Store_ID]],Stores_c[[#All],[Manager_Name]])</f>
        <v>Krista Webb</v>
      </c>
      <c r="AG1731" t="str" cm="1">
        <f t="array" ref="AG1731">_xlfn.XLOOKUP(Orders_C[[#This Row],[Store_ID]],Stores_c[[#All],[Store_ID]],Stores_c[[#All],[Store_Type]])</f>
        <v>Drive-Thru</v>
      </c>
    </row>
    <row r="1732" spans="1:33" x14ac:dyDescent="0.25">
      <c r="A1732">
        <v>7805</v>
      </c>
      <c r="B1732" s="1">
        <v>45946</v>
      </c>
      <c r="C1732" s="2">
        <v>0.28332175925925923</v>
      </c>
      <c r="D1732">
        <v>1120</v>
      </c>
      <c r="E1732">
        <v>220</v>
      </c>
      <c r="F1732">
        <v>402</v>
      </c>
      <c r="G1732">
        <v>307</v>
      </c>
      <c r="H1732">
        <v>2</v>
      </c>
      <c r="I1732">
        <v>255</v>
      </c>
      <c r="J1732">
        <v>5</v>
      </c>
      <c r="K1732">
        <v>12.75</v>
      </c>
      <c r="L1732">
        <v>517.75</v>
      </c>
      <c r="M1732" t="s">
        <v>19</v>
      </c>
      <c r="N1732" t="s">
        <v>22</v>
      </c>
      <c r="O1732">
        <v>48</v>
      </c>
      <c r="P1732">
        <v>2</v>
      </c>
      <c r="Q1732" t="s">
        <v>1828</v>
      </c>
      <c r="R1732">
        <v>505</v>
      </c>
      <c r="S1732" s="3">
        <v>0.05</v>
      </c>
      <c r="T1732" s="6">
        <v>211.75</v>
      </c>
      <c r="U1732" t="s">
        <v>6332</v>
      </c>
      <c r="V1732">
        <v>2025</v>
      </c>
      <c r="W1732" t="s">
        <v>6331</v>
      </c>
      <c r="X1732" t="str">
        <f>_xlfn.XLOOKUP(Orders_C[[#This Row],[Product_ID]],Products_C[Product_ID],Products_C[Product_Name])</f>
        <v>Chicken Wings</v>
      </c>
      <c r="Y1732" t="str">
        <f>_xlfn.XLOOKUP(Orders_C[[#This Row],[Product_ID]],Products_C[Product_ID],Products_C[Category])</f>
        <v>Chicken</v>
      </c>
      <c r="Z1732" t="str">
        <f>_xlfn.XLOOKUP(Orders_C[[#This Row],[Store_ID]],Stores_c[Store_ID],Stores_c[City])</f>
        <v>Williamborough</v>
      </c>
      <c r="AA1732" t="str">
        <f>_xlfn.XLOOKUP(Orders_C[[#This Row],[Customer_ID]],Customers_c[Customer_ID],Customers_c[Customer_Name])</f>
        <v>Kevin Garcia</v>
      </c>
      <c r="AB1732" s="6">
        <f>Orders_C[[#This Row],[Quantity]]*Orders_C[[#This Row],[Unit_Price]]*(1-Orders_C[[#This Row],[Discount %]])+Orders_C[[#This Row],[Tax]]</f>
        <v>497.25</v>
      </c>
      <c r="AC1732" s="9">
        <f>(Orders_C[[#This Row],[Unit_Price]]*Orders_C[[#This Row],[Quantity]])-Orders_C[[#This Row],[Discount]]+Orders_C[[#This Row],[Tax]]</f>
        <v>517.75</v>
      </c>
      <c r="AD1732" t="str">
        <f>IF(COUNTIF(Orders_C[[#All],[Customer_ID]],Orders_C[[#This Row],[Customer_ID]])&gt;1,"Repeat","New")</f>
        <v>Repeat</v>
      </c>
      <c r="AE1732" t="str" cm="1">
        <f t="array" ref="AE1732">_xlfn.XLOOKUP(Orders_C[[#This Row],[Store_ID]],Stores_c[[#All],[Store_ID]],Stores_c[[#All],[City]])</f>
        <v>Williamborough</v>
      </c>
      <c r="AF1732" t="str" cm="1">
        <f t="array" ref="AF1732">_xlfn.XLOOKUP(Orders_C[[#This Row],[Store_ID]],Stores_c[[#All],[Store_ID]],Stores_c[[#All],[Manager_Name]])</f>
        <v>Michael Mcbride</v>
      </c>
      <c r="AG1732" t="str" cm="1">
        <f t="array" ref="AG1732">_xlfn.XLOOKUP(Orders_C[[#This Row],[Store_ID]],Stores_c[[#All],[Store_ID]],Stores_c[[#All],[Store_Type]])</f>
        <v>Mall</v>
      </c>
    </row>
    <row r="1733" spans="1:33" x14ac:dyDescent="0.25">
      <c r="A1733">
        <v>6274</v>
      </c>
      <c r="B1733" s="1">
        <v>45725</v>
      </c>
      <c r="C1733" s="2">
        <v>0.31754629629629627</v>
      </c>
      <c r="D1733">
        <v>1226</v>
      </c>
      <c r="E1733">
        <v>211</v>
      </c>
      <c r="F1733">
        <v>412</v>
      </c>
      <c r="G1733">
        <v>319</v>
      </c>
      <c r="H1733">
        <v>2</v>
      </c>
      <c r="I1733">
        <v>267</v>
      </c>
      <c r="J1733">
        <v>15</v>
      </c>
      <c r="K1733">
        <v>13.35</v>
      </c>
      <c r="L1733">
        <v>532.35</v>
      </c>
      <c r="M1733" t="s">
        <v>19</v>
      </c>
      <c r="N1733" t="s">
        <v>23</v>
      </c>
      <c r="O1733">
        <v>48</v>
      </c>
      <c r="P1733">
        <v>4</v>
      </c>
      <c r="Q1733" t="s">
        <v>297</v>
      </c>
      <c r="R1733">
        <v>503</v>
      </c>
      <c r="S1733" s="3">
        <v>0.15</v>
      </c>
      <c r="T1733" s="6">
        <v>211.95000000000005</v>
      </c>
      <c r="U1733" t="s">
        <v>6334</v>
      </c>
      <c r="V1733">
        <v>2025</v>
      </c>
      <c r="W1733" t="s">
        <v>6331</v>
      </c>
      <c r="X1733" t="str">
        <f>_xlfn.XLOOKUP(Orders_C[[#This Row],[Product_ID]],Products_C[Product_ID],Products_C[Product_Name])</f>
        <v>Chocolate Lava Cake</v>
      </c>
      <c r="Y1733" t="str">
        <f>_xlfn.XLOOKUP(Orders_C[[#This Row],[Product_ID]],Products_C[Product_ID],Products_C[Category])</f>
        <v>Beverage</v>
      </c>
      <c r="Z1733" t="str">
        <f>_xlfn.XLOOKUP(Orders_C[[#This Row],[Store_ID]],Stores_c[Store_ID],Stores_c[City])</f>
        <v>North Robertstad</v>
      </c>
      <c r="AA1733" t="str">
        <f>_xlfn.XLOOKUP(Orders_C[[#This Row],[Customer_ID]],Customers_c[Customer_ID],Customers_c[Customer_Name])</f>
        <v>Matthew Hanson</v>
      </c>
      <c r="AB1733" s="6">
        <f>Orders_C[[#This Row],[Quantity]]*Orders_C[[#This Row],[Unit_Price]]*(1-Orders_C[[#This Row],[Discount %]])+Orders_C[[#This Row],[Tax]]</f>
        <v>467.25</v>
      </c>
      <c r="AC1733" s="9">
        <f>(Orders_C[[#This Row],[Unit_Price]]*Orders_C[[#This Row],[Quantity]])-Orders_C[[#This Row],[Discount]]+Orders_C[[#This Row],[Tax]]</f>
        <v>532.35</v>
      </c>
      <c r="AD1733" t="str">
        <f>IF(COUNTIF(Orders_C[[#All],[Customer_ID]],Orders_C[[#This Row],[Customer_ID]])&gt;1,"Repeat","New")</f>
        <v>Repeat</v>
      </c>
      <c r="AE1733" t="str" cm="1">
        <f t="array" ref="AE1733">_xlfn.XLOOKUP(Orders_C[[#This Row],[Store_ID]],Stores_c[[#All],[Store_ID]],Stores_c[[#All],[City]])</f>
        <v>North Robertstad</v>
      </c>
      <c r="AF1733" t="str" cm="1">
        <f t="array" ref="AF1733">_xlfn.XLOOKUP(Orders_C[[#This Row],[Store_ID]],Stores_c[[#All],[Store_ID]],Stores_c[[#All],[Manager_Name]])</f>
        <v>Mary Lewis</v>
      </c>
      <c r="AG1733" t="str" cm="1">
        <f t="array" ref="AG1733">_xlfn.XLOOKUP(Orders_C[[#This Row],[Store_ID]],Stores_c[[#All],[Store_ID]],Stores_c[[#All],[Store_Type]])</f>
        <v>Street</v>
      </c>
    </row>
    <row r="1734" spans="1:33" x14ac:dyDescent="0.25">
      <c r="A1734">
        <v>10167</v>
      </c>
      <c r="B1734" s="1">
        <v>45937</v>
      </c>
      <c r="C1734" s="2">
        <v>8.6342592592592596E-2</v>
      </c>
      <c r="D1734">
        <v>1238</v>
      </c>
      <c r="E1734">
        <v>207</v>
      </c>
      <c r="F1734">
        <v>433</v>
      </c>
      <c r="G1734">
        <v>328</v>
      </c>
      <c r="H1734">
        <v>1</v>
      </c>
      <c r="I1734">
        <v>472</v>
      </c>
      <c r="J1734">
        <v>0</v>
      </c>
      <c r="K1734">
        <v>23.6</v>
      </c>
      <c r="L1734">
        <v>495.6</v>
      </c>
      <c r="M1734" t="s">
        <v>19</v>
      </c>
      <c r="N1734" t="s">
        <v>21</v>
      </c>
      <c r="O1734">
        <v>39</v>
      </c>
      <c r="P1734">
        <v>1</v>
      </c>
      <c r="Q1734" t="s">
        <v>4190</v>
      </c>
      <c r="R1734">
        <v>510</v>
      </c>
      <c r="S1734" s="3">
        <v>0</v>
      </c>
      <c r="T1734" s="6">
        <v>212.40000000000003</v>
      </c>
      <c r="U1734" t="s">
        <v>6332</v>
      </c>
      <c r="V1734">
        <v>2025</v>
      </c>
      <c r="W1734" t="s">
        <v>6329</v>
      </c>
      <c r="X1734" t="str">
        <f>_xlfn.XLOOKUP(Orders_C[[#This Row],[Product_ID]],Products_C[Product_ID],Products_C[Product_Name])</f>
        <v>Rice Bowl</v>
      </c>
      <c r="Y1734" t="str">
        <f>_xlfn.XLOOKUP(Orders_C[[#This Row],[Product_ID]],Products_C[Product_ID],Products_C[Category])</f>
        <v>Burger</v>
      </c>
      <c r="Z1734" t="str">
        <f>_xlfn.XLOOKUP(Orders_C[[#This Row],[Store_ID]],Stores_c[Store_ID],Stores_c[City])</f>
        <v>Christineton</v>
      </c>
      <c r="AA1734" t="str">
        <f>_xlfn.XLOOKUP(Orders_C[[#This Row],[Customer_ID]],Customers_c[Customer_ID],Customers_c[Customer_Name])</f>
        <v>Brian Jones</v>
      </c>
      <c r="AB1734" s="6">
        <f>Orders_C[[#This Row],[Quantity]]*Orders_C[[#This Row],[Unit_Price]]*(1-Orders_C[[#This Row],[Discount %]])+Orders_C[[#This Row],[Tax]]</f>
        <v>495.6</v>
      </c>
      <c r="AC1734" s="9">
        <f>(Orders_C[[#This Row],[Unit_Price]]*Orders_C[[#This Row],[Quantity]])-Orders_C[[#This Row],[Discount]]+Orders_C[[#This Row],[Tax]]</f>
        <v>495.6</v>
      </c>
      <c r="AD1734" t="str">
        <f>IF(COUNTIF(Orders_C[[#All],[Customer_ID]],Orders_C[[#This Row],[Customer_ID]])&gt;1,"Repeat","New")</f>
        <v>Repeat</v>
      </c>
      <c r="AE1734" t="str" cm="1">
        <f t="array" ref="AE1734">_xlfn.XLOOKUP(Orders_C[[#This Row],[Store_ID]],Stores_c[[#All],[Store_ID]],Stores_c[[#All],[City]])</f>
        <v>Christineton</v>
      </c>
      <c r="AF1734" t="str" cm="1">
        <f t="array" ref="AF1734">_xlfn.XLOOKUP(Orders_C[[#This Row],[Store_ID]],Stores_c[[#All],[Store_ID]],Stores_c[[#All],[Manager_Name]])</f>
        <v>Dr. William Hubbard MD</v>
      </c>
      <c r="AG1734" t="str" cm="1">
        <f t="array" ref="AG1734">_xlfn.XLOOKUP(Orders_C[[#This Row],[Store_ID]],Stores_c[[#All],[Store_ID]],Stores_c[[#All],[Store_Type]])</f>
        <v>Street</v>
      </c>
    </row>
    <row r="1735" spans="1:33" x14ac:dyDescent="0.25">
      <c r="A1735">
        <v>7094</v>
      </c>
      <c r="B1735" s="1">
        <v>45763</v>
      </c>
      <c r="C1735" s="2">
        <v>0.37353009259259257</v>
      </c>
      <c r="D1735">
        <v>1979</v>
      </c>
      <c r="E1735">
        <v>217</v>
      </c>
      <c r="F1735">
        <v>452</v>
      </c>
      <c r="G1735">
        <v>311</v>
      </c>
      <c r="H1735">
        <v>3</v>
      </c>
      <c r="I1735">
        <v>178</v>
      </c>
      <c r="J1735">
        <v>10</v>
      </c>
      <c r="K1735">
        <v>8.9</v>
      </c>
      <c r="L1735">
        <v>532.9</v>
      </c>
      <c r="M1735" t="s">
        <v>19</v>
      </c>
      <c r="N1735" t="s">
        <v>23</v>
      </c>
      <c r="O1735">
        <v>10</v>
      </c>
      <c r="P1735">
        <v>4</v>
      </c>
      <c r="Q1735" t="s">
        <v>1117</v>
      </c>
      <c r="R1735">
        <v>503</v>
      </c>
      <c r="S1735" s="3">
        <v>0.1</v>
      </c>
      <c r="T1735" s="6">
        <v>212.5</v>
      </c>
      <c r="U1735" t="s">
        <v>6337</v>
      </c>
      <c r="V1735">
        <v>2025</v>
      </c>
      <c r="W1735" t="s">
        <v>6333</v>
      </c>
      <c r="X1735" t="str">
        <f>_xlfn.XLOOKUP(Orders_C[[#This Row],[Product_ID]],Products_C[Product_ID],Products_C[Product_Name])</f>
        <v>Pepsi</v>
      </c>
      <c r="Y1735" t="str">
        <f>_xlfn.XLOOKUP(Orders_C[[#This Row],[Product_ID]],Products_C[Product_ID],Products_C[Category])</f>
        <v>Dessert</v>
      </c>
      <c r="Z1735" t="str">
        <f>_xlfn.XLOOKUP(Orders_C[[#This Row],[Store_ID]],Stores_c[Store_ID],Stores_c[City])</f>
        <v>West Rebecca</v>
      </c>
      <c r="AA1735" t="str">
        <f>_xlfn.XLOOKUP(Orders_C[[#This Row],[Customer_ID]],Customers_c[Customer_ID],Customers_c[Customer_Name])</f>
        <v>Chelsey Herring</v>
      </c>
      <c r="AB1735" s="6">
        <f>Orders_C[[#This Row],[Quantity]]*Orders_C[[#This Row],[Unit_Price]]*(1-Orders_C[[#This Row],[Discount %]])+Orders_C[[#This Row],[Tax]]</f>
        <v>489.5</v>
      </c>
      <c r="AC1735" s="9">
        <f>(Orders_C[[#This Row],[Unit_Price]]*Orders_C[[#This Row],[Quantity]])-Orders_C[[#This Row],[Discount]]+Orders_C[[#This Row],[Tax]]</f>
        <v>532.9</v>
      </c>
      <c r="AD1735" t="str">
        <f>IF(COUNTIF(Orders_C[[#All],[Customer_ID]],Orders_C[[#This Row],[Customer_ID]])&gt;1,"Repeat","New")</f>
        <v>Repeat</v>
      </c>
      <c r="AE1735" t="str" cm="1">
        <f t="array" ref="AE1735">_xlfn.XLOOKUP(Orders_C[[#This Row],[Store_ID]],Stores_c[[#All],[Store_ID]],Stores_c[[#All],[City]])</f>
        <v>West Rebecca</v>
      </c>
      <c r="AF1735" t="str" cm="1">
        <f t="array" ref="AF1735">_xlfn.XLOOKUP(Orders_C[[#This Row],[Store_ID]],Stores_c[[#All],[Store_ID]],Stores_c[[#All],[Manager_Name]])</f>
        <v>Albert Smith</v>
      </c>
      <c r="AG1735" t="str" cm="1">
        <f t="array" ref="AG1735">_xlfn.XLOOKUP(Orders_C[[#This Row],[Store_ID]],Stores_c[[#All],[Store_ID]],Stores_c[[#All],[Store_Type]])</f>
        <v>Mall</v>
      </c>
    </row>
    <row r="1736" spans="1:33" x14ac:dyDescent="0.25">
      <c r="A1736">
        <v>7774</v>
      </c>
      <c r="B1736" s="1">
        <v>45799</v>
      </c>
      <c r="C1736" s="2">
        <v>9.9236111111111108E-2</v>
      </c>
      <c r="D1736">
        <v>1121</v>
      </c>
      <c r="E1736">
        <v>223</v>
      </c>
      <c r="F1736">
        <v>465</v>
      </c>
      <c r="G1736">
        <v>313</v>
      </c>
      <c r="H1736">
        <v>3</v>
      </c>
      <c r="I1736">
        <v>178</v>
      </c>
      <c r="J1736">
        <v>10</v>
      </c>
      <c r="K1736">
        <v>8.9</v>
      </c>
      <c r="L1736">
        <v>532.9</v>
      </c>
      <c r="M1736" t="s">
        <v>18</v>
      </c>
      <c r="N1736" t="s">
        <v>21</v>
      </c>
      <c r="O1736">
        <v>52</v>
      </c>
      <c r="P1736">
        <v>3</v>
      </c>
      <c r="Q1736" t="s">
        <v>1797</v>
      </c>
      <c r="R1736">
        <v>503</v>
      </c>
      <c r="S1736" s="3">
        <v>0.1</v>
      </c>
      <c r="T1736" s="6">
        <v>212.5</v>
      </c>
      <c r="U1736" t="s">
        <v>6339</v>
      </c>
      <c r="V1736">
        <v>2025</v>
      </c>
      <c r="W1736" t="s">
        <v>6331</v>
      </c>
      <c r="X1736" t="str">
        <f>_xlfn.XLOOKUP(Orders_C[[#This Row],[Product_ID]],Products_C[Product_ID],Products_C[Product_Name])</f>
        <v>Rice Bowl</v>
      </c>
      <c r="Y1736" t="str">
        <f>_xlfn.XLOOKUP(Orders_C[[#This Row],[Product_ID]],Products_C[Product_ID],Products_C[Category])</f>
        <v>Beverage</v>
      </c>
      <c r="Z1736" t="str">
        <f>_xlfn.XLOOKUP(Orders_C[[#This Row],[Store_ID]],Stores_c[Store_ID],Stores_c[City])</f>
        <v>Chambershaven</v>
      </c>
      <c r="AA1736" t="str">
        <f>_xlfn.XLOOKUP(Orders_C[[#This Row],[Customer_ID]],Customers_c[Customer_ID],Customers_c[Customer_Name])</f>
        <v>Isabella Phillips</v>
      </c>
      <c r="AB1736" s="6">
        <f>Orders_C[[#This Row],[Quantity]]*Orders_C[[#This Row],[Unit_Price]]*(1-Orders_C[[#This Row],[Discount %]])+Orders_C[[#This Row],[Tax]]</f>
        <v>489.5</v>
      </c>
      <c r="AC1736" s="9">
        <f>(Orders_C[[#This Row],[Unit_Price]]*Orders_C[[#This Row],[Quantity]])-Orders_C[[#This Row],[Discount]]+Orders_C[[#This Row],[Tax]]</f>
        <v>532.9</v>
      </c>
      <c r="AD1736" t="str">
        <f>IF(COUNTIF(Orders_C[[#All],[Customer_ID]],Orders_C[[#This Row],[Customer_ID]])&gt;1,"Repeat","New")</f>
        <v>Repeat</v>
      </c>
      <c r="AE1736" t="str" cm="1">
        <f t="array" ref="AE1736">_xlfn.XLOOKUP(Orders_C[[#This Row],[Store_ID]],Stores_c[[#All],[Store_ID]],Stores_c[[#All],[City]])</f>
        <v>Chambershaven</v>
      </c>
      <c r="AF1736" t="str" cm="1">
        <f t="array" ref="AF1736">_xlfn.XLOOKUP(Orders_C[[#This Row],[Store_ID]],Stores_c[[#All],[Store_ID]],Stores_c[[#All],[Manager_Name]])</f>
        <v>Virginia Webster</v>
      </c>
      <c r="AG1736" t="str" cm="1">
        <f t="array" ref="AG1736">_xlfn.XLOOKUP(Orders_C[[#This Row],[Store_ID]],Stores_c[[#All],[Store_ID]],Stores_c[[#All],[Store_Type]])</f>
        <v>Street</v>
      </c>
    </row>
    <row r="1737" spans="1:33" x14ac:dyDescent="0.25">
      <c r="A1737">
        <v>8290</v>
      </c>
      <c r="B1737" s="1">
        <v>46009</v>
      </c>
      <c r="C1737" s="2">
        <v>0.88984953703703706</v>
      </c>
      <c r="D1737">
        <v>1830</v>
      </c>
      <c r="E1737">
        <v>219</v>
      </c>
      <c r="F1737">
        <v>462</v>
      </c>
      <c r="G1737">
        <v>310</v>
      </c>
      <c r="H1737">
        <v>2</v>
      </c>
      <c r="I1737">
        <v>250</v>
      </c>
      <c r="J1737">
        <v>0</v>
      </c>
      <c r="K1737">
        <v>12.5</v>
      </c>
      <c r="L1737">
        <v>512.5</v>
      </c>
      <c r="M1737" t="s">
        <v>20</v>
      </c>
      <c r="N1737" t="s">
        <v>22</v>
      </c>
      <c r="O1737">
        <v>38</v>
      </c>
      <c r="P1737">
        <v>2</v>
      </c>
      <c r="Q1737" t="s">
        <v>2313</v>
      </c>
      <c r="R1737">
        <v>505</v>
      </c>
      <c r="S1737" s="3">
        <v>0</v>
      </c>
      <c r="T1737" s="6">
        <v>212.5</v>
      </c>
      <c r="U1737" t="s">
        <v>6328</v>
      </c>
      <c r="V1737">
        <v>2025</v>
      </c>
      <c r="W1737" t="s">
        <v>6329</v>
      </c>
      <c r="X1737" t="str">
        <f>_xlfn.XLOOKUP(Orders_C[[#This Row],[Product_ID]],Products_C[Product_ID],Products_C[Product_Name])</f>
        <v>Chicken Bucket</v>
      </c>
      <c r="Y1737" t="str">
        <f>_xlfn.XLOOKUP(Orders_C[[#This Row],[Product_ID]],Products_C[Product_ID],Products_C[Category])</f>
        <v>Chicken</v>
      </c>
      <c r="Z1737" t="str">
        <f>_xlfn.XLOOKUP(Orders_C[[#This Row],[Store_ID]],Stores_c[Store_ID],Stores_c[City])</f>
        <v>Lake David</v>
      </c>
      <c r="AA1737" t="str">
        <f>_xlfn.XLOOKUP(Orders_C[[#This Row],[Customer_ID]],Customers_c[Customer_ID],Customers_c[Customer_Name])</f>
        <v>Mary Carter</v>
      </c>
      <c r="AB1737" s="6">
        <f>Orders_C[[#This Row],[Quantity]]*Orders_C[[#This Row],[Unit_Price]]*(1-Orders_C[[#This Row],[Discount %]])+Orders_C[[#This Row],[Tax]]</f>
        <v>512.5</v>
      </c>
      <c r="AC1737" s="9">
        <f>(Orders_C[[#This Row],[Unit_Price]]*Orders_C[[#This Row],[Quantity]])-Orders_C[[#This Row],[Discount]]+Orders_C[[#This Row],[Tax]]</f>
        <v>512.5</v>
      </c>
      <c r="AD1737" t="str">
        <f>IF(COUNTIF(Orders_C[[#All],[Customer_ID]],Orders_C[[#This Row],[Customer_ID]])&gt;1,"Repeat","New")</f>
        <v>Repeat</v>
      </c>
      <c r="AE1737" t="str" cm="1">
        <f t="array" ref="AE1737">_xlfn.XLOOKUP(Orders_C[[#This Row],[Store_ID]],Stores_c[[#All],[Store_ID]],Stores_c[[#All],[City]])</f>
        <v>Lake David</v>
      </c>
      <c r="AF1737" t="str" cm="1">
        <f t="array" ref="AF1737">_xlfn.XLOOKUP(Orders_C[[#This Row],[Store_ID]],Stores_c[[#All],[Store_ID]],Stores_c[[#All],[Manager_Name]])</f>
        <v>Joshua Hines</v>
      </c>
      <c r="AG1737" t="str" cm="1">
        <f t="array" ref="AG1737">_xlfn.XLOOKUP(Orders_C[[#This Row],[Store_ID]],Stores_c[[#All],[Store_ID]],Stores_c[[#All],[Store_Type]])</f>
        <v>Street</v>
      </c>
    </row>
    <row r="1738" spans="1:33" x14ac:dyDescent="0.25">
      <c r="A1738">
        <v>10239</v>
      </c>
      <c r="B1738" s="1">
        <v>45849</v>
      </c>
      <c r="C1738" s="2">
        <v>0.33751157407407406</v>
      </c>
      <c r="D1738">
        <v>1705</v>
      </c>
      <c r="E1738">
        <v>219</v>
      </c>
      <c r="F1738">
        <v>538</v>
      </c>
      <c r="G1738">
        <v>323</v>
      </c>
      <c r="H1738">
        <v>3</v>
      </c>
      <c r="I1738">
        <v>170</v>
      </c>
      <c r="J1738">
        <v>0</v>
      </c>
      <c r="K1738">
        <v>8.5</v>
      </c>
      <c r="L1738">
        <v>518.5</v>
      </c>
      <c r="M1738" t="s">
        <v>19</v>
      </c>
      <c r="N1738" t="s">
        <v>23</v>
      </c>
      <c r="O1738">
        <v>17</v>
      </c>
      <c r="P1738">
        <v>4</v>
      </c>
      <c r="Q1738" t="s">
        <v>4262</v>
      </c>
      <c r="R1738">
        <v>501</v>
      </c>
      <c r="S1738" s="3">
        <v>0</v>
      </c>
      <c r="T1738" s="6">
        <v>212.5</v>
      </c>
      <c r="U1738" t="s">
        <v>6341</v>
      </c>
      <c r="V1738">
        <v>2025</v>
      </c>
      <c r="W1738" t="s">
        <v>6333</v>
      </c>
      <c r="X1738" t="str">
        <f>_xlfn.XLOOKUP(Orders_C[[#This Row],[Product_ID]],Products_C[Product_ID],Products_C[Product_Name])</f>
        <v>Rice Bowl</v>
      </c>
      <c r="Y1738" t="str">
        <f>_xlfn.XLOOKUP(Orders_C[[#This Row],[Product_ID]],Products_C[Product_ID],Products_C[Category])</f>
        <v>Beverage</v>
      </c>
      <c r="Z1738" t="str">
        <f>_xlfn.XLOOKUP(Orders_C[[#This Row],[Store_ID]],Stores_c[Store_ID],Stores_c[City])</f>
        <v>Lake David</v>
      </c>
      <c r="AA1738" t="str">
        <f>_xlfn.XLOOKUP(Orders_C[[#This Row],[Customer_ID]],Customers_c[Customer_ID],Customers_c[Customer_Name])</f>
        <v>Maxwell Morgan</v>
      </c>
      <c r="AB1738" s="6">
        <f>Orders_C[[#This Row],[Quantity]]*Orders_C[[#This Row],[Unit_Price]]*(1-Orders_C[[#This Row],[Discount %]])+Orders_C[[#This Row],[Tax]]</f>
        <v>518.5</v>
      </c>
      <c r="AC1738" s="9">
        <f>(Orders_C[[#This Row],[Unit_Price]]*Orders_C[[#This Row],[Quantity]])-Orders_C[[#This Row],[Discount]]+Orders_C[[#This Row],[Tax]]</f>
        <v>518.5</v>
      </c>
      <c r="AD1738" t="str">
        <f>IF(COUNTIF(Orders_C[[#All],[Customer_ID]],Orders_C[[#This Row],[Customer_ID]])&gt;1,"Repeat","New")</f>
        <v>Repeat</v>
      </c>
      <c r="AE1738" t="str" cm="1">
        <f t="array" ref="AE1738">_xlfn.XLOOKUP(Orders_C[[#This Row],[Store_ID]],Stores_c[[#All],[Store_ID]],Stores_c[[#All],[City]])</f>
        <v>Lake David</v>
      </c>
      <c r="AF1738" t="str" cm="1">
        <f t="array" ref="AF1738">_xlfn.XLOOKUP(Orders_C[[#This Row],[Store_ID]],Stores_c[[#All],[Store_ID]],Stores_c[[#All],[Manager_Name]])</f>
        <v>Joshua Hines</v>
      </c>
      <c r="AG1738" t="str" cm="1">
        <f t="array" ref="AG1738">_xlfn.XLOOKUP(Orders_C[[#This Row],[Store_ID]],Stores_c[[#All],[Store_ID]],Stores_c[[#All],[Store_Type]])</f>
        <v>Street</v>
      </c>
    </row>
    <row r="1739" spans="1:33" x14ac:dyDescent="0.25">
      <c r="A1739">
        <v>6905</v>
      </c>
      <c r="B1739" s="1">
        <v>46055</v>
      </c>
      <c r="C1739" s="2">
        <v>0.42465277777777777</v>
      </c>
      <c r="D1739">
        <v>1753</v>
      </c>
      <c r="E1739">
        <v>215</v>
      </c>
      <c r="F1739">
        <v>457</v>
      </c>
      <c r="G1739">
        <v>330</v>
      </c>
      <c r="H1739">
        <v>3</v>
      </c>
      <c r="I1739">
        <v>182</v>
      </c>
      <c r="J1739">
        <v>15</v>
      </c>
      <c r="K1739">
        <v>9.1</v>
      </c>
      <c r="L1739">
        <v>540.1</v>
      </c>
      <c r="M1739" t="s">
        <v>19</v>
      </c>
      <c r="N1739" t="s">
        <v>21</v>
      </c>
      <c r="O1739">
        <v>36</v>
      </c>
      <c r="P1739">
        <v>4</v>
      </c>
      <c r="Q1739" t="s">
        <v>928</v>
      </c>
      <c r="R1739">
        <v>509</v>
      </c>
      <c r="S1739" s="3">
        <v>0.15</v>
      </c>
      <c r="T1739" s="6">
        <v>212.50000000000006</v>
      </c>
      <c r="U1739" t="s">
        <v>6338</v>
      </c>
      <c r="V1739">
        <v>2026</v>
      </c>
      <c r="W1739" t="s">
        <v>6329</v>
      </c>
      <c r="X1739" t="str">
        <f>_xlfn.XLOOKUP(Orders_C[[#This Row],[Product_ID]],Products_C[Product_ID],Products_C[Product_Name])</f>
        <v>Rice Bowl</v>
      </c>
      <c r="Y1739" t="str">
        <f>_xlfn.XLOOKUP(Orders_C[[#This Row],[Product_ID]],Products_C[Product_ID],Products_C[Category])</f>
        <v>Beverage</v>
      </c>
      <c r="Z1739" t="str">
        <f>_xlfn.XLOOKUP(Orders_C[[#This Row],[Store_ID]],Stores_c[Store_ID],Stores_c[City])</f>
        <v>Sallyburgh</v>
      </c>
      <c r="AA1739" t="str">
        <f>_xlfn.XLOOKUP(Orders_C[[#This Row],[Customer_ID]],Customers_c[Customer_ID],Customers_c[Customer_Name])</f>
        <v>James Smith</v>
      </c>
      <c r="AB1739" s="6">
        <f>Orders_C[[#This Row],[Quantity]]*Orders_C[[#This Row],[Unit_Price]]*(1-Orders_C[[#This Row],[Discount %]])+Orders_C[[#This Row],[Tax]]</f>
        <v>473.2</v>
      </c>
      <c r="AC1739" s="9">
        <f>(Orders_C[[#This Row],[Unit_Price]]*Orders_C[[#This Row],[Quantity]])-Orders_C[[#This Row],[Discount]]+Orders_C[[#This Row],[Tax]]</f>
        <v>540.1</v>
      </c>
      <c r="AD1739" t="str">
        <f>IF(COUNTIF(Orders_C[[#All],[Customer_ID]],Orders_C[[#This Row],[Customer_ID]])&gt;1,"Repeat","New")</f>
        <v>Repeat</v>
      </c>
      <c r="AE1739" t="str" cm="1">
        <f t="array" ref="AE1739">_xlfn.XLOOKUP(Orders_C[[#This Row],[Store_ID]],Stores_c[[#All],[Store_ID]],Stores_c[[#All],[City]])</f>
        <v>Sallyburgh</v>
      </c>
      <c r="AF1739" t="str" cm="1">
        <f t="array" ref="AF1739">_xlfn.XLOOKUP(Orders_C[[#This Row],[Store_ID]],Stores_c[[#All],[Store_ID]],Stores_c[[#All],[Manager_Name]])</f>
        <v>Benjamin Mccoy</v>
      </c>
      <c r="AG1739" t="str" cm="1">
        <f t="array" ref="AG1739">_xlfn.XLOOKUP(Orders_C[[#This Row],[Store_ID]],Stores_c[[#All],[Store_ID]],Stores_c[[#All],[Store_Type]])</f>
        <v>Drive-Thru</v>
      </c>
    </row>
    <row r="1740" spans="1:33" x14ac:dyDescent="0.25">
      <c r="A1740">
        <v>7116</v>
      </c>
      <c r="B1740" s="1">
        <v>45726</v>
      </c>
      <c r="C1740" s="2">
        <v>0.66873842592592592</v>
      </c>
      <c r="D1740">
        <v>1213</v>
      </c>
      <c r="E1740">
        <v>214</v>
      </c>
      <c r="F1740">
        <v>458</v>
      </c>
      <c r="G1740">
        <v>313</v>
      </c>
      <c r="H1740">
        <v>3</v>
      </c>
      <c r="I1740">
        <v>182</v>
      </c>
      <c r="J1740">
        <v>15</v>
      </c>
      <c r="K1740">
        <v>9.1</v>
      </c>
      <c r="L1740">
        <v>540.1</v>
      </c>
      <c r="M1740" t="s">
        <v>20</v>
      </c>
      <c r="N1740" t="s">
        <v>23</v>
      </c>
      <c r="O1740">
        <v>57</v>
      </c>
      <c r="P1740">
        <v>1</v>
      </c>
      <c r="Q1740" t="s">
        <v>1139</v>
      </c>
      <c r="R1740">
        <v>506</v>
      </c>
      <c r="S1740" s="3">
        <v>0.15</v>
      </c>
      <c r="T1740" s="6">
        <v>212.50000000000006</v>
      </c>
      <c r="U1740" t="s">
        <v>6334</v>
      </c>
      <c r="V1740">
        <v>2025</v>
      </c>
      <c r="W1740" t="s">
        <v>6331</v>
      </c>
      <c r="X1740" t="str">
        <f>_xlfn.XLOOKUP(Orders_C[[#This Row],[Product_ID]],Products_C[Product_ID],Products_C[Product_Name])</f>
        <v>Rice Bowl</v>
      </c>
      <c r="Y1740" t="str">
        <f>_xlfn.XLOOKUP(Orders_C[[#This Row],[Product_ID]],Products_C[Product_ID],Products_C[Category])</f>
        <v>Beverage</v>
      </c>
      <c r="Z1740" t="str">
        <f>_xlfn.XLOOKUP(Orders_C[[#This Row],[Store_ID]],Stores_c[Store_ID],Stores_c[City])</f>
        <v>New Robert</v>
      </c>
      <c r="AA1740" t="str">
        <f>_xlfn.XLOOKUP(Orders_C[[#This Row],[Customer_ID]],Customers_c[Customer_ID],Customers_c[Customer_Name])</f>
        <v>Tiffany Carr</v>
      </c>
      <c r="AB1740" s="6">
        <f>Orders_C[[#This Row],[Quantity]]*Orders_C[[#This Row],[Unit_Price]]*(1-Orders_C[[#This Row],[Discount %]])+Orders_C[[#This Row],[Tax]]</f>
        <v>473.2</v>
      </c>
      <c r="AC1740" s="9">
        <f>(Orders_C[[#This Row],[Unit_Price]]*Orders_C[[#This Row],[Quantity]])-Orders_C[[#This Row],[Discount]]+Orders_C[[#This Row],[Tax]]</f>
        <v>540.1</v>
      </c>
      <c r="AD1740" t="str">
        <f>IF(COUNTIF(Orders_C[[#All],[Customer_ID]],Orders_C[[#This Row],[Customer_ID]])&gt;1,"Repeat","New")</f>
        <v>Repeat</v>
      </c>
      <c r="AE1740" t="str" cm="1">
        <f t="array" ref="AE1740">_xlfn.XLOOKUP(Orders_C[[#This Row],[Store_ID]],Stores_c[[#All],[Store_ID]],Stores_c[[#All],[City]])</f>
        <v>New Robert</v>
      </c>
      <c r="AF1740" t="str" cm="1">
        <f t="array" ref="AF1740">_xlfn.XLOOKUP(Orders_C[[#This Row],[Store_ID]],Stores_c[[#All],[Store_ID]],Stores_c[[#All],[Manager_Name]])</f>
        <v>Krista Webb</v>
      </c>
      <c r="AG1740" t="str" cm="1">
        <f t="array" ref="AG1740">_xlfn.XLOOKUP(Orders_C[[#This Row],[Store_ID]],Stores_c[[#All],[Store_ID]],Stores_c[[#All],[Store_Type]])</f>
        <v>Drive-Thru</v>
      </c>
    </row>
    <row r="1741" spans="1:33" x14ac:dyDescent="0.25">
      <c r="A1741">
        <v>9078</v>
      </c>
      <c r="B1741" s="1">
        <v>45980</v>
      </c>
      <c r="C1741" s="2">
        <v>0.93690972222222224</v>
      </c>
      <c r="D1741">
        <v>1140</v>
      </c>
      <c r="E1741">
        <v>212</v>
      </c>
      <c r="F1741">
        <v>472</v>
      </c>
      <c r="G1741">
        <v>317</v>
      </c>
      <c r="H1741">
        <v>3</v>
      </c>
      <c r="I1741">
        <v>182</v>
      </c>
      <c r="J1741">
        <v>15</v>
      </c>
      <c r="K1741">
        <v>9.1</v>
      </c>
      <c r="L1741">
        <v>540.1</v>
      </c>
      <c r="M1741" t="s">
        <v>19</v>
      </c>
      <c r="N1741" t="s">
        <v>23</v>
      </c>
      <c r="O1741">
        <v>31</v>
      </c>
      <c r="P1741">
        <v>4</v>
      </c>
      <c r="Q1741" t="s">
        <v>3101</v>
      </c>
      <c r="R1741">
        <v>502</v>
      </c>
      <c r="S1741" s="3">
        <v>0.15</v>
      </c>
      <c r="T1741" s="6">
        <v>212.50000000000006</v>
      </c>
      <c r="U1741" t="s">
        <v>6336</v>
      </c>
      <c r="V1741">
        <v>2025</v>
      </c>
      <c r="W1741" t="s">
        <v>6329</v>
      </c>
      <c r="X1741" t="str">
        <f>_xlfn.XLOOKUP(Orders_C[[#This Row],[Product_ID]],Products_C[Product_ID],Products_C[Product_Name])</f>
        <v>Popcorn Chicken</v>
      </c>
      <c r="Y1741" t="str">
        <f>_xlfn.XLOOKUP(Orders_C[[#This Row],[Product_ID]],Products_C[Product_ID],Products_C[Category])</f>
        <v>Dessert</v>
      </c>
      <c r="Z1741" t="str">
        <f>_xlfn.XLOOKUP(Orders_C[[#This Row],[Store_ID]],Stores_c[Store_ID],Stores_c[City])</f>
        <v>Andrewview</v>
      </c>
      <c r="AA1741" t="str">
        <f>_xlfn.XLOOKUP(Orders_C[[#This Row],[Customer_ID]],Customers_c[Customer_ID],Customers_c[Customer_Name])</f>
        <v>Juan Davis</v>
      </c>
      <c r="AB1741" s="6">
        <f>Orders_C[[#This Row],[Quantity]]*Orders_C[[#This Row],[Unit_Price]]*(1-Orders_C[[#This Row],[Discount %]])+Orders_C[[#This Row],[Tax]]</f>
        <v>473.2</v>
      </c>
      <c r="AC1741" s="9">
        <f>(Orders_C[[#This Row],[Unit_Price]]*Orders_C[[#This Row],[Quantity]])-Orders_C[[#This Row],[Discount]]+Orders_C[[#This Row],[Tax]]</f>
        <v>540.1</v>
      </c>
      <c r="AD1741" t="str">
        <f>IF(COUNTIF(Orders_C[[#All],[Customer_ID]],Orders_C[[#This Row],[Customer_ID]])&gt;1,"Repeat","New")</f>
        <v>Repeat</v>
      </c>
      <c r="AE1741" t="str" cm="1">
        <f t="array" ref="AE1741">_xlfn.XLOOKUP(Orders_C[[#This Row],[Store_ID]],Stores_c[[#All],[Store_ID]],Stores_c[[#All],[City]])</f>
        <v>Andrewview</v>
      </c>
      <c r="AF1741" t="str" cm="1">
        <f t="array" ref="AF1741">_xlfn.XLOOKUP(Orders_C[[#This Row],[Store_ID]],Stores_c[[#All],[Store_ID]],Stores_c[[#All],[Manager_Name]])</f>
        <v>Alice Sutton</v>
      </c>
      <c r="AG1741" t="str" cm="1">
        <f t="array" ref="AG1741">_xlfn.XLOOKUP(Orders_C[[#This Row],[Store_ID]],Stores_c[[#All],[Store_ID]],Stores_c[[#All],[Store_Type]])</f>
        <v>Mall</v>
      </c>
    </row>
    <row r="1742" spans="1:33" x14ac:dyDescent="0.25">
      <c r="A1742">
        <v>9228</v>
      </c>
      <c r="B1742" s="1">
        <v>45759</v>
      </c>
      <c r="C1742" s="2">
        <v>0.20019675925925925</v>
      </c>
      <c r="D1742">
        <v>1476</v>
      </c>
      <c r="E1742">
        <v>203</v>
      </c>
      <c r="F1742">
        <v>437</v>
      </c>
      <c r="G1742">
        <v>314</v>
      </c>
      <c r="H1742">
        <v>3</v>
      </c>
      <c r="I1742">
        <v>182</v>
      </c>
      <c r="J1742">
        <v>15</v>
      </c>
      <c r="K1742">
        <v>9.1</v>
      </c>
      <c r="L1742">
        <v>540.1</v>
      </c>
      <c r="M1742" t="s">
        <v>20</v>
      </c>
      <c r="N1742" t="s">
        <v>21</v>
      </c>
      <c r="O1742">
        <v>38</v>
      </c>
      <c r="P1742">
        <v>5</v>
      </c>
      <c r="Q1742" t="s">
        <v>3251</v>
      </c>
      <c r="R1742">
        <v>502</v>
      </c>
      <c r="S1742" s="3">
        <v>0.15</v>
      </c>
      <c r="T1742" s="6">
        <v>212.50000000000006</v>
      </c>
      <c r="U1742" t="s">
        <v>6337</v>
      </c>
      <c r="V1742">
        <v>2025</v>
      </c>
      <c r="W1742" t="s">
        <v>6329</v>
      </c>
      <c r="X1742" t="str">
        <f>_xlfn.XLOOKUP(Orders_C[[#This Row],[Product_ID]],Products_C[Product_ID],Products_C[Product_Name])</f>
        <v>Wrap</v>
      </c>
      <c r="Y1742" t="str">
        <f>_xlfn.XLOOKUP(Orders_C[[#This Row],[Product_ID]],Products_C[Product_ID],Products_C[Category])</f>
        <v>Burger</v>
      </c>
      <c r="Z1742" t="str">
        <f>_xlfn.XLOOKUP(Orders_C[[#This Row],[Store_ID]],Stores_c[Store_ID],Stores_c[City])</f>
        <v>Lake Williammouth</v>
      </c>
      <c r="AA1742" t="str">
        <f>_xlfn.XLOOKUP(Orders_C[[#This Row],[Customer_ID]],Customers_c[Customer_ID],Customers_c[Customer_Name])</f>
        <v>John Krueger</v>
      </c>
      <c r="AB1742" s="6">
        <f>Orders_C[[#This Row],[Quantity]]*Orders_C[[#This Row],[Unit_Price]]*(1-Orders_C[[#This Row],[Discount %]])+Orders_C[[#This Row],[Tax]]</f>
        <v>473.2</v>
      </c>
      <c r="AC1742" s="9">
        <f>(Orders_C[[#This Row],[Unit_Price]]*Orders_C[[#This Row],[Quantity]])-Orders_C[[#This Row],[Discount]]+Orders_C[[#This Row],[Tax]]</f>
        <v>540.1</v>
      </c>
      <c r="AD1742" t="str">
        <f>IF(COUNTIF(Orders_C[[#All],[Customer_ID]],Orders_C[[#This Row],[Customer_ID]])&gt;1,"Repeat","New")</f>
        <v>Repeat</v>
      </c>
      <c r="AE1742" t="str" cm="1">
        <f t="array" ref="AE1742">_xlfn.XLOOKUP(Orders_C[[#This Row],[Store_ID]],Stores_c[[#All],[Store_ID]],Stores_c[[#All],[City]])</f>
        <v>Lake Williammouth</v>
      </c>
      <c r="AF1742" t="str" cm="1">
        <f t="array" ref="AF1742">_xlfn.XLOOKUP(Orders_C[[#This Row],[Store_ID]],Stores_c[[#All],[Store_ID]],Stores_c[[#All],[Manager_Name]])</f>
        <v>Stephanie Dominguez</v>
      </c>
      <c r="AG1742" t="str" cm="1">
        <f t="array" ref="AG1742">_xlfn.XLOOKUP(Orders_C[[#This Row],[Store_ID]],Stores_c[[#All],[Store_ID]],Stores_c[[#All],[Store_Type]])</f>
        <v>Drive-Thru</v>
      </c>
    </row>
    <row r="1743" spans="1:33" x14ac:dyDescent="0.25">
      <c r="A1743">
        <v>8263</v>
      </c>
      <c r="B1743" s="1">
        <v>45992</v>
      </c>
      <c r="C1743" s="2">
        <v>0.30942129629629628</v>
      </c>
      <c r="D1743">
        <v>1073</v>
      </c>
      <c r="E1743">
        <v>216</v>
      </c>
      <c r="F1743">
        <v>446</v>
      </c>
      <c r="G1743">
        <v>306</v>
      </c>
      <c r="H1743">
        <v>2</v>
      </c>
      <c r="I1743">
        <v>262</v>
      </c>
      <c r="J1743">
        <v>10</v>
      </c>
      <c r="K1743">
        <v>13.1</v>
      </c>
      <c r="L1743">
        <v>527.1</v>
      </c>
      <c r="M1743" t="s">
        <v>19</v>
      </c>
      <c r="N1743" t="s">
        <v>23</v>
      </c>
      <c r="O1743">
        <v>19</v>
      </c>
      <c r="P1743">
        <v>5</v>
      </c>
      <c r="Q1743" t="s">
        <v>2286</v>
      </c>
      <c r="R1743">
        <v>505</v>
      </c>
      <c r="S1743" s="3">
        <v>0.1</v>
      </c>
      <c r="T1743" s="6">
        <v>212.70000000000005</v>
      </c>
      <c r="U1743" t="s">
        <v>6328</v>
      </c>
      <c r="V1743">
        <v>2025</v>
      </c>
      <c r="W1743" t="s">
        <v>6333</v>
      </c>
      <c r="X1743" t="str">
        <f>_xlfn.XLOOKUP(Orders_C[[#This Row],[Product_ID]],Products_C[Product_ID],Products_C[Product_Name])</f>
        <v>Veg Burger</v>
      </c>
      <c r="Y1743" t="str">
        <f>_xlfn.XLOOKUP(Orders_C[[#This Row],[Product_ID]],Products_C[Product_ID],Products_C[Category])</f>
        <v>Burger</v>
      </c>
      <c r="Z1743" t="str">
        <f>_xlfn.XLOOKUP(Orders_C[[#This Row],[Store_ID]],Stores_c[Store_ID],Stores_c[City])</f>
        <v>Garciaview</v>
      </c>
      <c r="AA1743" t="str">
        <f>_xlfn.XLOOKUP(Orders_C[[#This Row],[Customer_ID]],Customers_c[Customer_ID],Customers_c[Customer_Name])</f>
        <v>Regina Simpson</v>
      </c>
      <c r="AB1743" s="6">
        <f>Orders_C[[#This Row],[Quantity]]*Orders_C[[#This Row],[Unit_Price]]*(1-Orders_C[[#This Row],[Discount %]])+Orders_C[[#This Row],[Tax]]</f>
        <v>484.70000000000005</v>
      </c>
      <c r="AC1743" s="9">
        <f>(Orders_C[[#This Row],[Unit_Price]]*Orders_C[[#This Row],[Quantity]])-Orders_C[[#This Row],[Discount]]+Orders_C[[#This Row],[Tax]]</f>
        <v>527.1</v>
      </c>
      <c r="AD1743" t="str">
        <f>IF(COUNTIF(Orders_C[[#All],[Customer_ID]],Orders_C[[#This Row],[Customer_ID]])&gt;1,"Repeat","New")</f>
        <v>Repeat</v>
      </c>
      <c r="AE1743" t="str" cm="1">
        <f t="array" ref="AE1743">_xlfn.XLOOKUP(Orders_C[[#This Row],[Store_ID]],Stores_c[[#All],[Store_ID]],Stores_c[[#All],[City]])</f>
        <v>Garciaview</v>
      </c>
      <c r="AF1743" t="str" cm="1">
        <f t="array" ref="AF1743">_xlfn.XLOOKUP(Orders_C[[#This Row],[Store_ID]],Stores_c[[#All],[Store_ID]],Stores_c[[#All],[Manager_Name]])</f>
        <v>Karina Washington</v>
      </c>
      <c r="AG1743" t="str" cm="1">
        <f t="array" ref="AG1743">_xlfn.XLOOKUP(Orders_C[[#This Row],[Store_ID]],Stores_c[[#All],[Store_ID]],Stores_c[[#All],[Store_Type]])</f>
        <v>Drive-Thru</v>
      </c>
    </row>
    <row r="1744" spans="1:33" x14ac:dyDescent="0.25">
      <c r="A1744">
        <v>6129</v>
      </c>
      <c r="B1744" s="1">
        <v>46003</v>
      </c>
      <c r="C1744" s="2">
        <v>0.13043981481481481</v>
      </c>
      <c r="D1744">
        <v>1777</v>
      </c>
      <c r="E1744">
        <v>211</v>
      </c>
      <c r="F1744">
        <v>489</v>
      </c>
      <c r="G1744">
        <v>336</v>
      </c>
      <c r="H1744">
        <v>1</v>
      </c>
      <c r="I1744">
        <v>495</v>
      </c>
      <c r="J1744">
        <v>10</v>
      </c>
      <c r="K1744">
        <v>24.75</v>
      </c>
      <c r="L1744">
        <v>509.75</v>
      </c>
      <c r="M1744" t="s">
        <v>19</v>
      </c>
      <c r="N1744" t="s">
        <v>23</v>
      </c>
      <c r="O1744">
        <v>15</v>
      </c>
      <c r="P1744">
        <v>4</v>
      </c>
      <c r="Q1744" t="s">
        <v>152</v>
      </c>
      <c r="R1744">
        <v>508</v>
      </c>
      <c r="S1744" s="3">
        <v>0.1</v>
      </c>
      <c r="T1744" s="6">
        <v>212.75</v>
      </c>
      <c r="U1744" t="s">
        <v>6328</v>
      </c>
      <c r="V1744">
        <v>2025</v>
      </c>
      <c r="W1744" t="s">
        <v>6333</v>
      </c>
      <c r="X1744" t="str">
        <f>_xlfn.XLOOKUP(Orders_C[[#This Row],[Product_ID]],Products_C[Product_ID],Products_C[Product_Name])</f>
        <v>Chicken Bucket</v>
      </c>
      <c r="Y1744" t="str">
        <f>_xlfn.XLOOKUP(Orders_C[[#This Row],[Product_ID]],Products_C[Product_ID],Products_C[Category])</f>
        <v>Dessert</v>
      </c>
      <c r="Z1744" t="str">
        <f>_xlfn.XLOOKUP(Orders_C[[#This Row],[Store_ID]],Stores_c[Store_ID],Stores_c[City])</f>
        <v>North Robertstad</v>
      </c>
      <c r="AA1744" t="str">
        <f>_xlfn.XLOOKUP(Orders_C[[#This Row],[Customer_ID]],Customers_c[Customer_ID],Customers_c[Customer_Name])</f>
        <v>Gary Allen</v>
      </c>
      <c r="AB1744" s="6">
        <f>Orders_C[[#This Row],[Quantity]]*Orders_C[[#This Row],[Unit_Price]]*(1-Orders_C[[#This Row],[Discount %]])+Orders_C[[#This Row],[Tax]]</f>
        <v>470.25</v>
      </c>
      <c r="AC1744" s="9">
        <f>(Orders_C[[#This Row],[Unit_Price]]*Orders_C[[#This Row],[Quantity]])-Orders_C[[#This Row],[Discount]]+Orders_C[[#This Row],[Tax]]</f>
        <v>509.75</v>
      </c>
      <c r="AD1744" t="str">
        <f>IF(COUNTIF(Orders_C[[#All],[Customer_ID]],Orders_C[[#This Row],[Customer_ID]])&gt;1,"Repeat","New")</f>
        <v>Repeat</v>
      </c>
      <c r="AE1744" t="str" cm="1">
        <f t="array" ref="AE1744">_xlfn.XLOOKUP(Orders_C[[#This Row],[Store_ID]],Stores_c[[#All],[Store_ID]],Stores_c[[#All],[City]])</f>
        <v>North Robertstad</v>
      </c>
      <c r="AF1744" t="str" cm="1">
        <f t="array" ref="AF1744">_xlfn.XLOOKUP(Orders_C[[#This Row],[Store_ID]],Stores_c[[#All],[Store_ID]],Stores_c[[#All],[Manager_Name]])</f>
        <v>Mary Lewis</v>
      </c>
      <c r="AG1744" t="str" cm="1">
        <f t="array" ref="AG1744">_xlfn.XLOOKUP(Orders_C[[#This Row],[Store_ID]],Stores_c[[#All],[Store_ID]],Stores_c[[#All],[Store_Type]])</f>
        <v>Street</v>
      </c>
    </row>
    <row r="1745" spans="1:33" x14ac:dyDescent="0.25">
      <c r="A1745">
        <v>7842</v>
      </c>
      <c r="B1745" s="1">
        <v>45732</v>
      </c>
      <c r="C1745" s="2">
        <v>0.26037037037037036</v>
      </c>
      <c r="D1745">
        <v>1375</v>
      </c>
      <c r="E1745">
        <v>207</v>
      </c>
      <c r="F1745">
        <v>524</v>
      </c>
      <c r="G1745">
        <v>319</v>
      </c>
      <c r="H1745">
        <v>1</v>
      </c>
      <c r="I1745">
        <v>495</v>
      </c>
      <c r="J1745">
        <v>10</v>
      </c>
      <c r="K1745">
        <v>24.75</v>
      </c>
      <c r="L1745">
        <v>509.75</v>
      </c>
      <c r="M1745" t="s">
        <v>20</v>
      </c>
      <c r="N1745" t="s">
        <v>23</v>
      </c>
      <c r="O1745">
        <v>56</v>
      </c>
      <c r="P1745">
        <v>2</v>
      </c>
      <c r="Q1745" t="s">
        <v>1865</v>
      </c>
      <c r="R1745">
        <v>510</v>
      </c>
      <c r="S1745" s="3">
        <v>0.1</v>
      </c>
      <c r="T1745" s="6">
        <v>212.75</v>
      </c>
      <c r="U1745" t="s">
        <v>6334</v>
      </c>
      <c r="V1745">
        <v>2025</v>
      </c>
      <c r="W1745" t="s">
        <v>6331</v>
      </c>
      <c r="X1745" t="str">
        <f>_xlfn.XLOOKUP(Orders_C[[#This Row],[Product_ID]],Products_C[Product_ID],Products_C[Product_Name])</f>
        <v>Chocolate Lava Cake</v>
      </c>
      <c r="Y1745" t="str">
        <f>_xlfn.XLOOKUP(Orders_C[[#This Row],[Product_ID]],Products_C[Product_ID],Products_C[Category])</f>
        <v>Beverage</v>
      </c>
      <c r="Z1745" t="str">
        <f>_xlfn.XLOOKUP(Orders_C[[#This Row],[Store_ID]],Stores_c[Store_ID],Stores_c[City])</f>
        <v>Christineton</v>
      </c>
      <c r="AA1745" t="str">
        <f>_xlfn.XLOOKUP(Orders_C[[#This Row],[Customer_ID]],Customers_c[Customer_ID],Customers_c[Customer_Name])</f>
        <v>Maria Alexander</v>
      </c>
      <c r="AB1745" s="6">
        <f>Orders_C[[#This Row],[Quantity]]*Orders_C[[#This Row],[Unit_Price]]*(1-Orders_C[[#This Row],[Discount %]])+Orders_C[[#This Row],[Tax]]</f>
        <v>470.25</v>
      </c>
      <c r="AC1745" s="9">
        <f>(Orders_C[[#This Row],[Unit_Price]]*Orders_C[[#This Row],[Quantity]])-Orders_C[[#This Row],[Discount]]+Orders_C[[#This Row],[Tax]]</f>
        <v>509.75</v>
      </c>
      <c r="AD1745" t="str">
        <f>IF(COUNTIF(Orders_C[[#All],[Customer_ID]],Orders_C[[#This Row],[Customer_ID]])&gt;1,"Repeat","New")</f>
        <v>New</v>
      </c>
      <c r="AE1745" t="str" cm="1">
        <f t="array" ref="AE1745">_xlfn.XLOOKUP(Orders_C[[#This Row],[Store_ID]],Stores_c[[#All],[Store_ID]],Stores_c[[#All],[City]])</f>
        <v>Christineton</v>
      </c>
      <c r="AF1745" t="str" cm="1">
        <f t="array" ref="AF1745">_xlfn.XLOOKUP(Orders_C[[#This Row],[Store_ID]],Stores_c[[#All],[Store_ID]],Stores_c[[#All],[Manager_Name]])</f>
        <v>Dr. William Hubbard MD</v>
      </c>
      <c r="AG1745" t="str" cm="1">
        <f t="array" ref="AG1745">_xlfn.XLOOKUP(Orders_C[[#This Row],[Store_ID]],Stores_c[[#All],[Store_ID]],Stores_c[[#All],[Store_Type]])</f>
        <v>Street</v>
      </c>
    </row>
    <row r="1746" spans="1:33" x14ac:dyDescent="0.25">
      <c r="A1746">
        <v>8533</v>
      </c>
      <c r="B1746" s="1">
        <v>45903</v>
      </c>
      <c r="C1746" s="2">
        <v>0.32099537037037035</v>
      </c>
      <c r="D1746">
        <v>1604</v>
      </c>
      <c r="E1746">
        <v>214</v>
      </c>
      <c r="F1746">
        <v>536</v>
      </c>
      <c r="G1746">
        <v>340</v>
      </c>
      <c r="H1746">
        <v>1</v>
      </c>
      <c r="I1746">
        <v>495</v>
      </c>
      <c r="J1746">
        <v>10</v>
      </c>
      <c r="K1746">
        <v>24.75</v>
      </c>
      <c r="L1746">
        <v>509.75</v>
      </c>
      <c r="M1746" t="s">
        <v>20</v>
      </c>
      <c r="N1746" t="s">
        <v>21</v>
      </c>
      <c r="O1746">
        <v>23</v>
      </c>
      <c r="P1746">
        <v>1</v>
      </c>
      <c r="Q1746" t="s">
        <v>2556</v>
      </c>
      <c r="R1746">
        <v>509</v>
      </c>
      <c r="S1746" s="3">
        <v>0.1</v>
      </c>
      <c r="T1746" s="6">
        <v>212.75</v>
      </c>
      <c r="U1746" t="s">
        <v>6335</v>
      </c>
      <c r="V1746">
        <v>2025</v>
      </c>
      <c r="W1746" t="s">
        <v>6329</v>
      </c>
      <c r="X1746" t="str">
        <f>_xlfn.XLOOKUP(Orders_C[[#This Row],[Product_ID]],Products_C[Product_ID],Products_C[Product_Name])</f>
        <v>Chocolate Lava Cake</v>
      </c>
      <c r="Y1746" t="str">
        <f>_xlfn.XLOOKUP(Orders_C[[#This Row],[Product_ID]],Products_C[Product_ID],Products_C[Category])</f>
        <v>Chicken</v>
      </c>
      <c r="Z1746" t="str">
        <f>_xlfn.XLOOKUP(Orders_C[[#This Row],[Store_ID]],Stores_c[Store_ID],Stores_c[City])</f>
        <v>New Robert</v>
      </c>
      <c r="AA1746" t="str">
        <f>_xlfn.XLOOKUP(Orders_C[[#This Row],[Customer_ID]],Customers_c[Customer_ID],Customers_c[Customer_Name])</f>
        <v>Jenna Rodriguez</v>
      </c>
      <c r="AB1746" s="6">
        <f>Orders_C[[#This Row],[Quantity]]*Orders_C[[#This Row],[Unit_Price]]*(1-Orders_C[[#This Row],[Discount %]])+Orders_C[[#This Row],[Tax]]</f>
        <v>470.25</v>
      </c>
      <c r="AC1746" s="9">
        <f>(Orders_C[[#This Row],[Unit_Price]]*Orders_C[[#This Row],[Quantity]])-Orders_C[[#This Row],[Discount]]+Orders_C[[#This Row],[Tax]]</f>
        <v>509.75</v>
      </c>
      <c r="AD1746" t="str">
        <f>IF(COUNTIF(Orders_C[[#All],[Customer_ID]],Orders_C[[#This Row],[Customer_ID]])&gt;1,"Repeat","New")</f>
        <v>Repeat</v>
      </c>
      <c r="AE1746" t="str" cm="1">
        <f t="array" ref="AE1746">_xlfn.XLOOKUP(Orders_C[[#This Row],[Store_ID]],Stores_c[[#All],[Store_ID]],Stores_c[[#All],[City]])</f>
        <v>New Robert</v>
      </c>
      <c r="AF1746" t="str" cm="1">
        <f t="array" ref="AF1746">_xlfn.XLOOKUP(Orders_C[[#This Row],[Store_ID]],Stores_c[[#All],[Store_ID]],Stores_c[[#All],[Manager_Name]])</f>
        <v>Krista Webb</v>
      </c>
      <c r="AG1746" t="str" cm="1">
        <f t="array" ref="AG1746">_xlfn.XLOOKUP(Orders_C[[#This Row],[Store_ID]],Stores_c[[#All],[Store_ID]],Stores_c[[#All],[Store_Type]])</f>
        <v>Drive-Thru</v>
      </c>
    </row>
    <row r="1747" spans="1:33" x14ac:dyDescent="0.25">
      <c r="A1747">
        <v>9985</v>
      </c>
      <c r="B1747" s="1">
        <v>45744</v>
      </c>
      <c r="C1747" s="2">
        <v>0.75099537037037034</v>
      </c>
      <c r="D1747">
        <v>1098</v>
      </c>
      <c r="E1747">
        <v>213</v>
      </c>
      <c r="F1747">
        <v>460</v>
      </c>
      <c r="G1747">
        <v>334</v>
      </c>
      <c r="H1747">
        <v>1</v>
      </c>
      <c r="I1747">
        <v>473</v>
      </c>
      <c r="J1747">
        <v>0</v>
      </c>
      <c r="K1747">
        <v>23.65</v>
      </c>
      <c r="L1747">
        <v>496.65</v>
      </c>
      <c r="M1747" t="s">
        <v>19</v>
      </c>
      <c r="N1747" t="s">
        <v>23</v>
      </c>
      <c r="O1747">
        <v>20</v>
      </c>
      <c r="P1747">
        <v>4</v>
      </c>
      <c r="Q1747" t="s">
        <v>4008</v>
      </c>
      <c r="R1747">
        <v>505</v>
      </c>
      <c r="S1747" s="3">
        <v>0</v>
      </c>
      <c r="T1747" s="6">
        <v>212.84999999999997</v>
      </c>
      <c r="U1747" t="s">
        <v>6334</v>
      </c>
      <c r="V1747">
        <v>2025</v>
      </c>
      <c r="W1747" t="s">
        <v>6333</v>
      </c>
      <c r="X1747" t="str">
        <f>_xlfn.XLOOKUP(Orders_C[[#This Row],[Product_ID]],Products_C[Product_ID],Products_C[Product_Name])</f>
        <v>Krushers</v>
      </c>
      <c r="Y1747" t="str">
        <f>_xlfn.XLOOKUP(Orders_C[[#This Row],[Product_ID]],Products_C[Product_ID],Products_C[Category])</f>
        <v>Dessert</v>
      </c>
      <c r="Z1747" t="str">
        <f>_xlfn.XLOOKUP(Orders_C[[#This Row],[Store_ID]],Stores_c[Store_ID],Stores_c[City])</f>
        <v>Lake Kristashire</v>
      </c>
      <c r="AA1747" t="str">
        <f>_xlfn.XLOOKUP(Orders_C[[#This Row],[Customer_ID]],Customers_c[Customer_ID],Customers_c[Customer_Name])</f>
        <v>Cynthia Johnson</v>
      </c>
      <c r="AB1747" s="6">
        <f>Orders_C[[#This Row],[Quantity]]*Orders_C[[#This Row],[Unit_Price]]*(1-Orders_C[[#This Row],[Discount %]])+Orders_C[[#This Row],[Tax]]</f>
        <v>496.65</v>
      </c>
      <c r="AC1747" s="9">
        <f>(Orders_C[[#This Row],[Unit_Price]]*Orders_C[[#This Row],[Quantity]])-Orders_C[[#This Row],[Discount]]+Orders_C[[#This Row],[Tax]]</f>
        <v>496.65</v>
      </c>
      <c r="AD1747" t="str">
        <f>IF(COUNTIF(Orders_C[[#All],[Customer_ID]],Orders_C[[#This Row],[Customer_ID]])&gt;1,"Repeat","New")</f>
        <v>Repeat</v>
      </c>
      <c r="AE1747" t="str" cm="1">
        <f t="array" ref="AE1747">_xlfn.XLOOKUP(Orders_C[[#This Row],[Store_ID]],Stores_c[[#All],[Store_ID]],Stores_c[[#All],[City]])</f>
        <v>Lake Kristashire</v>
      </c>
      <c r="AF1747" t="str" cm="1">
        <f t="array" ref="AF1747">_xlfn.XLOOKUP(Orders_C[[#This Row],[Store_ID]],Stores_c[[#All],[Store_ID]],Stores_c[[#All],[Manager_Name]])</f>
        <v>Andrea Daugherty</v>
      </c>
      <c r="AG1747" t="str" cm="1">
        <f t="array" ref="AG1747">_xlfn.XLOOKUP(Orders_C[[#This Row],[Store_ID]],Stores_c[[#All],[Store_ID]],Stores_c[[#All],[Store_Type]])</f>
        <v>Mall</v>
      </c>
    </row>
    <row r="1748" spans="1:33" x14ac:dyDescent="0.25">
      <c r="A1748">
        <v>8749</v>
      </c>
      <c r="B1748" s="1">
        <v>46063</v>
      </c>
      <c r="C1748" s="2">
        <v>0.81273148148148144</v>
      </c>
      <c r="D1748">
        <v>1363</v>
      </c>
      <c r="E1748">
        <v>216</v>
      </c>
      <c r="F1748">
        <v>460</v>
      </c>
      <c r="G1748">
        <v>317</v>
      </c>
      <c r="H1748">
        <v>1</v>
      </c>
      <c r="I1748">
        <v>496</v>
      </c>
      <c r="J1748">
        <v>10</v>
      </c>
      <c r="K1748">
        <v>24.8</v>
      </c>
      <c r="L1748">
        <v>510.8</v>
      </c>
      <c r="M1748" t="s">
        <v>18</v>
      </c>
      <c r="N1748" t="s">
        <v>22</v>
      </c>
      <c r="O1748">
        <v>40</v>
      </c>
      <c r="P1748">
        <v>2</v>
      </c>
      <c r="Q1748" t="s">
        <v>2772</v>
      </c>
      <c r="R1748">
        <v>508</v>
      </c>
      <c r="S1748" s="3">
        <v>0.1</v>
      </c>
      <c r="T1748" s="6">
        <v>213.20000000000005</v>
      </c>
      <c r="U1748" t="s">
        <v>6338</v>
      </c>
      <c r="V1748">
        <v>2026</v>
      </c>
      <c r="W1748" t="s">
        <v>6329</v>
      </c>
      <c r="X1748" t="str">
        <f>_xlfn.XLOOKUP(Orders_C[[#This Row],[Product_ID]],Products_C[Product_ID],Products_C[Product_Name])</f>
        <v>Popcorn Chicken</v>
      </c>
      <c r="Y1748" t="str">
        <f>_xlfn.XLOOKUP(Orders_C[[#This Row],[Product_ID]],Products_C[Product_ID],Products_C[Category])</f>
        <v>Dessert</v>
      </c>
      <c r="Z1748" t="str">
        <f>_xlfn.XLOOKUP(Orders_C[[#This Row],[Store_ID]],Stores_c[Store_ID],Stores_c[City])</f>
        <v>Garciaview</v>
      </c>
      <c r="AA1748" t="str">
        <f>_xlfn.XLOOKUP(Orders_C[[#This Row],[Customer_ID]],Customers_c[Customer_ID],Customers_c[Customer_Name])</f>
        <v>Jessica Bennett</v>
      </c>
      <c r="AB1748" s="6">
        <f>Orders_C[[#This Row],[Quantity]]*Orders_C[[#This Row],[Unit_Price]]*(1-Orders_C[[#This Row],[Discount %]])+Orders_C[[#This Row],[Tax]]</f>
        <v>471.20000000000005</v>
      </c>
      <c r="AC1748" s="9">
        <f>(Orders_C[[#This Row],[Unit_Price]]*Orders_C[[#This Row],[Quantity]])-Orders_C[[#This Row],[Discount]]+Orders_C[[#This Row],[Tax]]</f>
        <v>510.8</v>
      </c>
      <c r="AD1748" t="str">
        <f>IF(COUNTIF(Orders_C[[#All],[Customer_ID]],Orders_C[[#This Row],[Customer_ID]])&gt;1,"Repeat","New")</f>
        <v>Repeat</v>
      </c>
      <c r="AE1748" t="str" cm="1">
        <f t="array" ref="AE1748">_xlfn.XLOOKUP(Orders_C[[#This Row],[Store_ID]],Stores_c[[#All],[Store_ID]],Stores_c[[#All],[City]])</f>
        <v>Garciaview</v>
      </c>
      <c r="AF1748" t="str" cm="1">
        <f t="array" ref="AF1748">_xlfn.XLOOKUP(Orders_C[[#This Row],[Store_ID]],Stores_c[[#All],[Store_ID]],Stores_c[[#All],[Manager_Name]])</f>
        <v>Karina Washington</v>
      </c>
      <c r="AG1748" t="str" cm="1">
        <f t="array" ref="AG1748">_xlfn.XLOOKUP(Orders_C[[#This Row],[Store_ID]],Stores_c[[#All],[Store_ID]],Stores_c[[#All],[Store_Type]])</f>
        <v>Drive-Thru</v>
      </c>
    </row>
    <row r="1749" spans="1:33" x14ac:dyDescent="0.25">
      <c r="A1749">
        <v>8391</v>
      </c>
      <c r="B1749" s="1">
        <v>45895</v>
      </c>
      <c r="C1749" s="2">
        <v>0.70762731481481478</v>
      </c>
      <c r="D1749">
        <v>1061</v>
      </c>
      <c r="E1749">
        <v>210</v>
      </c>
      <c r="F1749">
        <v>495</v>
      </c>
      <c r="G1749">
        <v>337</v>
      </c>
      <c r="H1749">
        <v>1</v>
      </c>
      <c r="I1749">
        <v>474</v>
      </c>
      <c r="J1749">
        <v>0</v>
      </c>
      <c r="K1749">
        <v>23.7</v>
      </c>
      <c r="L1749">
        <v>497.7</v>
      </c>
      <c r="M1749" t="s">
        <v>20</v>
      </c>
      <c r="N1749" t="s">
        <v>22</v>
      </c>
      <c r="O1749">
        <v>28</v>
      </c>
      <c r="P1749">
        <v>4</v>
      </c>
      <c r="Q1749" t="s">
        <v>2414</v>
      </c>
      <c r="R1749">
        <v>501</v>
      </c>
      <c r="S1749" s="3">
        <v>0</v>
      </c>
      <c r="T1749" s="6">
        <v>213.3</v>
      </c>
      <c r="U1749" t="s">
        <v>6342</v>
      </c>
      <c r="V1749">
        <v>2025</v>
      </c>
      <c r="W1749" t="s">
        <v>6329</v>
      </c>
      <c r="X1749" t="str">
        <f>_xlfn.XLOOKUP(Orders_C[[#This Row],[Product_ID]],Products_C[Product_ID],Products_C[Product_Name])</f>
        <v>Chocolate Lava Cake</v>
      </c>
      <c r="Y1749" t="str">
        <f>_xlfn.XLOOKUP(Orders_C[[#This Row],[Product_ID]],Products_C[Product_ID],Products_C[Category])</f>
        <v>Chicken</v>
      </c>
      <c r="Z1749" t="str">
        <f>_xlfn.XLOOKUP(Orders_C[[#This Row],[Store_ID]],Stores_c[Store_ID],Stores_c[City])</f>
        <v>East William</v>
      </c>
      <c r="AA1749" t="str">
        <f>_xlfn.XLOOKUP(Orders_C[[#This Row],[Customer_ID]],Customers_c[Customer_ID],Customers_c[Customer_Name])</f>
        <v>Tony Simpson</v>
      </c>
      <c r="AB1749" s="6">
        <f>Orders_C[[#This Row],[Quantity]]*Orders_C[[#This Row],[Unit_Price]]*(1-Orders_C[[#This Row],[Discount %]])+Orders_C[[#This Row],[Tax]]</f>
        <v>497.7</v>
      </c>
      <c r="AC1749" s="9">
        <f>(Orders_C[[#This Row],[Unit_Price]]*Orders_C[[#This Row],[Quantity]])-Orders_C[[#This Row],[Discount]]+Orders_C[[#This Row],[Tax]]</f>
        <v>497.7</v>
      </c>
      <c r="AD1749" t="str">
        <f>IF(COUNTIF(Orders_C[[#All],[Customer_ID]],Orders_C[[#This Row],[Customer_ID]])&gt;1,"Repeat","New")</f>
        <v>Repeat</v>
      </c>
      <c r="AE1749" t="str" cm="1">
        <f t="array" ref="AE1749">_xlfn.XLOOKUP(Orders_C[[#This Row],[Store_ID]],Stores_c[[#All],[Store_ID]],Stores_c[[#All],[City]])</f>
        <v>East William</v>
      </c>
      <c r="AF1749" t="str" cm="1">
        <f t="array" ref="AF1749">_xlfn.XLOOKUP(Orders_C[[#This Row],[Store_ID]],Stores_c[[#All],[Store_ID]],Stores_c[[#All],[Manager_Name]])</f>
        <v>Victoria Butler</v>
      </c>
      <c r="AG1749" t="str" cm="1">
        <f t="array" ref="AG1749">_xlfn.XLOOKUP(Orders_C[[#This Row],[Store_ID]],Stores_c[[#All],[Store_ID]],Stores_c[[#All],[Store_Type]])</f>
        <v>Drive-Thru</v>
      </c>
    </row>
    <row r="1750" spans="1:33" x14ac:dyDescent="0.25">
      <c r="A1750">
        <v>6278</v>
      </c>
      <c r="B1750" s="1">
        <v>46003</v>
      </c>
      <c r="C1750" s="2">
        <v>0.80071759259259256</v>
      </c>
      <c r="D1750">
        <v>1506</v>
      </c>
      <c r="E1750">
        <v>208</v>
      </c>
      <c r="F1750">
        <v>546</v>
      </c>
      <c r="G1750">
        <v>329</v>
      </c>
      <c r="H1750">
        <v>2</v>
      </c>
      <c r="I1750">
        <v>257</v>
      </c>
      <c r="J1750">
        <v>5</v>
      </c>
      <c r="K1750">
        <v>12.85</v>
      </c>
      <c r="L1750">
        <v>521.85</v>
      </c>
      <c r="M1750" t="s">
        <v>20</v>
      </c>
      <c r="N1750" t="s">
        <v>22</v>
      </c>
      <c r="O1750">
        <v>53</v>
      </c>
      <c r="P1750">
        <v>1</v>
      </c>
      <c r="Q1750" t="s">
        <v>301</v>
      </c>
      <c r="R1750">
        <v>506</v>
      </c>
      <c r="S1750" s="3">
        <v>0.05</v>
      </c>
      <c r="T1750" s="6">
        <v>213.45000000000005</v>
      </c>
      <c r="U1750" t="s">
        <v>6328</v>
      </c>
      <c r="V1750">
        <v>2025</v>
      </c>
      <c r="W1750" t="s">
        <v>6331</v>
      </c>
      <c r="X1750" t="str">
        <f>_xlfn.XLOOKUP(Orders_C[[#This Row],[Product_ID]],Products_C[Product_ID],Products_C[Product_Name])</f>
        <v>Rice Bowl</v>
      </c>
      <c r="Y1750" t="str">
        <f>_xlfn.XLOOKUP(Orders_C[[#This Row],[Product_ID]],Products_C[Product_ID],Products_C[Category])</f>
        <v>Dessert</v>
      </c>
      <c r="Z1750" t="str">
        <f>_xlfn.XLOOKUP(Orders_C[[#This Row],[Store_ID]],Stores_c[Store_ID],Stores_c[City])</f>
        <v>Tracyview</v>
      </c>
      <c r="AA1750" t="str">
        <f>_xlfn.XLOOKUP(Orders_C[[#This Row],[Customer_ID]],Customers_c[Customer_ID],Customers_c[Customer_Name])</f>
        <v>Dana Davis</v>
      </c>
      <c r="AB1750" s="6">
        <f>Orders_C[[#This Row],[Quantity]]*Orders_C[[#This Row],[Unit_Price]]*(1-Orders_C[[#This Row],[Discount %]])+Orders_C[[#This Row],[Tax]]</f>
        <v>501.15</v>
      </c>
      <c r="AC1750" s="9">
        <f>(Orders_C[[#This Row],[Unit_Price]]*Orders_C[[#This Row],[Quantity]])-Orders_C[[#This Row],[Discount]]+Orders_C[[#This Row],[Tax]]</f>
        <v>521.85</v>
      </c>
      <c r="AD1750" t="str">
        <f>IF(COUNTIF(Orders_C[[#All],[Customer_ID]],Orders_C[[#This Row],[Customer_ID]])&gt;1,"Repeat","New")</f>
        <v>Repeat</v>
      </c>
      <c r="AE1750" t="str" cm="1">
        <f t="array" ref="AE1750">_xlfn.XLOOKUP(Orders_C[[#This Row],[Store_ID]],Stores_c[[#All],[Store_ID]],Stores_c[[#All],[City]])</f>
        <v>Tracyview</v>
      </c>
      <c r="AF1750" t="str" cm="1">
        <f t="array" ref="AF1750">_xlfn.XLOOKUP(Orders_C[[#This Row],[Store_ID]],Stores_c[[#All],[Store_ID]],Stores_c[[#All],[Manager_Name]])</f>
        <v>Jeremiah Lee</v>
      </c>
      <c r="AG1750" t="str" cm="1">
        <f t="array" ref="AG1750">_xlfn.XLOOKUP(Orders_C[[#This Row],[Store_ID]],Stores_c[[#All],[Store_ID]],Stores_c[[#All],[Store_Type]])</f>
        <v>Mall</v>
      </c>
    </row>
    <row r="1751" spans="1:33" x14ac:dyDescent="0.25">
      <c r="A1751">
        <v>9060</v>
      </c>
      <c r="B1751" s="1">
        <v>45892</v>
      </c>
      <c r="C1751" s="2">
        <v>0.55872685185185189</v>
      </c>
      <c r="D1751">
        <v>1069</v>
      </c>
      <c r="E1751">
        <v>218</v>
      </c>
      <c r="F1751">
        <v>542</v>
      </c>
      <c r="G1751">
        <v>304</v>
      </c>
      <c r="H1751">
        <v>2</v>
      </c>
      <c r="I1751">
        <v>257</v>
      </c>
      <c r="J1751">
        <v>5</v>
      </c>
      <c r="K1751">
        <v>12.85</v>
      </c>
      <c r="L1751">
        <v>521.85</v>
      </c>
      <c r="M1751" t="s">
        <v>19</v>
      </c>
      <c r="N1751" t="s">
        <v>22</v>
      </c>
      <c r="O1751">
        <v>29</v>
      </c>
      <c r="P1751">
        <v>2</v>
      </c>
      <c r="Q1751" t="s">
        <v>3083</v>
      </c>
      <c r="R1751">
        <v>503</v>
      </c>
      <c r="S1751" s="3">
        <v>0.05</v>
      </c>
      <c r="T1751" s="6">
        <v>213.45000000000005</v>
      </c>
      <c r="U1751" t="s">
        <v>6342</v>
      </c>
      <c r="V1751">
        <v>2025</v>
      </c>
      <c r="W1751" t="s">
        <v>6329</v>
      </c>
      <c r="X1751" t="str">
        <f>_xlfn.XLOOKUP(Orders_C[[#This Row],[Product_ID]],Products_C[Product_ID],Products_C[Product_Name])</f>
        <v>Veg Burger</v>
      </c>
      <c r="Y1751" t="str">
        <f>_xlfn.XLOOKUP(Orders_C[[#This Row],[Product_ID]],Products_C[Product_ID],Products_C[Category])</f>
        <v>Burger</v>
      </c>
      <c r="Z1751" t="str">
        <f>_xlfn.XLOOKUP(Orders_C[[#This Row],[Store_ID]],Stores_c[Store_ID],Stores_c[City])</f>
        <v>East Johnport</v>
      </c>
      <c r="AA1751" t="str">
        <f>_xlfn.XLOOKUP(Orders_C[[#This Row],[Customer_ID]],Customers_c[Customer_ID],Customers_c[Customer_Name])</f>
        <v>Mark Anderson</v>
      </c>
      <c r="AB1751" s="6">
        <f>Orders_C[[#This Row],[Quantity]]*Orders_C[[#This Row],[Unit_Price]]*(1-Orders_C[[#This Row],[Discount %]])+Orders_C[[#This Row],[Tax]]</f>
        <v>501.15</v>
      </c>
      <c r="AC1751" s="9">
        <f>(Orders_C[[#This Row],[Unit_Price]]*Orders_C[[#This Row],[Quantity]])-Orders_C[[#This Row],[Discount]]+Orders_C[[#This Row],[Tax]]</f>
        <v>521.85</v>
      </c>
      <c r="AD1751" t="str">
        <f>IF(COUNTIF(Orders_C[[#All],[Customer_ID]],Orders_C[[#This Row],[Customer_ID]])&gt;1,"Repeat","New")</f>
        <v>Repeat</v>
      </c>
      <c r="AE1751" t="str" cm="1">
        <f t="array" ref="AE1751">_xlfn.XLOOKUP(Orders_C[[#This Row],[Store_ID]],Stores_c[[#All],[Store_ID]],Stores_c[[#All],[City]])</f>
        <v>East Johnport</v>
      </c>
      <c r="AF1751" t="str" cm="1">
        <f t="array" ref="AF1751">_xlfn.XLOOKUP(Orders_C[[#This Row],[Store_ID]],Stores_c[[#All],[Store_ID]],Stores_c[[#All],[Manager_Name]])</f>
        <v>Mr. Matthew Murillo III</v>
      </c>
      <c r="AG1751" t="str" cm="1">
        <f t="array" ref="AG1751">_xlfn.XLOOKUP(Orders_C[[#This Row],[Store_ID]],Stores_c[[#All],[Store_ID]],Stores_c[[#All],[Store_Type]])</f>
        <v>Street</v>
      </c>
    </row>
    <row r="1752" spans="1:33" x14ac:dyDescent="0.25">
      <c r="A1752">
        <v>6303</v>
      </c>
      <c r="B1752" s="1">
        <v>45890</v>
      </c>
      <c r="C1752" s="2">
        <v>0.3291898148148148</v>
      </c>
      <c r="D1752">
        <v>1235</v>
      </c>
      <c r="E1752">
        <v>211</v>
      </c>
      <c r="F1752">
        <v>491</v>
      </c>
      <c r="G1752">
        <v>336</v>
      </c>
      <c r="H1752">
        <v>2</v>
      </c>
      <c r="I1752">
        <v>269</v>
      </c>
      <c r="J1752">
        <v>15</v>
      </c>
      <c r="K1752">
        <v>13.45</v>
      </c>
      <c r="L1752">
        <v>536.45000000000005</v>
      </c>
      <c r="M1752" t="s">
        <v>20</v>
      </c>
      <c r="N1752" t="s">
        <v>22</v>
      </c>
      <c r="O1752">
        <v>30</v>
      </c>
      <c r="P1752">
        <v>1</v>
      </c>
      <c r="Q1752" t="s">
        <v>326</v>
      </c>
      <c r="R1752">
        <v>504</v>
      </c>
      <c r="S1752" s="3">
        <v>0.15</v>
      </c>
      <c r="T1752" s="6">
        <v>213.65000000000003</v>
      </c>
      <c r="U1752" t="s">
        <v>6342</v>
      </c>
      <c r="V1752">
        <v>2025</v>
      </c>
      <c r="W1752" t="s">
        <v>6329</v>
      </c>
      <c r="X1752" t="str">
        <f>_xlfn.XLOOKUP(Orders_C[[#This Row],[Product_ID]],Products_C[Product_ID],Products_C[Product_Name])</f>
        <v>Chicken Bucket</v>
      </c>
      <c r="Y1752" t="str">
        <f>_xlfn.XLOOKUP(Orders_C[[#This Row],[Product_ID]],Products_C[Product_ID],Products_C[Category])</f>
        <v>Dessert</v>
      </c>
      <c r="Z1752" t="str">
        <f>_xlfn.XLOOKUP(Orders_C[[#This Row],[Store_ID]],Stores_c[Store_ID],Stores_c[City])</f>
        <v>North Robertstad</v>
      </c>
      <c r="AA1752" t="str">
        <f>_xlfn.XLOOKUP(Orders_C[[#This Row],[Customer_ID]],Customers_c[Customer_ID],Customers_c[Customer_Name])</f>
        <v>Mrs. Lauren Wallace</v>
      </c>
      <c r="AB1752" s="6">
        <f>Orders_C[[#This Row],[Quantity]]*Orders_C[[#This Row],[Unit_Price]]*(1-Orders_C[[#This Row],[Discount %]])+Orders_C[[#This Row],[Tax]]</f>
        <v>470.75</v>
      </c>
      <c r="AC1752" s="9">
        <f>(Orders_C[[#This Row],[Unit_Price]]*Orders_C[[#This Row],[Quantity]])-Orders_C[[#This Row],[Discount]]+Orders_C[[#This Row],[Tax]]</f>
        <v>536.45000000000005</v>
      </c>
      <c r="AD1752" t="str">
        <f>IF(COUNTIF(Orders_C[[#All],[Customer_ID]],Orders_C[[#This Row],[Customer_ID]])&gt;1,"Repeat","New")</f>
        <v>New</v>
      </c>
      <c r="AE1752" t="str" cm="1">
        <f t="array" ref="AE1752">_xlfn.XLOOKUP(Orders_C[[#This Row],[Store_ID]],Stores_c[[#All],[Store_ID]],Stores_c[[#All],[City]])</f>
        <v>North Robertstad</v>
      </c>
      <c r="AF1752" t="str" cm="1">
        <f t="array" ref="AF1752">_xlfn.XLOOKUP(Orders_C[[#This Row],[Store_ID]],Stores_c[[#All],[Store_ID]],Stores_c[[#All],[Manager_Name]])</f>
        <v>Mary Lewis</v>
      </c>
      <c r="AG1752" t="str" cm="1">
        <f t="array" ref="AG1752">_xlfn.XLOOKUP(Orders_C[[#This Row],[Store_ID]],Stores_c[[#All],[Store_ID]],Stores_c[[#All],[Store_Type]])</f>
        <v>Street</v>
      </c>
    </row>
    <row r="1753" spans="1:33" x14ac:dyDescent="0.25">
      <c r="A1753">
        <v>9472</v>
      </c>
      <c r="B1753" s="1">
        <v>45705</v>
      </c>
      <c r="C1753" s="2">
        <v>0.26217592592592592</v>
      </c>
      <c r="D1753">
        <v>1180</v>
      </c>
      <c r="E1753">
        <v>210</v>
      </c>
      <c r="F1753">
        <v>515</v>
      </c>
      <c r="G1753">
        <v>315</v>
      </c>
      <c r="H1753">
        <v>2</v>
      </c>
      <c r="I1753">
        <v>269</v>
      </c>
      <c r="J1753">
        <v>15</v>
      </c>
      <c r="K1753">
        <v>13.45</v>
      </c>
      <c r="L1753">
        <v>536.45000000000005</v>
      </c>
      <c r="M1753" t="s">
        <v>18</v>
      </c>
      <c r="N1753" t="s">
        <v>23</v>
      </c>
      <c r="O1753">
        <v>41</v>
      </c>
      <c r="P1753">
        <v>1</v>
      </c>
      <c r="Q1753" t="s">
        <v>3495</v>
      </c>
      <c r="R1753">
        <v>507</v>
      </c>
      <c r="S1753" s="3">
        <v>0.15</v>
      </c>
      <c r="T1753" s="6">
        <v>213.65000000000003</v>
      </c>
      <c r="U1753" t="s">
        <v>6338</v>
      </c>
      <c r="V1753">
        <v>2025</v>
      </c>
      <c r="W1753" t="s">
        <v>6331</v>
      </c>
      <c r="X1753" t="str">
        <f>_xlfn.XLOOKUP(Orders_C[[#This Row],[Product_ID]],Products_C[Product_ID],Products_C[Product_Name])</f>
        <v>Popcorn Chicken</v>
      </c>
      <c r="Y1753" t="str">
        <f>_xlfn.XLOOKUP(Orders_C[[#This Row],[Product_ID]],Products_C[Product_ID],Products_C[Category])</f>
        <v>Beverage</v>
      </c>
      <c r="Z1753" t="str">
        <f>_xlfn.XLOOKUP(Orders_C[[#This Row],[Store_ID]],Stores_c[Store_ID],Stores_c[City])</f>
        <v>East William</v>
      </c>
      <c r="AA1753" t="str">
        <f>_xlfn.XLOOKUP(Orders_C[[#This Row],[Customer_ID]],Customers_c[Customer_ID],Customers_c[Customer_Name])</f>
        <v>Michael Phillips</v>
      </c>
      <c r="AB1753" s="6">
        <f>Orders_C[[#This Row],[Quantity]]*Orders_C[[#This Row],[Unit_Price]]*(1-Orders_C[[#This Row],[Discount %]])+Orders_C[[#This Row],[Tax]]</f>
        <v>470.75</v>
      </c>
      <c r="AC1753" s="9">
        <f>(Orders_C[[#This Row],[Unit_Price]]*Orders_C[[#This Row],[Quantity]])-Orders_C[[#This Row],[Discount]]+Orders_C[[#This Row],[Tax]]</f>
        <v>536.45000000000005</v>
      </c>
      <c r="AD1753" t="str">
        <f>IF(COUNTIF(Orders_C[[#All],[Customer_ID]],Orders_C[[#This Row],[Customer_ID]])&gt;1,"Repeat","New")</f>
        <v>Repeat</v>
      </c>
      <c r="AE1753" t="str" cm="1">
        <f t="array" ref="AE1753">_xlfn.XLOOKUP(Orders_C[[#This Row],[Store_ID]],Stores_c[[#All],[Store_ID]],Stores_c[[#All],[City]])</f>
        <v>East William</v>
      </c>
      <c r="AF1753" t="str" cm="1">
        <f t="array" ref="AF1753">_xlfn.XLOOKUP(Orders_C[[#This Row],[Store_ID]],Stores_c[[#All],[Store_ID]],Stores_c[[#All],[Manager_Name]])</f>
        <v>Victoria Butler</v>
      </c>
      <c r="AG1753" t="str" cm="1">
        <f t="array" ref="AG1753">_xlfn.XLOOKUP(Orders_C[[#This Row],[Store_ID]],Stores_c[[#All],[Store_ID]],Stores_c[[#All],[Store_Type]])</f>
        <v>Drive-Thru</v>
      </c>
    </row>
    <row r="1754" spans="1:33" x14ac:dyDescent="0.25">
      <c r="A1754">
        <v>10569</v>
      </c>
      <c r="B1754" s="1">
        <v>45727</v>
      </c>
      <c r="C1754" s="2">
        <v>0.39927083333333335</v>
      </c>
      <c r="D1754">
        <v>1326</v>
      </c>
      <c r="E1754">
        <v>223</v>
      </c>
      <c r="F1754">
        <v>412</v>
      </c>
      <c r="G1754">
        <v>328</v>
      </c>
      <c r="H1754">
        <v>2</v>
      </c>
      <c r="I1754">
        <v>269</v>
      </c>
      <c r="J1754">
        <v>15</v>
      </c>
      <c r="K1754">
        <v>13.45</v>
      </c>
      <c r="L1754">
        <v>536.45000000000005</v>
      </c>
      <c r="M1754" t="s">
        <v>18</v>
      </c>
      <c r="N1754" t="s">
        <v>21</v>
      </c>
      <c r="O1754">
        <v>28</v>
      </c>
      <c r="P1754">
        <v>3</v>
      </c>
      <c r="Q1754" t="s">
        <v>4592</v>
      </c>
      <c r="R1754">
        <v>502</v>
      </c>
      <c r="S1754" s="3">
        <v>0.15</v>
      </c>
      <c r="T1754" s="6">
        <v>213.65000000000003</v>
      </c>
      <c r="U1754" t="s">
        <v>6334</v>
      </c>
      <c r="V1754">
        <v>2025</v>
      </c>
      <c r="W1754" t="s">
        <v>6329</v>
      </c>
      <c r="X1754" t="str">
        <f>_xlfn.XLOOKUP(Orders_C[[#This Row],[Product_ID]],Products_C[Product_ID],Products_C[Product_Name])</f>
        <v>Rice Bowl</v>
      </c>
      <c r="Y1754" t="str">
        <f>_xlfn.XLOOKUP(Orders_C[[#This Row],[Product_ID]],Products_C[Product_ID],Products_C[Category])</f>
        <v>Burger</v>
      </c>
      <c r="Z1754" t="str">
        <f>_xlfn.XLOOKUP(Orders_C[[#This Row],[Store_ID]],Stores_c[Store_ID],Stores_c[City])</f>
        <v>Chambershaven</v>
      </c>
      <c r="AA1754" t="str">
        <f>_xlfn.XLOOKUP(Orders_C[[#This Row],[Customer_ID]],Customers_c[Customer_ID],Customers_c[Customer_Name])</f>
        <v>Duane Morrow</v>
      </c>
      <c r="AB1754" s="6">
        <f>Orders_C[[#This Row],[Quantity]]*Orders_C[[#This Row],[Unit_Price]]*(1-Orders_C[[#This Row],[Discount %]])+Orders_C[[#This Row],[Tax]]</f>
        <v>470.75</v>
      </c>
      <c r="AC1754" s="9">
        <f>(Orders_C[[#This Row],[Unit_Price]]*Orders_C[[#This Row],[Quantity]])-Orders_C[[#This Row],[Discount]]+Orders_C[[#This Row],[Tax]]</f>
        <v>536.45000000000005</v>
      </c>
      <c r="AD1754" t="str">
        <f>IF(COUNTIF(Orders_C[[#All],[Customer_ID]],Orders_C[[#This Row],[Customer_ID]])&gt;1,"Repeat","New")</f>
        <v>Repeat</v>
      </c>
      <c r="AE1754" t="str" cm="1">
        <f t="array" ref="AE1754">_xlfn.XLOOKUP(Orders_C[[#This Row],[Store_ID]],Stores_c[[#All],[Store_ID]],Stores_c[[#All],[City]])</f>
        <v>Chambershaven</v>
      </c>
      <c r="AF1754" t="str" cm="1">
        <f t="array" ref="AF1754">_xlfn.XLOOKUP(Orders_C[[#This Row],[Store_ID]],Stores_c[[#All],[Store_ID]],Stores_c[[#All],[Manager_Name]])</f>
        <v>Virginia Webster</v>
      </c>
      <c r="AG1754" t="str" cm="1">
        <f t="array" ref="AG1754">_xlfn.XLOOKUP(Orders_C[[#This Row],[Store_ID]],Stores_c[[#All],[Store_ID]],Stores_c[[#All],[Store_Type]])</f>
        <v>Street</v>
      </c>
    </row>
    <row r="1755" spans="1:33" x14ac:dyDescent="0.25">
      <c r="A1755">
        <v>6452</v>
      </c>
      <c r="B1755" s="1">
        <v>45872</v>
      </c>
      <c r="C1755" s="2">
        <v>0.84476851851851853</v>
      </c>
      <c r="D1755">
        <v>1427</v>
      </c>
      <c r="E1755">
        <v>225</v>
      </c>
      <c r="F1755">
        <v>533</v>
      </c>
      <c r="G1755">
        <v>312</v>
      </c>
      <c r="H1755">
        <v>1</v>
      </c>
      <c r="I1755">
        <v>486</v>
      </c>
      <c r="J1755">
        <v>5</v>
      </c>
      <c r="K1755">
        <v>24.3</v>
      </c>
      <c r="L1755">
        <v>505.3</v>
      </c>
      <c r="M1755" t="s">
        <v>19</v>
      </c>
      <c r="N1755" t="s">
        <v>22</v>
      </c>
      <c r="O1755">
        <v>52</v>
      </c>
      <c r="P1755">
        <v>1</v>
      </c>
      <c r="Q1755" t="s">
        <v>475</v>
      </c>
      <c r="R1755">
        <v>504</v>
      </c>
      <c r="S1755" s="3">
        <v>0.05</v>
      </c>
      <c r="T1755" s="6">
        <v>213.70000000000005</v>
      </c>
      <c r="U1755" t="s">
        <v>6342</v>
      </c>
      <c r="V1755">
        <v>2025</v>
      </c>
      <c r="W1755" t="s">
        <v>6331</v>
      </c>
      <c r="X1755" t="str">
        <f>_xlfn.XLOOKUP(Orders_C[[#This Row],[Product_ID]],Products_C[Product_ID],Products_C[Product_Name])</f>
        <v>Veg Burger</v>
      </c>
      <c r="Y1755" t="str">
        <f>_xlfn.XLOOKUP(Orders_C[[#This Row],[Product_ID]],Products_C[Product_ID],Products_C[Category])</f>
        <v>Burger</v>
      </c>
      <c r="Z1755" t="str">
        <f>_xlfn.XLOOKUP(Orders_C[[#This Row],[Store_ID]],Stores_c[Store_ID],Stores_c[City])</f>
        <v>South Peter</v>
      </c>
      <c r="AA1755" t="str">
        <f>_xlfn.XLOOKUP(Orders_C[[#This Row],[Customer_ID]],Customers_c[Customer_ID],Customers_c[Customer_Name])</f>
        <v>Brian Pratt</v>
      </c>
      <c r="AB1755" s="6">
        <f>Orders_C[[#This Row],[Quantity]]*Orders_C[[#This Row],[Unit_Price]]*(1-Orders_C[[#This Row],[Discount %]])+Orders_C[[#This Row],[Tax]]</f>
        <v>486</v>
      </c>
      <c r="AC1755" s="9">
        <f>(Orders_C[[#This Row],[Unit_Price]]*Orders_C[[#This Row],[Quantity]])-Orders_C[[#This Row],[Discount]]+Orders_C[[#This Row],[Tax]]</f>
        <v>505.3</v>
      </c>
      <c r="AD1755" t="str">
        <f>IF(COUNTIF(Orders_C[[#All],[Customer_ID]],Orders_C[[#This Row],[Customer_ID]])&gt;1,"Repeat","New")</f>
        <v>Repeat</v>
      </c>
      <c r="AE1755" t="str" cm="1">
        <f t="array" ref="AE1755">_xlfn.XLOOKUP(Orders_C[[#This Row],[Store_ID]],Stores_c[[#All],[Store_ID]],Stores_c[[#All],[City]])</f>
        <v>South Peter</v>
      </c>
      <c r="AF1755" t="str" cm="1">
        <f t="array" ref="AF1755">_xlfn.XLOOKUP(Orders_C[[#This Row],[Store_ID]],Stores_c[[#All],[Store_ID]],Stores_c[[#All],[Manager_Name]])</f>
        <v>Gregory Lambert</v>
      </c>
      <c r="AG1755" t="str" cm="1">
        <f t="array" ref="AG1755">_xlfn.XLOOKUP(Orders_C[[#This Row],[Store_ID]],Stores_c[[#All],[Store_ID]],Stores_c[[#All],[Store_Type]])</f>
        <v>Street</v>
      </c>
    </row>
    <row r="1756" spans="1:33" x14ac:dyDescent="0.25">
      <c r="A1756">
        <v>6851</v>
      </c>
      <c r="B1756" s="1">
        <v>45705</v>
      </c>
      <c r="C1756" s="2">
        <v>8.1990740740740739E-2</v>
      </c>
      <c r="D1756">
        <v>1047</v>
      </c>
      <c r="E1756">
        <v>208</v>
      </c>
      <c r="F1756">
        <v>503</v>
      </c>
      <c r="G1756">
        <v>325</v>
      </c>
      <c r="H1756">
        <v>1</v>
      </c>
      <c r="I1756">
        <v>475</v>
      </c>
      <c r="J1756">
        <v>0</v>
      </c>
      <c r="K1756">
        <v>23.75</v>
      </c>
      <c r="L1756">
        <v>498.75</v>
      </c>
      <c r="M1756" t="s">
        <v>20</v>
      </c>
      <c r="N1756" t="s">
        <v>22</v>
      </c>
      <c r="O1756">
        <v>13</v>
      </c>
      <c r="P1756">
        <v>4</v>
      </c>
      <c r="Q1756" t="s">
        <v>874</v>
      </c>
      <c r="R1756">
        <v>503</v>
      </c>
      <c r="S1756" s="3">
        <v>0</v>
      </c>
      <c r="T1756" s="6">
        <v>213.75</v>
      </c>
      <c r="U1756" t="s">
        <v>6338</v>
      </c>
      <c r="V1756">
        <v>2025</v>
      </c>
      <c r="W1756" t="s">
        <v>6333</v>
      </c>
      <c r="X1756" t="str">
        <f>_xlfn.XLOOKUP(Orders_C[[#This Row],[Product_ID]],Products_C[Product_ID],Products_C[Product_Name])</f>
        <v>Veg Burger</v>
      </c>
      <c r="Y1756" t="str">
        <f>_xlfn.XLOOKUP(Orders_C[[#This Row],[Product_ID]],Products_C[Product_ID],Products_C[Category])</f>
        <v>Chicken</v>
      </c>
      <c r="Z1756" t="str">
        <f>_xlfn.XLOOKUP(Orders_C[[#This Row],[Store_ID]],Stores_c[Store_ID],Stores_c[City])</f>
        <v>Tracyview</v>
      </c>
      <c r="AA1756" t="str">
        <f>_xlfn.XLOOKUP(Orders_C[[#This Row],[Customer_ID]],Customers_c[Customer_ID],Customers_c[Customer_Name])</f>
        <v>Anthony Fitzgerald</v>
      </c>
      <c r="AB1756" s="6">
        <f>Orders_C[[#This Row],[Quantity]]*Orders_C[[#This Row],[Unit_Price]]*(1-Orders_C[[#This Row],[Discount %]])+Orders_C[[#This Row],[Tax]]</f>
        <v>498.75</v>
      </c>
      <c r="AC1756" s="9">
        <f>(Orders_C[[#This Row],[Unit_Price]]*Orders_C[[#This Row],[Quantity]])-Orders_C[[#This Row],[Discount]]+Orders_C[[#This Row],[Tax]]</f>
        <v>498.75</v>
      </c>
      <c r="AD1756" t="str">
        <f>IF(COUNTIF(Orders_C[[#All],[Customer_ID]],Orders_C[[#This Row],[Customer_ID]])&gt;1,"Repeat","New")</f>
        <v>Repeat</v>
      </c>
      <c r="AE1756" t="str" cm="1">
        <f t="array" ref="AE1756">_xlfn.XLOOKUP(Orders_C[[#This Row],[Store_ID]],Stores_c[[#All],[Store_ID]],Stores_c[[#All],[City]])</f>
        <v>Tracyview</v>
      </c>
      <c r="AF1756" t="str" cm="1">
        <f t="array" ref="AF1756">_xlfn.XLOOKUP(Orders_C[[#This Row],[Store_ID]],Stores_c[[#All],[Store_ID]],Stores_c[[#All],[Manager_Name]])</f>
        <v>Jeremiah Lee</v>
      </c>
      <c r="AG1756" t="str" cm="1">
        <f t="array" ref="AG1756">_xlfn.XLOOKUP(Orders_C[[#This Row],[Store_ID]],Stores_c[[#All],[Store_ID]],Stores_c[[#All],[Store_Type]])</f>
        <v>Mall</v>
      </c>
    </row>
    <row r="1757" spans="1:33" x14ac:dyDescent="0.25">
      <c r="A1757">
        <v>10474</v>
      </c>
      <c r="B1757" s="1">
        <v>45720</v>
      </c>
      <c r="C1757" s="2">
        <v>0.49276620370370372</v>
      </c>
      <c r="D1757">
        <v>1560</v>
      </c>
      <c r="E1757">
        <v>216</v>
      </c>
      <c r="F1757">
        <v>451</v>
      </c>
      <c r="G1757">
        <v>307</v>
      </c>
      <c r="H1757">
        <v>3</v>
      </c>
      <c r="I1757">
        <v>175</v>
      </c>
      <c r="J1757">
        <v>5</v>
      </c>
      <c r="K1757">
        <v>8.75</v>
      </c>
      <c r="L1757">
        <v>528.75</v>
      </c>
      <c r="M1757" t="s">
        <v>18</v>
      </c>
      <c r="N1757" t="s">
        <v>23</v>
      </c>
      <c r="O1757">
        <v>58</v>
      </c>
      <c r="P1757">
        <v>2</v>
      </c>
      <c r="Q1757" t="s">
        <v>4497</v>
      </c>
      <c r="R1757">
        <v>505</v>
      </c>
      <c r="S1757" s="3">
        <v>0.05</v>
      </c>
      <c r="T1757" s="6">
        <v>213.75</v>
      </c>
      <c r="U1757" t="s">
        <v>6334</v>
      </c>
      <c r="V1757">
        <v>2025</v>
      </c>
      <c r="W1757" t="s">
        <v>6331</v>
      </c>
      <c r="X1757" t="str">
        <f>_xlfn.XLOOKUP(Orders_C[[#This Row],[Product_ID]],Products_C[Product_ID],Products_C[Product_Name])</f>
        <v>Chicken Wings</v>
      </c>
      <c r="Y1757" t="str">
        <f>_xlfn.XLOOKUP(Orders_C[[#This Row],[Product_ID]],Products_C[Product_ID],Products_C[Category])</f>
        <v>Chicken</v>
      </c>
      <c r="Z1757" t="str">
        <f>_xlfn.XLOOKUP(Orders_C[[#This Row],[Store_ID]],Stores_c[Store_ID],Stores_c[City])</f>
        <v>Garciaview</v>
      </c>
      <c r="AA1757" t="str">
        <f>_xlfn.XLOOKUP(Orders_C[[#This Row],[Customer_ID]],Customers_c[Customer_ID],Customers_c[Customer_Name])</f>
        <v>Christina Garza</v>
      </c>
      <c r="AB1757" s="6">
        <f>Orders_C[[#This Row],[Quantity]]*Orders_C[[#This Row],[Unit_Price]]*(1-Orders_C[[#This Row],[Discount %]])+Orders_C[[#This Row],[Tax]]</f>
        <v>507.5</v>
      </c>
      <c r="AC1757" s="9">
        <f>(Orders_C[[#This Row],[Unit_Price]]*Orders_C[[#This Row],[Quantity]])-Orders_C[[#This Row],[Discount]]+Orders_C[[#This Row],[Tax]]</f>
        <v>528.75</v>
      </c>
      <c r="AD1757" t="str">
        <f>IF(COUNTIF(Orders_C[[#All],[Customer_ID]],Orders_C[[#This Row],[Customer_ID]])&gt;1,"Repeat","New")</f>
        <v>Repeat</v>
      </c>
      <c r="AE1757" t="str" cm="1">
        <f t="array" ref="AE1757">_xlfn.XLOOKUP(Orders_C[[#This Row],[Store_ID]],Stores_c[[#All],[Store_ID]],Stores_c[[#All],[City]])</f>
        <v>Garciaview</v>
      </c>
      <c r="AF1757" t="str" cm="1">
        <f t="array" ref="AF1757">_xlfn.XLOOKUP(Orders_C[[#This Row],[Store_ID]],Stores_c[[#All],[Store_ID]],Stores_c[[#All],[Manager_Name]])</f>
        <v>Karina Washington</v>
      </c>
      <c r="AG1757" t="str" cm="1">
        <f t="array" ref="AG1757">_xlfn.XLOOKUP(Orders_C[[#This Row],[Store_ID]],Stores_c[[#All],[Store_ID]],Stores_c[[#All],[Store_Type]])</f>
        <v>Drive-Thru</v>
      </c>
    </row>
    <row r="1758" spans="1:33" x14ac:dyDescent="0.25">
      <c r="A1758">
        <v>9729</v>
      </c>
      <c r="B1758" s="1">
        <v>45998</v>
      </c>
      <c r="C1758" s="2">
        <v>0.31194444444444447</v>
      </c>
      <c r="D1758">
        <v>1455</v>
      </c>
      <c r="E1758">
        <v>209</v>
      </c>
      <c r="F1758">
        <v>532</v>
      </c>
      <c r="G1758">
        <v>308</v>
      </c>
      <c r="H1758">
        <v>3</v>
      </c>
      <c r="I1758">
        <v>179</v>
      </c>
      <c r="J1758">
        <v>10</v>
      </c>
      <c r="K1758">
        <v>8.9500000000000011</v>
      </c>
      <c r="L1758">
        <v>535.95000000000005</v>
      </c>
      <c r="M1758" t="s">
        <v>19</v>
      </c>
      <c r="N1758" t="s">
        <v>21</v>
      </c>
      <c r="O1758">
        <v>19</v>
      </c>
      <c r="P1758">
        <v>3</v>
      </c>
      <c r="Q1758" t="s">
        <v>3752</v>
      </c>
      <c r="R1758">
        <v>505</v>
      </c>
      <c r="S1758" s="3">
        <v>0.1</v>
      </c>
      <c r="T1758" s="6">
        <v>213.75000000000006</v>
      </c>
      <c r="U1758" t="s">
        <v>6328</v>
      </c>
      <c r="V1758">
        <v>2025</v>
      </c>
      <c r="W1758" t="s">
        <v>6333</v>
      </c>
      <c r="X1758" t="str">
        <f>_xlfn.XLOOKUP(Orders_C[[#This Row],[Product_ID]],Products_C[Product_ID],Products_C[Product_Name])</f>
        <v>Zinger Burger</v>
      </c>
      <c r="Y1758" t="str">
        <f>_xlfn.XLOOKUP(Orders_C[[#This Row],[Product_ID]],Products_C[Product_ID],Products_C[Category])</f>
        <v>Beverage</v>
      </c>
      <c r="Z1758" t="str">
        <f>_xlfn.XLOOKUP(Orders_C[[#This Row],[Store_ID]],Stores_c[Store_ID],Stores_c[City])</f>
        <v>Reidberg</v>
      </c>
      <c r="AA1758" t="str">
        <f>_xlfn.XLOOKUP(Orders_C[[#This Row],[Customer_ID]],Customers_c[Customer_ID],Customers_c[Customer_Name])</f>
        <v>John White</v>
      </c>
      <c r="AB1758" s="6">
        <f>Orders_C[[#This Row],[Quantity]]*Orders_C[[#This Row],[Unit_Price]]*(1-Orders_C[[#This Row],[Discount %]])+Orders_C[[#This Row],[Tax]]</f>
        <v>492.25</v>
      </c>
      <c r="AC1758" s="9">
        <f>(Orders_C[[#This Row],[Unit_Price]]*Orders_C[[#This Row],[Quantity]])-Orders_C[[#This Row],[Discount]]+Orders_C[[#This Row],[Tax]]</f>
        <v>535.95000000000005</v>
      </c>
      <c r="AD1758" t="str">
        <f>IF(COUNTIF(Orders_C[[#All],[Customer_ID]],Orders_C[[#This Row],[Customer_ID]])&gt;1,"Repeat","New")</f>
        <v>Repeat</v>
      </c>
      <c r="AE1758" t="str" cm="1">
        <f t="array" ref="AE1758">_xlfn.XLOOKUP(Orders_C[[#This Row],[Store_ID]],Stores_c[[#All],[Store_ID]],Stores_c[[#All],[City]])</f>
        <v>Reidberg</v>
      </c>
      <c r="AF1758" t="str" cm="1">
        <f t="array" ref="AF1758">_xlfn.XLOOKUP(Orders_C[[#This Row],[Store_ID]],Stores_c[[#All],[Store_ID]],Stores_c[[#All],[Manager_Name]])</f>
        <v>Jeffrey Horn</v>
      </c>
      <c r="AG1758" t="str" cm="1">
        <f t="array" ref="AG1758">_xlfn.XLOOKUP(Orders_C[[#This Row],[Store_ID]],Stores_c[[#All],[Store_ID]],Stores_c[[#All],[Store_Type]])</f>
        <v>Drive-Thru</v>
      </c>
    </row>
    <row r="1759" spans="1:33" x14ac:dyDescent="0.25">
      <c r="A1759">
        <v>6730</v>
      </c>
      <c r="B1759" s="1">
        <v>46065</v>
      </c>
      <c r="C1759" s="2">
        <v>0.20068287037037036</v>
      </c>
      <c r="D1759">
        <v>1414</v>
      </c>
      <c r="E1759">
        <v>204</v>
      </c>
      <c r="F1759">
        <v>408</v>
      </c>
      <c r="G1759">
        <v>339</v>
      </c>
      <c r="H1759">
        <v>1</v>
      </c>
      <c r="I1759">
        <v>498</v>
      </c>
      <c r="J1759">
        <v>10</v>
      </c>
      <c r="K1759">
        <v>24.9</v>
      </c>
      <c r="L1759">
        <v>512.9</v>
      </c>
      <c r="M1759" t="s">
        <v>18</v>
      </c>
      <c r="N1759" t="s">
        <v>21</v>
      </c>
      <c r="O1759">
        <v>46</v>
      </c>
      <c r="P1759">
        <v>4</v>
      </c>
      <c r="Q1759" t="s">
        <v>753</v>
      </c>
      <c r="R1759">
        <v>503</v>
      </c>
      <c r="S1759" s="3">
        <v>0.1</v>
      </c>
      <c r="T1759" s="6">
        <v>214.09999999999997</v>
      </c>
      <c r="U1759" t="s">
        <v>6338</v>
      </c>
      <c r="V1759">
        <v>2026</v>
      </c>
      <c r="W1759" t="s">
        <v>6331</v>
      </c>
      <c r="X1759" t="str">
        <f>_xlfn.XLOOKUP(Orders_C[[#This Row],[Product_ID]],Products_C[Product_ID],Products_C[Product_Name])</f>
        <v>Veg Burger</v>
      </c>
      <c r="Y1759" t="str">
        <f>_xlfn.XLOOKUP(Orders_C[[#This Row],[Product_ID]],Products_C[Product_ID],Products_C[Category])</f>
        <v>Burger</v>
      </c>
      <c r="Z1759" t="str">
        <f>_xlfn.XLOOKUP(Orders_C[[#This Row],[Store_ID]],Stores_c[Store_ID],Stores_c[City])</f>
        <v>New Robertfurt</v>
      </c>
      <c r="AA1759" t="str">
        <f>_xlfn.XLOOKUP(Orders_C[[#This Row],[Customer_ID]],Customers_c[Customer_ID],Customers_c[Customer_Name])</f>
        <v>Timothy Wilson</v>
      </c>
      <c r="AB1759" s="6">
        <f>Orders_C[[#This Row],[Quantity]]*Orders_C[[#This Row],[Unit_Price]]*(1-Orders_C[[#This Row],[Discount %]])+Orders_C[[#This Row],[Tax]]</f>
        <v>473.09999999999997</v>
      </c>
      <c r="AC1759" s="9">
        <f>(Orders_C[[#This Row],[Unit_Price]]*Orders_C[[#This Row],[Quantity]])-Orders_C[[#This Row],[Discount]]+Orders_C[[#This Row],[Tax]]</f>
        <v>512.9</v>
      </c>
      <c r="AD1759" t="str">
        <f>IF(COUNTIF(Orders_C[[#All],[Customer_ID]],Orders_C[[#This Row],[Customer_ID]])&gt;1,"Repeat","New")</f>
        <v>Repeat</v>
      </c>
      <c r="AE1759" t="str" cm="1">
        <f t="array" ref="AE1759">_xlfn.XLOOKUP(Orders_C[[#This Row],[Store_ID]],Stores_c[[#All],[Store_ID]],Stores_c[[#All],[City]])</f>
        <v>New Robertfurt</v>
      </c>
      <c r="AF1759" t="str" cm="1">
        <f t="array" ref="AF1759">_xlfn.XLOOKUP(Orders_C[[#This Row],[Store_ID]],Stores_c[[#All],[Store_ID]],Stores_c[[#All],[Manager_Name]])</f>
        <v>Tiffany Gomez</v>
      </c>
      <c r="AG1759" t="str" cm="1">
        <f t="array" ref="AG1759">_xlfn.XLOOKUP(Orders_C[[#This Row],[Store_ID]],Stores_c[[#All],[Store_ID]],Stores_c[[#All],[Store_Type]])</f>
        <v>Street</v>
      </c>
    </row>
    <row r="1760" spans="1:33" x14ac:dyDescent="0.25">
      <c r="A1760">
        <v>8801</v>
      </c>
      <c r="B1760" s="1">
        <v>45897</v>
      </c>
      <c r="C1760" s="2">
        <v>0.22035879629629629</v>
      </c>
      <c r="D1760">
        <v>1318</v>
      </c>
      <c r="E1760">
        <v>221</v>
      </c>
      <c r="F1760">
        <v>408</v>
      </c>
      <c r="G1760">
        <v>333</v>
      </c>
      <c r="H1760">
        <v>1</v>
      </c>
      <c r="I1760">
        <v>487</v>
      </c>
      <c r="J1760">
        <v>5</v>
      </c>
      <c r="K1760">
        <v>24.35</v>
      </c>
      <c r="L1760">
        <v>506.35</v>
      </c>
      <c r="M1760" t="s">
        <v>18</v>
      </c>
      <c r="N1760" t="s">
        <v>22</v>
      </c>
      <c r="O1760">
        <v>42</v>
      </c>
      <c r="P1760">
        <v>3</v>
      </c>
      <c r="Q1760" t="s">
        <v>2824</v>
      </c>
      <c r="R1760">
        <v>508</v>
      </c>
      <c r="S1760" s="3">
        <v>0.05</v>
      </c>
      <c r="T1760" s="6">
        <v>214.15000000000003</v>
      </c>
      <c r="U1760" t="s">
        <v>6342</v>
      </c>
      <c r="V1760">
        <v>2025</v>
      </c>
      <c r="W1760" t="s">
        <v>6331</v>
      </c>
      <c r="X1760" t="str">
        <f>_xlfn.XLOOKUP(Orders_C[[#This Row],[Product_ID]],Products_C[Product_ID],Products_C[Product_Name])</f>
        <v>Chicken Wings</v>
      </c>
      <c r="Y1760" t="str">
        <f>_xlfn.XLOOKUP(Orders_C[[#This Row],[Product_ID]],Products_C[Product_ID],Products_C[Category])</f>
        <v>Burger</v>
      </c>
      <c r="Z1760" t="str">
        <f>_xlfn.XLOOKUP(Orders_C[[#This Row],[Store_ID]],Stores_c[Store_ID],Stores_c[City])</f>
        <v>Port Barbarabury</v>
      </c>
      <c r="AA1760" t="str">
        <f>_xlfn.XLOOKUP(Orders_C[[#This Row],[Customer_ID]],Customers_c[Customer_ID],Customers_c[Customer_Name])</f>
        <v>Daniel Sanders</v>
      </c>
      <c r="AB1760" s="6">
        <f>Orders_C[[#This Row],[Quantity]]*Orders_C[[#This Row],[Unit_Price]]*(1-Orders_C[[#This Row],[Discount %]])+Orders_C[[#This Row],[Tax]]</f>
        <v>487</v>
      </c>
      <c r="AC1760" s="9">
        <f>(Orders_C[[#This Row],[Unit_Price]]*Orders_C[[#This Row],[Quantity]])-Orders_C[[#This Row],[Discount]]+Orders_C[[#This Row],[Tax]]</f>
        <v>506.35</v>
      </c>
      <c r="AD1760" t="str">
        <f>IF(COUNTIF(Orders_C[[#All],[Customer_ID]],Orders_C[[#This Row],[Customer_ID]])&gt;1,"Repeat","New")</f>
        <v>Repeat</v>
      </c>
      <c r="AE1760" t="str" cm="1">
        <f t="array" ref="AE1760">_xlfn.XLOOKUP(Orders_C[[#This Row],[Store_ID]],Stores_c[[#All],[Store_ID]],Stores_c[[#All],[City]])</f>
        <v>Port Barbarabury</v>
      </c>
      <c r="AF1760" t="str" cm="1">
        <f t="array" ref="AF1760">_xlfn.XLOOKUP(Orders_C[[#This Row],[Store_ID]],Stores_c[[#All],[Store_ID]],Stores_c[[#All],[Manager_Name]])</f>
        <v>Edward Nguyen</v>
      </c>
      <c r="AG1760" t="str" cm="1">
        <f t="array" ref="AG1760">_xlfn.XLOOKUP(Orders_C[[#This Row],[Store_ID]],Stores_c[[#All],[Store_ID]],Stores_c[[#All],[Store_Type]])</f>
        <v>Street</v>
      </c>
    </row>
    <row r="1761" spans="1:33" x14ac:dyDescent="0.25">
      <c r="A1761">
        <v>9417</v>
      </c>
      <c r="B1761" s="1">
        <v>45755</v>
      </c>
      <c r="C1761" s="2">
        <v>5.1331018518518519E-2</v>
      </c>
      <c r="D1761">
        <v>1185</v>
      </c>
      <c r="E1761">
        <v>222</v>
      </c>
      <c r="F1761">
        <v>521</v>
      </c>
      <c r="G1761">
        <v>332</v>
      </c>
      <c r="H1761">
        <v>1</v>
      </c>
      <c r="I1761">
        <v>487</v>
      </c>
      <c r="J1761">
        <v>5</v>
      </c>
      <c r="K1761">
        <v>24.35</v>
      </c>
      <c r="L1761">
        <v>506.35</v>
      </c>
      <c r="M1761" t="s">
        <v>20</v>
      </c>
      <c r="N1761" t="s">
        <v>22</v>
      </c>
      <c r="O1761">
        <v>40</v>
      </c>
      <c r="P1761">
        <v>5</v>
      </c>
      <c r="Q1761" t="s">
        <v>3440</v>
      </c>
      <c r="R1761">
        <v>504</v>
      </c>
      <c r="S1761" s="3">
        <v>0.05</v>
      </c>
      <c r="T1761" s="6">
        <v>214.15000000000003</v>
      </c>
      <c r="U1761" t="s">
        <v>6337</v>
      </c>
      <c r="V1761">
        <v>2025</v>
      </c>
      <c r="W1761" t="s">
        <v>6329</v>
      </c>
      <c r="X1761" t="str">
        <f>_xlfn.XLOOKUP(Orders_C[[#This Row],[Product_ID]],Products_C[Product_ID],Products_C[Product_Name])</f>
        <v>Zinger Burger</v>
      </c>
      <c r="Y1761" t="str">
        <f>_xlfn.XLOOKUP(Orders_C[[#This Row],[Product_ID]],Products_C[Product_ID],Products_C[Category])</f>
        <v>Beverage</v>
      </c>
      <c r="Z1761" t="str">
        <f>_xlfn.XLOOKUP(Orders_C[[#This Row],[Store_ID]],Stores_c[Store_ID],Stores_c[City])</f>
        <v>New Steven</v>
      </c>
      <c r="AA1761" t="str">
        <f>_xlfn.XLOOKUP(Orders_C[[#This Row],[Customer_ID]],Customers_c[Customer_ID],Customers_c[Customer_Name])</f>
        <v>Patrick Preston</v>
      </c>
      <c r="AB1761" s="6">
        <f>Orders_C[[#This Row],[Quantity]]*Orders_C[[#This Row],[Unit_Price]]*(1-Orders_C[[#This Row],[Discount %]])+Orders_C[[#This Row],[Tax]]</f>
        <v>487</v>
      </c>
      <c r="AC1761" s="9">
        <f>(Orders_C[[#This Row],[Unit_Price]]*Orders_C[[#This Row],[Quantity]])-Orders_C[[#This Row],[Discount]]+Orders_C[[#This Row],[Tax]]</f>
        <v>506.35</v>
      </c>
      <c r="AD1761" t="str">
        <f>IF(COUNTIF(Orders_C[[#All],[Customer_ID]],Orders_C[[#This Row],[Customer_ID]])&gt;1,"Repeat","New")</f>
        <v>Repeat</v>
      </c>
      <c r="AE1761" t="str" cm="1">
        <f t="array" ref="AE1761">_xlfn.XLOOKUP(Orders_C[[#This Row],[Store_ID]],Stores_c[[#All],[Store_ID]],Stores_c[[#All],[City]])</f>
        <v>New Steven</v>
      </c>
      <c r="AF1761" t="str" cm="1">
        <f t="array" ref="AF1761">_xlfn.XLOOKUP(Orders_C[[#This Row],[Store_ID]],Stores_c[[#All],[Store_ID]],Stores_c[[#All],[Manager_Name]])</f>
        <v>Terri Martinez</v>
      </c>
      <c r="AG1761" t="str" cm="1">
        <f t="array" ref="AG1761">_xlfn.XLOOKUP(Orders_C[[#This Row],[Store_ID]],Stores_c[[#All],[Store_ID]],Stores_c[[#All],[Store_Type]])</f>
        <v>Drive-Thru</v>
      </c>
    </row>
    <row r="1762" spans="1:33" x14ac:dyDescent="0.25">
      <c r="A1762">
        <v>10892</v>
      </c>
      <c r="B1762" s="1">
        <v>45884</v>
      </c>
      <c r="C1762" s="2">
        <v>0.42222222222222222</v>
      </c>
      <c r="D1762">
        <v>1907</v>
      </c>
      <c r="E1762">
        <v>202</v>
      </c>
      <c r="F1762">
        <v>498</v>
      </c>
      <c r="G1762">
        <v>332</v>
      </c>
      <c r="H1762">
        <v>1</v>
      </c>
      <c r="I1762">
        <v>476</v>
      </c>
      <c r="J1762">
        <v>0</v>
      </c>
      <c r="K1762">
        <v>23.8</v>
      </c>
      <c r="L1762">
        <v>499.8</v>
      </c>
      <c r="M1762" t="s">
        <v>18</v>
      </c>
      <c r="N1762" t="s">
        <v>21</v>
      </c>
      <c r="O1762">
        <v>42</v>
      </c>
      <c r="P1762">
        <v>1</v>
      </c>
      <c r="Q1762" t="s">
        <v>4915</v>
      </c>
      <c r="R1762">
        <v>510</v>
      </c>
      <c r="S1762" s="3">
        <v>0</v>
      </c>
      <c r="T1762" s="6">
        <v>214.20000000000005</v>
      </c>
      <c r="U1762" t="s">
        <v>6342</v>
      </c>
      <c r="V1762">
        <v>2025</v>
      </c>
      <c r="W1762" t="s">
        <v>6331</v>
      </c>
      <c r="X1762" t="str">
        <f>_xlfn.XLOOKUP(Orders_C[[#This Row],[Product_ID]],Products_C[Product_ID],Products_C[Product_Name])</f>
        <v>Zinger Burger</v>
      </c>
      <c r="Y1762" t="str">
        <f>_xlfn.XLOOKUP(Orders_C[[#This Row],[Product_ID]],Products_C[Product_ID],Products_C[Category])</f>
        <v>Beverage</v>
      </c>
      <c r="Z1762" t="str">
        <f>_xlfn.XLOOKUP(Orders_C[[#This Row],[Store_ID]],Stores_c[Store_ID],Stores_c[City])</f>
        <v>Rebekahside</v>
      </c>
      <c r="AA1762" t="str">
        <f>_xlfn.XLOOKUP(Orders_C[[#This Row],[Customer_ID]],Customers_c[Customer_ID],Customers_c[Customer_Name])</f>
        <v>Aimee Gomez</v>
      </c>
      <c r="AB1762" s="6">
        <f>Orders_C[[#This Row],[Quantity]]*Orders_C[[#This Row],[Unit_Price]]*(1-Orders_C[[#This Row],[Discount %]])+Orders_C[[#This Row],[Tax]]</f>
        <v>499.8</v>
      </c>
      <c r="AC1762" s="9">
        <f>(Orders_C[[#This Row],[Unit_Price]]*Orders_C[[#This Row],[Quantity]])-Orders_C[[#This Row],[Discount]]+Orders_C[[#This Row],[Tax]]</f>
        <v>499.8</v>
      </c>
      <c r="AD1762" t="str">
        <f>IF(COUNTIF(Orders_C[[#All],[Customer_ID]],Orders_C[[#This Row],[Customer_ID]])&gt;1,"Repeat","New")</f>
        <v>Repeat</v>
      </c>
      <c r="AE1762" t="str" cm="1">
        <f t="array" ref="AE1762">_xlfn.XLOOKUP(Orders_C[[#This Row],[Store_ID]],Stores_c[[#All],[Store_ID]],Stores_c[[#All],[City]])</f>
        <v>Rebekahside</v>
      </c>
      <c r="AF1762" t="str" cm="1">
        <f t="array" ref="AF1762">_xlfn.XLOOKUP(Orders_C[[#This Row],[Store_ID]],Stores_c[[#All],[Store_ID]],Stores_c[[#All],[Manager_Name]])</f>
        <v>Mark Ray</v>
      </c>
      <c r="AG1762" t="str" cm="1">
        <f t="array" ref="AG1762">_xlfn.XLOOKUP(Orders_C[[#This Row],[Store_ID]],Stores_c[[#All],[Store_ID]],Stores_c[[#All],[Store_Type]])</f>
        <v>Drive-Thru</v>
      </c>
    </row>
    <row r="1763" spans="1:33" x14ac:dyDescent="0.25">
      <c r="A1763">
        <v>7410</v>
      </c>
      <c r="B1763" s="1">
        <v>45797</v>
      </c>
      <c r="C1763" s="2">
        <v>0.74410879629629634</v>
      </c>
      <c r="D1763">
        <v>1531</v>
      </c>
      <c r="E1763">
        <v>215</v>
      </c>
      <c r="F1763">
        <v>541</v>
      </c>
      <c r="G1763">
        <v>325</v>
      </c>
      <c r="H1763">
        <v>2</v>
      </c>
      <c r="I1763">
        <v>258</v>
      </c>
      <c r="J1763">
        <v>5</v>
      </c>
      <c r="K1763">
        <v>12.9</v>
      </c>
      <c r="L1763">
        <v>523.9</v>
      </c>
      <c r="M1763" t="s">
        <v>19</v>
      </c>
      <c r="N1763" t="s">
        <v>22</v>
      </c>
      <c r="O1763">
        <v>28</v>
      </c>
      <c r="P1763">
        <v>1</v>
      </c>
      <c r="Q1763" t="s">
        <v>1433</v>
      </c>
      <c r="R1763">
        <v>510</v>
      </c>
      <c r="S1763" s="3">
        <v>0.05</v>
      </c>
      <c r="T1763" s="6">
        <v>214.3</v>
      </c>
      <c r="U1763" t="s">
        <v>6339</v>
      </c>
      <c r="V1763">
        <v>2025</v>
      </c>
      <c r="W1763" t="s">
        <v>6329</v>
      </c>
      <c r="X1763" t="str">
        <f>_xlfn.XLOOKUP(Orders_C[[#This Row],[Product_ID]],Products_C[Product_ID],Products_C[Product_Name])</f>
        <v>Veg Burger</v>
      </c>
      <c r="Y1763" t="str">
        <f>_xlfn.XLOOKUP(Orders_C[[#This Row],[Product_ID]],Products_C[Product_ID],Products_C[Category])</f>
        <v>Chicken</v>
      </c>
      <c r="Z1763" t="str">
        <f>_xlfn.XLOOKUP(Orders_C[[#This Row],[Store_ID]],Stores_c[Store_ID],Stores_c[City])</f>
        <v>Sallyburgh</v>
      </c>
      <c r="AA1763" t="str">
        <f>_xlfn.XLOOKUP(Orders_C[[#This Row],[Customer_ID]],Customers_c[Customer_ID],Customers_c[Customer_Name])</f>
        <v>Lisa Beck</v>
      </c>
      <c r="AB1763" s="6">
        <f>Orders_C[[#This Row],[Quantity]]*Orders_C[[#This Row],[Unit_Price]]*(1-Orders_C[[#This Row],[Discount %]])+Orders_C[[#This Row],[Tax]]</f>
        <v>503.09999999999997</v>
      </c>
      <c r="AC1763" s="9">
        <f>(Orders_C[[#This Row],[Unit_Price]]*Orders_C[[#This Row],[Quantity]])-Orders_C[[#This Row],[Discount]]+Orders_C[[#This Row],[Tax]]</f>
        <v>523.9</v>
      </c>
      <c r="AD1763" t="str">
        <f>IF(COUNTIF(Orders_C[[#All],[Customer_ID]],Orders_C[[#This Row],[Customer_ID]])&gt;1,"Repeat","New")</f>
        <v>Repeat</v>
      </c>
      <c r="AE1763" t="str" cm="1">
        <f t="array" ref="AE1763">_xlfn.XLOOKUP(Orders_C[[#This Row],[Store_ID]],Stores_c[[#All],[Store_ID]],Stores_c[[#All],[City]])</f>
        <v>Sallyburgh</v>
      </c>
      <c r="AF1763" t="str" cm="1">
        <f t="array" ref="AF1763">_xlfn.XLOOKUP(Orders_C[[#This Row],[Store_ID]],Stores_c[[#All],[Store_ID]],Stores_c[[#All],[Manager_Name]])</f>
        <v>Benjamin Mccoy</v>
      </c>
      <c r="AG1763" t="str" cm="1">
        <f t="array" ref="AG1763">_xlfn.XLOOKUP(Orders_C[[#This Row],[Store_ID]],Stores_c[[#All],[Store_ID]],Stores_c[[#All],[Store_Type]])</f>
        <v>Drive-Thru</v>
      </c>
    </row>
    <row r="1764" spans="1:33" x14ac:dyDescent="0.25">
      <c r="A1764">
        <v>6256</v>
      </c>
      <c r="B1764" s="1">
        <v>45761</v>
      </c>
      <c r="C1764" s="2">
        <v>0.22840277777777779</v>
      </c>
      <c r="D1764">
        <v>1497</v>
      </c>
      <c r="E1764">
        <v>216</v>
      </c>
      <c r="F1764">
        <v>547</v>
      </c>
      <c r="G1764">
        <v>318</v>
      </c>
      <c r="H1764">
        <v>2</v>
      </c>
      <c r="I1764">
        <v>264</v>
      </c>
      <c r="J1764">
        <v>10</v>
      </c>
      <c r="K1764">
        <v>13.2</v>
      </c>
      <c r="L1764">
        <v>531.20000000000005</v>
      </c>
      <c r="M1764" t="s">
        <v>18</v>
      </c>
      <c r="N1764" t="s">
        <v>22</v>
      </c>
      <c r="O1764">
        <v>21</v>
      </c>
      <c r="P1764">
        <v>1</v>
      </c>
      <c r="Q1764" t="s">
        <v>279</v>
      </c>
      <c r="R1764">
        <v>510</v>
      </c>
      <c r="S1764" s="3">
        <v>0.1</v>
      </c>
      <c r="T1764" s="6">
        <v>214.40000000000003</v>
      </c>
      <c r="U1764" t="s">
        <v>6337</v>
      </c>
      <c r="V1764">
        <v>2025</v>
      </c>
      <c r="W1764" t="s">
        <v>6329</v>
      </c>
      <c r="X1764" t="str">
        <f>_xlfn.XLOOKUP(Orders_C[[#This Row],[Product_ID]],Products_C[Product_ID],Products_C[Product_Name])</f>
        <v>Pepsi</v>
      </c>
      <c r="Y1764" t="str">
        <f>_xlfn.XLOOKUP(Orders_C[[#This Row],[Product_ID]],Products_C[Product_ID],Products_C[Category])</f>
        <v>Burger</v>
      </c>
      <c r="Z1764" t="str">
        <f>_xlfn.XLOOKUP(Orders_C[[#This Row],[Store_ID]],Stores_c[Store_ID],Stores_c[City])</f>
        <v>Garciaview</v>
      </c>
      <c r="AA1764" t="str">
        <f>_xlfn.XLOOKUP(Orders_C[[#This Row],[Customer_ID]],Customers_c[Customer_ID],Customers_c[Customer_Name])</f>
        <v>Amanda Williams</v>
      </c>
      <c r="AB1764" s="6">
        <f>Orders_C[[#This Row],[Quantity]]*Orders_C[[#This Row],[Unit_Price]]*(1-Orders_C[[#This Row],[Discount %]])+Orders_C[[#This Row],[Tax]]</f>
        <v>488.4</v>
      </c>
      <c r="AC1764" s="9">
        <f>(Orders_C[[#This Row],[Unit_Price]]*Orders_C[[#This Row],[Quantity]])-Orders_C[[#This Row],[Discount]]+Orders_C[[#This Row],[Tax]]</f>
        <v>531.20000000000005</v>
      </c>
      <c r="AD1764" t="str">
        <f>IF(COUNTIF(Orders_C[[#All],[Customer_ID]],Orders_C[[#This Row],[Customer_ID]])&gt;1,"Repeat","New")</f>
        <v>Repeat</v>
      </c>
      <c r="AE1764" t="str" cm="1">
        <f t="array" ref="AE1764">_xlfn.XLOOKUP(Orders_C[[#This Row],[Store_ID]],Stores_c[[#All],[Store_ID]],Stores_c[[#All],[City]])</f>
        <v>Garciaview</v>
      </c>
      <c r="AF1764" t="str" cm="1">
        <f t="array" ref="AF1764">_xlfn.XLOOKUP(Orders_C[[#This Row],[Store_ID]],Stores_c[[#All],[Store_ID]],Stores_c[[#All],[Manager_Name]])</f>
        <v>Karina Washington</v>
      </c>
      <c r="AG1764" t="str" cm="1">
        <f t="array" ref="AG1764">_xlfn.XLOOKUP(Orders_C[[#This Row],[Store_ID]],Stores_c[[#All],[Store_ID]],Stores_c[[#All],[Store_Type]])</f>
        <v>Drive-Thru</v>
      </c>
    </row>
    <row r="1765" spans="1:33" x14ac:dyDescent="0.25">
      <c r="A1765">
        <v>10669</v>
      </c>
      <c r="B1765" s="1">
        <v>45973</v>
      </c>
      <c r="C1765" s="2">
        <v>0.48037037037037039</v>
      </c>
      <c r="D1765">
        <v>1099</v>
      </c>
      <c r="E1765">
        <v>203</v>
      </c>
      <c r="F1765">
        <v>439</v>
      </c>
      <c r="G1765">
        <v>328</v>
      </c>
      <c r="H1765">
        <v>2</v>
      </c>
      <c r="I1765">
        <v>264</v>
      </c>
      <c r="J1765">
        <v>10</v>
      </c>
      <c r="K1765">
        <v>13.2</v>
      </c>
      <c r="L1765">
        <v>531.20000000000005</v>
      </c>
      <c r="M1765" t="s">
        <v>19</v>
      </c>
      <c r="N1765" t="s">
        <v>23</v>
      </c>
      <c r="O1765">
        <v>15</v>
      </c>
      <c r="P1765">
        <v>2</v>
      </c>
      <c r="Q1765" t="s">
        <v>4692</v>
      </c>
      <c r="R1765">
        <v>501</v>
      </c>
      <c r="S1765" s="3">
        <v>0.1</v>
      </c>
      <c r="T1765" s="6">
        <v>214.40000000000003</v>
      </c>
      <c r="U1765" t="s">
        <v>6336</v>
      </c>
      <c r="V1765">
        <v>2025</v>
      </c>
      <c r="W1765" t="s">
        <v>6333</v>
      </c>
      <c r="X1765" t="str">
        <f>_xlfn.XLOOKUP(Orders_C[[#This Row],[Product_ID]],Products_C[Product_ID],Products_C[Product_Name])</f>
        <v>Rice Bowl</v>
      </c>
      <c r="Y1765" t="str">
        <f>_xlfn.XLOOKUP(Orders_C[[#This Row],[Product_ID]],Products_C[Product_ID],Products_C[Category])</f>
        <v>Burger</v>
      </c>
      <c r="Z1765" t="str">
        <f>_xlfn.XLOOKUP(Orders_C[[#This Row],[Store_ID]],Stores_c[Store_ID],Stores_c[City])</f>
        <v>Lake Williammouth</v>
      </c>
      <c r="AA1765" t="str">
        <f>_xlfn.XLOOKUP(Orders_C[[#This Row],[Customer_ID]],Customers_c[Customer_ID],Customers_c[Customer_Name])</f>
        <v>Latoya Bolton</v>
      </c>
      <c r="AB1765" s="6">
        <f>Orders_C[[#This Row],[Quantity]]*Orders_C[[#This Row],[Unit_Price]]*(1-Orders_C[[#This Row],[Discount %]])+Orders_C[[#This Row],[Tax]]</f>
        <v>488.4</v>
      </c>
      <c r="AC1765" s="9">
        <f>(Orders_C[[#This Row],[Unit_Price]]*Orders_C[[#This Row],[Quantity]])-Orders_C[[#This Row],[Discount]]+Orders_C[[#This Row],[Tax]]</f>
        <v>531.20000000000005</v>
      </c>
      <c r="AD1765" t="str">
        <f>IF(COUNTIF(Orders_C[[#All],[Customer_ID]],Orders_C[[#This Row],[Customer_ID]])&gt;1,"Repeat","New")</f>
        <v>Repeat</v>
      </c>
      <c r="AE1765" t="str" cm="1">
        <f t="array" ref="AE1765">_xlfn.XLOOKUP(Orders_C[[#This Row],[Store_ID]],Stores_c[[#All],[Store_ID]],Stores_c[[#All],[City]])</f>
        <v>Lake Williammouth</v>
      </c>
      <c r="AF1765" t="str" cm="1">
        <f t="array" ref="AF1765">_xlfn.XLOOKUP(Orders_C[[#This Row],[Store_ID]],Stores_c[[#All],[Store_ID]],Stores_c[[#All],[Manager_Name]])</f>
        <v>Stephanie Dominguez</v>
      </c>
      <c r="AG1765" t="str" cm="1">
        <f t="array" ref="AG1765">_xlfn.XLOOKUP(Orders_C[[#This Row],[Store_ID]],Stores_c[[#All],[Store_ID]],Stores_c[[#All],[Store_Type]])</f>
        <v>Drive-Thru</v>
      </c>
    </row>
    <row r="1766" spans="1:33" x14ac:dyDescent="0.25">
      <c r="A1766">
        <v>7144</v>
      </c>
      <c r="B1766" s="1">
        <v>45934</v>
      </c>
      <c r="C1766" s="2">
        <v>0.4075347222222222</v>
      </c>
      <c r="D1766">
        <v>1878</v>
      </c>
      <c r="E1766">
        <v>201</v>
      </c>
      <c r="F1766">
        <v>546</v>
      </c>
      <c r="G1766">
        <v>319</v>
      </c>
      <c r="H1766">
        <v>2</v>
      </c>
      <c r="I1766">
        <v>270</v>
      </c>
      <c r="J1766">
        <v>15</v>
      </c>
      <c r="K1766">
        <v>13.5</v>
      </c>
      <c r="L1766">
        <v>538.5</v>
      </c>
      <c r="M1766" t="s">
        <v>20</v>
      </c>
      <c r="N1766" t="s">
        <v>22</v>
      </c>
      <c r="O1766">
        <v>46</v>
      </c>
      <c r="P1766">
        <v>1</v>
      </c>
      <c r="Q1766" t="s">
        <v>1167</v>
      </c>
      <c r="R1766">
        <v>510</v>
      </c>
      <c r="S1766" s="3">
        <v>0.15</v>
      </c>
      <c r="T1766" s="6">
        <v>214.5</v>
      </c>
      <c r="U1766" t="s">
        <v>6332</v>
      </c>
      <c r="V1766">
        <v>2025</v>
      </c>
      <c r="W1766" t="s">
        <v>6331</v>
      </c>
      <c r="X1766" t="str">
        <f>_xlfn.XLOOKUP(Orders_C[[#This Row],[Product_ID]],Products_C[Product_ID],Products_C[Product_Name])</f>
        <v>Chocolate Lava Cake</v>
      </c>
      <c r="Y1766" t="str">
        <f>_xlfn.XLOOKUP(Orders_C[[#This Row],[Product_ID]],Products_C[Product_ID],Products_C[Category])</f>
        <v>Beverage</v>
      </c>
      <c r="Z1766" t="str">
        <f>_xlfn.XLOOKUP(Orders_C[[#This Row],[Store_ID]],Stores_c[Store_ID],Stores_c[City])</f>
        <v>Lake Nicholasburgh</v>
      </c>
      <c r="AA1766" t="str">
        <f>_xlfn.XLOOKUP(Orders_C[[#This Row],[Customer_ID]],Customers_c[Customer_ID],Customers_c[Customer_Name])</f>
        <v>Robin Jacobs</v>
      </c>
      <c r="AB1766" s="6">
        <f>Orders_C[[#This Row],[Quantity]]*Orders_C[[#This Row],[Unit_Price]]*(1-Orders_C[[#This Row],[Discount %]])+Orders_C[[#This Row],[Tax]]</f>
        <v>472.5</v>
      </c>
      <c r="AC1766" s="9">
        <f>(Orders_C[[#This Row],[Unit_Price]]*Orders_C[[#This Row],[Quantity]])-Orders_C[[#This Row],[Discount]]+Orders_C[[#This Row],[Tax]]</f>
        <v>538.5</v>
      </c>
      <c r="AD1766" t="str">
        <f>IF(COUNTIF(Orders_C[[#All],[Customer_ID]],Orders_C[[#This Row],[Customer_ID]])&gt;1,"Repeat","New")</f>
        <v>Repeat</v>
      </c>
      <c r="AE1766" t="str" cm="1">
        <f t="array" ref="AE1766">_xlfn.XLOOKUP(Orders_C[[#This Row],[Store_ID]],Stores_c[[#All],[Store_ID]],Stores_c[[#All],[City]])</f>
        <v>Lake Nicholasburgh</v>
      </c>
      <c r="AF1766" t="str" cm="1">
        <f t="array" ref="AF1766">_xlfn.XLOOKUP(Orders_C[[#This Row],[Store_ID]],Stores_c[[#All],[Store_ID]],Stores_c[[#All],[Manager_Name]])</f>
        <v>Maurice Garcia</v>
      </c>
      <c r="AG1766" t="str" cm="1">
        <f t="array" ref="AG1766">_xlfn.XLOOKUP(Orders_C[[#This Row],[Store_ID]],Stores_c[[#All],[Store_ID]],Stores_c[[#All],[Store_Type]])</f>
        <v>Mall</v>
      </c>
    </row>
    <row r="1767" spans="1:33" x14ac:dyDescent="0.25">
      <c r="A1767">
        <v>7926</v>
      </c>
      <c r="B1767" s="1">
        <v>45910</v>
      </c>
      <c r="C1767" s="2">
        <v>6.1747685185185183E-2</v>
      </c>
      <c r="D1767">
        <v>1739</v>
      </c>
      <c r="E1767">
        <v>212</v>
      </c>
      <c r="F1767">
        <v>528</v>
      </c>
      <c r="G1767">
        <v>321</v>
      </c>
      <c r="H1767">
        <v>2</v>
      </c>
      <c r="I1767">
        <v>270</v>
      </c>
      <c r="J1767">
        <v>15</v>
      </c>
      <c r="K1767">
        <v>13.5</v>
      </c>
      <c r="L1767">
        <v>538.5</v>
      </c>
      <c r="M1767" t="s">
        <v>18</v>
      </c>
      <c r="N1767" t="s">
        <v>22</v>
      </c>
      <c r="O1767">
        <v>11</v>
      </c>
      <c r="P1767">
        <v>1</v>
      </c>
      <c r="Q1767" t="s">
        <v>1949</v>
      </c>
      <c r="R1767">
        <v>509</v>
      </c>
      <c r="S1767" s="3">
        <v>0.15</v>
      </c>
      <c r="T1767" s="6">
        <v>214.5</v>
      </c>
      <c r="U1767" t="s">
        <v>6335</v>
      </c>
      <c r="V1767">
        <v>2025</v>
      </c>
      <c r="W1767" t="s">
        <v>6333</v>
      </c>
      <c r="X1767" t="str">
        <f>_xlfn.XLOOKUP(Orders_C[[#This Row],[Product_ID]],Products_C[Product_ID],Products_C[Product_Name])</f>
        <v>Cold Coffee</v>
      </c>
      <c r="Y1767" t="str">
        <f>_xlfn.XLOOKUP(Orders_C[[#This Row],[Product_ID]],Products_C[Product_ID],Products_C[Category])</f>
        <v>Dessert</v>
      </c>
      <c r="Z1767" t="str">
        <f>_xlfn.XLOOKUP(Orders_C[[#This Row],[Store_ID]],Stores_c[Store_ID],Stores_c[City])</f>
        <v>Andrewview</v>
      </c>
      <c r="AA1767" t="str">
        <f>_xlfn.XLOOKUP(Orders_C[[#This Row],[Customer_ID]],Customers_c[Customer_ID],Customers_c[Customer_Name])</f>
        <v>John Turner</v>
      </c>
      <c r="AB1767" s="6">
        <f>Orders_C[[#This Row],[Quantity]]*Orders_C[[#This Row],[Unit_Price]]*(1-Orders_C[[#This Row],[Discount %]])+Orders_C[[#This Row],[Tax]]</f>
        <v>472.5</v>
      </c>
      <c r="AC1767" s="9">
        <f>(Orders_C[[#This Row],[Unit_Price]]*Orders_C[[#This Row],[Quantity]])-Orders_C[[#This Row],[Discount]]+Orders_C[[#This Row],[Tax]]</f>
        <v>538.5</v>
      </c>
      <c r="AD1767" t="str">
        <f>IF(COUNTIF(Orders_C[[#All],[Customer_ID]],Orders_C[[#This Row],[Customer_ID]])&gt;1,"Repeat","New")</f>
        <v>Repeat</v>
      </c>
      <c r="AE1767" t="str" cm="1">
        <f t="array" ref="AE1767">_xlfn.XLOOKUP(Orders_C[[#This Row],[Store_ID]],Stores_c[[#All],[Store_ID]],Stores_c[[#All],[City]])</f>
        <v>Andrewview</v>
      </c>
      <c r="AF1767" t="str" cm="1">
        <f t="array" ref="AF1767">_xlfn.XLOOKUP(Orders_C[[#This Row],[Store_ID]],Stores_c[[#All],[Store_ID]],Stores_c[[#All],[Manager_Name]])</f>
        <v>Alice Sutton</v>
      </c>
      <c r="AG1767" t="str" cm="1">
        <f t="array" ref="AG1767">_xlfn.XLOOKUP(Orders_C[[#This Row],[Store_ID]],Stores_c[[#All],[Store_ID]],Stores_c[[#All],[Store_Type]])</f>
        <v>Mall</v>
      </c>
    </row>
    <row r="1768" spans="1:33" x14ac:dyDescent="0.25">
      <c r="A1768">
        <v>9322</v>
      </c>
      <c r="B1768" s="1">
        <v>45993</v>
      </c>
      <c r="C1768" s="2">
        <v>0.3454861111111111</v>
      </c>
      <c r="D1768">
        <v>1914</v>
      </c>
      <c r="E1768">
        <v>209</v>
      </c>
      <c r="F1768">
        <v>429</v>
      </c>
      <c r="G1768">
        <v>317</v>
      </c>
      <c r="H1768">
        <v>1</v>
      </c>
      <c r="I1768">
        <v>499</v>
      </c>
      <c r="J1768">
        <v>10</v>
      </c>
      <c r="K1768">
        <v>24.95</v>
      </c>
      <c r="L1768">
        <v>513.95000000000005</v>
      </c>
      <c r="M1768" t="s">
        <v>18</v>
      </c>
      <c r="N1768" t="s">
        <v>21</v>
      </c>
      <c r="O1768">
        <v>56</v>
      </c>
      <c r="P1768">
        <v>5</v>
      </c>
      <c r="Q1768" t="s">
        <v>3345</v>
      </c>
      <c r="R1768">
        <v>507</v>
      </c>
      <c r="S1768" s="3">
        <v>0.1</v>
      </c>
      <c r="T1768" s="6">
        <v>214.55000000000007</v>
      </c>
      <c r="U1768" t="s">
        <v>6328</v>
      </c>
      <c r="V1768">
        <v>2025</v>
      </c>
      <c r="W1768" t="s">
        <v>6331</v>
      </c>
      <c r="X1768" t="str">
        <f>_xlfn.XLOOKUP(Orders_C[[#This Row],[Product_ID]],Products_C[Product_ID],Products_C[Product_Name])</f>
        <v>Popcorn Chicken</v>
      </c>
      <c r="Y1768" t="str">
        <f>_xlfn.XLOOKUP(Orders_C[[#This Row],[Product_ID]],Products_C[Product_ID],Products_C[Category])</f>
        <v>Dessert</v>
      </c>
      <c r="Z1768" t="str">
        <f>_xlfn.XLOOKUP(Orders_C[[#This Row],[Store_ID]],Stores_c[Store_ID],Stores_c[City])</f>
        <v>Reidberg</v>
      </c>
      <c r="AA1768" t="str">
        <f>_xlfn.XLOOKUP(Orders_C[[#This Row],[Customer_ID]],Customers_c[Customer_ID],Customers_c[Customer_Name])</f>
        <v>Katrina Carney</v>
      </c>
      <c r="AB1768" s="6">
        <f>Orders_C[[#This Row],[Quantity]]*Orders_C[[#This Row],[Unit_Price]]*(1-Orders_C[[#This Row],[Discount %]])+Orders_C[[#This Row],[Tax]]</f>
        <v>474.05</v>
      </c>
      <c r="AC1768" s="9">
        <f>(Orders_C[[#This Row],[Unit_Price]]*Orders_C[[#This Row],[Quantity]])-Orders_C[[#This Row],[Discount]]+Orders_C[[#This Row],[Tax]]</f>
        <v>513.95000000000005</v>
      </c>
      <c r="AD1768" t="str">
        <f>IF(COUNTIF(Orders_C[[#All],[Customer_ID]],Orders_C[[#This Row],[Customer_ID]])&gt;1,"Repeat","New")</f>
        <v>Repeat</v>
      </c>
      <c r="AE1768" t="str" cm="1">
        <f t="array" ref="AE1768">_xlfn.XLOOKUP(Orders_C[[#This Row],[Store_ID]],Stores_c[[#All],[Store_ID]],Stores_c[[#All],[City]])</f>
        <v>Reidberg</v>
      </c>
      <c r="AF1768" t="str" cm="1">
        <f t="array" ref="AF1768">_xlfn.XLOOKUP(Orders_C[[#This Row],[Store_ID]],Stores_c[[#All],[Store_ID]],Stores_c[[#All],[Manager_Name]])</f>
        <v>Jeffrey Horn</v>
      </c>
      <c r="AG1768" t="str" cm="1">
        <f t="array" ref="AG1768">_xlfn.XLOOKUP(Orders_C[[#This Row],[Store_ID]],Stores_c[[#All],[Store_ID]],Stores_c[[#All],[Store_Type]])</f>
        <v>Drive-Thru</v>
      </c>
    </row>
    <row r="1769" spans="1:33" x14ac:dyDescent="0.25">
      <c r="A1769">
        <v>10059</v>
      </c>
      <c r="B1769" s="1">
        <v>45724</v>
      </c>
      <c r="C1769" s="2">
        <v>0.22313657407407408</v>
      </c>
      <c r="D1769">
        <v>1839</v>
      </c>
      <c r="E1769">
        <v>221</v>
      </c>
      <c r="F1769">
        <v>417</v>
      </c>
      <c r="G1769">
        <v>307</v>
      </c>
      <c r="H1769">
        <v>1</v>
      </c>
      <c r="I1769">
        <v>499</v>
      </c>
      <c r="J1769">
        <v>10</v>
      </c>
      <c r="K1769">
        <v>24.95</v>
      </c>
      <c r="L1769">
        <v>513.95000000000005</v>
      </c>
      <c r="M1769" t="s">
        <v>19</v>
      </c>
      <c r="N1769" t="s">
        <v>23</v>
      </c>
      <c r="O1769">
        <v>20</v>
      </c>
      <c r="P1769">
        <v>2</v>
      </c>
      <c r="Q1769" t="s">
        <v>4082</v>
      </c>
      <c r="R1769">
        <v>510</v>
      </c>
      <c r="S1769" s="3">
        <v>0.1</v>
      </c>
      <c r="T1769" s="6">
        <v>214.55000000000007</v>
      </c>
      <c r="U1769" t="s">
        <v>6334</v>
      </c>
      <c r="V1769">
        <v>2025</v>
      </c>
      <c r="W1769" t="s">
        <v>6333</v>
      </c>
      <c r="X1769" t="str">
        <f>_xlfn.XLOOKUP(Orders_C[[#This Row],[Product_ID]],Products_C[Product_ID],Products_C[Product_Name])</f>
        <v>Chicken Wings</v>
      </c>
      <c r="Y1769" t="str">
        <f>_xlfn.XLOOKUP(Orders_C[[#This Row],[Product_ID]],Products_C[Product_ID],Products_C[Category])</f>
        <v>Chicken</v>
      </c>
      <c r="Z1769" t="str">
        <f>_xlfn.XLOOKUP(Orders_C[[#This Row],[Store_ID]],Stores_c[Store_ID],Stores_c[City])</f>
        <v>Port Barbarabury</v>
      </c>
      <c r="AA1769" t="str">
        <f>_xlfn.XLOOKUP(Orders_C[[#This Row],[Customer_ID]],Customers_c[Customer_ID],Customers_c[Customer_Name])</f>
        <v>Melissa Becker</v>
      </c>
      <c r="AB1769" s="6">
        <f>Orders_C[[#This Row],[Quantity]]*Orders_C[[#This Row],[Unit_Price]]*(1-Orders_C[[#This Row],[Discount %]])+Orders_C[[#This Row],[Tax]]</f>
        <v>474.05</v>
      </c>
      <c r="AC1769" s="9">
        <f>(Orders_C[[#This Row],[Unit_Price]]*Orders_C[[#This Row],[Quantity]])-Orders_C[[#This Row],[Discount]]+Orders_C[[#This Row],[Tax]]</f>
        <v>513.95000000000005</v>
      </c>
      <c r="AD1769" t="str">
        <f>IF(COUNTIF(Orders_C[[#All],[Customer_ID]],Orders_C[[#This Row],[Customer_ID]])&gt;1,"Repeat","New")</f>
        <v>New</v>
      </c>
      <c r="AE1769" t="str" cm="1">
        <f t="array" ref="AE1769">_xlfn.XLOOKUP(Orders_C[[#This Row],[Store_ID]],Stores_c[[#All],[Store_ID]],Stores_c[[#All],[City]])</f>
        <v>Port Barbarabury</v>
      </c>
      <c r="AF1769" t="str" cm="1">
        <f t="array" ref="AF1769">_xlfn.XLOOKUP(Orders_C[[#This Row],[Store_ID]],Stores_c[[#All],[Store_ID]],Stores_c[[#All],[Manager_Name]])</f>
        <v>Edward Nguyen</v>
      </c>
      <c r="AG1769" t="str" cm="1">
        <f t="array" ref="AG1769">_xlfn.XLOOKUP(Orders_C[[#This Row],[Store_ID]],Stores_c[[#All],[Store_ID]],Stores_c[[#All],[Store_Type]])</f>
        <v>Street</v>
      </c>
    </row>
    <row r="1770" spans="1:33" x14ac:dyDescent="0.25">
      <c r="A1770">
        <v>8288</v>
      </c>
      <c r="B1770" s="1">
        <v>45866</v>
      </c>
      <c r="C1770" s="2">
        <v>0.72480324074074076</v>
      </c>
      <c r="D1770">
        <v>1616</v>
      </c>
      <c r="E1770">
        <v>220</v>
      </c>
      <c r="F1770">
        <v>450</v>
      </c>
      <c r="G1770">
        <v>305</v>
      </c>
      <c r="H1770">
        <v>1</v>
      </c>
      <c r="I1770">
        <v>488</v>
      </c>
      <c r="J1770">
        <v>5</v>
      </c>
      <c r="K1770">
        <v>24.4</v>
      </c>
      <c r="L1770">
        <v>507.4</v>
      </c>
      <c r="M1770" t="s">
        <v>19</v>
      </c>
      <c r="N1770" t="s">
        <v>22</v>
      </c>
      <c r="O1770">
        <v>57</v>
      </c>
      <c r="P1770">
        <v>1</v>
      </c>
      <c r="Q1770" t="s">
        <v>2311</v>
      </c>
      <c r="R1770">
        <v>504</v>
      </c>
      <c r="S1770" s="3">
        <v>0.05</v>
      </c>
      <c r="T1770" s="6">
        <v>214.59999999999997</v>
      </c>
      <c r="U1770" t="s">
        <v>6341</v>
      </c>
      <c r="V1770">
        <v>2025</v>
      </c>
      <c r="W1770" t="s">
        <v>6331</v>
      </c>
      <c r="X1770" t="str">
        <f>_xlfn.XLOOKUP(Orders_C[[#This Row],[Product_ID]],Products_C[Product_ID],Products_C[Product_Name])</f>
        <v>Krushers</v>
      </c>
      <c r="Y1770" t="str">
        <f>_xlfn.XLOOKUP(Orders_C[[#This Row],[Product_ID]],Products_C[Product_ID],Products_C[Category])</f>
        <v>Dessert</v>
      </c>
      <c r="Z1770" t="str">
        <f>_xlfn.XLOOKUP(Orders_C[[#This Row],[Store_ID]],Stores_c[Store_ID],Stores_c[City])</f>
        <v>Williamborough</v>
      </c>
      <c r="AA1770" t="str">
        <f>_xlfn.XLOOKUP(Orders_C[[#This Row],[Customer_ID]],Customers_c[Customer_ID],Customers_c[Customer_Name])</f>
        <v>Marcus Robinson MD</v>
      </c>
      <c r="AB1770" s="6">
        <f>Orders_C[[#This Row],[Quantity]]*Orders_C[[#This Row],[Unit_Price]]*(1-Orders_C[[#This Row],[Discount %]])+Orders_C[[#This Row],[Tax]]</f>
        <v>487.99999999999994</v>
      </c>
      <c r="AC1770" s="9">
        <f>(Orders_C[[#This Row],[Unit_Price]]*Orders_C[[#This Row],[Quantity]])-Orders_C[[#This Row],[Discount]]+Orders_C[[#This Row],[Tax]]</f>
        <v>507.4</v>
      </c>
      <c r="AD1770" t="str">
        <f>IF(COUNTIF(Orders_C[[#All],[Customer_ID]],Orders_C[[#This Row],[Customer_ID]])&gt;1,"Repeat","New")</f>
        <v>Repeat</v>
      </c>
      <c r="AE1770" t="str" cm="1">
        <f t="array" ref="AE1770">_xlfn.XLOOKUP(Orders_C[[#This Row],[Store_ID]],Stores_c[[#All],[Store_ID]],Stores_c[[#All],[City]])</f>
        <v>Williamborough</v>
      </c>
      <c r="AF1770" t="str" cm="1">
        <f t="array" ref="AF1770">_xlfn.XLOOKUP(Orders_C[[#This Row],[Store_ID]],Stores_c[[#All],[Store_ID]],Stores_c[[#All],[Manager_Name]])</f>
        <v>Michael Mcbride</v>
      </c>
      <c r="AG1770" t="str" cm="1">
        <f t="array" ref="AG1770">_xlfn.XLOOKUP(Orders_C[[#This Row],[Store_ID]],Stores_c[[#All],[Store_ID]],Stores_c[[#All],[Store_Type]])</f>
        <v>Mall</v>
      </c>
    </row>
    <row r="1771" spans="1:33" x14ac:dyDescent="0.25">
      <c r="A1771">
        <v>6740</v>
      </c>
      <c r="B1771" s="1">
        <v>45722</v>
      </c>
      <c r="C1771" s="2">
        <v>0.26291666666666669</v>
      </c>
      <c r="D1771">
        <v>1039</v>
      </c>
      <c r="E1771">
        <v>213</v>
      </c>
      <c r="F1771">
        <v>484</v>
      </c>
      <c r="G1771">
        <v>309</v>
      </c>
      <c r="H1771">
        <v>1</v>
      </c>
      <c r="I1771">
        <v>477</v>
      </c>
      <c r="J1771">
        <v>0</v>
      </c>
      <c r="K1771">
        <v>23.85</v>
      </c>
      <c r="L1771">
        <v>500.85</v>
      </c>
      <c r="M1771" t="s">
        <v>20</v>
      </c>
      <c r="N1771" t="s">
        <v>23</v>
      </c>
      <c r="O1771">
        <v>44</v>
      </c>
      <c r="P1771">
        <v>3</v>
      </c>
      <c r="Q1771" t="s">
        <v>763</v>
      </c>
      <c r="R1771">
        <v>506</v>
      </c>
      <c r="S1771" s="3">
        <v>0</v>
      </c>
      <c r="T1771" s="6">
        <v>214.65000000000003</v>
      </c>
      <c r="U1771" t="s">
        <v>6334</v>
      </c>
      <c r="V1771">
        <v>2025</v>
      </c>
      <c r="W1771" t="s">
        <v>6331</v>
      </c>
      <c r="X1771" t="str">
        <f>_xlfn.XLOOKUP(Orders_C[[#This Row],[Product_ID]],Products_C[Product_ID],Products_C[Product_Name])</f>
        <v>Chicken Bucket</v>
      </c>
      <c r="Y1771" t="str">
        <f>_xlfn.XLOOKUP(Orders_C[[#This Row],[Product_ID]],Products_C[Product_ID],Products_C[Category])</f>
        <v>Dessert</v>
      </c>
      <c r="Z1771" t="str">
        <f>_xlfn.XLOOKUP(Orders_C[[#This Row],[Store_ID]],Stores_c[Store_ID],Stores_c[City])</f>
        <v>Lake Kristashire</v>
      </c>
      <c r="AA1771" t="str">
        <f>_xlfn.XLOOKUP(Orders_C[[#This Row],[Customer_ID]],Customers_c[Customer_ID],Customers_c[Customer_Name])</f>
        <v>Linda Anderson</v>
      </c>
      <c r="AB1771" s="6">
        <f>Orders_C[[#This Row],[Quantity]]*Orders_C[[#This Row],[Unit_Price]]*(1-Orders_C[[#This Row],[Discount %]])+Orders_C[[#This Row],[Tax]]</f>
        <v>500.85</v>
      </c>
      <c r="AC1771" s="9">
        <f>(Orders_C[[#This Row],[Unit_Price]]*Orders_C[[#This Row],[Quantity]])-Orders_C[[#This Row],[Discount]]+Orders_C[[#This Row],[Tax]]</f>
        <v>500.85</v>
      </c>
      <c r="AD1771" t="str">
        <f>IF(COUNTIF(Orders_C[[#All],[Customer_ID]],Orders_C[[#This Row],[Customer_ID]])&gt;1,"Repeat","New")</f>
        <v>Repeat</v>
      </c>
      <c r="AE1771" t="str" cm="1">
        <f t="array" ref="AE1771">_xlfn.XLOOKUP(Orders_C[[#This Row],[Store_ID]],Stores_c[[#All],[Store_ID]],Stores_c[[#All],[City]])</f>
        <v>Lake Kristashire</v>
      </c>
      <c r="AF1771" t="str" cm="1">
        <f t="array" ref="AF1771">_xlfn.XLOOKUP(Orders_C[[#This Row],[Store_ID]],Stores_c[[#All],[Store_ID]],Stores_c[[#All],[Manager_Name]])</f>
        <v>Andrea Daugherty</v>
      </c>
      <c r="AG1771" t="str" cm="1">
        <f t="array" ref="AG1771">_xlfn.XLOOKUP(Orders_C[[#This Row],[Store_ID]],Stores_c[[#All],[Store_ID]],Stores_c[[#All],[Store_Type]])</f>
        <v>Mall</v>
      </c>
    </row>
    <row r="1772" spans="1:33" x14ac:dyDescent="0.25">
      <c r="A1772">
        <v>8440</v>
      </c>
      <c r="B1772" s="1">
        <v>45905</v>
      </c>
      <c r="C1772" s="2">
        <v>5.153935185185185E-2</v>
      </c>
      <c r="D1772">
        <v>1846</v>
      </c>
      <c r="E1772">
        <v>204</v>
      </c>
      <c r="F1772">
        <v>470</v>
      </c>
      <c r="G1772">
        <v>306</v>
      </c>
      <c r="H1772">
        <v>1</v>
      </c>
      <c r="I1772">
        <v>477</v>
      </c>
      <c r="J1772">
        <v>0</v>
      </c>
      <c r="K1772">
        <v>23.85</v>
      </c>
      <c r="L1772">
        <v>500.85</v>
      </c>
      <c r="M1772" t="s">
        <v>19</v>
      </c>
      <c r="N1772" t="s">
        <v>23</v>
      </c>
      <c r="O1772">
        <v>51</v>
      </c>
      <c r="P1772">
        <v>2</v>
      </c>
      <c r="Q1772" t="s">
        <v>2463</v>
      </c>
      <c r="R1772">
        <v>504</v>
      </c>
      <c r="S1772" s="3">
        <v>0</v>
      </c>
      <c r="T1772" s="6">
        <v>214.65000000000003</v>
      </c>
      <c r="U1772" t="s">
        <v>6335</v>
      </c>
      <c r="V1772">
        <v>2025</v>
      </c>
      <c r="W1772" t="s">
        <v>6331</v>
      </c>
      <c r="X1772" t="str">
        <f>_xlfn.XLOOKUP(Orders_C[[#This Row],[Product_ID]],Products_C[Product_ID],Products_C[Product_Name])</f>
        <v>Veg Burger</v>
      </c>
      <c r="Y1772" t="str">
        <f>_xlfn.XLOOKUP(Orders_C[[#This Row],[Product_ID]],Products_C[Product_ID],Products_C[Category])</f>
        <v>Burger</v>
      </c>
      <c r="Z1772" t="str">
        <f>_xlfn.XLOOKUP(Orders_C[[#This Row],[Store_ID]],Stores_c[Store_ID],Stores_c[City])</f>
        <v>New Robertfurt</v>
      </c>
      <c r="AA1772" t="str">
        <f>_xlfn.XLOOKUP(Orders_C[[#This Row],[Customer_ID]],Customers_c[Customer_ID],Customers_c[Customer_Name])</f>
        <v>Virginia Morton</v>
      </c>
      <c r="AB1772" s="6">
        <f>Orders_C[[#This Row],[Quantity]]*Orders_C[[#This Row],[Unit_Price]]*(1-Orders_C[[#This Row],[Discount %]])+Orders_C[[#This Row],[Tax]]</f>
        <v>500.85</v>
      </c>
      <c r="AC1772" s="9">
        <f>(Orders_C[[#This Row],[Unit_Price]]*Orders_C[[#This Row],[Quantity]])-Orders_C[[#This Row],[Discount]]+Orders_C[[#This Row],[Tax]]</f>
        <v>500.85</v>
      </c>
      <c r="AD1772" t="str">
        <f>IF(COUNTIF(Orders_C[[#All],[Customer_ID]],Orders_C[[#This Row],[Customer_ID]])&gt;1,"Repeat","New")</f>
        <v>Repeat</v>
      </c>
      <c r="AE1772" t="str" cm="1">
        <f t="array" ref="AE1772">_xlfn.XLOOKUP(Orders_C[[#This Row],[Store_ID]],Stores_c[[#All],[Store_ID]],Stores_c[[#All],[City]])</f>
        <v>New Robertfurt</v>
      </c>
      <c r="AF1772" t="str" cm="1">
        <f t="array" ref="AF1772">_xlfn.XLOOKUP(Orders_C[[#This Row],[Store_ID]],Stores_c[[#All],[Store_ID]],Stores_c[[#All],[Manager_Name]])</f>
        <v>Tiffany Gomez</v>
      </c>
      <c r="AG1772" t="str" cm="1">
        <f t="array" ref="AG1772">_xlfn.XLOOKUP(Orders_C[[#This Row],[Store_ID]],Stores_c[[#All],[Store_ID]],Stores_c[[#All],[Store_Type]])</f>
        <v>Street</v>
      </c>
    </row>
    <row r="1773" spans="1:33" x14ac:dyDescent="0.25">
      <c r="A1773">
        <v>6889</v>
      </c>
      <c r="B1773" s="1">
        <v>45708</v>
      </c>
      <c r="C1773" s="2">
        <v>0.19734953703703703</v>
      </c>
      <c r="D1773">
        <v>1166</v>
      </c>
      <c r="E1773">
        <v>224</v>
      </c>
      <c r="F1773">
        <v>538</v>
      </c>
      <c r="G1773">
        <v>312</v>
      </c>
      <c r="H1773">
        <v>3</v>
      </c>
      <c r="I1773">
        <v>176</v>
      </c>
      <c r="J1773">
        <v>5</v>
      </c>
      <c r="K1773">
        <v>8.8000000000000007</v>
      </c>
      <c r="L1773">
        <v>531.79999999999995</v>
      </c>
      <c r="M1773" t="s">
        <v>19</v>
      </c>
      <c r="N1773" t="s">
        <v>22</v>
      </c>
      <c r="O1773">
        <v>54</v>
      </c>
      <c r="P1773">
        <v>5</v>
      </c>
      <c r="Q1773" t="s">
        <v>912</v>
      </c>
      <c r="R1773">
        <v>501</v>
      </c>
      <c r="S1773" s="3">
        <v>0.05</v>
      </c>
      <c r="T1773" s="6">
        <v>214.99999999999994</v>
      </c>
      <c r="U1773" t="s">
        <v>6338</v>
      </c>
      <c r="V1773">
        <v>2025</v>
      </c>
      <c r="W1773" t="s">
        <v>6331</v>
      </c>
      <c r="X1773" t="str">
        <f>_xlfn.XLOOKUP(Orders_C[[#This Row],[Product_ID]],Products_C[Product_ID],Products_C[Product_Name])</f>
        <v>Veg Burger</v>
      </c>
      <c r="Y1773" t="str">
        <f>_xlfn.XLOOKUP(Orders_C[[#This Row],[Product_ID]],Products_C[Product_ID],Products_C[Category])</f>
        <v>Burger</v>
      </c>
      <c r="Z1773" t="str">
        <f>_xlfn.XLOOKUP(Orders_C[[#This Row],[Store_ID]],Stores_c[Store_ID],Stores_c[City])</f>
        <v>Valdezton</v>
      </c>
      <c r="AA1773" t="str">
        <f>_xlfn.XLOOKUP(Orders_C[[#This Row],[Customer_ID]],Customers_c[Customer_ID],Customers_c[Customer_Name])</f>
        <v>Ryan Green</v>
      </c>
      <c r="AB1773" s="6">
        <f>Orders_C[[#This Row],[Quantity]]*Orders_C[[#This Row],[Unit_Price]]*(1-Orders_C[[#This Row],[Discount %]])+Orders_C[[#This Row],[Tax]]</f>
        <v>510.4</v>
      </c>
      <c r="AC1773" s="9">
        <f>(Orders_C[[#This Row],[Unit_Price]]*Orders_C[[#This Row],[Quantity]])-Orders_C[[#This Row],[Discount]]+Orders_C[[#This Row],[Tax]]</f>
        <v>531.79999999999995</v>
      </c>
      <c r="AD1773" t="str">
        <f>IF(COUNTIF(Orders_C[[#All],[Customer_ID]],Orders_C[[#This Row],[Customer_ID]])&gt;1,"Repeat","New")</f>
        <v>Repeat</v>
      </c>
      <c r="AE1773" t="str" cm="1">
        <f t="array" ref="AE1773">_xlfn.XLOOKUP(Orders_C[[#This Row],[Store_ID]],Stores_c[[#All],[Store_ID]],Stores_c[[#All],[City]])</f>
        <v>Valdezton</v>
      </c>
      <c r="AF1773" t="str" cm="1">
        <f t="array" ref="AF1773">_xlfn.XLOOKUP(Orders_C[[#This Row],[Store_ID]],Stores_c[[#All],[Store_ID]],Stores_c[[#All],[Manager_Name]])</f>
        <v>John Rodriguez</v>
      </c>
      <c r="AG1773" t="str" cm="1">
        <f t="array" ref="AG1773">_xlfn.XLOOKUP(Orders_C[[#This Row],[Store_ID]],Stores_c[[#All],[Store_ID]],Stores_c[[#All],[Store_Type]])</f>
        <v>Street</v>
      </c>
    </row>
    <row r="1774" spans="1:33" x14ac:dyDescent="0.25">
      <c r="A1774">
        <v>7520</v>
      </c>
      <c r="B1774" s="1">
        <v>45949</v>
      </c>
      <c r="C1774" s="2">
        <v>0.73151620370370374</v>
      </c>
      <c r="D1774">
        <v>1612</v>
      </c>
      <c r="E1774">
        <v>206</v>
      </c>
      <c r="F1774">
        <v>432</v>
      </c>
      <c r="G1774">
        <v>331</v>
      </c>
      <c r="H1774">
        <v>3</v>
      </c>
      <c r="I1774">
        <v>176</v>
      </c>
      <c r="J1774">
        <v>5</v>
      </c>
      <c r="K1774">
        <v>8.8000000000000007</v>
      </c>
      <c r="L1774">
        <v>531.79999999999995</v>
      </c>
      <c r="M1774" t="s">
        <v>19</v>
      </c>
      <c r="N1774" t="s">
        <v>23</v>
      </c>
      <c r="O1774">
        <v>37</v>
      </c>
      <c r="P1774">
        <v>2</v>
      </c>
      <c r="Q1774" t="s">
        <v>1543</v>
      </c>
      <c r="R1774">
        <v>508</v>
      </c>
      <c r="S1774" s="3">
        <v>0.05</v>
      </c>
      <c r="T1774" s="6">
        <v>214.99999999999994</v>
      </c>
      <c r="U1774" t="s">
        <v>6332</v>
      </c>
      <c r="V1774">
        <v>2025</v>
      </c>
      <c r="W1774" t="s">
        <v>6329</v>
      </c>
      <c r="X1774" t="str">
        <f>_xlfn.XLOOKUP(Orders_C[[#This Row],[Product_ID]],Products_C[Product_ID],Products_C[Product_Name])</f>
        <v>Chicken Bucket</v>
      </c>
      <c r="Y1774" t="str">
        <f>_xlfn.XLOOKUP(Orders_C[[#This Row],[Product_ID]],Products_C[Product_ID],Products_C[Category])</f>
        <v>Beverage</v>
      </c>
      <c r="Z1774" t="str">
        <f>_xlfn.XLOOKUP(Orders_C[[#This Row],[Store_ID]],Stores_c[Store_ID],Stores_c[City])</f>
        <v>West Matthew</v>
      </c>
      <c r="AA1774" t="str">
        <f>_xlfn.XLOOKUP(Orders_C[[#This Row],[Customer_ID]],Customers_c[Customer_ID],Customers_c[Customer_Name])</f>
        <v>Anthony Johnson</v>
      </c>
      <c r="AB1774" s="6">
        <f>Orders_C[[#This Row],[Quantity]]*Orders_C[[#This Row],[Unit_Price]]*(1-Orders_C[[#This Row],[Discount %]])+Orders_C[[#This Row],[Tax]]</f>
        <v>510.4</v>
      </c>
      <c r="AC1774" s="9">
        <f>(Orders_C[[#This Row],[Unit_Price]]*Orders_C[[#This Row],[Quantity]])-Orders_C[[#This Row],[Discount]]+Orders_C[[#This Row],[Tax]]</f>
        <v>531.79999999999995</v>
      </c>
      <c r="AD1774" t="str">
        <f>IF(COUNTIF(Orders_C[[#All],[Customer_ID]],Orders_C[[#This Row],[Customer_ID]])&gt;1,"Repeat","New")</f>
        <v>Repeat</v>
      </c>
      <c r="AE1774" t="str" cm="1">
        <f t="array" ref="AE1774">_xlfn.XLOOKUP(Orders_C[[#This Row],[Store_ID]],Stores_c[[#All],[Store_ID]],Stores_c[[#All],[City]])</f>
        <v>West Matthew</v>
      </c>
      <c r="AF1774" t="str" cm="1">
        <f t="array" ref="AF1774">_xlfn.XLOOKUP(Orders_C[[#This Row],[Store_ID]],Stores_c[[#All],[Store_ID]],Stores_c[[#All],[Manager_Name]])</f>
        <v>Miguel Kidd</v>
      </c>
      <c r="AG1774" t="str" cm="1">
        <f t="array" ref="AG1774">_xlfn.XLOOKUP(Orders_C[[#This Row],[Store_ID]],Stores_c[[#All],[Store_ID]],Stores_c[[#All],[Store_Type]])</f>
        <v>Drive-Thru</v>
      </c>
    </row>
    <row r="1775" spans="1:33" x14ac:dyDescent="0.25">
      <c r="A1775">
        <v>7912</v>
      </c>
      <c r="B1775" s="1">
        <v>45973</v>
      </c>
      <c r="C1775" s="2">
        <v>0.48837962962962961</v>
      </c>
      <c r="D1775">
        <v>1602</v>
      </c>
      <c r="E1775">
        <v>221</v>
      </c>
      <c r="F1775">
        <v>465</v>
      </c>
      <c r="G1775">
        <v>326</v>
      </c>
      <c r="H1775">
        <v>3</v>
      </c>
      <c r="I1775">
        <v>172</v>
      </c>
      <c r="J1775">
        <v>0</v>
      </c>
      <c r="K1775">
        <v>8.6</v>
      </c>
      <c r="L1775">
        <v>524.6</v>
      </c>
      <c r="M1775" t="s">
        <v>19</v>
      </c>
      <c r="N1775" t="s">
        <v>23</v>
      </c>
      <c r="O1775">
        <v>32</v>
      </c>
      <c r="P1775">
        <v>2</v>
      </c>
      <c r="Q1775" t="s">
        <v>1935</v>
      </c>
      <c r="R1775">
        <v>505</v>
      </c>
      <c r="S1775" s="3">
        <v>0</v>
      </c>
      <c r="T1775" s="6">
        <v>215.00000000000006</v>
      </c>
      <c r="U1775" t="s">
        <v>6336</v>
      </c>
      <c r="V1775">
        <v>2025</v>
      </c>
      <c r="W1775" t="s">
        <v>6329</v>
      </c>
      <c r="X1775" t="str">
        <f>_xlfn.XLOOKUP(Orders_C[[#This Row],[Product_ID]],Products_C[Product_ID],Products_C[Product_Name])</f>
        <v>Rice Bowl</v>
      </c>
      <c r="Y1775" t="str">
        <f>_xlfn.XLOOKUP(Orders_C[[#This Row],[Product_ID]],Products_C[Product_ID],Products_C[Category])</f>
        <v>Burger</v>
      </c>
      <c r="Z1775" t="str">
        <f>_xlfn.XLOOKUP(Orders_C[[#This Row],[Store_ID]],Stores_c[Store_ID],Stores_c[City])</f>
        <v>Port Barbarabury</v>
      </c>
      <c r="AA1775" t="str">
        <f>_xlfn.XLOOKUP(Orders_C[[#This Row],[Customer_ID]],Customers_c[Customer_ID],Customers_c[Customer_Name])</f>
        <v>Brandy Cole</v>
      </c>
      <c r="AB1775" s="6">
        <f>Orders_C[[#This Row],[Quantity]]*Orders_C[[#This Row],[Unit_Price]]*(1-Orders_C[[#This Row],[Discount %]])+Orders_C[[#This Row],[Tax]]</f>
        <v>524.6</v>
      </c>
      <c r="AC1775" s="9">
        <f>(Orders_C[[#This Row],[Unit_Price]]*Orders_C[[#This Row],[Quantity]])-Orders_C[[#This Row],[Discount]]+Orders_C[[#This Row],[Tax]]</f>
        <v>524.6</v>
      </c>
      <c r="AD1775" t="str">
        <f>IF(COUNTIF(Orders_C[[#All],[Customer_ID]],Orders_C[[#This Row],[Customer_ID]])&gt;1,"Repeat","New")</f>
        <v>Repeat</v>
      </c>
      <c r="AE1775" t="str" cm="1">
        <f t="array" ref="AE1775">_xlfn.XLOOKUP(Orders_C[[#This Row],[Store_ID]],Stores_c[[#All],[Store_ID]],Stores_c[[#All],[City]])</f>
        <v>Port Barbarabury</v>
      </c>
      <c r="AF1775" t="str" cm="1">
        <f t="array" ref="AF1775">_xlfn.XLOOKUP(Orders_C[[#This Row],[Store_ID]],Stores_c[[#All],[Store_ID]],Stores_c[[#All],[Manager_Name]])</f>
        <v>Edward Nguyen</v>
      </c>
      <c r="AG1775" t="str" cm="1">
        <f t="array" ref="AG1775">_xlfn.XLOOKUP(Orders_C[[#This Row],[Store_ID]],Stores_c[[#All],[Store_ID]],Stores_c[[#All],[Store_Type]])</f>
        <v>Street</v>
      </c>
    </row>
    <row r="1776" spans="1:33" x14ac:dyDescent="0.25">
      <c r="A1776">
        <v>9831</v>
      </c>
      <c r="B1776" s="1">
        <v>45721</v>
      </c>
      <c r="C1776" s="2">
        <v>0.4498611111111111</v>
      </c>
      <c r="D1776">
        <v>1653</v>
      </c>
      <c r="E1776">
        <v>218</v>
      </c>
      <c r="F1776">
        <v>464</v>
      </c>
      <c r="G1776">
        <v>337</v>
      </c>
      <c r="H1776">
        <v>3</v>
      </c>
      <c r="I1776">
        <v>184</v>
      </c>
      <c r="J1776">
        <v>15</v>
      </c>
      <c r="K1776">
        <v>9.2000000000000011</v>
      </c>
      <c r="L1776">
        <v>546.20000000000005</v>
      </c>
      <c r="M1776" t="s">
        <v>20</v>
      </c>
      <c r="N1776" t="s">
        <v>21</v>
      </c>
      <c r="O1776">
        <v>37</v>
      </c>
      <c r="P1776">
        <v>2</v>
      </c>
      <c r="Q1776" t="s">
        <v>3854</v>
      </c>
      <c r="R1776">
        <v>501</v>
      </c>
      <c r="S1776" s="3">
        <v>0.15</v>
      </c>
      <c r="T1776" s="6">
        <v>215.00000000000006</v>
      </c>
      <c r="U1776" t="s">
        <v>6334</v>
      </c>
      <c r="V1776">
        <v>2025</v>
      </c>
      <c r="W1776" t="s">
        <v>6329</v>
      </c>
      <c r="X1776" t="str">
        <f>_xlfn.XLOOKUP(Orders_C[[#This Row],[Product_ID]],Products_C[Product_ID],Products_C[Product_Name])</f>
        <v>Chocolate Lava Cake</v>
      </c>
      <c r="Y1776" t="str">
        <f>_xlfn.XLOOKUP(Orders_C[[#This Row],[Product_ID]],Products_C[Product_ID],Products_C[Category])</f>
        <v>Chicken</v>
      </c>
      <c r="Z1776" t="str">
        <f>_xlfn.XLOOKUP(Orders_C[[#This Row],[Store_ID]],Stores_c[Store_ID],Stores_c[City])</f>
        <v>East Johnport</v>
      </c>
      <c r="AA1776" t="str">
        <f>_xlfn.XLOOKUP(Orders_C[[#This Row],[Customer_ID]],Customers_c[Customer_ID],Customers_c[Customer_Name])</f>
        <v>Justin White</v>
      </c>
      <c r="AB1776" s="6">
        <f>Orders_C[[#This Row],[Quantity]]*Orders_C[[#This Row],[Unit_Price]]*(1-Orders_C[[#This Row],[Discount %]])+Orders_C[[#This Row],[Tax]]</f>
        <v>478.4</v>
      </c>
      <c r="AC1776" s="9">
        <f>(Orders_C[[#This Row],[Unit_Price]]*Orders_C[[#This Row],[Quantity]])-Orders_C[[#This Row],[Discount]]+Orders_C[[#This Row],[Tax]]</f>
        <v>546.20000000000005</v>
      </c>
      <c r="AD1776" t="str">
        <f>IF(COUNTIF(Orders_C[[#All],[Customer_ID]],Orders_C[[#This Row],[Customer_ID]])&gt;1,"Repeat","New")</f>
        <v>Repeat</v>
      </c>
      <c r="AE1776" t="str" cm="1">
        <f t="array" ref="AE1776">_xlfn.XLOOKUP(Orders_C[[#This Row],[Store_ID]],Stores_c[[#All],[Store_ID]],Stores_c[[#All],[City]])</f>
        <v>East Johnport</v>
      </c>
      <c r="AF1776" t="str" cm="1">
        <f t="array" ref="AF1776">_xlfn.XLOOKUP(Orders_C[[#This Row],[Store_ID]],Stores_c[[#All],[Store_ID]],Stores_c[[#All],[Manager_Name]])</f>
        <v>Mr. Matthew Murillo III</v>
      </c>
      <c r="AG1776" t="str" cm="1">
        <f t="array" ref="AG1776">_xlfn.XLOOKUP(Orders_C[[#This Row],[Store_ID]],Stores_c[[#All],[Store_ID]],Stores_c[[#All],[Store_Type]])</f>
        <v>Street</v>
      </c>
    </row>
    <row r="1777" spans="1:33" x14ac:dyDescent="0.25">
      <c r="A1777">
        <v>6101</v>
      </c>
      <c r="B1777" s="1">
        <v>45857</v>
      </c>
      <c r="C1777" s="2">
        <v>0.32613425925925926</v>
      </c>
      <c r="D1777">
        <v>1096</v>
      </c>
      <c r="E1777">
        <v>212</v>
      </c>
      <c r="F1777">
        <v>458</v>
      </c>
      <c r="G1777">
        <v>301</v>
      </c>
      <c r="H1777">
        <v>1</v>
      </c>
      <c r="I1777">
        <v>489</v>
      </c>
      <c r="J1777">
        <v>5</v>
      </c>
      <c r="K1777">
        <v>24.45</v>
      </c>
      <c r="L1777">
        <v>508.45</v>
      </c>
      <c r="M1777" t="s">
        <v>20</v>
      </c>
      <c r="N1777" t="s">
        <v>21</v>
      </c>
      <c r="O1777">
        <v>42</v>
      </c>
      <c r="P1777">
        <v>3</v>
      </c>
      <c r="Q1777" t="s">
        <v>124</v>
      </c>
      <c r="R1777">
        <v>503</v>
      </c>
      <c r="S1777" s="3">
        <v>0.05</v>
      </c>
      <c r="T1777" s="6">
        <v>215.05</v>
      </c>
      <c r="U1777" t="s">
        <v>6341</v>
      </c>
      <c r="V1777">
        <v>2025</v>
      </c>
      <c r="W1777" t="s">
        <v>6331</v>
      </c>
      <c r="X1777" t="str">
        <f>_xlfn.XLOOKUP(Orders_C[[#This Row],[Product_ID]],Products_C[Product_ID],Products_C[Product_Name])</f>
        <v>Krushers</v>
      </c>
      <c r="Y1777" t="str">
        <f>_xlfn.XLOOKUP(Orders_C[[#This Row],[Product_ID]],Products_C[Product_ID],Products_C[Category])</f>
        <v>Burger</v>
      </c>
      <c r="Z1777" t="str">
        <f>_xlfn.XLOOKUP(Orders_C[[#This Row],[Store_ID]],Stores_c[Store_ID],Stores_c[City])</f>
        <v>Andrewview</v>
      </c>
      <c r="AA1777" t="str">
        <f>_xlfn.XLOOKUP(Orders_C[[#This Row],[Customer_ID]],Customers_c[Customer_ID],Customers_c[Customer_Name])</f>
        <v>Michelle Lopez</v>
      </c>
      <c r="AB1777" s="6">
        <f>Orders_C[[#This Row],[Quantity]]*Orders_C[[#This Row],[Unit_Price]]*(1-Orders_C[[#This Row],[Discount %]])+Orders_C[[#This Row],[Tax]]</f>
        <v>488.99999999999994</v>
      </c>
      <c r="AC1777" s="9">
        <f>(Orders_C[[#This Row],[Unit_Price]]*Orders_C[[#This Row],[Quantity]])-Orders_C[[#This Row],[Discount]]+Orders_C[[#This Row],[Tax]]</f>
        <v>508.45</v>
      </c>
      <c r="AD1777" t="str">
        <f>IF(COUNTIF(Orders_C[[#All],[Customer_ID]],Orders_C[[#This Row],[Customer_ID]])&gt;1,"Repeat","New")</f>
        <v>Repeat</v>
      </c>
      <c r="AE1777" t="str" cm="1">
        <f t="array" ref="AE1777">_xlfn.XLOOKUP(Orders_C[[#This Row],[Store_ID]],Stores_c[[#All],[Store_ID]],Stores_c[[#All],[City]])</f>
        <v>Andrewview</v>
      </c>
      <c r="AF1777" t="str" cm="1">
        <f t="array" ref="AF1777">_xlfn.XLOOKUP(Orders_C[[#This Row],[Store_ID]],Stores_c[[#All],[Store_ID]],Stores_c[[#All],[Manager_Name]])</f>
        <v>Alice Sutton</v>
      </c>
      <c r="AG1777" t="str" cm="1">
        <f t="array" ref="AG1777">_xlfn.XLOOKUP(Orders_C[[#This Row],[Store_ID]],Stores_c[[#All],[Store_ID]],Stores_c[[#All],[Store_Type]])</f>
        <v>Mall</v>
      </c>
    </row>
    <row r="1778" spans="1:33" x14ac:dyDescent="0.25">
      <c r="A1778">
        <v>9790</v>
      </c>
      <c r="B1778" s="1">
        <v>45786</v>
      </c>
      <c r="C1778" s="2">
        <v>0.34888888888888892</v>
      </c>
      <c r="D1778">
        <v>1040</v>
      </c>
      <c r="E1778">
        <v>203</v>
      </c>
      <c r="F1778">
        <v>521</v>
      </c>
      <c r="G1778">
        <v>310</v>
      </c>
      <c r="H1778">
        <v>1</v>
      </c>
      <c r="I1778">
        <v>489</v>
      </c>
      <c r="J1778">
        <v>5</v>
      </c>
      <c r="K1778">
        <v>24.45</v>
      </c>
      <c r="L1778">
        <v>508.45</v>
      </c>
      <c r="M1778" t="s">
        <v>19</v>
      </c>
      <c r="N1778" t="s">
        <v>22</v>
      </c>
      <c r="O1778">
        <v>54</v>
      </c>
      <c r="P1778">
        <v>4</v>
      </c>
      <c r="Q1778" t="s">
        <v>3813</v>
      </c>
      <c r="R1778">
        <v>507</v>
      </c>
      <c r="S1778" s="3">
        <v>0.05</v>
      </c>
      <c r="T1778" s="6">
        <v>215.05</v>
      </c>
      <c r="U1778" t="s">
        <v>6339</v>
      </c>
      <c r="V1778">
        <v>2025</v>
      </c>
      <c r="W1778" t="s">
        <v>6331</v>
      </c>
      <c r="X1778" t="str">
        <f>_xlfn.XLOOKUP(Orders_C[[#This Row],[Product_ID]],Products_C[Product_ID],Products_C[Product_Name])</f>
        <v>Chicken Bucket</v>
      </c>
      <c r="Y1778" t="str">
        <f>_xlfn.XLOOKUP(Orders_C[[#This Row],[Product_ID]],Products_C[Product_ID],Products_C[Category])</f>
        <v>Chicken</v>
      </c>
      <c r="Z1778" t="str">
        <f>_xlfn.XLOOKUP(Orders_C[[#This Row],[Store_ID]],Stores_c[Store_ID],Stores_c[City])</f>
        <v>Lake Williammouth</v>
      </c>
      <c r="AA1778" t="str">
        <f>_xlfn.XLOOKUP(Orders_C[[#This Row],[Customer_ID]],Customers_c[Customer_ID],Customers_c[Customer_Name])</f>
        <v>Michael Moreno</v>
      </c>
      <c r="AB1778" s="6">
        <f>Orders_C[[#This Row],[Quantity]]*Orders_C[[#This Row],[Unit_Price]]*(1-Orders_C[[#This Row],[Discount %]])+Orders_C[[#This Row],[Tax]]</f>
        <v>488.99999999999994</v>
      </c>
      <c r="AC1778" s="9">
        <f>(Orders_C[[#This Row],[Unit_Price]]*Orders_C[[#This Row],[Quantity]])-Orders_C[[#This Row],[Discount]]+Orders_C[[#This Row],[Tax]]</f>
        <v>508.45</v>
      </c>
      <c r="AD1778" t="str">
        <f>IF(COUNTIF(Orders_C[[#All],[Customer_ID]],Orders_C[[#This Row],[Customer_ID]])&gt;1,"Repeat","New")</f>
        <v>Repeat</v>
      </c>
      <c r="AE1778" t="str" cm="1">
        <f t="array" ref="AE1778">_xlfn.XLOOKUP(Orders_C[[#This Row],[Store_ID]],Stores_c[[#All],[Store_ID]],Stores_c[[#All],[City]])</f>
        <v>Lake Williammouth</v>
      </c>
      <c r="AF1778" t="str" cm="1">
        <f t="array" ref="AF1778">_xlfn.XLOOKUP(Orders_C[[#This Row],[Store_ID]],Stores_c[[#All],[Store_ID]],Stores_c[[#All],[Manager_Name]])</f>
        <v>Stephanie Dominguez</v>
      </c>
      <c r="AG1778" t="str" cm="1">
        <f t="array" ref="AG1778">_xlfn.XLOOKUP(Orders_C[[#This Row],[Store_ID]],Stores_c[[#All],[Store_ID]],Stores_c[[#All],[Store_Type]])</f>
        <v>Drive-Thru</v>
      </c>
    </row>
    <row r="1779" spans="1:33" x14ac:dyDescent="0.25">
      <c r="A1779">
        <v>6947</v>
      </c>
      <c r="B1779" s="1">
        <v>45775</v>
      </c>
      <c r="C1779" s="2">
        <v>0.23363425925925926</v>
      </c>
      <c r="D1779">
        <v>1647</v>
      </c>
      <c r="E1779">
        <v>219</v>
      </c>
      <c r="F1779">
        <v>434</v>
      </c>
      <c r="G1779">
        <v>340</v>
      </c>
      <c r="H1779">
        <v>1</v>
      </c>
      <c r="I1779">
        <v>478</v>
      </c>
      <c r="J1779">
        <v>0</v>
      </c>
      <c r="K1779">
        <v>23.9</v>
      </c>
      <c r="L1779">
        <v>501.9</v>
      </c>
      <c r="M1779" t="s">
        <v>20</v>
      </c>
      <c r="N1779" t="s">
        <v>22</v>
      </c>
      <c r="O1779">
        <v>22</v>
      </c>
      <c r="P1779">
        <v>5</v>
      </c>
      <c r="Q1779" t="s">
        <v>970</v>
      </c>
      <c r="R1779">
        <v>510</v>
      </c>
      <c r="S1779" s="3">
        <v>0</v>
      </c>
      <c r="T1779" s="6">
        <v>215.09999999999997</v>
      </c>
      <c r="U1779" t="s">
        <v>6337</v>
      </c>
      <c r="V1779">
        <v>2025</v>
      </c>
      <c r="W1779" t="s">
        <v>6329</v>
      </c>
      <c r="X1779" t="str">
        <f>_xlfn.XLOOKUP(Orders_C[[#This Row],[Product_ID]],Products_C[Product_ID],Products_C[Product_Name])</f>
        <v>Chocolate Lava Cake</v>
      </c>
      <c r="Y1779" t="str">
        <f>_xlfn.XLOOKUP(Orders_C[[#This Row],[Product_ID]],Products_C[Product_ID],Products_C[Category])</f>
        <v>Chicken</v>
      </c>
      <c r="Z1779" t="str">
        <f>_xlfn.XLOOKUP(Orders_C[[#This Row],[Store_ID]],Stores_c[Store_ID],Stores_c[City])</f>
        <v>Lake David</v>
      </c>
      <c r="AA1779" t="str">
        <f>_xlfn.XLOOKUP(Orders_C[[#This Row],[Customer_ID]],Customers_c[Customer_ID],Customers_c[Customer_Name])</f>
        <v>Jackie Taylor</v>
      </c>
      <c r="AB1779" s="6">
        <f>Orders_C[[#This Row],[Quantity]]*Orders_C[[#This Row],[Unit_Price]]*(1-Orders_C[[#This Row],[Discount %]])+Orders_C[[#This Row],[Tax]]</f>
        <v>501.9</v>
      </c>
      <c r="AC1779" s="9">
        <f>(Orders_C[[#This Row],[Unit_Price]]*Orders_C[[#This Row],[Quantity]])-Orders_C[[#This Row],[Discount]]+Orders_C[[#This Row],[Tax]]</f>
        <v>501.9</v>
      </c>
      <c r="AD1779" t="str">
        <f>IF(COUNTIF(Orders_C[[#All],[Customer_ID]],Orders_C[[#This Row],[Customer_ID]])&gt;1,"Repeat","New")</f>
        <v>Repeat</v>
      </c>
      <c r="AE1779" t="str" cm="1">
        <f t="array" ref="AE1779">_xlfn.XLOOKUP(Orders_C[[#This Row],[Store_ID]],Stores_c[[#All],[Store_ID]],Stores_c[[#All],[City]])</f>
        <v>Lake David</v>
      </c>
      <c r="AF1779" t="str" cm="1">
        <f t="array" ref="AF1779">_xlfn.XLOOKUP(Orders_C[[#This Row],[Store_ID]],Stores_c[[#All],[Store_ID]],Stores_c[[#All],[Manager_Name]])</f>
        <v>Joshua Hines</v>
      </c>
      <c r="AG1779" t="str" cm="1">
        <f t="array" ref="AG1779">_xlfn.XLOOKUP(Orders_C[[#This Row],[Store_ID]],Stores_c[[#All],[Store_ID]],Stores_c[[#All],[Store_Type]])</f>
        <v>Street</v>
      </c>
    </row>
    <row r="1780" spans="1:33" x14ac:dyDescent="0.25">
      <c r="A1780">
        <v>6979</v>
      </c>
      <c r="B1780" s="1">
        <v>45869</v>
      </c>
      <c r="C1780" s="2">
        <v>0.66681712962962958</v>
      </c>
      <c r="D1780">
        <v>1337</v>
      </c>
      <c r="E1780">
        <v>209</v>
      </c>
      <c r="F1780">
        <v>419</v>
      </c>
      <c r="G1780">
        <v>330</v>
      </c>
      <c r="H1780">
        <v>2</v>
      </c>
      <c r="I1780">
        <v>259</v>
      </c>
      <c r="J1780">
        <v>5</v>
      </c>
      <c r="K1780">
        <v>12.95</v>
      </c>
      <c r="L1780">
        <v>525.95000000000005</v>
      </c>
      <c r="M1780" t="s">
        <v>18</v>
      </c>
      <c r="N1780" t="s">
        <v>22</v>
      </c>
      <c r="O1780">
        <v>48</v>
      </c>
      <c r="P1780">
        <v>1</v>
      </c>
      <c r="Q1780" t="s">
        <v>1002</v>
      </c>
      <c r="R1780">
        <v>507</v>
      </c>
      <c r="S1780" s="3">
        <v>0.05</v>
      </c>
      <c r="T1780" s="6">
        <v>215.15000000000003</v>
      </c>
      <c r="U1780" t="s">
        <v>6341</v>
      </c>
      <c r="V1780">
        <v>2025</v>
      </c>
      <c r="W1780" t="s">
        <v>6331</v>
      </c>
      <c r="X1780" t="str">
        <f>_xlfn.XLOOKUP(Orders_C[[#This Row],[Product_ID]],Products_C[Product_ID],Products_C[Product_Name])</f>
        <v>Rice Bowl</v>
      </c>
      <c r="Y1780" t="str">
        <f>_xlfn.XLOOKUP(Orders_C[[#This Row],[Product_ID]],Products_C[Product_ID],Products_C[Category])</f>
        <v>Beverage</v>
      </c>
      <c r="Z1780" t="str">
        <f>_xlfn.XLOOKUP(Orders_C[[#This Row],[Store_ID]],Stores_c[Store_ID],Stores_c[City])</f>
        <v>Reidberg</v>
      </c>
      <c r="AA1780" t="str">
        <f>_xlfn.XLOOKUP(Orders_C[[#This Row],[Customer_ID]],Customers_c[Customer_ID],Customers_c[Customer_Name])</f>
        <v>Jennifer Dixon</v>
      </c>
      <c r="AB1780" s="6">
        <f>Orders_C[[#This Row],[Quantity]]*Orders_C[[#This Row],[Unit_Price]]*(1-Orders_C[[#This Row],[Discount %]])+Orders_C[[#This Row],[Tax]]</f>
        <v>505.04999999999995</v>
      </c>
      <c r="AC1780" s="9">
        <f>(Orders_C[[#This Row],[Unit_Price]]*Orders_C[[#This Row],[Quantity]])-Orders_C[[#This Row],[Discount]]+Orders_C[[#This Row],[Tax]]</f>
        <v>525.95000000000005</v>
      </c>
      <c r="AD1780" t="str">
        <f>IF(COUNTIF(Orders_C[[#All],[Customer_ID]],Orders_C[[#This Row],[Customer_ID]])&gt;1,"Repeat","New")</f>
        <v>Repeat</v>
      </c>
      <c r="AE1780" t="str" cm="1">
        <f t="array" ref="AE1780">_xlfn.XLOOKUP(Orders_C[[#This Row],[Store_ID]],Stores_c[[#All],[Store_ID]],Stores_c[[#All],[City]])</f>
        <v>Reidberg</v>
      </c>
      <c r="AF1780" t="str" cm="1">
        <f t="array" ref="AF1780">_xlfn.XLOOKUP(Orders_C[[#This Row],[Store_ID]],Stores_c[[#All],[Store_ID]],Stores_c[[#All],[Manager_Name]])</f>
        <v>Jeffrey Horn</v>
      </c>
      <c r="AG1780" t="str" cm="1">
        <f t="array" ref="AG1780">_xlfn.XLOOKUP(Orders_C[[#This Row],[Store_ID]],Stores_c[[#All],[Store_ID]],Stores_c[[#All],[Store_Type]])</f>
        <v>Drive-Thru</v>
      </c>
    </row>
    <row r="1781" spans="1:33" x14ac:dyDescent="0.25">
      <c r="A1781">
        <v>9326</v>
      </c>
      <c r="B1781" s="1">
        <v>45876</v>
      </c>
      <c r="C1781" s="2">
        <v>0.66699074074074072</v>
      </c>
      <c r="D1781">
        <v>1892</v>
      </c>
      <c r="E1781">
        <v>219</v>
      </c>
      <c r="F1781">
        <v>522</v>
      </c>
      <c r="G1781">
        <v>335</v>
      </c>
      <c r="H1781">
        <v>2</v>
      </c>
      <c r="I1781">
        <v>259</v>
      </c>
      <c r="J1781">
        <v>5</v>
      </c>
      <c r="K1781">
        <v>12.95</v>
      </c>
      <c r="L1781">
        <v>525.95000000000005</v>
      </c>
      <c r="M1781" t="s">
        <v>19</v>
      </c>
      <c r="N1781" t="s">
        <v>23</v>
      </c>
      <c r="O1781">
        <v>42</v>
      </c>
      <c r="P1781">
        <v>2</v>
      </c>
      <c r="Q1781" t="s">
        <v>3349</v>
      </c>
      <c r="R1781">
        <v>508</v>
      </c>
      <c r="S1781" s="3">
        <v>0.05</v>
      </c>
      <c r="T1781" s="6">
        <v>215.15000000000003</v>
      </c>
      <c r="U1781" t="s">
        <v>6342</v>
      </c>
      <c r="V1781">
        <v>2025</v>
      </c>
      <c r="W1781" t="s">
        <v>6331</v>
      </c>
      <c r="X1781" t="str">
        <f>_xlfn.XLOOKUP(Orders_C[[#This Row],[Product_ID]],Products_C[Product_ID],Products_C[Product_Name])</f>
        <v>Krushers</v>
      </c>
      <c r="Y1781" t="str">
        <f>_xlfn.XLOOKUP(Orders_C[[#This Row],[Product_ID]],Products_C[Product_ID],Products_C[Category])</f>
        <v>Chicken</v>
      </c>
      <c r="Z1781" t="str">
        <f>_xlfn.XLOOKUP(Orders_C[[#This Row],[Store_ID]],Stores_c[Store_ID],Stores_c[City])</f>
        <v>Lake David</v>
      </c>
      <c r="AA1781" t="str">
        <f>_xlfn.XLOOKUP(Orders_C[[#This Row],[Customer_ID]],Customers_c[Customer_ID],Customers_c[Customer_Name])</f>
        <v>Jasmine Simmons</v>
      </c>
      <c r="AB1781" s="6">
        <f>Orders_C[[#This Row],[Quantity]]*Orders_C[[#This Row],[Unit_Price]]*(1-Orders_C[[#This Row],[Discount %]])+Orders_C[[#This Row],[Tax]]</f>
        <v>505.04999999999995</v>
      </c>
      <c r="AC1781" s="9">
        <f>(Orders_C[[#This Row],[Unit_Price]]*Orders_C[[#This Row],[Quantity]])-Orders_C[[#This Row],[Discount]]+Orders_C[[#This Row],[Tax]]</f>
        <v>525.95000000000005</v>
      </c>
      <c r="AD1781" t="str">
        <f>IF(COUNTIF(Orders_C[[#All],[Customer_ID]],Orders_C[[#This Row],[Customer_ID]])&gt;1,"Repeat","New")</f>
        <v>Repeat</v>
      </c>
      <c r="AE1781" t="str" cm="1">
        <f t="array" ref="AE1781">_xlfn.XLOOKUP(Orders_C[[#This Row],[Store_ID]],Stores_c[[#All],[Store_ID]],Stores_c[[#All],[City]])</f>
        <v>Lake David</v>
      </c>
      <c r="AF1781" t="str" cm="1">
        <f t="array" ref="AF1781">_xlfn.XLOOKUP(Orders_C[[#This Row],[Store_ID]],Stores_c[[#All],[Store_ID]],Stores_c[[#All],[Manager_Name]])</f>
        <v>Joshua Hines</v>
      </c>
      <c r="AG1781" t="str" cm="1">
        <f t="array" ref="AG1781">_xlfn.XLOOKUP(Orders_C[[#This Row],[Store_ID]],Stores_c[[#All],[Store_ID]],Stores_c[[#All],[Store_Type]])</f>
        <v>Street</v>
      </c>
    </row>
    <row r="1782" spans="1:33" x14ac:dyDescent="0.25">
      <c r="A1782">
        <v>7724</v>
      </c>
      <c r="B1782" s="1">
        <v>45972</v>
      </c>
      <c r="C1782" s="2">
        <v>0.51148148148148154</v>
      </c>
      <c r="D1782">
        <v>1014</v>
      </c>
      <c r="E1782">
        <v>201</v>
      </c>
      <c r="F1782">
        <v>519</v>
      </c>
      <c r="G1782">
        <v>310</v>
      </c>
      <c r="H1782">
        <v>2</v>
      </c>
      <c r="I1782">
        <v>265</v>
      </c>
      <c r="J1782">
        <v>10</v>
      </c>
      <c r="K1782">
        <v>13.25</v>
      </c>
      <c r="L1782">
        <v>533.25</v>
      </c>
      <c r="M1782" t="s">
        <v>20</v>
      </c>
      <c r="N1782" t="s">
        <v>23</v>
      </c>
      <c r="O1782">
        <v>24</v>
      </c>
      <c r="P1782">
        <v>4</v>
      </c>
      <c r="Q1782" t="s">
        <v>1747</v>
      </c>
      <c r="R1782">
        <v>510</v>
      </c>
      <c r="S1782" s="3">
        <v>0.1</v>
      </c>
      <c r="T1782" s="6">
        <v>215.25</v>
      </c>
      <c r="U1782" t="s">
        <v>6336</v>
      </c>
      <c r="V1782">
        <v>2025</v>
      </c>
      <c r="W1782" t="s">
        <v>6329</v>
      </c>
      <c r="X1782" t="str">
        <f>_xlfn.XLOOKUP(Orders_C[[#This Row],[Product_ID]],Products_C[Product_ID],Products_C[Product_Name])</f>
        <v>Chicken Bucket</v>
      </c>
      <c r="Y1782" t="str">
        <f>_xlfn.XLOOKUP(Orders_C[[#This Row],[Product_ID]],Products_C[Product_ID],Products_C[Category])</f>
        <v>Chicken</v>
      </c>
      <c r="Z1782" t="str">
        <f>_xlfn.XLOOKUP(Orders_C[[#This Row],[Store_ID]],Stores_c[Store_ID],Stores_c[City])</f>
        <v>Lake Nicholasburgh</v>
      </c>
      <c r="AA1782" t="str">
        <f>_xlfn.XLOOKUP(Orders_C[[#This Row],[Customer_ID]],Customers_c[Customer_ID],Customers_c[Customer_Name])</f>
        <v>Linda Edwards</v>
      </c>
      <c r="AB1782" s="6">
        <f>Orders_C[[#This Row],[Quantity]]*Orders_C[[#This Row],[Unit_Price]]*(1-Orders_C[[#This Row],[Discount %]])+Orders_C[[#This Row],[Tax]]</f>
        <v>490.25</v>
      </c>
      <c r="AC1782" s="9">
        <f>(Orders_C[[#This Row],[Unit_Price]]*Orders_C[[#This Row],[Quantity]])-Orders_C[[#This Row],[Discount]]+Orders_C[[#This Row],[Tax]]</f>
        <v>533.25</v>
      </c>
      <c r="AD1782" t="str">
        <f>IF(COUNTIF(Orders_C[[#All],[Customer_ID]],Orders_C[[#This Row],[Customer_ID]])&gt;1,"Repeat","New")</f>
        <v>Repeat</v>
      </c>
      <c r="AE1782" t="str" cm="1">
        <f t="array" ref="AE1782">_xlfn.XLOOKUP(Orders_C[[#This Row],[Store_ID]],Stores_c[[#All],[Store_ID]],Stores_c[[#All],[City]])</f>
        <v>Lake Nicholasburgh</v>
      </c>
      <c r="AF1782" t="str" cm="1">
        <f t="array" ref="AF1782">_xlfn.XLOOKUP(Orders_C[[#This Row],[Store_ID]],Stores_c[[#All],[Store_ID]],Stores_c[[#All],[Manager_Name]])</f>
        <v>Maurice Garcia</v>
      </c>
      <c r="AG1782" t="str" cm="1">
        <f t="array" ref="AG1782">_xlfn.XLOOKUP(Orders_C[[#This Row],[Store_ID]],Stores_c[[#All],[Store_ID]],Stores_c[[#All],[Store_Type]])</f>
        <v>Mall</v>
      </c>
    </row>
    <row r="1783" spans="1:33" x14ac:dyDescent="0.25">
      <c r="A1783">
        <v>7469</v>
      </c>
      <c r="B1783" s="1">
        <v>46009</v>
      </c>
      <c r="C1783" s="2">
        <v>0.4853703703703704</v>
      </c>
      <c r="D1783">
        <v>1668</v>
      </c>
      <c r="E1783">
        <v>224</v>
      </c>
      <c r="F1783">
        <v>451</v>
      </c>
      <c r="G1783">
        <v>315</v>
      </c>
      <c r="H1783">
        <v>2</v>
      </c>
      <c r="I1783">
        <v>271</v>
      </c>
      <c r="J1783">
        <v>15</v>
      </c>
      <c r="K1783">
        <v>13.55</v>
      </c>
      <c r="L1783">
        <v>540.54999999999995</v>
      </c>
      <c r="M1783" t="s">
        <v>18</v>
      </c>
      <c r="N1783" t="s">
        <v>22</v>
      </c>
      <c r="O1783">
        <v>35</v>
      </c>
      <c r="P1783">
        <v>1</v>
      </c>
      <c r="Q1783" t="s">
        <v>1492</v>
      </c>
      <c r="R1783">
        <v>504</v>
      </c>
      <c r="S1783" s="3">
        <v>0.15</v>
      </c>
      <c r="T1783" s="6">
        <v>215.34999999999997</v>
      </c>
      <c r="U1783" t="s">
        <v>6328</v>
      </c>
      <c r="V1783">
        <v>2025</v>
      </c>
      <c r="W1783" t="s">
        <v>6329</v>
      </c>
      <c r="X1783" t="str">
        <f>_xlfn.XLOOKUP(Orders_C[[#This Row],[Product_ID]],Products_C[Product_ID],Products_C[Product_Name])</f>
        <v>Popcorn Chicken</v>
      </c>
      <c r="Y1783" t="str">
        <f>_xlfn.XLOOKUP(Orders_C[[#This Row],[Product_ID]],Products_C[Product_ID],Products_C[Category])</f>
        <v>Beverage</v>
      </c>
      <c r="Z1783" t="str">
        <f>_xlfn.XLOOKUP(Orders_C[[#This Row],[Store_ID]],Stores_c[Store_ID],Stores_c[City])</f>
        <v>Valdezton</v>
      </c>
      <c r="AA1783" t="str">
        <f>_xlfn.XLOOKUP(Orders_C[[#This Row],[Customer_ID]],Customers_c[Customer_ID],Customers_c[Customer_Name])</f>
        <v>Jerry Hurley</v>
      </c>
      <c r="AB1783" s="6">
        <f>Orders_C[[#This Row],[Quantity]]*Orders_C[[#This Row],[Unit_Price]]*(1-Orders_C[[#This Row],[Discount %]])+Orders_C[[#This Row],[Tax]]</f>
        <v>474.25</v>
      </c>
      <c r="AC1783" s="9">
        <f>(Orders_C[[#This Row],[Unit_Price]]*Orders_C[[#This Row],[Quantity]])-Orders_C[[#This Row],[Discount]]+Orders_C[[#This Row],[Tax]]</f>
        <v>540.54999999999995</v>
      </c>
      <c r="AD1783" t="str">
        <f>IF(COUNTIF(Orders_C[[#All],[Customer_ID]],Orders_C[[#This Row],[Customer_ID]])&gt;1,"Repeat","New")</f>
        <v>Repeat</v>
      </c>
      <c r="AE1783" t="str" cm="1">
        <f t="array" ref="AE1783">_xlfn.XLOOKUP(Orders_C[[#This Row],[Store_ID]],Stores_c[[#All],[Store_ID]],Stores_c[[#All],[City]])</f>
        <v>Valdezton</v>
      </c>
      <c r="AF1783" t="str" cm="1">
        <f t="array" ref="AF1783">_xlfn.XLOOKUP(Orders_C[[#This Row],[Store_ID]],Stores_c[[#All],[Store_ID]],Stores_c[[#All],[Manager_Name]])</f>
        <v>John Rodriguez</v>
      </c>
      <c r="AG1783" t="str" cm="1">
        <f t="array" ref="AG1783">_xlfn.XLOOKUP(Orders_C[[#This Row],[Store_ID]],Stores_c[[#All],[Store_ID]],Stores_c[[#All],[Store_Type]])</f>
        <v>Street</v>
      </c>
    </row>
    <row r="1784" spans="1:33" x14ac:dyDescent="0.25">
      <c r="A1784">
        <v>7835</v>
      </c>
      <c r="B1784" s="1">
        <v>45924</v>
      </c>
      <c r="C1784" s="2">
        <v>0.69086805555555553</v>
      </c>
      <c r="D1784">
        <v>1176</v>
      </c>
      <c r="E1784">
        <v>212</v>
      </c>
      <c r="F1784">
        <v>423</v>
      </c>
      <c r="G1784">
        <v>327</v>
      </c>
      <c r="H1784">
        <v>1</v>
      </c>
      <c r="I1784">
        <v>479</v>
      </c>
      <c r="J1784">
        <v>0</v>
      </c>
      <c r="K1784">
        <v>23.95</v>
      </c>
      <c r="L1784">
        <v>502.95</v>
      </c>
      <c r="M1784" t="s">
        <v>20</v>
      </c>
      <c r="N1784" t="s">
        <v>22</v>
      </c>
      <c r="O1784">
        <v>11</v>
      </c>
      <c r="P1784">
        <v>1</v>
      </c>
      <c r="Q1784" t="s">
        <v>1858</v>
      </c>
      <c r="R1784">
        <v>507</v>
      </c>
      <c r="S1784" s="3">
        <v>0</v>
      </c>
      <c r="T1784" s="6">
        <v>215.55</v>
      </c>
      <c r="U1784" t="s">
        <v>6335</v>
      </c>
      <c r="V1784">
        <v>2025</v>
      </c>
      <c r="W1784" t="s">
        <v>6333</v>
      </c>
      <c r="X1784" t="str">
        <f>_xlfn.XLOOKUP(Orders_C[[#This Row],[Product_ID]],Products_C[Product_ID],Products_C[Product_Name])</f>
        <v>Wrap</v>
      </c>
      <c r="Y1784" t="str">
        <f>_xlfn.XLOOKUP(Orders_C[[#This Row],[Product_ID]],Products_C[Product_ID],Products_C[Category])</f>
        <v>Chicken</v>
      </c>
      <c r="Z1784" t="str">
        <f>_xlfn.XLOOKUP(Orders_C[[#This Row],[Store_ID]],Stores_c[Store_ID],Stores_c[City])</f>
        <v>Andrewview</v>
      </c>
      <c r="AA1784" t="str">
        <f>_xlfn.XLOOKUP(Orders_C[[#This Row],[Customer_ID]],Customers_c[Customer_ID],Customers_c[Customer_Name])</f>
        <v>Jamie Rollins</v>
      </c>
      <c r="AB1784" s="6">
        <f>Orders_C[[#This Row],[Quantity]]*Orders_C[[#This Row],[Unit_Price]]*(1-Orders_C[[#This Row],[Discount %]])+Orders_C[[#This Row],[Tax]]</f>
        <v>502.95</v>
      </c>
      <c r="AC1784" s="9">
        <f>(Orders_C[[#This Row],[Unit_Price]]*Orders_C[[#This Row],[Quantity]])-Orders_C[[#This Row],[Discount]]+Orders_C[[#This Row],[Tax]]</f>
        <v>502.95</v>
      </c>
      <c r="AD1784" t="str">
        <f>IF(COUNTIF(Orders_C[[#All],[Customer_ID]],Orders_C[[#This Row],[Customer_ID]])&gt;1,"Repeat","New")</f>
        <v>Repeat</v>
      </c>
      <c r="AE1784" t="str" cm="1">
        <f t="array" ref="AE1784">_xlfn.XLOOKUP(Orders_C[[#This Row],[Store_ID]],Stores_c[[#All],[Store_ID]],Stores_c[[#All],[City]])</f>
        <v>Andrewview</v>
      </c>
      <c r="AF1784" t="str" cm="1">
        <f t="array" ref="AF1784">_xlfn.XLOOKUP(Orders_C[[#This Row],[Store_ID]],Stores_c[[#All],[Store_ID]],Stores_c[[#All],[Manager_Name]])</f>
        <v>Alice Sutton</v>
      </c>
      <c r="AG1784" t="str" cm="1">
        <f t="array" ref="AG1784">_xlfn.XLOOKUP(Orders_C[[#This Row],[Store_ID]],Stores_c[[#All],[Store_ID]],Stores_c[[#All],[Store_Type]])</f>
        <v>Mall</v>
      </c>
    </row>
    <row r="1785" spans="1:33" x14ac:dyDescent="0.25">
      <c r="A1785">
        <v>6939</v>
      </c>
      <c r="B1785" s="1">
        <v>45728</v>
      </c>
      <c r="C1785" s="2">
        <v>0.64814814814814814</v>
      </c>
      <c r="D1785">
        <v>1589</v>
      </c>
      <c r="E1785">
        <v>213</v>
      </c>
      <c r="F1785">
        <v>483</v>
      </c>
      <c r="G1785">
        <v>304</v>
      </c>
      <c r="H1785">
        <v>2</v>
      </c>
      <c r="I1785">
        <v>254</v>
      </c>
      <c r="J1785">
        <v>0</v>
      </c>
      <c r="K1785">
        <v>12.7</v>
      </c>
      <c r="L1785">
        <v>520.70000000000005</v>
      </c>
      <c r="M1785" t="s">
        <v>20</v>
      </c>
      <c r="N1785" t="s">
        <v>23</v>
      </c>
      <c r="O1785">
        <v>58</v>
      </c>
      <c r="P1785">
        <v>4</v>
      </c>
      <c r="Q1785" t="s">
        <v>962</v>
      </c>
      <c r="R1785">
        <v>508</v>
      </c>
      <c r="S1785" s="3">
        <v>0</v>
      </c>
      <c r="T1785" s="6">
        <v>215.90000000000003</v>
      </c>
      <c r="U1785" t="s">
        <v>6334</v>
      </c>
      <c r="V1785">
        <v>2025</v>
      </c>
      <c r="W1785" t="s">
        <v>6331</v>
      </c>
      <c r="X1785" t="str">
        <f>_xlfn.XLOOKUP(Orders_C[[#This Row],[Product_ID]],Products_C[Product_ID],Products_C[Product_Name])</f>
        <v>Veg Burger</v>
      </c>
      <c r="Y1785" t="str">
        <f>_xlfn.XLOOKUP(Orders_C[[#This Row],[Product_ID]],Products_C[Product_ID],Products_C[Category])</f>
        <v>Burger</v>
      </c>
      <c r="Z1785" t="str">
        <f>_xlfn.XLOOKUP(Orders_C[[#This Row],[Store_ID]],Stores_c[Store_ID],Stores_c[City])</f>
        <v>Lake Kristashire</v>
      </c>
      <c r="AA1785" t="str">
        <f>_xlfn.XLOOKUP(Orders_C[[#This Row],[Customer_ID]],Customers_c[Customer_ID],Customers_c[Customer_Name])</f>
        <v>Andrew Johnson</v>
      </c>
      <c r="AB1785" s="6">
        <f>Orders_C[[#This Row],[Quantity]]*Orders_C[[#This Row],[Unit_Price]]*(1-Orders_C[[#This Row],[Discount %]])+Orders_C[[#This Row],[Tax]]</f>
        <v>520.70000000000005</v>
      </c>
      <c r="AC1785" s="9">
        <f>(Orders_C[[#This Row],[Unit_Price]]*Orders_C[[#This Row],[Quantity]])-Orders_C[[#This Row],[Discount]]+Orders_C[[#This Row],[Tax]]</f>
        <v>520.70000000000005</v>
      </c>
      <c r="AD1785" t="str">
        <f>IF(COUNTIF(Orders_C[[#All],[Customer_ID]],Orders_C[[#This Row],[Customer_ID]])&gt;1,"Repeat","New")</f>
        <v>Repeat</v>
      </c>
      <c r="AE1785" t="str" cm="1">
        <f t="array" ref="AE1785">_xlfn.XLOOKUP(Orders_C[[#This Row],[Store_ID]],Stores_c[[#All],[Store_ID]],Stores_c[[#All],[City]])</f>
        <v>Lake Kristashire</v>
      </c>
      <c r="AF1785" t="str" cm="1">
        <f t="array" ref="AF1785">_xlfn.XLOOKUP(Orders_C[[#This Row],[Store_ID]],Stores_c[[#All],[Store_ID]],Stores_c[[#All],[Manager_Name]])</f>
        <v>Andrea Daugherty</v>
      </c>
      <c r="AG1785" t="str" cm="1">
        <f t="array" ref="AG1785">_xlfn.XLOOKUP(Orders_C[[#This Row],[Store_ID]],Stores_c[[#All],[Store_ID]],Stores_c[[#All],[Store_Type]])</f>
        <v>Mall</v>
      </c>
    </row>
    <row r="1786" spans="1:33" x14ac:dyDescent="0.25">
      <c r="A1786">
        <v>8705</v>
      </c>
      <c r="B1786" s="1">
        <v>45882</v>
      </c>
      <c r="C1786" s="2">
        <v>0.99435185185185182</v>
      </c>
      <c r="D1786">
        <v>1204</v>
      </c>
      <c r="E1786">
        <v>218</v>
      </c>
      <c r="F1786">
        <v>447</v>
      </c>
      <c r="G1786">
        <v>336</v>
      </c>
      <c r="H1786">
        <v>2</v>
      </c>
      <c r="I1786">
        <v>254</v>
      </c>
      <c r="J1786">
        <v>0</v>
      </c>
      <c r="K1786">
        <v>12.7</v>
      </c>
      <c r="L1786">
        <v>520.70000000000005</v>
      </c>
      <c r="M1786" t="s">
        <v>20</v>
      </c>
      <c r="N1786" t="s">
        <v>23</v>
      </c>
      <c r="O1786">
        <v>43</v>
      </c>
      <c r="P1786">
        <v>3</v>
      </c>
      <c r="Q1786" t="s">
        <v>2728</v>
      </c>
      <c r="R1786">
        <v>501</v>
      </c>
      <c r="S1786" s="3">
        <v>0</v>
      </c>
      <c r="T1786" s="6">
        <v>215.90000000000003</v>
      </c>
      <c r="U1786" t="s">
        <v>6342</v>
      </c>
      <c r="V1786">
        <v>2025</v>
      </c>
      <c r="W1786" t="s">
        <v>6331</v>
      </c>
      <c r="X1786" t="str">
        <f>_xlfn.XLOOKUP(Orders_C[[#This Row],[Product_ID]],Products_C[Product_ID],Products_C[Product_Name])</f>
        <v>Chicken Bucket</v>
      </c>
      <c r="Y1786" t="str">
        <f>_xlfn.XLOOKUP(Orders_C[[#This Row],[Product_ID]],Products_C[Product_ID],Products_C[Category])</f>
        <v>Dessert</v>
      </c>
      <c r="Z1786" t="str">
        <f>_xlfn.XLOOKUP(Orders_C[[#This Row],[Store_ID]],Stores_c[Store_ID],Stores_c[City])</f>
        <v>East Johnport</v>
      </c>
      <c r="AA1786" t="str">
        <f>_xlfn.XLOOKUP(Orders_C[[#This Row],[Customer_ID]],Customers_c[Customer_ID],Customers_c[Customer_Name])</f>
        <v>Christopher Howe</v>
      </c>
      <c r="AB1786" s="6">
        <f>Orders_C[[#This Row],[Quantity]]*Orders_C[[#This Row],[Unit_Price]]*(1-Orders_C[[#This Row],[Discount %]])+Orders_C[[#This Row],[Tax]]</f>
        <v>520.70000000000005</v>
      </c>
      <c r="AC1786" s="9">
        <f>(Orders_C[[#This Row],[Unit_Price]]*Orders_C[[#This Row],[Quantity]])-Orders_C[[#This Row],[Discount]]+Orders_C[[#This Row],[Tax]]</f>
        <v>520.70000000000005</v>
      </c>
      <c r="AD1786" t="str">
        <f>IF(COUNTIF(Orders_C[[#All],[Customer_ID]],Orders_C[[#This Row],[Customer_ID]])&gt;1,"Repeat","New")</f>
        <v>Repeat</v>
      </c>
      <c r="AE1786" t="str" cm="1">
        <f t="array" ref="AE1786">_xlfn.XLOOKUP(Orders_C[[#This Row],[Store_ID]],Stores_c[[#All],[Store_ID]],Stores_c[[#All],[City]])</f>
        <v>East Johnport</v>
      </c>
      <c r="AF1786" t="str" cm="1">
        <f t="array" ref="AF1786">_xlfn.XLOOKUP(Orders_C[[#This Row],[Store_ID]],Stores_c[[#All],[Store_ID]],Stores_c[[#All],[Manager_Name]])</f>
        <v>Mr. Matthew Murillo III</v>
      </c>
      <c r="AG1786" t="str" cm="1">
        <f t="array" ref="AG1786">_xlfn.XLOOKUP(Orders_C[[#This Row],[Store_ID]],Stores_c[[#All],[Store_ID]],Stores_c[[#All],[Store_Type]])</f>
        <v>Street</v>
      </c>
    </row>
    <row r="1787" spans="1:33" x14ac:dyDescent="0.25">
      <c r="A1787">
        <v>10666</v>
      </c>
      <c r="B1787" s="1">
        <v>45788</v>
      </c>
      <c r="C1787" s="2">
        <v>0.23021990740740741</v>
      </c>
      <c r="D1787">
        <v>1887</v>
      </c>
      <c r="E1787">
        <v>204</v>
      </c>
      <c r="F1787">
        <v>464</v>
      </c>
      <c r="G1787">
        <v>310</v>
      </c>
      <c r="H1787">
        <v>2</v>
      </c>
      <c r="I1787">
        <v>254</v>
      </c>
      <c r="J1787">
        <v>0</v>
      </c>
      <c r="K1787">
        <v>12.7</v>
      </c>
      <c r="L1787">
        <v>520.70000000000005</v>
      </c>
      <c r="M1787" t="s">
        <v>18</v>
      </c>
      <c r="N1787" t="s">
        <v>21</v>
      </c>
      <c r="O1787">
        <v>39</v>
      </c>
      <c r="P1787">
        <v>4</v>
      </c>
      <c r="Q1787" t="s">
        <v>4689</v>
      </c>
      <c r="R1787">
        <v>507</v>
      </c>
      <c r="S1787" s="3">
        <v>0</v>
      </c>
      <c r="T1787" s="6">
        <v>215.90000000000003</v>
      </c>
      <c r="U1787" t="s">
        <v>6339</v>
      </c>
      <c r="V1787">
        <v>2025</v>
      </c>
      <c r="W1787" t="s">
        <v>6329</v>
      </c>
      <c r="X1787" t="str">
        <f>_xlfn.XLOOKUP(Orders_C[[#This Row],[Product_ID]],Products_C[Product_ID],Products_C[Product_Name])</f>
        <v>Chicken Bucket</v>
      </c>
      <c r="Y1787" t="str">
        <f>_xlfn.XLOOKUP(Orders_C[[#This Row],[Product_ID]],Products_C[Product_ID],Products_C[Category])</f>
        <v>Chicken</v>
      </c>
      <c r="Z1787" t="str">
        <f>_xlfn.XLOOKUP(Orders_C[[#This Row],[Store_ID]],Stores_c[Store_ID],Stores_c[City])</f>
        <v>New Robertfurt</v>
      </c>
      <c r="AA1787" t="str">
        <f>_xlfn.XLOOKUP(Orders_C[[#This Row],[Customer_ID]],Customers_c[Customer_ID],Customers_c[Customer_Name])</f>
        <v>Henry Rivera</v>
      </c>
      <c r="AB1787" s="6">
        <f>Orders_C[[#This Row],[Quantity]]*Orders_C[[#This Row],[Unit_Price]]*(1-Orders_C[[#This Row],[Discount %]])+Orders_C[[#This Row],[Tax]]</f>
        <v>520.70000000000005</v>
      </c>
      <c r="AC1787" s="9">
        <f>(Orders_C[[#This Row],[Unit_Price]]*Orders_C[[#This Row],[Quantity]])-Orders_C[[#This Row],[Discount]]+Orders_C[[#This Row],[Tax]]</f>
        <v>520.70000000000005</v>
      </c>
      <c r="AD1787" t="str">
        <f>IF(COUNTIF(Orders_C[[#All],[Customer_ID]],Orders_C[[#This Row],[Customer_ID]])&gt;1,"Repeat","New")</f>
        <v>Repeat</v>
      </c>
      <c r="AE1787" t="str" cm="1">
        <f t="array" ref="AE1787">_xlfn.XLOOKUP(Orders_C[[#This Row],[Store_ID]],Stores_c[[#All],[Store_ID]],Stores_c[[#All],[City]])</f>
        <v>New Robertfurt</v>
      </c>
      <c r="AF1787" t="str" cm="1">
        <f t="array" ref="AF1787">_xlfn.XLOOKUP(Orders_C[[#This Row],[Store_ID]],Stores_c[[#All],[Store_ID]],Stores_c[[#All],[Manager_Name]])</f>
        <v>Tiffany Gomez</v>
      </c>
      <c r="AG1787" t="str" cm="1">
        <f t="array" ref="AG1787">_xlfn.XLOOKUP(Orders_C[[#This Row],[Store_ID]],Stores_c[[#All],[Store_ID]],Stores_c[[#All],[Store_Type]])</f>
        <v>Street</v>
      </c>
    </row>
    <row r="1788" spans="1:33" x14ac:dyDescent="0.25">
      <c r="A1788">
        <v>7535</v>
      </c>
      <c r="B1788" s="1">
        <v>45915</v>
      </c>
      <c r="C1788" s="2">
        <v>0.73567129629629635</v>
      </c>
      <c r="D1788">
        <v>1204</v>
      </c>
      <c r="E1788">
        <v>215</v>
      </c>
      <c r="F1788">
        <v>531</v>
      </c>
      <c r="G1788">
        <v>305</v>
      </c>
      <c r="H1788">
        <v>1</v>
      </c>
      <c r="I1788">
        <v>491</v>
      </c>
      <c r="J1788">
        <v>5</v>
      </c>
      <c r="K1788">
        <v>24.55</v>
      </c>
      <c r="L1788">
        <v>510.55</v>
      </c>
      <c r="M1788" t="s">
        <v>19</v>
      </c>
      <c r="N1788" t="s">
        <v>22</v>
      </c>
      <c r="O1788">
        <v>55</v>
      </c>
      <c r="P1788">
        <v>5</v>
      </c>
      <c r="Q1788" t="s">
        <v>1558</v>
      </c>
      <c r="R1788">
        <v>508</v>
      </c>
      <c r="S1788" s="3">
        <v>0.05</v>
      </c>
      <c r="T1788" s="6">
        <v>215.95000000000005</v>
      </c>
      <c r="U1788" t="s">
        <v>6335</v>
      </c>
      <c r="V1788">
        <v>2025</v>
      </c>
      <c r="W1788" t="s">
        <v>6331</v>
      </c>
      <c r="X1788" t="str">
        <f>_xlfn.XLOOKUP(Orders_C[[#This Row],[Product_ID]],Products_C[Product_ID],Products_C[Product_Name])</f>
        <v>Krushers</v>
      </c>
      <c r="Y1788" t="str">
        <f>_xlfn.XLOOKUP(Orders_C[[#This Row],[Product_ID]],Products_C[Product_ID],Products_C[Category])</f>
        <v>Dessert</v>
      </c>
      <c r="Z1788" t="str">
        <f>_xlfn.XLOOKUP(Orders_C[[#This Row],[Store_ID]],Stores_c[Store_ID],Stores_c[City])</f>
        <v>Sallyburgh</v>
      </c>
      <c r="AA1788" t="str">
        <f>_xlfn.XLOOKUP(Orders_C[[#This Row],[Customer_ID]],Customers_c[Customer_ID],Customers_c[Customer_Name])</f>
        <v>Christopher Howe</v>
      </c>
      <c r="AB1788" s="6">
        <f>Orders_C[[#This Row],[Quantity]]*Orders_C[[#This Row],[Unit_Price]]*(1-Orders_C[[#This Row],[Discount %]])+Orders_C[[#This Row],[Tax]]</f>
        <v>491</v>
      </c>
      <c r="AC1788" s="9">
        <f>(Orders_C[[#This Row],[Unit_Price]]*Orders_C[[#This Row],[Quantity]])-Orders_C[[#This Row],[Discount]]+Orders_C[[#This Row],[Tax]]</f>
        <v>510.55</v>
      </c>
      <c r="AD1788" t="str">
        <f>IF(COUNTIF(Orders_C[[#All],[Customer_ID]],Orders_C[[#This Row],[Customer_ID]])&gt;1,"Repeat","New")</f>
        <v>Repeat</v>
      </c>
      <c r="AE1788" t="str" cm="1">
        <f t="array" ref="AE1788">_xlfn.XLOOKUP(Orders_C[[#This Row],[Store_ID]],Stores_c[[#All],[Store_ID]],Stores_c[[#All],[City]])</f>
        <v>Sallyburgh</v>
      </c>
      <c r="AF1788" t="str" cm="1">
        <f t="array" ref="AF1788">_xlfn.XLOOKUP(Orders_C[[#This Row],[Store_ID]],Stores_c[[#All],[Store_ID]],Stores_c[[#All],[Manager_Name]])</f>
        <v>Benjamin Mccoy</v>
      </c>
      <c r="AG1788" t="str" cm="1">
        <f t="array" ref="AG1788">_xlfn.XLOOKUP(Orders_C[[#This Row],[Store_ID]],Stores_c[[#All],[Store_ID]],Stores_c[[#All],[Store_Type]])</f>
        <v>Drive-Thru</v>
      </c>
    </row>
    <row r="1789" spans="1:33" x14ac:dyDescent="0.25">
      <c r="A1789">
        <v>9433</v>
      </c>
      <c r="B1789" s="1">
        <v>45963</v>
      </c>
      <c r="C1789" s="2">
        <v>0.4201388888888889</v>
      </c>
      <c r="D1789">
        <v>1402</v>
      </c>
      <c r="E1789">
        <v>217</v>
      </c>
      <c r="F1789">
        <v>537</v>
      </c>
      <c r="G1789">
        <v>319</v>
      </c>
      <c r="H1789">
        <v>1</v>
      </c>
      <c r="I1789">
        <v>491</v>
      </c>
      <c r="J1789">
        <v>5</v>
      </c>
      <c r="K1789">
        <v>24.55</v>
      </c>
      <c r="L1789">
        <v>510.55</v>
      </c>
      <c r="M1789" t="s">
        <v>19</v>
      </c>
      <c r="N1789" t="s">
        <v>23</v>
      </c>
      <c r="O1789">
        <v>17</v>
      </c>
      <c r="P1789">
        <v>3</v>
      </c>
      <c r="Q1789" t="s">
        <v>3456</v>
      </c>
      <c r="R1789">
        <v>505</v>
      </c>
      <c r="S1789" s="3">
        <v>0.05</v>
      </c>
      <c r="T1789" s="6">
        <v>215.95000000000005</v>
      </c>
      <c r="U1789" t="s">
        <v>6336</v>
      </c>
      <c r="V1789">
        <v>2025</v>
      </c>
      <c r="W1789" t="s">
        <v>6333</v>
      </c>
      <c r="X1789" t="str">
        <f>_xlfn.XLOOKUP(Orders_C[[#This Row],[Product_ID]],Products_C[Product_ID],Products_C[Product_Name])</f>
        <v>Chocolate Lava Cake</v>
      </c>
      <c r="Y1789" t="str">
        <f>_xlfn.XLOOKUP(Orders_C[[#This Row],[Product_ID]],Products_C[Product_ID],Products_C[Category])</f>
        <v>Beverage</v>
      </c>
      <c r="Z1789" t="str">
        <f>_xlfn.XLOOKUP(Orders_C[[#This Row],[Store_ID]],Stores_c[Store_ID],Stores_c[City])</f>
        <v>West Rebecca</v>
      </c>
      <c r="AA1789" t="str">
        <f>_xlfn.XLOOKUP(Orders_C[[#This Row],[Customer_ID]],Customers_c[Customer_ID],Customers_c[Customer_Name])</f>
        <v>Sharon Arellano</v>
      </c>
      <c r="AB1789" s="6">
        <f>Orders_C[[#This Row],[Quantity]]*Orders_C[[#This Row],[Unit_Price]]*(1-Orders_C[[#This Row],[Discount %]])+Orders_C[[#This Row],[Tax]]</f>
        <v>491</v>
      </c>
      <c r="AC1789" s="9">
        <f>(Orders_C[[#This Row],[Unit_Price]]*Orders_C[[#This Row],[Quantity]])-Orders_C[[#This Row],[Discount]]+Orders_C[[#This Row],[Tax]]</f>
        <v>510.55</v>
      </c>
      <c r="AD1789" t="str">
        <f>IF(COUNTIF(Orders_C[[#All],[Customer_ID]],Orders_C[[#This Row],[Customer_ID]])&gt;1,"Repeat","New")</f>
        <v>Repeat</v>
      </c>
      <c r="AE1789" t="str" cm="1">
        <f t="array" ref="AE1789">_xlfn.XLOOKUP(Orders_C[[#This Row],[Store_ID]],Stores_c[[#All],[Store_ID]],Stores_c[[#All],[City]])</f>
        <v>West Rebecca</v>
      </c>
      <c r="AF1789" t="str" cm="1">
        <f t="array" ref="AF1789">_xlfn.XLOOKUP(Orders_C[[#This Row],[Store_ID]],Stores_c[[#All],[Store_ID]],Stores_c[[#All],[Manager_Name]])</f>
        <v>Albert Smith</v>
      </c>
      <c r="AG1789" t="str" cm="1">
        <f t="array" ref="AG1789">_xlfn.XLOOKUP(Orders_C[[#This Row],[Store_ID]],Stores_c[[#All],[Store_ID]],Stores_c[[#All],[Store_Type]])</f>
        <v>Mall</v>
      </c>
    </row>
    <row r="1790" spans="1:33" x14ac:dyDescent="0.25">
      <c r="A1790">
        <v>6567</v>
      </c>
      <c r="B1790" s="1">
        <v>45978</v>
      </c>
      <c r="C1790" s="2">
        <v>0.86472222222222217</v>
      </c>
      <c r="D1790">
        <v>1861</v>
      </c>
      <c r="E1790">
        <v>220</v>
      </c>
      <c r="F1790">
        <v>533</v>
      </c>
      <c r="G1790">
        <v>329</v>
      </c>
      <c r="H1790">
        <v>2</v>
      </c>
      <c r="I1790">
        <v>260</v>
      </c>
      <c r="J1790">
        <v>5</v>
      </c>
      <c r="K1790">
        <v>13</v>
      </c>
      <c r="L1790">
        <v>528</v>
      </c>
      <c r="M1790" t="s">
        <v>18</v>
      </c>
      <c r="N1790" t="s">
        <v>23</v>
      </c>
      <c r="O1790">
        <v>28</v>
      </c>
      <c r="P1790">
        <v>3</v>
      </c>
      <c r="Q1790" t="s">
        <v>590</v>
      </c>
      <c r="R1790">
        <v>502</v>
      </c>
      <c r="S1790" s="3">
        <v>0.05</v>
      </c>
      <c r="T1790" s="6">
        <v>216</v>
      </c>
      <c r="U1790" t="s">
        <v>6336</v>
      </c>
      <c r="V1790">
        <v>2025</v>
      </c>
      <c r="W1790" t="s">
        <v>6329</v>
      </c>
      <c r="X1790" t="str">
        <f>_xlfn.XLOOKUP(Orders_C[[#This Row],[Product_ID]],Products_C[Product_ID],Products_C[Product_Name])</f>
        <v>Rice Bowl</v>
      </c>
      <c r="Y1790" t="str">
        <f>_xlfn.XLOOKUP(Orders_C[[#This Row],[Product_ID]],Products_C[Product_ID],Products_C[Category])</f>
        <v>Dessert</v>
      </c>
      <c r="Z1790" t="str">
        <f>_xlfn.XLOOKUP(Orders_C[[#This Row],[Store_ID]],Stores_c[Store_ID],Stores_c[City])</f>
        <v>Williamborough</v>
      </c>
      <c r="AA1790" t="str">
        <f>_xlfn.XLOOKUP(Orders_C[[#This Row],[Customer_ID]],Customers_c[Customer_ID],Customers_c[Customer_Name])</f>
        <v>John Davis</v>
      </c>
      <c r="AB1790" s="6">
        <f>Orders_C[[#This Row],[Quantity]]*Orders_C[[#This Row],[Unit_Price]]*(1-Orders_C[[#This Row],[Discount %]])+Orders_C[[#This Row],[Tax]]</f>
        <v>507</v>
      </c>
      <c r="AC1790" s="9">
        <f>(Orders_C[[#This Row],[Unit_Price]]*Orders_C[[#This Row],[Quantity]])-Orders_C[[#This Row],[Discount]]+Orders_C[[#This Row],[Tax]]</f>
        <v>528</v>
      </c>
      <c r="AD1790" t="str">
        <f>IF(COUNTIF(Orders_C[[#All],[Customer_ID]],Orders_C[[#This Row],[Customer_ID]])&gt;1,"Repeat","New")</f>
        <v>Repeat</v>
      </c>
      <c r="AE1790" t="str" cm="1">
        <f t="array" ref="AE1790">_xlfn.XLOOKUP(Orders_C[[#This Row],[Store_ID]],Stores_c[[#All],[Store_ID]],Stores_c[[#All],[City]])</f>
        <v>Williamborough</v>
      </c>
      <c r="AF1790" t="str" cm="1">
        <f t="array" ref="AF1790">_xlfn.XLOOKUP(Orders_C[[#This Row],[Store_ID]],Stores_c[[#All],[Store_ID]],Stores_c[[#All],[Manager_Name]])</f>
        <v>Michael Mcbride</v>
      </c>
      <c r="AG1790" t="str" cm="1">
        <f t="array" ref="AG1790">_xlfn.XLOOKUP(Orders_C[[#This Row],[Store_ID]],Stores_c[[#All],[Store_ID]],Stores_c[[#All],[Store_Type]])</f>
        <v>Mall</v>
      </c>
    </row>
    <row r="1791" spans="1:33" x14ac:dyDescent="0.25">
      <c r="A1791">
        <v>7097</v>
      </c>
      <c r="B1791" s="1">
        <v>45856</v>
      </c>
      <c r="C1791" s="2">
        <v>0.29765046296296294</v>
      </c>
      <c r="D1791">
        <v>1580</v>
      </c>
      <c r="E1791">
        <v>210</v>
      </c>
      <c r="F1791">
        <v>539</v>
      </c>
      <c r="G1791">
        <v>317</v>
      </c>
      <c r="H1791">
        <v>2</v>
      </c>
      <c r="I1791">
        <v>260</v>
      </c>
      <c r="J1791">
        <v>5</v>
      </c>
      <c r="K1791">
        <v>13</v>
      </c>
      <c r="L1791">
        <v>528</v>
      </c>
      <c r="M1791" t="s">
        <v>19</v>
      </c>
      <c r="N1791" t="s">
        <v>23</v>
      </c>
      <c r="O1791">
        <v>42</v>
      </c>
      <c r="P1791">
        <v>5</v>
      </c>
      <c r="Q1791" t="s">
        <v>1120</v>
      </c>
      <c r="R1791">
        <v>510</v>
      </c>
      <c r="S1791" s="3">
        <v>0.05</v>
      </c>
      <c r="T1791" s="6">
        <v>216</v>
      </c>
      <c r="U1791" t="s">
        <v>6341</v>
      </c>
      <c r="V1791">
        <v>2025</v>
      </c>
      <c r="W1791" t="s">
        <v>6331</v>
      </c>
      <c r="X1791" t="str">
        <f>_xlfn.XLOOKUP(Orders_C[[#This Row],[Product_ID]],Products_C[Product_ID],Products_C[Product_Name])</f>
        <v>Popcorn Chicken</v>
      </c>
      <c r="Y1791" t="str">
        <f>_xlfn.XLOOKUP(Orders_C[[#This Row],[Product_ID]],Products_C[Product_ID],Products_C[Category])</f>
        <v>Dessert</v>
      </c>
      <c r="Z1791" t="str">
        <f>_xlfn.XLOOKUP(Orders_C[[#This Row],[Store_ID]],Stores_c[Store_ID],Stores_c[City])</f>
        <v>East William</v>
      </c>
      <c r="AA1791" t="str">
        <f>_xlfn.XLOOKUP(Orders_C[[#This Row],[Customer_ID]],Customers_c[Customer_ID],Customers_c[Customer_Name])</f>
        <v>Mary Adams</v>
      </c>
      <c r="AB1791" s="6">
        <f>Orders_C[[#This Row],[Quantity]]*Orders_C[[#This Row],[Unit_Price]]*(1-Orders_C[[#This Row],[Discount %]])+Orders_C[[#This Row],[Tax]]</f>
        <v>507</v>
      </c>
      <c r="AC1791" s="9">
        <f>(Orders_C[[#This Row],[Unit_Price]]*Orders_C[[#This Row],[Quantity]])-Orders_C[[#This Row],[Discount]]+Orders_C[[#This Row],[Tax]]</f>
        <v>528</v>
      </c>
      <c r="AD1791" t="str">
        <f>IF(COUNTIF(Orders_C[[#All],[Customer_ID]],Orders_C[[#This Row],[Customer_ID]])&gt;1,"Repeat","New")</f>
        <v>Repeat</v>
      </c>
      <c r="AE1791" t="str" cm="1">
        <f t="array" ref="AE1791">_xlfn.XLOOKUP(Orders_C[[#This Row],[Store_ID]],Stores_c[[#All],[Store_ID]],Stores_c[[#All],[City]])</f>
        <v>East William</v>
      </c>
      <c r="AF1791" t="str" cm="1">
        <f t="array" ref="AF1791">_xlfn.XLOOKUP(Orders_C[[#This Row],[Store_ID]],Stores_c[[#All],[Store_ID]],Stores_c[[#All],[Manager_Name]])</f>
        <v>Victoria Butler</v>
      </c>
      <c r="AG1791" t="str" cm="1">
        <f t="array" ref="AG1791">_xlfn.XLOOKUP(Orders_C[[#This Row],[Store_ID]],Stores_c[[#All],[Store_ID]],Stores_c[[#All],[Store_Type]])</f>
        <v>Drive-Thru</v>
      </c>
    </row>
    <row r="1792" spans="1:33" x14ac:dyDescent="0.25">
      <c r="A1792">
        <v>8764</v>
      </c>
      <c r="B1792" s="1">
        <v>45818</v>
      </c>
      <c r="C1792" s="2">
        <v>0.38732638888888887</v>
      </c>
      <c r="D1792">
        <v>1175</v>
      </c>
      <c r="E1792">
        <v>203</v>
      </c>
      <c r="F1792">
        <v>462</v>
      </c>
      <c r="G1792">
        <v>320</v>
      </c>
      <c r="H1792">
        <v>1</v>
      </c>
      <c r="I1792">
        <v>480</v>
      </c>
      <c r="J1792">
        <v>0</v>
      </c>
      <c r="K1792">
        <v>24</v>
      </c>
      <c r="L1792">
        <v>504</v>
      </c>
      <c r="M1792" t="s">
        <v>19</v>
      </c>
      <c r="N1792" t="s">
        <v>21</v>
      </c>
      <c r="O1792">
        <v>20</v>
      </c>
      <c r="P1792">
        <v>5</v>
      </c>
      <c r="Q1792" t="s">
        <v>2787</v>
      </c>
      <c r="R1792">
        <v>510</v>
      </c>
      <c r="S1792" s="3">
        <v>0</v>
      </c>
      <c r="T1792" s="6">
        <v>216</v>
      </c>
      <c r="U1792" t="s">
        <v>6340</v>
      </c>
      <c r="V1792">
        <v>2025</v>
      </c>
      <c r="W1792" t="s">
        <v>6333</v>
      </c>
      <c r="X1792" t="str">
        <f>_xlfn.XLOOKUP(Orders_C[[#This Row],[Product_ID]],Products_C[Product_ID],Products_C[Product_Name])</f>
        <v>Rice Bowl</v>
      </c>
      <c r="Y1792" t="str">
        <f>_xlfn.XLOOKUP(Orders_C[[#This Row],[Product_ID]],Products_C[Product_ID],Products_C[Category])</f>
        <v>Beverage</v>
      </c>
      <c r="Z1792" t="str">
        <f>_xlfn.XLOOKUP(Orders_C[[#This Row],[Store_ID]],Stores_c[Store_ID],Stores_c[City])</f>
        <v>Lake Williammouth</v>
      </c>
      <c r="AA1792" t="str">
        <f>_xlfn.XLOOKUP(Orders_C[[#This Row],[Customer_ID]],Customers_c[Customer_ID],Customers_c[Customer_Name])</f>
        <v>Colin Baldwin</v>
      </c>
      <c r="AB1792" s="6">
        <f>Orders_C[[#This Row],[Quantity]]*Orders_C[[#This Row],[Unit_Price]]*(1-Orders_C[[#This Row],[Discount %]])+Orders_C[[#This Row],[Tax]]</f>
        <v>504</v>
      </c>
      <c r="AC1792" s="9">
        <f>(Orders_C[[#This Row],[Unit_Price]]*Orders_C[[#This Row],[Quantity]])-Orders_C[[#This Row],[Discount]]+Orders_C[[#This Row],[Tax]]</f>
        <v>504</v>
      </c>
      <c r="AD1792" t="str">
        <f>IF(COUNTIF(Orders_C[[#All],[Customer_ID]],Orders_C[[#This Row],[Customer_ID]])&gt;1,"Repeat","New")</f>
        <v>Repeat</v>
      </c>
      <c r="AE1792" t="str" cm="1">
        <f t="array" ref="AE1792">_xlfn.XLOOKUP(Orders_C[[#This Row],[Store_ID]],Stores_c[[#All],[Store_ID]],Stores_c[[#All],[City]])</f>
        <v>Lake Williammouth</v>
      </c>
      <c r="AF1792" t="str" cm="1">
        <f t="array" ref="AF1792">_xlfn.XLOOKUP(Orders_C[[#This Row],[Store_ID]],Stores_c[[#All],[Store_ID]],Stores_c[[#All],[Manager_Name]])</f>
        <v>Stephanie Dominguez</v>
      </c>
      <c r="AG1792" t="str" cm="1">
        <f t="array" ref="AG1792">_xlfn.XLOOKUP(Orders_C[[#This Row],[Store_ID]],Stores_c[[#All],[Store_ID]],Stores_c[[#All],[Store_Type]])</f>
        <v>Drive-Thru</v>
      </c>
    </row>
    <row r="1793" spans="1:33" x14ac:dyDescent="0.25">
      <c r="A1793">
        <v>9254</v>
      </c>
      <c r="B1793" s="1">
        <v>46050</v>
      </c>
      <c r="C1793" s="2">
        <v>0.42751157407407409</v>
      </c>
      <c r="D1793">
        <v>1819</v>
      </c>
      <c r="E1793">
        <v>224</v>
      </c>
      <c r="F1793">
        <v>463</v>
      </c>
      <c r="G1793">
        <v>324</v>
      </c>
      <c r="H1793">
        <v>2</v>
      </c>
      <c r="I1793">
        <v>260</v>
      </c>
      <c r="J1793">
        <v>5</v>
      </c>
      <c r="K1793">
        <v>13</v>
      </c>
      <c r="L1793">
        <v>528</v>
      </c>
      <c r="M1793" t="s">
        <v>20</v>
      </c>
      <c r="N1793" t="s">
        <v>21</v>
      </c>
      <c r="O1793">
        <v>20</v>
      </c>
      <c r="P1793">
        <v>5</v>
      </c>
      <c r="Q1793" t="s">
        <v>3277</v>
      </c>
      <c r="R1793">
        <v>501</v>
      </c>
      <c r="S1793" s="3">
        <v>0.05</v>
      </c>
      <c r="T1793" s="6">
        <v>216</v>
      </c>
      <c r="U1793" t="s">
        <v>6330</v>
      </c>
      <c r="V1793">
        <v>2026</v>
      </c>
      <c r="W1793" t="s">
        <v>6333</v>
      </c>
      <c r="X1793" t="str">
        <f>_xlfn.XLOOKUP(Orders_C[[#This Row],[Product_ID]],Products_C[Product_ID],Products_C[Product_Name])</f>
        <v>Krushers</v>
      </c>
      <c r="Y1793" t="str">
        <f>_xlfn.XLOOKUP(Orders_C[[#This Row],[Product_ID]],Products_C[Product_ID],Products_C[Category])</f>
        <v>Dessert</v>
      </c>
      <c r="Z1793" t="str">
        <f>_xlfn.XLOOKUP(Orders_C[[#This Row],[Store_ID]],Stores_c[Store_ID],Stores_c[City])</f>
        <v>Valdezton</v>
      </c>
      <c r="AA1793" t="str">
        <f>_xlfn.XLOOKUP(Orders_C[[#This Row],[Customer_ID]],Customers_c[Customer_ID],Customers_c[Customer_Name])</f>
        <v>Cheryl Brennan</v>
      </c>
      <c r="AB1793" s="6">
        <f>Orders_C[[#This Row],[Quantity]]*Orders_C[[#This Row],[Unit_Price]]*(1-Orders_C[[#This Row],[Discount %]])+Orders_C[[#This Row],[Tax]]</f>
        <v>507</v>
      </c>
      <c r="AC1793" s="9">
        <f>(Orders_C[[#This Row],[Unit_Price]]*Orders_C[[#This Row],[Quantity]])-Orders_C[[#This Row],[Discount]]+Orders_C[[#This Row],[Tax]]</f>
        <v>528</v>
      </c>
      <c r="AD1793" t="str">
        <f>IF(COUNTIF(Orders_C[[#All],[Customer_ID]],Orders_C[[#This Row],[Customer_ID]])&gt;1,"Repeat","New")</f>
        <v>Repeat</v>
      </c>
      <c r="AE1793" t="str" cm="1">
        <f t="array" ref="AE1793">_xlfn.XLOOKUP(Orders_C[[#This Row],[Store_ID]],Stores_c[[#All],[Store_ID]],Stores_c[[#All],[City]])</f>
        <v>Valdezton</v>
      </c>
      <c r="AF1793" t="str" cm="1">
        <f t="array" ref="AF1793">_xlfn.XLOOKUP(Orders_C[[#This Row],[Store_ID]],Stores_c[[#All],[Store_ID]],Stores_c[[#All],[Manager_Name]])</f>
        <v>John Rodriguez</v>
      </c>
      <c r="AG1793" t="str" cm="1">
        <f t="array" ref="AG1793">_xlfn.XLOOKUP(Orders_C[[#This Row],[Store_ID]],Stores_c[[#All],[Store_ID]],Stores_c[[#All],[Store_Type]])</f>
        <v>Street</v>
      </c>
    </row>
    <row r="1794" spans="1:33" x14ac:dyDescent="0.25">
      <c r="A1794">
        <v>10557</v>
      </c>
      <c r="B1794" s="1">
        <v>45828</v>
      </c>
      <c r="C1794" s="2">
        <v>0.40004629629629629</v>
      </c>
      <c r="D1794">
        <v>1701</v>
      </c>
      <c r="E1794">
        <v>213</v>
      </c>
      <c r="F1794">
        <v>454</v>
      </c>
      <c r="G1794">
        <v>340</v>
      </c>
      <c r="H1794">
        <v>2</v>
      </c>
      <c r="I1794">
        <v>260</v>
      </c>
      <c r="J1794">
        <v>5</v>
      </c>
      <c r="K1794">
        <v>13</v>
      </c>
      <c r="L1794">
        <v>528</v>
      </c>
      <c r="M1794" t="s">
        <v>20</v>
      </c>
      <c r="N1794" t="s">
        <v>23</v>
      </c>
      <c r="O1794">
        <v>22</v>
      </c>
      <c r="P1794">
        <v>4</v>
      </c>
      <c r="Q1794" t="s">
        <v>4580</v>
      </c>
      <c r="R1794">
        <v>501</v>
      </c>
      <c r="S1794" s="3">
        <v>0.05</v>
      </c>
      <c r="T1794" s="6">
        <v>216</v>
      </c>
      <c r="U1794" t="s">
        <v>6340</v>
      </c>
      <c r="V1794">
        <v>2025</v>
      </c>
      <c r="W1794" t="s">
        <v>6329</v>
      </c>
      <c r="X1794" t="str">
        <f>_xlfn.XLOOKUP(Orders_C[[#This Row],[Product_ID]],Products_C[Product_ID],Products_C[Product_Name])</f>
        <v>Chocolate Lava Cake</v>
      </c>
      <c r="Y1794" t="str">
        <f>_xlfn.XLOOKUP(Orders_C[[#This Row],[Product_ID]],Products_C[Product_ID],Products_C[Category])</f>
        <v>Chicken</v>
      </c>
      <c r="Z1794" t="str">
        <f>_xlfn.XLOOKUP(Orders_C[[#This Row],[Store_ID]],Stores_c[Store_ID],Stores_c[City])</f>
        <v>Lake Kristashire</v>
      </c>
      <c r="AA1794" t="str">
        <f>_xlfn.XLOOKUP(Orders_C[[#This Row],[Customer_ID]],Customers_c[Customer_ID],Customers_c[Customer_Name])</f>
        <v>Michael Diaz</v>
      </c>
      <c r="AB1794" s="6">
        <f>Orders_C[[#This Row],[Quantity]]*Orders_C[[#This Row],[Unit_Price]]*(1-Orders_C[[#This Row],[Discount %]])+Orders_C[[#This Row],[Tax]]</f>
        <v>507</v>
      </c>
      <c r="AC1794" s="9">
        <f>(Orders_C[[#This Row],[Unit_Price]]*Orders_C[[#This Row],[Quantity]])-Orders_C[[#This Row],[Discount]]+Orders_C[[#This Row],[Tax]]</f>
        <v>528</v>
      </c>
      <c r="AD1794" t="str">
        <f>IF(COUNTIF(Orders_C[[#All],[Customer_ID]],Orders_C[[#This Row],[Customer_ID]])&gt;1,"Repeat","New")</f>
        <v>Repeat</v>
      </c>
      <c r="AE1794" t="str" cm="1">
        <f t="array" ref="AE1794">_xlfn.XLOOKUP(Orders_C[[#This Row],[Store_ID]],Stores_c[[#All],[Store_ID]],Stores_c[[#All],[City]])</f>
        <v>Lake Kristashire</v>
      </c>
      <c r="AF1794" t="str" cm="1">
        <f t="array" ref="AF1794">_xlfn.XLOOKUP(Orders_C[[#This Row],[Store_ID]],Stores_c[[#All],[Store_ID]],Stores_c[[#All],[Manager_Name]])</f>
        <v>Andrea Daugherty</v>
      </c>
      <c r="AG1794" t="str" cm="1">
        <f t="array" ref="AG1794">_xlfn.XLOOKUP(Orders_C[[#This Row],[Store_ID]],Stores_c[[#All],[Store_ID]],Stores_c[[#All],[Store_Type]])</f>
        <v>Mall</v>
      </c>
    </row>
    <row r="1795" spans="1:33" x14ac:dyDescent="0.25">
      <c r="A1795">
        <v>7580</v>
      </c>
      <c r="B1795" s="1">
        <v>45833</v>
      </c>
      <c r="C1795" s="2">
        <v>0.97837962962962965</v>
      </c>
      <c r="D1795">
        <v>1740</v>
      </c>
      <c r="E1795">
        <v>203</v>
      </c>
      <c r="F1795">
        <v>435</v>
      </c>
      <c r="G1795">
        <v>333</v>
      </c>
      <c r="H1795">
        <v>2</v>
      </c>
      <c r="I1795">
        <v>266</v>
      </c>
      <c r="J1795">
        <v>10</v>
      </c>
      <c r="K1795">
        <v>13.3</v>
      </c>
      <c r="L1795">
        <v>535.29999999999995</v>
      </c>
      <c r="M1795" t="s">
        <v>19</v>
      </c>
      <c r="N1795" t="s">
        <v>21</v>
      </c>
      <c r="O1795">
        <v>30</v>
      </c>
      <c r="P1795">
        <v>3</v>
      </c>
      <c r="Q1795" t="s">
        <v>1603</v>
      </c>
      <c r="R1795">
        <v>502</v>
      </c>
      <c r="S1795" s="3">
        <v>0.1</v>
      </c>
      <c r="T1795" s="6">
        <v>216.09999999999997</v>
      </c>
      <c r="U1795" t="s">
        <v>6340</v>
      </c>
      <c r="V1795">
        <v>2025</v>
      </c>
      <c r="W1795" t="s">
        <v>6329</v>
      </c>
      <c r="X1795" t="str">
        <f>_xlfn.XLOOKUP(Orders_C[[#This Row],[Product_ID]],Products_C[Product_ID],Products_C[Product_Name])</f>
        <v>Chicken Wings</v>
      </c>
      <c r="Y1795" t="str">
        <f>_xlfn.XLOOKUP(Orders_C[[#This Row],[Product_ID]],Products_C[Product_ID],Products_C[Category])</f>
        <v>Burger</v>
      </c>
      <c r="Z1795" t="str">
        <f>_xlfn.XLOOKUP(Orders_C[[#This Row],[Store_ID]],Stores_c[Store_ID],Stores_c[City])</f>
        <v>Lake Williammouth</v>
      </c>
      <c r="AA1795" t="str">
        <f>_xlfn.XLOOKUP(Orders_C[[#This Row],[Customer_ID]],Customers_c[Customer_ID],Customers_c[Customer_Name])</f>
        <v>Michael Hicks</v>
      </c>
      <c r="AB1795" s="6">
        <f>Orders_C[[#This Row],[Quantity]]*Orders_C[[#This Row],[Unit_Price]]*(1-Orders_C[[#This Row],[Discount %]])+Orders_C[[#This Row],[Tax]]</f>
        <v>492.1</v>
      </c>
      <c r="AC1795" s="9">
        <f>(Orders_C[[#This Row],[Unit_Price]]*Orders_C[[#This Row],[Quantity]])-Orders_C[[#This Row],[Discount]]+Orders_C[[#This Row],[Tax]]</f>
        <v>535.29999999999995</v>
      </c>
      <c r="AD1795" t="str">
        <f>IF(COUNTIF(Orders_C[[#All],[Customer_ID]],Orders_C[[#This Row],[Customer_ID]])&gt;1,"Repeat","New")</f>
        <v>Repeat</v>
      </c>
      <c r="AE1795" t="str" cm="1">
        <f t="array" ref="AE1795">_xlfn.XLOOKUP(Orders_C[[#This Row],[Store_ID]],Stores_c[[#All],[Store_ID]],Stores_c[[#All],[City]])</f>
        <v>Lake Williammouth</v>
      </c>
      <c r="AF1795" t="str" cm="1">
        <f t="array" ref="AF1795">_xlfn.XLOOKUP(Orders_C[[#This Row],[Store_ID]],Stores_c[[#All],[Store_ID]],Stores_c[[#All],[Manager_Name]])</f>
        <v>Stephanie Dominguez</v>
      </c>
      <c r="AG1795" t="str" cm="1">
        <f t="array" ref="AG1795">_xlfn.XLOOKUP(Orders_C[[#This Row],[Store_ID]],Stores_c[[#All],[Store_ID]],Stores_c[[#All],[Store_Type]])</f>
        <v>Drive-Thru</v>
      </c>
    </row>
    <row r="1796" spans="1:33" x14ac:dyDescent="0.25">
      <c r="A1796">
        <v>8850</v>
      </c>
      <c r="B1796" s="1">
        <v>45990</v>
      </c>
      <c r="C1796" s="2">
        <v>0.53331018518518514</v>
      </c>
      <c r="D1796">
        <v>1167</v>
      </c>
      <c r="E1796">
        <v>216</v>
      </c>
      <c r="F1796">
        <v>404</v>
      </c>
      <c r="G1796">
        <v>327</v>
      </c>
      <c r="H1796">
        <v>2</v>
      </c>
      <c r="I1796">
        <v>272</v>
      </c>
      <c r="J1796">
        <v>15</v>
      </c>
      <c r="K1796">
        <v>13.6</v>
      </c>
      <c r="L1796">
        <v>542.6</v>
      </c>
      <c r="M1796" t="s">
        <v>19</v>
      </c>
      <c r="N1796" t="s">
        <v>21</v>
      </c>
      <c r="O1796">
        <v>48</v>
      </c>
      <c r="P1796">
        <v>2</v>
      </c>
      <c r="Q1796" t="s">
        <v>2873</v>
      </c>
      <c r="R1796">
        <v>501</v>
      </c>
      <c r="S1796" s="3">
        <v>0.15</v>
      </c>
      <c r="T1796" s="6">
        <v>216.20000000000005</v>
      </c>
      <c r="U1796" t="s">
        <v>6336</v>
      </c>
      <c r="V1796">
        <v>2025</v>
      </c>
      <c r="W1796" t="s">
        <v>6331</v>
      </c>
      <c r="X1796" t="str">
        <f>_xlfn.XLOOKUP(Orders_C[[#This Row],[Product_ID]],Products_C[Product_ID],Products_C[Product_Name])</f>
        <v>Wrap</v>
      </c>
      <c r="Y1796" t="str">
        <f>_xlfn.XLOOKUP(Orders_C[[#This Row],[Product_ID]],Products_C[Product_ID],Products_C[Category])</f>
        <v>Chicken</v>
      </c>
      <c r="Z1796" t="str">
        <f>_xlfn.XLOOKUP(Orders_C[[#This Row],[Store_ID]],Stores_c[Store_ID],Stores_c[City])</f>
        <v>Garciaview</v>
      </c>
      <c r="AA1796" t="str">
        <f>_xlfn.XLOOKUP(Orders_C[[#This Row],[Customer_ID]],Customers_c[Customer_ID],Customers_c[Customer_Name])</f>
        <v>Allison Decker</v>
      </c>
      <c r="AB1796" s="6">
        <f>Orders_C[[#This Row],[Quantity]]*Orders_C[[#This Row],[Unit_Price]]*(1-Orders_C[[#This Row],[Discount %]])+Orders_C[[#This Row],[Tax]]</f>
        <v>476</v>
      </c>
      <c r="AC1796" s="9">
        <f>(Orders_C[[#This Row],[Unit_Price]]*Orders_C[[#This Row],[Quantity]])-Orders_C[[#This Row],[Discount]]+Orders_C[[#This Row],[Tax]]</f>
        <v>542.6</v>
      </c>
      <c r="AD1796" t="str">
        <f>IF(COUNTIF(Orders_C[[#All],[Customer_ID]],Orders_C[[#This Row],[Customer_ID]])&gt;1,"Repeat","New")</f>
        <v>Repeat</v>
      </c>
      <c r="AE1796" t="str" cm="1">
        <f t="array" ref="AE1796">_xlfn.XLOOKUP(Orders_C[[#This Row],[Store_ID]],Stores_c[[#All],[Store_ID]],Stores_c[[#All],[City]])</f>
        <v>Garciaview</v>
      </c>
      <c r="AF1796" t="str" cm="1">
        <f t="array" ref="AF1796">_xlfn.XLOOKUP(Orders_C[[#This Row],[Store_ID]],Stores_c[[#All],[Store_ID]],Stores_c[[#All],[Manager_Name]])</f>
        <v>Karina Washington</v>
      </c>
      <c r="AG1796" t="str" cm="1">
        <f t="array" ref="AG1796">_xlfn.XLOOKUP(Orders_C[[#This Row],[Store_ID]],Stores_c[[#All],[Store_ID]],Stores_c[[#All],[Store_Type]])</f>
        <v>Drive-Thru</v>
      </c>
    </row>
    <row r="1797" spans="1:33" x14ac:dyDescent="0.25">
      <c r="A1797">
        <v>6364</v>
      </c>
      <c r="B1797" s="1">
        <v>45985</v>
      </c>
      <c r="C1797" s="2">
        <v>0.2391550925925926</v>
      </c>
      <c r="D1797">
        <v>1688</v>
      </c>
      <c r="E1797">
        <v>211</v>
      </c>
      <c r="F1797">
        <v>427</v>
      </c>
      <c r="G1797">
        <v>311</v>
      </c>
      <c r="H1797">
        <v>3</v>
      </c>
      <c r="I1797">
        <v>185</v>
      </c>
      <c r="J1797">
        <v>15</v>
      </c>
      <c r="K1797">
        <v>9.25</v>
      </c>
      <c r="L1797">
        <v>549.25</v>
      </c>
      <c r="M1797" t="s">
        <v>20</v>
      </c>
      <c r="N1797" t="s">
        <v>22</v>
      </c>
      <c r="O1797">
        <v>34</v>
      </c>
      <c r="P1797">
        <v>5</v>
      </c>
      <c r="Q1797" t="s">
        <v>387</v>
      </c>
      <c r="R1797">
        <v>503</v>
      </c>
      <c r="S1797" s="3">
        <v>0.15</v>
      </c>
      <c r="T1797" s="6">
        <v>216.25</v>
      </c>
      <c r="U1797" t="s">
        <v>6336</v>
      </c>
      <c r="V1797">
        <v>2025</v>
      </c>
      <c r="W1797" t="s">
        <v>6329</v>
      </c>
      <c r="X1797" t="str">
        <f>_xlfn.XLOOKUP(Orders_C[[#This Row],[Product_ID]],Products_C[Product_ID],Products_C[Product_Name])</f>
        <v>Pepsi</v>
      </c>
      <c r="Y1797" t="str">
        <f>_xlfn.XLOOKUP(Orders_C[[#This Row],[Product_ID]],Products_C[Product_ID],Products_C[Category])</f>
        <v>Dessert</v>
      </c>
      <c r="Z1797" t="str">
        <f>_xlfn.XLOOKUP(Orders_C[[#This Row],[Store_ID]],Stores_c[Store_ID],Stores_c[City])</f>
        <v>North Robertstad</v>
      </c>
      <c r="AA1797" t="str">
        <f>_xlfn.XLOOKUP(Orders_C[[#This Row],[Customer_ID]],Customers_c[Customer_ID],Customers_c[Customer_Name])</f>
        <v>Brian Perry</v>
      </c>
      <c r="AB1797" s="6">
        <f>Orders_C[[#This Row],[Quantity]]*Orders_C[[#This Row],[Unit_Price]]*(1-Orders_C[[#This Row],[Discount %]])+Orders_C[[#This Row],[Tax]]</f>
        <v>481</v>
      </c>
      <c r="AC1797" s="9">
        <f>(Orders_C[[#This Row],[Unit_Price]]*Orders_C[[#This Row],[Quantity]])-Orders_C[[#This Row],[Discount]]+Orders_C[[#This Row],[Tax]]</f>
        <v>549.25</v>
      </c>
      <c r="AD1797" t="str">
        <f>IF(COUNTIF(Orders_C[[#All],[Customer_ID]],Orders_C[[#This Row],[Customer_ID]])&gt;1,"Repeat","New")</f>
        <v>Repeat</v>
      </c>
      <c r="AE1797" t="str" cm="1">
        <f t="array" ref="AE1797">_xlfn.XLOOKUP(Orders_C[[#This Row],[Store_ID]],Stores_c[[#All],[Store_ID]],Stores_c[[#All],[City]])</f>
        <v>North Robertstad</v>
      </c>
      <c r="AF1797" t="str" cm="1">
        <f t="array" ref="AF1797">_xlfn.XLOOKUP(Orders_C[[#This Row],[Store_ID]],Stores_c[[#All],[Store_ID]],Stores_c[[#All],[Manager_Name]])</f>
        <v>Mary Lewis</v>
      </c>
      <c r="AG1797" t="str" cm="1">
        <f t="array" ref="AG1797">_xlfn.XLOOKUP(Orders_C[[#This Row],[Store_ID]],Stores_c[[#All],[Store_ID]],Stores_c[[#All],[Store_Type]])</f>
        <v>Street</v>
      </c>
    </row>
    <row r="1798" spans="1:33" x14ac:dyDescent="0.25">
      <c r="A1798">
        <v>9915</v>
      </c>
      <c r="B1798" s="1">
        <v>45731</v>
      </c>
      <c r="C1798" s="2">
        <v>0.65157407407407408</v>
      </c>
      <c r="D1798">
        <v>1353</v>
      </c>
      <c r="E1798">
        <v>210</v>
      </c>
      <c r="F1798">
        <v>543</v>
      </c>
      <c r="G1798">
        <v>333</v>
      </c>
      <c r="H1798">
        <v>3</v>
      </c>
      <c r="I1798">
        <v>173</v>
      </c>
      <c r="J1798">
        <v>0</v>
      </c>
      <c r="K1798">
        <v>8.65</v>
      </c>
      <c r="L1798">
        <v>527.65</v>
      </c>
      <c r="M1798" t="s">
        <v>20</v>
      </c>
      <c r="N1798" t="s">
        <v>22</v>
      </c>
      <c r="O1798">
        <v>15</v>
      </c>
      <c r="P1798">
        <v>1</v>
      </c>
      <c r="Q1798" t="s">
        <v>3938</v>
      </c>
      <c r="R1798">
        <v>508</v>
      </c>
      <c r="S1798" s="3">
        <v>0</v>
      </c>
      <c r="T1798" s="6">
        <v>216.25</v>
      </c>
      <c r="U1798" t="s">
        <v>6334</v>
      </c>
      <c r="V1798">
        <v>2025</v>
      </c>
      <c r="W1798" t="s">
        <v>6333</v>
      </c>
      <c r="X1798" t="str">
        <f>_xlfn.XLOOKUP(Orders_C[[#This Row],[Product_ID]],Products_C[Product_ID],Products_C[Product_Name])</f>
        <v>Chicken Wings</v>
      </c>
      <c r="Y1798" t="str">
        <f>_xlfn.XLOOKUP(Orders_C[[#This Row],[Product_ID]],Products_C[Product_ID],Products_C[Category])</f>
        <v>Burger</v>
      </c>
      <c r="Z1798" t="str">
        <f>_xlfn.XLOOKUP(Orders_C[[#This Row],[Store_ID]],Stores_c[Store_ID],Stores_c[City])</f>
        <v>East William</v>
      </c>
      <c r="AA1798" t="str">
        <f>_xlfn.XLOOKUP(Orders_C[[#This Row],[Customer_ID]],Customers_c[Customer_ID],Customers_c[Customer_Name])</f>
        <v>Mary James</v>
      </c>
      <c r="AB1798" s="6">
        <f>Orders_C[[#This Row],[Quantity]]*Orders_C[[#This Row],[Unit_Price]]*(1-Orders_C[[#This Row],[Discount %]])+Orders_C[[#This Row],[Tax]]</f>
        <v>527.65</v>
      </c>
      <c r="AC1798" s="9">
        <f>(Orders_C[[#This Row],[Unit_Price]]*Orders_C[[#This Row],[Quantity]])-Orders_C[[#This Row],[Discount]]+Orders_C[[#This Row],[Tax]]</f>
        <v>527.65</v>
      </c>
      <c r="AD1798" t="str">
        <f>IF(COUNTIF(Orders_C[[#All],[Customer_ID]],Orders_C[[#This Row],[Customer_ID]])&gt;1,"Repeat","New")</f>
        <v>Repeat</v>
      </c>
      <c r="AE1798" t="str" cm="1">
        <f t="array" ref="AE1798">_xlfn.XLOOKUP(Orders_C[[#This Row],[Store_ID]],Stores_c[[#All],[Store_ID]],Stores_c[[#All],[City]])</f>
        <v>East William</v>
      </c>
      <c r="AF1798" t="str" cm="1">
        <f t="array" ref="AF1798">_xlfn.XLOOKUP(Orders_C[[#This Row],[Store_ID]],Stores_c[[#All],[Store_ID]],Stores_c[[#All],[Manager_Name]])</f>
        <v>Victoria Butler</v>
      </c>
      <c r="AG1798" t="str" cm="1">
        <f t="array" ref="AG1798">_xlfn.XLOOKUP(Orders_C[[#This Row],[Store_ID]],Stores_c[[#All],[Store_ID]],Stores_c[[#All],[Store_Type]])</f>
        <v>Drive-Thru</v>
      </c>
    </row>
    <row r="1799" spans="1:33" x14ac:dyDescent="0.25">
      <c r="A1799">
        <v>10749</v>
      </c>
      <c r="B1799" s="1">
        <v>46041</v>
      </c>
      <c r="C1799" s="2">
        <v>0.34946759259259258</v>
      </c>
      <c r="D1799">
        <v>1205</v>
      </c>
      <c r="E1799">
        <v>221</v>
      </c>
      <c r="F1799">
        <v>464</v>
      </c>
      <c r="G1799">
        <v>338</v>
      </c>
      <c r="H1799">
        <v>3</v>
      </c>
      <c r="I1799">
        <v>173</v>
      </c>
      <c r="J1799">
        <v>0</v>
      </c>
      <c r="K1799">
        <v>8.65</v>
      </c>
      <c r="L1799">
        <v>527.65</v>
      </c>
      <c r="M1799" t="s">
        <v>20</v>
      </c>
      <c r="N1799" t="s">
        <v>22</v>
      </c>
      <c r="O1799">
        <v>46</v>
      </c>
      <c r="P1799">
        <v>3</v>
      </c>
      <c r="Q1799" t="s">
        <v>4772</v>
      </c>
      <c r="R1799">
        <v>502</v>
      </c>
      <c r="S1799" s="3">
        <v>0</v>
      </c>
      <c r="T1799" s="6">
        <v>216.25</v>
      </c>
      <c r="U1799" t="s">
        <v>6330</v>
      </c>
      <c r="V1799">
        <v>2026</v>
      </c>
      <c r="W1799" t="s">
        <v>6331</v>
      </c>
      <c r="X1799" t="str">
        <f>_xlfn.XLOOKUP(Orders_C[[#This Row],[Product_ID]],Products_C[Product_ID],Products_C[Product_Name])</f>
        <v>Chicken Wings</v>
      </c>
      <c r="Y1799" t="str">
        <f>_xlfn.XLOOKUP(Orders_C[[#This Row],[Product_ID]],Products_C[Product_ID],Products_C[Category])</f>
        <v>Burger</v>
      </c>
      <c r="Z1799" t="str">
        <f>_xlfn.XLOOKUP(Orders_C[[#This Row],[Store_ID]],Stores_c[Store_ID],Stores_c[City])</f>
        <v>Port Barbarabury</v>
      </c>
      <c r="AA1799" t="str">
        <f>_xlfn.XLOOKUP(Orders_C[[#This Row],[Customer_ID]],Customers_c[Customer_ID],Customers_c[Customer_Name])</f>
        <v>Brandon Maynard</v>
      </c>
      <c r="AB1799" s="6">
        <f>Orders_C[[#This Row],[Quantity]]*Orders_C[[#This Row],[Unit_Price]]*(1-Orders_C[[#This Row],[Discount %]])+Orders_C[[#This Row],[Tax]]</f>
        <v>527.65</v>
      </c>
      <c r="AC1799" s="9">
        <f>(Orders_C[[#This Row],[Unit_Price]]*Orders_C[[#This Row],[Quantity]])-Orders_C[[#This Row],[Discount]]+Orders_C[[#This Row],[Tax]]</f>
        <v>527.65</v>
      </c>
      <c r="AD1799" t="str">
        <f>IF(COUNTIF(Orders_C[[#All],[Customer_ID]],Orders_C[[#This Row],[Customer_ID]])&gt;1,"Repeat","New")</f>
        <v>Repeat</v>
      </c>
      <c r="AE1799" t="str" cm="1">
        <f t="array" ref="AE1799">_xlfn.XLOOKUP(Orders_C[[#This Row],[Store_ID]],Stores_c[[#All],[Store_ID]],Stores_c[[#All],[City]])</f>
        <v>Port Barbarabury</v>
      </c>
      <c r="AF1799" t="str" cm="1">
        <f t="array" ref="AF1799">_xlfn.XLOOKUP(Orders_C[[#This Row],[Store_ID]],Stores_c[[#All],[Store_ID]],Stores_c[[#All],[Manager_Name]])</f>
        <v>Edward Nguyen</v>
      </c>
      <c r="AG1799" t="str" cm="1">
        <f t="array" ref="AG1799">_xlfn.XLOOKUP(Orders_C[[#This Row],[Store_ID]],Stores_c[[#All],[Store_ID]],Stores_c[[#All],[Store_Type]])</f>
        <v>Street</v>
      </c>
    </row>
    <row r="1800" spans="1:33" x14ac:dyDescent="0.25">
      <c r="A1800">
        <v>8139</v>
      </c>
      <c r="B1800" s="1">
        <v>45876</v>
      </c>
      <c r="C1800" s="2">
        <v>0.34248842592592593</v>
      </c>
      <c r="D1800">
        <v>1684</v>
      </c>
      <c r="E1800">
        <v>210</v>
      </c>
      <c r="F1800">
        <v>495</v>
      </c>
      <c r="G1800">
        <v>326</v>
      </c>
      <c r="H1800">
        <v>3</v>
      </c>
      <c r="I1800">
        <v>177</v>
      </c>
      <c r="J1800">
        <v>5</v>
      </c>
      <c r="K1800">
        <v>8.85</v>
      </c>
      <c r="L1800">
        <v>534.85</v>
      </c>
      <c r="M1800" t="s">
        <v>19</v>
      </c>
      <c r="N1800" t="s">
        <v>23</v>
      </c>
      <c r="O1800">
        <v>33</v>
      </c>
      <c r="P1800">
        <v>5</v>
      </c>
      <c r="Q1800" t="s">
        <v>2162</v>
      </c>
      <c r="R1800">
        <v>504</v>
      </c>
      <c r="S1800" s="3">
        <v>0.05</v>
      </c>
      <c r="T1800" s="6">
        <v>216.25000000000006</v>
      </c>
      <c r="U1800" t="s">
        <v>6342</v>
      </c>
      <c r="V1800">
        <v>2025</v>
      </c>
      <c r="W1800" t="s">
        <v>6329</v>
      </c>
      <c r="X1800" t="str">
        <f>_xlfn.XLOOKUP(Orders_C[[#This Row],[Product_ID]],Products_C[Product_ID],Products_C[Product_Name])</f>
        <v>Rice Bowl</v>
      </c>
      <c r="Y1800" t="str">
        <f>_xlfn.XLOOKUP(Orders_C[[#This Row],[Product_ID]],Products_C[Product_ID],Products_C[Category])</f>
        <v>Burger</v>
      </c>
      <c r="Z1800" t="str">
        <f>_xlfn.XLOOKUP(Orders_C[[#This Row],[Store_ID]],Stores_c[Store_ID],Stores_c[City])</f>
        <v>East William</v>
      </c>
      <c r="AA1800" t="str">
        <f>_xlfn.XLOOKUP(Orders_C[[#This Row],[Customer_ID]],Customers_c[Customer_ID],Customers_c[Customer_Name])</f>
        <v>Candice Patton</v>
      </c>
      <c r="AB1800" s="6">
        <f>Orders_C[[#This Row],[Quantity]]*Orders_C[[#This Row],[Unit_Price]]*(1-Orders_C[[#This Row],[Discount %]])+Orders_C[[#This Row],[Tax]]</f>
        <v>513.29999999999995</v>
      </c>
      <c r="AC1800" s="9">
        <f>(Orders_C[[#This Row],[Unit_Price]]*Orders_C[[#This Row],[Quantity]])-Orders_C[[#This Row],[Discount]]+Orders_C[[#This Row],[Tax]]</f>
        <v>534.85</v>
      </c>
      <c r="AD1800" t="str">
        <f>IF(COUNTIF(Orders_C[[#All],[Customer_ID]],Orders_C[[#This Row],[Customer_ID]])&gt;1,"Repeat","New")</f>
        <v>Repeat</v>
      </c>
      <c r="AE1800" t="str" cm="1">
        <f t="array" ref="AE1800">_xlfn.XLOOKUP(Orders_C[[#This Row],[Store_ID]],Stores_c[[#All],[Store_ID]],Stores_c[[#All],[City]])</f>
        <v>East William</v>
      </c>
      <c r="AF1800" t="str" cm="1">
        <f t="array" ref="AF1800">_xlfn.XLOOKUP(Orders_C[[#This Row],[Store_ID]],Stores_c[[#All],[Store_ID]],Stores_c[[#All],[Manager_Name]])</f>
        <v>Victoria Butler</v>
      </c>
      <c r="AG1800" t="str" cm="1">
        <f t="array" ref="AG1800">_xlfn.XLOOKUP(Orders_C[[#This Row],[Store_ID]],Stores_c[[#All],[Store_ID]],Stores_c[[#All],[Store_Type]])</f>
        <v>Drive-Thru</v>
      </c>
    </row>
    <row r="1801" spans="1:33" x14ac:dyDescent="0.25">
      <c r="A1801">
        <v>8371</v>
      </c>
      <c r="B1801" s="1">
        <v>45717</v>
      </c>
      <c r="C1801" s="2">
        <v>0.63991898148148152</v>
      </c>
      <c r="D1801">
        <v>1666</v>
      </c>
      <c r="E1801">
        <v>211</v>
      </c>
      <c r="F1801">
        <v>506</v>
      </c>
      <c r="G1801">
        <v>340</v>
      </c>
      <c r="H1801">
        <v>3</v>
      </c>
      <c r="I1801">
        <v>177</v>
      </c>
      <c r="J1801">
        <v>5</v>
      </c>
      <c r="K1801">
        <v>8.85</v>
      </c>
      <c r="L1801">
        <v>534.85</v>
      </c>
      <c r="M1801" t="s">
        <v>18</v>
      </c>
      <c r="N1801" t="s">
        <v>21</v>
      </c>
      <c r="O1801">
        <v>21</v>
      </c>
      <c r="P1801">
        <v>1</v>
      </c>
      <c r="Q1801" t="s">
        <v>2394</v>
      </c>
      <c r="R1801">
        <v>508</v>
      </c>
      <c r="S1801" s="3">
        <v>0.05</v>
      </c>
      <c r="T1801" s="6">
        <v>216.25000000000006</v>
      </c>
      <c r="U1801" t="s">
        <v>6334</v>
      </c>
      <c r="V1801">
        <v>2025</v>
      </c>
      <c r="W1801" t="s">
        <v>6329</v>
      </c>
      <c r="X1801" t="str">
        <f>_xlfn.XLOOKUP(Orders_C[[#This Row],[Product_ID]],Products_C[Product_ID],Products_C[Product_Name])</f>
        <v>Chocolate Lava Cake</v>
      </c>
      <c r="Y1801" t="str">
        <f>_xlfn.XLOOKUP(Orders_C[[#This Row],[Product_ID]],Products_C[Product_ID],Products_C[Category])</f>
        <v>Chicken</v>
      </c>
      <c r="Z1801" t="str">
        <f>_xlfn.XLOOKUP(Orders_C[[#This Row],[Store_ID]],Stores_c[Store_ID],Stores_c[City])</f>
        <v>North Robertstad</v>
      </c>
      <c r="AA1801" t="str">
        <f>_xlfn.XLOOKUP(Orders_C[[#This Row],[Customer_ID]],Customers_c[Customer_ID],Customers_c[Customer_Name])</f>
        <v>Robert Beasley</v>
      </c>
      <c r="AB1801" s="6">
        <f>Orders_C[[#This Row],[Quantity]]*Orders_C[[#This Row],[Unit_Price]]*(1-Orders_C[[#This Row],[Discount %]])+Orders_C[[#This Row],[Tax]]</f>
        <v>513.29999999999995</v>
      </c>
      <c r="AC1801" s="9">
        <f>(Orders_C[[#This Row],[Unit_Price]]*Orders_C[[#This Row],[Quantity]])-Orders_C[[#This Row],[Discount]]+Orders_C[[#This Row],[Tax]]</f>
        <v>534.85</v>
      </c>
      <c r="AD1801" t="str">
        <f>IF(COUNTIF(Orders_C[[#All],[Customer_ID]],Orders_C[[#This Row],[Customer_ID]])&gt;1,"Repeat","New")</f>
        <v>Repeat</v>
      </c>
      <c r="AE1801" t="str" cm="1">
        <f t="array" ref="AE1801">_xlfn.XLOOKUP(Orders_C[[#This Row],[Store_ID]],Stores_c[[#All],[Store_ID]],Stores_c[[#All],[City]])</f>
        <v>North Robertstad</v>
      </c>
      <c r="AF1801" t="str" cm="1">
        <f t="array" ref="AF1801">_xlfn.XLOOKUP(Orders_C[[#This Row],[Store_ID]],Stores_c[[#All],[Store_ID]],Stores_c[[#All],[Manager_Name]])</f>
        <v>Mary Lewis</v>
      </c>
      <c r="AG1801" t="str" cm="1">
        <f t="array" ref="AG1801">_xlfn.XLOOKUP(Orders_C[[#This Row],[Store_ID]],Stores_c[[#All],[Store_ID]],Stores_c[[#All],[Store_Type]])</f>
        <v>Street</v>
      </c>
    </row>
    <row r="1802" spans="1:33" x14ac:dyDescent="0.25">
      <c r="A1802">
        <v>7149</v>
      </c>
      <c r="B1802" s="1">
        <v>45813</v>
      </c>
      <c r="C1802" s="2">
        <v>0.97152777777777777</v>
      </c>
      <c r="D1802">
        <v>1558</v>
      </c>
      <c r="E1802">
        <v>204</v>
      </c>
      <c r="F1802">
        <v>430</v>
      </c>
      <c r="G1802">
        <v>336</v>
      </c>
      <c r="H1802">
        <v>1</v>
      </c>
      <c r="I1802">
        <v>492</v>
      </c>
      <c r="J1802">
        <v>5</v>
      </c>
      <c r="K1802">
        <v>24.6</v>
      </c>
      <c r="L1802">
        <v>511.6</v>
      </c>
      <c r="M1802" t="s">
        <v>18</v>
      </c>
      <c r="N1802" t="s">
        <v>21</v>
      </c>
      <c r="O1802">
        <v>22</v>
      </c>
      <c r="P1802">
        <v>4</v>
      </c>
      <c r="Q1802" t="s">
        <v>1172</v>
      </c>
      <c r="R1802">
        <v>504</v>
      </c>
      <c r="S1802" s="3">
        <v>0.05</v>
      </c>
      <c r="T1802" s="6">
        <v>216.40000000000003</v>
      </c>
      <c r="U1802" t="s">
        <v>6340</v>
      </c>
      <c r="V1802">
        <v>2025</v>
      </c>
      <c r="W1802" t="s">
        <v>6329</v>
      </c>
      <c r="X1802" t="str">
        <f>_xlfn.XLOOKUP(Orders_C[[#This Row],[Product_ID]],Products_C[Product_ID],Products_C[Product_Name])</f>
        <v>Chicken Bucket</v>
      </c>
      <c r="Y1802" t="str">
        <f>_xlfn.XLOOKUP(Orders_C[[#This Row],[Product_ID]],Products_C[Product_ID],Products_C[Category])</f>
        <v>Dessert</v>
      </c>
      <c r="Z1802" t="str">
        <f>_xlfn.XLOOKUP(Orders_C[[#This Row],[Store_ID]],Stores_c[Store_ID],Stores_c[City])</f>
        <v>New Robertfurt</v>
      </c>
      <c r="AA1802" t="str">
        <f>_xlfn.XLOOKUP(Orders_C[[#This Row],[Customer_ID]],Customers_c[Customer_ID],Customers_c[Customer_Name])</f>
        <v>William Kelley</v>
      </c>
      <c r="AB1802" s="6">
        <f>Orders_C[[#This Row],[Quantity]]*Orders_C[[#This Row],[Unit_Price]]*(1-Orders_C[[#This Row],[Discount %]])+Orders_C[[#This Row],[Tax]]</f>
        <v>492</v>
      </c>
      <c r="AC1802" s="9">
        <f>(Orders_C[[#This Row],[Unit_Price]]*Orders_C[[#This Row],[Quantity]])-Orders_C[[#This Row],[Discount]]+Orders_C[[#This Row],[Tax]]</f>
        <v>511.6</v>
      </c>
      <c r="AD1802" t="str">
        <f>IF(COUNTIF(Orders_C[[#All],[Customer_ID]],Orders_C[[#This Row],[Customer_ID]])&gt;1,"Repeat","New")</f>
        <v>Repeat</v>
      </c>
      <c r="AE1802" t="str" cm="1">
        <f t="array" ref="AE1802">_xlfn.XLOOKUP(Orders_C[[#This Row],[Store_ID]],Stores_c[[#All],[Store_ID]],Stores_c[[#All],[City]])</f>
        <v>New Robertfurt</v>
      </c>
      <c r="AF1802" t="str" cm="1">
        <f t="array" ref="AF1802">_xlfn.XLOOKUP(Orders_C[[#This Row],[Store_ID]],Stores_c[[#All],[Store_ID]],Stores_c[[#All],[Manager_Name]])</f>
        <v>Tiffany Gomez</v>
      </c>
      <c r="AG1802" t="str" cm="1">
        <f t="array" ref="AG1802">_xlfn.XLOOKUP(Orders_C[[#This Row],[Store_ID]],Stores_c[[#All],[Store_ID]],Stores_c[[#All],[Store_Type]])</f>
        <v>Street</v>
      </c>
    </row>
    <row r="1803" spans="1:33" x14ac:dyDescent="0.25">
      <c r="A1803">
        <v>7194</v>
      </c>
      <c r="B1803" s="1">
        <v>45774</v>
      </c>
      <c r="C1803" s="2">
        <v>1.3657407407407408E-2</v>
      </c>
      <c r="D1803">
        <v>1303</v>
      </c>
      <c r="E1803">
        <v>215</v>
      </c>
      <c r="F1803">
        <v>491</v>
      </c>
      <c r="G1803">
        <v>331</v>
      </c>
      <c r="H1803">
        <v>1</v>
      </c>
      <c r="I1803">
        <v>492</v>
      </c>
      <c r="J1803">
        <v>5</v>
      </c>
      <c r="K1803">
        <v>24.6</v>
      </c>
      <c r="L1803">
        <v>511.6</v>
      </c>
      <c r="M1803" t="s">
        <v>20</v>
      </c>
      <c r="N1803" t="s">
        <v>22</v>
      </c>
      <c r="O1803">
        <v>44</v>
      </c>
      <c r="P1803">
        <v>1</v>
      </c>
      <c r="Q1803" t="s">
        <v>1217</v>
      </c>
      <c r="R1803">
        <v>505</v>
      </c>
      <c r="S1803" s="3">
        <v>0.05</v>
      </c>
      <c r="T1803" s="6">
        <v>216.40000000000003</v>
      </c>
      <c r="U1803" t="s">
        <v>6337</v>
      </c>
      <c r="V1803">
        <v>2025</v>
      </c>
      <c r="W1803" t="s">
        <v>6331</v>
      </c>
      <c r="X1803" t="str">
        <f>_xlfn.XLOOKUP(Orders_C[[#This Row],[Product_ID]],Products_C[Product_ID],Products_C[Product_Name])</f>
        <v>Chicken Bucket</v>
      </c>
      <c r="Y1803" t="str">
        <f>_xlfn.XLOOKUP(Orders_C[[#This Row],[Product_ID]],Products_C[Product_ID],Products_C[Category])</f>
        <v>Beverage</v>
      </c>
      <c r="Z1803" t="str">
        <f>_xlfn.XLOOKUP(Orders_C[[#This Row],[Store_ID]],Stores_c[Store_ID],Stores_c[City])</f>
        <v>Sallyburgh</v>
      </c>
      <c r="AA1803" t="str">
        <f>_xlfn.XLOOKUP(Orders_C[[#This Row],[Customer_ID]],Customers_c[Customer_ID],Customers_c[Customer_Name])</f>
        <v>Angela Faulkner</v>
      </c>
      <c r="AB1803" s="6">
        <f>Orders_C[[#This Row],[Quantity]]*Orders_C[[#This Row],[Unit_Price]]*(1-Orders_C[[#This Row],[Discount %]])+Orders_C[[#This Row],[Tax]]</f>
        <v>492</v>
      </c>
      <c r="AC1803" s="9">
        <f>(Orders_C[[#This Row],[Unit_Price]]*Orders_C[[#This Row],[Quantity]])-Orders_C[[#This Row],[Discount]]+Orders_C[[#This Row],[Tax]]</f>
        <v>511.6</v>
      </c>
      <c r="AD1803" t="str">
        <f>IF(COUNTIF(Orders_C[[#All],[Customer_ID]],Orders_C[[#This Row],[Customer_ID]])&gt;1,"Repeat","New")</f>
        <v>Repeat</v>
      </c>
      <c r="AE1803" t="str" cm="1">
        <f t="array" ref="AE1803">_xlfn.XLOOKUP(Orders_C[[#This Row],[Store_ID]],Stores_c[[#All],[Store_ID]],Stores_c[[#All],[City]])</f>
        <v>Sallyburgh</v>
      </c>
      <c r="AF1803" t="str" cm="1">
        <f t="array" ref="AF1803">_xlfn.XLOOKUP(Orders_C[[#This Row],[Store_ID]],Stores_c[[#All],[Store_ID]],Stores_c[[#All],[Manager_Name]])</f>
        <v>Benjamin Mccoy</v>
      </c>
      <c r="AG1803" t="str" cm="1">
        <f t="array" ref="AG1803">_xlfn.XLOOKUP(Orders_C[[#This Row],[Store_ID]],Stores_c[[#All],[Store_ID]],Stores_c[[#All],[Store_Type]])</f>
        <v>Drive-Thru</v>
      </c>
    </row>
    <row r="1804" spans="1:33" x14ac:dyDescent="0.25">
      <c r="A1804">
        <v>8369</v>
      </c>
      <c r="B1804" s="1">
        <v>45926</v>
      </c>
      <c r="C1804" s="2">
        <v>0.5466550925925926</v>
      </c>
      <c r="D1804">
        <v>1584</v>
      </c>
      <c r="E1804">
        <v>217</v>
      </c>
      <c r="F1804">
        <v>458</v>
      </c>
      <c r="G1804">
        <v>338</v>
      </c>
      <c r="H1804">
        <v>1</v>
      </c>
      <c r="I1804">
        <v>481</v>
      </c>
      <c r="J1804">
        <v>0</v>
      </c>
      <c r="K1804">
        <v>24.05</v>
      </c>
      <c r="L1804">
        <v>505.05</v>
      </c>
      <c r="M1804" t="s">
        <v>20</v>
      </c>
      <c r="N1804" t="s">
        <v>22</v>
      </c>
      <c r="O1804">
        <v>26</v>
      </c>
      <c r="P1804">
        <v>2</v>
      </c>
      <c r="Q1804" t="s">
        <v>2392</v>
      </c>
      <c r="R1804">
        <v>503</v>
      </c>
      <c r="S1804" s="3">
        <v>0</v>
      </c>
      <c r="T1804" s="6">
        <v>216.45000000000005</v>
      </c>
      <c r="U1804" t="s">
        <v>6335</v>
      </c>
      <c r="V1804">
        <v>2025</v>
      </c>
      <c r="W1804" t="s">
        <v>6329</v>
      </c>
      <c r="X1804" t="str">
        <f>_xlfn.XLOOKUP(Orders_C[[#This Row],[Product_ID]],Products_C[Product_ID],Products_C[Product_Name])</f>
        <v>Chicken Wings</v>
      </c>
      <c r="Y1804" t="str">
        <f>_xlfn.XLOOKUP(Orders_C[[#This Row],[Product_ID]],Products_C[Product_ID],Products_C[Category])</f>
        <v>Burger</v>
      </c>
      <c r="Z1804" t="str">
        <f>_xlfn.XLOOKUP(Orders_C[[#This Row],[Store_ID]],Stores_c[Store_ID],Stores_c[City])</f>
        <v>West Rebecca</v>
      </c>
      <c r="AA1804" t="str">
        <f>_xlfn.XLOOKUP(Orders_C[[#This Row],[Customer_ID]],Customers_c[Customer_ID],Customers_c[Customer_Name])</f>
        <v>Drew Edwards</v>
      </c>
      <c r="AB1804" s="6">
        <f>Orders_C[[#This Row],[Quantity]]*Orders_C[[#This Row],[Unit_Price]]*(1-Orders_C[[#This Row],[Discount %]])+Orders_C[[#This Row],[Tax]]</f>
        <v>505.05</v>
      </c>
      <c r="AC1804" s="9">
        <f>(Orders_C[[#This Row],[Unit_Price]]*Orders_C[[#This Row],[Quantity]])-Orders_C[[#This Row],[Discount]]+Orders_C[[#This Row],[Tax]]</f>
        <v>505.05</v>
      </c>
      <c r="AD1804" t="str">
        <f>IF(COUNTIF(Orders_C[[#All],[Customer_ID]],Orders_C[[#This Row],[Customer_ID]])&gt;1,"Repeat","New")</f>
        <v>Repeat</v>
      </c>
      <c r="AE1804" t="str" cm="1">
        <f t="array" ref="AE1804">_xlfn.XLOOKUP(Orders_C[[#This Row],[Store_ID]],Stores_c[[#All],[Store_ID]],Stores_c[[#All],[City]])</f>
        <v>West Rebecca</v>
      </c>
      <c r="AF1804" t="str" cm="1">
        <f t="array" ref="AF1804">_xlfn.XLOOKUP(Orders_C[[#This Row],[Store_ID]],Stores_c[[#All],[Store_ID]],Stores_c[[#All],[Manager_Name]])</f>
        <v>Albert Smith</v>
      </c>
      <c r="AG1804" t="str" cm="1">
        <f t="array" ref="AG1804">_xlfn.XLOOKUP(Orders_C[[#This Row],[Store_ID]],Stores_c[[#All],[Store_ID]],Stores_c[[#All],[Store_Type]])</f>
        <v>Mall</v>
      </c>
    </row>
    <row r="1805" spans="1:33" x14ac:dyDescent="0.25">
      <c r="A1805">
        <v>6714</v>
      </c>
      <c r="B1805" s="1">
        <v>45897</v>
      </c>
      <c r="C1805" s="2">
        <v>0.39515046296296297</v>
      </c>
      <c r="D1805">
        <v>1146</v>
      </c>
      <c r="E1805">
        <v>206</v>
      </c>
      <c r="F1805">
        <v>531</v>
      </c>
      <c r="G1805">
        <v>325</v>
      </c>
      <c r="H1805">
        <v>2</v>
      </c>
      <c r="I1805">
        <v>255</v>
      </c>
      <c r="J1805">
        <v>0</v>
      </c>
      <c r="K1805">
        <v>12.75</v>
      </c>
      <c r="L1805">
        <v>522.75</v>
      </c>
      <c r="M1805" t="s">
        <v>18</v>
      </c>
      <c r="N1805" t="s">
        <v>22</v>
      </c>
      <c r="O1805">
        <v>28</v>
      </c>
      <c r="P1805">
        <v>3</v>
      </c>
      <c r="Q1805" t="s">
        <v>737</v>
      </c>
      <c r="R1805">
        <v>506</v>
      </c>
      <c r="S1805" s="3">
        <v>0</v>
      </c>
      <c r="T1805" s="6">
        <v>216.75</v>
      </c>
      <c r="U1805" t="s">
        <v>6342</v>
      </c>
      <c r="V1805">
        <v>2025</v>
      </c>
      <c r="W1805" t="s">
        <v>6329</v>
      </c>
      <c r="X1805" t="str">
        <f>_xlfn.XLOOKUP(Orders_C[[#This Row],[Product_ID]],Products_C[Product_ID],Products_C[Product_Name])</f>
        <v>Veg Burger</v>
      </c>
      <c r="Y1805" t="str">
        <f>_xlfn.XLOOKUP(Orders_C[[#This Row],[Product_ID]],Products_C[Product_ID],Products_C[Category])</f>
        <v>Chicken</v>
      </c>
      <c r="Z1805" t="str">
        <f>_xlfn.XLOOKUP(Orders_C[[#This Row],[Store_ID]],Stores_c[Store_ID],Stores_c[City])</f>
        <v>West Matthew</v>
      </c>
      <c r="AA1805" t="str">
        <f>_xlfn.XLOOKUP(Orders_C[[#This Row],[Customer_ID]],Customers_c[Customer_ID],Customers_c[Customer_Name])</f>
        <v>John Lewis</v>
      </c>
      <c r="AB1805" s="6">
        <f>Orders_C[[#This Row],[Quantity]]*Orders_C[[#This Row],[Unit_Price]]*(1-Orders_C[[#This Row],[Discount %]])+Orders_C[[#This Row],[Tax]]</f>
        <v>522.75</v>
      </c>
      <c r="AC1805" s="9">
        <f>(Orders_C[[#This Row],[Unit_Price]]*Orders_C[[#This Row],[Quantity]])-Orders_C[[#This Row],[Discount]]+Orders_C[[#This Row],[Tax]]</f>
        <v>522.75</v>
      </c>
      <c r="AD1805" t="str">
        <f>IF(COUNTIF(Orders_C[[#All],[Customer_ID]],Orders_C[[#This Row],[Customer_ID]])&gt;1,"Repeat","New")</f>
        <v>Repeat</v>
      </c>
      <c r="AE1805" t="str" cm="1">
        <f t="array" ref="AE1805">_xlfn.XLOOKUP(Orders_C[[#This Row],[Store_ID]],Stores_c[[#All],[Store_ID]],Stores_c[[#All],[City]])</f>
        <v>West Matthew</v>
      </c>
      <c r="AF1805" t="str" cm="1">
        <f t="array" ref="AF1805">_xlfn.XLOOKUP(Orders_C[[#This Row],[Store_ID]],Stores_c[[#All],[Store_ID]],Stores_c[[#All],[Manager_Name]])</f>
        <v>Miguel Kidd</v>
      </c>
      <c r="AG1805" t="str" cm="1">
        <f t="array" ref="AG1805">_xlfn.XLOOKUP(Orders_C[[#This Row],[Store_ID]],Stores_c[[#All],[Store_ID]],Stores_c[[#All],[Store_Type]])</f>
        <v>Drive-Thru</v>
      </c>
    </row>
    <row r="1806" spans="1:33" x14ac:dyDescent="0.25">
      <c r="A1806">
        <v>10399</v>
      </c>
      <c r="B1806" s="1">
        <v>45994</v>
      </c>
      <c r="C1806" s="2">
        <v>0.40619212962962964</v>
      </c>
      <c r="D1806">
        <v>1365</v>
      </c>
      <c r="E1806">
        <v>211</v>
      </c>
      <c r="F1806">
        <v>437</v>
      </c>
      <c r="G1806">
        <v>334</v>
      </c>
      <c r="H1806">
        <v>1</v>
      </c>
      <c r="I1806">
        <v>493</v>
      </c>
      <c r="J1806">
        <v>5</v>
      </c>
      <c r="K1806">
        <v>24.65</v>
      </c>
      <c r="L1806">
        <v>512.65</v>
      </c>
      <c r="M1806" t="s">
        <v>19</v>
      </c>
      <c r="N1806" t="s">
        <v>23</v>
      </c>
      <c r="O1806">
        <v>45</v>
      </c>
      <c r="P1806">
        <v>2</v>
      </c>
      <c r="Q1806" t="s">
        <v>4422</v>
      </c>
      <c r="R1806">
        <v>504</v>
      </c>
      <c r="S1806" s="3">
        <v>0.05</v>
      </c>
      <c r="T1806" s="6">
        <v>216.84999999999997</v>
      </c>
      <c r="U1806" t="s">
        <v>6328</v>
      </c>
      <c r="V1806">
        <v>2025</v>
      </c>
      <c r="W1806" t="s">
        <v>6331</v>
      </c>
      <c r="X1806" t="str">
        <f>_xlfn.XLOOKUP(Orders_C[[#This Row],[Product_ID]],Products_C[Product_ID],Products_C[Product_Name])</f>
        <v>Krushers</v>
      </c>
      <c r="Y1806" t="str">
        <f>_xlfn.XLOOKUP(Orders_C[[#This Row],[Product_ID]],Products_C[Product_ID],Products_C[Category])</f>
        <v>Dessert</v>
      </c>
      <c r="Z1806" t="str">
        <f>_xlfn.XLOOKUP(Orders_C[[#This Row],[Store_ID]],Stores_c[Store_ID],Stores_c[City])</f>
        <v>North Robertstad</v>
      </c>
      <c r="AA1806" t="str">
        <f>_xlfn.XLOOKUP(Orders_C[[#This Row],[Customer_ID]],Customers_c[Customer_ID],Customers_c[Customer_Name])</f>
        <v>Danielle Woods</v>
      </c>
      <c r="AB1806" s="6">
        <f>Orders_C[[#This Row],[Quantity]]*Orders_C[[#This Row],[Unit_Price]]*(1-Orders_C[[#This Row],[Discount %]])+Orders_C[[#This Row],[Tax]]</f>
        <v>492.99999999999994</v>
      </c>
      <c r="AC1806" s="9">
        <f>(Orders_C[[#This Row],[Unit_Price]]*Orders_C[[#This Row],[Quantity]])-Orders_C[[#This Row],[Discount]]+Orders_C[[#This Row],[Tax]]</f>
        <v>512.65</v>
      </c>
      <c r="AD1806" t="str">
        <f>IF(COUNTIF(Orders_C[[#All],[Customer_ID]],Orders_C[[#This Row],[Customer_ID]])&gt;1,"Repeat","New")</f>
        <v>Repeat</v>
      </c>
      <c r="AE1806" t="str" cm="1">
        <f t="array" ref="AE1806">_xlfn.XLOOKUP(Orders_C[[#This Row],[Store_ID]],Stores_c[[#All],[Store_ID]],Stores_c[[#All],[City]])</f>
        <v>North Robertstad</v>
      </c>
      <c r="AF1806" t="str" cm="1">
        <f t="array" ref="AF1806">_xlfn.XLOOKUP(Orders_C[[#This Row],[Store_ID]],Stores_c[[#All],[Store_ID]],Stores_c[[#All],[Manager_Name]])</f>
        <v>Mary Lewis</v>
      </c>
      <c r="AG1806" t="str" cm="1">
        <f t="array" ref="AG1806">_xlfn.XLOOKUP(Orders_C[[#This Row],[Store_ID]],Stores_c[[#All],[Store_ID]],Stores_c[[#All],[Store_Type]])</f>
        <v>Street</v>
      </c>
    </row>
    <row r="1807" spans="1:33" x14ac:dyDescent="0.25">
      <c r="A1807">
        <v>10663</v>
      </c>
      <c r="B1807" s="1">
        <v>45808</v>
      </c>
      <c r="C1807" s="2">
        <v>0.94578703703703704</v>
      </c>
      <c r="D1807">
        <v>1259</v>
      </c>
      <c r="E1807">
        <v>209</v>
      </c>
      <c r="F1807">
        <v>513</v>
      </c>
      <c r="G1807">
        <v>307</v>
      </c>
      <c r="H1807">
        <v>1</v>
      </c>
      <c r="I1807">
        <v>493</v>
      </c>
      <c r="J1807">
        <v>5</v>
      </c>
      <c r="K1807">
        <v>24.65</v>
      </c>
      <c r="L1807">
        <v>512.65</v>
      </c>
      <c r="M1807" t="s">
        <v>19</v>
      </c>
      <c r="N1807" t="s">
        <v>21</v>
      </c>
      <c r="O1807">
        <v>58</v>
      </c>
      <c r="P1807">
        <v>2</v>
      </c>
      <c r="Q1807" t="s">
        <v>4686</v>
      </c>
      <c r="R1807">
        <v>501</v>
      </c>
      <c r="S1807" s="3">
        <v>0.05</v>
      </c>
      <c r="T1807" s="6">
        <v>216.84999999999997</v>
      </c>
      <c r="U1807" t="s">
        <v>6339</v>
      </c>
      <c r="V1807">
        <v>2025</v>
      </c>
      <c r="W1807" t="s">
        <v>6331</v>
      </c>
      <c r="X1807" t="str">
        <f>_xlfn.XLOOKUP(Orders_C[[#This Row],[Product_ID]],Products_C[Product_ID],Products_C[Product_Name])</f>
        <v>Chicken Wings</v>
      </c>
      <c r="Y1807" t="str">
        <f>_xlfn.XLOOKUP(Orders_C[[#This Row],[Product_ID]],Products_C[Product_ID],Products_C[Category])</f>
        <v>Chicken</v>
      </c>
      <c r="Z1807" t="str">
        <f>_xlfn.XLOOKUP(Orders_C[[#This Row],[Store_ID]],Stores_c[Store_ID],Stores_c[City])</f>
        <v>Reidberg</v>
      </c>
      <c r="AA1807" t="str">
        <f>_xlfn.XLOOKUP(Orders_C[[#This Row],[Customer_ID]],Customers_c[Customer_ID],Customers_c[Customer_Name])</f>
        <v>Cody Johnson</v>
      </c>
      <c r="AB1807" s="6">
        <f>Orders_C[[#This Row],[Quantity]]*Orders_C[[#This Row],[Unit_Price]]*(1-Orders_C[[#This Row],[Discount %]])+Orders_C[[#This Row],[Tax]]</f>
        <v>492.99999999999994</v>
      </c>
      <c r="AC1807" s="9">
        <f>(Orders_C[[#This Row],[Unit_Price]]*Orders_C[[#This Row],[Quantity]])-Orders_C[[#This Row],[Discount]]+Orders_C[[#This Row],[Tax]]</f>
        <v>512.65</v>
      </c>
      <c r="AD1807" t="str">
        <f>IF(COUNTIF(Orders_C[[#All],[Customer_ID]],Orders_C[[#This Row],[Customer_ID]])&gt;1,"Repeat","New")</f>
        <v>Repeat</v>
      </c>
      <c r="AE1807" t="str" cm="1">
        <f t="array" ref="AE1807">_xlfn.XLOOKUP(Orders_C[[#This Row],[Store_ID]],Stores_c[[#All],[Store_ID]],Stores_c[[#All],[City]])</f>
        <v>Reidberg</v>
      </c>
      <c r="AF1807" t="str" cm="1">
        <f t="array" ref="AF1807">_xlfn.XLOOKUP(Orders_C[[#This Row],[Store_ID]],Stores_c[[#All],[Store_ID]],Stores_c[[#All],[Manager_Name]])</f>
        <v>Jeffrey Horn</v>
      </c>
      <c r="AG1807" t="str" cm="1">
        <f t="array" ref="AG1807">_xlfn.XLOOKUP(Orders_C[[#This Row],[Store_ID]],Stores_c[[#All],[Store_ID]],Stores_c[[#All],[Store_Type]])</f>
        <v>Drive-Thru</v>
      </c>
    </row>
    <row r="1808" spans="1:33" x14ac:dyDescent="0.25">
      <c r="A1808">
        <v>7219</v>
      </c>
      <c r="B1808" s="1">
        <v>45934</v>
      </c>
      <c r="C1808" s="2">
        <v>0.84329861111111115</v>
      </c>
      <c r="D1808">
        <v>1513</v>
      </c>
      <c r="E1808">
        <v>203</v>
      </c>
      <c r="F1808">
        <v>415</v>
      </c>
      <c r="G1808">
        <v>339</v>
      </c>
      <c r="H1808">
        <v>1</v>
      </c>
      <c r="I1808">
        <v>482</v>
      </c>
      <c r="J1808">
        <v>0</v>
      </c>
      <c r="K1808">
        <v>24.1</v>
      </c>
      <c r="L1808">
        <v>506.1</v>
      </c>
      <c r="M1808" t="s">
        <v>20</v>
      </c>
      <c r="N1808" t="s">
        <v>21</v>
      </c>
      <c r="O1808">
        <v>13</v>
      </c>
      <c r="P1808">
        <v>4</v>
      </c>
      <c r="Q1808" t="s">
        <v>1242</v>
      </c>
      <c r="R1808">
        <v>510</v>
      </c>
      <c r="S1808" s="3">
        <v>0</v>
      </c>
      <c r="T1808" s="6">
        <v>216.90000000000003</v>
      </c>
      <c r="U1808" t="s">
        <v>6332</v>
      </c>
      <c r="V1808">
        <v>2025</v>
      </c>
      <c r="W1808" t="s">
        <v>6333</v>
      </c>
      <c r="X1808" t="str">
        <f>_xlfn.XLOOKUP(Orders_C[[#This Row],[Product_ID]],Products_C[Product_ID],Products_C[Product_Name])</f>
        <v>Veg Burger</v>
      </c>
      <c r="Y1808" t="str">
        <f>_xlfn.XLOOKUP(Orders_C[[#This Row],[Product_ID]],Products_C[Product_ID],Products_C[Category])</f>
        <v>Burger</v>
      </c>
      <c r="Z1808" t="str">
        <f>_xlfn.XLOOKUP(Orders_C[[#This Row],[Store_ID]],Stores_c[Store_ID],Stores_c[City])</f>
        <v>Lake Williammouth</v>
      </c>
      <c r="AA1808" t="str">
        <f>_xlfn.XLOOKUP(Orders_C[[#This Row],[Customer_ID]],Customers_c[Customer_ID],Customers_c[Customer_Name])</f>
        <v>Andrea Jones</v>
      </c>
      <c r="AB1808" s="6">
        <f>Orders_C[[#This Row],[Quantity]]*Orders_C[[#This Row],[Unit_Price]]*(1-Orders_C[[#This Row],[Discount %]])+Orders_C[[#This Row],[Tax]]</f>
        <v>506.1</v>
      </c>
      <c r="AC1808" s="9">
        <f>(Orders_C[[#This Row],[Unit_Price]]*Orders_C[[#This Row],[Quantity]])-Orders_C[[#This Row],[Discount]]+Orders_C[[#This Row],[Tax]]</f>
        <v>506.1</v>
      </c>
      <c r="AD1808" t="str">
        <f>IF(COUNTIF(Orders_C[[#All],[Customer_ID]],Orders_C[[#This Row],[Customer_ID]])&gt;1,"Repeat","New")</f>
        <v>Repeat</v>
      </c>
      <c r="AE1808" t="str" cm="1">
        <f t="array" ref="AE1808">_xlfn.XLOOKUP(Orders_C[[#This Row],[Store_ID]],Stores_c[[#All],[Store_ID]],Stores_c[[#All],[City]])</f>
        <v>Lake Williammouth</v>
      </c>
      <c r="AF1808" t="str" cm="1">
        <f t="array" ref="AF1808">_xlfn.XLOOKUP(Orders_C[[#This Row],[Store_ID]],Stores_c[[#All],[Store_ID]],Stores_c[[#All],[Manager_Name]])</f>
        <v>Stephanie Dominguez</v>
      </c>
      <c r="AG1808" t="str" cm="1">
        <f t="array" ref="AG1808">_xlfn.XLOOKUP(Orders_C[[#This Row],[Store_ID]],Stores_c[[#All],[Store_ID]],Stores_c[[#All],[Store_Type]])</f>
        <v>Drive-Thru</v>
      </c>
    </row>
    <row r="1809" spans="1:33" x14ac:dyDescent="0.25">
      <c r="A1809">
        <v>7411</v>
      </c>
      <c r="B1809" s="1">
        <v>45961</v>
      </c>
      <c r="C1809" s="2">
        <v>5.7731481481481481E-2</v>
      </c>
      <c r="D1809">
        <v>1640</v>
      </c>
      <c r="E1809">
        <v>201</v>
      </c>
      <c r="F1809">
        <v>435</v>
      </c>
      <c r="G1809">
        <v>319</v>
      </c>
      <c r="H1809">
        <v>1</v>
      </c>
      <c r="I1809">
        <v>494</v>
      </c>
      <c r="J1809">
        <v>5</v>
      </c>
      <c r="K1809">
        <v>24.7</v>
      </c>
      <c r="L1809">
        <v>513.70000000000005</v>
      </c>
      <c r="M1809" t="s">
        <v>18</v>
      </c>
      <c r="N1809" t="s">
        <v>23</v>
      </c>
      <c r="O1809">
        <v>59</v>
      </c>
      <c r="P1809">
        <v>3</v>
      </c>
      <c r="Q1809" t="s">
        <v>1434</v>
      </c>
      <c r="R1809">
        <v>507</v>
      </c>
      <c r="S1809" s="3">
        <v>0.05</v>
      </c>
      <c r="T1809" s="6">
        <v>217.30000000000007</v>
      </c>
      <c r="U1809" t="s">
        <v>6332</v>
      </c>
      <c r="V1809">
        <v>2025</v>
      </c>
      <c r="W1809" t="s">
        <v>6331</v>
      </c>
      <c r="X1809" t="str">
        <f>_xlfn.XLOOKUP(Orders_C[[#This Row],[Product_ID]],Products_C[Product_ID],Products_C[Product_Name])</f>
        <v>Chocolate Lava Cake</v>
      </c>
      <c r="Y1809" t="str">
        <f>_xlfn.XLOOKUP(Orders_C[[#This Row],[Product_ID]],Products_C[Product_ID],Products_C[Category])</f>
        <v>Beverage</v>
      </c>
      <c r="Z1809" t="str">
        <f>_xlfn.XLOOKUP(Orders_C[[#This Row],[Store_ID]],Stores_c[Store_ID],Stores_c[City])</f>
        <v>Lake Nicholasburgh</v>
      </c>
      <c r="AA1809" t="str">
        <f>_xlfn.XLOOKUP(Orders_C[[#This Row],[Customer_ID]],Customers_c[Customer_ID],Customers_c[Customer_Name])</f>
        <v>Joseph Hayden</v>
      </c>
      <c r="AB1809" s="6">
        <f>Orders_C[[#This Row],[Quantity]]*Orders_C[[#This Row],[Unit_Price]]*(1-Orders_C[[#This Row],[Discount %]])+Orders_C[[#This Row],[Tax]]</f>
        <v>493.99999999999994</v>
      </c>
      <c r="AC1809" s="9">
        <f>(Orders_C[[#This Row],[Unit_Price]]*Orders_C[[#This Row],[Quantity]])-Orders_C[[#This Row],[Discount]]+Orders_C[[#This Row],[Tax]]</f>
        <v>513.70000000000005</v>
      </c>
      <c r="AD1809" t="str">
        <f>IF(COUNTIF(Orders_C[[#All],[Customer_ID]],Orders_C[[#This Row],[Customer_ID]])&gt;1,"Repeat","New")</f>
        <v>Repeat</v>
      </c>
      <c r="AE1809" t="str" cm="1">
        <f t="array" ref="AE1809">_xlfn.XLOOKUP(Orders_C[[#This Row],[Store_ID]],Stores_c[[#All],[Store_ID]],Stores_c[[#All],[City]])</f>
        <v>Lake Nicholasburgh</v>
      </c>
      <c r="AF1809" t="str" cm="1">
        <f t="array" ref="AF1809">_xlfn.XLOOKUP(Orders_C[[#This Row],[Store_ID]],Stores_c[[#All],[Store_ID]],Stores_c[[#All],[Manager_Name]])</f>
        <v>Maurice Garcia</v>
      </c>
      <c r="AG1809" t="str" cm="1">
        <f t="array" ref="AG1809">_xlfn.XLOOKUP(Orders_C[[#This Row],[Store_ID]],Stores_c[[#All],[Store_ID]],Stores_c[[#All],[Store_Type]])</f>
        <v>Mall</v>
      </c>
    </row>
    <row r="1810" spans="1:33" x14ac:dyDescent="0.25">
      <c r="A1810">
        <v>9340</v>
      </c>
      <c r="B1810" s="1">
        <v>46053</v>
      </c>
      <c r="C1810" s="2">
        <v>9.4513888888888883E-2</v>
      </c>
      <c r="D1810">
        <v>1073</v>
      </c>
      <c r="E1810">
        <v>225</v>
      </c>
      <c r="F1810">
        <v>503</v>
      </c>
      <c r="G1810">
        <v>332</v>
      </c>
      <c r="H1810">
        <v>1</v>
      </c>
      <c r="I1810">
        <v>494</v>
      </c>
      <c r="J1810">
        <v>5</v>
      </c>
      <c r="K1810">
        <v>24.7</v>
      </c>
      <c r="L1810">
        <v>513.70000000000005</v>
      </c>
      <c r="M1810" t="s">
        <v>20</v>
      </c>
      <c r="N1810" t="s">
        <v>23</v>
      </c>
      <c r="O1810">
        <v>40</v>
      </c>
      <c r="P1810">
        <v>1</v>
      </c>
      <c r="Q1810" t="s">
        <v>3363</v>
      </c>
      <c r="R1810">
        <v>501</v>
      </c>
      <c r="S1810" s="3">
        <v>0.05</v>
      </c>
      <c r="T1810" s="6">
        <v>217.30000000000007</v>
      </c>
      <c r="U1810" t="s">
        <v>6330</v>
      </c>
      <c r="V1810">
        <v>2026</v>
      </c>
      <c r="W1810" t="s">
        <v>6329</v>
      </c>
      <c r="X1810" t="str">
        <f>_xlfn.XLOOKUP(Orders_C[[#This Row],[Product_ID]],Products_C[Product_ID],Products_C[Product_Name])</f>
        <v>Zinger Burger</v>
      </c>
      <c r="Y1810" t="str">
        <f>_xlfn.XLOOKUP(Orders_C[[#This Row],[Product_ID]],Products_C[Product_ID],Products_C[Category])</f>
        <v>Beverage</v>
      </c>
      <c r="Z1810" t="str">
        <f>_xlfn.XLOOKUP(Orders_C[[#This Row],[Store_ID]],Stores_c[Store_ID],Stores_c[City])</f>
        <v>South Peter</v>
      </c>
      <c r="AA1810" t="str">
        <f>_xlfn.XLOOKUP(Orders_C[[#This Row],[Customer_ID]],Customers_c[Customer_ID],Customers_c[Customer_Name])</f>
        <v>Regina Simpson</v>
      </c>
      <c r="AB1810" s="6">
        <f>Orders_C[[#This Row],[Quantity]]*Orders_C[[#This Row],[Unit_Price]]*(1-Orders_C[[#This Row],[Discount %]])+Orders_C[[#This Row],[Tax]]</f>
        <v>493.99999999999994</v>
      </c>
      <c r="AC1810" s="9">
        <f>(Orders_C[[#This Row],[Unit_Price]]*Orders_C[[#This Row],[Quantity]])-Orders_C[[#This Row],[Discount]]+Orders_C[[#This Row],[Tax]]</f>
        <v>513.70000000000005</v>
      </c>
      <c r="AD1810" t="str">
        <f>IF(COUNTIF(Orders_C[[#All],[Customer_ID]],Orders_C[[#This Row],[Customer_ID]])&gt;1,"Repeat","New")</f>
        <v>Repeat</v>
      </c>
      <c r="AE1810" t="str" cm="1">
        <f t="array" ref="AE1810">_xlfn.XLOOKUP(Orders_C[[#This Row],[Store_ID]],Stores_c[[#All],[Store_ID]],Stores_c[[#All],[City]])</f>
        <v>South Peter</v>
      </c>
      <c r="AF1810" t="str" cm="1">
        <f t="array" ref="AF1810">_xlfn.XLOOKUP(Orders_C[[#This Row],[Store_ID]],Stores_c[[#All],[Store_ID]],Stores_c[[#All],[Manager_Name]])</f>
        <v>Gregory Lambert</v>
      </c>
      <c r="AG1810" t="str" cm="1">
        <f t="array" ref="AG1810">_xlfn.XLOOKUP(Orders_C[[#This Row],[Store_ID]],Stores_c[[#All],[Store_ID]],Stores_c[[#All],[Store_Type]])</f>
        <v>Street</v>
      </c>
    </row>
    <row r="1811" spans="1:33" x14ac:dyDescent="0.25">
      <c r="A1811">
        <v>6232</v>
      </c>
      <c r="B1811" s="1">
        <v>45937</v>
      </c>
      <c r="C1811" s="2">
        <v>0.95333333333333337</v>
      </c>
      <c r="D1811">
        <v>1884</v>
      </c>
      <c r="E1811">
        <v>225</v>
      </c>
      <c r="F1811">
        <v>517</v>
      </c>
      <c r="G1811">
        <v>323</v>
      </c>
      <c r="H1811">
        <v>1</v>
      </c>
      <c r="I1811">
        <v>483</v>
      </c>
      <c r="J1811">
        <v>0</v>
      </c>
      <c r="K1811">
        <v>24.15</v>
      </c>
      <c r="L1811">
        <v>507.15</v>
      </c>
      <c r="M1811" t="s">
        <v>18</v>
      </c>
      <c r="N1811" t="s">
        <v>21</v>
      </c>
      <c r="O1811">
        <v>21</v>
      </c>
      <c r="P1811">
        <v>2</v>
      </c>
      <c r="Q1811" t="s">
        <v>255</v>
      </c>
      <c r="R1811">
        <v>510</v>
      </c>
      <c r="S1811" s="3">
        <v>0</v>
      </c>
      <c r="T1811" s="6">
        <v>217.34999999999997</v>
      </c>
      <c r="U1811" t="s">
        <v>6332</v>
      </c>
      <c r="V1811">
        <v>2025</v>
      </c>
      <c r="W1811" t="s">
        <v>6329</v>
      </c>
      <c r="X1811" t="str">
        <f>_xlfn.XLOOKUP(Orders_C[[#This Row],[Product_ID]],Products_C[Product_ID],Products_C[Product_Name])</f>
        <v>Rice Bowl</v>
      </c>
      <c r="Y1811" t="str">
        <f>_xlfn.XLOOKUP(Orders_C[[#This Row],[Product_ID]],Products_C[Product_ID],Products_C[Category])</f>
        <v>Beverage</v>
      </c>
      <c r="Z1811" t="str">
        <f>_xlfn.XLOOKUP(Orders_C[[#This Row],[Store_ID]],Stores_c[Store_ID],Stores_c[City])</f>
        <v>South Peter</v>
      </c>
      <c r="AA1811" t="str">
        <f>_xlfn.XLOOKUP(Orders_C[[#This Row],[Customer_ID]],Customers_c[Customer_ID],Customers_c[Customer_Name])</f>
        <v>Jay Rios</v>
      </c>
      <c r="AB1811" s="6">
        <f>Orders_C[[#This Row],[Quantity]]*Orders_C[[#This Row],[Unit_Price]]*(1-Orders_C[[#This Row],[Discount %]])+Orders_C[[#This Row],[Tax]]</f>
        <v>507.15</v>
      </c>
      <c r="AC1811" s="9">
        <f>(Orders_C[[#This Row],[Unit_Price]]*Orders_C[[#This Row],[Quantity]])-Orders_C[[#This Row],[Discount]]+Orders_C[[#This Row],[Tax]]</f>
        <v>507.15</v>
      </c>
      <c r="AD1811" t="str">
        <f>IF(COUNTIF(Orders_C[[#All],[Customer_ID]],Orders_C[[#This Row],[Customer_ID]])&gt;1,"Repeat","New")</f>
        <v>Repeat</v>
      </c>
      <c r="AE1811" t="str" cm="1">
        <f t="array" ref="AE1811">_xlfn.XLOOKUP(Orders_C[[#This Row],[Store_ID]],Stores_c[[#All],[Store_ID]],Stores_c[[#All],[City]])</f>
        <v>South Peter</v>
      </c>
      <c r="AF1811" t="str" cm="1">
        <f t="array" ref="AF1811">_xlfn.XLOOKUP(Orders_C[[#This Row],[Store_ID]],Stores_c[[#All],[Store_ID]],Stores_c[[#All],[Manager_Name]])</f>
        <v>Gregory Lambert</v>
      </c>
      <c r="AG1811" t="str" cm="1">
        <f t="array" ref="AG1811">_xlfn.XLOOKUP(Orders_C[[#This Row],[Store_ID]],Stores_c[[#All],[Store_ID]],Stores_c[[#All],[Store_Type]])</f>
        <v>Street</v>
      </c>
    </row>
    <row r="1812" spans="1:33" x14ac:dyDescent="0.25">
      <c r="A1812">
        <v>9887</v>
      </c>
      <c r="B1812" s="1">
        <v>45883</v>
      </c>
      <c r="C1812" s="2">
        <v>0.42097222222222225</v>
      </c>
      <c r="D1812">
        <v>1230</v>
      </c>
      <c r="E1812">
        <v>217</v>
      </c>
      <c r="F1812">
        <v>540</v>
      </c>
      <c r="G1812">
        <v>306</v>
      </c>
      <c r="H1812">
        <v>1</v>
      </c>
      <c r="I1812">
        <v>483</v>
      </c>
      <c r="J1812">
        <v>0</v>
      </c>
      <c r="K1812">
        <v>24.15</v>
      </c>
      <c r="L1812">
        <v>507.15</v>
      </c>
      <c r="M1812" t="s">
        <v>18</v>
      </c>
      <c r="N1812" t="s">
        <v>23</v>
      </c>
      <c r="O1812">
        <v>30</v>
      </c>
      <c r="P1812">
        <v>2</v>
      </c>
      <c r="Q1812" t="s">
        <v>3910</v>
      </c>
      <c r="R1812">
        <v>509</v>
      </c>
      <c r="S1812" s="3">
        <v>0</v>
      </c>
      <c r="T1812" s="6">
        <v>217.34999999999997</v>
      </c>
      <c r="U1812" t="s">
        <v>6342</v>
      </c>
      <c r="V1812">
        <v>2025</v>
      </c>
      <c r="W1812" t="s">
        <v>6329</v>
      </c>
      <c r="X1812" t="str">
        <f>_xlfn.XLOOKUP(Orders_C[[#This Row],[Product_ID]],Products_C[Product_ID],Products_C[Product_Name])</f>
        <v>Veg Burger</v>
      </c>
      <c r="Y1812" t="str">
        <f>_xlfn.XLOOKUP(Orders_C[[#This Row],[Product_ID]],Products_C[Product_ID],Products_C[Category])</f>
        <v>Burger</v>
      </c>
      <c r="Z1812" t="str">
        <f>_xlfn.XLOOKUP(Orders_C[[#This Row],[Store_ID]],Stores_c[Store_ID],Stores_c[City])</f>
        <v>West Rebecca</v>
      </c>
      <c r="AA1812" t="str">
        <f>_xlfn.XLOOKUP(Orders_C[[#This Row],[Customer_ID]],Customers_c[Customer_ID],Customers_c[Customer_Name])</f>
        <v>Alyssa Aguilar</v>
      </c>
      <c r="AB1812" s="6">
        <f>Orders_C[[#This Row],[Quantity]]*Orders_C[[#This Row],[Unit_Price]]*(1-Orders_C[[#This Row],[Discount %]])+Orders_C[[#This Row],[Tax]]</f>
        <v>507.15</v>
      </c>
      <c r="AC1812" s="9">
        <f>(Orders_C[[#This Row],[Unit_Price]]*Orders_C[[#This Row],[Quantity]])-Orders_C[[#This Row],[Discount]]+Orders_C[[#This Row],[Tax]]</f>
        <v>507.15</v>
      </c>
      <c r="AD1812" t="str">
        <f>IF(COUNTIF(Orders_C[[#All],[Customer_ID]],Orders_C[[#This Row],[Customer_ID]])&gt;1,"Repeat","New")</f>
        <v>Repeat</v>
      </c>
      <c r="AE1812" t="str" cm="1">
        <f t="array" ref="AE1812">_xlfn.XLOOKUP(Orders_C[[#This Row],[Store_ID]],Stores_c[[#All],[Store_ID]],Stores_c[[#All],[City]])</f>
        <v>West Rebecca</v>
      </c>
      <c r="AF1812" t="str" cm="1">
        <f t="array" ref="AF1812">_xlfn.XLOOKUP(Orders_C[[#This Row],[Store_ID]],Stores_c[[#All],[Store_ID]],Stores_c[[#All],[Manager_Name]])</f>
        <v>Albert Smith</v>
      </c>
      <c r="AG1812" t="str" cm="1">
        <f t="array" ref="AG1812">_xlfn.XLOOKUP(Orders_C[[#This Row],[Store_ID]],Stores_c[[#All],[Store_ID]],Stores_c[[#All],[Store_Type]])</f>
        <v>Mall</v>
      </c>
    </row>
    <row r="1813" spans="1:33" x14ac:dyDescent="0.25">
      <c r="A1813">
        <v>6622</v>
      </c>
      <c r="B1813" s="1">
        <v>45880</v>
      </c>
      <c r="C1813" s="2">
        <v>0.20717592592592593</v>
      </c>
      <c r="D1813">
        <v>1438</v>
      </c>
      <c r="E1813">
        <v>224</v>
      </c>
      <c r="F1813">
        <v>535</v>
      </c>
      <c r="G1813">
        <v>308</v>
      </c>
      <c r="H1813">
        <v>3</v>
      </c>
      <c r="I1813">
        <v>178</v>
      </c>
      <c r="J1813">
        <v>5</v>
      </c>
      <c r="K1813">
        <v>8.9</v>
      </c>
      <c r="L1813">
        <v>537.9</v>
      </c>
      <c r="M1813" t="s">
        <v>20</v>
      </c>
      <c r="N1813" t="s">
        <v>21</v>
      </c>
      <c r="O1813">
        <v>22</v>
      </c>
      <c r="P1813">
        <v>5</v>
      </c>
      <c r="Q1813" t="s">
        <v>645</v>
      </c>
      <c r="R1813">
        <v>504</v>
      </c>
      <c r="S1813" s="3">
        <v>0.05</v>
      </c>
      <c r="T1813" s="6">
        <v>217.5</v>
      </c>
      <c r="U1813" t="s">
        <v>6342</v>
      </c>
      <c r="V1813">
        <v>2025</v>
      </c>
      <c r="W1813" t="s">
        <v>6329</v>
      </c>
      <c r="X1813" t="str">
        <f>_xlfn.XLOOKUP(Orders_C[[#This Row],[Product_ID]],Products_C[Product_ID],Products_C[Product_Name])</f>
        <v>Zinger Burger</v>
      </c>
      <c r="Y1813" t="str">
        <f>_xlfn.XLOOKUP(Orders_C[[#This Row],[Product_ID]],Products_C[Product_ID],Products_C[Category])</f>
        <v>Beverage</v>
      </c>
      <c r="Z1813" t="str">
        <f>_xlfn.XLOOKUP(Orders_C[[#This Row],[Store_ID]],Stores_c[Store_ID],Stores_c[City])</f>
        <v>Valdezton</v>
      </c>
      <c r="AA1813" t="str">
        <f>_xlfn.XLOOKUP(Orders_C[[#This Row],[Customer_ID]],Customers_c[Customer_ID],Customers_c[Customer_Name])</f>
        <v>Toni Hartman</v>
      </c>
      <c r="AB1813" s="6">
        <f>Orders_C[[#This Row],[Quantity]]*Orders_C[[#This Row],[Unit_Price]]*(1-Orders_C[[#This Row],[Discount %]])+Orders_C[[#This Row],[Tax]]</f>
        <v>516.19999999999993</v>
      </c>
      <c r="AC1813" s="9">
        <f>(Orders_C[[#This Row],[Unit_Price]]*Orders_C[[#This Row],[Quantity]])-Orders_C[[#This Row],[Discount]]+Orders_C[[#This Row],[Tax]]</f>
        <v>537.9</v>
      </c>
      <c r="AD1813" t="str">
        <f>IF(COUNTIF(Orders_C[[#All],[Customer_ID]],Orders_C[[#This Row],[Customer_ID]])&gt;1,"Repeat","New")</f>
        <v>Repeat</v>
      </c>
      <c r="AE1813" t="str" cm="1">
        <f t="array" ref="AE1813">_xlfn.XLOOKUP(Orders_C[[#This Row],[Store_ID]],Stores_c[[#All],[Store_ID]],Stores_c[[#All],[City]])</f>
        <v>Valdezton</v>
      </c>
      <c r="AF1813" t="str" cm="1">
        <f t="array" ref="AF1813">_xlfn.XLOOKUP(Orders_C[[#This Row],[Store_ID]],Stores_c[[#All],[Store_ID]],Stores_c[[#All],[Manager_Name]])</f>
        <v>John Rodriguez</v>
      </c>
      <c r="AG1813" t="str" cm="1">
        <f t="array" ref="AG1813">_xlfn.XLOOKUP(Orders_C[[#This Row],[Store_ID]],Stores_c[[#All],[Store_ID]],Stores_c[[#All],[Store_Type]])</f>
        <v>Street</v>
      </c>
    </row>
    <row r="1814" spans="1:33" x14ac:dyDescent="0.25">
      <c r="A1814">
        <v>7014</v>
      </c>
      <c r="B1814" s="1">
        <v>45746</v>
      </c>
      <c r="C1814" s="2">
        <v>0.72620370370370368</v>
      </c>
      <c r="D1814">
        <v>1239</v>
      </c>
      <c r="E1814">
        <v>218</v>
      </c>
      <c r="F1814">
        <v>489</v>
      </c>
      <c r="G1814">
        <v>333</v>
      </c>
      <c r="H1814">
        <v>3</v>
      </c>
      <c r="I1814">
        <v>178</v>
      </c>
      <c r="J1814">
        <v>5</v>
      </c>
      <c r="K1814">
        <v>8.9</v>
      </c>
      <c r="L1814">
        <v>537.9</v>
      </c>
      <c r="M1814" t="s">
        <v>20</v>
      </c>
      <c r="N1814" t="s">
        <v>23</v>
      </c>
      <c r="O1814">
        <v>45</v>
      </c>
      <c r="P1814">
        <v>2</v>
      </c>
      <c r="Q1814" t="s">
        <v>1037</v>
      </c>
      <c r="R1814">
        <v>506</v>
      </c>
      <c r="S1814" s="3">
        <v>0.05</v>
      </c>
      <c r="T1814" s="6">
        <v>217.5</v>
      </c>
      <c r="U1814" t="s">
        <v>6334</v>
      </c>
      <c r="V1814">
        <v>2025</v>
      </c>
      <c r="W1814" t="s">
        <v>6331</v>
      </c>
      <c r="X1814" t="str">
        <f>_xlfn.XLOOKUP(Orders_C[[#This Row],[Product_ID]],Products_C[Product_ID],Products_C[Product_Name])</f>
        <v>Chicken Wings</v>
      </c>
      <c r="Y1814" t="str">
        <f>_xlfn.XLOOKUP(Orders_C[[#This Row],[Product_ID]],Products_C[Product_ID],Products_C[Category])</f>
        <v>Burger</v>
      </c>
      <c r="Z1814" t="str">
        <f>_xlfn.XLOOKUP(Orders_C[[#This Row],[Store_ID]],Stores_c[Store_ID],Stores_c[City])</f>
        <v>East Johnport</v>
      </c>
      <c r="AA1814" t="str">
        <f>_xlfn.XLOOKUP(Orders_C[[#This Row],[Customer_ID]],Customers_c[Customer_ID],Customers_c[Customer_Name])</f>
        <v>Jeremy Miles</v>
      </c>
      <c r="AB1814" s="6">
        <f>Orders_C[[#This Row],[Quantity]]*Orders_C[[#This Row],[Unit_Price]]*(1-Orders_C[[#This Row],[Discount %]])+Orders_C[[#This Row],[Tax]]</f>
        <v>516.19999999999993</v>
      </c>
      <c r="AC1814" s="9">
        <f>(Orders_C[[#This Row],[Unit_Price]]*Orders_C[[#This Row],[Quantity]])-Orders_C[[#This Row],[Discount]]+Orders_C[[#This Row],[Tax]]</f>
        <v>537.9</v>
      </c>
      <c r="AD1814" t="str">
        <f>IF(COUNTIF(Orders_C[[#All],[Customer_ID]],Orders_C[[#This Row],[Customer_ID]])&gt;1,"Repeat","New")</f>
        <v>Repeat</v>
      </c>
      <c r="AE1814" t="str" cm="1">
        <f t="array" ref="AE1814">_xlfn.XLOOKUP(Orders_C[[#This Row],[Store_ID]],Stores_c[[#All],[Store_ID]],Stores_c[[#All],[City]])</f>
        <v>East Johnport</v>
      </c>
      <c r="AF1814" t="str" cm="1">
        <f t="array" ref="AF1814">_xlfn.XLOOKUP(Orders_C[[#This Row],[Store_ID]],Stores_c[[#All],[Store_ID]],Stores_c[[#All],[Manager_Name]])</f>
        <v>Mr. Matthew Murillo III</v>
      </c>
      <c r="AG1814" t="str" cm="1">
        <f t="array" ref="AG1814">_xlfn.XLOOKUP(Orders_C[[#This Row],[Store_ID]],Stores_c[[#All],[Store_ID]],Stores_c[[#All],[Store_Type]])</f>
        <v>Street</v>
      </c>
    </row>
    <row r="1815" spans="1:33" x14ac:dyDescent="0.25">
      <c r="A1815">
        <v>10637</v>
      </c>
      <c r="B1815" s="1">
        <v>45822</v>
      </c>
      <c r="C1815" s="2">
        <v>0.34418981481481481</v>
      </c>
      <c r="D1815">
        <v>1231</v>
      </c>
      <c r="E1815">
        <v>206</v>
      </c>
      <c r="F1815">
        <v>471</v>
      </c>
      <c r="G1815">
        <v>306</v>
      </c>
      <c r="H1815">
        <v>3</v>
      </c>
      <c r="I1815">
        <v>174</v>
      </c>
      <c r="J1815">
        <v>0</v>
      </c>
      <c r="K1815">
        <v>8.7000000000000011</v>
      </c>
      <c r="L1815">
        <v>530.70000000000005</v>
      </c>
      <c r="M1815" t="s">
        <v>20</v>
      </c>
      <c r="N1815" t="s">
        <v>22</v>
      </c>
      <c r="O1815">
        <v>38</v>
      </c>
      <c r="P1815">
        <v>2</v>
      </c>
      <c r="Q1815" t="s">
        <v>4660</v>
      </c>
      <c r="R1815">
        <v>501</v>
      </c>
      <c r="S1815" s="3">
        <v>0</v>
      </c>
      <c r="T1815" s="6">
        <v>217.50000000000006</v>
      </c>
      <c r="U1815" t="s">
        <v>6340</v>
      </c>
      <c r="V1815">
        <v>2025</v>
      </c>
      <c r="W1815" t="s">
        <v>6329</v>
      </c>
      <c r="X1815" t="str">
        <f>_xlfn.XLOOKUP(Orders_C[[#This Row],[Product_ID]],Products_C[Product_ID],Products_C[Product_Name])</f>
        <v>Veg Burger</v>
      </c>
      <c r="Y1815" t="str">
        <f>_xlfn.XLOOKUP(Orders_C[[#This Row],[Product_ID]],Products_C[Product_ID],Products_C[Category])</f>
        <v>Burger</v>
      </c>
      <c r="Z1815" t="str">
        <f>_xlfn.XLOOKUP(Orders_C[[#This Row],[Store_ID]],Stores_c[Store_ID],Stores_c[City])</f>
        <v>West Matthew</v>
      </c>
      <c r="AA1815" t="str">
        <f>_xlfn.XLOOKUP(Orders_C[[#This Row],[Customer_ID]],Customers_c[Customer_ID],Customers_c[Customer_Name])</f>
        <v>Randy Yates</v>
      </c>
      <c r="AB1815" s="6">
        <f>Orders_C[[#This Row],[Quantity]]*Orders_C[[#This Row],[Unit_Price]]*(1-Orders_C[[#This Row],[Discount %]])+Orders_C[[#This Row],[Tax]]</f>
        <v>530.70000000000005</v>
      </c>
      <c r="AC1815" s="9">
        <f>(Orders_C[[#This Row],[Unit_Price]]*Orders_C[[#This Row],[Quantity]])-Orders_C[[#This Row],[Discount]]+Orders_C[[#This Row],[Tax]]</f>
        <v>530.70000000000005</v>
      </c>
      <c r="AD1815" t="str">
        <f>IF(COUNTIF(Orders_C[[#All],[Customer_ID]],Orders_C[[#This Row],[Customer_ID]])&gt;1,"Repeat","New")</f>
        <v>Repeat</v>
      </c>
      <c r="AE1815" t="str" cm="1">
        <f t="array" ref="AE1815">_xlfn.XLOOKUP(Orders_C[[#This Row],[Store_ID]],Stores_c[[#All],[Store_ID]],Stores_c[[#All],[City]])</f>
        <v>West Matthew</v>
      </c>
      <c r="AF1815" t="str" cm="1">
        <f t="array" ref="AF1815">_xlfn.XLOOKUP(Orders_C[[#This Row],[Store_ID]],Stores_c[[#All],[Store_ID]],Stores_c[[#All],[Manager_Name]])</f>
        <v>Miguel Kidd</v>
      </c>
      <c r="AG1815" t="str" cm="1">
        <f t="array" ref="AG1815">_xlfn.XLOOKUP(Orders_C[[#This Row],[Store_ID]],Stores_c[[#All],[Store_ID]],Stores_c[[#All],[Store_Type]])</f>
        <v>Drive-Thru</v>
      </c>
    </row>
    <row r="1816" spans="1:33" x14ac:dyDescent="0.25">
      <c r="A1816">
        <v>8088</v>
      </c>
      <c r="B1816" s="1">
        <v>45849</v>
      </c>
      <c r="C1816" s="2">
        <v>0.84391203703703699</v>
      </c>
      <c r="D1816">
        <v>1027</v>
      </c>
      <c r="E1816">
        <v>215</v>
      </c>
      <c r="F1816">
        <v>519</v>
      </c>
      <c r="G1816">
        <v>334</v>
      </c>
      <c r="H1816">
        <v>2</v>
      </c>
      <c r="I1816">
        <v>256</v>
      </c>
      <c r="J1816">
        <v>0</v>
      </c>
      <c r="K1816">
        <v>12.8</v>
      </c>
      <c r="L1816">
        <v>524.79999999999995</v>
      </c>
      <c r="M1816" t="s">
        <v>18</v>
      </c>
      <c r="N1816" t="s">
        <v>23</v>
      </c>
      <c r="O1816">
        <v>10</v>
      </c>
      <c r="P1816">
        <v>3</v>
      </c>
      <c r="Q1816" t="s">
        <v>2111</v>
      </c>
      <c r="R1816">
        <v>502</v>
      </c>
      <c r="S1816" s="3">
        <v>0</v>
      </c>
      <c r="T1816" s="6">
        <v>217.59999999999997</v>
      </c>
      <c r="U1816" t="s">
        <v>6341</v>
      </c>
      <c r="V1816">
        <v>2025</v>
      </c>
      <c r="W1816" t="s">
        <v>6333</v>
      </c>
      <c r="X1816" t="str">
        <f>_xlfn.XLOOKUP(Orders_C[[#This Row],[Product_ID]],Products_C[Product_ID],Products_C[Product_Name])</f>
        <v>Krushers</v>
      </c>
      <c r="Y1816" t="str">
        <f>_xlfn.XLOOKUP(Orders_C[[#This Row],[Product_ID]],Products_C[Product_ID],Products_C[Category])</f>
        <v>Dessert</v>
      </c>
      <c r="Z1816" t="str">
        <f>_xlfn.XLOOKUP(Orders_C[[#This Row],[Store_ID]],Stores_c[Store_ID],Stores_c[City])</f>
        <v>Sallyburgh</v>
      </c>
      <c r="AA1816" t="str">
        <f>_xlfn.XLOOKUP(Orders_C[[#This Row],[Customer_ID]],Customers_c[Customer_ID],Customers_c[Customer_Name])</f>
        <v>Stacey Stein</v>
      </c>
      <c r="AB1816" s="6">
        <f>Orders_C[[#This Row],[Quantity]]*Orders_C[[#This Row],[Unit_Price]]*(1-Orders_C[[#This Row],[Discount %]])+Orders_C[[#This Row],[Tax]]</f>
        <v>524.79999999999995</v>
      </c>
      <c r="AC1816" s="9">
        <f>(Orders_C[[#This Row],[Unit_Price]]*Orders_C[[#This Row],[Quantity]])-Orders_C[[#This Row],[Discount]]+Orders_C[[#This Row],[Tax]]</f>
        <v>524.79999999999995</v>
      </c>
      <c r="AD1816" t="str">
        <f>IF(COUNTIF(Orders_C[[#All],[Customer_ID]],Orders_C[[#This Row],[Customer_ID]])&gt;1,"Repeat","New")</f>
        <v>Repeat</v>
      </c>
      <c r="AE1816" t="str" cm="1">
        <f t="array" ref="AE1816">_xlfn.XLOOKUP(Orders_C[[#This Row],[Store_ID]],Stores_c[[#All],[Store_ID]],Stores_c[[#All],[City]])</f>
        <v>Sallyburgh</v>
      </c>
      <c r="AF1816" t="str" cm="1">
        <f t="array" ref="AF1816">_xlfn.XLOOKUP(Orders_C[[#This Row],[Store_ID]],Stores_c[[#All],[Store_ID]],Stores_c[[#All],[Manager_Name]])</f>
        <v>Benjamin Mccoy</v>
      </c>
      <c r="AG1816" t="str" cm="1">
        <f t="array" ref="AG1816">_xlfn.XLOOKUP(Orders_C[[#This Row],[Store_ID]],Stores_c[[#All],[Store_ID]],Stores_c[[#All],[Store_Type]])</f>
        <v>Drive-Thru</v>
      </c>
    </row>
    <row r="1817" spans="1:33" x14ac:dyDescent="0.25">
      <c r="A1817">
        <v>8659</v>
      </c>
      <c r="B1817" s="1">
        <v>45946</v>
      </c>
      <c r="C1817" s="2">
        <v>0.26406249999999998</v>
      </c>
      <c r="D1817">
        <v>1630</v>
      </c>
      <c r="E1817">
        <v>209</v>
      </c>
      <c r="F1817">
        <v>488</v>
      </c>
      <c r="G1817">
        <v>331</v>
      </c>
      <c r="H1817">
        <v>2</v>
      </c>
      <c r="I1817">
        <v>256</v>
      </c>
      <c r="J1817">
        <v>0</v>
      </c>
      <c r="K1817">
        <v>12.8</v>
      </c>
      <c r="L1817">
        <v>524.79999999999995</v>
      </c>
      <c r="M1817" t="s">
        <v>18</v>
      </c>
      <c r="N1817" t="s">
        <v>21</v>
      </c>
      <c r="O1817">
        <v>29</v>
      </c>
      <c r="P1817">
        <v>1</v>
      </c>
      <c r="Q1817" t="s">
        <v>2682</v>
      </c>
      <c r="R1817">
        <v>509</v>
      </c>
      <c r="S1817" s="3">
        <v>0</v>
      </c>
      <c r="T1817" s="6">
        <v>217.59999999999997</v>
      </c>
      <c r="U1817" t="s">
        <v>6332</v>
      </c>
      <c r="V1817">
        <v>2025</v>
      </c>
      <c r="W1817" t="s">
        <v>6329</v>
      </c>
      <c r="X1817" t="str">
        <f>_xlfn.XLOOKUP(Orders_C[[#This Row],[Product_ID]],Products_C[Product_ID],Products_C[Product_Name])</f>
        <v>Chicken Bucket</v>
      </c>
      <c r="Y1817" t="str">
        <f>_xlfn.XLOOKUP(Orders_C[[#This Row],[Product_ID]],Products_C[Product_ID],Products_C[Category])</f>
        <v>Beverage</v>
      </c>
      <c r="Z1817" t="str">
        <f>_xlfn.XLOOKUP(Orders_C[[#This Row],[Store_ID]],Stores_c[Store_ID],Stores_c[City])</f>
        <v>Reidberg</v>
      </c>
      <c r="AA1817" t="str">
        <f>_xlfn.XLOOKUP(Orders_C[[#This Row],[Customer_ID]],Customers_c[Customer_ID],Customers_c[Customer_Name])</f>
        <v>Angelica Baker</v>
      </c>
      <c r="AB1817" s="6">
        <f>Orders_C[[#This Row],[Quantity]]*Orders_C[[#This Row],[Unit_Price]]*(1-Orders_C[[#This Row],[Discount %]])+Orders_C[[#This Row],[Tax]]</f>
        <v>524.79999999999995</v>
      </c>
      <c r="AC1817" s="9">
        <f>(Orders_C[[#This Row],[Unit_Price]]*Orders_C[[#This Row],[Quantity]])-Orders_C[[#This Row],[Discount]]+Orders_C[[#This Row],[Tax]]</f>
        <v>524.79999999999995</v>
      </c>
      <c r="AD1817" t="str">
        <f>IF(COUNTIF(Orders_C[[#All],[Customer_ID]],Orders_C[[#This Row],[Customer_ID]])&gt;1,"Repeat","New")</f>
        <v>Repeat</v>
      </c>
      <c r="AE1817" t="str" cm="1">
        <f t="array" ref="AE1817">_xlfn.XLOOKUP(Orders_C[[#This Row],[Store_ID]],Stores_c[[#All],[Store_ID]],Stores_c[[#All],[City]])</f>
        <v>Reidberg</v>
      </c>
      <c r="AF1817" t="str" cm="1">
        <f t="array" ref="AF1817">_xlfn.XLOOKUP(Orders_C[[#This Row],[Store_ID]],Stores_c[[#All],[Store_ID]],Stores_c[[#All],[Manager_Name]])</f>
        <v>Jeffrey Horn</v>
      </c>
      <c r="AG1817" t="str" cm="1">
        <f t="array" ref="AG1817">_xlfn.XLOOKUP(Orders_C[[#This Row],[Store_ID]],Stores_c[[#All],[Store_ID]],Stores_c[[#All],[Store_Type]])</f>
        <v>Drive-Thru</v>
      </c>
    </row>
    <row r="1818" spans="1:33" x14ac:dyDescent="0.25">
      <c r="A1818">
        <v>6607</v>
      </c>
      <c r="B1818" s="1">
        <v>45743</v>
      </c>
      <c r="C1818" s="2">
        <v>0.85339120370370369</v>
      </c>
      <c r="D1818">
        <v>1470</v>
      </c>
      <c r="E1818">
        <v>214</v>
      </c>
      <c r="F1818">
        <v>515</v>
      </c>
      <c r="G1818">
        <v>323</v>
      </c>
      <c r="H1818">
        <v>2</v>
      </c>
      <c r="I1818">
        <v>262</v>
      </c>
      <c r="J1818">
        <v>5</v>
      </c>
      <c r="K1818">
        <v>13.1</v>
      </c>
      <c r="L1818">
        <v>532.1</v>
      </c>
      <c r="M1818" t="s">
        <v>19</v>
      </c>
      <c r="N1818" t="s">
        <v>21</v>
      </c>
      <c r="O1818">
        <v>55</v>
      </c>
      <c r="P1818">
        <v>1</v>
      </c>
      <c r="Q1818" t="s">
        <v>630</v>
      </c>
      <c r="R1818">
        <v>505</v>
      </c>
      <c r="S1818" s="3">
        <v>0.05</v>
      </c>
      <c r="T1818" s="6">
        <v>217.70000000000005</v>
      </c>
      <c r="U1818" t="s">
        <v>6334</v>
      </c>
      <c r="V1818">
        <v>2025</v>
      </c>
      <c r="W1818" t="s">
        <v>6331</v>
      </c>
      <c r="X1818" t="str">
        <f>_xlfn.XLOOKUP(Orders_C[[#This Row],[Product_ID]],Products_C[Product_ID],Products_C[Product_Name])</f>
        <v>Rice Bowl</v>
      </c>
      <c r="Y1818" t="str">
        <f>_xlfn.XLOOKUP(Orders_C[[#This Row],[Product_ID]],Products_C[Product_ID],Products_C[Category])</f>
        <v>Beverage</v>
      </c>
      <c r="Z1818" t="str">
        <f>_xlfn.XLOOKUP(Orders_C[[#This Row],[Store_ID]],Stores_c[Store_ID],Stores_c[City])</f>
        <v>New Robert</v>
      </c>
      <c r="AA1818" t="str">
        <f>_xlfn.XLOOKUP(Orders_C[[#This Row],[Customer_ID]],Customers_c[Customer_ID],Customers_c[Customer_Name])</f>
        <v>Dr. Michelle Romero</v>
      </c>
      <c r="AB1818" s="6">
        <f>Orders_C[[#This Row],[Quantity]]*Orders_C[[#This Row],[Unit_Price]]*(1-Orders_C[[#This Row],[Discount %]])+Orders_C[[#This Row],[Tax]]</f>
        <v>510.9</v>
      </c>
      <c r="AC1818" s="9">
        <f>(Orders_C[[#This Row],[Unit_Price]]*Orders_C[[#This Row],[Quantity]])-Orders_C[[#This Row],[Discount]]+Orders_C[[#This Row],[Tax]]</f>
        <v>532.1</v>
      </c>
      <c r="AD1818" t="str">
        <f>IF(COUNTIF(Orders_C[[#All],[Customer_ID]],Orders_C[[#This Row],[Customer_ID]])&gt;1,"Repeat","New")</f>
        <v>Repeat</v>
      </c>
      <c r="AE1818" t="str" cm="1">
        <f t="array" ref="AE1818">_xlfn.XLOOKUP(Orders_C[[#This Row],[Store_ID]],Stores_c[[#All],[Store_ID]],Stores_c[[#All],[City]])</f>
        <v>New Robert</v>
      </c>
      <c r="AF1818" t="str" cm="1">
        <f t="array" ref="AF1818">_xlfn.XLOOKUP(Orders_C[[#This Row],[Store_ID]],Stores_c[[#All],[Store_ID]],Stores_c[[#All],[Manager_Name]])</f>
        <v>Krista Webb</v>
      </c>
      <c r="AG1818" t="str" cm="1">
        <f t="array" ref="AG1818">_xlfn.XLOOKUP(Orders_C[[#This Row],[Store_ID]],Stores_c[[#All],[Store_ID]],Stores_c[[#All],[Store_Type]])</f>
        <v>Drive-Thru</v>
      </c>
    </row>
    <row r="1819" spans="1:33" x14ac:dyDescent="0.25">
      <c r="A1819">
        <v>8094</v>
      </c>
      <c r="B1819" s="1">
        <v>45976</v>
      </c>
      <c r="C1819" s="2">
        <v>0.2587962962962963</v>
      </c>
      <c r="D1819">
        <v>1581</v>
      </c>
      <c r="E1819">
        <v>204</v>
      </c>
      <c r="F1819">
        <v>491</v>
      </c>
      <c r="G1819">
        <v>303</v>
      </c>
      <c r="H1819">
        <v>2</v>
      </c>
      <c r="I1819">
        <v>268</v>
      </c>
      <c r="J1819">
        <v>10</v>
      </c>
      <c r="K1819">
        <v>13.4</v>
      </c>
      <c r="L1819">
        <v>539.4</v>
      </c>
      <c r="M1819" t="s">
        <v>20</v>
      </c>
      <c r="N1819" t="s">
        <v>21</v>
      </c>
      <c r="O1819">
        <v>33</v>
      </c>
      <c r="P1819">
        <v>1</v>
      </c>
      <c r="Q1819" t="s">
        <v>2117</v>
      </c>
      <c r="R1819">
        <v>502</v>
      </c>
      <c r="S1819" s="3">
        <v>0.1</v>
      </c>
      <c r="T1819" s="6">
        <v>217.8</v>
      </c>
      <c r="U1819" t="s">
        <v>6336</v>
      </c>
      <c r="V1819">
        <v>2025</v>
      </c>
      <c r="W1819" t="s">
        <v>6329</v>
      </c>
      <c r="X1819" t="str">
        <f>_xlfn.XLOOKUP(Orders_C[[#This Row],[Product_ID]],Products_C[Product_ID],Products_C[Product_Name])</f>
        <v>Chocolate Lava Cake</v>
      </c>
      <c r="Y1819" t="str">
        <f>_xlfn.XLOOKUP(Orders_C[[#This Row],[Product_ID]],Products_C[Product_ID],Products_C[Category])</f>
        <v>Chicken</v>
      </c>
      <c r="Z1819" t="str">
        <f>_xlfn.XLOOKUP(Orders_C[[#This Row],[Store_ID]],Stores_c[Store_ID],Stores_c[City])</f>
        <v>New Robertfurt</v>
      </c>
      <c r="AA1819" t="str">
        <f>_xlfn.XLOOKUP(Orders_C[[#This Row],[Customer_ID]],Customers_c[Customer_ID],Customers_c[Customer_Name])</f>
        <v>Brian Reed</v>
      </c>
      <c r="AB1819" s="6">
        <f>Orders_C[[#This Row],[Quantity]]*Orders_C[[#This Row],[Unit_Price]]*(1-Orders_C[[#This Row],[Discount %]])+Orders_C[[#This Row],[Tax]]</f>
        <v>495.8</v>
      </c>
      <c r="AC1819" s="9">
        <f>(Orders_C[[#This Row],[Unit_Price]]*Orders_C[[#This Row],[Quantity]])-Orders_C[[#This Row],[Discount]]+Orders_C[[#This Row],[Tax]]</f>
        <v>539.4</v>
      </c>
      <c r="AD1819" t="str">
        <f>IF(COUNTIF(Orders_C[[#All],[Customer_ID]],Orders_C[[#This Row],[Customer_ID]])&gt;1,"Repeat","New")</f>
        <v>Repeat</v>
      </c>
      <c r="AE1819" t="str" cm="1">
        <f t="array" ref="AE1819">_xlfn.XLOOKUP(Orders_C[[#This Row],[Store_ID]],Stores_c[[#All],[Store_ID]],Stores_c[[#All],[City]])</f>
        <v>New Robertfurt</v>
      </c>
      <c r="AF1819" t="str" cm="1">
        <f t="array" ref="AF1819">_xlfn.XLOOKUP(Orders_C[[#This Row],[Store_ID]],Stores_c[[#All],[Store_ID]],Stores_c[[#All],[Manager_Name]])</f>
        <v>Tiffany Gomez</v>
      </c>
      <c r="AG1819" t="str" cm="1">
        <f t="array" ref="AG1819">_xlfn.XLOOKUP(Orders_C[[#This Row],[Store_ID]],Stores_c[[#All],[Store_ID]],Stores_c[[#All],[Store_Type]])</f>
        <v>Street</v>
      </c>
    </row>
    <row r="1820" spans="1:33" x14ac:dyDescent="0.25">
      <c r="A1820">
        <v>9230</v>
      </c>
      <c r="B1820" s="1">
        <v>45898</v>
      </c>
      <c r="C1820" s="2">
        <v>0.13370370370370371</v>
      </c>
      <c r="D1820">
        <v>1913</v>
      </c>
      <c r="E1820">
        <v>222</v>
      </c>
      <c r="F1820">
        <v>410</v>
      </c>
      <c r="G1820">
        <v>339</v>
      </c>
      <c r="H1820">
        <v>1</v>
      </c>
      <c r="I1820">
        <v>484</v>
      </c>
      <c r="J1820">
        <v>0</v>
      </c>
      <c r="K1820">
        <v>24.2</v>
      </c>
      <c r="L1820">
        <v>508.2</v>
      </c>
      <c r="M1820" t="s">
        <v>19</v>
      </c>
      <c r="N1820" t="s">
        <v>23</v>
      </c>
      <c r="O1820">
        <v>12</v>
      </c>
      <c r="P1820">
        <v>3</v>
      </c>
      <c r="Q1820" t="s">
        <v>3253</v>
      </c>
      <c r="R1820">
        <v>504</v>
      </c>
      <c r="S1820" s="3">
        <v>0</v>
      </c>
      <c r="T1820" s="6">
        <v>217.8</v>
      </c>
      <c r="U1820" t="s">
        <v>6342</v>
      </c>
      <c r="V1820">
        <v>2025</v>
      </c>
      <c r="W1820" t="s">
        <v>6333</v>
      </c>
      <c r="X1820" t="str">
        <f>_xlfn.XLOOKUP(Orders_C[[#This Row],[Product_ID]],Products_C[Product_ID],Products_C[Product_Name])</f>
        <v>Veg Burger</v>
      </c>
      <c r="Y1820" t="str">
        <f>_xlfn.XLOOKUP(Orders_C[[#This Row],[Product_ID]],Products_C[Product_ID],Products_C[Category])</f>
        <v>Burger</v>
      </c>
      <c r="Z1820" t="str">
        <f>_xlfn.XLOOKUP(Orders_C[[#This Row],[Store_ID]],Stores_c[Store_ID],Stores_c[City])</f>
        <v>New Steven</v>
      </c>
      <c r="AA1820" t="str">
        <f>_xlfn.XLOOKUP(Orders_C[[#This Row],[Customer_ID]],Customers_c[Customer_ID],Customers_c[Customer_Name])</f>
        <v>Robert Johnson</v>
      </c>
      <c r="AB1820" s="6">
        <f>Orders_C[[#This Row],[Quantity]]*Orders_C[[#This Row],[Unit_Price]]*(1-Orders_C[[#This Row],[Discount %]])+Orders_C[[#This Row],[Tax]]</f>
        <v>508.2</v>
      </c>
      <c r="AC1820" s="9">
        <f>(Orders_C[[#This Row],[Unit_Price]]*Orders_C[[#This Row],[Quantity]])-Orders_C[[#This Row],[Discount]]+Orders_C[[#This Row],[Tax]]</f>
        <v>508.2</v>
      </c>
      <c r="AD1820" t="str">
        <f>IF(COUNTIF(Orders_C[[#All],[Customer_ID]],Orders_C[[#This Row],[Customer_ID]])&gt;1,"Repeat","New")</f>
        <v>Repeat</v>
      </c>
      <c r="AE1820" t="str" cm="1">
        <f t="array" ref="AE1820">_xlfn.XLOOKUP(Orders_C[[#This Row],[Store_ID]],Stores_c[[#All],[Store_ID]],Stores_c[[#All],[City]])</f>
        <v>New Steven</v>
      </c>
      <c r="AF1820" t="str" cm="1">
        <f t="array" ref="AF1820">_xlfn.XLOOKUP(Orders_C[[#This Row],[Store_ID]],Stores_c[[#All],[Store_ID]],Stores_c[[#All],[Manager_Name]])</f>
        <v>Terri Martinez</v>
      </c>
      <c r="AG1820" t="str" cm="1">
        <f t="array" ref="AG1820">_xlfn.XLOOKUP(Orders_C[[#This Row],[Store_ID]],Stores_c[[#All],[Store_ID]],Stores_c[[#All],[Store_Type]])</f>
        <v>Drive-Thru</v>
      </c>
    </row>
    <row r="1821" spans="1:33" x14ac:dyDescent="0.25">
      <c r="A1821">
        <v>10636</v>
      </c>
      <c r="B1821" s="1">
        <v>45849</v>
      </c>
      <c r="C1821" s="2">
        <v>0.68662037037037038</v>
      </c>
      <c r="D1821">
        <v>1407</v>
      </c>
      <c r="E1821">
        <v>218</v>
      </c>
      <c r="F1821">
        <v>446</v>
      </c>
      <c r="G1821">
        <v>306</v>
      </c>
      <c r="H1821">
        <v>2</v>
      </c>
      <c r="I1821">
        <v>268</v>
      </c>
      <c r="J1821">
        <v>10</v>
      </c>
      <c r="K1821">
        <v>13.4</v>
      </c>
      <c r="L1821">
        <v>539.4</v>
      </c>
      <c r="M1821" t="s">
        <v>18</v>
      </c>
      <c r="N1821" t="s">
        <v>23</v>
      </c>
      <c r="O1821">
        <v>57</v>
      </c>
      <c r="P1821">
        <v>2</v>
      </c>
      <c r="Q1821" t="s">
        <v>4659</v>
      </c>
      <c r="R1821">
        <v>502</v>
      </c>
      <c r="S1821" s="3">
        <v>0.1</v>
      </c>
      <c r="T1821" s="6">
        <v>217.8</v>
      </c>
      <c r="U1821" t="s">
        <v>6341</v>
      </c>
      <c r="V1821">
        <v>2025</v>
      </c>
      <c r="W1821" t="s">
        <v>6331</v>
      </c>
      <c r="X1821" t="str">
        <f>_xlfn.XLOOKUP(Orders_C[[#This Row],[Product_ID]],Products_C[Product_ID],Products_C[Product_Name])</f>
        <v>Veg Burger</v>
      </c>
      <c r="Y1821" t="str">
        <f>_xlfn.XLOOKUP(Orders_C[[#This Row],[Product_ID]],Products_C[Product_ID],Products_C[Category])</f>
        <v>Burger</v>
      </c>
      <c r="Z1821" t="str">
        <f>_xlfn.XLOOKUP(Orders_C[[#This Row],[Store_ID]],Stores_c[Store_ID],Stores_c[City])</f>
        <v>East Johnport</v>
      </c>
      <c r="AA1821" t="str">
        <f>_xlfn.XLOOKUP(Orders_C[[#This Row],[Customer_ID]],Customers_c[Customer_ID],Customers_c[Customer_Name])</f>
        <v>Taylor Davis</v>
      </c>
      <c r="AB1821" s="6">
        <f>Orders_C[[#This Row],[Quantity]]*Orders_C[[#This Row],[Unit_Price]]*(1-Orders_C[[#This Row],[Discount %]])+Orders_C[[#This Row],[Tax]]</f>
        <v>495.8</v>
      </c>
      <c r="AC1821" s="9">
        <f>(Orders_C[[#This Row],[Unit_Price]]*Orders_C[[#This Row],[Quantity]])-Orders_C[[#This Row],[Discount]]+Orders_C[[#This Row],[Tax]]</f>
        <v>539.4</v>
      </c>
      <c r="AD1821" t="str">
        <f>IF(COUNTIF(Orders_C[[#All],[Customer_ID]],Orders_C[[#This Row],[Customer_ID]])&gt;1,"Repeat","New")</f>
        <v>Repeat</v>
      </c>
      <c r="AE1821" t="str" cm="1">
        <f t="array" ref="AE1821">_xlfn.XLOOKUP(Orders_C[[#This Row],[Store_ID]],Stores_c[[#All],[Store_ID]],Stores_c[[#All],[City]])</f>
        <v>East Johnport</v>
      </c>
      <c r="AF1821" t="str" cm="1">
        <f t="array" ref="AF1821">_xlfn.XLOOKUP(Orders_C[[#This Row],[Store_ID]],Stores_c[[#All],[Store_ID]],Stores_c[[#All],[Manager_Name]])</f>
        <v>Mr. Matthew Murillo III</v>
      </c>
      <c r="AG1821" t="str" cm="1">
        <f t="array" ref="AG1821">_xlfn.XLOOKUP(Orders_C[[#This Row],[Store_ID]],Stores_c[[#All],[Store_ID]],Stores_c[[#All],[Store_Type]])</f>
        <v>Street</v>
      </c>
    </row>
    <row r="1822" spans="1:33" x14ac:dyDescent="0.25">
      <c r="A1822">
        <v>8787</v>
      </c>
      <c r="B1822" s="1">
        <v>45804</v>
      </c>
      <c r="C1822" s="2">
        <v>0.78027777777777774</v>
      </c>
      <c r="D1822">
        <v>1904</v>
      </c>
      <c r="E1822">
        <v>208</v>
      </c>
      <c r="F1822">
        <v>484</v>
      </c>
      <c r="G1822">
        <v>309</v>
      </c>
      <c r="H1822">
        <v>2</v>
      </c>
      <c r="I1822">
        <v>274</v>
      </c>
      <c r="J1822">
        <v>15</v>
      </c>
      <c r="K1822">
        <v>13.7</v>
      </c>
      <c r="L1822">
        <v>546.70000000000005</v>
      </c>
      <c r="M1822" t="s">
        <v>18</v>
      </c>
      <c r="N1822" t="s">
        <v>21</v>
      </c>
      <c r="O1822">
        <v>50</v>
      </c>
      <c r="P1822">
        <v>4</v>
      </c>
      <c r="Q1822" t="s">
        <v>2810</v>
      </c>
      <c r="R1822">
        <v>502</v>
      </c>
      <c r="S1822" s="3">
        <v>0.15</v>
      </c>
      <c r="T1822" s="6">
        <v>217.90000000000003</v>
      </c>
      <c r="U1822" t="s">
        <v>6339</v>
      </c>
      <c r="V1822">
        <v>2025</v>
      </c>
      <c r="W1822" t="s">
        <v>6331</v>
      </c>
      <c r="X1822" t="str">
        <f>_xlfn.XLOOKUP(Orders_C[[#This Row],[Product_ID]],Products_C[Product_ID],Products_C[Product_Name])</f>
        <v>Chicken Bucket</v>
      </c>
      <c r="Y1822" t="str">
        <f>_xlfn.XLOOKUP(Orders_C[[#This Row],[Product_ID]],Products_C[Product_ID],Products_C[Category])</f>
        <v>Dessert</v>
      </c>
      <c r="Z1822" t="str">
        <f>_xlfn.XLOOKUP(Orders_C[[#This Row],[Store_ID]],Stores_c[Store_ID],Stores_c[City])</f>
        <v>Tracyview</v>
      </c>
      <c r="AA1822" t="str">
        <f>_xlfn.XLOOKUP(Orders_C[[#This Row],[Customer_ID]],Customers_c[Customer_ID],Customers_c[Customer_Name])</f>
        <v>Kayla Miranda</v>
      </c>
      <c r="AB1822" s="6">
        <f>Orders_C[[#This Row],[Quantity]]*Orders_C[[#This Row],[Unit_Price]]*(1-Orders_C[[#This Row],[Discount %]])+Orders_C[[#This Row],[Tax]]</f>
        <v>479.5</v>
      </c>
      <c r="AC1822" s="9">
        <f>(Orders_C[[#This Row],[Unit_Price]]*Orders_C[[#This Row],[Quantity]])-Orders_C[[#This Row],[Discount]]+Orders_C[[#This Row],[Tax]]</f>
        <v>546.70000000000005</v>
      </c>
      <c r="AD1822" t="str">
        <f>IF(COUNTIF(Orders_C[[#All],[Customer_ID]],Orders_C[[#This Row],[Customer_ID]])&gt;1,"Repeat","New")</f>
        <v>Repeat</v>
      </c>
      <c r="AE1822" t="str" cm="1">
        <f t="array" ref="AE1822">_xlfn.XLOOKUP(Orders_C[[#This Row],[Store_ID]],Stores_c[[#All],[Store_ID]],Stores_c[[#All],[City]])</f>
        <v>Tracyview</v>
      </c>
      <c r="AF1822" t="str" cm="1">
        <f t="array" ref="AF1822">_xlfn.XLOOKUP(Orders_C[[#This Row],[Store_ID]],Stores_c[[#All],[Store_ID]],Stores_c[[#All],[Manager_Name]])</f>
        <v>Jeremiah Lee</v>
      </c>
      <c r="AG1822" t="str" cm="1">
        <f t="array" ref="AG1822">_xlfn.XLOOKUP(Orders_C[[#This Row],[Store_ID]],Stores_c[[#All],[Store_ID]],Stores_c[[#All],[Store_Type]])</f>
        <v>Mall</v>
      </c>
    </row>
    <row r="1823" spans="1:33" x14ac:dyDescent="0.25">
      <c r="A1823">
        <v>9444</v>
      </c>
      <c r="B1823" s="1">
        <v>45872</v>
      </c>
      <c r="C1823" s="2">
        <v>0.74957175925925923</v>
      </c>
      <c r="D1823">
        <v>1660</v>
      </c>
      <c r="E1823">
        <v>209</v>
      </c>
      <c r="F1823">
        <v>458</v>
      </c>
      <c r="G1823">
        <v>322</v>
      </c>
      <c r="H1823">
        <v>2</v>
      </c>
      <c r="I1823">
        <v>274</v>
      </c>
      <c r="J1823">
        <v>15</v>
      </c>
      <c r="K1823">
        <v>13.7</v>
      </c>
      <c r="L1823">
        <v>546.70000000000005</v>
      </c>
      <c r="M1823" t="s">
        <v>18</v>
      </c>
      <c r="N1823" t="s">
        <v>21</v>
      </c>
      <c r="O1823">
        <v>56</v>
      </c>
      <c r="P1823">
        <v>4</v>
      </c>
      <c r="Q1823" t="s">
        <v>3467</v>
      </c>
      <c r="R1823">
        <v>504</v>
      </c>
      <c r="S1823" s="3">
        <v>0.15</v>
      </c>
      <c r="T1823" s="6">
        <v>217.90000000000003</v>
      </c>
      <c r="U1823" t="s">
        <v>6342</v>
      </c>
      <c r="V1823">
        <v>2025</v>
      </c>
      <c r="W1823" t="s">
        <v>6331</v>
      </c>
      <c r="X1823" t="str">
        <f>_xlfn.XLOOKUP(Orders_C[[#This Row],[Product_ID]],Products_C[Product_ID],Products_C[Product_Name])</f>
        <v>Veg Burger</v>
      </c>
      <c r="Y1823" t="str">
        <f>_xlfn.XLOOKUP(Orders_C[[#This Row],[Product_ID]],Products_C[Product_ID],Products_C[Category])</f>
        <v>Burger</v>
      </c>
      <c r="Z1823" t="str">
        <f>_xlfn.XLOOKUP(Orders_C[[#This Row],[Store_ID]],Stores_c[Store_ID],Stores_c[City])</f>
        <v>Reidberg</v>
      </c>
      <c r="AA1823" t="str">
        <f>_xlfn.XLOOKUP(Orders_C[[#This Row],[Customer_ID]],Customers_c[Customer_ID],Customers_c[Customer_Name])</f>
        <v>Barbara Martinez</v>
      </c>
      <c r="AB1823" s="6">
        <f>Orders_C[[#This Row],[Quantity]]*Orders_C[[#This Row],[Unit_Price]]*(1-Orders_C[[#This Row],[Discount %]])+Orders_C[[#This Row],[Tax]]</f>
        <v>479.5</v>
      </c>
      <c r="AC1823" s="9">
        <f>(Orders_C[[#This Row],[Unit_Price]]*Orders_C[[#This Row],[Quantity]])-Orders_C[[#This Row],[Discount]]+Orders_C[[#This Row],[Tax]]</f>
        <v>546.70000000000005</v>
      </c>
      <c r="AD1823" t="str">
        <f>IF(COUNTIF(Orders_C[[#All],[Customer_ID]],Orders_C[[#This Row],[Customer_ID]])&gt;1,"Repeat","New")</f>
        <v>Repeat</v>
      </c>
      <c r="AE1823" t="str" cm="1">
        <f t="array" ref="AE1823">_xlfn.XLOOKUP(Orders_C[[#This Row],[Store_ID]],Stores_c[[#All],[Store_ID]],Stores_c[[#All],[City]])</f>
        <v>Reidberg</v>
      </c>
      <c r="AF1823" t="str" cm="1">
        <f t="array" ref="AF1823">_xlfn.XLOOKUP(Orders_C[[#This Row],[Store_ID]],Stores_c[[#All],[Store_ID]],Stores_c[[#All],[Manager_Name]])</f>
        <v>Jeffrey Horn</v>
      </c>
      <c r="AG1823" t="str" cm="1">
        <f t="array" ref="AG1823">_xlfn.XLOOKUP(Orders_C[[#This Row],[Store_ID]],Stores_c[[#All],[Store_ID]],Stores_c[[#All],[Store_Type]])</f>
        <v>Drive-Thru</v>
      </c>
    </row>
    <row r="1824" spans="1:33" x14ac:dyDescent="0.25">
      <c r="A1824">
        <v>10195</v>
      </c>
      <c r="B1824" s="1">
        <v>46048</v>
      </c>
      <c r="C1824" s="2">
        <v>0.44795138888888891</v>
      </c>
      <c r="D1824">
        <v>1367</v>
      </c>
      <c r="E1824">
        <v>205</v>
      </c>
      <c r="F1824">
        <v>534</v>
      </c>
      <c r="G1824">
        <v>333</v>
      </c>
      <c r="H1824">
        <v>1</v>
      </c>
      <c r="I1824">
        <v>496</v>
      </c>
      <c r="J1824">
        <v>5</v>
      </c>
      <c r="K1824">
        <v>24.8</v>
      </c>
      <c r="L1824">
        <v>515.79999999999995</v>
      </c>
      <c r="M1824" t="s">
        <v>18</v>
      </c>
      <c r="N1824" t="s">
        <v>23</v>
      </c>
      <c r="O1824">
        <v>55</v>
      </c>
      <c r="P1824">
        <v>5</v>
      </c>
      <c r="Q1824" t="s">
        <v>4218</v>
      </c>
      <c r="R1824">
        <v>504</v>
      </c>
      <c r="S1824" s="3">
        <v>0.05</v>
      </c>
      <c r="T1824" s="6">
        <v>218.2</v>
      </c>
      <c r="U1824" t="s">
        <v>6330</v>
      </c>
      <c r="V1824">
        <v>2026</v>
      </c>
      <c r="W1824" t="s">
        <v>6331</v>
      </c>
      <c r="X1824" t="str">
        <f>_xlfn.XLOOKUP(Orders_C[[#This Row],[Product_ID]],Products_C[Product_ID],Products_C[Product_Name])</f>
        <v>Chicken Wings</v>
      </c>
      <c r="Y1824" t="str">
        <f>_xlfn.XLOOKUP(Orders_C[[#This Row],[Product_ID]],Products_C[Product_ID],Products_C[Category])</f>
        <v>Burger</v>
      </c>
      <c r="Z1824" t="str">
        <f>_xlfn.XLOOKUP(Orders_C[[#This Row],[Store_ID]],Stores_c[Store_ID],Stores_c[City])</f>
        <v>Port Jacob</v>
      </c>
      <c r="AA1824" t="str">
        <f>_xlfn.XLOOKUP(Orders_C[[#This Row],[Customer_ID]],Customers_c[Customer_ID],Customers_c[Customer_Name])</f>
        <v>Lisa Mccullough</v>
      </c>
      <c r="AB1824" s="6">
        <f>Orders_C[[#This Row],[Quantity]]*Orders_C[[#This Row],[Unit_Price]]*(1-Orders_C[[#This Row],[Discount %]])+Orders_C[[#This Row],[Tax]]</f>
        <v>496</v>
      </c>
      <c r="AC1824" s="9">
        <f>(Orders_C[[#This Row],[Unit_Price]]*Orders_C[[#This Row],[Quantity]])-Orders_C[[#This Row],[Discount]]+Orders_C[[#This Row],[Tax]]</f>
        <v>515.79999999999995</v>
      </c>
      <c r="AD1824" t="str">
        <f>IF(COUNTIF(Orders_C[[#All],[Customer_ID]],Orders_C[[#This Row],[Customer_ID]])&gt;1,"Repeat","New")</f>
        <v>Repeat</v>
      </c>
      <c r="AE1824" t="str" cm="1">
        <f t="array" ref="AE1824">_xlfn.XLOOKUP(Orders_C[[#This Row],[Store_ID]],Stores_c[[#All],[Store_ID]],Stores_c[[#All],[City]])</f>
        <v>Port Jacob</v>
      </c>
      <c r="AF1824" t="str" cm="1">
        <f t="array" ref="AF1824">_xlfn.XLOOKUP(Orders_C[[#This Row],[Store_ID]],Stores_c[[#All],[Store_ID]],Stores_c[[#All],[Manager_Name]])</f>
        <v>David Harris</v>
      </c>
      <c r="AG1824" t="str" cm="1">
        <f t="array" ref="AG1824">_xlfn.XLOOKUP(Orders_C[[#This Row],[Store_ID]],Stores_c[[#All],[Store_ID]],Stores_c[[#All],[Store_Type]])</f>
        <v>Mall</v>
      </c>
    </row>
    <row r="1825" spans="1:33" x14ac:dyDescent="0.25">
      <c r="A1825">
        <v>9100</v>
      </c>
      <c r="B1825" s="1">
        <v>45837</v>
      </c>
      <c r="C1825" s="2">
        <v>0.91824074074074069</v>
      </c>
      <c r="D1825">
        <v>1685</v>
      </c>
      <c r="E1825">
        <v>208</v>
      </c>
      <c r="F1825">
        <v>426</v>
      </c>
      <c r="G1825">
        <v>308</v>
      </c>
      <c r="H1825">
        <v>1</v>
      </c>
      <c r="I1825">
        <v>485</v>
      </c>
      <c r="J1825">
        <v>0</v>
      </c>
      <c r="K1825">
        <v>24.25</v>
      </c>
      <c r="L1825">
        <v>509.25</v>
      </c>
      <c r="M1825" t="s">
        <v>19</v>
      </c>
      <c r="N1825" t="s">
        <v>23</v>
      </c>
      <c r="O1825">
        <v>55</v>
      </c>
      <c r="P1825">
        <v>4</v>
      </c>
      <c r="Q1825" t="s">
        <v>3123</v>
      </c>
      <c r="R1825">
        <v>510</v>
      </c>
      <c r="S1825" s="3">
        <v>0</v>
      </c>
      <c r="T1825" s="6">
        <v>218.25</v>
      </c>
      <c r="U1825" t="s">
        <v>6340</v>
      </c>
      <c r="V1825">
        <v>2025</v>
      </c>
      <c r="W1825" t="s">
        <v>6331</v>
      </c>
      <c r="X1825" t="str">
        <f>_xlfn.XLOOKUP(Orders_C[[#This Row],[Product_ID]],Products_C[Product_ID],Products_C[Product_Name])</f>
        <v>Zinger Burger</v>
      </c>
      <c r="Y1825" t="str">
        <f>_xlfn.XLOOKUP(Orders_C[[#This Row],[Product_ID]],Products_C[Product_ID],Products_C[Category])</f>
        <v>Beverage</v>
      </c>
      <c r="Z1825" t="str">
        <f>_xlfn.XLOOKUP(Orders_C[[#This Row],[Store_ID]],Stores_c[Store_ID],Stores_c[City])</f>
        <v>Tracyview</v>
      </c>
      <c r="AA1825" t="str">
        <f>_xlfn.XLOOKUP(Orders_C[[#This Row],[Customer_ID]],Customers_c[Customer_ID],Customers_c[Customer_Name])</f>
        <v>Brian Parker</v>
      </c>
      <c r="AB1825" s="6">
        <f>Orders_C[[#This Row],[Quantity]]*Orders_C[[#This Row],[Unit_Price]]*(1-Orders_C[[#This Row],[Discount %]])+Orders_C[[#This Row],[Tax]]</f>
        <v>509.25</v>
      </c>
      <c r="AC1825" s="9">
        <f>(Orders_C[[#This Row],[Unit_Price]]*Orders_C[[#This Row],[Quantity]])-Orders_C[[#This Row],[Discount]]+Orders_C[[#This Row],[Tax]]</f>
        <v>509.25</v>
      </c>
      <c r="AD1825" t="str">
        <f>IF(COUNTIF(Orders_C[[#All],[Customer_ID]],Orders_C[[#This Row],[Customer_ID]])&gt;1,"Repeat","New")</f>
        <v>Repeat</v>
      </c>
      <c r="AE1825" t="str" cm="1">
        <f t="array" ref="AE1825">_xlfn.XLOOKUP(Orders_C[[#This Row],[Store_ID]],Stores_c[[#All],[Store_ID]],Stores_c[[#All],[City]])</f>
        <v>Tracyview</v>
      </c>
      <c r="AF1825" t="str" cm="1">
        <f t="array" ref="AF1825">_xlfn.XLOOKUP(Orders_C[[#This Row],[Store_ID]],Stores_c[[#All],[Store_ID]],Stores_c[[#All],[Manager_Name]])</f>
        <v>Jeremiah Lee</v>
      </c>
      <c r="AG1825" t="str" cm="1">
        <f t="array" ref="AG1825">_xlfn.XLOOKUP(Orders_C[[#This Row],[Store_ID]],Stores_c[[#All],[Store_ID]],Stores_c[[#All],[Store_Type]])</f>
        <v>Mall</v>
      </c>
    </row>
    <row r="1826" spans="1:33" x14ac:dyDescent="0.25">
      <c r="A1826">
        <v>6457</v>
      </c>
      <c r="B1826" s="1">
        <v>45794</v>
      </c>
      <c r="C1826" s="2">
        <v>0.80978009259259254</v>
      </c>
      <c r="D1826">
        <v>1566</v>
      </c>
      <c r="E1826">
        <v>205</v>
      </c>
      <c r="F1826">
        <v>496</v>
      </c>
      <c r="G1826">
        <v>332</v>
      </c>
      <c r="H1826">
        <v>2</v>
      </c>
      <c r="I1826">
        <v>263</v>
      </c>
      <c r="J1826">
        <v>5</v>
      </c>
      <c r="K1826">
        <v>13.15</v>
      </c>
      <c r="L1826">
        <v>534.15</v>
      </c>
      <c r="M1826" t="s">
        <v>19</v>
      </c>
      <c r="N1826" t="s">
        <v>22</v>
      </c>
      <c r="O1826">
        <v>54</v>
      </c>
      <c r="P1826">
        <v>2</v>
      </c>
      <c r="Q1826" t="s">
        <v>480</v>
      </c>
      <c r="R1826">
        <v>508</v>
      </c>
      <c r="S1826" s="3">
        <v>0.05</v>
      </c>
      <c r="T1826" s="6">
        <v>218.55</v>
      </c>
      <c r="U1826" t="s">
        <v>6339</v>
      </c>
      <c r="V1826">
        <v>2025</v>
      </c>
      <c r="W1826" t="s">
        <v>6331</v>
      </c>
      <c r="X1826" t="str">
        <f>_xlfn.XLOOKUP(Orders_C[[#This Row],[Product_ID]],Products_C[Product_ID],Products_C[Product_Name])</f>
        <v>Zinger Burger</v>
      </c>
      <c r="Y1826" t="str">
        <f>_xlfn.XLOOKUP(Orders_C[[#This Row],[Product_ID]],Products_C[Product_ID],Products_C[Category])</f>
        <v>Beverage</v>
      </c>
      <c r="Z1826" t="str">
        <f>_xlfn.XLOOKUP(Orders_C[[#This Row],[Store_ID]],Stores_c[Store_ID],Stores_c[City])</f>
        <v>Port Jacob</v>
      </c>
      <c r="AA1826" t="str">
        <f>_xlfn.XLOOKUP(Orders_C[[#This Row],[Customer_ID]],Customers_c[Customer_ID],Customers_c[Customer_Name])</f>
        <v>Nicole Marsh</v>
      </c>
      <c r="AB1826" s="6">
        <f>Orders_C[[#This Row],[Quantity]]*Orders_C[[#This Row],[Unit_Price]]*(1-Orders_C[[#This Row],[Discount %]])+Orders_C[[#This Row],[Tax]]</f>
        <v>512.85</v>
      </c>
      <c r="AC1826" s="9">
        <f>(Orders_C[[#This Row],[Unit_Price]]*Orders_C[[#This Row],[Quantity]])-Orders_C[[#This Row],[Discount]]+Orders_C[[#This Row],[Tax]]</f>
        <v>534.15</v>
      </c>
      <c r="AD1826" t="str">
        <f>IF(COUNTIF(Orders_C[[#All],[Customer_ID]],Orders_C[[#This Row],[Customer_ID]])&gt;1,"Repeat","New")</f>
        <v>Repeat</v>
      </c>
      <c r="AE1826" t="str" cm="1">
        <f t="array" ref="AE1826">_xlfn.XLOOKUP(Orders_C[[#This Row],[Store_ID]],Stores_c[[#All],[Store_ID]],Stores_c[[#All],[City]])</f>
        <v>Port Jacob</v>
      </c>
      <c r="AF1826" t="str" cm="1">
        <f t="array" ref="AF1826">_xlfn.XLOOKUP(Orders_C[[#This Row],[Store_ID]],Stores_c[[#All],[Store_ID]],Stores_c[[#All],[Manager_Name]])</f>
        <v>David Harris</v>
      </c>
      <c r="AG1826" t="str" cm="1">
        <f t="array" ref="AG1826">_xlfn.XLOOKUP(Orders_C[[#This Row],[Store_ID]],Stores_c[[#All],[Store_ID]],Stores_c[[#All],[Store_Type]])</f>
        <v>Mall</v>
      </c>
    </row>
    <row r="1827" spans="1:33" x14ac:dyDescent="0.25">
      <c r="A1827">
        <v>9410</v>
      </c>
      <c r="B1827" s="1">
        <v>45915</v>
      </c>
      <c r="C1827" s="2">
        <v>0.97192129629629631</v>
      </c>
      <c r="D1827">
        <v>1217</v>
      </c>
      <c r="E1827">
        <v>203</v>
      </c>
      <c r="F1827">
        <v>476</v>
      </c>
      <c r="G1827">
        <v>313</v>
      </c>
      <c r="H1827">
        <v>2</v>
      </c>
      <c r="I1827">
        <v>263</v>
      </c>
      <c r="J1827">
        <v>5</v>
      </c>
      <c r="K1827">
        <v>13.15</v>
      </c>
      <c r="L1827">
        <v>534.15</v>
      </c>
      <c r="M1827" t="s">
        <v>19</v>
      </c>
      <c r="N1827" t="s">
        <v>23</v>
      </c>
      <c r="O1827">
        <v>14</v>
      </c>
      <c r="P1827">
        <v>4</v>
      </c>
      <c r="Q1827" t="s">
        <v>3433</v>
      </c>
      <c r="R1827">
        <v>505</v>
      </c>
      <c r="S1827" s="3">
        <v>0.05</v>
      </c>
      <c r="T1827" s="6">
        <v>218.55</v>
      </c>
      <c r="U1827" t="s">
        <v>6335</v>
      </c>
      <c r="V1827">
        <v>2025</v>
      </c>
      <c r="W1827" t="s">
        <v>6333</v>
      </c>
      <c r="X1827" t="str">
        <f>_xlfn.XLOOKUP(Orders_C[[#This Row],[Product_ID]],Products_C[Product_ID],Products_C[Product_Name])</f>
        <v>Rice Bowl</v>
      </c>
      <c r="Y1827" t="str">
        <f>_xlfn.XLOOKUP(Orders_C[[#This Row],[Product_ID]],Products_C[Product_ID],Products_C[Category])</f>
        <v>Beverage</v>
      </c>
      <c r="Z1827" t="str">
        <f>_xlfn.XLOOKUP(Orders_C[[#This Row],[Store_ID]],Stores_c[Store_ID],Stores_c[City])</f>
        <v>Lake Williammouth</v>
      </c>
      <c r="AA1827" t="str">
        <f>_xlfn.XLOOKUP(Orders_C[[#This Row],[Customer_ID]],Customers_c[Customer_ID],Customers_c[Customer_Name])</f>
        <v>Rebecca Barajas</v>
      </c>
      <c r="AB1827" s="6">
        <f>Orders_C[[#This Row],[Quantity]]*Orders_C[[#This Row],[Unit_Price]]*(1-Orders_C[[#This Row],[Discount %]])+Orders_C[[#This Row],[Tax]]</f>
        <v>512.85</v>
      </c>
      <c r="AC1827" s="9">
        <f>(Orders_C[[#This Row],[Unit_Price]]*Orders_C[[#This Row],[Quantity]])-Orders_C[[#This Row],[Discount]]+Orders_C[[#This Row],[Tax]]</f>
        <v>534.15</v>
      </c>
      <c r="AD1827" t="str">
        <f>IF(COUNTIF(Orders_C[[#All],[Customer_ID]],Orders_C[[#This Row],[Customer_ID]])&gt;1,"Repeat","New")</f>
        <v>Repeat</v>
      </c>
      <c r="AE1827" t="str" cm="1">
        <f t="array" ref="AE1827">_xlfn.XLOOKUP(Orders_C[[#This Row],[Store_ID]],Stores_c[[#All],[Store_ID]],Stores_c[[#All],[City]])</f>
        <v>Lake Williammouth</v>
      </c>
      <c r="AF1827" t="str" cm="1">
        <f t="array" ref="AF1827">_xlfn.XLOOKUP(Orders_C[[#This Row],[Store_ID]],Stores_c[[#All],[Store_ID]],Stores_c[[#All],[Manager_Name]])</f>
        <v>Stephanie Dominguez</v>
      </c>
      <c r="AG1827" t="str" cm="1">
        <f t="array" ref="AG1827">_xlfn.XLOOKUP(Orders_C[[#This Row],[Store_ID]],Stores_c[[#All],[Store_ID]],Stores_c[[#All],[Store_Type]])</f>
        <v>Drive-Thru</v>
      </c>
    </row>
    <row r="1828" spans="1:33" x14ac:dyDescent="0.25">
      <c r="A1828">
        <v>7352</v>
      </c>
      <c r="B1828" s="1">
        <v>45909</v>
      </c>
      <c r="C1828" s="2">
        <v>0.2011574074074074</v>
      </c>
      <c r="D1828">
        <v>1307</v>
      </c>
      <c r="E1828">
        <v>213</v>
      </c>
      <c r="F1828">
        <v>479</v>
      </c>
      <c r="G1828">
        <v>302</v>
      </c>
      <c r="H1828">
        <v>1</v>
      </c>
      <c r="I1828">
        <v>497</v>
      </c>
      <c r="J1828">
        <v>5</v>
      </c>
      <c r="K1828">
        <v>24.85</v>
      </c>
      <c r="L1828">
        <v>516.85</v>
      </c>
      <c r="M1828" t="s">
        <v>20</v>
      </c>
      <c r="N1828" t="s">
        <v>23</v>
      </c>
      <c r="O1828">
        <v>36</v>
      </c>
      <c r="P1828">
        <v>1</v>
      </c>
      <c r="Q1828" t="s">
        <v>1375</v>
      </c>
      <c r="R1828">
        <v>506</v>
      </c>
      <c r="S1828" s="3">
        <v>0.05</v>
      </c>
      <c r="T1828" s="6">
        <v>218.65000000000003</v>
      </c>
      <c r="U1828" t="s">
        <v>6335</v>
      </c>
      <c r="V1828">
        <v>2025</v>
      </c>
      <c r="W1828" t="s">
        <v>6329</v>
      </c>
      <c r="X1828" t="str">
        <f>_xlfn.XLOOKUP(Orders_C[[#This Row],[Product_ID]],Products_C[Product_ID],Products_C[Product_Name])</f>
        <v>Chicken Wings</v>
      </c>
      <c r="Y1828" t="str">
        <f>_xlfn.XLOOKUP(Orders_C[[#This Row],[Product_ID]],Products_C[Product_ID],Products_C[Category])</f>
        <v>Chicken</v>
      </c>
      <c r="Z1828" t="str">
        <f>_xlfn.XLOOKUP(Orders_C[[#This Row],[Store_ID]],Stores_c[Store_ID],Stores_c[City])</f>
        <v>Lake Kristashire</v>
      </c>
      <c r="AA1828" t="str">
        <f>_xlfn.XLOOKUP(Orders_C[[#This Row],[Customer_ID]],Customers_c[Customer_ID],Customers_c[Customer_Name])</f>
        <v>Taylor Frost</v>
      </c>
      <c r="AB1828" s="6">
        <f>Orders_C[[#This Row],[Quantity]]*Orders_C[[#This Row],[Unit_Price]]*(1-Orders_C[[#This Row],[Discount %]])+Orders_C[[#This Row],[Tax]]</f>
        <v>497</v>
      </c>
      <c r="AC1828" s="9">
        <f>(Orders_C[[#This Row],[Unit_Price]]*Orders_C[[#This Row],[Quantity]])-Orders_C[[#This Row],[Discount]]+Orders_C[[#This Row],[Tax]]</f>
        <v>516.85</v>
      </c>
      <c r="AD1828" t="str">
        <f>IF(COUNTIF(Orders_C[[#All],[Customer_ID]],Orders_C[[#This Row],[Customer_ID]])&gt;1,"Repeat","New")</f>
        <v>Repeat</v>
      </c>
      <c r="AE1828" t="str" cm="1">
        <f t="array" ref="AE1828">_xlfn.XLOOKUP(Orders_C[[#This Row],[Store_ID]],Stores_c[[#All],[Store_ID]],Stores_c[[#All],[City]])</f>
        <v>Lake Kristashire</v>
      </c>
      <c r="AF1828" t="str" cm="1">
        <f t="array" ref="AF1828">_xlfn.XLOOKUP(Orders_C[[#This Row],[Store_ID]],Stores_c[[#All],[Store_ID]],Stores_c[[#All],[Manager_Name]])</f>
        <v>Andrea Daugherty</v>
      </c>
      <c r="AG1828" t="str" cm="1">
        <f t="array" ref="AG1828">_xlfn.XLOOKUP(Orders_C[[#This Row],[Store_ID]],Stores_c[[#All],[Store_ID]],Stores_c[[#All],[Store_Type]])</f>
        <v>Mall</v>
      </c>
    </row>
    <row r="1829" spans="1:33" x14ac:dyDescent="0.25">
      <c r="A1829">
        <v>6469</v>
      </c>
      <c r="B1829" s="1">
        <v>45739</v>
      </c>
      <c r="C1829" s="2">
        <v>0.15050925925925926</v>
      </c>
      <c r="D1829">
        <v>1195</v>
      </c>
      <c r="E1829">
        <v>219</v>
      </c>
      <c r="F1829">
        <v>537</v>
      </c>
      <c r="G1829">
        <v>335</v>
      </c>
      <c r="H1829">
        <v>3</v>
      </c>
      <c r="I1829">
        <v>175</v>
      </c>
      <c r="J1829">
        <v>0</v>
      </c>
      <c r="K1829">
        <v>8.75</v>
      </c>
      <c r="L1829">
        <v>533.75</v>
      </c>
      <c r="M1829" t="s">
        <v>19</v>
      </c>
      <c r="N1829" t="s">
        <v>23</v>
      </c>
      <c r="O1829">
        <v>15</v>
      </c>
      <c r="P1829">
        <v>3</v>
      </c>
      <c r="Q1829" t="s">
        <v>492</v>
      </c>
      <c r="R1829">
        <v>507</v>
      </c>
      <c r="S1829" s="3">
        <v>0</v>
      </c>
      <c r="T1829" s="6">
        <v>218.75</v>
      </c>
      <c r="U1829" t="s">
        <v>6334</v>
      </c>
      <c r="V1829">
        <v>2025</v>
      </c>
      <c r="W1829" t="s">
        <v>6333</v>
      </c>
      <c r="X1829" t="str">
        <f>_xlfn.XLOOKUP(Orders_C[[#This Row],[Product_ID]],Products_C[Product_ID],Products_C[Product_Name])</f>
        <v>Krushers</v>
      </c>
      <c r="Y1829" t="str">
        <f>_xlfn.XLOOKUP(Orders_C[[#This Row],[Product_ID]],Products_C[Product_ID],Products_C[Category])</f>
        <v>Chicken</v>
      </c>
      <c r="Z1829" t="str">
        <f>_xlfn.XLOOKUP(Orders_C[[#This Row],[Store_ID]],Stores_c[Store_ID],Stores_c[City])</f>
        <v>Lake David</v>
      </c>
      <c r="AA1829" t="str">
        <f>_xlfn.XLOOKUP(Orders_C[[#This Row],[Customer_ID]],Customers_c[Customer_ID],Customers_c[Customer_Name])</f>
        <v>Kevin Washington</v>
      </c>
      <c r="AB1829" s="6">
        <f>Orders_C[[#This Row],[Quantity]]*Orders_C[[#This Row],[Unit_Price]]*(1-Orders_C[[#This Row],[Discount %]])+Orders_C[[#This Row],[Tax]]</f>
        <v>533.75</v>
      </c>
      <c r="AC1829" s="9">
        <f>(Orders_C[[#This Row],[Unit_Price]]*Orders_C[[#This Row],[Quantity]])-Orders_C[[#This Row],[Discount]]+Orders_C[[#This Row],[Tax]]</f>
        <v>533.75</v>
      </c>
      <c r="AD1829" t="str">
        <f>IF(COUNTIF(Orders_C[[#All],[Customer_ID]],Orders_C[[#This Row],[Customer_ID]])&gt;1,"Repeat","New")</f>
        <v>Repeat</v>
      </c>
      <c r="AE1829" t="str" cm="1">
        <f t="array" ref="AE1829">_xlfn.XLOOKUP(Orders_C[[#This Row],[Store_ID]],Stores_c[[#All],[Store_ID]],Stores_c[[#All],[City]])</f>
        <v>Lake David</v>
      </c>
      <c r="AF1829" t="str" cm="1">
        <f t="array" ref="AF1829">_xlfn.XLOOKUP(Orders_C[[#This Row],[Store_ID]],Stores_c[[#All],[Store_ID]],Stores_c[[#All],[Manager_Name]])</f>
        <v>Joshua Hines</v>
      </c>
      <c r="AG1829" t="str" cm="1">
        <f t="array" ref="AG1829">_xlfn.XLOOKUP(Orders_C[[#This Row],[Store_ID]],Stores_c[[#All],[Store_ID]],Stores_c[[#All],[Store_Type]])</f>
        <v>Street</v>
      </c>
    </row>
    <row r="1830" spans="1:33" x14ac:dyDescent="0.25">
      <c r="A1830">
        <v>7948</v>
      </c>
      <c r="B1830" s="1">
        <v>45856</v>
      </c>
      <c r="C1830" s="2">
        <v>0.12038194444444444</v>
      </c>
      <c r="D1830">
        <v>1840</v>
      </c>
      <c r="E1830">
        <v>209</v>
      </c>
      <c r="F1830">
        <v>425</v>
      </c>
      <c r="G1830">
        <v>336</v>
      </c>
      <c r="H1830">
        <v>3</v>
      </c>
      <c r="I1830">
        <v>175</v>
      </c>
      <c r="J1830">
        <v>0</v>
      </c>
      <c r="K1830">
        <v>8.75</v>
      </c>
      <c r="L1830">
        <v>533.75</v>
      </c>
      <c r="M1830" t="s">
        <v>20</v>
      </c>
      <c r="N1830" t="s">
        <v>23</v>
      </c>
      <c r="O1830">
        <v>11</v>
      </c>
      <c r="P1830">
        <v>3</v>
      </c>
      <c r="Q1830" t="s">
        <v>1971</v>
      </c>
      <c r="R1830">
        <v>508</v>
      </c>
      <c r="S1830" s="3">
        <v>0</v>
      </c>
      <c r="T1830" s="6">
        <v>218.75</v>
      </c>
      <c r="U1830" t="s">
        <v>6341</v>
      </c>
      <c r="V1830">
        <v>2025</v>
      </c>
      <c r="W1830" t="s">
        <v>6333</v>
      </c>
      <c r="X1830" t="str">
        <f>_xlfn.XLOOKUP(Orders_C[[#This Row],[Product_ID]],Products_C[Product_ID],Products_C[Product_Name])</f>
        <v>Chicken Bucket</v>
      </c>
      <c r="Y1830" t="str">
        <f>_xlfn.XLOOKUP(Orders_C[[#This Row],[Product_ID]],Products_C[Product_ID],Products_C[Category])</f>
        <v>Dessert</v>
      </c>
      <c r="Z1830" t="str">
        <f>_xlfn.XLOOKUP(Orders_C[[#This Row],[Store_ID]],Stores_c[Store_ID],Stores_c[City])</f>
        <v>Reidberg</v>
      </c>
      <c r="AA1830" t="str">
        <f>_xlfn.XLOOKUP(Orders_C[[#This Row],[Customer_ID]],Customers_c[Customer_ID],Customers_c[Customer_Name])</f>
        <v>Sean Dixon</v>
      </c>
      <c r="AB1830" s="6">
        <f>Orders_C[[#This Row],[Quantity]]*Orders_C[[#This Row],[Unit_Price]]*(1-Orders_C[[#This Row],[Discount %]])+Orders_C[[#This Row],[Tax]]</f>
        <v>533.75</v>
      </c>
      <c r="AC1830" s="9">
        <f>(Orders_C[[#This Row],[Unit_Price]]*Orders_C[[#This Row],[Quantity]])-Orders_C[[#This Row],[Discount]]+Orders_C[[#This Row],[Tax]]</f>
        <v>533.75</v>
      </c>
      <c r="AD1830" t="str">
        <f>IF(COUNTIF(Orders_C[[#All],[Customer_ID]],Orders_C[[#This Row],[Customer_ID]])&gt;1,"Repeat","New")</f>
        <v>Repeat</v>
      </c>
      <c r="AE1830" t="str" cm="1">
        <f t="array" ref="AE1830">_xlfn.XLOOKUP(Orders_C[[#This Row],[Store_ID]],Stores_c[[#All],[Store_ID]],Stores_c[[#All],[City]])</f>
        <v>Reidberg</v>
      </c>
      <c r="AF1830" t="str" cm="1">
        <f t="array" ref="AF1830">_xlfn.XLOOKUP(Orders_C[[#This Row],[Store_ID]],Stores_c[[#All],[Store_ID]],Stores_c[[#All],[Manager_Name]])</f>
        <v>Jeffrey Horn</v>
      </c>
      <c r="AG1830" t="str" cm="1">
        <f t="array" ref="AG1830">_xlfn.XLOOKUP(Orders_C[[#This Row],[Store_ID]],Stores_c[[#All],[Store_ID]],Stores_c[[#All],[Store_Type]])</f>
        <v>Drive-Thru</v>
      </c>
    </row>
    <row r="1831" spans="1:33" x14ac:dyDescent="0.25">
      <c r="A1831">
        <v>10861</v>
      </c>
      <c r="B1831" s="1">
        <v>45987</v>
      </c>
      <c r="C1831" s="2">
        <v>0.59891203703703699</v>
      </c>
      <c r="D1831">
        <v>1999</v>
      </c>
      <c r="E1831">
        <v>211</v>
      </c>
      <c r="F1831">
        <v>468</v>
      </c>
      <c r="G1831">
        <v>317</v>
      </c>
      <c r="H1831">
        <v>3</v>
      </c>
      <c r="I1831">
        <v>183</v>
      </c>
      <c r="J1831">
        <v>10</v>
      </c>
      <c r="K1831">
        <v>9.15</v>
      </c>
      <c r="L1831">
        <v>548.15</v>
      </c>
      <c r="M1831" t="s">
        <v>19</v>
      </c>
      <c r="N1831" t="s">
        <v>23</v>
      </c>
      <c r="O1831">
        <v>31</v>
      </c>
      <c r="P1831">
        <v>5</v>
      </c>
      <c r="Q1831" t="s">
        <v>4884</v>
      </c>
      <c r="R1831">
        <v>501</v>
      </c>
      <c r="S1831" s="3">
        <v>0.1</v>
      </c>
      <c r="T1831" s="6">
        <v>218.75</v>
      </c>
      <c r="U1831" t="s">
        <v>6336</v>
      </c>
      <c r="V1831">
        <v>2025</v>
      </c>
      <c r="W1831" t="s">
        <v>6329</v>
      </c>
      <c r="X1831" t="str">
        <f>_xlfn.XLOOKUP(Orders_C[[#This Row],[Product_ID]],Products_C[Product_ID],Products_C[Product_Name])</f>
        <v>Popcorn Chicken</v>
      </c>
      <c r="Y1831" t="str">
        <f>_xlfn.XLOOKUP(Orders_C[[#This Row],[Product_ID]],Products_C[Product_ID],Products_C[Category])</f>
        <v>Dessert</v>
      </c>
      <c r="Z1831" t="str">
        <f>_xlfn.XLOOKUP(Orders_C[[#This Row],[Store_ID]],Stores_c[Store_ID],Stores_c[City])</f>
        <v>North Robertstad</v>
      </c>
      <c r="AA1831" t="str">
        <f>_xlfn.XLOOKUP(Orders_C[[#This Row],[Customer_ID]],Customers_c[Customer_ID],Customers_c[Customer_Name])</f>
        <v>Theresa Johnson</v>
      </c>
      <c r="AB1831" s="6">
        <f>Orders_C[[#This Row],[Quantity]]*Orders_C[[#This Row],[Unit_Price]]*(1-Orders_C[[#This Row],[Discount %]])+Orders_C[[#This Row],[Tax]]</f>
        <v>503.25</v>
      </c>
      <c r="AC1831" s="9">
        <f>(Orders_C[[#This Row],[Unit_Price]]*Orders_C[[#This Row],[Quantity]])-Orders_C[[#This Row],[Discount]]+Orders_C[[#This Row],[Tax]]</f>
        <v>548.15</v>
      </c>
      <c r="AD1831" t="str">
        <f>IF(COUNTIF(Orders_C[[#All],[Customer_ID]],Orders_C[[#This Row],[Customer_ID]])&gt;1,"Repeat","New")</f>
        <v>Repeat</v>
      </c>
      <c r="AE1831" t="str" cm="1">
        <f t="array" ref="AE1831">_xlfn.XLOOKUP(Orders_C[[#This Row],[Store_ID]],Stores_c[[#All],[Store_ID]],Stores_c[[#All],[City]])</f>
        <v>North Robertstad</v>
      </c>
      <c r="AF1831" t="str" cm="1">
        <f t="array" ref="AF1831">_xlfn.XLOOKUP(Orders_C[[#This Row],[Store_ID]],Stores_c[[#All],[Store_ID]],Stores_c[[#All],[Manager_Name]])</f>
        <v>Mary Lewis</v>
      </c>
      <c r="AG1831" t="str" cm="1">
        <f t="array" ref="AG1831">_xlfn.XLOOKUP(Orders_C[[#This Row],[Store_ID]],Stores_c[[#All],[Store_ID]],Stores_c[[#All],[Store_Type]])</f>
        <v>Street</v>
      </c>
    </row>
    <row r="1832" spans="1:33" x14ac:dyDescent="0.25">
      <c r="A1832">
        <v>10102</v>
      </c>
      <c r="B1832" s="1">
        <v>46055</v>
      </c>
      <c r="C1832" s="2">
        <v>0.24625</v>
      </c>
      <c r="D1832">
        <v>1471</v>
      </c>
      <c r="E1832">
        <v>217</v>
      </c>
      <c r="F1832">
        <v>428</v>
      </c>
      <c r="G1832">
        <v>322</v>
      </c>
      <c r="H1832">
        <v>3</v>
      </c>
      <c r="I1832">
        <v>179</v>
      </c>
      <c r="J1832">
        <v>5</v>
      </c>
      <c r="K1832">
        <v>8.9500000000000011</v>
      </c>
      <c r="L1832">
        <v>540.95000000000005</v>
      </c>
      <c r="M1832" t="s">
        <v>20</v>
      </c>
      <c r="N1832" t="s">
        <v>21</v>
      </c>
      <c r="O1832">
        <v>18</v>
      </c>
      <c r="P1832">
        <v>1</v>
      </c>
      <c r="Q1832" t="s">
        <v>4125</v>
      </c>
      <c r="R1832">
        <v>505</v>
      </c>
      <c r="S1832" s="3">
        <v>0.05</v>
      </c>
      <c r="T1832" s="6">
        <v>218.75000000000006</v>
      </c>
      <c r="U1832" t="s">
        <v>6338</v>
      </c>
      <c r="V1832">
        <v>2026</v>
      </c>
      <c r="W1832" t="s">
        <v>6333</v>
      </c>
      <c r="X1832" t="str">
        <f>_xlfn.XLOOKUP(Orders_C[[#This Row],[Product_ID]],Products_C[Product_ID],Products_C[Product_Name])</f>
        <v>Veg Burger</v>
      </c>
      <c r="Y1832" t="str">
        <f>_xlfn.XLOOKUP(Orders_C[[#This Row],[Product_ID]],Products_C[Product_ID],Products_C[Category])</f>
        <v>Burger</v>
      </c>
      <c r="Z1832" t="str">
        <f>_xlfn.XLOOKUP(Orders_C[[#This Row],[Store_ID]],Stores_c[Store_ID],Stores_c[City])</f>
        <v>West Rebecca</v>
      </c>
      <c r="AA1832" t="str">
        <f>_xlfn.XLOOKUP(Orders_C[[#This Row],[Customer_ID]],Customers_c[Customer_ID],Customers_c[Customer_Name])</f>
        <v>Leah Hall</v>
      </c>
      <c r="AB1832" s="6">
        <f>Orders_C[[#This Row],[Quantity]]*Orders_C[[#This Row],[Unit_Price]]*(1-Orders_C[[#This Row],[Discount %]])+Orders_C[[#This Row],[Tax]]</f>
        <v>519.1</v>
      </c>
      <c r="AC1832" s="9">
        <f>(Orders_C[[#This Row],[Unit_Price]]*Orders_C[[#This Row],[Quantity]])-Orders_C[[#This Row],[Discount]]+Orders_C[[#This Row],[Tax]]</f>
        <v>540.95000000000005</v>
      </c>
      <c r="AD1832" t="str">
        <f>IF(COUNTIF(Orders_C[[#All],[Customer_ID]],Orders_C[[#This Row],[Customer_ID]])&gt;1,"Repeat","New")</f>
        <v>Repeat</v>
      </c>
      <c r="AE1832" t="str" cm="1">
        <f t="array" ref="AE1832">_xlfn.XLOOKUP(Orders_C[[#This Row],[Store_ID]],Stores_c[[#All],[Store_ID]],Stores_c[[#All],[City]])</f>
        <v>West Rebecca</v>
      </c>
      <c r="AF1832" t="str" cm="1">
        <f t="array" ref="AF1832">_xlfn.XLOOKUP(Orders_C[[#This Row],[Store_ID]],Stores_c[[#All],[Store_ID]],Stores_c[[#All],[Manager_Name]])</f>
        <v>Albert Smith</v>
      </c>
      <c r="AG1832" t="str" cm="1">
        <f t="array" ref="AG1832">_xlfn.XLOOKUP(Orders_C[[#This Row],[Store_ID]],Stores_c[[#All],[Store_ID]],Stores_c[[#All],[Store_Type]])</f>
        <v>Mall</v>
      </c>
    </row>
    <row r="1833" spans="1:33" x14ac:dyDescent="0.25">
      <c r="A1833">
        <v>8411</v>
      </c>
      <c r="B1833" s="1">
        <v>46020</v>
      </c>
      <c r="C1833" s="2">
        <v>0.14460648148148147</v>
      </c>
      <c r="D1833">
        <v>1579</v>
      </c>
      <c r="E1833">
        <v>205</v>
      </c>
      <c r="F1833">
        <v>548</v>
      </c>
      <c r="G1833">
        <v>331</v>
      </c>
      <c r="H1833">
        <v>1</v>
      </c>
      <c r="I1833">
        <v>498</v>
      </c>
      <c r="J1833">
        <v>5</v>
      </c>
      <c r="K1833">
        <v>24.9</v>
      </c>
      <c r="L1833">
        <v>517.9</v>
      </c>
      <c r="M1833" t="s">
        <v>19</v>
      </c>
      <c r="N1833" t="s">
        <v>23</v>
      </c>
      <c r="O1833">
        <v>13</v>
      </c>
      <c r="P1833">
        <v>3</v>
      </c>
      <c r="Q1833" t="s">
        <v>2434</v>
      </c>
      <c r="R1833">
        <v>501</v>
      </c>
      <c r="S1833" s="3">
        <v>0.05</v>
      </c>
      <c r="T1833" s="6">
        <v>219.09999999999997</v>
      </c>
      <c r="U1833" t="s">
        <v>6328</v>
      </c>
      <c r="V1833">
        <v>2025</v>
      </c>
      <c r="W1833" t="s">
        <v>6333</v>
      </c>
      <c r="X1833" t="str">
        <f>_xlfn.XLOOKUP(Orders_C[[#This Row],[Product_ID]],Products_C[Product_ID],Products_C[Product_Name])</f>
        <v>Chicken Bucket</v>
      </c>
      <c r="Y1833" t="str">
        <f>_xlfn.XLOOKUP(Orders_C[[#This Row],[Product_ID]],Products_C[Product_ID],Products_C[Category])</f>
        <v>Beverage</v>
      </c>
      <c r="Z1833" t="str">
        <f>_xlfn.XLOOKUP(Orders_C[[#This Row],[Store_ID]],Stores_c[Store_ID],Stores_c[City])</f>
        <v>Port Jacob</v>
      </c>
      <c r="AA1833" t="str">
        <f>_xlfn.XLOOKUP(Orders_C[[#This Row],[Customer_ID]],Customers_c[Customer_ID],Customers_c[Customer_Name])</f>
        <v>Luis Gates</v>
      </c>
      <c r="AB1833" s="6">
        <f>Orders_C[[#This Row],[Quantity]]*Orders_C[[#This Row],[Unit_Price]]*(1-Orders_C[[#This Row],[Discount %]])+Orders_C[[#This Row],[Tax]]</f>
        <v>497.99999999999994</v>
      </c>
      <c r="AC1833" s="9">
        <f>(Orders_C[[#This Row],[Unit_Price]]*Orders_C[[#This Row],[Quantity]])-Orders_C[[#This Row],[Discount]]+Orders_C[[#This Row],[Tax]]</f>
        <v>517.9</v>
      </c>
      <c r="AD1833" t="str">
        <f>IF(COUNTIF(Orders_C[[#All],[Customer_ID]],Orders_C[[#This Row],[Customer_ID]])&gt;1,"Repeat","New")</f>
        <v>Repeat</v>
      </c>
      <c r="AE1833" t="str" cm="1">
        <f t="array" ref="AE1833">_xlfn.XLOOKUP(Orders_C[[#This Row],[Store_ID]],Stores_c[[#All],[Store_ID]],Stores_c[[#All],[City]])</f>
        <v>Port Jacob</v>
      </c>
      <c r="AF1833" t="str" cm="1">
        <f t="array" ref="AF1833">_xlfn.XLOOKUP(Orders_C[[#This Row],[Store_ID]],Stores_c[[#All],[Store_ID]],Stores_c[[#All],[Manager_Name]])</f>
        <v>David Harris</v>
      </c>
      <c r="AG1833" t="str" cm="1">
        <f t="array" ref="AG1833">_xlfn.XLOOKUP(Orders_C[[#This Row],[Store_ID]],Stores_c[[#All],[Store_ID]],Stores_c[[#All],[Store_Type]])</f>
        <v>Mall</v>
      </c>
    </row>
    <row r="1834" spans="1:33" x14ac:dyDescent="0.25">
      <c r="A1834">
        <v>6861</v>
      </c>
      <c r="B1834" s="1">
        <v>45907</v>
      </c>
      <c r="C1834" s="2">
        <v>0.38218750000000001</v>
      </c>
      <c r="D1834">
        <v>1314</v>
      </c>
      <c r="E1834">
        <v>220</v>
      </c>
      <c r="F1834">
        <v>419</v>
      </c>
      <c r="G1834">
        <v>306</v>
      </c>
      <c r="H1834">
        <v>1</v>
      </c>
      <c r="I1834">
        <v>487</v>
      </c>
      <c r="J1834">
        <v>0</v>
      </c>
      <c r="K1834">
        <v>24.35</v>
      </c>
      <c r="L1834">
        <v>511.35</v>
      </c>
      <c r="M1834" t="s">
        <v>18</v>
      </c>
      <c r="N1834" t="s">
        <v>22</v>
      </c>
      <c r="O1834">
        <v>17</v>
      </c>
      <c r="P1834">
        <v>3</v>
      </c>
      <c r="Q1834" t="s">
        <v>884</v>
      </c>
      <c r="R1834">
        <v>509</v>
      </c>
      <c r="S1834" s="3">
        <v>0</v>
      </c>
      <c r="T1834" s="6">
        <v>219.15000000000003</v>
      </c>
      <c r="U1834" t="s">
        <v>6335</v>
      </c>
      <c r="V1834">
        <v>2025</v>
      </c>
      <c r="W1834" t="s">
        <v>6333</v>
      </c>
      <c r="X1834" t="str">
        <f>_xlfn.XLOOKUP(Orders_C[[#This Row],[Product_ID]],Products_C[Product_ID],Products_C[Product_Name])</f>
        <v>Veg Burger</v>
      </c>
      <c r="Y1834" t="str">
        <f>_xlfn.XLOOKUP(Orders_C[[#This Row],[Product_ID]],Products_C[Product_ID],Products_C[Category])</f>
        <v>Burger</v>
      </c>
      <c r="Z1834" t="str">
        <f>_xlfn.XLOOKUP(Orders_C[[#This Row],[Store_ID]],Stores_c[Store_ID],Stores_c[City])</f>
        <v>Williamborough</v>
      </c>
      <c r="AA1834" t="str">
        <f>_xlfn.XLOOKUP(Orders_C[[#This Row],[Customer_ID]],Customers_c[Customer_ID],Customers_c[Customer_Name])</f>
        <v>Erin Simpson</v>
      </c>
      <c r="AB1834" s="6">
        <f>Orders_C[[#This Row],[Quantity]]*Orders_C[[#This Row],[Unit_Price]]*(1-Orders_C[[#This Row],[Discount %]])+Orders_C[[#This Row],[Tax]]</f>
        <v>511.35</v>
      </c>
      <c r="AC1834" s="9">
        <f>(Orders_C[[#This Row],[Unit_Price]]*Orders_C[[#This Row],[Quantity]])-Orders_C[[#This Row],[Discount]]+Orders_C[[#This Row],[Tax]]</f>
        <v>511.35</v>
      </c>
      <c r="AD1834" t="str">
        <f>IF(COUNTIF(Orders_C[[#All],[Customer_ID]],Orders_C[[#This Row],[Customer_ID]])&gt;1,"Repeat","New")</f>
        <v>Repeat</v>
      </c>
      <c r="AE1834" t="str" cm="1">
        <f t="array" ref="AE1834">_xlfn.XLOOKUP(Orders_C[[#This Row],[Store_ID]],Stores_c[[#All],[Store_ID]],Stores_c[[#All],[City]])</f>
        <v>Williamborough</v>
      </c>
      <c r="AF1834" t="str" cm="1">
        <f t="array" ref="AF1834">_xlfn.XLOOKUP(Orders_C[[#This Row],[Store_ID]],Stores_c[[#All],[Store_ID]],Stores_c[[#All],[Manager_Name]])</f>
        <v>Michael Mcbride</v>
      </c>
      <c r="AG1834" t="str" cm="1">
        <f t="array" ref="AG1834">_xlfn.XLOOKUP(Orders_C[[#This Row],[Store_ID]],Stores_c[[#All],[Store_ID]],Stores_c[[#All],[Store_Type]])</f>
        <v>Mall</v>
      </c>
    </row>
    <row r="1835" spans="1:33" x14ac:dyDescent="0.25">
      <c r="A1835">
        <v>9273</v>
      </c>
      <c r="B1835" s="1">
        <v>46038</v>
      </c>
      <c r="C1835" s="2">
        <v>0.69186342592592598</v>
      </c>
      <c r="D1835">
        <v>1771</v>
      </c>
      <c r="E1835">
        <v>206</v>
      </c>
      <c r="F1835">
        <v>528</v>
      </c>
      <c r="G1835">
        <v>322</v>
      </c>
      <c r="H1835">
        <v>1</v>
      </c>
      <c r="I1835">
        <v>487</v>
      </c>
      <c r="J1835">
        <v>0</v>
      </c>
      <c r="K1835">
        <v>24.35</v>
      </c>
      <c r="L1835">
        <v>511.35</v>
      </c>
      <c r="M1835" t="s">
        <v>20</v>
      </c>
      <c r="N1835" t="s">
        <v>23</v>
      </c>
      <c r="O1835">
        <v>43</v>
      </c>
      <c r="P1835">
        <v>1</v>
      </c>
      <c r="Q1835" t="s">
        <v>3296</v>
      </c>
      <c r="R1835">
        <v>506</v>
      </c>
      <c r="S1835" s="3">
        <v>0</v>
      </c>
      <c r="T1835" s="6">
        <v>219.15000000000003</v>
      </c>
      <c r="U1835" t="s">
        <v>6330</v>
      </c>
      <c r="V1835">
        <v>2026</v>
      </c>
      <c r="W1835" t="s">
        <v>6331</v>
      </c>
      <c r="X1835" t="str">
        <f>_xlfn.XLOOKUP(Orders_C[[#This Row],[Product_ID]],Products_C[Product_ID],Products_C[Product_Name])</f>
        <v>Veg Burger</v>
      </c>
      <c r="Y1835" t="str">
        <f>_xlfn.XLOOKUP(Orders_C[[#This Row],[Product_ID]],Products_C[Product_ID],Products_C[Category])</f>
        <v>Burger</v>
      </c>
      <c r="Z1835" t="str">
        <f>_xlfn.XLOOKUP(Orders_C[[#This Row],[Store_ID]],Stores_c[Store_ID],Stores_c[City])</f>
        <v>West Matthew</v>
      </c>
      <c r="AA1835" t="str">
        <f>_xlfn.XLOOKUP(Orders_C[[#This Row],[Customer_ID]],Customers_c[Customer_ID],Customers_c[Customer_Name])</f>
        <v>David Barnett</v>
      </c>
      <c r="AB1835" s="6">
        <f>Orders_C[[#This Row],[Quantity]]*Orders_C[[#This Row],[Unit_Price]]*(1-Orders_C[[#This Row],[Discount %]])+Orders_C[[#This Row],[Tax]]</f>
        <v>511.35</v>
      </c>
      <c r="AC1835" s="9">
        <f>(Orders_C[[#This Row],[Unit_Price]]*Orders_C[[#This Row],[Quantity]])-Orders_C[[#This Row],[Discount]]+Orders_C[[#This Row],[Tax]]</f>
        <v>511.35</v>
      </c>
      <c r="AD1835" t="str">
        <f>IF(COUNTIF(Orders_C[[#All],[Customer_ID]],Orders_C[[#This Row],[Customer_ID]])&gt;1,"Repeat","New")</f>
        <v>Repeat</v>
      </c>
      <c r="AE1835" t="str" cm="1">
        <f t="array" ref="AE1835">_xlfn.XLOOKUP(Orders_C[[#This Row],[Store_ID]],Stores_c[[#All],[Store_ID]],Stores_c[[#All],[City]])</f>
        <v>West Matthew</v>
      </c>
      <c r="AF1835" t="str" cm="1">
        <f t="array" ref="AF1835">_xlfn.XLOOKUP(Orders_C[[#This Row],[Store_ID]],Stores_c[[#All],[Store_ID]],Stores_c[[#All],[Manager_Name]])</f>
        <v>Miguel Kidd</v>
      </c>
      <c r="AG1835" t="str" cm="1">
        <f t="array" ref="AG1835">_xlfn.XLOOKUP(Orders_C[[#This Row],[Store_ID]],Stores_c[[#All],[Store_ID]],Stores_c[[#All],[Store_Type]])</f>
        <v>Drive-Thru</v>
      </c>
    </row>
    <row r="1836" spans="1:33" x14ac:dyDescent="0.25">
      <c r="A1836">
        <v>8217</v>
      </c>
      <c r="B1836" s="1">
        <v>45827</v>
      </c>
      <c r="C1836" s="2">
        <v>0.56319444444444444</v>
      </c>
      <c r="D1836">
        <v>1956</v>
      </c>
      <c r="E1836">
        <v>205</v>
      </c>
      <c r="F1836">
        <v>426</v>
      </c>
      <c r="G1836">
        <v>320</v>
      </c>
      <c r="H1836">
        <v>2</v>
      </c>
      <c r="I1836">
        <v>258</v>
      </c>
      <c r="J1836">
        <v>0</v>
      </c>
      <c r="K1836">
        <v>12.9</v>
      </c>
      <c r="L1836">
        <v>528.9</v>
      </c>
      <c r="M1836" t="s">
        <v>20</v>
      </c>
      <c r="N1836" t="s">
        <v>21</v>
      </c>
      <c r="O1836">
        <v>47</v>
      </c>
      <c r="P1836">
        <v>3</v>
      </c>
      <c r="Q1836" t="s">
        <v>2240</v>
      </c>
      <c r="R1836">
        <v>509</v>
      </c>
      <c r="S1836" s="3">
        <v>0</v>
      </c>
      <c r="T1836" s="6">
        <v>219.3</v>
      </c>
      <c r="U1836" t="s">
        <v>6340</v>
      </c>
      <c r="V1836">
        <v>2025</v>
      </c>
      <c r="W1836" t="s">
        <v>6331</v>
      </c>
      <c r="X1836" t="str">
        <f>_xlfn.XLOOKUP(Orders_C[[#This Row],[Product_ID]],Products_C[Product_ID],Products_C[Product_Name])</f>
        <v>Rice Bowl</v>
      </c>
      <c r="Y1836" t="str">
        <f>_xlfn.XLOOKUP(Orders_C[[#This Row],[Product_ID]],Products_C[Product_ID],Products_C[Category])</f>
        <v>Beverage</v>
      </c>
      <c r="Z1836" t="str">
        <f>_xlfn.XLOOKUP(Orders_C[[#This Row],[Store_ID]],Stores_c[Store_ID],Stores_c[City])</f>
        <v>Port Jacob</v>
      </c>
      <c r="AA1836" t="str">
        <f>_xlfn.XLOOKUP(Orders_C[[#This Row],[Customer_ID]],Customers_c[Customer_ID],Customers_c[Customer_Name])</f>
        <v>Dakota Reed</v>
      </c>
      <c r="AB1836" s="6">
        <f>Orders_C[[#This Row],[Quantity]]*Orders_C[[#This Row],[Unit_Price]]*(1-Orders_C[[#This Row],[Discount %]])+Orders_C[[#This Row],[Tax]]</f>
        <v>528.9</v>
      </c>
      <c r="AC1836" s="9">
        <f>(Orders_C[[#This Row],[Unit_Price]]*Orders_C[[#This Row],[Quantity]])-Orders_C[[#This Row],[Discount]]+Orders_C[[#This Row],[Tax]]</f>
        <v>528.9</v>
      </c>
      <c r="AD1836" t="str">
        <f>IF(COUNTIF(Orders_C[[#All],[Customer_ID]],Orders_C[[#This Row],[Customer_ID]])&gt;1,"Repeat","New")</f>
        <v>Repeat</v>
      </c>
      <c r="AE1836" t="str" cm="1">
        <f t="array" ref="AE1836">_xlfn.XLOOKUP(Orders_C[[#This Row],[Store_ID]],Stores_c[[#All],[Store_ID]],Stores_c[[#All],[City]])</f>
        <v>Port Jacob</v>
      </c>
      <c r="AF1836" t="str" cm="1">
        <f t="array" ref="AF1836">_xlfn.XLOOKUP(Orders_C[[#This Row],[Store_ID]],Stores_c[[#All],[Store_ID]],Stores_c[[#All],[Manager_Name]])</f>
        <v>David Harris</v>
      </c>
      <c r="AG1836" t="str" cm="1">
        <f t="array" ref="AG1836">_xlfn.XLOOKUP(Orders_C[[#This Row],[Store_ID]],Stores_c[[#All],[Store_ID]],Stores_c[[#All],[Store_Type]])</f>
        <v>Mall</v>
      </c>
    </row>
    <row r="1837" spans="1:33" x14ac:dyDescent="0.25">
      <c r="A1837">
        <v>6202</v>
      </c>
      <c r="B1837" s="1">
        <v>46010</v>
      </c>
      <c r="C1837" s="2">
        <v>0.25700231481481484</v>
      </c>
      <c r="D1837">
        <v>1111</v>
      </c>
      <c r="E1837">
        <v>224</v>
      </c>
      <c r="F1837">
        <v>401</v>
      </c>
      <c r="G1837">
        <v>301</v>
      </c>
      <c r="H1837">
        <v>2</v>
      </c>
      <c r="I1837">
        <v>264</v>
      </c>
      <c r="J1837">
        <v>5</v>
      </c>
      <c r="K1837">
        <v>13.2</v>
      </c>
      <c r="L1837">
        <v>536.20000000000005</v>
      </c>
      <c r="M1837" t="s">
        <v>19</v>
      </c>
      <c r="N1837" t="s">
        <v>21</v>
      </c>
      <c r="O1837">
        <v>20</v>
      </c>
      <c r="P1837">
        <v>5</v>
      </c>
      <c r="Q1837" t="s">
        <v>225</v>
      </c>
      <c r="R1837">
        <v>507</v>
      </c>
      <c r="S1837" s="3">
        <v>0.05</v>
      </c>
      <c r="T1837" s="6">
        <v>219.40000000000003</v>
      </c>
      <c r="U1837" t="s">
        <v>6328</v>
      </c>
      <c r="V1837">
        <v>2025</v>
      </c>
      <c r="W1837" t="s">
        <v>6333</v>
      </c>
      <c r="X1837" t="str">
        <f>_xlfn.XLOOKUP(Orders_C[[#This Row],[Product_ID]],Products_C[Product_ID],Products_C[Product_Name])</f>
        <v>Krushers</v>
      </c>
      <c r="Y1837" t="str">
        <f>_xlfn.XLOOKUP(Orders_C[[#This Row],[Product_ID]],Products_C[Product_ID],Products_C[Category])</f>
        <v>Burger</v>
      </c>
      <c r="Z1837" t="str">
        <f>_xlfn.XLOOKUP(Orders_C[[#This Row],[Store_ID]],Stores_c[Store_ID],Stores_c[City])</f>
        <v>Valdezton</v>
      </c>
      <c r="AA1837" t="str">
        <f>_xlfn.XLOOKUP(Orders_C[[#This Row],[Customer_ID]],Customers_c[Customer_ID],Customers_c[Customer_Name])</f>
        <v>Crystal Carrillo</v>
      </c>
      <c r="AB1837" s="6">
        <f>Orders_C[[#This Row],[Quantity]]*Orders_C[[#This Row],[Unit_Price]]*(1-Orders_C[[#This Row],[Discount %]])+Orders_C[[#This Row],[Tax]]</f>
        <v>514.79999999999995</v>
      </c>
      <c r="AC1837" s="9">
        <f>(Orders_C[[#This Row],[Unit_Price]]*Orders_C[[#This Row],[Quantity]])-Orders_C[[#This Row],[Discount]]+Orders_C[[#This Row],[Tax]]</f>
        <v>536.20000000000005</v>
      </c>
      <c r="AD1837" t="str">
        <f>IF(COUNTIF(Orders_C[[#All],[Customer_ID]],Orders_C[[#This Row],[Customer_ID]])&gt;1,"Repeat","New")</f>
        <v>Repeat</v>
      </c>
      <c r="AE1837" t="str" cm="1">
        <f t="array" ref="AE1837">_xlfn.XLOOKUP(Orders_C[[#This Row],[Store_ID]],Stores_c[[#All],[Store_ID]],Stores_c[[#All],[City]])</f>
        <v>Valdezton</v>
      </c>
      <c r="AF1837" t="str" cm="1">
        <f t="array" ref="AF1837">_xlfn.XLOOKUP(Orders_C[[#This Row],[Store_ID]],Stores_c[[#All],[Store_ID]],Stores_c[[#All],[Manager_Name]])</f>
        <v>John Rodriguez</v>
      </c>
      <c r="AG1837" t="str" cm="1">
        <f t="array" ref="AG1837">_xlfn.XLOOKUP(Orders_C[[#This Row],[Store_ID]],Stores_c[[#All],[Store_ID]],Stores_c[[#All],[Store_Type]])</f>
        <v>Street</v>
      </c>
    </row>
    <row r="1838" spans="1:33" x14ac:dyDescent="0.25">
      <c r="A1838">
        <v>10528</v>
      </c>
      <c r="B1838" s="1">
        <v>45718</v>
      </c>
      <c r="C1838" s="2">
        <v>0.90622685185185181</v>
      </c>
      <c r="D1838">
        <v>1439</v>
      </c>
      <c r="E1838">
        <v>212</v>
      </c>
      <c r="F1838">
        <v>548</v>
      </c>
      <c r="G1838">
        <v>303</v>
      </c>
      <c r="H1838">
        <v>3</v>
      </c>
      <c r="I1838">
        <v>176</v>
      </c>
      <c r="J1838">
        <v>0</v>
      </c>
      <c r="K1838">
        <v>8.8000000000000007</v>
      </c>
      <c r="L1838">
        <v>536.79999999999995</v>
      </c>
      <c r="M1838" t="s">
        <v>20</v>
      </c>
      <c r="N1838" t="s">
        <v>21</v>
      </c>
      <c r="O1838">
        <v>58</v>
      </c>
      <c r="P1838">
        <v>3</v>
      </c>
      <c r="Q1838" t="s">
        <v>4551</v>
      </c>
      <c r="R1838">
        <v>510</v>
      </c>
      <c r="S1838" s="3">
        <v>0</v>
      </c>
      <c r="T1838" s="6">
        <v>219.99999999999994</v>
      </c>
      <c r="U1838" t="s">
        <v>6334</v>
      </c>
      <c r="V1838">
        <v>2025</v>
      </c>
      <c r="W1838" t="s">
        <v>6331</v>
      </c>
      <c r="X1838" t="str">
        <f>_xlfn.XLOOKUP(Orders_C[[#This Row],[Product_ID]],Products_C[Product_ID],Products_C[Product_Name])</f>
        <v>Chocolate Lava Cake</v>
      </c>
      <c r="Y1838" t="str">
        <f>_xlfn.XLOOKUP(Orders_C[[#This Row],[Product_ID]],Products_C[Product_ID],Products_C[Category])</f>
        <v>Chicken</v>
      </c>
      <c r="Z1838" t="str">
        <f>_xlfn.XLOOKUP(Orders_C[[#This Row],[Store_ID]],Stores_c[Store_ID],Stores_c[City])</f>
        <v>Andrewview</v>
      </c>
      <c r="AA1838" t="str">
        <f>_xlfn.XLOOKUP(Orders_C[[#This Row],[Customer_ID]],Customers_c[Customer_ID],Customers_c[Customer_Name])</f>
        <v>Nicole Garrison</v>
      </c>
      <c r="AB1838" s="6">
        <f>Orders_C[[#This Row],[Quantity]]*Orders_C[[#This Row],[Unit_Price]]*(1-Orders_C[[#This Row],[Discount %]])+Orders_C[[#This Row],[Tax]]</f>
        <v>536.79999999999995</v>
      </c>
      <c r="AC1838" s="9">
        <f>(Orders_C[[#This Row],[Unit_Price]]*Orders_C[[#This Row],[Quantity]])-Orders_C[[#This Row],[Discount]]+Orders_C[[#This Row],[Tax]]</f>
        <v>536.79999999999995</v>
      </c>
      <c r="AD1838" t="str">
        <f>IF(COUNTIF(Orders_C[[#All],[Customer_ID]],Orders_C[[#This Row],[Customer_ID]])&gt;1,"Repeat","New")</f>
        <v>Repeat</v>
      </c>
      <c r="AE1838" t="str" cm="1">
        <f t="array" ref="AE1838">_xlfn.XLOOKUP(Orders_C[[#This Row],[Store_ID]],Stores_c[[#All],[Store_ID]],Stores_c[[#All],[City]])</f>
        <v>Andrewview</v>
      </c>
      <c r="AF1838" t="str" cm="1">
        <f t="array" ref="AF1838">_xlfn.XLOOKUP(Orders_C[[#This Row],[Store_ID]],Stores_c[[#All],[Store_ID]],Stores_c[[#All],[Manager_Name]])</f>
        <v>Alice Sutton</v>
      </c>
      <c r="AG1838" t="str" cm="1">
        <f t="array" ref="AG1838">_xlfn.XLOOKUP(Orders_C[[#This Row],[Store_ID]],Stores_c[[#All],[Store_ID]],Stores_c[[#All],[Store_Type]])</f>
        <v>Mall</v>
      </c>
    </row>
    <row r="1839" spans="1:33" x14ac:dyDescent="0.25">
      <c r="A1839">
        <v>7408</v>
      </c>
      <c r="B1839" s="1">
        <v>45964</v>
      </c>
      <c r="C1839" s="2">
        <v>0.37864583333333335</v>
      </c>
      <c r="D1839">
        <v>1276</v>
      </c>
      <c r="E1839">
        <v>214</v>
      </c>
      <c r="F1839">
        <v>490</v>
      </c>
      <c r="G1839">
        <v>332</v>
      </c>
      <c r="H1839">
        <v>3</v>
      </c>
      <c r="I1839">
        <v>188</v>
      </c>
      <c r="J1839">
        <v>15</v>
      </c>
      <c r="K1839">
        <v>9.4</v>
      </c>
      <c r="L1839">
        <v>558.4</v>
      </c>
      <c r="M1839" t="s">
        <v>18</v>
      </c>
      <c r="N1839" t="s">
        <v>23</v>
      </c>
      <c r="O1839">
        <v>25</v>
      </c>
      <c r="P1839">
        <v>5</v>
      </c>
      <c r="Q1839" t="s">
        <v>1431</v>
      </c>
      <c r="R1839">
        <v>503</v>
      </c>
      <c r="S1839" s="3">
        <v>0.15</v>
      </c>
      <c r="T1839" s="6">
        <v>220</v>
      </c>
      <c r="U1839" t="s">
        <v>6336</v>
      </c>
      <c r="V1839">
        <v>2025</v>
      </c>
      <c r="W1839" t="s">
        <v>6329</v>
      </c>
      <c r="X1839" t="str">
        <f>_xlfn.XLOOKUP(Orders_C[[#This Row],[Product_ID]],Products_C[Product_ID],Products_C[Product_Name])</f>
        <v>Zinger Burger</v>
      </c>
      <c r="Y1839" t="str">
        <f>_xlfn.XLOOKUP(Orders_C[[#This Row],[Product_ID]],Products_C[Product_ID],Products_C[Category])</f>
        <v>Beverage</v>
      </c>
      <c r="Z1839" t="str">
        <f>_xlfn.XLOOKUP(Orders_C[[#This Row],[Store_ID]],Stores_c[Store_ID],Stores_c[City])</f>
        <v>New Robert</v>
      </c>
      <c r="AA1839" t="str">
        <f>_xlfn.XLOOKUP(Orders_C[[#This Row],[Customer_ID]],Customers_c[Customer_ID],Customers_c[Customer_Name])</f>
        <v>Duane Rose</v>
      </c>
      <c r="AB1839" s="6">
        <f>Orders_C[[#This Row],[Quantity]]*Orders_C[[#This Row],[Unit_Price]]*(1-Orders_C[[#This Row],[Discount %]])+Orders_C[[#This Row],[Tax]]</f>
        <v>488.79999999999995</v>
      </c>
      <c r="AC1839" s="9">
        <f>(Orders_C[[#This Row],[Unit_Price]]*Orders_C[[#This Row],[Quantity]])-Orders_C[[#This Row],[Discount]]+Orders_C[[#This Row],[Tax]]</f>
        <v>558.4</v>
      </c>
      <c r="AD1839" t="str">
        <f>IF(COUNTIF(Orders_C[[#All],[Customer_ID]],Orders_C[[#This Row],[Customer_ID]])&gt;1,"Repeat","New")</f>
        <v>Repeat</v>
      </c>
      <c r="AE1839" t="str" cm="1">
        <f t="array" ref="AE1839">_xlfn.XLOOKUP(Orders_C[[#This Row],[Store_ID]],Stores_c[[#All],[Store_ID]],Stores_c[[#All],[City]])</f>
        <v>New Robert</v>
      </c>
      <c r="AF1839" t="str" cm="1">
        <f t="array" ref="AF1839">_xlfn.XLOOKUP(Orders_C[[#This Row],[Store_ID]],Stores_c[[#All],[Store_ID]],Stores_c[[#All],[Manager_Name]])</f>
        <v>Krista Webb</v>
      </c>
      <c r="AG1839" t="str" cm="1">
        <f t="array" ref="AG1839">_xlfn.XLOOKUP(Orders_C[[#This Row],[Store_ID]],Stores_c[[#All],[Store_ID]],Stores_c[[#All],[Store_Type]])</f>
        <v>Drive-Thru</v>
      </c>
    </row>
    <row r="1840" spans="1:33" x14ac:dyDescent="0.25">
      <c r="A1840">
        <v>6629</v>
      </c>
      <c r="B1840" s="1">
        <v>46030</v>
      </c>
      <c r="C1840" s="2">
        <v>0.37818287037037035</v>
      </c>
      <c r="D1840">
        <v>1257</v>
      </c>
      <c r="E1840">
        <v>206</v>
      </c>
      <c r="F1840">
        <v>417</v>
      </c>
      <c r="G1840">
        <v>326</v>
      </c>
      <c r="H1840">
        <v>1</v>
      </c>
      <c r="I1840">
        <v>489</v>
      </c>
      <c r="J1840">
        <v>0</v>
      </c>
      <c r="K1840">
        <v>24.45</v>
      </c>
      <c r="L1840">
        <v>513.45000000000005</v>
      </c>
      <c r="M1840" t="s">
        <v>18</v>
      </c>
      <c r="N1840" t="s">
        <v>22</v>
      </c>
      <c r="O1840">
        <v>50</v>
      </c>
      <c r="P1840">
        <v>3</v>
      </c>
      <c r="Q1840" t="s">
        <v>652</v>
      </c>
      <c r="R1840">
        <v>502</v>
      </c>
      <c r="S1840" s="3">
        <v>0</v>
      </c>
      <c r="T1840" s="6">
        <v>220.05000000000007</v>
      </c>
      <c r="U1840" t="s">
        <v>6330</v>
      </c>
      <c r="V1840">
        <v>2026</v>
      </c>
      <c r="W1840" t="s">
        <v>6331</v>
      </c>
      <c r="X1840" t="str">
        <f>_xlfn.XLOOKUP(Orders_C[[#This Row],[Product_ID]],Products_C[Product_ID],Products_C[Product_Name])</f>
        <v>Rice Bowl</v>
      </c>
      <c r="Y1840" t="str">
        <f>_xlfn.XLOOKUP(Orders_C[[#This Row],[Product_ID]],Products_C[Product_ID],Products_C[Category])</f>
        <v>Burger</v>
      </c>
      <c r="Z1840" t="str">
        <f>_xlfn.XLOOKUP(Orders_C[[#This Row],[Store_ID]],Stores_c[Store_ID],Stores_c[City])</f>
        <v>West Matthew</v>
      </c>
      <c r="AA1840" t="str">
        <f>_xlfn.XLOOKUP(Orders_C[[#This Row],[Customer_ID]],Customers_c[Customer_ID],Customers_c[Customer_Name])</f>
        <v>Mr. Howard Taylor</v>
      </c>
      <c r="AB1840" s="6">
        <f>Orders_C[[#This Row],[Quantity]]*Orders_C[[#This Row],[Unit_Price]]*(1-Orders_C[[#This Row],[Discount %]])+Orders_C[[#This Row],[Tax]]</f>
        <v>513.45000000000005</v>
      </c>
      <c r="AC1840" s="9">
        <f>(Orders_C[[#This Row],[Unit_Price]]*Orders_C[[#This Row],[Quantity]])-Orders_C[[#This Row],[Discount]]+Orders_C[[#This Row],[Tax]]</f>
        <v>513.45000000000005</v>
      </c>
      <c r="AD1840" t="str">
        <f>IF(COUNTIF(Orders_C[[#All],[Customer_ID]],Orders_C[[#This Row],[Customer_ID]])&gt;1,"Repeat","New")</f>
        <v>Repeat</v>
      </c>
      <c r="AE1840" t="str" cm="1">
        <f t="array" ref="AE1840">_xlfn.XLOOKUP(Orders_C[[#This Row],[Store_ID]],Stores_c[[#All],[Store_ID]],Stores_c[[#All],[City]])</f>
        <v>West Matthew</v>
      </c>
      <c r="AF1840" t="str" cm="1">
        <f t="array" ref="AF1840">_xlfn.XLOOKUP(Orders_C[[#This Row],[Store_ID]],Stores_c[[#All],[Store_ID]],Stores_c[[#All],[Manager_Name]])</f>
        <v>Miguel Kidd</v>
      </c>
      <c r="AG1840" t="str" cm="1">
        <f t="array" ref="AG1840">_xlfn.XLOOKUP(Orders_C[[#This Row],[Store_ID]],Stores_c[[#All],[Store_ID]],Stores_c[[#All],[Store_Type]])</f>
        <v>Drive-Thru</v>
      </c>
    </row>
    <row r="1841" spans="1:33" x14ac:dyDescent="0.25">
      <c r="A1841">
        <v>7950</v>
      </c>
      <c r="B1841" s="1">
        <v>46002</v>
      </c>
      <c r="C1841" s="2">
        <v>3.7962962962962963E-3</v>
      </c>
      <c r="D1841">
        <v>1114</v>
      </c>
      <c r="E1841">
        <v>225</v>
      </c>
      <c r="F1841">
        <v>483</v>
      </c>
      <c r="G1841">
        <v>301</v>
      </c>
      <c r="H1841">
        <v>1</v>
      </c>
      <c r="I1841">
        <v>489</v>
      </c>
      <c r="J1841">
        <v>0</v>
      </c>
      <c r="K1841">
        <v>24.45</v>
      </c>
      <c r="L1841">
        <v>513.45000000000005</v>
      </c>
      <c r="M1841" t="s">
        <v>20</v>
      </c>
      <c r="N1841" t="s">
        <v>22</v>
      </c>
      <c r="O1841">
        <v>56</v>
      </c>
      <c r="P1841">
        <v>4</v>
      </c>
      <c r="Q1841" t="s">
        <v>1973</v>
      </c>
      <c r="R1841">
        <v>503</v>
      </c>
      <c r="S1841" s="3">
        <v>0</v>
      </c>
      <c r="T1841" s="6">
        <v>220.05000000000007</v>
      </c>
      <c r="U1841" t="s">
        <v>6328</v>
      </c>
      <c r="V1841">
        <v>2025</v>
      </c>
      <c r="W1841" t="s">
        <v>6331</v>
      </c>
      <c r="X1841" t="str">
        <f>_xlfn.XLOOKUP(Orders_C[[#This Row],[Product_ID]],Products_C[Product_ID],Products_C[Product_Name])</f>
        <v>Krushers</v>
      </c>
      <c r="Y1841" t="str">
        <f>_xlfn.XLOOKUP(Orders_C[[#This Row],[Product_ID]],Products_C[Product_ID],Products_C[Category])</f>
        <v>Burger</v>
      </c>
      <c r="Z1841" t="str">
        <f>_xlfn.XLOOKUP(Orders_C[[#This Row],[Store_ID]],Stores_c[Store_ID],Stores_c[City])</f>
        <v>South Peter</v>
      </c>
      <c r="AA1841" t="str">
        <f>_xlfn.XLOOKUP(Orders_C[[#This Row],[Customer_ID]],Customers_c[Customer_ID],Customers_c[Customer_Name])</f>
        <v>Jessica Miller</v>
      </c>
      <c r="AB1841" s="6">
        <f>Orders_C[[#This Row],[Quantity]]*Orders_C[[#This Row],[Unit_Price]]*(1-Orders_C[[#This Row],[Discount %]])+Orders_C[[#This Row],[Tax]]</f>
        <v>513.45000000000005</v>
      </c>
      <c r="AC1841" s="9">
        <f>(Orders_C[[#This Row],[Unit_Price]]*Orders_C[[#This Row],[Quantity]])-Orders_C[[#This Row],[Discount]]+Orders_C[[#This Row],[Tax]]</f>
        <v>513.45000000000005</v>
      </c>
      <c r="AD1841" t="str">
        <f>IF(COUNTIF(Orders_C[[#All],[Customer_ID]],Orders_C[[#This Row],[Customer_ID]])&gt;1,"Repeat","New")</f>
        <v>Repeat</v>
      </c>
      <c r="AE1841" t="str" cm="1">
        <f t="array" ref="AE1841">_xlfn.XLOOKUP(Orders_C[[#This Row],[Store_ID]],Stores_c[[#All],[Store_ID]],Stores_c[[#All],[City]])</f>
        <v>South Peter</v>
      </c>
      <c r="AF1841" t="str" cm="1">
        <f t="array" ref="AF1841">_xlfn.XLOOKUP(Orders_C[[#This Row],[Store_ID]],Stores_c[[#All],[Store_ID]],Stores_c[[#All],[Manager_Name]])</f>
        <v>Gregory Lambert</v>
      </c>
      <c r="AG1841" t="str" cm="1">
        <f t="array" ref="AG1841">_xlfn.XLOOKUP(Orders_C[[#This Row],[Store_ID]],Stores_c[[#All],[Store_ID]],Stores_c[[#All],[Store_Type]])</f>
        <v>Street</v>
      </c>
    </row>
    <row r="1842" spans="1:33" x14ac:dyDescent="0.25">
      <c r="A1842">
        <v>10502</v>
      </c>
      <c r="B1842" s="1">
        <v>45951</v>
      </c>
      <c r="C1842" s="2">
        <v>0.96622685185185186</v>
      </c>
      <c r="D1842">
        <v>1672</v>
      </c>
      <c r="E1842">
        <v>205</v>
      </c>
      <c r="F1842">
        <v>540</v>
      </c>
      <c r="G1842">
        <v>317</v>
      </c>
      <c r="H1842">
        <v>1</v>
      </c>
      <c r="I1842">
        <v>489</v>
      </c>
      <c r="J1842">
        <v>0</v>
      </c>
      <c r="K1842">
        <v>24.45</v>
      </c>
      <c r="L1842">
        <v>513.45000000000005</v>
      </c>
      <c r="M1842" t="s">
        <v>19</v>
      </c>
      <c r="N1842" t="s">
        <v>21</v>
      </c>
      <c r="O1842">
        <v>58</v>
      </c>
      <c r="P1842">
        <v>5</v>
      </c>
      <c r="Q1842" t="s">
        <v>4525</v>
      </c>
      <c r="R1842">
        <v>506</v>
      </c>
      <c r="S1842" s="3">
        <v>0</v>
      </c>
      <c r="T1842" s="6">
        <v>220.05000000000007</v>
      </c>
      <c r="U1842" t="s">
        <v>6332</v>
      </c>
      <c r="V1842">
        <v>2025</v>
      </c>
      <c r="W1842" t="s">
        <v>6331</v>
      </c>
      <c r="X1842" t="str">
        <f>_xlfn.XLOOKUP(Orders_C[[#This Row],[Product_ID]],Products_C[Product_ID],Products_C[Product_Name])</f>
        <v>Popcorn Chicken</v>
      </c>
      <c r="Y1842" t="str">
        <f>_xlfn.XLOOKUP(Orders_C[[#This Row],[Product_ID]],Products_C[Product_ID],Products_C[Category])</f>
        <v>Dessert</v>
      </c>
      <c r="Z1842" t="str">
        <f>_xlfn.XLOOKUP(Orders_C[[#This Row],[Store_ID]],Stores_c[Store_ID],Stores_c[City])</f>
        <v>Port Jacob</v>
      </c>
      <c r="AA1842" t="str">
        <f>_xlfn.XLOOKUP(Orders_C[[#This Row],[Customer_ID]],Customers_c[Customer_ID],Customers_c[Customer_Name])</f>
        <v>Robert Rivera</v>
      </c>
      <c r="AB1842" s="6">
        <f>Orders_C[[#This Row],[Quantity]]*Orders_C[[#This Row],[Unit_Price]]*(1-Orders_C[[#This Row],[Discount %]])+Orders_C[[#This Row],[Tax]]</f>
        <v>513.45000000000005</v>
      </c>
      <c r="AC1842" s="9">
        <f>(Orders_C[[#This Row],[Unit_Price]]*Orders_C[[#This Row],[Quantity]])-Orders_C[[#This Row],[Discount]]+Orders_C[[#This Row],[Tax]]</f>
        <v>513.45000000000005</v>
      </c>
      <c r="AD1842" t="str">
        <f>IF(COUNTIF(Orders_C[[#All],[Customer_ID]],Orders_C[[#This Row],[Customer_ID]])&gt;1,"Repeat","New")</f>
        <v>Repeat</v>
      </c>
      <c r="AE1842" t="str" cm="1">
        <f t="array" ref="AE1842">_xlfn.XLOOKUP(Orders_C[[#This Row],[Store_ID]],Stores_c[[#All],[Store_ID]],Stores_c[[#All],[City]])</f>
        <v>Port Jacob</v>
      </c>
      <c r="AF1842" t="str" cm="1">
        <f t="array" ref="AF1842">_xlfn.XLOOKUP(Orders_C[[#This Row],[Store_ID]],Stores_c[[#All],[Store_ID]],Stores_c[[#All],[Manager_Name]])</f>
        <v>David Harris</v>
      </c>
      <c r="AG1842" t="str" cm="1">
        <f t="array" ref="AG1842">_xlfn.XLOOKUP(Orders_C[[#This Row],[Store_ID]],Stores_c[[#All],[Store_ID]],Stores_c[[#All],[Store_Type]])</f>
        <v>Mall</v>
      </c>
    </row>
    <row r="1843" spans="1:33" x14ac:dyDescent="0.25">
      <c r="A1843">
        <v>9892</v>
      </c>
      <c r="B1843" s="1">
        <v>45966</v>
      </c>
      <c r="C1843" s="2">
        <v>0.54188657407407403</v>
      </c>
      <c r="D1843">
        <v>1303</v>
      </c>
      <c r="E1843">
        <v>223</v>
      </c>
      <c r="F1843">
        <v>457</v>
      </c>
      <c r="G1843">
        <v>318</v>
      </c>
      <c r="H1843">
        <v>2</v>
      </c>
      <c r="I1843">
        <v>259</v>
      </c>
      <c r="J1843">
        <v>0</v>
      </c>
      <c r="K1843">
        <v>12.95</v>
      </c>
      <c r="L1843">
        <v>530.95000000000005</v>
      </c>
      <c r="M1843" t="s">
        <v>20</v>
      </c>
      <c r="N1843" t="s">
        <v>22</v>
      </c>
      <c r="O1843">
        <v>41</v>
      </c>
      <c r="P1843">
        <v>2</v>
      </c>
      <c r="Q1843" t="s">
        <v>3915</v>
      </c>
      <c r="R1843">
        <v>501</v>
      </c>
      <c r="S1843" s="3">
        <v>0</v>
      </c>
      <c r="T1843" s="6">
        <v>220.15000000000003</v>
      </c>
      <c r="U1843" t="s">
        <v>6336</v>
      </c>
      <c r="V1843">
        <v>2025</v>
      </c>
      <c r="W1843" t="s">
        <v>6331</v>
      </c>
      <c r="X1843" t="str">
        <f>_xlfn.XLOOKUP(Orders_C[[#This Row],[Product_ID]],Products_C[Product_ID],Products_C[Product_Name])</f>
        <v>Pepsi</v>
      </c>
      <c r="Y1843" t="str">
        <f>_xlfn.XLOOKUP(Orders_C[[#This Row],[Product_ID]],Products_C[Product_ID],Products_C[Category])</f>
        <v>Burger</v>
      </c>
      <c r="Z1843" t="str">
        <f>_xlfn.XLOOKUP(Orders_C[[#This Row],[Store_ID]],Stores_c[Store_ID],Stores_c[City])</f>
        <v>Chambershaven</v>
      </c>
      <c r="AA1843" t="str">
        <f>_xlfn.XLOOKUP(Orders_C[[#This Row],[Customer_ID]],Customers_c[Customer_ID],Customers_c[Customer_Name])</f>
        <v>Angela Faulkner</v>
      </c>
      <c r="AB1843" s="6">
        <f>Orders_C[[#This Row],[Quantity]]*Orders_C[[#This Row],[Unit_Price]]*(1-Orders_C[[#This Row],[Discount %]])+Orders_C[[#This Row],[Tax]]</f>
        <v>530.95000000000005</v>
      </c>
      <c r="AC1843" s="9">
        <f>(Orders_C[[#This Row],[Unit_Price]]*Orders_C[[#This Row],[Quantity]])-Orders_C[[#This Row],[Discount]]+Orders_C[[#This Row],[Tax]]</f>
        <v>530.95000000000005</v>
      </c>
      <c r="AD1843" t="str">
        <f>IF(COUNTIF(Orders_C[[#All],[Customer_ID]],Orders_C[[#This Row],[Customer_ID]])&gt;1,"Repeat","New")</f>
        <v>Repeat</v>
      </c>
      <c r="AE1843" t="str" cm="1">
        <f t="array" ref="AE1843">_xlfn.XLOOKUP(Orders_C[[#This Row],[Store_ID]],Stores_c[[#All],[Store_ID]],Stores_c[[#All],[City]])</f>
        <v>Chambershaven</v>
      </c>
      <c r="AF1843" t="str" cm="1">
        <f t="array" ref="AF1843">_xlfn.XLOOKUP(Orders_C[[#This Row],[Store_ID]],Stores_c[[#All],[Store_ID]],Stores_c[[#All],[Manager_Name]])</f>
        <v>Virginia Webster</v>
      </c>
      <c r="AG1843" t="str" cm="1">
        <f t="array" ref="AG1843">_xlfn.XLOOKUP(Orders_C[[#This Row],[Store_ID]],Stores_c[[#All],[Store_ID]],Stores_c[[#All],[Store_Type]])</f>
        <v>Street</v>
      </c>
    </row>
    <row r="1844" spans="1:33" x14ac:dyDescent="0.25">
      <c r="A1844">
        <v>8370</v>
      </c>
      <c r="B1844" s="1">
        <v>45836</v>
      </c>
      <c r="C1844" s="2">
        <v>0.25107638888888889</v>
      </c>
      <c r="D1844">
        <v>1180</v>
      </c>
      <c r="E1844">
        <v>224</v>
      </c>
      <c r="F1844">
        <v>546</v>
      </c>
      <c r="G1844">
        <v>314</v>
      </c>
      <c r="H1844">
        <v>2</v>
      </c>
      <c r="I1844">
        <v>271</v>
      </c>
      <c r="J1844">
        <v>10</v>
      </c>
      <c r="K1844">
        <v>13.55</v>
      </c>
      <c r="L1844">
        <v>545.54999999999995</v>
      </c>
      <c r="M1844" t="s">
        <v>20</v>
      </c>
      <c r="N1844" t="s">
        <v>21</v>
      </c>
      <c r="O1844">
        <v>27</v>
      </c>
      <c r="P1844">
        <v>1</v>
      </c>
      <c r="Q1844" t="s">
        <v>2393</v>
      </c>
      <c r="R1844">
        <v>510</v>
      </c>
      <c r="S1844" s="3">
        <v>0.1</v>
      </c>
      <c r="T1844" s="6">
        <v>220.34999999999997</v>
      </c>
      <c r="U1844" t="s">
        <v>6340</v>
      </c>
      <c r="V1844">
        <v>2025</v>
      </c>
      <c r="W1844" t="s">
        <v>6329</v>
      </c>
      <c r="X1844" t="str">
        <f>_xlfn.XLOOKUP(Orders_C[[#This Row],[Product_ID]],Products_C[Product_ID],Products_C[Product_Name])</f>
        <v>Wrap</v>
      </c>
      <c r="Y1844" t="str">
        <f>_xlfn.XLOOKUP(Orders_C[[#This Row],[Product_ID]],Products_C[Product_ID],Products_C[Category])</f>
        <v>Burger</v>
      </c>
      <c r="Z1844" t="str">
        <f>_xlfn.XLOOKUP(Orders_C[[#This Row],[Store_ID]],Stores_c[Store_ID],Stores_c[City])</f>
        <v>Valdezton</v>
      </c>
      <c r="AA1844" t="str">
        <f>_xlfn.XLOOKUP(Orders_C[[#This Row],[Customer_ID]],Customers_c[Customer_ID],Customers_c[Customer_Name])</f>
        <v>Michael Phillips</v>
      </c>
      <c r="AB1844" s="6">
        <f>Orders_C[[#This Row],[Quantity]]*Orders_C[[#This Row],[Unit_Price]]*(1-Orders_C[[#This Row],[Discount %]])+Orders_C[[#This Row],[Tax]]</f>
        <v>501.35</v>
      </c>
      <c r="AC1844" s="9">
        <f>(Orders_C[[#This Row],[Unit_Price]]*Orders_C[[#This Row],[Quantity]])-Orders_C[[#This Row],[Discount]]+Orders_C[[#This Row],[Tax]]</f>
        <v>545.54999999999995</v>
      </c>
      <c r="AD1844" t="str">
        <f>IF(COUNTIF(Orders_C[[#All],[Customer_ID]],Orders_C[[#This Row],[Customer_ID]])&gt;1,"Repeat","New")</f>
        <v>Repeat</v>
      </c>
      <c r="AE1844" t="str" cm="1">
        <f t="array" ref="AE1844">_xlfn.XLOOKUP(Orders_C[[#This Row],[Store_ID]],Stores_c[[#All],[Store_ID]],Stores_c[[#All],[City]])</f>
        <v>Valdezton</v>
      </c>
      <c r="AF1844" t="str" cm="1">
        <f t="array" ref="AF1844">_xlfn.XLOOKUP(Orders_C[[#This Row],[Store_ID]],Stores_c[[#All],[Store_ID]],Stores_c[[#All],[Manager_Name]])</f>
        <v>John Rodriguez</v>
      </c>
      <c r="AG1844" t="str" cm="1">
        <f t="array" ref="AG1844">_xlfn.XLOOKUP(Orders_C[[#This Row],[Store_ID]],Stores_c[[#All],[Store_ID]],Stores_c[[#All],[Store_Type]])</f>
        <v>Street</v>
      </c>
    </row>
    <row r="1845" spans="1:33" x14ac:dyDescent="0.25">
      <c r="A1845">
        <v>6069</v>
      </c>
      <c r="B1845" s="1">
        <v>46041</v>
      </c>
      <c r="C1845" s="2">
        <v>0.38458333333333333</v>
      </c>
      <c r="D1845">
        <v>1590</v>
      </c>
      <c r="E1845">
        <v>203</v>
      </c>
      <c r="F1845">
        <v>507</v>
      </c>
      <c r="G1845">
        <v>326</v>
      </c>
      <c r="H1845">
        <v>1</v>
      </c>
      <c r="I1845">
        <v>490</v>
      </c>
      <c r="J1845">
        <v>0</v>
      </c>
      <c r="K1845">
        <v>24.5</v>
      </c>
      <c r="L1845">
        <v>514.5</v>
      </c>
      <c r="M1845" t="s">
        <v>18</v>
      </c>
      <c r="N1845" t="s">
        <v>21</v>
      </c>
      <c r="O1845">
        <v>40</v>
      </c>
      <c r="P1845">
        <v>5</v>
      </c>
      <c r="Q1845" t="s">
        <v>92</v>
      </c>
      <c r="R1845">
        <v>503</v>
      </c>
      <c r="S1845" s="3">
        <v>0</v>
      </c>
      <c r="T1845" s="6">
        <v>220.5</v>
      </c>
      <c r="U1845" t="s">
        <v>6330</v>
      </c>
      <c r="V1845">
        <v>2026</v>
      </c>
      <c r="W1845" t="s">
        <v>6329</v>
      </c>
      <c r="X1845" t="str">
        <f>_xlfn.XLOOKUP(Orders_C[[#This Row],[Product_ID]],Products_C[Product_ID],Products_C[Product_Name])</f>
        <v>Rice Bowl</v>
      </c>
      <c r="Y1845" t="str">
        <f>_xlfn.XLOOKUP(Orders_C[[#This Row],[Product_ID]],Products_C[Product_ID],Products_C[Category])</f>
        <v>Burger</v>
      </c>
      <c r="Z1845" t="str">
        <f>_xlfn.XLOOKUP(Orders_C[[#This Row],[Store_ID]],Stores_c[Store_ID],Stores_c[City])</f>
        <v>Lake Williammouth</v>
      </c>
      <c r="AA1845" t="str">
        <f>_xlfn.XLOOKUP(Orders_C[[#This Row],[Customer_ID]],Customers_c[Customer_ID],Customers_c[Customer_Name])</f>
        <v>Kimberly Trevino</v>
      </c>
      <c r="AB1845" s="6">
        <f>Orders_C[[#This Row],[Quantity]]*Orders_C[[#This Row],[Unit_Price]]*(1-Orders_C[[#This Row],[Discount %]])+Orders_C[[#This Row],[Tax]]</f>
        <v>514.5</v>
      </c>
      <c r="AC1845" s="9">
        <f>(Orders_C[[#This Row],[Unit_Price]]*Orders_C[[#This Row],[Quantity]])-Orders_C[[#This Row],[Discount]]+Orders_C[[#This Row],[Tax]]</f>
        <v>514.5</v>
      </c>
      <c r="AD1845" t="str">
        <f>IF(COUNTIF(Orders_C[[#All],[Customer_ID]],Orders_C[[#This Row],[Customer_ID]])&gt;1,"Repeat","New")</f>
        <v>Repeat</v>
      </c>
      <c r="AE1845" t="str" cm="1">
        <f t="array" ref="AE1845">_xlfn.XLOOKUP(Orders_C[[#This Row],[Store_ID]],Stores_c[[#All],[Store_ID]],Stores_c[[#All],[City]])</f>
        <v>Lake Williammouth</v>
      </c>
      <c r="AF1845" t="str" cm="1">
        <f t="array" ref="AF1845">_xlfn.XLOOKUP(Orders_C[[#This Row],[Store_ID]],Stores_c[[#All],[Store_ID]],Stores_c[[#All],[Manager_Name]])</f>
        <v>Stephanie Dominguez</v>
      </c>
      <c r="AG1845" t="str" cm="1">
        <f t="array" ref="AG1845">_xlfn.XLOOKUP(Orders_C[[#This Row],[Store_ID]],Stores_c[[#All],[Store_ID]],Stores_c[[#All],[Store_Type]])</f>
        <v>Drive-Thru</v>
      </c>
    </row>
    <row r="1846" spans="1:33" x14ac:dyDescent="0.25">
      <c r="A1846">
        <v>7029</v>
      </c>
      <c r="B1846" s="1">
        <v>45771</v>
      </c>
      <c r="C1846" s="2">
        <v>0.20659722222222221</v>
      </c>
      <c r="D1846">
        <v>1085</v>
      </c>
      <c r="E1846">
        <v>222</v>
      </c>
      <c r="F1846">
        <v>507</v>
      </c>
      <c r="G1846">
        <v>316</v>
      </c>
      <c r="H1846">
        <v>1</v>
      </c>
      <c r="I1846">
        <v>490</v>
      </c>
      <c r="J1846">
        <v>0</v>
      </c>
      <c r="K1846">
        <v>24.5</v>
      </c>
      <c r="L1846">
        <v>514.5</v>
      </c>
      <c r="M1846" t="s">
        <v>19</v>
      </c>
      <c r="N1846" t="s">
        <v>21</v>
      </c>
      <c r="O1846">
        <v>57</v>
      </c>
      <c r="P1846">
        <v>4</v>
      </c>
      <c r="Q1846" t="s">
        <v>1052</v>
      </c>
      <c r="R1846">
        <v>505</v>
      </c>
      <c r="S1846" s="3">
        <v>0</v>
      </c>
      <c r="T1846" s="6">
        <v>220.5</v>
      </c>
      <c r="U1846" t="s">
        <v>6337</v>
      </c>
      <c r="V1846">
        <v>2025</v>
      </c>
      <c r="W1846" t="s">
        <v>6331</v>
      </c>
      <c r="X1846" t="str">
        <f>_xlfn.XLOOKUP(Orders_C[[#This Row],[Product_ID]],Products_C[Product_ID],Products_C[Product_Name])</f>
        <v>Popcorn Chicken</v>
      </c>
      <c r="Y1846" t="str">
        <f>_xlfn.XLOOKUP(Orders_C[[#This Row],[Product_ID]],Products_C[Product_ID],Products_C[Category])</f>
        <v>Dessert</v>
      </c>
      <c r="Z1846" t="str">
        <f>_xlfn.XLOOKUP(Orders_C[[#This Row],[Store_ID]],Stores_c[Store_ID],Stores_c[City])</f>
        <v>New Steven</v>
      </c>
      <c r="AA1846" t="str">
        <f>_xlfn.XLOOKUP(Orders_C[[#This Row],[Customer_ID]],Customers_c[Customer_ID],Customers_c[Customer_Name])</f>
        <v>Michael Jones</v>
      </c>
      <c r="AB1846" s="6">
        <f>Orders_C[[#This Row],[Quantity]]*Orders_C[[#This Row],[Unit_Price]]*(1-Orders_C[[#This Row],[Discount %]])+Orders_C[[#This Row],[Tax]]</f>
        <v>514.5</v>
      </c>
      <c r="AC1846" s="9">
        <f>(Orders_C[[#This Row],[Unit_Price]]*Orders_C[[#This Row],[Quantity]])-Orders_C[[#This Row],[Discount]]+Orders_C[[#This Row],[Tax]]</f>
        <v>514.5</v>
      </c>
      <c r="AD1846" t="str">
        <f>IF(COUNTIF(Orders_C[[#All],[Customer_ID]],Orders_C[[#This Row],[Customer_ID]])&gt;1,"Repeat","New")</f>
        <v>Repeat</v>
      </c>
      <c r="AE1846" t="str" cm="1">
        <f t="array" ref="AE1846">_xlfn.XLOOKUP(Orders_C[[#This Row],[Store_ID]],Stores_c[[#All],[Store_ID]],Stores_c[[#All],[City]])</f>
        <v>New Steven</v>
      </c>
      <c r="AF1846" t="str" cm="1">
        <f t="array" ref="AF1846">_xlfn.XLOOKUP(Orders_C[[#This Row],[Store_ID]],Stores_c[[#All],[Store_ID]],Stores_c[[#All],[Manager_Name]])</f>
        <v>Terri Martinez</v>
      </c>
      <c r="AG1846" t="str" cm="1">
        <f t="array" ref="AG1846">_xlfn.XLOOKUP(Orders_C[[#This Row],[Store_ID]],Stores_c[[#All],[Store_ID]],Stores_c[[#All],[Store_Type]])</f>
        <v>Drive-Thru</v>
      </c>
    </row>
    <row r="1847" spans="1:33" x14ac:dyDescent="0.25">
      <c r="A1847">
        <v>7176</v>
      </c>
      <c r="B1847" s="1">
        <v>45733</v>
      </c>
      <c r="C1847" s="2">
        <v>0.18709490740740742</v>
      </c>
      <c r="D1847">
        <v>1906</v>
      </c>
      <c r="E1847">
        <v>214</v>
      </c>
      <c r="F1847">
        <v>528</v>
      </c>
      <c r="G1847">
        <v>318</v>
      </c>
      <c r="H1847">
        <v>1</v>
      </c>
      <c r="I1847">
        <v>490</v>
      </c>
      <c r="J1847">
        <v>0</v>
      </c>
      <c r="K1847">
        <v>24.5</v>
      </c>
      <c r="L1847">
        <v>514.5</v>
      </c>
      <c r="M1847" t="s">
        <v>20</v>
      </c>
      <c r="N1847" t="s">
        <v>23</v>
      </c>
      <c r="O1847">
        <v>41</v>
      </c>
      <c r="P1847">
        <v>5</v>
      </c>
      <c r="Q1847" t="s">
        <v>1199</v>
      </c>
      <c r="R1847">
        <v>508</v>
      </c>
      <c r="S1847" s="3">
        <v>0</v>
      </c>
      <c r="T1847" s="6">
        <v>220.5</v>
      </c>
      <c r="U1847" t="s">
        <v>6334</v>
      </c>
      <c r="V1847">
        <v>2025</v>
      </c>
      <c r="W1847" t="s">
        <v>6331</v>
      </c>
      <c r="X1847" t="str">
        <f>_xlfn.XLOOKUP(Orders_C[[#This Row],[Product_ID]],Products_C[Product_ID],Products_C[Product_Name])</f>
        <v>Pepsi</v>
      </c>
      <c r="Y1847" t="str">
        <f>_xlfn.XLOOKUP(Orders_C[[#This Row],[Product_ID]],Products_C[Product_ID],Products_C[Category])</f>
        <v>Burger</v>
      </c>
      <c r="Z1847" t="str">
        <f>_xlfn.XLOOKUP(Orders_C[[#This Row],[Store_ID]],Stores_c[Store_ID],Stores_c[City])</f>
        <v>New Robert</v>
      </c>
      <c r="AA1847" t="str">
        <f>_xlfn.XLOOKUP(Orders_C[[#This Row],[Customer_ID]],Customers_c[Customer_ID],Customers_c[Customer_Name])</f>
        <v>Brooke Frazier</v>
      </c>
      <c r="AB1847" s="6">
        <f>Orders_C[[#This Row],[Quantity]]*Orders_C[[#This Row],[Unit_Price]]*(1-Orders_C[[#This Row],[Discount %]])+Orders_C[[#This Row],[Tax]]</f>
        <v>514.5</v>
      </c>
      <c r="AC1847" s="9">
        <f>(Orders_C[[#This Row],[Unit_Price]]*Orders_C[[#This Row],[Quantity]])-Orders_C[[#This Row],[Discount]]+Orders_C[[#This Row],[Tax]]</f>
        <v>514.5</v>
      </c>
      <c r="AD1847" t="str">
        <f>IF(COUNTIF(Orders_C[[#All],[Customer_ID]],Orders_C[[#This Row],[Customer_ID]])&gt;1,"Repeat","New")</f>
        <v>Repeat</v>
      </c>
      <c r="AE1847" t="str" cm="1">
        <f t="array" ref="AE1847">_xlfn.XLOOKUP(Orders_C[[#This Row],[Store_ID]],Stores_c[[#All],[Store_ID]],Stores_c[[#All],[City]])</f>
        <v>New Robert</v>
      </c>
      <c r="AF1847" t="str" cm="1">
        <f t="array" ref="AF1847">_xlfn.XLOOKUP(Orders_C[[#This Row],[Store_ID]],Stores_c[[#All],[Store_ID]],Stores_c[[#All],[Manager_Name]])</f>
        <v>Krista Webb</v>
      </c>
      <c r="AG1847" t="str" cm="1">
        <f t="array" ref="AG1847">_xlfn.XLOOKUP(Orders_C[[#This Row],[Store_ID]],Stores_c[[#All],[Store_ID]],Stores_c[[#All],[Store_Type]])</f>
        <v>Drive-Thru</v>
      </c>
    </row>
    <row r="1848" spans="1:33" x14ac:dyDescent="0.25">
      <c r="A1848">
        <v>6158</v>
      </c>
      <c r="B1848" s="1">
        <v>45879</v>
      </c>
      <c r="C1848" s="2">
        <v>0.21187500000000001</v>
      </c>
      <c r="D1848">
        <v>1532</v>
      </c>
      <c r="E1848">
        <v>209</v>
      </c>
      <c r="F1848">
        <v>533</v>
      </c>
      <c r="G1848">
        <v>332</v>
      </c>
      <c r="H1848">
        <v>2</v>
      </c>
      <c r="I1848">
        <v>260</v>
      </c>
      <c r="J1848">
        <v>0</v>
      </c>
      <c r="K1848">
        <v>13</v>
      </c>
      <c r="L1848">
        <v>533</v>
      </c>
      <c r="M1848" t="s">
        <v>18</v>
      </c>
      <c r="N1848" t="s">
        <v>21</v>
      </c>
      <c r="O1848">
        <v>28</v>
      </c>
      <c r="P1848">
        <v>3</v>
      </c>
      <c r="Q1848" t="s">
        <v>181</v>
      </c>
      <c r="R1848">
        <v>509</v>
      </c>
      <c r="S1848" s="3">
        <v>0</v>
      </c>
      <c r="T1848" s="6">
        <v>221</v>
      </c>
      <c r="U1848" t="s">
        <v>6342</v>
      </c>
      <c r="V1848">
        <v>2025</v>
      </c>
      <c r="W1848" t="s">
        <v>6329</v>
      </c>
      <c r="X1848" t="str">
        <f>_xlfn.XLOOKUP(Orders_C[[#This Row],[Product_ID]],Products_C[Product_ID],Products_C[Product_Name])</f>
        <v>Zinger Burger</v>
      </c>
      <c r="Y1848" t="str">
        <f>_xlfn.XLOOKUP(Orders_C[[#This Row],[Product_ID]],Products_C[Product_ID],Products_C[Category])</f>
        <v>Beverage</v>
      </c>
      <c r="Z1848" t="str">
        <f>_xlfn.XLOOKUP(Orders_C[[#This Row],[Store_ID]],Stores_c[Store_ID],Stores_c[City])</f>
        <v>Reidberg</v>
      </c>
      <c r="AA1848" t="str">
        <f>_xlfn.XLOOKUP(Orders_C[[#This Row],[Customer_ID]],Customers_c[Customer_ID],Customers_c[Customer_Name])</f>
        <v>Denise Mcdonald</v>
      </c>
      <c r="AB1848" s="6">
        <f>Orders_C[[#This Row],[Quantity]]*Orders_C[[#This Row],[Unit_Price]]*(1-Orders_C[[#This Row],[Discount %]])+Orders_C[[#This Row],[Tax]]</f>
        <v>533</v>
      </c>
      <c r="AC1848" s="9">
        <f>(Orders_C[[#This Row],[Unit_Price]]*Orders_C[[#This Row],[Quantity]])-Orders_C[[#This Row],[Discount]]+Orders_C[[#This Row],[Tax]]</f>
        <v>533</v>
      </c>
      <c r="AD1848" t="str">
        <f>IF(COUNTIF(Orders_C[[#All],[Customer_ID]],Orders_C[[#This Row],[Customer_ID]])&gt;1,"Repeat","New")</f>
        <v>Repeat</v>
      </c>
      <c r="AE1848" t="str" cm="1">
        <f t="array" ref="AE1848">_xlfn.XLOOKUP(Orders_C[[#This Row],[Store_ID]],Stores_c[[#All],[Store_ID]],Stores_c[[#All],[City]])</f>
        <v>Reidberg</v>
      </c>
      <c r="AF1848" t="str" cm="1">
        <f t="array" ref="AF1848">_xlfn.XLOOKUP(Orders_C[[#This Row],[Store_ID]],Stores_c[[#All],[Store_ID]],Stores_c[[#All],[Manager_Name]])</f>
        <v>Jeffrey Horn</v>
      </c>
      <c r="AG1848" t="str" cm="1">
        <f t="array" ref="AG1848">_xlfn.XLOOKUP(Orders_C[[#This Row],[Store_ID]],Stores_c[[#All],[Store_ID]],Stores_c[[#All],[Store_Type]])</f>
        <v>Drive-Thru</v>
      </c>
    </row>
    <row r="1849" spans="1:33" x14ac:dyDescent="0.25">
      <c r="A1849">
        <v>8785</v>
      </c>
      <c r="B1849" s="1">
        <v>45730</v>
      </c>
      <c r="C1849" s="2">
        <v>0.87699074074074079</v>
      </c>
      <c r="D1849">
        <v>1003</v>
      </c>
      <c r="E1849">
        <v>222</v>
      </c>
      <c r="F1849">
        <v>415</v>
      </c>
      <c r="G1849">
        <v>331</v>
      </c>
      <c r="H1849">
        <v>2</v>
      </c>
      <c r="I1849">
        <v>260</v>
      </c>
      <c r="J1849">
        <v>0</v>
      </c>
      <c r="K1849">
        <v>13</v>
      </c>
      <c r="L1849">
        <v>533</v>
      </c>
      <c r="M1849" t="s">
        <v>20</v>
      </c>
      <c r="N1849" t="s">
        <v>23</v>
      </c>
      <c r="O1849">
        <v>13</v>
      </c>
      <c r="P1849">
        <v>2</v>
      </c>
      <c r="Q1849" t="s">
        <v>2808</v>
      </c>
      <c r="R1849">
        <v>507</v>
      </c>
      <c r="S1849" s="3">
        <v>0</v>
      </c>
      <c r="T1849" s="6">
        <v>221</v>
      </c>
      <c r="U1849" t="s">
        <v>6334</v>
      </c>
      <c r="V1849">
        <v>2025</v>
      </c>
      <c r="W1849" t="s">
        <v>6333</v>
      </c>
      <c r="X1849" t="str">
        <f>_xlfn.XLOOKUP(Orders_C[[#This Row],[Product_ID]],Products_C[Product_ID],Products_C[Product_Name])</f>
        <v>Chicken Bucket</v>
      </c>
      <c r="Y1849" t="str">
        <f>_xlfn.XLOOKUP(Orders_C[[#This Row],[Product_ID]],Products_C[Product_ID],Products_C[Category])</f>
        <v>Beverage</v>
      </c>
      <c r="Z1849" t="str">
        <f>_xlfn.XLOOKUP(Orders_C[[#This Row],[Store_ID]],Stores_c[Store_ID],Stores_c[City])</f>
        <v>New Steven</v>
      </c>
      <c r="AA1849" t="str">
        <f>_xlfn.XLOOKUP(Orders_C[[#This Row],[Customer_ID]],Customers_c[Customer_ID],Customers_c[Customer_Name])</f>
        <v>Justin Hensley</v>
      </c>
      <c r="AB1849" s="6">
        <f>Orders_C[[#This Row],[Quantity]]*Orders_C[[#This Row],[Unit_Price]]*(1-Orders_C[[#This Row],[Discount %]])+Orders_C[[#This Row],[Tax]]</f>
        <v>533</v>
      </c>
      <c r="AC1849" s="9">
        <f>(Orders_C[[#This Row],[Unit_Price]]*Orders_C[[#This Row],[Quantity]])-Orders_C[[#This Row],[Discount]]+Orders_C[[#This Row],[Tax]]</f>
        <v>533</v>
      </c>
      <c r="AD1849" t="str">
        <f>IF(COUNTIF(Orders_C[[#All],[Customer_ID]],Orders_C[[#This Row],[Customer_ID]])&gt;1,"Repeat","New")</f>
        <v>Repeat</v>
      </c>
      <c r="AE1849" t="str" cm="1">
        <f t="array" ref="AE1849">_xlfn.XLOOKUP(Orders_C[[#This Row],[Store_ID]],Stores_c[[#All],[Store_ID]],Stores_c[[#All],[City]])</f>
        <v>New Steven</v>
      </c>
      <c r="AF1849" t="str" cm="1">
        <f t="array" ref="AF1849">_xlfn.XLOOKUP(Orders_C[[#This Row],[Store_ID]],Stores_c[[#All],[Store_ID]],Stores_c[[#All],[Manager_Name]])</f>
        <v>Terri Martinez</v>
      </c>
      <c r="AG1849" t="str" cm="1">
        <f t="array" ref="AG1849">_xlfn.XLOOKUP(Orders_C[[#This Row],[Store_ID]],Stores_c[[#All],[Store_ID]],Stores_c[[#All],[Store_Type]])</f>
        <v>Drive-Thru</v>
      </c>
    </row>
    <row r="1850" spans="1:33" x14ac:dyDescent="0.25">
      <c r="A1850">
        <v>6480</v>
      </c>
      <c r="B1850" s="1">
        <v>46019</v>
      </c>
      <c r="C1850" s="2">
        <v>0.98231481481481486</v>
      </c>
      <c r="D1850">
        <v>1850</v>
      </c>
      <c r="E1850">
        <v>218</v>
      </c>
      <c r="F1850">
        <v>411</v>
      </c>
      <c r="G1850">
        <v>325</v>
      </c>
      <c r="H1850">
        <v>2</v>
      </c>
      <c r="I1850">
        <v>266</v>
      </c>
      <c r="J1850">
        <v>5</v>
      </c>
      <c r="K1850">
        <v>13.3</v>
      </c>
      <c r="L1850">
        <v>540.29999999999995</v>
      </c>
      <c r="M1850" t="s">
        <v>19</v>
      </c>
      <c r="N1850" t="s">
        <v>23</v>
      </c>
      <c r="O1850">
        <v>48</v>
      </c>
      <c r="P1850">
        <v>1</v>
      </c>
      <c r="Q1850" t="s">
        <v>503</v>
      </c>
      <c r="R1850">
        <v>508</v>
      </c>
      <c r="S1850" s="3">
        <v>0.05</v>
      </c>
      <c r="T1850" s="6">
        <v>221.09999999999997</v>
      </c>
      <c r="U1850" t="s">
        <v>6328</v>
      </c>
      <c r="V1850">
        <v>2025</v>
      </c>
      <c r="W1850" t="s">
        <v>6331</v>
      </c>
      <c r="X1850" t="str">
        <f>_xlfn.XLOOKUP(Orders_C[[#This Row],[Product_ID]],Products_C[Product_ID],Products_C[Product_Name])</f>
        <v>Veg Burger</v>
      </c>
      <c r="Y1850" t="str">
        <f>_xlfn.XLOOKUP(Orders_C[[#This Row],[Product_ID]],Products_C[Product_ID],Products_C[Category])</f>
        <v>Chicken</v>
      </c>
      <c r="Z1850" t="str">
        <f>_xlfn.XLOOKUP(Orders_C[[#This Row],[Store_ID]],Stores_c[Store_ID],Stores_c[City])</f>
        <v>East Johnport</v>
      </c>
      <c r="AA1850" t="str">
        <f>_xlfn.XLOOKUP(Orders_C[[#This Row],[Customer_ID]],Customers_c[Customer_ID],Customers_c[Customer_Name])</f>
        <v>Casey Holmes</v>
      </c>
      <c r="AB1850" s="6">
        <f>Orders_C[[#This Row],[Quantity]]*Orders_C[[#This Row],[Unit_Price]]*(1-Orders_C[[#This Row],[Discount %]])+Orders_C[[#This Row],[Tax]]</f>
        <v>518.69999999999993</v>
      </c>
      <c r="AC1850" s="9">
        <f>(Orders_C[[#This Row],[Unit_Price]]*Orders_C[[#This Row],[Quantity]])-Orders_C[[#This Row],[Discount]]+Orders_C[[#This Row],[Tax]]</f>
        <v>540.29999999999995</v>
      </c>
      <c r="AD1850" t="str">
        <f>IF(COUNTIF(Orders_C[[#All],[Customer_ID]],Orders_C[[#This Row],[Customer_ID]])&gt;1,"Repeat","New")</f>
        <v>Repeat</v>
      </c>
      <c r="AE1850" t="str" cm="1">
        <f t="array" ref="AE1850">_xlfn.XLOOKUP(Orders_C[[#This Row],[Store_ID]],Stores_c[[#All],[Store_ID]],Stores_c[[#All],[City]])</f>
        <v>East Johnport</v>
      </c>
      <c r="AF1850" t="str" cm="1">
        <f t="array" ref="AF1850">_xlfn.XLOOKUP(Orders_C[[#This Row],[Store_ID]],Stores_c[[#All],[Store_ID]],Stores_c[[#All],[Manager_Name]])</f>
        <v>Mr. Matthew Murillo III</v>
      </c>
      <c r="AG1850" t="str" cm="1">
        <f t="array" ref="AG1850">_xlfn.XLOOKUP(Orders_C[[#This Row],[Store_ID]],Stores_c[[#All],[Store_ID]],Stores_c[[#All],[Store_Type]])</f>
        <v>Street</v>
      </c>
    </row>
    <row r="1851" spans="1:33" x14ac:dyDescent="0.25">
      <c r="A1851">
        <v>8012</v>
      </c>
      <c r="B1851" s="1">
        <v>45770</v>
      </c>
      <c r="C1851" s="2">
        <v>0.72973379629629631</v>
      </c>
      <c r="D1851">
        <v>1382</v>
      </c>
      <c r="E1851">
        <v>212</v>
      </c>
      <c r="F1851">
        <v>517</v>
      </c>
      <c r="G1851">
        <v>335</v>
      </c>
      <c r="H1851">
        <v>2</v>
      </c>
      <c r="I1851">
        <v>266</v>
      </c>
      <c r="J1851">
        <v>5</v>
      </c>
      <c r="K1851">
        <v>13.3</v>
      </c>
      <c r="L1851">
        <v>540.29999999999995</v>
      </c>
      <c r="M1851" t="s">
        <v>20</v>
      </c>
      <c r="N1851" t="s">
        <v>21</v>
      </c>
      <c r="O1851">
        <v>42</v>
      </c>
      <c r="P1851">
        <v>5</v>
      </c>
      <c r="Q1851" t="s">
        <v>2035</v>
      </c>
      <c r="R1851">
        <v>509</v>
      </c>
      <c r="S1851" s="3">
        <v>0.05</v>
      </c>
      <c r="T1851" s="6">
        <v>221.09999999999997</v>
      </c>
      <c r="U1851" t="s">
        <v>6337</v>
      </c>
      <c r="V1851">
        <v>2025</v>
      </c>
      <c r="W1851" t="s">
        <v>6331</v>
      </c>
      <c r="X1851" t="str">
        <f>_xlfn.XLOOKUP(Orders_C[[#This Row],[Product_ID]],Products_C[Product_ID],Products_C[Product_Name])</f>
        <v>Krushers</v>
      </c>
      <c r="Y1851" t="str">
        <f>_xlfn.XLOOKUP(Orders_C[[#This Row],[Product_ID]],Products_C[Product_ID],Products_C[Category])</f>
        <v>Chicken</v>
      </c>
      <c r="Z1851" t="str">
        <f>_xlfn.XLOOKUP(Orders_C[[#This Row],[Store_ID]],Stores_c[Store_ID],Stores_c[City])</f>
        <v>Andrewview</v>
      </c>
      <c r="AA1851" t="str">
        <f>_xlfn.XLOOKUP(Orders_C[[#This Row],[Customer_ID]],Customers_c[Customer_ID],Customers_c[Customer_Name])</f>
        <v>Shane Ramsey</v>
      </c>
      <c r="AB1851" s="6">
        <f>Orders_C[[#This Row],[Quantity]]*Orders_C[[#This Row],[Unit_Price]]*(1-Orders_C[[#This Row],[Discount %]])+Orders_C[[#This Row],[Tax]]</f>
        <v>518.69999999999993</v>
      </c>
      <c r="AC1851" s="9">
        <f>(Orders_C[[#This Row],[Unit_Price]]*Orders_C[[#This Row],[Quantity]])-Orders_C[[#This Row],[Discount]]+Orders_C[[#This Row],[Tax]]</f>
        <v>540.29999999999995</v>
      </c>
      <c r="AD1851" t="str">
        <f>IF(COUNTIF(Orders_C[[#All],[Customer_ID]],Orders_C[[#This Row],[Customer_ID]])&gt;1,"Repeat","New")</f>
        <v>Repeat</v>
      </c>
      <c r="AE1851" t="str" cm="1">
        <f t="array" ref="AE1851">_xlfn.XLOOKUP(Orders_C[[#This Row],[Store_ID]],Stores_c[[#All],[Store_ID]],Stores_c[[#All],[City]])</f>
        <v>Andrewview</v>
      </c>
      <c r="AF1851" t="str" cm="1">
        <f t="array" ref="AF1851">_xlfn.XLOOKUP(Orders_C[[#This Row],[Store_ID]],Stores_c[[#All],[Store_ID]],Stores_c[[#All],[Manager_Name]])</f>
        <v>Alice Sutton</v>
      </c>
      <c r="AG1851" t="str" cm="1">
        <f t="array" ref="AG1851">_xlfn.XLOOKUP(Orders_C[[#This Row],[Store_ID]],Stores_c[[#All],[Store_ID]],Stores_c[[#All],[Store_Type]])</f>
        <v>Mall</v>
      </c>
    </row>
    <row r="1852" spans="1:33" x14ac:dyDescent="0.25">
      <c r="A1852">
        <v>8033</v>
      </c>
      <c r="B1852" s="1">
        <v>45972</v>
      </c>
      <c r="C1852" s="2">
        <v>0.68937499999999996</v>
      </c>
      <c r="D1852">
        <v>1211</v>
      </c>
      <c r="E1852">
        <v>214</v>
      </c>
      <c r="F1852">
        <v>476</v>
      </c>
      <c r="G1852">
        <v>304</v>
      </c>
      <c r="H1852">
        <v>3</v>
      </c>
      <c r="I1852">
        <v>177</v>
      </c>
      <c r="J1852">
        <v>0</v>
      </c>
      <c r="K1852">
        <v>8.85</v>
      </c>
      <c r="L1852">
        <v>539.85</v>
      </c>
      <c r="M1852" t="s">
        <v>19</v>
      </c>
      <c r="N1852" t="s">
        <v>23</v>
      </c>
      <c r="O1852">
        <v>19</v>
      </c>
      <c r="P1852">
        <v>1</v>
      </c>
      <c r="Q1852" t="s">
        <v>2056</v>
      </c>
      <c r="R1852">
        <v>505</v>
      </c>
      <c r="S1852" s="3">
        <v>0</v>
      </c>
      <c r="T1852" s="6">
        <v>221.25000000000006</v>
      </c>
      <c r="U1852" t="s">
        <v>6336</v>
      </c>
      <c r="V1852">
        <v>2025</v>
      </c>
      <c r="W1852" t="s">
        <v>6333</v>
      </c>
      <c r="X1852" t="str">
        <f>_xlfn.XLOOKUP(Orders_C[[#This Row],[Product_ID]],Products_C[Product_ID],Products_C[Product_Name])</f>
        <v>Veg Burger</v>
      </c>
      <c r="Y1852" t="str">
        <f>_xlfn.XLOOKUP(Orders_C[[#This Row],[Product_ID]],Products_C[Product_ID],Products_C[Category])</f>
        <v>Burger</v>
      </c>
      <c r="Z1852" t="str">
        <f>_xlfn.XLOOKUP(Orders_C[[#This Row],[Store_ID]],Stores_c[Store_ID],Stores_c[City])</f>
        <v>New Robert</v>
      </c>
      <c r="AA1852" t="str">
        <f>_xlfn.XLOOKUP(Orders_C[[#This Row],[Customer_ID]],Customers_c[Customer_ID],Customers_c[Customer_Name])</f>
        <v>Brian Hampton</v>
      </c>
      <c r="AB1852" s="6">
        <f>Orders_C[[#This Row],[Quantity]]*Orders_C[[#This Row],[Unit_Price]]*(1-Orders_C[[#This Row],[Discount %]])+Orders_C[[#This Row],[Tax]]</f>
        <v>539.85</v>
      </c>
      <c r="AC1852" s="9">
        <f>(Orders_C[[#This Row],[Unit_Price]]*Orders_C[[#This Row],[Quantity]])-Orders_C[[#This Row],[Discount]]+Orders_C[[#This Row],[Tax]]</f>
        <v>539.85</v>
      </c>
      <c r="AD1852" t="str">
        <f>IF(COUNTIF(Orders_C[[#All],[Customer_ID]],Orders_C[[#This Row],[Customer_ID]])&gt;1,"Repeat","New")</f>
        <v>Repeat</v>
      </c>
      <c r="AE1852" t="str" cm="1">
        <f t="array" ref="AE1852">_xlfn.XLOOKUP(Orders_C[[#This Row],[Store_ID]],Stores_c[[#All],[Store_ID]],Stores_c[[#All],[City]])</f>
        <v>New Robert</v>
      </c>
      <c r="AF1852" t="str" cm="1">
        <f t="array" ref="AF1852">_xlfn.XLOOKUP(Orders_C[[#This Row],[Store_ID]],Stores_c[[#All],[Store_ID]],Stores_c[[#All],[Manager_Name]])</f>
        <v>Krista Webb</v>
      </c>
      <c r="AG1852" t="str" cm="1">
        <f t="array" ref="AG1852">_xlfn.XLOOKUP(Orders_C[[#This Row],[Store_ID]],Stores_c[[#All],[Store_ID]],Stores_c[[#All],[Store_Type]])</f>
        <v>Drive-Thru</v>
      </c>
    </row>
    <row r="1853" spans="1:33" x14ac:dyDescent="0.25">
      <c r="A1853">
        <v>6557</v>
      </c>
      <c r="B1853" s="1">
        <v>45890</v>
      </c>
      <c r="C1853" s="2">
        <v>0.70158564814814817</v>
      </c>
      <c r="D1853">
        <v>1499</v>
      </c>
      <c r="E1853">
        <v>217</v>
      </c>
      <c r="F1853">
        <v>441</v>
      </c>
      <c r="G1853">
        <v>305</v>
      </c>
      <c r="H1853">
        <v>2</v>
      </c>
      <c r="I1853">
        <v>261</v>
      </c>
      <c r="J1853">
        <v>0</v>
      </c>
      <c r="K1853">
        <v>13.05</v>
      </c>
      <c r="L1853">
        <v>535.04999999999995</v>
      </c>
      <c r="M1853" t="s">
        <v>18</v>
      </c>
      <c r="N1853" t="s">
        <v>22</v>
      </c>
      <c r="O1853">
        <v>37</v>
      </c>
      <c r="P1853">
        <v>5</v>
      </c>
      <c r="Q1853" t="s">
        <v>580</v>
      </c>
      <c r="R1853">
        <v>506</v>
      </c>
      <c r="S1853" s="3">
        <v>0</v>
      </c>
      <c r="T1853" s="6">
        <v>221.84999999999997</v>
      </c>
      <c r="U1853" t="s">
        <v>6342</v>
      </c>
      <c r="V1853">
        <v>2025</v>
      </c>
      <c r="W1853" t="s">
        <v>6329</v>
      </c>
      <c r="X1853" t="str">
        <f>_xlfn.XLOOKUP(Orders_C[[#This Row],[Product_ID]],Products_C[Product_ID],Products_C[Product_Name])</f>
        <v>Krushers</v>
      </c>
      <c r="Y1853" t="str">
        <f>_xlfn.XLOOKUP(Orders_C[[#This Row],[Product_ID]],Products_C[Product_ID],Products_C[Category])</f>
        <v>Dessert</v>
      </c>
      <c r="Z1853" t="str">
        <f>_xlfn.XLOOKUP(Orders_C[[#This Row],[Store_ID]],Stores_c[Store_ID],Stores_c[City])</f>
        <v>West Rebecca</v>
      </c>
      <c r="AA1853" t="str">
        <f>_xlfn.XLOOKUP(Orders_C[[#This Row],[Customer_ID]],Customers_c[Customer_ID],Customers_c[Customer_Name])</f>
        <v>Amber Hebert</v>
      </c>
      <c r="AB1853" s="6">
        <f>Orders_C[[#This Row],[Quantity]]*Orders_C[[#This Row],[Unit_Price]]*(1-Orders_C[[#This Row],[Discount %]])+Orders_C[[#This Row],[Tax]]</f>
        <v>535.04999999999995</v>
      </c>
      <c r="AC1853" s="9">
        <f>(Orders_C[[#This Row],[Unit_Price]]*Orders_C[[#This Row],[Quantity]])-Orders_C[[#This Row],[Discount]]+Orders_C[[#This Row],[Tax]]</f>
        <v>535.04999999999995</v>
      </c>
      <c r="AD1853" t="str">
        <f>IF(COUNTIF(Orders_C[[#All],[Customer_ID]],Orders_C[[#This Row],[Customer_ID]])&gt;1,"Repeat","New")</f>
        <v>Repeat</v>
      </c>
      <c r="AE1853" t="str" cm="1">
        <f t="array" ref="AE1853">_xlfn.XLOOKUP(Orders_C[[#This Row],[Store_ID]],Stores_c[[#All],[Store_ID]],Stores_c[[#All],[City]])</f>
        <v>West Rebecca</v>
      </c>
      <c r="AF1853" t="str" cm="1">
        <f t="array" ref="AF1853">_xlfn.XLOOKUP(Orders_C[[#This Row],[Store_ID]],Stores_c[[#All],[Store_ID]],Stores_c[[#All],[Manager_Name]])</f>
        <v>Albert Smith</v>
      </c>
      <c r="AG1853" t="str" cm="1">
        <f t="array" ref="AG1853">_xlfn.XLOOKUP(Orders_C[[#This Row],[Store_ID]],Stores_c[[#All],[Store_ID]],Stores_c[[#All],[Store_Type]])</f>
        <v>Mall</v>
      </c>
    </row>
    <row r="1854" spans="1:33" x14ac:dyDescent="0.25">
      <c r="A1854">
        <v>7312</v>
      </c>
      <c r="B1854" s="1">
        <v>46011</v>
      </c>
      <c r="C1854" s="2">
        <v>0.87418981481481484</v>
      </c>
      <c r="D1854">
        <v>1060</v>
      </c>
      <c r="E1854">
        <v>220</v>
      </c>
      <c r="F1854">
        <v>440</v>
      </c>
      <c r="G1854">
        <v>312</v>
      </c>
      <c r="H1854">
        <v>1</v>
      </c>
      <c r="I1854">
        <v>493</v>
      </c>
      <c r="J1854">
        <v>0</v>
      </c>
      <c r="K1854">
        <v>24.65</v>
      </c>
      <c r="L1854">
        <v>517.65</v>
      </c>
      <c r="M1854" t="s">
        <v>18</v>
      </c>
      <c r="N1854" t="s">
        <v>21</v>
      </c>
      <c r="O1854">
        <v>36</v>
      </c>
      <c r="P1854">
        <v>1</v>
      </c>
      <c r="Q1854" t="s">
        <v>1335</v>
      </c>
      <c r="R1854">
        <v>501</v>
      </c>
      <c r="S1854" s="3">
        <v>0</v>
      </c>
      <c r="T1854" s="6">
        <v>221.84999999999997</v>
      </c>
      <c r="U1854" t="s">
        <v>6328</v>
      </c>
      <c r="V1854">
        <v>2025</v>
      </c>
      <c r="W1854" t="s">
        <v>6329</v>
      </c>
      <c r="X1854" t="str">
        <f>_xlfn.XLOOKUP(Orders_C[[#This Row],[Product_ID]],Products_C[Product_ID],Products_C[Product_Name])</f>
        <v>Veg Burger</v>
      </c>
      <c r="Y1854" t="str">
        <f>_xlfn.XLOOKUP(Orders_C[[#This Row],[Product_ID]],Products_C[Product_ID],Products_C[Category])</f>
        <v>Burger</v>
      </c>
      <c r="Z1854" t="str">
        <f>_xlfn.XLOOKUP(Orders_C[[#This Row],[Store_ID]],Stores_c[Store_ID],Stores_c[City])</f>
        <v>Williamborough</v>
      </c>
      <c r="AA1854" t="str">
        <f>_xlfn.XLOOKUP(Orders_C[[#This Row],[Customer_ID]],Customers_c[Customer_ID],Customers_c[Customer_Name])</f>
        <v>Steven Jones</v>
      </c>
      <c r="AB1854" s="6">
        <f>Orders_C[[#This Row],[Quantity]]*Orders_C[[#This Row],[Unit_Price]]*(1-Orders_C[[#This Row],[Discount %]])+Orders_C[[#This Row],[Tax]]</f>
        <v>517.65</v>
      </c>
      <c r="AC1854" s="9">
        <f>(Orders_C[[#This Row],[Unit_Price]]*Orders_C[[#This Row],[Quantity]])-Orders_C[[#This Row],[Discount]]+Orders_C[[#This Row],[Tax]]</f>
        <v>517.65</v>
      </c>
      <c r="AD1854" t="str">
        <f>IF(COUNTIF(Orders_C[[#All],[Customer_ID]],Orders_C[[#This Row],[Customer_ID]])&gt;1,"Repeat","New")</f>
        <v>Repeat</v>
      </c>
      <c r="AE1854" t="str" cm="1">
        <f t="array" ref="AE1854">_xlfn.XLOOKUP(Orders_C[[#This Row],[Store_ID]],Stores_c[[#All],[Store_ID]],Stores_c[[#All],[City]])</f>
        <v>Williamborough</v>
      </c>
      <c r="AF1854" t="str" cm="1">
        <f t="array" ref="AF1854">_xlfn.XLOOKUP(Orders_C[[#This Row],[Store_ID]],Stores_c[[#All],[Store_ID]],Stores_c[[#All],[Manager_Name]])</f>
        <v>Michael Mcbride</v>
      </c>
      <c r="AG1854" t="str" cm="1">
        <f t="array" ref="AG1854">_xlfn.XLOOKUP(Orders_C[[#This Row],[Store_ID]],Stores_c[[#All],[Store_ID]],Stores_c[[#All],[Store_Type]])</f>
        <v>Mall</v>
      </c>
    </row>
    <row r="1855" spans="1:33" x14ac:dyDescent="0.25">
      <c r="A1855">
        <v>8520</v>
      </c>
      <c r="B1855" s="1">
        <v>45726</v>
      </c>
      <c r="C1855" s="2">
        <v>3.9780092592592596E-2</v>
      </c>
      <c r="D1855">
        <v>1393</v>
      </c>
      <c r="E1855">
        <v>215</v>
      </c>
      <c r="F1855">
        <v>446</v>
      </c>
      <c r="G1855">
        <v>321</v>
      </c>
      <c r="H1855">
        <v>2</v>
      </c>
      <c r="I1855">
        <v>267</v>
      </c>
      <c r="J1855">
        <v>5</v>
      </c>
      <c r="K1855">
        <v>13.35</v>
      </c>
      <c r="L1855">
        <v>542.35</v>
      </c>
      <c r="M1855" t="s">
        <v>19</v>
      </c>
      <c r="N1855" t="s">
        <v>23</v>
      </c>
      <c r="O1855">
        <v>33</v>
      </c>
      <c r="P1855">
        <v>3</v>
      </c>
      <c r="Q1855" t="s">
        <v>2543</v>
      </c>
      <c r="R1855">
        <v>501</v>
      </c>
      <c r="S1855" s="3">
        <v>0.05</v>
      </c>
      <c r="T1855" s="6">
        <v>221.95000000000005</v>
      </c>
      <c r="U1855" t="s">
        <v>6334</v>
      </c>
      <c r="V1855">
        <v>2025</v>
      </c>
      <c r="W1855" t="s">
        <v>6329</v>
      </c>
      <c r="X1855" t="str">
        <f>_xlfn.XLOOKUP(Orders_C[[#This Row],[Product_ID]],Products_C[Product_ID],Products_C[Product_Name])</f>
        <v>Cold Coffee</v>
      </c>
      <c r="Y1855" t="str">
        <f>_xlfn.XLOOKUP(Orders_C[[#This Row],[Product_ID]],Products_C[Product_ID],Products_C[Category])</f>
        <v>Dessert</v>
      </c>
      <c r="Z1855" t="str">
        <f>_xlfn.XLOOKUP(Orders_C[[#This Row],[Store_ID]],Stores_c[Store_ID],Stores_c[City])</f>
        <v>Sallyburgh</v>
      </c>
      <c r="AA1855" t="str">
        <f>_xlfn.XLOOKUP(Orders_C[[#This Row],[Customer_ID]],Customers_c[Customer_ID],Customers_c[Customer_Name])</f>
        <v>Jeffrey Thomas</v>
      </c>
      <c r="AB1855" s="6">
        <f>Orders_C[[#This Row],[Quantity]]*Orders_C[[#This Row],[Unit_Price]]*(1-Orders_C[[#This Row],[Discount %]])+Orders_C[[#This Row],[Tax]]</f>
        <v>520.65</v>
      </c>
      <c r="AC1855" s="9">
        <f>(Orders_C[[#This Row],[Unit_Price]]*Orders_C[[#This Row],[Quantity]])-Orders_C[[#This Row],[Discount]]+Orders_C[[#This Row],[Tax]]</f>
        <v>542.35</v>
      </c>
      <c r="AD1855" t="str">
        <f>IF(COUNTIF(Orders_C[[#All],[Customer_ID]],Orders_C[[#This Row],[Customer_ID]])&gt;1,"Repeat","New")</f>
        <v>Repeat</v>
      </c>
      <c r="AE1855" t="str" cm="1">
        <f t="array" ref="AE1855">_xlfn.XLOOKUP(Orders_C[[#This Row],[Store_ID]],Stores_c[[#All],[Store_ID]],Stores_c[[#All],[City]])</f>
        <v>Sallyburgh</v>
      </c>
      <c r="AF1855" t="str" cm="1">
        <f t="array" ref="AF1855">_xlfn.XLOOKUP(Orders_C[[#This Row],[Store_ID]],Stores_c[[#All],[Store_ID]],Stores_c[[#All],[Manager_Name]])</f>
        <v>Benjamin Mccoy</v>
      </c>
      <c r="AG1855" t="str" cm="1">
        <f t="array" ref="AG1855">_xlfn.XLOOKUP(Orders_C[[#This Row],[Store_ID]],Stores_c[[#All],[Store_ID]],Stores_c[[#All],[Store_Type]])</f>
        <v>Drive-Thru</v>
      </c>
    </row>
    <row r="1856" spans="1:33" x14ac:dyDescent="0.25">
      <c r="A1856">
        <v>8900</v>
      </c>
      <c r="B1856" s="1">
        <v>46042</v>
      </c>
      <c r="C1856" s="2">
        <v>0.42143518518518519</v>
      </c>
      <c r="D1856">
        <v>1882</v>
      </c>
      <c r="E1856">
        <v>224</v>
      </c>
      <c r="F1856">
        <v>477</v>
      </c>
      <c r="G1856">
        <v>327</v>
      </c>
      <c r="H1856">
        <v>2</v>
      </c>
      <c r="I1856">
        <v>267</v>
      </c>
      <c r="J1856">
        <v>5</v>
      </c>
      <c r="K1856">
        <v>13.35</v>
      </c>
      <c r="L1856">
        <v>542.35</v>
      </c>
      <c r="M1856" t="s">
        <v>20</v>
      </c>
      <c r="N1856" t="s">
        <v>21</v>
      </c>
      <c r="O1856">
        <v>10</v>
      </c>
      <c r="P1856">
        <v>1</v>
      </c>
      <c r="Q1856" t="s">
        <v>2923</v>
      </c>
      <c r="R1856">
        <v>504</v>
      </c>
      <c r="S1856" s="3">
        <v>0.05</v>
      </c>
      <c r="T1856" s="6">
        <v>221.95000000000005</v>
      </c>
      <c r="U1856" t="s">
        <v>6330</v>
      </c>
      <c r="V1856">
        <v>2026</v>
      </c>
      <c r="W1856" t="s">
        <v>6333</v>
      </c>
      <c r="X1856" t="str">
        <f>_xlfn.XLOOKUP(Orders_C[[#This Row],[Product_ID]],Products_C[Product_ID],Products_C[Product_Name])</f>
        <v>Wrap</v>
      </c>
      <c r="Y1856" t="str">
        <f>_xlfn.XLOOKUP(Orders_C[[#This Row],[Product_ID]],Products_C[Product_ID],Products_C[Category])</f>
        <v>Chicken</v>
      </c>
      <c r="Z1856" t="str">
        <f>_xlfn.XLOOKUP(Orders_C[[#This Row],[Store_ID]],Stores_c[Store_ID],Stores_c[City])</f>
        <v>Valdezton</v>
      </c>
      <c r="AA1856" t="str">
        <f>_xlfn.XLOOKUP(Orders_C[[#This Row],[Customer_ID]],Customers_c[Customer_ID],Customers_c[Customer_Name])</f>
        <v>Miranda Thompson</v>
      </c>
      <c r="AB1856" s="6">
        <f>Orders_C[[#This Row],[Quantity]]*Orders_C[[#This Row],[Unit_Price]]*(1-Orders_C[[#This Row],[Discount %]])+Orders_C[[#This Row],[Tax]]</f>
        <v>520.65</v>
      </c>
      <c r="AC1856" s="9">
        <f>(Orders_C[[#This Row],[Unit_Price]]*Orders_C[[#This Row],[Quantity]])-Orders_C[[#This Row],[Discount]]+Orders_C[[#This Row],[Tax]]</f>
        <v>542.35</v>
      </c>
      <c r="AD1856" t="str">
        <f>IF(COUNTIF(Orders_C[[#All],[Customer_ID]],Orders_C[[#This Row],[Customer_ID]])&gt;1,"Repeat","New")</f>
        <v>Repeat</v>
      </c>
      <c r="AE1856" t="str" cm="1">
        <f t="array" ref="AE1856">_xlfn.XLOOKUP(Orders_C[[#This Row],[Store_ID]],Stores_c[[#All],[Store_ID]],Stores_c[[#All],[City]])</f>
        <v>Valdezton</v>
      </c>
      <c r="AF1856" t="str" cm="1">
        <f t="array" ref="AF1856">_xlfn.XLOOKUP(Orders_C[[#This Row],[Store_ID]],Stores_c[[#All],[Store_ID]],Stores_c[[#All],[Manager_Name]])</f>
        <v>John Rodriguez</v>
      </c>
      <c r="AG1856" t="str" cm="1">
        <f t="array" ref="AG1856">_xlfn.XLOOKUP(Orders_C[[#This Row],[Store_ID]],Stores_c[[#All],[Store_ID]],Stores_c[[#All],[Store_Type]])</f>
        <v>Street</v>
      </c>
    </row>
    <row r="1857" spans="1:33" x14ac:dyDescent="0.25">
      <c r="A1857">
        <v>7367</v>
      </c>
      <c r="B1857" s="1">
        <v>45712</v>
      </c>
      <c r="C1857" s="2">
        <v>0.3739351851851852</v>
      </c>
      <c r="D1857">
        <v>1300</v>
      </c>
      <c r="E1857">
        <v>212</v>
      </c>
      <c r="F1857">
        <v>401</v>
      </c>
      <c r="G1857">
        <v>301</v>
      </c>
      <c r="H1857">
        <v>2</v>
      </c>
      <c r="I1857">
        <v>279</v>
      </c>
      <c r="J1857">
        <v>15</v>
      </c>
      <c r="K1857">
        <v>13.95</v>
      </c>
      <c r="L1857">
        <v>556.95000000000005</v>
      </c>
      <c r="M1857" t="s">
        <v>18</v>
      </c>
      <c r="N1857" t="s">
        <v>23</v>
      </c>
      <c r="O1857">
        <v>15</v>
      </c>
      <c r="P1857">
        <v>5</v>
      </c>
      <c r="Q1857" t="s">
        <v>1390</v>
      </c>
      <c r="R1857">
        <v>507</v>
      </c>
      <c r="S1857" s="3">
        <v>0.15</v>
      </c>
      <c r="T1857" s="6">
        <v>222.15000000000003</v>
      </c>
      <c r="U1857" t="s">
        <v>6338</v>
      </c>
      <c r="V1857">
        <v>2025</v>
      </c>
      <c r="W1857" t="s">
        <v>6333</v>
      </c>
      <c r="X1857" t="str">
        <f>_xlfn.XLOOKUP(Orders_C[[#This Row],[Product_ID]],Products_C[Product_ID],Products_C[Product_Name])</f>
        <v>Krushers</v>
      </c>
      <c r="Y1857" t="str">
        <f>_xlfn.XLOOKUP(Orders_C[[#This Row],[Product_ID]],Products_C[Product_ID],Products_C[Category])</f>
        <v>Burger</v>
      </c>
      <c r="Z1857" t="str">
        <f>_xlfn.XLOOKUP(Orders_C[[#This Row],[Store_ID]],Stores_c[Store_ID],Stores_c[City])</f>
        <v>Andrewview</v>
      </c>
      <c r="AA1857" t="str">
        <f>_xlfn.XLOOKUP(Orders_C[[#This Row],[Customer_ID]],Customers_c[Customer_ID],Customers_c[Customer_Name])</f>
        <v>Susan Lynch</v>
      </c>
      <c r="AB1857" s="6">
        <f>Orders_C[[#This Row],[Quantity]]*Orders_C[[#This Row],[Unit_Price]]*(1-Orders_C[[#This Row],[Discount %]])+Orders_C[[#This Row],[Tax]]</f>
        <v>488.25</v>
      </c>
      <c r="AC1857" s="9">
        <f>(Orders_C[[#This Row],[Unit_Price]]*Orders_C[[#This Row],[Quantity]])-Orders_C[[#This Row],[Discount]]+Orders_C[[#This Row],[Tax]]</f>
        <v>556.95000000000005</v>
      </c>
      <c r="AD1857" t="str">
        <f>IF(COUNTIF(Orders_C[[#All],[Customer_ID]],Orders_C[[#This Row],[Customer_ID]])&gt;1,"Repeat","New")</f>
        <v>Repeat</v>
      </c>
      <c r="AE1857" t="str" cm="1">
        <f t="array" ref="AE1857">_xlfn.XLOOKUP(Orders_C[[#This Row],[Store_ID]],Stores_c[[#All],[Store_ID]],Stores_c[[#All],[City]])</f>
        <v>Andrewview</v>
      </c>
      <c r="AF1857" t="str" cm="1">
        <f t="array" ref="AF1857">_xlfn.XLOOKUP(Orders_C[[#This Row],[Store_ID]],Stores_c[[#All],[Store_ID]],Stores_c[[#All],[Manager_Name]])</f>
        <v>Alice Sutton</v>
      </c>
      <c r="AG1857" t="str" cm="1">
        <f t="array" ref="AG1857">_xlfn.XLOOKUP(Orders_C[[#This Row],[Store_ID]],Stores_c[[#All],[Store_ID]],Stores_c[[#All],[Store_Type]])</f>
        <v>Mall</v>
      </c>
    </row>
    <row r="1858" spans="1:33" x14ac:dyDescent="0.25">
      <c r="A1858">
        <v>7987</v>
      </c>
      <c r="B1858" s="1">
        <v>45900</v>
      </c>
      <c r="C1858" s="2">
        <v>0.41696759259259258</v>
      </c>
      <c r="D1858">
        <v>1343</v>
      </c>
      <c r="E1858">
        <v>208</v>
      </c>
      <c r="F1858">
        <v>401</v>
      </c>
      <c r="G1858">
        <v>311</v>
      </c>
      <c r="H1858">
        <v>2</v>
      </c>
      <c r="I1858">
        <v>279</v>
      </c>
      <c r="J1858">
        <v>15</v>
      </c>
      <c r="K1858">
        <v>13.95</v>
      </c>
      <c r="L1858">
        <v>556.95000000000005</v>
      </c>
      <c r="M1858" t="s">
        <v>18</v>
      </c>
      <c r="N1858" t="s">
        <v>22</v>
      </c>
      <c r="O1858">
        <v>55</v>
      </c>
      <c r="P1858">
        <v>5</v>
      </c>
      <c r="Q1858" t="s">
        <v>2010</v>
      </c>
      <c r="R1858">
        <v>504</v>
      </c>
      <c r="S1858" s="3">
        <v>0.15</v>
      </c>
      <c r="T1858" s="6">
        <v>222.15000000000003</v>
      </c>
      <c r="U1858" t="s">
        <v>6342</v>
      </c>
      <c r="V1858">
        <v>2025</v>
      </c>
      <c r="W1858" t="s">
        <v>6331</v>
      </c>
      <c r="X1858" t="str">
        <f>_xlfn.XLOOKUP(Orders_C[[#This Row],[Product_ID]],Products_C[Product_ID],Products_C[Product_Name])</f>
        <v>Pepsi</v>
      </c>
      <c r="Y1858" t="str">
        <f>_xlfn.XLOOKUP(Orders_C[[#This Row],[Product_ID]],Products_C[Product_ID],Products_C[Category])</f>
        <v>Dessert</v>
      </c>
      <c r="Z1858" t="str">
        <f>_xlfn.XLOOKUP(Orders_C[[#This Row],[Store_ID]],Stores_c[Store_ID],Stores_c[City])</f>
        <v>Tracyview</v>
      </c>
      <c r="AA1858" t="str">
        <f>_xlfn.XLOOKUP(Orders_C[[#This Row],[Customer_ID]],Customers_c[Customer_ID],Customers_c[Customer_Name])</f>
        <v>Aaron Anderson</v>
      </c>
      <c r="AB1858" s="6">
        <f>Orders_C[[#This Row],[Quantity]]*Orders_C[[#This Row],[Unit_Price]]*(1-Orders_C[[#This Row],[Discount %]])+Orders_C[[#This Row],[Tax]]</f>
        <v>488.25</v>
      </c>
      <c r="AC1858" s="9">
        <f>(Orders_C[[#This Row],[Unit_Price]]*Orders_C[[#This Row],[Quantity]])-Orders_C[[#This Row],[Discount]]+Orders_C[[#This Row],[Tax]]</f>
        <v>556.95000000000005</v>
      </c>
      <c r="AD1858" t="str">
        <f>IF(COUNTIF(Orders_C[[#All],[Customer_ID]],Orders_C[[#This Row],[Customer_ID]])&gt;1,"Repeat","New")</f>
        <v>Repeat</v>
      </c>
      <c r="AE1858" t="str" cm="1">
        <f t="array" ref="AE1858">_xlfn.XLOOKUP(Orders_C[[#This Row],[Store_ID]],Stores_c[[#All],[Store_ID]],Stores_c[[#All],[City]])</f>
        <v>Tracyview</v>
      </c>
      <c r="AF1858" t="str" cm="1">
        <f t="array" ref="AF1858">_xlfn.XLOOKUP(Orders_C[[#This Row],[Store_ID]],Stores_c[[#All],[Store_ID]],Stores_c[[#All],[Manager_Name]])</f>
        <v>Jeremiah Lee</v>
      </c>
      <c r="AG1858" t="str" cm="1">
        <f t="array" ref="AG1858">_xlfn.XLOOKUP(Orders_C[[#This Row],[Store_ID]],Stores_c[[#All],[Store_ID]],Stores_c[[#All],[Store_Type]])</f>
        <v>Mall</v>
      </c>
    </row>
    <row r="1859" spans="1:33" x14ac:dyDescent="0.25">
      <c r="A1859">
        <v>7152</v>
      </c>
      <c r="B1859" s="1">
        <v>45814</v>
      </c>
      <c r="C1859" s="2">
        <v>0.29553240740740738</v>
      </c>
      <c r="D1859">
        <v>1609</v>
      </c>
      <c r="E1859">
        <v>206</v>
      </c>
      <c r="F1859">
        <v>450</v>
      </c>
      <c r="G1859">
        <v>326</v>
      </c>
      <c r="H1859">
        <v>1</v>
      </c>
      <c r="I1859">
        <v>494</v>
      </c>
      <c r="J1859">
        <v>0</v>
      </c>
      <c r="K1859">
        <v>24.7</v>
      </c>
      <c r="L1859">
        <v>518.70000000000005</v>
      </c>
      <c r="M1859" t="s">
        <v>20</v>
      </c>
      <c r="N1859" t="s">
        <v>22</v>
      </c>
      <c r="O1859">
        <v>24</v>
      </c>
      <c r="P1859">
        <v>4</v>
      </c>
      <c r="Q1859" t="s">
        <v>1175</v>
      </c>
      <c r="R1859">
        <v>505</v>
      </c>
      <c r="S1859" s="3">
        <v>0</v>
      </c>
      <c r="T1859" s="6">
        <v>222.30000000000007</v>
      </c>
      <c r="U1859" t="s">
        <v>6340</v>
      </c>
      <c r="V1859">
        <v>2025</v>
      </c>
      <c r="W1859" t="s">
        <v>6329</v>
      </c>
      <c r="X1859" t="str">
        <f>_xlfn.XLOOKUP(Orders_C[[#This Row],[Product_ID]],Products_C[Product_ID],Products_C[Product_Name])</f>
        <v>Rice Bowl</v>
      </c>
      <c r="Y1859" t="str">
        <f>_xlfn.XLOOKUP(Orders_C[[#This Row],[Product_ID]],Products_C[Product_ID],Products_C[Category])</f>
        <v>Burger</v>
      </c>
      <c r="Z1859" t="str">
        <f>_xlfn.XLOOKUP(Orders_C[[#This Row],[Store_ID]],Stores_c[Store_ID],Stores_c[City])</f>
        <v>West Matthew</v>
      </c>
      <c r="AA1859" t="str">
        <f>_xlfn.XLOOKUP(Orders_C[[#This Row],[Customer_ID]],Customers_c[Customer_ID],Customers_c[Customer_Name])</f>
        <v>Wayne Williams</v>
      </c>
      <c r="AB1859" s="6">
        <f>Orders_C[[#This Row],[Quantity]]*Orders_C[[#This Row],[Unit_Price]]*(1-Orders_C[[#This Row],[Discount %]])+Orders_C[[#This Row],[Tax]]</f>
        <v>518.70000000000005</v>
      </c>
      <c r="AC1859" s="9">
        <f>(Orders_C[[#This Row],[Unit_Price]]*Orders_C[[#This Row],[Quantity]])-Orders_C[[#This Row],[Discount]]+Orders_C[[#This Row],[Tax]]</f>
        <v>518.70000000000005</v>
      </c>
      <c r="AD1859" t="str">
        <f>IF(COUNTIF(Orders_C[[#All],[Customer_ID]],Orders_C[[#This Row],[Customer_ID]])&gt;1,"Repeat","New")</f>
        <v>Repeat</v>
      </c>
      <c r="AE1859" t="str" cm="1">
        <f t="array" ref="AE1859">_xlfn.XLOOKUP(Orders_C[[#This Row],[Store_ID]],Stores_c[[#All],[Store_ID]],Stores_c[[#All],[City]])</f>
        <v>West Matthew</v>
      </c>
      <c r="AF1859" t="str" cm="1">
        <f t="array" ref="AF1859">_xlfn.XLOOKUP(Orders_C[[#This Row],[Store_ID]],Stores_c[[#All],[Store_ID]],Stores_c[[#All],[Manager_Name]])</f>
        <v>Miguel Kidd</v>
      </c>
      <c r="AG1859" t="str" cm="1">
        <f t="array" ref="AG1859">_xlfn.XLOOKUP(Orders_C[[#This Row],[Store_ID]],Stores_c[[#All],[Store_ID]],Stores_c[[#All],[Store_Type]])</f>
        <v>Drive-Thru</v>
      </c>
    </row>
    <row r="1860" spans="1:33" x14ac:dyDescent="0.25">
      <c r="A1860">
        <v>6133</v>
      </c>
      <c r="B1860" s="1">
        <v>46043</v>
      </c>
      <c r="C1860" s="2">
        <v>0.56351851851851853</v>
      </c>
      <c r="D1860">
        <v>1344</v>
      </c>
      <c r="E1860">
        <v>218</v>
      </c>
      <c r="F1860">
        <v>488</v>
      </c>
      <c r="G1860">
        <v>328</v>
      </c>
      <c r="H1860">
        <v>3</v>
      </c>
      <c r="I1860">
        <v>178</v>
      </c>
      <c r="J1860">
        <v>0</v>
      </c>
      <c r="K1860">
        <v>8.9</v>
      </c>
      <c r="L1860">
        <v>542.9</v>
      </c>
      <c r="M1860" t="s">
        <v>18</v>
      </c>
      <c r="N1860" t="s">
        <v>22</v>
      </c>
      <c r="O1860">
        <v>24</v>
      </c>
      <c r="P1860">
        <v>2</v>
      </c>
      <c r="Q1860" t="s">
        <v>156</v>
      </c>
      <c r="R1860">
        <v>510</v>
      </c>
      <c r="S1860" s="3">
        <v>0</v>
      </c>
      <c r="T1860" s="6">
        <v>222.5</v>
      </c>
      <c r="U1860" t="s">
        <v>6330</v>
      </c>
      <c r="V1860">
        <v>2026</v>
      </c>
      <c r="W1860" t="s">
        <v>6329</v>
      </c>
      <c r="X1860" t="str">
        <f>_xlfn.XLOOKUP(Orders_C[[#This Row],[Product_ID]],Products_C[Product_ID],Products_C[Product_Name])</f>
        <v>Rice Bowl</v>
      </c>
      <c r="Y1860" t="str">
        <f>_xlfn.XLOOKUP(Orders_C[[#This Row],[Product_ID]],Products_C[Product_ID],Products_C[Category])</f>
        <v>Burger</v>
      </c>
      <c r="Z1860" t="str">
        <f>_xlfn.XLOOKUP(Orders_C[[#This Row],[Store_ID]],Stores_c[Store_ID],Stores_c[City])</f>
        <v>East Johnport</v>
      </c>
      <c r="AA1860" t="str">
        <f>_xlfn.XLOOKUP(Orders_C[[#This Row],[Customer_ID]],Customers_c[Customer_ID],Customers_c[Customer_Name])</f>
        <v>Jordan Williams</v>
      </c>
      <c r="AB1860" s="6">
        <f>Orders_C[[#This Row],[Quantity]]*Orders_C[[#This Row],[Unit_Price]]*(1-Orders_C[[#This Row],[Discount %]])+Orders_C[[#This Row],[Tax]]</f>
        <v>542.9</v>
      </c>
      <c r="AC1860" s="9">
        <f>(Orders_C[[#This Row],[Unit_Price]]*Orders_C[[#This Row],[Quantity]])-Orders_C[[#This Row],[Discount]]+Orders_C[[#This Row],[Tax]]</f>
        <v>542.9</v>
      </c>
      <c r="AD1860" t="str">
        <f>IF(COUNTIF(Orders_C[[#All],[Customer_ID]],Orders_C[[#This Row],[Customer_ID]])&gt;1,"Repeat","New")</f>
        <v>Repeat</v>
      </c>
      <c r="AE1860" t="str" cm="1">
        <f t="array" ref="AE1860">_xlfn.XLOOKUP(Orders_C[[#This Row],[Store_ID]],Stores_c[[#All],[Store_ID]],Stores_c[[#All],[City]])</f>
        <v>East Johnport</v>
      </c>
      <c r="AF1860" t="str" cm="1">
        <f t="array" ref="AF1860">_xlfn.XLOOKUP(Orders_C[[#This Row],[Store_ID]],Stores_c[[#All],[Store_ID]],Stores_c[[#All],[Manager_Name]])</f>
        <v>Mr. Matthew Murillo III</v>
      </c>
      <c r="AG1860" t="str" cm="1">
        <f t="array" ref="AG1860">_xlfn.XLOOKUP(Orders_C[[#This Row],[Store_ID]],Stores_c[[#All],[Store_ID]],Stores_c[[#All],[Store_Type]])</f>
        <v>Street</v>
      </c>
    </row>
    <row r="1861" spans="1:33" x14ac:dyDescent="0.25">
      <c r="A1861">
        <v>8702</v>
      </c>
      <c r="B1861" s="1">
        <v>45903</v>
      </c>
      <c r="C1861" s="2">
        <v>0.99731481481481477</v>
      </c>
      <c r="D1861">
        <v>1876</v>
      </c>
      <c r="E1861">
        <v>214</v>
      </c>
      <c r="F1861">
        <v>441</v>
      </c>
      <c r="G1861">
        <v>323</v>
      </c>
      <c r="H1861">
        <v>3</v>
      </c>
      <c r="I1861">
        <v>178</v>
      </c>
      <c r="J1861">
        <v>0</v>
      </c>
      <c r="K1861">
        <v>8.9</v>
      </c>
      <c r="L1861">
        <v>542.9</v>
      </c>
      <c r="M1861" t="s">
        <v>20</v>
      </c>
      <c r="N1861" t="s">
        <v>23</v>
      </c>
      <c r="O1861">
        <v>19</v>
      </c>
      <c r="P1861">
        <v>3</v>
      </c>
      <c r="Q1861" t="s">
        <v>2725</v>
      </c>
      <c r="R1861">
        <v>506</v>
      </c>
      <c r="S1861" s="3">
        <v>0</v>
      </c>
      <c r="T1861" s="6">
        <v>222.5</v>
      </c>
      <c r="U1861" t="s">
        <v>6335</v>
      </c>
      <c r="V1861">
        <v>2025</v>
      </c>
      <c r="W1861" t="s">
        <v>6333</v>
      </c>
      <c r="X1861" t="str">
        <f>_xlfn.XLOOKUP(Orders_C[[#This Row],[Product_ID]],Products_C[Product_ID],Products_C[Product_Name])</f>
        <v>Rice Bowl</v>
      </c>
      <c r="Y1861" t="str">
        <f>_xlfn.XLOOKUP(Orders_C[[#This Row],[Product_ID]],Products_C[Product_ID],Products_C[Category])</f>
        <v>Beverage</v>
      </c>
      <c r="Z1861" t="str">
        <f>_xlfn.XLOOKUP(Orders_C[[#This Row],[Store_ID]],Stores_c[Store_ID],Stores_c[City])</f>
        <v>New Robert</v>
      </c>
      <c r="AA1861" t="str">
        <f>_xlfn.XLOOKUP(Orders_C[[#This Row],[Customer_ID]],Customers_c[Customer_ID],Customers_c[Customer_Name])</f>
        <v>Brian Molina</v>
      </c>
      <c r="AB1861" s="6">
        <f>Orders_C[[#This Row],[Quantity]]*Orders_C[[#This Row],[Unit_Price]]*(1-Orders_C[[#This Row],[Discount %]])+Orders_C[[#This Row],[Tax]]</f>
        <v>542.9</v>
      </c>
      <c r="AC1861" s="9">
        <f>(Orders_C[[#This Row],[Unit_Price]]*Orders_C[[#This Row],[Quantity]])-Orders_C[[#This Row],[Discount]]+Orders_C[[#This Row],[Tax]]</f>
        <v>542.9</v>
      </c>
      <c r="AD1861" t="str">
        <f>IF(COUNTIF(Orders_C[[#All],[Customer_ID]],Orders_C[[#This Row],[Customer_ID]])&gt;1,"Repeat","New")</f>
        <v>Repeat</v>
      </c>
      <c r="AE1861" t="str" cm="1">
        <f t="array" ref="AE1861">_xlfn.XLOOKUP(Orders_C[[#This Row],[Store_ID]],Stores_c[[#All],[Store_ID]],Stores_c[[#All],[City]])</f>
        <v>New Robert</v>
      </c>
      <c r="AF1861" t="str" cm="1">
        <f t="array" ref="AF1861">_xlfn.XLOOKUP(Orders_C[[#This Row],[Store_ID]],Stores_c[[#All],[Store_ID]],Stores_c[[#All],[Manager_Name]])</f>
        <v>Krista Webb</v>
      </c>
      <c r="AG1861" t="str" cm="1">
        <f t="array" ref="AG1861">_xlfn.XLOOKUP(Orders_C[[#This Row],[Store_ID]],Stores_c[[#All],[Store_ID]],Stores_c[[#All],[Store_Type]])</f>
        <v>Drive-Thru</v>
      </c>
    </row>
    <row r="1862" spans="1:33" x14ac:dyDescent="0.25">
      <c r="A1862">
        <v>6962</v>
      </c>
      <c r="B1862" s="1">
        <v>46052</v>
      </c>
      <c r="C1862" s="2">
        <v>0.70778935185185188</v>
      </c>
      <c r="D1862">
        <v>1134</v>
      </c>
      <c r="E1862">
        <v>215</v>
      </c>
      <c r="F1862">
        <v>474</v>
      </c>
      <c r="G1862">
        <v>309</v>
      </c>
      <c r="H1862">
        <v>3</v>
      </c>
      <c r="I1862">
        <v>182</v>
      </c>
      <c r="J1862">
        <v>5</v>
      </c>
      <c r="K1862">
        <v>9.1</v>
      </c>
      <c r="L1862">
        <v>550.1</v>
      </c>
      <c r="M1862" t="s">
        <v>20</v>
      </c>
      <c r="N1862" t="s">
        <v>21</v>
      </c>
      <c r="O1862">
        <v>40</v>
      </c>
      <c r="P1862">
        <v>3</v>
      </c>
      <c r="Q1862" t="s">
        <v>985</v>
      </c>
      <c r="R1862">
        <v>507</v>
      </c>
      <c r="S1862" s="3">
        <v>0.05</v>
      </c>
      <c r="T1862" s="6">
        <v>222.50000000000006</v>
      </c>
      <c r="U1862" t="s">
        <v>6330</v>
      </c>
      <c r="V1862">
        <v>2026</v>
      </c>
      <c r="W1862" t="s">
        <v>6329</v>
      </c>
      <c r="X1862" t="str">
        <f>_xlfn.XLOOKUP(Orders_C[[#This Row],[Product_ID]],Products_C[Product_ID],Products_C[Product_Name])</f>
        <v>Chicken Bucket</v>
      </c>
      <c r="Y1862" t="str">
        <f>_xlfn.XLOOKUP(Orders_C[[#This Row],[Product_ID]],Products_C[Product_ID],Products_C[Category])</f>
        <v>Dessert</v>
      </c>
      <c r="Z1862" t="str">
        <f>_xlfn.XLOOKUP(Orders_C[[#This Row],[Store_ID]],Stores_c[Store_ID],Stores_c[City])</f>
        <v>Sallyburgh</v>
      </c>
      <c r="AA1862" t="str">
        <f>_xlfn.XLOOKUP(Orders_C[[#This Row],[Customer_ID]],Customers_c[Customer_ID],Customers_c[Customer_Name])</f>
        <v>Mary Yoder</v>
      </c>
      <c r="AB1862" s="6">
        <f>Orders_C[[#This Row],[Quantity]]*Orders_C[[#This Row],[Unit_Price]]*(1-Orders_C[[#This Row],[Discount %]])+Orders_C[[#This Row],[Tax]]</f>
        <v>527.79999999999995</v>
      </c>
      <c r="AC1862" s="9">
        <f>(Orders_C[[#This Row],[Unit_Price]]*Orders_C[[#This Row],[Quantity]])-Orders_C[[#This Row],[Discount]]+Orders_C[[#This Row],[Tax]]</f>
        <v>550.1</v>
      </c>
      <c r="AD1862" t="str">
        <f>IF(COUNTIF(Orders_C[[#All],[Customer_ID]],Orders_C[[#This Row],[Customer_ID]])&gt;1,"Repeat","New")</f>
        <v>Repeat</v>
      </c>
      <c r="AE1862" t="str" cm="1">
        <f t="array" ref="AE1862">_xlfn.XLOOKUP(Orders_C[[#This Row],[Store_ID]],Stores_c[[#All],[Store_ID]],Stores_c[[#All],[City]])</f>
        <v>Sallyburgh</v>
      </c>
      <c r="AF1862" t="str" cm="1">
        <f t="array" ref="AF1862">_xlfn.XLOOKUP(Orders_C[[#This Row],[Store_ID]],Stores_c[[#All],[Store_ID]],Stores_c[[#All],[Manager_Name]])</f>
        <v>Benjamin Mccoy</v>
      </c>
      <c r="AG1862" t="str" cm="1">
        <f t="array" ref="AG1862">_xlfn.XLOOKUP(Orders_C[[#This Row],[Store_ID]],Stores_c[[#All],[Store_ID]],Stores_c[[#All],[Store_Type]])</f>
        <v>Drive-Thru</v>
      </c>
    </row>
    <row r="1863" spans="1:33" x14ac:dyDescent="0.25">
      <c r="A1863">
        <v>8331</v>
      </c>
      <c r="B1863" s="1">
        <v>45775</v>
      </c>
      <c r="C1863" s="2">
        <v>0.22599537037037037</v>
      </c>
      <c r="D1863">
        <v>1342</v>
      </c>
      <c r="E1863">
        <v>201</v>
      </c>
      <c r="F1863">
        <v>433</v>
      </c>
      <c r="G1863">
        <v>308</v>
      </c>
      <c r="H1863">
        <v>2</v>
      </c>
      <c r="I1863">
        <v>262</v>
      </c>
      <c r="J1863">
        <v>0</v>
      </c>
      <c r="K1863">
        <v>13.1</v>
      </c>
      <c r="L1863">
        <v>537.1</v>
      </c>
      <c r="M1863" t="s">
        <v>19</v>
      </c>
      <c r="N1863" t="s">
        <v>22</v>
      </c>
      <c r="O1863">
        <v>36</v>
      </c>
      <c r="P1863">
        <v>5</v>
      </c>
      <c r="Q1863" t="s">
        <v>2354</v>
      </c>
      <c r="R1863">
        <v>501</v>
      </c>
      <c r="S1863" s="3">
        <v>0</v>
      </c>
      <c r="T1863" s="6">
        <v>222.70000000000005</v>
      </c>
      <c r="U1863" t="s">
        <v>6337</v>
      </c>
      <c r="V1863">
        <v>2025</v>
      </c>
      <c r="W1863" t="s">
        <v>6329</v>
      </c>
      <c r="X1863" t="str">
        <f>_xlfn.XLOOKUP(Orders_C[[#This Row],[Product_ID]],Products_C[Product_ID],Products_C[Product_Name])</f>
        <v>Zinger Burger</v>
      </c>
      <c r="Y1863" t="str">
        <f>_xlfn.XLOOKUP(Orders_C[[#This Row],[Product_ID]],Products_C[Product_ID],Products_C[Category])</f>
        <v>Beverage</v>
      </c>
      <c r="Z1863" t="str">
        <f>_xlfn.XLOOKUP(Orders_C[[#This Row],[Store_ID]],Stores_c[Store_ID],Stores_c[City])</f>
        <v>Lake Nicholasburgh</v>
      </c>
      <c r="AA1863" t="str">
        <f>_xlfn.XLOOKUP(Orders_C[[#This Row],[Customer_ID]],Customers_c[Customer_ID],Customers_c[Customer_Name])</f>
        <v>Bryan Perry</v>
      </c>
      <c r="AB1863" s="6">
        <f>Orders_C[[#This Row],[Quantity]]*Orders_C[[#This Row],[Unit_Price]]*(1-Orders_C[[#This Row],[Discount %]])+Orders_C[[#This Row],[Tax]]</f>
        <v>537.1</v>
      </c>
      <c r="AC1863" s="9">
        <f>(Orders_C[[#This Row],[Unit_Price]]*Orders_C[[#This Row],[Quantity]])-Orders_C[[#This Row],[Discount]]+Orders_C[[#This Row],[Tax]]</f>
        <v>537.1</v>
      </c>
      <c r="AD1863" t="str">
        <f>IF(COUNTIF(Orders_C[[#All],[Customer_ID]],Orders_C[[#This Row],[Customer_ID]])&gt;1,"Repeat","New")</f>
        <v>Repeat</v>
      </c>
      <c r="AE1863" t="str" cm="1">
        <f t="array" ref="AE1863">_xlfn.XLOOKUP(Orders_C[[#This Row],[Store_ID]],Stores_c[[#All],[Store_ID]],Stores_c[[#All],[City]])</f>
        <v>Lake Nicholasburgh</v>
      </c>
      <c r="AF1863" t="str" cm="1">
        <f t="array" ref="AF1863">_xlfn.XLOOKUP(Orders_C[[#This Row],[Store_ID]],Stores_c[[#All],[Store_ID]],Stores_c[[#All],[Manager_Name]])</f>
        <v>Maurice Garcia</v>
      </c>
      <c r="AG1863" t="str" cm="1">
        <f t="array" ref="AG1863">_xlfn.XLOOKUP(Orders_C[[#This Row],[Store_ID]],Stores_c[[#All],[Store_ID]],Stores_c[[#All],[Store_Type]])</f>
        <v>Mall</v>
      </c>
    </row>
    <row r="1864" spans="1:33" x14ac:dyDescent="0.25">
      <c r="A1864">
        <v>9882</v>
      </c>
      <c r="B1864" s="1">
        <v>45819</v>
      </c>
      <c r="C1864" s="2">
        <v>0.63107638888888884</v>
      </c>
      <c r="D1864">
        <v>1313</v>
      </c>
      <c r="E1864">
        <v>208</v>
      </c>
      <c r="F1864">
        <v>422</v>
      </c>
      <c r="G1864">
        <v>320</v>
      </c>
      <c r="H1864">
        <v>2</v>
      </c>
      <c r="I1864">
        <v>274</v>
      </c>
      <c r="J1864">
        <v>10</v>
      </c>
      <c r="K1864">
        <v>13.7</v>
      </c>
      <c r="L1864">
        <v>551.70000000000005</v>
      </c>
      <c r="M1864" t="s">
        <v>19</v>
      </c>
      <c r="N1864" t="s">
        <v>23</v>
      </c>
      <c r="O1864">
        <v>44</v>
      </c>
      <c r="P1864">
        <v>5</v>
      </c>
      <c r="Q1864" t="s">
        <v>3905</v>
      </c>
      <c r="R1864">
        <v>510</v>
      </c>
      <c r="S1864" s="3">
        <v>0.1</v>
      </c>
      <c r="T1864" s="6">
        <v>222.90000000000003</v>
      </c>
      <c r="U1864" t="s">
        <v>6340</v>
      </c>
      <c r="V1864">
        <v>2025</v>
      </c>
      <c r="W1864" t="s">
        <v>6331</v>
      </c>
      <c r="X1864" t="str">
        <f>_xlfn.XLOOKUP(Orders_C[[#This Row],[Product_ID]],Products_C[Product_ID],Products_C[Product_Name])</f>
        <v>Rice Bowl</v>
      </c>
      <c r="Y1864" t="str">
        <f>_xlfn.XLOOKUP(Orders_C[[#This Row],[Product_ID]],Products_C[Product_ID],Products_C[Category])</f>
        <v>Beverage</v>
      </c>
      <c r="Z1864" t="str">
        <f>_xlfn.XLOOKUP(Orders_C[[#This Row],[Store_ID]],Stores_c[Store_ID],Stores_c[City])</f>
        <v>Tracyview</v>
      </c>
      <c r="AA1864" t="str">
        <f>_xlfn.XLOOKUP(Orders_C[[#This Row],[Customer_ID]],Customers_c[Customer_ID],Customers_c[Customer_Name])</f>
        <v>Juan Scott</v>
      </c>
      <c r="AB1864" s="6">
        <f>Orders_C[[#This Row],[Quantity]]*Orders_C[[#This Row],[Unit_Price]]*(1-Orders_C[[#This Row],[Discount %]])+Orders_C[[#This Row],[Tax]]</f>
        <v>506.9</v>
      </c>
      <c r="AC1864" s="9">
        <f>(Orders_C[[#This Row],[Unit_Price]]*Orders_C[[#This Row],[Quantity]])-Orders_C[[#This Row],[Discount]]+Orders_C[[#This Row],[Tax]]</f>
        <v>551.70000000000005</v>
      </c>
      <c r="AD1864" t="str">
        <f>IF(COUNTIF(Orders_C[[#All],[Customer_ID]],Orders_C[[#This Row],[Customer_ID]])&gt;1,"Repeat","New")</f>
        <v>Repeat</v>
      </c>
      <c r="AE1864" t="str" cm="1">
        <f t="array" ref="AE1864">_xlfn.XLOOKUP(Orders_C[[#This Row],[Store_ID]],Stores_c[[#All],[Store_ID]],Stores_c[[#All],[City]])</f>
        <v>Tracyview</v>
      </c>
      <c r="AF1864" t="str" cm="1">
        <f t="array" ref="AF1864">_xlfn.XLOOKUP(Orders_C[[#This Row],[Store_ID]],Stores_c[[#All],[Store_ID]],Stores_c[[#All],[Manager_Name]])</f>
        <v>Jeremiah Lee</v>
      </c>
      <c r="AG1864" t="str" cm="1">
        <f t="array" ref="AG1864">_xlfn.XLOOKUP(Orders_C[[#This Row],[Store_ID]],Stores_c[[#All],[Store_ID]],Stores_c[[#All],[Store_Type]])</f>
        <v>Mall</v>
      </c>
    </row>
    <row r="1865" spans="1:33" x14ac:dyDescent="0.25">
      <c r="A1865">
        <v>8637</v>
      </c>
      <c r="B1865" s="1">
        <v>46017</v>
      </c>
      <c r="C1865" s="2">
        <v>0.26197916666666665</v>
      </c>
      <c r="D1865">
        <v>1218</v>
      </c>
      <c r="E1865">
        <v>221</v>
      </c>
      <c r="F1865">
        <v>406</v>
      </c>
      <c r="G1865">
        <v>320</v>
      </c>
      <c r="H1865">
        <v>1</v>
      </c>
      <c r="I1865">
        <v>496</v>
      </c>
      <c r="J1865">
        <v>0</v>
      </c>
      <c r="K1865">
        <v>24.8</v>
      </c>
      <c r="L1865">
        <v>520.79999999999995</v>
      </c>
      <c r="M1865" t="s">
        <v>18</v>
      </c>
      <c r="N1865" t="s">
        <v>22</v>
      </c>
      <c r="O1865">
        <v>19</v>
      </c>
      <c r="P1865">
        <v>3</v>
      </c>
      <c r="Q1865" t="s">
        <v>2660</v>
      </c>
      <c r="R1865">
        <v>506</v>
      </c>
      <c r="S1865" s="3">
        <v>0</v>
      </c>
      <c r="T1865" s="6">
        <v>223.2</v>
      </c>
      <c r="U1865" t="s">
        <v>6328</v>
      </c>
      <c r="V1865">
        <v>2025</v>
      </c>
      <c r="W1865" t="s">
        <v>6333</v>
      </c>
      <c r="X1865" t="str">
        <f>_xlfn.XLOOKUP(Orders_C[[#This Row],[Product_ID]],Products_C[Product_ID],Products_C[Product_Name])</f>
        <v>Rice Bowl</v>
      </c>
      <c r="Y1865" t="str">
        <f>_xlfn.XLOOKUP(Orders_C[[#This Row],[Product_ID]],Products_C[Product_ID],Products_C[Category])</f>
        <v>Beverage</v>
      </c>
      <c r="Z1865" t="str">
        <f>_xlfn.XLOOKUP(Orders_C[[#This Row],[Store_ID]],Stores_c[Store_ID],Stores_c[City])</f>
        <v>Port Barbarabury</v>
      </c>
      <c r="AA1865" t="str">
        <f>_xlfn.XLOOKUP(Orders_C[[#This Row],[Customer_ID]],Customers_c[Customer_ID],Customers_c[Customer_Name])</f>
        <v>Charles Murray</v>
      </c>
      <c r="AB1865" s="6">
        <f>Orders_C[[#This Row],[Quantity]]*Orders_C[[#This Row],[Unit_Price]]*(1-Orders_C[[#This Row],[Discount %]])+Orders_C[[#This Row],[Tax]]</f>
        <v>520.79999999999995</v>
      </c>
      <c r="AC1865" s="9">
        <f>(Orders_C[[#This Row],[Unit_Price]]*Orders_C[[#This Row],[Quantity]])-Orders_C[[#This Row],[Discount]]+Orders_C[[#This Row],[Tax]]</f>
        <v>520.79999999999995</v>
      </c>
      <c r="AD1865" t="str">
        <f>IF(COUNTIF(Orders_C[[#All],[Customer_ID]],Orders_C[[#This Row],[Customer_ID]])&gt;1,"Repeat","New")</f>
        <v>Repeat</v>
      </c>
      <c r="AE1865" t="str" cm="1">
        <f t="array" ref="AE1865">_xlfn.XLOOKUP(Orders_C[[#This Row],[Store_ID]],Stores_c[[#All],[Store_ID]],Stores_c[[#All],[City]])</f>
        <v>Port Barbarabury</v>
      </c>
      <c r="AF1865" t="str" cm="1">
        <f t="array" ref="AF1865">_xlfn.XLOOKUP(Orders_C[[#This Row],[Store_ID]],Stores_c[[#All],[Store_ID]],Stores_c[[#All],[Manager_Name]])</f>
        <v>Edward Nguyen</v>
      </c>
      <c r="AG1865" t="str" cm="1">
        <f t="array" ref="AG1865">_xlfn.XLOOKUP(Orders_C[[#This Row],[Store_ID]],Stores_c[[#All],[Store_ID]],Stores_c[[#All],[Store_Type]])</f>
        <v>Street</v>
      </c>
    </row>
    <row r="1866" spans="1:33" x14ac:dyDescent="0.25">
      <c r="A1866">
        <v>7198</v>
      </c>
      <c r="B1866" s="1">
        <v>45712</v>
      </c>
      <c r="C1866" s="2">
        <v>0.79449074074074078</v>
      </c>
      <c r="D1866">
        <v>1237</v>
      </c>
      <c r="E1866">
        <v>201</v>
      </c>
      <c r="F1866">
        <v>476</v>
      </c>
      <c r="G1866">
        <v>331</v>
      </c>
      <c r="H1866">
        <v>2</v>
      </c>
      <c r="I1866">
        <v>269</v>
      </c>
      <c r="J1866">
        <v>5</v>
      </c>
      <c r="K1866">
        <v>13.45</v>
      </c>
      <c r="L1866">
        <v>546.45000000000005</v>
      </c>
      <c r="M1866" t="s">
        <v>18</v>
      </c>
      <c r="N1866" t="s">
        <v>21</v>
      </c>
      <c r="O1866">
        <v>48</v>
      </c>
      <c r="P1866">
        <v>2</v>
      </c>
      <c r="Q1866" t="s">
        <v>1221</v>
      </c>
      <c r="R1866">
        <v>501</v>
      </c>
      <c r="S1866" s="3">
        <v>0.05</v>
      </c>
      <c r="T1866" s="6">
        <v>223.65000000000003</v>
      </c>
      <c r="U1866" t="s">
        <v>6338</v>
      </c>
      <c r="V1866">
        <v>2025</v>
      </c>
      <c r="W1866" t="s">
        <v>6331</v>
      </c>
      <c r="X1866" t="str">
        <f>_xlfn.XLOOKUP(Orders_C[[#This Row],[Product_ID]],Products_C[Product_ID],Products_C[Product_Name])</f>
        <v>Chicken Bucket</v>
      </c>
      <c r="Y1866" t="str">
        <f>_xlfn.XLOOKUP(Orders_C[[#This Row],[Product_ID]],Products_C[Product_ID],Products_C[Category])</f>
        <v>Beverage</v>
      </c>
      <c r="Z1866" t="str">
        <f>_xlfn.XLOOKUP(Orders_C[[#This Row],[Store_ID]],Stores_c[Store_ID],Stores_c[City])</f>
        <v>Lake Nicholasburgh</v>
      </c>
      <c r="AA1866" t="str">
        <f>_xlfn.XLOOKUP(Orders_C[[#This Row],[Customer_ID]],Customers_c[Customer_ID],Customers_c[Customer_Name])</f>
        <v>Joshua Jackson</v>
      </c>
      <c r="AB1866" s="6">
        <f>Orders_C[[#This Row],[Quantity]]*Orders_C[[#This Row],[Unit_Price]]*(1-Orders_C[[#This Row],[Discount %]])+Orders_C[[#This Row],[Tax]]</f>
        <v>524.54999999999995</v>
      </c>
      <c r="AC1866" s="9">
        <f>(Orders_C[[#This Row],[Unit_Price]]*Orders_C[[#This Row],[Quantity]])-Orders_C[[#This Row],[Discount]]+Orders_C[[#This Row],[Tax]]</f>
        <v>546.45000000000005</v>
      </c>
      <c r="AD1866" t="str">
        <f>IF(COUNTIF(Orders_C[[#All],[Customer_ID]],Orders_C[[#This Row],[Customer_ID]])&gt;1,"Repeat","New")</f>
        <v>Repeat</v>
      </c>
      <c r="AE1866" t="str" cm="1">
        <f t="array" ref="AE1866">_xlfn.XLOOKUP(Orders_C[[#This Row],[Store_ID]],Stores_c[[#All],[Store_ID]],Stores_c[[#All],[City]])</f>
        <v>Lake Nicholasburgh</v>
      </c>
      <c r="AF1866" t="str" cm="1">
        <f t="array" ref="AF1866">_xlfn.XLOOKUP(Orders_C[[#This Row],[Store_ID]],Stores_c[[#All],[Store_ID]],Stores_c[[#All],[Manager_Name]])</f>
        <v>Maurice Garcia</v>
      </c>
      <c r="AG1866" t="str" cm="1">
        <f t="array" ref="AG1866">_xlfn.XLOOKUP(Orders_C[[#This Row],[Store_ID]],Stores_c[[#All],[Store_ID]],Stores_c[[#All],[Store_Type]])</f>
        <v>Mall</v>
      </c>
    </row>
    <row r="1867" spans="1:33" x14ac:dyDescent="0.25">
      <c r="A1867">
        <v>10177</v>
      </c>
      <c r="B1867" s="1">
        <v>45792</v>
      </c>
      <c r="C1867" s="2">
        <v>0.16437499999999999</v>
      </c>
      <c r="D1867">
        <v>1675</v>
      </c>
      <c r="E1867">
        <v>218</v>
      </c>
      <c r="F1867">
        <v>530</v>
      </c>
      <c r="G1867">
        <v>303</v>
      </c>
      <c r="H1867">
        <v>2</v>
      </c>
      <c r="I1867">
        <v>269</v>
      </c>
      <c r="J1867">
        <v>5</v>
      </c>
      <c r="K1867">
        <v>13.45</v>
      </c>
      <c r="L1867">
        <v>546.45000000000005</v>
      </c>
      <c r="M1867" t="s">
        <v>18</v>
      </c>
      <c r="N1867" t="s">
        <v>22</v>
      </c>
      <c r="O1867">
        <v>20</v>
      </c>
      <c r="P1867">
        <v>4</v>
      </c>
      <c r="Q1867" t="s">
        <v>4200</v>
      </c>
      <c r="R1867">
        <v>510</v>
      </c>
      <c r="S1867" s="3">
        <v>0.05</v>
      </c>
      <c r="T1867" s="6">
        <v>223.65000000000003</v>
      </c>
      <c r="U1867" t="s">
        <v>6339</v>
      </c>
      <c r="V1867">
        <v>2025</v>
      </c>
      <c r="W1867" t="s">
        <v>6333</v>
      </c>
      <c r="X1867" t="str">
        <f>_xlfn.XLOOKUP(Orders_C[[#This Row],[Product_ID]],Products_C[Product_ID],Products_C[Product_Name])</f>
        <v>Chocolate Lava Cake</v>
      </c>
      <c r="Y1867" t="str">
        <f>_xlfn.XLOOKUP(Orders_C[[#This Row],[Product_ID]],Products_C[Product_ID],Products_C[Category])</f>
        <v>Chicken</v>
      </c>
      <c r="Z1867" t="str">
        <f>_xlfn.XLOOKUP(Orders_C[[#This Row],[Store_ID]],Stores_c[Store_ID],Stores_c[City])</f>
        <v>East Johnport</v>
      </c>
      <c r="AA1867" t="str">
        <f>_xlfn.XLOOKUP(Orders_C[[#This Row],[Customer_ID]],Customers_c[Customer_ID],Customers_c[Customer_Name])</f>
        <v>Thomas Lambert</v>
      </c>
      <c r="AB1867" s="6">
        <f>Orders_C[[#This Row],[Quantity]]*Orders_C[[#This Row],[Unit_Price]]*(1-Orders_C[[#This Row],[Discount %]])+Orders_C[[#This Row],[Tax]]</f>
        <v>524.54999999999995</v>
      </c>
      <c r="AC1867" s="9">
        <f>(Orders_C[[#This Row],[Unit_Price]]*Orders_C[[#This Row],[Quantity]])-Orders_C[[#This Row],[Discount]]+Orders_C[[#This Row],[Tax]]</f>
        <v>546.45000000000005</v>
      </c>
      <c r="AD1867" t="str">
        <f>IF(COUNTIF(Orders_C[[#All],[Customer_ID]],Orders_C[[#This Row],[Customer_ID]])&gt;1,"Repeat","New")</f>
        <v>Repeat</v>
      </c>
      <c r="AE1867" t="str" cm="1">
        <f t="array" ref="AE1867">_xlfn.XLOOKUP(Orders_C[[#This Row],[Store_ID]],Stores_c[[#All],[Store_ID]],Stores_c[[#All],[City]])</f>
        <v>East Johnport</v>
      </c>
      <c r="AF1867" t="str" cm="1">
        <f t="array" ref="AF1867">_xlfn.XLOOKUP(Orders_C[[#This Row],[Store_ID]],Stores_c[[#All],[Store_ID]],Stores_c[[#All],[Manager_Name]])</f>
        <v>Mr. Matthew Murillo III</v>
      </c>
      <c r="AG1867" t="str" cm="1">
        <f t="array" ref="AG1867">_xlfn.XLOOKUP(Orders_C[[#This Row],[Store_ID]],Stores_c[[#All],[Store_ID]],Stores_c[[#All],[Store_Type]])</f>
        <v>Street</v>
      </c>
    </row>
    <row r="1868" spans="1:33" x14ac:dyDescent="0.25">
      <c r="A1868">
        <v>9766</v>
      </c>
      <c r="B1868" s="1">
        <v>46027</v>
      </c>
      <c r="C1868" s="2">
        <v>7.8252314814814816E-2</v>
      </c>
      <c r="D1868">
        <v>1163</v>
      </c>
      <c r="E1868">
        <v>204</v>
      </c>
      <c r="F1868">
        <v>407</v>
      </c>
      <c r="G1868">
        <v>331</v>
      </c>
      <c r="H1868">
        <v>3</v>
      </c>
      <c r="I1868">
        <v>191</v>
      </c>
      <c r="J1868">
        <v>15</v>
      </c>
      <c r="K1868">
        <v>9.5500000000000007</v>
      </c>
      <c r="L1868">
        <v>567.54999999999995</v>
      </c>
      <c r="M1868" t="s">
        <v>18</v>
      </c>
      <c r="N1868" t="s">
        <v>23</v>
      </c>
      <c r="O1868">
        <v>16</v>
      </c>
      <c r="P1868">
        <v>2</v>
      </c>
      <c r="Q1868" t="s">
        <v>3789</v>
      </c>
      <c r="R1868">
        <v>506</v>
      </c>
      <c r="S1868" s="3">
        <v>0.15</v>
      </c>
      <c r="T1868" s="6">
        <v>223.74999999999994</v>
      </c>
      <c r="U1868" t="s">
        <v>6330</v>
      </c>
      <c r="V1868">
        <v>2026</v>
      </c>
      <c r="W1868" t="s">
        <v>6333</v>
      </c>
      <c r="X1868" t="str">
        <f>_xlfn.XLOOKUP(Orders_C[[#This Row],[Product_ID]],Products_C[Product_ID],Products_C[Product_Name])</f>
        <v>Chicken Bucket</v>
      </c>
      <c r="Y1868" t="str">
        <f>_xlfn.XLOOKUP(Orders_C[[#This Row],[Product_ID]],Products_C[Product_ID],Products_C[Category])</f>
        <v>Beverage</v>
      </c>
      <c r="Z1868" t="str">
        <f>_xlfn.XLOOKUP(Orders_C[[#This Row],[Store_ID]],Stores_c[Store_ID],Stores_c[City])</f>
        <v>New Robertfurt</v>
      </c>
      <c r="AA1868" t="str">
        <f>_xlfn.XLOOKUP(Orders_C[[#This Row],[Customer_ID]],Customers_c[Customer_ID],Customers_c[Customer_Name])</f>
        <v>Ebony Murray</v>
      </c>
      <c r="AB1868" s="6">
        <f>Orders_C[[#This Row],[Quantity]]*Orders_C[[#This Row],[Unit_Price]]*(1-Orders_C[[#This Row],[Discount %]])+Orders_C[[#This Row],[Tax]]</f>
        <v>496.6</v>
      </c>
      <c r="AC1868" s="9">
        <f>(Orders_C[[#This Row],[Unit_Price]]*Orders_C[[#This Row],[Quantity]])-Orders_C[[#This Row],[Discount]]+Orders_C[[#This Row],[Tax]]</f>
        <v>567.54999999999995</v>
      </c>
      <c r="AD1868" t="str">
        <f>IF(COUNTIF(Orders_C[[#All],[Customer_ID]],Orders_C[[#This Row],[Customer_ID]])&gt;1,"Repeat","New")</f>
        <v>Repeat</v>
      </c>
      <c r="AE1868" t="str" cm="1">
        <f t="array" ref="AE1868">_xlfn.XLOOKUP(Orders_C[[#This Row],[Store_ID]],Stores_c[[#All],[Store_ID]],Stores_c[[#All],[City]])</f>
        <v>New Robertfurt</v>
      </c>
      <c r="AF1868" t="str" cm="1">
        <f t="array" ref="AF1868">_xlfn.XLOOKUP(Orders_C[[#This Row],[Store_ID]],Stores_c[[#All],[Store_ID]],Stores_c[[#All],[Manager_Name]])</f>
        <v>Tiffany Gomez</v>
      </c>
      <c r="AG1868" t="str" cm="1">
        <f t="array" ref="AG1868">_xlfn.XLOOKUP(Orders_C[[#This Row],[Store_ID]],Stores_c[[#All],[Store_ID]],Stores_c[[#All],[Store_Type]])</f>
        <v>Street</v>
      </c>
    </row>
    <row r="1869" spans="1:33" x14ac:dyDescent="0.25">
      <c r="A1869">
        <v>10008</v>
      </c>
      <c r="B1869" s="1">
        <v>45789</v>
      </c>
      <c r="C1869" s="2">
        <v>0.73515046296296294</v>
      </c>
      <c r="D1869">
        <v>1612</v>
      </c>
      <c r="E1869">
        <v>225</v>
      </c>
      <c r="F1869">
        <v>426</v>
      </c>
      <c r="G1869">
        <v>313</v>
      </c>
      <c r="H1869">
        <v>2</v>
      </c>
      <c r="I1869">
        <v>275</v>
      </c>
      <c r="J1869">
        <v>10</v>
      </c>
      <c r="K1869">
        <v>13.75</v>
      </c>
      <c r="L1869">
        <v>553.75</v>
      </c>
      <c r="M1869" t="s">
        <v>18</v>
      </c>
      <c r="N1869" t="s">
        <v>21</v>
      </c>
      <c r="O1869">
        <v>59</v>
      </c>
      <c r="P1869">
        <v>4</v>
      </c>
      <c r="Q1869" t="s">
        <v>4031</v>
      </c>
      <c r="R1869">
        <v>501</v>
      </c>
      <c r="S1869" s="3">
        <v>0.1</v>
      </c>
      <c r="T1869" s="6">
        <v>223.75</v>
      </c>
      <c r="U1869" t="s">
        <v>6339</v>
      </c>
      <c r="V1869">
        <v>2025</v>
      </c>
      <c r="W1869" t="s">
        <v>6331</v>
      </c>
      <c r="X1869" t="str">
        <f>_xlfn.XLOOKUP(Orders_C[[#This Row],[Product_ID]],Products_C[Product_ID],Products_C[Product_Name])</f>
        <v>Rice Bowl</v>
      </c>
      <c r="Y1869" t="str">
        <f>_xlfn.XLOOKUP(Orders_C[[#This Row],[Product_ID]],Products_C[Product_ID],Products_C[Category])</f>
        <v>Beverage</v>
      </c>
      <c r="Z1869" t="str">
        <f>_xlfn.XLOOKUP(Orders_C[[#This Row],[Store_ID]],Stores_c[Store_ID],Stores_c[City])</f>
        <v>South Peter</v>
      </c>
      <c r="AA1869" t="str">
        <f>_xlfn.XLOOKUP(Orders_C[[#This Row],[Customer_ID]],Customers_c[Customer_ID],Customers_c[Customer_Name])</f>
        <v>Anthony Johnson</v>
      </c>
      <c r="AB1869" s="6">
        <f>Orders_C[[#This Row],[Quantity]]*Orders_C[[#This Row],[Unit_Price]]*(1-Orders_C[[#This Row],[Discount %]])+Orders_C[[#This Row],[Tax]]</f>
        <v>508.75</v>
      </c>
      <c r="AC1869" s="9">
        <f>(Orders_C[[#This Row],[Unit_Price]]*Orders_C[[#This Row],[Quantity]])-Orders_C[[#This Row],[Discount]]+Orders_C[[#This Row],[Tax]]</f>
        <v>553.75</v>
      </c>
      <c r="AD1869" t="str">
        <f>IF(COUNTIF(Orders_C[[#All],[Customer_ID]],Orders_C[[#This Row],[Customer_ID]])&gt;1,"Repeat","New")</f>
        <v>Repeat</v>
      </c>
      <c r="AE1869" t="str" cm="1">
        <f t="array" ref="AE1869">_xlfn.XLOOKUP(Orders_C[[#This Row],[Store_ID]],Stores_c[[#All],[Store_ID]],Stores_c[[#All],[City]])</f>
        <v>South Peter</v>
      </c>
      <c r="AF1869" t="str" cm="1">
        <f t="array" ref="AF1869">_xlfn.XLOOKUP(Orders_C[[#This Row],[Store_ID]],Stores_c[[#All],[Store_ID]],Stores_c[[#All],[Manager_Name]])</f>
        <v>Gregory Lambert</v>
      </c>
      <c r="AG1869" t="str" cm="1">
        <f t="array" ref="AG1869">_xlfn.XLOOKUP(Orders_C[[#This Row],[Store_ID]],Stores_c[[#All],[Store_ID]],Stores_c[[#All],[Store_Type]])</f>
        <v>Street</v>
      </c>
    </row>
    <row r="1870" spans="1:33" x14ac:dyDescent="0.25">
      <c r="A1870">
        <v>8836</v>
      </c>
      <c r="B1870" s="1">
        <v>45909</v>
      </c>
      <c r="C1870" s="2">
        <v>5.275462962962963E-2</v>
      </c>
      <c r="D1870">
        <v>1391</v>
      </c>
      <c r="E1870">
        <v>217</v>
      </c>
      <c r="F1870">
        <v>479</v>
      </c>
      <c r="G1870">
        <v>315</v>
      </c>
      <c r="H1870">
        <v>3</v>
      </c>
      <c r="I1870">
        <v>187</v>
      </c>
      <c r="J1870">
        <v>10</v>
      </c>
      <c r="K1870">
        <v>9.35</v>
      </c>
      <c r="L1870">
        <v>560.35</v>
      </c>
      <c r="M1870" t="s">
        <v>18</v>
      </c>
      <c r="N1870" t="s">
        <v>22</v>
      </c>
      <c r="O1870">
        <v>17</v>
      </c>
      <c r="P1870">
        <v>1</v>
      </c>
      <c r="Q1870" t="s">
        <v>2859</v>
      </c>
      <c r="R1870">
        <v>503</v>
      </c>
      <c r="S1870" s="3">
        <v>0.1</v>
      </c>
      <c r="T1870" s="6">
        <v>223.75000000000006</v>
      </c>
      <c r="U1870" t="s">
        <v>6335</v>
      </c>
      <c r="V1870">
        <v>2025</v>
      </c>
      <c r="W1870" t="s">
        <v>6333</v>
      </c>
      <c r="X1870" t="str">
        <f>_xlfn.XLOOKUP(Orders_C[[#This Row],[Product_ID]],Products_C[Product_ID],Products_C[Product_Name])</f>
        <v>Popcorn Chicken</v>
      </c>
      <c r="Y1870" t="str">
        <f>_xlfn.XLOOKUP(Orders_C[[#This Row],[Product_ID]],Products_C[Product_ID],Products_C[Category])</f>
        <v>Beverage</v>
      </c>
      <c r="Z1870" t="str">
        <f>_xlfn.XLOOKUP(Orders_C[[#This Row],[Store_ID]],Stores_c[Store_ID],Stores_c[City])</f>
        <v>West Rebecca</v>
      </c>
      <c r="AA1870" t="str">
        <f>_xlfn.XLOOKUP(Orders_C[[#This Row],[Customer_ID]],Customers_c[Customer_ID],Customers_c[Customer_Name])</f>
        <v>Joseph Nixon</v>
      </c>
      <c r="AB1870" s="6">
        <f>Orders_C[[#This Row],[Quantity]]*Orders_C[[#This Row],[Unit_Price]]*(1-Orders_C[[#This Row],[Discount %]])+Orders_C[[#This Row],[Tax]]</f>
        <v>514.25</v>
      </c>
      <c r="AC1870" s="9">
        <f>(Orders_C[[#This Row],[Unit_Price]]*Orders_C[[#This Row],[Quantity]])-Orders_C[[#This Row],[Discount]]+Orders_C[[#This Row],[Tax]]</f>
        <v>560.35</v>
      </c>
      <c r="AD1870" t="str">
        <f>IF(COUNTIF(Orders_C[[#All],[Customer_ID]],Orders_C[[#This Row],[Customer_ID]])&gt;1,"Repeat","New")</f>
        <v>Repeat</v>
      </c>
      <c r="AE1870" t="str" cm="1">
        <f t="array" ref="AE1870">_xlfn.XLOOKUP(Orders_C[[#This Row],[Store_ID]],Stores_c[[#All],[Store_ID]],Stores_c[[#All],[City]])</f>
        <v>West Rebecca</v>
      </c>
      <c r="AF1870" t="str" cm="1">
        <f t="array" ref="AF1870">_xlfn.XLOOKUP(Orders_C[[#This Row],[Store_ID]],Stores_c[[#All],[Store_ID]],Stores_c[[#All],[Manager_Name]])</f>
        <v>Albert Smith</v>
      </c>
      <c r="AG1870" t="str" cm="1">
        <f t="array" ref="AG1870">_xlfn.XLOOKUP(Orders_C[[#This Row],[Store_ID]],Stores_c[[#All],[Store_ID]],Stores_c[[#All],[Store_Type]])</f>
        <v>Mall</v>
      </c>
    </row>
    <row r="1871" spans="1:33" x14ac:dyDescent="0.25">
      <c r="A1871">
        <v>9853</v>
      </c>
      <c r="B1871" s="1">
        <v>45804</v>
      </c>
      <c r="C1871" s="2">
        <v>0.18922453703703704</v>
      </c>
      <c r="D1871">
        <v>1758</v>
      </c>
      <c r="E1871">
        <v>215</v>
      </c>
      <c r="F1871">
        <v>421</v>
      </c>
      <c r="G1871">
        <v>311</v>
      </c>
      <c r="H1871">
        <v>2</v>
      </c>
      <c r="I1871">
        <v>281</v>
      </c>
      <c r="J1871">
        <v>15</v>
      </c>
      <c r="K1871">
        <v>14.05</v>
      </c>
      <c r="L1871">
        <v>561.04999999999995</v>
      </c>
      <c r="M1871" t="s">
        <v>18</v>
      </c>
      <c r="N1871" t="s">
        <v>22</v>
      </c>
      <c r="O1871">
        <v>27</v>
      </c>
      <c r="P1871">
        <v>3</v>
      </c>
      <c r="Q1871" t="s">
        <v>3876</v>
      </c>
      <c r="R1871">
        <v>502</v>
      </c>
      <c r="S1871" s="3">
        <v>0.15</v>
      </c>
      <c r="T1871" s="6">
        <v>223.84999999999997</v>
      </c>
      <c r="U1871" t="s">
        <v>6339</v>
      </c>
      <c r="V1871">
        <v>2025</v>
      </c>
      <c r="W1871" t="s">
        <v>6329</v>
      </c>
      <c r="X1871" t="str">
        <f>_xlfn.XLOOKUP(Orders_C[[#This Row],[Product_ID]],Products_C[Product_ID],Products_C[Product_Name])</f>
        <v>Pepsi</v>
      </c>
      <c r="Y1871" t="str">
        <f>_xlfn.XLOOKUP(Orders_C[[#This Row],[Product_ID]],Products_C[Product_ID],Products_C[Category])</f>
        <v>Dessert</v>
      </c>
      <c r="Z1871" t="str">
        <f>_xlfn.XLOOKUP(Orders_C[[#This Row],[Store_ID]],Stores_c[Store_ID],Stores_c[City])</f>
        <v>Sallyburgh</v>
      </c>
      <c r="AA1871" t="str">
        <f>_xlfn.XLOOKUP(Orders_C[[#This Row],[Customer_ID]],Customers_c[Customer_ID],Customers_c[Customer_Name])</f>
        <v>Tasha Dudley</v>
      </c>
      <c r="AB1871" s="6">
        <f>Orders_C[[#This Row],[Quantity]]*Orders_C[[#This Row],[Unit_Price]]*(1-Orders_C[[#This Row],[Discount %]])+Orders_C[[#This Row],[Tax]]</f>
        <v>491.75</v>
      </c>
      <c r="AC1871" s="9">
        <f>(Orders_C[[#This Row],[Unit_Price]]*Orders_C[[#This Row],[Quantity]])-Orders_C[[#This Row],[Discount]]+Orders_C[[#This Row],[Tax]]</f>
        <v>561.04999999999995</v>
      </c>
      <c r="AD1871" t="str">
        <f>IF(COUNTIF(Orders_C[[#All],[Customer_ID]],Orders_C[[#This Row],[Customer_ID]])&gt;1,"Repeat","New")</f>
        <v>Repeat</v>
      </c>
      <c r="AE1871" t="str" cm="1">
        <f t="array" ref="AE1871">_xlfn.XLOOKUP(Orders_C[[#This Row],[Store_ID]],Stores_c[[#All],[Store_ID]],Stores_c[[#All],[City]])</f>
        <v>Sallyburgh</v>
      </c>
      <c r="AF1871" t="str" cm="1">
        <f t="array" ref="AF1871">_xlfn.XLOOKUP(Orders_C[[#This Row],[Store_ID]],Stores_c[[#All],[Store_ID]],Stores_c[[#All],[Manager_Name]])</f>
        <v>Benjamin Mccoy</v>
      </c>
      <c r="AG1871" t="str" cm="1">
        <f t="array" ref="AG1871">_xlfn.XLOOKUP(Orders_C[[#This Row],[Store_ID]],Stores_c[[#All],[Store_ID]],Stores_c[[#All],[Store_Type]])</f>
        <v>Drive-Thru</v>
      </c>
    </row>
    <row r="1872" spans="1:33" x14ac:dyDescent="0.25">
      <c r="A1872">
        <v>6014</v>
      </c>
      <c r="B1872" s="1">
        <v>45958</v>
      </c>
      <c r="C1872" s="2">
        <v>0.34303240740740742</v>
      </c>
      <c r="D1872">
        <v>1747</v>
      </c>
      <c r="E1872">
        <v>212</v>
      </c>
      <c r="F1872">
        <v>513</v>
      </c>
      <c r="G1872">
        <v>301</v>
      </c>
      <c r="H1872">
        <v>1</v>
      </c>
      <c r="I1872">
        <v>498</v>
      </c>
      <c r="J1872">
        <v>0</v>
      </c>
      <c r="K1872">
        <v>24.9</v>
      </c>
      <c r="L1872">
        <v>522.9</v>
      </c>
      <c r="M1872" t="s">
        <v>20</v>
      </c>
      <c r="N1872" t="s">
        <v>21</v>
      </c>
      <c r="O1872">
        <v>57</v>
      </c>
      <c r="P1872">
        <v>2</v>
      </c>
      <c r="Q1872" t="s">
        <v>37</v>
      </c>
      <c r="R1872">
        <v>508</v>
      </c>
      <c r="S1872" s="3">
        <v>0</v>
      </c>
      <c r="T1872" s="6">
        <v>224.09999999999997</v>
      </c>
      <c r="U1872" t="s">
        <v>6332</v>
      </c>
      <c r="V1872">
        <v>2025</v>
      </c>
      <c r="W1872" t="s">
        <v>6331</v>
      </c>
      <c r="X1872" t="str">
        <f>_xlfn.XLOOKUP(Orders_C[[#This Row],[Product_ID]],Products_C[Product_ID],Products_C[Product_Name])</f>
        <v>Krushers</v>
      </c>
      <c r="Y1872" t="str">
        <f>_xlfn.XLOOKUP(Orders_C[[#This Row],[Product_ID]],Products_C[Product_ID],Products_C[Category])</f>
        <v>Burger</v>
      </c>
      <c r="Z1872" t="str">
        <f>_xlfn.XLOOKUP(Orders_C[[#This Row],[Store_ID]],Stores_c[Store_ID],Stores_c[City])</f>
        <v>Andrewview</v>
      </c>
      <c r="AA1872" t="str">
        <f>_xlfn.XLOOKUP(Orders_C[[#This Row],[Customer_ID]],Customers_c[Customer_ID],Customers_c[Customer_Name])</f>
        <v>Margaret Bird</v>
      </c>
      <c r="AB1872" s="6">
        <f>Orders_C[[#This Row],[Quantity]]*Orders_C[[#This Row],[Unit_Price]]*(1-Orders_C[[#This Row],[Discount %]])+Orders_C[[#This Row],[Tax]]</f>
        <v>522.9</v>
      </c>
      <c r="AC1872" s="9">
        <f>(Orders_C[[#This Row],[Unit_Price]]*Orders_C[[#This Row],[Quantity]])-Orders_C[[#This Row],[Discount]]+Orders_C[[#This Row],[Tax]]</f>
        <v>522.9</v>
      </c>
      <c r="AD1872" t="str">
        <f>IF(COUNTIF(Orders_C[[#All],[Customer_ID]],Orders_C[[#This Row],[Customer_ID]])&gt;1,"Repeat","New")</f>
        <v>Repeat</v>
      </c>
      <c r="AE1872" t="str" cm="1">
        <f t="array" ref="AE1872">_xlfn.XLOOKUP(Orders_C[[#This Row],[Store_ID]],Stores_c[[#All],[Store_ID]],Stores_c[[#All],[City]])</f>
        <v>Andrewview</v>
      </c>
      <c r="AF1872" t="str" cm="1">
        <f t="array" ref="AF1872">_xlfn.XLOOKUP(Orders_C[[#This Row],[Store_ID]],Stores_c[[#All],[Store_ID]],Stores_c[[#All],[Manager_Name]])</f>
        <v>Alice Sutton</v>
      </c>
      <c r="AG1872" t="str" cm="1">
        <f t="array" ref="AG1872">_xlfn.XLOOKUP(Orders_C[[#This Row],[Store_ID]],Stores_c[[#All],[Store_ID]],Stores_c[[#All],[Store_Type]])</f>
        <v>Mall</v>
      </c>
    </row>
    <row r="1873" spans="1:33" x14ac:dyDescent="0.25">
      <c r="A1873">
        <v>10674</v>
      </c>
      <c r="B1873" s="1">
        <v>45807</v>
      </c>
      <c r="C1873" s="2">
        <v>0.75552083333333331</v>
      </c>
      <c r="D1873">
        <v>1680</v>
      </c>
      <c r="E1873">
        <v>212</v>
      </c>
      <c r="F1873">
        <v>537</v>
      </c>
      <c r="G1873">
        <v>332</v>
      </c>
      <c r="H1873">
        <v>2</v>
      </c>
      <c r="I1873">
        <v>264</v>
      </c>
      <c r="J1873">
        <v>0</v>
      </c>
      <c r="K1873">
        <v>13.2</v>
      </c>
      <c r="L1873">
        <v>541.20000000000005</v>
      </c>
      <c r="M1873" t="s">
        <v>19</v>
      </c>
      <c r="N1873" t="s">
        <v>21</v>
      </c>
      <c r="O1873">
        <v>57</v>
      </c>
      <c r="P1873">
        <v>4</v>
      </c>
      <c r="Q1873" t="s">
        <v>4697</v>
      </c>
      <c r="R1873">
        <v>502</v>
      </c>
      <c r="S1873" s="3">
        <v>0</v>
      </c>
      <c r="T1873" s="6">
        <v>224.40000000000003</v>
      </c>
      <c r="U1873" t="s">
        <v>6339</v>
      </c>
      <c r="V1873">
        <v>2025</v>
      </c>
      <c r="W1873" t="s">
        <v>6331</v>
      </c>
      <c r="X1873" t="str">
        <f>_xlfn.XLOOKUP(Orders_C[[#This Row],[Product_ID]],Products_C[Product_ID],Products_C[Product_Name])</f>
        <v>Zinger Burger</v>
      </c>
      <c r="Y1873" t="str">
        <f>_xlfn.XLOOKUP(Orders_C[[#This Row],[Product_ID]],Products_C[Product_ID],Products_C[Category])</f>
        <v>Beverage</v>
      </c>
      <c r="Z1873" t="str">
        <f>_xlfn.XLOOKUP(Orders_C[[#This Row],[Store_ID]],Stores_c[Store_ID],Stores_c[City])</f>
        <v>Andrewview</v>
      </c>
      <c r="AA1873" t="str">
        <f>_xlfn.XLOOKUP(Orders_C[[#This Row],[Customer_ID]],Customers_c[Customer_ID],Customers_c[Customer_Name])</f>
        <v>Brian Hines</v>
      </c>
      <c r="AB1873" s="6">
        <f>Orders_C[[#This Row],[Quantity]]*Orders_C[[#This Row],[Unit_Price]]*(1-Orders_C[[#This Row],[Discount %]])+Orders_C[[#This Row],[Tax]]</f>
        <v>541.20000000000005</v>
      </c>
      <c r="AC1873" s="9">
        <f>(Orders_C[[#This Row],[Unit_Price]]*Orders_C[[#This Row],[Quantity]])-Orders_C[[#This Row],[Discount]]+Orders_C[[#This Row],[Tax]]</f>
        <v>541.20000000000005</v>
      </c>
      <c r="AD1873" t="str">
        <f>IF(COUNTIF(Orders_C[[#All],[Customer_ID]],Orders_C[[#This Row],[Customer_ID]])&gt;1,"Repeat","New")</f>
        <v>Repeat</v>
      </c>
      <c r="AE1873" t="str" cm="1">
        <f t="array" ref="AE1873">_xlfn.XLOOKUP(Orders_C[[#This Row],[Store_ID]],Stores_c[[#All],[Store_ID]],Stores_c[[#All],[City]])</f>
        <v>Andrewview</v>
      </c>
      <c r="AF1873" t="str" cm="1">
        <f t="array" ref="AF1873">_xlfn.XLOOKUP(Orders_C[[#This Row],[Store_ID]],Stores_c[[#All],[Store_ID]],Stores_c[[#All],[Manager_Name]])</f>
        <v>Alice Sutton</v>
      </c>
      <c r="AG1873" t="str" cm="1">
        <f t="array" ref="AG1873">_xlfn.XLOOKUP(Orders_C[[#This Row],[Store_ID]],Stores_c[[#All],[Store_ID]],Stores_c[[#All],[Store_Type]])</f>
        <v>Mall</v>
      </c>
    </row>
    <row r="1874" spans="1:33" x14ac:dyDescent="0.25">
      <c r="A1874">
        <v>6529</v>
      </c>
      <c r="B1874" s="1">
        <v>45766</v>
      </c>
      <c r="C1874" s="2">
        <v>0.97105324074074073</v>
      </c>
      <c r="D1874">
        <v>1560</v>
      </c>
      <c r="E1874">
        <v>224</v>
      </c>
      <c r="F1874">
        <v>484</v>
      </c>
      <c r="G1874">
        <v>325</v>
      </c>
      <c r="H1874">
        <v>2</v>
      </c>
      <c r="I1874">
        <v>270</v>
      </c>
      <c r="J1874">
        <v>5</v>
      </c>
      <c r="K1874">
        <v>13.5</v>
      </c>
      <c r="L1874">
        <v>548.5</v>
      </c>
      <c r="M1874" t="s">
        <v>19</v>
      </c>
      <c r="N1874" t="s">
        <v>22</v>
      </c>
      <c r="O1874">
        <v>16</v>
      </c>
      <c r="P1874">
        <v>2</v>
      </c>
      <c r="Q1874" t="s">
        <v>552</v>
      </c>
      <c r="R1874">
        <v>510</v>
      </c>
      <c r="S1874" s="3">
        <v>0.05</v>
      </c>
      <c r="T1874" s="6">
        <v>224.5</v>
      </c>
      <c r="U1874" t="s">
        <v>6337</v>
      </c>
      <c r="V1874">
        <v>2025</v>
      </c>
      <c r="W1874" t="s">
        <v>6333</v>
      </c>
      <c r="X1874" t="str">
        <f>_xlfn.XLOOKUP(Orders_C[[#This Row],[Product_ID]],Products_C[Product_ID],Products_C[Product_Name])</f>
        <v>Veg Burger</v>
      </c>
      <c r="Y1874" t="str">
        <f>_xlfn.XLOOKUP(Orders_C[[#This Row],[Product_ID]],Products_C[Product_ID],Products_C[Category])</f>
        <v>Chicken</v>
      </c>
      <c r="Z1874" t="str">
        <f>_xlfn.XLOOKUP(Orders_C[[#This Row],[Store_ID]],Stores_c[Store_ID],Stores_c[City])</f>
        <v>Valdezton</v>
      </c>
      <c r="AA1874" t="str">
        <f>_xlfn.XLOOKUP(Orders_C[[#This Row],[Customer_ID]],Customers_c[Customer_ID],Customers_c[Customer_Name])</f>
        <v>Christina Garza</v>
      </c>
      <c r="AB1874" s="6">
        <f>Orders_C[[#This Row],[Quantity]]*Orders_C[[#This Row],[Unit_Price]]*(1-Orders_C[[#This Row],[Discount %]])+Orders_C[[#This Row],[Tax]]</f>
        <v>526.5</v>
      </c>
      <c r="AC1874" s="9">
        <f>(Orders_C[[#This Row],[Unit_Price]]*Orders_C[[#This Row],[Quantity]])-Orders_C[[#This Row],[Discount]]+Orders_C[[#This Row],[Tax]]</f>
        <v>548.5</v>
      </c>
      <c r="AD1874" t="str">
        <f>IF(COUNTIF(Orders_C[[#All],[Customer_ID]],Orders_C[[#This Row],[Customer_ID]])&gt;1,"Repeat","New")</f>
        <v>Repeat</v>
      </c>
      <c r="AE1874" t="str" cm="1">
        <f t="array" ref="AE1874">_xlfn.XLOOKUP(Orders_C[[#This Row],[Store_ID]],Stores_c[[#All],[Store_ID]],Stores_c[[#All],[City]])</f>
        <v>Valdezton</v>
      </c>
      <c r="AF1874" t="str" cm="1">
        <f t="array" ref="AF1874">_xlfn.XLOOKUP(Orders_C[[#This Row],[Store_ID]],Stores_c[[#All],[Store_ID]],Stores_c[[#All],[Manager_Name]])</f>
        <v>John Rodriguez</v>
      </c>
      <c r="AG1874" t="str" cm="1">
        <f t="array" ref="AG1874">_xlfn.XLOOKUP(Orders_C[[#This Row],[Store_ID]],Stores_c[[#All],[Store_ID]],Stores_c[[#All],[Store_Type]])</f>
        <v>Street</v>
      </c>
    </row>
    <row r="1875" spans="1:33" x14ac:dyDescent="0.25">
      <c r="A1875">
        <v>8178</v>
      </c>
      <c r="B1875" s="1">
        <v>45735</v>
      </c>
      <c r="C1875" s="2">
        <v>0.55120370370370375</v>
      </c>
      <c r="D1875">
        <v>1578</v>
      </c>
      <c r="E1875">
        <v>222</v>
      </c>
      <c r="F1875">
        <v>486</v>
      </c>
      <c r="G1875">
        <v>307</v>
      </c>
      <c r="H1875">
        <v>2</v>
      </c>
      <c r="I1875">
        <v>270</v>
      </c>
      <c r="J1875">
        <v>5</v>
      </c>
      <c r="K1875">
        <v>13.5</v>
      </c>
      <c r="L1875">
        <v>548.5</v>
      </c>
      <c r="M1875" t="s">
        <v>19</v>
      </c>
      <c r="N1875" t="s">
        <v>22</v>
      </c>
      <c r="O1875">
        <v>10</v>
      </c>
      <c r="P1875">
        <v>1</v>
      </c>
      <c r="Q1875" t="s">
        <v>2201</v>
      </c>
      <c r="R1875">
        <v>507</v>
      </c>
      <c r="S1875" s="3">
        <v>0.05</v>
      </c>
      <c r="T1875" s="6">
        <v>224.5</v>
      </c>
      <c r="U1875" t="s">
        <v>6334</v>
      </c>
      <c r="V1875">
        <v>2025</v>
      </c>
      <c r="W1875" t="s">
        <v>6333</v>
      </c>
      <c r="X1875" t="str">
        <f>_xlfn.XLOOKUP(Orders_C[[#This Row],[Product_ID]],Products_C[Product_ID],Products_C[Product_Name])</f>
        <v>Chicken Wings</v>
      </c>
      <c r="Y1875" t="str">
        <f>_xlfn.XLOOKUP(Orders_C[[#This Row],[Product_ID]],Products_C[Product_ID],Products_C[Category])</f>
        <v>Chicken</v>
      </c>
      <c r="Z1875" t="str">
        <f>_xlfn.XLOOKUP(Orders_C[[#This Row],[Store_ID]],Stores_c[Store_ID],Stores_c[City])</f>
        <v>New Steven</v>
      </c>
      <c r="AA1875" t="str">
        <f>_xlfn.XLOOKUP(Orders_C[[#This Row],[Customer_ID]],Customers_c[Customer_ID],Customers_c[Customer_Name])</f>
        <v>Donna Hale</v>
      </c>
      <c r="AB1875" s="6">
        <f>Orders_C[[#This Row],[Quantity]]*Orders_C[[#This Row],[Unit_Price]]*(1-Orders_C[[#This Row],[Discount %]])+Orders_C[[#This Row],[Tax]]</f>
        <v>526.5</v>
      </c>
      <c r="AC1875" s="9">
        <f>(Orders_C[[#This Row],[Unit_Price]]*Orders_C[[#This Row],[Quantity]])-Orders_C[[#This Row],[Discount]]+Orders_C[[#This Row],[Tax]]</f>
        <v>548.5</v>
      </c>
      <c r="AD1875" t="str">
        <f>IF(COUNTIF(Orders_C[[#All],[Customer_ID]],Orders_C[[#This Row],[Customer_ID]])&gt;1,"Repeat","New")</f>
        <v>Repeat</v>
      </c>
      <c r="AE1875" t="str" cm="1">
        <f t="array" ref="AE1875">_xlfn.XLOOKUP(Orders_C[[#This Row],[Store_ID]],Stores_c[[#All],[Store_ID]],Stores_c[[#All],[City]])</f>
        <v>New Steven</v>
      </c>
      <c r="AF1875" t="str" cm="1">
        <f t="array" ref="AF1875">_xlfn.XLOOKUP(Orders_C[[#This Row],[Store_ID]],Stores_c[[#All],[Store_ID]],Stores_c[[#All],[Manager_Name]])</f>
        <v>Terri Martinez</v>
      </c>
      <c r="AG1875" t="str" cm="1">
        <f t="array" ref="AG1875">_xlfn.XLOOKUP(Orders_C[[#This Row],[Store_ID]],Stores_c[[#All],[Store_ID]],Stores_c[[#All],[Store_Type]])</f>
        <v>Drive-Thru</v>
      </c>
    </row>
    <row r="1876" spans="1:33" x14ac:dyDescent="0.25">
      <c r="A1876">
        <v>7619</v>
      </c>
      <c r="B1876" s="1">
        <v>45970</v>
      </c>
      <c r="C1876" s="2">
        <v>0.6272685185185185</v>
      </c>
      <c r="D1876">
        <v>1586</v>
      </c>
      <c r="E1876">
        <v>221</v>
      </c>
      <c r="F1876">
        <v>435</v>
      </c>
      <c r="G1876">
        <v>303</v>
      </c>
      <c r="H1876">
        <v>2</v>
      </c>
      <c r="I1876">
        <v>276</v>
      </c>
      <c r="J1876">
        <v>10</v>
      </c>
      <c r="K1876">
        <v>13.8</v>
      </c>
      <c r="L1876">
        <v>555.79999999999995</v>
      </c>
      <c r="M1876" t="s">
        <v>18</v>
      </c>
      <c r="N1876" t="s">
        <v>21</v>
      </c>
      <c r="O1876">
        <v>24</v>
      </c>
      <c r="P1876">
        <v>2</v>
      </c>
      <c r="Q1876" t="s">
        <v>1642</v>
      </c>
      <c r="R1876">
        <v>508</v>
      </c>
      <c r="S1876" s="3">
        <v>0.1</v>
      </c>
      <c r="T1876" s="6">
        <v>224.59999999999997</v>
      </c>
      <c r="U1876" t="s">
        <v>6336</v>
      </c>
      <c r="V1876">
        <v>2025</v>
      </c>
      <c r="W1876" t="s">
        <v>6329</v>
      </c>
      <c r="X1876" t="str">
        <f>_xlfn.XLOOKUP(Orders_C[[#This Row],[Product_ID]],Products_C[Product_ID],Products_C[Product_Name])</f>
        <v>Chocolate Lava Cake</v>
      </c>
      <c r="Y1876" t="str">
        <f>_xlfn.XLOOKUP(Orders_C[[#This Row],[Product_ID]],Products_C[Product_ID],Products_C[Category])</f>
        <v>Chicken</v>
      </c>
      <c r="Z1876" t="str">
        <f>_xlfn.XLOOKUP(Orders_C[[#This Row],[Store_ID]],Stores_c[Store_ID],Stores_c[City])</f>
        <v>Port Barbarabury</v>
      </c>
      <c r="AA1876" t="str">
        <f>_xlfn.XLOOKUP(Orders_C[[#This Row],[Customer_ID]],Customers_c[Customer_ID],Customers_c[Customer_Name])</f>
        <v>Mrs. Stacey Fry</v>
      </c>
      <c r="AB1876" s="6">
        <f>Orders_C[[#This Row],[Quantity]]*Orders_C[[#This Row],[Unit_Price]]*(1-Orders_C[[#This Row],[Discount %]])+Orders_C[[#This Row],[Tax]]</f>
        <v>510.6</v>
      </c>
      <c r="AC1876" s="9">
        <f>(Orders_C[[#This Row],[Unit_Price]]*Orders_C[[#This Row],[Quantity]])-Orders_C[[#This Row],[Discount]]+Orders_C[[#This Row],[Tax]]</f>
        <v>555.79999999999995</v>
      </c>
      <c r="AD1876" t="str">
        <f>IF(COUNTIF(Orders_C[[#All],[Customer_ID]],Orders_C[[#This Row],[Customer_ID]])&gt;1,"Repeat","New")</f>
        <v>Repeat</v>
      </c>
      <c r="AE1876" t="str" cm="1">
        <f t="array" ref="AE1876">_xlfn.XLOOKUP(Orders_C[[#This Row],[Store_ID]],Stores_c[[#All],[Store_ID]],Stores_c[[#All],[City]])</f>
        <v>Port Barbarabury</v>
      </c>
      <c r="AF1876" t="str" cm="1">
        <f t="array" ref="AF1876">_xlfn.XLOOKUP(Orders_C[[#This Row],[Store_ID]],Stores_c[[#All],[Store_ID]],Stores_c[[#All],[Manager_Name]])</f>
        <v>Edward Nguyen</v>
      </c>
      <c r="AG1876" t="str" cm="1">
        <f t="array" ref="AG1876">_xlfn.XLOOKUP(Orders_C[[#This Row],[Store_ID]],Stores_c[[#All],[Store_ID]],Stores_c[[#All],[Store_Type]])</f>
        <v>Street</v>
      </c>
    </row>
    <row r="1877" spans="1:33" x14ac:dyDescent="0.25">
      <c r="A1877">
        <v>10151</v>
      </c>
      <c r="B1877" s="1">
        <v>46040</v>
      </c>
      <c r="C1877" s="2">
        <v>0.24791666666666667</v>
      </c>
      <c r="D1877">
        <v>1371</v>
      </c>
      <c r="E1877">
        <v>222</v>
      </c>
      <c r="F1877">
        <v>469</v>
      </c>
      <c r="G1877">
        <v>327</v>
      </c>
      <c r="H1877">
        <v>2</v>
      </c>
      <c r="I1877">
        <v>282</v>
      </c>
      <c r="J1877">
        <v>15</v>
      </c>
      <c r="K1877">
        <v>14.1</v>
      </c>
      <c r="L1877">
        <v>563.1</v>
      </c>
      <c r="M1877" t="s">
        <v>19</v>
      </c>
      <c r="N1877" t="s">
        <v>23</v>
      </c>
      <c r="O1877">
        <v>30</v>
      </c>
      <c r="P1877">
        <v>3</v>
      </c>
      <c r="Q1877" t="s">
        <v>4174</v>
      </c>
      <c r="R1877">
        <v>505</v>
      </c>
      <c r="S1877" s="3">
        <v>0.15</v>
      </c>
      <c r="T1877" s="6">
        <v>224.70000000000005</v>
      </c>
      <c r="U1877" t="s">
        <v>6330</v>
      </c>
      <c r="V1877">
        <v>2026</v>
      </c>
      <c r="W1877" t="s">
        <v>6329</v>
      </c>
      <c r="X1877" t="str">
        <f>_xlfn.XLOOKUP(Orders_C[[#This Row],[Product_ID]],Products_C[Product_ID],Products_C[Product_Name])</f>
        <v>Wrap</v>
      </c>
      <c r="Y1877" t="str">
        <f>_xlfn.XLOOKUP(Orders_C[[#This Row],[Product_ID]],Products_C[Product_ID],Products_C[Category])</f>
        <v>Chicken</v>
      </c>
      <c r="Z1877" t="str">
        <f>_xlfn.XLOOKUP(Orders_C[[#This Row],[Store_ID]],Stores_c[Store_ID],Stores_c[City])</f>
        <v>New Steven</v>
      </c>
      <c r="AA1877" t="str">
        <f>_xlfn.XLOOKUP(Orders_C[[#This Row],[Customer_ID]],Customers_c[Customer_ID],Customers_c[Customer_Name])</f>
        <v>Nicole Durham</v>
      </c>
      <c r="AB1877" s="6">
        <f>Orders_C[[#This Row],[Quantity]]*Orders_C[[#This Row],[Unit_Price]]*(1-Orders_C[[#This Row],[Discount %]])+Orders_C[[#This Row],[Tax]]</f>
        <v>493.5</v>
      </c>
      <c r="AC1877" s="9">
        <f>(Orders_C[[#This Row],[Unit_Price]]*Orders_C[[#This Row],[Quantity]])-Orders_C[[#This Row],[Discount]]+Orders_C[[#This Row],[Tax]]</f>
        <v>563.1</v>
      </c>
      <c r="AD1877" t="str">
        <f>IF(COUNTIF(Orders_C[[#All],[Customer_ID]],Orders_C[[#This Row],[Customer_ID]])&gt;1,"Repeat","New")</f>
        <v>Repeat</v>
      </c>
      <c r="AE1877" t="str" cm="1">
        <f t="array" ref="AE1877">_xlfn.XLOOKUP(Orders_C[[#This Row],[Store_ID]],Stores_c[[#All],[Store_ID]],Stores_c[[#All],[City]])</f>
        <v>New Steven</v>
      </c>
      <c r="AF1877" t="str" cm="1">
        <f t="array" ref="AF1877">_xlfn.XLOOKUP(Orders_C[[#This Row],[Store_ID]],Stores_c[[#All],[Store_ID]],Stores_c[[#All],[Manager_Name]])</f>
        <v>Terri Martinez</v>
      </c>
      <c r="AG1877" t="str" cm="1">
        <f t="array" ref="AG1877">_xlfn.XLOOKUP(Orders_C[[#This Row],[Store_ID]],Stores_c[[#All],[Store_ID]],Stores_c[[#All],[Store_Type]])</f>
        <v>Drive-Thru</v>
      </c>
    </row>
    <row r="1878" spans="1:33" x14ac:dyDescent="0.25">
      <c r="A1878">
        <v>8457</v>
      </c>
      <c r="B1878" s="1">
        <v>45974</v>
      </c>
      <c r="C1878" s="2">
        <v>0.67673611111111109</v>
      </c>
      <c r="D1878">
        <v>1938</v>
      </c>
      <c r="E1878">
        <v>207</v>
      </c>
      <c r="F1878">
        <v>428</v>
      </c>
      <c r="G1878">
        <v>330</v>
      </c>
      <c r="H1878">
        <v>3</v>
      </c>
      <c r="I1878">
        <v>180</v>
      </c>
      <c r="J1878">
        <v>0</v>
      </c>
      <c r="K1878">
        <v>9</v>
      </c>
      <c r="L1878">
        <v>549</v>
      </c>
      <c r="M1878" t="s">
        <v>20</v>
      </c>
      <c r="N1878" t="s">
        <v>22</v>
      </c>
      <c r="O1878">
        <v>10</v>
      </c>
      <c r="P1878">
        <v>3</v>
      </c>
      <c r="Q1878" t="s">
        <v>2480</v>
      </c>
      <c r="R1878">
        <v>506</v>
      </c>
      <c r="S1878" s="3">
        <v>0</v>
      </c>
      <c r="T1878" s="6">
        <v>225</v>
      </c>
      <c r="U1878" t="s">
        <v>6336</v>
      </c>
      <c r="V1878">
        <v>2025</v>
      </c>
      <c r="W1878" t="s">
        <v>6333</v>
      </c>
      <c r="X1878" t="str">
        <f>_xlfn.XLOOKUP(Orders_C[[#This Row],[Product_ID]],Products_C[Product_ID],Products_C[Product_Name])</f>
        <v>Rice Bowl</v>
      </c>
      <c r="Y1878" t="str">
        <f>_xlfn.XLOOKUP(Orders_C[[#This Row],[Product_ID]],Products_C[Product_ID],Products_C[Category])</f>
        <v>Beverage</v>
      </c>
      <c r="Z1878" t="str">
        <f>_xlfn.XLOOKUP(Orders_C[[#This Row],[Store_ID]],Stores_c[Store_ID],Stores_c[City])</f>
        <v>Christineton</v>
      </c>
      <c r="AA1878" t="str">
        <f>_xlfn.XLOOKUP(Orders_C[[#This Row],[Customer_ID]],Customers_c[Customer_ID],Customers_c[Customer_Name])</f>
        <v>Susan Thompson</v>
      </c>
      <c r="AB1878" s="6">
        <f>Orders_C[[#This Row],[Quantity]]*Orders_C[[#This Row],[Unit_Price]]*(1-Orders_C[[#This Row],[Discount %]])+Orders_C[[#This Row],[Tax]]</f>
        <v>549</v>
      </c>
      <c r="AC1878" s="9">
        <f>(Orders_C[[#This Row],[Unit_Price]]*Orders_C[[#This Row],[Quantity]])-Orders_C[[#This Row],[Discount]]+Orders_C[[#This Row],[Tax]]</f>
        <v>549</v>
      </c>
      <c r="AD1878" t="str">
        <f>IF(COUNTIF(Orders_C[[#All],[Customer_ID]],Orders_C[[#This Row],[Customer_ID]])&gt;1,"Repeat","New")</f>
        <v>Repeat</v>
      </c>
      <c r="AE1878" t="str" cm="1">
        <f t="array" ref="AE1878">_xlfn.XLOOKUP(Orders_C[[#This Row],[Store_ID]],Stores_c[[#All],[Store_ID]],Stores_c[[#All],[City]])</f>
        <v>Christineton</v>
      </c>
      <c r="AF1878" t="str" cm="1">
        <f t="array" ref="AF1878">_xlfn.XLOOKUP(Orders_C[[#This Row],[Store_ID]],Stores_c[[#All],[Store_ID]],Stores_c[[#All],[Manager_Name]])</f>
        <v>Dr. William Hubbard MD</v>
      </c>
      <c r="AG1878" t="str" cm="1">
        <f t="array" ref="AG1878">_xlfn.XLOOKUP(Orders_C[[#This Row],[Store_ID]],Stores_c[[#All],[Store_ID]],Stores_c[[#All],[Store_Type]])</f>
        <v>Street</v>
      </c>
    </row>
    <row r="1879" spans="1:33" x14ac:dyDescent="0.25">
      <c r="A1879">
        <v>7392</v>
      </c>
      <c r="B1879" s="1">
        <v>45716</v>
      </c>
      <c r="C1879" s="2">
        <v>0.17578703703703705</v>
      </c>
      <c r="D1879">
        <v>1889</v>
      </c>
      <c r="E1879">
        <v>215</v>
      </c>
      <c r="F1879">
        <v>549</v>
      </c>
      <c r="G1879">
        <v>324</v>
      </c>
      <c r="H1879">
        <v>3</v>
      </c>
      <c r="I1879">
        <v>184</v>
      </c>
      <c r="J1879">
        <v>5</v>
      </c>
      <c r="K1879">
        <v>9.2000000000000011</v>
      </c>
      <c r="L1879">
        <v>556.20000000000005</v>
      </c>
      <c r="M1879" t="s">
        <v>20</v>
      </c>
      <c r="N1879" t="s">
        <v>22</v>
      </c>
      <c r="O1879">
        <v>40</v>
      </c>
      <c r="P1879">
        <v>3</v>
      </c>
      <c r="Q1879" t="s">
        <v>1415</v>
      </c>
      <c r="R1879">
        <v>502</v>
      </c>
      <c r="S1879" s="3">
        <v>0.05</v>
      </c>
      <c r="T1879" s="6">
        <v>225.00000000000006</v>
      </c>
      <c r="U1879" t="s">
        <v>6338</v>
      </c>
      <c r="V1879">
        <v>2025</v>
      </c>
      <c r="W1879" t="s">
        <v>6329</v>
      </c>
      <c r="X1879" t="str">
        <f>_xlfn.XLOOKUP(Orders_C[[#This Row],[Product_ID]],Products_C[Product_ID],Products_C[Product_Name])</f>
        <v>Krushers</v>
      </c>
      <c r="Y1879" t="str">
        <f>_xlfn.XLOOKUP(Orders_C[[#This Row],[Product_ID]],Products_C[Product_ID],Products_C[Category])</f>
        <v>Dessert</v>
      </c>
      <c r="Z1879" t="str">
        <f>_xlfn.XLOOKUP(Orders_C[[#This Row],[Store_ID]],Stores_c[Store_ID],Stores_c[City])</f>
        <v>Sallyburgh</v>
      </c>
      <c r="AA1879" t="str">
        <f>_xlfn.XLOOKUP(Orders_C[[#This Row],[Customer_ID]],Customers_c[Customer_ID],Customers_c[Customer_Name])</f>
        <v>Hannah Jackson</v>
      </c>
      <c r="AB1879" s="6">
        <f>Orders_C[[#This Row],[Quantity]]*Orders_C[[#This Row],[Unit_Price]]*(1-Orders_C[[#This Row],[Discount %]])+Orders_C[[#This Row],[Tax]]</f>
        <v>533.6</v>
      </c>
      <c r="AC1879" s="9">
        <f>(Orders_C[[#This Row],[Unit_Price]]*Orders_C[[#This Row],[Quantity]])-Orders_C[[#This Row],[Discount]]+Orders_C[[#This Row],[Tax]]</f>
        <v>556.20000000000005</v>
      </c>
      <c r="AD1879" t="str">
        <f>IF(COUNTIF(Orders_C[[#All],[Customer_ID]],Orders_C[[#This Row],[Customer_ID]])&gt;1,"Repeat","New")</f>
        <v>Repeat</v>
      </c>
      <c r="AE1879" t="str" cm="1">
        <f t="array" ref="AE1879">_xlfn.XLOOKUP(Orders_C[[#This Row],[Store_ID]],Stores_c[[#All],[Store_ID]],Stores_c[[#All],[City]])</f>
        <v>Sallyburgh</v>
      </c>
      <c r="AF1879" t="str" cm="1">
        <f t="array" ref="AF1879">_xlfn.XLOOKUP(Orders_C[[#This Row],[Store_ID]],Stores_c[[#All],[Store_ID]],Stores_c[[#All],[Manager_Name]])</f>
        <v>Benjamin Mccoy</v>
      </c>
      <c r="AG1879" t="str" cm="1">
        <f t="array" ref="AG1879">_xlfn.XLOOKUP(Orders_C[[#This Row],[Store_ID]],Stores_c[[#All],[Store_ID]],Stores_c[[#All],[Store_Type]])</f>
        <v>Drive-Thru</v>
      </c>
    </row>
    <row r="1880" spans="1:33" x14ac:dyDescent="0.25">
      <c r="A1880">
        <v>9921</v>
      </c>
      <c r="B1880" s="1">
        <v>46016</v>
      </c>
      <c r="C1880" s="2">
        <v>0.9243865740740741</v>
      </c>
      <c r="D1880">
        <v>1937</v>
      </c>
      <c r="E1880">
        <v>204</v>
      </c>
      <c r="F1880">
        <v>499</v>
      </c>
      <c r="G1880">
        <v>304</v>
      </c>
      <c r="H1880">
        <v>3</v>
      </c>
      <c r="I1880">
        <v>192</v>
      </c>
      <c r="J1880">
        <v>15</v>
      </c>
      <c r="K1880">
        <v>9.6000000000000014</v>
      </c>
      <c r="L1880">
        <v>570.6</v>
      </c>
      <c r="M1880" t="s">
        <v>19</v>
      </c>
      <c r="N1880" t="s">
        <v>22</v>
      </c>
      <c r="O1880">
        <v>25</v>
      </c>
      <c r="P1880">
        <v>1</v>
      </c>
      <c r="Q1880" t="s">
        <v>3944</v>
      </c>
      <c r="R1880">
        <v>505</v>
      </c>
      <c r="S1880" s="3">
        <v>0.15</v>
      </c>
      <c r="T1880" s="6">
        <v>225.00000000000006</v>
      </c>
      <c r="U1880" t="s">
        <v>6328</v>
      </c>
      <c r="V1880">
        <v>2025</v>
      </c>
      <c r="W1880" t="s">
        <v>6329</v>
      </c>
      <c r="X1880" t="str">
        <f>_xlfn.XLOOKUP(Orders_C[[#This Row],[Product_ID]],Products_C[Product_ID],Products_C[Product_Name])</f>
        <v>Veg Burger</v>
      </c>
      <c r="Y1880" t="str">
        <f>_xlfn.XLOOKUP(Orders_C[[#This Row],[Product_ID]],Products_C[Product_ID],Products_C[Category])</f>
        <v>Burger</v>
      </c>
      <c r="Z1880" t="str">
        <f>_xlfn.XLOOKUP(Orders_C[[#This Row],[Store_ID]],Stores_c[Store_ID],Stores_c[City])</f>
        <v>New Robertfurt</v>
      </c>
      <c r="AA1880" t="str">
        <f>_xlfn.XLOOKUP(Orders_C[[#This Row],[Customer_ID]],Customers_c[Customer_ID],Customers_c[Customer_Name])</f>
        <v>Craig Garcia</v>
      </c>
      <c r="AB1880" s="6">
        <f>Orders_C[[#This Row],[Quantity]]*Orders_C[[#This Row],[Unit_Price]]*(1-Orders_C[[#This Row],[Discount %]])+Orders_C[[#This Row],[Tax]]</f>
        <v>499.2</v>
      </c>
      <c r="AC1880" s="9">
        <f>(Orders_C[[#This Row],[Unit_Price]]*Orders_C[[#This Row],[Quantity]])-Orders_C[[#This Row],[Discount]]+Orders_C[[#This Row],[Tax]]</f>
        <v>570.6</v>
      </c>
      <c r="AD1880" t="str">
        <f>IF(COUNTIF(Orders_C[[#All],[Customer_ID]],Orders_C[[#This Row],[Customer_ID]])&gt;1,"Repeat","New")</f>
        <v>Repeat</v>
      </c>
      <c r="AE1880" t="str" cm="1">
        <f t="array" ref="AE1880">_xlfn.XLOOKUP(Orders_C[[#This Row],[Store_ID]],Stores_c[[#All],[Store_ID]],Stores_c[[#All],[City]])</f>
        <v>New Robertfurt</v>
      </c>
      <c r="AF1880" t="str" cm="1">
        <f t="array" ref="AF1880">_xlfn.XLOOKUP(Orders_C[[#This Row],[Store_ID]],Stores_c[[#All],[Store_ID]],Stores_c[[#All],[Manager_Name]])</f>
        <v>Tiffany Gomez</v>
      </c>
      <c r="AG1880" t="str" cm="1">
        <f t="array" ref="AG1880">_xlfn.XLOOKUP(Orders_C[[#This Row],[Store_ID]],Stores_c[[#All],[Store_ID]],Stores_c[[#All],[Store_Type]])</f>
        <v>Street</v>
      </c>
    </row>
    <row r="1881" spans="1:33" x14ac:dyDescent="0.25">
      <c r="A1881">
        <v>10000</v>
      </c>
      <c r="B1881" s="1">
        <v>45925</v>
      </c>
      <c r="C1881" s="2">
        <v>0.93916666666666671</v>
      </c>
      <c r="D1881">
        <v>1620</v>
      </c>
      <c r="E1881">
        <v>221</v>
      </c>
      <c r="F1881">
        <v>416</v>
      </c>
      <c r="G1881">
        <v>315</v>
      </c>
      <c r="H1881">
        <v>2</v>
      </c>
      <c r="I1881">
        <v>283</v>
      </c>
      <c r="J1881">
        <v>15</v>
      </c>
      <c r="K1881">
        <v>14.15</v>
      </c>
      <c r="L1881">
        <v>565.15</v>
      </c>
      <c r="M1881" t="s">
        <v>20</v>
      </c>
      <c r="N1881" t="s">
        <v>23</v>
      </c>
      <c r="O1881">
        <v>28</v>
      </c>
      <c r="P1881">
        <v>3</v>
      </c>
      <c r="Q1881" t="s">
        <v>4023</v>
      </c>
      <c r="R1881">
        <v>501</v>
      </c>
      <c r="S1881" s="3">
        <v>0.15</v>
      </c>
      <c r="T1881" s="6">
        <v>225.55</v>
      </c>
      <c r="U1881" t="s">
        <v>6335</v>
      </c>
      <c r="V1881">
        <v>2025</v>
      </c>
      <c r="W1881" t="s">
        <v>6329</v>
      </c>
      <c r="X1881" t="str">
        <f>_xlfn.XLOOKUP(Orders_C[[#This Row],[Product_ID]],Products_C[Product_ID],Products_C[Product_Name])</f>
        <v>Popcorn Chicken</v>
      </c>
      <c r="Y1881" t="str">
        <f>_xlfn.XLOOKUP(Orders_C[[#This Row],[Product_ID]],Products_C[Product_ID],Products_C[Category])</f>
        <v>Beverage</v>
      </c>
      <c r="Z1881" t="str">
        <f>_xlfn.XLOOKUP(Orders_C[[#This Row],[Store_ID]],Stores_c[Store_ID],Stores_c[City])</f>
        <v>Port Barbarabury</v>
      </c>
      <c r="AA1881" t="str">
        <f>_xlfn.XLOOKUP(Orders_C[[#This Row],[Customer_ID]],Customers_c[Customer_ID],Customers_c[Customer_Name])</f>
        <v>Meghan Decker</v>
      </c>
      <c r="AB1881" s="6">
        <f>Orders_C[[#This Row],[Quantity]]*Orders_C[[#This Row],[Unit_Price]]*(1-Orders_C[[#This Row],[Discount %]])+Orders_C[[#This Row],[Tax]]</f>
        <v>495.24999999999994</v>
      </c>
      <c r="AC1881" s="9">
        <f>(Orders_C[[#This Row],[Unit_Price]]*Orders_C[[#This Row],[Quantity]])-Orders_C[[#This Row],[Discount]]+Orders_C[[#This Row],[Tax]]</f>
        <v>565.15</v>
      </c>
      <c r="AD1881" t="str">
        <f>IF(COUNTIF(Orders_C[[#All],[Customer_ID]],Orders_C[[#This Row],[Customer_ID]])&gt;1,"Repeat","New")</f>
        <v>Repeat</v>
      </c>
      <c r="AE1881" t="str" cm="1">
        <f t="array" ref="AE1881">_xlfn.XLOOKUP(Orders_C[[#This Row],[Store_ID]],Stores_c[[#All],[Store_ID]],Stores_c[[#All],[City]])</f>
        <v>Port Barbarabury</v>
      </c>
      <c r="AF1881" t="str" cm="1">
        <f t="array" ref="AF1881">_xlfn.XLOOKUP(Orders_C[[#This Row],[Store_ID]],Stores_c[[#All],[Store_ID]],Stores_c[[#All],[Manager_Name]])</f>
        <v>Edward Nguyen</v>
      </c>
      <c r="AG1881" t="str" cm="1">
        <f t="array" ref="AG1881">_xlfn.XLOOKUP(Orders_C[[#This Row],[Store_ID]],Stores_c[[#All],[Store_ID]],Stores_c[[#All],[Store_Type]])</f>
        <v>Street</v>
      </c>
    </row>
    <row r="1882" spans="1:33" x14ac:dyDescent="0.25">
      <c r="A1882">
        <v>8016</v>
      </c>
      <c r="B1882" s="1">
        <v>45960</v>
      </c>
      <c r="C1882" s="2">
        <v>1.5416666666666667E-2</v>
      </c>
      <c r="D1882">
        <v>1049</v>
      </c>
      <c r="E1882">
        <v>211</v>
      </c>
      <c r="F1882">
        <v>401</v>
      </c>
      <c r="G1882">
        <v>301</v>
      </c>
      <c r="H1882">
        <v>2</v>
      </c>
      <c r="I1882">
        <v>272</v>
      </c>
      <c r="J1882">
        <v>5</v>
      </c>
      <c r="K1882">
        <v>13.6</v>
      </c>
      <c r="L1882">
        <v>552.6</v>
      </c>
      <c r="M1882" t="s">
        <v>18</v>
      </c>
      <c r="N1882" t="s">
        <v>22</v>
      </c>
      <c r="O1882">
        <v>49</v>
      </c>
      <c r="P1882">
        <v>5</v>
      </c>
      <c r="Q1882" t="s">
        <v>2039</v>
      </c>
      <c r="R1882">
        <v>505</v>
      </c>
      <c r="S1882" s="3">
        <v>0.05</v>
      </c>
      <c r="T1882" s="6">
        <v>226.20000000000005</v>
      </c>
      <c r="U1882" t="s">
        <v>6332</v>
      </c>
      <c r="V1882">
        <v>2025</v>
      </c>
      <c r="W1882" t="s">
        <v>6331</v>
      </c>
      <c r="X1882" t="str">
        <f>_xlfn.XLOOKUP(Orders_C[[#This Row],[Product_ID]],Products_C[Product_ID],Products_C[Product_Name])</f>
        <v>Krushers</v>
      </c>
      <c r="Y1882" t="str">
        <f>_xlfn.XLOOKUP(Orders_C[[#This Row],[Product_ID]],Products_C[Product_ID],Products_C[Category])</f>
        <v>Burger</v>
      </c>
      <c r="Z1882" t="str">
        <f>_xlfn.XLOOKUP(Orders_C[[#This Row],[Store_ID]],Stores_c[Store_ID],Stores_c[City])</f>
        <v>North Robertstad</v>
      </c>
      <c r="AA1882" t="str">
        <f>_xlfn.XLOOKUP(Orders_C[[#This Row],[Customer_ID]],Customers_c[Customer_ID],Customers_c[Customer_Name])</f>
        <v>Michael Ford</v>
      </c>
      <c r="AB1882" s="6">
        <f>Orders_C[[#This Row],[Quantity]]*Orders_C[[#This Row],[Unit_Price]]*(1-Orders_C[[#This Row],[Discount %]])+Orders_C[[#This Row],[Tax]]</f>
        <v>530.4</v>
      </c>
      <c r="AC1882" s="9">
        <f>(Orders_C[[#This Row],[Unit_Price]]*Orders_C[[#This Row],[Quantity]])-Orders_C[[#This Row],[Discount]]+Orders_C[[#This Row],[Tax]]</f>
        <v>552.6</v>
      </c>
      <c r="AD1882" t="str">
        <f>IF(COUNTIF(Orders_C[[#All],[Customer_ID]],Orders_C[[#This Row],[Customer_ID]])&gt;1,"Repeat","New")</f>
        <v>Repeat</v>
      </c>
      <c r="AE1882" t="str" cm="1">
        <f t="array" ref="AE1882">_xlfn.XLOOKUP(Orders_C[[#This Row],[Store_ID]],Stores_c[[#All],[Store_ID]],Stores_c[[#All],[City]])</f>
        <v>North Robertstad</v>
      </c>
      <c r="AF1882" t="str" cm="1">
        <f t="array" ref="AF1882">_xlfn.XLOOKUP(Orders_C[[#This Row],[Store_ID]],Stores_c[[#All],[Store_ID]],Stores_c[[#All],[Manager_Name]])</f>
        <v>Mary Lewis</v>
      </c>
      <c r="AG1882" t="str" cm="1">
        <f t="array" ref="AG1882">_xlfn.XLOOKUP(Orders_C[[#This Row],[Store_ID]],Stores_c[[#All],[Store_ID]],Stores_c[[#All],[Store_Type]])</f>
        <v>Street</v>
      </c>
    </row>
    <row r="1883" spans="1:33" x14ac:dyDescent="0.25">
      <c r="A1883">
        <v>9937</v>
      </c>
      <c r="B1883" s="1">
        <v>45943</v>
      </c>
      <c r="C1883" s="2">
        <v>0.84995370370370371</v>
      </c>
      <c r="D1883">
        <v>1981</v>
      </c>
      <c r="E1883">
        <v>214</v>
      </c>
      <c r="F1883">
        <v>549</v>
      </c>
      <c r="G1883">
        <v>321</v>
      </c>
      <c r="H1883">
        <v>2</v>
      </c>
      <c r="I1883">
        <v>272</v>
      </c>
      <c r="J1883">
        <v>5</v>
      </c>
      <c r="K1883">
        <v>13.6</v>
      </c>
      <c r="L1883">
        <v>552.6</v>
      </c>
      <c r="M1883" t="s">
        <v>20</v>
      </c>
      <c r="N1883" t="s">
        <v>21</v>
      </c>
      <c r="O1883">
        <v>52</v>
      </c>
      <c r="P1883">
        <v>2</v>
      </c>
      <c r="Q1883" t="s">
        <v>3960</v>
      </c>
      <c r="R1883">
        <v>505</v>
      </c>
      <c r="S1883" s="3">
        <v>0.05</v>
      </c>
      <c r="T1883" s="6">
        <v>226.20000000000005</v>
      </c>
      <c r="U1883" t="s">
        <v>6332</v>
      </c>
      <c r="V1883">
        <v>2025</v>
      </c>
      <c r="W1883" t="s">
        <v>6331</v>
      </c>
      <c r="X1883" t="str">
        <f>_xlfn.XLOOKUP(Orders_C[[#This Row],[Product_ID]],Products_C[Product_ID],Products_C[Product_Name])</f>
        <v>Cold Coffee</v>
      </c>
      <c r="Y1883" t="str">
        <f>_xlfn.XLOOKUP(Orders_C[[#This Row],[Product_ID]],Products_C[Product_ID],Products_C[Category])</f>
        <v>Dessert</v>
      </c>
      <c r="Z1883" t="str">
        <f>_xlfn.XLOOKUP(Orders_C[[#This Row],[Store_ID]],Stores_c[Store_ID],Stores_c[City])</f>
        <v>New Robert</v>
      </c>
      <c r="AA1883" t="str">
        <f>_xlfn.XLOOKUP(Orders_C[[#This Row],[Customer_ID]],Customers_c[Customer_ID],Customers_c[Customer_Name])</f>
        <v>Nicole Robinson</v>
      </c>
      <c r="AB1883" s="6">
        <f>Orders_C[[#This Row],[Quantity]]*Orders_C[[#This Row],[Unit_Price]]*(1-Orders_C[[#This Row],[Discount %]])+Orders_C[[#This Row],[Tax]]</f>
        <v>530.4</v>
      </c>
      <c r="AC1883" s="9">
        <f>(Orders_C[[#This Row],[Unit_Price]]*Orders_C[[#This Row],[Quantity]])-Orders_C[[#This Row],[Discount]]+Orders_C[[#This Row],[Tax]]</f>
        <v>552.6</v>
      </c>
      <c r="AD1883" t="str">
        <f>IF(COUNTIF(Orders_C[[#All],[Customer_ID]],Orders_C[[#This Row],[Customer_ID]])&gt;1,"Repeat","New")</f>
        <v>Repeat</v>
      </c>
      <c r="AE1883" t="str" cm="1">
        <f t="array" ref="AE1883">_xlfn.XLOOKUP(Orders_C[[#This Row],[Store_ID]],Stores_c[[#All],[Store_ID]],Stores_c[[#All],[City]])</f>
        <v>New Robert</v>
      </c>
      <c r="AF1883" t="str" cm="1">
        <f t="array" ref="AF1883">_xlfn.XLOOKUP(Orders_C[[#This Row],[Store_ID]],Stores_c[[#All],[Store_ID]],Stores_c[[#All],[Manager_Name]])</f>
        <v>Krista Webb</v>
      </c>
      <c r="AG1883" t="str" cm="1">
        <f t="array" ref="AG1883">_xlfn.XLOOKUP(Orders_C[[#This Row],[Store_ID]],Stores_c[[#All],[Store_ID]],Stores_c[[#All],[Store_Type]])</f>
        <v>Drive-Thru</v>
      </c>
    </row>
    <row r="1884" spans="1:33" x14ac:dyDescent="0.25">
      <c r="A1884">
        <v>6225</v>
      </c>
      <c r="B1884" s="1">
        <v>45944</v>
      </c>
      <c r="C1884" s="2">
        <v>4.0590277777777781E-2</v>
      </c>
      <c r="D1884">
        <v>1018</v>
      </c>
      <c r="E1884">
        <v>211</v>
      </c>
      <c r="F1884">
        <v>496</v>
      </c>
      <c r="G1884">
        <v>339</v>
      </c>
      <c r="H1884">
        <v>3</v>
      </c>
      <c r="I1884">
        <v>181</v>
      </c>
      <c r="J1884">
        <v>0</v>
      </c>
      <c r="K1884">
        <v>9.0500000000000007</v>
      </c>
      <c r="L1884">
        <v>552.04999999999995</v>
      </c>
      <c r="M1884" t="s">
        <v>19</v>
      </c>
      <c r="N1884" t="s">
        <v>23</v>
      </c>
      <c r="O1884">
        <v>45</v>
      </c>
      <c r="P1884">
        <v>4</v>
      </c>
      <c r="Q1884" t="s">
        <v>248</v>
      </c>
      <c r="R1884">
        <v>510</v>
      </c>
      <c r="S1884" s="3">
        <v>0</v>
      </c>
      <c r="T1884" s="6">
        <v>226.24999999999994</v>
      </c>
      <c r="U1884" t="s">
        <v>6332</v>
      </c>
      <c r="V1884">
        <v>2025</v>
      </c>
      <c r="W1884" t="s">
        <v>6331</v>
      </c>
      <c r="X1884" t="str">
        <f>_xlfn.XLOOKUP(Orders_C[[#This Row],[Product_ID]],Products_C[Product_ID],Products_C[Product_Name])</f>
        <v>Veg Burger</v>
      </c>
      <c r="Y1884" t="str">
        <f>_xlfn.XLOOKUP(Orders_C[[#This Row],[Product_ID]],Products_C[Product_ID],Products_C[Category])</f>
        <v>Burger</v>
      </c>
      <c r="Z1884" t="str">
        <f>_xlfn.XLOOKUP(Orders_C[[#This Row],[Store_ID]],Stores_c[Store_ID],Stores_c[City])</f>
        <v>North Robertstad</v>
      </c>
      <c r="AA1884" t="str">
        <f>_xlfn.XLOOKUP(Orders_C[[#This Row],[Customer_ID]],Customers_c[Customer_ID],Customers_c[Customer_Name])</f>
        <v>Chad Lynn</v>
      </c>
      <c r="AB1884" s="6">
        <f>Orders_C[[#This Row],[Quantity]]*Orders_C[[#This Row],[Unit_Price]]*(1-Orders_C[[#This Row],[Discount %]])+Orders_C[[#This Row],[Tax]]</f>
        <v>552.04999999999995</v>
      </c>
      <c r="AC1884" s="9">
        <f>(Orders_C[[#This Row],[Unit_Price]]*Orders_C[[#This Row],[Quantity]])-Orders_C[[#This Row],[Discount]]+Orders_C[[#This Row],[Tax]]</f>
        <v>552.04999999999995</v>
      </c>
      <c r="AD1884" t="str">
        <f>IF(COUNTIF(Orders_C[[#All],[Customer_ID]],Orders_C[[#This Row],[Customer_ID]])&gt;1,"Repeat","New")</f>
        <v>Repeat</v>
      </c>
      <c r="AE1884" t="str" cm="1">
        <f t="array" ref="AE1884">_xlfn.XLOOKUP(Orders_C[[#This Row],[Store_ID]],Stores_c[[#All],[Store_ID]],Stores_c[[#All],[City]])</f>
        <v>North Robertstad</v>
      </c>
      <c r="AF1884" t="str" cm="1">
        <f t="array" ref="AF1884">_xlfn.XLOOKUP(Orders_C[[#This Row],[Store_ID]],Stores_c[[#All],[Store_ID]],Stores_c[[#All],[Manager_Name]])</f>
        <v>Mary Lewis</v>
      </c>
      <c r="AG1884" t="str" cm="1">
        <f t="array" ref="AG1884">_xlfn.XLOOKUP(Orders_C[[#This Row],[Store_ID]],Stores_c[[#All],[Store_ID]],Stores_c[[#All],[Store_Type]])</f>
        <v>Street</v>
      </c>
    </row>
    <row r="1885" spans="1:33" x14ac:dyDescent="0.25">
      <c r="A1885">
        <v>7399</v>
      </c>
      <c r="B1885" s="1">
        <v>45956</v>
      </c>
      <c r="C1885" s="2">
        <v>0.56674768518518515</v>
      </c>
      <c r="D1885">
        <v>1150</v>
      </c>
      <c r="E1885">
        <v>210</v>
      </c>
      <c r="F1885">
        <v>436</v>
      </c>
      <c r="G1885">
        <v>304</v>
      </c>
      <c r="H1885">
        <v>3</v>
      </c>
      <c r="I1885">
        <v>193</v>
      </c>
      <c r="J1885">
        <v>15</v>
      </c>
      <c r="K1885">
        <v>9.65</v>
      </c>
      <c r="L1885">
        <v>573.65</v>
      </c>
      <c r="M1885" t="s">
        <v>20</v>
      </c>
      <c r="N1885" t="s">
        <v>21</v>
      </c>
      <c r="O1885">
        <v>31</v>
      </c>
      <c r="P1885">
        <v>4</v>
      </c>
      <c r="Q1885" t="s">
        <v>1422</v>
      </c>
      <c r="R1885">
        <v>508</v>
      </c>
      <c r="S1885" s="3">
        <v>0.15</v>
      </c>
      <c r="T1885" s="6">
        <v>226.25</v>
      </c>
      <c r="U1885" t="s">
        <v>6332</v>
      </c>
      <c r="V1885">
        <v>2025</v>
      </c>
      <c r="W1885" t="s">
        <v>6329</v>
      </c>
      <c r="X1885" t="str">
        <f>_xlfn.XLOOKUP(Orders_C[[#This Row],[Product_ID]],Products_C[Product_ID],Products_C[Product_Name])</f>
        <v>Veg Burger</v>
      </c>
      <c r="Y1885" t="str">
        <f>_xlfn.XLOOKUP(Orders_C[[#This Row],[Product_ID]],Products_C[Product_ID],Products_C[Category])</f>
        <v>Burger</v>
      </c>
      <c r="Z1885" t="str">
        <f>_xlfn.XLOOKUP(Orders_C[[#This Row],[Store_ID]],Stores_c[Store_ID],Stores_c[City])</f>
        <v>East William</v>
      </c>
      <c r="AA1885" t="str">
        <f>_xlfn.XLOOKUP(Orders_C[[#This Row],[Customer_ID]],Customers_c[Customer_ID],Customers_c[Customer_Name])</f>
        <v>Stephanie Long</v>
      </c>
      <c r="AB1885" s="6">
        <f>Orders_C[[#This Row],[Quantity]]*Orders_C[[#This Row],[Unit_Price]]*(1-Orders_C[[#This Row],[Discount %]])+Orders_C[[#This Row],[Tax]]</f>
        <v>501.79999999999995</v>
      </c>
      <c r="AC1885" s="9">
        <f>(Orders_C[[#This Row],[Unit_Price]]*Orders_C[[#This Row],[Quantity]])-Orders_C[[#This Row],[Discount]]+Orders_C[[#This Row],[Tax]]</f>
        <v>573.65</v>
      </c>
      <c r="AD1885" t="str">
        <f>IF(COUNTIF(Orders_C[[#All],[Customer_ID]],Orders_C[[#This Row],[Customer_ID]])&gt;1,"Repeat","New")</f>
        <v>Repeat</v>
      </c>
      <c r="AE1885" t="str" cm="1">
        <f t="array" ref="AE1885">_xlfn.XLOOKUP(Orders_C[[#This Row],[Store_ID]],Stores_c[[#All],[Store_ID]],Stores_c[[#All],[City]])</f>
        <v>East William</v>
      </c>
      <c r="AF1885" t="str" cm="1">
        <f t="array" ref="AF1885">_xlfn.XLOOKUP(Orders_C[[#This Row],[Store_ID]],Stores_c[[#All],[Store_ID]],Stores_c[[#All],[Manager_Name]])</f>
        <v>Victoria Butler</v>
      </c>
      <c r="AG1885" t="str" cm="1">
        <f t="array" ref="AG1885">_xlfn.XLOOKUP(Orders_C[[#This Row],[Store_ID]],Stores_c[[#All],[Store_ID]],Stores_c[[#All],[Store_Type]])</f>
        <v>Drive-Thru</v>
      </c>
    </row>
    <row r="1886" spans="1:33" x14ac:dyDescent="0.25">
      <c r="A1886">
        <v>9691</v>
      </c>
      <c r="B1886" s="1">
        <v>45884</v>
      </c>
      <c r="C1886" s="2">
        <v>0.18759259259259259</v>
      </c>
      <c r="D1886">
        <v>1179</v>
      </c>
      <c r="E1886">
        <v>205</v>
      </c>
      <c r="F1886">
        <v>412</v>
      </c>
      <c r="G1886">
        <v>335</v>
      </c>
      <c r="H1886">
        <v>3</v>
      </c>
      <c r="I1886">
        <v>185</v>
      </c>
      <c r="J1886">
        <v>5</v>
      </c>
      <c r="K1886">
        <v>9.25</v>
      </c>
      <c r="L1886">
        <v>559.25</v>
      </c>
      <c r="M1886" t="s">
        <v>20</v>
      </c>
      <c r="N1886" t="s">
        <v>22</v>
      </c>
      <c r="O1886">
        <v>40</v>
      </c>
      <c r="P1886">
        <v>2</v>
      </c>
      <c r="Q1886" t="s">
        <v>3714</v>
      </c>
      <c r="R1886">
        <v>509</v>
      </c>
      <c r="S1886" s="3">
        <v>0.05</v>
      </c>
      <c r="T1886" s="6">
        <v>226.25</v>
      </c>
      <c r="U1886" t="s">
        <v>6342</v>
      </c>
      <c r="V1886">
        <v>2025</v>
      </c>
      <c r="W1886" t="s">
        <v>6329</v>
      </c>
      <c r="X1886" t="str">
        <f>_xlfn.XLOOKUP(Orders_C[[#This Row],[Product_ID]],Products_C[Product_ID],Products_C[Product_Name])</f>
        <v>Krushers</v>
      </c>
      <c r="Y1886" t="str">
        <f>_xlfn.XLOOKUP(Orders_C[[#This Row],[Product_ID]],Products_C[Product_ID],Products_C[Category])</f>
        <v>Chicken</v>
      </c>
      <c r="Z1886" t="str">
        <f>_xlfn.XLOOKUP(Orders_C[[#This Row],[Store_ID]],Stores_c[Store_ID],Stores_c[City])</f>
        <v>Port Jacob</v>
      </c>
      <c r="AA1886" t="str">
        <f>_xlfn.XLOOKUP(Orders_C[[#This Row],[Customer_ID]],Customers_c[Customer_ID],Customers_c[Customer_Name])</f>
        <v>Matthew Burgess</v>
      </c>
      <c r="AB1886" s="6">
        <f>Orders_C[[#This Row],[Quantity]]*Orders_C[[#This Row],[Unit_Price]]*(1-Orders_C[[#This Row],[Discount %]])+Orders_C[[#This Row],[Tax]]</f>
        <v>536.5</v>
      </c>
      <c r="AC1886" s="9">
        <f>(Orders_C[[#This Row],[Unit_Price]]*Orders_C[[#This Row],[Quantity]])-Orders_C[[#This Row],[Discount]]+Orders_C[[#This Row],[Tax]]</f>
        <v>559.25</v>
      </c>
      <c r="AD1886" t="str">
        <f>IF(COUNTIF(Orders_C[[#All],[Customer_ID]],Orders_C[[#This Row],[Customer_ID]])&gt;1,"Repeat","New")</f>
        <v>Repeat</v>
      </c>
      <c r="AE1886" t="str" cm="1">
        <f t="array" ref="AE1886">_xlfn.XLOOKUP(Orders_C[[#This Row],[Store_ID]],Stores_c[[#All],[Store_ID]],Stores_c[[#All],[City]])</f>
        <v>Port Jacob</v>
      </c>
      <c r="AF1886" t="str" cm="1">
        <f t="array" ref="AF1886">_xlfn.XLOOKUP(Orders_C[[#This Row],[Store_ID]],Stores_c[[#All],[Store_ID]],Stores_c[[#All],[Manager_Name]])</f>
        <v>David Harris</v>
      </c>
      <c r="AG1886" t="str" cm="1">
        <f t="array" ref="AG1886">_xlfn.XLOOKUP(Orders_C[[#This Row],[Store_ID]],Stores_c[[#All],[Store_ID]],Stores_c[[#All],[Store_Type]])</f>
        <v>Mall</v>
      </c>
    </row>
    <row r="1887" spans="1:33" x14ac:dyDescent="0.25">
      <c r="A1887">
        <v>8266</v>
      </c>
      <c r="B1887" s="1">
        <v>45780</v>
      </c>
      <c r="C1887" s="2">
        <v>0.50054398148148149</v>
      </c>
      <c r="D1887">
        <v>1221</v>
      </c>
      <c r="E1887">
        <v>222</v>
      </c>
      <c r="F1887">
        <v>487</v>
      </c>
      <c r="G1887">
        <v>323</v>
      </c>
      <c r="H1887">
        <v>3</v>
      </c>
      <c r="I1887">
        <v>189</v>
      </c>
      <c r="J1887">
        <v>10</v>
      </c>
      <c r="K1887">
        <v>9.4500000000000011</v>
      </c>
      <c r="L1887">
        <v>566.45000000000005</v>
      </c>
      <c r="M1887" t="s">
        <v>20</v>
      </c>
      <c r="N1887" t="s">
        <v>23</v>
      </c>
      <c r="O1887">
        <v>27</v>
      </c>
      <c r="P1887">
        <v>5</v>
      </c>
      <c r="Q1887" t="s">
        <v>2289</v>
      </c>
      <c r="R1887">
        <v>510</v>
      </c>
      <c r="S1887" s="3">
        <v>0.1</v>
      </c>
      <c r="T1887" s="6">
        <v>226.25000000000006</v>
      </c>
      <c r="U1887" t="s">
        <v>6339</v>
      </c>
      <c r="V1887">
        <v>2025</v>
      </c>
      <c r="W1887" t="s">
        <v>6329</v>
      </c>
      <c r="X1887" t="str">
        <f>_xlfn.XLOOKUP(Orders_C[[#This Row],[Product_ID]],Products_C[Product_ID],Products_C[Product_Name])</f>
        <v>Rice Bowl</v>
      </c>
      <c r="Y1887" t="str">
        <f>_xlfn.XLOOKUP(Orders_C[[#This Row],[Product_ID]],Products_C[Product_ID],Products_C[Category])</f>
        <v>Beverage</v>
      </c>
      <c r="Z1887" t="str">
        <f>_xlfn.XLOOKUP(Orders_C[[#This Row],[Store_ID]],Stores_c[Store_ID],Stores_c[City])</f>
        <v>New Steven</v>
      </c>
      <c r="AA1887" t="str">
        <f>_xlfn.XLOOKUP(Orders_C[[#This Row],[Customer_ID]],Customers_c[Customer_ID],Customers_c[Customer_Name])</f>
        <v>Katrina Baker</v>
      </c>
      <c r="AB1887" s="6">
        <f>Orders_C[[#This Row],[Quantity]]*Orders_C[[#This Row],[Unit_Price]]*(1-Orders_C[[#This Row],[Discount %]])+Orders_C[[#This Row],[Tax]]</f>
        <v>519.75</v>
      </c>
      <c r="AC1887" s="9">
        <f>(Orders_C[[#This Row],[Unit_Price]]*Orders_C[[#This Row],[Quantity]])-Orders_C[[#This Row],[Discount]]+Orders_C[[#This Row],[Tax]]</f>
        <v>566.45000000000005</v>
      </c>
      <c r="AD1887" t="str">
        <f>IF(COUNTIF(Orders_C[[#All],[Customer_ID]],Orders_C[[#This Row],[Customer_ID]])&gt;1,"Repeat","New")</f>
        <v>Repeat</v>
      </c>
      <c r="AE1887" t="str" cm="1">
        <f t="array" ref="AE1887">_xlfn.XLOOKUP(Orders_C[[#This Row],[Store_ID]],Stores_c[[#All],[Store_ID]],Stores_c[[#All],[City]])</f>
        <v>New Steven</v>
      </c>
      <c r="AF1887" t="str" cm="1">
        <f t="array" ref="AF1887">_xlfn.XLOOKUP(Orders_C[[#This Row],[Store_ID]],Stores_c[[#All],[Store_ID]],Stores_c[[#All],[Manager_Name]])</f>
        <v>Terri Martinez</v>
      </c>
      <c r="AG1887" t="str" cm="1">
        <f t="array" ref="AG1887">_xlfn.XLOOKUP(Orders_C[[#This Row],[Store_ID]],Stores_c[[#All],[Store_ID]],Stores_c[[#All],[Store_Type]])</f>
        <v>Drive-Thru</v>
      </c>
    </row>
    <row r="1888" spans="1:33" x14ac:dyDescent="0.25">
      <c r="A1888">
        <v>7867</v>
      </c>
      <c r="B1888" s="1">
        <v>45933</v>
      </c>
      <c r="C1888" s="2">
        <v>0.17521990740740739</v>
      </c>
      <c r="D1888">
        <v>1111</v>
      </c>
      <c r="E1888">
        <v>211</v>
      </c>
      <c r="F1888">
        <v>532</v>
      </c>
      <c r="G1888">
        <v>312</v>
      </c>
      <c r="H1888">
        <v>2</v>
      </c>
      <c r="I1888">
        <v>278</v>
      </c>
      <c r="J1888">
        <v>10</v>
      </c>
      <c r="K1888">
        <v>13.9</v>
      </c>
      <c r="L1888">
        <v>559.9</v>
      </c>
      <c r="M1888" t="s">
        <v>20</v>
      </c>
      <c r="N1888" t="s">
        <v>22</v>
      </c>
      <c r="O1888">
        <v>10</v>
      </c>
      <c r="P1888">
        <v>4</v>
      </c>
      <c r="Q1888" t="s">
        <v>1890</v>
      </c>
      <c r="R1888">
        <v>505</v>
      </c>
      <c r="S1888" s="3">
        <v>0.1</v>
      </c>
      <c r="T1888" s="6">
        <v>226.3</v>
      </c>
      <c r="U1888" t="s">
        <v>6332</v>
      </c>
      <c r="V1888">
        <v>2025</v>
      </c>
      <c r="W1888" t="s">
        <v>6333</v>
      </c>
      <c r="X1888" t="str">
        <f>_xlfn.XLOOKUP(Orders_C[[#This Row],[Product_ID]],Products_C[Product_ID],Products_C[Product_Name])</f>
        <v>Veg Burger</v>
      </c>
      <c r="Y1888" t="str">
        <f>_xlfn.XLOOKUP(Orders_C[[#This Row],[Product_ID]],Products_C[Product_ID],Products_C[Category])</f>
        <v>Burger</v>
      </c>
      <c r="Z1888" t="str">
        <f>_xlfn.XLOOKUP(Orders_C[[#This Row],[Store_ID]],Stores_c[Store_ID],Stores_c[City])</f>
        <v>North Robertstad</v>
      </c>
      <c r="AA1888" t="str">
        <f>_xlfn.XLOOKUP(Orders_C[[#This Row],[Customer_ID]],Customers_c[Customer_ID],Customers_c[Customer_Name])</f>
        <v>Crystal Carrillo</v>
      </c>
      <c r="AB1888" s="6">
        <f>Orders_C[[#This Row],[Quantity]]*Orders_C[[#This Row],[Unit_Price]]*(1-Orders_C[[#This Row],[Discount %]])+Orders_C[[#This Row],[Tax]]</f>
        <v>514.30000000000007</v>
      </c>
      <c r="AC1888" s="9">
        <f>(Orders_C[[#This Row],[Unit_Price]]*Orders_C[[#This Row],[Quantity]])-Orders_C[[#This Row],[Discount]]+Orders_C[[#This Row],[Tax]]</f>
        <v>559.9</v>
      </c>
      <c r="AD1888" t="str">
        <f>IF(COUNTIF(Orders_C[[#All],[Customer_ID]],Orders_C[[#This Row],[Customer_ID]])&gt;1,"Repeat","New")</f>
        <v>Repeat</v>
      </c>
      <c r="AE1888" t="str" cm="1">
        <f t="array" ref="AE1888">_xlfn.XLOOKUP(Orders_C[[#This Row],[Store_ID]],Stores_c[[#All],[Store_ID]],Stores_c[[#All],[City]])</f>
        <v>North Robertstad</v>
      </c>
      <c r="AF1888" t="str" cm="1">
        <f t="array" ref="AF1888">_xlfn.XLOOKUP(Orders_C[[#This Row],[Store_ID]],Stores_c[[#All],[Store_ID]],Stores_c[[#All],[Manager_Name]])</f>
        <v>Mary Lewis</v>
      </c>
      <c r="AG1888" t="str" cm="1">
        <f t="array" ref="AG1888">_xlfn.XLOOKUP(Orders_C[[#This Row],[Store_ID]],Stores_c[[#All],[Store_ID]],Stores_c[[#All],[Store_Type]])</f>
        <v>Street</v>
      </c>
    </row>
    <row r="1889" spans="1:33" x14ac:dyDescent="0.25">
      <c r="A1889">
        <v>10667</v>
      </c>
      <c r="B1889" s="1">
        <v>45880</v>
      </c>
      <c r="C1889" s="2">
        <v>0.41690972222222222</v>
      </c>
      <c r="D1889">
        <v>1178</v>
      </c>
      <c r="E1889">
        <v>205</v>
      </c>
      <c r="F1889">
        <v>431</v>
      </c>
      <c r="G1889">
        <v>330</v>
      </c>
      <c r="H1889">
        <v>2</v>
      </c>
      <c r="I1889">
        <v>278</v>
      </c>
      <c r="J1889">
        <v>10</v>
      </c>
      <c r="K1889">
        <v>13.9</v>
      </c>
      <c r="L1889">
        <v>559.9</v>
      </c>
      <c r="M1889" t="s">
        <v>18</v>
      </c>
      <c r="N1889" t="s">
        <v>23</v>
      </c>
      <c r="O1889">
        <v>29</v>
      </c>
      <c r="P1889">
        <v>3</v>
      </c>
      <c r="Q1889" t="s">
        <v>4690</v>
      </c>
      <c r="R1889">
        <v>506</v>
      </c>
      <c r="S1889" s="3">
        <v>0.1</v>
      </c>
      <c r="T1889" s="6">
        <v>226.3</v>
      </c>
      <c r="U1889" t="s">
        <v>6342</v>
      </c>
      <c r="V1889">
        <v>2025</v>
      </c>
      <c r="W1889" t="s">
        <v>6329</v>
      </c>
      <c r="X1889" t="str">
        <f>_xlfn.XLOOKUP(Orders_C[[#This Row],[Product_ID]],Products_C[Product_ID],Products_C[Product_Name])</f>
        <v>Rice Bowl</v>
      </c>
      <c r="Y1889" t="str">
        <f>_xlfn.XLOOKUP(Orders_C[[#This Row],[Product_ID]],Products_C[Product_ID],Products_C[Category])</f>
        <v>Beverage</v>
      </c>
      <c r="Z1889" t="str">
        <f>_xlfn.XLOOKUP(Orders_C[[#This Row],[Store_ID]],Stores_c[Store_ID],Stores_c[City])</f>
        <v>Port Jacob</v>
      </c>
      <c r="AA1889" t="str">
        <f>_xlfn.XLOOKUP(Orders_C[[#This Row],[Customer_ID]],Customers_c[Customer_ID],Customers_c[Customer_Name])</f>
        <v>Michael Gray</v>
      </c>
      <c r="AB1889" s="6">
        <f>Orders_C[[#This Row],[Quantity]]*Orders_C[[#This Row],[Unit_Price]]*(1-Orders_C[[#This Row],[Discount %]])+Orders_C[[#This Row],[Tax]]</f>
        <v>514.30000000000007</v>
      </c>
      <c r="AC1889" s="9">
        <f>(Orders_C[[#This Row],[Unit_Price]]*Orders_C[[#This Row],[Quantity]])-Orders_C[[#This Row],[Discount]]+Orders_C[[#This Row],[Tax]]</f>
        <v>559.9</v>
      </c>
      <c r="AD1889" t="str">
        <f>IF(COUNTIF(Orders_C[[#All],[Customer_ID]],Orders_C[[#This Row],[Customer_ID]])&gt;1,"Repeat","New")</f>
        <v>Repeat</v>
      </c>
      <c r="AE1889" t="str" cm="1">
        <f t="array" ref="AE1889">_xlfn.XLOOKUP(Orders_C[[#This Row],[Store_ID]],Stores_c[[#All],[Store_ID]],Stores_c[[#All],[City]])</f>
        <v>Port Jacob</v>
      </c>
      <c r="AF1889" t="str" cm="1">
        <f t="array" ref="AF1889">_xlfn.XLOOKUP(Orders_C[[#This Row],[Store_ID]],Stores_c[[#All],[Store_ID]],Stores_c[[#All],[Manager_Name]])</f>
        <v>David Harris</v>
      </c>
      <c r="AG1889" t="str" cm="1">
        <f t="array" ref="AG1889">_xlfn.XLOOKUP(Orders_C[[#This Row],[Store_ID]],Stores_c[[#All],[Store_ID]],Stores_c[[#All],[Store_Type]])</f>
        <v>Mall</v>
      </c>
    </row>
    <row r="1890" spans="1:33" x14ac:dyDescent="0.25">
      <c r="A1890">
        <v>10481</v>
      </c>
      <c r="B1890" s="1">
        <v>46019</v>
      </c>
      <c r="C1890" s="2">
        <v>0.80631944444444448</v>
      </c>
      <c r="D1890">
        <v>1444</v>
      </c>
      <c r="E1890">
        <v>218</v>
      </c>
      <c r="F1890">
        <v>483</v>
      </c>
      <c r="G1890">
        <v>304</v>
      </c>
      <c r="H1890">
        <v>2</v>
      </c>
      <c r="I1890">
        <v>267</v>
      </c>
      <c r="J1890">
        <v>0</v>
      </c>
      <c r="K1890">
        <v>13.35</v>
      </c>
      <c r="L1890">
        <v>547.35</v>
      </c>
      <c r="M1890" t="s">
        <v>19</v>
      </c>
      <c r="N1890" t="s">
        <v>23</v>
      </c>
      <c r="O1890">
        <v>20</v>
      </c>
      <c r="P1890">
        <v>1</v>
      </c>
      <c r="Q1890" t="s">
        <v>4504</v>
      </c>
      <c r="R1890">
        <v>509</v>
      </c>
      <c r="S1890" s="3">
        <v>0</v>
      </c>
      <c r="T1890" s="6">
        <v>226.95000000000005</v>
      </c>
      <c r="U1890" t="s">
        <v>6328</v>
      </c>
      <c r="V1890">
        <v>2025</v>
      </c>
      <c r="W1890" t="s">
        <v>6333</v>
      </c>
      <c r="X1890" t="str">
        <f>_xlfn.XLOOKUP(Orders_C[[#This Row],[Product_ID]],Products_C[Product_ID],Products_C[Product_Name])</f>
        <v>Veg Burger</v>
      </c>
      <c r="Y1890" t="str">
        <f>_xlfn.XLOOKUP(Orders_C[[#This Row],[Product_ID]],Products_C[Product_ID],Products_C[Category])</f>
        <v>Burger</v>
      </c>
      <c r="Z1890" t="str">
        <f>_xlfn.XLOOKUP(Orders_C[[#This Row],[Store_ID]],Stores_c[Store_ID],Stores_c[City])</f>
        <v>East Johnport</v>
      </c>
      <c r="AA1890" t="str">
        <f>_xlfn.XLOOKUP(Orders_C[[#This Row],[Customer_ID]],Customers_c[Customer_ID],Customers_c[Customer_Name])</f>
        <v>Heather Santos</v>
      </c>
      <c r="AB1890" s="6">
        <f>Orders_C[[#This Row],[Quantity]]*Orders_C[[#This Row],[Unit_Price]]*(1-Orders_C[[#This Row],[Discount %]])+Orders_C[[#This Row],[Tax]]</f>
        <v>547.35</v>
      </c>
      <c r="AC1890" s="9">
        <f>(Orders_C[[#This Row],[Unit_Price]]*Orders_C[[#This Row],[Quantity]])-Orders_C[[#This Row],[Discount]]+Orders_C[[#This Row],[Tax]]</f>
        <v>547.35</v>
      </c>
      <c r="AD1890" t="str">
        <f>IF(COUNTIF(Orders_C[[#All],[Customer_ID]],Orders_C[[#This Row],[Customer_ID]])&gt;1,"Repeat","New")</f>
        <v>Repeat</v>
      </c>
      <c r="AE1890" t="str" cm="1">
        <f t="array" ref="AE1890">_xlfn.XLOOKUP(Orders_C[[#This Row],[Store_ID]],Stores_c[[#All],[Store_ID]],Stores_c[[#All],[City]])</f>
        <v>East Johnport</v>
      </c>
      <c r="AF1890" t="str" cm="1">
        <f t="array" ref="AF1890">_xlfn.XLOOKUP(Orders_C[[#This Row],[Store_ID]],Stores_c[[#All],[Store_ID]],Stores_c[[#All],[Manager_Name]])</f>
        <v>Mr. Matthew Murillo III</v>
      </c>
      <c r="AG1890" t="str" cm="1">
        <f t="array" ref="AG1890">_xlfn.XLOOKUP(Orders_C[[#This Row],[Store_ID]],Stores_c[[#All],[Store_ID]],Stores_c[[#All],[Store_Type]])</f>
        <v>Street</v>
      </c>
    </row>
    <row r="1891" spans="1:33" x14ac:dyDescent="0.25">
      <c r="A1891">
        <v>6258</v>
      </c>
      <c r="B1891" s="1">
        <v>45759</v>
      </c>
      <c r="C1891" s="2">
        <v>0.51072916666666668</v>
      </c>
      <c r="D1891">
        <v>1072</v>
      </c>
      <c r="E1891">
        <v>218</v>
      </c>
      <c r="F1891">
        <v>435</v>
      </c>
      <c r="G1891">
        <v>337</v>
      </c>
      <c r="H1891">
        <v>2</v>
      </c>
      <c r="I1891">
        <v>279</v>
      </c>
      <c r="J1891">
        <v>10</v>
      </c>
      <c r="K1891">
        <v>13.95</v>
      </c>
      <c r="L1891">
        <v>561.95000000000005</v>
      </c>
      <c r="M1891" t="s">
        <v>19</v>
      </c>
      <c r="N1891" t="s">
        <v>21</v>
      </c>
      <c r="O1891">
        <v>22</v>
      </c>
      <c r="P1891">
        <v>1</v>
      </c>
      <c r="Q1891" t="s">
        <v>281</v>
      </c>
      <c r="R1891">
        <v>503</v>
      </c>
      <c r="S1891" s="3">
        <v>0.1</v>
      </c>
      <c r="T1891" s="6">
        <v>227.15000000000003</v>
      </c>
      <c r="U1891" t="s">
        <v>6337</v>
      </c>
      <c r="V1891">
        <v>2025</v>
      </c>
      <c r="W1891" t="s">
        <v>6329</v>
      </c>
      <c r="X1891" t="str">
        <f>_xlfn.XLOOKUP(Orders_C[[#This Row],[Product_ID]],Products_C[Product_ID],Products_C[Product_Name])</f>
        <v>Chocolate Lava Cake</v>
      </c>
      <c r="Y1891" t="str">
        <f>_xlfn.XLOOKUP(Orders_C[[#This Row],[Product_ID]],Products_C[Product_ID],Products_C[Category])</f>
        <v>Chicken</v>
      </c>
      <c r="Z1891" t="str">
        <f>_xlfn.XLOOKUP(Orders_C[[#This Row],[Store_ID]],Stores_c[Store_ID],Stores_c[City])</f>
        <v>East Johnport</v>
      </c>
      <c r="AA1891" t="str">
        <f>_xlfn.XLOOKUP(Orders_C[[#This Row],[Customer_ID]],Customers_c[Customer_ID],Customers_c[Customer_Name])</f>
        <v>Jordan Clark</v>
      </c>
      <c r="AB1891" s="6">
        <f>Orders_C[[#This Row],[Quantity]]*Orders_C[[#This Row],[Unit_Price]]*(1-Orders_C[[#This Row],[Discount %]])+Orders_C[[#This Row],[Tax]]</f>
        <v>516.15</v>
      </c>
      <c r="AC1891" s="9">
        <f>(Orders_C[[#This Row],[Unit_Price]]*Orders_C[[#This Row],[Quantity]])-Orders_C[[#This Row],[Discount]]+Orders_C[[#This Row],[Tax]]</f>
        <v>561.95000000000005</v>
      </c>
      <c r="AD1891" t="str">
        <f>IF(COUNTIF(Orders_C[[#All],[Customer_ID]],Orders_C[[#This Row],[Customer_ID]])&gt;1,"Repeat","New")</f>
        <v>Repeat</v>
      </c>
      <c r="AE1891" t="str" cm="1">
        <f t="array" ref="AE1891">_xlfn.XLOOKUP(Orders_C[[#This Row],[Store_ID]],Stores_c[[#All],[Store_ID]],Stores_c[[#All],[City]])</f>
        <v>East Johnport</v>
      </c>
      <c r="AF1891" t="str" cm="1">
        <f t="array" ref="AF1891">_xlfn.XLOOKUP(Orders_C[[#This Row],[Store_ID]],Stores_c[[#All],[Store_ID]],Stores_c[[#All],[Manager_Name]])</f>
        <v>Mr. Matthew Murillo III</v>
      </c>
      <c r="AG1891" t="str" cm="1">
        <f t="array" ref="AG1891">_xlfn.XLOOKUP(Orders_C[[#This Row],[Store_ID]],Stores_c[[#All],[Store_ID]],Stores_c[[#All],[Store_Type]])</f>
        <v>Street</v>
      </c>
    </row>
    <row r="1892" spans="1:33" x14ac:dyDescent="0.25">
      <c r="A1892">
        <v>6033</v>
      </c>
      <c r="B1892" s="1">
        <v>46054</v>
      </c>
      <c r="C1892" s="2">
        <v>0.21193287037037037</v>
      </c>
      <c r="D1892">
        <v>1040</v>
      </c>
      <c r="E1892">
        <v>211</v>
      </c>
      <c r="F1892">
        <v>547</v>
      </c>
      <c r="G1892">
        <v>302</v>
      </c>
      <c r="H1892">
        <v>2</v>
      </c>
      <c r="I1892">
        <v>285</v>
      </c>
      <c r="J1892">
        <v>15</v>
      </c>
      <c r="K1892">
        <v>14.25</v>
      </c>
      <c r="L1892">
        <v>569.25</v>
      </c>
      <c r="M1892" t="s">
        <v>18</v>
      </c>
      <c r="N1892" t="s">
        <v>21</v>
      </c>
      <c r="O1892">
        <v>40</v>
      </c>
      <c r="P1892">
        <v>1</v>
      </c>
      <c r="Q1892" t="s">
        <v>56</v>
      </c>
      <c r="R1892">
        <v>502</v>
      </c>
      <c r="S1892" s="3">
        <v>0.15</v>
      </c>
      <c r="T1892" s="6">
        <v>227.25</v>
      </c>
      <c r="U1892" t="s">
        <v>6338</v>
      </c>
      <c r="V1892">
        <v>2026</v>
      </c>
      <c r="W1892" t="s">
        <v>6329</v>
      </c>
      <c r="X1892" t="str">
        <f>_xlfn.XLOOKUP(Orders_C[[#This Row],[Product_ID]],Products_C[Product_ID],Products_C[Product_Name])</f>
        <v>Chicken Wings</v>
      </c>
      <c r="Y1892" t="str">
        <f>_xlfn.XLOOKUP(Orders_C[[#This Row],[Product_ID]],Products_C[Product_ID],Products_C[Category])</f>
        <v>Chicken</v>
      </c>
      <c r="Z1892" t="str">
        <f>_xlfn.XLOOKUP(Orders_C[[#This Row],[Store_ID]],Stores_c[Store_ID],Stores_c[City])</f>
        <v>North Robertstad</v>
      </c>
      <c r="AA1892" t="str">
        <f>_xlfn.XLOOKUP(Orders_C[[#This Row],[Customer_ID]],Customers_c[Customer_ID],Customers_c[Customer_Name])</f>
        <v>Michael Moreno</v>
      </c>
      <c r="AB1892" s="6">
        <f>Orders_C[[#This Row],[Quantity]]*Orders_C[[#This Row],[Unit_Price]]*(1-Orders_C[[#This Row],[Discount %]])+Orders_C[[#This Row],[Tax]]</f>
        <v>498.75</v>
      </c>
      <c r="AC1892" s="9">
        <f>(Orders_C[[#This Row],[Unit_Price]]*Orders_C[[#This Row],[Quantity]])-Orders_C[[#This Row],[Discount]]+Orders_C[[#This Row],[Tax]]</f>
        <v>569.25</v>
      </c>
      <c r="AD1892" t="str">
        <f>IF(COUNTIF(Orders_C[[#All],[Customer_ID]],Orders_C[[#This Row],[Customer_ID]])&gt;1,"Repeat","New")</f>
        <v>Repeat</v>
      </c>
      <c r="AE1892" t="str" cm="1">
        <f t="array" ref="AE1892">_xlfn.XLOOKUP(Orders_C[[#This Row],[Store_ID]],Stores_c[[#All],[Store_ID]],Stores_c[[#All],[City]])</f>
        <v>North Robertstad</v>
      </c>
      <c r="AF1892" t="str" cm="1">
        <f t="array" ref="AF1892">_xlfn.XLOOKUP(Orders_C[[#This Row],[Store_ID]],Stores_c[[#All],[Store_ID]],Stores_c[[#All],[Manager_Name]])</f>
        <v>Mary Lewis</v>
      </c>
      <c r="AG1892" t="str" cm="1">
        <f t="array" ref="AG1892">_xlfn.XLOOKUP(Orders_C[[#This Row],[Store_ID]],Stores_c[[#All],[Store_ID]],Stores_c[[#All],[Store_Type]])</f>
        <v>Street</v>
      </c>
    </row>
    <row r="1893" spans="1:33" x14ac:dyDescent="0.25">
      <c r="A1893">
        <v>6807</v>
      </c>
      <c r="B1893" s="1">
        <v>45751</v>
      </c>
      <c r="C1893" s="2">
        <v>0.8105324074074074</v>
      </c>
      <c r="D1893">
        <v>1276</v>
      </c>
      <c r="E1893">
        <v>217</v>
      </c>
      <c r="F1893">
        <v>540</v>
      </c>
      <c r="G1893">
        <v>319</v>
      </c>
      <c r="H1893">
        <v>3</v>
      </c>
      <c r="I1893">
        <v>186</v>
      </c>
      <c r="J1893">
        <v>5</v>
      </c>
      <c r="K1893">
        <v>9.3000000000000007</v>
      </c>
      <c r="L1893">
        <v>562.29999999999995</v>
      </c>
      <c r="M1893" t="s">
        <v>20</v>
      </c>
      <c r="N1893" t="s">
        <v>21</v>
      </c>
      <c r="O1893">
        <v>13</v>
      </c>
      <c r="P1893">
        <v>5</v>
      </c>
      <c r="Q1893" t="s">
        <v>830</v>
      </c>
      <c r="R1893">
        <v>508</v>
      </c>
      <c r="S1893" s="3">
        <v>0.05</v>
      </c>
      <c r="T1893" s="6">
        <v>227.49999999999994</v>
      </c>
      <c r="U1893" t="s">
        <v>6337</v>
      </c>
      <c r="V1893">
        <v>2025</v>
      </c>
      <c r="W1893" t="s">
        <v>6333</v>
      </c>
      <c r="X1893" t="str">
        <f>_xlfn.XLOOKUP(Orders_C[[#This Row],[Product_ID]],Products_C[Product_ID],Products_C[Product_Name])</f>
        <v>Chocolate Lava Cake</v>
      </c>
      <c r="Y1893" t="str">
        <f>_xlfn.XLOOKUP(Orders_C[[#This Row],[Product_ID]],Products_C[Product_ID],Products_C[Category])</f>
        <v>Beverage</v>
      </c>
      <c r="Z1893" t="str">
        <f>_xlfn.XLOOKUP(Orders_C[[#This Row],[Store_ID]],Stores_c[Store_ID],Stores_c[City])</f>
        <v>West Rebecca</v>
      </c>
      <c r="AA1893" t="str">
        <f>_xlfn.XLOOKUP(Orders_C[[#This Row],[Customer_ID]],Customers_c[Customer_ID],Customers_c[Customer_Name])</f>
        <v>Duane Rose</v>
      </c>
      <c r="AB1893" s="6">
        <f>Orders_C[[#This Row],[Quantity]]*Orders_C[[#This Row],[Unit_Price]]*(1-Orders_C[[#This Row],[Discount %]])+Orders_C[[#This Row],[Tax]]</f>
        <v>539.4</v>
      </c>
      <c r="AC1893" s="9">
        <f>(Orders_C[[#This Row],[Unit_Price]]*Orders_C[[#This Row],[Quantity]])-Orders_C[[#This Row],[Discount]]+Orders_C[[#This Row],[Tax]]</f>
        <v>562.29999999999995</v>
      </c>
      <c r="AD1893" t="str">
        <f>IF(COUNTIF(Orders_C[[#All],[Customer_ID]],Orders_C[[#This Row],[Customer_ID]])&gt;1,"Repeat","New")</f>
        <v>Repeat</v>
      </c>
      <c r="AE1893" t="str" cm="1">
        <f t="array" ref="AE1893">_xlfn.XLOOKUP(Orders_C[[#This Row],[Store_ID]],Stores_c[[#All],[Store_ID]],Stores_c[[#All],[City]])</f>
        <v>West Rebecca</v>
      </c>
      <c r="AF1893" t="str" cm="1">
        <f t="array" ref="AF1893">_xlfn.XLOOKUP(Orders_C[[#This Row],[Store_ID]],Stores_c[[#All],[Store_ID]],Stores_c[[#All],[Manager_Name]])</f>
        <v>Albert Smith</v>
      </c>
      <c r="AG1893" t="str" cm="1">
        <f t="array" ref="AG1893">_xlfn.XLOOKUP(Orders_C[[#This Row],[Store_ID]],Stores_c[[#All],[Store_ID]],Stores_c[[#All],[Store_Type]])</f>
        <v>Mall</v>
      </c>
    </row>
    <row r="1894" spans="1:33" x14ac:dyDescent="0.25">
      <c r="A1894">
        <v>10028</v>
      </c>
      <c r="B1894" s="1">
        <v>45842</v>
      </c>
      <c r="C1894" s="2">
        <v>0.43990740740740741</v>
      </c>
      <c r="D1894">
        <v>1512</v>
      </c>
      <c r="E1894">
        <v>225</v>
      </c>
      <c r="F1894">
        <v>477</v>
      </c>
      <c r="G1894">
        <v>331</v>
      </c>
      <c r="H1894">
        <v>3</v>
      </c>
      <c r="I1894">
        <v>186</v>
      </c>
      <c r="J1894">
        <v>5</v>
      </c>
      <c r="K1894">
        <v>9.3000000000000007</v>
      </c>
      <c r="L1894">
        <v>562.29999999999995</v>
      </c>
      <c r="M1894" t="s">
        <v>18</v>
      </c>
      <c r="N1894" t="s">
        <v>23</v>
      </c>
      <c r="O1894">
        <v>54</v>
      </c>
      <c r="P1894">
        <v>1</v>
      </c>
      <c r="Q1894" t="s">
        <v>4051</v>
      </c>
      <c r="R1894">
        <v>503</v>
      </c>
      <c r="S1894" s="3">
        <v>0.05</v>
      </c>
      <c r="T1894" s="6">
        <v>227.49999999999994</v>
      </c>
      <c r="U1894" t="s">
        <v>6341</v>
      </c>
      <c r="V1894">
        <v>2025</v>
      </c>
      <c r="W1894" t="s">
        <v>6331</v>
      </c>
      <c r="X1894" t="str">
        <f>_xlfn.XLOOKUP(Orders_C[[#This Row],[Product_ID]],Products_C[Product_ID],Products_C[Product_Name])</f>
        <v>Chicken Bucket</v>
      </c>
      <c r="Y1894" t="str">
        <f>_xlfn.XLOOKUP(Orders_C[[#This Row],[Product_ID]],Products_C[Product_ID],Products_C[Category])</f>
        <v>Beverage</v>
      </c>
      <c r="Z1894" t="str">
        <f>_xlfn.XLOOKUP(Orders_C[[#This Row],[Store_ID]],Stores_c[Store_ID],Stores_c[City])</f>
        <v>South Peter</v>
      </c>
      <c r="AA1894" t="str">
        <f>_xlfn.XLOOKUP(Orders_C[[#This Row],[Customer_ID]],Customers_c[Customer_ID],Customers_c[Customer_Name])</f>
        <v>Omar Moore</v>
      </c>
      <c r="AB1894" s="6">
        <f>Orders_C[[#This Row],[Quantity]]*Orders_C[[#This Row],[Unit_Price]]*(1-Orders_C[[#This Row],[Discount %]])+Orders_C[[#This Row],[Tax]]</f>
        <v>539.4</v>
      </c>
      <c r="AC1894" s="9">
        <f>(Orders_C[[#This Row],[Unit_Price]]*Orders_C[[#This Row],[Quantity]])-Orders_C[[#This Row],[Discount]]+Orders_C[[#This Row],[Tax]]</f>
        <v>562.29999999999995</v>
      </c>
      <c r="AD1894" t="str">
        <f>IF(COUNTIF(Orders_C[[#All],[Customer_ID]],Orders_C[[#This Row],[Customer_ID]])&gt;1,"Repeat","New")</f>
        <v>Repeat</v>
      </c>
      <c r="AE1894" t="str" cm="1">
        <f t="array" ref="AE1894">_xlfn.XLOOKUP(Orders_C[[#This Row],[Store_ID]],Stores_c[[#All],[Store_ID]],Stores_c[[#All],[City]])</f>
        <v>South Peter</v>
      </c>
      <c r="AF1894" t="str" cm="1">
        <f t="array" ref="AF1894">_xlfn.XLOOKUP(Orders_C[[#This Row],[Store_ID]],Stores_c[[#All],[Store_ID]],Stores_c[[#All],[Manager_Name]])</f>
        <v>Gregory Lambert</v>
      </c>
      <c r="AG1894" t="str" cm="1">
        <f t="array" ref="AG1894">_xlfn.XLOOKUP(Orders_C[[#This Row],[Store_ID]],Stores_c[[#All],[Store_ID]],Stores_c[[#All],[Store_Type]])</f>
        <v>Street</v>
      </c>
    </row>
    <row r="1895" spans="1:33" x14ac:dyDescent="0.25">
      <c r="A1895">
        <v>10337</v>
      </c>
      <c r="B1895" s="1">
        <v>45852</v>
      </c>
      <c r="C1895" s="2">
        <v>9.0613425925925931E-2</v>
      </c>
      <c r="D1895">
        <v>1209</v>
      </c>
      <c r="E1895">
        <v>211</v>
      </c>
      <c r="F1895">
        <v>520</v>
      </c>
      <c r="G1895">
        <v>329</v>
      </c>
      <c r="H1895">
        <v>3</v>
      </c>
      <c r="I1895">
        <v>186</v>
      </c>
      <c r="J1895">
        <v>5</v>
      </c>
      <c r="K1895">
        <v>9.3000000000000007</v>
      </c>
      <c r="L1895">
        <v>562.29999999999995</v>
      </c>
      <c r="M1895" t="s">
        <v>18</v>
      </c>
      <c r="N1895" t="s">
        <v>23</v>
      </c>
      <c r="O1895">
        <v>29</v>
      </c>
      <c r="P1895">
        <v>1</v>
      </c>
      <c r="Q1895" t="s">
        <v>4360</v>
      </c>
      <c r="R1895">
        <v>510</v>
      </c>
      <c r="S1895" s="3">
        <v>0.05</v>
      </c>
      <c r="T1895" s="6">
        <v>227.49999999999994</v>
      </c>
      <c r="U1895" t="s">
        <v>6341</v>
      </c>
      <c r="V1895">
        <v>2025</v>
      </c>
      <c r="W1895" t="s">
        <v>6329</v>
      </c>
      <c r="X1895" t="str">
        <f>_xlfn.XLOOKUP(Orders_C[[#This Row],[Product_ID]],Products_C[Product_ID],Products_C[Product_Name])</f>
        <v>Rice Bowl</v>
      </c>
      <c r="Y1895" t="str">
        <f>_xlfn.XLOOKUP(Orders_C[[#This Row],[Product_ID]],Products_C[Product_ID],Products_C[Category])</f>
        <v>Dessert</v>
      </c>
      <c r="Z1895" t="str">
        <f>_xlfn.XLOOKUP(Orders_C[[#This Row],[Store_ID]],Stores_c[Store_ID],Stores_c[City])</f>
        <v>North Robertstad</v>
      </c>
      <c r="AA1895" t="str">
        <f>_xlfn.XLOOKUP(Orders_C[[#This Row],[Customer_ID]],Customers_c[Customer_ID],Customers_c[Customer_Name])</f>
        <v>Jason Lam</v>
      </c>
      <c r="AB1895" s="6">
        <f>Orders_C[[#This Row],[Quantity]]*Orders_C[[#This Row],[Unit_Price]]*(1-Orders_C[[#This Row],[Discount %]])+Orders_C[[#This Row],[Tax]]</f>
        <v>539.4</v>
      </c>
      <c r="AC1895" s="9">
        <f>(Orders_C[[#This Row],[Unit_Price]]*Orders_C[[#This Row],[Quantity]])-Orders_C[[#This Row],[Discount]]+Orders_C[[#This Row],[Tax]]</f>
        <v>562.29999999999995</v>
      </c>
      <c r="AD1895" t="str">
        <f>IF(COUNTIF(Orders_C[[#All],[Customer_ID]],Orders_C[[#This Row],[Customer_ID]])&gt;1,"Repeat","New")</f>
        <v>Repeat</v>
      </c>
      <c r="AE1895" t="str" cm="1">
        <f t="array" ref="AE1895">_xlfn.XLOOKUP(Orders_C[[#This Row],[Store_ID]],Stores_c[[#All],[Store_ID]],Stores_c[[#All],[City]])</f>
        <v>North Robertstad</v>
      </c>
      <c r="AF1895" t="str" cm="1">
        <f t="array" ref="AF1895">_xlfn.XLOOKUP(Orders_C[[#This Row],[Store_ID]],Stores_c[[#All],[Store_ID]],Stores_c[[#All],[Manager_Name]])</f>
        <v>Mary Lewis</v>
      </c>
      <c r="AG1895" t="str" cm="1">
        <f t="array" ref="AG1895">_xlfn.XLOOKUP(Orders_C[[#This Row],[Store_ID]],Stores_c[[#All],[Store_ID]],Stores_c[[#All],[Store_Type]])</f>
        <v>Street</v>
      </c>
    </row>
    <row r="1896" spans="1:33" x14ac:dyDescent="0.25">
      <c r="A1896">
        <v>6207</v>
      </c>
      <c r="B1896" s="1">
        <v>45968</v>
      </c>
      <c r="C1896" s="2">
        <v>0.34520833333333334</v>
      </c>
      <c r="D1896">
        <v>1514</v>
      </c>
      <c r="E1896">
        <v>205</v>
      </c>
      <c r="F1896">
        <v>477</v>
      </c>
      <c r="G1896">
        <v>306</v>
      </c>
      <c r="H1896">
        <v>3</v>
      </c>
      <c r="I1896">
        <v>190</v>
      </c>
      <c r="J1896">
        <v>10</v>
      </c>
      <c r="K1896">
        <v>9.5</v>
      </c>
      <c r="L1896">
        <v>569.5</v>
      </c>
      <c r="M1896" t="s">
        <v>18</v>
      </c>
      <c r="N1896" t="s">
        <v>22</v>
      </c>
      <c r="O1896">
        <v>42</v>
      </c>
      <c r="P1896">
        <v>2</v>
      </c>
      <c r="Q1896" t="s">
        <v>230</v>
      </c>
      <c r="R1896">
        <v>506</v>
      </c>
      <c r="S1896" s="3">
        <v>0.1</v>
      </c>
      <c r="T1896" s="6">
        <v>227.5</v>
      </c>
      <c r="U1896" t="s">
        <v>6336</v>
      </c>
      <c r="V1896">
        <v>2025</v>
      </c>
      <c r="W1896" t="s">
        <v>6331</v>
      </c>
      <c r="X1896" t="str">
        <f>_xlfn.XLOOKUP(Orders_C[[#This Row],[Product_ID]],Products_C[Product_ID],Products_C[Product_Name])</f>
        <v>Veg Burger</v>
      </c>
      <c r="Y1896" t="str">
        <f>_xlfn.XLOOKUP(Orders_C[[#This Row],[Product_ID]],Products_C[Product_ID],Products_C[Category])</f>
        <v>Burger</v>
      </c>
      <c r="Z1896" t="str">
        <f>_xlfn.XLOOKUP(Orders_C[[#This Row],[Store_ID]],Stores_c[Store_ID],Stores_c[City])</f>
        <v>Port Jacob</v>
      </c>
      <c r="AA1896" t="str">
        <f>_xlfn.XLOOKUP(Orders_C[[#This Row],[Customer_ID]],Customers_c[Customer_ID],Customers_c[Customer_Name])</f>
        <v>Luis Herrera</v>
      </c>
      <c r="AB1896" s="6">
        <f>Orders_C[[#This Row],[Quantity]]*Orders_C[[#This Row],[Unit_Price]]*(1-Orders_C[[#This Row],[Discount %]])+Orders_C[[#This Row],[Tax]]</f>
        <v>522.5</v>
      </c>
      <c r="AC1896" s="9">
        <f>(Orders_C[[#This Row],[Unit_Price]]*Orders_C[[#This Row],[Quantity]])-Orders_C[[#This Row],[Discount]]+Orders_C[[#This Row],[Tax]]</f>
        <v>569.5</v>
      </c>
      <c r="AD1896" t="str">
        <f>IF(COUNTIF(Orders_C[[#All],[Customer_ID]],Orders_C[[#This Row],[Customer_ID]])&gt;1,"Repeat","New")</f>
        <v>Repeat</v>
      </c>
      <c r="AE1896" t="str" cm="1">
        <f t="array" ref="AE1896">_xlfn.XLOOKUP(Orders_C[[#This Row],[Store_ID]],Stores_c[[#All],[Store_ID]],Stores_c[[#All],[City]])</f>
        <v>Port Jacob</v>
      </c>
      <c r="AF1896" t="str" cm="1">
        <f t="array" ref="AF1896">_xlfn.XLOOKUP(Orders_C[[#This Row],[Store_ID]],Stores_c[[#All],[Store_ID]],Stores_c[[#All],[Manager_Name]])</f>
        <v>David Harris</v>
      </c>
      <c r="AG1896" t="str" cm="1">
        <f t="array" ref="AG1896">_xlfn.XLOOKUP(Orders_C[[#This Row],[Store_ID]],Stores_c[[#All],[Store_ID]],Stores_c[[#All],[Store_Type]])</f>
        <v>Mall</v>
      </c>
    </row>
    <row r="1897" spans="1:33" x14ac:dyDescent="0.25">
      <c r="A1897">
        <v>7348</v>
      </c>
      <c r="B1897" s="1">
        <v>45768</v>
      </c>
      <c r="C1897" s="2">
        <v>3.5057870370370371E-2</v>
      </c>
      <c r="D1897">
        <v>1279</v>
      </c>
      <c r="E1897">
        <v>202</v>
      </c>
      <c r="F1897">
        <v>455</v>
      </c>
      <c r="G1897">
        <v>336</v>
      </c>
      <c r="H1897">
        <v>3</v>
      </c>
      <c r="I1897">
        <v>190</v>
      </c>
      <c r="J1897">
        <v>10</v>
      </c>
      <c r="K1897">
        <v>9.5</v>
      </c>
      <c r="L1897">
        <v>569.5</v>
      </c>
      <c r="M1897" t="s">
        <v>19</v>
      </c>
      <c r="N1897" t="s">
        <v>21</v>
      </c>
      <c r="O1897">
        <v>20</v>
      </c>
      <c r="P1897">
        <v>5</v>
      </c>
      <c r="Q1897" t="s">
        <v>1371</v>
      </c>
      <c r="R1897">
        <v>506</v>
      </c>
      <c r="S1897" s="3">
        <v>0.1</v>
      </c>
      <c r="T1897" s="6">
        <v>227.5</v>
      </c>
      <c r="U1897" t="s">
        <v>6337</v>
      </c>
      <c r="V1897">
        <v>2025</v>
      </c>
      <c r="W1897" t="s">
        <v>6333</v>
      </c>
      <c r="X1897" t="str">
        <f>_xlfn.XLOOKUP(Orders_C[[#This Row],[Product_ID]],Products_C[Product_ID],Products_C[Product_Name])</f>
        <v>Chicken Bucket</v>
      </c>
      <c r="Y1897" t="str">
        <f>_xlfn.XLOOKUP(Orders_C[[#This Row],[Product_ID]],Products_C[Product_ID],Products_C[Category])</f>
        <v>Dessert</v>
      </c>
      <c r="Z1897" t="str">
        <f>_xlfn.XLOOKUP(Orders_C[[#This Row],[Store_ID]],Stores_c[Store_ID],Stores_c[City])</f>
        <v>Rebekahside</v>
      </c>
      <c r="AA1897" t="str">
        <f>_xlfn.XLOOKUP(Orders_C[[#This Row],[Customer_ID]],Customers_c[Customer_ID],Customers_c[Customer_Name])</f>
        <v>Elizabeth Green</v>
      </c>
      <c r="AB1897" s="6">
        <f>Orders_C[[#This Row],[Quantity]]*Orders_C[[#This Row],[Unit_Price]]*(1-Orders_C[[#This Row],[Discount %]])+Orders_C[[#This Row],[Tax]]</f>
        <v>522.5</v>
      </c>
      <c r="AC1897" s="9">
        <f>(Orders_C[[#This Row],[Unit_Price]]*Orders_C[[#This Row],[Quantity]])-Orders_C[[#This Row],[Discount]]+Orders_C[[#This Row],[Tax]]</f>
        <v>569.5</v>
      </c>
      <c r="AD1897" t="str">
        <f>IF(COUNTIF(Orders_C[[#All],[Customer_ID]],Orders_C[[#This Row],[Customer_ID]])&gt;1,"Repeat","New")</f>
        <v>Repeat</v>
      </c>
      <c r="AE1897" t="str" cm="1">
        <f t="array" ref="AE1897">_xlfn.XLOOKUP(Orders_C[[#This Row],[Store_ID]],Stores_c[[#All],[Store_ID]],Stores_c[[#All],[City]])</f>
        <v>Rebekahside</v>
      </c>
      <c r="AF1897" t="str" cm="1">
        <f t="array" ref="AF1897">_xlfn.XLOOKUP(Orders_C[[#This Row],[Store_ID]],Stores_c[[#All],[Store_ID]],Stores_c[[#All],[Manager_Name]])</f>
        <v>Mark Ray</v>
      </c>
      <c r="AG1897" t="str" cm="1">
        <f t="array" ref="AG1897">_xlfn.XLOOKUP(Orders_C[[#This Row],[Store_ID]],Stores_c[[#All],[Store_ID]],Stores_c[[#All],[Store_Type]])</f>
        <v>Drive-Thru</v>
      </c>
    </row>
    <row r="1898" spans="1:33" x14ac:dyDescent="0.25">
      <c r="A1898">
        <v>8131</v>
      </c>
      <c r="B1898" s="1">
        <v>45970</v>
      </c>
      <c r="C1898" s="2">
        <v>0.21356481481481482</v>
      </c>
      <c r="D1898">
        <v>1682</v>
      </c>
      <c r="E1898">
        <v>205</v>
      </c>
      <c r="F1898">
        <v>512</v>
      </c>
      <c r="G1898">
        <v>308</v>
      </c>
      <c r="H1898">
        <v>3</v>
      </c>
      <c r="I1898">
        <v>190</v>
      </c>
      <c r="J1898">
        <v>10</v>
      </c>
      <c r="K1898">
        <v>9.5</v>
      </c>
      <c r="L1898">
        <v>569.5</v>
      </c>
      <c r="M1898" t="s">
        <v>19</v>
      </c>
      <c r="N1898" t="s">
        <v>22</v>
      </c>
      <c r="O1898">
        <v>17</v>
      </c>
      <c r="P1898">
        <v>5</v>
      </c>
      <c r="Q1898" t="s">
        <v>2154</v>
      </c>
      <c r="R1898">
        <v>501</v>
      </c>
      <c r="S1898" s="3">
        <v>0.1</v>
      </c>
      <c r="T1898" s="6">
        <v>227.5</v>
      </c>
      <c r="U1898" t="s">
        <v>6336</v>
      </c>
      <c r="V1898">
        <v>2025</v>
      </c>
      <c r="W1898" t="s">
        <v>6333</v>
      </c>
      <c r="X1898" t="str">
        <f>_xlfn.XLOOKUP(Orders_C[[#This Row],[Product_ID]],Products_C[Product_ID],Products_C[Product_Name])</f>
        <v>Zinger Burger</v>
      </c>
      <c r="Y1898" t="str">
        <f>_xlfn.XLOOKUP(Orders_C[[#This Row],[Product_ID]],Products_C[Product_ID],Products_C[Category])</f>
        <v>Beverage</v>
      </c>
      <c r="Z1898" t="str">
        <f>_xlfn.XLOOKUP(Orders_C[[#This Row],[Store_ID]],Stores_c[Store_ID],Stores_c[City])</f>
        <v>Port Jacob</v>
      </c>
      <c r="AA1898" t="str">
        <f>_xlfn.XLOOKUP(Orders_C[[#This Row],[Customer_ID]],Customers_c[Customer_ID],Customers_c[Customer_Name])</f>
        <v>Jacqueline Dorsey</v>
      </c>
      <c r="AB1898" s="6">
        <f>Orders_C[[#This Row],[Quantity]]*Orders_C[[#This Row],[Unit_Price]]*(1-Orders_C[[#This Row],[Discount %]])+Orders_C[[#This Row],[Tax]]</f>
        <v>522.5</v>
      </c>
      <c r="AC1898" s="9">
        <f>(Orders_C[[#This Row],[Unit_Price]]*Orders_C[[#This Row],[Quantity]])-Orders_C[[#This Row],[Discount]]+Orders_C[[#This Row],[Tax]]</f>
        <v>569.5</v>
      </c>
      <c r="AD1898" t="str">
        <f>IF(COUNTIF(Orders_C[[#All],[Customer_ID]],Orders_C[[#This Row],[Customer_ID]])&gt;1,"Repeat","New")</f>
        <v>Repeat</v>
      </c>
      <c r="AE1898" t="str" cm="1">
        <f t="array" ref="AE1898">_xlfn.XLOOKUP(Orders_C[[#This Row],[Store_ID]],Stores_c[[#All],[Store_ID]],Stores_c[[#All],[City]])</f>
        <v>Port Jacob</v>
      </c>
      <c r="AF1898" t="str" cm="1">
        <f t="array" ref="AF1898">_xlfn.XLOOKUP(Orders_C[[#This Row],[Store_ID]],Stores_c[[#All],[Store_ID]],Stores_c[[#All],[Manager_Name]])</f>
        <v>David Harris</v>
      </c>
      <c r="AG1898" t="str" cm="1">
        <f t="array" ref="AG1898">_xlfn.XLOOKUP(Orders_C[[#This Row],[Store_ID]],Stores_c[[#All],[Store_ID]],Stores_c[[#All],[Store_Type]])</f>
        <v>Mall</v>
      </c>
    </row>
    <row r="1899" spans="1:33" x14ac:dyDescent="0.25">
      <c r="A1899">
        <v>9108</v>
      </c>
      <c r="B1899" s="1">
        <v>45944</v>
      </c>
      <c r="C1899" s="2">
        <v>5.2083333333333333E-4</v>
      </c>
      <c r="D1899">
        <v>1230</v>
      </c>
      <c r="E1899">
        <v>207</v>
      </c>
      <c r="F1899">
        <v>412</v>
      </c>
      <c r="G1899">
        <v>317</v>
      </c>
      <c r="H1899">
        <v>3</v>
      </c>
      <c r="I1899">
        <v>194</v>
      </c>
      <c r="J1899">
        <v>15</v>
      </c>
      <c r="K1899">
        <v>9.7000000000000011</v>
      </c>
      <c r="L1899">
        <v>576.70000000000005</v>
      </c>
      <c r="M1899" t="s">
        <v>20</v>
      </c>
      <c r="N1899" t="s">
        <v>23</v>
      </c>
      <c r="O1899">
        <v>56</v>
      </c>
      <c r="P1899">
        <v>1</v>
      </c>
      <c r="Q1899" t="s">
        <v>3131</v>
      </c>
      <c r="R1899">
        <v>510</v>
      </c>
      <c r="S1899" s="3">
        <v>0.15</v>
      </c>
      <c r="T1899" s="6">
        <v>227.50000000000006</v>
      </c>
      <c r="U1899" t="s">
        <v>6332</v>
      </c>
      <c r="V1899">
        <v>2025</v>
      </c>
      <c r="W1899" t="s">
        <v>6331</v>
      </c>
      <c r="X1899" t="str">
        <f>_xlfn.XLOOKUP(Orders_C[[#This Row],[Product_ID]],Products_C[Product_ID],Products_C[Product_Name])</f>
        <v>Popcorn Chicken</v>
      </c>
      <c r="Y1899" t="str">
        <f>_xlfn.XLOOKUP(Orders_C[[#This Row],[Product_ID]],Products_C[Product_ID],Products_C[Category])</f>
        <v>Dessert</v>
      </c>
      <c r="Z1899" t="str">
        <f>_xlfn.XLOOKUP(Orders_C[[#This Row],[Store_ID]],Stores_c[Store_ID],Stores_c[City])</f>
        <v>Christineton</v>
      </c>
      <c r="AA1899" t="str">
        <f>_xlfn.XLOOKUP(Orders_C[[#This Row],[Customer_ID]],Customers_c[Customer_ID],Customers_c[Customer_Name])</f>
        <v>Alyssa Aguilar</v>
      </c>
      <c r="AB1899" s="6">
        <f>Orders_C[[#This Row],[Quantity]]*Orders_C[[#This Row],[Unit_Price]]*(1-Orders_C[[#This Row],[Discount %]])+Orders_C[[#This Row],[Tax]]</f>
        <v>504.4</v>
      </c>
      <c r="AC1899" s="9">
        <f>(Orders_C[[#This Row],[Unit_Price]]*Orders_C[[#This Row],[Quantity]])-Orders_C[[#This Row],[Discount]]+Orders_C[[#This Row],[Tax]]</f>
        <v>576.70000000000005</v>
      </c>
      <c r="AD1899" t="str">
        <f>IF(COUNTIF(Orders_C[[#All],[Customer_ID]],Orders_C[[#This Row],[Customer_ID]])&gt;1,"Repeat","New")</f>
        <v>Repeat</v>
      </c>
      <c r="AE1899" t="str" cm="1">
        <f t="array" ref="AE1899">_xlfn.XLOOKUP(Orders_C[[#This Row],[Store_ID]],Stores_c[[#All],[Store_ID]],Stores_c[[#All],[City]])</f>
        <v>Christineton</v>
      </c>
      <c r="AF1899" t="str" cm="1">
        <f t="array" ref="AF1899">_xlfn.XLOOKUP(Orders_C[[#This Row],[Store_ID]],Stores_c[[#All],[Store_ID]],Stores_c[[#All],[Manager_Name]])</f>
        <v>Dr. William Hubbard MD</v>
      </c>
      <c r="AG1899" t="str" cm="1">
        <f t="array" ref="AG1899">_xlfn.XLOOKUP(Orders_C[[#This Row],[Store_ID]],Stores_c[[#All],[Store_ID]],Stores_c[[#All],[Store_Type]])</f>
        <v>Street</v>
      </c>
    </row>
    <row r="1900" spans="1:33" x14ac:dyDescent="0.25">
      <c r="A1900">
        <v>10695</v>
      </c>
      <c r="B1900" s="1">
        <v>45825</v>
      </c>
      <c r="C1900" s="2">
        <v>0.95207175925925924</v>
      </c>
      <c r="D1900">
        <v>1704</v>
      </c>
      <c r="E1900">
        <v>222</v>
      </c>
      <c r="F1900">
        <v>408</v>
      </c>
      <c r="G1900">
        <v>330</v>
      </c>
      <c r="H1900">
        <v>3</v>
      </c>
      <c r="I1900">
        <v>182</v>
      </c>
      <c r="J1900">
        <v>0</v>
      </c>
      <c r="K1900">
        <v>9.1</v>
      </c>
      <c r="L1900">
        <v>555.1</v>
      </c>
      <c r="M1900" t="s">
        <v>20</v>
      </c>
      <c r="N1900" t="s">
        <v>21</v>
      </c>
      <c r="O1900">
        <v>32</v>
      </c>
      <c r="P1900">
        <v>5</v>
      </c>
      <c r="Q1900" t="s">
        <v>4718</v>
      </c>
      <c r="R1900">
        <v>501</v>
      </c>
      <c r="S1900" s="3">
        <v>0</v>
      </c>
      <c r="T1900" s="6">
        <v>227.50000000000006</v>
      </c>
      <c r="U1900" t="s">
        <v>6340</v>
      </c>
      <c r="V1900">
        <v>2025</v>
      </c>
      <c r="W1900" t="s">
        <v>6329</v>
      </c>
      <c r="X1900" t="str">
        <f>_xlfn.XLOOKUP(Orders_C[[#This Row],[Product_ID]],Products_C[Product_ID],Products_C[Product_Name])</f>
        <v>Rice Bowl</v>
      </c>
      <c r="Y1900" t="str">
        <f>_xlfn.XLOOKUP(Orders_C[[#This Row],[Product_ID]],Products_C[Product_ID],Products_C[Category])</f>
        <v>Beverage</v>
      </c>
      <c r="Z1900" t="str">
        <f>_xlfn.XLOOKUP(Orders_C[[#This Row],[Store_ID]],Stores_c[Store_ID],Stores_c[City])</f>
        <v>New Steven</v>
      </c>
      <c r="AA1900" t="str">
        <f>_xlfn.XLOOKUP(Orders_C[[#This Row],[Customer_ID]],Customers_c[Customer_ID],Customers_c[Customer_Name])</f>
        <v>Scott King</v>
      </c>
      <c r="AB1900" s="6">
        <f>Orders_C[[#This Row],[Quantity]]*Orders_C[[#This Row],[Unit_Price]]*(1-Orders_C[[#This Row],[Discount %]])+Orders_C[[#This Row],[Tax]]</f>
        <v>555.1</v>
      </c>
      <c r="AC1900" s="9">
        <f>(Orders_C[[#This Row],[Unit_Price]]*Orders_C[[#This Row],[Quantity]])-Orders_C[[#This Row],[Discount]]+Orders_C[[#This Row],[Tax]]</f>
        <v>555.1</v>
      </c>
      <c r="AD1900" t="str">
        <f>IF(COUNTIF(Orders_C[[#All],[Customer_ID]],Orders_C[[#This Row],[Customer_ID]])&gt;1,"Repeat","New")</f>
        <v>Repeat</v>
      </c>
      <c r="AE1900" t="str" cm="1">
        <f t="array" ref="AE1900">_xlfn.XLOOKUP(Orders_C[[#This Row],[Store_ID]],Stores_c[[#All],[Store_ID]],Stores_c[[#All],[City]])</f>
        <v>New Steven</v>
      </c>
      <c r="AF1900" t="str" cm="1">
        <f t="array" ref="AF1900">_xlfn.XLOOKUP(Orders_C[[#This Row],[Store_ID]],Stores_c[[#All],[Store_ID]],Stores_c[[#All],[Manager_Name]])</f>
        <v>Terri Martinez</v>
      </c>
      <c r="AG1900" t="str" cm="1">
        <f t="array" ref="AG1900">_xlfn.XLOOKUP(Orders_C[[#This Row],[Store_ID]],Stores_c[[#All],[Store_ID]],Stores_c[[#All],[Store_Type]])</f>
        <v>Drive-Thru</v>
      </c>
    </row>
    <row r="1901" spans="1:33" x14ac:dyDescent="0.25">
      <c r="A1901">
        <v>10771</v>
      </c>
      <c r="B1901" s="1">
        <v>45936</v>
      </c>
      <c r="C1901" s="2">
        <v>0.94688657407407406</v>
      </c>
      <c r="D1901">
        <v>1658</v>
      </c>
      <c r="E1901">
        <v>206</v>
      </c>
      <c r="F1901">
        <v>530</v>
      </c>
      <c r="G1901">
        <v>302</v>
      </c>
      <c r="H1901">
        <v>2</v>
      </c>
      <c r="I1901">
        <v>274</v>
      </c>
      <c r="J1901">
        <v>5</v>
      </c>
      <c r="K1901">
        <v>13.7</v>
      </c>
      <c r="L1901">
        <v>556.70000000000005</v>
      </c>
      <c r="M1901" t="s">
        <v>20</v>
      </c>
      <c r="N1901" t="s">
        <v>22</v>
      </c>
      <c r="O1901">
        <v>51</v>
      </c>
      <c r="P1901">
        <v>4</v>
      </c>
      <c r="Q1901" t="s">
        <v>4794</v>
      </c>
      <c r="R1901">
        <v>508</v>
      </c>
      <c r="S1901" s="3">
        <v>0.05</v>
      </c>
      <c r="T1901" s="6">
        <v>227.90000000000003</v>
      </c>
      <c r="U1901" t="s">
        <v>6332</v>
      </c>
      <c r="V1901">
        <v>2025</v>
      </c>
      <c r="W1901" t="s">
        <v>6331</v>
      </c>
      <c r="X1901" t="str">
        <f>_xlfn.XLOOKUP(Orders_C[[#This Row],[Product_ID]],Products_C[Product_ID],Products_C[Product_Name])</f>
        <v>Chicken Wings</v>
      </c>
      <c r="Y1901" t="str">
        <f>_xlfn.XLOOKUP(Orders_C[[#This Row],[Product_ID]],Products_C[Product_ID],Products_C[Category])</f>
        <v>Chicken</v>
      </c>
      <c r="Z1901" t="str">
        <f>_xlfn.XLOOKUP(Orders_C[[#This Row],[Store_ID]],Stores_c[Store_ID],Stores_c[City])</f>
        <v>West Matthew</v>
      </c>
      <c r="AA1901" t="str">
        <f>_xlfn.XLOOKUP(Orders_C[[#This Row],[Customer_ID]],Customers_c[Customer_ID],Customers_c[Customer_Name])</f>
        <v>Don Garcia</v>
      </c>
      <c r="AB1901" s="6">
        <f>Orders_C[[#This Row],[Quantity]]*Orders_C[[#This Row],[Unit_Price]]*(1-Orders_C[[#This Row],[Discount %]])+Orders_C[[#This Row],[Tax]]</f>
        <v>534.30000000000007</v>
      </c>
      <c r="AC1901" s="9">
        <f>(Orders_C[[#This Row],[Unit_Price]]*Orders_C[[#This Row],[Quantity]])-Orders_C[[#This Row],[Discount]]+Orders_C[[#This Row],[Tax]]</f>
        <v>556.70000000000005</v>
      </c>
      <c r="AD1901" t="str">
        <f>IF(COUNTIF(Orders_C[[#All],[Customer_ID]],Orders_C[[#This Row],[Customer_ID]])&gt;1,"Repeat","New")</f>
        <v>Repeat</v>
      </c>
      <c r="AE1901" t="str" cm="1">
        <f t="array" ref="AE1901">_xlfn.XLOOKUP(Orders_C[[#This Row],[Store_ID]],Stores_c[[#All],[Store_ID]],Stores_c[[#All],[City]])</f>
        <v>West Matthew</v>
      </c>
      <c r="AF1901" t="str" cm="1">
        <f t="array" ref="AF1901">_xlfn.XLOOKUP(Orders_C[[#This Row],[Store_ID]],Stores_c[[#All],[Store_ID]],Stores_c[[#All],[Manager_Name]])</f>
        <v>Miguel Kidd</v>
      </c>
      <c r="AG1901" t="str" cm="1">
        <f t="array" ref="AG1901">_xlfn.XLOOKUP(Orders_C[[#This Row],[Store_ID]],Stores_c[[#All],[Store_ID]],Stores_c[[#All],[Store_Type]])</f>
        <v>Drive-Thru</v>
      </c>
    </row>
    <row r="1902" spans="1:33" x14ac:dyDescent="0.25">
      <c r="A1902">
        <v>6488</v>
      </c>
      <c r="B1902" s="1">
        <v>45958</v>
      </c>
      <c r="C1902" s="2">
        <v>0.4357638888888889</v>
      </c>
      <c r="D1902">
        <v>1545</v>
      </c>
      <c r="E1902">
        <v>211</v>
      </c>
      <c r="F1902">
        <v>537</v>
      </c>
      <c r="G1902">
        <v>334</v>
      </c>
      <c r="H1902">
        <v>2</v>
      </c>
      <c r="I1902">
        <v>280</v>
      </c>
      <c r="J1902">
        <v>10</v>
      </c>
      <c r="K1902">
        <v>14</v>
      </c>
      <c r="L1902">
        <v>564</v>
      </c>
      <c r="M1902" t="s">
        <v>19</v>
      </c>
      <c r="N1902" t="s">
        <v>21</v>
      </c>
      <c r="O1902">
        <v>15</v>
      </c>
      <c r="P1902">
        <v>1</v>
      </c>
      <c r="Q1902" t="s">
        <v>511</v>
      </c>
      <c r="R1902">
        <v>507</v>
      </c>
      <c r="S1902" s="3">
        <v>0.1</v>
      </c>
      <c r="T1902" s="6">
        <v>228</v>
      </c>
      <c r="U1902" t="s">
        <v>6332</v>
      </c>
      <c r="V1902">
        <v>2025</v>
      </c>
      <c r="W1902" t="s">
        <v>6333</v>
      </c>
      <c r="X1902" t="str">
        <f>_xlfn.XLOOKUP(Orders_C[[#This Row],[Product_ID]],Products_C[Product_ID],Products_C[Product_Name])</f>
        <v>Krushers</v>
      </c>
      <c r="Y1902" t="str">
        <f>_xlfn.XLOOKUP(Orders_C[[#This Row],[Product_ID]],Products_C[Product_ID],Products_C[Category])</f>
        <v>Dessert</v>
      </c>
      <c r="Z1902" t="str">
        <f>_xlfn.XLOOKUP(Orders_C[[#This Row],[Store_ID]],Stores_c[Store_ID],Stores_c[City])</f>
        <v>North Robertstad</v>
      </c>
      <c r="AA1902" t="str">
        <f>_xlfn.XLOOKUP(Orders_C[[#This Row],[Customer_ID]],Customers_c[Customer_ID],Customers_c[Customer_Name])</f>
        <v>Michael Wright</v>
      </c>
      <c r="AB1902" s="6">
        <f>Orders_C[[#This Row],[Quantity]]*Orders_C[[#This Row],[Unit_Price]]*(1-Orders_C[[#This Row],[Discount %]])+Orders_C[[#This Row],[Tax]]</f>
        <v>518</v>
      </c>
      <c r="AC1902" s="9">
        <f>(Orders_C[[#This Row],[Unit_Price]]*Orders_C[[#This Row],[Quantity]])-Orders_C[[#This Row],[Discount]]+Orders_C[[#This Row],[Tax]]</f>
        <v>564</v>
      </c>
      <c r="AD1902" t="str">
        <f>IF(COUNTIF(Orders_C[[#All],[Customer_ID]],Orders_C[[#This Row],[Customer_ID]])&gt;1,"Repeat","New")</f>
        <v>Repeat</v>
      </c>
      <c r="AE1902" t="str" cm="1">
        <f t="array" ref="AE1902">_xlfn.XLOOKUP(Orders_C[[#This Row],[Store_ID]],Stores_c[[#All],[Store_ID]],Stores_c[[#All],[City]])</f>
        <v>North Robertstad</v>
      </c>
      <c r="AF1902" t="str" cm="1">
        <f t="array" ref="AF1902">_xlfn.XLOOKUP(Orders_C[[#This Row],[Store_ID]],Stores_c[[#All],[Store_ID]],Stores_c[[#All],[Manager_Name]])</f>
        <v>Mary Lewis</v>
      </c>
      <c r="AG1902" t="str" cm="1">
        <f t="array" ref="AG1902">_xlfn.XLOOKUP(Orders_C[[#This Row],[Store_ID]],Stores_c[[#All],[Store_ID]],Stores_c[[#All],[Store_Type]])</f>
        <v>Street</v>
      </c>
    </row>
    <row r="1903" spans="1:33" x14ac:dyDescent="0.25">
      <c r="A1903">
        <v>6533</v>
      </c>
      <c r="B1903" s="1">
        <v>45871</v>
      </c>
      <c r="C1903" s="2">
        <v>0.51105324074074077</v>
      </c>
      <c r="D1903">
        <v>1588</v>
      </c>
      <c r="E1903">
        <v>211</v>
      </c>
      <c r="F1903">
        <v>421</v>
      </c>
      <c r="G1903">
        <v>324</v>
      </c>
      <c r="H1903">
        <v>2</v>
      </c>
      <c r="I1903">
        <v>286</v>
      </c>
      <c r="J1903">
        <v>15</v>
      </c>
      <c r="K1903">
        <v>14.3</v>
      </c>
      <c r="L1903">
        <v>571.29999999999995</v>
      </c>
      <c r="M1903" t="s">
        <v>18</v>
      </c>
      <c r="N1903" t="s">
        <v>22</v>
      </c>
      <c r="O1903">
        <v>51</v>
      </c>
      <c r="P1903">
        <v>3</v>
      </c>
      <c r="Q1903" t="s">
        <v>556</v>
      </c>
      <c r="R1903">
        <v>505</v>
      </c>
      <c r="S1903" s="3">
        <v>0.15</v>
      </c>
      <c r="T1903" s="6">
        <v>228.09999999999997</v>
      </c>
      <c r="U1903" t="s">
        <v>6342</v>
      </c>
      <c r="V1903">
        <v>2025</v>
      </c>
      <c r="W1903" t="s">
        <v>6331</v>
      </c>
      <c r="X1903" t="str">
        <f>_xlfn.XLOOKUP(Orders_C[[#This Row],[Product_ID]],Products_C[Product_ID],Products_C[Product_Name])</f>
        <v>Krushers</v>
      </c>
      <c r="Y1903" t="str">
        <f>_xlfn.XLOOKUP(Orders_C[[#This Row],[Product_ID]],Products_C[Product_ID],Products_C[Category])</f>
        <v>Dessert</v>
      </c>
      <c r="Z1903" t="str">
        <f>_xlfn.XLOOKUP(Orders_C[[#This Row],[Store_ID]],Stores_c[Store_ID],Stores_c[City])</f>
        <v>North Robertstad</v>
      </c>
      <c r="AA1903" t="str">
        <f>_xlfn.XLOOKUP(Orders_C[[#This Row],[Customer_ID]],Customers_c[Customer_ID],Customers_c[Customer_Name])</f>
        <v>Joy Santana</v>
      </c>
      <c r="AB1903" s="6">
        <f>Orders_C[[#This Row],[Quantity]]*Orders_C[[#This Row],[Unit_Price]]*(1-Orders_C[[#This Row],[Discount %]])+Orders_C[[#This Row],[Tax]]</f>
        <v>500.5</v>
      </c>
      <c r="AC1903" s="9">
        <f>(Orders_C[[#This Row],[Unit_Price]]*Orders_C[[#This Row],[Quantity]])-Orders_C[[#This Row],[Discount]]+Orders_C[[#This Row],[Tax]]</f>
        <v>571.29999999999995</v>
      </c>
      <c r="AD1903" t="str">
        <f>IF(COUNTIF(Orders_C[[#All],[Customer_ID]],Orders_C[[#This Row],[Customer_ID]])&gt;1,"Repeat","New")</f>
        <v>Repeat</v>
      </c>
      <c r="AE1903" t="str" cm="1">
        <f t="array" ref="AE1903">_xlfn.XLOOKUP(Orders_C[[#This Row],[Store_ID]],Stores_c[[#All],[Store_ID]],Stores_c[[#All],[City]])</f>
        <v>North Robertstad</v>
      </c>
      <c r="AF1903" t="str" cm="1">
        <f t="array" ref="AF1903">_xlfn.XLOOKUP(Orders_C[[#This Row],[Store_ID]],Stores_c[[#All],[Store_ID]],Stores_c[[#All],[Manager_Name]])</f>
        <v>Mary Lewis</v>
      </c>
      <c r="AG1903" t="str" cm="1">
        <f t="array" ref="AG1903">_xlfn.XLOOKUP(Orders_C[[#This Row],[Store_ID]],Stores_c[[#All],[Store_ID]],Stores_c[[#All],[Store_Type]])</f>
        <v>Street</v>
      </c>
    </row>
    <row r="1904" spans="1:33" x14ac:dyDescent="0.25">
      <c r="A1904">
        <v>6063</v>
      </c>
      <c r="B1904" s="1">
        <v>45993</v>
      </c>
      <c r="C1904" s="2">
        <v>0.36631944444444442</v>
      </c>
      <c r="D1904">
        <v>1948</v>
      </c>
      <c r="E1904">
        <v>215</v>
      </c>
      <c r="F1904">
        <v>474</v>
      </c>
      <c r="G1904">
        <v>311</v>
      </c>
      <c r="H1904">
        <v>3</v>
      </c>
      <c r="I1904">
        <v>183</v>
      </c>
      <c r="J1904">
        <v>0</v>
      </c>
      <c r="K1904">
        <v>9.15</v>
      </c>
      <c r="L1904">
        <v>558.15</v>
      </c>
      <c r="M1904" t="s">
        <v>18</v>
      </c>
      <c r="N1904" t="s">
        <v>22</v>
      </c>
      <c r="O1904">
        <v>38</v>
      </c>
      <c r="P1904">
        <v>4</v>
      </c>
      <c r="Q1904" t="s">
        <v>86</v>
      </c>
      <c r="R1904">
        <v>504</v>
      </c>
      <c r="S1904" s="3">
        <v>0</v>
      </c>
      <c r="T1904" s="6">
        <v>228.75</v>
      </c>
      <c r="U1904" t="s">
        <v>6328</v>
      </c>
      <c r="V1904">
        <v>2025</v>
      </c>
      <c r="W1904" t="s">
        <v>6329</v>
      </c>
      <c r="X1904" t="str">
        <f>_xlfn.XLOOKUP(Orders_C[[#This Row],[Product_ID]],Products_C[Product_ID],Products_C[Product_Name])</f>
        <v>Pepsi</v>
      </c>
      <c r="Y1904" t="str">
        <f>_xlfn.XLOOKUP(Orders_C[[#This Row],[Product_ID]],Products_C[Product_ID],Products_C[Category])</f>
        <v>Dessert</v>
      </c>
      <c r="Z1904" t="str">
        <f>_xlfn.XLOOKUP(Orders_C[[#This Row],[Store_ID]],Stores_c[Store_ID],Stores_c[City])</f>
        <v>Sallyburgh</v>
      </c>
      <c r="AA1904" t="str">
        <f>_xlfn.XLOOKUP(Orders_C[[#This Row],[Customer_ID]],Customers_c[Customer_ID],Customers_c[Customer_Name])</f>
        <v>David Guerra</v>
      </c>
      <c r="AB1904" s="6">
        <f>Orders_C[[#This Row],[Quantity]]*Orders_C[[#This Row],[Unit_Price]]*(1-Orders_C[[#This Row],[Discount %]])+Orders_C[[#This Row],[Tax]]</f>
        <v>558.15</v>
      </c>
      <c r="AC1904" s="9">
        <f>(Orders_C[[#This Row],[Unit_Price]]*Orders_C[[#This Row],[Quantity]])-Orders_C[[#This Row],[Discount]]+Orders_C[[#This Row],[Tax]]</f>
        <v>558.15</v>
      </c>
      <c r="AD1904" t="str">
        <f>IF(COUNTIF(Orders_C[[#All],[Customer_ID]],Orders_C[[#This Row],[Customer_ID]])&gt;1,"Repeat","New")</f>
        <v>Repeat</v>
      </c>
      <c r="AE1904" t="str" cm="1">
        <f t="array" ref="AE1904">_xlfn.XLOOKUP(Orders_C[[#This Row],[Store_ID]],Stores_c[[#All],[Store_ID]],Stores_c[[#All],[City]])</f>
        <v>Sallyburgh</v>
      </c>
      <c r="AF1904" t="str" cm="1">
        <f t="array" ref="AF1904">_xlfn.XLOOKUP(Orders_C[[#This Row],[Store_ID]],Stores_c[[#All],[Store_ID]],Stores_c[[#All],[Manager_Name]])</f>
        <v>Benjamin Mccoy</v>
      </c>
      <c r="AG1904" t="str" cm="1">
        <f t="array" ref="AG1904">_xlfn.XLOOKUP(Orders_C[[#This Row],[Store_ID]],Stores_c[[#All],[Store_ID]],Stores_c[[#All],[Store_Type]])</f>
        <v>Drive-Thru</v>
      </c>
    </row>
    <row r="1905" spans="1:33" x14ac:dyDescent="0.25">
      <c r="A1905">
        <v>6065</v>
      </c>
      <c r="B1905" s="1">
        <v>45819</v>
      </c>
      <c r="C1905" s="2">
        <v>0.87896990740740744</v>
      </c>
      <c r="D1905">
        <v>1481</v>
      </c>
      <c r="E1905">
        <v>225</v>
      </c>
      <c r="F1905">
        <v>462</v>
      </c>
      <c r="G1905">
        <v>310</v>
      </c>
      <c r="H1905">
        <v>3</v>
      </c>
      <c r="I1905">
        <v>187</v>
      </c>
      <c r="J1905">
        <v>5</v>
      </c>
      <c r="K1905">
        <v>9.35</v>
      </c>
      <c r="L1905">
        <v>565.35</v>
      </c>
      <c r="M1905" t="s">
        <v>18</v>
      </c>
      <c r="N1905" t="s">
        <v>21</v>
      </c>
      <c r="O1905">
        <v>29</v>
      </c>
      <c r="P1905">
        <v>1</v>
      </c>
      <c r="Q1905" t="s">
        <v>88</v>
      </c>
      <c r="R1905">
        <v>501</v>
      </c>
      <c r="S1905" s="3">
        <v>0.05</v>
      </c>
      <c r="T1905" s="6">
        <v>228.75000000000006</v>
      </c>
      <c r="U1905" t="s">
        <v>6340</v>
      </c>
      <c r="V1905">
        <v>2025</v>
      </c>
      <c r="W1905" t="s">
        <v>6329</v>
      </c>
      <c r="X1905" t="str">
        <f>_xlfn.XLOOKUP(Orders_C[[#This Row],[Product_ID]],Products_C[Product_ID],Products_C[Product_Name])</f>
        <v>Chicken Bucket</v>
      </c>
      <c r="Y1905" t="str">
        <f>_xlfn.XLOOKUP(Orders_C[[#This Row],[Product_ID]],Products_C[Product_ID],Products_C[Category])</f>
        <v>Chicken</v>
      </c>
      <c r="Z1905" t="str">
        <f>_xlfn.XLOOKUP(Orders_C[[#This Row],[Store_ID]],Stores_c[Store_ID],Stores_c[City])</f>
        <v>South Peter</v>
      </c>
      <c r="AA1905" t="str">
        <f>_xlfn.XLOOKUP(Orders_C[[#This Row],[Customer_ID]],Customers_c[Customer_ID],Customers_c[Customer_Name])</f>
        <v>Dawn Davis</v>
      </c>
      <c r="AB1905" s="6">
        <f>Orders_C[[#This Row],[Quantity]]*Orders_C[[#This Row],[Unit_Price]]*(1-Orders_C[[#This Row],[Discount %]])+Orders_C[[#This Row],[Tax]]</f>
        <v>542.29999999999995</v>
      </c>
      <c r="AC1905" s="9">
        <f>(Orders_C[[#This Row],[Unit_Price]]*Orders_C[[#This Row],[Quantity]])-Orders_C[[#This Row],[Discount]]+Orders_C[[#This Row],[Tax]]</f>
        <v>565.35</v>
      </c>
      <c r="AD1905" t="str">
        <f>IF(COUNTIF(Orders_C[[#All],[Customer_ID]],Orders_C[[#This Row],[Customer_ID]])&gt;1,"Repeat","New")</f>
        <v>Repeat</v>
      </c>
      <c r="AE1905" t="str" cm="1">
        <f t="array" ref="AE1905">_xlfn.XLOOKUP(Orders_C[[#This Row],[Store_ID]],Stores_c[[#All],[Store_ID]],Stores_c[[#All],[City]])</f>
        <v>South Peter</v>
      </c>
      <c r="AF1905" t="str" cm="1">
        <f t="array" ref="AF1905">_xlfn.XLOOKUP(Orders_C[[#This Row],[Store_ID]],Stores_c[[#All],[Store_ID]],Stores_c[[#All],[Manager_Name]])</f>
        <v>Gregory Lambert</v>
      </c>
      <c r="AG1905" t="str" cm="1">
        <f t="array" ref="AG1905">_xlfn.XLOOKUP(Orders_C[[#This Row],[Store_ID]],Stores_c[[#All],[Store_ID]],Stores_c[[#All],[Store_Type]])</f>
        <v>Street</v>
      </c>
    </row>
    <row r="1906" spans="1:33" x14ac:dyDescent="0.25">
      <c r="A1906">
        <v>6985</v>
      </c>
      <c r="B1906" s="1">
        <v>46006</v>
      </c>
      <c r="C1906" s="2">
        <v>0.95723379629629635</v>
      </c>
      <c r="D1906">
        <v>1657</v>
      </c>
      <c r="E1906">
        <v>225</v>
      </c>
      <c r="F1906">
        <v>524</v>
      </c>
      <c r="G1906">
        <v>301</v>
      </c>
      <c r="H1906">
        <v>2</v>
      </c>
      <c r="I1906">
        <v>287</v>
      </c>
      <c r="J1906">
        <v>15</v>
      </c>
      <c r="K1906">
        <v>14.35</v>
      </c>
      <c r="L1906">
        <v>573.35</v>
      </c>
      <c r="M1906" t="s">
        <v>19</v>
      </c>
      <c r="N1906" t="s">
        <v>23</v>
      </c>
      <c r="O1906">
        <v>51</v>
      </c>
      <c r="P1906">
        <v>5</v>
      </c>
      <c r="Q1906" t="s">
        <v>1008</v>
      </c>
      <c r="R1906">
        <v>503</v>
      </c>
      <c r="S1906" s="3">
        <v>0.15</v>
      </c>
      <c r="T1906" s="6">
        <v>228.95000000000005</v>
      </c>
      <c r="U1906" t="s">
        <v>6328</v>
      </c>
      <c r="V1906">
        <v>2025</v>
      </c>
      <c r="W1906" t="s">
        <v>6331</v>
      </c>
      <c r="X1906" t="str">
        <f>_xlfn.XLOOKUP(Orders_C[[#This Row],[Product_ID]],Products_C[Product_ID],Products_C[Product_Name])</f>
        <v>Krushers</v>
      </c>
      <c r="Y1906" t="str">
        <f>_xlfn.XLOOKUP(Orders_C[[#This Row],[Product_ID]],Products_C[Product_ID],Products_C[Category])</f>
        <v>Burger</v>
      </c>
      <c r="Z1906" t="str">
        <f>_xlfn.XLOOKUP(Orders_C[[#This Row],[Store_ID]],Stores_c[Store_ID],Stores_c[City])</f>
        <v>South Peter</v>
      </c>
      <c r="AA1906" t="str">
        <f>_xlfn.XLOOKUP(Orders_C[[#This Row],[Customer_ID]],Customers_c[Customer_ID],Customers_c[Customer_Name])</f>
        <v>Peter Todd</v>
      </c>
      <c r="AB1906" s="6">
        <f>Orders_C[[#This Row],[Quantity]]*Orders_C[[#This Row],[Unit_Price]]*(1-Orders_C[[#This Row],[Discount %]])+Orders_C[[#This Row],[Tax]]</f>
        <v>502.25</v>
      </c>
      <c r="AC1906" s="9">
        <f>(Orders_C[[#This Row],[Unit_Price]]*Orders_C[[#This Row],[Quantity]])-Orders_C[[#This Row],[Discount]]+Orders_C[[#This Row],[Tax]]</f>
        <v>573.35</v>
      </c>
      <c r="AD1906" t="str">
        <f>IF(COUNTIF(Orders_C[[#All],[Customer_ID]],Orders_C[[#This Row],[Customer_ID]])&gt;1,"Repeat","New")</f>
        <v>Repeat</v>
      </c>
      <c r="AE1906" t="str" cm="1">
        <f t="array" ref="AE1906">_xlfn.XLOOKUP(Orders_C[[#This Row],[Store_ID]],Stores_c[[#All],[Store_ID]],Stores_c[[#All],[City]])</f>
        <v>South Peter</v>
      </c>
      <c r="AF1906" t="str" cm="1">
        <f t="array" ref="AF1906">_xlfn.XLOOKUP(Orders_C[[#This Row],[Store_ID]],Stores_c[[#All],[Store_ID]],Stores_c[[#All],[Manager_Name]])</f>
        <v>Gregory Lambert</v>
      </c>
      <c r="AG1906" t="str" cm="1">
        <f t="array" ref="AG1906">_xlfn.XLOOKUP(Orders_C[[#This Row],[Store_ID]],Stores_c[[#All],[Store_ID]],Stores_c[[#All],[Store_Type]])</f>
        <v>Street</v>
      </c>
    </row>
    <row r="1907" spans="1:33" x14ac:dyDescent="0.25">
      <c r="A1907">
        <v>8773</v>
      </c>
      <c r="B1907" s="1">
        <v>45741</v>
      </c>
      <c r="C1907" s="2">
        <v>5.7812500000000003E-2</v>
      </c>
      <c r="D1907">
        <v>1233</v>
      </c>
      <c r="E1907">
        <v>216</v>
      </c>
      <c r="F1907">
        <v>452</v>
      </c>
      <c r="G1907">
        <v>339</v>
      </c>
      <c r="H1907">
        <v>2</v>
      </c>
      <c r="I1907">
        <v>282</v>
      </c>
      <c r="J1907">
        <v>10</v>
      </c>
      <c r="K1907">
        <v>14.1</v>
      </c>
      <c r="L1907">
        <v>568.1</v>
      </c>
      <c r="M1907" t="s">
        <v>19</v>
      </c>
      <c r="N1907" t="s">
        <v>22</v>
      </c>
      <c r="O1907">
        <v>24</v>
      </c>
      <c r="P1907">
        <v>1</v>
      </c>
      <c r="Q1907" t="s">
        <v>2796</v>
      </c>
      <c r="R1907">
        <v>502</v>
      </c>
      <c r="S1907" s="3">
        <v>0.1</v>
      </c>
      <c r="T1907" s="6">
        <v>229.70000000000005</v>
      </c>
      <c r="U1907" t="s">
        <v>6334</v>
      </c>
      <c r="V1907">
        <v>2025</v>
      </c>
      <c r="W1907" t="s">
        <v>6329</v>
      </c>
      <c r="X1907" t="str">
        <f>_xlfn.XLOOKUP(Orders_C[[#This Row],[Product_ID]],Products_C[Product_ID],Products_C[Product_Name])</f>
        <v>Veg Burger</v>
      </c>
      <c r="Y1907" t="str">
        <f>_xlfn.XLOOKUP(Orders_C[[#This Row],[Product_ID]],Products_C[Product_ID],Products_C[Category])</f>
        <v>Burger</v>
      </c>
      <c r="Z1907" t="str">
        <f>_xlfn.XLOOKUP(Orders_C[[#This Row],[Store_ID]],Stores_c[Store_ID],Stores_c[City])</f>
        <v>Garciaview</v>
      </c>
      <c r="AA1907" t="str">
        <f>_xlfn.XLOOKUP(Orders_C[[#This Row],[Customer_ID]],Customers_c[Customer_ID],Customers_c[Customer_Name])</f>
        <v>Regina Everett</v>
      </c>
      <c r="AB1907" s="6">
        <f>Orders_C[[#This Row],[Quantity]]*Orders_C[[#This Row],[Unit_Price]]*(1-Orders_C[[#This Row],[Discount %]])+Orders_C[[#This Row],[Tax]]</f>
        <v>521.70000000000005</v>
      </c>
      <c r="AC1907" s="9">
        <f>(Orders_C[[#This Row],[Unit_Price]]*Orders_C[[#This Row],[Quantity]])-Orders_C[[#This Row],[Discount]]+Orders_C[[#This Row],[Tax]]</f>
        <v>568.1</v>
      </c>
      <c r="AD1907" t="str">
        <f>IF(COUNTIF(Orders_C[[#All],[Customer_ID]],Orders_C[[#This Row],[Customer_ID]])&gt;1,"Repeat","New")</f>
        <v>Repeat</v>
      </c>
      <c r="AE1907" t="str" cm="1">
        <f t="array" ref="AE1907">_xlfn.XLOOKUP(Orders_C[[#This Row],[Store_ID]],Stores_c[[#All],[Store_ID]],Stores_c[[#All],[City]])</f>
        <v>Garciaview</v>
      </c>
      <c r="AF1907" t="str" cm="1">
        <f t="array" ref="AF1907">_xlfn.XLOOKUP(Orders_C[[#This Row],[Store_ID]],Stores_c[[#All],[Store_ID]],Stores_c[[#All],[Manager_Name]])</f>
        <v>Karina Washington</v>
      </c>
      <c r="AG1907" t="str" cm="1">
        <f t="array" ref="AG1907">_xlfn.XLOOKUP(Orders_C[[#This Row],[Store_ID]],Stores_c[[#All],[Store_ID]],Stores_c[[#All],[Store_Type]])</f>
        <v>Drive-Thru</v>
      </c>
    </row>
    <row r="1908" spans="1:33" x14ac:dyDescent="0.25">
      <c r="A1908">
        <v>7069</v>
      </c>
      <c r="B1908" s="1">
        <v>45985</v>
      </c>
      <c r="C1908" s="2">
        <v>0.90008101851851852</v>
      </c>
      <c r="D1908">
        <v>1138</v>
      </c>
      <c r="E1908">
        <v>201</v>
      </c>
      <c r="F1908">
        <v>428</v>
      </c>
      <c r="G1908">
        <v>323</v>
      </c>
      <c r="H1908">
        <v>2</v>
      </c>
      <c r="I1908">
        <v>288</v>
      </c>
      <c r="J1908">
        <v>15</v>
      </c>
      <c r="K1908">
        <v>14.4</v>
      </c>
      <c r="L1908">
        <v>575.4</v>
      </c>
      <c r="M1908" t="s">
        <v>18</v>
      </c>
      <c r="N1908" t="s">
        <v>22</v>
      </c>
      <c r="O1908">
        <v>48</v>
      </c>
      <c r="P1908">
        <v>5</v>
      </c>
      <c r="Q1908" t="s">
        <v>1092</v>
      </c>
      <c r="R1908">
        <v>508</v>
      </c>
      <c r="S1908" s="3">
        <v>0.15</v>
      </c>
      <c r="T1908" s="6">
        <v>229.8</v>
      </c>
      <c r="U1908" t="s">
        <v>6336</v>
      </c>
      <c r="V1908">
        <v>2025</v>
      </c>
      <c r="W1908" t="s">
        <v>6331</v>
      </c>
      <c r="X1908" t="str">
        <f>_xlfn.XLOOKUP(Orders_C[[#This Row],[Product_ID]],Products_C[Product_ID],Products_C[Product_Name])</f>
        <v>Rice Bowl</v>
      </c>
      <c r="Y1908" t="str">
        <f>_xlfn.XLOOKUP(Orders_C[[#This Row],[Product_ID]],Products_C[Product_ID],Products_C[Category])</f>
        <v>Beverage</v>
      </c>
      <c r="Z1908" t="str">
        <f>_xlfn.XLOOKUP(Orders_C[[#This Row],[Store_ID]],Stores_c[Store_ID],Stores_c[City])</f>
        <v>Lake Nicholasburgh</v>
      </c>
      <c r="AA1908" t="str">
        <f>_xlfn.XLOOKUP(Orders_C[[#This Row],[Customer_ID]],Customers_c[Customer_ID],Customers_c[Customer_Name])</f>
        <v>Melinda Fuentes</v>
      </c>
      <c r="AB1908" s="6">
        <f>Orders_C[[#This Row],[Quantity]]*Orders_C[[#This Row],[Unit_Price]]*(1-Orders_C[[#This Row],[Discount %]])+Orders_C[[#This Row],[Tax]]</f>
        <v>503.99999999999994</v>
      </c>
      <c r="AC1908" s="9">
        <f>(Orders_C[[#This Row],[Unit_Price]]*Orders_C[[#This Row],[Quantity]])-Orders_C[[#This Row],[Discount]]+Orders_C[[#This Row],[Tax]]</f>
        <v>575.4</v>
      </c>
      <c r="AD1908" t="str">
        <f>IF(COUNTIF(Orders_C[[#All],[Customer_ID]],Orders_C[[#This Row],[Customer_ID]])&gt;1,"Repeat","New")</f>
        <v>Repeat</v>
      </c>
      <c r="AE1908" t="str" cm="1">
        <f t="array" ref="AE1908">_xlfn.XLOOKUP(Orders_C[[#This Row],[Store_ID]],Stores_c[[#All],[Store_ID]],Stores_c[[#All],[City]])</f>
        <v>Lake Nicholasburgh</v>
      </c>
      <c r="AF1908" t="str" cm="1">
        <f t="array" ref="AF1908">_xlfn.XLOOKUP(Orders_C[[#This Row],[Store_ID]],Stores_c[[#All],[Store_ID]],Stores_c[[#All],[Manager_Name]])</f>
        <v>Maurice Garcia</v>
      </c>
      <c r="AG1908" t="str" cm="1">
        <f t="array" ref="AG1908">_xlfn.XLOOKUP(Orders_C[[#This Row],[Store_ID]],Stores_c[[#All],[Store_ID]],Stores_c[[#All],[Store_Type]])</f>
        <v>Mall</v>
      </c>
    </row>
    <row r="1909" spans="1:33" x14ac:dyDescent="0.25">
      <c r="A1909">
        <v>7438</v>
      </c>
      <c r="B1909" s="1">
        <v>45701</v>
      </c>
      <c r="C1909" s="2">
        <v>0.23439814814814816</v>
      </c>
      <c r="D1909">
        <v>1852</v>
      </c>
      <c r="E1909">
        <v>212</v>
      </c>
      <c r="F1909">
        <v>490</v>
      </c>
      <c r="G1909">
        <v>329</v>
      </c>
      <c r="H1909">
        <v>3</v>
      </c>
      <c r="I1909">
        <v>196</v>
      </c>
      <c r="J1909">
        <v>15</v>
      </c>
      <c r="K1909">
        <v>9.8000000000000007</v>
      </c>
      <c r="L1909">
        <v>582.79999999999995</v>
      </c>
      <c r="M1909" t="s">
        <v>18</v>
      </c>
      <c r="N1909" t="s">
        <v>23</v>
      </c>
      <c r="O1909">
        <v>50</v>
      </c>
      <c r="P1909">
        <v>5</v>
      </c>
      <c r="Q1909" t="s">
        <v>1461</v>
      </c>
      <c r="R1909">
        <v>506</v>
      </c>
      <c r="S1909" s="3">
        <v>0.15</v>
      </c>
      <c r="T1909" s="6">
        <v>229.99999999999994</v>
      </c>
      <c r="U1909" t="s">
        <v>6338</v>
      </c>
      <c r="V1909">
        <v>2025</v>
      </c>
      <c r="W1909" t="s">
        <v>6331</v>
      </c>
      <c r="X1909" t="str">
        <f>_xlfn.XLOOKUP(Orders_C[[#This Row],[Product_ID]],Products_C[Product_ID],Products_C[Product_Name])</f>
        <v>Rice Bowl</v>
      </c>
      <c r="Y1909" t="str">
        <f>_xlfn.XLOOKUP(Orders_C[[#This Row],[Product_ID]],Products_C[Product_ID],Products_C[Category])</f>
        <v>Dessert</v>
      </c>
      <c r="Z1909" t="str">
        <f>_xlfn.XLOOKUP(Orders_C[[#This Row],[Store_ID]],Stores_c[Store_ID],Stores_c[City])</f>
        <v>Andrewview</v>
      </c>
      <c r="AA1909" t="str">
        <f>_xlfn.XLOOKUP(Orders_C[[#This Row],[Customer_ID]],Customers_c[Customer_ID],Customers_c[Customer_Name])</f>
        <v>Margaret Patel</v>
      </c>
      <c r="AB1909" s="6">
        <f>Orders_C[[#This Row],[Quantity]]*Orders_C[[#This Row],[Unit_Price]]*(1-Orders_C[[#This Row],[Discount %]])+Orders_C[[#This Row],[Tax]]</f>
        <v>509.6</v>
      </c>
      <c r="AC1909" s="9">
        <f>(Orders_C[[#This Row],[Unit_Price]]*Orders_C[[#This Row],[Quantity]])-Orders_C[[#This Row],[Discount]]+Orders_C[[#This Row],[Tax]]</f>
        <v>582.79999999999995</v>
      </c>
      <c r="AD1909" t="str">
        <f>IF(COUNTIF(Orders_C[[#All],[Customer_ID]],Orders_C[[#This Row],[Customer_ID]])&gt;1,"Repeat","New")</f>
        <v>Repeat</v>
      </c>
      <c r="AE1909" t="str" cm="1">
        <f t="array" ref="AE1909">_xlfn.XLOOKUP(Orders_C[[#This Row],[Store_ID]],Stores_c[[#All],[Store_ID]],Stores_c[[#All],[City]])</f>
        <v>Andrewview</v>
      </c>
      <c r="AF1909" t="str" cm="1">
        <f t="array" ref="AF1909">_xlfn.XLOOKUP(Orders_C[[#This Row],[Store_ID]],Stores_c[[#All],[Store_ID]],Stores_c[[#All],[Manager_Name]])</f>
        <v>Alice Sutton</v>
      </c>
      <c r="AG1909" t="str" cm="1">
        <f t="array" ref="AG1909">_xlfn.XLOOKUP(Orders_C[[#This Row],[Store_ID]],Stores_c[[#All],[Store_ID]],Stores_c[[#All],[Store_Type]])</f>
        <v>Mall</v>
      </c>
    </row>
    <row r="1910" spans="1:33" x14ac:dyDescent="0.25">
      <c r="A1910">
        <v>10130</v>
      </c>
      <c r="B1910" s="1">
        <v>45775</v>
      </c>
      <c r="C1910" s="2">
        <v>0.45697916666666666</v>
      </c>
      <c r="D1910">
        <v>1367</v>
      </c>
      <c r="E1910">
        <v>224</v>
      </c>
      <c r="F1910">
        <v>464</v>
      </c>
      <c r="G1910">
        <v>302</v>
      </c>
      <c r="H1910">
        <v>3</v>
      </c>
      <c r="I1910">
        <v>196</v>
      </c>
      <c r="J1910">
        <v>15</v>
      </c>
      <c r="K1910">
        <v>9.8000000000000007</v>
      </c>
      <c r="L1910">
        <v>582.79999999999995</v>
      </c>
      <c r="M1910" t="s">
        <v>18</v>
      </c>
      <c r="N1910" t="s">
        <v>23</v>
      </c>
      <c r="O1910">
        <v>20</v>
      </c>
      <c r="P1910">
        <v>3</v>
      </c>
      <c r="Q1910" t="s">
        <v>4153</v>
      </c>
      <c r="R1910">
        <v>503</v>
      </c>
      <c r="S1910" s="3">
        <v>0.15</v>
      </c>
      <c r="T1910" s="6">
        <v>229.99999999999994</v>
      </c>
      <c r="U1910" t="s">
        <v>6337</v>
      </c>
      <c r="V1910">
        <v>2025</v>
      </c>
      <c r="W1910" t="s">
        <v>6333</v>
      </c>
      <c r="X1910" t="str">
        <f>_xlfn.XLOOKUP(Orders_C[[#This Row],[Product_ID]],Products_C[Product_ID],Products_C[Product_Name])</f>
        <v>Chicken Wings</v>
      </c>
      <c r="Y1910" t="str">
        <f>_xlfn.XLOOKUP(Orders_C[[#This Row],[Product_ID]],Products_C[Product_ID],Products_C[Category])</f>
        <v>Chicken</v>
      </c>
      <c r="Z1910" t="str">
        <f>_xlfn.XLOOKUP(Orders_C[[#This Row],[Store_ID]],Stores_c[Store_ID],Stores_c[City])</f>
        <v>Valdezton</v>
      </c>
      <c r="AA1910" t="str">
        <f>_xlfn.XLOOKUP(Orders_C[[#This Row],[Customer_ID]],Customers_c[Customer_ID],Customers_c[Customer_Name])</f>
        <v>Lisa Mccullough</v>
      </c>
      <c r="AB1910" s="6">
        <f>Orders_C[[#This Row],[Quantity]]*Orders_C[[#This Row],[Unit_Price]]*(1-Orders_C[[#This Row],[Discount %]])+Orders_C[[#This Row],[Tax]]</f>
        <v>509.6</v>
      </c>
      <c r="AC1910" s="9">
        <f>(Orders_C[[#This Row],[Unit_Price]]*Orders_C[[#This Row],[Quantity]])-Orders_C[[#This Row],[Discount]]+Orders_C[[#This Row],[Tax]]</f>
        <v>582.79999999999995</v>
      </c>
      <c r="AD1910" t="str">
        <f>IF(COUNTIF(Orders_C[[#All],[Customer_ID]],Orders_C[[#This Row],[Customer_ID]])&gt;1,"Repeat","New")</f>
        <v>Repeat</v>
      </c>
      <c r="AE1910" t="str" cm="1">
        <f t="array" ref="AE1910">_xlfn.XLOOKUP(Orders_C[[#This Row],[Store_ID]],Stores_c[[#All],[Store_ID]],Stores_c[[#All],[City]])</f>
        <v>Valdezton</v>
      </c>
      <c r="AF1910" t="str" cm="1">
        <f t="array" ref="AF1910">_xlfn.XLOOKUP(Orders_C[[#This Row],[Store_ID]],Stores_c[[#All],[Store_ID]],Stores_c[[#All],[Manager_Name]])</f>
        <v>John Rodriguez</v>
      </c>
      <c r="AG1910" t="str" cm="1">
        <f t="array" ref="AG1910">_xlfn.XLOOKUP(Orders_C[[#This Row],[Store_ID]],Stores_c[[#All],[Store_ID]],Stores_c[[#All],[Store_Type]])</f>
        <v>Street</v>
      </c>
    </row>
    <row r="1911" spans="1:33" x14ac:dyDescent="0.25">
      <c r="A1911">
        <v>9823</v>
      </c>
      <c r="B1911" s="1">
        <v>45817</v>
      </c>
      <c r="C1911" s="2">
        <v>0.92307870370370371</v>
      </c>
      <c r="D1911">
        <v>1602</v>
      </c>
      <c r="E1911">
        <v>216</v>
      </c>
      <c r="F1911">
        <v>421</v>
      </c>
      <c r="G1911">
        <v>326</v>
      </c>
      <c r="H1911">
        <v>3</v>
      </c>
      <c r="I1911">
        <v>188</v>
      </c>
      <c r="J1911">
        <v>5</v>
      </c>
      <c r="K1911">
        <v>9.4</v>
      </c>
      <c r="L1911">
        <v>568.4</v>
      </c>
      <c r="M1911" t="s">
        <v>19</v>
      </c>
      <c r="N1911" t="s">
        <v>21</v>
      </c>
      <c r="O1911">
        <v>33</v>
      </c>
      <c r="P1911">
        <v>4</v>
      </c>
      <c r="Q1911" t="s">
        <v>3846</v>
      </c>
      <c r="R1911">
        <v>504</v>
      </c>
      <c r="S1911" s="3">
        <v>0.05</v>
      </c>
      <c r="T1911" s="6">
        <v>230</v>
      </c>
      <c r="U1911" t="s">
        <v>6340</v>
      </c>
      <c r="V1911">
        <v>2025</v>
      </c>
      <c r="W1911" t="s">
        <v>6329</v>
      </c>
      <c r="X1911" t="str">
        <f>_xlfn.XLOOKUP(Orders_C[[#This Row],[Product_ID]],Products_C[Product_ID],Products_C[Product_Name])</f>
        <v>Rice Bowl</v>
      </c>
      <c r="Y1911" t="str">
        <f>_xlfn.XLOOKUP(Orders_C[[#This Row],[Product_ID]],Products_C[Product_ID],Products_C[Category])</f>
        <v>Burger</v>
      </c>
      <c r="Z1911" t="str">
        <f>_xlfn.XLOOKUP(Orders_C[[#This Row],[Store_ID]],Stores_c[Store_ID],Stores_c[City])</f>
        <v>Garciaview</v>
      </c>
      <c r="AA1911" t="str">
        <f>_xlfn.XLOOKUP(Orders_C[[#This Row],[Customer_ID]],Customers_c[Customer_ID],Customers_c[Customer_Name])</f>
        <v>Brandy Cole</v>
      </c>
      <c r="AB1911" s="6">
        <f>Orders_C[[#This Row],[Quantity]]*Orders_C[[#This Row],[Unit_Price]]*(1-Orders_C[[#This Row],[Discount %]])+Orders_C[[#This Row],[Tax]]</f>
        <v>545.19999999999993</v>
      </c>
      <c r="AC1911" s="9">
        <f>(Orders_C[[#This Row],[Unit_Price]]*Orders_C[[#This Row],[Quantity]])-Orders_C[[#This Row],[Discount]]+Orders_C[[#This Row],[Tax]]</f>
        <v>568.4</v>
      </c>
      <c r="AD1911" t="str">
        <f>IF(COUNTIF(Orders_C[[#All],[Customer_ID]],Orders_C[[#This Row],[Customer_ID]])&gt;1,"Repeat","New")</f>
        <v>Repeat</v>
      </c>
      <c r="AE1911" t="str" cm="1">
        <f t="array" ref="AE1911">_xlfn.XLOOKUP(Orders_C[[#This Row],[Store_ID]],Stores_c[[#All],[Store_ID]],Stores_c[[#All],[City]])</f>
        <v>Garciaview</v>
      </c>
      <c r="AF1911" t="str" cm="1">
        <f t="array" ref="AF1911">_xlfn.XLOOKUP(Orders_C[[#This Row],[Store_ID]],Stores_c[[#All],[Store_ID]],Stores_c[[#All],[Manager_Name]])</f>
        <v>Karina Washington</v>
      </c>
      <c r="AG1911" t="str" cm="1">
        <f t="array" ref="AG1911">_xlfn.XLOOKUP(Orders_C[[#This Row],[Store_ID]],Stores_c[[#All],[Store_ID]],Stores_c[[#All],[Store_Type]])</f>
        <v>Drive-Thru</v>
      </c>
    </row>
    <row r="1912" spans="1:33" x14ac:dyDescent="0.25">
      <c r="A1912">
        <v>7321</v>
      </c>
      <c r="B1912" s="1">
        <v>45808</v>
      </c>
      <c r="C1912" s="2">
        <v>0.78417824074074072</v>
      </c>
      <c r="D1912">
        <v>1621</v>
      </c>
      <c r="E1912">
        <v>207</v>
      </c>
      <c r="F1912">
        <v>471</v>
      </c>
      <c r="G1912">
        <v>304</v>
      </c>
      <c r="H1912">
        <v>3</v>
      </c>
      <c r="I1912">
        <v>184</v>
      </c>
      <c r="J1912">
        <v>0</v>
      </c>
      <c r="K1912">
        <v>9.2000000000000011</v>
      </c>
      <c r="L1912">
        <v>561.20000000000005</v>
      </c>
      <c r="M1912" t="s">
        <v>20</v>
      </c>
      <c r="N1912" t="s">
        <v>21</v>
      </c>
      <c r="O1912">
        <v>38</v>
      </c>
      <c r="P1912">
        <v>5</v>
      </c>
      <c r="Q1912" t="s">
        <v>1344</v>
      </c>
      <c r="R1912">
        <v>508</v>
      </c>
      <c r="S1912" s="3">
        <v>0</v>
      </c>
      <c r="T1912" s="6">
        <v>230.00000000000006</v>
      </c>
      <c r="U1912" t="s">
        <v>6339</v>
      </c>
      <c r="V1912">
        <v>2025</v>
      </c>
      <c r="W1912" t="s">
        <v>6329</v>
      </c>
      <c r="X1912" t="str">
        <f>_xlfn.XLOOKUP(Orders_C[[#This Row],[Product_ID]],Products_C[Product_ID],Products_C[Product_Name])</f>
        <v>Veg Burger</v>
      </c>
      <c r="Y1912" t="str">
        <f>_xlfn.XLOOKUP(Orders_C[[#This Row],[Product_ID]],Products_C[Product_ID],Products_C[Category])</f>
        <v>Burger</v>
      </c>
      <c r="Z1912" t="str">
        <f>_xlfn.XLOOKUP(Orders_C[[#This Row],[Store_ID]],Stores_c[Store_ID],Stores_c[City])</f>
        <v>Christineton</v>
      </c>
      <c r="AA1912" t="str">
        <f>_xlfn.XLOOKUP(Orders_C[[#This Row],[Customer_ID]],Customers_c[Customer_ID],Customers_c[Customer_Name])</f>
        <v>Eileen Hood</v>
      </c>
      <c r="AB1912" s="6">
        <f>Orders_C[[#This Row],[Quantity]]*Orders_C[[#This Row],[Unit_Price]]*(1-Orders_C[[#This Row],[Discount %]])+Orders_C[[#This Row],[Tax]]</f>
        <v>561.20000000000005</v>
      </c>
      <c r="AC1912" s="9">
        <f>(Orders_C[[#This Row],[Unit_Price]]*Orders_C[[#This Row],[Quantity]])-Orders_C[[#This Row],[Discount]]+Orders_C[[#This Row],[Tax]]</f>
        <v>561.20000000000005</v>
      </c>
      <c r="AD1912" t="str">
        <f>IF(COUNTIF(Orders_C[[#All],[Customer_ID]],Orders_C[[#This Row],[Customer_ID]])&gt;1,"Repeat","New")</f>
        <v>Repeat</v>
      </c>
      <c r="AE1912" t="str" cm="1">
        <f t="array" ref="AE1912">_xlfn.XLOOKUP(Orders_C[[#This Row],[Store_ID]],Stores_c[[#All],[Store_ID]],Stores_c[[#All],[City]])</f>
        <v>Christineton</v>
      </c>
      <c r="AF1912" t="str" cm="1">
        <f t="array" ref="AF1912">_xlfn.XLOOKUP(Orders_C[[#This Row],[Store_ID]],Stores_c[[#All],[Store_ID]],Stores_c[[#All],[Manager_Name]])</f>
        <v>Dr. William Hubbard MD</v>
      </c>
      <c r="AG1912" t="str" cm="1">
        <f t="array" ref="AG1912">_xlfn.XLOOKUP(Orders_C[[#This Row],[Store_ID]],Stores_c[[#All],[Store_ID]],Stores_c[[#All],[Store_Type]])</f>
        <v>Street</v>
      </c>
    </row>
    <row r="1913" spans="1:33" x14ac:dyDescent="0.25">
      <c r="A1913">
        <v>10208</v>
      </c>
      <c r="B1913" s="1">
        <v>45817</v>
      </c>
      <c r="C1913" s="2">
        <v>0.32728009259259261</v>
      </c>
      <c r="D1913">
        <v>1179</v>
      </c>
      <c r="E1913">
        <v>205</v>
      </c>
      <c r="F1913">
        <v>500</v>
      </c>
      <c r="G1913">
        <v>311</v>
      </c>
      <c r="H1913">
        <v>3</v>
      </c>
      <c r="I1913">
        <v>192</v>
      </c>
      <c r="J1913">
        <v>10</v>
      </c>
      <c r="K1913">
        <v>9.6000000000000014</v>
      </c>
      <c r="L1913">
        <v>575.6</v>
      </c>
      <c r="M1913" t="s">
        <v>19</v>
      </c>
      <c r="N1913" t="s">
        <v>21</v>
      </c>
      <c r="O1913">
        <v>13</v>
      </c>
      <c r="P1913">
        <v>5</v>
      </c>
      <c r="Q1913" t="s">
        <v>4231</v>
      </c>
      <c r="R1913">
        <v>505</v>
      </c>
      <c r="S1913" s="3">
        <v>0.1</v>
      </c>
      <c r="T1913" s="6">
        <v>230.00000000000006</v>
      </c>
      <c r="U1913" t="s">
        <v>6340</v>
      </c>
      <c r="V1913">
        <v>2025</v>
      </c>
      <c r="W1913" t="s">
        <v>6333</v>
      </c>
      <c r="X1913" t="str">
        <f>_xlfn.XLOOKUP(Orders_C[[#This Row],[Product_ID]],Products_C[Product_ID],Products_C[Product_Name])</f>
        <v>Pepsi</v>
      </c>
      <c r="Y1913" t="str">
        <f>_xlfn.XLOOKUP(Orders_C[[#This Row],[Product_ID]],Products_C[Product_ID],Products_C[Category])</f>
        <v>Dessert</v>
      </c>
      <c r="Z1913" t="str">
        <f>_xlfn.XLOOKUP(Orders_C[[#This Row],[Store_ID]],Stores_c[Store_ID],Stores_c[City])</f>
        <v>Port Jacob</v>
      </c>
      <c r="AA1913" t="str">
        <f>_xlfn.XLOOKUP(Orders_C[[#This Row],[Customer_ID]],Customers_c[Customer_ID],Customers_c[Customer_Name])</f>
        <v>Matthew Burgess</v>
      </c>
      <c r="AB1913" s="6">
        <f>Orders_C[[#This Row],[Quantity]]*Orders_C[[#This Row],[Unit_Price]]*(1-Orders_C[[#This Row],[Discount %]])+Orders_C[[#This Row],[Tax]]</f>
        <v>528</v>
      </c>
      <c r="AC1913" s="9">
        <f>(Orders_C[[#This Row],[Unit_Price]]*Orders_C[[#This Row],[Quantity]])-Orders_C[[#This Row],[Discount]]+Orders_C[[#This Row],[Tax]]</f>
        <v>575.6</v>
      </c>
      <c r="AD1913" t="str">
        <f>IF(COUNTIF(Orders_C[[#All],[Customer_ID]],Orders_C[[#This Row],[Customer_ID]])&gt;1,"Repeat","New")</f>
        <v>Repeat</v>
      </c>
      <c r="AE1913" t="str" cm="1">
        <f t="array" ref="AE1913">_xlfn.XLOOKUP(Orders_C[[#This Row],[Store_ID]],Stores_c[[#All],[Store_ID]],Stores_c[[#All],[City]])</f>
        <v>Port Jacob</v>
      </c>
      <c r="AF1913" t="str" cm="1">
        <f t="array" ref="AF1913">_xlfn.XLOOKUP(Orders_C[[#This Row],[Store_ID]],Stores_c[[#All],[Store_ID]],Stores_c[[#All],[Manager_Name]])</f>
        <v>David Harris</v>
      </c>
      <c r="AG1913" t="str" cm="1">
        <f t="array" ref="AG1913">_xlfn.XLOOKUP(Orders_C[[#This Row],[Store_ID]],Stores_c[[#All],[Store_ID]],Stores_c[[#All],[Store_Type]])</f>
        <v>Mall</v>
      </c>
    </row>
    <row r="1914" spans="1:33" x14ac:dyDescent="0.25">
      <c r="A1914">
        <v>6292</v>
      </c>
      <c r="B1914" s="1">
        <v>45907</v>
      </c>
      <c r="C1914" s="2">
        <v>0.39244212962962965</v>
      </c>
      <c r="D1914">
        <v>1217</v>
      </c>
      <c r="E1914">
        <v>207</v>
      </c>
      <c r="F1914">
        <v>401</v>
      </c>
      <c r="G1914">
        <v>303</v>
      </c>
      <c r="H1914">
        <v>2</v>
      </c>
      <c r="I1914">
        <v>271</v>
      </c>
      <c r="J1914">
        <v>0</v>
      </c>
      <c r="K1914">
        <v>13.55</v>
      </c>
      <c r="L1914">
        <v>555.54999999999995</v>
      </c>
      <c r="M1914" t="s">
        <v>20</v>
      </c>
      <c r="N1914" t="s">
        <v>21</v>
      </c>
      <c r="O1914">
        <v>40</v>
      </c>
      <c r="P1914">
        <v>3</v>
      </c>
      <c r="Q1914" t="s">
        <v>315</v>
      </c>
      <c r="R1914">
        <v>502</v>
      </c>
      <c r="S1914" s="3">
        <v>0</v>
      </c>
      <c r="T1914" s="6">
        <v>230.34999999999997</v>
      </c>
      <c r="U1914" t="s">
        <v>6335</v>
      </c>
      <c r="V1914">
        <v>2025</v>
      </c>
      <c r="W1914" t="s">
        <v>6329</v>
      </c>
      <c r="X1914" t="str">
        <f>_xlfn.XLOOKUP(Orders_C[[#This Row],[Product_ID]],Products_C[Product_ID],Products_C[Product_Name])</f>
        <v>Chocolate Lava Cake</v>
      </c>
      <c r="Y1914" t="str">
        <f>_xlfn.XLOOKUP(Orders_C[[#This Row],[Product_ID]],Products_C[Product_ID],Products_C[Category])</f>
        <v>Chicken</v>
      </c>
      <c r="Z1914" t="str">
        <f>_xlfn.XLOOKUP(Orders_C[[#This Row],[Store_ID]],Stores_c[Store_ID],Stores_c[City])</f>
        <v>Christineton</v>
      </c>
      <c r="AA1914" t="str">
        <f>_xlfn.XLOOKUP(Orders_C[[#This Row],[Customer_ID]],Customers_c[Customer_ID],Customers_c[Customer_Name])</f>
        <v>Rebecca Barajas</v>
      </c>
      <c r="AB1914" s="6">
        <f>Orders_C[[#This Row],[Quantity]]*Orders_C[[#This Row],[Unit_Price]]*(1-Orders_C[[#This Row],[Discount %]])+Orders_C[[#This Row],[Tax]]</f>
        <v>555.54999999999995</v>
      </c>
      <c r="AC1914" s="9">
        <f>(Orders_C[[#This Row],[Unit_Price]]*Orders_C[[#This Row],[Quantity]])-Orders_C[[#This Row],[Discount]]+Orders_C[[#This Row],[Tax]]</f>
        <v>555.54999999999995</v>
      </c>
      <c r="AD1914" t="str">
        <f>IF(COUNTIF(Orders_C[[#All],[Customer_ID]],Orders_C[[#This Row],[Customer_ID]])&gt;1,"Repeat","New")</f>
        <v>Repeat</v>
      </c>
      <c r="AE1914" t="str" cm="1">
        <f t="array" ref="AE1914">_xlfn.XLOOKUP(Orders_C[[#This Row],[Store_ID]],Stores_c[[#All],[Store_ID]],Stores_c[[#All],[City]])</f>
        <v>Christineton</v>
      </c>
      <c r="AF1914" t="str" cm="1">
        <f t="array" ref="AF1914">_xlfn.XLOOKUP(Orders_C[[#This Row],[Store_ID]],Stores_c[[#All],[Store_ID]],Stores_c[[#All],[Manager_Name]])</f>
        <v>Dr. William Hubbard MD</v>
      </c>
      <c r="AG1914" t="str" cm="1">
        <f t="array" ref="AG1914">_xlfn.XLOOKUP(Orders_C[[#This Row],[Store_ID]],Stores_c[[#All],[Store_ID]],Stores_c[[#All],[Store_Type]])</f>
        <v>Street</v>
      </c>
    </row>
    <row r="1915" spans="1:33" x14ac:dyDescent="0.25">
      <c r="A1915">
        <v>8447</v>
      </c>
      <c r="B1915" s="1">
        <v>46023</v>
      </c>
      <c r="C1915" s="2">
        <v>0.98034722222222226</v>
      </c>
      <c r="D1915">
        <v>1500</v>
      </c>
      <c r="E1915">
        <v>212</v>
      </c>
      <c r="F1915">
        <v>518</v>
      </c>
      <c r="G1915">
        <v>301</v>
      </c>
      <c r="H1915">
        <v>2</v>
      </c>
      <c r="I1915">
        <v>277</v>
      </c>
      <c r="J1915">
        <v>5</v>
      </c>
      <c r="K1915">
        <v>13.85</v>
      </c>
      <c r="L1915">
        <v>562.85</v>
      </c>
      <c r="M1915" t="s">
        <v>20</v>
      </c>
      <c r="N1915" t="s">
        <v>22</v>
      </c>
      <c r="O1915">
        <v>46</v>
      </c>
      <c r="P1915">
        <v>5</v>
      </c>
      <c r="Q1915" t="s">
        <v>2470</v>
      </c>
      <c r="R1915">
        <v>501</v>
      </c>
      <c r="S1915" s="3">
        <v>0.05</v>
      </c>
      <c r="T1915" s="6">
        <v>230.45000000000005</v>
      </c>
      <c r="U1915" t="s">
        <v>6330</v>
      </c>
      <c r="V1915">
        <v>2026</v>
      </c>
      <c r="W1915" t="s">
        <v>6331</v>
      </c>
      <c r="X1915" t="str">
        <f>_xlfn.XLOOKUP(Orders_C[[#This Row],[Product_ID]],Products_C[Product_ID],Products_C[Product_Name])</f>
        <v>Krushers</v>
      </c>
      <c r="Y1915" t="str">
        <f>_xlfn.XLOOKUP(Orders_C[[#This Row],[Product_ID]],Products_C[Product_ID],Products_C[Category])</f>
        <v>Burger</v>
      </c>
      <c r="Z1915" t="str">
        <f>_xlfn.XLOOKUP(Orders_C[[#This Row],[Store_ID]],Stores_c[Store_ID],Stores_c[City])</f>
        <v>Andrewview</v>
      </c>
      <c r="AA1915" t="str">
        <f>_xlfn.XLOOKUP(Orders_C[[#This Row],[Customer_ID]],Customers_c[Customer_ID],Customers_c[Customer_Name])</f>
        <v>Denise Suarez</v>
      </c>
      <c r="AB1915" s="6">
        <f>Orders_C[[#This Row],[Quantity]]*Orders_C[[#This Row],[Unit_Price]]*(1-Orders_C[[#This Row],[Discount %]])+Orders_C[[#This Row],[Tax]]</f>
        <v>540.15</v>
      </c>
      <c r="AC1915" s="9">
        <f>(Orders_C[[#This Row],[Unit_Price]]*Orders_C[[#This Row],[Quantity]])-Orders_C[[#This Row],[Discount]]+Orders_C[[#This Row],[Tax]]</f>
        <v>562.85</v>
      </c>
      <c r="AD1915" t="str">
        <f>IF(COUNTIF(Orders_C[[#All],[Customer_ID]],Orders_C[[#This Row],[Customer_ID]])&gt;1,"Repeat","New")</f>
        <v>Repeat</v>
      </c>
      <c r="AE1915" t="str" cm="1">
        <f t="array" ref="AE1915">_xlfn.XLOOKUP(Orders_C[[#This Row],[Store_ID]],Stores_c[[#All],[Store_ID]],Stores_c[[#All],[City]])</f>
        <v>Andrewview</v>
      </c>
      <c r="AF1915" t="str" cm="1">
        <f t="array" ref="AF1915">_xlfn.XLOOKUP(Orders_C[[#This Row],[Store_ID]],Stores_c[[#All],[Store_ID]],Stores_c[[#All],[Manager_Name]])</f>
        <v>Alice Sutton</v>
      </c>
      <c r="AG1915" t="str" cm="1">
        <f t="array" ref="AG1915">_xlfn.XLOOKUP(Orders_C[[#This Row],[Store_ID]],Stores_c[[#All],[Store_ID]],Stores_c[[#All],[Store_Type]])</f>
        <v>Mall</v>
      </c>
    </row>
    <row r="1916" spans="1:33" x14ac:dyDescent="0.25">
      <c r="A1916">
        <v>7012</v>
      </c>
      <c r="B1916" s="1">
        <v>45946</v>
      </c>
      <c r="C1916" s="2">
        <v>0.4831597222222222</v>
      </c>
      <c r="D1916">
        <v>1544</v>
      </c>
      <c r="E1916">
        <v>223</v>
      </c>
      <c r="F1916">
        <v>438</v>
      </c>
      <c r="G1916">
        <v>306</v>
      </c>
      <c r="H1916">
        <v>2</v>
      </c>
      <c r="I1916">
        <v>289</v>
      </c>
      <c r="J1916">
        <v>15</v>
      </c>
      <c r="K1916">
        <v>14.45</v>
      </c>
      <c r="L1916">
        <v>577.45000000000005</v>
      </c>
      <c r="M1916" t="s">
        <v>18</v>
      </c>
      <c r="N1916" t="s">
        <v>21</v>
      </c>
      <c r="O1916">
        <v>19</v>
      </c>
      <c r="P1916">
        <v>4</v>
      </c>
      <c r="Q1916" t="s">
        <v>1035</v>
      </c>
      <c r="R1916">
        <v>510</v>
      </c>
      <c r="S1916" s="3">
        <v>0.15</v>
      </c>
      <c r="T1916" s="6">
        <v>230.65000000000003</v>
      </c>
      <c r="U1916" t="s">
        <v>6332</v>
      </c>
      <c r="V1916">
        <v>2025</v>
      </c>
      <c r="W1916" t="s">
        <v>6333</v>
      </c>
      <c r="X1916" t="str">
        <f>_xlfn.XLOOKUP(Orders_C[[#This Row],[Product_ID]],Products_C[Product_ID],Products_C[Product_Name])</f>
        <v>Veg Burger</v>
      </c>
      <c r="Y1916" t="str">
        <f>_xlfn.XLOOKUP(Orders_C[[#This Row],[Product_ID]],Products_C[Product_ID],Products_C[Category])</f>
        <v>Burger</v>
      </c>
      <c r="Z1916" t="str">
        <f>_xlfn.XLOOKUP(Orders_C[[#This Row],[Store_ID]],Stores_c[Store_ID],Stores_c[City])</f>
        <v>Chambershaven</v>
      </c>
      <c r="AA1916" t="str">
        <f>_xlfn.XLOOKUP(Orders_C[[#This Row],[Customer_ID]],Customers_c[Customer_ID],Customers_c[Customer_Name])</f>
        <v>Wesley Dixon</v>
      </c>
      <c r="AB1916" s="6">
        <f>Orders_C[[#This Row],[Quantity]]*Orders_C[[#This Row],[Unit_Price]]*(1-Orders_C[[#This Row],[Discount %]])+Orders_C[[#This Row],[Tax]]</f>
        <v>505.75</v>
      </c>
      <c r="AC1916" s="9">
        <f>(Orders_C[[#This Row],[Unit_Price]]*Orders_C[[#This Row],[Quantity]])-Orders_C[[#This Row],[Discount]]+Orders_C[[#This Row],[Tax]]</f>
        <v>577.45000000000005</v>
      </c>
      <c r="AD1916" t="str">
        <f>IF(COUNTIF(Orders_C[[#All],[Customer_ID]],Orders_C[[#This Row],[Customer_ID]])&gt;1,"Repeat","New")</f>
        <v>Repeat</v>
      </c>
      <c r="AE1916" t="str" cm="1">
        <f t="array" ref="AE1916">_xlfn.XLOOKUP(Orders_C[[#This Row],[Store_ID]],Stores_c[[#All],[Store_ID]],Stores_c[[#All],[City]])</f>
        <v>Chambershaven</v>
      </c>
      <c r="AF1916" t="str" cm="1">
        <f t="array" ref="AF1916">_xlfn.XLOOKUP(Orders_C[[#This Row],[Store_ID]],Stores_c[[#All],[Store_ID]],Stores_c[[#All],[Manager_Name]])</f>
        <v>Virginia Webster</v>
      </c>
      <c r="AG1916" t="str" cm="1">
        <f t="array" ref="AG1916">_xlfn.XLOOKUP(Orders_C[[#This Row],[Store_ID]],Stores_c[[#All],[Store_ID]],Stores_c[[#All],[Store_Type]])</f>
        <v>Street</v>
      </c>
    </row>
    <row r="1917" spans="1:33" x14ac:dyDescent="0.25">
      <c r="A1917">
        <v>10466</v>
      </c>
      <c r="B1917" s="1">
        <v>45816</v>
      </c>
      <c r="C1917" s="2">
        <v>0.9823263888888889</v>
      </c>
      <c r="D1917">
        <v>1366</v>
      </c>
      <c r="E1917">
        <v>216</v>
      </c>
      <c r="F1917">
        <v>524</v>
      </c>
      <c r="G1917">
        <v>301</v>
      </c>
      <c r="H1917">
        <v>2</v>
      </c>
      <c r="I1917">
        <v>272</v>
      </c>
      <c r="J1917">
        <v>0</v>
      </c>
      <c r="K1917">
        <v>13.6</v>
      </c>
      <c r="L1917">
        <v>557.6</v>
      </c>
      <c r="M1917" t="s">
        <v>19</v>
      </c>
      <c r="N1917" t="s">
        <v>23</v>
      </c>
      <c r="O1917">
        <v>31</v>
      </c>
      <c r="P1917">
        <v>5</v>
      </c>
      <c r="Q1917" t="s">
        <v>4489</v>
      </c>
      <c r="R1917">
        <v>505</v>
      </c>
      <c r="S1917" s="3">
        <v>0</v>
      </c>
      <c r="T1917" s="6">
        <v>231.20000000000005</v>
      </c>
      <c r="U1917" t="s">
        <v>6340</v>
      </c>
      <c r="V1917">
        <v>2025</v>
      </c>
      <c r="W1917" t="s">
        <v>6329</v>
      </c>
      <c r="X1917" t="str">
        <f>_xlfn.XLOOKUP(Orders_C[[#This Row],[Product_ID]],Products_C[Product_ID],Products_C[Product_Name])</f>
        <v>Krushers</v>
      </c>
      <c r="Y1917" t="str">
        <f>_xlfn.XLOOKUP(Orders_C[[#This Row],[Product_ID]],Products_C[Product_ID],Products_C[Category])</f>
        <v>Burger</v>
      </c>
      <c r="Z1917" t="str">
        <f>_xlfn.XLOOKUP(Orders_C[[#This Row],[Store_ID]],Stores_c[Store_ID],Stores_c[City])</f>
        <v>Garciaview</v>
      </c>
      <c r="AA1917" t="str">
        <f>_xlfn.XLOOKUP(Orders_C[[#This Row],[Customer_ID]],Customers_c[Customer_ID],Customers_c[Customer_Name])</f>
        <v>Aaron Foster</v>
      </c>
      <c r="AB1917" s="6">
        <f>Orders_C[[#This Row],[Quantity]]*Orders_C[[#This Row],[Unit_Price]]*(1-Orders_C[[#This Row],[Discount %]])+Orders_C[[#This Row],[Tax]]</f>
        <v>557.6</v>
      </c>
      <c r="AC1917" s="9">
        <f>(Orders_C[[#This Row],[Unit_Price]]*Orders_C[[#This Row],[Quantity]])-Orders_C[[#This Row],[Discount]]+Orders_C[[#This Row],[Tax]]</f>
        <v>557.6</v>
      </c>
      <c r="AD1917" t="str">
        <f>IF(COUNTIF(Orders_C[[#All],[Customer_ID]],Orders_C[[#This Row],[Customer_ID]])&gt;1,"Repeat","New")</f>
        <v>Repeat</v>
      </c>
      <c r="AE1917" t="str" cm="1">
        <f t="array" ref="AE1917">_xlfn.XLOOKUP(Orders_C[[#This Row],[Store_ID]],Stores_c[[#All],[Store_ID]],Stores_c[[#All],[City]])</f>
        <v>Garciaview</v>
      </c>
      <c r="AF1917" t="str" cm="1">
        <f t="array" ref="AF1917">_xlfn.XLOOKUP(Orders_C[[#This Row],[Store_ID]],Stores_c[[#All],[Store_ID]],Stores_c[[#All],[Manager_Name]])</f>
        <v>Karina Washington</v>
      </c>
      <c r="AG1917" t="str" cm="1">
        <f t="array" ref="AG1917">_xlfn.XLOOKUP(Orders_C[[#This Row],[Store_ID]],Stores_c[[#All],[Store_ID]],Stores_c[[#All],[Store_Type]])</f>
        <v>Drive-Thru</v>
      </c>
    </row>
    <row r="1918" spans="1:33" x14ac:dyDescent="0.25">
      <c r="A1918">
        <v>10386</v>
      </c>
      <c r="B1918" s="1">
        <v>45769</v>
      </c>
      <c r="C1918" s="2">
        <v>0.19710648148148149</v>
      </c>
      <c r="D1918">
        <v>1695</v>
      </c>
      <c r="E1918">
        <v>219</v>
      </c>
      <c r="F1918">
        <v>546</v>
      </c>
      <c r="G1918">
        <v>316</v>
      </c>
      <c r="H1918">
        <v>3</v>
      </c>
      <c r="I1918">
        <v>193</v>
      </c>
      <c r="J1918">
        <v>10</v>
      </c>
      <c r="K1918">
        <v>9.65</v>
      </c>
      <c r="L1918">
        <v>578.65</v>
      </c>
      <c r="M1918" t="s">
        <v>18</v>
      </c>
      <c r="N1918" t="s">
        <v>23</v>
      </c>
      <c r="O1918">
        <v>59</v>
      </c>
      <c r="P1918">
        <v>1</v>
      </c>
      <c r="Q1918" t="s">
        <v>4409</v>
      </c>
      <c r="R1918">
        <v>501</v>
      </c>
      <c r="S1918" s="3">
        <v>0.1</v>
      </c>
      <c r="T1918" s="6">
        <v>231.25</v>
      </c>
      <c r="U1918" t="s">
        <v>6337</v>
      </c>
      <c r="V1918">
        <v>2025</v>
      </c>
      <c r="W1918" t="s">
        <v>6331</v>
      </c>
      <c r="X1918" t="str">
        <f>_xlfn.XLOOKUP(Orders_C[[#This Row],[Product_ID]],Products_C[Product_ID],Products_C[Product_Name])</f>
        <v>Popcorn Chicken</v>
      </c>
      <c r="Y1918" t="str">
        <f>_xlfn.XLOOKUP(Orders_C[[#This Row],[Product_ID]],Products_C[Product_ID],Products_C[Category])</f>
        <v>Dessert</v>
      </c>
      <c r="Z1918" t="str">
        <f>_xlfn.XLOOKUP(Orders_C[[#This Row],[Store_ID]],Stores_c[Store_ID],Stores_c[City])</f>
        <v>Lake David</v>
      </c>
      <c r="AA1918" t="str">
        <f>_xlfn.XLOOKUP(Orders_C[[#This Row],[Customer_ID]],Customers_c[Customer_ID],Customers_c[Customer_Name])</f>
        <v>Robert Harris</v>
      </c>
      <c r="AB1918" s="6">
        <f>Orders_C[[#This Row],[Quantity]]*Orders_C[[#This Row],[Unit_Price]]*(1-Orders_C[[#This Row],[Discount %]])+Orders_C[[#This Row],[Tax]]</f>
        <v>530.75</v>
      </c>
      <c r="AC1918" s="9">
        <f>(Orders_C[[#This Row],[Unit_Price]]*Orders_C[[#This Row],[Quantity]])-Orders_C[[#This Row],[Discount]]+Orders_C[[#This Row],[Tax]]</f>
        <v>578.65</v>
      </c>
      <c r="AD1918" t="str">
        <f>IF(COUNTIF(Orders_C[[#All],[Customer_ID]],Orders_C[[#This Row],[Customer_ID]])&gt;1,"Repeat","New")</f>
        <v>Repeat</v>
      </c>
      <c r="AE1918" t="str" cm="1">
        <f t="array" ref="AE1918">_xlfn.XLOOKUP(Orders_C[[#This Row],[Store_ID]],Stores_c[[#All],[Store_ID]],Stores_c[[#All],[City]])</f>
        <v>Lake David</v>
      </c>
      <c r="AF1918" t="str" cm="1">
        <f t="array" ref="AF1918">_xlfn.XLOOKUP(Orders_C[[#This Row],[Store_ID]],Stores_c[[#All],[Store_ID]],Stores_c[[#All],[Manager_Name]])</f>
        <v>Joshua Hines</v>
      </c>
      <c r="AG1918" t="str" cm="1">
        <f t="array" ref="AG1918">_xlfn.XLOOKUP(Orders_C[[#This Row],[Store_ID]],Stores_c[[#All],[Store_ID]],Stores_c[[#All],[Store_Type]])</f>
        <v>Street</v>
      </c>
    </row>
    <row r="1919" spans="1:33" x14ac:dyDescent="0.25">
      <c r="A1919">
        <v>7782</v>
      </c>
      <c r="B1919" s="1">
        <v>46044</v>
      </c>
      <c r="C1919" s="2">
        <v>0.26226851851851851</v>
      </c>
      <c r="D1919">
        <v>1292</v>
      </c>
      <c r="E1919">
        <v>207</v>
      </c>
      <c r="F1919">
        <v>499</v>
      </c>
      <c r="G1919">
        <v>304</v>
      </c>
      <c r="H1919">
        <v>2</v>
      </c>
      <c r="I1919">
        <v>278</v>
      </c>
      <c r="J1919">
        <v>5</v>
      </c>
      <c r="K1919">
        <v>13.9</v>
      </c>
      <c r="L1919">
        <v>564.9</v>
      </c>
      <c r="M1919" t="s">
        <v>18</v>
      </c>
      <c r="N1919" t="s">
        <v>22</v>
      </c>
      <c r="O1919">
        <v>48</v>
      </c>
      <c r="P1919">
        <v>4</v>
      </c>
      <c r="Q1919" t="s">
        <v>1805</v>
      </c>
      <c r="R1919">
        <v>508</v>
      </c>
      <c r="S1919" s="3">
        <v>0.05</v>
      </c>
      <c r="T1919" s="6">
        <v>231.3</v>
      </c>
      <c r="U1919" t="s">
        <v>6330</v>
      </c>
      <c r="V1919">
        <v>2026</v>
      </c>
      <c r="W1919" t="s">
        <v>6331</v>
      </c>
      <c r="X1919" t="str">
        <f>_xlfn.XLOOKUP(Orders_C[[#This Row],[Product_ID]],Products_C[Product_ID],Products_C[Product_Name])</f>
        <v>Veg Burger</v>
      </c>
      <c r="Y1919" t="str">
        <f>_xlfn.XLOOKUP(Orders_C[[#This Row],[Product_ID]],Products_C[Product_ID],Products_C[Category])</f>
        <v>Burger</v>
      </c>
      <c r="Z1919" t="str">
        <f>_xlfn.XLOOKUP(Orders_C[[#This Row],[Store_ID]],Stores_c[Store_ID],Stores_c[City])</f>
        <v>Christineton</v>
      </c>
      <c r="AA1919" t="str">
        <f>_xlfn.XLOOKUP(Orders_C[[#This Row],[Customer_ID]],Customers_c[Customer_ID],Customers_c[Customer_Name])</f>
        <v>Kendra Wu</v>
      </c>
      <c r="AB1919" s="6">
        <f>Orders_C[[#This Row],[Quantity]]*Orders_C[[#This Row],[Unit_Price]]*(1-Orders_C[[#This Row],[Discount %]])+Orders_C[[#This Row],[Tax]]</f>
        <v>542.09999999999991</v>
      </c>
      <c r="AC1919" s="9">
        <f>(Orders_C[[#This Row],[Unit_Price]]*Orders_C[[#This Row],[Quantity]])-Orders_C[[#This Row],[Discount]]+Orders_C[[#This Row],[Tax]]</f>
        <v>564.9</v>
      </c>
      <c r="AD1919" t="str">
        <f>IF(COUNTIF(Orders_C[[#All],[Customer_ID]],Orders_C[[#This Row],[Customer_ID]])&gt;1,"Repeat","New")</f>
        <v>Repeat</v>
      </c>
      <c r="AE1919" t="str" cm="1">
        <f t="array" ref="AE1919">_xlfn.XLOOKUP(Orders_C[[#This Row],[Store_ID]],Stores_c[[#All],[Store_ID]],Stores_c[[#All],[City]])</f>
        <v>Christineton</v>
      </c>
      <c r="AF1919" t="str" cm="1">
        <f t="array" ref="AF1919">_xlfn.XLOOKUP(Orders_C[[#This Row],[Store_ID]],Stores_c[[#All],[Store_ID]],Stores_c[[#All],[Manager_Name]])</f>
        <v>Dr. William Hubbard MD</v>
      </c>
      <c r="AG1919" t="str" cm="1">
        <f t="array" ref="AG1919">_xlfn.XLOOKUP(Orders_C[[#This Row],[Store_ID]],Stores_c[[#All],[Store_ID]],Stores_c[[#All],[Store_Type]])</f>
        <v>Street</v>
      </c>
    </row>
    <row r="1920" spans="1:33" x14ac:dyDescent="0.25">
      <c r="A1920">
        <v>9369</v>
      </c>
      <c r="B1920" s="1">
        <v>45998</v>
      </c>
      <c r="C1920" s="2">
        <v>0.37195601851851851</v>
      </c>
      <c r="D1920">
        <v>1365</v>
      </c>
      <c r="E1920">
        <v>217</v>
      </c>
      <c r="F1920">
        <v>404</v>
      </c>
      <c r="G1920">
        <v>320</v>
      </c>
      <c r="H1920">
        <v>2</v>
      </c>
      <c r="I1920">
        <v>278</v>
      </c>
      <c r="J1920">
        <v>5</v>
      </c>
      <c r="K1920">
        <v>13.9</v>
      </c>
      <c r="L1920">
        <v>564.9</v>
      </c>
      <c r="M1920" t="s">
        <v>18</v>
      </c>
      <c r="N1920" t="s">
        <v>22</v>
      </c>
      <c r="O1920">
        <v>44</v>
      </c>
      <c r="P1920">
        <v>4</v>
      </c>
      <c r="Q1920" t="s">
        <v>3392</v>
      </c>
      <c r="R1920">
        <v>501</v>
      </c>
      <c r="S1920" s="3">
        <v>0.05</v>
      </c>
      <c r="T1920" s="6">
        <v>231.3</v>
      </c>
      <c r="U1920" t="s">
        <v>6328</v>
      </c>
      <c r="V1920">
        <v>2025</v>
      </c>
      <c r="W1920" t="s">
        <v>6331</v>
      </c>
      <c r="X1920" t="str">
        <f>_xlfn.XLOOKUP(Orders_C[[#This Row],[Product_ID]],Products_C[Product_ID],Products_C[Product_Name])</f>
        <v>Rice Bowl</v>
      </c>
      <c r="Y1920" t="str">
        <f>_xlfn.XLOOKUP(Orders_C[[#This Row],[Product_ID]],Products_C[Product_ID],Products_C[Category])</f>
        <v>Beverage</v>
      </c>
      <c r="Z1920" t="str">
        <f>_xlfn.XLOOKUP(Orders_C[[#This Row],[Store_ID]],Stores_c[Store_ID],Stores_c[City])</f>
        <v>West Rebecca</v>
      </c>
      <c r="AA1920" t="str">
        <f>_xlfn.XLOOKUP(Orders_C[[#This Row],[Customer_ID]],Customers_c[Customer_ID],Customers_c[Customer_Name])</f>
        <v>Danielle Woods</v>
      </c>
      <c r="AB1920" s="6">
        <f>Orders_C[[#This Row],[Quantity]]*Orders_C[[#This Row],[Unit_Price]]*(1-Orders_C[[#This Row],[Discount %]])+Orders_C[[#This Row],[Tax]]</f>
        <v>542.09999999999991</v>
      </c>
      <c r="AC1920" s="9">
        <f>(Orders_C[[#This Row],[Unit_Price]]*Orders_C[[#This Row],[Quantity]])-Orders_C[[#This Row],[Discount]]+Orders_C[[#This Row],[Tax]]</f>
        <v>564.9</v>
      </c>
      <c r="AD1920" t="str">
        <f>IF(COUNTIF(Orders_C[[#All],[Customer_ID]],Orders_C[[#This Row],[Customer_ID]])&gt;1,"Repeat","New")</f>
        <v>Repeat</v>
      </c>
      <c r="AE1920" t="str" cm="1">
        <f t="array" ref="AE1920">_xlfn.XLOOKUP(Orders_C[[#This Row],[Store_ID]],Stores_c[[#All],[Store_ID]],Stores_c[[#All],[City]])</f>
        <v>West Rebecca</v>
      </c>
      <c r="AF1920" t="str" cm="1">
        <f t="array" ref="AF1920">_xlfn.XLOOKUP(Orders_C[[#This Row],[Store_ID]],Stores_c[[#All],[Store_ID]],Stores_c[[#All],[Manager_Name]])</f>
        <v>Albert Smith</v>
      </c>
      <c r="AG1920" t="str" cm="1">
        <f t="array" ref="AG1920">_xlfn.XLOOKUP(Orders_C[[#This Row],[Store_ID]],Stores_c[[#All],[Store_ID]],Stores_c[[#All],[Store_Type]])</f>
        <v>Mall</v>
      </c>
    </row>
    <row r="1921" spans="1:33" x14ac:dyDescent="0.25">
      <c r="A1921">
        <v>7191</v>
      </c>
      <c r="B1921" s="1">
        <v>45713</v>
      </c>
      <c r="C1921" s="2">
        <v>0.10001157407407407</v>
      </c>
      <c r="D1921">
        <v>1372</v>
      </c>
      <c r="E1921">
        <v>218</v>
      </c>
      <c r="F1921">
        <v>545</v>
      </c>
      <c r="G1921">
        <v>305</v>
      </c>
      <c r="H1921">
        <v>2</v>
      </c>
      <c r="I1921">
        <v>290</v>
      </c>
      <c r="J1921">
        <v>15</v>
      </c>
      <c r="K1921">
        <v>14.5</v>
      </c>
      <c r="L1921">
        <v>579.5</v>
      </c>
      <c r="M1921" t="s">
        <v>18</v>
      </c>
      <c r="N1921" t="s">
        <v>21</v>
      </c>
      <c r="O1921">
        <v>18</v>
      </c>
      <c r="P1921">
        <v>2</v>
      </c>
      <c r="Q1921" t="s">
        <v>1214</v>
      </c>
      <c r="R1921">
        <v>502</v>
      </c>
      <c r="S1921" s="3">
        <v>0.15</v>
      </c>
      <c r="T1921" s="6">
        <v>231.5</v>
      </c>
      <c r="U1921" t="s">
        <v>6338</v>
      </c>
      <c r="V1921">
        <v>2025</v>
      </c>
      <c r="W1921" t="s">
        <v>6333</v>
      </c>
      <c r="X1921" t="str">
        <f>_xlfn.XLOOKUP(Orders_C[[#This Row],[Product_ID]],Products_C[Product_ID],Products_C[Product_Name])</f>
        <v>Krushers</v>
      </c>
      <c r="Y1921" t="str">
        <f>_xlfn.XLOOKUP(Orders_C[[#This Row],[Product_ID]],Products_C[Product_ID],Products_C[Category])</f>
        <v>Dessert</v>
      </c>
      <c r="Z1921" t="str">
        <f>_xlfn.XLOOKUP(Orders_C[[#This Row],[Store_ID]],Stores_c[Store_ID],Stores_c[City])</f>
        <v>East Johnport</v>
      </c>
      <c r="AA1921" t="str">
        <f>_xlfn.XLOOKUP(Orders_C[[#This Row],[Customer_ID]],Customers_c[Customer_ID],Customers_c[Customer_Name])</f>
        <v>Amber Buck</v>
      </c>
      <c r="AB1921" s="6">
        <f>Orders_C[[#This Row],[Quantity]]*Orders_C[[#This Row],[Unit_Price]]*(1-Orders_C[[#This Row],[Discount %]])+Orders_C[[#This Row],[Tax]]</f>
        <v>507.5</v>
      </c>
      <c r="AC1921" s="9">
        <f>(Orders_C[[#This Row],[Unit_Price]]*Orders_C[[#This Row],[Quantity]])-Orders_C[[#This Row],[Discount]]+Orders_C[[#This Row],[Tax]]</f>
        <v>579.5</v>
      </c>
      <c r="AD1921" t="str">
        <f>IF(COUNTIF(Orders_C[[#All],[Customer_ID]],Orders_C[[#This Row],[Customer_ID]])&gt;1,"Repeat","New")</f>
        <v>Repeat</v>
      </c>
      <c r="AE1921" t="str" cm="1">
        <f t="array" ref="AE1921">_xlfn.XLOOKUP(Orders_C[[#This Row],[Store_ID]],Stores_c[[#All],[Store_ID]],Stores_c[[#All],[City]])</f>
        <v>East Johnport</v>
      </c>
      <c r="AF1921" t="str" cm="1">
        <f t="array" ref="AF1921">_xlfn.XLOOKUP(Orders_C[[#This Row],[Store_ID]],Stores_c[[#All],[Store_ID]],Stores_c[[#All],[Manager_Name]])</f>
        <v>Mr. Matthew Murillo III</v>
      </c>
      <c r="AG1921" t="str" cm="1">
        <f t="array" ref="AG1921">_xlfn.XLOOKUP(Orders_C[[#This Row],[Store_ID]],Stores_c[[#All],[Store_ID]],Stores_c[[#All],[Store_Type]])</f>
        <v>Street</v>
      </c>
    </row>
    <row r="1922" spans="1:33" x14ac:dyDescent="0.25">
      <c r="A1922">
        <v>8635</v>
      </c>
      <c r="B1922" s="1">
        <v>45892</v>
      </c>
      <c r="C1922" s="2">
        <v>0.82320601851851849</v>
      </c>
      <c r="D1922">
        <v>1328</v>
      </c>
      <c r="E1922">
        <v>210</v>
      </c>
      <c r="F1922">
        <v>511</v>
      </c>
      <c r="G1922">
        <v>308</v>
      </c>
      <c r="H1922">
        <v>2</v>
      </c>
      <c r="I1922">
        <v>290</v>
      </c>
      <c r="J1922">
        <v>15</v>
      </c>
      <c r="K1922">
        <v>14.5</v>
      </c>
      <c r="L1922">
        <v>579.5</v>
      </c>
      <c r="M1922" t="s">
        <v>19</v>
      </c>
      <c r="N1922" t="s">
        <v>22</v>
      </c>
      <c r="O1922">
        <v>40</v>
      </c>
      <c r="P1922">
        <v>5</v>
      </c>
      <c r="Q1922" t="s">
        <v>2658</v>
      </c>
      <c r="R1922">
        <v>501</v>
      </c>
      <c r="S1922" s="3">
        <v>0.15</v>
      </c>
      <c r="T1922" s="6">
        <v>231.5</v>
      </c>
      <c r="U1922" t="s">
        <v>6342</v>
      </c>
      <c r="V1922">
        <v>2025</v>
      </c>
      <c r="W1922" t="s">
        <v>6329</v>
      </c>
      <c r="X1922" t="str">
        <f>_xlfn.XLOOKUP(Orders_C[[#This Row],[Product_ID]],Products_C[Product_ID],Products_C[Product_Name])</f>
        <v>Zinger Burger</v>
      </c>
      <c r="Y1922" t="str">
        <f>_xlfn.XLOOKUP(Orders_C[[#This Row],[Product_ID]],Products_C[Product_ID],Products_C[Category])</f>
        <v>Beverage</v>
      </c>
      <c r="Z1922" t="str">
        <f>_xlfn.XLOOKUP(Orders_C[[#This Row],[Store_ID]],Stores_c[Store_ID],Stores_c[City])</f>
        <v>East William</v>
      </c>
      <c r="AA1922" t="str">
        <f>_xlfn.XLOOKUP(Orders_C[[#This Row],[Customer_ID]],Customers_c[Customer_ID],Customers_c[Customer_Name])</f>
        <v>Jennifer Lang</v>
      </c>
      <c r="AB1922" s="6">
        <f>Orders_C[[#This Row],[Quantity]]*Orders_C[[#This Row],[Unit_Price]]*(1-Orders_C[[#This Row],[Discount %]])+Orders_C[[#This Row],[Tax]]</f>
        <v>507.5</v>
      </c>
      <c r="AC1922" s="9">
        <f>(Orders_C[[#This Row],[Unit_Price]]*Orders_C[[#This Row],[Quantity]])-Orders_C[[#This Row],[Discount]]+Orders_C[[#This Row],[Tax]]</f>
        <v>579.5</v>
      </c>
      <c r="AD1922" t="str">
        <f>IF(COUNTIF(Orders_C[[#All],[Customer_ID]],Orders_C[[#This Row],[Customer_ID]])&gt;1,"Repeat","New")</f>
        <v>Repeat</v>
      </c>
      <c r="AE1922" t="str" cm="1">
        <f t="array" ref="AE1922">_xlfn.XLOOKUP(Orders_C[[#This Row],[Store_ID]],Stores_c[[#All],[Store_ID]],Stores_c[[#All],[City]])</f>
        <v>East William</v>
      </c>
      <c r="AF1922" t="str" cm="1">
        <f t="array" ref="AF1922">_xlfn.XLOOKUP(Orders_C[[#This Row],[Store_ID]],Stores_c[[#All],[Store_ID]],Stores_c[[#All],[Manager_Name]])</f>
        <v>Victoria Butler</v>
      </c>
      <c r="AG1922" t="str" cm="1">
        <f t="array" ref="AG1922">_xlfn.XLOOKUP(Orders_C[[#This Row],[Store_ID]],Stores_c[[#All],[Store_ID]],Stores_c[[#All],[Store_Type]])</f>
        <v>Drive-Thru</v>
      </c>
    </row>
    <row r="1923" spans="1:33" x14ac:dyDescent="0.25">
      <c r="A1923">
        <v>7402</v>
      </c>
      <c r="B1923" s="1">
        <v>45799</v>
      </c>
      <c r="C1923" s="2">
        <v>0.48325231481481479</v>
      </c>
      <c r="D1923">
        <v>1946</v>
      </c>
      <c r="E1923">
        <v>211</v>
      </c>
      <c r="F1923">
        <v>481</v>
      </c>
      <c r="G1923">
        <v>315</v>
      </c>
      <c r="H1923">
        <v>2</v>
      </c>
      <c r="I1923">
        <v>285</v>
      </c>
      <c r="J1923">
        <v>10</v>
      </c>
      <c r="K1923">
        <v>14.25</v>
      </c>
      <c r="L1923">
        <v>574.25</v>
      </c>
      <c r="M1923" t="s">
        <v>18</v>
      </c>
      <c r="N1923" t="s">
        <v>22</v>
      </c>
      <c r="O1923">
        <v>25</v>
      </c>
      <c r="P1923">
        <v>1</v>
      </c>
      <c r="Q1923" t="s">
        <v>1425</v>
      </c>
      <c r="R1923">
        <v>501</v>
      </c>
      <c r="S1923" s="3">
        <v>0.1</v>
      </c>
      <c r="T1923" s="6">
        <v>232.25</v>
      </c>
      <c r="U1923" t="s">
        <v>6339</v>
      </c>
      <c r="V1923">
        <v>2025</v>
      </c>
      <c r="W1923" t="s">
        <v>6329</v>
      </c>
      <c r="X1923" t="str">
        <f>_xlfn.XLOOKUP(Orders_C[[#This Row],[Product_ID]],Products_C[Product_ID],Products_C[Product_Name])</f>
        <v>Popcorn Chicken</v>
      </c>
      <c r="Y1923" t="str">
        <f>_xlfn.XLOOKUP(Orders_C[[#This Row],[Product_ID]],Products_C[Product_ID],Products_C[Category])</f>
        <v>Beverage</v>
      </c>
      <c r="Z1923" t="str">
        <f>_xlfn.XLOOKUP(Orders_C[[#This Row],[Store_ID]],Stores_c[Store_ID],Stores_c[City])</f>
        <v>North Robertstad</v>
      </c>
      <c r="AA1923" t="str">
        <f>_xlfn.XLOOKUP(Orders_C[[#This Row],[Customer_ID]],Customers_c[Customer_ID],Customers_c[Customer_Name])</f>
        <v>Miss Samantha Reyes</v>
      </c>
      <c r="AB1923" s="6">
        <f>Orders_C[[#This Row],[Quantity]]*Orders_C[[#This Row],[Unit_Price]]*(1-Orders_C[[#This Row],[Discount %]])+Orders_C[[#This Row],[Tax]]</f>
        <v>527.25</v>
      </c>
      <c r="AC1923" s="9">
        <f>(Orders_C[[#This Row],[Unit_Price]]*Orders_C[[#This Row],[Quantity]])-Orders_C[[#This Row],[Discount]]+Orders_C[[#This Row],[Tax]]</f>
        <v>574.25</v>
      </c>
      <c r="AD1923" t="str">
        <f>IF(COUNTIF(Orders_C[[#All],[Customer_ID]],Orders_C[[#This Row],[Customer_ID]])&gt;1,"Repeat","New")</f>
        <v>Repeat</v>
      </c>
      <c r="AE1923" t="str" cm="1">
        <f t="array" ref="AE1923">_xlfn.XLOOKUP(Orders_C[[#This Row],[Store_ID]],Stores_c[[#All],[Store_ID]],Stores_c[[#All],[City]])</f>
        <v>North Robertstad</v>
      </c>
      <c r="AF1923" t="str" cm="1">
        <f t="array" ref="AF1923">_xlfn.XLOOKUP(Orders_C[[#This Row],[Store_ID]],Stores_c[[#All],[Store_ID]],Stores_c[[#All],[Manager_Name]])</f>
        <v>Mary Lewis</v>
      </c>
      <c r="AG1923" t="str" cm="1">
        <f t="array" ref="AG1923">_xlfn.XLOOKUP(Orders_C[[#This Row],[Store_ID]],Stores_c[[#All],[Store_ID]],Stores_c[[#All],[Store_Type]])</f>
        <v>Street</v>
      </c>
    </row>
    <row r="1924" spans="1:33" x14ac:dyDescent="0.25">
      <c r="A1924">
        <v>7054</v>
      </c>
      <c r="B1924" s="1">
        <v>45749</v>
      </c>
      <c r="C1924" s="2">
        <v>0.22996527777777778</v>
      </c>
      <c r="D1924">
        <v>1888</v>
      </c>
      <c r="E1924">
        <v>213</v>
      </c>
      <c r="F1924">
        <v>506</v>
      </c>
      <c r="G1924">
        <v>312</v>
      </c>
      <c r="H1924">
        <v>2</v>
      </c>
      <c r="I1924">
        <v>291</v>
      </c>
      <c r="J1924">
        <v>15</v>
      </c>
      <c r="K1924">
        <v>14.55</v>
      </c>
      <c r="L1924">
        <v>581.54999999999995</v>
      </c>
      <c r="M1924" t="s">
        <v>19</v>
      </c>
      <c r="N1924" t="s">
        <v>23</v>
      </c>
      <c r="O1924">
        <v>25</v>
      </c>
      <c r="P1924">
        <v>2</v>
      </c>
      <c r="Q1924" t="s">
        <v>1077</v>
      </c>
      <c r="R1924">
        <v>503</v>
      </c>
      <c r="S1924" s="3">
        <v>0.15</v>
      </c>
      <c r="T1924" s="6">
        <v>232.34999999999997</v>
      </c>
      <c r="U1924" t="s">
        <v>6337</v>
      </c>
      <c r="V1924">
        <v>2025</v>
      </c>
      <c r="W1924" t="s">
        <v>6329</v>
      </c>
      <c r="X1924" t="str">
        <f>_xlfn.XLOOKUP(Orders_C[[#This Row],[Product_ID]],Products_C[Product_ID],Products_C[Product_Name])</f>
        <v>Veg Burger</v>
      </c>
      <c r="Y1924" t="str">
        <f>_xlfn.XLOOKUP(Orders_C[[#This Row],[Product_ID]],Products_C[Product_ID],Products_C[Category])</f>
        <v>Burger</v>
      </c>
      <c r="Z1924" t="str">
        <f>_xlfn.XLOOKUP(Orders_C[[#This Row],[Store_ID]],Stores_c[Store_ID],Stores_c[City])</f>
        <v>Lake Kristashire</v>
      </c>
      <c r="AA1924" t="str">
        <f>_xlfn.XLOOKUP(Orders_C[[#This Row],[Customer_ID]],Customers_c[Customer_ID],Customers_c[Customer_Name])</f>
        <v>Jason Johnson</v>
      </c>
      <c r="AB1924" s="6">
        <f>Orders_C[[#This Row],[Quantity]]*Orders_C[[#This Row],[Unit_Price]]*(1-Orders_C[[#This Row],[Discount %]])+Orders_C[[#This Row],[Tax]]</f>
        <v>509.25</v>
      </c>
      <c r="AC1924" s="9">
        <f>(Orders_C[[#This Row],[Unit_Price]]*Orders_C[[#This Row],[Quantity]])-Orders_C[[#This Row],[Discount]]+Orders_C[[#This Row],[Tax]]</f>
        <v>581.54999999999995</v>
      </c>
      <c r="AD1924" t="str">
        <f>IF(COUNTIF(Orders_C[[#All],[Customer_ID]],Orders_C[[#This Row],[Customer_ID]])&gt;1,"Repeat","New")</f>
        <v>Repeat</v>
      </c>
      <c r="AE1924" t="str" cm="1">
        <f t="array" ref="AE1924">_xlfn.XLOOKUP(Orders_C[[#This Row],[Store_ID]],Stores_c[[#All],[Store_ID]],Stores_c[[#All],[City]])</f>
        <v>Lake Kristashire</v>
      </c>
      <c r="AF1924" t="str" cm="1">
        <f t="array" ref="AF1924">_xlfn.XLOOKUP(Orders_C[[#This Row],[Store_ID]],Stores_c[[#All],[Store_ID]],Stores_c[[#All],[Manager_Name]])</f>
        <v>Andrea Daugherty</v>
      </c>
      <c r="AG1924" t="str" cm="1">
        <f t="array" ref="AG1924">_xlfn.XLOOKUP(Orders_C[[#This Row],[Store_ID]],Stores_c[[#All],[Store_ID]],Stores_c[[#All],[Store_Type]])</f>
        <v>Mall</v>
      </c>
    </row>
    <row r="1925" spans="1:33" x14ac:dyDescent="0.25">
      <c r="A1925">
        <v>9132</v>
      </c>
      <c r="B1925" s="1">
        <v>45834</v>
      </c>
      <c r="C1925" s="2">
        <v>7.7754629629629632E-2</v>
      </c>
      <c r="D1925">
        <v>1714</v>
      </c>
      <c r="E1925">
        <v>217</v>
      </c>
      <c r="F1925">
        <v>524</v>
      </c>
      <c r="G1925">
        <v>315</v>
      </c>
      <c r="H1925">
        <v>2</v>
      </c>
      <c r="I1925">
        <v>291</v>
      </c>
      <c r="J1925">
        <v>15</v>
      </c>
      <c r="K1925">
        <v>14.55</v>
      </c>
      <c r="L1925">
        <v>581.54999999999995</v>
      </c>
      <c r="M1925" t="s">
        <v>18</v>
      </c>
      <c r="N1925" t="s">
        <v>22</v>
      </c>
      <c r="O1925">
        <v>25</v>
      </c>
      <c r="P1925">
        <v>1</v>
      </c>
      <c r="Q1925" t="s">
        <v>3155</v>
      </c>
      <c r="R1925">
        <v>508</v>
      </c>
      <c r="S1925" s="3">
        <v>0.15</v>
      </c>
      <c r="T1925" s="6">
        <v>232.34999999999997</v>
      </c>
      <c r="U1925" t="s">
        <v>6340</v>
      </c>
      <c r="V1925">
        <v>2025</v>
      </c>
      <c r="W1925" t="s">
        <v>6329</v>
      </c>
      <c r="X1925" t="str">
        <f>_xlfn.XLOOKUP(Orders_C[[#This Row],[Product_ID]],Products_C[Product_ID],Products_C[Product_Name])</f>
        <v>Popcorn Chicken</v>
      </c>
      <c r="Y1925" t="str">
        <f>_xlfn.XLOOKUP(Orders_C[[#This Row],[Product_ID]],Products_C[Product_ID],Products_C[Category])</f>
        <v>Beverage</v>
      </c>
      <c r="Z1925" t="str">
        <f>_xlfn.XLOOKUP(Orders_C[[#This Row],[Store_ID]],Stores_c[Store_ID],Stores_c[City])</f>
        <v>West Rebecca</v>
      </c>
      <c r="AA1925" t="str">
        <f>_xlfn.XLOOKUP(Orders_C[[#This Row],[Customer_ID]],Customers_c[Customer_ID],Customers_c[Customer_Name])</f>
        <v>Briana Santos</v>
      </c>
      <c r="AB1925" s="6">
        <f>Orders_C[[#This Row],[Quantity]]*Orders_C[[#This Row],[Unit_Price]]*(1-Orders_C[[#This Row],[Discount %]])+Orders_C[[#This Row],[Tax]]</f>
        <v>509.25</v>
      </c>
      <c r="AC1925" s="9">
        <f>(Orders_C[[#This Row],[Unit_Price]]*Orders_C[[#This Row],[Quantity]])-Orders_C[[#This Row],[Discount]]+Orders_C[[#This Row],[Tax]]</f>
        <v>581.54999999999995</v>
      </c>
      <c r="AD1925" t="str">
        <f>IF(COUNTIF(Orders_C[[#All],[Customer_ID]],Orders_C[[#This Row],[Customer_ID]])&gt;1,"Repeat","New")</f>
        <v>Repeat</v>
      </c>
      <c r="AE1925" t="str" cm="1">
        <f t="array" ref="AE1925">_xlfn.XLOOKUP(Orders_C[[#This Row],[Store_ID]],Stores_c[[#All],[Store_ID]],Stores_c[[#All],[City]])</f>
        <v>West Rebecca</v>
      </c>
      <c r="AF1925" t="str" cm="1">
        <f t="array" ref="AF1925">_xlfn.XLOOKUP(Orders_C[[#This Row],[Store_ID]],Stores_c[[#All],[Store_ID]],Stores_c[[#All],[Manager_Name]])</f>
        <v>Albert Smith</v>
      </c>
      <c r="AG1925" t="str" cm="1">
        <f t="array" ref="AG1925">_xlfn.XLOOKUP(Orders_C[[#This Row],[Store_ID]],Stores_c[[#All],[Store_ID]],Stores_c[[#All],[Store_Type]])</f>
        <v>Mall</v>
      </c>
    </row>
    <row r="1926" spans="1:33" x14ac:dyDescent="0.25">
      <c r="A1926">
        <v>9454</v>
      </c>
      <c r="B1926" s="1">
        <v>45845</v>
      </c>
      <c r="C1926" s="2">
        <v>0.67974537037037042</v>
      </c>
      <c r="D1926">
        <v>1851</v>
      </c>
      <c r="E1926">
        <v>223</v>
      </c>
      <c r="F1926">
        <v>492</v>
      </c>
      <c r="G1926">
        <v>322</v>
      </c>
      <c r="H1926">
        <v>3</v>
      </c>
      <c r="I1926">
        <v>198</v>
      </c>
      <c r="J1926">
        <v>15</v>
      </c>
      <c r="K1926">
        <v>9.9</v>
      </c>
      <c r="L1926">
        <v>588.9</v>
      </c>
      <c r="M1926" t="s">
        <v>20</v>
      </c>
      <c r="N1926" t="s">
        <v>23</v>
      </c>
      <c r="O1926">
        <v>56</v>
      </c>
      <c r="P1926">
        <v>4</v>
      </c>
      <c r="Q1926" t="s">
        <v>3477</v>
      </c>
      <c r="R1926">
        <v>502</v>
      </c>
      <c r="S1926" s="3">
        <v>0.15</v>
      </c>
      <c r="T1926" s="6">
        <v>232.5</v>
      </c>
      <c r="U1926" t="s">
        <v>6341</v>
      </c>
      <c r="V1926">
        <v>2025</v>
      </c>
      <c r="W1926" t="s">
        <v>6331</v>
      </c>
      <c r="X1926" t="str">
        <f>_xlfn.XLOOKUP(Orders_C[[#This Row],[Product_ID]],Products_C[Product_ID],Products_C[Product_Name])</f>
        <v>Veg Burger</v>
      </c>
      <c r="Y1926" t="str">
        <f>_xlfn.XLOOKUP(Orders_C[[#This Row],[Product_ID]],Products_C[Product_ID],Products_C[Category])</f>
        <v>Burger</v>
      </c>
      <c r="Z1926" t="str">
        <f>_xlfn.XLOOKUP(Orders_C[[#This Row],[Store_ID]],Stores_c[Store_ID],Stores_c[City])</f>
        <v>Chambershaven</v>
      </c>
      <c r="AA1926" t="str">
        <f>_xlfn.XLOOKUP(Orders_C[[#This Row],[Customer_ID]],Customers_c[Customer_ID],Customers_c[Customer_Name])</f>
        <v>Patrick Daniels</v>
      </c>
      <c r="AB1926" s="6">
        <f>Orders_C[[#This Row],[Quantity]]*Orders_C[[#This Row],[Unit_Price]]*(1-Orders_C[[#This Row],[Discount %]])+Orders_C[[#This Row],[Tax]]</f>
        <v>514.79999999999995</v>
      </c>
      <c r="AC1926" s="9">
        <f>(Orders_C[[#This Row],[Unit_Price]]*Orders_C[[#This Row],[Quantity]])-Orders_C[[#This Row],[Discount]]+Orders_C[[#This Row],[Tax]]</f>
        <v>588.9</v>
      </c>
      <c r="AD1926" t="str">
        <f>IF(COUNTIF(Orders_C[[#All],[Customer_ID]],Orders_C[[#This Row],[Customer_ID]])&gt;1,"Repeat","New")</f>
        <v>Repeat</v>
      </c>
      <c r="AE1926" t="str" cm="1">
        <f t="array" ref="AE1926">_xlfn.XLOOKUP(Orders_C[[#This Row],[Store_ID]],Stores_c[[#All],[Store_ID]],Stores_c[[#All],[City]])</f>
        <v>Chambershaven</v>
      </c>
      <c r="AF1926" t="str" cm="1">
        <f t="array" ref="AF1926">_xlfn.XLOOKUP(Orders_C[[#This Row],[Store_ID]],Stores_c[[#All],[Store_ID]],Stores_c[[#All],[Manager_Name]])</f>
        <v>Virginia Webster</v>
      </c>
      <c r="AG1926" t="str" cm="1">
        <f t="array" ref="AG1926">_xlfn.XLOOKUP(Orders_C[[#This Row],[Store_ID]],Stores_c[[#All],[Store_ID]],Stores_c[[#All],[Store_Type]])</f>
        <v>Street</v>
      </c>
    </row>
    <row r="1927" spans="1:33" x14ac:dyDescent="0.25">
      <c r="A1927">
        <v>9498</v>
      </c>
      <c r="B1927" s="1">
        <v>45939</v>
      </c>
      <c r="C1927" s="2">
        <v>0.48349537037037038</v>
      </c>
      <c r="D1927">
        <v>1058</v>
      </c>
      <c r="E1927">
        <v>215</v>
      </c>
      <c r="F1927">
        <v>489</v>
      </c>
      <c r="G1927">
        <v>325</v>
      </c>
      <c r="H1927">
        <v>3</v>
      </c>
      <c r="I1927">
        <v>198</v>
      </c>
      <c r="J1927">
        <v>15</v>
      </c>
      <c r="K1927">
        <v>9.9</v>
      </c>
      <c r="L1927">
        <v>588.9</v>
      </c>
      <c r="M1927" t="s">
        <v>19</v>
      </c>
      <c r="N1927" t="s">
        <v>21</v>
      </c>
      <c r="O1927">
        <v>20</v>
      </c>
      <c r="P1927">
        <v>1</v>
      </c>
      <c r="Q1927" t="s">
        <v>3521</v>
      </c>
      <c r="R1927">
        <v>507</v>
      </c>
      <c r="S1927" s="3">
        <v>0.15</v>
      </c>
      <c r="T1927" s="6">
        <v>232.5</v>
      </c>
      <c r="U1927" t="s">
        <v>6332</v>
      </c>
      <c r="V1927">
        <v>2025</v>
      </c>
      <c r="W1927" t="s">
        <v>6333</v>
      </c>
      <c r="X1927" t="str">
        <f>_xlfn.XLOOKUP(Orders_C[[#This Row],[Product_ID]],Products_C[Product_ID],Products_C[Product_Name])</f>
        <v>Veg Burger</v>
      </c>
      <c r="Y1927" t="str">
        <f>_xlfn.XLOOKUP(Orders_C[[#This Row],[Product_ID]],Products_C[Product_ID],Products_C[Category])</f>
        <v>Chicken</v>
      </c>
      <c r="Z1927" t="str">
        <f>_xlfn.XLOOKUP(Orders_C[[#This Row],[Store_ID]],Stores_c[Store_ID],Stores_c[City])</f>
        <v>Sallyburgh</v>
      </c>
      <c r="AA1927" t="str">
        <f>_xlfn.XLOOKUP(Orders_C[[#This Row],[Customer_ID]],Customers_c[Customer_ID],Customers_c[Customer_Name])</f>
        <v>Kathleen Rose</v>
      </c>
      <c r="AB1927" s="6">
        <f>Orders_C[[#This Row],[Quantity]]*Orders_C[[#This Row],[Unit_Price]]*(1-Orders_C[[#This Row],[Discount %]])+Orders_C[[#This Row],[Tax]]</f>
        <v>514.79999999999995</v>
      </c>
      <c r="AC1927" s="9">
        <f>(Orders_C[[#This Row],[Unit_Price]]*Orders_C[[#This Row],[Quantity]])-Orders_C[[#This Row],[Discount]]+Orders_C[[#This Row],[Tax]]</f>
        <v>588.9</v>
      </c>
      <c r="AD1927" t="str">
        <f>IF(COUNTIF(Orders_C[[#All],[Customer_ID]],Orders_C[[#This Row],[Customer_ID]])&gt;1,"Repeat","New")</f>
        <v>Repeat</v>
      </c>
      <c r="AE1927" t="str" cm="1">
        <f t="array" ref="AE1927">_xlfn.XLOOKUP(Orders_C[[#This Row],[Store_ID]],Stores_c[[#All],[Store_ID]],Stores_c[[#All],[City]])</f>
        <v>Sallyburgh</v>
      </c>
      <c r="AF1927" t="str" cm="1">
        <f t="array" ref="AF1927">_xlfn.XLOOKUP(Orders_C[[#This Row],[Store_ID]],Stores_c[[#All],[Store_ID]],Stores_c[[#All],[Manager_Name]])</f>
        <v>Benjamin Mccoy</v>
      </c>
      <c r="AG1927" t="str" cm="1">
        <f t="array" ref="AG1927">_xlfn.XLOOKUP(Orders_C[[#This Row],[Store_ID]],Stores_c[[#All],[Store_ID]],Stores_c[[#All],[Store_Type]])</f>
        <v>Drive-Thru</v>
      </c>
    </row>
    <row r="1928" spans="1:33" x14ac:dyDescent="0.25">
      <c r="A1928">
        <v>7318</v>
      </c>
      <c r="B1928" s="1">
        <v>46031</v>
      </c>
      <c r="C1928" s="2">
        <v>0.28339120370370369</v>
      </c>
      <c r="D1928">
        <v>1768</v>
      </c>
      <c r="E1928">
        <v>216</v>
      </c>
      <c r="F1928">
        <v>464</v>
      </c>
      <c r="G1928">
        <v>337</v>
      </c>
      <c r="H1928">
        <v>3</v>
      </c>
      <c r="I1928">
        <v>194</v>
      </c>
      <c r="J1928">
        <v>10</v>
      </c>
      <c r="K1928">
        <v>9.7000000000000011</v>
      </c>
      <c r="L1928">
        <v>581.70000000000005</v>
      </c>
      <c r="M1928" t="s">
        <v>19</v>
      </c>
      <c r="N1928" t="s">
        <v>21</v>
      </c>
      <c r="O1928">
        <v>14</v>
      </c>
      <c r="P1928">
        <v>3</v>
      </c>
      <c r="Q1928" t="s">
        <v>1341</v>
      </c>
      <c r="R1928">
        <v>510</v>
      </c>
      <c r="S1928" s="3">
        <v>0.1</v>
      </c>
      <c r="T1928" s="6">
        <v>232.50000000000006</v>
      </c>
      <c r="U1928" t="s">
        <v>6330</v>
      </c>
      <c r="V1928">
        <v>2026</v>
      </c>
      <c r="W1928" t="s">
        <v>6333</v>
      </c>
      <c r="X1928" t="str">
        <f>_xlfn.XLOOKUP(Orders_C[[#This Row],[Product_ID]],Products_C[Product_ID],Products_C[Product_Name])</f>
        <v>Chocolate Lava Cake</v>
      </c>
      <c r="Y1928" t="str">
        <f>_xlfn.XLOOKUP(Orders_C[[#This Row],[Product_ID]],Products_C[Product_ID],Products_C[Category])</f>
        <v>Chicken</v>
      </c>
      <c r="Z1928" t="str">
        <f>_xlfn.XLOOKUP(Orders_C[[#This Row],[Store_ID]],Stores_c[Store_ID],Stores_c[City])</f>
        <v>Garciaview</v>
      </c>
      <c r="AA1928" t="str">
        <f>_xlfn.XLOOKUP(Orders_C[[#This Row],[Customer_ID]],Customers_c[Customer_ID],Customers_c[Customer_Name])</f>
        <v>Joseph Ward</v>
      </c>
      <c r="AB1928" s="6">
        <f>Orders_C[[#This Row],[Quantity]]*Orders_C[[#This Row],[Unit_Price]]*(1-Orders_C[[#This Row],[Discount %]])+Orders_C[[#This Row],[Tax]]</f>
        <v>533.50000000000011</v>
      </c>
      <c r="AC1928" s="9">
        <f>(Orders_C[[#This Row],[Unit_Price]]*Orders_C[[#This Row],[Quantity]])-Orders_C[[#This Row],[Discount]]+Orders_C[[#This Row],[Tax]]</f>
        <v>581.70000000000005</v>
      </c>
      <c r="AD1928" t="str">
        <f>IF(COUNTIF(Orders_C[[#All],[Customer_ID]],Orders_C[[#This Row],[Customer_ID]])&gt;1,"Repeat","New")</f>
        <v>Repeat</v>
      </c>
      <c r="AE1928" t="str" cm="1">
        <f t="array" ref="AE1928">_xlfn.XLOOKUP(Orders_C[[#This Row],[Store_ID]],Stores_c[[#All],[Store_ID]],Stores_c[[#All],[City]])</f>
        <v>Garciaview</v>
      </c>
      <c r="AF1928" t="str" cm="1">
        <f t="array" ref="AF1928">_xlfn.XLOOKUP(Orders_C[[#This Row],[Store_ID]],Stores_c[[#All],[Store_ID]],Stores_c[[#All],[Manager_Name]])</f>
        <v>Karina Washington</v>
      </c>
      <c r="AG1928" t="str" cm="1">
        <f t="array" ref="AG1928">_xlfn.XLOOKUP(Orders_C[[#This Row],[Store_ID]],Stores_c[[#All],[Store_ID]],Stores_c[[#All],[Store_Type]])</f>
        <v>Drive-Thru</v>
      </c>
    </row>
    <row r="1929" spans="1:33" x14ac:dyDescent="0.25">
      <c r="A1929">
        <v>6245</v>
      </c>
      <c r="B1929" s="1">
        <v>45813</v>
      </c>
      <c r="C1929" s="2">
        <v>0.39146990740740739</v>
      </c>
      <c r="D1929">
        <v>1432</v>
      </c>
      <c r="E1929">
        <v>222</v>
      </c>
      <c r="F1929">
        <v>439</v>
      </c>
      <c r="G1929">
        <v>303</v>
      </c>
      <c r="H1929">
        <v>2</v>
      </c>
      <c r="I1929">
        <v>274</v>
      </c>
      <c r="J1929">
        <v>0</v>
      </c>
      <c r="K1929">
        <v>13.7</v>
      </c>
      <c r="L1929">
        <v>561.70000000000005</v>
      </c>
      <c r="M1929" t="s">
        <v>20</v>
      </c>
      <c r="N1929" t="s">
        <v>22</v>
      </c>
      <c r="O1929">
        <v>31</v>
      </c>
      <c r="P1929">
        <v>1</v>
      </c>
      <c r="Q1929" t="s">
        <v>268</v>
      </c>
      <c r="R1929">
        <v>501</v>
      </c>
      <c r="S1929" s="3">
        <v>0</v>
      </c>
      <c r="T1929" s="6">
        <v>232.90000000000003</v>
      </c>
      <c r="U1929" t="s">
        <v>6340</v>
      </c>
      <c r="V1929">
        <v>2025</v>
      </c>
      <c r="W1929" t="s">
        <v>6329</v>
      </c>
      <c r="X1929" t="str">
        <f>_xlfn.XLOOKUP(Orders_C[[#This Row],[Product_ID]],Products_C[Product_ID],Products_C[Product_Name])</f>
        <v>Chocolate Lava Cake</v>
      </c>
      <c r="Y1929" t="str">
        <f>_xlfn.XLOOKUP(Orders_C[[#This Row],[Product_ID]],Products_C[Product_ID],Products_C[Category])</f>
        <v>Chicken</v>
      </c>
      <c r="Z1929" t="str">
        <f>_xlfn.XLOOKUP(Orders_C[[#This Row],[Store_ID]],Stores_c[Store_ID],Stores_c[City])</f>
        <v>New Steven</v>
      </c>
      <c r="AA1929" t="str">
        <f>_xlfn.XLOOKUP(Orders_C[[#This Row],[Customer_ID]],Customers_c[Customer_ID],Customers_c[Customer_Name])</f>
        <v>Zachary Flores</v>
      </c>
      <c r="AB1929" s="6">
        <f>Orders_C[[#This Row],[Quantity]]*Orders_C[[#This Row],[Unit_Price]]*(1-Orders_C[[#This Row],[Discount %]])+Orders_C[[#This Row],[Tax]]</f>
        <v>561.70000000000005</v>
      </c>
      <c r="AC1929" s="9">
        <f>(Orders_C[[#This Row],[Unit_Price]]*Orders_C[[#This Row],[Quantity]])-Orders_C[[#This Row],[Discount]]+Orders_C[[#This Row],[Tax]]</f>
        <v>561.70000000000005</v>
      </c>
      <c r="AD1929" t="str">
        <f>IF(COUNTIF(Orders_C[[#All],[Customer_ID]],Orders_C[[#This Row],[Customer_ID]])&gt;1,"Repeat","New")</f>
        <v>Repeat</v>
      </c>
      <c r="AE1929" t="str" cm="1">
        <f t="array" ref="AE1929">_xlfn.XLOOKUP(Orders_C[[#This Row],[Store_ID]],Stores_c[[#All],[Store_ID]],Stores_c[[#All],[City]])</f>
        <v>New Steven</v>
      </c>
      <c r="AF1929" t="str" cm="1">
        <f t="array" ref="AF1929">_xlfn.XLOOKUP(Orders_C[[#This Row],[Store_ID]],Stores_c[[#All],[Store_ID]],Stores_c[[#All],[Manager_Name]])</f>
        <v>Terri Martinez</v>
      </c>
      <c r="AG1929" t="str" cm="1">
        <f t="array" ref="AG1929">_xlfn.XLOOKUP(Orders_C[[#This Row],[Store_ID]],Stores_c[[#All],[Store_ID]],Stores_c[[#All],[Store_Type]])</f>
        <v>Drive-Thru</v>
      </c>
    </row>
    <row r="1930" spans="1:33" x14ac:dyDescent="0.25">
      <c r="A1930">
        <v>8083</v>
      </c>
      <c r="B1930" s="1">
        <v>46017</v>
      </c>
      <c r="C1930" s="2">
        <v>0.90173611111111107</v>
      </c>
      <c r="D1930">
        <v>1519</v>
      </c>
      <c r="E1930">
        <v>225</v>
      </c>
      <c r="F1930">
        <v>439</v>
      </c>
      <c r="G1930">
        <v>334</v>
      </c>
      <c r="H1930">
        <v>2</v>
      </c>
      <c r="I1930">
        <v>280</v>
      </c>
      <c r="J1930">
        <v>5</v>
      </c>
      <c r="K1930">
        <v>14</v>
      </c>
      <c r="L1930">
        <v>569</v>
      </c>
      <c r="M1930" t="s">
        <v>20</v>
      </c>
      <c r="N1930" t="s">
        <v>22</v>
      </c>
      <c r="O1930">
        <v>22</v>
      </c>
      <c r="P1930">
        <v>4</v>
      </c>
      <c r="Q1930" t="s">
        <v>2106</v>
      </c>
      <c r="R1930">
        <v>504</v>
      </c>
      <c r="S1930" s="3">
        <v>0.05</v>
      </c>
      <c r="T1930" s="6">
        <v>233</v>
      </c>
      <c r="U1930" t="s">
        <v>6328</v>
      </c>
      <c r="V1930">
        <v>2025</v>
      </c>
      <c r="W1930" t="s">
        <v>6329</v>
      </c>
      <c r="X1930" t="str">
        <f>_xlfn.XLOOKUP(Orders_C[[#This Row],[Product_ID]],Products_C[Product_ID],Products_C[Product_Name])</f>
        <v>Krushers</v>
      </c>
      <c r="Y1930" t="str">
        <f>_xlfn.XLOOKUP(Orders_C[[#This Row],[Product_ID]],Products_C[Product_ID],Products_C[Category])</f>
        <v>Dessert</v>
      </c>
      <c r="Z1930" t="str">
        <f>_xlfn.XLOOKUP(Orders_C[[#This Row],[Store_ID]],Stores_c[Store_ID],Stores_c[City])</f>
        <v>South Peter</v>
      </c>
      <c r="AA1930" t="str">
        <f>_xlfn.XLOOKUP(Orders_C[[#This Row],[Customer_ID]],Customers_c[Customer_ID],Customers_c[Customer_Name])</f>
        <v>Stephanie Vaughn</v>
      </c>
      <c r="AB1930" s="6">
        <f>Orders_C[[#This Row],[Quantity]]*Orders_C[[#This Row],[Unit_Price]]*(1-Orders_C[[#This Row],[Discount %]])+Orders_C[[#This Row],[Tax]]</f>
        <v>546</v>
      </c>
      <c r="AC1930" s="9">
        <f>(Orders_C[[#This Row],[Unit_Price]]*Orders_C[[#This Row],[Quantity]])-Orders_C[[#This Row],[Discount]]+Orders_C[[#This Row],[Tax]]</f>
        <v>569</v>
      </c>
      <c r="AD1930" t="str">
        <f>IF(COUNTIF(Orders_C[[#All],[Customer_ID]],Orders_C[[#This Row],[Customer_ID]])&gt;1,"Repeat","New")</f>
        <v>Repeat</v>
      </c>
      <c r="AE1930" t="str" cm="1">
        <f t="array" ref="AE1930">_xlfn.XLOOKUP(Orders_C[[#This Row],[Store_ID]],Stores_c[[#All],[Store_ID]],Stores_c[[#All],[City]])</f>
        <v>South Peter</v>
      </c>
      <c r="AF1930" t="str" cm="1">
        <f t="array" ref="AF1930">_xlfn.XLOOKUP(Orders_C[[#This Row],[Store_ID]],Stores_c[[#All],[Store_ID]],Stores_c[[#All],[Manager_Name]])</f>
        <v>Gregory Lambert</v>
      </c>
      <c r="AG1930" t="str" cm="1">
        <f t="array" ref="AG1930">_xlfn.XLOOKUP(Orders_C[[#This Row],[Store_ID]],Stores_c[[#All],[Store_ID]],Stores_c[[#All],[Store_Type]])</f>
        <v>Street</v>
      </c>
    </row>
    <row r="1931" spans="1:33" x14ac:dyDescent="0.25">
      <c r="A1931">
        <v>8943</v>
      </c>
      <c r="B1931" s="1">
        <v>45864</v>
      </c>
      <c r="C1931" s="2">
        <v>0.35280092592592593</v>
      </c>
      <c r="D1931">
        <v>1159</v>
      </c>
      <c r="E1931">
        <v>214</v>
      </c>
      <c r="F1931">
        <v>523</v>
      </c>
      <c r="G1931">
        <v>317</v>
      </c>
      <c r="H1931">
        <v>2</v>
      </c>
      <c r="I1931">
        <v>292</v>
      </c>
      <c r="J1931">
        <v>15</v>
      </c>
      <c r="K1931">
        <v>14.6</v>
      </c>
      <c r="L1931">
        <v>583.6</v>
      </c>
      <c r="M1931" t="s">
        <v>18</v>
      </c>
      <c r="N1931" t="s">
        <v>21</v>
      </c>
      <c r="O1931">
        <v>59</v>
      </c>
      <c r="P1931">
        <v>1</v>
      </c>
      <c r="Q1931" t="s">
        <v>2966</v>
      </c>
      <c r="R1931">
        <v>509</v>
      </c>
      <c r="S1931" s="3">
        <v>0.15</v>
      </c>
      <c r="T1931" s="6">
        <v>233.20000000000005</v>
      </c>
      <c r="U1931" t="s">
        <v>6341</v>
      </c>
      <c r="V1931">
        <v>2025</v>
      </c>
      <c r="W1931" t="s">
        <v>6331</v>
      </c>
      <c r="X1931" t="str">
        <f>_xlfn.XLOOKUP(Orders_C[[#This Row],[Product_ID]],Products_C[Product_ID],Products_C[Product_Name])</f>
        <v>Popcorn Chicken</v>
      </c>
      <c r="Y1931" t="str">
        <f>_xlfn.XLOOKUP(Orders_C[[#This Row],[Product_ID]],Products_C[Product_ID],Products_C[Category])</f>
        <v>Dessert</v>
      </c>
      <c r="Z1931" t="str">
        <f>_xlfn.XLOOKUP(Orders_C[[#This Row],[Store_ID]],Stores_c[Store_ID],Stores_c[City])</f>
        <v>New Robert</v>
      </c>
      <c r="AA1931" t="str">
        <f>_xlfn.XLOOKUP(Orders_C[[#This Row],[Customer_ID]],Customers_c[Customer_ID],Customers_c[Customer_Name])</f>
        <v>Alec Chavez</v>
      </c>
      <c r="AB1931" s="6">
        <f>Orders_C[[#This Row],[Quantity]]*Orders_C[[#This Row],[Unit_Price]]*(1-Orders_C[[#This Row],[Discount %]])+Orders_C[[#This Row],[Tax]]</f>
        <v>511</v>
      </c>
      <c r="AC1931" s="9">
        <f>(Orders_C[[#This Row],[Unit_Price]]*Orders_C[[#This Row],[Quantity]])-Orders_C[[#This Row],[Discount]]+Orders_C[[#This Row],[Tax]]</f>
        <v>583.6</v>
      </c>
      <c r="AD1931" t="str">
        <f>IF(COUNTIF(Orders_C[[#All],[Customer_ID]],Orders_C[[#This Row],[Customer_ID]])&gt;1,"Repeat","New")</f>
        <v>Repeat</v>
      </c>
      <c r="AE1931" t="str" cm="1">
        <f t="array" ref="AE1931">_xlfn.XLOOKUP(Orders_C[[#This Row],[Store_ID]],Stores_c[[#All],[Store_ID]],Stores_c[[#All],[City]])</f>
        <v>New Robert</v>
      </c>
      <c r="AF1931" t="str" cm="1">
        <f t="array" ref="AF1931">_xlfn.XLOOKUP(Orders_C[[#This Row],[Store_ID]],Stores_c[[#All],[Store_ID]],Stores_c[[#All],[Manager_Name]])</f>
        <v>Krista Webb</v>
      </c>
      <c r="AG1931" t="str" cm="1">
        <f t="array" ref="AG1931">_xlfn.XLOOKUP(Orders_C[[#This Row],[Store_ID]],Stores_c[[#All],[Store_ID]],Stores_c[[#All],[Store_Type]])</f>
        <v>Drive-Thru</v>
      </c>
    </row>
    <row r="1932" spans="1:33" x14ac:dyDescent="0.25">
      <c r="A1932">
        <v>9360</v>
      </c>
      <c r="B1932" s="1">
        <v>45842</v>
      </c>
      <c r="C1932" s="2">
        <v>0.64143518518518516</v>
      </c>
      <c r="D1932">
        <v>1602</v>
      </c>
      <c r="E1932">
        <v>216</v>
      </c>
      <c r="F1932">
        <v>521</v>
      </c>
      <c r="G1932">
        <v>333</v>
      </c>
      <c r="H1932">
        <v>2</v>
      </c>
      <c r="I1932">
        <v>292</v>
      </c>
      <c r="J1932">
        <v>15</v>
      </c>
      <c r="K1932">
        <v>14.6</v>
      </c>
      <c r="L1932">
        <v>583.6</v>
      </c>
      <c r="M1932" t="s">
        <v>20</v>
      </c>
      <c r="N1932" t="s">
        <v>21</v>
      </c>
      <c r="O1932">
        <v>39</v>
      </c>
      <c r="P1932">
        <v>5</v>
      </c>
      <c r="Q1932" t="s">
        <v>3383</v>
      </c>
      <c r="R1932">
        <v>503</v>
      </c>
      <c r="S1932" s="3">
        <v>0.15</v>
      </c>
      <c r="T1932" s="6">
        <v>233.20000000000005</v>
      </c>
      <c r="U1932" t="s">
        <v>6341</v>
      </c>
      <c r="V1932">
        <v>2025</v>
      </c>
      <c r="W1932" t="s">
        <v>6329</v>
      </c>
      <c r="X1932" t="str">
        <f>_xlfn.XLOOKUP(Orders_C[[#This Row],[Product_ID]],Products_C[Product_ID],Products_C[Product_Name])</f>
        <v>Chicken Wings</v>
      </c>
      <c r="Y1932" t="str">
        <f>_xlfn.XLOOKUP(Orders_C[[#This Row],[Product_ID]],Products_C[Product_ID],Products_C[Category])</f>
        <v>Burger</v>
      </c>
      <c r="Z1932" t="str">
        <f>_xlfn.XLOOKUP(Orders_C[[#This Row],[Store_ID]],Stores_c[Store_ID],Stores_c[City])</f>
        <v>Garciaview</v>
      </c>
      <c r="AA1932" t="str">
        <f>_xlfn.XLOOKUP(Orders_C[[#This Row],[Customer_ID]],Customers_c[Customer_ID],Customers_c[Customer_Name])</f>
        <v>Brandy Cole</v>
      </c>
      <c r="AB1932" s="6">
        <f>Orders_C[[#This Row],[Quantity]]*Orders_C[[#This Row],[Unit_Price]]*(1-Orders_C[[#This Row],[Discount %]])+Orders_C[[#This Row],[Tax]]</f>
        <v>511</v>
      </c>
      <c r="AC1932" s="9">
        <f>(Orders_C[[#This Row],[Unit_Price]]*Orders_C[[#This Row],[Quantity]])-Orders_C[[#This Row],[Discount]]+Orders_C[[#This Row],[Tax]]</f>
        <v>583.6</v>
      </c>
      <c r="AD1932" t="str">
        <f>IF(COUNTIF(Orders_C[[#All],[Customer_ID]],Orders_C[[#This Row],[Customer_ID]])&gt;1,"Repeat","New")</f>
        <v>Repeat</v>
      </c>
      <c r="AE1932" t="str" cm="1">
        <f t="array" ref="AE1932">_xlfn.XLOOKUP(Orders_C[[#This Row],[Store_ID]],Stores_c[[#All],[Store_ID]],Stores_c[[#All],[City]])</f>
        <v>Garciaview</v>
      </c>
      <c r="AF1932" t="str" cm="1">
        <f t="array" ref="AF1932">_xlfn.XLOOKUP(Orders_C[[#This Row],[Store_ID]],Stores_c[[#All],[Store_ID]],Stores_c[[#All],[Manager_Name]])</f>
        <v>Karina Washington</v>
      </c>
      <c r="AG1932" t="str" cm="1">
        <f t="array" ref="AG1932">_xlfn.XLOOKUP(Orders_C[[#This Row],[Store_ID]],Stores_c[[#All],[Store_ID]],Stores_c[[#All],[Store_Type]])</f>
        <v>Drive-Thru</v>
      </c>
    </row>
    <row r="1933" spans="1:33" x14ac:dyDescent="0.25">
      <c r="A1933">
        <v>9372</v>
      </c>
      <c r="B1933" s="1">
        <v>46033</v>
      </c>
      <c r="C1933" s="2">
        <v>0.14778935185185185</v>
      </c>
      <c r="D1933">
        <v>1340</v>
      </c>
      <c r="E1933">
        <v>208</v>
      </c>
      <c r="F1933">
        <v>495</v>
      </c>
      <c r="G1933">
        <v>317</v>
      </c>
      <c r="H1933">
        <v>3</v>
      </c>
      <c r="I1933">
        <v>191</v>
      </c>
      <c r="J1933">
        <v>5</v>
      </c>
      <c r="K1933">
        <v>9.5500000000000007</v>
      </c>
      <c r="L1933">
        <v>577.54999999999995</v>
      </c>
      <c r="M1933" t="s">
        <v>20</v>
      </c>
      <c r="N1933" t="s">
        <v>21</v>
      </c>
      <c r="O1933">
        <v>10</v>
      </c>
      <c r="P1933">
        <v>3</v>
      </c>
      <c r="Q1933" t="s">
        <v>3395</v>
      </c>
      <c r="R1933">
        <v>504</v>
      </c>
      <c r="S1933" s="3">
        <v>0.05</v>
      </c>
      <c r="T1933" s="6">
        <v>233.74999999999994</v>
      </c>
      <c r="U1933" t="s">
        <v>6330</v>
      </c>
      <c r="V1933">
        <v>2026</v>
      </c>
      <c r="W1933" t="s">
        <v>6333</v>
      </c>
      <c r="X1933" t="str">
        <f>_xlfn.XLOOKUP(Orders_C[[#This Row],[Product_ID]],Products_C[Product_ID],Products_C[Product_Name])</f>
        <v>Popcorn Chicken</v>
      </c>
      <c r="Y1933" t="str">
        <f>_xlfn.XLOOKUP(Orders_C[[#This Row],[Product_ID]],Products_C[Product_ID],Products_C[Category])</f>
        <v>Dessert</v>
      </c>
      <c r="Z1933" t="str">
        <f>_xlfn.XLOOKUP(Orders_C[[#This Row],[Store_ID]],Stores_c[Store_ID],Stores_c[City])</f>
        <v>Tracyview</v>
      </c>
      <c r="AA1933" t="str">
        <f>_xlfn.XLOOKUP(Orders_C[[#This Row],[Customer_ID]],Customers_c[Customer_ID],Customers_c[Customer_Name])</f>
        <v>Amber Watson</v>
      </c>
      <c r="AB1933" s="6">
        <f>Orders_C[[#This Row],[Quantity]]*Orders_C[[#This Row],[Unit_Price]]*(1-Orders_C[[#This Row],[Discount %]])+Orders_C[[#This Row],[Tax]]</f>
        <v>553.9</v>
      </c>
      <c r="AC1933" s="9">
        <f>(Orders_C[[#This Row],[Unit_Price]]*Orders_C[[#This Row],[Quantity]])-Orders_C[[#This Row],[Discount]]+Orders_C[[#This Row],[Tax]]</f>
        <v>577.54999999999995</v>
      </c>
      <c r="AD1933" t="str">
        <f>IF(COUNTIF(Orders_C[[#All],[Customer_ID]],Orders_C[[#This Row],[Customer_ID]])&gt;1,"Repeat","New")</f>
        <v>Repeat</v>
      </c>
      <c r="AE1933" t="str" cm="1">
        <f t="array" ref="AE1933">_xlfn.XLOOKUP(Orders_C[[#This Row],[Store_ID]],Stores_c[[#All],[Store_ID]],Stores_c[[#All],[City]])</f>
        <v>Tracyview</v>
      </c>
      <c r="AF1933" t="str" cm="1">
        <f t="array" ref="AF1933">_xlfn.XLOOKUP(Orders_C[[#This Row],[Store_ID]],Stores_c[[#All],[Store_ID]],Stores_c[[#All],[Manager_Name]])</f>
        <v>Jeremiah Lee</v>
      </c>
      <c r="AG1933" t="str" cm="1">
        <f t="array" ref="AG1933">_xlfn.XLOOKUP(Orders_C[[#This Row],[Store_ID]],Stores_c[[#All],[Store_ID]],Stores_c[[#All],[Store_Type]])</f>
        <v>Mall</v>
      </c>
    </row>
    <row r="1934" spans="1:33" x14ac:dyDescent="0.25">
      <c r="A1934">
        <v>10670</v>
      </c>
      <c r="B1934" s="1">
        <v>45834</v>
      </c>
      <c r="C1934" s="2">
        <v>0.82179398148148153</v>
      </c>
      <c r="D1934">
        <v>1974</v>
      </c>
      <c r="E1934">
        <v>219</v>
      </c>
      <c r="F1934">
        <v>409</v>
      </c>
      <c r="G1934">
        <v>301</v>
      </c>
      <c r="H1934">
        <v>3</v>
      </c>
      <c r="I1934">
        <v>191</v>
      </c>
      <c r="J1934">
        <v>5</v>
      </c>
      <c r="K1934">
        <v>9.5500000000000007</v>
      </c>
      <c r="L1934">
        <v>577.54999999999995</v>
      </c>
      <c r="M1934" t="s">
        <v>18</v>
      </c>
      <c r="N1934" t="s">
        <v>22</v>
      </c>
      <c r="O1934">
        <v>19</v>
      </c>
      <c r="P1934">
        <v>1</v>
      </c>
      <c r="Q1934" t="s">
        <v>4693</v>
      </c>
      <c r="R1934">
        <v>509</v>
      </c>
      <c r="S1934" s="3">
        <v>0.05</v>
      </c>
      <c r="T1934" s="6">
        <v>233.74999999999994</v>
      </c>
      <c r="U1934" t="s">
        <v>6340</v>
      </c>
      <c r="V1934">
        <v>2025</v>
      </c>
      <c r="W1934" t="s">
        <v>6333</v>
      </c>
      <c r="X1934" t="str">
        <f>_xlfn.XLOOKUP(Orders_C[[#This Row],[Product_ID]],Products_C[Product_ID],Products_C[Product_Name])</f>
        <v>Krushers</v>
      </c>
      <c r="Y1934" t="str">
        <f>_xlfn.XLOOKUP(Orders_C[[#This Row],[Product_ID]],Products_C[Product_ID],Products_C[Category])</f>
        <v>Burger</v>
      </c>
      <c r="Z1934" t="str">
        <f>_xlfn.XLOOKUP(Orders_C[[#This Row],[Store_ID]],Stores_c[Store_ID],Stores_c[City])</f>
        <v>Lake David</v>
      </c>
      <c r="AA1934" t="str">
        <f>_xlfn.XLOOKUP(Orders_C[[#This Row],[Customer_ID]],Customers_c[Customer_ID],Customers_c[Customer_Name])</f>
        <v>Peggy Le</v>
      </c>
      <c r="AB1934" s="6">
        <f>Orders_C[[#This Row],[Quantity]]*Orders_C[[#This Row],[Unit_Price]]*(1-Orders_C[[#This Row],[Discount %]])+Orders_C[[#This Row],[Tax]]</f>
        <v>553.9</v>
      </c>
      <c r="AC1934" s="9">
        <f>(Orders_C[[#This Row],[Unit_Price]]*Orders_C[[#This Row],[Quantity]])-Orders_C[[#This Row],[Discount]]+Orders_C[[#This Row],[Tax]]</f>
        <v>577.54999999999995</v>
      </c>
      <c r="AD1934" t="str">
        <f>IF(COUNTIF(Orders_C[[#All],[Customer_ID]],Orders_C[[#This Row],[Customer_ID]])&gt;1,"Repeat","New")</f>
        <v>Repeat</v>
      </c>
      <c r="AE1934" t="str" cm="1">
        <f t="array" ref="AE1934">_xlfn.XLOOKUP(Orders_C[[#This Row],[Store_ID]],Stores_c[[#All],[Store_ID]],Stores_c[[#All],[City]])</f>
        <v>Lake David</v>
      </c>
      <c r="AF1934" t="str" cm="1">
        <f t="array" ref="AF1934">_xlfn.XLOOKUP(Orders_C[[#This Row],[Store_ID]],Stores_c[[#All],[Store_ID]],Stores_c[[#All],[Manager_Name]])</f>
        <v>Joshua Hines</v>
      </c>
      <c r="AG1934" t="str" cm="1">
        <f t="array" ref="AG1934">_xlfn.XLOOKUP(Orders_C[[#This Row],[Store_ID]],Stores_c[[#All],[Store_ID]],Stores_c[[#All],[Store_Type]])</f>
        <v>Street</v>
      </c>
    </row>
    <row r="1935" spans="1:33" x14ac:dyDescent="0.25">
      <c r="A1935">
        <v>8262</v>
      </c>
      <c r="B1935" s="1">
        <v>45800</v>
      </c>
      <c r="C1935" s="2">
        <v>0.40660879629629632</v>
      </c>
      <c r="D1935">
        <v>1646</v>
      </c>
      <c r="E1935">
        <v>216</v>
      </c>
      <c r="F1935">
        <v>499</v>
      </c>
      <c r="G1935">
        <v>324</v>
      </c>
      <c r="H1935">
        <v>2</v>
      </c>
      <c r="I1935">
        <v>275</v>
      </c>
      <c r="J1935">
        <v>0</v>
      </c>
      <c r="K1935">
        <v>13.75</v>
      </c>
      <c r="L1935">
        <v>563.75</v>
      </c>
      <c r="M1935" t="s">
        <v>20</v>
      </c>
      <c r="N1935" t="s">
        <v>23</v>
      </c>
      <c r="O1935">
        <v>57</v>
      </c>
      <c r="P1935">
        <v>3</v>
      </c>
      <c r="Q1935" t="s">
        <v>2285</v>
      </c>
      <c r="R1935">
        <v>509</v>
      </c>
      <c r="S1935" s="3">
        <v>0</v>
      </c>
      <c r="T1935" s="6">
        <v>233.75</v>
      </c>
      <c r="U1935" t="s">
        <v>6339</v>
      </c>
      <c r="V1935">
        <v>2025</v>
      </c>
      <c r="W1935" t="s">
        <v>6331</v>
      </c>
      <c r="X1935" t="str">
        <f>_xlfn.XLOOKUP(Orders_C[[#This Row],[Product_ID]],Products_C[Product_ID],Products_C[Product_Name])</f>
        <v>Krushers</v>
      </c>
      <c r="Y1935" t="str">
        <f>_xlfn.XLOOKUP(Orders_C[[#This Row],[Product_ID]],Products_C[Product_ID],Products_C[Category])</f>
        <v>Dessert</v>
      </c>
      <c r="Z1935" t="str">
        <f>_xlfn.XLOOKUP(Orders_C[[#This Row],[Store_ID]],Stores_c[Store_ID],Stores_c[City])</f>
        <v>Garciaview</v>
      </c>
      <c r="AA1935" t="str">
        <f>_xlfn.XLOOKUP(Orders_C[[#This Row],[Customer_ID]],Customers_c[Customer_ID],Customers_c[Customer_Name])</f>
        <v>Shelby Bailey</v>
      </c>
      <c r="AB1935" s="6">
        <f>Orders_C[[#This Row],[Quantity]]*Orders_C[[#This Row],[Unit_Price]]*(1-Orders_C[[#This Row],[Discount %]])+Orders_C[[#This Row],[Tax]]</f>
        <v>563.75</v>
      </c>
      <c r="AC1935" s="9">
        <f>(Orders_C[[#This Row],[Unit_Price]]*Orders_C[[#This Row],[Quantity]])-Orders_C[[#This Row],[Discount]]+Orders_C[[#This Row],[Tax]]</f>
        <v>563.75</v>
      </c>
      <c r="AD1935" t="str">
        <f>IF(COUNTIF(Orders_C[[#All],[Customer_ID]],Orders_C[[#This Row],[Customer_ID]])&gt;1,"Repeat","New")</f>
        <v>Repeat</v>
      </c>
      <c r="AE1935" t="str" cm="1">
        <f t="array" ref="AE1935">_xlfn.XLOOKUP(Orders_C[[#This Row],[Store_ID]],Stores_c[[#All],[Store_ID]],Stores_c[[#All],[City]])</f>
        <v>Garciaview</v>
      </c>
      <c r="AF1935" t="str" cm="1">
        <f t="array" ref="AF1935">_xlfn.XLOOKUP(Orders_C[[#This Row],[Store_ID]],Stores_c[[#All],[Store_ID]],Stores_c[[#All],[Manager_Name]])</f>
        <v>Karina Washington</v>
      </c>
      <c r="AG1935" t="str" cm="1">
        <f t="array" ref="AG1935">_xlfn.XLOOKUP(Orders_C[[#This Row],[Store_ID]],Stores_c[[#All],[Store_ID]],Stores_c[[#All],[Store_Type]])</f>
        <v>Drive-Thru</v>
      </c>
    </row>
    <row r="1936" spans="1:33" x14ac:dyDescent="0.25">
      <c r="A1936">
        <v>9014</v>
      </c>
      <c r="B1936" s="1">
        <v>45912</v>
      </c>
      <c r="C1936" s="2">
        <v>0.5605324074074074</v>
      </c>
      <c r="D1936">
        <v>1580</v>
      </c>
      <c r="E1936">
        <v>217</v>
      </c>
      <c r="F1936">
        <v>488</v>
      </c>
      <c r="G1936">
        <v>308</v>
      </c>
      <c r="H1936">
        <v>3</v>
      </c>
      <c r="I1936">
        <v>187</v>
      </c>
      <c r="J1936">
        <v>0</v>
      </c>
      <c r="K1936">
        <v>9.35</v>
      </c>
      <c r="L1936">
        <v>570.35</v>
      </c>
      <c r="M1936" t="s">
        <v>19</v>
      </c>
      <c r="N1936" t="s">
        <v>23</v>
      </c>
      <c r="O1936">
        <v>16</v>
      </c>
      <c r="P1936">
        <v>4</v>
      </c>
      <c r="Q1936" t="s">
        <v>3037</v>
      </c>
      <c r="R1936">
        <v>508</v>
      </c>
      <c r="S1936" s="3">
        <v>0</v>
      </c>
      <c r="T1936" s="6">
        <v>233.75000000000006</v>
      </c>
      <c r="U1936" t="s">
        <v>6335</v>
      </c>
      <c r="V1936">
        <v>2025</v>
      </c>
      <c r="W1936" t="s">
        <v>6333</v>
      </c>
      <c r="X1936" t="str">
        <f>_xlfn.XLOOKUP(Orders_C[[#This Row],[Product_ID]],Products_C[Product_ID],Products_C[Product_Name])</f>
        <v>Zinger Burger</v>
      </c>
      <c r="Y1936" t="str">
        <f>_xlfn.XLOOKUP(Orders_C[[#This Row],[Product_ID]],Products_C[Product_ID],Products_C[Category])</f>
        <v>Beverage</v>
      </c>
      <c r="Z1936" t="str">
        <f>_xlfn.XLOOKUP(Orders_C[[#This Row],[Store_ID]],Stores_c[Store_ID],Stores_c[City])</f>
        <v>West Rebecca</v>
      </c>
      <c r="AA1936" t="str">
        <f>_xlfn.XLOOKUP(Orders_C[[#This Row],[Customer_ID]],Customers_c[Customer_ID],Customers_c[Customer_Name])</f>
        <v>Mary Adams</v>
      </c>
      <c r="AB1936" s="6">
        <f>Orders_C[[#This Row],[Quantity]]*Orders_C[[#This Row],[Unit_Price]]*(1-Orders_C[[#This Row],[Discount %]])+Orders_C[[#This Row],[Tax]]</f>
        <v>570.35</v>
      </c>
      <c r="AC1936" s="9">
        <f>(Orders_C[[#This Row],[Unit_Price]]*Orders_C[[#This Row],[Quantity]])-Orders_C[[#This Row],[Discount]]+Orders_C[[#This Row],[Tax]]</f>
        <v>570.35</v>
      </c>
      <c r="AD1936" t="str">
        <f>IF(COUNTIF(Orders_C[[#All],[Customer_ID]],Orders_C[[#This Row],[Customer_ID]])&gt;1,"Repeat","New")</f>
        <v>Repeat</v>
      </c>
      <c r="AE1936" t="str" cm="1">
        <f t="array" ref="AE1936">_xlfn.XLOOKUP(Orders_C[[#This Row],[Store_ID]],Stores_c[[#All],[Store_ID]],Stores_c[[#All],[City]])</f>
        <v>West Rebecca</v>
      </c>
      <c r="AF1936" t="str" cm="1">
        <f t="array" ref="AF1936">_xlfn.XLOOKUP(Orders_C[[#This Row],[Store_ID]],Stores_c[[#All],[Store_ID]],Stores_c[[#All],[Manager_Name]])</f>
        <v>Albert Smith</v>
      </c>
      <c r="AG1936" t="str" cm="1">
        <f t="array" ref="AG1936">_xlfn.XLOOKUP(Orders_C[[#This Row],[Store_ID]],Stores_c[[#All],[Store_ID]],Stores_c[[#All],[Store_Type]])</f>
        <v>Mall</v>
      </c>
    </row>
    <row r="1937" spans="1:33" x14ac:dyDescent="0.25">
      <c r="A1937">
        <v>9217</v>
      </c>
      <c r="B1937" s="1">
        <v>46031</v>
      </c>
      <c r="C1937" s="2">
        <v>0.13515046296296296</v>
      </c>
      <c r="D1937">
        <v>1360</v>
      </c>
      <c r="E1937">
        <v>204</v>
      </c>
      <c r="F1937">
        <v>478</v>
      </c>
      <c r="G1937">
        <v>316</v>
      </c>
      <c r="H1937">
        <v>3</v>
      </c>
      <c r="I1937">
        <v>199</v>
      </c>
      <c r="J1937">
        <v>15</v>
      </c>
      <c r="K1937">
        <v>9.9500000000000011</v>
      </c>
      <c r="L1937">
        <v>591.95000000000005</v>
      </c>
      <c r="M1937" t="s">
        <v>19</v>
      </c>
      <c r="N1937" t="s">
        <v>22</v>
      </c>
      <c r="O1937">
        <v>39</v>
      </c>
      <c r="P1937">
        <v>1</v>
      </c>
      <c r="Q1937" t="s">
        <v>3240</v>
      </c>
      <c r="R1937">
        <v>507</v>
      </c>
      <c r="S1937" s="3">
        <v>0.15</v>
      </c>
      <c r="T1937" s="6">
        <v>233.75000000000006</v>
      </c>
      <c r="U1937" t="s">
        <v>6330</v>
      </c>
      <c r="V1937">
        <v>2026</v>
      </c>
      <c r="W1937" t="s">
        <v>6329</v>
      </c>
      <c r="X1937" t="str">
        <f>_xlfn.XLOOKUP(Orders_C[[#This Row],[Product_ID]],Products_C[Product_ID],Products_C[Product_Name])</f>
        <v>Popcorn Chicken</v>
      </c>
      <c r="Y1937" t="str">
        <f>_xlfn.XLOOKUP(Orders_C[[#This Row],[Product_ID]],Products_C[Product_ID],Products_C[Category])</f>
        <v>Dessert</v>
      </c>
      <c r="Z1937" t="str">
        <f>_xlfn.XLOOKUP(Orders_C[[#This Row],[Store_ID]],Stores_c[Store_ID],Stores_c[City])</f>
        <v>New Robertfurt</v>
      </c>
      <c r="AA1937" t="str">
        <f>_xlfn.XLOOKUP(Orders_C[[#This Row],[Customer_ID]],Customers_c[Customer_ID],Customers_c[Customer_Name])</f>
        <v>Nicholas Rodriguez</v>
      </c>
      <c r="AB1937" s="6">
        <f>Orders_C[[#This Row],[Quantity]]*Orders_C[[#This Row],[Unit_Price]]*(1-Orders_C[[#This Row],[Discount %]])+Orders_C[[#This Row],[Tax]]</f>
        <v>517.4</v>
      </c>
      <c r="AC1937" s="9">
        <f>(Orders_C[[#This Row],[Unit_Price]]*Orders_C[[#This Row],[Quantity]])-Orders_C[[#This Row],[Discount]]+Orders_C[[#This Row],[Tax]]</f>
        <v>591.95000000000005</v>
      </c>
      <c r="AD1937" t="str">
        <f>IF(COUNTIF(Orders_C[[#All],[Customer_ID]],Orders_C[[#This Row],[Customer_ID]])&gt;1,"Repeat","New")</f>
        <v>Repeat</v>
      </c>
      <c r="AE1937" t="str" cm="1">
        <f t="array" ref="AE1937">_xlfn.XLOOKUP(Orders_C[[#This Row],[Store_ID]],Stores_c[[#All],[Store_ID]],Stores_c[[#All],[City]])</f>
        <v>New Robertfurt</v>
      </c>
      <c r="AF1937" t="str" cm="1">
        <f t="array" ref="AF1937">_xlfn.XLOOKUP(Orders_C[[#This Row],[Store_ID]],Stores_c[[#All],[Store_ID]],Stores_c[[#All],[Manager_Name]])</f>
        <v>Tiffany Gomez</v>
      </c>
      <c r="AG1937" t="str" cm="1">
        <f t="array" ref="AG1937">_xlfn.XLOOKUP(Orders_C[[#This Row],[Store_ID]],Stores_c[[#All],[Store_ID]],Stores_c[[#All],[Store_Type]])</f>
        <v>Street</v>
      </c>
    </row>
    <row r="1938" spans="1:33" x14ac:dyDescent="0.25">
      <c r="A1938">
        <v>6704</v>
      </c>
      <c r="B1938" s="1">
        <v>45834</v>
      </c>
      <c r="C1938" s="2">
        <v>0.84224537037037039</v>
      </c>
      <c r="D1938">
        <v>1333</v>
      </c>
      <c r="E1938">
        <v>219</v>
      </c>
      <c r="F1938">
        <v>463</v>
      </c>
      <c r="G1938">
        <v>336</v>
      </c>
      <c r="H1938">
        <v>2</v>
      </c>
      <c r="I1938">
        <v>287</v>
      </c>
      <c r="J1938">
        <v>10</v>
      </c>
      <c r="K1938">
        <v>14.35</v>
      </c>
      <c r="L1938">
        <v>578.35</v>
      </c>
      <c r="M1938" t="s">
        <v>18</v>
      </c>
      <c r="N1938" t="s">
        <v>22</v>
      </c>
      <c r="O1938">
        <v>47</v>
      </c>
      <c r="P1938">
        <v>4</v>
      </c>
      <c r="Q1938" t="s">
        <v>727</v>
      </c>
      <c r="R1938">
        <v>510</v>
      </c>
      <c r="S1938" s="3">
        <v>0.1</v>
      </c>
      <c r="T1938" s="6">
        <v>233.95000000000005</v>
      </c>
      <c r="U1938" t="s">
        <v>6340</v>
      </c>
      <c r="V1938">
        <v>2025</v>
      </c>
      <c r="W1938" t="s">
        <v>6331</v>
      </c>
      <c r="X1938" t="str">
        <f>_xlfn.XLOOKUP(Orders_C[[#This Row],[Product_ID]],Products_C[Product_ID],Products_C[Product_Name])</f>
        <v>Chicken Bucket</v>
      </c>
      <c r="Y1938" t="str">
        <f>_xlfn.XLOOKUP(Orders_C[[#This Row],[Product_ID]],Products_C[Product_ID],Products_C[Category])</f>
        <v>Dessert</v>
      </c>
      <c r="Z1938" t="str">
        <f>_xlfn.XLOOKUP(Orders_C[[#This Row],[Store_ID]],Stores_c[Store_ID],Stores_c[City])</f>
        <v>Lake David</v>
      </c>
      <c r="AA1938" t="str">
        <f>_xlfn.XLOOKUP(Orders_C[[#This Row],[Customer_ID]],Customers_c[Customer_ID],Customers_c[Customer_Name])</f>
        <v>Kevin Herrera</v>
      </c>
      <c r="AB1938" s="6">
        <f>Orders_C[[#This Row],[Quantity]]*Orders_C[[#This Row],[Unit_Price]]*(1-Orders_C[[#This Row],[Discount %]])+Orders_C[[#This Row],[Tax]]</f>
        <v>530.95000000000005</v>
      </c>
      <c r="AC1938" s="9">
        <f>(Orders_C[[#This Row],[Unit_Price]]*Orders_C[[#This Row],[Quantity]])-Orders_C[[#This Row],[Discount]]+Orders_C[[#This Row],[Tax]]</f>
        <v>578.35</v>
      </c>
      <c r="AD1938" t="str">
        <f>IF(COUNTIF(Orders_C[[#All],[Customer_ID]],Orders_C[[#This Row],[Customer_ID]])&gt;1,"Repeat","New")</f>
        <v>Repeat</v>
      </c>
      <c r="AE1938" t="str" cm="1">
        <f t="array" ref="AE1938">_xlfn.XLOOKUP(Orders_C[[#This Row],[Store_ID]],Stores_c[[#All],[Store_ID]],Stores_c[[#All],[City]])</f>
        <v>Lake David</v>
      </c>
      <c r="AF1938" t="str" cm="1">
        <f t="array" ref="AF1938">_xlfn.XLOOKUP(Orders_C[[#This Row],[Store_ID]],Stores_c[[#All],[Store_ID]],Stores_c[[#All],[Manager_Name]])</f>
        <v>Joshua Hines</v>
      </c>
      <c r="AG1938" t="str" cm="1">
        <f t="array" ref="AG1938">_xlfn.XLOOKUP(Orders_C[[#This Row],[Store_ID]],Stores_c[[#All],[Store_ID]],Stores_c[[#All],[Store_Type]])</f>
        <v>Street</v>
      </c>
    </row>
    <row r="1939" spans="1:33" x14ac:dyDescent="0.25">
      <c r="A1939">
        <v>10360</v>
      </c>
      <c r="B1939" s="1">
        <v>46006</v>
      </c>
      <c r="C1939" s="2">
        <v>0.41974537037037035</v>
      </c>
      <c r="D1939">
        <v>1188</v>
      </c>
      <c r="E1939">
        <v>202</v>
      </c>
      <c r="F1939">
        <v>542</v>
      </c>
      <c r="G1939">
        <v>315</v>
      </c>
      <c r="H1939">
        <v>2</v>
      </c>
      <c r="I1939">
        <v>287</v>
      </c>
      <c r="J1939">
        <v>10</v>
      </c>
      <c r="K1939">
        <v>14.35</v>
      </c>
      <c r="L1939">
        <v>578.35</v>
      </c>
      <c r="M1939" t="s">
        <v>18</v>
      </c>
      <c r="N1939" t="s">
        <v>21</v>
      </c>
      <c r="O1939">
        <v>16</v>
      </c>
      <c r="P1939">
        <v>1</v>
      </c>
      <c r="Q1939" t="s">
        <v>4383</v>
      </c>
      <c r="R1939">
        <v>504</v>
      </c>
      <c r="S1939" s="3">
        <v>0.1</v>
      </c>
      <c r="T1939" s="6">
        <v>233.95000000000005</v>
      </c>
      <c r="U1939" t="s">
        <v>6328</v>
      </c>
      <c r="V1939">
        <v>2025</v>
      </c>
      <c r="W1939" t="s">
        <v>6333</v>
      </c>
      <c r="X1939" t="str">
        <f>_xlfn.XLOOKUP(Orders_C[[#This Row],[Product_ID]],Products_C[Product_ID],Products_C[Product_Name])</f>
        <v>Popcorn Chicken</v>
      </c>
      <c r="Y1939" t="str">
        <f>_xlfn.XLOOKUP(Orders_C[[#This Row],[Product_ID]],Products_C[Product_ID],Products_C[Category])</f>
        <v>Beverage</v>
      </c>
      <c r="Z1939" t="str">
        <f>_xlfn.XLOOKUP(Orders_C[[#This Row],[Store_ID]],Stores_c[Store_ID],Stores_c[City])</f>
        <v>Rebekahside</v>
      </c>
      <c r="AA1939" t="str">
        <f>_xlfn.XLOOKUP(Orders_C[[#This Row],[Customer_ID]],Customers_c[Customer_ID],Customers_c[Customer_Name])</f>
        <v>Meagan Pennington</v>
      </c>
      <c r="AB1939" s="6">
        <f>Orders_C[[#This Row],[Quantity]]*Orders_C[[#This Row],[Unit_Price]]*(1-Orders_C[[#This Row],[Discount %]])+Orders_C[[#This Row],[Tax]]</f>
        <v>530.95000000000005</v>
      </c>
      <c r="AC1939" s="9">
        <f>(Orders_C[[#This Row],[Unit_Price]]*Orders_C[[#This Row],[Quantity]])-Orders_C[[#This Row],[Discount]]+Orders_C[[#This Row],[Tax]]</f>
        <v>578.35</v>
      </c>
      <c r="AD1939" t="str">
        <f>IF(COUNTIF(Orders_C[[#All],[Customer_ID]],Orders_C[[#This Row],[Customer_ID]])&gt;1,"Repeat","New")</f>
        <v>Repeat</v>
      </c>
      <c r="AE1939" t="str" cm="1">
        <f t="array" ref="AE1939">_xlfn.XLOOKUP(Orders_C[[#This Row],[Store_ID]],Stores_c[[#All],[Store_ID]],Stores_c[[#All],[City]])</f>
        <v>Rebekahside</v>
      </c>
      <c r="AF1939" t="str" cm="1">
        <f t="array" ref="AF1939">_xlfn.XLOOKUP(Orders_C[[#This Row],[Store_ID]],Stores_c[[#All],[Store_ID]],Stores_c[[#All],[Manager_Name]])</f>
        <v>Mark Ray</v>
      </c>
      <c r="AG1939" t="str" cm="1">
        <f t="array" ref="AG1939">_xlfn.XLOOKUP(Orders_C[[#This Row],[Store_ID]],Stores_c[[#All],[Store_ID]],Stores_c[[#All],[Store_Type]])</f>
        <v>Drive-Thru</v>
      </c>
    </row>
    <row r="1940" spans="1:33" x14ac:dyDescent="0.25">
      <c r="A1940">
        <v>9958</v>
      </c>
      <c r="B1940" s="1">
        <v>45772</v>
      </c>
      <c r="C1940" s="2">
        <v>0.27415509259259258</v>
      </c>
      <c r="D1940">
        <v>1439</v>
      </c>
      <c r="E1940">
        <v>223</v>
      </c>
      <c r="F1940">
        <v>429</v>
      </c>
      <c r="G1940">
        <v>339</v>
      </c>
      <c r="H1940">
        <v>2</v>
      </c>
      <c r="I1940">
        <v>293</v>
      </c>
      <c r="J1940">
        <v>15</v>
      </c>
      <c r="K1940">
        <v>14.65</v>
      </c>
      <c r="L1940">
        <v>585.65</v>
      </c>
      <c r="M1940" t="s">
        <v>20</v>
      </c>
      <c r="N1940" t="s">
        <v>21</v>
      </c>
      <c r="O1940">
        <v>32</v>
      </c>
      <c r="P1940">
        <v>5</v>
      </c>
      <c r="Q1940" t="s">
        <v>3981</v>
      </c>
      <c r="R1940">
        <v>505</v>
      </c>
      <c r="S1940" s="3">
        <v>0.15</v>
      </c>
      <c r="T1940" s="6">
        <v>234.05</v>
      </c>
      <c r="U1940" t="s">
        <v>6337</v>
      </c>
      <c r="V1940">
        <v>2025</v>
      </c>
      <c r="W1940" t="s">
        <v>6329</v>
      </c>
      <c r="X1940" t="str">
        <f>_xlfn.XLOOKUP(Orders_C[[#This Row],[Product_ID]],Products_C[Product_ID],Products_C[Product_Name])</f>
        <v>Veg Burger</v>
      </c>
      <c r="Y1940" t="str">
        <f>_xlfn.XLOOKUP(Orders_C[[#This Row],[Product_ID]],Products_C[Product_ID],Products_C[Category])</f>
        <v>Burger</v>
      </c>
      <c r="Z1940" t="str">
        <f>_xlfn.XLOOKUP(Orders_C[[#This Row],[Store_ID]],Stores_c[Store_ID],Stores_c[City])</f>
        <v>Chambershaven</v>
      </c>
      <c r="AA1940" t="str">
        <f>_xlfn.XLOOKUP(Orders_C[[#This Row],[Customer_ID]],Customers_c[Customer_ID],Customers_c[Customer_Name])</f>
        <v>Nicole Garrison</v>
      </c>
      <c r="AB1940" s="6">
        <f>Orders_C[[#This Row],[Quantity]]*Orders_C[[#This Row],[Unit_Price]]*(1-Orders_C[[#This Row],[Discount %]])+Orders_C[[#This Row],[Tax]]</f>
        <v>512.75</v>
      </c>
      <c r="AC1940" s="9">
        <f>(Orders_C[[#This Row],[Unit_Price]]*Orders_C[[#This Row],[Quantity]])-Orders_C[[#This Row],[Discount]]+Orders_C[[#This Row],[Tax]]</f>
        <v>585.65</v>
      </c>
      <c r="AD1940" t="str">
        <f>IF(COUNTIF(Orders_C[[#All],[Customer_ID]],Orders_C[[#This Row],[Customer_ID]])&gt;1,"Repeat","New")</f>
        <v>Repeat</v>
      </c>
      <c r="AE1940" t="str" cm="1">
        <f t="array" ref="AE1940">_xlfn.XLOOKUP(Orders_C[[#This Row],[Store_ID]],Stores_c[[#All],[Store_ID]],Stores_c[[#All],[City]])</f>
        <v>Chambershaven</v>
      </c>
      <c r="AF1940" t="str" cm="1">
        <f t="array" ref="AF1940">_xlfn.XLOOKUP(Orders_C[[#This Row],[Store_ID]],Stores_c[[#All],[Store_ID]],Stores_c[[#All],[Manager_Name]])</f>
        <v>Virginia Webster</v>
      </c>
      <c r="AG1940" t="str" cm="1">
        <f t="array" ref="AG1940">_xlfn.XLOOKUP(Orders_C[[#This Row],[Store_ID]],Stores_c[[#All],[Store_ID]],Stores_c[[#All],[Store_Type]])</f>
        <v>Street</v>
      </c>
    </row>
    <row r="1941" spans="1:33" x14ac:dyDescent="0.25">
      <c r="A1941">
        <v>6317</v>
      </c>
      <c r="B1941" s="1">
        <v>46050</v>
      </c>
      <c r="C1941" s="2">
        <v>6.6921296296296298E-2</v>
      </c>
      <c r="D1941">
        <v>1599</v>
      </c>
      <c r="E1941">
        <v>208</v>
      </c>
      <c r="F1941">
        <v>418</v>
      </c>
      <c r="G1941">
        <v>316</v>
      </c>
      <c r="H1941">
        <v>2</v>
      </c>
      <c r="I1941">
        <v>276</v>
      </c>
      <c r="J1941">
        <v>0</v>
      </c>
      <c r="K1941">
        <v>13.8</v>
      </c>
      <c r="L1941">
        <v>565.79999999999995</v>
      </c>
      <c r="M1941" t="s">
        <v>18</v>
      </c>
      <c r="N1941" t="s">
        <v>22</v>
      </c>
      <c r="O1941">
        <v>35</v>
      </c>
      <c r="P1941">
        <v>4</v>
      </c>
      <c r="Q1941" t="s">
        <v>340</v>
      </c>
      <c r="R1941">
        <v>506</v>
      </c>
      <c r="S1941" s="3">
        <v>0</v>
      </c>
      <c r="T1941" s="6">
        <v>234.59999999999997</v>
      </c>
      <c r="U1941" t="s">
        <v>6330</v>
      </c>
      <c r="V1941">
        <v>2026</v>
      </c>
      <c r="W1941" t="s">
        <v>6329</v>
      </c>
      <c r="X1941" t="str">
        <f>_xlfn.XLOOKUP(Orders_C[[#This Row],[Product_ID]],Products_C[Product_ID],Products_C[Product_Name])</f>
        <v>Popcorn Chicken</v>
      </c>
      <c r="Y1941" t="str">
        <f>_xlfn.XLOOKUP(Orders_C[[#This Row],[Product_ID]],Products_C[Product_ID],Products_C[Category])</f>
        <v>Dessert</v>
      </c>
      <c r="Z1941" t="str">
        <f>_xlfn.XLOOKUP(Orders_C[[#This Row],[Store_ID]],Stores_c[Store_ID],Stores_c[City])</f>
        <v>Tracyview</v>
      </c>
      <c r="AA1941" t="str">
        <f>_xlfn.XLOOKUP(Orders_C[[#This Row],[Customer_ID]],Customers_c[Customer_ID],Customers_c[Customer_Name])</f>
        <v>Bryan Leach</v>
      </c>
      <c r="AB1941" s="6">
        <f>Orders_C[[#This Row],[Quantity]]*Orders_C[[#This Row],[Unit_Price]]*(1-Orders_C[[#This Row],[Discount %]])+Orders_C[[#This Row],[Tax]]</f>
        <v>565.79999999999995</v>
      </c>
      <c r="AC1941" s="9">
        <f>(Orders_C[[#This Row],[Unit_Price]]*Orders_C[[#This Row],[Quantity]])-Orders_C[[#This Row],[Discount]]+Orders_C[[#This Row],[Tax]]</f>
        <v>565.79999999999995</v>
      </c>
      <c r="AD1941" t="str">
        <f>IF(COUNTIF(Orders_C[[#All],[Customer_ID]],Orders_C[[#This Row],[Customer_ID]])&gt;1,"Repeat","New")</f>
        <v>Repeat</v>
      </c>
      <c r="AE1941" t="str" cm="1">
        <f t="array" ref="AE1941">_xlfn.XLOOKUP(Orders_C[[#This Row],[Store_ID]],Stores_c[[#All],[Store_ID]],Stores_c[[#All],[City]])</f>
        <v>Tracyview</v>
      </c>
      <c r="AF1941" t="str" cm="1">
        <f t="array" ref="AF1941">_xlfn.XLOOKUP(Orders_C[[#This Row],[Store_ID]],Stores_c[[#All],[Store_ID]],Stores_c[[#All],[Manager_Name]])</f>
        <v>Jeremiah Lee</v>
      </c>
      <c r="AG1941" t="str" cm="1">
        <f t="array" ref="AG1941">_xlfn.XLOOKUP(Orders_C[[#This Row],[Store_ID]],Stores_c[[#All],[Store_ID]],Stores_c[[#All],[Store_Type]])</f>
        <v>Mall</v>
      </c>
    </row>
    <row r="1942" spans="1:33" x14ac:dyDescent="0.25">
      <c r="A1942">
        <v>7744</v>
      </c>
      <c r="B1942" s="1">
        <v>45780</v>
      </c>
      <c r="C1942" s="2">
        <v>0.93437499999999996</v>
      </c>
      <c r="D1942">
        <v>1308</v>
      </c>
      <c r="E1942">
        <v>202</v>
      </c>
      <c r="F1942">
        <v>530</v>
      </c>
      <c r="G1942">
        <v>318</v>
      </c>
      <c r="H1942">
        <v>2</v>
      </c>
      <c r="I1942">
        <v>276</v>
      </c>
      <c r="J1942">
        <v>0</v>
      </c>
      <c r="K1942">
        <v>13.8</v>
      </c>
      <c r="L1942">
        <v>565.79999999999995</v>
      </c>
      <c r="M1942" t="s">
        <v>18</v>
      </c>
      <c r="N1942" t="s">
        <v>23</v>
      </c>
      <c r="O1942">
        <v>50</v>
      </c>
      <c r="P1942">
        <v>3</v>
      </c>
      <c r="Q1942" t="s">
        <v>1767</v>
      </c>
      <c r="R1942">
        <v>510</v>
      </c>
      <c r="S1942" s="3">
        <v>0</v>
      </c>
      <c r="T1942" s="6">
        <v>234.59999999999997</v>
      </c>
      <c r="U1942" t="s">
        <v>6339</v>
      </c>
      <c r="V1942">
        <v>2025</v>
      </c>
      <c r="W1942" t="s">
        <v>6331</v>
      </c>
      <c r="X1942" t="str">
        <f>_xlfn.XLOOKUP(Orders_C[[#This Row],[Product_ID]],Products_C[Product_ID],Products_C[Product_Name])</f>
        <v>Pepsi</v>
      </c>
      <c r="Y1942" t="str">
        <f>_xlfn.XLOOKUP(Orders_C[[#This Row],[Product_ID]],Products_C[Product_ID],Products_C[Category])</f>
        <v>Burger</v>
      </c>
      <c r="Z1942" t="str">
        <f>_xlfn.XLOOKUP(Orders_C[[#This Row],[Store_ID]],Stores_c[Store_ID],Stores_c[City])</f>
        <v>Rebekahside</v>
      </c>
      <c r="AA1942" t="str">
        <f>_xlfn.XLOOKUP(Orders_C[[#This Row],[Customer_ID]],Customers_c[Customer_ID],Customers_c[Customer_Name])</f>
        <v>Margaret Irwin</v>
      </c>
      <c r="AB1942" s="6">
        <f>Orders_C[[#This Row],[Quantity]]*Orders_C[[#This Row],[Unit_Price]]*(1-Orders_C[[#This Row],[Discount %]])+Orders_C[[#This Row],[Tax]]</f>
        <v>565.79999999999995</v>
      </c>
      <c r="AC1942" s="9">
        <f>(Orders_C[[#This Row],[Unit_Price]]*Orders_C[[#This Row],[Quantity]])-Orders_C[[#This Row],[Discount]]+Orders_C[[#This Row],[Tax]]</f>
        <v>565.79999999999995</v>
      </c>
      <c r="AD1942" t="str">
        <f>IF(COUNTIF(Orders_C[[#All],[Customer_ID]],Orders_C[[#This Row],[Customer_ID]])&gt;1,"Repeat","New")</f>
        <v>Repeat</v>
      </c>
      <c r="AE1942" t="str" cm="1">
        <f t="array" ref="AE1942">_xlfn.XLOOKUP(Orders_C[[#This Row],[Store_ID]],Stores_c[[#All],[Store_ID]],Stores_c[[#All],[City]])</f>
        <v>Rebekahside</v>
      </c>
      <c r="AF1942" t="str" cm="1">
        <f t="array" ref="AF1942">_xlfn.XLOOKUP(Orders_C[[#This Row],[Store_ID]],Stores_c[[#All],[Store_ID]],Stores_c[[#All],[Manager_Name]])</f>
        <v>Mark Ray</v>
      </c>
      <c r="AG1942" t="str" cm="1">
        <f t="array" ref="AG1942">_xlfn.XLOOKUP(Orders_C[[#This Row],[Store_ID]],Stores_c[[#All],[Store_ID]],Stores_c[[#All],[Store_Type]])</f>
        <v>Drive-Thru</v>
      </c>
    </row>
    <row r="1943" spans="1:33" x14ac:dyDescent="0.25">
      <c r="A1943">
        <v>10908</v>
      </c>
      <c r="B1943" s="1">
        <v>45993</v>
      </c>
      <c r="C1943" s="2">
        <v>0.84736111111111112</v>
      </c>
      <c r="D1943">
        <v>1938</v>
      </c>
      <c r="E1943">
        <v>202</v>
      </c>
      <c r="F1943">
        <v>428</v>
      </c>
      <c r="G1943">
        <v>317</v>
      </c>
      <c r="H1943">
        <v>2</v>
      </c>
      <c r="I1943">
        <v>282</v>
      </c>
      <c r="J1943">
        <v>5</v>
      </c>
      <c r="K1943">
        <v>14.1</v>
      </c>
      <c r="L1943">
        <v>573.1</v>
      </c>
      <c r="M1943" t="s">
        <v>18</v>
      </c>
      <c r="N1943" t="s">
        <v>21</v>
      </c>
      <c r="O1943">
        <v>47</v>
      </c>
      <c r="P1943">
        <v>3</v>
      </c>
      <c r="Q1943" t="s">
        <v>4931</v>
      </c>
      <c r="R1943">
        <v>506</v>
      </c>
      <c r="S1943" s="3">
        <v>0.05</v>
      </c>
      <c r="T1943" s="6">
        <v>234.70000000000005</v>
      </c>
      <c r="U1943" t="s">
        <v>6328</v>
      </c>
      <c r="V1943">
        <v>2025</v>
      </c>
      <c r="W1943" t="s">
        <v>6331</v>
      </c>
      <c r="X1943" t="str">
        <f>_xlfn.XLOOKUP(Orders_C[[#This Row],[Product_ID]],Products_C[Product_ID],Products_C[Product_Name])</f>
        <v>Popcorn Chicken</v>
      </c>
      <c r="Y1943" t="str">
        <f>_xlfn.XLOOKUP(Orders_C[[#This Row],[Product_ID]],Products_C[Product_ID],Products_C[Category])</f>
        <v>Dessert</v>
      </c>
      <c r="Z1943" t="str">
        <f>_xlfn.XLOOKUP(Orders_C[[#This Row],[Store_ID]],Stores_c[Store_ID],Stores_c[City])</f>
        <v>Rebekahside</v>
      </c>
      <c r="AA1943" t="str">
        <f>_xlfn.XLOOKUP(Orders_C[[#This Row],[Customer_ID]],Customers_c[Customer_ID],Customers_c[Customer_Name])</f>
        <v>Susan Thompson</v>
      </c>
      <c r="AB1943" s="6">
        <f>Orders_C[[#This Row],[Quantity]]*Orders_C[[#This Row],[Unit_Price]]*(1-Orders_C[[#This Row],[Discount %]])+Orders_C[[#This Row],[Tax]]</f>
        <v>549.9</v>
      </c>
      <c r="AC1943" s="9">
        <f>(Orders_C[[#This Row],[Unit_Price]]*Orders_C[[#This Row],[Quantity]])-Orders_C[[#This Row],[Discount]]+Orders_C[[#This Row],[Tax]]</f>
        <v>573.1</v>
      </c>
      <c r="AD1943" t="str">
        <f>IF(COUNTIF(Orders_C[[#All],[Customer_ID]],Orders_C[[#This Row],[Customer_ID]])&gt;1,"Repeat","New")</f>
        <v>Repeat</v>
      </c>
      <c r="AE1943" t="str" cm="1">
        <f t="array" ref="AE1943">_xlfn.XLOOKUP(Orders_C[[#This Row],[Store_ID]],Stores_c[[#All],[Store_ID]],Stores_c[[#All],[City]])</f>
        <v>Rebekahside</v>
      </c>
      <c r="AF1943" t="str" cm="1">
        <f t="array" ref="AF1943">_xlfn.XLOOKUP(Orders_C[[#This Row],[Store_ID]],Stores_c[[#All],[Store_ID]],Stores_c[[#All],[Manager_Name]])</f>
        <v>Mark Ray</v>
      </c>
      <c r="AG1943" t="str" cm="1">
        <f t="array" ref="AG1943">_xlfn.XLOOKUP(Orders_C[[#This Row],[Store_ID]],Stores_c[[#All],[Store_ID]],Stores_c[[#All],[Store_Type]])</f>
        <v>Drive-Thru</v>
      </c>
    </row>
    <row r="1944" spans="1:33" x14ac:dyDescent="0.25">
      <c r="A1944">
        <v>6267</v>
      </c>
      <c r="B1944" s="1">
        <v>45848</v>
      </c>
      <c r="C1944" s="2">
        <v>0.23873842592592592</v>
      </c>
      <c r="D1944">
        <v>1932</v>
      </c>
      <c r="E1944">
        <v>208</v>
      </c>
      <c r="F1944">
        <v>413</v>
      </c>
      <c r="G1944">
        <v>325</v>
      </c>
      <c r="H1944">
        <v>3</v>
      </c>
      <c r="I1944">
        <v>196</v>
      </c>
      <c r="J1944">
        <v>10</v>
      </c>
      <c r="K1944">
        <v>9.8000000000000007</v>
      </c>
      <c r="L1944">
        <v>587.79999999999995</v>
      </c>
      <c r="M1944" t="s">
        <v>20</v>
      </c>
      <c r="N1944" t="s">
        <v>23</v>
      </c>
      <c r="O1944">
        <v>24</v>
      </c>
      <c r="P1944">
        <v>3</v>
      </c>
      <c r="Q1944" t="s">
        <v>290</v>
      </c>
      <c r="R1944">
        <v>509</v>
      </c>
      <c r="S1944" s="3">
        <v>0.1</v>
      </c>
      <c r="T1944" s="6">
        <v>234.99999999999994</v>
      </c>
      <c r="U1944" t="s">
        <v>6341</v>
      </c>
      <c r="V1944">
        <v>2025</v>
      </c>
      <c r="W1944" t="s">
        <v>6329</v>
      </c>
      <c r="X1944" t="str">
        <f>_xlfn.XLOOKUP(Orders_C[[#This Row],[Product_ID]],Products_C[Product_ID],Products_C[Product_Name])</f>
        <v>Veg Burger</v>
      </c>
      <c r="Y1944" t="str">
        <f>_xlfn.XLOOKUP(Orders_C[[#This Row],[Product_ID]],Products_C[Product_ID],Products_C[Category])</f>
        <v>Chicken</v>
      </c>
      <c r="Z1944" t="str">
        <f>_xlfn.XLOOKUP(Orders_C[[#This Row],[Store_ID]],Stores_c[Store_ID],Stores_c[City])</f>
        <v>Tracyview</v>
      </c>
      <c r="AA1944" t="str">
        <f>_xlfn.XLOOKUP(Orders_C[[#This Row],[Customer_ID]],Customers_c[Customer_ID],Customers_c[Customer_Name])</f>
        <v>Dan Moore</v>
      </c>
      <c r="AB1944" s="6">
        <f>Orders_C[[#This Row],[Quantity]]*Orders_C[[#This Row],[Unit_Price]]*(1-Orders_C[[#This Row],[Discount %]])+Orders_C[[#This Row],[Tax]]</f>
        <v>539</v>
      </c>
      <c r="AC1944" s="9">
        <f>(Orders_C[[#This Row],[Unit_Price]]*Orders_C[[#This Row],[Quantity]])-Orders_C[[#This Row],[Discount]]+Orders_C[[#This Row],[Tax]]</f>
        <v>587.79999999999995</v>
      </c>
      <c r="AD1944" t="str">
        <f>IF(COUNTIF(Orders_C[[#All],[Customer_ID]],Orders_C[[#This Row],[Customer_ID]])&gt;1,"Repeat","New")</f>
        <v>Repeat</v>
      </c>
      <c r="AE1944" t="str" cm="1">
        <f t="array" ref="AE1944">_xlfn.XLOOKUP(Orders_C[[#This Row],[Store_ID]],Stores_c[[#All],[Store_ID]],Stores_c[[#All],[City]])</f>
        <v>Tracyview</v>
      </c>
      <c r="AF1944" t="str" cm="1">
        <f t="array" ref="AF1944">_xlfn.XLOOKUP(Orders_C[[#This Row],[Store_ID]],Stores_c[[#All],[Store_ID]],Stores_c[[#All],[Manager_Name]])</f>
        <v>Jeremiah Lee</v>
      </c>
      <c r="AG1944" t="str" cm="1">
        <f t="array" ref="AG1944">_xlfn.XLOOKUP(Orders_C[[#This Row],[Store_ID]],Stores_c[[#All],[Store_ID]],Stores_c[[#All],[Store_Type]])</f>
        <v>Mall</v>
      </c>
    </row>
    <row r="1945" spans="1:33" x14ac:dyDescent="0.25">
      <c r="A1945">
        <v>6592</v>
      </c>
      <c r="B1945" s="1">
        <v>45895</v>
      </c>
      <c r="C1945" s="2">
        <v>0.98002314814814817</v>
      </c>
      <c r="D1945">
        <v>1114</v>
      </c>
      <c r="E1945">
        <v>225</v>
      </c>
      <c r="F1945">
        <v>460</v>
      </c>
      <c r="G1945">
        <v>335</v>
      </c>
      <c r="H1945">
        <v>3</v>
      </c>
      <c r="I1945">
        <v>196</v>
      </c>
      <c r="J1945">
        <v>10</v>
      </c>
      <c r="K1945">
        <v>9.8000000000000007</v>
      </c>
      <c r="L1945">
        <v>587.79999999999995</v>
      </c>
      <c r="M1945" t="s">
        <v>18</v>
      </c>
      <c r="N1945" t="s">
        <v>22</v>
      </c>
      <c r="O1945">
        <v>41</v>
      </c>
      <c r="P1945">
        <v>3</v>
      </c>
      <c r="Q1945" t="s">
        <v>615</v>
      </c>
      <c r="R1945">
        <v>508</v>
      </c>
      <c r="S1945" s="3">
        <v>0.1</v>
      </c>
      <c r="T1945" s="6">
        <v>234.99999999999994</v>
      </c>
      <c r="U1945" t="s">
        <v>6342</v>
      </c>
      <c r="V1945">
        <v>2025</v>
      </c>
      <c r="W1945" t="s">
        <v>6331</v>
      </c>
      <c r="X1945" t="str">
        <f>_xlfn.XLOOKUP(Orders_C[[#This Row],[Product_ID]],Products_C[Product_ID],Products_C[Product_Name])</f>
        <v>Krushers</v>
      </c>
      <c r="Y1945" t="str">
        <f>_xlfn.XLOOKUP(Orders_C[[#This Row],[Product_ID]],Products_C[Product_ID],Products_C[Category])</f>
        <v>Chicken</v>
      </c>
      <c r="Z1945" t="str">
        <f>_xlfn.XLOOKUP(Orders_C[[#This Row],[Store_ID]],Stores_c[Store_ID],Stores_c[City])</f>
        <v>South Peter</v>
      </c>
      <c r="AA1945" t="str">
        <f>_xlfn.XLOOKUP(Orders_C[[#This Row],[Customer_ID]],Customers_c[Customer_ID],Customers_c[Customer_Name])</f>
        <v>Jessica Miller</v>
      </c>
      <c r="AB1945" s="6">
        <f>Orders_C[[#This Row],[Quantity]]*Orders_C[[#This Row],[Unit_Price]]*(1-Orders_C[[#This Row],[Discount %]])+Orders_C[[#This Row],[Tax]]</f>
        <v>539</v>
      </c>
      <c r="AC1945" s="9">
        <f>(Orders_C[[#This Row],[Unit_Price]]*Orders_C[[#This Row],[Quantity]])-Orders_C[[#This Row],[Discount]]+Orders_C[[#This Row],[Tax]]</f>
        <v>587.79999999999995</v>
      </c>
      <c r="AD1945" t="str">
        <f>IF(COUNTIF(Orders_C[[#All],[Customer_ID]],Orders_C[[#This Row],[Customer_ID]])&gt;1,"Repeat","New")</f>
        <v>Repeat</v>
      </c>
      <c r="AE1945" t="str" cm="1">
        <f t="array" ref="AE1945">_xlfn.XLOOKUP(Orders_C[[#This Row],[Store_ID]],Stores_c[[#All],[Store_ID]],Stores_c[[#All],[City]])</f>
        <v>South Peter</v>
      </c>
      <c r="AF1945" t="str" cm="1">
        <f t="array" ref="AF1945">_xlfn.XLOOKUP(Orders_C[[#This Row],[Store_ID]],Stores_c[[#All],[Store_ID]],Stores_c[[#All],[Manager_Name]])</f>
        <v>Gregory Lambert</v>
      </c>
      <c r="AG1945" t="str" cm="1">
        <f t="array" ref="AG1945">_xlfn.XLOOKUP(Orders_C[[#This Row],[Store_ID]],Stores_c[[#All],[Store_ID]],Stores_c[[#All],[Store_Type]])</f>
        <v>Street</v>
      </c>
    </row>
    <row r="1946" spans="1:33" x14ac:dyDescent="0.25">
      <c r="A1946">
        <v>8744</v>
      </c>
      <c r="B1946" s="1">
        <v>45978</v>
      </c>
      <c r="C1946" s="2">
        <v>0.33699074074074076</v>
      </c>
      <c r="D1946">
        <v>1512</v>
      </c>
      <c r="E1946">
        <v>205</v>
      </c>
      <c r="F1946">
        <v>546</v>
      </c>
      <c r="G1946">
        <v>318</v>
      </c>
      <c r="H1946">
        <v>3</v>
      </c>
      <c r="I1946">
        <v>200</v>
      </c>
      <c r="J1946">
        <v>15</v>
      </c>
      <c r="K1946">
        <v>10</v>
      </c>
      <c r="L1946">
        <v>595</v>
      </c>
      <c r="M1946" t="s">
        <v>18</v>
      </c>
      <c r="N1946" t="s">
        <v>22</v>
      </c>
      <c r="O1946">
        <v>44</v>
      </c>
      <c r="P1946">
        <v>4</v>
      </c>
      <c r="Q1946" t="s">
        <v>2767</v>
      </c>
      <c r="R1946">
        <v>503</v>
      </c>
      <c r="S1946" s="3">
        <v>0.15</v>
      </c>
      <c r="T1946" s="6">
        <v>235</v>
      </c>
      <c r="U1946" t="s">
        <v>6336</v>
      </c>
      <c r="V1946">
        <v>2025</v>
      </c>
      <c r="W1946" t="s">
        <v>6331</v>
      </c>
      <c r="X1946" t="str">
        <f>_xlfn.XLOOKUP(Orders_C[[#This Row],[Product_ID]],Products_C[Product_ID],Products_C[Product_Name])</f>
        <v>Pepsi</v>
      </c>
      <c r="Y1946" t="str">
        <f>_xlfn.XLOOKUP(Orders_C[[#This Row],[Product_ID]],Products_C[Product_ID],Products_C[Category])</f>
        <v>Burger</v>
      </c>
      <c r="Z1946" t="str">
        <f>_xlfn.XLOOKUP(Orders_C[[#This Row],[Store_ID]],Stores_c[Store_ID],Stores_c[City])</f>
        <v>Port Jacob</v>
      </c>
      <c r="AA1946" t="str">
        <f>_xlfn.XLOOKUP(Orders_C[[#This Row],[Customer_ID]],Customers_c[Customer_ID],Customers_c[Customer_Name])</f>
        <v>Omar Moore</v>
      </c>
      <c r="AB1946" s="6">
        <f>Orders_C[[#This Row],[Quantity]]*Orders_C[[#This Row],[Unit_Price]]*(1-Orders_C[[#This Row],[Discount %]])+Orders_C[[#This Row],[Tax]]</f>
        <v>520</v>
      </c>
      <c r="AC1946" s="9">
        <f>(Orders_C[[#This Row],[Unit_Price]]*Orders_C[[#This Row],[Quantity]])-Orders_C[[#This Row],[Discount]]+Orders_C[[#This Row],[Tax]]</f>
        <v>595</v>
      </c>
      <c r="AD1946" t="str">
        <f>IF(COUNTIF(Orders_C[[#All],[Customer_ID]],Orders_C[[#This Row],[Customer_ID]])&gt;1,"Repeat","New")</f>
        <v>Repeat</v>
      </c>
      <c r="AE1946" t="str" cm="1">
        <f t="array" ref="AE1946">_xlfn.XLOOKUP(Orders_C[[#This Row],[Store_ID]],Stores_c[[#All],[Store_ID]],Stores_c[[#All],[City]])</f>
        <v>Port Jacob</v>
      </c>
      <c r="AF1946" t="str" cm="1">
        <f t="array" ref="AF1946">_xlfn.XLOOKUP(Orders_C[[#This Row],[Store_ID]],Stores_c[[#All],[Store_ID]],Stores_c[[#All],[Manager_Name]])</f>
        <v>David Harris</v>
      </c>
      <c r="AG1946" t="str" cm="1">
        <f t="array" ref="AG1946">_xlfn.XLOOKUP(Orders_C[[#This Row],[Store_ID]],Stores_c[[#All],[Store_ID]],Stores_c[[#All],[Store_Type]])</f>
        <v>Mall</v>
      </c>
    </row>
    <row r="1947" spans="1:33" x14ac:dyDescent="0.25">
      <c r="A1947">
        <v>9035</v>
      </c>
      <c r="B1947" s="1">
        <v>45945</v>
      </c>
      <c r="C1947" s="2">
        <v>0.15559027777777779</v>
      </c>
      <c r="D1947">
        <v>1942</v>
      </c>
      <c r="E1947">
        <v>209</v>
      </c>
      <c r="F1947">
        <v>447</v>
      </c>
      <c r="G1947">
        <v>303</v>
      </c>
      <c r="H1947">
        <v>3</v>
      </c>
      <c r="I1947">
        <v>200</v>
      </c>
      <c r="J1947">
        <v>15</v>
      </c>
      <c r="K1947">
        <v>10</v>
      </c>
      <c r="L1947">
        <v>595</v>
      </c>
      <c r="M1947" t="s">
        <v>19</v>
      </c>
      <c r="N1947" t="s">
        <v>21</v>
      </c>
      <c r="O1947">
        <v>34</v>
      </c>
      <c r="P1947">
        <v>5</v>
      </c>
      <c r="Q1947" t="s">
        <v>3058</v>
      </c>
      <c r="R1947">
        <v>509</v>
      </c>
      <c r="S1947" s="3">
        <v>0.15</v>
      </c>
      <c r="T1947" s="6">
        <v>235</v>
      </c>
      <c r="U1947" t="s">
        <v>6332</v>
      </c>
      <c r="V1947">
        <v>2025</v>
      </c>
      <c r="W1947" t="s">
        <v>6329</v>
      </c>
      <c r="X1947" t="str">
        <f>_xlfn.XLOOKUP(Orders_C[[#This Row],[Product_ID]],Products_C[Product_ID],Products_C[Product_Name])</f>
        <v>Chocolate Lava Cake</v>
      </c>
      <c r="Y1947" t="str">
        <f>_xlfn.XLOOKUP(Orders_C[[#This Row],[Product_ID]],Products_C[Product_ID],Products_C[Category])</f>
        <v>Chicken</v>
      </c>
      <c r="Z1947" t="str">
        <f>_xlfn.XLOOKUP(Orders_C[[#This Row],[Store_ID]],Stores_c[Store_ID],Stores_c[City])</f>
        <v>Reidberg</v>
      </c>
      <c r="AA1947" t="str">
        <f>_xlfn.XLOOKUP(Orders_C[[#This Row],[Customer_ID]],Customers_c[Customer_ID],Customers_c[Customer_Name])</f>
        <v>Chelsea Smith</v>
      </c>
      <c r="AB1947" s="6">
        <f>Orders_C[[#This Row],[Quantity]]*Orders_C[[#This Row],[Unit_Price]]*(1-Orders_C[[#This Row],[Discount %]])+Orders_C[[#This Row],[Tax]]</f>
        <v>520</v>
      </c>
      <c r="AC1947" s="9">
        <f>(Orders_C[[#This Row],[Unit_Price]]*Orders_C[[#This Row],[Quantity]])-Orders_C[[#This Row],[Discount]]+Orders_C[[#This Row],[Tax]]</f>
        <v>595</v>
      </c>
      <c r="AD1947" t="str">
        <f>IF(COUNTIF(Orders_C[[#All],[Customer_ID]],Orders_C[[#This Row],[Customer_ID]])&gt;1,"Repeat","New")</f>
        <v>Repeat</v>
      </c>
      <c r="AE1947" t="str" cm="1">
        <f t="array" ref="AE1947">_xlfn.XLOOKUP(Orders_C[[#This Row],[Store_ID]],Stores_c[[#All],[Store_ID]],Stores_c[[#All],[City]])</f>
        <v>Reidberg</v>
      </c>
      <c r="AF1947" t="str" cm="1">
        <f t="array" ref="AF1947">_xlfn.XLOOKUP(Orders_C[[#This Row],[Store_ID]],Stores_c[[#All],[Store_ID]],Stores_c[[#All],[Manager_Name]])</f>
        <v>Jeffrey Horn</v>
      </c>
      <c r="AG1947" t="str" cm="1">
        <f t="array" ref="AG1947">_xlfn.XLOOKUP(Orders_C[[#This Row],[Store_ID]],Stores_c[[#All],[Store_ID]],Stores_c[[#All],[Store_Type]])</f>
        <v>Drive-Thru</v>
      </c>
    </row>
    <row r="1948" spans="1:33" x14ac:dyDescent="0.25">
      <c r="A1948">
        <v>9214</v>
      </c>
      <c r="B1948" s="1">
        <v>45833</v>
      </c>
      <c r="C1948" s="2">
        <v>9.9282407407407403E-2</v>
      </c>
      <c r="D1948">
        <v>1761</v>
      </c>
      <c r="E1948">
        <v>208</v>
      </c>
      <c r="F1948">
        <v>408</v>
      </c>
      <c r="G1948">
        <v>312</v>
      </c>
      <c r="H1948">
        <v>3</v>
      </c>
      <c r="I1948">
        <v>200</v>
      </c>
      <c r="J1948">
        <v>15</v>
      </c>
      <c r="K1948">
        <v>10</v>
      </c>
      <c r="L1948">
        <v>595</v>
      </c>
      <c r="M1948" t="s">
        <v>19</v>
      </c>
      <c r="N1948" t="s">
        <v>21</v>
      </c>
      <c r="O1948">
        <v>45</v>
      </c>
      <c r="P1948">
        <v>4</v>
      </c>
      <c r="Q1948" t="s">
        <v>3237</v>
      </c>
      <c r="R1948">
        <v>501</v>
      </c>
      <c r="S1948" s="3">
        <v>0.15</v>
      </c>
      <c r="T1948" s="6">
        <v>235</v>
      </c>
      <c r="U1948" t="s">
        <v>6340</v>
      </c>
      <c r="V1948">
        <v>2025</v>
      </c>
      <c r="W1948" t="s">
        <v>6331</v>
      </c>
      <c r="X1948" t="str">
        <f>_xlfn.XLOOKUP(Orders_C[[#This Row],[Product_ID]],Products_C[Product_ID],Products_C[Product_Name])</f>
        <v>Veg Burger</v>
      </c>
      <c r="Y1948" t="str">
        <f>_xlfn.XLOOKUP(Orders_C[[#This Row],[Product_ID]],Products_C[Product_ID],Products_C[Category])</f>
        <v>Burger</v>
      </c>
      <c r="Z1948" t="str">
        <f>_xlfn.XLOOKUP(Orders_C[[#This Row],[Store_ID]],Stores_c[Store_ID],Stores_c[City])</f>
        <v>Tracyview</v>
      </c>
      <c r="AA1948" t="str">
        <f>_xlfn.XLOOKUP(Orders_C[[#This Row],[Customer_ID]],Customers_c[Customer_ID],Customers_c[Customer_Name])</f>
        <v>Susan Hayes</v>
      </c>
      <c r="AB1948" s="6">
        <f>Orders_C[[#This Row],[Quantity]]*Orders_C[[#This Row],[Unit_Price]]*(1-Orders_C[[#This Row],[Discount %]])+Orders_C[[#This Row],[Tax]]</f>
        <v>520</v>
      </c>
      <c r="AC1948" s="9">
        <f>(Orders_C[[#This Row],[Unit_Price]]*Orders_C[[#This Row],[Quantity]])-Orders_C[[#This Row],[Discount]]+Orders_C[[#This Row],[Tax]]</f>
        <v>595</v>
      </c>
      <c r="AD1948" t="str">
        <f>IF(COUNTIF(Orders_C[[#All],[Customer_ID]],Orders_C[[#This Row],[Customer_ID]])&gt;1,"Repeat","New")</f>
        <v>Repeat</v>
      </c>
      <c r="AE1948" t="str" cm="1">
        <f t="array" ref="AE1948">_xlfn.XLOOKUP(Orders_C[[#This Row],[Store_ID]],Stores_c[[#All],[Store_ID]],Stores_c[[#All],[City]])</f>
        <v>Tracyview</v>
      </c>
      <c r="AF1948" t="str" cm="1">
        <f t="array" ref="AF1948">_xlfn.XLOOKUP(Orders_C[[#This Row],[Store_ID]],Stores_c[[#All],[Store_ID]],Stores_c[[#All],[Manager_Name]])</f>
        <v>Jeremiah Lee</v>
      </c>
      <c r="AG1948" t="str" cm="1">
        <f t="array" ref="AG1948">_xlfn.XLOOKUP(Orders_C[[#This Row],[Store_ID]],Stores_c[[#All],[Store_ID]],Stores_c[[#All],[Store_Type]])</f>
        <v>Mall</v>
      </c>
    </row>
    <row r="1949" spans="1:33" x14ac:dyDescent="0.25">
      <c r="A1949">
        <v>8215</v>
      </c>
      <c r="B1949" s="1">
        <v>46049</v>
      </c>
      <c r="C1949" s="2">
        <v>0.99431712962962959</v>
      </c>
      <c r="D1949">
        <v>1838</v>
      </c>
      <c r="E1949">
        <v>210</v>
      </c>
      <c r="F1949">
        <v>520</v>
      </c>
      <c r="G1949">
        <v>307</v>
      </c>
      <c r="H1949">
        <v>3</v>
      </c>
      <c r="I1949">
        <v>192</v>
      </c>
      <c r="J1949">
        <v>5</v>
      </c>
      <c r="K1949">
        <v>9.6000000000000014</v>
      </c>
      <c r="L1949">
        <v>580.6</v>
      </c>
      <c r="M1949" t="s">
        <v>18</v>
      </c>
      <c r="N1949" t="s">
        <v>21</v>
      </c>
      <c r="O1949">
        <v>11</v>
      </c>
      <c r="P1949">
        <v>1</v>
      </c>
      <c r="Q1949" t="s">
        <v>2238</v>
      </c>
      <c r="R1949">
        <v>507</v>
      </c>
      <c r="S1949" s="3">
        <v>0.05</v>
      </c>
      <c r="T1949" s="6">
        <v>235.00000000000006</v>
      </c>
      <c r="U1949" t="s">
        <v>6330</v>
      </c>
      <c r="V1949">
        <v>2026</v>
      </c>
      <c r="W1949" t="s">
        <v>6333</v>
      </c>
      <c r="X1949" t="str">
        <f>_xlfn.XLOOKUP(Orders_C[[#This Row],[Product_ID]],Products_C[Product_ID],Products_C[Product_Name])</f>
        <v>Chicken Wings</v>
      </c>
      <c r="Y1949" t="str">
        <f>_xlfn.XLOOKUP(Orders_C[[#This Row],[Product_ID]],Products_C[Product_ID],Products_C[Category])</f>
        <v>Chicken</v>
      </c>
      <c r="Z1949" t="str">
        <f>_xlfn.XLOOKUP(Orders_C[[#This Row],[Store_ID]],Stores_c[Store_ID],Stores_c[City])</f>
        <v>East William</v>
      </c>
      <c r="AA1949" t="str">
        <f>_xlfn.XLOOKUP(Orders_C[[#This Row],[Customer_ID]],Customers_c[Customer_ID],Customers_c[Customer_Name])</f>
        <v>Makayla Martin</v>
      </c>
      <c r="AB1949" s="6">
        <f>Orders_C[[#This Row],[Quantity]]*Orders_C[[#This Row],[Unit_Price]]*(1-Orders_C[[#This Row],[Discount %]])+Orders_C[[#This Row],[Tax]]</f>
        <v>556.79999999999995</v>
      </c>
      <c r="AC1949" s="9">
        <f>(Orders_C[[#This Row],[Unit_Price]]*Orders_C[[#This Row],[Quantity]])-Orders_C[[#This Row],[Discount]]+Orders_C[[#This Row],[Tax]]</f>
        <v>580.6</v>
      </c>
      <c r="AD1949" t="str">
        <f>IF(COUNTIF(Orders_C[[#All],[Customer_ID]],Orders_C[[#This Row],[Customer_ID]])&gt;1,"Repeat","New")</f>
        <v>Repeat</v>
      </c>
      <c r="AE1949" t="str" cm="1">
        <f t="array" ref="AE1949">_xlfn.XLOOKUP(Orders_C[[#This Row],[Store_ID]],Stores_c[[#All],[Store_ID]],Stores_c[[#All],[City]])</f>
        <v>East William</v>
      </c>
      <c r="AF1949" t="str" cm="1">
        <f t="array" ref="AF1949">_xlfn.XLOOKUP(Orders_C[[#This Row],[Store_ID]],Stores_c[[#All],[Store_ID]],Stores_c[[#All],[Manager_Name]])</f>
        <v>Victoria Butler</v>
      </c>
      <c r="AG1949" t="str" cm="1">
        <f t="array" ref="AG1949">_xlfn.XLOOKUP(Orders_C[[#This Row],[Store_ID]],Stores_c[[#All],[Store_ID]],Stores_c[[#All],[Store_Type]])</f>
        <v>Drive-Thru</v>
      </c>
    </row>
    <row r="1950" spans="1:33" x14ac:dyDescent="0.25">
      <c r="A1950">
        <v>8890</v>
      </c>
      <c r="B1950" s="1">
        <v>45722</v>
      </c>
      <c r="C1950" s="2">
        <v>0.32609953703703703</v>
      </c>
      <c r="D1950">
        <v>1641</v>
      </c>
      <c r="E1950">
        <v>211</v>
      </c>
      <c r="F1950">
        <v>473</v>
      </c>
      <c r="G1950">
        <v>312</v>
      </c>
      <c r="H1950">
        <v>3</v>
      </c>
      <c r="I1950">
        <v>192</v>
      </c>
      <c r="J1950">
        <v>5</v>
      </c>
      <c r="K1950">
        <v>9.6000000000000014</v>
      </c>
      <c r="L1950">
        <v>580.6</v>
      </c>
      <c r="M1950" t="s">
        <v>18</v>
      </c>
      <c r="N1950" t="s">
        <v>21</v>
      </c>
      <c r="O1950">
        <v>54</v>
      </c>
      <c r="P1950">
        <v>5</v>
      </c>
      <c r="Q1950" t="s">
        <v>2913</v>
      </c>
      <c r="R1950">
        <v>507</v>
      </c>
      <c r="S1950" s="3">
        <v>0.05</v>
      </c>
      <c r="T1950" s="6">
        <v>235.00000000000006</v>
      </c>
      <c r="U1950" t="s">
        <v>6334</v>
      </c>
      <c r="V1950">
        <v>2025</v>
      </c>
      <c r="W1950" t="s">
        <v>6331</v>
      </c>
      <c r="X1950" t="str">
        <f>_xlfn.XLOOKUP(Orders_C[[#This Row],[Product_ID]],Products_C[Product_ID],Products_C[Product_Name])</f>
        <v>Veg Burger</v>
      </c>
      <c r="Y1950" t="str">
        <f>_xlfn.XLOOKUP(Orders_C[[#This Row],[Product_ID]],Products_C[Product_ID],Products_C[Category])</f>
        <v>Burger</v>
      </c>
      <c r="Z1950" t="str">
        <f>_xlfn.XLOOKUP(Orders_C[[#This Row],[Store_ID]],Stores_c[Store_ID],Stores_c[City])</f>
        <v>North Robertstad</v>
      </c>
      <c r="AA1950" t="str">
        <f>_xlfn.XLOOKUP(Orders_C[[#This Row],[Customer_ID]],Customers_c[Customer_ID],Customers_c[Customer_Name])</f>
        <v>Warren Carter</v>
      </c>
      <c r="AB1950" s="6">
        <f>Orders_C[[#This Row],[Quantity]]*Orders_C[[#This Row],[Unit_Price]]*(1-Orders_C[[#This Row],[Discount %]])+Orders_C[[#This Row],[Tax]]</f>
        <v>556.79999999999995</v>
      </c>
      <c r="AC1950" s="9">
        <f>(Orders_C[[#This Row],[Unit_Price]]*Orders_C[[#This Row],[Quantity]])-Orders_C[[#This Row],[Discount]]+Orders_C[[#This Row],[Tax]]</f>
        <v>580.6</v>
      </c>
      <c r="AD1950" t="str">
        <f>IF(COUNTIF(Orders_C[[#All],[Customer_ID]],Orders_C[[#This Row],[Customer_ID]])&gt;1,"Repeat","New")</f>
        <v>Repeat</v>
      </c>
      <c r="AE1950" t="str" cm="1">
        <f t="array" ref="AE1950">_xlfn.XLOOKUP(Orders_C[[#This Row],[Store_ID]],Stores_c[[#All],[Store_ID]],Stores_c[[#All],[City]])</f>
        <v>North Robertstad</v>
      </c>
      <c r="AF1950" t="str" cm="1">
        <f t="array" ref="AF1950">_xlfn.XLOOKUP(Orders_C[[#This Row],[Store_ID]],Stores_c[[#All],[Store_ID]],Stores_c[[#All],[Manager_Name]])</f>
        <v>Mary Lewis</v>
      </c>
      <c r="AG1950" t="str" cm="1">
        <f t="array" ref="AG1950">_xlfn.XLOOKUP(Orders_C[[#This Row],[Store_ID]],Stores_c[[#All],[Store_ID]],Stores_c[[#All],[Store_Type]])</f>
        <v>Street</v>
      </c>
    </row>
    <row r="1951" spans="1:33" x14ac:dyDescent="0.25">
      <c r="A1951">
        <v>10716</v>
      </c>
      <c r="B1951" s="1">
        <v>46052</v>
      </c>
      <c r="C1951" s="2">
        <v>0.69008101851851855</v>
      </c>
      <c r="D1951">
        <v>1570</v>
      </c>
      <c r="E1951">
        <v>225</v>
      </c>
      <c r="F1951">
        <v>452</v>
      </c>
      <c r="G1951">
        <v>305</v>
      </c>
      <c r="H1951">
        <v>2</v>
      </c>
      <c r="I1951">
        <v>277</v>
      </c>
      <c r="J1951">
        <v>0</v>
      </c>
      <c r="K1951">
        <v>13.85</v>
      </c>
      <c r="L1951">
        <v>567.85</v>
      </c>
      <c r="M1951" t="s">
        <v>18</v>
      </c>
      <c r="N1951" t="s">
        <v>21</v>
      </c>
      <c r="O1951">
        <v>53</v>
      </c>
      <c r="P1951">
        <v>4</v>
      </c>
      <c r="Q1951" t="s">
        <v>4739</v>
      </c>
      <c r="R1951">
        <v>504</v>
      </c>
      <c r="S1951" s="3">
        <v>0</v>
      </c>
      <c r="T1951" s="6">
        <v>235.45000000000005</v>
      </c>
      <c r="U1951" t="s">
        <v>6330</v>
      </c>
      <c r="V1951">
        <v>2026</v>
      </c>
      <c r="W1951" t="s">
        <v>6331</v>
      </c>
      <c r="X1951" t="str">
        <f>_xlfn.XLOOKUP(Orders_C[[#This Row],[Product_ID]],Products_C[Product_ID],Products_C[Product_Name])</f>
        <v>Krushers</v>
      </c>
      <c r="Y1951" t="str">
        <f>_xlfn.XLOOKUP(Orders_C[[#This Row],[Product_ID]],Products_C[Product_ID],Products_C[Category])</f>
        <v>Dessert</v>
      </c>
      <c r="Z1951" t="str">
        <f>_xlfn.XLOOKUP(Orders_C[[#This Row],[Store_ID]],Stores_c[Store_ID],Stores_c[City])</f>
        <v>South Peter</v>
      </c>
      <c r="AA1951" t="str">
        <f>_xlfn.XLOOKUP(Orders_C[[#This Row],[Customer_ID]],Customers_c[Customer_ID],Customers_c[Customer_Name])</f>
        <v>Danielle Lopez</v>
      </c>
      <c r="AB1951" s="6">
        <f>Orders_C[[#This Row],[Quantity]]*Orders_C[[#This Row],[Unit_Price]]*(1-Orders_C[[#This Row],[Discount %]])+Orders_C[[#This Row],[Tax]]</f>
        <v>567.85</v>
      </c>
      <c r="AC1951" s="9">
        <f>(Orders_C[[#This Row],[Unit_Price]]*Orders_C[[#This Row],[Quantity]])-Orders_C[[#This Row],[Discount]]+Orders_C[[#This Row],[Tax]]</f>
        <v>567.85</v>
      </c>
      <c r="AD1951" t="str">
        <f>IF(COUNTIF(Orders_C[[#All],[Customer_ID]],Orders_C[[#This Row],[Customer_ID]])&gt;1,"Repeat","New")</f>
        <v>Repeat</v>
      </c>
      <c r="AE1951" t="str" cm="1">
        <f t="array" ref="AE1951">_xlfn.XLOOKUP(Orders_C[[#This Row],[Store_ID]],Stores_c[[#All],[Store_ID]],Stores_c[[#All],[City]])</f>
        <v>South Peter</v>
      </c>
      <c r="AF1951" t="str" cm="1">
        <f t="array" ref="AF1951">_xlfn.XLOOKUP(Orders_C[[#This Row],[Store_ID]],Stores_c[[#All],[Store_ID]],Stores_c[[#All],[Manager_Name]])</f>
        <v>Gregory Lambert</v>
      </c>
      <c r="AG1951" t="str" cm="1">
        <f t="array" ref="AG1951">_xlfn.XLOOKUP(Orders_C[[#This Row],[Store_ID]],Stores_c[[#All],[Store_ID]],Stores_c[[#All],[Store_Type]])</f>
        <v>Street</v>
      </c>
    </row>
    <row r="1952" spans="1:33" x14ac:dyDescent="0.25">
      <c r="A1952">
        <v>7517</v>
      </c>
      <c r="B1952" s="1">
        <v>46006</v>
      </c>
      <c r="C1952" s="2">
        <v>0.64375000000000004</v>
      </c>
      <c r="D1952">
        <v>1616</v>
      </c>
      <c r="E1952">
        <v>210</v>
      </c>
      <c r="F1952">
        <v>402</v>
      </c>
      <c r="G1952">
        <v>319</v>
      </c>
      <c r="H1952">
        <v>2</v>
      </c>
      <c r="I1952">
        <v>289</v>
      </c>
      <c r="J1952">
        <v>10</v>
      </c>
      <c r="K1952">
        <v>14.45</v>
      </c>
      <c r="L1952">
        <v>582.45000000000005</v>
      </c>
      <c r="M1952" t="s">
        <v>20</v>
      </c>
      <c r="N1952" t="s">
        <v>23</v>
      </c>
      <c r="O1952">
        <v>10</v>
      </c>
      <c r="P1952">
        <v>2</v>
      </c>
      <c r="Q1952" t="s">
        <v>1540</v>
      </c>
      <c r="R1952">
        <v>508</v>
      </c>
      <c r="S1952" s="3">
        <v>0.1</v>
      </c>
      <c r="T1952" s="6">
        <v>235.65000000000003</v>
      </c>
      <c r="U1952" t="s">
        <v>6328</v>
      </c>
      <c r="V1952">
        <v>2025</v>
      </c>
      <c r="W1952" t="s">
        <v>6333</v>
      </c>
      <c r="X1952" t="str">
        <f>_xlfn.XLOOKUP(Orders_C[[#This Row],[Product_ID]],Products_C[Product_ID],Products_C[Product_Name])</f>
        <v>Chocolate Lava Cake</v>
      </c>
      <c r="Y1952" t="str">
        <f>_xlfn.XLOOKUP(Orders_C[[#This Row],[Product_ID]],Products_C[Product_ID],Products_C[Category])</f>
        <v>Beverage</v>
      </c>
      <c r="Z1952" t="str">
        <f>_xlfn.XLOOKUP(Orders_C[[#This Row],[Store_ID]],Stores_c[Store_ID],Stores_c[City])</f>
        <v>East William</v>
      </c>
      <c r="AA1952" t="str">
        <f>_xlfn.XLOOKUP(Orders_C[[#This Row],[Customer_ID]],Customers_c[Customer_ID],Customers_c[Customer_Name])</f>
        <v>Marcus Robinson MD</v>
      </c>
      <c r="AB1952" s="6">
        <f>Orders_C[[#This Row],[Quantity]]*Orders_C[[#This Row],[Unit_Price]]*(1-Orders_C[[#This Row],[Discount %]])+Orders_C[[#This Row],[Tax]]</f>
        <v>534.65000000000009</v>
      </c>
      <c r="AC1952" s="9">
        <f>(Orders_C[[#This Row],[Unit_Price]]*Orders_C[[#This Row],[Quantity]])-Orders_C[[#This Row],[Discount]]+Orders_C[[#This Row],[Tax]]</f>
        <v>582.45000000000005</v>
      </c>
      <c r="AD1952" t="str">
        <f>IF(COUNTIF(Orders_C[[#All],[Customer_ID]],Orders_C[[#This Row],[Customer_ID]])&gt;1,"Repeat","New")</f>
        <v>Repeat</v>
      </c>
      <c r="AE1952" t="str" cm="1">
        <f t="array" ref="AE1952">_xlfn.XLOOKUP(Orders_C[[#This Row],[Store_ID]],Stores_c[[#All],[Store_ID]],Stores_c[[#All],[City]])</f>
        <v>East William</v>
      </c>
      <c r="AF1952" t="str" cm="1">
        <f t="array" ref="AF1952">_xlfn.XLOOKUP(Orders_C[[#This Row],[Store_ID]],Stores_c[[#All],[Store_ID]],Stores_c[[#All],[Manager_Name]])</f>
        <v>Victoria Butler</v>
      </c>
      <c r="AG1952" t="str" cm="1">
        <f t="array" ref="AG1952">_xlfn.XLOOKUP(Orders_C[[#This Row],[Store_ID]],Stores_c[[#All],[Store_ID]],Stores_c[[#All],[Store_Type]])</f>
        <v>Drive-Thru</v>
      </c>
    </row>
    <row r="1953" spans="1:33" x14ac:dyDescent="0.25">
      <c r="A1953">
        <v>10352</v>
      </c>
      <c r="B1953" s="1">
        <v>45804</v>
      </c>
      <c r="C1953" s="2">
        <v>9.5763888888888885E-2</v>
      </c>
      <c r="D1953">
        <v>1523</v>
      </c>
      <c r="E1953">
        <v>218</v>
      </c>
      <c r="F1953">
        <v>414</v>
      </c>
      <c r="G1953">
        <v>301</v>
      </c>
      <c r="H1953">
        <v>2</v>
      </c>
      <c r="I1953">
        <v>289</v>
      </c>
      <c r="J1953">
        <v>10</v>
      </c>
      <c r="K1953">
        <v>14.45</v>
      </c>
      <c r="L1953">
        <v>582.45000000000005</v>
      </c>
      <c r="M1953" t="s">
        <v>18</v>
      </c>
      <c r="N1953" t="s">
        <v>22</v>
      </c>
      <c r="O1953">
        <v>19</v>
      </c>
      <c r="P1953">
        <v>2</v>
      </c>
      <c r="Q1953" t="s">
        <v>4375</v>
      </c>
      <c r="R1953">
        <v>509</v>
      </c>
      <c r="S1953" s="3">
        <v>0.1</v>
      </c>
      <c r="T1953" s="6">
        <v>235.65000000000003</v>
      </c>
      <c r="U1953" t="s">
        <v>6339</v>
      </c>
      <c r="V1953">
        <v>2025</v>
      </c>
      <c r="W1953" t="s">
        <v>6333</v>
      </c>
      <c r="X1953" t="str">
        <f>_xlfn.XLOOKUP(Orders_C[[#This Row],[Product_ID]],Products_C[Product_ID],Products_C[Product_Name])</f>
        <v>Krushers</v>
      </c>
      <c r="Y1953" t="str">
        <f>_xlfn.XLOOKUP(Orders_C[[#This Row],[Product_ID]],Products_C[Product_ID],Products_C[Category])</f>
        <v>Burger</v>
      </c>
      <c r="Z1953" t="str">
        <f>_xlfn.XLOOKUP(Orders_C[[#This Row],[Store_ID]],Stores_c[Store_ID],Stores_c[City])</f>
        <v>East Johnport</v>
      </c>
      <c r="AA1953" t="str">
        <f>_xlfn.XLOOKUP(Orders_C[[#This Row],[Customer_ID]],Customers_c[Customer_ID],Customers_c[Customer_Name])</f>
        <v>Brandon Allen</v>
      </c>
      <c r="AB1953" s="6">
        <f>Orders_C[[#This Row],[Quantity]]*Orders_C[[#This Row],[Unit_Price]]*(1-Orders_C[[#This Row],[Discount %]])+Orders_C[[#This Row],[Tax]]</f>
        <v>534.65000000000009</v>
      </c>
      <c r="AC1953" s="9">
        <f>(Orders_C[[#This Row],[Unit_Price]]*Orders_C[[#This Row],[Quantity]])-Orders_C[[#This Row],[Discount]]+Orders_C[[#This Row],[Tax]]</f>
        <v>582.45000000000005</v>
      </c>
      <c r="AD1953" t="str">
        <f>IF(COUNTIF(Orders_C[[#All],[Customer_ID]],Orders_C[[#This Row],[Customer_ID]])&gt;1,"Repeat","New")</f>
        <v>Repeat</v>
      </c>
      <c r="AE1953" t="str" cm="1">
        <f t="array" ref="AE1953">_xlfn.XLOOKUP(Orders_C[[#This Row],[Store_ID]],Stores_c[[#All],[Store_ID]],Stores_c[[#All],[City]])</f>
        <v>East Johnport</v>
      </c>
      <c r="AF1953" t="str" cm="1">
        <f t="array" ref="AF1953">_xlfn.XLOOKUP(Orders_C[[#This Row],[Store_ID]],Stores_c[[#All],[Store_ID]],Stores_c[[#All],[Manager_Name]])</f>
        <v>Mr. Matthew Murillo III</v>
      </c>
      <c r="AG1953" t="str" cm="1">
        <f t="array" ref="AG1953">_xlfn.XLOOKUP(Orders_C[[#This Row],[Store_ID]],Stores_c[[#All],[Store_ID]],Stores_c[[#All],[Store_Type]])</f>
        <v>Street</v>
      </c>
    </row>
    <row r="1954" spans="1:33" x14ac:dyDescent="0.25">
      <c r="A1954">
        <v>8797</v>
      </c>
      <c r="B1954" s="1">
        <v>45868</v>
      </c>
      <c r="C1954" s="2">
        <v>0.26624999999999999</v>
      </c>
      <c r="D1954">
        <v>1402</v>
      </c>
      <c r="E1954">
        <v>223</v>
      </c>
      <c r="F1954">
        <v>532</v>
      </c>
      <c r="G1954">
        <v>333</v>
      </c>
      <c r="H1954">
        <v>3</v>
      </c>
      <c r="I1954">
        <v>201</v>
      </c>
      <c r="J1954">
        <v>15</v>
      </c>
      <c r="K1954">
        <v>10.050000000000001</v>
      </c>
      <c r="L1954">
        <v>598.04999999999995</v>
      </c>
      <c r="M1954" t="s">
        <v>20</v>
      </c>
      <c r="N1954" t="s">
        <v>22</v>
      </c>
      <c r="O1954">
        <v>10</v>
      </c>
      <c r="P1954">
        <v>2</v>
      </c>
      <c r="Q1954" t="s">
        <v>2820</v>
      </c>
      <c r="R1954">
        <v>508</v>
      </c>
      <c r="S1954" s="3">
        <v>0.15</v>
      </c>
      <c r="T1954" s="6">
        <v>236.24999999999994</v>
      </c>
      <c r="U1954" t="s">
        <v>6341</v>
      </c>
      <c r="V1954">
        <v>2025</v>
      </c>
      <c r="W1954" t="s">
        <v>6333</v>
      </c>
      <c r="X1954" t="str">
        <f>_xlfn.XLOOKUP(Orders_C[[#This Row],[Product_ID]],Products_C[Product_ID],Products_C[Product_Name])</f>
        <v>Chicken Wings</v>
      </c>
      <c r="Y1954" t="str">
        <f>_xlfn.XLOOKUP(Orders_C[[#This Row],[Product_ID]],Products_C[Product_ID],Products_C[Category])</f>
        <v>Burger</v>
      </c>
      <c r="Z1954" t="str">
        <f>_xlfn.XLOOKUP(Orders_C[[#This Row],[Store_ID]],Stores_c[Store_ID],Stores_c[City])</f>
        <v>Chambershaven</v>
      </c>
      <c r="AA1954" t="str">
        <f>_xlfn.XLOOKUP(Orders_C[[#This Row],[Customer_ID]],Customers_c[Customer_ID],Customers_c[Customer_Name])</f>
        <v>Sharon Arellano</v>
      </c>
      <c r="AB1954" s="6">
        <f>Orders_C[[#This Row],[Quantity]]*Orders_C[[#This Row],[Unit_Price]]*(1-Orders_C[[#This Row],[Discount %]])+Orders_C[[#This Row],[Tax]]</f>
        <v>522.59999999999991</v>
      </c>
      <c r="AC1954" s="9">
        <f>(Orders_C[[#This Row],[Unit_Price]]*Orders_C[[#This Row],[Quantity]])-Orders_C[[#This Row],[Discount]]+Orders_C[[#This Row],[Tax]]</f>
        <v>598.04999999999995</v>
      </c>
      <c r="AD1954" t="str">
        <f>IF(COUNTIF(Orders_C[[#All],[Customer_ID]],Orders_C[[#This Row],[Customer_ID]])&gt;1,"Repeat","New")</f>
        <v>Repeat</v>
      </c>
      <c r="AE1954" t="str" cm="1">
        <f t="array" ref="AE1954">_xlfn.XLOOKUP(Orders_C[[#This Row],[Store_ID]],Stores_c[[#All],[Store_ID]],Stores_c[[#All],[City]])</f>
        <v>Chambershaven</v>
      </c>
      <c r="AF1954" t="str" cm="1">
        <f t="array" ref="AF1954">_xlfn.XLOOKUP(Orders_C[[#This Row],[Store_ID]],Stores_c[[#All],[Store_ID]],Stores_c[[#All],[Manager_Name]])</f>
        <v>Virginia Webster</v>
      </c>
      <c r="AG1954" t="str" cm="1">
        <f t="array" ref="AG1954">_xlfn.XLOOKUP(Orders_C[[#This Row],[Store_ID]],Stores_c[[#All],[Store_ID]],Stores_c[[#All],[Store_Type]])</f>
        <v>Street</v>
      </c>
    </row>
    <row r="1955" spans="1:33" x14ac:dyDescent="0.25">
      <c r="A1955">
        <v>10013</v>
      </c>
      <c r="B1955" s="1">
        <v>45788</v>
      </c>
      <c r="C1955" s="2">
        <v>0.65738425925925925</v>
      </c>
      <c r="D1955">
        <v>1915</v>
      </c>
      <c r="E1955">
        <v>204</v>
      </c>
      <c r="F1955">
        <v>541</v>
      </c>
      <c r="G1955">
        <v>328</v>
      </c>
      <c r="H1955">
        <v>3</v>
      </c>
      <c r="I1955">
        <v>201</v>
      </c>
      <c r="J1955">
        <v>15</v>
      </c>
      <c r="K1955">
        <v>10.050000000000001</v>
      </c>
      <c r="L1955">
        <v>598.04999999999995</v>
      </c>
      <c r="M1955" t="s">
        <v>19</v>
      </c>
      <c r="N1955" t="s">
        <v>22</v>
      </c>
      <c r="O1955">
        <v>54</v>
      </c>
      <c r="P1955">
        <v>5</v>
      </c>
      <c r="Q1955" t="s">
        <v>4036</v>
      </c>
      <c r="R1955">
        <v>509</v>
      </c>
      <c r="S1955" s="3">
        <v>0.15</v>
      </c>
      <c r="T1955" s="6">
        <v>236.24999999999994</v>
      </c>
      <c r="U1955" t="s">
        <v>6339</v>
      </c>
      <c r="V1955">
        <v>2025</v>
      </c>
      <c r="W1955" t="s">
        <v>6331</v>
      </c>
      <c r="X1955" t="str">
        <f>_xlfn.XLOOKUP(Orders_C[[#This Row],[Product_ID]],Products_C[Product_ID],Products_C[Product_Name])</f>
        <v>Rice Bowl</v>
      </c>
      <c r="Y1955" t="str">
        <f>_xlfn.XLOOKUP(Orders_C[[#This Row],[Product_ID]],Products_C[Product_ID],Products_C[Category])</f>
        <v>Burger</v>
      </c>
      <c r="Z1955" t="str">
        <f>_xlfn.XLOOKUP(Orders_C[[#This Row],[Store_ID]],Stores_c[Store_ID],Stores_c[City])</f>
        <v>New Robertfurt</v>
      </c>
      <c r="AA1955" t="str">
        <f>_xlfn.XLOOKUP(Orders_C[[#This Row],[Customer_ID]],Customers_c[Customer_ID],Customers_c[Customer_Name])</f>
        <v>Brandon Kelly</v>
      </c>
      <c r="AB1955" s="6">
        <f>Orders_C[[#This Row],[Quantity]]*Orders_C[[#This Row],[Unit_Price]]*(1-Orders_C[[#This Row],[Discount %]])+Orders_C[[#This Row],[Tax]]</f>
        <v>522.59999999999991</v>
      </c>
      <c r="AC1955" s="9">
        <f>(Orders_C[[#This Row],[Unit_Price]]*Orders_C[[#This Row],[Quantity]])-Orders_C[[#This Row],[Discount]]+Orders_C[[#This Row],[Tax]]</f>
        <v>598.04999999999995</v>
      </c>
      <c r="AD1955" t="str">
        <f>IF(COUNTIF(Orders_C[[#All],[Customer_ID]],Orders_C[[#This Row],[Customer_ID]])&gt;1,"Repeat","New")</f>
        <v>Repeat</v>
      </c>
      <c r="AE1955" t="str" cm="1">
        <f t="array" ref="AE1955">_xlfn.XLOOKUP(Orders_C[[#This Row],[Store_ID]],Stores_c[[#All],[Store_ID]],Stores_c[[#All],[City]])</f>
        <v>New Robertfurt</v>
      </c>
      <c r="AF1955" t="str" cm="1">
        <f t="array" ref="AF1955">_xlfn.XLOOKUP(Orders_C[[#This Row],[Store_ID]],Stores_c[[#All],[Store_ID]],Stores_c[[#All],[Manager_Name]])</f>
        <v>Tiffany Gomez</v>
      </c>
      <c r="AG1955" t="str" cm="1">
        <f t="array" ref="AG1955">_xlfn.XLOOKUP(Orders_C[[#This Row],[Store_ID]],Stores_c[[#All],[Store_ID]],Stores_c[[#All],[Store_Type]])</f>
        <v>Street</v>
      </c>
    </row>
    <row r="1956" spans="1:33" x14ac:dyDescent="0.25">
      <c r="A1956">
        <v>8880</v>
      </c>
      <c r="B1956" s="1">
        <v>45849</v>
      </c>
      <c r="C1956" s="2">
        <v>0.5950347222222222</v>
      </c>
      <c r="D1956">
        <v>1825</v>
      </c>
      <c r="E1956">
        <v>213</v>
      </c>
      <c r="F1956">
        <v>401</v>
      </c>
      <c r="G1956">
        <v>327</v>
      </c>
      <c r="H1956">
        <v>3</v>
      </c>
      <c r="I1956">
        <v>197</v>
      </c>
      <c r="J1956">
        <v>10</v>
      </c>
      <c r="K1956">
        <v>9.8500000000000014</v>
      </c>
      <c r="L1956">
        <v>590.85</v>
      </c>
      <c r="M1956" t="s">
        <v>19</v>
      </c>
      <c r="N1956" t="s">
        <v>22</v>
      </c>
      <c r="O1956">
        <v>44</v>
      </c>
      <c r="P1956">
        <v>1</v>
      </c>
      <c r="Q1956" t="s">
        <v>2903</v>
      </c>
      <c r="R1956">
        <v>506</v>
      </c>
      <c r="S1956" s="3">
        <v>0.1</v>
      </c>
      <c r="T1956" s="6">
        <v>236.25000000000006</v>
      </c>
      <c r="U1956" t="s">
        <v>6341</v>
      </c>
      <c r="V1956">
        <v>2025</v>
      </c>
      <c r="W1956" t="s">
        <v>6331</v>
      </c>
      <c r="X1956" t="str">
        <f>_xlfn.XLOOKUP(Orders_C[[#This Row],[Product_ID]],Products_C[Product_ID],Products_C[Product_Name])</f>
        <v>Wrap</v>
      </c>
      <c r="Y1956" t="str">
        <f>_xlfn.XLOOKUP(Orders_C[[#This Row],[Product_ID]],Products_C[Product_ID],Products_C[Category])</f>
        <v>Chicken</v>
      </c>
      <c r="Z1956" t="str">
        <f>_xlfn.XLOOKUP(Orders_C[[#This Row],[Store_ID]],Stores_c[Store_ID],Stores_c[City])</f>
        <v>Lake Kristashire</v>
      </c>
      <c r="AA1956" t="str">
        <f>_xlfn.XLOOKUP(Orders_C[[#This Row],[Customer_ID]],Customers_c[Customer_ID],Customers_c[Customer_Name])</f>
        <v>Ethan Gordon</v>
      </c>
      <c r="AB1956" s="6">
        <f>Orders_C[[#This Row],[Quantity]]*Orders_C[[#This Row],[Unit_Price]]*(1-Orders_C[[#This Row],[Discount %]])+Orders_C[[#This Row],[Tax]]</f>
        <v>541.75</v>
      </c>
      <c r="AC1956" s="9">
        <f>(Orders_C[[#This Row],[Unit_Price]]*Orders_C[[#This Row],[Quantity]])-Orders_C[[#This Row],[Discount]]+Orders_C[[#This Row],[Tax]]</f>
        <v>590.85</v>
      </c>
      <c r="AD1956" t="str">
        <f>IF(COUNTIF(Orders_C[[#All],[Customer_ID]],Orders_C[[#This Row],[Customer_ID]])&gt;1,"Repeat","New")</f>
        <v>Repeat</v>
      </c>
      <c r="AE1956" t="str" cm="1">
        <f t="array" ref="AE1956">_xlfn.XLOOKUP(Orders_C[[#This Row],[Store_ID]],Stores_c[[#All],[Store_ID]],Stores_c[[#All],[City]])</f>
        <v>Lake Kristashire</v>
      </c>
      <c r="AF1956" t="str" cm="1">
        <f t="array" ref="AF1956">_xlfn.XLOOKUP(Orders_C[[#This Row],[Store_ID]],Stores_c[[#All],[Store_ID]],Stores_c[[#All],[Manager_Name]])</f>
        <v>Andrea Daugherty</v>
      </c>
      <c r="AG1956" t="str" cm="1">
        <f t="array" ref="AG1956">_xlfn.XLOOKUP(Orders_C[[#This Row],[Store_ID]],Stores_c[[#All],[Store_ID]],Stores_c[[#All],[Store_Type]])</f>
        <v>Mall</v>
      </c>
    </row>
    <row r="1957" spans="1:33" x14ac:dyDescent="0.25">
      <c r="A1957">
        <v>8562</v>
      </c>
      <c r="B1957" s="1">
        <v>45716</v>
      </c>
      <c r="C1957" s="2">
        <v>3.3263888888888891E-2</v>
      </c>
      <c r="D1957">
        <v>1148</v>
      </c>
      <c r="E1957">
        <v>203</v>
      </c>
      <c r="F1957">
        <v>534</v>
      </c>
      <c r="G1957">
        <v>311</v>
      </c>
      <c r="H1957">
        <v>2</v>
      </c>
      <c r="I1957">
        <v>278</v>
      </c>
      <c r="J1957">
        <v>0</v>
      </c>
      <c r="K1957">
        <v>13.9</v>
      </c>
      <c r="L1957">
        <v>569.9</v>
      </c>
      <c r="M1957" t="s">
        <v>19</v>
      </c>
      <c r="N1957" t="s">
        <v>21</v>
      </c>
      <c r="O1957">
        <v>18</v>
      </c>
      <c r="P1957">
        <v>1</v>
      </c>
      <c r="Q1957" t="s">
        <v>2585</v>
      </c>
      <c r="R1957">
        <v>509</v>
      </c>
      <c r="S1957" s="3">
        <v>0</v>
      </c>
      <c r="T1957" s="6">
        <v>236.3</v>
      </c>
      <c r="U1957" t="s">
        <v>6338</v>
      </c>
      <c r="V1957">
        <v>2025</v>
      </c>
      <c r="W1957" t="s">
        <v>6333</v>
      </c>
      <c r="X1957" t="str">
        <f>_xlfn.XLOOKUP(Orders_C[[#This Row],[Product_ID]],Products_C[Product_ID],Products_C[Product_Name])</f>
        <v>Pepsi</v>
      </c>
      <c r="Y1957" t="str">
        <f>_xlfn.XLOOKUP(Orders_C[[#This Row],[Product_ID]],Products_C[Product_ID],Products_C[Category])</f>
        <v>Dessert</v>
      </c>
      <c r="Z1957" t="str">
        <f>_xlfn.XLOOKUP(Orders_C[[#This Row],[Store_ID]],Stores_c[Store_ID],Stores_c[City])</f>
        <v>Lake Williammouth</v>
      </c>
      <c r="AA1957" t="str">
        <f>_xlfn.XLOOKUP(Orders_C[[#This Row],[Customer_ID]],Customers_c[Customer_ID],Customers_c[Customer_Name])</f>
        <v>Elizabeth Stone</v>
      </c>
      <c r="AB1957" s="6">
        <f>Orders_C[[#This Row],[Quantity]]*Orders_C[[#This Row],[Unit_Price]]*(1-Orders_C[[#This Row],[Discount %]])+Orders_C[[#This Row],[Tax]]</f>
        <v>569.9</v>
      </c>
      <c r="AC1957" s="9">
        <f>(Orders_C[[#This Row],[Unit_Price]]*Orders_C[[#This Row],[Quantity]])-Orders_C[[#This Row],[Discount]]+Orders_C[[#This Row],[Tax]]</f>
        <v>569.9</v>
      </c>
      <c r="AD1957" t="str">
        <f>IF(COUNTIF(Orders_C[[#All],[Customer_ID]],Orders_C[[#This Row],[Customer_ID]])&gt;1,"Repeat","New")</f>
        <v>Repeat</v>
      </c>
      <c r="AE1957" t="str" cm="1">
        <f t="array" ref="AE1957">_xlfn.XLOOKUP(Orders_C[[#This Row],[Store_ID]],Stores_c[[#All],[Store_ID]],Stores_c[[#All],[City]])</f>
        <v>Lake Williammouth</v>
      </c>
      <c r="AF1957" t="str" cm="1">
        <f t="array" ref="AF1957">_xlfn.XLOOKUP(Orders_C[[#This Row],[Store_ID]],Stores_c[[#All],[Store_ID]],Stores_c[[#All],[Manager_Name]])</f>
        <v>Stephanie Dominguez</v>
      </c>
      <c r="AG1957" t="str" cm="1">
        <f t="array" ref="AG1957">_xlfn.XLOOKUP(Orders_C[[#This Row],[Store_ID]],Stores_c[[#All],[Store_ID]],Stores_c[[#All],[Store_Type]])</f>
        <v>Drive-Thru</v>
      </c>
    </row>
    <row r="1958" spans="1:33" x14ac:dyDescent="0.25">
      <c r="A1958">
        <v>6813</v>
      </c>
      <c r="B1958" s="1">
        <v>45820</v>
      </c>
      <c r="C1958" s="2">
        <v>0.24746527777777777</v>
      </c>
      <c r="D1958">
        <v>1258</v>
      </c>
      <c r="E1958">
        <v>224</v>
      </c>
      <c r="F1958">
        <v>518</v>
      </c>
      <c r="G1958">
        <v>315</v>
      </c>
      <c r="H1958">
        <v>2</v>
      </c>
      <c r="I1958">
        <v>290</v>
      </c>
      <c r="J1958">
        <v>10</v>
      </c>
      <c r="K1958">
        <v>14.5</v>
      </c>
      <c r="L1958">
        <v>584.5</v>
      </c>
      <c r="M1958" t="s">
        <v>18</v>
      </c>
      <c r="N1958" t="s">
        <v>23</v>
      </c>
      <c r="O1958">
        <v>28</v>
      </c>
      <c r="P1958">
        <v>5</v>
      </c>
      <c r="Q1958" t="s">
        <v>836</v>
      </c>
      <c r="R1958">
        <v>502</v>
      </c>
      <c r="S1958" s="3">
        <v>0.1</v>
      </c>
      <c r="T1958" s="6">
        <v>236.5</v>
      </c>
      <c r="U1958" t="s">
        <v>6340</v>
      </c>
      <c r="V1958">
        <v>2025</v>
      </c>
      <c r="W1958" t="s">
        <v>6329</v>
      </c>
      <c r="X1958" t="str">
        <f>_xlfn.XLOOKUP(Orders_C[[#This Row],[Product_ID]],Products_C[Product_ID],Products_C[Product_Name])</f>
        <v>Popcorn Chicken</v>
      </c>
      <c r="Y1958" t="str">
        <f>_xlfn.XLOOKUP(Orders_C[[#This Row],[Product_ID]],Products_C[Product_ID],Products_C[Category])</f>
        <v>Beverage</v>
      </c>
      <c r="Z1958" t="str">
        <f>_xlfn.XLOOKUP(Orders_C[[#This Row],[Store_ID]],Stores_c[Store_ID],Stores_c[City])</f>
        <v>Valdezton</v>
      </c>
      <c r="AA1958" t="str">
        <f>_xlfn.XLOOKUP(Orders_C[[#This Row],[Customer_ID]],Customers_c[Customer_ID],Customers_c[Customer_Name])</f>
        <v>Curtis Brown</v>
      </c>
      <c r="AB1958" s="6">
        <f>Orders_C[[#This Row],[Quantity]]*Orders_C[[#This Row],[Unit_Price]]*(1-Orders_C[[#This Row],[Discount %]])+Orders_C[[#This Row],[Tax]]</f>
        <v>536.5</v>
      </c>
      <c r="AC1958" s="9">
        <f>(Orders_C[[#This Row],[Unit_Price]]*Orders_C[[#This Row],[Quantity]])-Orders_C[[#This Row],[Discount]]+Orders_C[[#This Row],[Tax]]</f>
        <v>584.5</v>
      </c>
      <c r="AD1958" t="str">
        <f>IF(COUNTIF(Orders_C[[#All],[Customer_ID]],Orders_C[[#This Row],[Customer_ID]])&gt;1,"Repeat","New")</f>
        <v>Repeat</v>
      </c>
      <c r="AE1958" t="str" cm="1">
        <f t="array" ref="AE1958">_xlfn.XLOOKUP(Orders_C[[#This Row],[Store_ID]],Stores_c[[#All],[Store_ID]],Stores_c[[#All],[City]])</f>
        <v>Valdezton</v>
      </c>
      <c r="AF1958" t="str" cm="1">
        <f t="array" ref="AF1958">_xlfn.XLOOKUP(Orders_C[[#This Row],[Store_ID]],Stores_c[[#All],[Store_ID]],Stores_c[[#All],[Manager_Name]])</f>
        <v>John Rodriguez</v>
      </c>
      <c r="AG1958" t="str" cm="1">
        <f t="array" ref="AG1958">_xlfn.XLOOKUP(Orders_C[[#This Row],[Store_ID]],Stores_c[[#All],[Store_ID]],Stores_c[[#All],[Store_Type]])</f>
        <v>Street</v>
      </c>
    </row>
    <row r="1959" spans="1:33" x14ac:dyDescent="0.25">
      <c r="A1959">
        <v>7909</v>
      </c>
      <c r="B1959" s="1">
        <v>45797</v>
      </c>
      <c r="C1959" s="2">
        <v>0.33281250000000001</v>
      </c>
      <c r="D1959">
        <v>1129</v>
      </c>
      <c r="E1959">
        <v>203</v>
      </c>
      <c r="F1959">
        <v>497</v>
      </c>
      <c r="G1959">
        <v>302</v>
      </c>
      <c r="H1959">
        <v>2</v>
      </c>
      <c r="I1959">
        <v>296</v>
      </c>
      <c r="J1959">
        <v>15</v>
      </c>
      <c r="K1959">
        <v>14.8</v>
      </c>
      <c r="L1959">
        <v>591.79999999999995</v>
      </c>
      <c r="M1959" t="s">
        <v>20</v>
      </c>
      <c r="N1959" t="s">
        <v>21</v>
      </c>
      <c r="O1959">
        <v>57</v>
      </c>
      <c r="P1959">
        <v>3</v>
      </c>
      <c r="Q1959" t="s">
        <v>1932</v>
      </c>
      <c r="R1959">
        <v>510</v>
      </c>
      <c r="S1959" s="3">
        <v>0.15</v>
      </c>
      <c r="T1959" s="6">
        <v>236.59999999999997</v>
      </c>
      <c r="U1959" t="s">
        <v>6339</v>
      </c>
      <c r="V1959">
        <v>2025</v>
      </c>
      <c r="W1959" t="s">
        <v>6331</v>
      </c>
      <c r="X1959" t="str">
        <f>_xlfn.XLOOKUP(Orders_C[[#This Row],[Product_ID]],Products_C[Product_ID],Products_C[Product_Name])</f>
        <v>Chicken Wings</v>
      </c>
      <c r="Y1959" t="str">
        <f>_xlfn.XLOOKUP(Orders_C[[#This Row],[Product_ID]],Products_C[Product_ID],Products_C[Category])</f>
        <v>Chicken</v>
      </c>
      <c r="Z1959" t="str">
        <f>_xlfn.XLOOKUP(Orders_C[[#This Row],[Store_ID]],Stores_c[Store_ID],Stores_c[City])</f>
        <v>Lake Williammouth</v>
      </c>
      <c r="AA1959" t="str">
        <f>_xlfn.XLOOKUP(Orders_C[[#This Row],[Customer_ID]],Customers_c[Customer_ID],Customers_c[Customer_Name])</f>
        <v>Stacy Johnson</v>
      </c>
      <c r="AB1959" s="6">
        <f>Orders_C[[#This Row],[Quantity]]*Orders_C[[#This Row],[Unit_Price]]*(1-Orders_C[[#This Row],[Discount %]])+Orders_C[[#This Row],[Tax]]</f>
        <v>518</v>
      </c>
      <c r="AC1959" s="9">
        <f>(Orders_C[[#This Row],[Unit_Price]]*Orders_C[[#This Row],[Quantity]])-Orders_C[[#This Row],[Discount]]+Orders_C[[#This Row],[Tax]]</f>
        <v>591.79999999999995</v>
      </c>
      <c r="AD1959" t="str">
        <f>IF(COUNTIF(Orders_C[[#All],[Customer_ID]],Orders_C[[#This Row],[Customer_ID]])&gt;1,"Repeat","New")</f>
        <v>Repeat</v>
      </c>
      <c r="AE1959" t="str" cm="1">
        <f t="array" ref="AE1959">_xlfn.XLOOKUP(Orders_C[[#This Row],[Store_ID]],Stores_c[[#All],[Store_ID]],Stores_c[[#All],[City]])</f>
        <v>Lake Williammouth</v>
      </c>
      <c r="AF1959" t="str" cm="1">
        <f t="array" ref="AF1959">_xlfn.XLOOKUP(Orders_C[[#This Row],[Store_ID]],Stores_c[[#All],[Store_ID]],Stores_c[[#All],[Manager_Name]])</f>
        <v>Stephanie Dominguez</v>
      </c>
      <c r="AG1959" t="str" cm="1">
        <f t="array" ref="AG1959">_xlfn.XLOOKUP(Orders_C[[#This Row],[Store_ID]],Stores_c[[#All],[Store_ID]],Stores_c[[#All],[Store_Type]])</f>
        <v>Drive-Thru</v>
      </c>
    </row>
    <row r="1960" spans="1:33" x14ac:dyDescent="0.25">
      <c r="A1960">
        <v>7866</v>
      </c>
      <c r="B1960" s="1">
        <v>46057</v>
      </c>
      <c r="C1960" s="2">
        <v>7.6192129629629624E-2</v>
      </c>
      <c r="D1960">
        <v>1648</v>
      </c>
      <c r="E1960">
        <v>225</v>
      </c>
      <c r="F1960">
        <v>438</v>
      </c>
      <c r="G1960">
        <v>326</v>
      </c>
      <c r="H1960">
        <v>2</v>
      </c>
      <c r="I1960">
        <v>285</v>
      </c>
      <c r="J1960">
        <v>5</v>
      </c>
      <c r="K1960">
        <v>14.25</v>
      </c>
      <c r="L1960">
        <v>579.25</v>
      </c>
      <c r="M1960" t="s">
        <v>18</v>
      </c>
      <c r="N1960" t="s">
        <v>21</v>
      </c>
      <c r="O1960">
        <v>43</v>
      </c>
      <c r="P1960">
        <v>4</v>
      </c>
      <c r="Q1960" t="s">
        <v>1889</v>
      </c>
      <c r="R1960">
        <v>509</v>
      </c>
      <c r="S1960" s="3">
        <v>0.05</v>
      </c>
      <c r="T1960" s="6">
        <v>237.25</v>
      </c>
      <c r="U1960" t="s">
        <v>6338</v>
      </c>
      <c r="V1960">
        <v>2026</v>
      </c>
      <c r="W1960" t="s">
        <v>6331</v>
      </c>
      <c r="X1960" t="str">
        <f>_xlfn.XLOOKUP(Orders_C[[#This Row],[Product_ID]],Products_C[Product_ID],Products_C[Product_Name])</f>
        <v>Rice Bowl</v>
      </c>
      <c r="Y1960" t="str">
        <f>_xlfn.XLOOKUP(Orders_C[[#This Row],[Product_ID]],Products_C[Product_ID],Products_C[Category])</f>
        <v>Burger</v>
      </c>
      <c r="Z1960" t="str">
        <f>_xlfn.XLOOKUP(Orders_C[[#This Row],[Store_ID]],Stores_c[Store_ID],Stores_c[City])</f>
        <v>South Peter</v>
      </c>
      <c r="AA1960" t="str">
        <f>_xlfn.XLOOKUP(Orders_C[[#This Row],[Customer_ID]],Customers_c[Customer_ID],Customers_c[Customer_Name])</f>
        <v>Timothy Campbell</v>
      </c>
      <c r="AB1960" s="6">
        <f>Orders_C[[#This Row],[Quantity]]*Orders_C[[#This Row],[Unit_Price]]*(1-Orders_C[[#This Row],[Discount %]])+Orders_C[[#This Row],[Tax]]</f>
        <v>555.75</v>
      </c>
      <c r="AC1960" s="9">
        <f>(Orders_C[[#This Row],[Unit_Price]]*Orders_C[[#This Row],[Quantity]])-Orders_C[[#This Row],[Discount]]+Orders_C[[#This Row],[Tax]]</f>
        <v>579.25</v>
      </c>
      <c r="AD1960" t="str">
        <f>IF(COUNTIF(Orders_C[[#All],[Customer_ID]],Orders_C[[#This Row],[Customer_ID]])&gt;1,"Repeat","New")</f>
        <v>Repeat</v>
      </c>
      <c r="AE1960" t="str" cm="1">
        <f t="array" ref="AE1960">_xlfn.XLOOKUP(Orders_C[[#This Row],[Store_ID]],Stores_c[[#All],[Store_ID]],Stores_c[[#All],[City]])</f>
        <v>South Peter</v>
      </c>
      <c r="AF1960" t="str" cm="1">
        <f t="array" ref="AF1960">_xlfn.XLOOKUP(Orders_C[[#This Row],[Store_ID]],Stores_c[[#All],[Store_ID]],Stores_c[[#All],[Manager_Name]])</f>
        <v>Gregory Lambert</v>
      </c>
      <c r="AG1960" t="str" cm="1">
        <f t="array" ref="AG1960">_xlfn.XLOOKUP(Orders_C[[#This Row],[Store_ID]],Stores_c[[#All],[Store_ID]],Stores_c[[#All],[Store_Type]])</f>
        <v>Street</v>
      </c>
    </row>
    <row r="1961" spans="1:33" x14ac:dyDescent="0.25">
      <c r="A1961">
        <v>7523</v>
      </c>
      <c r="B1961" s="1">
        <v>45803</v>
      </c>
      <c r="C1961" s="2">
        <v>0.51254629629629633</v>
      </c>
      <c r="D1961">
        <v>1740</v>
      </c>
      <c r="E1961">
        <v>214</v>
      </c>
      <c r="F1961">
        <v>502</v>
      </c>
      <c r="G1961">
        <v>301</v>
      </c>
      <c r="H1961">
        <v>2</v>
      </c>
      <c r="I1961">
        <v>291</v>
      </c>
      <c r="J1961">
        <v>10</v>
      </c>
      <c r="K1961">
        <v>14.55</v>
      </c>
      <c r="L1961">
        <v>586.54999999999995</v>
      </c>
      <c r="M1961" t="s">
        <v>19</v>
      </c>
      <c r="N1961" t="s">
        <v>22</v>
      </c>
      <c r="O1961">
        <v>17</v>
      </c>
      <c r="P1961">
        <v>4</v>
      </c>
      <c r="Q1961" t="s">
        <v>1546</v>
      </c>
      <c r="R1961">
        <v>502</v>
      </c>
      <c r="S1961" s="3">
        <v>0.1</v>
      </c>
      <c r="T1961" s="6">
        <v>237.34999999999997</v>
      </c>
      <c r="U1961" t="s">
        <v>6339</v>
      </c>
      <c r="V1961">
        <v>2025</v>
      </c>
      <c r="W1961" t="s">
        <v>6333</v>
      </c>
      <c r="X1961" t="str">
        <f>_xlfn.XLOOKUP(Orders_C[[#This Row],[Product_ID]],Products_C[Product_ID],Products_C[Product_Name])</f>
        <v>Krushers</v>
      </c>
      <c r="Y1961" t="str">
        <f>_xlfn.XLOOKUP(Orders_C[[#This Row],[Product_ID]],Products_C[Product_ID],Products_C[Category])</f>
        <v>Burger</v>
      </c>
      <c r="Z1961" t="str">
        <f>_xlfn.XLOOKUP(Orders_C[[#This Row],[Store_ID]],Stores_c[Store_ID],Stores_c[City])</f>
        <v>New Robert</v>
      </c>
      <c r="AA1961" t="str">
        <f>_xlfn.XLOOKUP(Orders_C[[#This Row],[Customer_ID]],Customers_c[Customer_ID],Customers_c[Customer_Name])</f>
        <v>Michael Hicks</v>
      </c>
      <c r="AB1961" s="6">
        <f>Orders_C[[#This Row],[Quantity]]*Orders_C[[#This Row],[Unit_Price]]*(1-Orders_C[[#This Row],[Discount %]])+Orders_C[[#This Row],[Tax]]</f>
        <v>538.35</v>
      </c>
      <c r="AC1961" s="9">
        <f>(Orders_C[[#This Row],[Unit_Price]]*Orders_C[[#This Row],[Quantity]])-Orders_C[[#This Row],[Discount]]+Orders_C[[#This Row],[Tax]]</f>
        <v>586.54999999999995</v>
      </c>
      <c r="AD1961" t="str">
        <f>IF(COUNTIF(Orders_C[[#All],[Customer_ID]],Orders_C[[#This Row],[Customer_ID]])&gt;1,"Repeat","New")</f>
        <v>Repeat</v>
      </c>
      <c r="AE1961" t="str" cm="1">
        <f t="array" ref="AE1961">_xlfn.XLOOKUP(Orders_C[[#This Row],[Store_ID]],Stores_c[[#All],[Store_ID]],Stores_c[[#All],[City]])</f>
        <v>New Robert</v>
      </c>
      <c r="AF1961" t="str" cm="1">
        <f t="array" ref="AF1961">_xlfn.XLOOKUP(Orders_C[[#This Row],[Store_ID]],Stores_c[[#All],[Store_ID]],Stores_c[[#All],[Manager_Name]])</f>
        <v>Krista Webb</v>
      </c>
      <c r="AG1961" t="str" cm="1">
        <f t="array" ref="AG1961">_xlfn.XLOOKUP(Orders_C[[#This Row],[Store_ID]],Stores_c[[#All],[Store_ID]],Stores_c[[#All],[Store_Type]])</f>
        <v>Drive-Thru</v>
      </c>
    </row>
    <row r="1962" spans="1:33" x14ac:dyDescent="0.25">
      <c r="A1962">
        <v>6275</v>
      </c>
      <c r="B1962" s="1">
        <v>45860</v>
      </c>
      <c r="C1962" s="2">
        <v>0.11516203703703703</v>
      </c>
      <c r="D1962">
        <v>1441</v>
      </c>
      <c r="E1962">
        <v>215</v>
      </c>
      <c r="F1962">
        <v>502</v>
      </c>
      <c r="G1962">
        <v>330</v>
      </c>
      <c r="H1962">
        <v>2</v>
      </c>
      <c r="I1962">
        <v>297</v>
      </c>
      <c r="J1962">
        <v>15</v>
      </c>
      <c r="K1962">
        <v>14.85</v>
      </c>
      <c r="L1962">
        <v>593.85</v>
      </c>
      <c r="M1962" t="s">
        <v>18</v>
      </c>
      <c r="N1962" t="s">
        <v>23</v>
      </c>
      <c r="O1962">
        <v>23</v>
      </c>
      <c r="P1962">
        <v>3</v>
      </c>
      <c r="Q1962" t="s">
        <v>298</v>
      </c>
      <c r="R1962">
        <v>507</v>
      </c>
      <c r="S1962" s="3">
        <v>0.15</v>
      </c>
      <c r="T1962" s="6">
        <v>237.45000000000005</v>
      </c>
      <c r="U1962" t="s">
        <v>6341</v>
      </c>
      <c r="V1962">
        <v>2025</v>
      </c>
      <c r="W1962" t="s">
        <v>6329</v>
      </c>
      <c r="X1962" t="str">
        <f>_xlfn.XLOOKUP(Orders_C[[#This Row],[Product_ID]],Products_C[Product_ID],Products_C[Product_Name])</f>
        <v>Rice Bowl</v>
      </c>
      <c r="Y1962" t="str">
        <f>_xlfn.XLOOKUP(Orders_C[[#This Row],[Product_ID]],Products_C[Product_ID],Products_C[Category])</f>
        <v>Beverage</v>
      </c>
      <c r="Z1962" t="str">
        <f>_xlfn.XLOOKUP(Orders_C[[#This Row],[Store_ID]],Stores_c[Store_ID],Stores_c[City])</f>
        <v>Sallyburgh</v>
      </c>
      <c r="AA1962" t="str">
        <f>_xlfn.XLOOKUP(Orders_C[[#This Row],[Customer_ID]],Customers_c[Customer_ID],Customers_c[Customer_Name])</f>
        <v>Erica Howard</v>
      </c>
      <c r="AB1962" s="6">
        <f>Orders_C[[#This Row],[Quantity]]*Orders_C[[#This Row],[Unit_Price]]*(1-Orders_C[[#This Row],[Discount %]])+Orders_C[[#This Row],[Tax]]</f>
        <v>519.75</v>
      </c>
      <c r="AC1962" s="9">
        <f>(Orders_C[[#This Row],[Unit_Price]]*Orders_C[[#This Row],[Quantity]])-Orders_C[[#This Row],[Discount]]+Orders_C[[#This Row],[Tax]]</f>
        <v>593.85</v>
      </c>
      <c r="AD1962" t="str">
        <f>IF(COUNTIF(Orders_C[[#All],[Customer_ID]],Orders_C[[#This Row],[Customer_ID]])&gt;1,"Repeat","New")</f>
        <v>Repeat</v>
      </c>
      <c r="AE1962" t="str" cm="1">
        <f t="array" ref="AE1962">_xlfn.XLOOKUP(Orders_C[[#This Row],[Store_ID]],Stores_c[[#All],[Store_ID]],Stores_c[[#All],[City]])</f>
        <v>Sallyburgh</v>
      </c>
      <c r="AF1962" t="str" cm="1">
        <f t="array" ref="AF1962">_xlfn.XLOOKUP(Orders_C[[#This Row],[Store_ID]],Stores_c[[#All],[Store_ID]],Stores_c[[#All],[Manager_Name]])</f>
        <v>Benjamin Mccoy</v>
      </c>
      <c r="AG1962" t="str" cm="1">
        <f t="array" ref="AG1962">_xlfn.XLOOKUP(Orders_C[[#This Row],[Store_ID]],Stores_c[[#All],[Store_ID]],Stores_c[[#All],[Store_Type]])</f>
        <v>Drive-Thru</v>
      </c>
    </row>
    <row r="1963" spans="1:33" x14ac:dyDescent="0.25">
      <c r="A1963">
        <v>7000</v>
      </c>
      <c r="B1963" s="1">
        <v>45773</v>
      </c>
      <c r="C1963" s="2">
        <v>0.25355324074074076</v>
      </c>
      <c r="D1963">
        <v>1278</v>
      </c>
      <c r="E1963">
        <v>205</v>
      </c>
      <c r="F1963">
        <v>457</v>
      </c>
      <c r="G1963">
        <v>328</v>
      </c>
      <c r="H1963">
        <v>4</v>
      </c>
      <c r="I1963">
        <v>150</v>
      </c>
      <c r="J1963">
        <v>10</v>
      </c>
      <c r="K1963">
        <v>7.5</v>
      </c>
      <c r="L1963">
        <v>597.5</v>
      </c>
      <c r="M1963" t="s">
        <v>20</v>
      </c>
      <c r="N1963" t="s">
        <v>22</v>
      </c>
      <c r="O1963">
        <v>48</v>
      </c>
      <c r="P1963">
        <v>2</v>
      </c>
      <c r="Q1963" t="s">
        <v>1023</v>
      </c>
      <c r="R1963">
        <v>506</v>
      </c>
      <c r="S1963" s="3">
        <v>0.1</v>
      </c>
      <c r="T1963" s="6">
        <v>237.5</v>
      </c>
      <c r="U1963" t="s">
        <v>6337</v>
      </c>
      <c r="V1963">
        <v>2025</v>
      </c>
      <c r="W1963" t="s">
        <v>6331</v>
      </c>
      <c r="X1963" t="str">
        <f>_xlfn.XLOOKUP(Orders_C[[#This Row],[Product_ID]],Products_C[Product_ID],Products_C[Product_Name])</f>
        <v>Rice Bowl</v>
      </c>
      <c r="Y1963" t="str">
        <f>_xlfn.XLOOKUP(Orders_C[[#This Row],[Product_ID]],Products_C[Product_ID],Products_C[Category])</f>
        <v>Burger</v>
      </c>
      <c r="Z1963" t="str">
        <f>_xlfn.XLOOKUP(Orders_C[[#This Row],[Store_ID]],Stores_c[Store_ID],Stores_c[City])</f>
        <v>Port Jacob</v>
      </c>
      <c r="AA1963" t="str">
        <f>_xlfn.XLOOKUP(Orders_C[[#This Row],[Customer_ID]],Customers_c[Customer_ID],Customers_c[Customer_Name])</f>
        <v>Amanda Horton</v>
      </c>
      <c r="AB1963" s="6">
        <f>Orders_C[[#This Row],[Quantity]]*Orders_C[[#This Row],[Unit_Price]]*(1-Orders_C[[#This Row],[Discount %]])+Orders_C[[#This Row],[Tax]]</f>
        <v>547.5</v>
      </c>
      <c r="AC1963" s="9">
        <f>(Orders_C[[#This Row],[Unit_Price]]*Orders_C[[#This Row],[Quantity]])-Orders_C[[#This Row],[Discount]]+Orders_C[[#This Row],[Tax]]</f>
        <v>597.5</v>
      </c>
      <c r="AD1963" t="str">
        <f>IF(COUNTIF(Orders_C[[#All],[Customer_ID]],Orders_C[[#This Row],[Customer_ID]])&gt;1,"Repeat","New")</f>
        <v>Repeat</v>
      </c>
      <c r="AE1963" t="str" cm="1">
        <f t="array" ref="AE1963">_xlfn.XLOOKUP(Orders_C[[#This Row],[Store_ID]],Stores_c[[#All],[Store_ID]],Stores_c[[#All],[City]])</f>
        <v>Port Jacob</v>
      </c>
      <c r="AF1963" t="str" cm="1">
        <f t="array" ref="AF1963">_xlfn.XLOOKUP(Orders_C[[#This Row],[Store_ID]],Stores_c[[#All],[Store_ID]],Stores_c[[#All],[Manager_Name]])</f>
        <v>David Harris</v>
      </c>
      <c r="AG1963" t="str" cm="1">
        <f t="array" ref="AG1963">_xlfn.XLOOKUP(Orders_C[[#This Row],[Store_ID]],Stores_c[[#All],[Store_ID]],Stores_c[[#All],[Store_Type]])</f>
        <v>Mall</v>
      </c>
    </row>
    <row r="1964" spans="1:33" x14ac:dyDescent="0.25">
      <c r="A1964">
        <v>7916</v>
      </c>
      <c r="B1964" s="1">
        <v>45973</v>
      </c>
      <c r="C1964" s="2">
        <v>0.92431712962962964</v>
      </c>
      <c r="D1964">
        <v>1319</v>
      </c>
      <c r="E1964">
        <v>205</v>
      </c>
      <c r="F1964">
        <v>417</v>
      </c>
      <c r="G1964">
        <v>334</v>
      </c>
      <c r="H1964">
        <v>4</v>
      </c>
      <c r="I1964">
        <v>150</v>
      </c>
      <c r="J1964">
        <v>10</v>
      </c>
      <c r="K1964">
        <v>7.5</v>
      </c>
      <c r="L1964">
        <v>597.5</v>
      </c>
      <c r="M1964" t="s">
        <v>18</v>
      </c>
      <c r="N1964" t="s">
        <v>22</v>
      </c>
      <c r="O1964">
        <v>48</v>
      </c>
      <c r="P1964">
        <v>3</v>
      </c>
      <c r="Q1964" t="s">
        <v>1939</v>
      </c>
      <c r="R1964">
        <v>501</v>
      </c>
      <c r="S1964" s="3">
        <v>0.1</v>
      </c>
      <c r="T1964" s="6">
        <v>237.5</v>
      </c>
      <c r="U1964" t="s">
        <v>6336</v>
      </c>
      <c r="V1964">
        <v>2025</v>
      </c>
      <c r="W1964" t="s">
        <v>6331</v>
      </c>
      <c r="X1964" t="str">
        <f>_xlfn.XLOOKUP(Orders_C[[#This Row],[Product_ID]],Products_C[Product_ID],Products_C[Product_Name])</f>
        <v>Krushers</v>
      </c>
      <c r="Y1964" t="str">
        <f>_xlfn.XLOOKUP(Orders_C[[#This Row],[Product_ID]],Products_C[Product_ID],Products_C[Category])</f>
        <v>Dessert</v>
      </c>
      <c r="Z1964" t="str">
        <f>_xlfn.XLOOKUP(Orders_C[[#This Row],[Store_ID]],Stores_c[Store_ID],Stores_c[City])</f>
        <v>Port Jacob</v>
      </c>
      <c r="AA1964" t="str">
        <f>_xlfn.XLOOKUP(Orders_C[[#This Row],[Customer_ID]],Customers_c[Customer_ID],Customers_c[Customer_Name])</f>
        <v>Susan Reid</v>
      </c>
      <c r="AB1964" s="6">
        <f>Orders_C[[#This Row],[Quantity]]*Orders_C[[#This Row],[Unit_Price]]*(1-Orders_C[[#This Row],[Discount %]])+Orders_C[[#This Row],[Tax]]</f>
        <v>547.5</v>
      </c>
      <c r="AC1964" s="9">
        <f>(Orders_C[[#This Row],[Unit_Price]]*Orders_C[[#This Row],[Quantity]])-Orders_C[[#This Row],[Discount]]+Orders_C[[#This Row],[Tax]]</f>
        <v>597.5</v>
      </c>
      <c r="AD1964" t="str">
        <f>IF(COUNTIF(Orders_C[[#All],[Customer_ID]],Orders_C[[#This Row],[Customer_ID]])&gt;1,"Repeat","New")</f>
        <v>Repeat</v>
      </c>
      <c r="AE1964" t="str" cm="1">
        <f t="array" ref="AE1964">_xlfn.XLOOKUP(Orders_C[[#This Row],[Store_ID]],Stores_c[[#All],[Store_ID]],Stores_c[[#All],[City]])</f>
        <v>Port Jacob</v>
      </c>
      <c r="AF1964" t="str" cm="1">
        <f t="array" ref="AF1964">_xlfn.XLOOKUP(Orders_C[[#This Row],[Store_ID]],Stores_c[[#All],[Store_ID]],Stores_c[[#All],[Manager_Name]])</f>
        <v>David Harris</v>
      </c>
      <c r="AG1964" t="str" cm="1">
        <f t="array" ref="AG1964">_xlfn.XLOOKUP(Orders_C[[#This Row],[Store_ID]],Stores_c[[#All],[Store_ID]],Stores_c[[#All],[Store_Type]])</f>
        <v>Mall</v>
      </c>
    </row>
    <row r="1965" spans="1:33" x14ac:dyDescent="0.25">
      <c r="A1965">
        <v>9065</v>
      </c>
      <c r="B1965" s="1">
        <v>45702</v>
      </c>
      <c r="C1965" s="2">
        <v>0.70861111111111108</v>
      </c>
      <c r="D1965">
        <v>1558</v>
      </c>
      <c r="E1965">
        <v>207</v>
      </c>
      <c r="F1965">
        <v>465</v>
      </c>
      <c r="G1965">
        <v>330</v>
      </c>
      <c r="H1965">
        <v>3</v>
      </c>
      <c r="I1965">
        <v>190</v>
      </c>
      <c r="J1965">
        <v>0</v>
      </c>
      <c r="K1965">
        <v>9.5</v>
      </c>
      <c r="L1965">
        <v>579.5</v>
      </c>
      <c r="M1965" t="s">
        <v>20</v>
      </c>
      <c r="N1965" t="s">
        <v>22</v>
      </c>
      <c r="O1965">
        <v>52</v>
      </c>
      <c r="P1965">
        <v>5</v>
      </c>
      <c r="Q1965" t="s">
        <v>3088</v>
      </c>
      <c r="R1965">
        <v>508</v>
      </c>
      <c r="S1965" s="3">
        <v>0</v>
      </c>
      <c r="T1965" s="6">
        <v>237.5</v>
      </c>
      <c r="U1965" t="s">
        <v>6338</v>
      </c>
      <c r="V1965">
        <v>2025</v>
      </c>
      <c r="W1965" t="s">
        <v>6331</v>
      </c>
      <c r="X1965" t="str">
        <f>_xlfn.XLOOKUP(Orders_C[[#This Row],[Product_ID]],Products_C[Product_ID],Products_C[Product_Name])</f>
        <v>Rice Bowl</v>
      </c>
      <c r="Y1965" t="str">
        <f>_xlfn.XLOOKUP(Orders_C[[#This Row],[Product_ID]],Products_C[Product_ID],Products_C[Category])</f>
        <v>Beverage</v>
      </c>
      <c r="Z1965" t="str">
        <f>_xlfn.XLOOKUP(Orders_C[[#This Row],[Store_ID]],Stores_c[Store_ID],Stores_c[City])</f>
        <v>Christineton</v>
      </c>
      <c r="AA1965" t="str">
        <f>_xlfn.XLOOKUP(Orders_C[[#This Row],[Customer_ID]],Customers_c[Customer_ID],Customers_c[Customer_Name])</f>
        <v>William Kelley</v>
      </c>
      <c r="AB1965" s="6">
        <f>Orders_C[[#This Row],[Quantity]]*Orders_C[[#This Row],[Unit_Price]]*(1-Orders_C[[#This Row],[Discount %]])+Orders_C[[#This Row],[Tax]]</f>
        <v>579.5</v>
      </c>
      <c r="AC1965" s="9">
        <f>(Orders_C[[#This Row],[Unit_Price]]*Orders_C[[#This Row],[Quantity]])-Orders_C[[#This Row],[Discount]]+Orders_C[[#This Row],[Tax]]</f>
        <v>579.5</v>
      </c>
      <c r="AD1965" t="str">
        <f>IF(COUNTIF(Orders_C[[#All],[Customer_ID]],Orders_C[[#This Row],[Customer_ID]])&gt;1,"Repeat","New")</f>
        <v>Repeat</v>
      </c>
      <c r="AE1965" t="str" cm="1">
        <f t="array" ref="AE1965">_xlfn.XLOOKUP(Orders_C[[#This Row],[Store_ID]],Stores_c[[#All],[Store_ID]],Stores_c[[#All],[City]])</f>
        <v>Christineton</v>
      </c>
      <c r="AF1965" t="str" cm="1">
        <f t="array" ref="AF1965">_xlfn.XLOOKUP(Orders_C[[#This Row],[Store_ID]],Stores_c[[#All],[Store_ID]],Stores_c[[#All],[Manager_Name]])</f>
        <v>Dr. William Hubbard MD</v>
      </c>
      <c r="AG1965" t="str" cm="1">
        <f t="array" ref="AG1965">_xlfn.XLOOKUP(Orders_C[[#This Row],[Store_ID]],Stores_c[[#All],[Store_ID]],Stores_c[[#All],[Store_Type]])</f>
        <v>Street</v>
      </c>
    </row>
    <row r="1966" spans="1:33" x14ac:dyDescent="0.25">
      <c r="A1966">
        <v>9788</v>
      </c>
      <c r="B1966" s="1">
        <v>45991</v>
      </c>
      <c r="C1966" s="2">
        <v>0.6945486111111111</v>
      </c>
      <c r="D1966">
        <v>1604</v>
      </c>
      <c r="E1966">
        <v>213</v>
      </c>
      <c r="F1966">
        <v>550</v>
      </c>
      <c r="G1966">
        <v>338</v>
      </c>
      <c r="H1966">
        <v>3</v>
      </c>
      <c r="I1966">
        <v>198</v>
      </c>
      <c r="J1966">
        <v>10</v>
      </c>
      <c r="K1966">
        <v>9.9</v>
      </c>
      <c r="L1966">
        <v>593.9</v>
      </c>
      <c r="M1966" t="s">
        <v>19</v>
      </c>
      <c r="N1966" t="s">
        <v>21</v>
      </c>
      <c r="O1966">
        <v>39</v>
      </c>
      <c r="P1966">
        <v>5</v>
      </c>
      <c r="Q1966" t="s">
        <v>3811</v>
      </c>
      <c r="R1966">
        <v>503</v>
      </c>
      <c r="S1966" s="3">
        <v>0.1</v>
      </c>
      <c r="T1966" s="6">
        <v>237.5</v>
      </c>
      <c r="U1966" t="s">
        <v>6336</v>
      </c>
      <c r="V1966">
        <v>2025</v>
      </c>
      <c r="W1966" t="s">
        <v>6329</v>
      </c>
      <c r="X1966" t="str">
        <f>_xlfn.XLOOKUP(Orders_C[[#This Row],[Product_ID]],Products_C[Product_ID],Products_C[Product_Name])</f>
        <v>Chicken Wings</v>
      </c>
      <c r="Y1966" t="str">
        <f>_xlfn.XLOOKUP(Orders_C[[#This Row],[Product_ID]],Products_C[Product_ID],Products_C[Category])</f>
        <v>Burger</v>
      </c>
      <c r="Z1966" t="str">
        <f>_xlfn.XLOOKUP(Orders_C[[#This Row],[Store_ID]],Stores_c[Store_ID],Stores_c[City])</f>
        <v>Lake Kristashire</v>
      </c>
      <c r="AA1966" t="str">
        <f>_xlfn.XLOOKUP(Orders_C[[#This Row],[Customer_ID]],Customers_c[Customer_ID],Customers_c[Customer_Name])</f>
        <v>Jenna Rodriguez</v>
      </c>
      <c r="AB1966" s="6">
        <f>Orders_C[[#This Row],[Quantity]]*Orders_C[[#This Row],[Unit_Price]]*(1-Orders_C[[#This Row],[Discount %]])+Orders_C[[#This Row],[Tax]]</f>
        <v>544.5</v>
      </c>
      <c r="AC1966" s="9">
        <f>(Orders_C[[#This Row],[Unit_Price]]*Orders_C[[#This Row],[Quantity]])-Orders_C[[#This Row],[Discount]]+Orders_C[[#This Row],[Tax]]</f>
        <v>593.9</v>
      </c>
      <c r="AD1966" t="str">
        <f>IF(COUNTIF(Orders_C[[#All],[Customer_ID]],Orders_C[[#This Row],[Customer_ID]])&gt;1,"Repeat","New")</f>
        <v>Repeat</v>
      </c>
      <c r="AE1966" t="str" cm="1">
        <f t="array" ref="AE1966">_xlfn.XLOOKUP(Orders_C[[#This Row],[Store_ID]],Stores_c[[#All],[Store_ID]],Stores_c[[#All],[City]])</f>
        <v>Lake Kristashire</v>
      </c>
      <c r="AF1966" t="str" cm="1">
        <f t="array" ref="AF1966">_xlfn.XLOOKUP(Orders_C[[#This Row],[Store_ID]],Stores_c[[#All],[Store_ID]],Stores_c[[#All],[Manager_Name]])</f>
        <v>Andrea Daugherty</v>
      </c>
      <c r="AG1966" t="str" cm="1">
        <f t="array" ref="AG1966">_xlfn.XLOOKUP(Orders_C[[#This Row],[Store_ID]],Stores_c[[#All],[Store_ID]],Stores_c[[#All],[Store_Type]])</f>
        <v>Mall</v>
      </c>
    </row>
    <row r="1967" spans="1:33" x14ac:dyDescent="0.25">
      <c r="A1967">
        <v>10793</v>
      </c>
      <c r="B1967" s="1">
        <v>46019</v>
      </c>
      <c r="C1967" s="2">
        <v>0.39964120370370371</v>
      </c>
      <c r="D1967">
        <v>1379</v>
      </c>
      <c r="E1967">
        <v>215</v>
      </c>
      <c r="F1967">
        <v>513</v>
      </c>
      <c r="G1967">
        <v>328</v>
      </c>
      <c r="H1967">
        <v>3</v>
      </c>
      <c r="I1967">
        <v>198</v>
      </c>
      <c r="J1967">
        <v>10</v>
      </c>
      <c r="K1967">
        <v>9.9</v>
      </c>
      <c r="L1967">
        <v>593.9</v>
      </c>
      <c r="M1967" t="s">
        <v>18</v>
      </c>
      <c r="N1967" t="s">
        <v>21</v>
      </c>
      <c r="O1967">
        <v>49</v>
      </c>
      <c r="P1967">
        <v>5</v>
      </c>
      <c r="Q1967" t="s">
        <v>4816</v>
      </c>
      <c r="R1967">
        <v>506</v>
      </c>
      <c r="S1967" s="3">
        <v>0.1</v>
      </c>
      <c r="T1967" s="6">
        <v>237.5</v>
      </c>
      <c r="U1967" t="s">
        <v>6328</v>
      </c>
      <c r="V1967">
        <v>2025</v>
      </c>
      <c r="W1967" t="s">
        <v>6331</v>
      </c>
      <c r="X1967" t="str">
        <f>_xlfn.XLOOKUP(Orders_C[[#This Row],[Product_ID]],Products_C[Product_ID],Products_C[Product_Name])</f>
        <v>Rice Bowl</v>
      </c>
      <c r="Y1967" t="str">
        <f>_xlfn.XLOOKUP(Orders_C[[#This Row],[Product_ID]],Products_C[Product_ID],Products_C[Category])</f>
        <v>Burger</v>
      </c>
      <c r="Z1967" t="str">
        <f>_xlfn.XLOOKUP(Orders_C[[#This Row],[Store_ID]],Stores_c[Store_ID],Stores_c[City])</f>
        <v>Sallyburgh</v>
      </c>
      <c r="AA1967" t="str">
        <f>_xlfn.XLOOKUP(Orders_C[[#This Row],[Customer_ID]],Customers_c[Customer_ID],Customers_c[Customer_Name])</f>
        <v>Katherine White</v>
      </c>
      <c r="AB1967" s="6">
        <f>Orders_C[[#This Row],[Quantity]]*Orders_C[[#This Row],[Unit_Price]]*(1-Orders_C[[#This Row],[Discount %]])+Orders_C[[#This Row],[Tax]]</f>
        <v>544.5</v>
      </c>
      <c r="AC1967" s="9">
        <f>(Orders_C[[#This Row],[Unit_Price]]*Orders_C[[#This Row],[Quantity]])-Orders_C[[#This Row],[Discount]]+Orders_C[[#This Row],[Tax]]</f>
        <v>593.9</v>
      </c>
      <c r="AD1967" t="str">
        <f>IF(COUNTIF(Orders_C[[#All],[Customer_ID]],Orders_C[[#This Row],[Customer_ID]])&gt;1,"Repeat","New")</f>
        <v>Repeat</v>
      </c>
      <c r="AE1967" t="str" cm="1">
        <f t="array" ref="AE1967">_xlfn.XLOOKUP(Orders_C[[#This Row],[Store_ID]],Stores_c[[#All],[Store_ID]],Stores_c[[#All],[City]])</f>
        <v>Sallyburgh</v>
      </c>
      <c r="AF1967" t="str" cm="1">
        <f t="array" ref="AF1967">_xlfn.XLOOKUP(Orders_C[[#This Row],[Store_ID]],Stores_c[[#All],[Store_ID]],Stores_c[[#All],[Manager_Name]])</f>
        <v>Benjamin Mccoy</v>
      </c>
      <c r="AG1967" t="str" cm="1">
        <f t="array" ref="AG1967">_xlfn.XLOOKUP(Orders_C[[#This Row],[Store_ID]],Stores_c[[#All],[Store_ID]],Stores_c[[#All],[Store_Type]])</f>
        <v>Drive-Thru</v>
      </c>
    </row>
    <row r="1968" spans="1:33" x14ac:dyDescent="0.25">
      <c r="A1968">
        <v>10978</v>
      </c>
      <c r="B1968" s="1">
        <v>45837</v>
      </c>
      <c r="C1968" s="2">
        <v>0.13664351851851853</v>
      </c>
      <c r="D1968">
        <v>1103</v>
      </c>
      <c r="E1968">
        <v>212</v>
      </c>
      <c r="F1968">
        <v>463</v>
      </c>
      <c r="G1968">
        <v>313</v>
      </c>
      <c r="H1968">
        <v>3</v>
      </c>
      <c r="I1968">
        <v>198</v>
      </c>
      <c r="J1968">
        <v>10</v>
      </c>
      <c r="K1968">
        <v>9.9</v>
      </c>
      <c r="L1968">
        <v>593.9</v>
      </c>
      <c r="M1968" t="s">
        <v>20</v>
      </c>
      <c r="N1968" t="s">
        <v>23</v>
      </c>
      <c r="O1968">
        <v>21</v>
      </c>
      <c r="P1968">
        <v>5</v>
      </c>
      <c r="Q1968" t="s">
        <v>5001</v>
      </c>
      <c r="R1968">
        <v>506</v>
      </c>
      <c r="S1968" s="3">
        <v>0.1</v>
      </c>
      <c r="T1968" s="6">
        <v>237.5</v>
      </c>
      <c r="U1968" t="s">
        <v>6340</v>
      </c>
      <c r="V1968">
        <v>2025</v>
      </c>
      <c r="W1968" t="s">
        <v>6329</v>
      </c>
      <c r="X1968" t="str">
        <f>_xlfn.XLOOKUP(Orders_C[[#This Row],[Product_ID]],Products_C[Product_ID],Products_C[Product_Name])</f>
        <v>Rice Bowl</v>
      </c>
      <c r="Y1968" t="str">
        <f>_xlfn.XLOOKUP(Orders_C[[#This Row],[Product_ID]],Products_C[Product_ID],Products_C[Category])</f>
        <v>Beverage</v>
      </c>
      <c r="Z1968" t="str">
        <f>_xlfn.XLOOKUP(Orders_C[[#This Row],[Store_ID]],Stores_c[Store_ID],Stores_c[City])</f>
        <v>Andrewview</v>
      </c>
      <c r="AA1968" t="str">
        <f>_xlfn.XLOOKUP(Orders_C[[#This Row],[Customer_ID]],Customers_c[Customer_ID],Customers_c[Customer_Name])</f>
        <v>Sheryl Green</v>
      </c>
      <c r="AB1968" s="6">
        <f>Orders_C[[#This Row],[Quantity]]*Orders_C[[#This Row],[Unit_Price]]*(1-Orders_C[[#This Row],[Discount %]])+Orders_C[[#This Row],[Tax]]</f>
        <v>544.5</v>
      </c>
      <c r="AC1968" s="9">
        <f>(Orders_C[[#This Row],[Unit_Price]]*Orders_C[[#This Row],[Quantity]])-Orders_C[[#This Row],[Discount]]+Orders_C[[#This Row],[Tax]]</f>
        <v>593.9</v>
      </c>
      <c r="AD1968" t="str">
        <f>IF(COUNTIF(Orders_C[[#All],[Customer_ID]],Orders_C[[#This Row],[Customer_ID]])&gt;1,"Repeat","New")</f>
        <v>Repeat</v>
      </c>
      <c r="AE1968" t="str" cm="1">
        <f t="array" ref="AE1968">_xlfn.XLOOKUP(Orders_C[[#This Row],[Store_ID]],Stores_c[[#All],[Store_ID]],Stores_c[[#All],[City]])</f>
        <v>Andrewview</v>
      </c>
      <c r="AF1968" t="str" cm="1">
        <f t="array" ref="AF1968">_xlfn.XLOOKUP(Orders_C[[#This Row],[Store_ID]],Stores_c[[#All],[Store_ID]],Stores_c[[#All],[Manager_Name]])</f>
        <v>Alice Sutton</v>
      </c>
      <c r="AG1968" t="str" cm="1">
        <f t="array" ref="AG1968">_xlfn.XLOOKUP(Orders_C[[#This Row],[Store_ID]],Stores_c[[#All],[Store_ID]],Stores_c[[#All],[Store_Type]])</f>
        <v>Mall</v>
      </c>
    </row>
    <row r="1969" spans="1:33" x14ac:dyDescent="0.25">
      <c r="A1969">
        <v>6034</v>
      </c>
      <c r="B1969" s="1">
        <v>45873</v>
      </c>
      <c r="C1969" s="2">
        <v>0.7415046296296296</v>
      </c>
      <c r="D1969">
        <v>1377</v>
      </c>
      <c r="E1969">
        <v>209</v>
      </c>
      <c r="F1969">
        <v>522</v>
      </c>
      <c r="G1969">
        <v>318</v>
      </c>
      <c r="H1969">
        <v>3</v>
      </c>
      <c r="I1969">
        <v>194</v>
      </c>
      <c r="J1969">
        <v>5</v>
      </c>
      <c r="K1969">
        <v>9.7000000000000011</v>
      </c>
      <c r="L1969">
        <v>586.70000000000005</v>
      </c>
      <c r="M1969" t="s">
        <v>18</v>
      </c>
      <c r="N1969" t="s">
        <v>21</v>
      </c>
      <c r="O1969">
        <v>48</v>
      </c>
      <c r="P1969">
        <v>2</v>
      </c>
      <c r="Q1969" t="s">
        <v>57</v>
      </c>
      <c r="R1969">
        <v>508</v>
      </c>
      <c r="S1969" s="3">
        <v>0.05</v>
      </c>
      <c r="T1969" s="6">
        <v>237.50000000000006</v>
      </c>
      <c r="U1969" t="s">
        <v>6342</v>
      </c>
      <c r="V1969">
        <v>2025</v>
      </c>
      <c r="W1969" t="s">
        <v>6331</v>
      </c>
      <c r="X1969" t="str">
        <f>_xlfn.XLOOKUP(Orders_C[[#This Row],[Product_ID]],Products_C[Product_ID],Products_C[Product_Name])</f>
        <v>Pepsi</v>
      </c>
      <c r="Y1969" t="str">
        <f>_xlfn.XLOOKUP(Orders_C[[#This Row],[Product_ID]],Products_C[Product_ID],Products_C[Category])</f>
        <v>Burger</v>
      </c>
      <c r="Z1969" t="str">
        <f>_xlfn.XLOOKUP(Orders_C[[#This Row],[Store_ID]],Stores_c[Store_ID],Stores_c[City])</f>
        <v>Reidberg</v>
      </c>
      <c r="AA1969" t="str">
        <f>_xlfn.XLOOKUP(Orders_C[[#This Row],[Customer_ID]],Customers_c[Customer_ID],Customers_c[Customer_Name])</f>
        <v>Emily Hurley</v>
      </c>
      <c r="AB1969" s="6">
        <f>Orders_C[[#This Row],[Quantity]]*Orders_C[[#This Row],[Unit_Price]]*(1-Orders_C[[#This Row],[Discount %]])+Orders_C[[#This Row],[Tax]]</f>
        <v>562.6</v>
      </c>
      <c r="AC1969" s="9">
        <f>(Orders_C[[#This Row],[Unit_Price]]*Orders_C[[#This Row],[Quantity]])-Orders_C[[#This Row],[Discount]]+Orders_C[[#This Row],[Tax]]</f>
        <v>586.70000000000005</v>
      </c>
      <c r="AD1969" t="str">
        <f>IF(COUNTIF(Orders_C[[#All],[Customer_ID]],Orders_C[[#This Row],[Customer_ID]])&gt;1,"Repeat","New")</f>
        <v>Repeat</v>
      </c>
      <c r="AE1969" t="str" cm="1">
        <f t="array" ref="AE1969">_xlfn.XLOOKUP(Orders_C[[#This Row],[Store_ID]],Stores_c[[#All],[Store_ID]],Stores_c[[#All],[City]])</f>
        <v>Reidberg</v>
      </c>
      <c r="AF1969" t="str" cm="1">
        <f t="array" ref="AF1969">_xlfn.XLOOKUP(Orders_C[[#This Row],[Store_ID]],Stores_c[[#All],[Store_ID]],Stores_c[[#All],[Manager_Name]])</f>
        <v>Jeffrey Horn</v>
      </c>
      <c r="AG1969" t="str" cm="1">
        <f t="array" ref="AG1969">_xlfn.XLOOKUP(Orders_C[[#This Row],[Store_ID]],Stores_c[[#All],[Store_ID]],Stores_c[[#All],[Store_Type]])</f>
        <v>Drive-Thru</v>
      </c>
    </row>
    <row r="1970" spans="1:33" x14ac:dyDescent="0.25">
      <c r="A1970">
        <v>7190</v>
      </c>
      <c r="B1970" s="1">
        <v>45856</v>
      </c>
      <c r="C1970" s="2">
        <v>0.90454861111111107</v>
      </c>
      <c r="D1970">
        <v>1583</v>
      </c>
      <c r="E1970">
        <v>211</v>
      </c>
      <c r="F1970">
        <v>498</v>
      </c>
      <c r="G1970">
        <v>329</v>
      </c>
      <c r="H1970">
        <v>3</v>
      </c>
      <c r="I1970">
        <v>202</v>
      </c>
      <c r="J1970">
        <v>15</v>
      </c>
      <c r="K1970">
        <v>10.1</v>
      </c>
      <c r="L1970">
        <v>601.1</v>
      </c>
      <c r="M1970" t="s">
        <v>18</v>
      </c>
      <c r="N1970" t="s">
        <v>21</v>
      </c>
      <c r="O1970">
        <v>15</v>
      </c>
      <c r="P1970">
        <v>2</v>
      </c>
      <c r="Q1970" t="s">
        <v>1213</v>
      </c>
      <c r="R1970">
        <v>510</v>
      </c>
      <c r="S1970" s="3">
        <v>0.15</v>
      </c>
      <c r="T1970" s="6">
        <v>237.50000000000006</v>
      </c>
      <c r="U1970" t="s">
        <v>6341</v>
      </c>
      <c r="V1970">
        <v>2025</v>
      </c>
      <c r="W1970" t="s">
        <v>6333</v>
      </c>
      <c r="X1970" t="str">
        <f>_xlfn.XLOOKUP(Orders_C[[#This Row],[Product_ID]],Products_C[Product_ID],Products_C[Product_Name])</f>
        <v>Rice Bowl</v>
      </c>
      <c r="Y1970" t="str">
        <f>_xlfn.XLOOKUP(Orders_C[[#This Row],[Product_ID]],Products_C[Product_ID],Products_C[Category])</f>
        <v>Dessert</v>
      </c>
      <c r="Z1970" t="str">
        <f>_xlfn.XLOOKUP(Orders_C[[#This Row],[Store_ID]],Stores_c[Store_ID],Stores_c[City])</f>
        <v>North Robertstad</v>
      </c>
      <c r="AA1970" t="str">
        <f>_xlfn.XLOOKUP(Orders_C[[#This Row],[Customer_ID]],Customers_c[Customer_ID],Customers_c[Customer_Name])</f>
        <v>Carol Hunter</v>
      </c>
      <c r="AB1970" s="6">
        <f>Orders_C[[#This Row],[Quantity]]*Orders_C[[#This Row],[Unit_Price]]*(1-Orders_C[[#This Row],[Discount %]])+Orders_C[[#This Row],[Tax]]</f>
        <v>525.20000000000005</v>
      </c>
      <c r="AC1970" s="9">
        <f>(Orders_C[[#This Row],[Unit_Price]]*Orders_C[[#This Row],[Quantity]])-Orders_C[[#This Row],[Discount]]+Orders_C[[#This Row],[Tax]]</f>
        <v>601.1</v>
      </c>
      <c r="AD1970" t="str">
        <f>IF(COUNTIF(Orders_C[[#All],[Customer_ID]],Orders_C[[#This Row],[Customer_ID]])&gt;1,"Repeat","New")</f>
        <v>Repeat</v>
      </c>
      <c r="AE1970" t="str" cm="1">
        <f t="array" ref="AE1970">_xlfn.XLOOKUP(Orders_C[[#This Row],[Store_ID]],Stores_c[[#All],[Store_ID]],Stores_c[[#All],[City]])</f>
        <v>North Robertstad</v>
      </c>
      <c r="AF1970" t="str" cm="1">
        <f t="array" ref="AF1970">_xlfn.XLOOKUP(Orders_C[[#This Row],[Store_ID]],Stores_c[[#All],[Store_ID]],Stores_c[[#All],[Manager_Name]])</f>
        <v>Mary Lewis</v>
      </c>
      <c r="AG1970" t="str" cm="1">
        <f t="array" ref="AG1970">_xlfn.XLOOKUP(Orders_C[[#This Row],[Store_ID]],Stores_c[[#All],[Store_ID]],Stores_c[[#All],[Store_Type]])</f>
        <v>Street</v>
      </c>
    </row>
    <row r="1971" spans="1:33" x14ac:dyDescent="0.25">
      <c r="A1971">
        <v>9234</v>
      </c>
      <c r="B1971" s="1">
        <v>45995</v>
      </c>
      <c r="C1971" s="2">
        <v>0.57686342592592588</v>
      </c>
      <c r="D1971">
        <v>1353</v>
      </c>
      <c r="E1971">
        <v>209</v>
      </c>
      <c r="F1971">
        <v>435</v>
      </c>
      <c r="G1971">
        <v>302</v>
      </c>
      <c r="H1971">
        <v>3</v>
      </c>
      <c r="I1971">
        <v>194</v>
      </c>
      <c r="J1971">
        <v>5</v>
      </c>
      <c r="K1971">
        <v>9.7000000000000011</v>
      </c>
      <c r="L1971">
        <v>586.70000000000005</v>
      </c>
      <c r="M1971" t="s">
        <v>18</v>
      </c>
      <c r="N1971" t="s">
        <v>22</v>
      </c>
      <c r="O1971">
        <v>26</v>
      </c>
      <c r="P1971">
        <v>5</v>
      </c>
      <c r="Q1971" t="s">
        <v>3257</v>
      </c>
      <c r="R1971">
        <v>501</v>
      </c>
      <c r="S1971" s="3">
        <v>0.05</v>
      </c>
      <c r="T1971" s="6">
        <v>237.50000000000006</v>
      </c>
      <c r="U1971" t="s">
        <v>6328</v>
      </c>
      <c r="V1971">
        <v>2025</v>
      </c>
      <c r="W1971" t="s">
        <v>6329</v>
      </c>
      <c r="X1971" t="str">
        <f>_xlfn.XLOOKUP(Orders_C[[#This Row],[Product_ID]],Products_C[Product_ID],Products_C[Product_Name])</f>
        <v>Chicken Wings</v>
      </c>
      <c r="Y1971" t="str">
        <f>_xlfn.XLOOKUP(Orders_C[[#This Row],[Product_ID]],Products_C[Product_ID],Products_C[Category])</f>
        <v>Chicken</v>
      </c>
      <c r="Z1971" t="str">
        <f>_xlfn.XLOOKUP(Orders_C[[#This Row],[Store_ID]],Stores_c[Store_ID],Stores_c[City])</f>
        <v>Reidberg</v>
      </c>
      <c r="AA1971" t="str">
        <f>_xlfn.XLOOKUP(Orders_C[[#This Row],[Customer_ID]],Customers_c[Customer_ID],Customers_c[Customer_Name])</f>
        <v>Mary James</v>
      </c>
      <c r="AB1971" s="6">
        <f>Orders_C[[#This Row],[Quantity]]*Orders_C[[#This Row],[Unit_Price]]*(1-Orders_C[[#This Row],[Discount %]])+Orders_C[[#This Row],[Tax]]</f>
        <v>562.6</v>
      </c>
      <c r="AC1971" s="9">
        <f>(Orders_C[[#This Row],[Unit_Price]]*Orders_C[[#This Row],[Quantity]])-Orders_C[[#This Row],[Discount]]+Orders_C[[#This Row],[Tax]]</f>
        <v>586.70000000000005</v>
      </c>
      <c r="AD1971" t="str">
        <f>IF(COUNTIF(Orders_C[[#All],[Customer_ID]],Orders_C[[#This Row],[Customer_ID]])&gt;1,"Repeat","New")</f>
        <v>Repeat</v>
      </c>
      <c r="AE1971" t="str" cm="1">
        <f t="array" ref="AE1971">_xlfn.XLOOKUP(Orders_C[[#This Row],[Store_ID]],Stores_c[[#All],[Store_ID]],Stores_c[[#All],[City]])</f>
        <v>Reidberg</v>
      </c>
      <c r="AF1971" t="str" cm="1">
        <f t="array" ref="AF1971">_xlfn.XLOOKUP(Orders_C[[#This Row],[Store_ID]],Stores_c[[#All],[Store_ID]],Stores_c[[#All],[Manager_Name]])</f>
        <v>Jeffrey Horn</v>
      </c>
      <c r="AG1971" t="str" cm="1">
        <f t="array" ref="AG1971">_xlfn.XLOOKUP(Orders_C[[#This Row],[Store_ID]],Stores_c[[#All],[Store_ID]],Stores_c[[#All],[Store_Type]])</f>
        <v>Drive-Thru</v>
      </c>
    </row>
    <row r="1972" spans="1:33" x14ac:dyDescent="0.25">
      <c r="A1972">
        <v>10859</v>
      </c>
      <c r="B1972" s="1">
        <v>45707</v>
      </c>
      <c r="C1972" s="2">
        <v>0.79923611111111115</v>
      </c>
      <c r="D1972">
        <v>1935</v>
      </c>
      <c r="E1972">
        <v>209</v>
      </c>
      <c r="F1972">
        <v>540</v>
      </c>
      <c r="G1972">
        <v>329</v>
      </c>
      <c r="H1972">
        <v>3</v>
      </c>
      <c r="I1972">
        <v>194</v>
      </c>
      <c r="J1972">
        <v>5</v>
      </c>
      <c r="K1972">
        <v>9.7000000000000011</v>
      </c>
      <c r="L1972">
        <v>586.70000000000005</v>
      </c>
      <c r="M1972" t="s">
        <v>18</v>
      </c>
      <c r="N1972" t="s">
        <v>22</v>
      </c>
      <c r="O1972">
        <v>47</v>
      </c>
      <c r="P1972">
        <v>1</v>
      </c>
      <c r="Q1972" t="s">
        <v>4882</v>
      </c>
      <c r="R1972">
        <v>510</v>
      </c>
      <c r="S1972" s="3">
        <v>0.05</v>
      </c>
      <c r="T1972" s="6">
        <v>237.50000000000006</v>
      </c>
      <c r="U1972" t="s">
        <v>6338</v>
      </c>
      <c r="V1972">
        <v>2025</v>
      </c>
      <c r="W1972" t="s">
        <v>6331</v>
      </c>
      <c r="X1972" t="str">
        <f>_xlfn.XLOOKUP(Orders_C[[#This Row],[Product_ID]],Products_C[Product_ID],Products_C[Product_Name])</f>
        <v>Rice Bowl</v>
      </c>
      <c r="Y1972" t="str">
        <f>_xlfn.XLOOKUP(Orders_C[[#This Row],[Product_ID]],Products_C[Product_ID],Products_C[Category])</f>
        <v>Dessert</v>
      </c>
      <c r="Z1972" t="str">
        <f>_xlfn.XLOOKUP(Orders_C[[#This Row],[Store_ID]],Stores_c[Store_ID],Stores_c[City])</f>
        <v>Reidberg</v>
      </c>
      <c r="AA1972" t="str">
        <f>_xlfn.XLOOKUP(Orders_C[[#This Row],[Customer_ID]],Customers_c[Customer_ID],Customers_c[Customer_Name])</f>
        <v>Timothy Williams</v>
      </c>
      <c r="AB1972" s="6">
        <f>Orders_C[[#This Row],[Quantity]]*Orders_C[[#This Row],[Unit_Price]]*(1-Orders_C[[#This Row],[Discount %]])+Orders_C[[#This Row],[Tax]]</f>
        <v>562.6</v>
      </c>
      <c r="AC1972" s="9">
        <f>(Orders_C[[#This Row],[Unit_Price]]*Orders_C[[#This Row],[Quantity]])-Orders_C[[#This Row],[Discount]]+Orders_C[[#This Row],[Tax]]</f>
        <v>586.70000000000005</v>
      </c>
      <c r="AD1972" t="str">
        <f>IF(COUNTIF(Orders_C[[#All],[Customer_ID]],Orders_C[[#This Row],[Customer_ID]])&gt;1,"Repeat","New")</f>
        <v>Repeat</v>
      </c>
      <c r="AE1972" t="str" cm="1">
        <f t="array" ref="AE1972">_xlfn.XLOOKUP(Orders_C[[#This Row],[Store_ID]],Stores_c[[#All],[Store_ID]],Stores_c[[#All],[City]])</f>
        <v>Reidberg</v>
      </c>
      <c r="AF1972" t="str" cm="1">
        <f t="array" ref="AF1972">_xlfn.XLOOKUP(Orders_C[[#This Row],[Store_ID]],Stores_c[[#All],[Store_ID]],Stores_c[[#All],[Manager_Name]])</f>
        <v>Jeffrey Horn</v>
      </c>
      <c r="AG1972" t="str" cm="1">
        <f t="array" ref="AG1972">_xlfn.XLOOKUP(Orders_C[[#This Row],[Store_ID]],Stores_c[[#All],[Store_ID]],Stores_c[[#All],[Store_Type]])</f>
        <v>Drive-Thru</v>
      </c>
    </row>
    <row r="1973" spans="1:33" x14ac:dyDescent="0.25">
      <c r="A1973">
        <v>7942</v>
      </c>
      <c r="B1973" s="1">
        <v>45983</v>
      </c>
      <c r="C1973" s="2">
        <v>0.10574074074074075</v>
      </c>
      <c r="D1973">
        <v>1123</v>
      </c>
      <c r="E1973">
        <v>206</v>
      </c>
      <c r="F1973">
        <v>495</v>
      </c>
      <c r="G1973">
        <v>321</v>
      </c>
      <c r="H1973">
        <v>2</v>
      </c>
      <c r="I1973">
        <v>280</v>
      </c>
      <c r="J1973">
        <v>0</v>
      </c>
      <c r="K1973">
        <v>14</v>
      </c>
      <c r="L1973">
        <v>574</v>
      </c>
      <c r="M1973" t="s">
        <v>18</v>
      </c>
      <c r="N1973" t="s">
        <v>21</v>
      </c>
      <c r="O1973">
        <v>14</v>
      </c>
      <c r="P1973">
        <v>3</v>
      </c>
      <c r="Q1973" t="s">
        <v>1965</v>
      </c>
      <c r="R1973">
        <v>510</v>
      </c>
      <c r="S1973" s="3">
        <v>0</v>
      </c>
      <c r="T1973" s="6">
        <v>238</v>
      </c>
      <c r="U1973" t="s">
        <v>6336</v>
      </c>
      <c r="V1973">
        <v>2025</v>
      </c>
      <c r="W1973" t="s">
        <v>6333</v>
      </c>
      <c r="X1973" t="str">
        <f>_xlfn.XLOOKUP(Orders_C[[#This Row],[Product_ID]],Products_C[Product_ID],Products_C[Product_Name])</f>
        <v>Cold Coffee</v>
      </c>
      <c r="Y1973" t="str">
        <f>_xlfn.XLOOKUP(Orders_C[[#This Row],[Product_ID]],Products_C[Product_ID],Products_C[Category])</f>
        <v>Dessert</v>
      </c>
      <c r="Z1973" t="str">
        <f>_xlfn.XLOOKUP(Orders_C[[#This Row],[Store_ID]],Stores_c[Store_ID],Stores_c[City])</f>
        <v>West Matthew</v>
      </c>
      <c r="AA1973" t="str">
        <f>_xlfn.XLOOKUP(Orders_C[[#This Row],[Customer_ID]],Customers_c[Customer_ID],Customers_c[Customer_Name])</f>
        <v>Chelsea Brown</v>
      </c>
      <c r="AB1973" s="6">
        <f>Orders_C[[#This Row],[Quantity]]*Orders_C[[#This Row],[Unit_Price]]*(1-Orders_C[[#This Row],[Discount %]])+Orders_C[[#This Row],[Tax]]</f>
        <v>574</v>
      </c>
      <c r="AC1973" s="9">
        <f>(Orders_C[[#This Row],[Unit_Price]]*Orders_C[[#This Row],[Quantity]])-Orders_C[[#This Row],[Discount]]+Orders_C[[#This Row],[Tax]]</f>
        <v>574</v>
      </c>
      <c r="AD1973" t="str">
        <f>IF(COUNTIF(Orders_C[[#All],[Customer_ID]],Orders_C[[#This Row],[Customer_ID]])&gt;1,"Repeat","New")</f>
        <v>Repeat</v>
      </c>
      <c r="AE1973" t="str" cm="1">
        <f t="array" ref="AE1973">_xlfn.XLOOKUP(Orders_C[[#This Row],[Store_ID]],Stores_c[[#All],[Store_ID]],Stores_c[[#All],[City]])</f>
        <v>West Matthew</v>
      </c>
      <c r="AF1973" t="str" cm="1">
        <f t="array" ref="AF1973">_xlfn.XLOOKUP(Orders_C[[#This Row],[Store_ID]],Stores_c[[#All],[Store_ID]],Stores_c[[#All],[Manager_Name]])</f>
        <v>Miguel Kidd</v>
      </c>
      <c r="AG1973" t="str" cm="1">
        <f t="array" ref="AG1973">_xlfn.XLOOKUP(Orders_C[[#This Row],[Store_ID]],Stores_c[[#All],[Store_ID]],Stores_c[[#All],[Store_Type]])</f>
        <v>Drive-Thru</v>
      </c>
    </row>
    <row r="1974" spans="1:33" x14ac:dyDescent="0.25">
      <c r="A1974">
        <v>9908</v>
      </c>
      <c r="B1974" s="1">
        <v>45819</v>
      </c>
      <c r="C1974" s="2">
        <v>0.34053240740740742</v>
      </c>
      <c r="D1974">
        <v>1349</v>
      </c>
      <c r="E1974">
        <v>218</v>
      </c>
      <c r="F1974">
        <v>456</v>
      </c>
      <c r="G1974">
        <v>334</v>
      </c>
      <c r="H1974">
        <v>2</v>
      </c>
      <c r="I1974">
        <v>280</v>
      </c>
      <c r="J1974">
        <v>0</v>
      </c>
      <c r="K1974">
        <v>14</v>
      </c>
      <c r="L1974">
        <v>574</v>
      </c>
      <c r="M1974" t="s">
        <v>20</v>
      </c>
      <c r="N1974" t="s">
        <v>23</v>
      </c>
      <c r="O1974">
        <v>40</v>
      </c>
      <c r="P1974">
        <v>5</v>
      </c>
      <c r="Q1974" t="s">
        <v>3931</v>
      </c>
      <c r="R1974">
        <v>501</v>
      </c>
      <c r="S1974" s="3">
        <v>0</v>
      </c>
      <c r="T1974" s="6">
        <v>238</v>
      </c>
      <c r="U1974" t="s">
        <v>6340</v>
      </c>
      <c r="V1974">
        <v>2025</v>
      </c>
      <c r="W1974" t="s">
        <v>6329</v>
      </c>
      <c r="X1974" t="str">
        <f>_xlfn.XLOOKUP(Orders_C[[#This Row],[Product_ID]],Products_C[Product_ID],Products_C[Product_Name])</f>
        <v>Krushers</v>
      </c>
      <c r="Y1974" t="str">
        <f>_xlfn.XLOOKUP(Orders_C[[#This Row],[Product_ID]],Products_C[Product_ID],Products_C[Category])</f>
        <v>Dessert</v>
      </c>
      <c r="Z1974" t="str">
        <f>_xlfn.XLOOKUP(Orders_C[[#This Row],[Store_ID]],Stores_c[Store_ID],Stores_c[City])</f>
        <v>East Johnport</v>
      </c>
      <c r="AA1974" t="str">
        <f>_xlfn.XLOOKUP(Orders_C[[#This Row],[Customer_ID]],Customers_c[Customer_ID],Customers_c[Customer_Name])</f>
        <v>Willie Medina</v>
      </c>
      <c r="AB1974" s="6">
        <f>Orders_C[[#This Row],[Quantity]]*Orders_C[[#This Row],[Unit_Price]]*(1-Orders_C[[#This Row],[Discount %]])+Orders_C[[#This Row],[Tax]]</f>
        <v>574</v>
      </c>
      <c r="AC1974" s="9">
        <f>(Orders_C[[#This Row],[Unit_Price]]*Orders_C[[#This Row],[Quantity]])-Orders_C[[#This Row],[Discount]]+Orders_C[[#This Row],[Tax]]</f>
        <v>574</v>
      </c>
      <c r="AD1974" t="str">
        <f>IF(COUNTIF(Orders_C[[#All],[Customer_ID]],Orders_C[[#This Row],[Customer_ID]])&gt;1,"Repeat","New")</f>
        <v>Repeat</v>
      </c>
      <c r="AE1974" t="str" cm="1">
        <f t="array" ref="AE1974">_xlfn.XLOOKUP(Orders_C[[#This Row],[Store_ID]],Stores_c[[#All],[Store_ID]],Stores_c[[#All],[City]])</f>
        <v>East Johnport</v>
      </c>
      <c r="AF1974" t="str" cm="1">
        <f t="array" ref="AF1974">_xlfn.XLOOKUP(Orders_C[[#This Row],[Store_ID]],Stores_c[[#All],[Store_ID]],Stores_c[[#All],[Manager_Name]])</f>
        <v>Mr. Matthew Murillo III</v>
      </c>
      <c r="AG1974" t="str" cm="1">
        <f t="array" ref="AG1974">_xlfn.XLOOKUP(Orders_C[[#This Row],[Store_ID]],Stores_c[[#All],[Store_ID]],Stores_c[[#All],[Store_Type]])</f>
        <v>Street</v>
      </c>
    </row>
    <row r="1975" spans="1:33" x14ac:dyDescent="0.25">
      <c r="A1975">
        <v>10293</v>
      </c>
      <c r="B1975" s="1">
        <v>45911</v>
      </c>
      <c r="C1975" s="2">
        <v>0.94254629629629627</v>
      </c>
      <c r="D1975">
        <v>1457</v>
      </c>
      <c r="E1975">
        <v>202</v>
      </c>
      <c r="F1975">
        <v>515</v>
      </c>
      <c r="G1975">
        <v>306</v>
      </c>
      <c r="H1975">
        <v>2</v>
      </c>
      <c r="I1975">
        <v>280</v>
      </c>
      <c r="J1975">
        <v>0</v>
      </c>
      <c r="K1975">
        <v>14</v>
      </c>
      <c r="L1975">
        <v>574</v>
      </c>
      <c r="M1975" t="s">
        <v>19</v>
      </c>
      <c r="N1975" t="s">
        <v>22</v>
      </c>
      <c r="O1975">
        <v>55</v>
      </c>
      <c r="P1975">
        <v>1</v>
      </c>
      <c r="Q1975" t="s">
        <v>4316</v>
      </c>
      <c r="R1975">
        <v>509</v>
      </c>
      <c r="S1975" s="3">
        <v>0</v>
      </c>
      <c r="T1975" s="6">
        <v>238</v>
      </c>
      <c r="U1975" t="s">
        <v>6335</v>
      </c>
      <c r="V1975">
        <v>2025</v>
      </c>
      <c r="W1975" t="s">
        <v>6331</v>
      </c>
      <c r="X1975" t="str">
        <f>_xlfn.XLOOKUP(Orders_C[[#This Row],[Product_ID]],Products_C[Product_ID],Products_C[Product_Name])</f>
        <v>Veg Burger</v>
      </c>
      <c r="Y1975" t="str">
        <f>_xlfn.XLOOKUP(Orders_C[[#This Row],[Product_ID]],Products_C[Product_ID],Products_C[Category])</f>
        <v>Burger</v>
      </c>
      <c r="Z1975" t="str">
        <f>_xlfn.XLOOKUP(Orders_C[[#This Row],[Store_ID]],Stores_c[Store_ID],Stores_c[City])</f>
        <v>Rebekahside</v>
      </c>
      <c r="AA1975" t="str">
        <f>_xlfn.XLOOKUP(Orders_C[[#This Row],[Customer_ID]],Customers_c[Customer_ID],Customers_c[Customer_Name])</f>
        <v>Cody Miranda</v>
      </c>
      <c r="AB1975" s="6">
        <f>Orders_C[[#This Row],[Quantity]]*Orders_C[[#This Row],[Unit_Price]]*(1-Orders_C[[#This Row],[Discount %]])+Orders_C[[#This Row],[Tax]]</f>
        <v>574</v>
      </c>
      <c r="AC1975" s="9">
        <f>(Orders_C[[#This Row],[Unit_Price]]*Orders_C[[#This Row],[Quantity]])-Orders_C[[#This Row],[Discount]]+Orders_C[[#This Row],[Tax]]</f>
        <v>574</v>
      </c>
      <c r="AD1975" t="str">
        <f>IF(COUNTIF(Orders_C[[#All],[Customer_ID]],Orders_C[[#This Row],[Customer_ID]])&gt;1,"Repeat","New")</f>
        <v>Repeat</v>
      </c>
      <c r="AE1975" t="str" cm="1">
        <f t="array" ref="AE1975">_xlfn.XLOOKUP(Orders_C[[#This Row],[Store_ID]],Stores_c[[#All],[Store_ID]],Stores_c[[#All],[City]])</f>
        <v>Rebekahside</v>
      </c>
      <c r="AF1975" t="str" cm="1">
        <f t="array" ref="AF1975">_xlfn.XLOOKUP(Orders_C[[#This Row],[Store_ID]],Stores_c[[#All],[Store_ID]],Stores_c[[#All],[Manager_Name]])</f>
        <v>Mark Ray</v>
      </c>
      <c r="AG1975" t="str" cm="1">
        <f t="array" ref="AG1975">_xlfn.XLOOKUP(Orders_C[[#This Row],[Store_ID]],Stores_c[[#All],[Store_ID]],Stores_c[[#All],[Store_Type]])</f>
        <v>Drive-Thru</v>
      </c>
    </row>
    <row r="1976" spans="1:33" x14ac:dyDescent="0.25">
      <c r="A1976">
        <v>7905</v>
      </c>
      <c r="B1976" s="1">
        <v>45922</v>
      </c>
      <c r="C1976" s="2">
        <v>0.82081018518518523</v>
      </c>
      <c r="D1976">
        <v>1076</v>
      </c>
      <c r="E1976">
        <v>217</v>
      </c>
      <c r="F1976">
        <v>497</v>
      </c>
      <c r="G1976">
        <v>334</v>
      </c>
      <c r="H1976">
        <v>2</v>
      </c>
      <c r="I1976">
        <v>292</v>
      </c>
      <c r="J1976">
        <v>10</v>
      </c>
      <c r="K1976">
        <v>14.6</v>
      </c>
      <c r="L1976">
        <v>588.6</v>
      </c>
      <c r="M1976" t="s">
        <v>19</v>
      </c>
      <c r="N1976" t="s">
        <v>21</v>
      </c>
      <c r="O1976">
        <v>53</v>
      </c>
      <c r="P1976">
        <v>4</v>
      </c>
      <c r="Q1976" t="s">
        <v>1928</v>
      </c>
      <c r="R1976">
        <v>509</v>
      </c>
      <c r="S1976" s="3">
        <v>0.1</v>
      </c>
      <c r="T1976" s="6">
        <v>238.20000000000005</v>
      </c>
      <c r="U1976" t="s">
        <v>6335</v>
      </c>
      <c r="V1976">
        <v>2025</v>
      </c>
      <c r="W1976" t="s">
        <v>6331</v>
      </c>
      <c r="X1976" t="str">
        <f>_xlfn.XLOOKUP(Orders_C[[#This Row],[Product_ID]],Products_C[Product_ID],Products_C[Product_Name])</f>
        <v>Krushers</v>
      </c>
      <c r="Y1976" t="str">
        <f>_xlfn.XLOOKUP(Orders_C[[#This Row],[Product_ID]],Products_C[Product_ID],Products_C[Category])</f>
        <v>Dessert</v>
      </c>
      <c r="Z1976" t="str">
        <f>_xlfn.XLOOKUP(Orders_C[[#This Row],[Store_ID]],Stores_c[Store_ID],Stores_c[City])</f>
        <v>West Rebecca</v>
      </c>
      <c r="AA1976" t="str">
        <f>_xlfn.XLOOKUP(Orders_C[[#This Row],[Customer_ID]],Customers_c[Customer_ID],Customers_c[Customer_Name])</f>
        <v>David Perez</v>
      </c>
      <c r="AB1976" s="6">
        <f>Orders_C[[#This Row],[Quantity]]*Orders_C[[#This Row],[Unit_Price]]*(1-Orders_C[[#This Row],[Discount %]])+Orders_C[[#This Row],[Tax]]</f>
        <v>540.20000000000005</v>
      </c>
      <c r="AC1976" s="9">
        <f>(Orders_C[[#This Row],[Unit_Price]]*Orders_C[[#This Row],[Quantity]])-Orders_C[[#This Row],[Discount]]+Orders_C[[#This Row],[Tax]]</f>
        <v>588.6</v>
      </c>
      <c r="AD1976" t="str">
        <f>IF(COUNTIF(Orders_C[[#All],[Customer_ID]],Orders_C[[#This Row],[Customer_ID]])&gt;1,"Repeat","New")</f>
        <v>Repeat</v>
      </c>
      <c r="AE1976" t="str" cm="1">
        <f t="array" ref="AE1976">_xlfn.XLOOKUP(Orders_C[[#This Row],[Store_ID]],Stores_c[[#All],[Store_ID]],Stores_c[[#All],[City]])</f>
        <v>West Rebecca</v>
      </c>
      <c r="AF1976" t="str" cm="1">
        <f t="array" ref="AF1976">_xlfn.XLOOKUP(Orders_C[[#This Row],[Store_ID]],Stores_c[[#All],[Store_ID]],Stores_c[[#All],[Manager_Name]])</f>
        <v>Albert Smith</v>
      </c>
      <c r="AG1976" t="str" cm="1">
        <f t="array" ref="AG1976">_xlfn.XLOOKUP(Orders_C[[#This Row],[Store_ID]],Stores_c[[#All],[Store_ID]],Stores_c[[#All],[Store_Type]])</f>
        <v>Mall</v>
      </c>
    </row>
    <row r="1977" spans="1:33" x14ac:dyDescent="0.25">
      <c r="A1977">
        <v>6011</v>
      </c>
      <c r="B1977" s="1">
        <v>45905</v>
      </c>
      <c r="C1977" s="2">
        <v>0.79671296296296301</v>
      </c>
      <c r="D1977">
        <v>1895</v>
      </c>
      <c r="E1977">
        <v>213</v>
      </c>
      <c r="F1977">
        <v>418</v>
      </c>
      <c r="G1977">
        <v>305</v>
      </c>
      <c r="H1977">
        <v>2</v>
      </c>
      <c r="I1977">
        <v>298</v>
      </c>
      <c r="J1977">
        <v>15</v>
      </c>
      <c r="K1977">
        <v>14.9</v>
      </c>
      <c r="L1977">
        <v>595.9</v>
      </c>
      <c r="M1977" t="s">
        <v>18</v>
      </c>
      <c r="N1977" t="s">
        <v>22</v>
      </c>
      <c r="O1977">
        <v>49</v>
      </c>
      <c r="P1977">
        <v>3</v>
      </c>
      <c r="Q1977" t="s">
        <v>34</v>
      </c>
      <c r="R1977">
        <v>506</v>
      </c>
      <c r="S1977" s="3">
        <v>0.15</v>
      </c>
      <c r="T1977" s="6">
        <v>238.3</v>
      </c>
      <c r="U1977" t="s">
        <v>6335</v>
      </c>
      <c r="V1977">
        <v>2025</v>
      </c>
      <c r="W1977" t="s">
        <v>6331</v>
      </c>
      <c r="X1977" t="str">
        <f>_xlfn.XLOOKUP(Orders_C[[#This Row],[Product_ID]],Products_C[Product_ID],Products_C[Product_Name])</f>
        <v>Krushers</v>
      </c>
      <c r="Y1977" t="str">
        <f>_xlfn.XLOOKUP(Orders_C[[#This Row],[Product_ID]],Products_C[Product_ID],Products_C[Category])</f>
        <v>Dessert</v>
      </c>
      <c r="Z1977" t="str">
        <f>_xlfn.XLOOKUP(Orders_C[[#This Row],[Store_ID]],Stores_c[Store_ID],Stores_c[City])</f>
        <v>Lake Kristashire</v>
      </c>
      <c r="AA1977" t="str">
        <f>_xlfn.XLOOKUP(Orders_C[[#This Row],[Customer_ID]],Customers_c[Customer_ID],Customers_c[Customer_Name])</f>
        <v>Alan Potter</v>
      </c>
      <c r="AB1977" s="6">
        <f>Orders_C[[#This Row],[Quantity]]*Orders_C[[#This Row],[Unit_Price]]*(1-Orders_C[[#This Row],[Discount %]])+Orders_C[[#This Row],[Tax]]</f>
        <v>521.5</v>
      </c>
      <c r="AC1977" s="9">
        <f>(Orders_C[[#This Row],[Unit_Price]]*Orders_C[[#This Row],[Quantity]])-Orders_C[[#This Row],[Discount]]+Orders_C[[#This Row],[Tax]]</f>
        <v>595.9</v>
      </c>
      <c r="AD1977" t="str">
        <f>IF(COUNTIF(Orders_C[[#All],[Customer_ID]],Orders_C[[#This Row],[Customer_ID]])&gt;1,"Repeat","New")</f>
        <v>Repeat</v>
      </c>
      <c r="AE1977" t="str" cm="1">
        <f t="array" ref="AE1977">_xlfn.XLOOKUP(Orders_C[[#This Row],[Store_ID]],Stores_c[[#All],[Store_ID]],Stores_c[[#All],[City]])</f>
        <v>Lake Kristashire</v>
      </c>
      <c r="AF1977" t="str" cm="1">
        <f t="array" ref="AF1977">_xlfn.XLOOKUP(Orders_C[[#This Row],[Store_ID]],Stores_c[[#All],[Store_ID]],Stores_c[[#All],[Manager_Name]])</f>
        <v>Andrea Daugherty</v>
      </c>
      <c r="AG1977" t="str" cm="1">
        <f t="array" ref="AG1977">_xlfn.XLOOKUP(Orders_C[[#This Row],[Store_ID]],Stores_c[[#All],[Store_ID]],Stores_c[[#All],[Store_Type]])</f>
        <v>Mall</v>
      </c>
    </row>
    <row r="1978" spans="1:33" x14ac:dyDescent="0.25">
      <c r="A1978">
        <v>6199</v>
      </c>
      <c r="B1978" s="1">
        <v>45731</v>
      </c>
      <c r="C1978" s="2">
        <v>0.93284722222222227</v>
      </c>
      <c r="D1978">
        <v>1953</v>
      </c>
      <c r="E1978">
        <v>205</v>
      </c>
      <c r="F1978">
        <v>414</v>
      </c>
      <c r="G1978">
        <v>324</v>
      </c>
      <c r="H1978">
        <v>3</v>
      </c>
      <c r="I1978">
        <v>191</v>
      </c>
      <c r="J1978">
        <v>0</v>
      </c>
      <c r="K1978">
        <v>9.5500000000000007</v>
      </c>
      <c r="L1978">
        <v>582.54999999999995</v>
      </c>
      <c r="M1978" t="s">
        <v>18</v>
      </c>
      <c r="N1978" t="s">
        <v>23</v>
      </c>
      <c r="O1978">
        <v>22</v>
      </c>
      <c r="P1978">
        <v>3</v>
      </c>
      <c r="Q1978" t="s">
        <v>222</v>
      </c>
      <c r="R1978">
        <v>504</v>
      </c>
      <c r="S1978" s="3">
        <v>0</v>
      </c>
      <c r="T1978" s="6">
        <v>238.74999999999994</v>
      </c>
      <c r="U1978" t="s">
        <v>6334</v>
      </c>
      <c r="V1978">
        <v>2025</v>
      </c>
      <c r="W1978" t="s">
        <v>6329</v>
      </c>
      <c r="X1978" t="str">
        <f>_xlfn.XLOOKUP(Orders_C[[#This Row],[Product_ID]],Products_C[Product_ID],Products_C[Product_Name])</f>
        <v>Krushers</v>
      </c>
      <c r="Y1978" t="str">
        <f>_xlfn.XLOOKUP(Orders_C[[#This Row],[Product_ID]],Products_C[Product_ID],Products_C[Category])</f>
        <v>Dessert</v>
      </c>
      <c r="Z1978" t="str">
        <f>_xlfn.XLOOKUP(Orders_C[[#This Row],[Store_ID]],Stores_c[Store_ID],Stores_c[City])</f>
        <v>Port Jacob</v>
      </c>
      <c r="AA1978" t="str">
        <f>_xlfn.XLOOKUP(Orders_C[[#This Row],[Customer_ID]],Customers_c[Customer_ID],Customers_c[Customer_Name])</f>
        <v>Joseph Diaz</v>
      </c>
      <c r="AB1978" s="6">
        <f>Orders_C[[#This Row],[Quantity]]*Orders_C[[#This Row],[Unit_Price]]*(1-Orders_C[[#This Row],[Discount %]])+Orders_C[[#This Row],[Tax]]</f>
        <v>582.54999999999995</v>
      </c>
      <c r="AC1978" s="9">
        <f>(Orders_C[[#This Row],[Unit_Price]]*Orders_C[[#This Row],[Quantity]])-Orders_C[[#This Row],[Discount]]+Orders_C[[#This Row],[Tax]]</f>
        <v>582.54999999999995</v>
      </c>
      <c r="AD1978" t="str">
        <f>IF(COUNTIF(Orders_C[[#All],[Customer_ID]],Orders_C[[#This Row],[Customer_ID]])&gt;1,"Repeat","New")</f>
        <v>Repeat</v>
      </c>
      <c r="AE1978" t="str" cm="1">
        <f t="array" ref="AE1978">_xlfn.XLOOKUP(Orders_C[[#This Row],[Store_ID]],Stores_c[[#All],[Store_ID]],Stores_c[[#All],[City]])</f>
        <v>Port Jacob</v>
      </c>
      <c r="AF1978" t="str" cm="1">
        <f t="array" ref="AF1978">_xlfn.XLOOKUP(Orders_C[[#This Row],[Store_ID]],Stores_c[[#All],[Store_ID]],Stores_c[[#All],[Manager_Name]])</f>
        <v>David Harris</v>
      </c>
      <c r="AG1978" t="str" cm="1">
        <f t="array" ref="AG1978">_xlfn.XLOOKUP(Orders_C[[#This Row],[Store_ID]],Stores_c[[#All],[Store_ID]],Stores_c[[#All],[Store_Type]])</f>
        <v>Mall</v>
      </c>
    </row>
    <row r="1979" spans="1:33" x14ac:dyDescent="0.25">
      <c r="A1979">
        <v>6494</v>
      </c>
      <c r="B1979" s="1">
        <v>45758</v>
      </c>
      <c r="C1979" s="2">
        <v>0.98876157407407406</v>
      </c>
      <c r="D1979">
        <v>1245</v>
      </c>
      <c r="E1979">
        <v>224</v>
      </c>
      <c r="F1979">
        <v>454</v>
      </c>
      <c r="G1979">
        <v>340</v>
      </c>
      <c r="H1979">
        <v>3</v>
      </c>
      <c r="I1979">
        <v>191</v>
      </c>
      <c r="J1979">
        <v>0</v>
      </c>
      <c r="K1979">
        <v>9.5500000000000007</v>
      </c>
      <c r="L1979">
        <v>582.54999999999995</v>
      </c>
      <c r="M1979" t="s">
        <v>18</v>
      </c>
      <c r="N1979" t="s">
        <v>22</v>
      </c>
      <c r="O1979">
        <v>58</v>
      </c>
      <c r="P1979">
        <v>3</v>
      </c>
      <c r="Q1979" t="s">
        <v>517</v>
      </c>
      <c r="R1979">
        <v>509</v>
      </c>
      <c r="S1979" s="3">
        <v>0</v>
      </c>
      <c r="T1979" s="6">
        <v>238.74999999999994</v>
      </c>
      <c r="U1979" t="s">
        <v>6337</v>
      </c>
      <c r="V1979">
        <v>2025</v>
      </c>
      <c r="W1979" t="s">
        <v>6331</v>
      </c>
      <c r="X1979" t="str">
        <f>_xlfn.XLOOKUP(Orders_C[[#This Row],[Product_ID]],Products_C[Product_ID],Products_C[Product_Name])</f>
        <v>Chocolate Lava Cake</v>
      </c>
      <c r="Y1979" t="str">
        <f>_xlfn.XLOOKUP(Orders_C[[#This Row],[Product_ID]],Products_C[Product_ID],Products_C[Category])</f>
        <v>Chicken</v>
      </c>
      <c r="Z1979" t="str">
        <f>_xlfn.XLOOKUP(Orders_C[[#This Row],[Store_ID]],Stores_c[Store_ID],Stores_c[City])</f>
        <v>Valdezton</v>
      </c>
      <c r="AA1979" t="str">
        <f>_xlfn.XLOOKUP(Orders_C[[#This Row],[Customer_ID]],Customers_c[Customer_ID],Customers_c[Customer_Name])</f>
        <v>William Johnson</v>
      </c>
      <c r="AB1979" s="6">
        <f>Orders_C[[#This Row],[Quantity]]*Orders_C[[#This Row],[Unit_Price]]*(1-Orders_C[[#This Row],[Discount %]])+Orders_C[[#This Row],[Tax]]</f>
        <v>582.54999999999995</v>
      </c>
      <c r="AC1979" s="9">
        <f>(Orders_C[[#This Row],[Unit_Price]]*Orders_C[[#This Row],[Quantity]])-Orders_C[[#This Row],[Discount]]+Orders_C[[#This Row],[Tax]]</f>
        <v>582.54999999999995</v>
      </c>
      <c r="AD1979" t="str">
        <f>IF(COUNTIF(Orders_C[[#All],[Customer_ID]],Orders_C[[#This Row],[Customer_ID]])&gt;1,"Repeat","New")</f>
        <v>Repeat</v>
      </c>
      <c r="AE1979" t="str" cm="1">
        <f t="array" ref="AE1979">_xlfn.XLOOKUP(Orders_C[[#This Row],[Store_ID]],Stores_c[[#All],[Store_ID]],Stores_c[[#All],[City]])</f>
        <v>Valdezton</v>
      </c>
      <c r="AF1979" t="str" cm="1">
        <f t="array" ref="AF1979">_xlfn.XLOOKUP(Orders_C[[#This Row],[Store_ID]],Stores_c[[#All],[Store_ID]],Stores_c[[#All],[Manager_Name]])</f>
        <v>John Rodriguez</v>
      </c>
      <c r="AG1979" t="str" cm="1">
        <f t="array" ref="AG1979">_xlfn.XLOOKUP(Orders_C[[#This Row],[Store_ID]],Stores_c[[#All],[Store_ID]],Stores_c[[#All],[Store_Type]])</f>
        <v>Street</v>
      </c>
    </row>
    <row r="1980" spans="1:33" x14ac:dyDescent="0.25">
      <c r="A1980">
        <v>8601</v>
      </c>
      <c r="B1980" s="1">
        <v>46030</v>
      </c>
      <c r="C1980" s="2">
        <v>0.74593750000000003</v>
      </c>
      <c r="D1980">
        <v>1075</v>
      </c>
      <c r="E1980">
        <v>222</v>
      </c>
      <c r="F1980">
        <v>401</v>
      </c>
      <c r="G1980">
        <v>309</v>
      </c>
      <c r="H1980">
        <v>3</v>
      </c>
      <c r="I1980">
        <v>191</v>
      </c>
      <c r="J1980">
        <v>0</v>
      </c>
      <c r="K1980">
        <v>9.5500000000000007</v>
      </c>
      <c r="L1980">
        <v>582.54999999999995</v>
      </c>
      <c r="M1980" t="s">
        <v>20</v>
      </c>
      <c r="N1980" t="s">
        <v>21</v>
      </c>
      <c r="O1980">
        <v>53</v>
      </c>
      <c r="P1980">
        <v>1</v>
      </c>
      <c r="Q1980" t="s">
        <v>2624</v>
      </c>
      <c r="R1980">
        <v>504</v>
      </c>
      <c r="S1980" s="3">
        <v>0</v>
      </c>
      <c r="T1980" s="6">
        <v>238.74999999999994</v>
      </c>
      <c r="U1980" t="s">
        <v>6330</v>
      </c>
      <c r="V1980">
        <v>2026</v>
      </c>
      <c r="W1980" t="s">
        <v>6331</v>
      </c>
      <c r="X1980" t="str">
        <f>_xlfn.XLOOKUP(Orders_C[[#This Row],[Product_ID]],Products_C[Product_ID],Products_C[Product_Name])</f>
        <v>Chicken Bucket</v>
      </c>
      <c r="Y1980" t="str">
        <f>_xlfn.XLOOKUP(Orders_C[[#This Row],[Product_ID]],Products_C[Product_ID],Products_C[Category])</f>
        <v>Dessert</v>
      </c>
      <c r="Z1980" t="str">
        <f>_xlfn.XLOOKUP(Orders_C[[#This Row],[Store_ID]],Stores_c[Store_ID],Stores_c[City])</f>
        <v>New Steven</v>
      </c>
      <c r="AA1980" t="str">
        <f>_xlfn.XLOOKUP(Orders_C[[#This Row],[Customer_ID]],Customers_c[Customer_ID],Customers_c[Customer_Name])</f>
        <v>Christopher Frazier</v>
      </c>
      <c r="AB1980" s="6">
        <f>Orders_C[[#This Row],[Quantity]]*Orders_C[[#This Row],[Unit_Price]]*(1-Orders_C[[#This Row],[Discount %]])+Orders_C[[#This Row],[Tax]]</f>
        <v>582.54999999999995</v>
      </c>
      <c r="AC1980" s="9">
        <f>(Orders_C[[#This Row],[Unit_Price]]*Orders_C[[#This Row],[Quantity]])-Orders_C[[#This Row],[Discount]]+Orders_C[[#This Row],[Tax]]</f>
        <v>582.54999999999995</v>
      </c>
      <c r="AD1980" t="str">
        <f>IF(COUNTIF(Orders_C[[#All],[Customer_ID]],Orders_C[[#This Row],[Customer_ID]])&gt;1,"Repeat","New")</f>
        <v>Repeat</v>
      </c>
      <c r="AE1980" t="str" cm="1">
        <f t="array" ref="AE1980">_xlfn.XLOOKUP(Orders_C[[#This Row],[Store_ID]],Stores_c[[#All],[Store_ID]],Stores_c[[#All],[City]])</f>
        <v>New Steven</v>
      </c>
      <c r="AF1980" t="str" cm="1">
        <f t="array" ref="AF1980">_xlfn.XLOOKUP(Orders_C[[#This Row],[Store_ID]],Stores_c[[#All],[Store_ID]],Stores_c[[#All],[Manager_Name]])</f>
        <v>Terri Martinez</v>
      </c>
      <c r="AG1980" t="str" cm="1">
        <f t="array" ref="AG1980">_xlfn.XLOOKUP(Orders_C[[#This Row],[Store_ID]],Stores_c[[#All],[Store_ID]],Stores_c[[#All],[Store_Type]])</f>
        <v>Drive-Thru</v>
      </c>
    </row>
    <row r="1981" spans="1:33" x14ac:dyDescent="0.25">
      <c r="A1981">
        <v>9755</v>
      </c>
      <c r="B1981" s="1">
        <v>45880</v>
      </c>
      <c r="C1981" s="2">
        <v>0.29668981481481482</v>
      </c>
      <c r="D1981">
        <v>1039</v>
      </c>
      <c r="E1981">
        <v>203</v>
      </c>
      <c r="F1981">
        <v>450</v>
      </c>
      <c r="G1981">
        <v>302</v>
      </c>
      <c r="H1981">
        <v>3</v>
      </c>
      <c r="I1981">
        <v>191</v>
      </c>
      <c r="J1981">
        <v>0</v>
      </c>
      <c r="K1981">
        <v>9.5500000000000007</v>
      </c>
      <c r="L1981">
        <v>582.54999999999995</v>
      </c>
      <c r="M1981" t="s">
        <v>18</v>
      </c>
      <c r="N1981" t="s">
        <v>23</v>
      </c>
      <c r="O1981">
        <v>17</v>
      </c>
      <c r="P1981">
        <v>2</v>
      </c>
      <c r="Q1981" t="s">
        <v>3778</v>
      </c>
      <c r="R1981">
        <v>501</v>
      </c>
      <c r="S1981" s="3">
        <v>0</v>
      </c>
      <c r="T1981" s="6">
        <v>238.74999999999994</v>
      </c>
      <c r="U1981" t="s">
        <v>6342</v>
      </c>
      <c r="V1981">
        <v>2025</v>
      </c>
      <c r="W1981" t="s">
        <v>6333</v>
      </c>
      <c r="X1981" t="str">
        <f>_xlfn.XLOOKUP(Orders_C[[#This Row],[Product_ID]],Products_C[Product_ID],Products_C[Product_Name])</f>
        <v>Chicken Wings</v>
      </c>
      <c r="Y1981" t="str">
        <f>_xlfn.XLOOKUP(Orders_C[[#This Row],[Product_ID]],Products_C[Product_ID],Products_C[Category])</f>
        <v>Chicken</v>
      </c>
      <c r="Z1981" t="str">
        <f>_xlfn.XLOOKUP(Orders_C[[#This Row],[Store_ID]],Stores_c[Store_ID],Stores_c[City])</f>
        <v>Lake Williammouth</v>
      </c>
      <c r="AA1981" t="str">
        <f>_xlfn.XLOOKUP(Orders_C[[#This Row],[Customer_ID]],Customers_c[Customer_ID],Customers_c[Customer_Name])</f>
        <v>Linda Anderson</v>
      </c>
      <c r="AB1981" s="6">
        <f>Orders_C[[#This Row],[Quantity]]*Orders_C[[#This Row],[Unit_Price]]*(1-Orders_C[[#This Row],[Discount %]])+Orders_C[[#This Row],[Tax]]</f>
        <v>582.54999999999995</v>
      </c>
      <c r="AC1981" s="9">
        <f>(Orders_C[[#This Row],[Unit_Price]]*Orders_C[[#This Row],[Quantity]])-Orders_C[[#This Row],[Discount]]+Orders_C[[#This Row],[Tax]]</f>
        <v>582.54999999999995</v>
      </c>
      <c r="AD1981" t="str">
        <f>IF(COUNTIF(Orders_C[[#All],[Customer_ID]],Orders_C[[#This Row],[Customer_ID]])&gt;1,"Repeat","New")</f>
        <v>Repeat</v>
      </c>
      <c r="AE1981" t="str" cm="1">
        <f t="array" ref="AE1981">_xlfn.XLOOKUP(Orders_C[[#This Row],[Store_ID]],Stores_c[[#All],[Store_ID]],Stores_c[[#All],[City]])</f>
        <v>Lake Williammouth</v>
      </c>
      <c r="AF1981" t="str" cm="1">
        <f t="array" ref="AF1981">_xlfn.XLOOKUP(Orders_C[[#This Row],[Store_ID]],Stores_c[[#All],[Store_ID]],Stores_c[[#All],[Manager_Name]])</f>
        <v>Stephanie Dominguez</v>
      </c>
      <c r="AG1981" t="str" cm="1">
        <f t="array" ref="AG1981">_xlfn.XLOOKUP(Orders_C[[#This Row],[Store_ID]],Stores_c[[#All],[Store_ID]],Stores_c[[#All],[Store_Type]])</f>
        <v>Drive-Thru</v>
      </c>
    </row>
    <row r="1982" spans="1:33" x14ac:dyDescent="0.25">
      <c r="A1982">
        <v>10688</v>
      </c>
      <c r="B1982" s="1">
        <v>45928</v>
      </c>
      <c r="C1982" s="2">
        <v>0.25494212962962964</v>
      </c>
      <c r="D1982">
        <v>1927</v>
      </c>
      <c r="E1982">
        <v>220</v>
      </c>
      <c r="F1982">
        <v>435</v>
      </c>
      <c r="G1982">
        <v>335</v>
      </c>
      <c r="H1982">
        <v>3</v>
      </c>
      <c r="I1982">
        <v>203</v>
      </c>
      <c r="J1982">
        <v>15</v>
      </c>
      <c r="K1982">
        <v>10.15</v>
      </c>
      <c r="L1982">
        <v>604.15</v>
      </c>
      <c r="M1982" t="s">
        <v>18</v>
      </c>
      <c r="N1982" t="s">
        <v>23</v>
      </c>
      <c r="O1982">
        <v>42</v>
      </c>
      <c r="P1982">
        <v>2</v>
      </c>
      <c r="Q1982" t="s">
        <v>4711</v>
      </c>
      <c r="R1982">
        <v>504</v>
      </c>
      <c r="S1982" s="3">
        <v>0.15</v>
      </c>
      <c r="T1982" s="6">
        <v>238.75</v>
      </c>
      <c r="U1982" t="s">
        <v>6335</v>
      </c>
      <c r="V1982">
        <v>2025</v>
      </c>
      <c r="W1982" t="s">
        <v>6331</v>
      </c>
      <c r="X1982" t="str">
        <f>_xlfn.XLOOKUP(Orders_C[[#This Row],[Product_ID]],Products_C[Product_ID],Products_C[Product_Name])</f>
        <v>Krushers</v>
      </c>
      <c r="Y1982" t="str">
        <f>_xlfn.XLOOKUP(Orders_C[[#This Row],[Product_ID]],Products_C[Product_ID],Products_C[Category])</f>
        <v>Chicken</v>
      </c>
      <c r="Z1982" t="str">
        <f>_xlfn.XLOOKUP(Orders_C[[#This Row],[Store_ID]],Stores_c[Store_ID],Stores_c[City])</f>
        <v>Williamborough</v>
      </c>
      <c r="AA1982" t="str">
        <f>_xlfn.XLOOKUP(Orders_C[[#This Row],[Customer_ID]],Customers_c[Customer_ID],Customers_c[Customer_Name])</f>
        <v>Suzanne Washington</v>
      </c>
      <c r="AB1982" s="6">
        <f>Orders_C[[#This Row],[Quantity]]*Orders_C[[#This Row],[Unit_Price]]*(1-Orders_C[[#This Row],[Discount %]])+Orders_C[[#This Row],[Tax]]</f>
        <v>527.79999999999995</v>
      </c>
      <c r="AC1982" s="9">
        <f>(Orders_C[[#This Row],[Unit_Price]]*Orders_C[[#This Row],[Quantity]])-Orders_C[[#This Row],[Discount]]+Orders_C[[#This Row],[Tax]]</f>
        <v>604.15</v>
      </c>
      <c r="AD1982" t="str">
        <f>IF(COUNTIF(Orders_C[[#All],[Customer_ID]],Orders_C[[#This Row],[Customer_ID]])&gt;1,"Repeat","New")</f>
        <v>Repeat</v>
      </c>
      <c r="AE1982" t="str" cm="1">
        <f t="array" ref="AE1982">_xlfn.XLOOKUP(Orders_C[[#This Row],[Store_ID]],Stores_c[[#All],[Store_ID]],Stores_c[[#All],[City]])</f>
        <v>Williamborough</v>
      </c>
      <c r="AF1982" t="str" cm="1">
        <f t="array" ref="AF1982">_xlfn.XLOOKUP(Orders_C[[#This Row],[Store_ID]],Stores_c[[#All],[Store_ID]],Stores_c[[#All],[Manager_Name]])</f>
        <v>Michael Mcbride</v>
      </c>
      <c r="AG1982" t="str" cm="1">
        <f t="array" ref="AG1982">_xlfn.XLOOKUP(Orders_C[[#This Row],[Store_ID]],Stores_c[[#All],[Store_ID]],Stores_c[[#All],[Store_Type]])</f>
        <v>Mall</v>
      </c>
    </row>
    <row r="1983" spans="1:33" x14ac:dyDescent="0.25">
      <c r="A1983">
        <v>10313</v>
      </c>
      <c r="B1983" s="1">
        <v>45717</v>
      </c>
      <c r="C1983" s="2">
        <v>0.19241898148148148</v>
      </c>
      <c r="D1983">
        <v>1172</v>
      </c>
      <c r="E1983">
        <v>212</v>
      </c>
      <c r="F1983">
        <v>460</v>
      </c>
      <c r="G1983">
        <v>332</v>
      </c>
      <c r="H1983">
        <v>3</v>
      </c>
      <c r="I1983">
        <v>199</v>
      </c>
      <c r="J1983">
        <v>10</v>
      </c>
      <c r="K1983">
        <v>9.9500000000000011</v>
      </c>
      <c r="L1983">
        <v>596.95000000000005</v>
      </c>
      <c r="M1983" t="s">
        <v>18</v>
      </c>
      <c r="N1983" t="s">
        <v>23</v>
      </c>
      <c r="O1983">
        <v>17</v>
      </c>
      <c r="P1983">
        <v>2</v>
      </c>
      <c r="Q1983" t="s">
        <v>4336</v>
      </c>
      <c r="R1983">
        <v>506</v>
      </c>
      <c r="S1983" s="3">
        <v>0.1</v>
      </c>
      <c r="T1983" s="6">
        <v>238.75000000000006</v>
      </c>
      <c r="U1983" t="s">
        <v>6334</v>
      </c>
      <c r="V1983">
        <v>2025</v>
      </c>
      <c r="W1983" t="s">
        <v>6333</v>
      </c>
      <c r="X1983" t="str">
        <f>_xlfn.XLOOKUP(Orders_C[[#This Row],[Product_ID]],Products_C[Product_ID],Products_C[Product_Name])</f>
        <v>Zinger Burger</v>
      </c>
      <c r="Y1983" t="str">
        <f>_xlfn.XLOOKUP(Orders_C[[#This Row],[Product_ID]],Products_C[Product_ID],Products_C[Category])</f>
        <v>Beverage</v>
      </c>
      <c r="Z1983" t="str">
        <f>_xlfn.XLOOKUP(Orders_C[[#This Row],[Store_ID]],Stores_c[Store_ID],Stores_c[City])</f>
        <v>Andrewview</v>
      </c>
      <c r="AA1983" t="str">
        <f>_xlfn.XLOOKUP(Orders_C[[#This Row],[Customer_ID]],Customers_c[Customer_ID],Customers_c[Customer_Name])</f>
        <v>Timothy Pruitt</v>
      </c>
      <c r="AB1983" s="6">
        <f>Orders_C[[#This Row],[Quantity]]*Orders_C[[#This Row],[Unit_Price]]*(1-Orders_C[[#This Row],[Discount %]])+Orders_C[[#This Row],[Tax]]</f>
        <v>547.25000000000011</v>
      </c>
      <c r="AC1983" s="9">
        <f>(Orders_C[[#This Row],[Unit_Price]]*Orders_C[[#This Row],[Quantity]])-Orders_C[[#This Row],[Discount]]+Orders_C[[#This Row],[Tax]]</f>
        <v>596.95000000000005</v>
      </c>
      <c r="AD1983" t="str">
        <f>IF(COUNTIF(Orders_C[[#All],[Customer_ID]],Orders_C[[#This Row],[Customer_ID]])&gt;1,"Repeat","New")</f>
        <v>Repeat</v>
      </c>
      <c r="AE1983" t="str" cm="1">
        <f t="array" ref="AE1983">_xlfn.XLOOKUP(Orders_C[[#This Row],[Store_ID]],Stores_c[[#All],[Store_ID]],Stores_c[[#All],[City]])</f>
        <v>Andrewview</v>
      </c>
      <c r="AF1983" t="str" cm="1">
        <f t="array" ref="AF1983">_xlfn.XLOOKUP(Orders_C[[#This Row],[Store_ID]],Stores_c[[#All],[Store_ID]],Stores_c[[#All],[Manager_Name]])</f>
        <v>Alice Sutton</v>
      </c>
      <c r="AG1983" t="str" cm="1">
        <f t="array" ref="AG1983">_xlfn.XLOOKUP(Orders_C[[#This Row],[Store_ID]],Stores_c[[#All],[Store_ID]],Stores_c[[#All],[Store_Type]])</f>
        <v>Mall</v>
      </c>
    </row>
    <row r="1984" spans="1:33" x14ac:dyDescent="0.25">
      <c r="A1984">
        <v>8404</v>
      </c>
      <c r="B1984" s="1">
        <v>45750</v>
      </c>
      <c r="C1984" s="2">
        <v>0.22909722222222223</v>
      </c>
      <c r="D1984">
        <v>1390</v>
      </c>
      <c r="E1984">
        <v>205</v>
      </c>
      <c r="F1984">
        <v>406</v>
      </c>
      <c r="G1984">
        <v>317</v>
      </c>
      <c r="H1984">
        <v>2</v>
      </c>
      <c r="I1984">
        <v>287</v>
      </c>
      <c r="J1984">
        <v>5</v>
      </c>
      <c r="K1984">
        <v>14.35</v>
      </c>
      <c r="L1984">
        <v>583.35</v>
      </c>
      <c r="M1984" t="s">
        <v>19</v>
      </c>
      <c r="N1984" t="s">
        <v>22</v>
      </c>
      <c r="O1984">
        <v>57</v>
      </c>
      <c r="P1984">
        <v>1</v>
      </c>
      <c r="Q1984" t="s">
        <v>2427</v>
      </c>
      <c r="R1984">
        <v>506</v>
      </c>
      <c r="S1984" s="3">
        <v>0.05</v>
      </c>
      <c r="T1984" s="6">
        <v>238.95000000000005</v>
      </c>
      <c r="U1984" t="s">
        <v>6337</v>
      </c>
      <c r="V1984">
        <v>2025</v>
      </c>
      <c r="W1984" t="s">
        <v>6331</v>
      </c>
      <c r="X1984" t="str">
        <f>_xlfn.XLOOKUP(Orders_C[[#This Row],[Product_ID]],Products_C[Product_ID],Products_C[Product_Name])</f>
        <v>Popcorn Chicken</v>
      </c>
      <c r="Y1984" t="str">
        <f>_xlfn.XLOOKUP(Orders_C[[#This Row],[Product_ID]],Products_C[Product_ID],Products_C[Category])</f>
        <v>Dessert</v>
      </c>
      <c r="Z1984" t="str">
        <f>_xlfn.XLOOKUP(Orders_C[[#This Row],[Store_ID]],Stores_c[Store_ID],Stores_c[City])</f>
        <v>Port Jacob</v>
      </c>
      <c r="AA1984" t="str">
        <f>_xlfn.XLOOKUP(Orders_C[[#This Row],[Customer_ID]],Customers_c[Customer_ID],Customers_c[Customer_Name])</f>
        <v>Amanda Morgan</v>
      </c>
      <c r="AB1984" s="6">
        <f>Orders_C[[#This Row],[Quantity]]*Orders_C[[#This Row],[Unit_Price]]*(1-Orders_C[[#This Row],[Discount %]])+Orders_C[[#This Row],[Tax]]</f>
        <v>559.65</v>
      </c>
      <c r="AC1984" s="9">
        <f>(Orders_C[[#This Row],[Unit_Price]]*Orders_C[[#This Row],[Quantity]])-Orders_C[[#This Row],[Discount]]+Orders_C[[#This Row],[Tax]]</f>
        <v>583.35</v>
      </c>
      <c r="AD1984" t="str">
        <f>IF(COUNTIF(Orders_C[[#All],[Customer_ID]],Orders_C[[#This Row],[Customer_ID]])&gt;1,"Repeat","New")</f>
        <v>Repeat</v>
      </c>
      <c r="AE1984" t="str" cm="1">
        <f t="array" ref="AE1984">_xlfn.XLOOKUP(Orders_C[[#This Row],[Store_ID]],Stores_c[[#All],[Store_ID]],Stores_c[[#All],[City]])</f>
        <v>Port Jacob</v>
      </c>
      <c r="AF1984" t="str" cm="1">
        <f t="array" ref="AF1984">_xlfn.XLOOKUP(Orders_C[[#This Row],[Store_ID]],Stores_c[[#All],[Store_ID]],Stores_c[[#All],[Manager_Name]])</f>
        <v>David Harris</v>
      </c>
      <c r="AG1984" t="str" cm="1">
        <f t="array" ref="AG1984">_xlfn.XLOOKUP(Orders_C[[#This Row],[Store_ID]],Stores_c[[#All],[Store_ID]],Stores_c[[#All],[Store_Type]])</f>
        <v>Mall</v>
      </c>
    </row>
    <row r="1985" spans="1:33" x14ac:dyDescent="0.25">
      <c r="A1985">
        <v>8891</v>
      </c>
      <c r="B1985" s="1">
        <v>45874</v>
      </c>
      <c r="C1985" s="2">
        <v>0.49984953703703705</v>
      </c>
      <c r="D1985">
        <v>1100</v>
      </c>
      <c r="E1985">
        <v>224</v>
      </c>
      <c r="F1985">
        <v>401</v>
      </c>
      <c r="G1985">
        <v>339</v>
      </c>
      <c r="H1985">
        <v>2</v>
      </c>
      <c r="I1985">
        <v>293</v>
      </c>
      <c r="J1985">
        <v>10</v>
      </c>
      <c r="K1985">
        <v>14.65</v>
      </c>
      <c r="L1985">
        <v>590.65</v>
      </c>
      <c r="M1985" t="s">
        <v>20</v>
      </c>
      <c r="N1985" t="s">
        <v>21</v>
      </c>
      <c r="O1985">
        <v>50</v>
      </c>
      <c r="P1985">
        <v>5</v>
      </c>
      <c r="Q1985" t="s">
        <v>2914</v>
      </c>
      <c r="R1985">
        <v>507</v>
      </c>
      <c r="S1985" s="3">
        <v>0.1</v>
      </c>
      <c r="T1985" s="6">
        <v>239.05</v>
      </c>
      <c r="U1985" t="s">
        <v>6342</v>
      </c>
      <c r="V1985">
        <v>2025</v>
      </c>
      <c r="W1985" t="s">
        <v>6331</v>
      </c>
      <c r="X1985" t="str">
        <f>_xlfn.XLOOKUP(Orders_C[[#This Row],[Product_ID]],Products_C[Product_ID],Products_C[Product_Name])</f>
        <v>Veg Burger</v>
      </c>
      <c r="Y1985" t="str">
        <f>_xlfn.XLOOKUP(Orders_C[[#This Row],[Product_ID]],Products_C[Product_ID],Products_C[Category])</f>
        <v>Burger</v>
      </c>
      <c r="Z1985" t="str">
        <f>_xlfn.XLOOKUP(Orders_C[[#This Row],[Store_ID]],Stores_c[Store_ID],Stores_c[City])</f>
        <v>Valdezton</v>
      </c>
      <c r="AA1985" t="str">
        <f>_xlfn.XLOOKUP(Orders_C[[#This Row],[Customer_ID]],Customers_c[Customer_ID],Customers_c[Customer_Name])</f>
        <v>Rebecca Burgess</v>
      </c>
      <c r="AB1985" s="6">
        <f>Orders_C[[#This Row],[Quantity]]*Orders_C[[#This Row],[Unit_Price]]*(1-Orders_C[[#This Row],[Discount %]])+Orders_C[[#This Row],[Tax]]</f>
        <v>542.04999999999995</v>
      </c>
      <c r="AC1985" s="9">
        <f>(Orders_C[[#This Row],[Unit_Price]]*Orders_C[[#This Row],[Quantity]])-Orders_C[[#This Row],[Discount]]+Orders_C[[#This Row],[Tax]]</f>
        <v>590.65</v>
      </c>
      <c r="AD1985" t="str">
        <f>IF(COUNTIF(Orders_C[[#All],[Customer_ID]],Orders_C[[#This Row],[Customer_ID]])&gt;1,"Repeat","New")</f>
        <v>Repeat</v>
      </c>
      <c r="AE1985" t="str" cm="1">
        <f t="array" ref="AE1985">_xlfn.XLOOKUP(Orders_C[[#This Row],[Store_ID]],Stores_c[[#All],[Store_ID]],Stores_c[[#All],[City]])</f>
        <v>Valdezton</v>
      </c>
      <c r="AF1985" t="str" cm="1">
        <f t="array" ref="AF1985">_xlfn.XLOOKUP(Orders_C[[#This Row],[Store_ID]],Stores_c[[#All],[Store_ID]],Stores_c[[#All],[Manager_Name]])</f>
        <v>John Rodriguez</v>
      </c>
      <c r="AG1985" t="str" cm="1">
        <f t="array" ref="AG1985">_xlfn.XLOOKUP(Orders_C[[#This Row],[Store_ID]],Stores_c[[#All],[Store_ID]],Stores_c[[#All],[Store_Type]])</f>
        <v>Street</v>
      </c>
    </row>
    <row r="1986" spans="1:33" x14ac:dyDescent="0.25">
      <c r="A1986">
        <v>10581</v>
      </c>
      <c r="B1986" s="1">
        <v>45890</v>
      </c>
      <c r="C1986" s="2">
        <v>0.80208333333333337</v>
      </c>
      <c r="D1986">
        <v>1668</v>
      </c>
      <c r="E1986">
        <v>212</v>
      </c>
      <c r="F1986">
        <v>501</v>
      </c>
      <c r="G1986">
        <v>311</v>
      </c>
      <c r="H1986">
        <v>2</v>
      </c>
      <c r="I1986">
        <v>293</v>
      </c>
      <c r="J1986">
        <v>10</v>
      </c>
      <c r="K1986">
        <v>14.65</v>
      </c>
      <c r="L1986">
        <v>590.65</v>
      </c>
      <c r="M1986" t="s">
        <v>18</v>
      </c>
      <c r="N1986" t="s">
        <v>21</v>
      </c>
      <c r="O1986">
        <v>17</v>
      </c>
      <c r="P1986">
        <v>3</v>
      </c>
      <c r="Q1986" t="s">
        <v>4604</v>
      </c>
      <c r="R1986">
        <v>510</v>
      </c>
      <c r="S1986" s="3">
        <v>0.1</v>
      </c>
      <c r="T1986" s="6">
        <v>239.05</v>
      </c>
      <c r="U1986" t="s">
        <v>6342</v>
      </c>
      <c r="V1986">
        <v>2025</v>
      </c>
      <c r="W1986" t="s">
        <v>6333</v>
      </c>
      <c r="X1986" t="str">
        <f>_xlfn.XLOOKUP(Orders_C[[#This Row],[Product_ID]],Products_C[Product_ID],Products_C[Product_Name])</f>
        <v>Pepsi</v>
      </c>
      <c r="Y1986" t="str">
        <f>_xlfn.XLOOKUP(Orders_C[[#This Row],[Product_ID]],Products_C[Product_ID],Products_C[Category])</f>
        <v>Dessert</v>
      </c>
      <c r="Z1986" t="str">
        <f>_xlfn.XLOOKUP(Orders_C[[#This Row],[Store_ID]],Stores_c[Store_ID],Stores_c[City])</f>
        <v>Andrewview</v>
      </c>
      <c r="AA1986" t="str">
        <f>_xlfn.XLOOKUP(Orders_C[[#This Row],[Customer_ID]],Customers_c[Customer_ID],Customers_c[Customer_Name])</f>
        <v>Jerry Hurley</v>
      </c>
      <c r="AB1986" s="6">
        <f>Orders_C[[#This Row],[Quantity]]*Orders_C[[#This Row],[Unit_Price]]*(1-Orders_C[[#This Row],[Discount %]])+Orders_C[[#This Row],[Tax]]</f>
        <v>542.04999999999995</v>
      </c>
      <c r="AC1986" s="9">
        <f>(Orders_C[[#This Row],[Unit_Price]]*Orders_C[[#This Row],[Quantity]])-Orders_C[[#This Row],[Discount]]+Orders_C[[#This Row],[Tax]]</f>
        <v>590.65</v>
      </c>
      <c r="AD1986" t="str">
        <f>IF(COUNTIF(Orders_C[[#All],[Customer_ID]],Orders_C[[#This Row],[Customer_ID]])&gt;1,"Repeat","New")</f>
        <v>Repeat</v>
      </c>
      <c r="AE1986" t="str" cm="1">
        <f t="array" ref="AE1986">_xlfn.XLOOKUP(Orders_C[[#This Row],[Store_ID]],Stores_c[[#All],[Store_ID]],Stores_c[[#All],[City]])</f>
        <v>Andrewview</v>
      </c>
      <c r="AF1986" t="str" cm="1">
        <f t="array" ref="AF1986">_xlfn.XLOOKUP(Orders_C[[#This Row],[Store_ID]],Stores_c[[#All],[Store_ID]],Stores_c[[#All],[Manager_Name]])</f>
        <v>Alice Sutton</v>
      </c>
      <c r="AG1986" t="str" cm="1">
        <f t="array" ref="AG1986">_xlfn.XLOOKUP(Orders_C[[#This Row],[Store_ID]],Stores_c[[#All],[Store_ID]],Stores_c[[#All],[Store_Type]])</f>
        <v>Mall</v>
      </c>
    </row>
    <row r="1987" spans="1:33" x14ac:dyDescent="0.25">
      <c r="A1987">
        <v>8141</v>
      </c>
      <c r="B1987" s="1">
        <v>45704</v>
      </c>
      <c r="C1987" s="2">
        <v>0.13833333333333334</v>
      </c>
      <c r="D1987">
        <v>1426</v>
      </c>
      <c r="E1987">
        <v>219</v>
      </c>
      <c r="F1987">
        <v>453</v>
      </c>
      <c r="G1987">
        <v>320</v>
      </c>
      <c r="H1987">
        <v>4</v>
      </c>
      <c r="I1987">
        <v>151</v>
      </c>
      <c r="J1987">
        <v>10</v>
      </c>
      <c r="K1987">
        <v>7.5500000000000007</v>
      </c>
      <c r="L1987">
        <v>601.54999999999995</v>
      </c>
      <c r="M1987" t="s">
        <v>20</v>
      </c>
      <c r="N1987" t="s">
        <v>22</v>
      </c>
      <c r="O1987">
        <v>58</v>
      </c>
      <c r="P1987">
        <v>2</v>
      </c>
      <c r="Q1987" t="s">
        <v>2164</v>
      </c>
      <c r="R1987">
        <v>506</v>
      </c>
      <c r="S1987" s="3">
        <v>0.1</v>
      </c>
      <c r="T1987" s="6">
        <v>239.14999999999998</v>
      </c>
      <c r="U1987" t="s">
        <v>6338</v>
      </c>
      <c r="V1987">
        <v>2025</v>
      </c>
      <c r="W1987" t="s">
        <v>6331</v>
      </c>
      <c r="X1987" t="str">
        <f>_xlfn.XLOOKUP(Orders_C[[#This Row],[Product_ID]],Products_C[Product_ID],Products_C[Product_Name])</f>
        <v>Rice Bowl</v>
      </c>
      <c r="Y1987" t="str">
        <f>_xlfn.XLOOKUP(Orders_C[[#This Row],[Product_ID]],Products_C[Product_ID],Products_C[Category])</f>
        <v>Beverage</v>
      </c>
      <c r="Z1987" t="str">
        <f>_xlfn.XLOOKUP(Orders_C[[#This Row],[Store_ID]],Stores_c[Store_ID],Stores_c[City])</f>
        <v>Lake David</v>
      </c>
      <c r="AA1987" t="str">
        <f>_xlfn.XLOOKUP(Orders_C[[#This Row],[Customer_ID]],Customers_c[Customer_ID],Customers_c[Customer_Name])</f>
        <v>Ricky Nichols</v>
      </c>
      <c r="AB1987" s="6">
        <f>Orders_C[[#This Row],[Quantity]]*Orders_C[[#This Row],[Unit_Price]]*(1-Orders_C[[#This Row],[Discount %]])+Orders_C[[#This Row],[Tax]]</f>
        <v>551.15</v>
      </c>
      <c r="AC1987" s="9">
        <f>(Orders_C[[#This Row],[Unit_Price]]*Orders_C[[#This Row],[Quantity]])-Orders_C[[#This Row],[Discount]]+Orders_C[[#This Row],[Tax]]</f>
        <v>601.54999999999995</v>
      </c>
      <c r="AD1987" t="str">
        <f>IF(COUNTIF(Orders_C[[#All],[Customer_ID]],Orders_C[[#This Row],[Customer_ID]])&gt;1,"Repeat","New")</f>
        <v>Repeat</v>
      </c>
      <c r="AE1987" t="str" cm="1">
        <f t="array" ref="AE1987">_xlfn.XLOOKUP(Orders_C[[#This Row],[Store_ID]],Stores_c[[#All],[Store_ID]],Stores_c[[#All],[City]])</f>
        <v>Lake David</v>
      </c>
      <c r="AF1987" t="str" cm="1">
        <f t="array" ref="AF1987">_xlfn.XLOOKUP(Orders_C[[#This Row],[Store_ID]],Stores_c[[#All],[Store_ID]],Stores_c[[#All],[Manager_Name]])</f>
        <v>Joshua Hines</v>
      </c>
      <c r="AG1987" t="str" cm="1">
        <f t="array" ref="AG1987">_xlfn.XLOOKUP(Orders_C[[#This Row],[Store_ID]],Stores_c[[#All],[Store_ID]],Stores_c[[#All],[Store_Type]])</f>
        <v>Street</v>
      </c>
    </row>
    <row r="1988" spans="1:33" x14ac:dyDescent="0.25">
      <c r="A1988">
        <v>8452</v>
      </c>
      <c r="B1988" s="1">
        <v>45971</v>
      </c>
      <c r="C1988" s="2">
        <v>0.33998842592592593</v>
      </c>
      <c r="D1988">
        <v>1138</v>
      </c>
      <c r="E1988">
        <v>219</v>
      </c>
      <c r="F1988">
        <v>465</v>
      </c>
      <c r="G1988">
        <v>312</v>
      </c>
      <c r="H1988">
        <v>4</v>
      </c>
      <c r="I1988">
        <v>151</v>
      </c>
      <c r="J1988">
        <v>10</v>
      </c>
      <c r="K1988">
        <v>7.5500000000000007</v>
      </c>
      <c r="L1988">
        <v>601.54999999999995</v>
      </c>
      <c r="M1988" t="s">
        <v>20</v>
      </c>
      <c r="N1988" t="s">
        <v>21</v>
      </c>
      <c r="O1988">
        <v>13</v>
      </c>
      <c r="P1988">
        <v>5</v>
      </c>
      <c r="Q1988" t="s">
        <v>2475</v>
      </c>
      <c r="R1988">
        <v>509</v>
      </c>
      <c r="S1988" s="3">
        <v>0.1</v>
      </c>
      <c r="T1988" s="6">
        <v>239.14999999999998</v>
      </c>
      <c r="U1988" t="s">
        <v>6336</v>
      </c>
      <c r="V1988">
        <v>2025</v>
      </c>
      <c r="W1988" t="s">
        <v>6333</v>
      </c>
      <c r="X1988" t="str">
        <f>_xlfn.XLOOKUP(Orders_C[[#This Row],[Product_ID]],Products_C[Product_ID],Products_C[Product_Name])</f>
        <v>Veg Burger</v>
      </c>
      <c r="Y1988" t="str">
        <f>_xlfn.XLOOKUP(Orders_C[[#This Row],[Product_ID]],Products_C[Product_ID],Products_C[Category])</f>
        <v>Burger</v>
      </c>
      <c r="Z1988" t="str">
        <f>_xlfn.XLOOKUP(Orders_C[[#This Row],[Store_ID]],Stores_c[Store_ID],Stores_c[City])</f>
        <v>Lake David</v>
      </c>
      <c r="AA1988" t="str">
        <f>_xlfn.XLOOKUP(Orders_C[[#This Row],[Customer_ID]],Customers_c[Customer_ID],Customers_c[Customer_Name])</f>
        <v>Melinda Fuentes</v>
      </c>
      <c r="AB1988" s="6">
        <f>Orders_C[[#This Row],[Quantity]]*Orders_C[[#This Row],[Unit_Price]]*(1-Orders_C[[#This Row],[Discount %]])+Orders_C[[#This Row],[Tax]]</f>
        <v>551.15</v>
      </c>
      <c r="AC1988" s="9">
        <f>(Orders_C[[#This Row],[Unit_Price]]*Orders_C[[#This Row],[Quantity]])-Orders_C[[#This Row],[Discount]]+Orders_C[[#This Row],[Tax]]</f>
        <v>601.54999999999995</v>
      </c>
      <c r="AD1988" t="str">
        <f>IF(COUNTIF(Orders_C[[#All],[Customer_ID]],Orders_C[[#This Row],[Customer_ID]])&gt;1,"Repeat","New")</f>
        <v>Repeat</v>
      </c>
      <c r="AE1988" t="str" cm="1">
        <f t="array" ref="AE1988">_xlfn.XLOOKUP(Orders_C[[#This Row],[Store_ID]],Stores_c[[#All],[Store_ID]],Stores_c[[#All],[City]])</f>
        <v>Lake David</v>
      </c>
      <c r="AF1988" t="str" cm="1">
        <f t="array" ref="AF1988">_xlfn.XLOOKUP(Orders_C[[#This Row],[Store_ID]],Stores_c[[#All],[Store_ID]],Stores_c[[#All],[Manager_Name]])</f>
        <v>Joshua Hines</v>
      </c>
      <c r="AG1988" t="str" cm="1">
        <f t="array" ref="AG1988">_xlfn.XLOOKUP(Orders_C[[#This Row],[Store_ID]],Stores_c[[#All],[Store_ID]],Stores_c[[#All],[Store_Type]])</f>
        <v>Street</v>
      </c>
    </row>
    <row r="1989" spans="1:33" x14ac:dyDescent="0.25">
      <c r="A1989">
        <v>6164</v>
      </c>
      <c r="B1989" s="1">
        <v>45783</v>
      </c>
      <c r="C1989" s="2">
        <v>0.11435185185185186</v>
      </c>
      <c r="D1989">
        <v>1251</v>
      </c>
      <c r="E1989">
        <v>209</v>
      </c>
      <c r="F1989">
        <v>522</v>
      </c>
      <c r="G1989">
        <v>334</v>
      </c>
      <c r="H1989">
        <v>2</v>
      </c>
      <c r="I1989">
        <v>299</v>
      </c>
      <c r="J1989">
        <v>15</v>
      </c>
      <c r="K1989">
        <v>14.95</v>
      </c>
      <c r="L1989">
        <v>597.95000000000005</v>
      </c>
      <c r="M1989" t="s">
        <v>18</v>
      </c>
      <c r="N1989" t="s">
        <v>23</v>
      </c>
      <c r="O1989">
        <v>55</v>
      </c>
      <c r="P1989">
        <v>4</v>
      </c>
      <c r="Q1989" t="s">
        <v>187</v>
      </c>
      <c r="R1989">
        <v>501</v>
      </c>
      <c r="S1989" s="3">
        <v>0.15</v>
      </c>
      <c r="T1989" s="6">
        <v>239.15000000000003</v>
      </c>
      <c r="U1989" t="s">
        <v>6339</v>
      </c>
      <c r="V1989">
        <v>2025</v>
      </c>
      <c r="W1989" t="s">
        <v>6331</v>
      </c>
      <c r="X1989" t="str">
        <f>_xlfn.XLOOKUP(Orders_C[[#This Row],[Product_ID]],Products_C[Product_ID],Products_C[Product_Name])</f>
        <v>Krushers</v>
      </c>
      <c r="Y1989" t="str">
        <f>_xlfn.XLOOKUP(Orders_C[[#This Row],[Product_ID]],Products_C[Product_ID],Products_C[Category])</f>
        <v>Dessert</v>
      </c>
      <c r="Z1989" t="str">
        <f>_xlfn.XLOOKUP(Orders_C[[#This Row],[Store_ID]],Stores_c[Store_ID],Stores_c[City])</f>
        <v>Reidberg</v>
      </c>
      <c r="AA1989" t="str">
        <f>_xlfn.XLOOKUP(Orders_C[[#This Row],[Customer_ID]],Customers_c[Customer_ID],Customers_c[Customer_Name])</f>
        <v>Dustin Monroe</v>
      </c>
      <c r="AB1989" s="6">
        <f>Orders_C[[#This Row],[Quantity]]*Orders_C[[#This Row],[Unit_Price]]*(1-Orders_C[[#This Row],[Discount %]])+Orders_C[[#This Row],[Tax]]</f>
        <v>523.25</v>
      </c>
      <c r="AC1989" s="9">
        <f>(Orders_C[[#This Row],[Unit_Price]]*Orders_C[[#This Row],[Quantity]])-Orders_C[[#This Row],[Discount]]+Orders_C[[#This Row],[Tax]]</f>
        <v>597.95000000000005</v>
      </c>
      <c r="AD1989" t="str">
        <f>IF(COUNTIF(Orders_C[[#All],[Customer_ID]],Orders_C[[#This Row],[Customer_ID]])&gt;1,"Repeat","New")</f>
        <v>Repeat</v>
      </c>
      <c r="AE1989" t="str" cm="1">
        <f t="array" ref="AE1989">_xlfn.XLOOKUP(Orders_C[[#This Row],[Store_ID]],Stores_c[[#All],[Store_ID]],Stores_c[[#All],[City]])</f>
        <v>Reidberg</v>
      </c>
      <c r="AF1989" t="str" cm="1">
        <f t="array" ref="AF1989">_xlfn.XLOOKUP(Orders_C[[#This Row],[Store_ID]],Stores_c[[#All],[Store_ID]],Stores_c[[#All],[Manager_Name]])</f>
        <v>Jeffrey Horn</v>
      </c>
      <c r="AG1989" t="str" cm="1">
        <f t="array" ref="AG1989">_xlfn.XLOOKUP(Orders_C[[#This Row],[Store_ID]],Stores_c[[#All],[Store_ID]],Stores_c[[#All],[Store_Type]])</f>
        <v>Drive-Thru</v>
      </c>
    </row>
    <row r="1990" spans="1:33" x14ac:dyDescent="0.25">
      <c r="A1990">
        <v>7672</v>
      </c>
      <c r="B1990" s="1">
        <v>45940</v>
      </c>
      <c r="C1990" s="2">
        <v>0.30793981481481481</v>
      </c>
      <c r="D1990">
        <v>1337</v>
      </c>
      <c r="E1990">
        <v>224</v>
      </c>
      <c r="F1990">
        <v>497</v>
      </c>
      <c r="G1990">
        <v>317</v>
      </c>
      <c r="H1990">
        <v>2</v>
      </c>
      <c r="I1990">
        <v>282</v>
      </c>
      <c r="J1990">
        <v>0</v>
      </c>
      <c r="K1990">
        <v>14.1</v>
      </c>
      <c r="L1990">
        <v>578.1</v>
      </c>
      <c r="M1990" t="s">
        <v>18</v>
      </c>
      <c r="N1990" t="s">
        <v>21</v>
      </c>
      <c r="O1990">
        <v>22</v>
      </c>
      <c r="P1990">
        <v>5</v>
      </c>
      <c r="Q1990" t="s">
        <v>1695</v>
      </c>
      <c r="R1990">
        <v>509</v>
      </c>
      <c r="S1990" s="3">
        <v>0</v>
      </c>
      <c r="T1990" s="6">
        <v>239.70000000000005</v>
      </c>
      <c r="U1990" t="s">
        <v>6332</v>
      </c>
      <c r="V1990">
        <v>2025</v>
      </c>
      <c r="W1990" t="s">
        <v>6329</v>
      </c>
      <c r="X1990" t="str">
        <f>_xlfn.XLOOKUP(Orders_C[[#This Row],[Product_ID]],Products_C[Product_ID],Products_C[Product_Name])</f>
        <v>Popcorn Chicken</v>
      </c>
      <c r="Y1990" t="str">
        <f>_xlfn.XLOOKUP(Orders_C[[#This Row],[Product_ID]],Products_C[Product_ID],Products_C[Category])</f>
        <v>Dessert</v>
      </c>
      <c r="Z1990" t="str">
        <f>_xlfn.XLOOKUP(Orders_C[[#This Row],[Store_ID]],Stores_c[Store_ID],Stores_c[City])</f>
        <v>Valdezton</v>
      </c>
      <c r="AA1990" t="str">
        <f>_xlfn.XLOOKUP(Orders_C[[#This Row],[Customer_ID]],Customers_c[Customer_ID],Customers_c[Customer_Name])</f>
        <v>Jennifer Dixon</v>
      </c>
      <c r="AB1990" s="6">
        <f>Orders_C[[#This Row],[Quantity]]*Orders_C[[#This Row],[Unit_Price]]*(1-Orders_C[[#This Row],[Discount %]])+Orders_C[[#This Row],[Tax]]</f>
        <v>578.1</v>
      </c>
      <c r="AC1990" s="9">
        <f>(Orders_C[[#This Row],[Unit_Price]]*Orders_C[[#This Row],[Quantity]])-Orders_C[[#This Row],[Discount]]+Orders_C[[#This Row],[Tax]]</f>
        <v>578.1</v>
      </c>
      <c r="AD1990" t="str">
        <f>IF(COUNTIF(Orders_C[[#All],[Customer_ID]],Orders_C[[#This Row],[Customer_ID]])&gt;1,"Repeat","New")</f>
        <v>Repeat</v>
      </c>
      <c r="AE1990" t="str" cm="1">
        <f t="array" ref="AE1990">_xlfn.XLOOKUP(Orders_C[[#This Row],[Store_ID]],Stores_c[[#All],[Store_ID]],Stores_c[[#All],[City]])</f>
        <v>Valdezton</v>
      </c>
      <c r="AF1990" t="str" cm="1">
        <f t="array" ref="AF1990">_xlfn.XLOOKUP(Orders_C[[#This Row],[Store_ID]],Stores_c[[#All],[Store_ID]],Stores_c[[#All],[Manager_Name]])</f>
        <v>John Rodriguez</v>
      </c>
      <c r="AG1990" t="str" cm="1">
        <f t="array" ref="AG1990">_xlfn.XLOOKUP(Orders_C[[#This Row],[Store_ID]],Stores_c[[#All],[Store_ID]],Stores_c[[#All],[Store_Type]])</f>
        <v>Street</v>
      </c>
    </row>
    <row r="1991" spans="1:33" x14ac:dyDescent="0.25">
      <c r="A1991">
        <v>10228</v>
      </c>
      <c r="B1991" s="1">
        <v>45970</v>
      </c>
      <c r="C1991" s="2">
        <v>0.75271990740740746</v>
      </c>
      <c r="D1991">
        <v>1588</v>
      </c>
      <c r="E1991">
        <v>224</v>
      </c>
      <c r="F1991">
        <v>548</v>
      </c>
      <c r="G1991">
        <v>313</v>
      </c>
      <c r="H1991">
        <v>2</v>
      </c>
      <c r="I1991">
        <v>282</v>
      </c>
      <c r="J1991">
        <v>0</v>
      </c>
      <c r="K1991">
        <v>14.1</v>
      </c>
      <c r="L1991">
        <v>578.1</v>
      </c>
      <c r="M1991" t="s">
        <v>18</v>
      </c>
      <c r="N1991" t="s">
        <v>23</v>
      </c>
      <c r="O1991">
        <v>34</v>
      </c>
      <c r="P1991">
        <v>1</v>
      </c>
      <c r="Q1991" t="s">
        <v>4251</v>
      </c>
      <c r="R1991">
        <v>510</v>
      </c>
      <c r="S1991" s="3">
        <v>0</v>
      </c>
      <c r="T1991" s="6">
        <v>239.70000000000005</v>
      </c>
      <c r="U1991" t="s">
        <v>6336</v>
      </c>
      <c r="V1991">
        <v>2025</v>
      </c>
      <c r="W1991" t="s">
        <v>6329</v>
      </c>
      <c r="X1991" t="str">
        <f>_xlfn.XLOOKUP(Orders_C[[#This Row],[Product_ID]],Products_C[Product_ID],Products_C[Product_Name])</f>
        <v>Rice Bowl</v>
      </c>
      <c r="Y1991" t="str">
        <f>_xlfn.XLOOKUP(Orders_C[[#This Row],[Product_ID]],Products_C[Product_ID],Products_C[Category])</f>
        <v>Beverage</v>
      </c>
      <c r="Z1991" t="str">
        <f>_xlfn.XLOOKUP(Orders_C[[#This Row],[Store_ID]],Stores_c[Store_ID],Stores_c[City])</f>
        <v>Valdezton</v>
      </c>
      <c r="AA1991" t="str">
        <f>_xlfn.XLOOKUP(Orders_C[[#This Row],[Customer_ID]],Customers_c[Customer_ID],Customers_c[Customer_Name])</f>
        <v>Joy Santana</v>
      </c>
      <c r="AB1991" s="6">
        <f>Orders_C[[#This Row],[Quantity]]*Orders_C[[#This Row],[Unit_Price]]*(1-Orders_C[[#This Row],[Discount %]])+Orders_C[[#This Row],[Tax]]</f>
        <v>578.1</v>
      </c>
      <c r="AC1991" s="9">
        <f>(Orders_C[[#This Row],[Unit_Price]]*Orders_C[[#This Row],[Quantity]])-Orders_C[[#This Row],[Discount]]+Orders_C[[#This Row],[Tax]]</f>
        <v>578.1</v>
      </c>
      <c r="AD1991" t="str">
        <f>IF(COUNTIF(Orders_C[[#All],[Customer_ID]],Orders_C[[#This Row],[Customer_ID]])&gt;1,"Repeat","New")</f>
        <v>Repeat</v>
      </c>
      <c r="AE1991" t="str" cm="1">
        <f t="array" ref="AE1991">_xlfn.XLOOKUP(Orders_C[[#This Row],[Store_ID]],Stores_c[[#All],[Store_ID]],Stores_c[[#All],[City]])</f>
        <v>Valdezton</v>
      </c>
      <c r="AF1991" t="str" cm="1">
        <f t="array" ref="AF1991">_xlfn.XLOOKUP(Orders_C[[#This Row],[Store_ID]],Stores_c[[#All],[Store_ID]],Stores_c[[#All],[Manager_Name]])</f>
        <v>John Rodriguez</v>
      </c>
      <c r="AG1991" t="str" cm="1">
        <f t="array" ref="AG1991">_xlfn.XLOOKUP(Orders_C[[#This Row],[Store_ID]],Stores_c[[#All],[Store_ID]],Stores_c[[#All],[Store_Type]])</f>
        <v>Street</v>
      </c>
    </row>
    <row r="1992" spans="1:33" x14ac:dyDescent="0.25">
      <c r="A1992">
        <v>8065</v>
      </c>
      <c r="B1992" s="1">
        <v>45716</v>
      </c>
      <c r="C1992" s="2">
        <v>0.36071759259259262</v>
      </c>
      <c r="D1992">
        <v>1927</v>
      </c>
      <c r="E1992">
        <v>210</v>
      </c>
      <c r="F1992">
        <v>441</v>
      </c>
      <c r="G1992">
        <v>319</v>
      </c>
      <c r="H1992">
        <v>2</v>
      </c>
      <c r="I1992">
        <v>288</v>
      </c>
      <c r="J1992">
        <v>5</v>
      </c>
      <c r="K1992">
        <v>14.4</v>
      </c>
      <c r="L1992">
        <v>585.4</v>
      </c>
      <c r="M1992" t="s">
        <v>18</v>
      </c>
      <c r="N1992" t="s">
        <v>22</v>
      </c>
      <c r="O1992">
        <v>43</v>
      </c>
      <c r="P1992">
        <v>1</v>
      </c>
      <c r="Q1992" t="s">
        <v>2088</v>
      </c>
      <c r="R1992">
        <v>510</v>
      </c>
      <c r="S1992" s="3">
        <v>0.05</v>
      </c>
      <c r="T1992" s="6">
        <v>239.8</v>
      </c>
      <c r="U1992" t="s">
        <v>6338</v>
      </c>
      <c r="V1992">
        <v>2025</v>
      </c>
      <c r="W1992" t="s">
        <v>6331</v>
      </c>
      <c r="X1992" t="str">
        <f>_xlfn.XLOOKUP(Orders_C[[#This Row],[Product_ID]],Products_C[Product_ID],Products_C[Product_Name])</f>
        <v>Chocolate Lava Cake</v>
      </c>
      <c r="Y1992" t="str">
        <f>_xlfn.XLOOKUP(Orders_C[[#This Row],[Product_ID]],Products_C[Product_ID],Products_C[Category])</f>
        <v>Beverage</v>
      </c>
      <c r="Z1992" t="str">
        <f>_xlfn.XLOOKUP(Orders_C[[#This Row],[Store_ID]],Stores_c[Store_ID],Stores_c[City])</f>
        <v>East William</v>
      </c>
      <c r="AA1992" t="str">
        <f>_xlfn.XLOOKUP(Orders_C[[#This Row],[Customer_ID]],Customers_c[Customer_ID],Customers_c[Customer_Name])</f>
        <v>Suzanne Washington</v>
      </c>
      <c r="AB1992" s="6">
        <f>Orders_C[[#This Row],[Quantity]]*Orders_C[[#This Row],[Unit_Price]]*(1-Orders_C[[#This Row],[Discount %]])+Orders_C[[#This Row],[Tax]]</f>
        <v>561.59999999999991</v>
      </c>
      <c r="AC1992" s="9">
        <f>(Orders_C[[#This Row],[Unit_Price]]*Orders_C[[#This Row],[Quantity]])-Orders_C[[#This Row],[Discount]]+Orders_C[[#This Row],[Tax]]</f>
        <v>585.4</v>
      </c>
      <c r="AD1992" t="str">
        <f>IF(COUNTIF(Orders_C[[#All],[Customer_ID]],Orders_C[[#This Row],[Customer_ID]])&gt;1,"Repeat","New")</f>
        <v>Repeat</v>
      </c>
      <c r="AE1992" t="str" cm="1">
        <f t="array" ref="AE1992">_xlfn.XLOOKUP(Orders_C[[#This Row],[Store_ID]],Stores_c[[#All],[Store_ID]],Stores_c[[#All],[City]])</f>
        <v>East William</v>
      </c>
      <c r="AF1992" t="str" cm="1">
        <f t="array" ref="AF1992">_xlfn.XLOOKUP(Orders_C[[#This Row],[Store_ID]],Stores_c[[#All],[Store_ID]],Stores_c[[#All],[Manager_Name]])</f>
        <v>Victoria Butler</v>
      </c>
      <c r="AG1992" t="str" cm="1">
        <f t="array" ref="AG1992">_xlfn.XLOOKUP(Orders_C[[#This Row],[Store_ID]],Stores_c[[#All],[Store_ID]],Stores_c[[#All],[Store_Type]])</f>
        <v>Drive-Thru</v>
      </c>
    </row>
    <row r="1993" spans="1:33" x14ac:dyDescent="0.25">
      <c r="A1993">
        <v>7387</v>
      </c>
      <c r="B1993" s="1">
        <v>45733</v>
      </c>
      <c r="C1993" s="2">
        <v>0.85017361111111112</v>
      </c>
      <c r="D1993">
        <v>1615</v>
      </c>
      <c r="E1993">
        <v>208</v>
      </c>
      <c r="F1993">
        <v>487</v>
      </c>
      <c r="G1993">
        <v>315</v>
      </c>
      <c r="H1993">
        <v>3</v>
      </c>
      <c r="I1993">
        <v>196</v>
      </c>
      <c r="J1993">
        <v>5</v>
      </c>
      <c r="K1993">
        <v>9.8000000000000007</v>
      </c>
      <c r="L1993">
        <v>592.79999999999995</v>
      </c>
      <c r="M1993" t="s">
        <v>19</v>
      </c>
      <c r="N1993" t="s">
        <v>21</v>
      </c>
      <c r="O1993">
        <v>19</v>
      </c>
      <c r="P1993">
        <v>5</v>
      </c>
      <c r="Q1993" t="s">
        <v>1410</v>
      </c>
      <c r="R1993">
        <v>501</v>
      </c>
      <c r="S1993" s="3">
        <v>0.05</v>
      </c>
      <c r="T1993" s="6">
        <v>239.99999999999994</v>
      </c>
      <c r="U1993" t="s">
        <v>6334</v>
      </c>
      <c r="V1993">
        <v>2025</v>
      </c>
      <c r="W1993" t="s">
        <v>6333</v>
      </c>
      <c r="X1993" t="str">
        <f>_xlfn.XLOOKUP(Orders_C[[#This Row],[Product_ID]],Products_C[Product_ID],Products_C[Product_Name])</f>
        <v>Popcorn Chicken</v>
      </c>
      <c r="Y1993" t="str">
        <f>_xlfn.XLOOKUP(Orders_C[[#This Row],[Product_ID]],Products_C[Product_ID],Products_C[Category])</f>
        <v>Beverage</v>
      </c>
      <c r="Z1993" t="str">
        <f>_xlfn.XLOOKUP(Orders_C[[#This Row],[Store_ID]],Stores_c[Store_ID],Stores_c[City])</f>
        <v>Tracyview</v>
      </c>
      <c r="AA1993" t="str">
        <f>_xlfn.XLOOKUP(Orders_C[[#This Row],[Customer_ID]],Customers_c[Customer_ID],Customers_c[Customer_Name])</f>
        <v>Michael Schneider</v>
      </c>
      <c r="AB1993" s="6">
        <f>Orders_C[[#This Row],[Quantity]]*Orders_C[[#This Row],[Unit_Price]]*(1-Orders_C[[#This Row],[Discount %]])+Orders_C[[#This Row],[Tax]]</f>
        <v>568.4</v>
      </c>
      <c r="AC1993" s="9">
        <f>(Orders_C[[#This Row],[Unit_Price]]*Orders_C[[#This Row],[Quantity]])-Orders_C[[#This Row],[Discount]]+Orders_C[[#This Row],[Tax]]</f>
        <v>592.79999999999995</v>
      </c>
      <c r="AD1993" t="str">
        <f>IF(COUNTIF(Orders_C[[#All],[Customer_ID]],Orders_C[[#This Row],[Customer_ID]])&gt;1,"Repeat","New")</f>
        <v>Repeat</v>
      </c>
      <c r="AE1993" t="str" cm="1">
        <f t="array" ref="AE1993">_xlfn.XLOOKUP(Orders_C[[#This Row],[Store_ID]],Stores_c[[#All],[Store_ID]],Stores_c[[#All],[City]])</f>
        <v>Tracyview</v>
      </c>
      <c r="AF1993" t="str" cm="1">
        <f t="array" ref="AF1993">_xlfn.XLOOKUP(Orders_C[[#This Row],[Store_ID]],Stores_c[[#All],[Store_ID]],Stores_c[[#All],[Manager_Name]])</f>
        <v>Jeremiah Lee</v>
      </c>
      <c r="AG1993" t="str" cm="1">
        <f t="array" ref="AG1993">_xlfn.XLOOKUP(Orders_C[[#This Row],[Store_ID]],Stores_c[[#All],[Store_ID]],Stores_c[[#All],[Store_Type]])</f>
        <v>Mall</v>
      </c>
    </row>
    <row r="1994" spans="1:33" x14ac:dyDescent="0.25">
      <c r="A1994">
        <v>8108</v>
      </c>
      <c r="B1994" s="1">
        <v>45830</v>
      </c>
      <c r="C1994" s="2">
        <v>0.21108796296296295</v>
      </c>
      <c r="D1994">
        <v>1247</v>
      </c>
      <c r="E1994">
        <v>207</v>
      </c>
      <c r="F1994">
        <v>525</v>
      </c>
      <c r="G1994">
        <v>336</v>
      </c>
      <c r="H1994">
        <v>2</v>
      </c>
      <c r="I1994">
        <v>300</v>
      </c>
      <c r="J1994">
        <v>15</v>
      </c>
      <c r="K1994">
        <v>15</v>
      </c>
      <c r="L1994">
        <v>600</v>
      </c>
      <c r="M1994" t="s">
        <v>19</v>
      </c>
      <c r="N1994" t="s">
        <v>23</v>
      </c>
      <c r="O1994">
        <v>43</v>
      </c>
      <c r="P1994">
        <v>2</v>
      </c>
      <c r="Q1994" t="s">
        <v>2131</v>
      </c>
      <c r="R1994">
        <v>510</v>
      </c>
      <c r="S1994" s="3">
        <v>0.15</v>
      </c>
      <c r="T1994" s="6">
        <v>240</v>
      </c>
      <c r="U1994" t="s">
        <v>6340</v>
      </c>
      <c r="V1994">
        <v>2025</v>
      </c>
      <c r="W1994" t="s">
        <v>6331</v>
      </c>
      <c r="X1994" t="str">
        <f>_xlfn.XLOOKUP(Orders_C[[#This Row],[Product_ID]],Products_C[Product_ID],Products_C[Product_Name])</f>
        <v>Chicken Bucket</v>
      </c>
      <c r="Y1994" t="str">
        <f>_xlfn.XLOOKUP(Orders_C[[#This Row],[Product_ID]],Products_C[Product_ID],Products_C[Category])</f>
        <v>Dessert</v>
      </c>
      <c r="Z1994" t="str">
        <f>_xlfn.XLOOKUP(Orders_C[[#This Row],[Store_ID]],Stores_c[Store_ID],Stores_c[City])</f>
        <v>Christineton</v>
      </c>
      <c r="AA1994" t="str">
        <f>_xlfn.XLOOKUP(Orders_C[[#This Row],[Customer_ID]],Customers_c[Customer_ID],Customers_c[Customer_Name])</f>
        <v>Michael Perez</v>
      </c>
      <c r="AB1994" s="6">
        <f>Orders_C[[#This Row],[Quantity]]*Orders_C[[#This Row],[Unit_Price]]*(1-Orders_C[[#This Row],[Discount %]])+Orders_C[[#This Row],[Tax]]</f>
        <v>525</v>
      </c>
      <c r="AC1994" s="9">
        <f>(Orders_C[[#This Row],[Unit_Price]]*Orders_C[[#This Row],[Quantity]])-Orders_C[[#This Row],[Discount]]+Orders_C[[#This Row],[Tax]]</f>
        <v>600</v>
      </c>
      <c r="AD1994" t="str">
        <f>IF(COUNTIF(Orders_C[[#All],[Customer_ID]],Orders_C[[#This Row],[Customer_ID]])&gt;1,"Repeat","New")</f>
        <v>Repeat</v>
      </c>
      <c r="AE1994" t="str" cm="1">
        <f t="array" ref="AE1994">_xlfn.XLOOKUP(Orders_C[[#This Row],[Store_ID]],Stores_c[[#All],[Store_ID]],Stores_c[[#All],[City]])</f>
        <v>Christineton</v>
      </c>
      <c r="AF1994" t="str" cm="1">
        <f t="array" ref="AF1994">_xlfn.XLOOKUP(Orders_C[[#This Row],[Store_ID]],Stores_c[[#All],[Store_ID]],Stores_c[[#All],[Manager_Name]])</f>
        <v>Dr. William Hubbard MD</v>
      </c>
      <c r="AG1994" t="str" cm="1">
        <f t="array" ref="AG1994">_xlfn.XLOOKUP(Orders_C[[#This Row],[Store_ID]],Stores_c[[#All],[Store_ID]],Stores_c[[#All],[Store_Type]])</f>
        <v>Street</v>
      </c>
    </row>
    <row r="1995" spans="1:33" x14ac:dyDescent="0.25">
      <c r="A1995">
        <v>9514</v>
      </c>
      <c r="B1995" s="1">
        <v>46020</v>
      </c>
      <c r="C1995" s="2">
        <v>0.29466435185185186</v>
      </c>
      <c r="D1995">
        <v>1133</v>
      </c>
      <c r="E1995">
        <v>201</v>
      </c>
      <c r="F1995">
        <v>480</v>
      </c>
      <c r="G1995">
        <v>301</v>
      </c>
      <c r="H1995">
        <v>3</v>
      </c>
      <c r="I1995">
        <v>200</v>
      </c>
      <c r="J1995">
        <v>10</v>
      </c>
      <c r="K1995">
        <v>10</v>
      </c>
      <c r="L1995">
        <v>600</v>
      </c>
      <c r="M1995" t="s">
        <v>18</v>
      </c>
      <c r="N1995" t="s">
        <v>22</v>
      </c>
      <c r="O1995">
        <v>24</v>
      </c>
      <c r="P1995">
        <v>1</v>
      </c>
      <c r="Q1995" t="s">
        <v>3537</v>
      </c>
      <c r="R1995">
        <v>506</v>
      </c>
      <c r="S1995" s="3">
        <v>0.1</v>
      </c>
      <c r="T1995" s="6">
        <v>240</v>
      </c>
      <c r="U1995" t="s">
        <v>6328</v>
      </c>
      <c r="V1995">
        <v>2025</v>
      </c>
      <c r="W1995" t="s">
        <v>6329</v>
      </c>
      <c r="X1995" t="str">
        <f>_xlfn.XLOOKUP(Orders_C[[#This Row],[Product_ID]],Products_C[Product_ID],Products_C[Product_Name])</f>
        <v>Krushers</v>
      </c>
      <c r="Y1995" t="str">
        <f>_xlfn.XLOOKUP(Orders_C[[#This Row],[Product_ID]],Products_C[Product_ID],Products_C[Category])</f>
        <v>Burger</v>
      </c>
      <c r="Z1995" t="str">
        <f>_xlfn.XLOOKUP(Orders_C[[#This Row],[Store_ID]],Stores_c[Store_ID],Stores_c[City])</f>
        <v>Lake Nicholasburgh</v>
      </c>
      <c r="AA1995" t="str">
        <f>_xlfn.XLOOKUP(Orders_C[[#This Row],[Customer_ID]],Customers_c[Customer_ID],Customers_c[Customer_Name])</f>
        <v>Jared Gomez</v>
      </c>
      <c r="AB1995" s="6">
        <f>Orders_C[[#This Row],[Quantity]]*Orders_C[[#This Row],[Unit_Price]]*(1-Orders_C[[#This Row],[Discount %]])+Orders_C[[#This Row],[Tax]]</f>
        <v>550</v>
      </c>
      <c r="AC1995" s="9">
        <f>(Orders_C[[#This Row],[Unit_Price]]*Orders_C[[#This Row],[Quantity]])-Orders_C[[#This Row],[Discount]]+Orders_C[[#This Row],[Tax]]</f>
        <v>600</v>
      </c>
      <c r="AD1995" t="str">
        <f>IF(COUNTIF(Orders_C[[#All],[Customer_ID]],Orders_C[[#This Row],[Customer_ID]])&gt;1,"Repeat","New")</f>
        <v>Repeat</v>
      </c>
      <c r="AE1995" t="str" cm="1">
        <f t="array" ref="AE1995">_xlfn.XLOOKUP(Orders_C[[#This Row],[Store_ID]],Stores_c[[#All],[Store_ID]],Stores_c[[#All],[City]])</f>
        <v>Lake Nicholasburgh</v>
      </c>
      <c r="AF1995" t="str" cm="1">
        <f t="array" ref="AF1995">_xlfn.XLOOKUP(Orders_C[[#This Row],[Store_ID]],Stores_c[[#All],[Store_ID]],Stores_c[[#All],[Manager_Name]])</f>
        <v>Maurice Garcia</v>
      </c>
      <c r="AG1995" t="str" cm="1">
        <f t="array" ref="AG1995">_xlfn.XLOOKUP(Orders_C[[#This Row],[Store_ID]],Stores_c[[#All],[Store_ID]],Stores_c[[#All],[Store_Type]])</f>
        <v>Mall</v>
      </c>
    </row>
    <row r="1996" spans="1:33" x14ac:dyDescent="0.25">
      <c r="A1996">
        <v>9557</v>
      </c>
      <c r="B1996" s="1">
        <v>46058</v>
      </c>
      <c r="C1996" s="2">
        <v>0.22244212962962964</v>
      </c>
      <c r="D1996">
        <v>1880</v>
      </c>
      <c r="E1996">
        <v>224</v>
      </c>
      <c r="F1996">
        <v>491</v>
      </c>
      <c r="G1996">
        <v>319</v>
      </c>
      <c r="H1996">
        <v>2</v>
      </c>
      <c r="I1996">
        <v>300</v>
      </c>
      <c r="J1996">
        <v>15</v>
      </c>
      <c r="K1996">
        <v>15</v>
      </c>
      <c r="L1996">
        <v>600</v>
      </c>
      <c r="M1996" t="s">
        <v>18</v>
      </c>
      <c r="N1996" t="s">
        <v>22</v>
      </c>
      <c r="O1996">
        <v>35</v>
      </c>
      <c r="P1996">
        <v>5</v>
      </c>
      <c r="Q1996" t="s">
        <v>3580</v>
      </c>
      <c r="R1996">
        <v>509</v>
      </c>
      <c r="S1996" s="3">
        <v>0.15</v>
      </c>
      <c r="T1996" s="6">
        <v>240</v>
      </c>
      <c r="U1996" t="s">
        <v>6338</v>
      </c>
      <c r="V1996">
        <v>2026</v>
      </c>
      <c r="W1996" t="s">
        <v>6329</v>
      </c>
      <c r="X1996" t="str">
        <f>_xlfn.XLOOKUP(Orders_C[[#This Row],[Product_ID]],Products_C[Product_ID],Products_C[Product_Name])</f>
        <v>Chocolate Lava Cake</v>
      </c>
      <c r="Y1996" t="str">
        <f>_xlfn.XLOOKUP(Orders_C[[#This Row],[Product_ID]],Products_C[Product_ID],Products_C[Category])</f>
        <v>Beverage</v>
      </c>
      <c r="Z1996" t="str">
        <f>_xlfn.XLOOKUP(Orders_C[[#This Row],[Store_ID]],Stores_c[Store_ID],Stores_c[City])</f>
        <v>Valdezton</v>
      </c>
      <c r="AA1996" t="str">
        <f>_xlfn.XLOOKUP(Orders_C[[#This Row],[Customer_ID]],Customers_c[Customer_ID],Customers_c[Customer_Name])</f>
        <v>Teresa Nguyen</v>
      </c>
      <c r="AB1996" s="6">
        <f>Orders_C[[#This Row],[Quantity]]*Orders_C[[#This Row],[Unit_Price]]*(1-Orders_C[[#This Row],[Discount %]])+Orders_C[[#This Row],[Tax]]</f>
        <v>525</v>
      </c>
      <c r="AC1996" s="9">
        <f>(Orders_C[[#This Row],[Unit_Price]]*Orders_C[[#This Row],[Quantity]])-Orders_C[[#This Row],[Discount]]+Orders_C[[#This Row],[Tax]]</f>
        <v>600</v>
      </c>
      <c r="AD1996" t="str">
        <f>IF(COUNTIF(Orders_C[[#All],[Customer_ID]],Orders_C[[#This Row],[Customer_ID]])&gt;1,"Repeat","New")</f>
        <v>Repeat</v>
      </c>
      <c r="AE1996" t="str" cm="1">
        <f t="array" ref="AE1996">_xlfn.XLOOKUP(Orders_C[[#This Row],[Store_ID]],Stores_c[[#All],[Store_ID]],Stores_c[[#All],[City]])</f>
        <v>Valdezton</v>
      </c>
      <c r="AF1996" t="str" cm="1">
        <f t="array" ref="AF1996">_xlfn.XLOOKUP(Orders_C[[#This Row],[Store_ID]],Stores_c[[#All],[Store_ID]],Stores_c[[#All],[Manager_Name]])</f>
        <v>John Rodriguez</v>
      </c>
      <c r="AG1996" t="str" cm="1">
        <f t="array" ref="AG1996">_xlfn.XLOOKUP(Orders_C[[#This Row],[Store_ID]],Stores_c[[#All],[Store_ID]],Stores_c[[#All],[Store_Type]])</f>
        <v>Street</v>
      </c>
    </row>
    <row r="1997" spans="1:33" x14ac:dyDescent="0.25">
      <c r="A1997">
        <v>9869</v>
      </c>
      <c r="B1997" s="1">
        <v>45835</v>
      </c>
      <c r="C1997" s="2">
        <v>0.4397800925925926</v>
      </c>
      <c r="D1997">
        <v>1192</v>
      </c>
      <c r="E1997">
        <v>213</v>
      </c>
      <c r="F1997">
        <v>511</v>
      </c>
      <c r="G1997">
        <v>339</v>
      </c>
      <c r="H1997">
        <v>3</v>
      </c>
      <c r="I1997">
        <v>200</v>
      </c>
      <c r="J1997">
        <v>10</v>
      </c>
      <c r="K1997">
        <v>10</v>
      </c>
      <c r="L1997">
        <v>600</v>
      </c>
      <c r="M1997" t="s">
        <v>20</v>
      </c>
      <c r="N1997" t="s">
        <v>21</v>
      </c>
      <c r="O1997">
        <v>37</v>
      </c>
      <c r="P1997">
        <v>3</v>
      </c>
      <c r="Q1997" t="s">
        <v>3892</v>
      </c>
      <c r="R1997">
        <v>506</v>
      </c>
      <c r="S1997" s="3">
        <v>0.1</v>
      </c>
      <c r="T1997" s="6">
        <v>240</v>
      </c>
      <c r="U1997" t="s">
        <v>6340</v>
      </c>
      <c r="V1997">
        <v>2025</v>
      </c>
      <c r="W1997" t="s">
        <v>6329</v>
      </c>
      <c r="X1997" t="str">
        <f>_xlfn.XLOOKUP(Orders_C[[#This Row],[Product_ID]],Products_C[Product_ID],Products_C[Product_Name])</f>
        <v>Veg Burger</v>
      </c>
      <c r="Y1997" t="str">
        <f>_xlfn.XLOOKUP(Orders_C[[#This Row],[Product_ID]],Products_C[Product_ID],Products_C[Category])</f>
        <v>Burger</v>
      </c>
      <c r="Z1997" t="str">
        <f>_xlfn.XLOOKUP(Orders_C[[#This Row],[Store_ID]],Stores_c[Store_ID],Stores_c[City])</f>
        <v>Lake Kristashire</v>
      </c>
      <c r="AA1997" t="str">
        <f>_xlfn.XLOOKUP(Orders_C[[#This Row],[Customer_ID]],Customers_c[Customer_ID],Customers_c[Customer_Name])</f>
        <v>Tara Harris</v>
      </c>
      <c r="AB1997" s="6">
        <f>Orders_C[[#This Row],[Quantity]]*Orders_C[[#This Row],[Unit_Price]]*(1-Orders_C[[#This Row],[Discount %]])+Orders_C[[#This Row],[Tax]]</f>
        <v>550</v>
      </c>
      <c r="AC1997" s="9">
        <f>(Orders_C[[#This Row],[Unit_Price]]*Orders_C[[#This Row],[Quantity]])-Orders_C[[#This Row],[Discount]]+Orders_C[[#This Row],[Tax]]</f>
        <v>600</v>
      </c>
      <c r="AD1997" t="str">
        <f>IF(COUNTIF(Orders_C[[#All],[Customer_ID]],Orders_C[[#This Row],[Customer_ID]])&gt;1,"Repeat","New")</f>
        <v>Repeat</v>
      </c>
      <c r="AE1997" t="str" cm="1">
        <f t="array" ref="AE1997">_xlfn.XLOOKUP(Orders_C[[#This Row],[Store_ID]],Stores_c[[#All],[Store_ID]],Stores_c[[#All],[City]])</f>
        <v>Lake Kristashire</v>
      </c>
      <c r="AF1997" t="str" cm="1">
        <f t="array" ref="AF1997">_xlfn.XLOOKUP(Orders_C[[#This Row],[Store_ID]],Stores_c[[#All],[Store_ID]],Stores_c[[#All],[Manager_Name]])</f>
        <v>Andrea Daugherty</v>
      </c>
      <c r="AG1997" t="str" cm="1">
        <f t="array" ref="AG1997">_xlfn.XLOOKUP(Orders_C[[#This Row],[Store_ID]],Stores_c[[#All],[Store_ID]],Stores_c[[#All],[Store_Type]])</f>
        <v>Mall</v>
      </c>
    </row>
    <row r="1998" spans="1:33" x14ac:dyDescent="0.25">
      <c r="A1998">
        <v>9296</v>
      </c>
      <c r="B1998" s="1">
        <v>45744</v>
      </c>
      <c r="C1998" s="2">
        <v>0.97174768518518517</v>
      </c>
      <c r="D1998">
        <v>1195</v>
      </c>
      <c r="E1998">
        <v>221</v>
      </c>
      <c r="F1998">
        <v>463</v>
      </c>
      <c r="G1998">
        <v>323</v>
      </c>
      <c r="H1998">
        <v>3</v>
      </c>
      <c r="I1998">
        <v>192</v>
      </c>
      <c r="J1998">
        <v>0</v>
      </c>
      <c r="K1998">
        <v>9.6000000000000014</v>
      </c>
      <c r="L1998">
        <v>585.6</v>
      </c>
      <c r="M1998" t="s">
        <v>20</v>
      </c>
      <c r="N1998" t="s">
        <v>22</v>
      </c>
      <c r="O1998">
        <v>37</v>
      </c>
      <c r="P1998">
        <v>5</v>
      </c>
      <c r="Q1998" t="s">
        <v>3319</v>
      </c>
      <c r="R1998">
        <v>501</v>
      </c>
      <c r="S1998" s="3">
        <v>0</v>
      </c>
      <c r="T1998" s="6">
        <v>240.00000000000006</v>
      </c>
      <c r="U1998" t="s">
        <v>6334</v>
      </c>
      <c r="V1998">
        <v>2025</v>
      </c>
      <c r="W1998" t="s">
        <v>6329</v>
      </c>
      <c r="X1998" t="str">
        <f>_xlfn.XLOOKUP(Orders_C[[#This Row],[Product_ID]],Products_C[Product_ID],Products_C[Product_Name])</f>
        <v>Rice Bowl</v>
      </c>
      <c r="Y1998" t="str">
        <f>_xlfn.XLOOKUP(Orders_C[[#This Row],[Product_ID]],Products_C[Product_ID],Products_C[Category])</f>
        <v>Beverage</v>
      </c>
      <c r="Z1998" t="str">
        <f>_xlfn.XLOOKUP(Orders_C[[#This Row],[Store_ID]],Stores_c[Store_ID],Stores_c[City])</f>
        <v>Port Barbarabury</v>
      </c>
      <c r="AA1998" t="str">
        <f>_xlfn.XLOOKUP(Orders_C[[#This Row],[Customer_ID]],Customers_c[Customer_ID],Customers_c[Customer_Name])</f>
        <v>Kevin Washington</v>
      </c>
      <c r="AB1998" s="6">
        <f>Orders_C[[#This Row],[Quantity]]*Orders_C[[#This Row],[Unit_Price]]*(1-Orders_C[[#This Row],[Discount %]])+Orders_C[[#This Row],[Tax]]</f>
        <v>585.6</v>
      </c>
      <c r="AC1998" s="9">
        <f>(Orders_C[[#This Row],[Unit_Price]]*Orders_C[[#This Row],[Quantity]])-Orders_C[[#This Row],[Discount]]+Orders_C[[#This Row],[Tax]]</f>
        <v>585.6</v>
      </c>
      <c r="AD1998" t="str">
        <f>IF(COUNTIF(Orders_C[[#All],[Customer_ID]],Orders_C[[#This Row],[Customer_ID]])&gt;1,"Repeat","New")</f>
        <v>Repeat</v>
      </c>
      <c r="AE1998" t="str" cm="1">
        <f t="array" ref="AE1998">_xlfn.XLOOKUP(Orders_C[[#This Row],[Store_ID]],Stores_c[[#All],[Store_ID]],Stores_c[[#All],[City]])</f>
        <v>Port Barbarabury</v>
      </c>
      <c r="AF1998" t="str" cm="1">
        <f t="array" ref="AF1998">_xlfn.XLOOKUP(Orders_C[[#This Row],[Store_ID]],Stores_c[[#All],[Store_ID]],Stores_c[[#All],[Manager_Name]])</f>
        <v>Edward Nguyen</v>
      </c>
      <c r="AG1998" t="str" cm="1">
        <f t="array" ref="AG1998">_xlfn.XLOOKUP(Orders_C[[#This Row],[Store_ID]],Stores_c[[#All],[Store_ID]],Stores_c[[#All],[Store_Type]])</f>
        <v>Street</v>
      </c>
    </row>
    <row r="1999" spans="1:33" x14ac:dyDescent="0.25">
      <c r="A1999">
        <v>8326</v>
      </c>
      <c r="B1999" s="1">
        <v>45998</v>
      </c>
      <c r="C1999" s="2">
        <v>0.62798611111111113</v>
      </c>
      <c r="D1999">
        <v>1546</v>
      </c>
      <c r="E1999">
        <v>220</v>
      </c>
      <c r="F1999">
        <v>470</v>
      </c>
      <c r="G1999">
        <v>311</v>
      </c>
      <c r="H1999">
        <v>2</v>
      </c>
      <c r="I1999">
        <v>289</v>
      </c>
      <c r="J1999">
        <v>5</v>
      </c>
      <c r="K1999">
        <v>14.45</v>
      </c>
      <c r="L1999">
        <v>587.45000000000005</v>
      </c>
      <c r="M1999" t="s">
        <v>18</v>
      </c>
      <c r="N1999" t="s">
        <v>22</v>
      </c>
      <c r="O1999">
        <v>22</v>
      </c>
      <c r="P1999">
        <v>1</v>
      </c>
      <c r="Q1999" t="s">
        <v>2349</v>
      </c>
      <c r="R1999">
        <v>508</v>
      </c>
      <c r="S1999" s="3">
        <v>0.05</v>
      </c>
      <c r="T1999" s="6">
        <v>240.65000000000003</v>
      </c>
      <c r="U1999" t="s">
        <v>6328</v>
      </c>
      <c r="V1999">
        <v>2025</v>
      </c>
      <c r="W1999" t="s">
        <v>6329</v>
      </c>
      <c r="X1999" t="str">
        <f>_xlfn.XLOOKUP(Orders_C[[#This Row],[Product_ID]],Products_C[Product_ID],Products_C[Product_Name])</f>
        <v>Pepsi</v>
      </c>
      <c r="Y1999" t="str">
        <f>_xlfn.XLOOKUP(Orders_C[[#This Row],[Product_ID]],Products_C[Product_ID],Products_C[Category])</f>
        <v>Dessert</v>
      </c>
      <c r="Z1999" t="str">
        <f>_xlfn.XLOOKUP(Orders_C[[#This Row],[Store_ID]],Stores_c[Store_ID],Stores_c[City])</f>
        <v>Williamborough</v>
      </c>
      <c r="AA1999" t="str">
        <f>_xlfn.XLOOKUP(Orders_C[[#This Row],[Customer_ID]],Customers_c[Customer_ID],Customers_c[Customer_Name])</f>
        <v>Richard Sparks II</v>
      </c>
      <c r="AB1999" s="6">
        <f>Orders_C[[#This Row],[Quantity]]*Orders_C[[#This Row],[Unit_Price]]*(1-Orders_C[[#This Row],[Discount %]])+Orders_C[[#This Row],[Tax]]</f>
        <v>563.55000000000007</v>
      </c>
      <c r="AC1999" s="9">
        <f>(Orders_C[[#This Row],[Unit_Price]]*Orders_C[[#This Row],[Quantity]])-Orders_C[[#This Row],[Discount]]+Orders_C[[#This Row],[Tax]]</f>
        <v>587.45000000000005</v>
      </c>
      <c r="AD1999" t="str">
        <f>IF(COUNTIF(Orders_C[[#All],[Customer_ID]],Orders_C[[#This Row],[Customer_ID]])&gt;1,"Repeat","New")</f>
        <v>Repeat</v>
      </c>
      <c r="AE1999" t="str" cm="1">
        <f t="array" ref="AE1999">_xlfn.XLOOKUP(Orders_C[[#This Row],[Store_ID]],Stores_c[[#All],[Store_ID]],Stores_c[[#All],[City]])</f>
        <v>Williamborough</v>
      </c>
      <c r="AF1999" t="str" cm="1">
        <f t="array" ref="AF1999">_xlfn.XLOOKUP(Orders_C[[#This Row],[Store_ID]],Stores_c[[#All],[Store_ID]],Stores_c[[#All],[Manager_Name]])</f>
        <v>Michael Mcbride</v>
      </c>
      <c r="AG1999" t="str" cm="1">
        <f t="array" ref="AG1999">_xlfn.XLOOKUP(Orders_C[[#This Row],[Store_ID]],Stores_c[[#All],[Store_ID]],Stores_c[[#All],[Store_Type]])</f>
        <v>Mall</v>
      </c>
    </row>
    <row r="2000" spans="1:33" x14ac:dyDescent="0.25">
      <c r="A2000">
        <v>9699</v>
      </c>
      <c r="B2000" s="1">
        <v>45728</v>
      </c>
      <c r="C2000" s="2">
        <v>0.84032407407407406</v>
      </c>
      <c r="D2000">
        <v>1416</v>
      </c>
      <c r="E2000">
        <v>207</v>
      </c>
      <c r="F2000">
        <v>506</v>
      </c>
      <c r="G2000">
        <v>317</v>
      </c>
      <c r="H2000">
        <v>2</v>
      </c>
      <c r="I2000">
        <v>289</v>
      </c>
      <c r="J2000">
        <v>5</v>
      </c>
      <c r="K2000">
        <v>14.45</v>
      </c>
      <c r="L2000">
        <v>587.45000000000005</v>
      </c>
      <c r="M2000" t="s">
        <v>18</v>
      </c>
      <c r="N2000" t="s">
        <v>22</v>
      </c>
      <c r="O2000">
        <v>53</v>
      </c>
      <c r="P2000">
        <v>2</v>
      </c>
      <c r="Q2000" t="s">
        <v>3722</v>
      </c>
      <c r="R2000">
        <v>508</v>
      </c>
      <c r="S2000" s="3">
        <v>0.05</v>
      </c>
      <c r="T2000" s="6">
        <v>240.65000000000003</v>
      </c>
      <c r="U2000" t="s">
        <v>6334</v>
      </c>
      <c r="V2000">
        <v>2025</v>
      </c>
      <c r="W2000" t="s">
        <v>6331</v>
      </c>
      <c r="X2000" t="str">
        <f>_xlfn.XLOOKUP(Orders_C[[#This Row],[Product_ID]],Products_C[Product_ID],Products_C[Product_Name])</f>
        <v>Popcorn Chicken</v>
      </c>
      <c r="Y2000" t="str">
        <f>_xlfn.XLOOKUP(Orders_C[[#This Row],[Product_ID]],Products_C[Product_ID],Products_C[Category])</f>
        <v>Dessert</v>
      </c>
      <c r="Z2000" t="str">
        <f>_xlfn.XLOOKUP(Orders_C[[#This Row],[Store_ID]],Stores_c[Store_ID],Stores_c[City])</f>
        <v>Christineton</v>
      </c>
      <c r="AA2000" t="str">
        <f>_xlfn.XLOOKUP(Orders_C[[#This Row],[Customer_ID]],Customers_c[Customer_ID],Customers_c[Customer_Name])</f>
        <v>Mike Santos</v>
      </c>
      <c r="AB2000" s="6">
        <f>Orders_C[[#This Row],[Quantity]]*Orders_C[[#This Row],[Unit_Price]]*(1-Orders_C[[#This Row],[Discount %]])+Orders_C[[#This Row],[Tax]]</f>
        <v>563.55000000000007</v>
      </c>
      <c r="AC2000" s="9">
        <f>(Orders_C[[#This Row],[Unit_Price]]*Orders_C[[#This Row],[Quantity]])-Orders_C[[#This Row],[Discount]]+Orders_C[[#This Row],[Tax]]</f>
        <v>587.45000000000005</v>
      </c>
      <c r="AD2000" t="str">
        <f>IF(COUNTIF(Orders_C[[#All],[Customer_ID]],Orders_C[[#This Row],[Customer_ID]])&gt;1,"Repeat","New")</f>
        <v>Repeat</v>
      </c>
      <c r="AE2000" t="str" cm="1">
        <f t="array" ref="AE2000">_xlfn.XLOOKUP(Orders_C[[#This Row],[Store_ID]],Stores_c[[#All],[Store_ID]],Stores_c[[#All],[City]])</f>
        <v>Christineton</v>
      </c>
      <c r="AF2000" t="str" cm="1">
        <f t="array" ref="AF2000">_xlfn.XLOOKUP(Orders_C[[#This Row],[Store_ID]],Stores_c[[#All],[Store_ID]],Stores_c[[#All],[Manager_Name]])</f>
        <v>Dr. William Hubbard MD</v>
      </c>
      <c r="AG2000" t="str" cm="1">
        <f t="array" ref="AG2000">_xlfn.XLOOKUP(Orders_C[[#This Row],[Store_ID]],Stores_c[[#All],[Store_ID]],Stores_c[[#All],[Store_Type]])</f>
        <v>Street</v>
      </c>
    </row>
    <row r="2001" spans="1:33" x14ac:dyDescent="0.25">
      <c r="A2001">
        <v>10252</v>
      </c>
      <c r="B2001" s="1">
        <v>45804</v>
      </c>
      <c r="C2001" s="2">
        <v>0.75247685185185187</v>
      </c>
      <c r="D2001">
        <v>1489</v>
      </c>
      <c r="E2001">
        <v>203</v>
      </c>
      <c r="F2001">
        <v>404</v>
      </c>
      <c r="G2001">
        <v>340</v>
      </c>
      <c r="H2001">
        <v>2</v>
      </c>
      <c r="I2001">
        <v>289</v>
      </c>
      <c r="J2001">
        <v>5</v>
      </c>
      <c r="K2001">
        <v>14.45</v>
      </c>
      <c r="L2001">
        <v>587.45000000000005</v>
      </c>
      <c r="M2001" t="s">
        <v>19</v>
      </c>
      <c r="N2001" t="s">
        <v>23</v>
      </c>
      <c r="O2001">
        <v>30</v>
      </c>
      <c r="P2001">
        <v>3</v>
      </c>
      <c r="Q2001" t="s">
        <v>4275</v>
      </c>
      <c r="R2001">
        <v>506</v>
      </c>
      <c r="S2001" s="3">
        <v>0.05</v>
      </c>
      <c r="T2001" s="6">
        <v>240.65000000000003</v>
      </c>
      <c r="U2001" t="s">
        <v>6339</v>
      </c>
      <c r="V2001">
        <v>2025</v>
      </c>
      <c r="W2001" t="s">
        <v>6329</v>
      </c>
      <c r="X2001" t="str">
        <f>_xlfn.XLOOKUP(Orders_C[[#This Row],[Product_ID]],Products_C[Product_ID],Products_C[Product_Name])</f>
        <v>Chocolate Lava Cake</v>
      </c>
      <c r="Y2001" t="str">
        <f>_xlfn.XLOOKUP(Orders_C[[#This Row],[Product_ID]],Products_C[Product_ID],Products_C[Category])</f>
        <v>Chicken</v>
      </c>
      <c r="Z2001" t="str">
        <f>_xlfn.XLOOKUP(Orders_C[[#This Row],[Store_ID]],Stores_c[Store_ID],Stores_c[City])</f>
        <v>Lake Williammouth</v>
      </c>
      <c r="AA2001" t="str">
        <f>_xlfn.XLOOKUP(Orders_C[[#This Row],[Customer_ID]],Customers_c[Customer_ID],Customers_c[Customer_Name])</f>
        <v>William Macdonald</v>
      </c>
      <c r="AB2001" s="6">
        <f>Orders_C[[#This Row],[Quantity]]*Orders_C[[#This Row],[Unit_Price]]*(1-Orders_C[[#This Row],[Discount %]])+Orders_C[[#This Row],[Tax]]</f>
        <v>563.55000000000007</v>
      </c>
      <c r="AC2001" s="9">
        <f>(Orders_C[[#This Row],[Unit_Price]]*Orders_C[[#This Row],[Quantity]])-Orders_C[[#This Row],[Discount]]+Orders_C[[#This Row],[Tax]]</f>
        <v>587.45000000000005</v>
      </c>
      <c r="AD2001" t="str">
        <f>IF(COUNTIF(Orders_C[[#All],[Customer_ID]],Orders_C[[#This Row],[Customer_ID]])&gt;1,"Repeat","New")</f>
        <v>Repeat</v>
      </c>
      <c r="AE2001" t="str" cm="1">
        <f t="array" ref="AE2001">_xlfn.XLOOKUP(Orders_C[[#This Row],[Store_ID]],Stores_c[[#All],[Store_ID]],Stores_c[[#All],[City]])</f>
        <v>Lake Williammouth</v>
      </c>
      <c r="AF2001" t="str" cm="1">
        <f t="array" ref="AF2001">_xlfn.XLOOKUP(Orders_C[[#This Row],[Store_ID]],Stores_c[[#All],[Store_ID]],Stores_c[[#All],[Manager_Name]])</f>
        <v>Stephanie Dominguez</v>
      </c>
      <c r="AG2001" t="str" cm="1">
        <f t="array" ref="AG2001">_xlfn.XLOOKUP(Orders_C[[#This Row],[Store_ID]],Stores_c[[#All],[Store_ID]],Stores_c[[#All],[Store_Type]])</f>
        <v>Drive-Thru</v>
      </c>
    </row>
    <row r="2002" spans="1:33" x14ac:dyDescent="0.25">
      <c r="A2002">
        <v>6040</v>
      </c>
      <c r="B2002" s="1">
        <v>45733</v>
      </c>
      <c r="C2002" s="2">
        <v>0.39710648148148148</v>
      </c>
      <c r="D2002">
        <v>1449</v>
      </c>
      <c r="E2002">
        <v>205</v>
      </c>
      <c r="F2002">
        <v>402</v>
      </c>
      <c r="G2002">
        <v>322</v>
      </c>
      <c r="H2002">
        <v>4</v>
      </c>
      <c r="I2002">
        <v>155</v>
      </c>
      <c r="J2002">
        <v>15</v>
      </c>
      <c r="K2002">
        <v>7.75</v>
      </c>
      <c r="L2002">
        <v>612.75</v>
      </c>
      <c r="M2002" t="s">
        <v>18</v>
      </c>
      <c r="N2002" t="s">
        <v>21</v>
      </c>
      <c r="O2002">
        <v>12</v>
      </c>
      <c r="P2002">
        <v>2</v>
      </c>
      <c r="Q2002" t="s">
        <v>63</v>
      </c>
      <c r="R2002">
        <v>505</v>
      </c>
      <c r="S2002" s="3">
        <v>0.15</v>
      </c>
      <c r="T2002" s="6">
        <v>240.75</v>
      </c>
      <c r="U2002" t="s">
        <v>6334</v>
      </c>
      <c r="V2002">
        <v>2025</v>
      </c>
      <c r="W2002" t="s">
        <v>6333</v>
      </c>
      <c r="X2002" t="str">
        <f>_xlfn.XLOOKUP(Orders_C[[#This Row],[Product_ID]],Products_C[Product_ID],Products_C[Product_Name])</f>
        <v>Veg Burger</v>
      </c>
      <c r="Y2002" t="str">
        <f>_xlfn.XLOOKUP(Orders_C[[#This Row],[Product_ID]],Products_C[Product_ID],Products_C[Category])</f>
        <v>Burger</v>
      </c>
      <c r="Z2002" t="str">
        <f>_xlfn.XLOOKUP(Orders_C[[#This Row],[Store_ID]],Stores_c[Store_ID],Stores_c[City])</f>
        <v>Port Jacob</v>
      </c>
      <c r="AA2002" t="str">
        <f>_xlfn.XLOOKUP(Orders_C[[#This Row],[Customer_ID]],Customers_c[Customer_ID],Customers_c[Customer_Name])</f>
        <v>Damon Taylor</v>
      </c>
      <c r="AB2002" s="6">
        <f>Orders_C[[#This Row],[Quantity]]*Orders_C[[#This Row],[Unit_Price]]*(1-Orders_C[[#This Row],[Discount %]])+Orders_C[[#This Row],[Tax]]</f>
        <v>534.75</v>
      </c>
      <c r="AC2002" s="9">
        <f>(Orders_C[[#This Row],[Unit_Price]]*Orders_C[[#This Row],[Quantity]])-Orders_C[[#This Row],[Discount]]+Orders_C[[#This Row],[Tax]]</f>
        <v>612.75</v>
      </c>
      <c r="AD2002" t="str">
        <f>IF(COUNTIF(Orders_C[[#All],[Customer_ID]],Orders_C[[#This Row],[Customer_ID]])&gt;1,"Repeat","New")</f>
        <v>Repeat</v>
      </c>
      <c r="AE2002" t="str" cm="1">
        <f t="array" ref="AE2002">_xlfn.XLOOKUP(Orders_C[[#This Row],[Store_ID]],Stores_c[[#All],[Store_ID]],Stores_c[[#All],[City]])</f>
        <v>Port Jacob</v>
      </c>
      <c r="AF2002" t="str" cm="1">
        <f t="array" ref="AF2002">_xlfn.XLOOKUP(Orders_C[[#This Row],[Store_ID]],Stores_c[[#All],[Store_ID]],Stores_c[[#All],[Manager_Name]])</f>
        <v>David Harris</v>
      </c>
      <c r="AG2002" t="str" cm="1">
        <f t="array" ref="AG2002">_xlfn.XLOOKUP(Orders_C[[#This Row],[Store_ID]],Stores_c[[#All],[Store_ID]],Stores_c[[#All],[Store_Type]])</f>
        <v>Mall</v>
      </c>
    </row>
    <row r="2003" spans="1:33" x14ac:dyDescent="0.25">
      <c r="A2003">
        <v>7024</v>
      </c>
      <c r="B2003" s="1">
        <v>45954</v>
      </c>
      <c r="C2003" s="2">
        <v>0.79002314814814811</v>
      </c>
      <c r="D2003">
        <v>1156</v>
      </c>
      <c r="E2003">
        <v>213</v>
      </c>
      <c r="F2003">
        <v>451</v>
      </c>
      <c r="G2003">
        <v>316</v>
      </c>
      <c r="H2003">
        <v>2</v>
      </c>
      <c r="I2003">
        <v>295</v>
      </c>
      <c r="J2003">
        <v>10</v>
      </c>
      <c r="K2003">
        <v>14.75</v>
      </c>
      <c r="L2003">
        <v>594.75</v>
      </c>
      <c r="M2003" t="s">
        <v>19</v>
      </c>
      <c r="N2003" t="s">
        <v>21</v>
      </c>
      <c r="O2003">
        <v>12</v>
      </c>
      <c r="P2003">
        <v>1</v>
      </c>
      <c r="Q2003" t="s">
        <v>1047</v>
      </c>
      <c r="R2003">
        <v>509</v>
      </c>
      <c r="S2003" s="3">
        <v>0.1</v>
      </c>
      <c r="T2003" s="6">
        <v>240.75</v>
      </c>
      <c r="U2003" t="s">
        <v>6332</v>
      </c>
      <c r="V2003">
        <v>2025</v>
      </c>
      <c r="W2003" t="s">
        <v>6333</v>
      </c>
      <c r="X2003" t="str">
        <f>_xlfn.XLOOKUP(Orders_C[[#This Row],[Product_ID]],Products_C[Product_ID],Products_C[Product_Name])</f>
        <v>Popcorn Chicken</v>
      </c>
      <c r="Y2003" t="str">
        <f>_xlfn.XLOOKUP(Orders_C[[#This Row],[Product_ID]],Products_C[Product_ID],Products_C[Category])</f>
        <v>Dessert</v>
      </c>
      <c r="Z2003" t="str">
        <f>_xlfn.XLOOKUP(Orders_C[[#This Row],[Store_ID]],Stores_c[Store_ID],Stores_c[City])</f>
        <v>Lake Kristashire</v>
      </c>
      <c r="AA2003" t="str">
        <f>_xlfn.XLOOKUP(Orders_C[[#This Row],[Customer_ID]],Customers_c[Customer_ID],Customers_c[Customer_Name])</f>
        <v>Amber Lopez</v>
      </c>
      <c r="AB2003" s="6">
        <f>Orders_C[[#This Row],[Quantity]]*Orders_C[[#This Row],[Unit_Price]]*(1-Orders_C[[#This Row],[Discount %]])+Orders_C[[#This Row],[Tax]]</f>
        <v>545.75</v>
      </c>
      <c r="AC2003" s="9">
        <f>(Orders_C[[#This Row],[Unit_Price]]*Orders_C[[#This Row],[Quantity]])-Orders_C[[#This Row],[Discount]]+Orders_C[[#This Row],[Tax]]</f>
        <v>594.75</v>
      </c>
      <c r="AD2003" t="str">
        <f>IF(COUNTIF(Orders_C[[#All],[Customer_ID]],Orders_C[[#This Row],[Customer_ID]])&gt;1,"Repeat","New")</f>
        <v>Repeat</v>
      </c>
      <c r="AE2003" t="str" cm="1">
        <f t="array" ref="AE2003">_xlfn.XLOOKUP(Orders_C[[#This Row],[Store_ID]],Stores_c[[#All],[Store_ID]],Stores_c[[#All],[City]])</f>
        <v>Lake Kristashire</v>
      </c>
      <c r="AF2003" t="str" cm="1">
        <f t="array" ref="AF2003">_xlfn.XLOOKUP(Orders_C[[#This Row],[Store_ID]],Stores_c[[#All],[Store_ID]],Stores_c[[#All],[Manager_Name]])</f>
        <v>Andrea Daugherty</v>
      </c>
      <c r="AG2003" t="str" cm="1">
        <f t="array" ref="AG2003">_xlfn.XLOOKUP(Orders_C[[#This Row],[Store_ID]],Stores_c[[#All],[Store_ID]],Stores_c[[#All],[Store_Type]])</f>
        <v>Mall</v>
      </c>
    </row>
    <row r="2004" spans="1:33" x14ac:dyDescent="0.25">
      <c r="A2004">
        <v>8073</v>
      </c>
      <c r="B2004" s="1">
        <v>45977</v>
      </c>
      <c r="C2004" s="2">
        <v>0.14686342592592594</v>
      </c>
      <c r="D2004">
        <v>1186</v>
      </c>
      <c r="E2004">
        <v>208</v>
      </c>
      <c r="F2004">
        <v>531</v>
      </c>
      <c r="G2004">
        <v>337</v>
      </c>
      <c r="H2004">
        <v>2</v>
      </c>
      <c r="I2004">
        <v>295</v>
      </c>
      <c r="J2004">
        <v>10</v>
      </c>
      <c r="K2004">
        <v>14.75</v>
      </c>
      <c r="L2004">
        <v>594.75</v>
      </c>
      <c r="M2004" t="s">
        <v>18</v>
      </c>
      <c r="N2004" t="s">
        <v>22</v>
      </c>
      <c r="O2004">
        <v>52</v>
      </c>
      <c r="P2004">
        <v>4</v>
      </c>
      <c r="Q2004" t="s">
        <v>2096</v>
      </c>
      <c r="R2004">
        <v>510</v>
      </c>
      <c r="S2004" s="3">
        <v>0.1</v>
      </c>
      <c r="T2004" s="6">
        <v>240.75</v>
      </c>
      <c r="U2004" t="s">
        <v>6336</v>
      </c>
      <c r="V2004">
        <v>2025</v>
      </c>
      <c r="W2004" t="s">
        <v>6331</v>
      </c>
      <c r="X2004" t="str">
        <f>_xlfn.XLOOKUP(Orders_C[[#This Row],[Product_ID]],Products_C[Product_ID],Products_C[Product_Name])</f>
        <v>Chocolate Lava Cake</v>
      </c>
      <c r="Y2004" t="str">
        <f>_xlfn.XLOOKUP(Orders_C[[#This Row],[Product_ID]],Products_C[Product_ID],Products_C[Category])</f>
        <v>Chicken</v>
      </c>
      <c r="Z2004" t="str">
        <f>_xlfn.XLOOKUP(Orders_C[[#This Row],[Store_ID]],Stores_c[Store_ID],Stores_c[City])</f>
        <v>Tracyview</v>
      </c>
      <c r="AA2004" t="str">
        <f>_xlfn.XLOOKUP(Orders_C[[#This Row],[Customer_ID]],Customers_c[Customer_ID],Customers_c[Customer_Name])</f>
        <v>Michael Garcia</v>
      </c>
      <c r="AB2004" s="6">
        <f>Orders_C[[#This Row],[Quantity]]*Orders_C[[#This Row],[Unit_Price]]*(1-Orders_C[[#This Row],[Discount %]])+Orders_C[[#This Row],[Tax]]</f>
        <v>545.75</v>
      </c>
      <c r="AC2004" s="9">
        <f>(Orders_C[[#This Row],[Unit_Price]]*Orders_C[[#This Row],[Quantity]])-Orders_C[[#This Row],[Discount]]+Orders_C[[#This Row],[Tax]]</f>
        <v>594.75</v>
      </c>
      <c r="AD2004" t="str">
        <f>IF(COUNTIF(Orders_C[[#All],[Customer_ID]],Orders_C[[#This Row],[Customer_ID]])&gt;1,"Repeat","New")</f>
        <v>Repeat</v>
      </c>
      <c r="AE2004" t="str" cm="1">
        <f t="array" ref="AE2004">_xlfn.XLOOKUP(Orders_C[[#This Row],[Store_ID]],Stores_c[[#All],[Store_ID]],Stores_c[[#All],[City]])</f>
        <v>Tracyview</v>
      </c>
      <c r="AF2004" t="str" cm="1">
        <f t="array" ref="AF2004">_xlfn.XLOOKUP(Orders_C[[#This Row],[Store_ID]],Stores_c[[#All],[Store_ID]],Stores_c[[#All],[Manager_Name]])</f>
        <v>Jeremiah Lee</v>
      </c>
      <c r="AG2004" t="str" cm="1">
        <f t="array" ref="AG2004">_xlfn.XLOOKUP(Orders_C[[#This Row],[Store_ID]],Stores_c[[#All],[Store_ID]],Stores_c[[#All],[Store_Type]])</f>
        <v>Mall</v>
      </c>
    </row>
    <row r="2005" spans="1:33" x14ac:dyDescent="0.25">
      <c r="A2005">
        <v>8576</v>
      </c>
      <c r="B2005" s="1">
        <v>45892</v>
      </c>
      <c r="C2005" s="2">
        <v>0.72288194444444442</v>
      </c>
      <c r="D2005">
        <v>1392</v>
      </c>
      <c r="E2005">
        <v>202</v>
      </c>
      <c r="F2005">
        <v>402</v>
      </c>
      <c r="G2005">
        <v>318</v>
      </c>
      <c r="H2005">
        <v>2</v>
      </c>
      <c r="I2005">
        <v>301</v>
      </c>
      <c r="J2005">
        <v>15</v>
      </c>
      <c r="K2005">
        <v>15.05</v>
      </c>
      <c r="L2005">
        <v>602.04999999999995</v>
      </c>
      <c r="M2005" t="s">
        <v>19</v>
      </c>
      <c r="N2005" t="s">
        <v>22</v>
      </c>
      <c r="O2005">
        <v>47</v>
      </c>
      <c r="P2005">
        <v>1</v>
      </c>
      <c r="Q2005" t="s">
        <v>2599</v>
      </c>
      <c r="R2005">
        <v>504</v>
      </c>
      <c r="S2005" s="3">
        <v>0.15</v>
      </c>
      <c r="T2005" s="6">
        <v>240.84999999999997</v>
      </c>
      <c r="U2005" t="s">
        <v>6342</v>
      </c>
      <c r="V2005">
        <v>2025</v>
      </c>
      <c r="W2005" t="s">
        <v>6331</v>
      </c>
      <c r="X2005" t="str">
        <f>_xlfn.XLOOKUP(Orders_C[[#This Row],[Product_ID]],Products_C[Product_ID],Products_C[Product_Name])</f>
        <v>Pepsi</v>
      </c>
      <c r="Y2005" t="str">
        <f>_xlfn.XLOOKUP(Orders_C[[#This Row],[Product_ID]],Products_C[Product_ID],Products_C[Category])</f>
        <v>Burger</v>
      </c>
      <c r="Z2005" t="str">
        <f>_xlfn.XLOOKUP(Orders_C[[#This Row],[Store_ID]],Stores_c[Store_ID],Stores_c[City])</f>
        <v>Rebekahside</v>
      </c>
      <c r="AA2005" t="str">
        <f>_xlfn.XLOOKUP(Orders_C[[#This Row],[Customer_ID]],Customers_c[Customer_ID],Customers_c[Customer_Name])</f>
        <v>Melanie Carr</v>
      </c>
      <c r="AB2005" s="6">
        <f>Orders_C[[#This Row],[Quantity]]*Orders_C[[#This Row],[Unit_Price]]*(1-Orders_C[[#This Row],[Discount %]])+Orders_C[[#This Row],[Tax]]</f>
        <v>526.75</v>
      </c>
      <c r="AC2005" s="9">
        <f>(Orders_C[[#This Row],[Unit_Price]]*Orders_C[[#This Row],[Quantity]])-Orders_C[[#This Row],[Discount]]+Orders_C[[#This Row],[Tax]]</f>
        <v>602.04999999999995</v>
      </c>
      <c r="AD2005" t="str">
        <f>IF(COUNTIF(Orders_C[[#All],[Customer_ID]],Orders_C[[#This Row],[Customer_ID]])&gt;1,"Repeat","New")</f>
        <v>Repeat</v>
      </c>
      <c r="AE2005" t="str" cm="1">
        <f t="array" ref="AE2005">_xlfn.XLOOKUP(Orders_C[[#This Row],[Store_ID]],Stores_c[[#All],[Store_ID]],Stores_c[[#All],[City]])</f>
        <v>Rebekahside</v>
      </c>
      <c r="AF2005" t="str" cm="1">
        <f t="array" ref="AF2005">_xlfn.XLOOKUP(Orders_C[[#This Row],[Store_ID]],Stores_c[[#All],[Store_ID]],Stores_c[[#All],[Manager_Name]])</f>
        <v>Mark Ray</v>
      </c>
      <c r="AG2005" t="str" cm="1">
        <f t="array" ref="AG2005">_xlfn.XLOOKUP(Orders_C[[#This Row],[Store_ID]],Stores_c[[#All],[Store_ID]],Stores_c[[#All],[Store_Type]])</f>
        <v>Drive-Thru</v>
      </c>
    </row>
    <row r="2006" spans="1:33" x14ac:dyDescent="0.25">
      <c r="A2006">
        <v>6388</v>
      </c>
      <c r="B2006" s="1">
        <v>45999</v>
      </c>
      <c r="C2006" s="2">
        <v>0.97229166666666667</v>
      </c>
      <c r="D2006">
        <v>1401</v>
      </c>
      <c r="E2006">
        <v>218</v>
      </c>
      <c r="F2006">
        <v>540</v>
      </c>
      <c r="G2006">
        <v>337</v>
      </c>
      <c r="H2006">
        <v>3</v>
      </c>
      <c r="I2006">
        <v>205</v>
      </c>
      <c r="J2006">
        <v>15</v>
      </c>
      <c r="K2006">
        <v>10.25</v>
      </c>
      <c r="L2006">
        <v>610.25</v>
      </c>
      <c r="M2006" t="s">
        <v>20</v>
      </c>
      <c r="N2006" t="s">
        <v>23</v>
      </c>
      <c r="O2006">
        <v>13</v>
      </c>
      <c r="P2006">
        <v>5</v>
      </c>
      <c r="Q2006" t="s">
        <v>411</v>
      </c>
      <c r="R2006">
        <v>509</v>
      </c>
      <c r="S2006" s="3">
        <v>0.15</v>
      </c>
      <c r="T2006" s="6">
        <v>241.25</v>
      </c>
      <c r="U2006" t="s">
        <v>6328</v>
      </c>
      <c r="V2006">
        <v>2025</v>
      </c>
      <c r="W2006" t="s">
        <v>6333</v>
      </c>
      <c r="X2006" t="str">
        <f>_xlfn.XLOOKUP(Orders_C[[#This Row],[Product_ID]],Products_C[Product_ID],Products_C[Product_Name])</f>
        <v>Chocolate Lava Cake</v>
      </c>
      <c r="Y2006" t="str">
        <f>_xlfn.XLOOKUP(Orders_C[[#This Row],[Product_ID]],Products_C[Product_ID],Products_C[Category])</f>
        <v>Chicken</v>
      </c>
      <c r="Z2006" t="str">
        <f>_xlfn.XLOOKUP(Orders_C[[#This Row],[Store_ID]],Stores_c[Store_ID],Stores_c[City])</f>
        <v>East Johnport</v>
      </c>
      <c r="AA2006" t="str">
        <f>_xlfn.XLOOKUP(Orders_C[[#This Row],[Customer_ID]],Customers_c[Customer_ID],Customers_c[Customer_Name])</f>
        <v>James Coffey</v>
      </c>
      <c r="AB2006" s="6">
        <f>Orders_C[[#This Row],[Quantity]]*Orders_C[[#This Row],[Unit_Price]]*(1-Orders_C[[#This Row],[Discount %]])+Orders_C[[#This Row],[Tax]]</f>
        <v>533</v>
      </c>
      <c r="AC2006" s="9">
        <f>(Orders_C[[#This Row],[Unit_Price]]*Orders_C[[#This Row],[Quantity]])-Orders_C[[#This Row],[Discount]]+Orders_C[[#This Row],[Tax]]</f>
        <v>610.25</v>
      </c>
      <c r="AD2006" t="str">
        <f>IF(COUNTIF(Orders_C[[#All],[Customer_ID]],Orders_C[[#This Row],[Customer_ID]])&gt;1,"Repeat","New")</f>
        <v>Repeat</v>
      </c>
      <c r="AE2006" t="str" cm="1">
        <f t="array" ref="AE2006">_xlfn.XLOOKUP(Orders_C[[#This Row],[Store_ID]],Stores_c[[#All],[Store_ID]],Stores_c[[#All],[City]])</f>
        <v>East Johnport</v>
      </c>
      <c r="AF2006" t="str" cm="1">
        <f t="array" ref="AF2006">_xlfn.XLOOKUP(Orders_C[[#This Row],[Store_ID]],Stores_c[[#All],[Store_ID]],Stores_c[[#All],[Manager_Name]])</f>
        <v>Mr. Matthew Murillo III</v>
      </c>
      <c r="AG2006" t="str" cm="1">
        <f t="array" ref="AG2006">_xlfn.XLOOKUP(Orders_C[[#This Row],[Store_ID]],Stores_c[[#All],[Store_ID]],Stores_c[[#All],[Store_Type]])</f>
        <v>Street</v>
      </c>
    </row>
    <row r="2007" spans="1:33" x14ac:dyDescent="0.25">
      <c r="A2007">
        <v>7275</v>
      </c>
      <c r="B2007" s="1">
        <v>45931</v>
      </c>
      <c r="C2007" s="2">
        <v>0.88582175925925921</v>
      </c>
      <c r="D2007">
        <v>1344</v>
      </c>
      <c r="E2007">
        <v>217</v>
      </c>
      <c r="F2007">
        <v>438</v>
      </c>
      <c r="G2007">
        <v>302</v>
      </c>
      <c r="H2007">
        <v>3</v>
      </c>
      <c r="I2007">
        <v>193</v>
      </c>
      <c r="J2007">
        <v>0</v>
      </c>
      <c r="K2007">
        <v>9.65</v>
      </c>
      <c r="L2007">
        <v>588.65</v>
      </c>
      <c r="M2007" t="s">
        <v>19</v>
      </c>
      <c r="N2007" t="s">
        <v>22</v>
      </c>
      <c r="O2007">
        <v>23</v>
      </c>
      <c r="P2007">
        <v>4</v>
      </c>
      <c r="Q2007" t="s">
        <v>1298</v>
      </c>
      <c r="R2007">
        <v>510</v>
      </c>
      <c r="S2007" s="3">
        <v>0</v>
      </c>
      <c r="T2007" s="6">
        <v>241.25</v>
      </c>
      <c r="U2007" t="s">
        <v>6332</v>
      </c>
      <c r="V2007">
        <v>2025</v>
      </c>
      <c r="W2007" t="s">
        <v>6329</v>
      </c>
      <c r="X2007" t="str">
        <f>_xlfn.XLOOKUP(Orders_C[[#This Row],[Product_ID]],Products_C[Product_ID],Products_C[Product_Name])</f>
        <v>Chicken Wings</v>
      </c>
      <c r="Y2007" t="str">
        <f>_xlfn.XLOOKUP(Orders_C[[#This Row],[Product_ID]],Products_C[Product_ID],Products_C[Category])</f>
        <v>Chicken</v>
      </c>
      <c r="Z2007" t="str">
        <f>_xlfn.XLOOKUP(Orders_C[[#This Row],[Store_ID]],Stores_c[Store_ID],Stores_c[City])</f>
        <v>West Rebecca</v>
      </c>
      <c r="AA2007" t="str">
        <f>_xlfn.XLOOKUP(Orders_C[[#This Row],[Customer_ID]],Customers_c[Customer_ID],Customers_c[Customer_Name])</f>
        <v>Jordan Williams</v>
      </c>
      <c r="AB2007" s="6">
        <f>Orders_C[[#This Row],[Quantity]]*Orders_C[[#This Row],[Unit_Price]]*(1-Orders_C[[#This Row],[Discount %]])+Orders_C[[#This Row],[Tax]]</f>
        <v>588.65</v>
      </c>
      <c r="AC2007" s="9">
        <f>(Orders_C[[#This Row],[Unit_Price]]*Orders_C[[#This Row],[Quantity]])-Orders_C[[#This Row],[Discount]]+Orders_C[[#This Row],[Tax]]</f>
        <v>588.65</v>
      </c>
      <c r="AD2007" t="str">
        <f>IF(COUNTIF(Orders_C[[#All],[Customer_ID]],Orders_C[[#This Row],[Customer_ID]])&gt;1,"Repeat","New")</f>
        <v>Repeat</v>
      </c>
      <c r="AE2007" t="str" cm="1">
        <f t="array" ref="AE2007">_xlfn.XLOOKUP(Orders_C[[#This Row],[Store_ID]],Stores_c[[#All],[Store_ID]],Stores_c[[#All],[City]])</f>
        <v>West Rebecca</v>
      </c>
      <c r="AF2007" t="str" cm="1">
        <f t="array" ref="AF2007">_xlfn.XLOOKUP(Orders_C[[#This Row],[Store_ID]],Stores_c[[#All],[Store_ID]],Stores_c[[#All],[Manager_Name]])</f>
        <v>Albert Smith</v>
      </c>
      <c r="AG2007" t="str" cm="1">
        <f t="array" ref="AG2007">_xlfn.XLOOKUP(Orders_C[[#This Row],[Store_ID]],Stores_c[[#All],[Store_ID]],Stores_c[[#All],[Store_Type]])</f>
        <v>Mall</v>
      </c>
    </row>
    <row r="2008" spans="1:33" x14ac:dyDescent="0.25">
      <c r="A2008">
        <v>9391</v>
      </c>
      <c r="B2008" s="1">
        <v>45976</v>
      </c>
      <c r="C2008" s="2">
        <v>0.28576388888888887</v>
      </c>
      <c r="D2008">
        <v>1239</v>
      </c>
      <c r="E2008">
        <v>220</v>
      </c>
      <c r="F2008">
        <v>533</v>
      </c>
      <c r="G2008">
        <v>304</v>
      </c>
      <c r="H2008">
        <v>3</v>
      </c>
      <c r="I2008">
        <v>193</v>
      </c>
      <c r="J2008">
        <v>0</v>
      </c>
      <c r="K2008">
        <v>9.65</v>
      </c>
      <c r="L2008">
        <v>588.65</v>
      </c>
      <c r="M2008" t="s">
        <v>18</v>
      </c>
      <c r="N2008" t="s">
        <v>22</v>
      </c>
      <c r="O2008">
        <v>58</v>
      </c>
      <c r="P2008">
        <v>2</v>
      </c>
      <c r="Q2008" t="s">
        <v>3414</v>
      </c>
      <c r="R2008">
        <v>507</v>
      </c>
      <c r="S2008" s="3">
        <v>0</v>
      </c>
      <c r="T2008" s="6">
        <v>241.25</v>
      </c>
      <c r="U2008" t="s">
        <v>6336</v>
      </c>
      <c r="V2008">
        <v>2025</v>
      </c>
      <c r="W2008" t="s">
        <v>6331</v>
      </c>
      <c r="X2008" t="str">
        <f>_xlfn.XLOOKUP(Orders_C[[#This Row],[Product_ID]],Products_C[Product_ID],Products_C[Product_Name])</f>
        <v>Veg Burger</v>
      </c>
      <c r="Y2008" t="str">
        <f>_xlfn.XLOOKUP(Orders_C[[#This Row],[Product_ID]],Products_C[Product_ID],Products_C[Category])</f>
        <v>Burger</v>
      </c>
      <c r="Z2008" t="str">
        <f>_xlfn.XLOOKUP(Orders_C[[#This Row],[Store_ID]],Stores_c[Store_ID],Stores_c[City])</f>
        <v>Williamborough</v>
      </c>
      <c r="AA2008" t="str">
        <f>_xlfn.XLOOKUP(Orders_C[[#This Row],[Customer_ID]],Customers_c[Customer_ID],Customers_c[Customer_Name])</f>
        <v>Jeremy Miles</v>
      </c>
      <c r="AB2008" s="6">
        <f>Orders_C[[#This Row],[Quantity]]*Orders_C[[#This Row],[Unit_Price]]*(1-Orders_C[[#This Row],[Discount %]])+Orders_C[[#This Row],[Tax]]</f>
        <v>588.65</v>
      </c>
      <c r="AC2008" s="9">
        <f>(Orders_C[[#This Row],[Unit_Price]]*Orders_C[[#This Row],[Quantity]])-Orders_C[[#This Row],[Discount]]+Orders_C[[#This Row],[Tax]]</f>
        <v>588.65</v>
      </c>
      <c r="AD2008" t="str">
        <f>IF(COUNTIF(Orders_C[[#All],[Customer_ID]],Orders_C[[#This Row],[Customer_ID]])&gt;1,"Repeat","New")</f>
        <v>Repeat</v>
      </c>
      <c r="AE2008" t="str" cm="1">
        <f t="array" ref="AE2008">_xlfn.XLOOKUP(Orders_C[[#This Row],[Store_ID]],Stores_c[[#All],[Store_ID]],Stores_c[[#All],[City]])</f>
        <v>Williamborough</v>
      </c>
      <c r="AF2008" t="str" cm="1">
        <f t="array" ref="AF2008">_xlfn.XLOOKUP(Orders_C[[#This Row],[Store_ID]],Stores_c[[#All],[Store_ID]],Stores_c[[#All],[Manager_Name]])</f>
        <v>Michael Mcbride</v>
      </c>
      <c r="AG2008" t="str" cm="1">
        <f t="array" ref="AG2008">_xlfn.XLOOKUP(Orders_C[[#This Row],[Store_ID]],Stores_c[[#All],[Store_ID]],Stores_c[[#All],[Store_Type]])</f>
        <v>Mall</v>
      </c>
    </row>
    <row r="2009" spans="1:33" x14ac:dyDescent="0.25">
      <c r="A2009">
        <v>10538</v>
      </c>
      <c r="B2009" s="1">
        <v>45994</v>
      </c>
      <c r="C2009" s="2">
        <v>0.35497685185185185</v>
      </c>
      <c r="D2009">
        <v>1079</v>
      </c>
      <c r="E2009">
        <v>217</v>
      </c>
      <c r="F2009">
        <v>450</v>
      </c>
      <c r="G2009">
        <v>326</v>
      </c>
      <c r="H2009">
        <v>3</v>
      </c>
      <c r="I2009">
        <v>205</v>
      </c>
      <c r="J2009">
        <v>15</v>
      </c>
      <c r="K2009">
        <v>10.25</v>
      </c>
      <c r="L2009">
        <v>610.25</v>
      </c>
      <c r="M2009" t="s">
        <v>18</v>
      </c>
      <c r="N2009" t="s">
        <v>23</v>
      </c>
      <c r="O2009">
        <v>51</v>
      </c>
      <c r="P2009">
        <v>5</v>
      </c>
      <c r="Q2009" t="s">
        <v>4561</v>
      </c>
      <c r="R2009">
        <v>502</v>
      </c>
      <c r="S2009" s="3">
        <v>0.15</v>
      </c>
      <c r="T2009" s="6">
        <v>241.25</v>
      </c>
      <c r="U2009" t="s">
        <v>6328</v>
      </c>
      <c r="V2009">
        <v>2025</v>
      </c>
      <c r="W2009" t="s">
        <v>6331</v>
      </c>
      <c r="X2009" t="str">
        <f>_xlfn.XLOOKUP(Orders_C[[#This Row],[Product_ID]],Products_C[Product_ID],Products_C[Product_Name])</f>
        <v>Rice Bowl</v>
      </c>
      <c r="Y2009" t="str">
        <f>_xlfn.XLOOKUP(Orders_C[[#This Row],[Product_ID]],Products_C[Product_ID],Products_C[Category])</f>
        <v>Burger</v>
      </c>
      <c r="Z2009" t="str">
        <f>_xlfn.XLOOKUP(Orders_C[[#This Row],[Store_ID]],Stores_c[Store_ID],Stores_c[City])</f>
        <v>West Rebecca</v>
      </c>
      <c r="AA2009" t="str">
        <f>_xlfn.XLOOKUP(Orders_C[[#This Row],[Customer_ID]],Customers_c[Customer_ID],Customers_c[Customer_Name])</f>
        <v>Justin Gonzales</v>
      </c>
      <c r="AB2009" s="6">
        <f>Orders_C[[#This Row],[Quantity]]*Orders_C[[#This Row],[Unit_Price]]*(1-Orders_C[[#This Row],[Discount %]])+Orders_C[[#This Row],[Tax]]</f>
        <v>533</v>
      </c>
      <c r="AC2009" s="9">
        <f>(Orders_C[[#This Row],[Unit_Price]]*Orders_C[[#This Row],[Quantity]])-Orders_C[[#This Row],[Discount]]+Orders_C[[#This Row],[Tax]]</f>
        <v>610.25</v>
      </c>
      <c r="AD2009" t="str">
        <f>IF(COUNTIF(Orders_C[[#All],[Customer_ID]],Orders_C[[#This Row],[Customer_ID]])&gt;1,"Repeat","New")</f>
        <v>Repeat</v>
      </c>
      <c r="AE2009" t="str" cm="1">
        <f t="array" ref="AE2009">_xlfn.XLOOKUP(Orders_C[[#This Row],[Store_ID]],Stores_c[[#All],[Store_ID]],Stores_c[[#All],[City]])</f>
        <v>West Rebecca</v>
      </c>
      <c r="AF2009" t="str" cm="1">
        <f t="array" ref="AF2009">_xlfn.XLOOKUP(Orders_C[[#This Row],[Store_ID]],Stores_c[[#All],[Store_ID]],Stores_c[[#All],[Manager_Name]])</f>
        <v>Albert Smith</v>
      </c>
      <c r="AG2009" t="str" cm="1">
        <f t="array" ref="AG2009">_xlfn.XLOOKUP(Orders_C[[#This Row],[Store_ID]],Stores_c[[#All],[Store_ID]],Stores_c[[#All],[Store_Type]])</f>
        <v>Mall</v>
      </c>
    </row>
    <row r="2010" spans="1:33" x14ac:dyDescent="0.25">
      <c r="A2010">
        <v>7041</v>
      </c>
      <c r="B2010" s="1">
        <v>45932</v>
      </c>
      <c r="C2010" s="2">
        <v>0.47798611111111111</v>
      </c>
      <c r="D2010">
        <v>1236</v>
      </c>
      <c r="E2010">
        <v>207</v>
      </c>
      <c r="F2010">
        <v>417</v>
      </c>
      <c r="G2010">
        <v>308</v>
      </c>
      <c r="H2010">
        <v>2</v>
      </c>
      <c r="I2010">
        <v>284</v>
      </c>
      <c r="J2010">
        <v>0</v>
      </c>
      <c r="K2010">
        <v>14.2</v>
      </c>
      <c r="L2010">
        <v>582.20000000000005</v>
      </c>
      <c r="M2010" t="s">
        <v>19</v>
      </c>
      <c r="N2010" t="s">
        <v>21</v>
      </c>
      <c r="O2010">
        <v>28</v>
      </c>
      <c r="P2010">
        <v>4</v>
      </c>
      <c r="Q2010" t="s">
        <v>1064</v>
      </c>
      <c r="R2010">
        <v>502</v>
      </c>
      <c r="S2010" s="3">
        <v>0</v>
      </c>
      <c r="T2010" s="6">
        <v>241.40000000000003</v>
      </c>
      <c r="U2010" t="s">
        <v>6332</v>
      </c>
      <c r="V2010">
        <v>2025</v>
      </c>
      <c r="W2010" t="s">
        <v>6329</v>
      </c>
      <c r="X2010" t="str">
        <f>_xlfn.XLOOKUP(Orders_C[[#This Row],[Product_ID]],Products_C[Product_ID],Products_C[Product_Name])</f>
        <v>Zinger Burger</v>
      </c>
      <c r="Y2010" t="str">
        <f>_xlfn.XLOOKUP(Orders_C[[#This Row],[Product_ID]],Products_C[Product_ID],Products_C[Category])</f>
        <v>Beverage</v>
      </c>
      <c r="Z2010" t="str">
        <f>_xlfn.XLOOKUP(Orders_C[[#This Row],[Store_ID]],Stores_c[Store_ID],Stores_c[City])</f>
        <v>Christineton</v>
      </c>
      <c r="AA2010" t="str">
        <f>_xlfn.XLOOKUP(Orders_C[[#This Row],[Customer_ID]],Customers_c[Customer_ID],Customers_c[Customer_Name])</f>
        <v>Alexander Brown</v>
      </c>
      <c r="AB2010" s="6">
        <f>Orders_C[[#This Row],[Quantity]]*Orders_C[[#This Row],[Unit_Price]]*(1-Orders_C[[#This Row],[Discount %]])+Orders_C[[#This Row],[Tax]]</f>
        <v>582.20000000000005</v>
      </c>
      <c r="AC2010" s="9">
        <f>(Orders_C[[#This Row],[Unit_Price]]*Orders_C[[#This Row],[Quantity]])-Orders_C[[#This Row],[Discount]]+Orders_C[[#This Row],[Tax]]</f>
        <v>582.20000000000005</v>
      </c>
      <c r="AD2010" t="str">
        <f>IF(COUNTIF(Orders_C[[#All],[Customer_ID]],Orders_C[[#This Row],[Customer_ID]])&gt;1,"Repeat","New")</f>
        <v>Repeat</v>
      </c>
      <c r="AE2010" t="str" cm="1">
        <f t="array" ref="AE2010">_xlfn.XLOOKUP(Orders_C[[#This Row],[Store_ID]],Stores_c[[#All],[Store_ID]],Stores_c[[#All],[City]])</f>
        <v>Christineton</v>
      </c>
      <c r="AF2010" t="str" cm="1">
        <f t="array" ref="AF2010">_xlfn.XLOOKUP(Orders_C[[#This Row],[Store_ID]],Stores_c[[#All],[Store_ID]],Stores_c[[#All],[Manager_Name]])</f>
        <v>Dr. William Hubbard MD</v>
      </c>
      <c r="AG2010" t="str" cm="1">
        <f t="array" ref="AG2010">_xlfn.XLOOKUP(Orders_C[[#This Row],[Store_ID]],Stores_c[[#All],[Store_ID]],Stores_c[[#All],[Store_Type]])</f>
        <v>Street</v>
      </c>
    </row>
    <row r="2011" spans="1:33" x14ac:dyDescent="0.25">
      <c r="A2011">
        <v>9103</v>
      </c>
      <c r="B2011" s="1">
        <v>45898</v>
      </c>
      <c r="C2011" s="2">
        <v>0.8196296296296296</v>
      </c>
      <c r="D2011">
        <v>1664</v>
      </c>
      <c r="E2011">
        <v>204</v>
      </c>
      <c r="F2011">
        <v>467</v>
      </c>
      <c r="G2011">
        <v>332</v>
      </c>
      <c r="H2011">
        <v>2</v>
      </c>
      <c r="I2011">
        <v>284</v>
      </c>
      <c r="J2011">
        <v>0</v>
      </c>
      <c r="K2011">
        <v>14.2</v>
      </c>
      <c r="L2011">
        <v>582.20000000000005</v>
      </c>
      <c r="M2011" t="s">
        <v>18</v>
      </c>
      <c r="N2011" t="s">
        <v>21</v>
      </c>
      <c r="O2011">
        <v>17</v>
      </c>
      <c r="P2011">
        <v>3</v>
      </c>
      <c r="Q2011" t="s">
        <v>3126</v>
      </c>
      <c r="R2011">
        <v>508</v>
      </c>
      <c r="S2011" s="3">
        <v>0</v>
      </c>
      <c r="T2011" s="6">
        <v>241.40000000000003</v>
      </c>
      <c r="U2011" t="s">
        <v>6342</v>
      </c>
      <c r="V2011">
        <v>2025</v>
      </c>
      <c r="W2011" t="s">
        <v>6333</v>
      </c>
      <c r="X2011" t="str">
        <f>_xlfn.XLOOKUP(Orders_C[[#This Row],[Product_ID]],Products_C[Product_ID],Products_C[Product_Name])</f>
        <v>Zinger Burger</v>
      </c>
      <c r="Y2011" t="str">
        <f>_xlfn.XLOOKUP(Orders_C[[#This Row],[Product_ID]],Products_C[Product_ID],Products_C[Category])</f>
        <v>Beverage</v>
      </c>
      <c r="Z2011" t="str">
        <f>_xlfn.XLOOKUP(Orders_C[[#This Row],[Store_ID]],Stores_c[Store_ID],Stores_c[City])</f>
        <v>New Robertfurt</v>
      </c>
      <c r="AA2011" t="str">
        <f>_xlfn.XLOOKUP(Orders_C[[#This Row],[Customer_ID]],Customers_c[Customer_ID],Customers_c[Customer_Name])</f>
        <v>Tyler Herrera</v>
      </c>
      <c r="AB2011" s="6">
        <f>Orders_C[[#This Row],[Quantity]]*Orders_C[[#This Row],[Unit_Price]]*(1-Orders_C[[#This Row],[Discount %]])+Orders_C[[#This Row],[Tax]]</f>
        <v>582.20000000000005</v>
      </c>
      <c r="AC2011" s="9">
        <f>(Orders_C[[#This Row],[Unit_Price]]*Orders_C[[#This Row],[Quantity]])-Orders_C[[#This Row],[Discount]]+Orders_C[[#This Row],[Tax]]</f>
        <v>582.20000000000005</v>
      </c>
      <c r="AD2011" t="str">
        <f>IF(COUNTIF(Orders_C[[#All],[Customer_ID]],Orders_C[[#This Row],[Customer_ID]])&gt;1,"Repeat","New")</f>
        <v>Repeat</v>
      </c>
      <c r="AE2011" t="str" cm="1">
        <f t="array" ref="AE2011">_xlfn.XLOOKUP(Orders_C[[#This Row],[Store_ID]],Stores_c[[#All],[Store_ID]],Stores_c[[#All],[City]])</f>
        <v>New Robertfurt</v>
      </c>
      <c r="AF2011" t="str" cm="1">
        <f t="array" ref="AF2011">_xlfn.XLOOKUP(Orders_C[[#This Row],[Store_ID]],Stores_c[[#All],[Store_ID]],Stores_c[[#All],[Manager_Name]])</f>
        <v>Tiffany Gomez</v>
      </c>
      <c r="AG2011" t="str" cm="1">
        <f t="array" ref="AG2011">_xlfn.XLOOKUP(Orders_C[[#This Row],[Store_ID]],Stores_c[[#All],[Store_ID]],Stores_c[[#All],[Store_Type]])</f>
        <v>Street</v>
      </c>
    </row>
    <row r="2012" spans="1:33" x14ac:dyDescent="0.25">
      <c r="A2012">
        <v>7227</v>
      </c>
      <c r="B2012" s="1">
        <v>45747</v>
      </c>
      <c r="C2012" s="2">
        <v>0.11872685185185185</v>
      </c>
      <c r="D2012">
        <v>1989</v>
      </c>
      <c r="E2012">
        <v>217</v>
      </c>
      <c r="F2012">
        <v>550</v>
      </c>
      <c r="G2012">
        <v>339</v>
      </c>
      <c r="H2012">
        <v>2</v>
      </c>
      <c r="I2012">
        <v>296</v>
      </c>
      <c r="J2012">
        <v>10</v>
      </c>
      <c r="K2012">
        <v>14.8</v>
      </c>
      <c r="L2012">
        <v>596.79999999999995</v>
      </c>
      <c r="M2012" t="s">
        <v>18</v>
      </c>
      <c r="N2012" t="s">
        <v>22</v>
      </c>
      <c r="O2012">
        <v>21</v>
      </c>
      <c r="P2012">
        <v>3</v>
      </c>
      <c r="Q2012" t="s">
        <v>1250</v>
      </c>
      <c r="R2012">
        <v>508</v>
      </c>
      <c r="S2012" s="3">
        <v>0.1</v>
      </c>
      <c r="T2012" s="6">
        <v>241.59999999999997</v>
      </c>
      <c r="U2012" t="s">
        <v>6334</v>
      </c>
      <c r="V2012">
        <v>2025</v>
      </c>
      <c r="W2012" t="s">
        <v>6329</v>
      </c>
      <c r="X2012" t="str">
        <f>_xlfn.XLOOKUP(Orders_C[[#This Row],[Product_ID]],Products_C[Product_ID],Products_C[Product_Name])</f>
        <v>Veg Burger</v>
      </c>
      <c r="Y2012" t="str">
        <f>_xlfn.XLOOKUP(Orders_C[[#This Row],[Product_ID]],Products_C[Product_ID],Products_C[Category])</f>
        <v>Burger</v>
      </c>
      <c r="Z2012" t="str">
        <f>_xlfn.XLOOKUP(Orders_C[[#This Row],[Store_ID]],Stores_c[Store_ID],Stores_c[City])</f>
        <v>West Rebecca</v>
      </c>
      <c r="AA2012" t="str">
        <f>_xlfn.XLOOKUP(Orders_C[[#This Row],[Customer_ID]],Customers_c[Customer_ID],Customers_c[Customer_Name])</f>
        <v>Philip Mills</v>
      </c>
      <c r="AB2012" s="6">
        <f>Orders_C[[#This Row],[Quantity]]*Orders_C[[#This Row],[Unit_Price]]*(1-Orders_C[[#This Row],[Discount %]])+Orders_C[[#This Row],[Tax]]</f>
        <v>547.6</v>
      </c>
      <c r="AC2012" s="9">
        <f>(Orders_C[[#This Row],[Unit_Price]]*Orders_C[[#This Row],[Quantity]])-Orders_C[[#This Row],[Discount]]+Orders_C[[#This Row],[Tax]]</f>
        <v>596.79999999999995</v>
      </c>
      <c r="AD2012" t="str">
        <f>IF(COUNTIF(Orders_C[[#All],[Customer_ID]],Orders_C[[#This Row],[Customer_ID]])&gt;1,"Repeat","New")</f>
        <v>Repeat</v>
      </c>
      <c r="AE2012" t="str" cm="1">
        <f t="array" ref="AE2012">_xlfn.XLOOKUP(Orders_C[[#This Row],[Store_ID]],Stores_c[[#All],[Store_ID]],Stores_c[[#All],[City]])</f>
        <v>West Rebecca</v>
      </c>
      <c r="AF2012" t="str" cm="1">
        <f t="array" ref="AF2012">_xlfn.XLOOKUP(Orders_C[[#This Row],[Store_ID]],Stores_c[[#All],[Store_ID]],Stores_c[[#All],[Manager_Name]])</f>
        <v>Albert Smith</v>
      </c>
      <c r="AG2012" t="str" cm="1">
        <f t="array" ref="AG2012">_xlfn.XLOOKUP(Orders_C[[#This Row],[Store_ID]],Stores_c[[#All],[Store_ID]],Stores_c[[#All],[Store_Type]])</f>
        <v>Mall</v>
      </c>
    </row>
    <row r="2013" spans="1:33" x14ac:dyDescent="0.25">
      <c r="A2013">
        <v>8691</v>
      </c>
      <c r="B2013" s="1">
        <v>45760</v>
      </c>
      <c r="C2013" s="2">
        <v>0.99050925925925926</v>
      </c>
      <c r="D2013">
        <v>1219</v>
      </c>
      <c r="E2013">
        <v>216</v>
      </c>
      <c r="F2013">
        <v>535</v>
      </c>
      <c r="G2013">
        <v>308</v>
      </c>
      <c r="H2013">
        <v>2</v>
      </c>
      <c r="I2013">
        <v>285</v>
      </c>
      <c r="J2013">
        <v>0</v>
      </c>
      <c r="K2013">
        <v>14.25</v>
      </c>
      <c r="L2013">
        <v>584.25</v>
      </c>
      <c r="M2013" t="s">
        <v>20</v>
      </c>
      <c r="N2013" t="s">
        <v>23</v>
      </c>
      <c r="O2013">
        <v>29</v>
      </c>
      <c r="P2013">
        <v>1</v>
      </c>
      <c r="Q2013" t="s">
        <v>2714</v>
      </c>
      <c r="R2013">
        <v>505</v>
      </c>
      <c r="S2013" s="3">
        <v>0</v>
      </c>
      <c r="T2013" s="6">
        <v>242.25</v>
      </c>
      <c r="U2013" t="s">
        <v>6337</v>
      </c>
      <c r="V2013">
        <v>2025</v>
      </c>
      <c r="W2013" t="s">
        <v>6329</v>
      </c>
      <c r="X2013" t="str">
        <f>_xlfn.XLOOKUP(Orders_C[[#This Row],[Product_ID]],Products_C[Product_ID],Products_C[Product_Name])</f>
        <v>Zinger Burger</v>
      </c>
      <c r="Y2013" t="str">
        <f>_xlfn.XLOOKUP(Orders_C[[#This Row],[Product_ID]],Products_C[Product_ID],Products_C[Category])</f>
        <v>Beverage</v>
      </c>
      <c r="Z2013" t="str">
        <f>_xlfn.XLOOKUP(Orders_C[[#This Row],[Store_ID]],Stores_c[Store_ID],Stores_c[City])</f>
        <v>Garciaview</v>
      </c>
      <c r="AA2013" t="str">
        <f>_xlfn.XLOOKUP(Orders_C[[#This Row],[Customer_ID]],Customers_c[Customer_ID],Customers_c[Customer_Name])</f>
        <v>Megan Davis</v>
      </c>
      <c r="AB2013" s="6">
        <f>Orders_C[[#This Row],[Quantity]]*Orders_C[[#This Row],[Unit_Price]]*(1-Orders_C[[#This Row],[Discount %]])+Orders_C[[#This Row],[Tax]]</f>
        <v>584.25</v>
      </c>
      <c r="AC2013" s="9">
        <f>(Orders_C[[#This Row],[Unit_Price]]*Orders_C[[#This Row],[Quantity]])-Orders_C[[#This Row],[Discount]]+Orders_C[[#This Row],[Tax]]</f>
        <v>584.25</v>
      </c>
      <c r="AD2013" t="str">
        <f>IF(COUNTIF(Orders_C[[#All],[Customer_ID]],Orders_C[[#This Row],[Customer_ID]])&gt;1,"Repeat","New")</f>
        <v>Repeat</v>
      </c>
      <c r="AE2013" t="str" cm="1">
        <f t="array" ref="AE2013">_xlfn.XLOOKUP(Orders_C[[#This Row],[Store_ID]],Stores_c[[#All],[Store_ID]],Stores_c[[#All],[City]])</f>
        <v>Garciaview</v>
      </c>
      <c r="AF2013" t="str" cm="1">
        <f t="array" ref="AF2013">_xlfn.XLOOKUP(Orders_C[[#This Row],[Store_ID]],Stores_c[[#All],[Store_ID]],Stores_c[[#All],[Manager_Name]])</f>
        <v>Karina Washington</v>
      </c>
      <c r="AG2013" t="str" cm="1">
        <f t="array" ref="AG2013">_xlfn.XLOOKUP(Orders_C[[#This Row],[Store_ID]],Stores_c[[#All],[Store_ID]],Stores_c[[#All],[Store_Type]])</f>
        <v>Drive-Thru</v>
      </c>
    </row>
    <row r="2014" spans="1:33" x14ac:dyDescent="0.25">
      <c r="A2014">
        <v>9816</v>
      </c>
      <c r="B2014" s="1">
        <v>45950</v>
      </c>
      <c r="C2014" s="2">
        <v>0.45699074074074075</v>
      </c>
      <c r="D2014">
        <v>1664</v>
      </c>
      <c r="E2014">
        <v>219</v>
      </c>
      <c r="F2014">
        <v>526</v>
      </c>
      <c r="G2014">
        <v>340</v>
      </c>
      <c r="H2014">
        <v>2</v>
      </c>
      <c r="I2014">
        <v>291</v>
      </c>
      <c r="J2014">
        <v>5</v>
      </c>
      <c r="K2014">
        <v>14.55</v>
      </c>
      <c r="L2014">
        <v>591.54999999999995</v>
      </c>
      <c r="M2014" t="s">
        <v>19</v>
      </c>
      <c r="N2014" t="s">
        <v>22</v>
      </c>
      <c r="O2014">
        <v>16</v>
      </c>
      <c r="P2014">
        <v>4</v>
      </c>
      <c r="Q2014" t="s">
        <v>3839</v>
      </c>
      <c r="R2014">
        <v>504</v>
      </c>
      <c r="S2014" s="3">
        <v>0.05</v>
      </c>
      <c r="T2014" s="6">
        <v>242.34999999999997</v>
      </c>
      <c r="U2014" t="s">
        <v>6332</v>
      </c>
      <c r="V2014">
        <v>2025</v>
      </c>
      <c r="W2014" t="s">
        <v>6333</v>
      </c>
      <c r="X2014" t="str">
        <f>_xlfn.XLOOKUP(Orders_C[[#This Row],[Product_ID]],Products_C[Product_ID],Products_C[Product_Name])</f>
        <v>Chocolate Lava Cake</v>
      </c>
      <c r="Y2014" t="str">
        <f>_xlfn.XLOOKUP(Orders_C[[#This Row],[Product_ID]],Products_C[Product_ID],Products_C[Category])</f>
        <v>Chicken</v>
      </c>
      <c r="Z2014" t="str">
        <f>_xlfn.XLOOKUP(Orders_C[[#This Row],[Store_ID]],Stores_c[Store_ID],Stores_c[City])</f>
        <v>Lake David</v>
      </c>
      <c r="AA2014" t="str">
        <f>_xlfn.XLOOKUP(Orders_C[[#This Row],[Customer_ID]],Customers_c[Customer_ID],Customers_c[Customer_Name])</f>
        <v>Tyler Herrera</v>
      </c>
      <c r="AB2014" s="6">
        <f>Orders_C[[#This Row],[Quantity]]*Orders_C[[#This Row],[Unit_Price]]*(1-Orders_C[[#This Row],[Discount %]])+Orders_C[[#This Row],[Tax]]</f>
        <v>567.44999999999993</v>
      </c>
      <c r="AC2014" s="9">
        <f>(Orders_C[[#This Row],[Unit_Price]]*Orders_C[[#This Row],[Quantity]])-Orders_C[[#This Row],[Discount]]+Orders_C[[#This Row],[Tax]]</f>
        <v>591.54999999999995</v>
      </c>
      <c r="AD2014" t="str">
        <f>IF(COUNTIF(Orders_C[[#All],[Customer_ID]],Orders_C[[#This Row],[Customer_ID]])&gt;1,"Repeat","New")</f>
        <v>Repeat</v>
      </c>
      <c r="AE2014" t="str" cm="1">
        <f t="array" ref="AE2014">_xlfn.XLOOKUP(Orders_C[[#This Row],[Store_ID]],Stores_c[[#All],[Store_ID]],Stores_c[[#All],[City]])</f>
        <v>Lake David</v>
      </c>
      <c r="AF2014" t="str" cm="1">
        <f t="array" ref="AF2014">_xlfn.XLOOKUP(Orders_C[[#This Row],[Store_ID]],Stores_c[[#All],[Store_ID]],Stores_c[[#All],[Manager_Name]])</f>
        <v>Joshua Hines</v>
      </c>
      <c r="AG2014" t="str" cm="1">
        <f t="array" ref="AG2014">_xlfn.XLOOKUP(Orders_C[[#This Row],[Store_ID]],Stores_c[[#All],[Store_ID]],Stores_c[[#All],[Store_Type]])</f>
        <v>Street</v>
      </c>
    </row>
    <row r="2015" spans="1:33" x14ac:dyDescent="0.25">
      <c r="A2015">
        <v>6524</v>
      </c>
      <c r="B2015" s="1">
        <v>45843</v>
      </c>
      <c r="C2015" s="2">
        <v>0.3651388888888889</v>
      </c>
      <c r="D2015">
        <v>1864</v>
      </c>
      <c r="E2015">
        <v>208</v>
      </c>
      <c r="F2015">
        <v>421</v>
      </c>
      <c r="G2015">
        <v>331</v>
      </c>
      <c r="H2015">
        <v>4</v>
      </c>
      <c r="I2015">
        <v>156</v>
      </c>
      <c r="J2015">
        <v>15</v>
      </c>
      <c r="K2015">
        <v>7.8000000000000007</v>
      </c>
      <c r="L2015">
        <v>616.79999999999995</v>
      </c>
      <c r="M2015" t="s">
        <v>18</v>
      </c>
      <c r="N2015" t="s">
        <v>22</v>
      </c>
      <c r="O2015">
        <v>25</v>
      </c>
      <c r="P2015">
        <v>4</v>
      </c>
      <c r="Q2015" t="s">
        <v>547</v>
      </c>
      <c r="R2015">
        <v>506</v>
      </c>
      <c r="S2015" s="3">
        <v>0.15</v>
      </c>
      <c r="T2015" s="6">
        <v>242.39999999999998</v>
      </c>
      <c r="U2015" t="s">
        <v>6341</v>
      </c>
      <c r="V2015">
        <v>2025</v>
      </c>
      <c r="W2015" t="s">
        <v>6329</v>
      </c>
      <c r="X2015" t="str">
        <f>_xlfn.XLOOKUP(Orders_C[[#This Row],[Product_ID]],Products_C[Product_ID],Products_C[Product_Name])</f>
        <v>Chicken Bucket</v>
      </c>
      <c r="Y2015" t="str">
        <f>_xlfn.XLOOKUP(Orders_C[[#This Row],[Product_ID]],Products_C[Product_ID],Products_C[Category])</f>
        <v>Beverage</v>
      </c>
      <c r="Z2015" t="str">
        <f>_xlfn.XLOOKUP(Orders_C[[#This Row],[Store_ID]],Stores_c[Store_ID],Stores_c[City])</f>
        <v>Tracyview</v>
      </c>
      <c r="AA2015" t="str">
        <f>_xlfn.XLOOKUP(Orders_C[[#This Row],[Customer_ID]],Customers_c[Customer_ID],Customers_c[Customer_Name])</f>
        <v>Miss Linda Thomas</v>
      </c>
      <c r="AB2015" s="6">
        <f>Orders_C[[#This Row],[Quantity]]*Orders_C[[#This Row],[Unit_Price]]*(1-Orders_C[[#This Row],[Discount %]])+Orders_C[[#This Row],[Tax]]</f>
        <v>538.19999999999993</v>
      </c>
      <c r="AC2015" s="9">
        <f>(Orders_C[[#This Row],[Unit_Price]]*Orders_C[[#This Row],[Quantity]])-Orders_C[[#This Row],[Discount]]+Orders_C[[#This Row],[Tax]]</f>
        <v>616.79999999999995</v>
      </c>
      <c r="AD2015" t="str">
        <f>IF(COUNTIF(Orders_C[[#All],[Customer_ID]],Orders_C[[#This Row],[Customer_ID]])&gt;1,"Repeat","New")</f>
        <v>Repeat</v>
      </c>
      <c r="AE2015" t="str" cm="1">
        <f t="array" ref="AE2015">_xlfn.XLOOKUP(Orders_C[[#This Row],[Store_ID]],Stores_c[[#All],[Store_ID]],Stores_c[[#All],[City]])</f>
        <v>Tracyview</v>
      </c>
      <c r="AF2015" t="str" cm="1">
        <f t="array" ref="AF2015">_xlfn.XLOOKUP(Orders_C[[#This Row],[Store_ID]],Stores_c[[#All],[Store_ID]],Stores_c[[#All],[Manager_Name]])</f>
        <v>Jeremiah Lee</v>
      </c>
      <c r="AG2015" t="str" cm="1">
        <f t="array" ref="AG2015">_xlfn.XLOOKUP(Orders_C[[#This Row],[Store_ID]],Stores_c[[#All],[Store_ID]],Stores_c[[#All],[Store_Type]])</f>
        <v>Mall</v>
      </c>
    </row>
    <row r="2016" spans="1:33" x14ac:dyDescent="0.25">
      <c r="A2016">
        <v>7077</v>
      </c>
      <c r="B2016" s="1">
        <v>46023</v>
      </c>
      <c r="C2016" s="2">
        <v>0.52085648148148145</v>
      </c>
      <c r="D2016">
        <v>1811</v>
      </c>
      <c r="E2016">
        <v>207</v>
      </c>
      <c r="F2016">
        <v>465</v>
      </c>
      <c r="G2016">
        <v>315</v>
      </c>
      <c r="H2016">
        <v>4</v>
      </c>
      <c r="I2016">
        <v>156</v>
      </c>
      <c r="J2016">
        <v>15</v>
      </c>
      <c r="K2016">
        <v>7.8000000000000007</v>
      </c>
      <c r="L2016">
        <v>616.79999999999995</v>
      </c>
      <c r="M2016" t="s">
        <v>19</v>
      </c>
      <c r="N2016" t="s">
        <v>21</v>
      </c>
      <c r="O2016">
        <v>55</v>
      </c>
      <c r="P2016">
        <v>4</v>
      </c>
      <c r="Q2016" t="s">
        <v>1100</v>
      </c>
      <c r="R2016">
        <v>506</v>
      </c>
      <c r="S2016" s="3">
        <v>0.15</v>
      </c>
      <c r="T2016" s="6">
        <v>242.39999999999998</v>
      </c>
      <c r="U2016" t="s">
        <v>6330</v>
      </c>
      <c r="V2016">
        <v>2026</v>
      </c>
      <c r="W2016" t="s">
        <v>6331</v>
      </c>
      <c r="X2016" t="str">
        <f>_xlfn.XLOOKUP(Orders_C[[#This Row],[Product_ID]],Products_C[Product_ID],Products_C[Product_Name])</f>
        <v>Popcorn Chicken</v>
      </c>
      <c r="Y2016" t="str">
        <f>_xlfn.XLOOKUP(Orders_C[[#This Row],[Product_ID]],Products_C[Product_ID],Products_C[Category])</f>
        <v>Beverage</v>
      </c>
      <c r="Z2016" t="str">
        <f>_xlfn.XLOOKUP(Orders_C[[#This Row],[Store_ID]],Stores_c[Store_ID],Stores_c[City])</f>
        <v>Christineton</v>
      </c>
      <c r="AA2016" t="str">
        <f>_xlfn.XLOOKUP(Orders_C[[#This Row],[Customer_ID]],Customers_c[Customer_ID],Customers_c[Customer_Name])</f>
        <v>Mary Drake</v>
      </c>
      <c r="AB2016" s="6">
        <f>Orders_C[[#This Row],[Quantity]]*Orders_C[[#This Row],[Unit_Price]]*(1-Orders_C[[#This Row],[Discount %]])+Orders_C[[#This Row],[Tax]]</f>
        <v>538.19999999999993</v>
      </c>
      <c r="AC2016" s="9">
        <f>(Orders_C[[#This Row],[Unit_Price]]*Orders_C[[#This Row],[Quantity]])-Orders_C[[#This Row],[Discount]]+Orders_C[[#This Row],[Tax]]</f>
        <v>616.79999999999995</v>
      </c>
      <c r="AD2016" t="str">
        <f>IF(COUNTIF(Orders_C[[#All],[Customer_ID]],Orders_C[[#This Row],[Customer_ID]])&gt;1,"Repeat","New")</f>
        <v>Repeat</v>
      </c>
      <c r="AE2016" t="str" cm="1">
        <f t="array" ref="AE2016">_xlfn.XLOOKUP(Orders_C[[#This Row],[Store_ID]],Stores_c[[#All],[Store_ID]],Stores_c[[#All],[City]])</f>
        <v>Christineton</v>
      </c>
      <c r="AF2016" t="str" cm="1">
        <f t="array" ref="AF2016">_xlfn.XLOOKUP(Orders_C[[#This Row],[Store_ID]],Stores_c[[#All],[Store_ID]],Stores_c[[#All],[Manager_Name]])</f>
        <v>Dr. William Hubbard MD</v>
      </c>
      <c r="AG2016" t="str" cm="1">
        <f t="array" ref="AG2016">_xlfn.XLOOKUP(Orders_C[[#This Row],[Store_ID]],Stores_c[[#All],[Store_ID]],Stores_c[[#All],[Store_Type]])</f>
        <v>Street</v>
      </c>
    </row>
    <row r="2017" spans="1:33" x14ac:dyDescent="0.25">
      <c r="A2017">
        <v>8742</v>
      </c>
      <c r="B2017" s="1">
        <v>45747</v>
      </c>
      <c r="C2017" s="2">
        <v>0.94342592592592589</v>
      </c>
      <c r="D2017">
        <v>1629</v>
      </c>
      <c r="E2017">
        <v>215</v>
      </c>
      <c r="F2017">
        <v>443</v>
      </c>
      <c r="G2017">
        <v>319</v>
      </c>
      <c r="H2017">
        <v>2</v>
      </c>
      <c r="I2017">
        <v>297</v>
      </c>
      <c r="J2017">
        <v>10</v>
      </c>
      <c r="K2017">
        <v>14.85</v>
      </c>
      <c r="L2017">
        <v>598.85</v>
      </c>
      <c r="M2017" t="s">
        <v>18</v>
      </c>
      <c r="N2017" t="s">
        <v>23</v>
      </c>
      <c r="O2017">
        <v>24</v>
      </c>
      <c r="P2017">
        <v>1</v>
      </c>
      <c r="Q2017" t="s">
        <v>2765</v>
      </c>
      <c r="R2017">
        <v>503</v>
      </c>
      <c r="S2017" s="3">
        <v>0.1</v>
      </c>
      <c r="T2017" s="6">
        <v>242.45000000000005</v>
      </c>
      <c r="U2017" t="s">
        <v>6334</v>
      </c>
      <c r="V2017">
        <v>2025</v>
      </c>
      <c r="W2017" t="s">
        <v>6329</v>
      </c>
      <c r="X2017" t="str">
        <f>_xlfn.XLOOKUP(Orders_C[[#This Row],[Product_ID]],Products_C[Product_ID],Products_C[Product_Name])</f>
        <v>Chocolate Lava Cake</v>
      </c>
      <c r="Y2017" t="str">
        <f>_xlfn.XLOOKUP(Orders_C[[#This Row],[Product_ID]],Products_C[Product_ID],Products_C[Category])</f>
        <v>Beverage</v>
      </c>
      <c r="Z2017" t="str">
        <f>_xlfn.XLOOKUP(Orders_C[[#This Row],[Store_ID]],Stores_c[Store_ID],Stores_c[City])</f>
        <v>Sallyburgh</v>
      </c>
      <c r="AA2017" t="str">
        <f>_xlfn.XLOOKUP(Orders_C[[#This Row],[Customer_ID]],Customers_c[Customer_ID],Customers_c[Customer_Name])</f>
        <v>Bradley Jordan</v>
      </c>
      <c r="AB2017" s="6">
        <f>Orders_C[[#This Row],[Quantity]]*Orders_C[[#This Row],[Unit_Price]]*(1-Orders_C[[#This Row],[Discount %]])+Orders_C[[#This Row],[Tax]]</f>
        <v>549.45000000000005</v>
      </c>
      <c r="AC2017" s="9">
        <f>(Orders_C[[#This Row],[Unit_Price]]*Orders_C[[#This Row],[Quantity]])-Orders_C[[#This Row],[Discount]]+Orders_C[[#This Row],[Tax]]</f>
        <v>598.85</v>
      </c>
      <c r="AD2017" t="str">
        <f>IF(COUNTIF(Orders_C[[#All],[Customer_ID]],Orders_C[[#This Row],[Customer_ID]])&gt;1,"Repeat","New")</f>
        <v>Repeat</v>
      </c>
      <c r="AE2017" t="str" cm="1">
        <f t="array" ref="AE2017">_xlfn.XLOOKUP(Orders_C[[#This Row],[Store_ID]],Stores_c[[#All],[Store_ID]],Stores_c[[#All],[City]])</f>
        <v>Sallyburgh</v>
      </c>
      <c r="AF2017" t="str" cm="1">
        <f t="array" ref="AF2017">_xlfn.XLOOKUP(Orders_C[[#This Row],[Store_ID]],Stores_c[[#All],[Store_ID]],Stores_c[[#All],[Manager_Name]])</f>
        <v>Benjamin Mccoy</v>
      </c>
      <c r="AG2017" t="str" cm="1">
        <f t="array" ref="AG2017">_xlfn.XLOOKUP(Orders_C[[#This Row],[Store_ID]],Stores_c[[#All],[Store_ID]],Stores_c[[#All],[Store_Type]])</f>
        <v>Drive-Thru</v>
      </c>
    </row>
    <row r="2018" spans="1:33" x14ac:dyDescent="0.25">
      <c r="A2018">
        <v>10983</v>
      </c>
      <c r="B2018" s="1">
        <v>45806</v>
      </c>
      <c r="C2018" s="2">
        <v>0.34541666666666665</v>
      </c>
      <c r="D2018">
        <v>1325</v>
      </c>
      <c r="E2018">
        <v>222</v>
      </c>
      <c r="F2018">
        <v>505</v>
      </c>
      <c r="G2018">
        <v>321</v>
      </c>
      <c r="H2018">
        <v>2</v>
      </c>
      <c r="I2018">
        <v>297</v>
      </c>
      <c r="J2018">
        <v>10</v>
      </c>
      <c r="K2018">
        <v>14.85</v>
      </c>
      <c r="L2018">
        <v>598.85</v>
      </c>
      <c r="M2018" t="s">
        <v>20</v>
      </c>
      <c r="N2018" t="s">
        <v>21</v>
      </c>
      <c r="O2018">
        <v>51</v>
      </c>
      <c r="P2018">
        <v>3</v>
      </c>
      <c r="Q2018" t="s">
        <v>5006</v>
      </c>
      <c r="R2018">
        <v>510</v>
      </c>
      <c r="S2018" s="3">
        <v>0.1</v>
      </c>
      <c r="T2018" s="6">
        <v>242.45000000000005</v>
      </c>
      <c r="U2018" t="s">
        <v>6339</v>
      </c>
      <c r="V2018">
        <v>2025</v>
      </c>
      <c r="W2018" t="s">
        <v>6331</v>
      </c>
      <c r="X2018" t="str">
        <f>_xlfn.XLOOKUP(Orders_C[[#This Row],[Product_ID]],Products_C[Product_ID],Products_C[Product_Name])</f>
        <v>Cold Coffee</v>
      </c>
      <c r="Y2018" t="str">
        <f>_xlfn.XLOOKUP(Orders_C[[#This Row],[Product_ID]],Products_C[Product_ID],Products_C[Category])</f>
        <v>Dessert</v>
      </c>
      <c r="Z2018" t="str">
        <f>_xlfn.XLOOKUP(Orders_C[[#This Row],[Store_ID]],Stores_c[Store_ID],Stores_c[City])</f>
        <v>New Steven</v>
      </c>
      <c r="AA2018" t="str">
        <f>_xlfn.XLOOKUP(Orders_C[[#This Row],[Customer_ID]],Customers_c[Customer_ID],Customers_c[Customer_Name])</f>
        <v>Dr. Hunter Hansen</v>
      </c>
      <c r="AB2018" s="6">
        <f>Orders_C[[#This Row],[Quantity]]*Orders_C[[#This Row],[Unit_Price]]*(1-Orders_C[[#This Row],[Discount %]])+Orders_C[[#This Row],[Tax]]</f>
        <v>549.45000000000005</v>
      </c>
      <c r="AC2018" s="9">
        <f>(Orders_C[[#This Row],[Unit_Price]]*Orders_C[[#This Row],[Quantity]])-Orders_C[[#This Row],[Discount]]+Orders_C[[#This Row],[Tax]]</f>
        <v>598.85</v>
      </c>
      <c r="AD2018" t="str">
        <f>IF(COUNTIF(Orders_C[[#All],[Customer_ID]],Orders_C[[#This Row],[Customer_ID]])&gt;1,"Repeat","New")</f>
        <v>Repeat</v>
      </c>
      <c r="AE2018" t="str" cm="1">
        <f t="array" ref="AE2018">_xlfn.XLOOKUP(Orders_C[[#This Row],[Store_ID]],Stores_c[[#All],[Store_ID]],Stores_c[[#All],[City]])</f>
        <v>New Steven</v>
      </c>
      <c r="AF2018" t="str" cm="1">
        <f t="array" ref="AF2018">_xlfn.XLOOKUP(Orders_C[[#This Row],[Store_ID]],Stores_c[[#All],[Store_ID]],Stores_c[[#All],[Manager_Name]])</f>
        <v>Terri Martinez</v>
      </c>
      <c r="AG2018" t="str" cm="1">
        <f t="array" ref="AG2018">_xlfn.XLOOKUP(Orders_C[[#This Row],[Store_ID]],Stores_c[[#All],[Store_ID]],Stores_c[[#All],[Store_Type]])</f>
        <v>Drive-Thru</v>
      </c>
    </row>
    <row r="2019" spans="1:33" x14ac:dyDescent="0.25">
      <c r="A2019">
        <v>6441</v>
      </c>
      <c r="B2019" s="1">
        <v>45738</v>
      </c>
      <c r="C2019" s="2">
        <v>7.8009259259259264E-2</v>
      </c>
      <c r="D2019">
        <v>1122</v>
      </c>
      <c r="E2019">
        <v>217</v>
      </c>
      <c r="F2019">
        <v>544</v>
      </c>
      <c r="G2019">
        <v>314</v>
      </c>
      <c r="H2019">
        <v>3</v>
      </c>
      <c r="I2019">
        <v>198</v>
      </c>
      <c r="J2019">
        <v>5</v>
      </c>
      <c r="K2019">
        <v>9.9</v>
      </c>
      <c r="L2019">
        <v>598.9</v>
      </c>
      <c r="M2019" t="s">
        <v>20</v>
      </c>
      <c r="N2019" t="s">
        <v>23</v>
      </c>
      <c r="O2019">
        <v>57</v>
      </c>
      <c r="P2019">
        <v>2</v>
      </c>
      <c r="Q2019" t="s">
        <v>464</v>
      </c>
      <c r="R2019">
        <v>502</v>
      </c>
      <c r="S2019" s="3">
        <v>0.05</v>
      </c>
      <c r="T2019" s="6">
        <v>242.5</v>
      </c>
      <c r="U2019" t="s">
        <v>6334</v>
      </c>
      <c r="V2019">
        <v>2025</v>
      </c>
      <c r="W2019" t="s">
        <v>6331</v>
      </c>
      <c r="X2019" t="str">
        <f>_xlfn.XLOOKUP(Orders_C[[#This Row],[Product_ID]],Products_C[Product_ID],Products_C[Product_Name])</f>
        <v>Wrap</v>
      </c>
      <c r="Y2019" t="str">
        <f>_xlfn.XLOOKUP(Orders_C[[#This Row],[Product_ID]],Products_C[Product_ID],Products_C[Category])</f>
        <v>Burger</v>
      </c>
      <c r="Z2019" t="str">
        <f>_xlfn.XLOOKUP(Orders_C[[#This Row],[Store_ID]],Stores_c[Store_ID],Stores_c[City])</f>
        <v>West Rebecca</v>
      </c>
      <c r="AA2019" t="str">
        <f>_xlfn.XLOOKUP(Orders_C[[#This Row],[Customer_ID]],Customers_c[Customer_ID],Customers_c[Customer_Name])</f>
        <v>Rhonda Larsen</v>
      </c>
      <c r="AB2019" s="6">
        <f>Orders_C[[#This Row],[Quantity]]*Orders_C[[#This Row],[Unit_Price]]*(1-Orders_C[[#This Row],[Discount %]])+Orders_C[[#This Row],[Tax]]</f>
        <v>574.19999999999993</v>
      </c>
      <c r="AC2019" s="9">
        <f>(Orders_C[[#This Row],[Unit_Price]]*Orders_C[[#This Row],[Quantity]])-Orders_C[[#This Row],[Discount]]+Orders_C[[#This Row],[Tax]]</f>
        <v>598.9</v>
      </c>
      <c r="AD2019" t="str">
        <f>IF(COUNTIF(Orders_C[[#All],[Customer_ID]],Orders_C[[#This Row],[Customer_ID]])&gt;1,"Repeat","New")</f>
        <v>Repeat</v>
      </c>
      <c r="AE2019" t="str" cm="1">
        <f t="array" ref="AE2019">_xlfn.XLOOKUP(Orders_C[[#This Row],[Store_ID]],Stores_c[[#All],[Store_ID]],Stores_c[[#All],[City]])</f>
        <v>West Rebecca</v>
      </c>
      <c r="AF2019" t="str" cm="1">
        <f t="array" ref="AF2019">_xlfn.XLOOKUP(Orders_C[[#This Row],[Store_ID]],Stores_c[[#All],[Store_ID]],Stores_c[[#All],[Manager_Name]])</f>
        <v>Albert Smith</v>
      </c>
      <c r="AG2019" t="str" cm="1">
        <f t="array" ref="AG2019">_xlfn.XLOOKUP(Orders_C[[#This Row],[Store_ID]],Stores_c[[#All],[Store_ID]],Stores_c[[#All],[Store_Type]])</f>
        <v>Mall</v>
      </c>
    </row>
    <row r="2020" spans="1:33" x14ac:dyDescent="0.25">
      <c r="A2020">
        <v>6407</v>
      </c>
      <c r="B2020" s="1">
        <v>45939</v>
      </c>
      <c r="C2020" s="2">
        <v>0.14812500000000001</v>
      </c>
      <c r="D2020">
        <v>1663</v>
      </c>
      <c r="E2020">
        <v>209</v>
      </c>
      <c r="F2020">
        <v>490</v>
      </c>
      <c r="G2020">
        <v>340</v>
      </c>
      <c r="H2020">
        <v>3</v>
      </c>
      <c r="I2020">
        <v>202</v>
      </c>
      <c r="J2020">
        <v>10</v>
      </c>
      <c r="K2020">
        <v>10.1</v>
      </c>
      <c r="L2020">
        <v>606.1</v>
      </c>
      <c r="M2020" t="s">
        <v>19</v>
      </c>
      <c r="N2020" t="s">
        <v>23</v>
      </c>
      <c r="O2020">
        <v>32</v>
      </c>
      <c r="P2020">
        <v>4</v>
      </c>
      <c r="Q2020" t="s">
        <v>430</v>
      </c>
      <c r="R2020">
        <v>501</v>
      </c>
      <c r="S2020" s="3">
        <v>0.1</v>
      </c>
      <c r="T2020" s="6">
        <v>242.50000000000006</v>
      </c>
      <c r="U2020" t="s">
        <v>6332</v>
      </c>
      <c r="V2020">
        <v>2025</v>
      </c>
      <c r="W2020" t="s">
        <v>6329</v>
      </c>
      <c r="X2020" t="str">
        <f>_xlfn.XLOOKUP(Orders_C[[#This Row],[Product_ID]],Products_C[Product_ID],Products_C[Product_Name])</f>
        <v>Chocolate Lava Cake</v>
      </c>
      <c r="Y2020" t="str">
        <f>_xlfn.XLOOKUP(Orders_C[[#This Row],[Product_ID]],Products_C[Product_ID],Products_C[Category])</f>
        <v>Chicken</v>
      </c>
      <c r="Z2020" t="str">
        <f>_xlfn.XLOOKUP(Orders_C[[#This Row],[Store_ID]],Stores_c[Store_ID],Stores_c[City])</f>
        <v>Reidberg</v>
      </c>
      <c r="AA2020" t="str">
        <f>_xlfn.XLOOKUP(Orders_C[[#This Row],[Customer_ID]],Customers_c[Customer_ID],Customers_c[Customer_Name])</f>
        <v>Evan Smith</v>
      </c>
      <c r="AB2020" s="6">
        <f>Orders_C[[#This Row],[Quantity]]*Orders_C[[#This Row],[Unit_Price]]*(1-Orders_C[[#This Row],[Discount %]])+Orders_C[[#This Row],[Tax]]</f>
        <v>555.5</v>
      </c>
      <c r="AC2020" s="9">
        <f>(Orders_C[[#This Row],[Unit_Price]]*Orders_C[[#This Row],[Quantity]])-Orders_C[[#This Row],[Discount]]+Orders_C[[#This Row],[Tax]]</f>
        <v>606.1</v>
      </c>
      <c r="AD2020" t="str">
        <f>IF(COUNTIF(Orders_C[[#All],[Customer_ID]],Orders_C[[#This Row],[Customer_ID]])&gt;1,"Repeat","New")</f>
        <v>Repeat</v>
      </c>
      <c r="AE2020" t="str" cm="1">
        <f t="array" ref="AE2020">_xlfn.XLOOKUP(Orders_C[[#This Row],[Store_ID]],Stores_c[[#All],[Store_ID]],Stores_c[[#All],[City]])</f>
        <v>Reidberg</v>
      </c>
      <c r="AF2020" t="str" cm="1">
        <f t="array" ref="AF2020">_xlfn.XLOOKUP(Orders_C[[#This Row],[Store_ID]],Stores_c[[#All],[Store_ID]],Stores_c[[#All],[Manager_Name]])</f>
        <v>Jeffrey Horn</v>
      </c>
      <c r="AG2020" t="str" cm="1">
        <f t="array" ref="AG2020">_xlfn.XLOOKUP(Orders_C[[#This Row],[Store_ID]],Stores_c[[#All],[Store_ID]],Stores_c[[#All],[Store_Type]])</f>
        <v>Drive-Thru</v>
      </c>
    </row>
    <row r="2021" spans="1:33" x14ac:dyDescent="0.25">
      <c r="A2021">
        <v>7689</v>
      </c>
      <c r="B2021" s="1">
        <v>45828</v>
      </c>
      <c r="C2021" s="2">
        <v>0.76210648148148152</v>
      </c>
      <c r="D2021">
        <v>1679</v>
      </c>
      <c r="E2021">
        <v>213</v>
      </c>
      <c r="F2021">
        <v>403</v>
      </c>
      <c r="G2021">
        <v>335</v>
      </c>
      <c r="H2021">
        <v>3</v>
      </c>
      <c r="I2021">
        <v>202</v>
      </c>
      <c r="J2021">
        <v>10</v>
      </c>
      <c r="K2021">
        <v>10.1</v>
      </c>
      <c r="L2021">
        <v>606.1</v>
      </c>
      <c r="M2021" t="s">
        <v>20</v>
      </c>
      <c r="N2021" t="s">
        <v>22</v>
      </c>
      <c r="O2021">
        <v>58</v>
      </c>
      <c r="P2021">
        <v>2</v>
      </c>
      <c r="Q2021" t="s">
        <v>1712</v>
      </c>
      <c r="R2021">
        <v>506</v>
      </c>
      <c r="S2021" s="3">
        <v>0.1</v>
      </c>
      <c r="T2021" s="6">
        <v>242.50000000000006</v>
      </c>
      <c r="U2021" t="s">
        <v>6340</v>
      </c>
      <c r="V2021">
        <v>2025</v>
      </c>
      <c r="W2021" t="s">
        <v>6331</v>
      </c>
      <c r="X2021" t="str">
        <f>_xlfn.XLOOKUP(Orders_C[[#This Row],[Product_ID]],Products_C[Product_ID],Products_C[Product_Name])</f>
        <v>Krushers</v>
      </c>
      <c r="Y2021" t="str">
        <f>_xlfn.XLOOKUP(Orders_C[[#This Row],[Product_ID]],Products_C[Product_ID],Products_C[Category])</f>
        <v>Chicken</v>
      </c>
      <c r="Z2021" t="str">
        <f>_xlfn.XLOOKUP(Orders_C[[#This Row],[Store_ID]],Stores_c[Store_ID],Stores_c[City])</f>
        <v>Lake Kristashire</v>
      </c>
      <c r="AA2021" t="str">
        <f>_xlfn.XLOOKUP(Orders_C[[#This Row],[Customer_ID]],Customers_c[Customer_ID],Customers_c[Customer_Name])</f>
        <v>Robert Holt</v>
      </c>
      <c r="AB2021" s="6">
        <f>Orders_C[[#This Row],[Quantity]]*Orders_C[[#This Row],[Unit_Price]]*(1-Orders_C[[#This Row],[Discount %]])+Orders_C[[#This Row],[Tax]]</f>
        <v>555.5</v>
      </c>
      <c r="AC2021" s="9">
        <f>(Orders_C[[#This Row],[Unit_Price]]*Orders_C[[#This Row],[Quantity]])-Orders_C[[#This Row],[Discount]]+Orders_C[[#This Row],[Tax]]</f>
        <v>606.1</v>
      </c>
      <c r="AD2021" t="str">
        <f>IF(COUNTIF(Orders_C[[#All],[Customer_ID]],Orders_C[[#This Row],[Customer_ID]])&gt;1,"Repeat","New")</f>
        <v>Repeat</v>
      </c>
      <c r="AE2021" t="str" cm="1">
        <f t="array" ref="AE2021">_xlfn.XLOOKUP(Orders_C[[#This Row],[Store_ID]],Stores_c[[#All],[Store_ID]],Stores_c[[#All],[City]])</f>
        <v>Lake Kristashire</v>
      </c>
      <c r="AF2021" t="str" cm="1">
        <f t="array" ref="AF2021">_xlfn.XLOOKUP(Orders_C[[#This Row],[Store_ID]],Stores_c[[#All],[Store_ID]],Stores_c[[#All],[Manager_Name]])</f>
        <v>Andrea Daugherty</v>
      </c>
      <c r="AG2021" t="str" cm="1">
        <f t="array" ref="AG2021">_xlfn.XLOOKUP(Orders_C[[#This Row],[Store_ID]],Stores_c[[#All],[Store_ID]],Stores_c[[#All],[Store_Type]])</f>
        <v>Mall</v>
      </c>
    </row>
    <row r="2022" spans="1:33" x14ac:dyDescent="0.25">
      <c r="A2022">
        <v>9101</v>
      </c>
      <c r="B2022" s="1">
        <v>45873</v>
      </c>
      <c r="C2022" s="2">
        <v>0.90672453703703704</v>
      </c>
      <c r="D2022">
        <v>1468</v>
      </c>
      <c r="E2022">
        <v>208</v>
      </c>
      <c r="F2022">
        <v>429</v>
      </c>
      <c r="G2022">
        <v>330</v>
      </c>
      <c r="H2022">
        <v>2</v>
      </c>
      <c r="I2022">
        <v>303</v>
      </c>
      <c r="J2022">
        <v>15</v>
      </c>
      <c r="K2022">
        <v>15.15</v>
      </c>
      <c r="L2022">
        <v>606.15</v>
      </c>
      <c r="M2022" t="s">
        <v>18</v>
      </c>
      <c r="N2022" t="s">
        <v>22</v>
      </c>
      <c r="O2022">
        <v>58</v>
      </c>
      <c r="P2022">
        <v>5</v>
      </c>
      <c r="Q2022" t="s">
        <v>3124</v>
      </c>
      <c r="R2022">
        <v>508</v>
      </c>
      <c r="S2022" s="3">
        <v>0.15</v>
      </c>
      <c r="T2022" s="6">
        <v>242.55</v>
      </c>
      <c r="U2022" t="s">
        <v>6342</v>
      </c>
      <c r="V2022">
        <v>2025</v>
      </c>
      <c r="W2022" t="s">
        <v>6331</v>
      </c>
      <c r="X2022" t="str">
        <f>_xlfn.XLOOKUP(Orders_C[[#This Row],[Product_ID]],Products_C[Product_ID],Products_C[Product_Name])</f>
        <v>Rice Bowl</v>
      </c>
      <c r="Y2022" t="str">
        <f>_xlfn.XLOOKUP(Orders_C[[#This Row],[Product_ID]],Products_C[Product_ID],Products_C[Category])</f>
        <v>Beverage</v>
      </c>
      <c r="Z2022" t="str">
        <f>_xlfn.XLOOKUP(Orders_C[[#This Row],[Store_ID]],Stores_c[Store_ID],Stores_c[City])</f>
        <v>Tracyview</v>
      </c>
      <c r="AA2022" t="str">
        <f>_xlfn.XLOOKUP(Orders_C[[#This Row],[Customer_ID]],Customers_c[Customer_ID],Customers_c[Customer_Name])</f>
        <v>Joseph Lopez</v>
      </c>
      <c r="AB2022" s="6">
        <f>Orders_C[[#This Row],[Quantity]]*Orders_C[[#This Row],[Unit_Price]]*(1-Orders_C[[#This Row],[Discount %]])+Orders_C[[#This Row],[Tax]]</f>
        <v>530.25</v>
      </c>
      <c r="AC2022" s="9">
        <f>(Orders_C[[#This Row],[Unit_Price]]*Orders_C[[#This Row],[Quantity]])-Orders_C[[#This Row],[Discount]]+Orders_C[[#This Row],[Tax]]</f>
        <v>606.15</v>
      </c>
      <c r="AD2022" t="str">
        <f>IF(COUNTIF(Orders_C[[#All],[Customer_ID]],Orders_C[[#This Row],[Customer_ID]])&gt;1,"Repeat","New")</f>
        <v>Repeat</v>
      </c>
      <c r="AE2022" t="str" cm="1">
        <f t="array" ref="AE2022">_xlfn.XLOOKUP(Orders_C[[#This Row],[Store_ID]],Stores_c[[#All],[Store_ID]],Stores_c[[#All],[City]])</f>
        <v>Tracyview</v>
      </c>
      <c r="AF2022" t="str" cm="1">
        <f t="array" ref="AF2022">_xlfn.XLOOKUP(Orders_C[[#This Row],[Store_ID]],Stores_c[[#All],[Store_ID]],Stores_c[[#All],[Manager_Name]])</f>
        <v>Jeremiah Lee</v>
      </c>
      <c r="AG2022" t="str" cm="1">
        <f t="array" ref="AG2022">_xlfn.XLOOKUP(Orders_C[[#This Row],[Store_ID]],Stores_c[[#All],[Store_ID]],Stores_c[[#All],[Store_Type]])</f>
        <v>Mall</v>
      </c>
    </row>
    <row r="2023" spans="1:33" x14ac:dyDescent="0.25">
      <c r="A2023">
        <v>9227</v>
      </c>
      <c r="B2023" s="1">
        <v>45997</v>
      </c>
      <c r="C2023" s="2">
        <v>0.84944444444444445</v>
      </c>
      <c r="D2023">
        <v>1337</v>
      </c>
      <c r="E2023">
        <v>213</v>
      </c>
      <c r="F2023">
        <v>421</v>
      </c>
      <c r="G2023">
        <v>337</v>
      </c>
      <c r="H2023">
        <v>2</v>
      </c>
      <c r="I2023">
        <v>303</v>
      </c>
      <c r="J2023">
        <v>15</v>
      </c>
      <c r="K2023">
        <v>15.15</v>
      </c>
      <c r="L2023">
        <v>606.15</v>
      </c>
      <c r="M2023" t="s">
        <v>20</v>
      </c>
      <c r="N2023" t="s">
        <v>21</v>
      </c>
      <c r="O2023">
        <v>14</v>
      </c>
      <c r="P2023">
        <v>2</v>
      </c>
      <c r="Q2023" t="s">
        <v>3250</v>
      </c>
      <c r="R2023">
        <v>505</v>
      </c>
      <c r="S2023" s="3">
        <v>0.15</v>
      </c>
      <c r="T2023" s="6">
        <v>242.55</v>
      </c>
      <c r="U2023" t="s">
        <v>6328</v>
      </c>
      <c r="V2023">
        <v>2025</v>
      </c>
      <c r="W2023" t="s">
        <v>6333</v>
      </c>
      <c r="X2023" t="str">
        <f>_xlfn.XLOOKUP(Orders_C[[#This Row],[Product_ID]],Products_C[Product_ID],Products_C[Product_Name])</f>
        <v>Chocolate Lava Cake</v>
      </c>
      <c r="Y2023" t="str">
        <f>_xlfn.XLOOKUP(Orders_C[[#This Row],[Product_ID]],Products_C[Product_ID],Products_C[Category])</f>
        <v>Chicken</v>
      </c>
      <c r="Z2023" t="str">
        <f>_xlfn.XLOOKUP(Orders_C[[#This Row],[Store_ID]],Stores_c[Store_ID],Stores_c[City])</f>
        <v>Lake Kristashire</v>
      </c>
      <c r="AA2023" t="str">
        <f>_xlfn.XLOOKUP(Orders_C[[#This Row],[Customer_ID]],Customers_c[Customer_ID],Customers_c[Customer_Name])</f>
        <v>Jennifer Dixon</v>
      </c>
      <c r="AB2023" s="6">
        <f>Orders_C[[#This Row],[Quantity]]*Orders_C[[#This Row],[Unit_Price]]*(1-Orders_C[[#This Row],[Discount %]])+Orders_C[[#This Row],[Tax]]</f>
        <v>530.25</v>
      </c>
      <c r="AC2023" s="9">
        <f>(Orders_C[[#This Row],[Unit_Price]]*Orders_C[[#This Row],[Quantity]])-Orders_C[[#This Row],[Discount]]+Orders_C[[#This Row],[Tax]]</f>
        <v>606.15</v>
      </c>
      <c r="AD2023" t="str">
        <f>IF(COUNTIF(Orders_C[[#All],[Customer_ID]],Orders_C[[#This Row],[Customer_ID]])&gt;1,"Repeat","New")</f>
        <v>Repeat</v>
      </c>
      <c r="AE2023" t="str" cm="1">
        <f t="array" ref="AE2023">_xlfn.XLOOKUP(Orders_C[[#This Row],[Store_ID]],Stores_c[[#All],[Store_ID]],Stores_c[[#All],[City]])</f>
        <v>Lake Kristashire</v>
      </c>
      <c r="AF2023" t="str" cm="1">
        <f t="array" ref="AF2023">_xlfn.XLOOKUP(Orders_C[[#This Row],[Store_ID]],Stores_c[[#All],[Store_ID]],Stores_c[[#All],[Manager_Name]])</f>
        <v>Andrea Daugherty</v>
      </c>
      <c r="AG2023" t="str" cm="1">
        <f t="array" ref="AG2023">_xlfn.XLOOKUP(Orders_C[[#This Row],[Store_ID]],Stores_c[[#All],[Store_ID]],Stores_c[[#All],[Store_Type]])</f>
        <v>Mall</v>
      </c>
    </row>
    <row r="2024" spans="1:33" x14ac:dyDescent="0.25">
      <c r="A2024">
        <v>8426</v>
      </c>
      <c r="B2024" s="1">
        <v>45992</v>
      </c>
      <c r="C2024" s="2">
        <v>0.22005787037037036</v>
      </c>
      <c r="D2024">
        <v>1017</v>
      </c>
      <c r="E2024">
        <v>207</v>
      </c>
      <c r="F2024">
        <v>550</v>
      </c>
      <c r="G2024">
        <v>311</v>
      </c>
      <c r="H2024">
        <v>2</v>
      </c>
      <c r="I2024">
        <v>286</v>
      </c>
      <c r="J2024">
        <v>0</v>
      </c>
      <c r="K2024">
        <v>14.3</v>
      </c>
      <c r="L2024">
        <v>586.29999999999995</v>
      </c>
      <c r="M2024" t="s">
        <v>18</v>
      </c>
      <c r="N2024" t="s">
        <v>23</v>
      </c>
      <c r="O2024">
        <v>15</v>
      </c>
      <c r="P2024">
        <v>2</v>
      </c>
      <c r="Q2024" t="s">
        <v>2449</v>
      </c>
      <c r="R2024">
        <v>505</v>
      </c>
      <c r="S2024" s="3">
        <v>0</v>
      </c>
      <c r="T2024" s="6">
        <v>243.09999999999997</v>
      </c>
      <c r="U2024" t="s">
        <v>6328</v>
      </c>
      <c r="V2024">
        <v>2025</v>
      </c>
      <c r="W2024" t="s">
        <v>6333</v>
      </c>
      <c r="X2024" t="str">
        <f>_xlfn.XLOOKUP(Orders_C[[#This Row],[Product_ID]],Products_C[Product_ID],Products_C[Product_Name])</f>
        <v>Pepsi</v>
      </c>
      <c r="Y2024" t="str">
        <f>_xlfn.XLOOKUP(Orders_C[[#This Row],[Product_ID]],Products_C[Product_ID],Products_C[Category])</f>
        <v>Dessert</v>
      </c>
      <c r="Z2024" t="str">
        <f>_xlfn.XLOOKUP(Orders_C[[#This Row],[Store_ID]],Stores_c[Store_ID],Stores_c[City])</f>
        <v>Christineton</v>
      </c>
      <c r="AA2024" t="str">
        <f>_xlfn.XLOOKUP(Orders_C[[#This Row],[Customer_ID]],Customers_c[Customer_ID],Customers_c[Customer_Name])</f>
        <v>Jonathan Stone</v>
      </c>
      <c r="AB2024" s="6">
        <f>Orders_C[[#This Row],[Quantity]]*Orders_C[[#This Row],[Unit_Price]]*(1-Orders_C[[#This Row],[Discount %]])+Orders_C[[#This Row],[Tax]]</f>
        <v>586.29999999999995</v>
      </c>
      <c r="AC2024" s="9">
        <f>(Orders_C[[#This Row],[Unit_Price]]*Orders_C[[#This Row],[Quantity]])-Orders_C[[#This Row],[Discount]]+Orders_C[[#This Row],[Tax]]</f>
        <v>586.29999999999995</v>
      </c>
      <c r="AD2024" t="str">
        <f>IF(COUNTIF(Orders_C[[#All],[Customer_ID]],Orders_C[[#This Row],[Customer_ID]])&gt;1,"Repeat","New")</f>
        <v>Repeat</v>
      </c>
      <c r="AE2024" t="str" cm="1">
        <f t="array" ref="AE2024">_xlfn.XLOOKUP(Orders_C[[#This Row],[Store_ID]],Stores_c[[#All],[Store_ID]],Stores_c[[#All],[City]])</f>
        <v>Christineton</v>
      </c>
      <c r="AF2024" t="str" cm="1">
        <f t="array" ref="AF2024">_xlfn.XLOOKUP(Orders_C[[#This Row],[Store_ID]],Stores_c[[#All],[Store_ID]],Stores_c[[#All],[Manager_Name]])</f>
        <v>Dr. William Hubbard MD</v>
      </c>
      <c r="AG2024" t="str" cm="1">
        <f t="array" ref="AG2024">_xlfn.XLOOKUP(Orders_C[[#This Row],[Store_ID]],Stores_c[[#All],[Store_ID]],Stores_c[[#All],[Store_Type]])</f>
        <v>Street</v>
      </c>
    </row>
    <row r="2025" spans="1:33" x14ac:dyDescent="0.25">
      <c r="A2025">
        <v>6455</v>
      </c>
      <c r="B2025" s="1">
        <v>45868</v>
      </c>
      <c r="C2025" s="2">
        <v>0.64628472222222222</v>
      </c>
      <c r="D2025">
        <v>1433</v>
      </c>
      <c r="E2025">
        <v>204</v>
      </c>
      <c r="F2025">
        <v>541</v>
      </c>
      <c r="G2025">
        <v>324</v>
      </c>
      <c r="H2025">
        <v>2</v>
      </c>
      <c r="I2025">
        <v>292</v>
      </c>
      <c r="J2025">
        <v>5</v>
      </c>
      <c r="K2025">
        <v>14.6</v>
      </c>
      <c r="L2025">
        <v>593.6</v>
      </c>
      <c r="M2025" t="s">
        <v>19</v>
      </c>
      <c r="N2025" t="s">
        <v>23</v>
      </c>
      <c r="O2025">
        <v>24</v>
      </c>
      <c r="P2025">
        <v>5</v>
      </c>
      <c r="Q2025" t="s">
        <v>478</v>
      </c>
      <c r="R2025">
        <v>503</v>
      </c>
      <c r="S2025" s="3">
        <v>0.05</v>
      </c>
      <c r="T2025" s="6">
        <v>243.20000000000005</v>
      </c>
      <c r="U2025" t="s">
        <v>6341</v>
      </c>
      <c r="V2025">
        <v>2025</v>
      </c>
      <c r="W2025" t="s">
        <v>6329</v>
      </c>
      <c r="X2025" t="str">
        <f>_xlfn.XLOOKUP(Orders_C[[#This Row],[Product_ID]],Products_C[Product_ID],Products_C[Product_Name])</f>
        <v>Krushers</v>
      </c>
      <c r="Y2025" t="str">
        <f>_xlfn.XLOOKUP(Orders_C[[#This Row],[Product_ID]],Products_C[Product_ID],Products_C[Category])</f>
        <v>Dessert</v>
      </c>
      <c r="Z2025" t="str">
        <f>_xlfn.XLOOKUP(Orders_C[[#This Row],[Store_ID]],Stores_c[Store_ID],Stores_c[City])</f>
        <v>New Robertfurt</v>
      </c>
      <c r="AA2025" t="str">
        <f>_xlfn.XLOOKUP(Orders_C[[#This Row],[Customer_ID]],Customers_c[Customer_ID],Customers_c[Customer_Name])</f>
        <v>Andrew Miller</v>
      </c>
      <c r="AB2025" s="6">
        <f>Orders_C[[#This Row],[Quantity]]*Orders_C[[#This Row],[Unit_Price]]*(1-Orders_C[[#This Row],[Discount %]])+Orders_C[[#This Row],[Tax]]</f>
        <v>569.4</v>
      </c>
      <c r="AC2025" s="9">
        <f>(Orders_C[[#This Row],[Unit_Price]]*Orders_C[[#This Row],[Quantity]])-Orders_C[[#This Row],[Discount]]+Orders_C[[#This Row],[Tax]]</f>
        <v>593.6</v>
      </c>
      <c r="AD2025" t="str">
        <f>IF(COUNTIF(Orders_C[[#All],[Customer_ID]],Orders_C[[#This Row],[Customer_ID]])&gt;1,"Repeat","New")</f>
        <v>Repeat</v>
      </c>
      <c r="AE2025" t="str" cm="1">
        <f t="array" ref="AE2025">_xlfn.XLOOKUP(Orders_C[[#This Row],[Store_ID]],Stores_c[[#All],[Store_ID]],Stores_c[[#All],[City]])</f>
        <v>New Robertfurt</v>
      </c>
      <c r="AF2025" t="str" cm="1">
        <f t="array" ref="AF2025">_xlfn.XLOOKUP(Orders_C[[#This Row],[Store_ID]],Stores_c[[#All],[Store_ID]],Stores_c[[#All],[Manager_Name]])</f>
        <v>Tiffany Gomez</v>
      </c>
      <c r="AG2025" t="str" cm="1">
        <f t="array" ref="AG2025">_xlfn.XLOOKUP(Orders_C[[#This Row],[Store_ID]],Stores_c[[#All],[Store_ID]],Stores_c[[#All],[Store_Type]])</f>
        <v>Street</v>
      </c>
    </row>
    <row r="2026" spans="1:33" x14ac:dyDescent="0.25">
      <c r="A2026">
        <v>7753</v>
      </c>
      <c r="B2026" s="1">
        <v>45762</v>
      </c>
      <c r="C2026" s="2">
        <v>0.84292824074074069</v>
      </c>
      <c r="D2026">
        <v>1965</v>
      </c>
      <c r="E2026">
        <v>210</v>
      </c>
      <c r="F2026">
        <v>449</v>
      </c>
      <c r="G2026">
        <v>312</v>
      </c>
      <c r="H2026">
        <v>2</v>
      </c>
      <c r="I2026">
        <v>292</v>
      </c>
      <c r="J2026">
        <v>5</v>
      </c>
      <c r="K2026">
        <v>14.6</v>
      </c>
      <c r="L2026">
        <v>593.6</v>
      </c>
      <c r="M2026" t="s">
        <v>18</v>
      </c>
      <c r="N2026" t="s">
        <v>23</v>
      </c>
      <c r="O2026">
        <v>25</v>
      </c>
      <c r="P2026">
        <v>1</v>
      </c>
      <c r="Q2026" t="s">
        <v>1776</v>
      </c>
      <c r="R2026">
        <v>510</v>
      </c>
      <c r="S2026" s="3">
        <v>0.05</v>
      </c>
      <c r="T2026" s="6">
        <v>243.20000000000005</v>
      </c>
      <c r="U2026" t="s">
        <v>6337</v>
      </c>
      <c r="V2026">
        <v>2025</v>
      </c>
      <c r="W2026" t="s">
        <v>6329</v>
      </c>
      <c r="X2026" t="str">
        <f>_xlfn.XLOOKUP(Orders_C[[#This Row],[Product_ID]],Products_C[Product_ID],Products_C[Product_Name])</f>
        <v>Veg Burger</v>
      </c>
      <c r="Y2026" t="str">
        <f>_xlfn.XLOOKUP(Orders_C[[#This Row],[Product_ID]],Products_C[Product_ID],Products_C[Category])</f>
        <v>Burger</v>
      </c>
      <c r="Z2026" t="str">
        <f>_xlfn.XLOOKUP(Orders_C[[#This Row],[Store_ID]],Stores_c[Store_ID],Stores_c[City])</f>
        <v>East William</v>
      </c>
      <c r="AA2026" t="str">
        <f>_xlfn.XLOOKUP(Orders_C[[#This Row],[Customer_ID]],Customers_c[Customer_ID],Customers_c[Customer_Name])</f>
        <v>David Ford</v>
      </c>
      <c r="AB2026" s="6">
        <f>Orders_C[[#This Row],[Quantity]]*Orders_C[[#This Row],[Unit_Price]]*(1-Orders_C[[#This Row],[Discount %]])+Orders_C[[#This Row],[Tax]]</f>
        <v>569.4</v>
      </c>
      <c r="AC2026" s="9">
        <f>(Orders_C[[#This Row],[Unit_Price]]*Orders_C[[#This Row],[Quantity]])-Orders_C[[#This Row],[Discount]]+Orders_C[[#This Row],[Tax]]</f>
        <v>593.6</v>
      </c>
      <c r="AD2026" t="str">
        <f>IF(COUNTIF(Orders_C[[#All],[Customer_ID]],Orders_C[[#This Row],[Customer_ID]])&gt;1,"Repeat","New")</f>
        <v>Repeat</v>
      </c>
      <c r="AE2026" t="str" cm="1">
        <f t="array" ref="AE2026">_xlfn.XLOOKUP(Orders_C[[#This Row],[Store_ID]],Stores_c[[#All],[Store_ID]],Stores_c[[#All],[City]])</f>
        <v>East William</v>
      </c>
      <c r="AF2026" t="str" cm="1">
        <f t="array" ref="AF2026">_xlfn.XLOOKUP(Orders_C[[#This Row],[Store_ID]],Stores_c[[#All],[Store_ID]],Stores_c[[#All],[Manager_Name]])</f>
        <v>Victoria Butler</v>
      </c>
      <c r="AG2026" t="str" cm="1">
        <f t="array" ref="AG2026">_xlfn.XLOOKUP(Orders_C[[#This Row],[Store_ID]],Stores_c[[#All],[Store_ID]],Stores_c[[#All],[Store_Type]])</f>
        <v>Drive-Thru</v>
      </c>
    </row>
    <row r="2027" spans="1:33" x14ac:dyDescent="0.25">
      <c r="A2027">
        <v>9049</v>
      </c>
      <c r="B2027" s="1">
        <v>45962</v>
      </c>
      <c r="C2027" s="2">
        <v>0.22320601851851851</v>
      </c>
      <c r="D2027">
        <v>1737</v>
      </c>
      <c r="E2027">
        <v>217</v>
      </c>
      <c r="F2027">
        <v>542</v>
      </c>
      <c r="G2027">
        <v>310</v>
      </c>
      <c r="H2027">
        <v>2</v>
      </c>
      <c r="I2027">
        <v>292</v>
      </c>
      <c r="J2027">
        <v>5</v>
      </c>
      <c r="K2027">
        <v>14.6</v>
      </c>
      <c r="L2027">
        <v>593.6</v>
      </c>
      <c r="M2027" t="s">
        <v>20</v>
      </c>
      <c r="N2027" t="s">
        <v>22</v>
      </c>
      <c r="O2027">
        <v>55</v>
      </c>
      <c r="P2027">
        <v>5</v>
      </c>
      <c r="Q2027" t="s">
        <v>3072</v>
      </c>
      <c r="R2027">
        <v>505</v>
      </c>
      <c r="S2027" s="3">
        <v>0.05</v>
      </c>
      <c r="T2027" s="6">
        <v>243.20000000000005</v>
      </c>
      <c r="U2027" t="s">
        <v>6336</v>
      </c>
      <c r="V2027">
        <v>2025</v>
      </c>
      <c r="W2027" t="s">
        <v>6331</v>
      </c>
      <c r="X2027" t="str">
        <f>_xlfn.XLOOKUP(Orders_C[[#This Row],[Product_ID]],Products_C[Product_ID],Products_C[Product_Name])</f>
        <v>Chicken Bucket</v>
      </c>
      <c r="Y2027" t="str">
        <f>_xlfn.XLOOKUP(Orders_C[[#This Row],[Product_ID]],Products_C[Product_ID],Products_C[Category])</f>
        <v>Chicken</v>
      </c>
      <c r="Z2027" t="str">
        <f>_xlfn.XLOOKUP(Orders_C[[#This Row],[Store_ID]],Stores_c[Store_ID],Stores_c[City])</f>
        <v>West Rebecca</v>
      </c>
      <c r="AA2027" t="str">
        <f>_xlfn.XLOOKUP(Orders_C[[#This Row],[Customer_ID]],Customers_c[Customer_ID],Customers_c[Customer_Name])</f>
        <v>Emma Ingram</v>
      </c>
      <c r="AB2027" s="6">
        <f>Orders_C[[#This Row],[Quantity]]*Orders_C[[#This Row],[Unit_Price]]*(1-Orders_C[[#This Row],[Discount %]])+Orders_C[[#This Row],[Tax]]</f>
        <v>569.4</v>
      </c>
      <c r="AC2027" s="9">
        <f>(Orders_C[[#This Row],[Unit_Price]]*Orders_C[[#This Row],[Quantity]])-Orders_C[[#This Row],[Discount]]+Orders_C[[#This Row],[Tax]]</f>
        <v>593.6</v>
      </c>
      <c r="AD2027" t="str">
        <f>IF(COUNTIF(Orders_C[[#All],[Customer_ID]],Orders_C[[#This Row],[Customer_ID]])&gt;1,"Repeat","New")</f>
        <v>Repeat</v>
      </c>
      <c r="AE2027" t="str" cm="1">
        <f t="array" ref="AE2027">_xlfn.XLOOKUP(Orders_C[[#This Row],[Store_ID]],Stores_c[[#All],[Store_ID]],Stores_c[[#All],[City]])</f>
        <v>West Rebecca</v>
      </c>
      <c r="AF2027" t="str" cm="1">
        <f t="array" ref="AF2027">_xlfn.XLOOKUP(Orders_C[[#This Row],[Store_ID]],Stores_c[[#All],[Store_ID]],Stores_c[[#All],[Manager_Name]])</f>
        <v>Albert Smith</v>
      </c>
      <c r="AG2027" t="str" cm="1">
        <f t="array" ref="AG2027">_xlfn.XLOOKUP(Orders_C[[#This Row],[Store_ID]],Stores_c[[#All],[Store_ID]],Stores_c[[#All],[Store_Type]])</f>
        <v>Mall</v>
      </c>
    </row>
    <row r="2028" spans="1:33" x14ac:dyDescent="0.25">
      <c r="A2028">
        <v>8654</v>
      </c>
      <c r="B2028" s="1">
        <v>45918</v>
      </c>
      <c r="C2028" s="2">
        <v>0.67236111111111108</v>
      </c>
      <c r="D2028">
        <v>1974</v>
      </c>
      <c r="E2028">
        <v>207</v>
      </c>
      <c r="F2028">
        <v>426</v>
      </c>
      <c r="G2028">
        <v>328</v>
      </c>
      <c r="H2028">
        <v>3</v>
      </c>
      <c r="I2028">
        <v>203</v>
      </c>
      <c r="J2028">
        <v>10</v>
      </c>
      <c r="K2028">
        <v>10.15</v>
      </c>
      <c r="L2028">
        <v>609.15</v>
      </c>
      <c r="M2028" t="s">
        <v>20</v>
      </c>
      <c r="N2028" t="s">
        <v>23</v>
      </c>
      <c r="O2028">
        <v>43</v>
      </c>
      <c r="P2028">
        <v>1</v>
      </c>
      <c r="Q2028" t="s">
        <v>2677</v>
      </c>
      <c r="R2028">
        <v>504</v>
      </c>
      <c r="S2028" s="3">
        <v>0.1</v>
      </c>
      <c r="T2028" s="6">
        <v>243.75</v>
      </c>
      <c r="U2028" t="s">
        <v>6335</v>
      </c>
      <c r="V2028">
        <v>2025</v>
      </c>
      <c r="W2028" t="s">
        <v>6331</v>
      </c>
      <c r="X2028" t="str">
        <f>_xlfn.XLOOKUP(Orders_C[[#This Row],[Product_ID]],Products_C[Product_ID],Products_C[Product_Name])</f>
        <v>Rice Bowl</v>
      </c>
      <c r="Y2028" t="str">
        <f>_xlfn.XLOOKUP(Orders_C[[#This Row],[Product_ID]],Products_C[Product_ID],Products_C[Category])</f>
        <v>Burger</v>
      </c>
      <c r="Z2028" t="str">
        <f>_xlfn.XLOOKUP(Orders_C[[#This Row],[Store_ID]],Stores_c[Store_ID],Stores_c[City])</f>
        <v>Christineton</v>
      </c>
      <c r="AA2028" t="str">
        <f>_xlfn.XLOOKUP(Orders_C[[#This Row],[Customer_ID]],Customers_c[Customer_ID],Customers_c[Customer_Name])</f>
        <v>Peggy Le</v>
      </c>
      <c r="AB2028" s="6">
        <f>Orders_C[[#This Row],[Quantity]]*Orders_C[[#This Row],[Unit_Price]]*(1-Orders_C[[#This Row],[Discount %]])+Orders_C[[#This Row],[Tax]]</f>
        <v>558.25</v>
      </c>
      <c r="AC2028" s="9">
        <f>(Orders_C[[#This Row],[Unit_Price]]*Orders_C[[#This Row],[Quantity]])-Orders_C[[#This Row],[Discount]]+Orders_C[[#This Row],[Tax]]</f>
        <v>609.15</v>
      </c>
      <c r="AD2028" t="str">
        <f>IF(COUNTIF(Orders_C[[#All],[Customer_ID]],Orders_C[[#This Row],[Customer_ID]])&gt;1,"Repeat","New")</f>
        <v>Repeat</v>
      </c>
      <c r="AE2028" t="str" cm="1">
        <f t="array" ref="AE2028">_xlfn.XLOOKUP(Orders_C[[#This Row],[Store_ID]],Stores_c[[#All],[Store_ID]],Stores_c[[#All],[City]])</f>
        <v>Christineton</v>
      </c>
      <c r="AF2028" t="str" cm="1">
        <f t="array" ref="AF2028">_xlfn.XLOOKUP(Orders_C[[#This Row],[Store_ID]],Stores_c[[#All],[Store_ID]],Stores_c[[#All],[Manager_Name]])</f>
        <v>Dr. William Hubbard MD</v>
      </c>
      <c r="AG2028" t="str" cm="1">
        <f t="array" ref="AG2028">_xlfn.XLOOKUP(Orders_C[[#This Row],[Store_ID]],Stores_c[[#All],[Store_ID]],Stores_c[[#All],[Store_Type]])</f>
        <v>Street</v>
      </c>
    </row>
    <row r="2029" spans="1:33" x14ac:dyDescent="0.25">
      <c r="A2029">
        <v>9519</v>
      </c>
      <c r="B2029" s="1">
        <v>45723</v>
      </c>
      <c r="C2029" s="2">
        <v>0.4692013888888889</v>
      </c>
      <c r="D2029">
        <v>1163</v>
      </c>
      <c r="E2029">
        <v>208</v>
      </c>
      <c r="F2029">
        <v>532</v>
      </c>
      <c r="G2029">
        <v>324</v>
      </c>
      <c r="H2029">
        <v>3</v>
      </c>
      <c r="I2029">
        <v>195</v>
      </c>
      <c r="J2029">
        <v>0</v>
      </c>
      <c r="K2029">
        <v>9.75</v>
      </c>
      <c r="L2029">
        <v>594.75</v>
      </c>
      <c r="M2029" t="s">
        <v>18</v>
      </c>
      <c r="N2029" t="s">
        <v>22</v>
      </c>
      <c r="O2029">
        <v>52</v>
      </c>
      <c r="P2029">
        <v>4</v>
      </c>
      <c r="Q2029" t="s">
        <v>3542</v>
      </c>
      <c r="R2029">
        <v>501</v>
      </c>
      <c r="S2029" s="3">
        <v>0</v>
      </c>
      <c r="T2029" s="6">
        <v>243.75</v>
      </c>
      <c r="U2029" t="s">
        <v>6334</v>
      </c>
      <c r="V2029">
        <v>2025</v>
      </c>
      <c r="W2029" t="s">
        <v>6331</v>
      </c>
      <c r="X2029" t="str">
        <f>_xlfn.XLOOKUP(Orders_C[[#This Row],[Product_ID]],Products_C[Product_ID],Products_C[Product_Name])</f>
        <v>Krushers</v>
      </c>
      <c r="Y2029" t="str">
        <f>_xlfn.XLOOKUP(Orders_C[[#This Row],[Product_ID]],Products_C[Product_ID],Products_C[Category])</f>
        <v>Dessert</v>
      </c>
      <c r="Z2029" t="str">
        <f>_xlfn.XLOOKUP(Orders_C[[#This Row],[Store_ID]],Stores_c[Store_ID],Stores_c[City])</f>
        <v>Tracyview</v>
      </c>
      <c r="AA2029" t="str">
        <f>_xlfn.XLOOKUP(Orders_C[[#This Row],[Customer_ID]],Customers_c[Customer_ID],Customers_c[Customer_Name])</f>
        <v>Ebony Murray</v>
      </c>
      <c r="AB2029" s="6">
        <f>Orders_C[[#This Row],[Quantity]]*Orders_C[[#This Row],[Unit_Price]]*(1-Orders_C[[#This Row],[Discount %]])+Orders_C[[#This Row],[Tax]]</f>
        <v>594.75</v>
      </c>
      <c r="AC2029" s="9">
        <f>(Orders_C[[#This Row],[Unit_Price]]*Orders_C[[#This Row],[Quantity]])-Orders_C[[#This Row],[Discount]]+Orders_C[[#This Row],[Tax]]</f>
        <v>594.75</v>
      </c>
      <c r="AD2029" t="str">
        <f>IF(COUNTIF(Orders_C[[#All],[Customer_ID]],Orders_C[[#This Row],[Customer_ID]])&gt;1,"Repeat","New")</f>
        <v>Repeat</v>
      </c>
      <c r="AE2029" t="str" cm="1">
        <f t="array" ref="AE2029">_xlfn.XLOOKUP(Orders_C[[#This Row],[Store_ID]],Stores_c[[#All],[Store_ID]],Stores_c[[#All],[City]])</f>
        <v>Tracyview</v>
      </c>
      <c r="AF2029" t="str" cm="1">
        <f t="array" ref="AF2029">_xlfn.XLOOKUP(Orders_C[[#This Row],[Store_ID]],Stores_c[[#All],[Store_ID]],Stores_c[[#All],[Manager_Name]])</f>
        <v>Jeremiah Lee</v>
      </c>
      <c r="AG2029" t="str" cm="1">
        <f t="array" ref="AG2029">_xlfn.XLOOKUP(Orders_C[[#This Row],[Store_ID]],Stores_c[[#All],[Store_ID]],Stores_c[[#All],[Store_Type]])</f>
        <v>Mall</v>
      </c>
    </row>
    <row r="2030" spans="1:33" x14ac:dyDescent="0.25">
      <c r="A2030">
        <v>10233</v>
      </c>
      <c r="B2030" s="1">
        <v>45876</v>
      </c>
      <c r="C2030" s="2">
        <v>9.600694444444445E-2</v>
      </c>
      <c r="D2030">
        <v>1352</v>
      </c>
      <c r="E2030">
        <v>213</v>
      </c>
      <c r="F2030">
        <v>450</v>
      </c>
      <c r="G2030">
        <v>319</v>
      </c>
      <c r="H2030">
        <v>3</v>
      </c>
      <c r="I2030">
        <v>203</v>
      </c>
      <c r="J2030">
        <v>10</v>
      </c>
      <c r="K2030">
        <v>10.15</v>
      </c>
      <c r="L2030">
        <v>609.15</v>
      </c>
      <c r="M2030" t="s">
        <v>18</v>
      </c>
      <c r="N2030" t="s">
        <v>21</v>
      </c>
      <c r="O2030">
        <v>49</v>
      </c>
      <c r="P2030">
        <v>2</v>
      </c>
      <c r="Q2030" t="s">
        <v>4256</v>
      </c>
      <c r="R2030">
        <v>504</v>
      </c>
      <c r="S2030" s="3">
        <v>0.1</v>
      </c>
      <c r="T2030" s="6">
        <v>243.75</v>
      </c>
      <c r="U2030" t="s">
        <v>6342</v>
      </c>
      <c r="V2030">
        <v>2025</v>
      </c>
      <c r="W2030" t="s">
        <v>6331</v>
      </c>
      <c r="X2030" t="str">
        <f>_xlfn.XLOOKUP(Orders_C[[#This Row],[Product_ID]],Products_C[Product_ID],Products_C[Product_Name])</f>
        <v>Chocolate Lava Cake</v>
      </c>
      <c r="Y2030" t="str">
        <f>_xlfn.XLOOKUP(Orders_C[[#This Row],[Product_ID]],Products_C[Product_ID],Products_C[Category])</f>
        <v>Beverage</v>
      </c>
      <c r="Z2030" t="str">
        <f>_xlfn.XLOOKUP(Orders_C[[#This Row],[Store_ID]],Stores_c[Store_ID],Stores_c[City])</f>
        <v>Lake Kristashire</v>
      </c>
      <c r="AA2030" t="str">
        <f>_xlfn.XLOOKUP(Orders_C[[#This Row],[Customer_ID]],Customers_c[Customer_ID],Customers_c[Customer_Name])</f>
        <v>Kurt Morales</v>
      </c>
      <c r="AB2030" s="6">
        <f>Orders_C[[#This Row],[Quantity]]*Orders_C[[#This Row],[Unit_Price]]*(1-Orders_C[[#This Row],[Discount %]])+Orders_C[[#This Row],[Tax]]</f>
        <v>558.25</v>
      </c>
      <c r="AC2030" s="9">
        <f>(Orders_C[[#This Row],[Unit_Price]]*Orders_C[[#This Row],[Quantity]])-Orders_C[[#This Row],[Discount]]+Orders_C[[#This Row],[Tax]]</f>
        <v>609.15</v>
      </c>
      <c r="AD2030" t="str">
        <f>IF(COUNTIF(Orders_C[[#All],[Customer_ID]],Orders_C[[#This Row],[Customer_ID]])&gt;1,"Repeat","New")</f>
        <v>Repeat</v>
      </c>
      <c r="AE2030" t="str" cm="1">
        <f t="array" ref="AE2030">_xlfn.XLOOKUP(Orders_C[[#This Row],[Store_ID]],Stores_c[[#All],[Store_ID]],Stores_c[[#All],[City]])</f>
        <v>Lake Kristashire</v>
      </c>
      <c r="AF2030" t="str" cm="1">
        <f t="array" ref="AF2030">_xlfn.XLOOKUP(Orders_C[[#This Row],[Store_ID]],Stores_c[[#All],[Store_ID]],Stores_c[[#All],[Manager_Name]])</f>
        <v>Andrea Daugherty</v>
      </c>
      <c r="AG2030" t="str" cm="1">
        <f t="array" ref="AG2030">_xlfn.XLOOKUP(Orders_C[[#This Row],[Store_ID]],Stores_c[[#All],[Store_ID]],Stores_c[[#All],[Store_Type]])</f>
        <v>Mall</v>
      </c>
    </row>
    <row r="2031" spans="1:33" x14ac:dyDescent="0.25">
      <c r="A2031">
        <v>7025</v>
      </c>
      <c r="B2031" s="1">
        <v>45716</v>
      </c>
      <c r="C2031" s="2">
        <v>0.67819444444444443</v>
      </c>
      <c r="D2031">
        <v>1490</v>
      </c>
      <c r="E2031">
        <v>224</v>
      </c>
      <c r="F2031">
        <v>477</v>
      </c>
      <c r="G2031">
        <v>312</v>
      </c>
      <c r="H2031">
        <v>3</v>
      </c>
      <c r="I2031">
        <v>207</v>
      </c>
      <c r="J2031">
        <v>15</v>
      </c>
      <c r="K2031">
        <v>10.35</v>
      </c>
      <c r="L2031">
        <v>616.35</v>
      </c>
      <c r="M2031" t="s">
        <v>18</v>
      </c>
      <c r="N2031" t="s">
        <v>21</v>
      </c>
      <c r="O2031">
        <v>48</v>
      </c>
      <c r="P2031">
        <v>1</v>
      </c>
      <c r="Q2031" t="s">
        <v>1048</v>
      </c>
      <c r="R2031">
        <v>504</v>
      </c>
      <c r="S2031" s="3">
        <v>0.15</v>
      </c>
      <c r="T2031" s="6">
        <v>243.75000000000006</v>
      </c>
      <c r="U2031" t="s">
        <v>6338</v>
      </c>
      <c r="V2031">
        <v>2025</v>
      </c>
      <c r="W2031" t="s">
        <v>6331</v>
      </c>
      <c r="X2031" t="str">
        <f>_xlfn.XLOOKUP(Orders_C[[#This Row],[Product_ID]],Products_C[Product_ID],Products_C[Product_Name])</f>
        <v>Veg Burger</v>
      </c>
      <c r="Y2031" t="str">
        <f>_xlfn.XLOOKUP(Orders_C[[#This Row],[Product_ID]],Products_C[Product_ID],Products_C[Category])</f>
        <v>Burger</v>
      </c>
      <c r="Z2031" t="str">
        <f>_xlfn.XLOOKUP(Orders_C[[#This Row],[Store_ID]],Stores_c[Store_ID],Stores_c[City])</f>
        <v>Valdezton</v>
      </c>
      <c r="AA2031" t="str">
        <f>_xlfn.XLOOKUP(Orders_C[[#This Row],[Customer_ID]],Customers_c[Customer_ID],Customers_c[Customer_Name])</f>
        <v>Lucas Young</v>
      </c>
      <c r="AB2031" s="6">
        <f>Orders_C[[#This Row],[Quantity]]*Orders_C[[#This Row],[Unit_Price]]*(1-Orders_C[[#This Row],[Discount %]])+Orders_C[[#This Row],[Tax]]</f>
        <v>538.20000000000005</v>
      </c>
      <c r="AC2031" s="9">
        <f>(Orders_C[[#This Row],[Unit_Price]]*Orders_C[[#This Row],[Quantity]])-Orders_C[[#This Row],[Discount]]+Orders_C[[#This Row],[Tax]]</f>
        <v>616.35</v>
      </c>
      <c r="AD2031" t="str">
        <f>IF(COUNTIF(Orders_C[[#All],[Customer_ID]],Orders_C[[#This Row],[Customer_ID]])&gt;1,"Repeat","New")</f>
        <v>Repeat</v>
      </c>
      <c r="AE2031" t="str" cm="1">
        <f t="array" ref="AE2031">_xlfn.XLOOKUP(Orders_C[[#This Row],[Store_ID]],Stores_c[[#All],[Store_ID]],Stores_c[[#All],[City]])</f>
        <v>Valdezton</v>
      </c>
      <c r="AF2031" t="str" cm="1">
        <f t="array" ref="AF2031">_xlfn.XLOOKUP(Orders_C[[#This Row],[Store_ID]],Stores_c[[#All],[Store_ID]],Stores_c[[#All],[Manager_Name]])</f>
        <v>John Rodriguez</v>
      </c>
      <c r="AG2031" t="str" cm="1">
        <f t="array" ref="AG2031">_xlfn.XLOOKUP(Orders_C[[#This Row],[Store_ID]],Stores_c[[#All],[Store_ID]],Stores_c[[#All],[Store_Type]])</f>
        <v>Street</v>
      </c>
    </row>
    <row r="2032" spans="1:33" x14ac:dyDescent="0.25">
      <c r="A2032">
        <v>9799</v>
      </c>
      <c r="B2032" s="1">
        <v>46042</v>
      </c>
      <c r="C2032" s="2">
        <v>6.8217592592592594E-2</v>
      </c>
      <c r="D2032">
        <v>1487</v>
      </c>
      <c r="E2032">
        <v>202</v>
      </c>
      <c r="F2032">
        <v>529</v>
      </c>
      <c r="G2032">
        <v>318</v>
      </c>
      <c r="H2032">
        <v>3</v>
      </c>
      <c r="I2032">
        <v>207</v>
      </c>
      <c r="J2032">
        <v>15</v>
      </c>
      <c r="K2032">
        <v>10.35</v>
      </c>
      <c r="L2032">
        <v>616.35</v>
      </c>
      <c r="M2032" t="s">
        <v>20</v>
      </c>
      <c r="N2032" t="s">
        <v>23</v>
      </c>
      <c r="O2032">
        <v>55</v>
      </c>
      <c r="P2032">
        <v>4</v>
      </c>
      <c r="Q2032" t="s">
        <v>3822</v>
      </c>
      <c r="R2032">
        <v>504</v>
      </c>
      <c r="S2032" s="3">
        <v>0.15</v>
      </c>
      <c r="T2032" s="6">
        <v>243.75000000000006</v>
      </c>
      <c r="U2032" t="s">
        <v>6330</v>
      </c>
      <c r="V2032">
        <v>2026</v>
      </c>
      <c r="W2032" t="s">
        <v>6331</v>
      </c>
      <c r="X2032" t="str">
        <f>_xlfn.XLOOKUP(Orders_C[[#This Row],[Product_ID]],Products_C[Product_ID],Products_C[Product_Name])</f>
        <v>Pepsi</v>
      </c>
      <c r="Y2032" t="str">
        <f>_xlfn.XLOOKUP(Orders_C[[#This Row],[Product_ID]],Products_C[Product_ID],Products_C[Category])</f>
        <v>Burger</v>
      </c>
      <c r="Z2032" t="str">
        <f>_xlfn.XLOOKUP(Orders_C[[#This Row],[Store_ID]],Stores_c[Store_ID],Stores_c[City])</f>
        <v>Rebekahside</v>
      </c>
      <c r="AA2032" t="str">
        <f>_xlfn.XLOOKUP(Orders_C[[#This Row],[Customer_ID]],Customers_c[Customer_ID],Customers_c[Customer_Name])</f>
        <v>Charles Bailey</v>
      </c>
      <c r="AB2032" s="6">
        <f>Orders_C[[#This Row],[Quantity]]*Orders_C[[#This Row],[Unit_Price]]*(1-Orders_C[[#This Row],[Discount %]])+Orders_C[[#This Row],[Tax]]</f>
        <v>538.20000000000005</v>
      </c>
      <c r="AC2032" s="9">
        <f>(Orders_C[[#This Row],[Unit_Price]]*Orders_C[[#This Row],[Quantity]])-Orders_C[[#This Row],[Discount]]+Orders_C[[#This Row],[Tax]]</f>
        <v>616.35</v>
      </c>
      <c r="AD2032" t="str">
        <f>IF(COUNTIF(Orders_C[[#All],[Customer_ID]],Orders_C[[#This Row],[Customer_ID]])&gt;1,"Repeat","New")</f>
        <v>Repeat</v>
      </c>
      <c r="AE2032" t="str" cm="1">
        <f t="array" ref="AE2032">_xlfn.XLOOKUP(Orders_C[[#This Row],[Store_ID]],Stores_c[[#All],[Store_ID]],Stores_c[[#All],[City]])</f>
        <v>Rebekahside</v>
      </c>
      <c r="AF2032" t="str" cm="1">
        <f t="array" ref="AF2032">_xlfn.XLOOKUP(Orders_C[[#This Row],[Store_ID]],Stores_c[[#All],[Store_ID]],Stores_c[[#All],[Manager_Name]])</f>
        <v>Mark Ray</v>
      </c>
      <c r="AG2032" t="str" cm="1">
        <f t="array" ref="AG2032">_xlfn.XLOOKUP(Orders_C[[#This Row],[Store_ID]],Stores_c[[#All],[Store_ID]],Stores_c[[#All],[Store_Type]])</f>
        <v>Drive-Thru</v>
      </c>
    </row>
    <row r="2033" spans="1:33" x14ac:dyDescent="0.25">
      <c r="A2033">
        <v>6120</v>
      </c>
      <c r="B2033" s="1">
        <v>45954</v>
      </c>
      <c r="C2033" s="2">
        <v>0.36596064814814816</v>
      </c>
      <c r="D2033">
        <v>1015</v>
      </c>
      <c r="E2033">
        <v>204</v>
      </c>
      <c r="F2033">
        <v>414</v>
      </c>
      <c r="G2033">
        <v>314</v>
      </c>
      <c r="H2033">
        <v>2</v>
      </c>
      <c r="I2033">
        <v>287</v>
      </c>
      <c r="J2033">
        <v>0</v>
      </c>
      <c r="K2033">
        <v>14.35</v>
      </c>
      <c r="L2033">
        <v>588.35</v>
      </c>
      <c r="M2033" t="s">
        <v>18</v>
      </c>
      <c r="N2033" t="s">
        <v>23</v>
      </c>
      <c r="O2033">
        <v>59</v>
      </c>
      <c r="P2033">
        <v>3</v>
      </c>
      <c r="Q2033" t="s">
        <v>143</v>
      </c>
      <c r="R2033">
        <v>508</v>
      </c>
      <c r="S2033" s="3">
        <v>0</v>
      </c>
      <c r="T2033" s="6">
        <v>243.95000000000005</v>
      </c>
      <c r="U2033" t="s">
        <v>6332</v>
      </c>
      <c r="V2033">
        <v>2025</v>
      </c>
      <c r="W2033" t="s">
        <v>6331</v>
      </c>
      <c r="X2033" t="str">
        <f>_xlfn.XLOOKUP(Orders_C[[#This Row],[Product_ID]],Products_C[Product_ID],Products_C[Product_Name])</f>
        <v>Wrap</v>
      </c>
      <c r="Y2033" t="str">
        <f>_xlfn.XLOOKUP(Orders_C[[#This Row],[Product_ID]],Products_C[Product_ID],Products_C[Category])</f>
        <v>Burger</v>
      </c>
      <c r="Z2033" t="str">
        <f>_xlfn.XLOOKUP(Orders_C[[#This Row],[Store_ID]],Stores_c[Store_ID],Stores_c[City])</f>
        <v>New Robertfurt</v>
      </c>
      <c r="AA2033" t="str">
        <f>_xlfn.XLOOKUP(Orders_C[[#This Row],[Customer_ID]],Customers_c[Customer_ID],Customers_c[Customer_Name])</f>
        <v>William Hammond</v>
      </c>
      <c r="AB2033" s="6">
        <f>Orders_C[[#This Row],[Quantity]]*Orders_C[[#This Row],[Unit_Price]]*(1-Orders_C[[#This Row],[Discount %]])+Orders_C[[#This Row],[Tax]]</f>
        <v>588.35</v>
      </c>
      <c r="AC2033" s="9">
        <f>(Orders_C[[#This Row],[Unit_Price]]*Orders_C[[#This Row],[Quantity]])-Orders_C[[#This Row],[Discount]]+Orders_C[[#This Row],[Tax]]</f>
        <v>588.35</v>
      </c>
      <c r="AD2033" t="str">
        <f>IF(COUNTIF(Orders_C[[#All],[Customer_ID]],Orders_C[[#This Row],[Customer_ID]])&gt;1,"Repeat","New")</f>
        <v>Repeat</v>
      </c>
      <c r="AE2033" t="str" cm="1">
        <f t="array" ref="AE2033">_xlfn.XLOOKUP(Orders_C[[#This Row],[Store_ID]],Stores_c[[#All],[Store_ID]],Stores_c[[#All],[City]])</f>
        <v>New Robertfurt</v>
      </c>
      <c r="AF2033" t="str" cm="1">
        <f t="array" ref="AF2033">_xlfn.XLOOKUP(Orders_C[[#This Row],[Store_ID]],Stores_c[[#All],[Store_ID]],Stores_c[[#All],[Manager_Name]])</f>
        <v>Tiffany Gomez</v>
      </c>
      <c r="AG2033" t="str" cm="1">
        <f t="array" ref="AG2033">_xlfn.XLOOKUP(Orders_C[[#This Row],[Store_ID]],Stores_c[[#All],[Store_ID]],Stores_c[[#All],[Store_Type]])</f>
        <v>Street</v>
      </c>
    </row>
    <row r="2034" spans="1:33" x14ac:dyDescent="0.25">
      <c r="A2034">
        <v>6404</v>
      </c>
      <c r="B2034" s="1">
        <v>45707</v>
      </c>
      <c r="C2034" s="2">
        <v>0.14023148148148148</v>
      </c>
      <c r="D2034">
        <v>1546</v>
      </c>
      <c r="E2034">
        <v>224</v>
      </c>
      <c r="F2034">
        <v>454</v>
      </c>
      <c r="G2034">
        <v>323</v>
      </c>
      <c r="H2034">
        <v>4</v>
      </c>
      <c r="I2034">
        <v>151</v>
      </c>
      <c r="J2034">
        <v>5</v>
      </c>
      <c r="K2034">
        <v>7.5500000000000007</v>
      </c>
      <c r="L2034">
        <v>606.54999999999995</v>
      </c>
      <c r="M2034" t="s">
        <v>20</v>
      </c>
      <c r="N2034" t="s">
        <v>23</v>
      </c>
      <c r="O2034">
        <v>25</v>
      </c>
      <c r="P2034">
        <v>3</v>
      </c>
      <c r="Q2034" t="s">
        <v>427</v>
      </c>
      <c r="R2034">
        <v>510</v>
      </c>
      <c r="S2034" s="3">
        <v>0.05</v>
      </c>
      <c r="T2034" s="6">
        <v>244.14999999999998</v>
      </c>
      <c r="U2034" t="s">
        <v>6338</v>
      </c>
      <c r="V2034">
        <v>2025</v>
      </c>
      <c r="W2034" t="s">
        <v>6329</v>
      </c>
      <c r="X2034" t="str">
        <f>_xlfn.XLOOKUP(Orders_C[[#This Row],[Product_ID]],Products_C[Product_ID],Products_C[Product_Name])</f>
        <v>Rice Bowl</v>
      </c>
      <c r="Y2034" t="str">
        <f>_xlfn.XLOOKUP(Orders_C[[#This Row],[Product_ID]],Products_C[Product_ID],Products_C[Category])</f>
        <v>Beverage</v>
      </c>
      <c r="Z2034" t="str">
        <f>_xlfn.XLOOKUP(Orders_C[[#This Row],[Store_ID]],Stores_c[Store_ID],Stores_c[City])</f>
        <v>Valdezton</v>
      </c>
      <c r="AA2034" t="str">
        <f>_xlfn.XLOOKUP(Orders_C[[#This Row],[Customer_ID]],Customers_c[Customer_ID],Customers_c[Customer_Name])</f>
        <v>Richard Sparks II</v>
      </c>
      <c r="AB2034" s="6">
        <f>Orders_C[[#This Row],[Quantity]]*Orders_C[[#This Row],[Unit_Price]]*(1-Orders_C[[#This Row],[Discount %]])+Orders_C[[#This Row],[Tax]]</f>
        <v>581.34999999999991</v>
      </c>
      <c r="AC2034" s="9">
        <f>(Orders_C[[#This Row],[Unit_Price]]*Orders_C[[#This Row],[Quantity]])-Orders_C[[#This Row],[Discount]]+Orders_C[[#This Row],[Tax]]</f>
        <v>606.54999999999995</v>
      </c>
      <c r="AD2034" t="str">
        <f>IF(COUNTIF(Orders_C[[#All],[Customer_ID]],Orders_C[[#This Row],[Customer_ID]])&gt;1,"Repeat","New")</f>
        <v>Repeat</v>
      </c>
      <c r="AE2034" t="str" cm="1">
        <f t="array" ref="AE2034">_xlfn.XLOOKUP(Orders_C[[#This Row],[Store_ID]],Stores_c[[#All],[Store_ID]],Stores_c[[#All],[City]])</f>
        <v>Valdezton</v>
      </c>
      <c r="AF2034" t="str" cm="1">
        <f t="array" ref="AF2034">_xlfn.XLOOKUP(Orders_C[[#This Row],[Store_ID]],Stores_c[[#All],[Store_ID]],Stores_c[[#All],[Manager_Name]])</f>
        <v>John Rodriguez</v>
      </c>
      <c r="AG2034" t="str" cm="1">
        <f t="array" ref="AG2034">_xlfn.XLOOKUP(Orders_C[[#This Row],[Store_ID]],Stores_c[[#All],[Store_ID]],Stores_c[[#All],[Store_Type]])</f>
        <v>Street</v>
      </c>
    </row>
    <row r="2035" spans="1:33" x14ac:dyDescent="0.25">
      <c r="A2035">
        <v>8771</v>
      </c>
      <c r="B2035" s="1">
        <v>45825</v>
      </c>
      <c r="C2035" s="2">
        <v>0.52888888888888885</v>
      </c>
      <c r="D2035">
        <v>1886</v>
      </c>
      <c r="E2035">
        <v>224</v>
      </c>
      <c r="F2035">
        <v>515</v>
      </c>
      <c r="G2035">
        <v>315</v>
      </c>
      <c r="H2035">
        <v>4</v>
      </c>
      <c r="I2035">
        <v>151</v>
      </c>
      <c r="J2035">
        <v>5</v>
      </c>
      <c r="K2035">
        <v>7.5500000000000007</v>
      </c>
      <c r="L2035">
        <v>606.54999999999995</v>
      </c>
      <c r="M2035" t="s">
        <v>18</v>
      </c>
      <c r="N2035" t="s">
        <v>23</v>
      </c>
      <c r="O2035">
        <v>47</v>
      </c>
      <c r="P2035">
        <v>4</v>
      </c>
      <c r="Q2035" t="s">
        <v>2794</v>
      </c>
      <c r="R2035">
        <v>502</v>
      </c>
      <c r="S2035" s="3">
        <v>0.05</v>
      </c>
      <c r="T2035" s="6">
        <v>244.14999999999998</v>
      </c>
      <c r="U2035" t="s">
        <v>6340</v>
      </c>
      <c r="V2035">
        <v>2025</v>
      </c>
      <c r="W2035" t="s">
        <v>6331</v>
      </c>
      <c r="X2035" t="str">
        <f>_xlfn.XLOOKUP(Orders_C[[#This Row],[Product_ID]],Products_C[Product_ID],Products_C[Product_Name])</f>
        <v>Popcorn Chicken</v>
      </c>
      <c r="Y2035" t="str">
        <f>_xlfn.XLOOKUP(Orders_C[[#This Row],[Product_ID]],Products_C[Product_ID],Products_C[Category])</f>
        <v>Beverage</v>
      </c>
      <c r="Z2035" t="str">
        <f>_xlfn.XLOOKUP(Orders_C[[#This Row],[Store_ID]],Stores_c[Store_ID],Stores_c[City])</f>
        <v>Valdezton</v>
      </c>
      <c r="AA2035" t="str">
        <f>_xlfn.XLOOKUP(Orders_C[[#This Row],[Customer_ID]],Customers_c[Customer_ID],Customers_c[Customer_Name])</f>
        <v>Sarah Phillips</v>
      </c>
      <c r="AB2035" s="6">
        <f>Orders_C[[#This Row],[Quantity]]*Orders_C[[#This Row],[Unit_Price]]*(1-Orders_C[[#This Row],[Discount %]])+Orders_C[[#This Row],[Tax]]</f>
        <v>581.34999999999991</v>
      </c>
      <c r="AC2035" s="9">
        <f>(Orders_C[[#This Row],[Unit_Price]]*Orders_C[[#This Row],[Quantity]])-Orders_C[[#This Row],[Discount]]+Orders_C[[#This Row],[Tax]]</f>
        <v>606.54999999999995</v>
      </c>
      <c r="AD2035" t="str">
        <f>IF(COUNTIF(Orders_C[[#All],[Customer_ID]],Orders_C[[#This Row],[Customer_ID]])&gt;1,"Repeat","New")</f>
        <v>Repeat</v>
      </c>
      <c r="AE2035" t="str" cm="1">
        <f t="array" ref="AE2035">_xlfn.XLOOKUP(Orders_C[[#This Row],[Store_ID]],Stores_c[[#All],[Store_ID]],Stores_c[[#All],[City]])</f>
        <v>Valdezton</v>
      </c>
      <c r="AF2035" t="str" cm="1">
        <f t="array" ref="AF2035">_xlfn.XLOOKUP(Orders_C[[#This Row],[Store_ID]],Stores_c[[#All],[Store_ID]],Stores_c[[#All],[Manager_Name]])</f>
        <v>John Rodriguez</v>
      </c>
      <c r="AG2035" t="str" cm="1">
        <f t="array" ref="AG2035">_xlfn.XLOOKUP(Orders_C[[#This Row],[Store_ID]],Stores_c[[#All],[Store_ID]],Stores_c[[#All],[Store_Type]])</f>
        <v>Street</v>
      </c>
    </row>
    <row r="2036" spans="1:33" x14ac:dyDescent="0.25">
      <c r="A2036">
        <v>9998</v>
      </c>
      <c r="B2036" s="1">
        <v>46037</v>
      </c>
      <c r="C2036" s="2">
        <v>0.66862268518518519</v>
      </c>
      <c r="D2036">
        <v>1479</v>
      </c>
      <c r="E2036">
        <v>222</v>
      </c>
      <c r="F2036">
        <v>485</v>
      </c>
      <c r="G2036">
        <v>330</v>
      </c>
      <c r="H2036">
        <v>2</v>
      </c>
      <c r="I2036">
        <v>299</v>
      </c>
      <c r="J2036">
        <v>10</v>
      </c>
      <c r="K2036">
        <v>14.95</v>
      </c>
      <c r="L2036">
        <v>602.95000000000005</v>
      </c>
      <c r="M2036" t="s">
        <v>19</v>
      </c>
      <c r="N2036" t="s">
        <v>23</v>
      </c>
      <c r="O2036">
        <v>13</v>
      </c>
      <c r="P2036">
        <v>3</v>
      </c>
      <c r="Q2036" t="s">
        <v>4021</v>
      </c>
      <c r="R2036">
        <v>506</v>
      </c>
      <c r="S2036" s="3">
        <v>0.1</v>
      </c>
      <c r="T2036" s="6">
        <v>244.15000000000003</v>
      </c>
      <c r="U2036" t="s">
        <v>6330</v>
      </c>
      <c r="V2036">
        <v>2026</v>
      </c>
      <c r="W2036" t="s">
        <v>6333</v>
      </c>
      <c r="X2036" t="str">
        <f>_xlfn.XLOOKUP(Orders_C[[#This Row],[Product_ID]],Products_C[Product_ID],Products_C[Product_Name])</f>
        <v>Rice Bowl</v>
      </c>
      <c r="Y2036" t="str">
        <f>_xlfn.XLOOKUP(Orders_C[[#This Row],[Product_ID]],Products_C[Product_ID],Products_C[Category])</f>
        <v>Beverage</v>
      </c>
      <c r="Z2036" t="str">
        <f>_xlfn.XLOOKUP(Orders_C[[#This Row],[Store_ID]],Stores_c[Store_ID],Stores_c[City])</f>
        <v>New Steven</v>
      </c>
      <c r="AA2036" t="str">
        <f>_xlfn.XLOOKUP(Orders_C[[#This Row],[Customer_ID]],Customers_c[Customer_ID],Customers_c[Customer_Name])</f>
        <v>Jenna Stevenson</v>
      </c>
      <c r="AB2036" s="6">
        <f>Orders_C[[#This Row],[Quantity]]*Orders_C[[#This Row],[Unit_Price]]*(1-Orders_C[[#This Row],[Discount %]])+Orders_C[[#This Row],[Tax]]</f>
        <v>553.15000000000009</v>
      </c>
      <c r="AC2036" s="9">
        <f>(Orders_C[[#This Row],[Unit_Price]]*Orders_C[[#This Row],[Quantity]])-Orders_C[[#This Row],[Discount]]+Orders_C[[#This Row],[Tax]]</f>
        <v>602.95000000000005</v>
      </c>
      <c r="AD2036" t="str">
        <f>IF(COUNTIF(Orders_C[[#All],[Customer_ID]],Orders_C[[#This Row],[Customer_ID]])&gt;1,"Repeat","New")</f>
        <v>Repeat</v>
      </c>
      <c r="AE2036" t="str" cm="1">
        <f t="array" ref="AE2036">_xlfn.XLOOKUP(Orders_C[[#This Row],[Store_ID]],Stores_c[[#All],[Store_ID]],Stores_c[[#All],[City]])</f>
        <v>New Steven</v>
      </c>
      <c r="AF2036" t="str" cm="1">
        <f t="array" ref="AF2036">_xlfn.XLOOKUP(Orders_C[[#This Row],[Store_ID]],Stores_c[[#All],[Store_ID]],Stores_c[[#All],[Manager_Name]])</f>
        <v>Terri Martinez</v>
      </c>
      <c r="AG2036" t="str" cm="1">
        <f t="array" ref="AG2036">_xlfn.XLOOKUP(Orders_C[[#This Row],[Store_ID]],Stores_c[[#All],[Store_ID]],Stores_c[[#All],[Store_Type]])</f>
        <v>Drive-Thru</v>
      </c>
    </row>
    <row r="2037" spans="1:33" x14ac:dyDescent="0.25">
      <c r="A2037">
        <v>8556</v>
      </c>
      <c r="B2037" s="1">
        <v>45740</v>
      </c>
      <c r="C2037" s="2">
        <v>0.42901620370370369</v>
      </c>
      <c r="D2037">
        <v>1651</v>
      </c>
      <c r="E2037">
        <v>219</v>
      </c>
      <c r="F2037">
        <v>458</v>
      </c>
      <c r="G2037">
        <v>305</v>
      </c>
      <c r="H2037">
        <v>3</v>
      </c>
      <c r="I2037">
        <v>196</v>
      </c>
      <c r="J2037">
        <v>0</v>
      </c>
      <c r="K2037">
        <v>9.8000000000000007</v>
      </c>
      <c r="L2037">
        <v>597.79999999999995</v>
      </c>
      <c r="M2037" t="s">
        <v>19</v>
      </c>
      <c r="N2037" t="s">
        <v>23</v>
      </c>
      <c r="O2037">
        <v>19</v>
      </c>
      <c r="P2037">
        <v>1</v>
      </c>
      <c r="Q2037" t="s">
        <v>2579</v>
      </c>
      <c r="R2037">
        <v>504</v>
      </c>
      <c r="S2037" s="3">
        <v>0</v>
      </c>
      <c r="T2037" s="6">
        <v>244.99999999999994</v>
      </c>
      <c r="U2037" t="s">
        <v>6334</v>
      </c>
      <c r="V2037">
        <v>2025</v>
      </c>
      <c r="W2037" t="s">
        <v>6333</v>
      </c>
      <c r="X2037" t="str">
        <f>_xlfn.XLOOKUP(Orders_C[[#This Row],[Product_ID]],Products_C[Product_ID],Products_C[Product_Name])</f>
        <v>Krushers</v>
      </c>
      <c r="Y2037" t="str">
        <f>_xlfn.XLOOKUP(Orders_C[[#This Row],[Product_ID]],Products_C[Product_ID],Products_C[Category])</f>
        <v>Dessert</v>
      </c>
      <c r="Z2037" t="str">
        <f>_xlfn.XLOOKUP(Orders_C[[#This Row],[Store_ID]],Stores_c[Store_ID],Stores_c[City])</f>
        <v>Lake David</v>
      </c>
      <c r="AA2037" t="str">
        <f>_xlfn.XLOOKUP(Orders_C[[#This Row],[Customer_ID]],Customers_c[Customer_ID],Customers_c[Customer_Name])</f>
        <v>Jonathan Johnson</v>
      </c>
      <c r="AB2037" s="6">
        <f>Orders_C[[#This Row],[Quantity]]*Orders_C[[#This Row],[Unit_Price]]*(1-Orders_C[[#This Row],[Discount %]])+Orders_C[[#This Row],[Tax]]</f>
        <v>597.79999999999995</v>
      </c>
      <c r="AC2037" s="9">
        <f>(Orders_C[[#This Row],[Unit_Price]]*Orders_C[[#This Row],[Quantity]])-Orders_C[[#This Row],[Discount]]+Orders_C[[#This Row],[Tax]]</f>
        <v>597.79999999999995</v>
      </c>
      <c r="AD2037" t="str">
        <f>IF(COUNTIF(Orders_C[[#All],[Customer_ID]],Orders_C[[#This Row],[Customer_ID]])&gt;1,"Repeat","New")</f>
        <v>Repeat</v>
      </c>
      <c r="AE2037" t="str" cm="1">
        <f t="array" ref="AE2037">_xlfn.XLOOKUP(Orders_C[[#This Row],[Store_ID]],Stores_c[[#All],[Store_ID]],Stores_c[[#All],[City]])</f>
        <v>Lake David</v>
      </c>
      <c r="AF2037" t="str" cm="1">
        <f t="array" ref="AF2037">_xlfn.XLOOKUP(Orders_C[[#This Row],[Store_ID]],Stores_c[[#All],[Store_ID]],Stores_c[[#All],[Manager_Name]])</f>
        <v>Joshua Hines</v>
      </c>
      <c r="AG2037" t="str" cm="1">
        <f t="array" ref="AG2037">_xlfn.XLOOKUP(Orders_C[[#This Row],[Store_ID]],Stores_c[[#All],[Store_ID]],Stores_c[[#All],[Store_Type]])</f>
        <v>Street</v>
      </c>
    </row>
    <row r="2038" spans="1:33" x14ac:dyDescent="0.25">
      <c r="A2038">
        <v>9980</v>
      </c>
      <c r="B2038" s="1">
        <v>45926</v>
      </c>
      <c r="C2038" s="2">
        <v>0.11429398148148148</v>
      </c>
      <c r="D2038">
        <v>1933</v>
      </c>
      <c r="E2038">
        <v>205</v>
      </c>
      <c r="F2038">
        <v>523</v>
      </c>
      <c r="G2038">
        <v>304</v>
      </c>
      <c r="H2038">
        <v>3</v>
      </c>
      <c r="I2038">
        <v>196</v>
      </c>
      <c r="J2038">
        <v>0</v>
      </c>
      <c r="K2038">
        <v>9.8000000000000007</v>
      </c>
      <c r="L2038">
        <v>597.79999999999995</v>
      </c>
      <c r="M2038" t="s">
        <v>19</v>
      </c>
      <c r="N2038" t="s">
        <v>23</v>
      </c>
      <c r="O2038">
        <v>14</v>
      </c>
      <c r="P2038">
        <v>5</v>
      </c>
      <c r="Q2038" t="s">
        <v>4003</v>
      </c>
      <c r="R2038">
        <v>504</v>
      </c>
      <c r="S2038" s="3">
        <v>0</v>
      </c>
      <c r="T2038" s="6">
        <v>244.99999999999994</v>
      </c>
      <c r="U2038" t="s">
        <v>6335</v>
      </c>
      <c r="V2038">
        <v>2025</v>
      </c>
      <c r="W2038" t="s">
        <v>6333</v>
      </c>
      <c r="X2038" t="str">
        <f>_xlfn.XLOOKUP(Orders_C[[#This Row],[Product_ID]],Products_C[Product_ID],Products_C[Product_Name])</f>
        <v>Veg Burger</v>
      </c>
      <c r="Y2038" t="str">
        <f>_xlfn.XLOOKUP(Orders_C[[#This Row],[Product_ID]],Products_C[Product_ID],Products_C[Category])</f>
        <v>Burger</v>
      </c>
      <c r="Z2038" t="str">
        <f>_xlfn.XLOOKUP(Orders_C[[#This Row],[Store_ID]],Stores_c[Store_ID],Stores_c[City])</f>
        <v>Port Jacob</v>
      </c>
      <c r="AA2038" t="str">
        <f>_xlfn.XLOOKUP(Orders_C[[#This Row],[Customer_ID]],Customers_c[Customer_ID],Customers_c[Customer_Name])</f>
        <v>Nathan Smith</v>
      </c>
      <c r="AB2038" s="6">
        <f>Orders_C[[#This Row],[Quantity]]*Orders_C[[#This Row],[Unit_Price]]*(1-Orders_C[[#This Row],[Discount %]])+Orders_C[[#This Row],[Tax]]</f>
        <v>597.79999999999995</v>
      </c>
      <c r="AC2038" s="9">
        <f>(Orders_C[[#This Row],[Unit_Price]]*Orders_C[[#This Row],[Quantity]])-Orders_C[[#This Row],[Discount]]+Orders_C[[#This Row],[Tax]]</f>
        <v>597.79999999999995</v>
      </c>
      <c r="AD2038" t="str">
        <f>IF(COUNTIF(Orders_C[[#All],[Customer_ID]],Orders_C[[#This Row],[Customer_ID]])&gt;1,"Repeat","New")</f>
        <v>Repeat</v>
      </c>
      <c r="AE2038" t="str" cm="1">
        <f t="array" ref="AE2038">_xlfn.XLOOKUP(Orders_C[[#This Row],[Store_ID]],Stores_c[[#All],[Store_ID]],Stores_c[[#All],[City]])</f>
        <v>Port Jacob</v>
      </c>
      <c r="AF2038" t="str" cm="1">
        <f t="array" ref="AF2038">_xlfn.XLOOKUP(Orders_C[[#This Row],[Store_ID]],Stores_c[[#All],[Store_ID]],Stores_c[[#All],[Manager_Name]])</f>
        <v>David Harris</v>
      </c>
      <c r="AG2038" t="str" cm="1">
        <f t="array" ref="AG2038">_xlfn.XLOOKUP(Orders_C[[#This Row],[Store_ID]],Stores_c[[#All],[Store_ID]],Stores_c[[#All],[Store_Type]])</f>
        <v>Mall</v>
      </c>
    </row>
    <row r="2039" spans="1:33" x14ac:dyDescent="0.25">
      <c r="A2039">
        <v>10736</v>
      </c>
      <c r="B2039" s="1">
        <v>45984</v>
      </c>
      <c r="C2039" s="2">
        <v>0.55010416666666662</v>
      </c>
      <c r="D2039">
        <v>1795</v>
      </c>
      <c r="E2039">
        <v>204</v>
      </c>
      <c r="F2039">
        <v>407</v>
      </c>
      <c r="G2039">
        <v>308</v>
      </c>
      <c r="H2039">
        <v>3</v>
      </c>
      <c r="I2039">
        <v>196</v>
      </c>
      <c r="J2039">
        <v>0</v>
      </c>
      <c r="K2039">
        <v>9.8000000000000007</v>
      </c>
      <c r="L2039">
        <v>597.79999999999995</v>
      </c>
      <c r="M2039" t="s">
        <v>19</v>
      </c>
      <c r="N2039" t="s">
        <v>21</v>
      </c>
      <c r="O2039">
        <v>22</v>
      </c>
      <c r="P2039">
        <v>2</v>
      </c>
      <c r="Q2039" t="s">
        <v>4759</v>
      </c>
      <c r="R2039">
        <v>501</v>
      </c>
      <c r="S2039" s="3">
        <v>0</v>
      </c>
      <c r="T2039" s="6">
        <v>244.99999999999994</v>
      </c>
      <c r="U2039" t="s">
        <v>6336</v>
      </c>
      <c r="V2039">
        <v>2025</v>
      </c>
      <c r="W2039" t="s">
        <v>6329</v>
      </c>
      <c r="X2039" t="str">
        <f>_xlfn.XLOOKUP(Orders_C[[#This Row],[Product_ID]],Products_C[Product_ID],Products_C[Product_Name])</f>
        <v>Zinger Burger</v>
      </c>
      <c r="Y2039" t="str">
        <f>_xlfn.XLOOKUP(Orders_C[[#This Row],[Product_ID]],Products_C[Product_ID],Products_C[Category])</f>
        <v>Beverage</v>
      </c>
      <c r="Z2039" t="str">
        <f>_xlfn.XLOOKUP(Orders_C[[#This Row],[Store_ID]],Stores_c[Store_ID],Stores_c[City])</f>
        <v>New Robertfurt</v>
      </c>
      <c r="AA2039" t="str">
        <f>_xlfn.XLOOKUP(Orders_C[[#This Row],[Customer_ID]],Customers_c[Customer_ID],Customers_c[Customer_Name])</f>
        <v>Emily Scott</v>
      </c>
      <c r="AB2039" s="6">
        <f>Orders_C[[#This Row],[Quantity]]*Orders_C[[#This Row],[Unit_Price]]*(1-Orders_C[[#This Row],[Discount %]])+Orders_C[[#This Row],[Tax]]</f>
        <v>597.79999999999995</v>
      </c>
      <c r="AC2039" s="9">
        <f>(Orders_C[[#This Row],[Unit_Price]]*Orders_C[[#This Row],[Quantity]])-Orders_C[[#This Row],[Discount]]+Orders_C[[#This Row],[Tax]]</f>
        <v>597.79999999999995</v>
      </c>
      <c r="AD2039" t="str">
        <f>IF(COUNTIF(Orders_C[[#All],[Customer_ID]],Orders_C[[#This Row],[Customer_ID]])&gt;1,"Repeat","New")</f>
        <v>Repeat</v>
      </c>
      <c r="AE2039" t="str" cm="1">
        <f t="array" ref="AE2039">_xlfn.XLOOKUP(Orders_C[[#This Row],[Store_ID]],Stores_c[[#All],[Store_ID]],Stores_c[[#All],[City]])</f>
        <v>New Robertfurt</v>
      </c>
      <c r="AF2039" t="str" cm="1">
        <f t="array" ref="AF2039">_xlfn.XLOOKUP(Orders_C[[#This Row],[Store_ID]],Stores_c[[#All],[Store_ID]],Stores_c[[#All],[Manager_Name]])</f>
        <v>Tiffany Gomez</v>
      </c>
      <c r="AG2039" t="str" cm="1">
        <f t="array" ref="AG2039">_xlfn.XLOOKUP(Orders_C[[#This Row],[Store_ID]],Stores_c[[#All],[Store_ID]],Stores_c[[#All],[Store_Type]])</f>
        <v>Street</v>
      </c>
    </row>
    <row r="2040" spans="1:33" x14ac:dyDescent="0.25">
      <c r="A2040">
        <v>6819</v>
      </c>
      <c r="B2040" s="1">
        <v>45929</v>
      </c>
      <c r="C2040" s="2">
        <v>0.10884259259259259</v>
      </c>
      <c r="D2040">
        <v>1297</v>
      </c>
      <c r="E2040">
        <v>222</v>
      </c>
      <c r="F2040">
        <v>461</v>
      </c>
      <c r="G2040">
        <v>312</v>
      </c>
      <c r="H2040">
        <v>3</v>
      </c>
      <c r="I2040">
        <v>208</v>
      </c>
      <c r="J2040">
        <v>15</v>
      </c>
      <c r="K2040">
        <v>10.4</v>
      </c>
      <c r="L2040">
        <v>619.4</v>
      </c>
      <c r="M2040" t="s">
        <v>18</v>
      </c>
      <c r="N2040" t="s">
        <v>22</v>
      </c>
      <c r="O2040">
        <v>33</v>
      </c>
      <c r="P2040">
        <v>1</v>
      </c>
      <c r="Q2040" t="s">
        <v>842</v>
      </c>
      <c r="R2040">
        <v>503</v>
      </c>
      <c r="S2040" s="3">
        <v>0.15</v>
      </c>
      <c r="T2040" s="6">
        <v>245</v>
      </c>
      <c r="U2040" t="s">
        <v>6335</v>
      </c>
      <c r="V2040">
        <v>2025</v>
      </c>
      <c r="W2040" t="s">
        <v>6329</v>
      </c>
      <c r="X2040" t="str">
        <f>_xlfn.XLOOKUP(Orders_C[[#This Row],[Product_ID]],Products_C[Product_ID],Products_C[Product_Name])</f>
        <v>Veg Burger</v>
      </c>
      <c r="Y2040" t="str">
        <f>_xlfn.XLOOKUP(Orders_C[[#This Row],[Product_ID]],Products_C[Product_ID],Products_C[Category])</f>
        <v>Burger</v>
      </c>
      <c r="Z2040" t="str">
        <f>_xlfn.XLOOKUP(Orders_C[[#This Row],[Store_ID]],Stores_c[Store_ID],Stores_c[City])</f>
        <v>New Steven</v>
      </c>
      <c r="AA2040" t="str">
        <f>_xlfn.XLOOKUP(Orders_C[[#This Row],[Customer_ID]],Customers_c[Customer_ID],Customers_c[Customer_Name])</f>
        <v>Jody Clark</v>
      </c>
      <c r="AB2040" s="6">
        <f>Orders_C[[#This Row],[Quantity]]*Orders_C[[#This Row],[Unit_Price]]*(1-Orders_C[[#This Row],[Discount %]])+Orders_C[[#This Row],[Tax]]</f>
        <v>540.79999999999995</v>
      </c>
      <c r="AC2040" s="9">
        <f>(Orders_C[[#This Row],[Unit_Price]]*Orders_C[[#This Row],[Quantity]])-Orders_C[[#This Row],[Discount]]+Orders_C[[#This Row],[Tax]]</f>
        <v>619.4</v>
      </c>
      <c r="AD2040" t="str">
        <f>IF(COUNTIF(Orders_C[[#All],[Customer_ID]],Orders_C[[#This Row],[Customer_ID]])&gt;1,"Repeat","New")</f>
        <v>New</v>
      </c>
      <c r="AE2040" t="str" cm="1">
        <f t="array" ref="AE2040">_xlfn.XLOOKUP(Orders_C[[#This Row],[Store_ID]],Stores_c[[#All],[Store_ID]],Stores_c[[#All],[City]])</f>
        <v>New Steven</v>
      </c>
      <c r="AF2040" t="str" cm="1">
        <f t="array" ref="AF2040">_xlfn.XLOOKUP(Orders_C[[#This Row],[Store_ID]],Stores_c[[#All],[Store_ID]],Stores_c[[#All],[Manager_Name]])</f>
        <v>Terri Martinez</v>
      </c>
      <c r="AG2040" t="str" cm="1">
        <f t="array" ref="AG2040">_xlfn.XLOOKUP(Orders_C[[#This Row],[Store_ID]],Stores_c[[#All],[Store_ID]],Stores_c[[#All],[Store_Type]])</f>
        <v>Drive-Thru</v>
      </c>
    </row>
    <row r="2041" spans="1:33" x14ac:dyDescent="0.25">
      <c r="A2041">
        <v>10367</v>
      </c>
      <c r="B2041" s="1">
        <v>45750</v>
      </c>
      <c r="C2041" s="2">
        <v>0.96990740740740744</v>
      </c>
      <c r="D2041">
        <v>1949</v>
      </c>
      <c r="E2041">
        <v>212</v>
      </c>
      <c r="F2041">
        <v>421</v>
      </c>
      <c r="G2041">
        <v>318</v>
      </c>
      <c r="H2041">
        <v>3</v>
      </c>
      <c r="I2041">
        <v>208</v>
      </c>
      <c r="J2041">
        <v>15</v>
      </c>
      <c r="K2041">
        <v>10.4</v>
      </c>
      <c r="L2041">
        <v>619.4</v>
      </c>
      <c r="M2041" t="s">
        <v>19</v>
      </c>
      <c r="N2041" t="s">
        <v>23</v>
      </c>
      <c r="O2041">
        <v>11</v>
      </c>
      <c r="P2041">
        <v>3</v>
      </c>
      <c r="Q2041" t="s">
        <v>4390</v>
      </c>
      <c r="R2041">
        <v>502</v>
      </c>
      <c r="S2041" s="3">
        <v>0.15</v>
      </c>
      <c r="T2041" s="6">
        <v>245</v>
      </c>
      <c r="U2041" t="s">
        <v>6337</v>
      </c>
      <c r="V2041">
        <v>2025</v>
      </c>
      <c r="W2041" t="s">
        <v>6333</v>
      </c>
      <c r="X2041" t="str">
        <f>_xlfn.XLOOKUP(Orders_C[[#This Row],[Product_ID]],Products_C[Product_ID],Products_C[Product_Name])</f>
        <v>Pepsi</v>
      </c>
      <c r="Y2041" t="str">
        <f>_xlfn.XLOOKUP(Orders_C[[#This Row],[Product_ID]],Products_C[Product_ID],Products_C[Category])</f>
        <v>Burger</v>
      </c>
      <c r="Z2041" t="str">
        <f>_xlfn.XLOOKUP(Orders_C[[#This Row],[Store_ID]],Stores_c[Store_ID],Stores_c[City])</f>
        <v>Andrewview</v>
      </c>
      <c r="AA2041" t="str">
        <f>_xlfn.XLOOKUP(Orders_C[[#This Row],[Customer_ID]],Customers_c[Customer_ID],Customers_c[Customer_Name])</f>
        <v>Michael Roman</v>
      </c>
      <c r="AB2041" s="6">
        <f>Orders_C[[#This Row],[Quantity]]*Orders_C[[#This Row],[Unit_Price]]*(1-Orders_C[[#This Row],[Discount %]])+Orders_C[[#This Row],[Tax]]</f>
        <v>540.79999999999995</v>
      </c>
      <c r="AC2041" s="9">
        <f>(Orders_C[[#This Row],[Unit_Price]]*Orders_C[[#This Row],[Quantity]])-Orders_C[[#This Row],[Discount]]+Orders_C[[#This Row],[Tax]]</f>
        <v>619.4</v>
      </c>
      <c r="AD2041" t="str">
        <f>IF(COUNTIF(Orders_C[[#All],[Customer_ID]],Orders_C[[#This Row],[Customer_ID]])&gt;1,"Repeat","New")</f>
        <v>Repeat</v>
      </c>
      <c r="AE2041" t="str" cm="1">
        <f t="array" ref="AE2041">_xlfn.XLOOKUP(Orders_C[[#This Row],[Store_ID]],Stores_c[[#All],[Store_ID]],Stores_c[[#All],[City]])</f>
        <v>Andrewview</v>
      </c>
      <c r="AF2041" t="str" cm="1">
        <f t="array" ref="AF2041">_xlfn.XLOOKUP(Orders_C[[#This Row],[Store_ID]],Stores_c[[#All],[Store_ID]],Stores_c[[#All],[Manager_Name]])</f>
        <v>Alice Sutton</v>
      </c>
      <c r="AG2041" t="str" cm="1">
        <f t="array" ref="AG2041">_xlfn.XLOOKUP(Orders_C[[#This Row],[Store_ID]],Stores_c[[#All],[Store_ID]],Stores_c[[#All],[Store_Type]])</f>
        <v>Mall</v>
      </c>
    </row>
    <row r="2042" spans="1:33" x14ac:dyDescent="0.25">
      <c r="A2042">
        <v>6930</v>
      </c>
      <c r="B2042" s="1">
        <v>45756</v>
      </c>
      <c r="C2042" s="2">
        <v>0.87034722222222227</v>
      </c>
      <c r="D2042">
        <v>1208</v>
      </c>
      <c r="E2042">
        <v>209</v>
      </c>
      <c r="F2042">
        <v>432</v>
      </c>
      <c r="G2042">
        <v>340</v>
      </c>
      <c r="H2042">
        <v>3</v>
      </c>
      <c r="I2042">
        <v>204</v>
      </c>
      <c r="J2042">
        <v>10</v>
      </c>
      <c r="K2042">
        <v>10.199999999999999</v>
      </c>
      <c r="L2042">
        <v>612.20000000000005</v>
      </c>
      <c r="M2042" t="s">
        <v>20</v>
      </c>
      <c r="N2042" t="s">
        <v>21</v>
      </c>
      <c r="O2042">
        <v>53</v>
      </c>
      <c r="P2042">
        <v>1</v>
      </c>
      <c r="Q2042" t="s">
        <v>953</v>
      </c>
      <c r="R2042">
        <v>506</v>
      </c>
      <c r="S2042" s="3">
        <v>0.1</v>
      </c>
      <c r="T2042" s="6">
        <v>245.00000000000006</v>
      </c>
      <c r="U2042" t="s">
        <v>6337</v>
      </c>
      <c r="V2042">
        <v>2025</v>
      </c>
      <c r="W2042" t="s">
        <v>6331</v>
      </c>
      <c r="X2042" t="str">
        <f>_xlfn.XLOOKUP(Orders_C[[#This Row],[Product_ID]],Products_C[Product_ID],Products_C[Product_Name])</f>
        <v>Chocolate Lava Cake</v>
      </c>
      <c r="Y2042" t="str">
        <f>_xlfn.XLOOKUP(Orders_C[[#This Row],[Product_ID]],Products_C[Product_ID],Products_C[Category])</f>
        <v>Chicken</v>
      </c>
      <c r="Z2042" t="str">
        <f>_xlfn.XLOOKUP(Orders_C[[#This Row],[Store_ID]],Stores_c[Store_ID],Stores_c[City])</f>
        <v>Reidberg</v>
      </c>
      <c r="AA2042" t="str">
        <f>_xlfn.XLOOKUP(Orders_C[[#This Row],[Customer_ID]],Customers_c[Customer_ID],Customers_c[Customer_Name])</f>
        <v>Brian Wright</v>
      </c>
      <c r="AB2042" s="6">
        <f>Orders_C[[#This Row],[Quantity]]*Orders_C[[#This Row],[Unit_Price]]*(1-Orders_C[[#This Row],[Discount %]])+Orders_C[[#This Row],[Tax]]</f>
        <v>561.00000000000011</v>
      </c>
      <c r="AC2042" s="9">
        <f>(Orders_C[[#This Row],[Unit_Price]]*Orders_C[[#This Row],[Quantity]])-Orders_C[[#This Row],[Discount]]+Orders_C[[#This Row],[Tax]]</f>
        <v>612.20000000000005</v>
      </c>
      <c r="AD2042" t="str">
        <f>IF(COUNTIF(Orders_C[[#All],[Customer_ID]],Orders_C[[#This Row],[Customer_ID]])&gt;1,"Repeat","New")</f>
        <v>Repeat</v>
      </c>
      <c r="AE2042" t="str" cm="1">
        <f t="array" ref="AE2042">_xlfn.XLOOKUP(Orders_C[[#This Row],[Store_ID]],Stores_c[[#All],[Store_ID]],Stores_c[[#All],[City]])</f>
        <v>Reidberg</v>
      </c>
      <c r="AF2042" t="str" cm="1">
        <f t="array" ref="AF2042">_xlfn.XLOOKUP(Orders_C[[#This Row],[Store_ID]],Stores_c[[#All],[Store_ID]],Stores_c[[#All],[Manager_Name]])</f>
        <v>Jeffrey Horn</v>
      </c>
      <c r="AG2042" t="str" cm="1">
        <f t="array" ref="AG2042">_xlfn.XLOOKUP(Orders_C[[#This Row],[Store_ID]],Stores_c[[#All],[Store_ID]],Stores_c[[#All],[Store_Type]])</f>
        <v>Drive-Thru</v>
      </c>
    </row>
    <row r="2043" spans="1:33" x14ac:dyDescent="0.25">
      <c r="A2043">
        <v>8591</v>
      </c>
      <c r="B2043" s="1">
        <v>46057</v>
      </c>
      <c r="C2043" s="2">
        <v>0.35245370370370371</v>
      </c>
      <c r="D2043">
        <v>1885</v>
      </c>
      <c r="E2043">
        <v>216</v>
      </c>
      <c r="F2043">
        <v>430</v>
      </c>
      <c r="G2043">
        <v>336</v>
      </c>
      <c r="H2043">
        <v>3</v>
      </c>
      <c r="I2043">
        <v>204</v>
      </c>
      <c r="J2043">
        <v>10</v>
      </c>
      <c r="K2043">
        <v>10.199999999999999</v>
      </c>
      <c r="L2043">
        <v>612.20000000000005</v>
      </c>
      <c r="M2043" t="s">
        <v>19</v>
      </c>
      <c r="N2043" t="s">
        <v>23</v>
      </c>
      <c r="O2043">
        <v>51</v>
      </c>
      <c r="P2043">
        <v>2</v>
      </c>
      <c r="Q2043" t="s">
        <v>2614</v>
      </c>
      <c r="R2043">
        <v>509</v>
      </c>
      <c r="S2043" s="3">
        <v>0.1</v>
      </c>
      <c r="T2043" s="6">
        <v>245.00000000000006</v>
      </c>
      <c r="U2043" t="s">
        <v>6338</v>
      </c>
      <c r="V2043">
        <v>2026</v>
      </c>
      <c r="W2043" t="s">
        <v>6331</v>
      </c>
      <c r="X2043" t="str">
        <f>_xlfn.XLOOKUP(Orders_C[[#This Row],[Product_ID]],Products_C[Product_ID],Products_C[Product_Name])</f>
        <v>Chicken Bucket</v>
      </c>
      <c r="Y2043" t="str">
        <f>_xlfn.XLOOKUP(Orders_C[[#This Row],[Product_ID]],Products_C[Product_ID],Products_C[Category])</f>
        <v>Dessert</v>
      </c>
      <c r="Z2043" t="str">
        <f>_xlfn.XLOOKUP(Orders_C[[#This Row],[Store_ID]],Stores_c[Store_ID],Stores_c[City])</f>
        <v>Garciaview</v>
      </c>
      <c r="AA2043" t="str">
        <f>_xlfn.XLOOKUP(Orders_C[[#This Row],[Customer_ID]],Customers_c[Customer_ID],Customers_c[Customer_Name])</f>
        <v>Elizabeth Johnson</v>
      </c>
      <c r="AB2043" s="6">
        <f>Orders_C[[#This Row],[Quantity]]*Orders_C[[#This Row],[Unit_Price]]*(1-Orders_C[[#This Row],[Discount %]])+Orders_C[[#This Row],[Tax]]</f>
        <v>561.00000000000011</v>
      </c>
      <c r="AC2043" s="9">
        <f>(Orders_C[[#This Row],[Unit_Price]]*Orders_C[[#This Row],[Quantity]])-Orders_C[[#This Row],[Discount]]+Orders_C[[#This Row],[Tax]]</f>
        <v>612.20000000000005</v>
      </c>
      <c r="AD2043" t="str">
        <f>IF(COUNTIF(Orders_C[[#All],[Customer_ID]],Orders_C[[#This Row],[Customer_ID]])&gt;1,"Repeat","New")</f>
        <v>Repeat</v>
      </c>
      <c r="AE2043" t="str" cm="1">
        <f t="array" ref="AE2043">_xlfn.XLOOKUP(Orders_C[[#This Row],[Store_ID]],Stores_c[[#All],[Store_ID]],Stores_c[[#All],[City]])</f>
        <v>Garciaview</v>
      </c>
      <c r="AF2043" t="str" cm="1">
        <f t="array" ref="AF2043">_xlfn.XLOOKUP(Orders_C[[#This Row],[Store_ID]],Stores_c[[#All],[Store_ID]],Stores_c[[#All],[Manager_Name]])</f>
        <v>Karina Washington</v>
      </c>
      <c r="AG2043" t="str" cm="1">
        <f t="array" ref="AG2043">_xlfn.XLOOKUP(Orders_C[[#This Row],[Store_ID]],Stores_c[[#All],[Store_ID]],Stores_c[[#All],[Store_Type]])</f>
        <v>Drive-Thru</v>
      </c>
    </row>
    <row r="2044" spans="1:33" x14ac:dyDescent="0.25">
      <c r="A2044">
        <v>8095</v>
      </c>
      <c r="B2044" s="1">
        <v>45992</v>
      </c>
      <c r="C2044" s="2">
        <v>0.31893518518518521</v>
      </c>
      <c r="D2044">
        <v>1294</v>
      </c>
      <c r="E2044">
        <v>208</v>
      </c>
      <c r="F2044">
        <v>490</v>
      </c>
      <c r="G2044">
        <v>320</v>
      </c>
      <c r="H2044">
        <v>2</v>
      </c>
      <c r="I2044">
        <v>306</v>
      </c>
      <c r="J2044">
        <v>15</v>
      </c>
      <c r="K2044">
        <v>15.3</v>
      </c>
      <c r="L2044">
        <v>612.29999999999995</v>
      </c>
      <c r="M2044" t="s">
        <v>19</v>
      </c>
      <c r="N2044" t="s">
        <v>23</v>
      </c>
      <c r="O2044">
        <v>44</v>
      </c>
      <c r="P2044">
        <v>3</v>
      </c>
      <c r="Q2044" t="s">
        <v>2118</v>
      </c>
      <c r="R2044">
        <v>501</v>
      </c>
      <c r="S2044" s="3">
        <v>0.15</v>
      </c>
      <c r="T2044" s="6">
        <v>245.09999999999997</v>
      </c>
      <c r="U2044" t="s">
        <v>6328</v>
      </c>
      <c r="V2044">
        <v>2025</v>
      </c>
      <c r="W2044" t="s">
        <v>6331</v>
      </c>
      <c r="X2044" t="str">
        <f>_xlfn.XLOOKUP(Orders_C[[#This Row],[Product_ID]],Products_C[Product_ID],Products_C[Product_Name])</f>
        <v>Rice Bowl</v>
      </c>
      <c r="Y2044" t="str">
        <f>_xlfn.XLOOKUP(Orders_C[[#This Row],[Product_ID]],Products_C[Product_ID],Products_C[Category])</f>
        <v>Beverage</v>
      </c>
      <c r="Z2044" t="str">
        <f>_xlfn.XLOOKUP(Orders_C[[#This Row],[Store_ID]],Stores_c[Store_ID],Stores_c[City])</f>
        <v>Tracyview</v>
      </c>
      <c r="AA2044" t="str">
        <f>_xlfn.XLOOKUP(Orders_C[[#This Row],[Customer_ID]],Customers_c[Customer_ID],Customers_c[Customer_Name])</f>
        <v>Jennifer Harvey</v>
      </c>
      <c r="AB2044" s="6">
        <f>Orders_C[[#This Row],[Quantity]]*Orders_C[[#This Row],[Unit_Price]]*(1-Orders_C[[#This Row],[Discount %]])+Orders_C[[#This Row],[Tax]]</f>
        <v>535.49999999999989</v>
      </c>
      <c r="AC2044" s="9">
        <f>(Orders_C[[#This Row],[Unit_Price]]*Orders_C[[#This Row],[Quantity]])-Orders_C[[#This Row],[Discount]]+Orders_C[[#This Row],[Tax]]</f>
        <v>612.29999999999995</v>
      </c>
      <c r="AD2044" t="str">
        <f>IF(COUNTIF(Orders_C[[#All],[Customer_ID]],Orders_C[[#This Row],[Customer_ID]])&gt;1,"Repeat","New")</f>
        <v>Repeat</v>
      </c>
      <c r="AE2044" t="str" cm="1">
        <f t="array" ref="AE2044">_xlfn.XLOOKUP(Orders_C[[#This Row],[Store_ID]],Stores_c[[#All],[Store_ID]],Stores_c[[#All],[City]])</f>
        <v>Tracyview</v>
      </c>
      <c r="AF2044" t="str" cm="1">
        <f t="array" ref="AF2044">_xlfn.XLOOKUP(Orders_C[[#This Row],[Store_ID]],Stores_c[[#All],[Store_ID]],Stores_c[[#All],[Manager_Name]])</f>
        <v>Jeremiah Lee</v>
      </c>
      <c r="AG2044" t="str" cm="1">
        <f t="array" ref="AG2044">_xlfn.XLOOKUP(Orders_C[[#This Row],[Store_ID]],Stores_c[[#All],[Store_ID]],Stores_c[[#All],[Store_Type]])</f>
        <v>Mall</v>
      </c>
    </row>
    <row r="2045" spans="1:33" x14ac:dyDescent="0.25">
      <c r="A2045">
        <v>10032</v>
      </c>
      <c r="B2045" s="1">
        <v>45771</v>
      </c>
      <c r="C2045" s="2">
        <v>0.25655092592592593</v>
      </c>
      <c r="D2045">
        <v>1191</v>
      </c>
      <c r="E2045">
        <v>216</v>
      </c>
      <c r="F2045">
        <v>532</v>
      </c>
      <c r="G2045">
        <v>302</v>
      </c>
      <c r="H2045">
        <v>2</v>
      </c>
      <c r="I2045">
        <v>306</v>
      </c>
      <c r="J2045">
        <v>15</v>
      </c>
      <c r="K2045">
        <v>15.3</v>
      </c>
      <c r="L2045">
        <v>612.29999999999995</v>
      </c>
      <c r="M2045" t="s">
        <v>20</v>
      </c>
      <c r="N2045" t="s">
        <v>22</v>
      </c>
      <c r="O2045">
        <v>59</v>
      </c>
      <c r="P2045">
        <v>1</v>
      </c>
      <c r="Q2045" t="s">
        <v>4055</v>
      </c>
      <c r="R2045">
        <v>501</v>
      </c>
      <c r="S2045" s="3">
        <v>0.15</v>
      </c>
      <c r="T2045" s="6">
        <v>245.09999999999997</v>
      </c>
      <c r="U2045" t="s">
        <v>6337</v>
      </c>
      <c r="V2045">
        <v>2025</v>
      </c>
      <c r="W2045" t="s">
        <v>6331</v>
      </c>
      <c r="X2045" t="str">
        <f>_xlfn.XLOOKUP(Orders_C[[#This Row],[Product_ID]],Products_C[Product_ID],Products_C[Product_Name])</f>
        <v>Chicken Wings</v>
      </c>
      <c r="Y2045" t="str">
        <f>_xlfn.XLOOKUP(Orders_C[[#This Row],[Product_ID]],Products_C[Product_ID],Products_C[Category])</f>
        <v>Chicken</v>
      </c>
      <c r="Z2045" t="str">
        <f>_xlfn.XLOOKUP(Orders_C[[#This Row],[Store_ID]],Stores_c[Store_ID],Stores_c[City])</f>
        <v>Garciaview</v>
      </c>
      <c r="AA2045" t="str">
        <f>_xlfn.XLOOKUP(Orders_C[[#This Row],[Customer_ID]],Customers_c[Customer_ID],Customers_c[Customer_Name])</f>
        <v>Steven Hays</v>
      </c>
      <c r="AB2045" s="6">
        <f>Orders_C[[#This Row],[Quantity]]*Orders_C[[#This Row],[Unit_Price]]*(1-Orders_C[[#This Row],[Discount %]])+Orders_C[[#This Row],[Tax]]</f>
        <v>535.49999999999989</v>
      </c>
      <c r="AC2045" s="9">
        <f>(Orders_C[[#This Row],[Unit_Price]]*Orders_C[[#This Row],[Quantity]])-Orders_C[[#This Row],[Discount]]+Orders_C[[#This Row],[Tax]]</f>
        <v>612.29999999999995</v>
      </c>
      <c r="AD2045" t="str">
        <f>IF(COUNTIF(Orders_C[[#All],[Customer_ID]],Orders_C[[#This Row],[Customer_ID]])&gt;1,"Repeat","New")</f>
        <v>Repeat</v>
      </c>
      <c r="AE2045" t="str" cm="1">
        <f t="array" ref="AE2045">_xlfn.XLOOKUP(Orders_C[[#This Row],[Store_ID]],Stores_c[[#All],[Store_ID]],Stores_c[[#All],[City]])</f>
        <v>Garciaview</v>
      </c>
      <c r="AF2045" t="str" cm="1">
        <f t="array" ref="AF2045">_xlfn.XLOOKUP(Orders_C[[#This Row],[Store_ID]],Stores_c[[#All],[Store_ID]],Stores_c[[#All],[Manager_Name]])</f>
        <v>Karina Washington</v>
      </c>
      <c r="AG2045" t="str" cm="1">
        <f t="array" ref="AG2045">_xlfn.XLOOKUP(Orders_C[[#This Row],[Store_ID]],Stores_c[[#All],[Store_ID]],Stores_c[[#All],[Store_Type]])</f>
        <v>Drive-Thru</v>
      </c>
    </row>
    <row r="2046" spans="1:33" x14ac:dyDescent="0.25">
      <c r="A2046">
        <v>6326</v>
      </c>
      <c r="B2046" s="1">
        <v>45706</v>
      </c>
      <c r="C2046" s="2">
        <v>1.8298611111111113E-2</v>
      </c>
      <c r="D2046">
        <v>1084</v>
      </c>
      <c r="E2046">
        <v>207</v>
      </c>
      <c r="F2046">
        <v>447</v>
      </c>
      <c r="G2046">
        <v>332</v>
      </c>
      <c r="H2046">
        <v>4</v>
      </c>
      <c r="I2046">
        <v>158</v>
      </c>
      <c r="J2046">
        <v>15</v>
      </c>
      <c r="K2046">
        <v>7.9</v>
      </c>
      <c r="L2046">
        <v>624.9</v>
      </c>
      <c r="M2046" t="s">
        <v>20</v>
      </c>
      <c r="N2046" t="s">
        <v>22</v>
      </c>
      <c r="O2046">
        <v>37</v>
      </c>
      <c r="P2046">
        <v>3</v>
      </c>
      <c r="Q2046" t="s">
        <v>349</v>
      </c>
      <c r="R2046">
        <v>505</v>
      </c>
      <c r="S2046" s="3">
        <v>0.15</v>
      </c>
      <c r="T2046" s="6">
        <v>245.7</v>
      </c>
      <c r="U2046" t="s">
        <v>6338</v>
      </c>
      <c r="V2046">
        <v>2025</v>
      </c>
      <c r="W2046" t="s">
        <v>6329</v>
      </c>
      <c r="X2046" t="str">
        <f>_xlfn.XLOOKUP(Orders_C[[#This Row],[Product_ID]],Products_C[Product_ID],Products_C[Product_Name])</f>
        <v>Zinger Burger</v>
      </c>
      <c r="Y2046" t="str">
        <f>_xlfn.XLOOKUP(Orders_C[[#This Row],[Product_ID]],Products_C[Product_ID],Products_C[Category])</f>
        <v>Beverage</v>
      </c>
      <c r="Z2046" t="str">
        <f>_xlfn.XLOOKUP(Orders_C[[#This Row],[Store_ID]],Stores_c[Store_ID],Stores_c[City])</f>
        <v>Christineton</v>
      </c>
      <c r="AA2046" t="str">
        <f>_xlfn.XLOOKUP(Orders_C[[#This Row],[Customer_ID]],Customers_c[Customer_ID],Customers_c[Customer_Name])</f>
        <v>Nancy Whitehead</v>
      </c>
      <c r="AB2046" s="6">
        <f>Orders_C[[#This Row],[Quantity]]*Orders_C[[#This Row],[Unit_Price]]*(1-Orders_C[[#This Row],[Discount %]])+Orders_C[[#This Row],[Tax]]</f>
        <v>545.09999999999991</v>
      </c>
      <c r="AC2046" s="9">
        <f>(Orders_C[[#This Row],[Unit_Price]]*Orders_C[[#This Row],[Quantity]])-Orders_C[[#This Row],[Discount]]+Orders_C[[#This Row],[Tax]]</f>
        <v>624.9</v>
      </c>
      <c r="AD2046" t="str">
        <f>IF(COUNTIF(Orders_C[[#All],[Customer_ID]],Orders_C[[#This Row],[Customer_ID]])&gt;1,"Repeat","New")</f>
        <v>Repeat</v>
      </c>
      <c r="AE2046" t="str" cm="1">
        <f t="array" ref="AE2046">_xlfn.XLOOKUP(Orders_C[[#This Row],[Store_ID]],Stores_c[[#All],[Store_ID]],Stores_c[[#All],[City]])</f>
        <v>Christineton</v>
      </c>
      <c r="AF2046" t="str" cm="1">
        <f t="array" ref="AF2046">_xlfn.XLOOKUP(Orders_C[[#This Row],[Store_ID]],Stores_c[[#All],[Store_ID]],Stores_c[[#All],[Manager_Name]])</f>
        <v>Dr. William Hubbard MD</v>
      </c>
      <c r="AG2046" t="str" cm="1">
        <f t="array" ref="AG2046">_xlfn.XLOOKUP(Orders_C[[#This Row],[Store_ID]],Stores_c[[#All],[Store_ID]],Stores_c[[#All],[Store_Type]])</f>
        <v>Street</v>
      </c>
    </row>
    <row r="2047" spans="1:33" x14ac:dyDescent="0.25">
      <c r="A2047">
        <v>10496</v>
      </c>
      <c r="B2047" s="1">
        <v>46062</v>
      </c>
      <c r="C2047" s="2">
        <v>0.70806712962962959</v>
      </c>
      <c r="D2047">
        <v>1583</v>
      </c>
      <c r="E2047">
        <v>216</v>
      </c>
      <c r="F2047">
        <v>520</v>
      </c>
      <c r="G2047">
        <v>306</v>
      </c>
      <c r="H2047">
        <v>4</v>
      </c>
      <c r="I2047">
        <v>158</v>
      </c>
      <c r="J2047">
        <v>15</v>
      </c>
      <c r="K2047">
        <v>7.9</v>
      </c>
      <c r="L2047">
        <v>624.9</v>
      </c>
      <c r="M2047" t="s">
        <v>20</v>
      </c>
      <c r="N2047" t="s">
        <v>21</v>
      </c>
      <c r="O2047">
        <v>10</v>
      </c>
      <c r="P2047">
        <v>5</v>
      </c>
      <c r="Q2047" t="s">
        <v>4519</v>
      </c>
      <c r="R2047">
        <v>504</v>
      </c>
      <c r="S2047" s="3">
        <v>0.15</v>
      </c>
      <c r="T2047" s="6">
        <v>245.7</v>
      </c>
      <c r="U2047" t="s">
        <v>6338</v>
      </c>
      <c r="V2047">
        <v>2026</v>
      </c>
      <c r="W2047" t="s">
        <v>6333</v>
      </c>
      <c r="X2047" t="str">
        <f>_xlfn.XLOOKUP(Orders_C[[#This Row],[Product_ID]],Products_C[Product_ID],Products_C[Product_Name])</f>
        <v>Veg Burger</v>
      </c>
      <c r="Y2047" t="str">
        <f>_xlfn.XLOOKUP(Orders_C[[#This Row],[Product_ID]],Products_C[Product_ID],Products_C[Category])</f>
        <v>Burger</v>
      </c>
      <c r="Z2047" t="str">
        <f>_xlfn.XLOOKUP(Orders_C[[#This Row],[Store_ID]],Stores_c[Store_ID],Stores_c[City])</f>
        <v>Garciaview</v>
      </c>
      <c r="AA2047" t="str">
        <f>_xlfn.XLOOKUP(Orders_C[[#This Row],[Customer_ID]],Customers_c[Customer_ID],Customers_c[Customer_Name])</f>
        <v>Carol Hunter</v>
      </c>
      <c r="AB2047" s="6">
        <f>Orders_C[[#This Row],[Quantity]]*Orders_C[[#This Row],[Unit_Price]]*(1-Orders_C[[#This Row],[Discount %]])+Orders_C[[#This Row],[Tax]]</f>
        <v>545.09999999999991</v>
      </c>
      <c r="AC2047" s="9">
        <f>(Orders_C[[#This Row],[Unit_Price]]*Orders_C[[#This Row],[Quantity]])-Orders_C[[#This Row],[Discount]]+Orders_C[[#This Row],[Tax]]</f>
        <v>624.9</v>
      </c>
      <c r="AD2047" t="str">
        <f>IF(COUNTIF(Orders_C[[#All],[Customer_ID]],Orders_C[[#This Row],[Customer_ID]])&gt;1,"Repeat","New")</f>
        <v>Repeat</v>
      </c>
      <c r="AE2047" t="str" cm="1">
        <f t="array" ref="AE2047">_xlfn.XLOOKUP(Orders_C[[#This Row],[Store_ID]],Stores_c[[#All],[Store_ID]],Stores_c[[#All],[City]])</f>
        <v>Garciaview</v>
      </c>
      <c r="AF2047" t="str" cm="1">
        <f t="array" ref="AF2047">_xlfn.XLOOKUP(Orders_C[[#This Row],[Store_ID]],Stores_c[[#All],[Store_ID]],Stores_c[[#All],[Manager_Name]])</f>
        <v>Karina Washington</v>
      </c>
      <c r="AG2047" t="str" cm="1">
        <f t="array" ref="AG2047">_xlfn.XLOOKUP(Orders_C[[#This Row],[Store_ID]],Stores_c[[#All],[Store_ID]],Stores_c[[#All],[Store_Type]])</f>
        <v>Drive-Thru</v>
      </c>
    </row>
    <row r="2048" spans="1:33" x14ac:dyDescent="0.25">
      <c r="A2048">
        <v>7641</v>
      </c>
      <c r="B2048" s="1">
        <v>45718</v>
      </c>
      <c r="C2048" s="2">
        <v>0.67259259259259263</v>
      </c>
      <c r="D2048">
        <v>1489</v>
      </c>
      <c r="E2048">
        <v>211</v>
      </c>
      <c r="F2048">
        <v>460</v>
      </c>
      <c r="G2048">
        <v>327</v>
      </c>
      <c r="H2048">
        <v>4</v>
      </c>
      <c r="I2048">
        <v>155</v>
      </c>
      <c r="J2048">
        <v>10</v>
      </c>
      <c r="K2048">
        <v>7.75</v>
      </c>
      <c r="L2048">
        <v>617.75</v>
      </c>
      <c r="M2048" t="s">
        <v>20</v>
      </c>
      <c r="N2048" t="s">
        <v>21</v>
      </c>
      <c r="O2048">
        <v>15</v>
      </c>
      <c r="P2048">
        <v>3</v>
      </c>
      <c r="Q2048" t="s">
        <v>1664</v>
      </c>
      <c r="R2048">
        <v>507</v>
      </c>
      <c r="S2048" s="3">
        <v>0.1</v>
      </c>
      <c r="T2048" s="6">
        <v>245.75</v>
      </c>
      <c r="U2048" t="s">
        <v>6334</v>
      </c>
      <c r="V2048">
        <v>2025</v>
      </c>
      <c r="W2048" t="s">
        <v>6333</v>
      </c>
      <c r="X2048" t="str">
        <f>_xlfn.XLOOKUP(Orders_C[[#This Row],[Product_ID]],Products_C[Product_ID],Products_C[Product_Name])</f>
        <v>Wrap</v>
      </c>
      <c r="Y2048" t="str">
        <f>_xlfn.XLOOKUP(Orders_C[[#This Row],[Product_ID]],Products_C[Product_ID],Products_C[Category])</f>
        <v>Chicken</v>
      </c>
      <c r="Z2048" t="str">
        <f>_xlfn.XLOOKUP(Orders_C[[#This Row],[Store_ID]],Stores_c[Store_ID],Stores_c[City])</f>
        <v>North Robertstad</v>
      </c>
      <c r="AA2048" t="str">
        <f>_xlfn.XLOOKUP(Orders_C[[#This Row],[Customer_ID]],Customers_c[Customer_ID],Customers_c[Customer_Name])</f>
        <v>William Macdonald</v>
      </c>
      <c r="AB2048" s="6">
        <f>Orders_C[[#This Row],[Quantity]]*Orders_C[[#This Row],[Unit_Price]]*(1-Orders_C[[#This Row],[Discount %]])+Orders_C[[#This Row],[Tax]]</f>
        <v>565.75</v>
      </c>
      <c r="AC2048" s="9">
        <f>(Orders_C[[#This Row],[Unit_Price]]*Orders_C[[#This Row],[Quantity]])-Orders_C[[#This Row],[Discount]]+Orders_C[[#This Row],[Tax]]</f>
        <v>617.75</v>
      </c>
      <c r="AD2048" t="str">
        <f>IF(COUNTIF(Orders_C[[#All],[Customer_ID]],Orders_C[[#This Row],[Customer_ID]])&gt;1,"Repeat","New")</f>
        <v>Repeat</v>
      </c>
      <c r="AE2048" t="str" cm="1">
        <f t="array" ref="AE2048">_xlfn.XLOOKUP(Orders_C[[#This Row],[Store_ID]],Stores_c[[#All],[Store_ID]],Stores_c[[#All],[City]])</f>
        <v>North Robertstad</v>
      </c>
      <c r="AF2048" t="str" cm="1">
        <f t="array" ref="AF2048">_xlfn.XLOOKUP(Orders_C[[#This Row],[Store_ID]],Stores_c[[#All],[Store_ID]],Stores_c[[#All],[Manager_Name]])</f>
        <v>Mary Lewis</v>
      </c>
      <c r="AG2048" t="str" cm="1">
        <f t="array" ref="AG2048">_xlfn.XLOOKUP(Orders_C[[#This Row],[Store_ID]],Stores_c[[#All],[Store_ID]],Stores_c[[#All],[Store_Type]])</f>
        <v>Street</v>
      </c>
    </row>
    <row r="2049" spans="1:33" x14ac:dyDescent="0.25">
      <c r="A2049">
        <v>8229</v>
      </c>
      <c r="B2049" s="1">
        <v>46036</v>
      </c>
      <c r="C2049" s="2">
        <v>0.88777777777777778</v>
      </c>
      <c r="D2049">
        <v>1877</v>
      </c>
      <c r="E2049">
        <v>210</v>
      </c>
      <c r="F2049">
        <v>525</v>
      </c>
      <c r="G2049">
        <v>324</v>
      </c>
      <c r="H2049">
        <v>4</v>
      </c>
      <c r="I2049">
        <v>155</v>
      </c>
      <c r="J2049">
        <v>10</v>
      </c>
      <c r="K2049">
        <v>7.75</v>
      </c>
      <c r="L2049">
        <v>617.75</v>
      </c>
      <c r="M2049" t="s">
        <v>20</v>
      </c>
      <c r="N2049" t="s">
        <v>22</v>
      </c>
      <c r="O2049">
        <v>14</v>
      </c>
      <c r="P2049">
        <v>4</v>
      </c>
      <c r="Q2049" t="s">
        <v>2252</v>
      </c>
      <c r="R2049">
        <v>505</v>
      </c>
      <c r="S2049" s="3">
        <v>0.1</v>
      </c>
      <c r="T2049" s="6">
        <v>245.75</v>
      </c>
      <c r="U2049" t="s">
        <v>6330</v>
      </c>
      <c r="V2049">
        <v>2026</v>
      </c>
      <c r="W2049" t="s">
        <v>6333</v>
      </c>
      <c r="X2049" t="str">
        <f>_xlfn.XLOOKUP(Orders_C[[#This Row],[Product_ID]],Products_C[Product_ID],Products_C[Product_Name])</f>
        <v>Krushers</v>
      </c>
      <c r="Y2049" t="str">
        <f>_xlfn.XLOOKUP(Orders_C[[#This Row],[Product_ID]],Products_C[Product_ID],Products_C[Category])</f>
        <v>Dessert</v>
      </c>
      <c r="Z2049" t="str">
        <f>_xlfn.XLOOKUP(Orders_C[[#This Row],[Store_ID]],Stores_c[Store_ID],Stores_c[City])</f>
        <v>East William</v>
      </c>
      <c r="AA2049" t="str">
        <f>_xlfn.XLOOKUP(Orders_C[[#This Row],[Customer_ID]],Customers_c[Customer_ID],Customers_c[Customer_Name])</f>
        <v>Ashley Kelly</v>
      </c>
      <c r="AB2049" s="6">
        <f>Orders_C[[#This Row],[Quantity]]*Orders_C[[#This Row],[Unit_Price]]*(1-Orders_C[[#This Row],[Discount %]])+Orders_C[[#This Row],[Tax]]</f>
        <v>565.75</v>
      </c>
      <c r="AC2049" s="9">
        <f>(Orders_C[[#This Row],[Unit_Price]]*Orders_C[[#This Row],[Quantity]])-Orders_C[[#This Row],[Discount]]+Orders_C[[#This Row],[Tax]]</f>
        <v>617.75</v>
      </c>
      <c r="AD2049" t="str">
        <f>IF(COUNTIF(Orders_C[[#All],[Customer_ID]],Orders_C[[#This Row],[Customer_ID]])&gt;1,"Repeat","New")</f>
        <v>Repeat</v>
      </c>
      <c r="AE2049" t="str" cm="1">
        <f t="array" ref="AE2049">_xlfn.XLOOKUP(Orders_C[[#This Row],[Store_ID]],Stores_c[[#All],[Store_ID]],Stores_c[[#All],[City]])</f>
        <v>East William</v>
      </c>
      <c r="AF2049" t="str" cm="1">
        <f t="array" ref="AF2049">_xlfn.XLOOKUP(Orders_C[[#This Row],[Store_ID]],Stores_c[[#All],[Store_ID]],Stores_c[[#All],[Manager_Name]])</f>
        <v>Victoria Butler</v>
      </c>
      <c r="AG2049" t="str" cm="1">
        <f t="array" ref="AG2049">_xlfn.XLOOKUP(Orders_C[[#This Row],[Store_ID]],Stores_c[[#All],[Store_ID]],Stores_c[[#All],[Store_Type]])</f>
        <v>Drive-Thru</v>
      </c>
    </row>
    <row r="2050" spans="1:33" x14ac:dyDescent="0.25">
      <c r="A2050">
        <v>8759</v>
      </c>
      <c r="B2050" s="1">
        <v>45978</v>
      </c>
      <c r="C2050" s="2">
        <v>0.43332175925925925</v>
      </c>
      <c r="D2050">
        <v>1961</v>
      </c>
      <c r="E2050">
        <v>206</v>
      </c>
      <c r="F2050">
        <v>491</v>
      </c>
      <c r="G2050">
        <v>338</v>
      </c>
      <c r="H2050">
        <v>4</v>
      </c>
      <c r="I2050">
        <v>155</v>
      </c>
      <c r="J2050">
        <v>10</v>
      </c>
      <c r="K2050">
        <v>7.75</v>
      </c>
      <c r="L2050">
        <v>617.75</v>
      </c>
      <c r="M2050" t="s">
        <v>18</v>
      </c>
      <c r="N2050" t="s">
        <v>22</v>
      </c>
      <c r="O2050">
        <v>26</v>
      </c>
      <c r="P2050">
        <v>1</v>
      </c>
      <c r="Q2050" t="s">
        <v>2782</v>
      </c>
      <c r="R2050">
        <v>503</v>
      </c>
      <c r="S2050" s="3">
        <v>0.1</v>
      </c>
      <c r="T2050" s="6">
        <v>245.75</v>
      </c>
      <c r="U2050" t="s">
        <v>6336</v>
      </c>
      <c r="V2050">
        <v>2025</v>
      </c>
      <c r="W2050" t="s">
        <v>6329</v>
      </c>
      <c r="X2050" t="str">
        <f>_xlfn.XLOOKUP(Orders_C[[#This Row],[Product_ID]],Products_C[Product_ID],Products_C[Product_Name])</f>
        <v>Chicken Wings</v>
      </c>
      <c r="Y2050" t="str">
        <f>_xlfn.XLOOKUP(Orders_C[[#This Row],[Product_ID]],Products_C[Product_ID],Products_C[Category])</f>
        <v>Burger</v>
      </c>
      <c r="Z2050" t="str">
        <f>_xlfn.XLOOKUP(Orders_C[[#This Row],[Store_ID]],Stores_c[Store_ID],Stores_c[City])</f>
        <v>West Matthew</v>
      </c>
      <c r="AA2050" t="str">
        <f>_xlfn.XLOOKUP(Orders_C[[#This Row],[Customer_ID]],Customers_c[Customer_ID],Customers_c[Customer_Name])</f>
        <v>Amy Francis</v>
      </c>
      <c r="AB2050" s="6">
        <f>Orders_C[[#This Row],[Quantity]]*Orders_C[[#This Row],[Unit_Price]]*(1-Orders_C[[#This Row],[Discount %]])+Orders_C[[#This Row],[Tax]]</f>
        <v>565.75</v>
      </c>
      <c r="AC2050" s="9">
        <f>(Orders_C[[#This Row],[Unit_Price]]*Orders_C[[#This Row],[Quantity]])-Orders_C[[#This Row],[Discount]]+Orders_C[[#This Row],[Tax]]</f>
        <v>617.75</v>
      </c>
      <c r="AD2050" t="str">
        <f>IF(COUNTIF(Orders_C[[#All],[Customer_ID]],Orders_C[[#This Row],[Customer_ID]])&gt;1,"Repeat","New")</f>
        <v>Repeat</v>
      </c>
      <c r="AE2050" t="str" cm="1">
        <f t="array" ref="AE2050">_xlfn.XLOOKUP(Orders_C[[#This Row],[Store_ID]],Stores_c[[#All],[Store_ID]],Stores_c[[#All],[City]])</f>
        <v>West Matthew</v>
      </c>
      <c r="AF2050" t="str" cm="1">
        <f t="array" ref="AF2050">_xlfn.XLOOKUP(Orders_C[[#This Row],[Store_ID]],Stores_c[[#All],[Store_ID]],Stores_c[[#All],[Manager_Name]])</f>
        <v>Miguel Kidd</v>
      </c>
      <c r="AG2050" t="str" cm="1">
        <f t="array" ref="AG2050">_xlfn.XLOOKUP(Orders_C[[#This Row],[Store_ID]],Stores_c[[#All],[Store_ID]],Stores_c[[#All],[Store_Type]])</f>
        <v>Drive-Thru</v>
      </c>
    </row>
    <row r="2051" spans="1:33" x14ac:dyDescent="0.25">
      <c r="A2051">
        <v>7857</v>
      </c>
      <c r="B2051" s="1">
        <v>45844</v>
      </c>
      <c r="C2051" s="2">
        <v>0.91435185185185186</v>
      </c>
      <c r="D2051">
        <v>1436</v>
      </c>
      <c r="E2051">
        <v>213</v>
      </c>
      <c r="F2051">
        <v>483</v>
      </c>
      <c r="G2051">
        <v>306</v>
      </c>
      <c r="H2051">
        <v>4</v>
      </c>
      <c r="I2051">
        <v>152</v>
      </c>
      <c r="J2051">
        <v>5</v>
      </c>
      <c r="K2051">
        <v>7.6000000000000014</v>
      </c>
      <c r="L2051">
        <v>610.6</v>
      </c>
      <c r="M2051" t="s">
        <v>19</v>
      </c>
      <c r="N2051" t="s">
        <v>21</v>
      </c>
      <c r="O2051">
        <v>42</v>
      </c>
      <c r="P2051">
        <v>2</v>
      </c>
      <c r="Q2051" t="s">
        <v>1880</v>
      </c>
      <c r="R2051">
        <v>506</v>
      </c>
      <c r="S2051" s="3">
        <v>0.05</v>
      </c>
      <c r="T2051" s="6">
        <v>245.8</v>
      </c>
      <c r="U2051" t="s">
        <v>6341</v>
      </c>
      <c r="V2051">
        <v>2025</v>
      </c>
      <c r="W2051" t="s">
        <v>6331</v>
      </c>
      <c r="X2051" t="str">
        <f>_xlfn.XLOOKUP(Orders_C[[#This Row],[Product_ID]],Products_C[Product_ID],Products_C[Product_Name])</f>
        <v>Veg Burger</v>
      </c>
      <c r="Y2051" t="str">
        <f>_xlfn.XLOOKUP(Orders_C[[#This Row],[Product_ID]],Products_C[Product_ID],Products_C[Category])</f>
        <v>Burger</v>
      </c>
      <c r="Z2051" t="str">
        <f>_xlfn.XLOOKUP(Orders_C[[#This Row],[Store_ID]],Stores_c[Store_ID],Stores_c[City])</f>
        <v>Lake Kristashire</v>
      </c>
      <c r="AA2051" t="str">
        <f>_xlfn.XLOOKUP(Orders_C[[#This Row],[Customer_ID]],Customers_c[Customer_ID],Customers_c[Customer_Name])</f>
        <v>Veronica Jackson DVM</v>
      </c>
      <c r="AB2051" s="6">
        <f>Orders_C[[#This Row],[Quantity]]*Orders_C[[#This Row],[Unit_Price]]*(1-Orders_C[[#This Row],[Discount %]])+Orders_C[[#This Row],[Tax]]</f>
        <v>585.20000000000005</v>
      </c>
      <c r="AC2051" s="9">
        <f>(Orders_C[[#This Row],[Unit_Price]]*Orders_C[[#This Row],[Quantity]])-Orders_C[[#This Row],[Discount]]+Orders_C[[#This Row],[Tax]]</f>
        <v>610.6</v>
      </c>
      <c r="AD2051" t="str">
        <f>IF(COUNTIF(Orders_C[[#All],[Customer_ID]],Orders_C[[#This Row],[Customer_ID]])&gt;1,"Repeat","New")</f>
        <v>Repeat</v>
      </c>
      <c r="AE2051" t="str" cm="1">
        <f t="array" ref="AE2051">_xlfn.XLOOKUP(Orders_C[[#This Row],[Store_ID]],Stores_c[[#All],[Store_ID]],Stores_c[[#All],[City]])</f>
        <v>Lake Kristashire</v>
      </c>
      <c r="AF2051" t="str" cm="1">
        <f t="array" ref="AF2051">_xlfn.XLOOKUP(Orders_C[[#This Row],[Store_ID]],Stores_c[[#All],[Store_ID]],Stores_c[[#All],[Manager_Name]])</f>
        <v>Andrea Daugherty</v>
      </c>
      <c r="AG2051" t="str" cm="1">
        <f t="array" ref="AG2051">_xlfn.XLOOKUP(Orders_C[[#This Row],[Store_ID]],Stores_c[[#All],[Store_ID]],Stores_c[[#All],[Store_Type]])</f>
        <v>Mall</v>
      </c>
    </row>
    <row r="2052" spans="1:33" x14ac:dyDescent="0.25">
      <c r="A2052">
        <v>6495</v>
      </c>
      <c r="B2052" s="1">
        <v>45998</v>
      </c>
      <c r="C2052" s="2">
        <v>0.80107638888888888</v>
      </c>
      <c r="D2052">
        <v>1273</v>
      </c>
      <c r="E2052">
        <v>219</v>
      </c>
      <c r="F2052">
        <v>507</v>
      </c>
      <c r="G2052">
        <v>316</v>
      </c>
      <c r="H2052">
        <v>2</v>
      </c>
      <c r="I2052">
        <v>301</v>
      </c>
      <c r="J2052">
        <v>10</v>
      </c>
      <c r="K2052">
        <v>15.05</v>
      </c>
      <c r="L2052">
        <v>607.04999999999995</v>
      </c>
      <c r="M2052" t="s">
        <v>19</v>
      </c>
      <c r="N2052" t="s">
        <v>22</v>
      </c>
      <c r="O2052">
        <v>40</v>
      </c>
      <c r="P2052">
        <v>3</v>
      </c>
      <c r="Q2052" t="s">
        <v>518</v>
      </c>
      <c r="R2052">
        <v>508</v>
      </c>
      <c r="S2052" s="3">
        <v>0.1</v>
      </c>
      <c r="T2052" s="6">
        <v>245.84999999999997</v>
      </c>
      <c r="U2052" t="s">
        <v>6328</v>
      </c>
      <c r="V2052">
        <v>2025</v>
      </c>
      <c r="W2052" t="s">
        <v>6329</v>
      </c>
      <c r="X2052" t="str">
        <f>_xlfn.XLOOKUP(Orders_C[[#This Row],[Product_ID]],Products_C[Product_ID],Products_C[Product_Name])</f>
        <v>Popcorn Chicken</v>
      </c>
      <c r="Y2052" t="str">
        <f>_xlfn.XLOOKUP(Orders_C[[#This Row],[Product_ID]],Products_C[Product_ID],Products_C[Category])</f>
        <v>Dessert</v>
      </c>
      <c r="Z2052" t="str">
        <f>_xlfn.XLOOKUP(Orders_C[[#This Row],[Store_ID]],Stores_c[Store_ID],Stores_c[City])</f>
        <v>Lake David</v>
      </c>
      <c r="AA2052" t="str">
        <f>_xlfn.XLOOKUP(Orders_C[[#This Row],[Customer_ID]],Customers_c[Customer_ID],Customers_c[Customer_Name])</f>
        <v>Christine Jordan</v>
      </c>
      <c r="AB2052" s="6">
        <f>Orders_C[[#This Row],[Quantity]]*Orders_C[[#This Row],[Unit_Price]]*(1-Orders_C[[#This Row],[Discount %]])+Orders_C[[#This Row],[Tax]]</f>
        <v>556.85</v>
      </c>
      <c r="AC2052" s="9">
        <f>(Orders_C[[#This Row],[Unit_Price]]*Orders_C[[#This Row],[Quantity]])-Orders_C[[#This Row],[Discount]]+Orders_C[[#This Row],[Tax]]</f>
        <v>607.04999999999995</v>
      </c>
      <c r="AD2052" t="str">
        <f>IF(COUNTIF(Orders_C[[#All],[Customer_ID]],Orders_C[[#This Row],[Customer_ID]])&gt;1,"Repeat","New")</f>
        <v>Repeat</v>
      </c>
      <c r="AE2052" t="str" cm="1">
        <f t="array" ref="AE2052">_xlfn.XLOOKUP(Orders_C[[#This Row],[Store_ID]],Stores_c[[#All],[Store_ID]],Stores_c[[#All],[City]])</f>
        <v>Lake David</v>
      </c>
      <c r="AF2052" t="str" cm="1">
        <f t="array" ref="AF2052">_xlfn.XLOOKUP(Orders_C[[#This Row],[Store_ID]],Stores_c[[#All],[Store_ID]],Stores_c[[#All],[Manager_Name]])</f>
        <v>Joshua Hines</v>
      </c>
      <c r="AG2052" t="str" cm="1">
        <f t="array" ref="AG2052">_xlfn.XLOOKUP(Orders_C[[#This Row],[Store_ID]],Stores_c[[#All],[Store_ID]],Stores_c[[#All],[Store_Type]])</f>
        <v>Street</v>
      </c>
    </row>
    <row r="2053" spans="1:33" x14ac:dyDescent="0.25">
      <c r="A2053">
        <v>6255</v>
      </c>
      <c r="B2053" s="1">
        <v>45864</v>
      </c>
      <c r="C2053" s="2">
        <v>0.96497685185185189</v>
      </c>
      <c r="D2053">
        <v>1496</v>
      </c>
      <c r="E2053">
        <v>220</v>
      </c>
      <c r="F2053">
        <v>550</v>
      </c>
      <c r="G2053">
        <v>318</v>
      </c>
      <c r="H2053">
        <v>2</v>
      </c>
      <c r="I2053">
        <v>307</v>
      </c>
      <c r="J2053">
        <v>15</v>
      </c>
      <c r="K2053">
        <v>15.35</v>
      </c>
      <c r="L2053">
        <v>614.35</v>
      </c>
      <c r="M2053" t="s">
        <v>20</v>
      </c>
      <c r="N2053" t="s">
        <v>22</v>
      </c>
      <c r="O2053">
        <v>26</v>
      </c>
      <c r="P2053">
        <v>1</v>
      </c>
      <c r="Q2053" t="s">
        <v>278</v>
      </c>
      <c r="R2053">
        <v>508</v>
      </c>
      <c r="S2053" s="3">
        <v>0.15</v>
      </c>
      <c r="T2053" s="6">
        <v>245.95000000000005</v>
      </c>
      <c r="U2053" t="s">
        <v>6341</v>
      </c>
      <c r="V2053">
        <v>2025</v>
      </c>
      <c r="W2053" t="s">
        <v>6329</v>
      </c>
      <c r="X2053" t="str">
        <f>_xlfn.XLOOKUP(Orders_C[[#This Row],[Product_ID]],Products_C[Product_ID],Products_C[Product_Name])</f>
        <v>Pepsi</v>
      </c>
      <c r="Y2053" t="str">
        <f>_xlfn.XLOOKUP(Orders_C[[#This Row],[Product_ID]],Products_C[Product_ID],Products_C[Category])</f>
        <v>Burger</v>
      </c>
      <c r="Z2053" t="str">
        <f>_xlfn.XLOOKUP(Orders_C[[#This Row],[Store_ID]],Stores_c[Store_ID],Stores_c[City])</f>
        <v>Williamborough</v>
      </c>
      <c r="AA2053" t="str">
        <f>_xlfn.XLOOKUP(Orders_C[[#This Row],[Customer_ID]],Customers_c[Customer_ID],Customers_c[Customer_Name])</f>
        <v>Joseph Hopkins</v>
      </c>
      <c r="AB2053" s="6">
        <f>Orders_C[[#This Row],[Quantity]]*Orders_C[[#This Row],[Unit_Price]]*(1-Orders_C[[#This Row],[Discount %]])+Orders_C[[#This Row],[Tax]]</f>
        <v>537.25</v>
      </c>
      <c r="AC2053" s="9">
        <f>(Orders_C[[#This Row],[Unit_Price]]*Orders_C[[#This Row],[Quantity]])-Orders_C[[#This Row],[Discount]]+Orders_C[[#This Row],[Tax]]</f>
        <v>614.35</v>
      </c>
      <c r="AD2053" t="str">
        <f>IF(COUNTIF(Orders_C[[#All],[Customer_ID]],Orders_C[[#This Row],[Customer_ID]])&gt;1,"Repeat","New")</f>
        <v>Repeat</v>
      </c>
      <c r="AE2053" t="str" cm="1">
        <f t="array" ref="AE2053">_xlfn.XLOOKUP(Orders_C[[#This Row],[Store_ID]],Stores_c[[#All],[Store_ID]],Stores_c[[#All],[City]])</f>
        <v>Williamborough</v>
      </c>
      <c r="AF2053" t="str" cm="1">
        <f t="array" ref="AF2053">_xlfn.XLOOKUP(Orders_C[[#This Row],[Store_ID]],Stores_c[[#All],[Store_ID]],Stores_c[[#All],[Manager_Name]])</f>
        <v>Michael Mcbride</v>
      </c>
      <c r="AG2053" t="str" cm="1">
        <f t="array" ref="AG2053">_xlfn.XLOOKUP(Orders_C[[#This Row],[Store_ID]],Stores_c[[#All],[Store_ID]],Stores_c[[#All],[Store_Type]])</f>
        <v>Mall</v>
      </c>
    </row>
    <row r="2054" spans="1:33" x14ac:dyDescent="0.25">
      <c r="A2054">
        <v>10368</v>
      </c>
      <c r="B2054" s="1">
        <v>45739</v>
      </c>
      <c r="C2054" s="2">
        <v>0.1572800925925926</v>
      </c>
      <c r="D2054">
        <v>1451</v>
      </c>
      <c r="E2054">
        <v>206</v>
      </c>
      <c r="F2054">
        <v>507</v>
      </c>
      <c r="G2054">
        <v>330</v>
      </c>
      <c r="H2054">
        <v>2</v>
      </c>
      <c r="I2054">
        <v>307</v>
      </c>
      <c r="J2054">
        <v>15</v>
      </c>
      <c r="K2054">
        <v>15.35</v>
      </c>
      <c r="L2054">
        <v>614.35</v>
      </c>
      <c r="M2054" t="s">
        <v>19</v>
      </c>
      <c r="N2054" t="s">
        <v>23</v>
      </c>
      <c r="O2054">
        <v>47</v>
      </c>
      <c r="P2054">
        <v>2</v>
      </c>
      <c r="Q2054" t="s">
        <v>4391</v>
      </c>
      <c r="R2054">
        <v>501</v>
      </c>
      <c r="S2054" s="3">
        <v>0.15</v>
      </c>
      <c r="T2054" s="6">
        <v>245.95000000000005</v>
      </c>
      <c r="U2054" t="s">
        <v>6334</v>
      </c>
      <c r="V2054">
        <v>2025</v>
      </c>
      <c r="W2054" t="s">
        <v>6331</v>
      </c>
      <c r="X2054" t="str">
        <f>_xlfn.XLOOKUP(Orders_C[[#This Row],[Product_ID]],Products_C[Product_ID],Products_C[Product_Name])</f>
        <v>Rice Bowl</v>
      </c>
      <c r="Y2054" t="str">
        <f>_xlfn.XLOOKUP(Orders_C[[#This Row],[Product_ID]],Products_C[Product_ID],Products_C[Category])</f>
        <v>Beverage</v>
      </c>
      <c r="Z2054" t="str">
        <f>_xlfn.XLOOKUP(Orders_C[[#This Row],[Store_ID]],Stores_c[Store_ID],Stores_c[City])</f>
        <v>West Matthew</v>
      </c>
      <c r="AA2054" t="str">
        <f>_xlfn.XLOOKUP(Orders_C[[#This Row],[Customer_ID]],Customers_c[Customer_ID],Customers_c[Customer_Name])</f>
        <v>Patricia Obrien</v>
      </c>
      <c r="AB2054" s="6">
        <f>Orders_C[[#This Row],[Quantity]]*Orders_C[[#This Row],[Unit_Price]]*(1-Orders_C[[#This Row],[Discount %]])+Orders_C[[#This Row],[Tax]]</f>
        <v>537.25</v>
      </c>
      <c r="AC2054" s="9">
        <f>(Orders_C[[#This Row],[Unit_Price]]*Orders_C[[#This Row],[Quantity]])-Orders_C[[#This Row],[Discount]]+Orders_C[[#This Row],[Tax]]</f>
        <v>614.35</v>
      </c>
      <c r="AD2054" t="str">
        <f>IF(COUNTIF(Orders_C[[#All],[Customer_ID]],Orders_C[[#This Row],[Customer_ID]])&gt;1,"Repeat","New")</f>
        <v>Repeat</v>
      </c>
      <c r="AE2054" t="str" cm="1">
        <f t="array" ref="AE2054">_xlfn.XLOOKUP(Orders_C[[#This Row],[Store_ID]],Stores_c[[#All],[Store_ID]],Stores_c[[#All],[City]])</f>
        <v>West Matthew</v>
      </c>
      <c r="AF2054" t="str" cm="1">
        <f t="array" ref="AF2054">_xlfn.XLOOKUP(Orders_C[[#This Row],[Store_ID]],Stores_c[[#All],[Store_ID]],Stores_c[[#All],[Manager_Name]])</f>
        <v>Miguel Kidd</v>
      </c>
      <c r="AG2054" t="str" cm="1">
        <f t="array" ref="AG2054">_xlfn.XLOOKUP(Orders_C[[#This Row],[Store_ID]],Stores_c[[#All],[Store_ID]],Stores_c[[#All],[Store_Type]])</f>
        <v>Drive-Thru</v>
      </c>
    </row>
    <row r="2055" spans="1:33" x14ac:dyDescent="0.25">
      <c r="A2055">
        <v>10454</v>
      </c>
      <c r="B2055" s="1">
        <v>45812</v>
      </c>
      <c r="C2055" s="2">
        <v>0.43660879629629629</v>
      </c>
      <c r="D2055">
        <v>1645</v>
      </c>
      <c r="E2055">
        <v>217</v>
      </c>
      <c r="F2055">
        <v>420</v>
      </c>
      <c r="G2055">
        <v>310</v>
      </c>
      <c r="H2055">
        <v>3</v>
      </c>
      <c r="I2055">
        <v>197</v>
      </c>
      <c r="J2055">
        <v>0</v>
      </c>
      <c r="K2055">
        <v>9.8500000000000014</v>
      </c>
      <c r="L2055">
        <v>600.85</v>
      </c>
      <c r="M2055" t="s">
        <v>18</v>
      </c>
      <c r="N2055" t="s">
        <v>21</v>
      </c>
      <c r="O2055">
        <v>55</v>
      </c>
      <c r="P2055">
        <v>4</v>
      </c>
      <c r="Q2055" t="s">
        <v>4477</v>
      </c>
      <c r="R2055">
        <v>509</v>
      </c>
      <c r="S2055" s="3">
        <v>0</v>
      </c>
      <c r="T2055" s="6">
        <v>246.25000000000006</v>
      </c>
      <c r="U2055" t="s">
        <v>6340</v>
      </c>
      <c r="V2055">
        <v>2025</v>
      </c>
      <c r="W2055" t="s">
        <v>6331</v>
      </c>
      <c r="X2055" t="str">
        <f>_xlfn.XLOOKUP(Orders_C[[#This Row],[Product_ID]],Products_C[Product_ID],Products_C[Product_Name])</f>
        <v>Chicken Bucket</v>
      </c>
      <c r="Y2055" t="str">
        <f>_xlfn.XLOOKUP(Orders_C[[#This Row],[Product_ID]],Products_C[Product_ID],Products_C[Category])</f>
        <v>Chicken</v>
      </c>
      <c r="Z2055" t="str">
        <f>_xlfn.XLOOKUP(Orders_C[[#This Row],[Store_ID]],Stores_c[Store_ID],Stores_c[City])</f>
        <v>West Rebecca</v>
      </c>
      <c r="AA2055" t="str">
        <f>_xlfn.XLOOKUP(Orders_C[[#This Row],[Customer_ID]],Customers_c[Customer_ID],Customers_c[Customer_Name])</f>
        <v>Jeff Martinez</v>
      </c>
      <c r="AB2055" s="6">
        <f>Orders_C[[#This Row],[Quantity]]*Orders_C[[#This Row],[Unit_Price]]*(1-Orders_C[[#This Row],[Discount %]])+Orders_C[[#This Row],[Tax]]</f>
        <v>600.85</v>
      </c>
      <c r="AC2055" s="9">
        <f>(Orders_C[[#This Row],[Unit_Price]]*Orders_C[[#This Row],[Quantity]])-Orders_C[[#This Row],[Discount]]+Orders_C[[#This Row],[Tax]]</f>
        <v>600.85</v>
      </c>
      <c r="AD2055" t="str">
        <f>IF(COUNTIF(Orders_C[[#All],[Customer_ID]],Orders_C[[#This Row],[Customer_ID]])&gt;1,"Repeat","New")</f>
        <v>Repeat</v>
      </c>
      <c r="AE2055" t="str" cm="1">
        <f t="array" ref="AE2055">_xlfn.XLOOKUP(Orders_C[[#This Row],[Store_ID]],Stores_c[[#All],[Store_ID]],Stores_c[[#All],[City]])</f>
        <v>West Rebecca</v>
      </c>
      <c r="AF2055" t="str" cm="1">
        <f t="array" ref="AF2055">_xlfn.XLOOKUP(Orders_C[[#This Row],[Store_ID]],Stores_c[[#All],[Store_ID]],Stores_c[[#All],[Manager_Name]])</f>
        <v>Albert Smith</v>
      </c>
      <c r="AG2055" t="str" cm="1">
        <f t="array" ref="AG2055">_xlfn.XLOOKUP(Orders_C[[#This Row],[Store_ID]],Stores_c[[#All],[Store_ID]],Stores_c[[#All],[Store_Type]])</f>
        <v>Mall</v>
      </c>
    </row>
    <row r="2056" spans="1:33" x14ac:dyDescent="0.25">
      <c r="A2056">
        <v>8176</v>
      </c>
      <c r="B2056" s="1">
        <v>45911</v>
      </c>
      <c r="C2056" s="2">
        <v>0.2907986111111111</v>
      </c>
      <c r="D2056">
        <v>1997</v>
      </c>
      <c r="E2056">
        <v>218</v>
      </c>
      <c r="F2056">
        <v>406</v>
      </c>
      <c r="G2056">
        <v>328</v>
      </c>
      <c r="H2056">
        <v>2</v>
      </c>
      <c r="I2056">
        <v>290</v>
      </c>
      <c r="J2056">
        <v>0</v>
      </c>
      <c r="K2056">
        <v>14.5</v>
      </c>
      <c r="L2056">
        <v>594.5</v>
      </c>
      <c r="M2056" t="s">
        <v>20</v>
      </c>
      <c r="N2056" t="s">
        <v>21</v>
      </c>
      <c r="O2056">
        <v>51</v>
      </c>
      <c r="P2056">
        <v>5</v>
      </c>
      <c r="Q2056" t="s">
        <v>2199</v>
      </c>
      <c r="R2056">
        <v>504</v>
      </c>
      <c r="S2056" s="3">
        <v>0</v>
      </c>
      <c r="T2056" s="6">
        <v>246.5</v>
      </c>
      <c r="U2056" t="s">
        <v>6335</v>
      </c>
      <c r="V2056">
        <v>2025</v>
      </c>
      <c r="W2056" t="s">
        <v>6331</v>
      </c>
      <c r="X2056" t="str">
        <f>_xlfn.XLOOKUP(Orders_C[[#This Row],[Product_ID]],Products_C[Product_ID],Products_C[Product_Name])</f>
        <v>Rice Bowl</v>
      </c>
      <c r="Y2056" t="str">
        <f>_xlfn.XLOOKUP(Orders_C[[#This Row],[Product_ID]],Products_C[Product_ID],Products_C[Category])</f>
        <v>Burger</v>
      </c>
      <c r="Z2056" t="str">
        <f>_xlfn.XLOOKUP(Orders_C[[#This Row],[Store_ID]],Stores_c[Store_ID],Stores_c[City])</f>
        <v>East Johnport</v>
      </c>
      <c r="AA2056" t="str">
        <f>_xlfn.XLOOKUP(Orders_C[[#This Row],[Customer_ID]],Customers_c[Customer_ID],Customers_c[Customer_Name])</f>
        <v>Mark Manning</v>
      </c>
      <c r="AB2056" s="6">
        <f>Orders_C[[#This Row],[Quantity]]*Orders_C[[#This Row],[Unit_Price]]*(1-Orders_C[[#This Row],[Discount %]])+Orders_C[[#This Row],[Tax]]</f>
        <v>594.5</v>
      </c>
      <c r="AC2056" s="9">
        <f>(Orders_C[[#This Row],[Unit_Price]]*Orders_C[[#This Row],[Quantity]])-Orders_C[[#This Row],[Discount]]+Orders_C[[#This Row],[Tax]]</f>
        <v>594.5</v>
      </c>
      <c r="AD2056" t="str">
        <f>IF(COUNTIF(Orders_C[[#All],[Customer_ID]],Orders_C[[#This Row],[Customer_ID]])&gt;1,"Repeat","New")</f>
        <v>Repeat</v>
      </c>
      <c r="AE2056" t="str" cm="1">
        <f t="array" ref="AE2056">_xlfn.XLOOKUP(Orders_C[[#This Row],[Store_ID]],Stores_c[[#All],[Store_ID]],Stores_c[[#All],[City]])</f>
        <v>East Johnport</v>
      </c>
      <c r="AF2056" t="str" cm="1">
        <f t="array" ref="AF2056">_xlfn.XLOOKUP(Orders_C[[#This Row],[Store_ID]],Stores_c[[#All],[Store_ID]],Stores_c[[#All],[Manager_Name]])</f>
        <v>Mr. Matthew Murillo III</v>
      </c>
      <c r="AG2056" t="str" cm="1">
        <f t="array" ref="AG2056">_xlfn.XLOOKUP(Orders_C[[#This Row],[Store_ID]],Stores_c[[#All],[Store_ID]],Stores_c[[#All],[Store_Type]])</f>
        <v>Street</v>
      </c>
    </row>
    <row r="2057" spans="1:33" x14ac:dyDescent="0.25">
      <c r="A2057">
        <v>9919</v>
      </c>
      <c r="B2057" s="1">
        <v>45799</v>
      </c>
      <c r="C2057" s="2">
        <v>2.8576388888888887E-2</v>
      </c>
      <c r="D2057">
        <v>1301</v>
      </c>
      <c r="E2057">
        <v>221</v>
      </c>
      <c r="F2057">
        <v>527</v>
      </c>
      <c r="G2057">
        <v>311</v>
      </c>
      <c r="H2057">
        <v>2</v>
      </c>
      <c r="I2057">
        <v>290</v>
      </c>
      <c r="J2057">
        <v>0</v>
      </c>
      <c r="K2057">
        <v>14.5</v>
      </c>
      <c r="L2057">
        <v>594.5</v>
      </c>
      <c r="M2057" t="s">
        <v>18</v>
      </c>
      <c r="N2057" t="s">
        <v>21</v>
      </c>
      <c r="O2057">
        <v>55</v>
      </c>
      <c r="P2057">
        <v>4</v>
      </c>
      <c r="Q2057" t="s">
        <v>3942</v>
      </c>
      <c r="R2057">
        <v>507</v>
      </c>
      <c r="S2057" s="3">
        <v>0</v>
      </c>
      <c r="T2057" s="6">
        <v>246.5</v>
      </c>
      <c r="U2057" t="s">
        <v>6339</v>
      </c>
      <c r="V2057">
        <v>2025</v>
      </c>
      <c r="W2057" t="s">
        <v>6331</v>
      </c>
      <c r="X2057" t="str">
        <f>_xlfn.XLOOKUP(Orders_C[[#This Row],[Product_ID]],Products_C[Product_ID],Products_C[Product_Name])</f>
        <v>Pepsi</v>
      </c>
      <c r="Y2057" t="str">
        <f>_xlfn.XLOOKUP(Orders_C[[#This Row],[Product_ID]],Products_C[Product_ID],Products_C[Category])</f>
        <v>Dessert</v>
      </c>
      <c r="Z2057" t="str">
        <f>_xlfn.XLOOKUP(Orders_C[[#This Row],[Store_ID]],Stores_c[Store_ID],Stores_c[City])</f>
        <v>Port Barbarabury</v>
      </c>
      <c r="AA2057" t="str">
        <f>_xlfn.XLOOKUP(Orders_C[[#This Row],[Customer_ID]],Customers_c[Customer_ID],Customers_c[Customer_Name])</f>
        <v>Jennifer Bishop</v>
      </c>
      <c r="AB2057" s="6">
        <f>Orders_C[[#This Row],[Quantity]]*Orders_C[[#This Row],[Unit_Price]]*(1-Orders_C[[#This Row],[Discount %]])+Orders_C[[#This Row],[Tax]]</f>
        <v>594.5</v>
      </c>
      <c r="AC2057" s="9">
        <f>(Orders_C[[#This Row],[Unit_Price]]*Orders_C[[#This Row],[Quantity]])-Orders_C[[#This Row],[Discount]]+Orders_C[[#This Row],[Tax]]</f>
        <v>594.5</v>
      </c>
      <c r="AD2057" t="str">
        <f>IF(COUNTIF(Orders_C[[#All],[Customer_ID]],Orders_C[[#This Row],[Customer_ID]])&gt;1,"Repeat","New")</f>
        <v>Repeat</v>
      </c>
      <c r="AE2057" t="str" cm="1">
        <f t="array" ref="AE2057">_xlfn.XLOOKUP(Orders_C[[#This Row],[Store_ID]],Stores_c[[#All],[Store_ID]],Stores_c[[#All],[City]])</f>
        <v>Port Barbarabury</v>
      </c>
      <c r="AF2057" t="str" cm="1">
        <f t="array" ref="AF2057">_xlfn.XLOOKUP(Orders_C[[#This Row],[Store_ID]],Stores_c[[#All],[Store_ID]],Stores_c[[#All],[Manager_Name]])</f>
        <v>Edward Nguyen</v>
      </c>
      <c r="AG2057" t="str" cm="1">
        <f t="array" ref="AG2057">_xlfn.XLOOKUP(Orders_C[[#This Row],[Store_ID]],Stores_c[[#All],[Store_ID]],Stores_c[[#All],[Store_Type]])</f>
        <v>Street</v>
      </c>
    </row>
    <row r="2058" spans="1:33" x14ac:dyDescent="0.25">
      <c r="A2058">
        <v>7093</v>
      </c>
      <c r="B2058" s="1">
        <v>45945</v>
      </c>
      <c r="C2058" s="2">
        <v>2.0775462962962964E-2</v>
      </c>
      <c r="D2058">
        <v>1877</v>
      </c>
      <c r="E2058">
        <v>224</v>
      </c>
      <c r="F2058">
        <v>449</v>
      </c>
      <c r="G2058">
        <v>333</v>
      </c>
      <c r="H2058">
        <v>2</v>
      </c>
      <c r="I2058">
        <v>296</v>
      </c>
      <c r="J2058">
        <v>5</v>
      </c>
      <c r="K2058">
        <v>14.8</v>
      </c>
      <c r="L2058">
        <v>601.79999999999995</v>
      </c>
      <c r="M2058" t="s">
        <v>19</v>
      </c>
      <c r="N2058" t="s">
        <v>22</v>
      </c>
      <c r="O2058">
        <v>21</v>
      </c>
      <c r="P2058">
        <v>2</v>
      </c>
      <c r="Q2058" t="s">
        <v>1116</v>
      </c>
      <c r="R2058">
        <v>509</v>
      </c>
      <c r="S2058" s="3">
        <v>0.05</v>
      </c>
      <c r="T2058" s="6">
        <v>246.59999999999997</v>
      </c>
      <c r="U2058" t="s">
        <v>6332</v>
      </c>
      <c r="V2058">
        <v>2025</v>
      </c>
      <c r="W2058" t="s">
        <v>6329</v>
      </c>
      <c r="X2058" t="str">
        <f>_xlfn.XLOOKUP(Orders_C[[#This Row],[Product_ID]],Products_C[Product_ID],Products_C[Product_Name])</f>
        <v>Chicken Wings</v>
      </c>
      <c r="Y2058" t="str">
        <f>_xlfn.XLOOKUP(Orders_C[[#This Row],[Product_ID]],Products_C[Product_ID],Products_C[Category])</f>
        <v>Burger</v>
      </c>
      <c r="Z2058" t="str">
        <f>_xlfn.XLOOKUP(Orders_C[[#This Row],[Store_ID]],Stores_c[Store_ID],Stores_c[City])</f>
        <v>Valdezton</v>
      </c>
      <c r="AA2058" t="str">
        <f>_xlfn.XLOOKUP(Orders_C[[#This Row],[Customer_ID]],Customers_c[Customer_ID],Customers_c[Customer_Name])</f>
        <v>Ashley Kelly</v>
      </c>
      <c r="AB2058" s="6">
        <f>Orders_C[[#This Row],[Quantity]]*Orders_C[[#This Row],[Unit_Price]]*(1-Orders_C[[#This Row],[Discount %]])+Orders_C[[#This Row],[Tax]]</f>
        <v>577.19999999999993</v>
      </c>
      <c r="AC2058" s="9">
        <f>(Orders_C[[#This Row],[Unit_Price]]*Orders_C[[#This Row],[Quantity]])-Orders_C[[#This Row],[Discount]]+Orders_C[[#This Row],[Tax]]</f>
        <v>601.79999999999995</v>
      </c>
      <c r="AD2058" t="str">
        <f>IF(COUNTIF(Orders_C[[#All],[Customer_ID]],Orders_C[[#This Row],[Customer_ID]])&gt;1,"Repeat","New")</f>
        <v>Repeat</v>
      </c>
      <c r="AE2058" t="str" cm="1">
        <f t="array" ref="AE2058">_xlfn.XLOOKUP(Orders_C[[#This Row],[Store_ID]],Stores_c[[#All],[Store_ID]],Stores_c[[#All],[City]])</f>
        <v>Valdezton</v>
      </c>
      <c r="AF2058" t="str" cm="1">
        <f t="array" ref="AF2058">_xlfn.XLOOKUP(Orders_C[[#This Row],[Store_ID]],Stores_c[[#All],[Store_ID]],Stores_c[[#All],[Manager_Name]])</f>
        <v>John Rodriguez</v>
      </c>
      <c r="AG2058" t="str" cm="1">
        <f t="array" ref="AG2058">_xlfn.XLOOKUP(Orders_C[[#This Row],[Store_ID]],Stores_c[[#All],[Store_ID]],Stores_c[[#All],[Store_Type]])</f>
        <v>Street</v>
      </c>
    </row>
    <row r="2059" spans="1:33" x14ac:dyDescent="0.25">
      <c r="A2059">
        <v>9609</v>
      </c>
      <c r="B2059" s="1">
        <v>45946</v>
      </c>
      <c r="C2059" s="2">
        <v>0.43832175925925926</v>
      </c>
      <c r="D2059">
        <v>1953</v>
      </c>
      <c r="E2059">
        <v>219</v>
      </c>
      <c r="F2059">
        <v>457</v>
      </c>
      <c r="G2059">
        <v>308</v>
      </c>
      <c r="H2059">
        <v>2</v>
      </c>
      <c r="I2059">
        <v>302</v>
      </c>
      <c r="J2059">
        <v>10</v>
      </c>
      <c r="K2059">
        <v>15.1</v>
      </c>
      <c r="L2059">
        <v>609.1</v>
      </c>
      <c r="M2059" t="s">
        <v>18</v>
      </c>
      <c r="N2059" t="s">
        <v>21</v>
      </c>
      <c r="O2059">
        <v>55</v>
      </c>
      <c r="P2059">
        <v>4</v>
      </c>
      <c r="Q2059" t="s">
        <v>3632</v>
      </c>
      <c r="R2059">
        <v>503</v>
      </c>
      <c r="S2059" s="3">
        <v>0.1</v>
      </c>
      <c r="T2059" s="6">
        <v>246.70000000000005</v>
      </c>
      <c r="U2059" t="s">
        <v>6332</v>
      </c>
      <c r="V2059">
        <v>2025</v>
      </c>
      <c r="W2059" t="s">
        <v>6331</v>
      </c>
      <c r="X2059" t="str">
        <f>_xlfn.XLOOKUP(Orders_C[[#This Row],[Product_ID]],Products_C[Product_ID],Products_C[Product_Name])</f>
        <v>Zinger Burger</v>
      </c>
      <c r="Y2059" t="str">
        <f>_xlfn.XLOOKUP(Orders_C[[#This Row],[Product_ID]],Products_C[Product_ID],Products_C[Category])</f>
        <v>Beverage</v>
      </c>
      <c r="Z2059" t="str">
        <f>_xlfn.XLOOKUP(Orders_C[[#This Row],[Store_ID]],Stores_c[Store_ID],Stores_c[City])</f>
        <v>Lake David</v>
      </c>
      <c r="AA2059" t="str">
        <f>_xlfn.XLOOKUP(Orders_C[[#This Row],[Customer_ID]],Customers_c[Customer_ID],Customers_c[Customer_Name])</f>
        <v>Joseph Diaz</v>
      </c>
      <c r="AB2059" s="6">
        <f>Orders_C[[#This Row],[Quantity]]*Orders_C[[#This Row],[Unit_Price]]*(1-Orders_C[[#This Row],[Discount %]])+Orders_C[[#This Row],[Tax]]</f>
        <v>558.70000000000005</v>
      </c>
      <c r="AC2059" s="9">
        <f>(Orders_C[[#This Row],[Unit_Price]]*Orders_C[[#This Row],[Quantity]])-Orders_C[[#This Row],[Discount]]+Orders_C[[#This Row],[Tax]]</f>
        <v>609.1</v>
      </c>
      <c r="AD2059" t="str">
        <f>IF(COUNTIF(Orders_C[[#All],[Customer_ID]],Orders_C[[#This Row],[Customer_ID]])&gt;1,"Repeat","New")</f>
        <v>Repeat</v>
      </c>
      <c r="AE2059" t="str" cm="1">
        <f t="array" ref="AE2059">_xlfn.XLOOKUP(Orders_C[[#This Row],[Store_ID]],Stores_c[[#All],[Store_ID]],Stores_c[[#All],[City]])</f>
        <v>Lake David</v>
      </c>
      <c r="AF2059" t="str" cm="1">
        <f t="array" ref="AF2059">_xlfn.XLOOKUP(Orders_C[[#This Row],[Store_ID]],Stores_c[[#All],[Store_ID]],Stores_c[[#All],[Manager_Name]])</f>
        <v>Joshua Hines</v>
      </c>
      <c r="AG2059" t="str" cm="1">
        <f t="array" ref="AG2059">_xlfn.XLOOKUP(Orders_C[[#This Row],[Store_ID]],Stores_c[[#All],[Store_ID]],Stores_c[[#All],[Store_Type]])</f>
        <v>Street</v>
      </c>
    </row>
    <row r="2060" spans="1:33" x14ac:dyDescent="0.25">
      <c r="A2060">
        <v>10254</v>
      </c>
      <c r="B2060" s="1">
        <v>45820</v>
      </c>
      <c r="C2060" s="2">
        <v>0.1985763888888889</v>
      </c>
      <c r="D2060">
        <v>1637</v>
      </c>
      <c r="E2060">
        <v>212</v>
      </c>
      <c r="F2060">
        <v>477</v>
      </c>
      <c r="G2060">
        <v>340</v>
      </c>
      <c r="H2060">
        <v>4</v>
      </c>
      <c r="I2060">
        <v>159</v>
      </c>
      <c r="J2060">
        <v>15</v>
      </c>
      <c r="K2060">
        <v>7.95</v>
      </c>
      <c r="L2060">
        <v>628.95000000000005</v>
      </c>
      <c r="M2060" t="s">
        <v>20</v>
      </c>
      <c r="N2060" t="s">
        <v>22</v>
      </c>
      <c r="O2060">
        <v>50</v>
      </c>
      <c r="P2060">
        <v>3</v>
      </c>
      <c r="Q2060" t="s">
        <v>4277</v>
      </c>
      <c r="R2060">
        <v>507</v>
      </c>
      <c r="S2060" s="3">
        <v>0.15</v>
      </c>
      <c r="T2060" s="6">
        <v>247.35000000000008</v>
      </c>
      <c r="U2060" t="s">
        <v>6340</v>
      </c>
      <c r="V2060">
        <v>2025</v>
      </c>
      <c r="W2060" t="s">
        <v>6331</v>
      </c>
      <c r="X2060" t="str">
        <f>_xlfn.XLOOKUP(Orders_C[[#This Row],[Product_ID]],Products_C[Product_ID],Products_C[Product_Name])</f>
        <v>Chocolate Lava Cake</v>
      </c>
      <c r="Y2060" t="str">
        <f>_xlfn.XLOOKUP(Orders_C[[#This Row],[Product_ID]],Products_C[Product_ID],Products_C[Category])</f>
        <v>Chicken</v>
      </c>
      <c r="Z2060" t="str">
        <f>_xlfn.XLOOKUP(Orders_C[[#This Row],[Store_ID]],Stores_c[Store_ID],Stores_c[City])</f>
        <v>Andrewview</v>
      </c>
      <c r="AA2060" t="str">
        <f>_xlfn.XLOOKUP(Orders_C[[#This Row],[Customer_ID]],Customers_c[Customer_ID],Customers_c[Customer_Name])</f>
        <v>Kelsey Quinn</v>
      </c>
      <c r="AB2060" s="6">
        <f>Orders_C[[#This Row],[Quantity]]*Orders_C[[#This Row],[Unit_Price]]*(1-Orders_C[[#This Row],[Discount %]])+Orders_C[[#This Row],[Tax]]</f>
        <v>548.55000000000007</v>
      </c>
      <c r="AC2060" s="9">
        <f>(Orders_C[[#This Row],[Unit_Price]]*Orders_C[[#This Row],[Quantity]])-Orders_C[[#This Row],[Discount]]+Orders_C[[#This Row],[Tax]]</f>
        <v>628.95000000000005</v>
      </c>
      <c r="AD2060" t="str">
        <f>IF(COUNTIF(Orders_C[[#All],[Customer_ID]],Orders_C[[#This Row],[Customer_ID]])&gt;1,"Repeat","New")</f>
        <v>Repeat</v>
      </c>
      <c r="AE2060" t="str" cm="1">
        <f t="array" ref="AE2060">_xlfn.XLOOKUP(Orders_C[[#This Row],[Store_ID]],Stores_c[[#All],[Store_ID]],Stores_c[[#All],[City]])</f>
        <v>Andrewview</v>
      </c>
      <c r="AF2060" t="str" cm="1">
        <f t="array" ref="AF2060">_xlfn.XLOOKUP(Orders_C[[#This Row],[Store_ID]],Stores_c[[#All],[Store_ID]],Stores_c[[#All],[Manager_Name]])</f>
        <v>Alice Sutton</v>
      </c>
      <c r="AG2060" t="str" cm="1">
        <f t="array" ref="AG2060">_xlfn.XLOOKUP(Orders_C[[#This Row],[Store_ID]],Stores_c[[#All],[Store_ID]],Stores_c[[#All],[Store_Type]])</f>
        <v>Mall</v>
      </c>
    </row>
    <row r="2061" spans="1:33" x14ac:dyDescent="0.25">
      <c r="A2061">
        <v>6206</v>
      </c>
      <c r="B2061" s="1">
        <v>45742</v>
      </c>
      <c r="C2061" s="2">
        <v>0.34244212962962961</v>
      </c>
      <c r="D2061">
        <v>1367</v>
      </c>
      <c r="E2061">
        <v>207</v>
      </c>
      <c r="F2061">
        <v>404</v>
      </c>
      <c r="G2061">
        <v>335</v>
      </c>
      <c r="H2061">
        <v>4</v>
      </c>
      <c r="I2061">
        <v>156</v>
      </c>
      <c r="J2061">
        <v>10</v>
      </c>
      <c r="K2061">
        <v>7.8000000000000007</v>
      </c>
      <c r="L2061">
        <v>621.79999999999995</v>
      </c>
      <c r="M2061" t="s">
        <v>20</v>
      </c>
      <c r="N2061" t="s">
        <v>21</v>
      </c>
      <c r="O2061">
        <v>25</v>
      </c>
      <c r="P2061">
        <v>4</v>
      </c>
      <c r="Q2061" t="s">
        <v>229</v>
      </c>
      <c r="R2061">
        <v>502</v>
      </c>
      <c r="S2061" s="3">
        <v>0.1</v>
      </c>
      <c r="T2061" s="6">
        <v>247.39999999999998</v>
      </c>
      <c r="U2061" t="s">
        <v>6334</v>
      </c>
      <c r="V2061">
        <v>2025</v>
      </c>
      <c r="W2061" t="s">
        <v>6329</v>
      </c>
      <c r="X2061" t="str">
        <f>_xlfn.XLOOKUP(Orders_C[[#This Row],[Product_ID]],Products_C[Product_ID],Products_C[Product_Name])</f>
        <v>Krushers</v>
      </c>
      <c r="Y2061" t="str">
        <f>_xlfn.XLOOKUP(Orders_C[[#This Row],[Product_ID]],Products_C[Product_ID],Products_C[Category])</f>
        <v>Chicken</v>
      </c>
      <c r="Z2061" t="str">
        <f>_xlfn.XLOOKUP(Orders_C[[#This Row],[Store_ID]],Stores_c[Store_ID],Stores_c[City])</f>
        <v>Christineton</v>
      </c>
      <c r="AA2061" t="str">
        <f>_xlfn.XLOOKUP(Orders_C[[#This Row],[Customer_ID]],Customers_c[Customer_ID],Customers_c[Customer_Name])</f>
        <v>Lisa Mccullough</v>
      </c>
      <c r="AB2061" s="6">
        <f>Orders_C[[#This Row],[Quantity]]*Orders_C[[#This Row],[Unit_Price]]*(1-Orders_C[[#This Row],[Discount %]])+Orders_C[[#This Row],[Tax]]</f>
        <v>569.4</v>
      </c>
      <c r="AC2061" s="9">
        <f>(Orders_C[[#This Row],[Unit_Price]]*Orders_C[[#This Row],[Quantity]])-Orders_C[[#This Row],[Discount]]+Orders_C[[#This Row],[Tax]]</f>
        <v>621.79999999999995</v>
      </c>
      <c r="AD2061" t="str">
        <f>IF(COUNTIF(Orders_C[[#All],[Customer_ID]],Orders_C[[#This Row],[Customer_ID]])&gt;1,"Repeat","New")</f>
        <v>Repeat</v>
      </c>
      <c r="AE2061" t="str" cm="1">
        <f t="array" ref="AE2061">_xlfn.XLOOKUP(Orders_C[[#This Row],[Store_ID]],Stores_c[[#All],[Store_ID]],Stores_c[[#All],[City]])</f>
        <v>Christineton</v>
      </c>
      <c r="AF2061" t="str" cm="1">
        <f t="array" ref="AF2061">_xlfn.XLOOKUP(Orders_C[[#This Row],[Store_ID]],Stores_c[[#All],[Store_ID]],Stores_c[[#All],[Manager_Name]])</f>
        <v>Dr. William Hubbard MD</v>
      </c>
      <c r="AG2061" t="str" cm="1">
        <f t="array" ref="AG2061">_xlfn.XLOOKUP(Orders_C[[#This Row],[Store_ID]],Stores_c[[#All],[Store_ID]],Stores_c[[#All],[Store_Type]])</f>
        <v>Street</v>
      </c>
    </row>
    <row r="2062" spans="1:33" x14ac:dyDescent="0.25">
      <c r="A2062">
        <v>8991</v>
      </c>
      <c r="B2062" s="1">
        <v>45931</v>
      </c>
      <c r="C2062" s="2">
        <v>0.29394675925925928</v>
      </c>
      <c r="D2062">
        <v>1316</v>
      </c>
      <c r="E2062">
        <v>216</v>
      </c>
      <c r="F2062">
        <v>431</v>
      </c>
      <c r="G2062">
        <v>329</v>
      </c>
      <c r="H2062">
        <v>4</v>
      </c>
      <c r="I2062">
        <v>156</v>
      </c>
      <c r="J2062">
        <v>10</v>
      </c>
      <c r="K2062">
        <v>7.8000000000000007</v>
      </c>
      <c r="L2062">
        <v>621.79999999999995</v>
      </c>
      <c r="M2062" t="s">
        <v>18</v>
      </c>
      <c r="N2062" t="s">
        <v>21</v>
      </c>
      <c r="O2062">
        <v>12</v>
      </c>
      <c r="P2062">
        <v>2</v>
      </c>
      <c r="Q2062" t="s">
        <v>3014</v>
      </c>
      <c r="R2062">
        <v>507</v>
      </c>
      <c r="S2062" s="3">
        <v>0.1</v>
      </c>
      <c r="T2062" s="6">
        <v>247.39999999999998</v>
      </c>
      <c r="U2062" t="s">
        <v>6332</v>
      </c>
      <c r="V2062">
        <v>2025</v>
      </c>
      <c r="W2062" t="s">
        <v>6333</v>
      </c>
      <c r="X2062" t="str">
        <f>_xlfn.XLOOKUP(Orders_C[[#This Row],[Product_ID]],Products_C[Product_ID],Products_C[Product_Name])</f>
        <v>Rice Bowl</v>
      </c>
      <c r="Y2062" t="str">
        <f>_xlfn.XLOOKUP(Orders_C[[#This Row],[Product_ID]],Products_C[Product_ID],Products_C[Category])</f>
        <v>Dessert</v>
      </c>
      <c r="Z2062" t="str">
        <f>_xlfn.XLOOKUP(Orders_C[[#This Row],[Store_ID]],Stores_c[Store_ID],Stores_c[City])</f>
        <v>Garciaview</v>
      </c>
      <c r="AA2062" t="str">
        <f>_xlfn.XLOOKUP(Orders_C[[#This Row],[Customer_ID]],Customers_c[Customer_ID],Customers_c[Customer_Name])</f>
        <v>James Waters</v>
      </c>
      <c r="AB2062" s="6">
        <f>Orders_C[[#This Row],[Quantity]]*Orders_C[[#This Row],[Unit_Price]]*(1-Orders_C[[#This Row],[Discount %]])+Orders_C[[#This Row],[Tax]]</f>
        <v>569.4</v>
      </c>
      <c r="AC2062" s="9">
        <f>(Orders_C[[#This Row],[Unit_Price]]*Orders_C[[#This Row],[Quantity]])-Orders_C[[#This Row],[Discount]]+Orders_C[[#This Row],[Tax]]</f>
        <v>621.79999999999995</v>
      </c>
      <c r="AD2062" t="str">
        <f>IF(COUNTIF(Orders_C[[#All],[Customer_ID]],Orders_C[[#This Row],[Customer_ID]])&gt;1,"Repeat","New")</f>
        <v>Repeat</v>
      </c>
      <c r="AE2062" t="str" cm="1">
        <f t="array" ref="AE2062">_xlfn.XLOOKUP(Orders_C[[#This Row],[Store_ID]],Stores_c[[#All],[Store_ID]],Stores_c[[#All],[City]])</f>
        <v>Garciaview</v>
      </c>
      <c r="AF2062" t="str" cm="1">
        <f t="array" ref="AF2062">_xlfn.XLOOKUP(Orders_C[[#This Row],[Store_ID]],Stores_c[[#All],[Store_ID]],Stores_c[[#All],[Manager_Name]])</f>
        <v>Karina Washington</v>
      </c>
      <c r="AG2062" t="str" cm="1">
        <f t="array" ref="AG2062">_xlfn.XLOOKUP(Orders_C[[#This Row],[Store_ID]],Stores_c[[#All],[Store_ID]],Stores_c[[#All],[Store_Type]])</f>
        <v>Drive-Thru</v>
      </c>
    </row>
    <row r="2063" spans="1:33" x14ac:dyDescent="0.25">
      <c r="A2063">
        <v>6729</v>
      </c>
      <c r="B2063" s="1">
        <v>45711</v>
      </c>
      <c r="C2063" s="2">
        <v>0.10619212962962964</v>
      </c>
      <c r="D2063">
        <v>1772</v>
      </c>
      <c r="E2063">
        <v>201</v>
      </c>
      <c r="F2063">
        <v>511</v>
      </c>
      <c r="G2063">
        <v>331</v>
      </c>
      <c r="H2063">
        <v>3</v>
      </c>
      <c r="I2063">
        <v>206</v>
      </c>
      <c r="J2063">
        <v>10</v>
      </c>
      <c r="K2063">
        <v>10.3</v>
      </c>
      <c r="L2063">
        <v>618.29999999999995</v>
      </c>
      <c r="M2063" t="s">
        <v>18</v>
      </c>
      <c r="N2063" t="s">
        <v>23</v>
      </c>
      <c r="O2063">
        <v>14</v>
      </c>
      <c r="P2063">
        <v>3</v>
      </c>
      <c r="Q2063" t="s">
        <v>752</v>
      </c>
      <c r="R2063">
        <v>510</v>
      </c>
      <c r="S2063" s="3">
        <v>0.1</v>
      </c>
      <c r="T2063" s="6">
        <v>247.49999999999994</v>
      </c>
      <c r="U2063" t="s">
        <v>6338</v>
      </c>
      <c r="V2063">
        <v>2025</v>
      </c>
      <c r="W2063" t="s">
        <v>6333</v>
      </c>
      <c r="X2063" t="str">
        <f>_xlfn.XLOOKUP(Orders_C[[#This Row],[Product_ID]],Products_C[Product_ID],Products_C[Product_Name])</f>
        <v>Chicken Bucket</v>
      </c>
      <c r="Y2063" t="str">
        <f>_xlfn.XLOOKUP(Orders_C[[#This Row],[Product_ID]],Products_C[Product_ID],Products_C[Category])</f>
        <v>Beverage</v>
      </c>
      <c r="Z2063" t="str">
        <f>_xlfn.XLOOKUP(Orders_C[[#This Row],[Store_ID]],Stores_c[Store_ID],Stores_c[City])</f>
        <v>Lake Nicholasburgh</v>
      </c>
      <c r="AA2063" t="str">
        <f>_xlfn.XLOOKUP(Orders_C[[#This Row],[Customer_ID]],Customers_c[Customer_ID],Customers_c[Customer_Name])</f>
        <v>Chad Hicks</v>
      </c>
      <c r="AB2063" s="6">
        <f>Orders_C[[#This Row],[Quantity]]*Orders_C[[#This Row],[Unit_Price]]*(1-Orders_C[[#This Row],[Discount %]])+Orders_C[[#This Row],[Tax]]</f>
        <v>566.5</v>
      </c>
      <c r="AC2063" s="9">
        <f>(Orders_C[[#This Row],[Unit_Price]]*Orders_C[[#This Row],[Quantity]])-Orders_C[[#This Row],[Discount]]+Orders_C[[#This Row],[Tax]]</f>
        <v>618.29999999999995</v>
      </c>
      <c r="AD2063" t="str">
        <f>IF(COUNTIF(Orders_C[[#All],[Customer_ID]],Orders_C[[#This Row],[Customer_ID]])&gt;1,"Repeat","New")</f>
        <v>Repeat</v>
      </c>
      <c r="AE2063" t="str" cm="1">
        <f t="array" ref="AE2063">_xlfn.XLOOKUP(Orders_C[[#This Row],[Store_ID]],Stores_c[[#All],[Store_ID]],Stores_c[[#All],[City]])</f>
        <v>Lake Nicholasburgh</v>
      </c>
      <c r="AF2063" t="str" cm="1">
        <f t="array" ref="AF2063">_xlfn.XLOOKUP(Orders_C[[#This Row],[Store_ID]],Stores_c[[#All],[Store_ID]],Stores_c[[#All],[Manager_Name]])</f>
        <v>Maurice Garcia</v>
      </c>
      <c r="AG2063" t="str" cm="1">
        <f t="array" ref="AG2063">_xlfn.XLOOKUP(Orders_C[[#This Row],[Store_ID]],Stores_c[[#All],[Store_ID]],Stores_c[[#All],[Store_Type]])</f>
        <v>Mall</v>
      </c>
    </row>
    <row r="2064" spans="1:33" x14ac:dyDescent="0.25">
      <c r="A2064">
        <v>10047</v>
      </c>
      <c r="B2064" s="1">
        <v>45738</v>
      </c>
      <c r="C2064" s="2">
        <v>0.87699074074074079</v>
      </c>
      <c r="D2064">
        <v>1746</v>
      </c>
      <c r="E2064">
        <v>216</v>
      </c>
      <c r="F2064">
        <v>473</v>
      </c>
      <c r="G2064">
        <v>324</v>
      </c>
      <c r="H2064">
        <v>3</v>
      </c>
      <c r="I2064">
        <v>206</v>
      </c>
      <c r="J2064">
        <v>10</v>
      </c>
      <c r="K2064">
        <v>10.3</v>
      </c>
      <c r="L2064">
        <v>618.29999999999995</v>
      </c>
      <c r="M2064" t="s">
        <v>20</v>
      </c>
      <c r="N2064" t="s">
        <v>21</v>
      </c>
      <c r="O2064">
        <v>34</v>
      </c>
      <c r="P2064">
        <v>5</v>
      </c>
      <c r="Q2064" t="s">
        <v>4070</v>
      </c>
      <c r="R2064">
        <v>504</v>
      </c>
      <c r="S2064" s="3">
        <v>0.1</v>
      </c>
      <c r="T2064" s="6">
        <v>247.49999999999994</v>
      </c>
      <c r="U2064" t="s">
        <v>6334</v>
      </c>
      <c r="V2064">
        <v>2025</v>
      </c>
      <c r="W2064" t="s">
        <v>6329</v>
      </c>
      <c r="X2064" t="str">
        <f>_xlfn.XLOOKUP(Orders_C[[#This Row],[Product_ID]],Products_C[Product_ID],Products_C[Product_Name])</f>
        <v>Krushers</v>
      </c>
      <c r="Y2064" t="str">
        <f>_xlfn.XLOOKUP(Orders_C[[#This Row],[Product_ID]],Products_C[Product_ID],Products_C[Category])</f>
        <v>Dessert</v>
      </c>
      <c r="Z2064" t="str">
        <f>_xlfn.XLOOKUP(Orders_C[[#This Row],[Store_ID]],Stores_c[Store_ID],Stores_c[City])</f>
        <v>Garciaview</v>
      </c>
      <c r="AA2064" t="str">
        <f>_xlfn.XLOOKUP(Orders_C[[#This Row],[Customer_ID]],Customers_c[Customer_ID],Customers_c[Customer_Name])</f>
        <v>Ashley Medina</v>
      </c>
      <c r="AB2064" s="6">
        <f>Orders_C[[#This Row],[Quantity]]*Orders_C[[#This Row],[Unit_Price]]*(1-Orders_C[[#This Row],[Discount %]])+Orders_C[[#This Row],[Tax]]</f>
        <v>566.5</v>
      </c>
      <c r="AC2064" s="9">
        <f>(Orders_C[[#This Row],[Unit_Price]]*Orders_C[[#This Row],[Quantity]])-Orders_C[[#This Row],[Discount]]+Orders_C[[#This Row],[Tax]]</f>
        <v>618.29999999999995</v>
      </c>
      <c r="AD2064" t="str">
        <f>IF(COUNTIF(Orders_C[[#All],[Customer_ID]],Orders_C[[#This Row],[Customer_ID]])&gt;1,"Repeat","New")</f>
        <v>Repeat</v>
      </c>
      <c r="AE2064" t="str" cm="1">
        <f t="array" ref="AE2064">_xlfn.XLOOKUP(Orders_C[[#This Row],[Store_ID]],Stores_c[[#All],[Store_ID]],Stores_c[[#All],[City]])</f>
        <v>Garciaview</v>
      </c>
      <c r="AF2064" t="str" cm="1">
        <f t="array" ref="AF2064">_xlfn.XLOOKUP(Orders_C[[#This Row],[Store_ID]],Stores_c[[#All],[Store_ID]],Stores_c[[#All],[Manager_Name]])</f>
        <v>Karina Washington</v>
      </c>
      <c r="AG2064" t="str" cm="1">
        <f t="array" ref="AG2064">_xlfn.XLOOKUP(Orders_C[[#This Row],[Store_ID]],Stores_c[[#All],[Store_ID]],Stores_c[[#All],[Store_Type]])</f>
        <v>Drive-Thru</v>
      </c>
    </row>
    <row r="2065" spans="1:33" x14ac:dyDescent="0.25">
      <c r="A2065">
        <v>8375</v>
      </c>
      <c r="B2065" s="1">
        <v>45710</v>
      </c>
      <c r="C2065" s="2">
        <v>0.20769675925925926</v>
      </c>
      <c r="D2065">
        <v>1613</v>
      </c>
      <c r="E2065">
        <v>217</v>
      </c>
      <c r="F2065">
        <v>407</v>
      </c>
      <c r="G2065">
        <v>301</v>
      </c>
      <c r="H2065">
        <v>3</v>
      </c>
      <c r="I2065">
        <v>210</v>
      </c>
      <c r="J2065">
        <v>15</v>
      </c>
      <c r="K2065">
        <v>10.5</v>
      </c>
      <c r="L2065">
        <v>625.5</v>
      </c>
      <c r="M2065" t="s">
        <v>20</v>
      </c>
      <c r="N2065" t="s">
        <v>21</v>
      </c>
      <c r="O2065">
        <v>47</v>
      </c>
      <c r="P2065">
        <v>4</v>
      </c>
      <c r="Q2065" t="s">
        <v>2398</v>
      </c>
      <c r="R2065">
        <v>501</v>
      </c>
      <c r="S2065" s="3">
        <v>0.15</v>
      </c>
      <c r="T2065" s="6">
        <v>247.5</v>
      </c>
      <c r="U2065" t="s">
        <v>6338</v>
      </c>
      <c r="V2065">
        <v>2025</v>
      </c>
      <c r="W2065" t="s">
        <v>6331</v>
      </c>
      <c r="X2065" t="str">
        <f>_xlfn.XLOOKUP(Orders_C[[#This Row],[Product_ID]],Products_C[Product_ID],Products_C[Product_Name])</f>
        <v>Krushers</v>
      </c>
      <c r="Y2065" t="str">
        <f>_xlfn.XLOOKUP(Orders_C[[#This Row],[Product_ID]],Products_C[Product_ID],Products_C[Category])</f>
        <v>Burger</v>
      </c>
      <c r="Z2065" t="str">
        <f>_xlfn.XLOOKUP(Orders_C[[#This Row],[Store_ID]],Stores_c[Store_ID],Stores_c[City])</f>
        <v>West Rebecca</v>
      </c>
      <c r="AA2065" t="str">
        <f>_xlfn.XLOOKUP(Orders_C[[#This Row],[Customer_ID]],Customers_c[Customer_ID],Customers_c[Customer_Name])</f>
        <v>Amber Faulkner</v>
      </c>
      <c r="AB2065" s="6">
        <f>Orders_C[[#This Row],[Quantity]]*Orders_C[[#This Row],[Unit_Price]]*(1-Orders_C[[#This Row],[Discount %]])+Orders_C[[#This Row],[Tax]]</f>
        <v>546</v>
      </c>
      <c r="AC2065" s="9">
        <f>(Orders_C[[#This Row],[Unit_Price]]*Orders_C[[#This Row],[Quantity]])-Orders_C[[#This Row],[Discount]]+Orders_C[[#This Row],[Tax]]</f>
        <v>625.5</v>
      </c>
      <c r="AD2065" t="str">
        <f>IF(COUNTIF(Orders_C[[#All],[Customer_ID]],Orders_C[[#This Row],[Customer_ID]])&gt;1,"Repeat","New")</f>
        <v>Repeat</v>
      </c>
      <c r="AE2065" t="str" cm="1">
        <f t="array" ref="AE2065">_xlfn.XLOOKUP(Orders_C[[#This Row],[Store_ID]],Stores_c[[#All],[Store_ID]],Stores_c[[#All],[City]])</f>
        <v>West Rebecca</v>
      </c>
      <c r="AF2065" t="str" cm="1">
        <f t="array" ref="AF2065">_xlfn.XLOOKUP(Orders_C[[#This Row],[Store_ID]],Stores_c[[#All],[Store_ID]],Stores_c[[#All],[Manager_Name]])</f>
        <v>Albert Smith</v>
      </c>
      <c r="AG2065" t="str" cm="1">
        <f t="array" ref="AG2065">_xlfn.XLOOKUP(Orders_C[[#This Row],[Store_ID]],Stores_c[[#All],[Store_ID]],Stores_c[[#All],[Store_Type]])</f>
        <v>Mall</v>
      </c>
    </row>
    <row r="2066" spans="1:33" x14ac:dyDescent="0.25">
      <c r="A2066">
        <v>9104</v>
      </c>
      <c r="B2066" s="1">
        <v>45843</v>
      </c>
      <c r="C2066" s="2">
        <v>0.57052083333333337</v>
      </c>
      <c r="D2066">
        <v>1233</v>
      </c>
      <c r="E2066">
        <v>201</v>
      </c>
      <c r="F2066">
        <v>524</v>
      </c>
      <c r="G2066">
        <v>332</v>
      </c>
      <c r="H2066">
        <v>4</v>
      </c>
      <c r="I2066">
        <v>150</v>
      </c>
      <c r="J2066">
        <v>0</v>
      </c>
      <c r="K2066">
        <v>7.5</v>
      </c>
      <c r="L2066">
        <v>607.5</v>
      </c>
      <c r="M2066" t="s">
        <v>19</v>
      </c>
      <c r="N2066" t="s">
        <v>22</v>
      </c>
      <c r="O2066">
        <v>24</v>
      </c>
      <c r="P2066">
        <v>1</v>
      </c>
      <c r="Q2066" t="s">
        <v>3127</v>
      </c>
      <c r="R2066">
        <v>507</v>
      </c>
      <c r="S2066" s="3">
        <v>0</v>
      </c>
      <c r="T2066" s="6">
        <v>247.5</v>
      </c>
      <c r="U2066" t="s">
        <v>6341</v>
      </c>
      <c r="V2066">
        <v>2025</v>
      </c>
      <c r="W2066" t="s">
        <v>6329</v>
      </c>
      <c r="X2066" t="str">
        <f>_xlfn.XLOOKUP(Orders_C[[#This Row],[Product_ID]],Products_C[Product_ID],Products_C[Product_Name])</f>
        <v>Zinger Burger</v>
      </c>
      <c r="Y2066" t="str">
        <f>_xlfn.XLOOKUP(Orders_C[[#This Row],[Product_ID]],Products_C[Product_ID],Products_C[Category])</f>
        <v>Beverage</v>
      </c>
      <c r="Z2066" t="str">
        <f>_xlfn.XLOOKUP(Orders_C[[#This Row],[Store_ID]],Stores_c[Store_ID],Stores_c[City])</f>
        <v>Lake Nicholasburgh</v>
      </c>
      <c r="AA2066" t="str">
        <f>_xlfn.XLOOKUP(Orders_C[[#This Row],[Customer_ID]],Customers_c[Customer_ID],Customers_c[Customer_Name])</f>
        <v>Regina Everett</v>
      </c>
      <c r="AB2066" s="6">
        <f>Orders_C[[#This Row],[Quantity]]*Orders_C[[#This Row],[Unit_Price]]*(1-Orders_C[[#This Row],[Discount %]])+Orders_C[[#This Row],[Tax]]</f>
        <v>607.5</v>
      </c>
      <c r="AC2066" s="9">
        <f>(Orders_C[[#This Row],[Unit_Price]]*Orders_C[[#This Row],[Quantity]])-Orders_C[[#This Row],[Discount]]+Orders_C[[#This Row],[Tax]]</f>
        <v>607.5</v>
      </c>
      <c r="AD2066" t="str">
        <f>IF(COUNTIF(Orders_C[[#All],[Customer_ID]],Orders_C[[#This Row],[Customer_ID]])&gt;1,"Repeat","New")</f>
        <v>Repeat</v>
      </c>
      <c r="AE2066" t="str" cm="1">
        <f t="array" ref="AE2066">_xlfn.XLOOKUP(Orders_C[[#This Row],[Store_ID]],Stores_c[[#All],[Store_ID]],Stores_c[[#All],[City]])</f>
        <v>Lake Nicholasburgh</v>
      </c>
      <c r="AF2066" t="str" cm="1">
        <f t="array" ref="AF2066">_xlfn.XLOOKUP(Orders_C[[#This Row],[Store_ID]],Stores_c[[#All],[Store_ID]],Stores_c[[#All],[Manager_Name]])</f>
        <v>Maurice Garcia</v>
      </c>
      <c r="AG2066" t="str" cm="1">
        <f t="array" ref="AG2066">_xlfn.XLOOKUP(Orders_C[[#This Row],[Store_ID]],Stores_c[[#All],[Store_ID]],Stores_c[[#All],[Store_Type]])</f>
        <v>Mall</v>
      </c>
    </row>
    <row r="2067" spans="1:33" x14ac:dyDescent="0.25">
      <c r="A2067">
        <v>7084</v>
      </c>
      <c r="B2067" s="1">
        <v>46048</v>
      </c>
      <c r="C2067" s="2">
        <v>2.6215277777777778E-2</v>
      </c>
      <c r="D2067">
        <v>1163</v>
      </c>
      <c r="E2067">
        <v>206</v>
      </c>
      <c r="F2067">
        <v>507</v>
      </c>
      <c r="G2067">
        <v>337</v>
      </c>
      <c r="H2067">
        <v>2</v>
      </c>
      <c r="I2067">
        <v>298</v>
      </c>
      <c r="J2067">
        <v>5</v>
      </c>
      <c r="K2067">
        <v>14.9</v>
      </c>
      <c r="L2067">
        <v>605.9</v>
      </c>
      <c r="M2067" t="s">
        <v>18</v>
      </c>
      <c r="N2067" t="s">
        <v>23</v>
      </c>
      <c r="O2067">
        <v>27</v>
      </c>
      <c r="P2067">
        <v>4</v>
      </c>
      <c r="Q2067" t="s">
        <v>1107</v>
      </c>
      <c r="R2067">
        <v>503</v>
      </c>
      <c r="S2067" s="3">
        <v>0.05</v>
      </c>
      <c r="T2067" s="6">
        <v>248.3</v>
      </c>
      <c r="U2067" t="s">
        <v>6330</v>
      </c>
      <c r="V2067">
        <v>2026</v>
      </c>
      <c r="W2067" t="s">
        <v>6329</v>
      </c>
      <c r="X2067" t="str">
        <f>_xlfn.XLOOKUP(Orders_C[[#This Row],[Product_ID]],Products_C[Product_ID],Products_C[Product_Name])</f>
        <v>Chocolate Lava Cake</v>
      </c>
      <c r="Y2067" t="str">
        <f>_xlfn.XLOOKUP(Orders_C[[#This Row],[Product_ID]],Products_C[Product_ID],Products_C[Category])</f>
        <v>Chicken</v>
      </c>
      <c r="Z2067" t="str">
        <f>_xlfn.XLOOKUP(Orders_C[[#This Row],[Store_ID]],Stores_c[Store_ID],Stores_c[City])</f>
        <v>West Matthew</v>
      </c>
      <c r="AA2067" t="str">
        <f>_xlfn.XLOOKUP(Orders_C[[#This Row],[Customer_ID]],Customers_c[Customer_ID],Customers_c[Customer_Name])</f>
        <v>Ebony Murray</v>
      </c>
      <c r="AB2067" s="6">
        <f>Orders_C[[#This Row],[Quantity]]*Orders_C[[#This Row],[Unit_Price]]*(1-Orders_C[[#This Row],[Discount %]])+Orders_C[[#This Row],[Tax]]</f>
        <v>581.09999999999991</v>
      </c>
      <c r="AC2067" s="9">
        <f>(Orders_C[[#This Row],[Unit_Price]]*Orders_C[[#This Row],[Quantity]])-Orders_C[[#This Row],[Discount]]+Orders_C[[#This Row],[Tax]]</f>
        <v>605.9</v>
      </c>
      <c r="AD2067" t="str">
        <f>IF(COUNTIF(Orders_C[[#All],[Customer_ID]],Orders_C[[#This Row],[Customer_ID]])&gt;1,"Repeat","New")</f>
        <v>Repeat</v>
      </c>
      <c r="AE2067" t="str" cm="1">
        <f t="array" ref="AE2067">_xlfn.XLOOKUP(Orders_C[[#This Row],[Store_ID]],Stores_c[[#All],[Store_ID]],Stores_c[[#All],[City]])</f>
        <v>West Matthew</v>
      </c>
      <c r="AF2067" t="str" cm="1">
        <f t="array" ref="AF2067">_xlfn.XLOOKUP(Orders_C[[#This Row],[Store_ID]],Stores_c[[#All],[Store_ID]],Stores_c[[#All],[Manager_Name]])</f>
        <v>Miguel Kidd</v>
      </c>
      <c r="AG2067" t="str" cm="1">
        <f t="array" ref="AG2067">_xlfn.XLOOKUP(Orders_C[[#This Row],[Store_ID]],Stores_c[[#All],[Store_ID]],Stores_c[[#All],[Store_Type]])</f>
        <v>Drive-Thru</v>
      </c>
    </row>
    <row r="2068" spans="1:33" x14ac:dyDescent="0.25">
      <c r="A2068">
        <v>8776</v>
      </c>
      <c r="B2068" s="1">
        <v>45933</v>
      </c>
      <c r="C2068" s="2">
        <v>7.6967592592592591E-3</v>
      </c>
      <c r="D2068">
        <v>1192</v>
      </c>
      <c r="E2068">
        <v>211</v>
      </c>
      <c r="F2068">
        <v>428</v>
      </c>
      <c r="G2068">
        <v>329</v>
      </c>
      <c r="H2068">
        <v>2</v>
      </c>
      <c r="I2068">
        <v>298</v>
      </c>
      <c r="J2068">
        <v>5</v>
      </c>
      <c r="K2068">
        <v>14.9</v>
      </c>
      <c r="L2068">
        <v>605.9</v>
      </c>
      <c r="M2068" t="s">
        <v>20</v>
      </c>
      <c r="N2068" t="s">
        <v>23</v>
      </c>
      <c r="O2068">
        <v>27</v>
      </c>
      <c r="P2068">
        <v>1</v>
      </c>
      <c r="Q2068" t="s">
        <v>2799</v>
      </c>
      <c r="R2068">
        <v>509</v>
      </c>
      <c r="S2068" s="3">
        <v>0.05</v>
      </c>
      <c r="T2068" s="6">
        <v>248.3</v>
      </c>
      <c r="U2068" t="s">
        <v>6332</v>
      </c>
      <c r="V2068">
        <v>2025</v>
      </c>
      <c r="W2068" t="s">
        <v>6329</v>
      </c>
      <c r="X2068" t="str">
        <f>_xlfn.XLOOKUP(Orders_C[[#This Row],[Product_ID]],Products_C[Product_ID],Products_C[Product_Name])</f>
        <v>Rice Bowl</v>
      </c>
      <c r="Y2068" t="str">
        <f>_xlfn.XLOOKUP(Orders_C[[#This Row],[Product_ID]],Products_C[Product_ID],Products_C[Category])</f>
        <v>Dessert</v>
      </c>
      <c r="Z2068" t="str">
        <f>_xlfn.XLOOKUP(Orders_C[[#This Row],[Store_ID]],Stores_c[Store_ID],Stores_c[City])</f>
        <v>North Robertstad</v>
      </c>
      <c r="AA2068" t="str">
        <f>_xlfn.XLOOKUP(Orders_C[[#This Row],[Customer_ID]],Customers_c[Customer_ID],Customers_c[Customer_Name])</f>
        <v>Tara Harris</v>
      </c>
      <c r="AB2068" s="6">
        <f>Orders_C[[#This Row],[Quantity]]*Orders_C[[#This Row],[Unit_Price]]*(1-Orders_C[[#This Row],[Discount %]])+Orders_C[[#This Row],[Tax]]</f>
        <v>581.09999999999991</v>
      </c>
      <c r="AC2068" s="9">
        <f>(Orders_C[[#This Row],[Unit_Price]]*Orders_C[[#This Row],[Quantity]])-Orders_C[[#This Row],[Discount]]+Orders_C[[#This Row],[Tax]]</f>
        <v>605.9</v>
      </c>
      <c r="AD2068" t="str">
        <f>IF(COUNTIF(Orders_C[[#All],[Customer_ID]],Orders_C[[#This Row],[Customer_ID]])&gt;1,"Repeat","New")</f>
        <v>Repeat</v>
      </c>
      <c r="AE2068" t="str" cm="1">
        <f t="array" ref="AE2068">_xlfn.XLOOKUP(Orders_C[[#This Row],[Store_ID]],Stores_c[[#All],[Store_ID]],Stores_c[[#All],[City]])</f>
        <v>North Robertstad</v>
      </c>
      <c r="AF2068" t="str" cm="1">
        <f t="array" ref="AF2068">_xlfn.XLOOKUP(Orders_C[[#This Row],[Store_ID]],Stores_c[[#All],[Store_ID]],Stores_c[[#All],[Manager_Name]])</f>
        <v>Mary Lewis</v>
      </c>
      <c r="AG2068" t="str" cm="1">
        <f t="array" ref="AG2068">_xlfn.XLOOKUP(Orders_C[[#This Row],[Store_ID]],Stores_c[[#All],[Store_ID]],Stores_c[[#All],[Store_Type]])</f>
        <v>Street</v>
      </c>
    </row>
    <row r="2069" spans="1:33" x14ac:dyDescent="0.25">
      <c r="A2069">
        <v>10995</v>
      </c>
      <c r="B2069" s="1">
        <v>45702</v>
      </c>
      <c r="C2069" s="2">
        <v>0.98287037037037039</v>
      </c>
      <c r="D2069">
        <v>1611</v>
      </c>
      <c r="E2069">
        <v>223</v>
      </c>
      <c r="F2069">
        <v>489</v>
      </c>
      <c r="G2069">
        <v>301</v>
      </c>
      <c r="H2069">
        <v>2</v>
      </c>
      <c r="I2069">
        <v>304</v>
      </c>
      <c r="J2069">
        <v>10</v>
      </c>
      <c r="K2069">
        <v>15.2</v>
      </c>
      <c r="L2069">
        <v>613.20000000000005</v>
      </c>
      <c r="M2069" t="s">
        <v>19</v>
      </c>
      <c r="N2069" t="s">
        <v>22</v>
      </c>
      <c r="O2069">
        <v>34</v>
      </c>
      <c r="P2069">
        <v>3</v>
      </c>
      <c r="Q2069" t="s">
        <v>5018</v>
      </c>
      <c r="R2069">
        <v>507</v>
      </c>
      <c r="S2069" s="3">
        <v>0.1</v>
      </c>
      <c r="T2069" s="6">
        <v>248.40000000000003</v>
      </c>
      <c r="U2069" t="s">
        <v>6338</v>
      </c>
      <c r="V2069">
        <v>2025</v>
      </c>
      <c r="W2069" t="s">
        <v>6329</v>
      </c>
      <c r="X2069" t="str">
        <f>_xlfn.XLOOKUP(Orders_C[[#This Row],[Product_ID]],Products_C[Product_ID],Products_C[Product_Name])</f>
        <v>Krushers</v>
      </c>
      <c r="Y2069" t="str">
        <f>_xlfn.XLOOKUP(Orders_C[[#This Row],[Product_ID]],Products_C[Product_ID],Products_C[Category])</f>
        <v>Burger</v>
      </c>
      <c r="Z2069" t="str">
        <f>_xlfn.XLOOKUP(Orders_C[[#This Row],[Store_ID]],Stores_c[Store_ID],Stores_c[City])</f>
        <v>Chambershaven</v>
      </c>
      <c r="AA2069" t="str">
        <f>_xlfn.XLOOKUP(Orders_C[[#This Row],[Customer_ID]],Customers_c[Customer_ID],Customers_c[Customer_Name])</f>
        <v>David Phillips</v>
      </c>
      <c r="AB2069" s="6">
        <f>Orders_C[[#This Row],[Quantity]]*Orders_C[[#This Row],[Unit_Price]]*(1-Orders_C[[#This Row],[Discount %]])+Orders_C[[#This Row],[Tax]]</f>
        <v>562.40000000000009</v>
      </c>
      <c r="AC2069" s="9">
        <f>(Orders_C[[#This Row],[Unit_Price]]*Orders_C[[#This Row],[Quantity]])-Orders_C[[#This Row],[Discount]]+Orders_C[[#This Row],[Tax]]</f>
        <v>613.20000000000005</v>
      </c>
      <c r="AD2069" t="str">
        <f>IF(COUNTIF(Orders_C[[#All],[Customer_ID]],Orders_C[[#This Row],[Customer_ID]])&gt;1,"Repeat","New")</f>
        <v>Repeat</v>
      </c>
      <c r="AE2069" t="str" cm="1">
        <f t="array" ref="AE2069">_xlfn.XLOOKUP(Orders_C[[#This Row],[Store_ID]],Stores_c[[#All],[Store_ID]],Stores_c[[#All],[City]])</f>
        <v>Chambershaven</v>
      </c>
      <c r="AF2069" t="str" cm="1">
        <f t="array" ref="AF2069">_xlfn.XLOOKUP(Orders_C[[#This Row],[Store_ID]],Stores_c[[#All],[Store_ID]],Stores_c[[#All],[Manager_Name]])</f>
        <v>Virginia Webster</v>
      </c>
      <c r="AG2069" t="str" cm="1">
        <f t="array" ref="AG2069">_xlfn.XLOOKUP(Orders_C[[#This Row],[Store_ID]],Stores_c[[#All],[Store_ID]],Stores_c[[#All],[Store_Type]])</f>
        <v>Street</v>
      </c>
    </row>
    <row r="2070" spans="1:33" x14ac:dyDescent="0.25">
      <c r="A2070">
        <v>10741</v>
      </c>
      <c r="B2070" s="1">
        <v>45726</v>
      </c>
      <c r="C2070" s="2">
        <v>0.96459490740740739</v>
      </c>
      <c r="D2070">
        <v>1170</v>
      </c>
      <c r="E2070">
        <v>206</v>
      </c>
      <c r="F2070">
        <v>415</v>
      </c>
      <c r="G2070">
        <v>331</v>
      </c>
      <c r="H2070">
        <v>2</v>
      </c>
      <c r="I2070">
        <v>310</v>
      </c>
      <c r="J2070">
        <v>15</v>
      </c>
      <c r="K2070">
        <v>15.5</v>
      </c>
      <c r="L2070">
        <v>620.5</v>
      </c>
      <c r="M2070" t="s">
        <v>20</v>
      </c>
      <c r="N2070" t="s">
        <v>23</v>
      </c>
      <c r="O2070">
        <v>34</v>
      </c>
      <c r="P2070">
        <v>1</v>
      </c>
      <c r="Q2070" t="s">
        <v>4764</v>
      </c>
      <c r="R2070">
        <v>505</v>
      </c>
      <c r="S2070" s="3">
        <v>0.15</v>
      </c>
      <c r="T2070" s="6">
        <v>248.5</v>
      </c>
      <c r="U2070" t="s">
        <v>6334</v>
      </c>
      <c r="V2070">
        <v>2025</v>
      </c>
      <c r="W2070" t="s">
        <v>6329</v>
      </c>
      <c r="X2070" t="str">
        <f>_xlfn.XLOOKUP(Orders_C[[#This Row],[Product_ID]],Products_C[Product_ID],Products_C[Product_Name])</f>
        <v>Chicken Bucket</v>
      </c>
      <c r="Y2070" t="str">
        <f>_xlfn.XLOOKUP(Orders_C[[#This Row],[Product_ID]],Products_C[Product_ID],Products_C[Category])</f>
        <v>Beverage</v>
      </c>
      <c r="Z2070" t="str">
        <f>_xlfn.XLOOKUP(Orders_C[[#This Row],[Store_ID]],Stores_c[Store_ID],Stores_c[City])</f>
        <v>West Matthew</v>
      </c>
      <c r="AA2070" t="str">
        <f>_xlfn.XLOOKUP(Orders_C[[#This Row],[Customer_ID]],Customers_c[Customer_ID],Customers_c[Customer_Name])</f>
        <v>Emily Price</v>
      </c>
      <c r="AB2070" s="6">
        <f>Orders_C[[#This Row],[Quantity]]*Orders_C[[#This Row],[Unit_Price]]*(1-Orders_C[[#This Row],[Discount %]])+Orders_C[[#This Row],[Tax]]</f>
        <v>542.5</v>
      </c>
      <c r="AC2070" s="9">
        <f>(Orders_C[[#This Row],[Unit_Price]]*Orders_C[[#This Row],[Quantity]])-Orders_C[[#This Row],[Discount]]+Orders_C[[#This Row],[Tax]]</f>
        <v>620.5</v>
      </c>
      <c r="AD2070" t="str">
        <f>IF(COUNTIF(Orders_C[[#All],[Customer_ID]],Orders_C[[#This Row],[Customer_ID]])&gt;1,"Repeat","New")</f>
        <v>Repeat</v>
      </c>
      <c r="AE2070" t="str" cm="1">
        <f t="array" ref="AE2070">_xlfn.XLOOKUP(Orders_C[[#This Row],[Store_ID]],Stores_c[[#All],[Store_ID]],Stores_c[[#All],[City]])</f>
        <v>West Matthew</v>
      </c>
      <c r="AF2070" t="str" cm="1">
        <f t="array" ref="AF2070">_xlfn.XLOOKUP(Orders_C[[#This Row],[Store_ID]],Stores_c[[#All],[Store_ID]],Stores_c[[#All],[Manager_Name]])</f>
        <v>Miguel Kidd</v>
      </c>
      <c r="AG2070" t="str" cm="1">
        <f t="array" ref="AG2070">_xlfn.XLOOKUP(Orders_C[[#This Row],[Store_ID]],Stores_c[[#All],[Store_ID]],Stores_c[[#All],[Store_Type]])</f>
        <v>Drive-Thru</v>
      </c>
    </row>
    <row r="2071" spans="1:33" x14ac:dyDescent="0.25">
      <c r="A2071">
        <v>7125</v>
      </c>
      <c r="B2071" s="1">
        <v>45818</v>
      </c>
      <c r="C2071" s="2">
        <v>0.28891203703703705</v>
      </c>
      <c r="D2071">
        <v>1457</v>
      </c>
      <c r="E2071">
        <v>204</v>
      </c>
      <c r="F2071">
        <v>542</v>
      </c>
      <c r="G2071">
        <v>308</v>
      </c>
      <c r="H2071">
        <v>3</v>
      </c>
      <c r="I2071">
        <v>203</v>
      </c>
      <c r="J2071">
        <v>5</v>
      </c>
      <c r="K2071">
        <v>10.15</v>
      </c>
      <c r="L2071">
        <v>614.15</v>
      </c>
      <c r="M2071" t="s">
        <v>18</v>
      </c>
      <c r="N2071" t="s">
        <v>22</v>
      </c>
      <c r="O2071">
        <v>34</v>
      </c>
      <c r="P2071">
        <v>5</v>
      </c>
      <c r="Q2071" t="s">
        <v>1148</v>
      </c>
      <c r="R2071">
        <v>504</v>
      </c>
      <c r="S2071" s="3">
        <v>0.05</v>
      </c>
      <c r="T2071" s="6">
        <v>248.75</v>
      </c>
      <c r="U2071" t="s">
        <v>6340</v>
      </c>
      <c r="V2071">
        <v>2025</v>
      </c>
      <c r="W2071" t="s">
        <v>6329</v>
      </c>
      <c r="X2071" t="str">
        <f>_xlfn.XLOOKUP(Orders_C[[#This Row],[Product_ID]],Products_C[Product_ID],Products_C[Product_Name])</f>
        <v>Zinger Burger</v>
      </c>
      <c r="Y2071" t="str">
        <f>_xlfn.XLOOKUP(Orders_C[[#This Row],[Product_ID]],Products_C[Product_ID],Products_C[Category])</f>
        <v>Beverage</v>
      </c>
      <c r="Z2071" t="str">
        <f>_xlfn.XLOOKUP(Orders_C[[#This Row],[Store_ID]],Stores_c[Store_ID],Stores_c[City])</f>
        <v>New Robertfurt</v>
      </c>
      <c r="AA2071" t="str">
        <f>_xlfn.XLOOKUP(Orders_C[[#This Row],[Customer_ID]],Customers_c[Customer_ID],Customers_c[Customer_Name])</f>
        <v>Cody Miranda</v>
      </c>
      <c r="AB2071" s="6">
        <f>Orders_C[[#This Row],[Quantity]]*Orders_C[[#This Row],[Unit_Price]]*(1-Orders_C[[#This Row],[Discount %]])+Orders_C[[#This Row],[Tax]]</f>
        <v>588.69999999999993</v>
      </c>
      <c r="AC2071" s="9">
        <f>(Orders_C[[#This Row],[Unit_Price]]*Orders_C[[#This Row],[Quantity]])-Orders_C[[#This Row],[Discount]]+Orders_C[[#This Row],[Tax]]</f>
        <v>614.15</v>
      </c>
      <c r="AD2071" t="str">
        <f>IF(COUNTIF(Orders_C[[#All],[Customer_ID]],Orders_C[[#This Row],[Customer_ID]])&gt;1,"Repeat","New")</f>
        <v>Repeat</v>
      </c>
      <c r="AE2071" t="str" cm="1">
        <f t="array" ref="AE2071">_xlfn.XLOOKUP(Orders_C[[#This Row],[Store_ID]],Stores_c[[#All],[Store_ID]],Stores_c[[#All],[City]])</f>
        <v>New Robertfurt</v>
      </c>
      <c r="AF2071" t="str" cm="1">
        <f t="array" ref="AF2071">_xlfn.XLOOKUP(Orders_C[[#This Row],[Store_ID]],Stores_c[[#All],[Store_ID]],Stores_c[[#All],[Manager_Name]])</f>
        <v>Tiffany Gomez</v>
      </c>
      <c r="AG2071" t="str" cm="1">
        <f t="array" ref="AG2071">_xlfn.XLOOKUP(Orders_C[[#This Row],[Store_ID]],Stores_c[[#All],[Store_ID]],Stores_c[[#All],[Store_Type]])</f>
        <v>Street</v>
      </c>
    </row>
    <row r="2072" spans="1:33" x14ac:dyDescent="0.25">
      <c r="A2072">
        <v>6855</v>
      </c>
      <c r="B2072" s="1">
        <v>45862</v>
      </c>
      <c r="C2072" s="2">
        <v>0.4346990740740741</v>
      </c>
      <c r="D2072">
        <v>1219</v>
      </c>
      <c r="E2072">
        <v>206</v>
      </c>
      <c r="F2072">
        <v>545</v>
      </c>
      <c r="G2072">
        <v>336</v>
      </c>
      <c r="H2072">
        <v>4</v>
      </c>
      <c r="I2072">
        <v>160</v>
      </c>
      <c r="J2072">
        <v>15</v>
      </c>
      <c r="K2072">
        <v>8</v>
      </c>
      <c r="L2072">
        <v>633</v>
      </c>
      <c r="M2072" t="s">
        <v>20</v>
      </c>
      <c r="N2072" t="s">
        <v>22</v>
      </c>
      <c r="O2072">
        <v>31</v>
      </c>
      <c r="P2072">
        <v>2</v>
      </c>
      <c r="Q2072" t="s">
        <v>878</v>
      </c>
      <c r="R2072">
        <v>510</v>
      </c>
      <c r="S2072" s="3">
        <v>0.15</v>
      </c>
      <c r="T2072" s="6">
        <v>249</v>
      </c>
      <c r="U2072" t="s">
        <v>6341</v>
      </c>
      <c r="V2072">
        <v>2025</v>
      </c>
      <c r="W2072" t="s">
        <v>6329</v>
      </c>
      <c r="X2072" t="str">
        <f>_xlfn.XLOOKUP(Orders_C[[#This Row],[Product_ID]],Products_C[Product_ID],Products_C[Product_Name])</f>
        <v>Chicken Bucket</v>
      </c>
      <c r="Y2072" t="str">
        <f>_xlfn.XLOOKUP(Orders_C[[#This Row],[Product_ID]],Products_C[Product_ID],Products_C[Category])</f>
        <v>Dessert</v>
      </c>
      <c r="Z2072" t="str">
        <f>_xlfn.XLOOKUP(Orders_C[[#This Row],[Store_ID]],Stores_c[Store_ID],Stores_c[City])</f>
        <v>West Matthew</v>
      </c>
      <c r="AA2072" t="str">
        <f>_xlfn.XLOOKUP(Orders_C[[#This Row],[Customer_ID]],Customers_c[Customer_ID],Customers_c[Customer_Name])</f>
        <v>Megan Davis</v>
      </c>
      <c r="AB2072" s="6">
        <f>Orders_C[[#This Row],[Quantity]]*Orders_C[[#This Row],[Unit_Price]]*(1-Orders_C[[#This Row],[Discount %]])+Orders_C[[#This Row],[Tax]]</f>
        <v>552</v>
      </c>
      <c r="AC2072" s="9">
        <f>(Orders_C[[#This Row],[Unit_Price]]*Orders_C[[#This Row],[Quantity]])-Orders_C[[#This Row],[Discount]]+Orders_C[[#This Row],[Tax]]</f>
        <v>633</v>
      </c>
      <c r="AD2072" t="str">
        <f>IF(COUNTIF(Orders_C[[#All],[Customer_ID]],Orders_C[[#This Row],[Customer_ID]])&gt;1,"Repeat","New")</f>
        <v>Repeat</v>
      </c>
      <c r="AE2072" t="str" cm="1">
        <f t="array" ref="AE2072">_xlfn.XLOOKUP(Orders_C[[#This Row],[Store_ID]],Stores_c[[#All],[Store_ID]],Stores_c[[#All],[City]])</f>
        <v>West Matthew</v>
      </c>
      <c r="AF2072" t="str" cm="1">
        <f t="array" ref="AF2072">_xlfn.XLOOKUP(Orders_C[[#This Row],[Store_ID]],Stores_c[[#All],[Store_ID]],Stores_c[[#All],[Manager_Name]])</f>
        <v>Miguel Kidd</v>
      </c>
      <c r="AG2072" t="str" cm="1">
        <f t="array" ref="AG2072">_xlfn.XLOOKUP(Orders_C[[#This Row],[Store_ID]],Stores_c[[#All],[Store_ID]],Stores_c[[#All],[Store_Type]])</f>
        <v>Drive-Thru</v>
      </c>
    </row>
    <row r="2073" spans="1:33" x14ac:dyDescent="0.25">
      <c r="A2073">
        <v>6484</v>
      </c>
      <c r="B2073" s="1">
        <v>45744</v>
      </c>
      <c r="C2073" s="2">
        <v>0.33564814814814814</v>
      </c>
      <c r="D2073">
        <v>1876</v>
      </c>
      <c r="E2073">
        <v>209</v>
      </c>
      <c r="F2073">
        <v>485</v>
      </c>
      <c r="G2073">
        <v>337</v>
      </c>
      <c r="H2073">
        <v>2</v>
      </c>
      <c r="I2073">
        <v>299</v>
      </c>
      <c r="J2073">
        <v>5</v>
      </c>
      <c r="K2073">
        <v>14.95</v>
      </c>
      <c r="L2073">
        <v>607.95000000000005</v>
      </c>
      <c r="M2073" t="s">
        <v>19</v>
      </c>
      <c r="N2073" t="s">
        <v>22</v>
      </c>
      <c r="O2073">
        <v>48</v>
      </c>
      <c r="P2073">
        <v>4</v>
      </c>
      <c r="Q2073" t="s">
        <v>507</v>
      </c>
      <c r="R2073">
        <v>501</v>
      </c>
      <c r="S2073" s="3">
        <v>0.05</v>
      </c>
      <c r="T2073" s="6">
        <v>249.15000000000003</v>
      </c>
      <c r="U2073" t="s">
        <v>6334</v>
      </c>
      <c r="V2073">
        <v>2025</v>
      </c>
      <c r="W2073" t="s">
        <v>6331</v>
      </c>
      <c r="X2073" t="str">
        <f>_xlfn.XLOOKUP(Orders_C[[#This Row],[Product_ID]],Products_C[Product_ID],Products_C[Product_Name])</f>
        <v>Chocolate Lava Cake</v>
      </c>
      <c r="Y2073" t="str">
        <f>_xlfn.XLOOKUP(Orders_C[[#This Row],[Product_ID]],Products_C[Product_ID],Products_C[Category])</f>
        <v>Chicken</v>
      </c>
      <c r="Z2073" t="str">
        <f>_xlfn.XLOOKUP(Orders_C[[#This Row],[Store_ID]],Stores_c[Store_ID],Stores_c[City])</f>
        <v>Reidberg</v>
      </c>
      <c r="AA2073" t="str">
        <f>_xlfn.XLOOKUP(Orders_C[[#This Row],[Customer_ID]],Customers_c[Customer_ID],Customers_c[Customer_Name])</f>
        <v>Brian Molina</v>
      </c>
      <c r="AB2073" s="6">
        <f>Orders_C[[#This Row],[Quantity]]*Orders_C[[#This Row],[Unit_Price]]*(1-Orders_C[[#This Row],[Discount %]])+Orders_C[[#This Row],[Tax]]</f>
        <v>583.05000000000007</v>
      </c>
      <c r="AC2073" s="9">
        <f>(Orders_C[[#This Row],[Unit_Price]]*Orders_C[[#This Row],[Quantity]])-Orders_C[[#This Row],[Discount]]+Orders_C[[#This Row],[Tax]]</f>
        <v>607.95000000000005</v>
      </c>
      <c r="AD2073" t="str">
        <f>IF(COUNTIF(Orders_C[[#All],[Customer_ID]],Orders_C[[#This Row],[Customer_ID]])&gt;1,"Repeat","New")</f>
        <v>Repeat</v>
      </c>
      <c r="AE2073" t="str" cm="1">
        <f t="array" ref="AE2073">_xlfn.XLOOKUP(Orders_C[[#This Row],[Store_ID]],Stores_c[[#All],[Store_ID]],Stores_c[[#All],[City]])</f>
        <v>Reidberg</v>
      </c>
      <c r="AF2073" t="str" cm="1">
        <f t="array" ref="AF2073">_xlfn.XLOOKUP(Orders_C[[#This Row],[Store_ID]],Stores_c[[#All],[Store_ID]],Stores_c[[#All],[Manager_Name]])</f>
        <v>Jeffrey Horn</v>
      </c>
      <c r="AG2073" t="str" cm="1">
        <f t="array" ref="AG2073">_xlfn.XLOOKUP(Orders_C[[#This Row],[Store_ID]],Stores_c[[#All],[Store_ID]],Stores_c[[#All],[Store_Type]])</f>
        <v>Drive-Thru</v>
      </c>
    </row>
    <row r="2074" spans="1:33" x14ac:dyDescent="0.25">
      <c r="A2074">
        <v>6636</v>
      </c>
      <c r="B2074" s="1">
        <v>45887</v>
      </c>
      <c r="C2074" s="2">
        <v>0.7788194444444444</v>
      </c>
      <c r="D2074">
        <v>1751</v>
      </c>
      <c r="E2074">
        <v>214</v>
      </c>
      <c r="F2074">
        <v>426</v>
      </c>
      <c r="G2074">
        <v>314</v>
      </c>
      <c r="H2074">
        <v>2</v>
      </c>
      <c r="I2074">
        <v>299</v>
      </c>
      <c r="J2074">
        <v>5</v>
      </c>
      <c r="K2074">
        <v>14.95</v>
      </c>
      <c r="L2074">
        <v>607.95000000000005</v>
      </c>
      <c r="M2074" t="s">
        <v>20</v>
      </c>
      <c r="N2074" t="s">
        <v>21</v>
      </c>
      <c r="O2074">
        <v>22</v>
      </c>
      <c r="P2074">
        <v>1</v>
      </c>
      <c r="Q2074" t="s">
        <v>659</v>
      </c>
      <c r="R2074">
        <v>508</v>
      </c>
      <c r="S2074" s="3">
        <v>0.05</v>
      </c>
      <c r="T2074" s="6">
        <v>249.15000000000003</v>
      </c>
      <c r="U2074" t="s">
        <v>6342</v>
      </c>
      <c r="V2074">
        <v>2025</v>
      </c>
      <c r="W2074" t="s">
        <v>6329</v>
      </c>
      <c r="X2074" t="str">
        <f>_xlfn.XLOOKUP(Orders_C[[#This Row],[Product_ID]],Products_C[Product_ID],Products_C[Product_Name])</f>
        <v>Wrap</v>
      </c>
      <c r="Y2074" t="str">
        <f>_xlfn.XLOOKUP(Orders_C[[#This Row],[Product_ID]],Products_C[Product_ID],Products_C[Category])</f>
        <v>Burger</v>
      </c>
      <c r="Z2074" t="str">
        <f>_xlfn.XLOOKUP(Orders_C[[#This Row],[Store_ID]],Stores_c[Store_ID],Stores_c[City])</f>
        <v>New Robert</v>
      </c>
      <c r="AA2074" t="str">
        <f>_xlfn.XLOOKUP(Orders_C[[#This Row],[Customer_ID]],Customers_c[Customer_ID],Customers_c[Customer_Name])</f>
        <v>Angelica Andrews</v>
      </c>
      <c r="AB2074" s="6">
        <f>Orders_C[[#This Row],[Quantity]]*Orders_C[[#This Row],[Unit_Price]]*(1-Orders_C[[#This Row],[Discount %]])+Orders_C[[#This Row],[Tax]]</f>
        <v>583.05000000000007</v>
      </c>
      <c r="AC2074" s="9">
        <f>(Orders_C[[#This Row],[Unit_Price]]*Orders_C[[#This Row],[Quantity]])-Orders_C[[#This Row],[Discount]]+Orders_C[[#This Row],[Tax]]</f>
        <v>607.95000000000005</v>
      </c>
      <c r="AD2074" t="str">
        <f>IF(COUNTIF(Orders_C[[#All],[Customer_ID]],Orders_C[[#This Row],[Customer_ID]])&gt;1,"Repeat","New")</f>
        <v>Repeat</v>
      </c>
      <c r="AE2074" t="str" cm="1">
        <f t="array" ref="AE2074">_xlfn.XLOOKUP(Orders_C[[#This Row],[Store_ID]],Stores_c[[#All],[Store_ID]],Stores_c[[#All],[City]])</f>
        <v>New Robert</v>
      </c>
      <c r="AF2074" t="str" cm="1">
        <f t="array" ref="AF2074">_xlfn.XLOOKUP(Orders_C[[#This Row],[Store_ID]],Stores_c[[#All],[Store_ID]],Stores_c[[#All],[Manager_Name]])</f>
        <v>Krista Webb</v>
      </c>
      <c r="AG2074" t="str" cm="1">
        <f t="array" ref="AG2074">_xlfn.XLOOKUP(Orders_C[[#This Row],[Store_ID]],Stores_c[[#All],[Store_ID]],Stores_c[[#All],[Store_Type]])</f>
        <v>Drive-Thru</v>
      </c>
    </row>
    <row r="2075" spans="1:33" x14ac:dyDescent="0.25">
      <c r="A2075">
        <v>10853</v>
      </c>
      <c r="B2075" s="1">
        <v>45742</v>
      </c>
      <c r="C2075" s="2">
        <v>0.71607638888888892</v>
      </c>
      <c r="D2075">
        <v>1331</v>
      </c>
      <c r="E2075">
        <v>205</v>
      </c>
      <c r="F2075">
        <v>543</v>
      </c>
      <c r="G2075">
        <v>337</v>
      </c>
      <c r="H2075">
        <v>2</v>
      </c>
      <c r="I2075">
        <v>299</v>
      </c>
      <c r="J2075">
        <v>5</v>
      </c>
      <c r="K2075">
        <v>14.95</v>
      </c>
      <c r="L2075">
        <v>607.95000000000005</v>
      </c>
      <c r="M2075" t="s">
        <v>19</v>
      </c>
      <c r="N2075" t="s">
        <v>23</v>
      </c>
      <c r="O2075">
        <v>45</v>
      </c>
      <c r="P2075">
        <v>1</v>
      </c>
      <c r="Q2075" t="s">
        <v>4876</v>
      </c>
      <c r="R2075">
        <v>506</v>
      </c>
      <c r="S2075" s="3">
        <v>0.05</v>
      </c>
      <c r="T2075" s="6">
        <v>249.15000000000003</v>
      </c>
      <c r="U2075" t="s">
        <v>6334</v>
      </c>
      <c r="V2075">
        <v>2025</v>
      </c>
      <c r="W2075" t="s">
        <v>6331</v>
      </c>
      <c r="X2075" t="str">
        <f>_xlfn.XLOOKUP(Orders_C[[#This Row],[Product_ID]],Products_C[Product_ID],Products_C[Product_Name])</f>
        <v>Chocolate Lava Cake</v>
      </c>
      <c r="Y2075" t="str">
        <f>_xlfn.XLOOKUP(Orders_C[[#This Row],[Product_ID]],Products_C[Product_ID],Products_C[Category])</f>
        <v>Chicken</v>
      </c>
      <c r="Z2075" t="str">
        <f>_xlfn.XLOOKUP(Orders_C[[#This Row],[Store_ID]],Stores_c[Store_ID],Stores_c[City])</f>
        <v>Port Jacob</v>
      </c>
      <c r="AA2075" t="str">
        <f>_xlfn.XLOOKUP(Orders_C[[#This Row],[Customer_ID]],Customers_c[Customer_ID],Customers_c[Customer_Name])</f>
        <v>Kelsey Hansen</v>
      </c>
      <c r="AB2075" s="6">
        <f>Orders_C[[#This Row],[Quantity]]*Orders_C[[#This Row],[Unit_Price]]*(1-Orders_C[[#This Row],[Discount %]])+Orders_C[[#This Row],[Tax]]</f>
        <v>583.05000000000007</v>
      </c>
      <c r="AC2075" s="9">
        <f>(Orders_C[[#This Row],[Unit_Price]]*Orders_C[[#This Row],[Quantity]])-Orders_C[[#This Row],[Discount]]+Orders_C[[#This Row],[Tax]]</f>
        <v>607.95000000000005</v>
      </c>
      <c r="AD2075" t="str">
        <f>IF(COUNTIF(Orders_C[[#All],[Customer_ID]],Orders_C[[#This Row],[Customer_ID]])&gt;1,"Repeat","New")</f>
        <v>Repeat</v>
      </c>
      <c r="AE2075" t="str" cm="1">
        <f t="array" ref="AE2075">_xlfn.XLOOKUP(Orders_C[[#This Row],[Store_ID]],Stores_c[[#All],[Store_ID]],Stores_c[[#All],[City]])</f>
        <v>Port Jacob</v>
      </c>
      <c r="AF2075" t="str" cm="1">
        <f t="array" ref="AF2075">_xlfn.XLOOKUP(Orders_C[[#This Row],[Store_ID]],Stores_c[[#All],[Store_ID]],Stores_c[[#All],[Manager_Name]])</f>
        <v>David Harris</v>
      </c>
      <c r="AG2075" t="str" cm="1">
        <f t="array" ref="AG2075">_xlfn.XLOOKUP(Orders_C[[#This Row],[Store_ID]],Stores_c[[#All],[Store_ID]],Stores_c[[#All],[Store_Type]])</f>
        <v>Mall</v>
      </c>
    </row>
    <row r="2076" spans="1:33" x14ac:dyDescent="0.25">
      <c r="A2076">
        <v>10776</v>
      </c>
      <c r="B2076" s="1">
        <v>46063</v>
      </c>
      <c r="C2076" s="2">
        <v>0.27848379629629627</v>
      </c>
      <c r="D2076">
        <v>1687</v>
      </c>
      <c r="E2076">
        <v>212</v>
      </c>
      <c r="F2076">
        <v>459</v>
      </c>
      <c r="G2076">
        <v>333</v>
      </c>
      <c r="H2076">
        <v>2</v>
      </c>
      <c r="I2076">
        <v>294</v>
      </c>
      <c r="J2076">
        <v>0</v>
      </c>
      <c r="K2076">
        <v>14.7</v>
      </c>
      <c r="L2076">
        <v>602.70000000000005</v>
      </c>
      <c r="M2076" t="s">
        <v>20</v>
      </c>
      <c r="N2076" t="s">
        <v>21</v>
      </c>
      <c r="O2076">
        <v>33</v>
      </c>
      <c r="P2076">
        <v>5</v>
      </c>
      <c r="Q2076" t="s">
        <v>4799</v>
      </c>
      <c r="R2076">
        <v>505</v>
      </c>
      <c r="S2076" s="3">
        <v>0</v>
      </c>
      <c r="T2076" s="6">
        <v>249.90000000000003</v>
      </c>
      <c r="U2076" t="s">
        <v>6338</v>
      </c>
      <c r="V2076">
        <v>2026</v>
      </c>
      <c r="W2076" t="s">
        <v>6329</v>
      </c>
      <c r="X2076" t="str">
        <f>_xlfn.XLOOKUP(Orders_C[[#This Row],[Product_ID]],Products_C[Product_ID],Products_C[Product_Name])</f>
        <v>Chicken Wings</v>
      </c>
      <c r="Y2076" t="str">
        <f>_xlfn.XLOOKUP(Orders_C[[#This Row],[Product_ID]],Products_C[Product_ID],Products_C[Category])</f>
        <v>Burger</v>
      </c>
      <c r="Z2076" t="str">
        <f>_xlfn.XLOOKUP(Orders_C[[#This Row],[Store_ID]],Stores_c[Store_ID],Stores_c[City])</f>
        <v>Andrewview</v>
      </c>
      <c r="AA2076" t="str">
        <f>_xlfn.XLOOKUP(Orders_C[[#This Row],[Customer_ID]],Customers_c[Customer_ID],Customers_c[Customer_Name])</f>
        <v>Alan Reyes</v>
      </c>
      <c r="AB2076" s="6">
        <f>Orders_C[[#This Row],[Quantity]]*Orders_C[[#This Row],[Unit_Price]]*(1-Orders_C[[#This Row],[Discount %]])+Orders_C[[#This Row],[Tax]]</f>
        <v>602.70000000000005</v>
      </c>
      <c r="AC2076" s="9">
        <f>(Orders_C[[#This Row],[Unit_Price]]*Orders_C[[#This Row],[Quantity]])-Orders_C[[#This Row],[Discount]]+Orders_C[[#This Row],[Tax]]</f>
        <v>602.70000000000005</v>
      </c>
      <c r="AD2076" t="str">
        <f>IF(COUNTIF(Orders_C[[#All],[Customer_ID]],Orders_C[[#This Row],[Customer_ID]])&gt;1,"Repeat","New")</f>
        <v>Repeat</v>
      </c>
      <c r="AE2076" t="str" cm="1">
        <f t="array" ref="AE2076">_xlfn.XLOOKUP(Orders_C[[#This Row],[Store_ID]],Stores_c[[#All],[Store_ID]],Stores_c[[#All],[City]])</f>
        <v>Andrewview</v>
      </c>
      <c r="AF2076" t="str" cm="1">
        <f t="array" ref="AF2076">_xlfn.XLOOKUP(Orders_C[[#This Row],[Store_ID]],Stores_c[[#All],[Store_ID]],Stores_c[[#All],[Manager_Name]])</f>
        <v>Alice Sutton</v>
      </c>
      <c r="AG2076" t="str" cm="1">
        <f t="array" ref="AG2076">_xlfn.XLOOKUP(Orders_C[[#This Row],[Store_ID]],Stores_c[[#All],[Store_ID]],Stores_c[[#All],[Store_Type]])</f>
        <v>Mall</v>
      </c>
    </row>
    <row r="2077" spans="1:33" x14ac:dyDescent="0.25">
      <c r="A2077">
        <v>6520</v>
      </c>
      <c r="B2077" s="1">
        <v>45801</v>
      </c>
      <c r="C2077" s="2">
        <v>0.93927083333333339</v>
      </c>
      <c r="D2077">
        <v>1973</v>
      </c>
      <c r="E2077">
        <v>205</v>
      </c>
      <c r="F2077">
        <v>432</v>
      </c>
      <c r="G2077">
        <v>308</v>
      </c>
      <c r="H2077">
        <v>2</v>
      </c>
      <c r="I2077">
        <v>300</v>
      </c>
      <c r="J2077">
        <v>5</v>
      </c>
      <c r="K2077">
        <v>15</v>
      </c>
      <c r="L2077">
        <v>610</v>
      </c>
      <c r="M2077" t="s">
        <v>19</v>
      </c>
      <c r="N2077" t="s">
        <v>23</v>
      </c>
      <c r="O2077">
        <v>48</v>
      </c>
      <c r="P2077">
        <v>2</v>
      </c>
      <c r="Q2077" t="s">
        <v>543</v>
      </c>
      <c r="R2077">
        <v>502</v>
      </c>
      <c r="S2077" s="3">
        <v>0.05</v>
      </c>
      <c r="T2077" s="6">
        <v>250</v>
      </c>
      <c r="U2077" t="s">
        <v>6339</v>
      </c>
      <c r="V2077">
        <v>2025</v>
      </c>
      <c r="W2077" t="s">
        <v>6331</v>
      </c>
      <c r="X2077" t="str">
        <f>_xlfn.XLOOKUP(Orders_C[[#This Row],[Product_ID]],Products_C[Product_ID],Products_C[Product_Name])</f>
        <v>Zinger Burger</v>
      </c>
      <c r="Y2077" t="str">
        <f>_xlfn.XLOOKUP(Orders_C[[#This Row],[Product_ID]],Products_C[Product_ID],Products_C[Category])</f>
        <v>Beverage</v>
      </c>
      <c r="Z2077" t="str">
        <f>_xlfn.XLOOKUP(Orders_C[[#This Row],[Store_ID]],Stores_c[Store_ID],Stores_c[City])</f>
        <v>Port Jacob</v>
      </c>
      <c r="AA2077" t="str">
        <f>_xlfn.XLOOKUP(Orders_C[[#This Row],[Customer_ID]],Customers_c[Customer_ID],Customers_c[Customer_Name])</f>
        <v>David Scott</v>
      </c>
      <c r="AB2077" s="6">
        <f>Orders_C[[#This Row],[Quantity]]*Orders_C[[#This Row],[Unit_Price]]*(1-Orders_C[[#This Row],[Discount %]])+Orders_C[[#This Row],[Tax]]</f>
        <v>585</v>
      </c>
      <c r="AC2077" s="9">
        <f>(Orders_C[[#This Row],[Unit_Price]]*Orders_C[[#This Row],[Quantity]])-Orders_C[[#This Row],[Discount]]+Orders_C[[#This Row],[Tax]]</f>
        <v>610</v>
      </c>
      <c r="AD2077" t="str">
        <f>IF(COUNTIF(Orders_C[[#All],[Customer_ID]],Orders_C[[#This Row],[Customer_ID]])&gt;1,"Repeat","New")</f>
        <v>Repeat</v>
      </c>
      <c r="AE2077" t="str" cm="1">
        <f t="array" ref="AE2077">_xlfn.XLOOKUP(Orders_C[[#This Row],[Store_ID]],Stores_c[[#All],[Store_ID]],Stores_c[[#All],[City]])</f>
        <v>Port Jacob</v>
      </c>
      <c r="AF2077" t="str" cm="1">
        <f t="array" ref="AF2077">_xlfn.XLOOKUP(Orders_C[[#This Row],[Store_ID]],Stores_c[[#All],[Store_ID]],Stores_c[[#All],[Manager_Name]])</f>
        <v>David Harris</v>
      </c>
      <c r="AG2077" t="str" cm="1">
        <f t="array" ref="AG2077">_xlfn.XLOOKUP(Orders_C[[#This Row],[Store_ID]],Stores_c[[#All],[Store_ID]],Stores_c[[#All],[Store_Type]])</f>
        <v>Mall</v>
      </c>
    </row>
    <row r="2078" spans="1:33" x14ac:dyDescent="0.25">
      <c r="A2078">
        <v>6935</v>
      </c>
      <c r="B2078" s="1">
        <v>45942</v>
      </c>
      <c r="C2078" s="2">
        <v>0.91324074074074069</v>
      </c>
      <c r="D2078">
        <v>1977</v>
      </c>
      <c r="E2078">
        <v>225</v>
      </c>
      <c r="F2078">
        <v>529</v>
      </c>
      <c r="G2078">
        <v>304</v>
      </c>
      <c r="H2078">
        <v>3</v>
      </c>
      <c r="I2078">
        <v>200</v>
      </c>
      <c r="J2078">
        <v>0</v>
      </c>
      <c r="K2078">
        <v>10</v>
      </c>
      <c r="L2078">
        <v>610</v>
      </c>
      <c r="M2078" t="s">
        <v>18</v>
      </c>
      <c r="N2078" t="s">
        <v>23</v>
      </c>
      <c r="O2078">
        <v>59</v>
      </c>
      <c r="P2078">
        <v>3</v>
      </c>
      <c r="Q2078" t="s">
        <v>958</v>
      </c>
      <c r="R2078">
        <v>503</v>
      </c>
      <c r="S2078" s="3">
        <v>0</v>
      </c>
      <c r="T2078" s="6">
        <v>250</v>
      </c>
      <c r="U2078" t="s">
        <v>6332</v>
      </c>
      <c r="V2078">
        <v>2025</v>
      </c>
      <c r="W2078" t="s">
        <v>6331</v>
      </c>
      <c r="X2078" t="str">
        <f>_xlfn.XLOOKUP(Orders_C[[#This Row],[Product_ID]],Products_C[Product_ID],Products_C[Product_Name])</f>
        <v>Veg Burger</v>
      </c>
      <c r="Y2078" t="str">
        <f>_xlfn.XLOOKUP(Orders_C[[#This Row],[Product_ID]],Products_C[Product_ID],Products_C[Category])</f>
        <v>Burger</v>
      </c>
      <c r="Z2078" t="str">
        <f>_xlfn.XLOOKUP(Orders_C[[#This Row],[Store_ID]],Stores_c[Store_ID],Stores_c[City])</f>
        <v>South Peter</v>
      </c>
      <c r="AA2078" t="str">
        <f>_xlfn.XLOOKUP(Orders_C[[#This Row],[Customer_ID]],Customers_c[Customer_ID],Customers_c[Customer_Name])</f>
        <v>Jason Davis</v>
      </c>
      <c r="AB2078" s="6">
        <f>Orders_C[[#This Row],[Quantity]]*Orders_C[[#This Row],[Unit_Price]]*(1-Orders_C[[#This Row],[Discount %]])+Orders_C[[#This Row],[Tax]]</f>
        <v>610</v>
      </c>
      <c r="AC2078" s="9">
        <f>(Orders_C[[#This Row],[Unit_Price]]*Orders_C[[#This Row],[Quantity]])-Orders_C[[#This Row],[Discount]]+Orders_C[[#This Row],[Tax]]</f>
        <v>610</v>
      </c>
      <c r="AD2078" t="str">
        <f>IF(COUNTIF(Orders_C[[#All],[Customer_ID]],Orders_C[[#This Row],[Customer_ID]])&gt;1,"Repeat","New")</f>
        <v>Repeat</v>
      </c>
      <c r="AE2078" t="str" cm="1">
        <f t="array" ref="AE2078">_xlfn.XLOOKUP(Orders_C[[#This Row],[Store_ID]],Stores_c[[#All],[Store_ID]],Stores_c[[#All],[City]])</f>
        <v>South Peter</v>
      </c>
      <c r="AF2078" t="str" cm="1">
        <f t="array" ref="AF2078">_xlfn.XLOOKUP(Orders_C[[#This Row],[Store_ID]],Stores_c[[#All],[Store_ID]],Stores_c[[#All],[Manager_Name]])</f>
        <v>Gregory Lambert</v>
      </c>
      <c r="AG2078" t="str" cm="1">
        <f t="array" ref="AG2078">_xlfn.XLOOKUP(Orders_C[[#This Row],[Store_ID]],Stores_c[[#All],[Store_ID]],Stores_c[[#All],[Store_Type]])</f>
        <v>Street</v>
      </c>
    </row>
    <row r="2079" spans="1:33" x14ac:dyDescent="0.25">
      <c r="A2079">
        <v>9574</v>
      </c>
      <c r="B2079" s="1">
        <v>45969</v>
      </c>
      <c r="C2079" s="2">
        <v>0.28143518518518518</v>
      </c>
      <c r="D2079">
        <v>1184</v>
      </c>
      <c r="E2079">
        <v>201</v>
      </c>
      <c r="F2079">
        <v>460</v>
      </c>
      <c r="G2079">
        <v>333</v>
      </c>
      <c r="H2079">
        <v>3</v>
      </c>
      <c r="I2079">
        <v>208</v>
      </c>
      <c r="J2079">
        <v>10</v>
      </c>
      <c r="K2079">
        <v>10.4</v>
      </c>
      <c r="L2079">
        <v>624.4</v>
      </c>
      <c r="M2079" t="s">
        <v>18</v>
      </c>
      <c r="N2079" t="s">
        <v>21</v>
      </c>
      <c r="O2079">
        <v>12</v>
      </c>
      <c r="P2079">
        <v>3</v>
      </c>
      <c r="Q2079" t="s">
        <v>3597</v>
      </c>
      <c r="R2079">
        <v>503</v>
      </c>
      <c r="S2079" s="3">
        <v>0.1</v>
      </c>
      <c r="T2079" s="6">
        <v>250</v>
      </c>
      <c r="U2079" t="s">
        <v>6336</v>
      </c>
      <c r="V2079">
        <v>2025</v>
      </c>
      <c r="W2079" t="s">
        <v>6333</v>
      </c>
      <c r="X2079" t="str">
        <f>_xlfn.XLOOKUP(Orders_C[[#This Row],[Product_ID]],Products_C[Product_ID],Products_C[Product_Name])</f>
        <v>Chicken Wings</v>
      </c>
      <c r="Y2079" t="str">
        <f>_xlfn.XLOOKUP(Orders_C[[#This Row],[Product_ID]],Products_C[Product_ID],Products_C[Category])</f>
        <v>Burger</v>
      </c>
      <c r="Z2079" t="str">
        <f>_xlfn.XLOOKUP(Orders_C[[#This Row],[Store_ID]],Stores_c[Store_ID],Stores_c[City])</f>
        <v>Lake Nicholasburgh</v>
      </c>
      <c r="AA2079" t="str">
        <f>_xlfn.XLOOKUP(Orders_C[[#This Row],[Customer_ID]],Customers_c[Customer_ID],Customers_c[Customer_Name])</f>
        <v>Betty Pearson</v>
      </c>
      <c r="AB2079" s="6">
        <f>Orders_C[[#This Row],[Quantity]]*Orders_C[[#This Row],[Unit_Price]]*(1-Orders_C[[#This Row],[Discount %]])+Orders_C[[#This Row],[Tax]]</f>
        <v>572</v>
      </c>
      <c r="AC2079" s="9">
        <f>(Orders_C[[#This Row],[Unit_Price]]*Orders_C[[#This Row],[Quantity]])-Orders_C[[#This Row],[Discount]]+Orders_C[[#This Row],[Tax]]</f>
        <v>624.4</v>
      </c>
      <c r="AD2079" t="str">
        <f>IF(COUNTIF(Orders_C[[#All],[Customer_ID]],Orders_C[[#This Row],[Customer_ID]])&gt;1,"Repeat","New")</f>
        <v>Repeat</v>
      </c>
      <c r="AE2079" t="str" cm="1">
        <f t="array" ref="AE2079">_xlfn.XLOOKUP(Orders_C[[#This Row],[Store_ID]],Stores_c[[#All],[Store_ID]],Stores_c[[#All],[City]])</f>
        <v>Lake Nicholasburgh</v>
      </c>
      <c r="AF2079" t="str" cm="1">
        <f t="array" ref="AF2079">_xlfn.XLOOKUP(Orders_C[[#This Row],[Store_ID]],Stores_c[[#All],[Store_ID]],Stores_c[[#All],[Manager_Name]])</f>
        <v>Maurice Garcia</v>
      </c>
      <c r="AG2079" t="str" cm="1">
        <f t="array" ref="AG2079">_xlfn.XLOOKUP(Orders_C[[#This Row],[Store_ID]],Stores_c[[#All],[Store_ID]],Stores_c[[#All],[Store_Type]])</f>
        <v>Mall</v>
      </c>
    </row>
    <row r="2080" spans="1:33" x14ac:dyDescent="0.25">
      <c r="A2080">
        <v>7304</v>
      </c>
      <c r="B2080" s="1">
        <v>45783</v>
      </c>
      <c r="C2080" s="2">
        <v>0.1754050925925926</v>
      </c>
      <c r="D2080">
        <v>1717</v>
      </c>
      <c r="E2080">
        <v>210</v>
      </c>
      <c r="F2080">
        <v>445</v>
      </c>
      <c r="G2080">
        <v>339</v>
      </c>
      <c r="H2080">
        <v>3</v>
      </c>
      <c r="I2080">
        <v>204</v>
      </c>
      <c r="J2080">
        <v>5</v>
      </c>
      <c r="K2080">
        <v>10.199999999999999</v>
      </c>
      <c r="L2080">
        <v>617.20000000000005</v>
      </c>
      <c r="M2080" t="s">
        <v>20</v>
      </c>
      <c r="N2080" t="s">
        <v>21</v>
      </c>
      <c r="O2080">
        <v>53</v>
      </c>
      <c r="P2080">
        <v>2</v>
      </c>
      <c r="Q2080" t="s">
        <v>1327</v>
      </c>
      <c r="R2080">
        <v>510</v>
      </c>
      <c r="S2080" s="3">
        <v>0.05</v>
      </c>
      <c r="T2080" s="6">
        <v>250.00000000000006</v>
      </c>
      <c r="U2080" t="s">
        <v>6339</v>
      </c>
      <c r="V2080">
        <v>2025</v>
      </c>
      <c r="W2080" t="s">
        <v>6331</v>
      </c>
      <c r="X2080" t="str">
        <f>_xlfn.XLOOKUP(Orders_C[[#This Row],[Product_ID]],Products_C[Product_ID],Products_C[Product_Name])</f>
        <v>Veg Burger</v>
      </c>
      <c r="Y2080" t="str">
        <f>_xlfn.XLOOKUP(Orders_C[[#This Row],[Product_ID]],Products_C[Product_ID],Products_C[Category])</f>
        <v>Burger</v>
      </c>
      <c r="Z2080" t="str">
        <f>_xlfn.XLOOKUP(Orders_C[[#This Row],[Store_ID]],Stores_c[Store_ID],Stores_c[City])</f>
        <v>East William</v>
      </c>
      <c r="AA2080" t="str">
        <f>_xlfn.XLOOKUP(Orders_C[[#This Row],[Customer_ID]],Customers_c[Customer_ID],Customers_c[Customer_Name])</f>
        <v>Andrea Daniels</v>
      </c>
      <c r="AB2080" s="6">
        <f>Orders_C[[#This Row],[Quantity]]*Orders_C[[#This Row],[Unit_Price]]*(1-Orders_C[[#This Row],[Discount %]])+Orders_C[[#This Row],[Tax]]</f>
        <v>591.6</v>
      </c>
      <c r="AC2080" s="9">
        <f>(Orders_C[[#This Row],[Unit_Price]]*Orders_C[[#This Row],[Quantity]])-Orders_C[[#This Row],[Discount]]+Orders_C[[#This Row],[Tax]]</f>
        <v>617.20000000000005</v>
      </c>
      <c r="AD2080" t="str">
        <f>IF(COUNTIF(Orders_C[[#All],[Customer_ID]],Orders_C[[#This Row],[Customer_ID]])&gt;1,"Repeat","New")</f>
        <v>Repeat</v>
      </c>
      <c r="AE2080" t="str" cm="1">
        <f t="array" ref="AE2080">_xlfn.XLOOKUP(Orders_C[[#This Row],[Store_ID]],Stores_c[[#All],[Store_ID]],Stores_c[[#All],[City]])</f>
        <v>East William</v>
      </c>
      <c r="AF2080" t="str" cm="1">
        <f t="array" ref="AF2080">_xlfn.XLOOKUP(Orders_C[[#This Row],[Store_ID]],Stores_c[[#All],[Store_ID]],Stores_c[[#All],[Manager_Name]])</f>
        <v>Victoria Butler</v>
      </c>
      <c r="AG2080" t="str" cm="1">
        <f t="array" ref="AG2080">_xlfn.XLOOKUP(Orders_C[[#This Row],[Store_ID]],Stores_c[[#All],[Store_ID]],Stores_c[[#All],[Store_Type]])</f>
        <v>Drive-Thru</v>
      </c>
    </row>
    <row r="2081" spans="1:33" x14ac:dyDescent="0.25">
      <c r="A2081">
        <v>7374</v>
      </c>
      <c r="B2081" s="1">
        <v>45801</v>
      </c>
      <c r="C2081" s="2">
        <v>0.81030092592592595</v>
      </c>
      <c r="D2081">
        <v>1788</v>
      </c>
      <c r="E2081">
        <v>214</v>
      </c>
      <c r="F2081">
        <v>452</v>
      </c>
      <c r="G2081">
        <v>318</v>
      </c>
      <c r="H2081">
        <v>3</v>
      </c>
      <c r="I2081">
        <v>212</v>
      </c>
      <c r="J2081">
        <v>15</v>
      </c>
      <c r="K2081">
        <v>10.6</v>
      </c>
      <c r="L2081">
        <v>631.6</v>
      </c>
      <c r="M2081" t="s">
        <v>18</v>
      </c>
      <c r="N2081" t="s">
        <v>23</v>
      </c>
      <c r="O2081">
        <v>21</v>
      </c>
      <c r="P2081">
        <v>2</v>
      </c>
      <c r="Q2081" t="s">
        <v>1397</v>
      </c>
      <c r="R2081">
        <v>510</v>
      </c>
      <c r="S2081" s="3">
        <v>0.15</v>
      </c>
      <c r="T2081" s="6">
        <v>250.00000000000006</v>
      </c>
      <c r="U2081" t="s">
        <v>6339</v>
      </c>
      <c r="V2081">
        <v>2025</v>
      </c>
      <c r="W2081" t="s">
        <v>6329</v>
      </c>
      <c r="X2081" t="str">
        <f>_xlfn.XLOOKUP(Orders_C[[#This Row],[Product_ID]],Products_C[Product_ID],Products_C[Product_Name])</f>
        <v>Pepsi</v>
      </c>
      <c r="Y2081" t="str">
        <f>_xlfn.XLOOKUP(Orders_C[[#This Row],[Product_ID]],Products_C[Product_ID],Products_C[Category])</f>
        <v>Burger</v>
      </c>
      <c r="Z2081" t="str">
        <f>_xlfn.XLOOKUP(Orders_C[[#This Row],[Store_ID]],Stores_c[Store_ID],Stores_c[City])</f>
        <v>New Robert</v>
      </c>
      <c r="AA2081" t="str">
        <f>_xlfn.XLOOKUP(Orders_C[[#This Row],[Customer_ID]],Customers_c[Customer_ID],Customers_c[Customer_Name])</f>
        <v>Jordan Jones</v>
      </c>
      <c r="AB2081" s="6">
        <f>Orders_C[[#This Row],[Quantity]]*Orders_C[[#This Row],[Unit_Price]]*(1-Orders_C[[#This Row],[Discount %]])+Orders_C[[#This Row],[Tax]]</f>
        <v>551.20000000000005</v>
      </c>
      <c r="AC2081" s="9">
        <f>(Orders_C[[#This Row],[Unit_Price]]*Orders_C[[#This Row],[Quantity]])-Orders_C[[#This Row],[Discount]]+Orders_C[[#This Row],[Tax]]</f>
        <v>631.6</v>
      </c>
      <c r="AD2081" t="str">
        <f>IF(COUNTIF(Orders_C[[#All],[Customer_ID]],Orders_C[[#This Row],[Customer_ID]])&gt;1,"Repeat","New")</f>
        <v>Repeat</v>
      </c>
      <c r="AE2081" t="str" cm="1">
        <f t="array" ref="AE2081">_xlfn.XLOOKUP(Orders_C[[#This Row],[Store_ID]],Stores_c[[#All],[Store_ID]],Stores_c[[#All],[City]])</f>
        <v>New Robert</v>
      </c>
      <c r="AF2081" t="str" cm="1">
        <f t="array" ref="AF2081">_xlfn.XLOOKUP(Orders_C[[#This Row],[Store_ID]],Stores_c[[#All],[Store_ID]],Stores_c[[#All],[Manager_Name]])</f>
        <v>Krista Webb</v>
      </c>
      <c r="AG2081" t="str" cm="1">
        <f t="array" ref="AG2081">_xlfn.XLOOKUP(Orders_C[[#This Row],[Store_ID]],Stores_c[[#All],[Store_ID]],Stores_c[[#All],[Store_Type]])</f>
        <v>Drive-Thru</v>
      </c>
    </row>
    <row r="2082" spans="1:33" x14ac:dyDescent="0.25">
      <c r="A2082">
        <v>8318</v>
      </c>
      <c r="B2082" s="1">
        <v>45788</v>
      </c>
      <c r="C2082" s="2">
        <v>0.16612268518518519</v>
      </c>
      <c r="D2082">
        <v>1281</v>
      </c>
      <c r="E2082">
        <v>205</v>
      </c>
      <c r="F2082">
        <v>501</v>
      </c>
      <c r="G2082">
        <v>313</v>
      </c>
      <c r="H2082">
        <v>3</v>
      </c>
      <c r="I2082">
        <v>204</v>
      </c>
      <c r="J2082">
        <v>5</v>
      </c>
      <c r="K2082">
        <v>10.199999999999999</v>
      </c>
      <c r="L2082">
        <v>617.20000000000005</v>
      </c>
      <c r="M2082" t="s">
        <v>18</v>
      </c>
      <c r="N2082" t="s">
        <v>23</v>
      </c>
      <c r="O2082">
        <v>53</v>
      </c>
      <c r="P2082">
        <v>2</v>
      </c>
      <c r="Q2082" t="s">
        <v>2341</v>
      </c>
      <c r="R2082">
        <v>501</v>
      </c>
      <c r="S2082" s="3">
        <v>0.05</v>
      </c>
      <c r="T2082" s="6">
        <v>250.00000000000006</v>
      </c>
      <c r="U2082" t="s">
        <v>6339</v>
      </c>
      <c r="V2082">
        <v>2025</v>
      </c>
      <c r="W2082" t="s">
        <v>6331</v>
      </c>
      <c r="X2082" t="str">
        <f>_xlfn.XLOOKUP(Orders_C[[#This Row],[Product_ID]],Products_C[Product_ID],Products_C[Product_Name])</f>
        <v>Rice Bowl</v>
      </c>
      <c r="Y2082" t="str">
        <f>_xlfn.XLOOKUP(Orders_C[[#This Row],[Product_ID]],Products_C[Product_ID],Products_C[Category])</f>
        <v>Beverage</v>
      </c>
      <c r="Z2082" t="str">
        <f>_xlfn.XLOOKUP(Orders_C[[#This Row],[Store_ID]],Stores_c[Store_ID],Stores_c[City])</f>
        <v>Port Jacob</v>
      </c>
      <c r="AA2082" t="str">
        <f>_xlfn.XLOOKUP(Orders_C[[#This Row],[Customer_ID]],Customers_c[Customer_ID],Customers_c[Customer_Name])</f>
        <v>Jamie Petersen</v>
      </c>
      <c r="AB2082" s="6">
        <f>Orders_C[[#This Row],[Quantity]]*Orders_C[[#This Row],[Unit_Price]]*(1-Orders_C[[#This Row],[Discount %]])+Orders_C[[#This Row],[Tax]]</f>
        <v>591.6</v>
      </c>
      <c r="AC2082" s="9">
        <f>(Orders_C[[#This Row],[Unit_Price]]*Orders_C[[#This Row],[Quantity]])-Orders_C[[#This Row],[Discount]]+Orders_C[[#This Row],[Tax]]</f>
        <v>617.20000000000005</v>
      </c>
      <c r="AD2082" t="str">
        <f>IF(COUNTIF(Orders_C[[#All],[Customer_ID]],Orders_C[[#This Row],[Customer_ID]])&gt;1,"Repeat","New")</f>
        <v>Repeat</v>
      </c>
      <c r="AE2082" t="str" cm="1">
        <f t="array" ref="AE2082">_xlfn.XLOOKUP(Orders_C[[#This Row],[Store_ID]],Stores_c[[#All],[Store_ID]],Stores_c[[#All],[City]])</f>
        <v>Port Jacob</v>
      </c>
      <c r="AF2082" t="str" cm="1">
        <f t="array" ref="AF2082">_xlfn.XLOOKUP(Orders_C[[#This Row],[Store_ID]],Stores_c[[#All],[Store_ID]],Stores_c[[#All],[Manager_Name]])</f>
        <v>David Harris</v>
      </c>
      <c r="AG2082" t="str" cm="1">
        <f t="array" ref="AG2082">_xlfn.XLOOKUP(Orders_C[[#This Row],[Store_ID]],Stores_c[[#All],[Store_ID]],Stores_c[[#All],[Store_Type]])</f>
        <v>Mall</v>
      </c>
    </row>
    <row r="2083" spans="1:33" x14ac:dyDescent="0.25">
      <c r="A2083">
        <v>10622</v>
      </c>
      <c r="B2083" s="1">
        <v>45961</v>
      </c>
      <c r="C2083" s="2">
        <v>2.5324074074074075E-2</v>
      </c>
      <c r="D2083">
        <v>1459</v>
      </c>
      <c r="E2083">
        <v>206</v>
      </c>
      <c r="F2083">
        <v>470</v>
      </c>
      <c r="G2083">
        <v>319</v>
      </c>
      <c r="H2083">
        <v>3</v>
      </c>
      <c r="I2083">
        <v>212</v>
      </c>
      <c r="J2083">
        <v>15</v>
      </c>
      <c r="K2083">
        <v>10.6</v>
      </c>
      <c r="L2083">
        <v>631.6</v>
      </c>
      <c r="M2083" t="s">
        <v>19</v>
      </c>
      <c r="N2083" t="s">
        <v>22</v>
      </c>
      <c r="O2083">
        <v>48</v>
      </c>
      <c r="P2083">
        <v>3</v>
      </c>
      <c r="Q2083" t="s">
        <v>4645</v>
      </c>
      <c r="R2083">
        <v>503</v>
      </c>
      <c r="S2083" s="3">
        <v>0.15</v>
      </c>
      <c r="T2083" s="6">
        <v>250.00000000000006</v>
      </c>
      <c r="U2083" t="s">
        <v>6332</v>
      </c>
      <c r="V2083">
        <v>2025</v>
      </c>
      <c r="W2083" t="s">
        <v>6331</v>
      </c>
      <c r="X2083" t="str">
        <f>_xlfn.XLOOKUP(Orders_C[[#This Row],[Product_ID]],Products_C[Product_ID],Products_C[Product_Name])</f>
        <v>Chocolate Lava Cake</v>
      </c>
      <c r="Y2083" t="str">
        <f>_xlfn.XLOOKUP(Orders_C[[#This Row],[Product_ID]],Products_C[Product_ID],Products_C[Category])</f>
        <v>Beverage</v>
      </c>
      <c r="Z2083" t="str">
        <f>_xlfn.XLOOKUP(Orders_C[[#This Row],[Store_ID]],Stores_c[Store_ID],Stores_c[City])</f>
        <v>West Matthew</v>
      </c>
      <c r="AA2083" t="str">
        <f>_xlfn.XLOOKUP(Orders_C[[#This Row],[Customer_ID]],Customers_c[Customer_ID],Customers_c[Customer_Name])</f>
        <v>Christopher Cobb</v>
      </c>
      <c r="AB2083" s="6">
        <f>Orders_C[[#This Row],[Quantity]]*Orders_C[[#This Row],[Unit_Price]]*(1-Orders_C[[#This Row],[Discount %]])+Orders_C[[#This Row],[Tax]]</f>
        <v>551.20000000000005</v>
      </c>
      <c r="AC2083" s="9">
        <f>(Orders_C[[#This Row],[Unit_Price]]*Orders_C[[#This Row],[Quantity]])-Orders_C[[#This Row],[Discount]]+Orders_C[[#This Row],[Tax]]</f>
        <v>631.6</v>
      </c>
      <c r="AD2083" t="str">
        <f>IF(COUNTIF(Orders_C[[#All],[Customer_ID]],Orders_C[[#This Row],[Customer_ID]])&gt;1,"Repeat","New")</f>
        <v>Repeat</v>
      </c>
      <c r="AE2083" t="str" cm="1">
        <f t="array" ref="AE2083">_xlfn.XLOOKUP(Orders_C[[#This Row],[Store_ID]],Stores_c[[#All],[Store_ID]],Stores_c[[#All],[City]])</f>
        <v>West Matthew</v>
      </c>
      <c r="AF2083" t="str" cm="1">
        <f t="array" ref="AF2083">_xlfn.XLOOKUP(Orders_C[[#This Row],[Store_ID]],Stores_c[[#All],[Store_ID]],Stores_c[[#All],[Manager_Name]])</f>
        <v>Miguel Kidd</v>
      </c>
      <c r="AG2083" t="str" cm="1">
        <f t="array" ref="AG2083">_xlfn.XLOOKUP(Orders_C[[#This Row],[Store_ID]],Stores_c[[#All],[Store_ID]],Stores_c[[#All],[Store_Type]])</f>
        <v>Drive-Thru</v>
      </c>
    </row>
    <row r="2084" spans="1:33" x14ac:dyDescent="0.25">
      <c r="A2084">
        <v>6477</v>
      </c>
      <c r="B2084" s="1">
        <v>45767</v>
      </c>
      <c r="C2084" s="2">
        <v>0.52561342592592597</v>
      </c>
      <c r="D2084">
        <v>1164</v>
      </c>
      <c r="E2084">
        <v>214</v>
      </c>
      <c r="F2084">
        <v>532</v>
      </c>
      <c r="G2084">
        <v>308</v>
      </c>
      <c r="H2084">
        <v>4</v>
      </c>
      <c r="I2084">
        <v>161</v>
      </c>
      <c r="J2084">
        <v>15</v>
      </c>
      <c r="K2084">
        <v>8.0500000000000007</v>
      </c>
      <c r="L2084">
        <v>637.04999999999995</v>
      </c>
      <c r="M2084" t="s">
        <v>20</v>
      </c>
      <c r="N2084" t="s">
        <v>22</v>
      </c>
      <c r="O2084">
        <v>37</v>
      </c>
      <c r="P2084">
        <v>5</v>
      </c>
      <c r="Q2084" t="s">
        <v>500</v>
      </c>
      <c r="R2084">
        <v>504</v>
      </c>
      <c r="S2084" s="3">
        <v>0.15</v>
      </c>
      <c r="T2084" s="6">
        <v>250.64999999999998</v>
      </c>
      <c r="U2084" t="s">
        <v>6337</v>
      </c>
      <c r="V2084">
        <v>2025</v>
      </c>
      <c r="W2084" t="s">
        <v>6329</v>
      </c>
      <c r="X2084" t="str">
        <f>_xlfn.XLOOKUP(Orders_C[[#This Row],[Product_ID]],Products_C[Product_ID],Products_C[Product_Name])</f>
        <v>Zinger Burger</v>
      </c>
      <c r="Y2084" t="str">
        <f>_xlfn.XLOOKUP(Orders_C[[#This Row],[Product_ID]],Products_C[Product_ID],Products_C[Category])</f>
        <v>Beverage</v>
      </c>
      <c r="Z2084" t="str">
        <f>_xlfn.XLOOKUP(Orders_C[[#This Row],[Store_ID]],Stores_c[Store_ID],Stores_c[City])</f>
        <v>New Robert</v>
      </c>
      <c r="AA2084" t="str">
        <f>_xlfn.XLOOKUP(Orders_C[[#This Row],[Customer_ID]],Customers_c[Customer_ID],Customers_c[Customer_Name])</f>
        <v>Mr. Ryan Luna</v>
      </c>
      <c r="AB2084" s="6">
        <f>Orders_C[[#This Row],[Quantity]]*Orders_C[[#This Row],[Unit_Price]]*(1-Orders_C[[#This Row],[Discount %]])+Orders_C[[#This Row],[Tax]]</f>
        <v>555.44999999999993</v>
      </c>
      <c r="AC2084" s="9">
        <f>(Orders_C[[#This Row],[Unit_Price]]*Orders_C[[#This Row],[Quantity]])-Orders_C[[#This Row],[Discount]]+Orders_C[[#This Row],[Tax]]</f>
        <v>637.04999999999995</v>
      </c>
      <c r="AD2084" t="str">
        <f>IF(COUNTIF(Orders_C[[#All],[Customer_ID]],Orders_C[[#This Row],[Customer_ID]])&gt;1,"Repeat","New")</f>
        <v>Repeat</v>
      </c>
      <c r="AE2084" t="str" cm="1">
        <f t="array" ref="AE2084">_xlfn.XLOOKUP(Orders_C[[#This Row],[Store_ID]],Stores_c[[#All],[Store_ID]],Stores_c[[#All],[City]])</f>
        <v>New Robert</v>
      </c>
      <c r="AF2084" t="str" cm="1">
        <f t="array" ref="AF2084">_xlfn.XLOOKUP(Orders_C[[#This Row],[Store_ID]],Stores_c[[#All],[Store_ID]],Stores_c[[#All],[Manager_Name]])</f>
        <v>Krista Webb</v>
      </c>
      <c r="AG2084" t="str" cm="1">
        <f t="array" ref="AG2084">_xlfn.XLOOKUP(Orders_C[[#This Row],[Store_ID]],Stores_c[[#All],[Store_ID]],Stores_c[[#All],[Store_Type]])</f>
        <v>Drive-Thru</v>
      </c>
    </row>
    <row r="2085" spans="1:33" x14ac:dyDescent="0.25">
      <c r="A2085">
        <v>10265</v>
      </c>
      <c r="B2085" s="1">
        <v>45968</v>
      </c>
      <c r="C2085" s="2">
        <v>0.3765162037037037</v>
      </c>
      <c r="D2085">
        <v>1894</v>
      </c>
      <c r="E2085">
        <v>202</v>
      </c>
      <c r="F2085">
        <v>407</v>
      </c>
      <c r="G2085">
        <v>323</v>
      </c>
      <c r="H2085">
        <v>4</v>
      </c>
      <c r="I2085">
        <v>161</v>
      </c>
      <c r="J2085">
        <v>15</v>
      </c>
      <c r="K2085">
        <v>8.0500000000000007</v>
      </c>
      <c r="L2085">
        <v>637.04999999999995</v>
      </c>
      <c r="M2085" t="s">
        <v>20</v>
      </c>
      <c r="N2085" t="s">
        <v>23</v>
      </c>
      <c r="O2085">
        <v>57</v>
      </c>
      <c r="P2085">
        <v>5</v>
      </c>
      <c r="Q2085" t="s">
        <v>4288</v>
      </c>
      <c r="R2085">
        <v>507</v>
      </c>
      <c r="S2085" s="3">
        <v>0.15</v>
      </c>
      <c r="T2085" s="6">
        <v>250.64999999999998</v>
      </c>
      <c r="U2085" t="s">
        <v>6336</v>
      </c>
      <c r="V2085">
        <v>2025</v>
      </c>
      <c r="W2085" t="s">
        <v>6331</v>
      </c>
      <c r="X2085" t="str">
        <f>_xlfn.XLOOKUP(Orders_C[[#This Row],[Product_ID]],Products_C[Product_ID],Products_C[Product_Name])</f>
        <v>Rice Bowl</v>
      </c>
      <c r="Y2085" t="str">
        <f>_xlfn.XLOOKUP(Orders_C[[#This Row],[Product_ID]],Products_C[Product_ID],Products_C[Category])</f>
        <v>Beverage</v>
      </c>
      <c r="Z2085" t="str">
        <f>_xlfn.XLOOKUP(Orders_C[[#This Row],[Store_ID]],Stores_c[Store_ID],Stores_c[City])</f>
        <v>Rebekahside</v>
      </c>
      <c r="AA2085" t="str">
        <f>_xlfn.XLOOKUP(Orders_C[[#This Row],[Customer_ID]],Customers_c[Customer_ID],Customers_c[Customer_Name])</f>
        <v>Curtis Shah</v>
      </c>
      <c r="AB2085" s="6">
        <f>Orders_C[[#This Row],[Quantity]]*Orders_C[[#This Row],[Unit_Price]]*(1-Orders_C[[#This Row],[Discount %]])+Orders_C[[#This Row],[Tax]]</f>
        <v>555.44999999999993</v>
      </c>
      <c r="AC2085" s="9">
        <f>(Orders_C[[#This Row],[Unit_Price]]*Orders_C[[#This Row],[Quantity]])-Orders_C[[#This Row],[Discount]]+Orders_C[[#This Row],[Tax]]</f>
        <v>637.04999999999995</v>
      </c>
      <c r="AD2085" t="str">
        <f>IF(COUNTIF(Orders_C[[#All],[Customer_ID]],Orders_C[[#This Row],[Customer_ID]])&gt;1,"Repeat","New")</f>
        <v>Repeat</v>
      </c>
      <c r="AE2085" t="str" cm="1">
        <f t="array" ref="AE2085">_xlfn.XLOOKUP(Orders_C[[#This Row],[Store_ID]],Stores_c[[#All],[Store_ID]],Stores_c[[#All],[City]])</f>
        <v>Rebekahside</v>
      </c>
      <c r="AF2085" t="str" cm="1">
        <f t="array" ref="AF2085">_xlfn.XLOOKUP(Orders_C[[#This Row],[Store_ID]],Stores_c[[#All],[Store_ID]],Stores_c[[#All],[Manager_Name]])</f>
        <v>Mark Ray</v>
      </c>
      <c r="AG2085" t="str" cm="1">
        <f t="array" ref="AG2085">_xlfn.XLOOKUP(Orders_C[[#This Row],[Store_ID]],Stores_c[[#All],[Store_ID]],Stores_c[[#All],[Store_Type]])</f>
        <v>Drive-Thru</v>
      </c>
    </row>
    <row r="2086" spans="1:33" x14ac:dyDescent="0.25">
      <c r="A2086">
        <v>6775</v>
      </c>
      <c r="B2086" s="1">
        <v>45782</v>
      </c>
      <c r="C2086" s="2">
        <v>0.55921296296296297</v>
      </c>
      <c r="D2086">
        <v>1852</v>
      </c>
      <c r="E2086">
        <v>211</v>
      </c>
      <c r="F2086">
        <v>469</v>
      </c>
      <c r="G2086">
        <v>303</v>
      </c>
      <c r="H2086">
        <v>4</v>
      </c>
      <c r="I2086">
        <v>155</v>
      </c>
      <c r="J2086">
        <v>5</v>
      </c>
      <c r="K2086">
        <v>7.75</v>
      </c>
      <c r="L2086">
        <v>622.75</v>
      </c>
      <c r="M2086" t="s">
        <v>20</v>
      </c>
      <c r="N2086" t="s">
        <v>21</v>
      </c>
      <c r="O2086">
        <v>20</v>
      </c>
      <c r="P2086">
        <v>5</v>
      </c>
      <c r="Q2086" t="s">
        <v>798</v>
      </c>
      <c r="R2086">
        <v>502</v>
      </c>
      <c r="S2086" s="3">
        <v>0.05</v>
      </c>
      <c r="T2086" s="6">
        <v>250.75</v>
      </c>
      <c r="U2086" t="s">
        <v>6339</v>
      </c>
      <c r="V2086">
        <v>2025</v>
      </c>
      <c r="W2086" t="s">
        <v>6333</v>
      </c>
      <c r="X2086" t="str">
        <f>_xlfn.XLOOKUP(Orders_C[[#This Row],[Product_ID]],Products_C[Product_ID],Products_C[Product_Name])</f>
        <v>Chocolate Lava Cake</v>
      </c>
      <c r="Y2086" t="str">
        <f>_xlfn.XLOOKUP(Orders_C[[#This Row],[Product_ID]],Products_C[Product_ID],Products_C[Category])</f>
        <v>Chicken</v>
      </c>
      <c r="Z2086" t="str">
        <f>_xlfn.XLOOKUP(Orders_C[[#This Row],[Store_ID]],Stores_c[Store_ID],Stores_c[City])</f>
        <v>North Robertstad</v>
      </c>
      <c r="AA2086" t="str">
        <f>_xlfn.XLOOKUP(Orders_C[[#This Row],[Customer_ID]],Customers_c[Customer_ID],Customers_c[Customer_Name])</f>
        <v>Margaret Patel</v>
      </c>
      <c r="AB2086" s="6">
        <f>Orders_C[[#This Row],[Quantity]]*Orders_C[[#This Row],[Unit_Price]]*(1-Orders_C[[#This Row],[Discount %]])+Orders_C[[#This Row],[Tax]]</f>
        <v>596.75</v>
      </c>
      <c r="AC2086" s="9">
        <f>(Orders_C[[#This Row],[Unit_Price]]*Orders_C[[#This Row],[Quantity]])-Orders_C[[#This Row],[Discount]]+Orders_C[[#This Row],[Tax]]</f>
        <v>622.75</v>
      </c>
      <c r="AD2086" t="str">
        <f>IF(COUNTIF(Orders_C[[#All],[Customer_ID]],Orders_C[[#This Row],[Customer_ID]])&gt;1,"Repeat","New")</f>
        <v>Repeat</v>
      </c>
      <c r="AE2086" t="str" cm="1">
        <f t="array" ref="AE2086">_xlfn.XLOOKUP(Orders_C[[#This Row],[Store_ID]],Stores_c[[#All],[Store_ID]],Stores_c[[#All],[City]])</f>
        <v>North Robertstad</v>
      </c>
      <c r="AF2086" t="str" cm="1">
        <f t="array" ref="AF2086">_xlfn.XLOOKUP(Orders_C[[#This Row],[Store_ID]],Stores_c[[#All],[Store_ID]],Stores_c[[#All],[Manager_Name]])</f>
        <v>Mary Lewis</v>
      </c>
      <c r="AG2086" t="str" cm="1">
        <f t="array" ref="AG2086">_xlfn.XLOOKUP(Orders_C[[#This Row],[Store_ID]],Stores_c[[#All],[Store_ID]],Stores_c[[#All],[Store_Type]])</f>
        <v>Street</v>
      </c>
    </row>
    <row r="2087" spans="1:33" x14ac:dyDescent="0.25">
      <c r="A2087">
        <v>9395</v>
      </c>
      <c r="B2087" s="1">
        <v>45875</v>
      </c>
      <c r="C2087" s="2">
        <v>0.12864583333333332</v>
      </c>
      <c r="D2087">
        <v>1723</v>
      </c>
      <c r="E2087">
        <v>215</v>
      </c>
      <c r="F2087">
        <v>514</v>
      </c>
      <c r="G2087">
        <v>334</v>
      </c>
      <c r="H2087">
        <v>2</v>
      </c>
      <c r="I2087">
        <v>301</v>
      </c>
      <c r="J2087">
        <v>5</v>
      </c>
      <c r="K2087">
        <v>15.05</v>
      </c>
      <c r="L2087">
        <v>612.04999999999995</v>
      </c>
      <c r="M2087" t="s">
        <v>18</v>
      </c>
      <c r="N2087" t="s">
        <v>23</v>
      </c>
      <c r="O2087">
        <v>20</v>
      </c>
      <c r="P2087">
        <v>2</v>
      </c>
      <c r="Q2087" t="s">
        <v>3418</v>
      </c>
      <c r="R2087">
        <v>509</v>
      </c>
      <c r="S2087" s="3">
        <v>0.05</v>
      </c>
      <c r="T2087" s="6">
        <v>250.84999999999997</v>
      </c>
      <c r="U2087" t="s">
        <v>6342</v>
      </c>
      <c r="V2087">
        <v>2025</v>
      </c>
      <c r="W2087" t="s">
        <v>6333</v>
      </c>
      <c r="X2087" t="str">
        <f>_xlfn.XLOOKUP(Orders_C[[#This Row],[Product_ID]],Products_C[Product_ID],Products_C[Product_Name])</f>
        <v>Krushers</v>
      </c>
      <c r="Y2087" t="str">
        <f>_xlfn.XLOOKUP(Orders_C[[#This Row],[Product_ID]],Products_C[Product_ID],Products_C[Category])</f>
        <v>Dessert</v>
      </c>
      <c r="Z2087" t="str">
        <f>_xlfn.XLOOKUP(Orders_C[[#This Row],[Store_ID]],Stores_c[Store_ID],Stores_c[City])</f>
        <v>Sallyburgh</v>
      </c>
      <c r="AA2087" t="str">
        <f>_xlfn.XLOOKUP(Orders_C[[#This Row],[Customer_ID]],Customers_c[Customer_ID],Customers_c[Customer_Name])</f>
        <v>Ann Casey</v>
      </c>
      <c r="AB2087" s="6">
        <f>Orders_C[[#This Row],[Quantity]]*Orders_C[[#This Row],[Unit_Price]]*(1-Orders_C[[#This Row],[Discount %]])+Orders_C[[#This Row],[Tax]]</f>
        <v>586.94999999999993</v>
      </c>
      <c r="AC2087" s="9">
        <f>(Orders_C[[#This Row],[Unit_Price]]*Orders_C[[#This Row],[Quantity]])-Orders_C[[#This Row],[Discount]]+Orders_C[[#This Row],[Tax]]</f>
        <v>612.04999999999995</v>
      </c>
      <c r="AD2087" t="str">
        <f>IF(COUNTIF(Orders_C[[#All],[Customer_ID]],Orders_C[[#This Row],[Customer_ID]])&gt;1,"Repeat","New")</f>
        <v>Repeat</v>
      </c>
      <c r="AE2087" t="str" cm="1">
        <f t="array" ref="AE2087">_xlfn.XLOOKUP(Orders_C[[#This Row],[Store_ID]],Stores_c[[#All],[Store_ID]],Stores_c[[#All],[City]])</f>
        <v>Sallyburgh</v>
      </c>
      <c r="AF2087" t="str" cm="1">
        <f t="array" ref="AF2087">_xlfn.XLOOKUP(Orders_C[[#This Row],[Store_ID]],Stores_c[[#All],[Store_ID]],Stores_c[[#All],[Manager_Name]])</f>
        <v>Benjamin Mccoy</v>
      </c>
      <c r="AG2087" t="str" cm="1">
        <f t="array" ref="AG2087">_xlfn.XLOOKUP(Orders_C[[#This Row],[Store_ID]],Stores_c[[#All],[Store_ID]],Stores_c[[#All],[Store_Type]])</f>
        <v>Drive-Thru</v>
      </c>
    </row>
    <row r="2088" spans="1:33" x14ac:dyDescent="0.25">
      <c r="A2088">
        <v>9243</v>
      </c>
      <c r="B2088" s="1">
        <v>45710</v>
      </c>
      <c r="C2088" s="2">
        <v>0.26115740740740739</v>
      </c>
      <c r="D2088">
        <v>1496</v>
      </c>
      <c r="E2088">
        <v>221</v>
      </c>
      <c r="F2088">
        <v>545</v>
      </c>
      <c r="G2088">
        <v>318</v>
      </c>
      <c r="H2088">
        <v>2</v>
      </c>
      <c r="I2088">
        <v>313</v>
      </c>
      <c r="J2088">
        <v>15</v>
      </c>
      <c r="K2088">
        <v>15.65</v>
      </c>
      <c r="L2088">
        <v>626.65</v>
      </c>
      <c r="M2088" t="s">
        <v>20</v>
      </c>
      <c r="N2088" t="s">
        <v>23</v>
      </c>
      <c r="O2088">
        <v>21</v>
      </c>
      <c r="P2088">
        <v>3</v>
      </c>
      <c r="Q2088" t="s">
        <v>3266</v>
      </c>
      <c r="R2088">
        <v>501</v>
      </c>
      <c r="S2088" s="3">
        <v>0.15</v>
      </c>
      <c r="T2088" s="6">
        <v>251.05</v>
      </c>
      <c r="U2088" t="s">
        <v>6338</v>
      </c>
      <c r="V2088">
        <v>2025</v>
      </c>
      <c r="W2088" t="s">
        <v>6329</v>
      </c>
      <c r="X2088" t="str">
        <f>_xlfn.XLOOKUP(Orders_C[[#This Row],[Product_ID]],Products_C[Product_ID],Products_C[Product_Name])</f>
        <v>Pepsi</v>
      </c>
      <c r="Y2088" t="str">
        <f>_xlfn.XLOOKUP(Orders_C[[#This Row],[Product_ID]],Products_C[Product_ID],Products_C[Category])</f>
        <v>Burger</v>
      </c>
      <c r="Z2088" t="str">
        <f>_xlfn.XLOOKUP(Orders_C[[#This Row],[Store_ID]],Stores_c[Store_ID],Stores_c[City])</f>
        <v>Port Barbarabury</v>
      </c>
      <c r="AA2088" t="str">
        <f>_xlfn.XLOOKUP(Orders_C[[#This Row],[Customer_ID]],Customers_c[Customer_ID],Customers_c[Customer_Name])</f>
        <v>Joseph Hopkins</v>
      </c>
      <c r="AB2088" s="6">
        <f>Orders_C[[#This Row],[Quantity]]*Orders_C[[#This Row],[Unit_Price]]*(1-Orders_C[[#This Row],[Discount %]])+Orders_C[[#This Row],[Tax]]</f>
        <v>547.75</v>
      </c>
      <c r="AC2088" s="9">
        <f>(Orders_C[[#This Row],[Unit_Price]]*Orders_C[[#This Row],[Quantity]])-Orders_C[[#This Row],[Discount]]+Orders_C[[#This Row],[Tax]]</f>
        <v>626.65</v>
      </c>
      <c r="AD2088" t="str">
        <f>IF(COUNTIF(Orders_C[[#All],[Customer_ID]],Orders_C[[#This Row],[Customer_ID]])&gt;1,"Repeat","New")</f>
        <v>Repeat</v>
      </c>
      <c r="AE2088" t="str" cm="1">
        <f t="array" ref="AE2088">_xlfn.XLOOKUP(Orders_C[[#This Row],[Store_ID]],Stores_c[[#All],[Store_ID]],Stores_c[[#All],[City]])</f>
        <v>Port Barbarabury</v>
      </c>
      <c r="AF2088" t="str" cm="1">
        <f t="array" ref="AF2088">_xlfn.XLOOKUP(Orders_C[[#This Row],[Store_ID]],Stores_c[[#All],[Store_ID]],Stores_c[[#All],[Manager_Name]])</f>
        <v>Edward Nguyen</v>
      </c>
      <c r="AG2088" t="str" cm="1">
        <f t="array" ref="AG2088">_xlfn.XLOOKUP(Orders_C[[#This Row],[Store_ID]],Stores_c[[#All],[Store_ID]],Stores_c[[#All],[Store_Type]])</f>
        <v>Street</v>
      </c>
    </row>
    <row r="2089" spans="1:33" x14ac:dyDescent="0.25">
      <c r="A2089">
        <v>10690</v>
      </c>
      <c r="B2089" s="1">
        <v>46037</v>
      </c>
      <c r="C2089" s="2">
        <v>0.92637731481481478</v>
      </c>
      <c r="D2089">
        <v>1430</v>
      </c>
      <c r="E2089">
        <v>206</v>
      </c>
      <c r="F2089">
        <v>445</v>
      </c>
      <c r="G2089">
        <v>326</v>
      </c>
      <c r="H2089">
        <v>2</v>
      </c>
      <c r="I2089">
        <v>313</v>
      </c>
      <c r="J2089">
        <v>15</v>
      </c>
      <c r="K2089">
        <v>15.65</v>
      </c>
      <c r="L2089">
        <v>626.65</v>
      </c>
      <c r="M2089" t="s">
        <v>18</v>
      </c>
      <c r="N2089" t="s">
        <v>22</v>
      </c>
      <c r="O2089">
        <v>38</v>
      </c>
      <c r="P2089">
        <v>4</v>
      </c>
      <c r="Q2089" t="s">
        <v>4713</v>
      </c>
      <c r="R2089">
        <v>506</v>
      </c>
      <c r="S2089" s="3">
        <v>0.15</v>
      </c>
      <c r="T2089" s="6">
        <v>251.05</v>
      </c>
      <c r="U2089" t="s">
        <v>6330</v>
      </c>
      <c r="V2089">
        <v>2026</v>
      </c>
      <c r="W2089" t="s">
        <v>6329</v>
      </c>
      <c r="X2089" t="str">
        <f>_xlfn.XLOOKUP(Orders_C[[#This Row],[Product_ID]],Products_C[Product_ID],Products_C[Product_Name])</f>
        <v>Rice Bowl</v>
      </c>
      <c r="Y2089" t="str">
        <f>_xlfn.XLOOKUP(Orders_C[[#This Row],[Product_ID]],Products_C[Product_ID],Products_C[Category])</f>
        <v>Burger</v>
      </c>
      <c r="Z2089" t="str">
        <f>_xlfn.XLOOKUP(Orders_C[[#This Row],[Store_ID]],Stores_c[Store_ID],Stores_c[City])</f>
        <v>West Matthew</v>
      </c>
      <c r="AA2089" t="str">
        <f>_xlfn.XLOOKUP(Orders_C[[#This Row],[Customer_ID]],Customers_c[Customer_ID],Customers_c[Customer_Name])</f>
        <v>Maureen Porter</v>
      </c>
      <c r="AB2089" s="6">
        <f>Orders_C[[#This Row],[Quantity]]*Orders_C[[#This Row],[Unit_Price]]*(1-Orders_C[[#This Row],[Discount %]])+Orders_C[[#This Row],[Tax]]</f>
        <v>547.75</v>
      </c>
      <c r="AC2089" s="9">
        <f>(Orders_C[[#This Row],[Unit_Price]]*Orders_C[[#This Row],[Quantity]])-Orders_C[[#This Row],[Discount]]+Orders_C[[#This Row],[Tax]]</f>
        <v>626.65</v>
      </c>
      <c r="AD2089" t="str">
        <f>IF(COUNTIF(Orders_C[[#All],[Customer_ID]],Orders_C[[#This Row],[Customer_ID]])&gt;1,"Repeat","New")</f>
        <v>Repeat</v>
      </c>
      <c r="AE2089" t="str" cm="1">
        <f t="array" ref="AE2089">_xlfn.XLOOKUP(Orders_C[[#This Row],[Store_ID]],Stores_c[[#All],[Store_ID]],Stores_c[[#All],[City]])</f>
        <v>West Matthew</v>
      </c>
      <c r="AF2089" t="str" cm="1">
        <f t="array" ref="AF2089">_xlfn.XLOOKUP(Orders_C[[#This Row],[Store_ID]],Stores_c[[#All],[Store_ID]],Stores_c[[#All],[Manager_Name]])</f>
        <v>Miguel Kidd</v>
      </c>
      <c r="AG2089" t="str" cm="1">
        <f t="array" ref="AG2089">_xlfn.XLOOKUP(Orders_C[[#This Row],[Store_ID]],Stores_c[[#All],[Store_ID]],Stores_c[[#All],[Store_Type]])</f>
        <v>Drive-Thru</v>
      </c>
    </row>
    <row r="2090" spans="1:33" x14ac:dyDescent="0.25">
      <c r="A2090">
        <v>10631</v>
      </c>
      <c r="B2090" s="1">
        <v>46001</v>
      </c>
      <c r="C2090" s="2">
        <v>3.7141203703703704E-2</v>
      </c>
      <c r="D2090">
        <v>1720</v>
      </c>
      <c r="E2090">
        <v>208</v>
      </c>
      <c r="F2090">
        <v>405</v>
      </c>
      <c r="G2090">
        <v>331</v>
      </c>
      <c r="H2090">
        <v>3</v>
      </c>
      <c r="I2090">
        <v>209</v>
      </c>
      <c r="J2090">
        <v>10</v>
      </c>
      <c r="K2090">
        <v>10.45</v>
      </c>
      <c r="L2090">
        <v>627.45000000000005</v>
      </c>
      <c r="M2090" t="s">
        <v>19</v>
      </c>
      <c r="N2090" t="s">
        <v>23</v>
      </c>
      <c r="O2090">
        <v>20</v>
      </c>
      <c r="P2090">
        <v>3</v>
      </c>
      <c r="Q2090" t="s">
        <v>4654</v>
      </c>
      <c r="R2090">
        <v>505</v>
      </c>
      <c r="S2090" s="3">
        <v>0.1</v>
      </c>
      <c r="T2090" s="6">
        <v>251.25000000000006</v>
      </c>
      <c r="U2090" t="s">
        <v>6328</v>
      </c>
      <c r="V2090">
        <v>2025</v>
      </c>
      <c r="W2090" t="s">
        <v>6333</v>
      </c>
      <c r="X2090" t="str">
        <f>_xlfn.XLOOKUP(Orders_C[[#This Row],[Product_ID]],Products_C[Product_ID],Products_C[Product_Name])</f>
        <v>Chicken Bucket</v>
      </c>
      <c r="Y2090" t="str">
        <f>_xlfn.XLOOKUP(Orders_C[[#This Row],[Product_ID]],Products_C[Product_ID],Products_C[Category])</f>
        <v>Beverage</v>
      </c>
      <c r="Z2090" t="str">
        <f>_xlfn.XLOOKUP(Orders_C[[#This Row],[Store_ID]],Stores_c[Store_ID],Stores_c[City])</f>
        <v>Tracyview</v>
      </c>
      <c r="AA2090" t="str">
        <f>_xlfn.XLOOKUP(Orders_C[[#This Row],[Customer_ID]],Customers_c[Customer_ID],Customers_c[Customer_Name])</f>
        <v>Gina Calhoun</v>
      </c>
      <c r="AB2090" s="6">
        <f>Orders_C[[#This Row],[Quantity]]*Orders_C[[#This Row],[Unit_Price]]*(1-Orders_C[[#This Row],[Discount %]])+Orders_C[[#This Row],[Tax]]</f>
        <v>574.75000000000011</v>
      </c>
      <c r="AC2090" s="9">
        <f>(Orders_C[[#This Row],[Unit_Price]]*Orders_C[[#This Row],[Quantity]])-Orders_C[[#This Row],[Discount]]+Orders_C[[#This Row],[Tax]]</f>
        <v>627.45000000000005</v>
      </c>
      <c r="AD2090" t="str">
        <f>IF(COUNTIF(Orders_C[[#All],[Customer_ID]],Orders_C[[#This Row],[Customer_ID]])&gt;1,"Repeat","New")</f>
        <v>Repeat</v>
      </c>
      <c r="AE2090" t="str" cm="1">
        <f t="array" ref="AE2090">_xlfn.XLOOKUP(Orders_C[[#This Row],[Store_ID]],Stores_c[[#All],[Store_ID]],Stores_c[[#All],[City]])</f>
        <v>Tracyview</v>
      </c>
      <c r="AF2090" t="str" cm="1">
        <f t="array" ref="AF2090">_xlfn.XLOOKUP(Orders_C[[#This Row],[Store_ID]],Stores_c[[#All],[Store_ID]],Stores_c[[#All],[Manager_Name]])</f>
        <v>Jeremiah Lee</v>
      </c>
      <c r="AG2090" t="str" cm="1">
        <f t="array" ref="AG2090">_xlfn.XLOOKUP(Orders_C[[#This Row],[Store_ID]],Stores_c[[#All],[Store_ID]],Stores_c[[#All],[Store_Type]])</f>
        <v>Mall</v>
      </c>
    </row>
    <row r="2091" spans="1:33" x14ac:dyDescent="0.25">
      <c r="A2091">
        <v>8505</v>
      </c>
      <c r="B2091" s="1">
        <v>45865</v>
      </c>
      <c r="C2091" s="2">
        <v>0.78542824074074069</v>
      </c>
      <c r="D2091">
        <v>1255</v>
      </c>
      <c r="E2091">
        <v>214</v>
      </c>
      <c r="F2091">
        <v>430</v>
      </c>
      <c r="G2091">
        <v>323</v>
      </c>
      <c r="H2091">
        <v>4</v>
      </c>
      <c r="I2091">
        <v>159</v>
      </c>
      <c r="J2091">
        <v>10</v>
      </c>
      <c r="K2091">
        <v>7.95</v>
      </c>
      <c r="L2091">
        <v>633.95000000000005</v>
      </c>
      <c r="M2091" t="s">
        <v>20</v>
      </c>
      <c r="N2091" t="s">
        <v>23</v>
      </c>
      <c r="O2091">
        <v>14</v>
      </c>
      <c r="P2091">
        <v>5</v>
      </c>
      <c r="Q2091" t="s">
        <v>2528</v>
      </c>
      <c r="R2091">
        <v>510</v>
      </c>
      <c r="S2091" s="3">
        <v>0.1</v>
      </c>
      <c r="T2091" s="6">
        <v>252.35000000000008</v>
      </c>
      <c r="U2091" t="s">
        <v>6341</v>
      </c>
      <c r="V2091">
        <v>2025</v>
      </c>
      <c r="W2091" t="s">
        <v>6333</v>
      </c>
      <c r="X2091" t="str">
        <f>_xlfn.XLOOKUP(Orders_C[[#This Row],[Product_ID]],Products_C[Product_ID],Products_C[Product_Name])</f>
        <v>Rice Bowl</v>
      </c>
      <c r="Y2091" t="str">
        <f>_xlfn.XLOOKUP(Orders_C[[#This Row],[Product_ID]],Products_C[Product_ID],Products_C[Category])</f>
        <v>Beverage</v>
      </c>
      <c r="Z2091" t="str">
        <f>_xlfn.XLOOKUP(Orders_C[[#This Row],[Store_ID]],Stores_c[Store_ID],Stores_c[City])</f>
        <v>New Robert</v>
      </c>
      <c r="AA2091" t="str">
        <f>_xlfn.XLOOKUP(Orders_C[[#This Row],[Customer_ID]],Customers_c[Customer_ID],Customers_c[Customer_Name])</f>
        <v>Nina Shah</v>
      </c>
      <c r="AB2091" s="6">
        <f>Orders_C[[#This Row],[Quantity]]*Orders_C[[#This Row],[Unit_Price]]*(1-Orders_C[[#This Row],[Discount %]])+Orders_C[[#This Row],[Tax]]</f>
        <v>580.35</v>
      </c>
      <c r="AC2091" s="9">
        <f>(Orders_C[[#This Row],[Unit_Price]]*Orders_C[[#This Row],[Quantity]])-Orders_C[[#This Row],[Discount]]+Orders_C[[#This Row],[Tax]]</f>
        <v>633.95000000000005</v>
      </c>
      <c r="AD2091" t="str">
        <f>IF(COUNTIF(Orders_C[[#All],[Customer_ID]],Orders_C[[#This Row],[Customer_ID]])&gt;1,"Repeat","New")</f>
        <v>Repeat</v>
      </c>
      <c r="AE2091" t="str" cm="1">
        <f t="array" ref="AE2091">_xlfn.XLOOKUP(Orders_C[[#This Row],[Store_ID]],Stores_c[[#All],[Store_ID]],Stores_c[[#All],[City]])</f>
        <v>New Robert</v>
      </c>
      <c r="AF2091" t="str" cm="1">
        <f t="array" ref="AF2091">_xlfn.XLOOKUP(Orders_C[[#This Row],[Store_ID]],Stores_c[[#All],[Store_ID]],Stores_c[[#All],[Manager_Name]])</f>
        <v>Krista Webb</v>
      </c>
      <c r="AG2091" t="str" cm="1">
        <f t="array" ref="AG2091">_xlfn.XLOOKUP(Orders_C[[#This Row],[Store_ID]],Stores_c[[#All],[Store_ID]],Stores_c[[#All],[Store_Type]])</f>
        <v>Drive-Thru</v>
      </c>
    </row>
    <row r="2092" spans="1:33" x14ac:dyDescent="0.25">
      <c r="A2092">
        <v>9015</v>
      </c>
      <c r="B2092" s="1">
        <v>45769</v>
      </c>
      <c r="C2092" s="2">
        <v>2.8090277777777777E-2</v>
      </c>
      <c r="D2092">
        <v>1328</v>
      </c>
      <c r="E2092">
        <v>220</v>
      </c>
      <c r="F2092">
        <v>425</v>
      </c>
      <c r="G2092">
        <v>307</v>
      </c>
      <c r="H2092">
        <v>4</v>
      </c>
      <c r="I2092">
        <v>156</v>
      </c>
      <c r="J2092">
        <v>5</v>
      </c>
      <c r="K2092">
        <v>7.8000000000000007</v>
      </c>
      <c r="L2092">
        <v>626.79999999999995</v>
      </c>
      <c r="M2092" t="s">
        <v>20</v>
      </c>
      <c r="N2092" t="s">
        <v>22</v>
      </c>
      <c r="O2092">
        <v>32</v>
      </c>
      <c r="P2092">
        <v>1</v>
      </c>
      <c r="Q2092" t="s">
        <v>3038</v>
      </c>
      <c r="R2092">
        <v>508</v>
      </c>
      <c r="S2092" s="3">
        <v>0.05</v>
      </c>
      <c r="T2092" s="6">
        <v>252.39999999999998</v>
      </c>
      <c r="U2092" t="s">
        <v>6337</v>
      </c>
      <c r="V2092">
        <v>2025</v>
      </c>
      <c r="W2092" t="s">
        <v>6329</v>
      </c>
      <c r="X2092" t="str">
        <f>_xlfn.XLOOKUP(Orders_C[[#This Row],[Product_ID]],Products_C[Product_ID],Products_C[Product_Name])</f>
        <v>Chicken Wings</v>
      </c>
      <c r="Y2092" t="str">
        <f>_xlfn.XLOOKUP(Orders_C[[#This Row],[Product_ID]],Products_C[Product_ID],Products_C[Category])</f>
        <v>Chicken</v>
      </c>
      <c r="Z2092" t="str">
        <f>_xlfn.XLOOKUP(Orders_C[[#This Row],[Store_ID]],Stores_c[Store_ID],Stores_c[City])</f>
        <v>Williamborough</v>
      </c>
      <c r="AA2092" t="str">
        <f>_xlfn.XLOOKUP(Orders_C[[#This Row],[Customer_ID]],Customers_c[Customer_ID],Customers_c[Customer_Name])</f>
        <v>Jennifer Lang</v>
      </c>
      <c r="AB2092" s="6">
        <f>Orders_C[[#This Row],[Quantity]]*Orders_C[[#This Row],[Unit_Price]]*(1-Orders_C[[#This Row],[Discount %]])+Orders_C[[#This Row],[Tax]]</f>
        <v>600.59999999999991</v>
      </c>
      <c r="AC2092" s="9">
        <f>(Orders_C[[#This Row],[Unit_Price]]*Orders_C[[#This Row],[Quantity]])-Orders_C[[#This Row],[Discount]]+Orders_C[[#This Row],[Tax]]</f>
        <v>626.79999999999995</v>
      </c>
      <c r="AD2092" t="str">
        <f>IF(COUNTIF(Orders_C[[#All],[Customer_ID]],Orders_C[[#This Row],[Customer_ID]])&gt;1,"Repeat","New")</f>
        <v>Repeat</v>
      </c>
      <c r="AE2092" t="str" cm="1">
        <f t="array" ref="AE2092">_xlfn.XLOOKUP(Orders_C[[#This Row],[Store_ID]],Stores_c[[#All],[Store_ID]],Stores_c[[#All],[City]])</f>
        <v>Williamborough</v>
      </c>
      <c r="AF2092" t="str" cm="1">
        <f t="array" ref="AF2092">_xlfn.XLOOKUP(Orders_C[[#This Row],[Store_ID]],Stores_c[[#All],[Store_ID]],Stores_c[[#All],[Manager_Name]])</f>
        <v>Michael Mcbride</v>
      </c>
      <c r="AG2092" t="str" cm="1">
        <f t="array" ref="AG2092">_xlfn.XLOOKUP(Orders_C[[#This Row],[Store_ID]],Stores_c[[#All],[Store_ID]],Stores_c[[#All],[Store_Type]])</f>
        <v>Mall</v>
      </c>
    </row>
    <row r="2093" spans="1:33" x14ac:dyDescent="0.25">
      <c r="A2093">
        <v>9580</v>
      </c>
      <c r="B2093" s="1">
        <v>45978</v>
      </c>
      <c r="C2093" s="2">
        <v>0.41181712962962963</v>
      </c>
      <c r="D2093">
        <v>1612</v>
      </c>
      <c r="E2093">
        <v>221</v>
      </c>
      <c r="F2093">
        <v>425</v>
      </c>
      <c r="G2093">
        <v>311</v>
      </c>
      <c r="H2093">
        <v>4</v>
      </c>
      <c r="I2093">
        <v>156</v>
      </c>
      <c r="J2093">
        <v>5</v>
      </c>
      <c r="K2093">
        <v>7.8000000000000007</v>
      </c>
      <c r="L2093">
        <v>626.79999999999995</v>
      </c>
      <c r="M2093" t="s">
        <v>20</v>
      </c>
      <c r="N2093" t="s">
        <v>23</v>
      </c>
      <c r="O2093">
        <v>51</v>
      </c>
      <c r="P2093">
        <v>2</v>
      </c>
      <c r="Q2093" t="s">
        <v>3603</v>
      </c>
      <c r="R2093">
        <v>506</v>
      </c>
      <c r="S2093" s="3">
        <v>0.05</v>
      </c>
      <c r="T2093" s="6">
        <v>252.39999999999998</v>
      </c>
      <c r="U2093" t="s">
        <v>6336</v>
      </c>
      <c r="V2093">
        <v>2025</v>
      </c>
      <c r="W2093" t="s">
        <v>6331</v>
      </c>
      <c r="X2093" t="str">
        <f>_xlfn.XLOOKUP(Orders_C[[#This Row],[Product_ID]],Products_C[Product_ID],Products_C[Product_Name])</f>
        <v>Pepsi</v>
      </c>
      <c r="Y2093" t="str">
        <f>_xlfn.XLOOKUP(Orders_C[[#This Row],[Product_ID]],Products_C[Product_ID],Products_C[Category])</f>
        <v>Dessert</v>
      </c>
      <c r="Z2093" t="str">
        <f>_xlfn.XLOOKUP(Orders_C[[#This Row],[Store_ID]],Stores_c[Store_ID],Stores_c[City])</f>
        <v>Port Barbarabury</v>
      </c>
      <c r="AA2093" t="str">
        <f>_xlfn.XLOOKUP(Orders_C[[#This Row],[Customer_ID]],Customers_c[Customer_ID],Customers_c[Customer_Name])</f>
        <v>Anthony Johnson</v>
      </c>
      <c r="AB2093" s="6">
        <f>Orders_C[[#This Row],[Quantity]]*Orders_C[[#This Row],[Unit_Price]]*(1-Orders_C[[#This Row],[Discount %]])+Orders_C[[#This Row],[Tax]]</f>
        <v>600.59999999999991</v>
      </c>
      <c r="AC2093" s="9">
        <f>(Orders_C[[#This Row],[Unit_Price]]*Orders_C[[#This Row],[Quantity]])-Orders_C[[#This Row],[Discount]]+Orders_C[[#This Row],[Tax]]</f>
        <v>626.79999999999995</v>
      </c>
      <c r="AD2093" t="str">
        <f>IF(COUNTIF(Orders_C[[#All],[Customer_ID]],Orders_C[[#This Row],[Customer_ID]])&gt;1,"Repeat","New")</f>
        <v>Repeat</v>
      </c>
      <c r="AE2093" t="str" cm="1">
        <f t="array" ref="AE2093">_xlfn.XLOOKUP(Orders_C[[#This Row],[Store_ID]],Stores_c[[#All],[Store_ID]],Stores_c[[#All],[City]])</f>
        <v>Port Barbarabury</v>
      </c>
      <c r="AF2093" t="str" cm="1">
        <f t="array" ref="AF2093">_xlfn.XLOOKUP(Orders_C[[#This Row],[Store_ID]],Stores_c[[#All],[Store_ID]],Stores_c[[#All],[Manager_Name]])</f>
        <v>Edward Nguyen</v>
      </c>
      <c r="AG2093" t="str" cm="1">
        <f t="array" ref="AG2093">_xlfn.XLOOKUP(Orders_C[[#This Row],[Store_ID]],Stores_c[[#All],[Store_ID]],Stores_c[[#All],[Store_Type]])</f>
        <v>Street</v>
      </c>
    </row>
    <row r="2094" spans="1:33" x14ac:dyDescent="0.25">
      <c r="A2094">
        <v>7092</v>
      </c>
      <c r="B2094" s="1">
        <v>45789</v>
      </c>
      <c r="C2094" s="2">
        <v>0.7482523148148148</v>
      </c>
      <c r="D2094">
        <v>1379</v>
      </c>
      <c r="E2094">
        <v>210</v>
      </c>
      <c r="F2094">
        <v>444</v>
      </c>
      <c r="G2094">
        <v>328</v>
      </c>
      <c r="H2094">
        <v>2</v>
      </c>
      <c r="I2094">
        <v>297</v>
      </c>
      <c r="J2094">
        <v>0</v>
      </c>
      <c r="K2094">
        <v>14.85</v>
      </c>
      <c r="L2094">
        <v>608.85</v>
      </c>
      <c r="M2094" t="s">
        <v>18</v>
      </c>
      <c r="N2094" t="s">
        <v>21</v>
      </c>
      <c r="O2094">
        <v>10</v>
      </c>
      <c r="P2094">
        <v>2</v>
      </c>
      <c r="Q2094" t="s">
        <v>1115</v>
      </c>
      <c r="R2094">
        <v>509</v>
      </c>
      <c r="S2094" s="3">
        <v>0</v>
      </c>
      <c r="T2094" s="6">
        <v>252.45000000000005</v>
      </c>
      <c r="U2094" t="s">
        <v>6339</v>
      </c>
      <c r="V2094">
        <v>2025</v>
      </c>
      <c r="W2094" t="s">
        <v>6333</v>
      </c>
      <c r="X2094" t="str">
        <f>_xlfn.XLOOKUP(Orders_C[[#This Row],[Product_ID]],Products_C[Product_ID],Products_C[Product_Name])</f>
        <v>Rice Bowl</v>
      </c>
      <c r="Y2094" t="str">
        <f>_xlfn.XLOOKUP(Orders_C[[#This Row],[Product_ID]],Products_C[Product_ID],Products_C[Category])</f>
        <v>Burger</v>
      </c>
      <c r="Z2094" t="str">
        <f>_xlfn.XLOOKUP(Orders_C[[#This Row],[Store_ID]],Stores_c[Store_ID],Stores_c[City])</f>
        <v>East William</v>
      </c>
      <c r="AA2094" t="str">
        <f>_xlfn.XLOOKUP(Orders_C[[#This Row],[Customer_ID]],Customers_c[Customer_ID],Customers_c[Customer_Name])</f>
        <v>Katherine White</v>
      </c>
      <c r="AB2094" s="6">
        <f>Orders_C[[#This Row],[Quantity]]*Orders_C[[#This Row],[Unit_Price]]*(1-Orders_C[[#This Row],[Discount %]])+Orders_C[[#This Row],[Tax]]</f>
        <v>608.85</v>
      </c>
      <c r="AC2094" s="9">
        <f>(Orders_C[[#This Row],[Unit_Price]]*Orders_C[[#This Row],[Quantity]])-Orders_C[[#This Row],[Discount]]+Orders_C[[#This Row],[Tax]]</f>
        <v>608.85</v>
      </c>
      <c r="AD2094" t="str">
        <f>IF(COUNTIF(Orders_C[[#All],[Customer_ID]],Orders_C[[#This Row],[Customer_ID]])&gt;1,"Repeat","New")</f>
        <v>Repeat</v>
      </c>
      <c r="AE2094" t="str" cm="1">
        <f t="array" ref="AE2094">_xlfn.XLOOKUP(Orders_C[[#This Row],[Store_ID]],Stores_c[[#All],[Store_ID]],Stores_c[[#All],[City]])</f>
        <v>East William</v>
      </c>
      <c r="AF2094" t="str" cm="1">
        <f t="array" ref="AF2094">_xlfn.XLOOKUP(Orders_C[[#This Row],[Store_ID]],Stores_c[[#All],[Store_ID]],Stores_c[[#All],[Manager_Name]])</f>
        <v>Victoria Butler</v>
      </c>
      <c r="AG2094" t="str" cm="1">
        <f t="array" ref="AG2094">_xlfn.XLOOKUP(Orders_C[[#This Row],[Store_ID]],Stores_c[[#All],[Store_ID]],Stores_c[[#All],[Store_Type]])</f>
        <v>Drive-Thru</v>
      </c>
    </row>
    <row r="2095" spans="1:33" x14ac:dyDescent="0.25">
      <c r="A2095">
        <v>10965</v>
      </c>
      <c r="B2095" s="1">
        <v>45756</v>
      </c>
      <c r="C2095" s="2">
        <v>0.31300925925925926</v>
      </c>
      <c r="D2095">
        <v>1911</v>
      </c>
      <c r="E2095">
        <v>207</v>
      </c>
      <c r="F2095">
        <v>428</v>
      </c>
      <c r="G2095">
        <v>329</v>
      </c>
      <c r="H2095">
        <v>3</v>
      </c>
      <c r="I2095">
        <v>214</v>
      </c>
      <c r="J2095">
        <v>15</v>
      </c>
      <c r="K2095">
        <v>10.7</v>
      </c>
      <c r="L2095">
        <v>637.70000000000005</v>
      </c>
      <c r="M2095" t="s">
        <v>18</v>
      </c>
      <c r="N2095" t="s">
        <v>23</v>
      </c>
      <c r="O2095">
        <v>53</v>
      </c>
      <c r="P2095">
        <v>5</v>
      </c>
      <c r="Q2095" t="s">
        <v>4988</v>
      </c>
      <c r="R2095">
        <v>509</v>
      </c>
      <c r="S2095" s="3">
        <v>0.15</v>
      </c>
      <c r="T2095" s="6">
        <v>252.50000000000006</v>
      </c>
      <c r="U2095" t="s">
        <v>6337</v>
      </c>
      <c r="V2095">
        <v>2025</v>
      </c>
      <c r="W2095" t="s">
        <v>6331</v>
      </c>
      <c r="X2095" t="str">
        <f>_xlfn.XLOOKUP(Orders_C[[#This Row],[Product_ID]],Products_C[Product_ID],Products_C[Product_Name])</f>
        <v>Rice Bowl</v>
      </c>
      <c r="Y2095" t="str">
        <f>_xlfn.XLOOKUP(Orders_C[[#This Row],[Product_ID]],Products_C[Product_ID],Products_C[Category])</f>
        <v>Dessert</v>
      </c>
      <c r="Z2095" t="str">
        <f>_xlfn.XLOOKUP(Orders_C[[#This Row],[Store_ID]],Stores_c[Store_ID],Stores_c[City])</f>
        <v>Christineton</v>
      </c>
      <c r="AA2095" t="str">
        <f>_xlfn.XLOOKUP(Orders_C[[#This Row],[Customer_ID]],Customers_c[Customer_ID],Customers_c[Customer_Name])</f>
        <v>Michael Blankenship</v>
      </c>
      <c r="AB2095" s="6">
        <f>Orders_C[[#This Row],[Quantity]]*Orders_C[[#This Row],[Unit_Price]]*(1-Orders_C[[#This Row],[Discount %]])+Orders_C[[#This Row],[Tax]]</f>
        <v>556.4</v>
      </c>
      <c r="AC2095" s="9">
        <f>(Orders_C[[#This Row],[Unit_Price]]*Orders_C[[#This Row],[Quantity]])-Orders_C[[#This Row],[Discount]]+Orders_C[[#This Row],[Tax]]</f>
        <v>637.70000000000005</v>
      </c>
      <c r="AD2095" t="str">
        <f>IF(COUNTIF(Orders_C[[#All],[Customer_ID]],Orders_C[[#This Row],[Customer_ID]])&gt;1,"Repeat","New")</f>
        <v>Repeat</v>
      </c>
      <c r="AE2095" t="str" cm="1">
        <f t="array" ref="AE2095">_xlfn.XLOOKUP(Orders_C[[#This Row],[Store_ID]],Stores_c[[#All],[Store_ID]],Stores_c[[#All],[City]])</f>
        <v>Christineton</v>
      </c>
      <c r="AF2095" t="str" cm="1">
        <f t="array" ref="AF2095">_xlfn.XLOOKUP(Orders_C[[#This Row],[Store_ID]],Stores_c[[#All],[Store_ID]],Stores_c[[#All],[Manager_Name]])</f>
        <v>Dr. William Hubbard MD</v>
      </c>
      <c r="AG2095" t="str" cm="1">
        <f t="array" ref="AG2095">_xlfn.XLOOKUP(Orders_C[[#This Row],[Store_ID]],Stores_c[[#All],[Store_ID]],Stores_c[[#All],[Store_Type]])</f>
        <v>Street</v>
      </c>
    </row>
    <row r="2096" spans="1:33" x14ac:dyDescent="0.25">
      <c r="A2096">
        <v>10520</v>
      </c>
      <c r="B2096" s="1">
        <v>45878</v>
      </c>
      <c r="C2096" s="2">
        <v>0.27711805555555558</v>
      </c>
      <c r="D2096">
        <v>1180</v>
      </c>
      <c r="E2096">
        <v>225</v>
      </c>
      <c r="F2096">
        <v>418</v>
      </c>
      <c r="G2096">
        <v>319</v>
      </c>
      <c r="H2096">
        <v>2</v>
      </c>
      <c r="I2096">
        <v>303</v>
      </c>
      <c r="J2096">
        <v>5</v>
      </c>
      <c r="K2096">
        <v>15.15</v>
      </c>
      <c r="L2096">
        <v>616.15</v>
      </c>
      <c r="M2096" t="s">
        <v>19</v>
      </c>
      <c r="N2096" t="s">
        <v>22</v>
      </c>
      <c r="O2096">
        <v>32</v>
      </c>
      <c r="P2096">
        <v>3</v>
      </c>
      <c r="Q2096" t="s">
        <v>4543</v>
      </c>
      <c r="R2096">
        <v>505</v>
      </c>
      <c r="S2096" s="3">
        <v>0.05</v>
      </c>
      <c r="T2096" s="6">
        <v>252.55</v>
      </c>
      <c r="U2096" t="s">
        <v>6342</v>
      </c>
      <c r="V2096">
        <v>2025</v>
      </c>
      <c r="W2096" t="s">
        <v>6329</v>
      </c>
      <c r="X2096" t="str">
        <f>_xlfn.XLOOKUP(Orders_C[[#This Row],[Product_ID]],Products_C[Product_ID],Products_C[Product_Name])</f>
        <v>Chocolate Lava Cake</v>
      </c>
      <c r="Y2096" t="str">
        <f>_xlfn.XLOOKUP(Orders_C[[#This Row],[Product_ID]],Products_C[Product_ID],Products_C[Category])</f>
        <v>Beverage</v>
      </c>
      <c r="Z2096" t="str">
        <f>_xlfn.XLOOKUP(Orders_C[[#This Row],[Store_ID]],Stores_c[Store_ID],Stores_c[City])</f>
        <v>South Peter</v>
      </c>
      <c r="AA2096" t="str">
        <f>_xlfn.XLOOKUP(Orders_C[[#This Row],[Customer_ID]],Customers_c[Customer_ID],Customers_c[Customer_Name])</f>
        <v>Michael Phillips</v>
      </c>
      <c r="AB2096" s="6">
        <f>Orders_C[[#This Row],[Quantity]]*Orders_C[[#This Row],[Unit_Price]]*(1-Orders_C[[#This Row],[Discount %]])+Orders_C[[#This Row],[Tax]]</f>
        <v>590.84999999999991</v>
      </c>
      <c r="AC2096" s="9">
        <f>(Orders_C[[#This Row],[Unit_Price]]*Orders_C[[#This Row],[Quantity]])-Orders_C[[#This Row],[Discount]]+Orders_C[[#This Row],[Tax]]</f>
        <v>616.15</v>
      </c>
      <c r="AD2096" t="str">
        <f>IF(COUNTIF(Orders_C[[#All],[Customer_ID]],Orders_C[[#This Row],[Customer_ID]])&gt;1,"Repeat","New")</f>
        <v>Repeat</v>
      </c>
      <c r="AE2096" t="str" cm="1">
        <f t="array" ref="AE2096">_xlfn.XLOOKUP(Orders_C[[#This Row],[Store_ID]],Stores_c[[#All],[Store_ID]],Stores_c[[#All],[City]])</f>
        <v>South Peter</v>
      </c>
      <c r="AF2096" t="str" cm="1">
        <f t="array" ref="AF2096">_xlfn.XLOOKUP(Orders_C[[#This Row],[Store_ID]],Stores_c[[#All],[Store_ID]],Stores_c[[#All],[Manager_Name]])</f>
        <v>Gregory Lambert</v>
      </c>
      <c r="AG2096" t="str" cm="1">
        <f t="array" ref="AG2096">_xlfn.XLOOKUP(Orders_C[[#This Row],[Store_ID]],Stores_c[[#All],[Store_ID]],Stores_c[[#All],[Store_Type]])</f>
        <v>Street</v>
      </c>
    </row>
    <row r="2097" spans="1:33" x14ac:dyDescent="0.25">
      <c r="A2097">
        <v>8627</v>
      </c>
      <c r="B2097" s="1">
        <v>45730</v>
      </c>
      <c r="C2097" s="2">
        <v>0.75736111111111115</v>
      </c>
      <c r="D2097">
        <v>1889</v>
      </c>
      <c r="E2097">
        <v>206</v>
      </c>
      <c r="F2097">
        <v>508</v>
      </c>
      <c r="G2097">
        <v>333</v>
      </c>
      <c r="H2097">
        <v>2</v>
      </c>
      <c r="I2097">
        <v>309</v>
      </c>
      <c r="J2097">
        <v>10</v>
      </c>
      <c r="K2097">
        <v>15.45</v>
      </c>
      <c r="L2097">
        <v>623.45000000000005</v>
      </c>
      <c r="M2097" t="s">
        <v>18</v>
      </c>
      <c r="N2097" t="s">
        <v>23</v>
      </c>
      <c r="O2097">
        <v>12</v>
      </c>
      <c r="P2097">
        <v>3</v>
      </c>
      <c r="Q2097" t="s">
        <v>2650</v>
      </c>
      <c r="R2097">
        <v>501</v>
      </c>
      <c r="S2097" s="3">
        <v>0.1</v>
      </c>
      <c r="T2097" s="6">
        <v>252.65000000000003</v>
      </c>
      <c r="U2097" t="s">
        <v>6334</v>
      </c>
      <c r="V2097">
        <v>2025</v>
      </c>
      <c r="W2097" t="s">
        <v>6333</v>
      </c>
      <c r="X2097" t="str">
        <f>_xlfn.XLOOKUP(Orders_C[[#This Row],[Product_ID]],Products_C[Product_ID],Products_C[Product_Name])</f>
        <v>Chicken Wings</v>
      </c>
      <c r="Y2097" t="str">
        <f>_xlfn.XLOOKUP(Orders_C[[#This Row],[Product_ID]],Products_C[Product_ID],Products_C[Category])</f>
        <v>Burger</v>
      </c>
      <c r="Z2097" t="str">
        <f>_xlfn.XLOOKUP(Orders_C[[#This Row],[Store_ID]],Stores_c[Store_ID],Stores_c[City])</f>
        <v>West Matthew</v>
      </c>
      <c r="AA2097" t="str">
        <f>_xlfn.XLOOKUP(Orders_C[[#This Row],[Customer_ID]],Customers_c[Customer_ID],Customers_c[Customer_Name])</f>
        <v>Hannah Jackson</v>
      </c>
      <c r="AB2097" s="6">
        <f>Orders_C[[#This Row],[Quantity]]*Orders_C[[#This Row],[Unit_Price]]*(1-Orders_C[[#This Row],[Discount %]])+Orders_C[[#This Row],[Tax]]</f>
        <v>571.65000000000009</v>
      </c>
      <c r="AC2097" s="9">
        <f>(Orders_C[[#This Row],[Unit_Price]]*Orders_C[[#This Row],[Quantity]])-Orders_C[[#This Row],[Discount]]+Orders_C[[#This Row],[Tax]]</f>
        <v>623.45000000000005</v>
      </c>
      <c r="AD2097" t="str">
        <f>IF(COUNTIF(Orders_C[[#All],[Customer_ID]],Orders_C[[#This Row],[Customer_ID]])&gt;1,"Repeat","New")</f>
        <v>Repeat</v>
      </c>
      <c r="AE2097" t="str" cm="1">
        <f t="array" ref="AE2097">_xlfn.XLOOKUP(Orders_C[[#This Row],[Store_ID]],Stores_c[[#All],[Store_ID]],Stores_c[[#All],[City]])</f>
        <v>West Matthew</v>
      </c>
      <c r="AF2097" t="str" cm="1">
        <f t="array" ref="AF2097">_xlfn.XLOOKUP(Orders_C[[#This Row],[Store_ID]],Stores_c[[#All],[Store_ID]],Stores_c[[#All],[Manager_Name]])</f>
        <v>Miguel Kidd</v>
      </c>
      <c r="AG2097" t="str" cm="1">
        <f t="array" ref="AG2097">_xlfn.XLOOKUP(Orders_C[[#This Row],[Store_ID]],Stores_c[[#All],[Store_ID]],Stores_c[[#All],[Store_Type]])</f>
        <v>Drive-Thru</v>
      </c>
    </row>
    <row r="2098" spans="1:33" x14ac:dyDescent="0.25">
      <c r="A2098">
        <v>6007</v>
      </c>
      <c r="B2098" s="1">
        <v>45933</v>
      </c>
      <c r="C2098" s="2">
        <v>0.15145833333333333</v>
      </c>
      <c r="D2098">
        <v>1011</v>
      </c>
      <c r="E2098">
        <v>210</v>
      </c>
      <c r="F2098">
        <v>479</v>
      </c>
      <c r="G2098">
        <v>330</v>
      </c>
      <c r="H2098">
        <v>2</v>
      </c>
      <c r="I2098">
        <v>298</v>
      </c>
      <c r="J2098">
        <v>0</v>
      </c>
      <c r="K2098">
        <v>14.9</v>
      </c>
      <c r="L2098">
        <v>610.9</v>
      </c>
      <c r="M2098" t="s">
        <v>20</v>
      </c>
      <c r="N2098" t="s">
        <v>22</v>
      </c>
      <c r="O2098">
        <v>30</v>
      </c>
      <c r="P2098">
        <v>5</v>
      </c>
      <c r="Q2098" t="s">
        <v>30</v>
      </c>
      <c r="R2098">
        <v>507</v>
      </c>
      <c r="S2098" s="3">
        <v>0</v>
      </c>
      <c r="T2098" s="6">
        <v>253.3</v>
      </c>
      <c r="U2098" t="s">
        <v>6332</v>
      </c>
      <c r="V2098">
        <v>2025</v>
      </c>
      <c r="W2098" t="s">
        <v>6329</v>
      </c>
      <c r="X2098" t="str">
        <f>_xlfn.XLOOKUP(Orders_C[[#This Row],[Product_ID]],Products_C[Product_ID],Products_C[Product_Name])</f>
        <v>Rice Bowl</v>
      </c>
      <c r="Y2098" t="str">
        <f>_xlfn.XLOOKUP(Orders_C[[#This Row],[Product_ID]],Products_C[Product_ID],Products_C[Category])</f>
        <v>Beverage</v>
      </c>
      <c r="Z2098" t="str">
        <f>_xlfn.XLOOKUP(Orders_C[[#This Row],[Store_ID]],Stores_c[Store_ID],Stores_c[City])</f>
        <v>East William</v>
      </c>
      <c r="AA2098" t="str">
        <f>_xlfn.XLOOKUP(Orders_C[[#This Row],[Customer_ID]],Customers_c[Customer_ID],Customers_c[Customer_Name])</f>
        <v>Susan Moore</v>
      </c>
      <c r="AB2098" s="6">
        <f>Orders_C[[#This Row],[Quantity]]*Orders_C[[#This Row],[Unit_Price]]*(1-Orders_C[[#This Row],[Discount %]])+Orders_C[[#This Row],[Tax]]</f>
        <v>610.9</v>
      </c>
      <c r="AC2098" s="9">
        <f>(Orders_C[[#This Row],[Unit_Price]]*Orders_C[[#This Row],[Quantity]])-Orders_C[[#This Row],[Discount]]+Orders_C[[#This Row],[Tax]]</f>
        <v>610.9</v>
      </c>
      <c r="AD2098" t="str">
        <f>IF(COUNTIF(Orders_C[[#All],[Customer_ID]],Orders_C[[#This Row],[Customer_ID]])&gt;1,"Repeat","New")</f>
        <v>Repeat</v>
      </c>
      <c r="AE2098" t="str" cm="1">
        <f t="array" ref="AE2098">_xlfn.XLOOKUP(Orders_C[[#This Row],[Store_ID]],Stores_c[[#All],[Store_ID]],Stores_c[[#All],[City]])</f>
        <v>East William</v>
      </c>
      <c r="AF2098" t="str" cm="1">
        <f t="array" ref="AF2098">_xlfn.XLOOKUP(Orders_C[[#This Row],[Store_ID]],Stores_c[[#All],[Store_ID]],Stores_c[[#All],[Manager_Name]])</f>
        <v>Victoria Butler</v>
      </c>
      <c r="AG2098" t="str" cm="1">
        <f t="array" ref="AG2098">_xlfn.XLOOKUP(Orders_C[[#This Row],[Store_ID]],Stores_c[[#All],[Store_ID]],Stores_c[[#All],[Store_Type]])</f>
        <v>Drive-Thru</v>
      </c>
    </row>
    <row r="2099" spans="1:33" x14ac:dyDescent="0.25">
      <c r="A2099">
        <v>6632</v>
      </c>
      <c r="B2099" s="1">
        <v>45917</v>
      </c>
      <c r="C2099" s="2">
        <v>0.47438657407407409</v>
      </c>
      <c r="D2099">
        <v>1486</v>
      </c>
      <c r="E2099">
        <v>217</v>
      </c>
      <c r="F2099">
        <v>479</v>
      </c>
      <c r="G2099">
        <v>318</v>
      </c>
      <c r="H2099">
        <v>2</v>
      </c>
      <c r="I2099">
        <v>298</v>
      </c>
      <c r="J2099">
        <v>0</v>
      </c>
      <c r="K2099">
        <v>14.9</v>
      </c>
      <c r="L2099">
        <v>610.9</v>
      </c>
      <c r="M2099" t="s">
        <v>19</v>
      </c>
      <c r="N2099" t="s">
        <v>23</v>
      </c>
      <c r="O2099">
        <v>34</v>
      </c>
      <c r="P2099">
        <v>2</v>
      </c>
      <c r="Q2099" t="s">
        <v>655</v>
      </c>
      <c r="R2099">
        <v>508</v>
      </c>
      <c r="S2099" s="3">
        <v>0</v>
      </c>
      <c r="T2099" s="6">
        <v>253.3</v>
      </c>
      <c r="U2099" t="s">
        <v>6335</v>
      </c>
      <c r="V2099">
        <v>2025</v>
      </c>
      <c r="W2099" t="s">
        <v>6329</v>
      </c>
      <c r="X2099" t="str">
        <f>_xlfn.XLOOKUP(Orders_C[[#This Row],[Product_ID]],Products_C[Product_ID],Products_C[Product_Name])</f>
        <v>Pepsi</v>
      </c>
      <c r="Y2099" t="str">
        <f>_xlfn.XLOOKUP(Orders_C[[#This Row],[Product_ID]],Products_C[Product_ID],Products_C[Category])</f>
        <v>Burger</v>
      </c>
      <c r="Z2099" t="str">
        <f>_xlfn.XLOOKUP(Orders_C[[#This Row],[Store_ID]],Stores_c[Store_ID],Stores_c[City])</f>
        <v>West Rebecca</v>
      </c>
      <c r="AA2099" t="str">
        <f>_xlfn.XLOOKUP(Orders_C[[#This Row],[Customer_ID]],Customers_c[Customer_ID],Customers_c[Customer_Name])</f>
        <v>Mary Russell</v>
      </c>
      <c r="AB2099" s="6">
        <f>Orders_C[[#This Row],[Quantity]]*Orders_C[[#This Row],[Unit_Price]]*(1-Orders_C[[#This Row],[Discount %]])+Orders_C[[#This Row],[Tax]]</f>
        <v>610.9</v>
      </c>
      <c r="AC2099" s="9">
        <f>(Orders_C[[#This Row],[Unit_Price]]*Orders_C[[#This Row],[Quantity]])-Orders_C[[#This Row],[Discount]]+Orders_C[[#This Row],[Tax]]</f>
        <v>610.9</v>
      </c>
      <c r="AD2099" t="str">
        <f>IF(COUNTIF(Orders_C[[#All],[Customer_ID]],Orders_C[[#This Row],[Customer_ID]])&gt;1,"Repeat","New")</f>
        <v>Repeat</v>
      </c>
      <c r="AE2099" t="str" cm="1">
        <f t="array" ref="AE2099">_xlfn.XLOOKUP(Orders_C[[#This Row],[Store_ID]],Stores_c[[#All],[Store_ID]],Stores_c[[#All],[City]])</f>
        <v>West Rebecca</v>
      </c>
      <c r="AF2099" t="str" cm="1">
        <f t="array" ref="AF2099">_xlfn.XLOOKUP(Orders_C[[#This Row],[Store_ID]],Stores_c[[#All],[Store_ID]],Stores_c[[#All],[Manager_Name]])</f>
        <v>Albert Smith</v>
      </c>
      <c r="AG2099" t="str" cm="1">
        <f t="array" ref="AG2099">_xlfn.XLOOKUP(Orders_C[[#This Row],[Store_ID]],Stores_c[[#All],[Store_ID]],Stores_c[[#All],[Store_Type]])</f>
        <v>Mall</v>
      </c>
    </row>
    <row r="2100" spans="1:33" x14ac:dyDescent="0.25">
      <c r="A2100">
        <v>10172</v>
      </c>
      <c r="B2100" s="1">
        <v>45909</v>
      </c>
      <c r="C2100" s="2">
        <v>7.1631944444444443E-2</v>
      </c>
      <c r="D2100">
        <v>1436</v>
      </c>
      <c r="E2100">
        <v>205</v>
      </c>
      <c r="F2100">
        <v>511</v>
      </c>
      <c r="G2100">
        <v>325</v>
      </c>
      <c r="H2100">
        <v>2</v>
      </c>
      <c r="I2100">
        <v>298</v>
      </c>
      <c r="J2100">
        <v>0</v>
      </c>
      <c r="K2100">
        <v>14.9</v>
      </c>
      <c r="L2100">
        <v>610.9</v>
      </c>
      <c r="M2100" t="s">
        <v>19</v>
      </c>
      <c r="N2100" t="s">
        <v>22</v>
      </c>
      <c r="O2100">
        <v>45</v>
      </c>
      <c r="P2100">
        <v>3</v>
      </c>
      <c r="Q2100" t="s">
        <v>4195</v>
      </c>
      <c r="R2100">
        <v>507</v>
      </c>
      <c r="S2100" s="3">
        <v>0</v>
      </c>
      <c r="T2100" s="6">
        <v>253.3</v>
      </c>
      <c r="U2100" t="s">
        <v>6335</v>
      </c>
      <c r="V2100">
        <v>2025</v>
      </c>
      <c r="W2100" t="s">
        <v>6331</v>
      </c>
      <c r="X2100" t="str">
        <f>_xlfn.XLOOKUP(Orders_C[[#This Row],[Product_ID]],Products_C[Product_ID],Products_C[Product_Name])</f>
        <v>Veg Burger</v>
      </c>
      <c r="Y2100" t="str">
        <f>_xlfn.XLOOKUP(Orders_C[[#This Row],[Product_ID]],Products_C[Product_ID],Products_C[Category])</f>
        <v>Chicken</v>
      </c>
      <c r="Z2100" t="str">
        <f>_xlfn.XLOOKUP(Orders_C[[#This Row],[Store_ID]],Stores_c[Store_ID],Stores_c[City])</f>
        <v>Port Jacob</v>
      </c>
      <c r="AA2100" t="str">
        <f>_xlfn.XLOOKUP(Orders_C[[#This Row],[Customer_ID]],Customers_c[Customer_ID],Customers_c[Customer_Name])</f>
        <v>Veronica Jackson DVM</v>
      </c>
      <c r="AB2100" s="6">
        <f>Orders_C[[#This Row],[Quantity]]*Orders_C[[#This Row],[Unit_Price]]*(1-Orders_C[[#This Row],[Discount %]])+Orders_C[[#This Row],[Tax]]</f>
        <v>610.9</v>
      </c>
      <c r="AC2100" s="9">
        <f>(Orders_C[[#This Row],[Unit_Price]]*Orders_C[[#This Row],[Quantity]])-Orders_C[[#This Row],[Discount]]+Orders_C[[#This Row],[Tax]]</f>
        <v>610.9</v>
      </c>
      <c r="AD2100" t="str">
        <f>IF(COUNTIF(Orders_C[[#All],[Customer_ID]],Orders_C[[#This Row],[Customer_ID]])&gt;1,"Repeat","New")</f>
        <v>Repeat</v>
      </c>
      <c r="AE2100" t="str" cm="1">
        <f t="array" ref="AE2100">_xlfn.XLOOKUP(Orders_C[[#This Row],[Store_ID]],Stores_c[[#All],[Store_ID]],Stores_c[[#All],[City]])</f>
        <v>Port Jacob</v>
      </c>
      <c r="AF2100" t="str" cm="1">
        <f t="array" ref="AF2100">_xlfn.XLOOKUP(Orders_C[[#This Row],[Store_ID]],Stores_c[[#All],[Store_ID]],Stores_c[[#All],[Manager_Name]])</f>
        <v>David Harris</v>
      </c>
      <c r="AG2100" t="str" cm="1">
        <f t="array" ref="AG2100">_xlfn.XLOOKUP(Orders_C[[#This Row],[Store_ID]],Stores_c[[#All],[Store_ID]],Stores_c[[#All],[Store_Type]])</f>
        <v>Mall</v>
      </c>
    </row>
    <row r="2101" spans="1:33" x14ac:dyDescent="0.25">
      <c r="A2101">
        <v>7984</v>
      </c>
      <c r="B2101" s="1">
        <v>45894</v>
      </c>
      <c r="C2101" s="2">
        <v>3.740740740740741E-2</v>
      </c>
      <c r="D2101">
        <v>1846</v>
      </c>
      <c r="E2101">
        <v>204</v>
      </c>
      <c r="F2101">
        <v>448</v>
      </c>
      <c r="G2101">
        <v>315</v>
      </c>
      <c r="H2101">
        <v>2</v>
      </c>
      <c r="I2101">
        <v>316</v>
      </c>
      <c r="J2101">
        <v>15</v>
      </c>
      <c r="K2101">
        <v>15.8</v>
      </c>
      <c r="L2101">
        <v>632.79999999999995</v>
      </c>
      <c r="M2101" t="s">
        <v>20</v>
      </c>
      <c r="N2101" t="s">
        <v>21</v>
      </c>
      <c r="O2101">
        <v>38</v>
      </c>
      <c r="P2101">
        <v>4</v>
      </c>
      <c r="Q2101" t="s">
        <v>2007</v>
      </c>
      <c r="R2101">
        <v>510</v>
      </c>
      <c r="S2101" s="3">
        <v>0.15</v>
      </c>
      <c r="T2101" s="6">
        <v>253.59999999999997</v>
      </c>
      <c r="U2101" t="s">
        <v>6342</v>
      </c>
      <c r="V2101">
        <v>2025</v>
      </c>
      <c r="W2101" t="s">
        <v>6329</v>
      </c>
      <c r="X2101" t="str">
        <f>_xlfn.XLOOKUP(Orders_C[[#This Row],[Product_ID]],Products_C[Product_ID],Products_C[Product_Name])</f>
        <v>Popcorn Chicken</v>
      </c>
      <c r="Y2101" t="str">
        <f>_xlfn.XLOOKUP(Orders_C[[#This Row],[Product_ID]],Products_C[Product_ID],Products_C[Category])</f>
        <v>Beverage</v>
      </c>
      <c r="Z2101" t="str">
        <f>_xlfn.XLOOKUP(Orders_C[[#This Row],[Store_ID]],Stores_c[Store_ID],Stores_c[City])</f>
        <v>New Robertfurt</v>
      </c>
      <c r="AA2101" t="str">
        <f>_xlfn.XLOOKUP(Orders_C[[#This Row],[Customer_ID]],Customers_c[Customer_ID],Customers_c[Customer_Name])</f>
        <v>Virginia Morton</v>
      </c>
      <c r="AB2101" s="6">
        <f>Orders_C[[#This Row],[Quantity]]*Orders_C[[#This Row],[Unit_Price]]*(1-Orders_C[[#This Row],[Discount %]])+Orders_C[[#This Row],[Tax]]</f>
        <v>552.99999999999989</v>
      </c>
      <c r="AC2101" s="9">
        <f>(Orders_C[[#This Row],[Unit_Price]]*Orders_C[[#This Row],[Quantity]])-Orders_C[[#This Row],[Discount]]+Orders_C[[#This Row],[Tax]]</f>
        <v>632.79999999999995</v>
      </c>
      <c r="AD2101" t="str">
        <f>IF(COUNTIF(Orders_C[[#All],[Customer_ID]],Orders_C[[#This Row],[Customer_ID]])&gt;1,"Repeat","New")</f>
        <v>Repeat</v>
      </c>
      <c r="AE2101" t="str" cm="1">
        <f t="array" ref="AE2101">_xlfn.XLOOKUP(Orders_C[[#This Row],[Store_ID]],Stores_c[[#All],[Store_ID]],Stores_c[[#All],[City]])</f>
        <v>New Robertfurt</v>
      </c>
      <c r="AF2101" t="str" cm="1">
        <f t="array" ref="AF2101">_xlfn.XLOOKUP(Orders_C[[#This Row],[Store_ID]],Stores_c[[#All],[Store_ID]],Stores_c[[#All],[Manager_Name]])</f>
        <v>Tiffany Gomez</v>
      </c>
      <c r="AG2101" t="str" cm="1">
        <f t="array" ref="AG2101">_xlfn.XLOOKUP(Orders_C[[#This Row],[Store_ID]],Stores_c[[#All],[Store_ID]],Stores_c[[#All],[Store_Type]])</f>
        <v>Street</v>
      </c>
    </row>
    <row r="2102" spans="1:33" x14ac:dyDescent="0.25">
      <c r="A2102">
        <v>7969</v>
      </c>
      <c r="B2102" s="1">
        <v>45994</v>
      </c>
      <c r="C2102" s="2">
        <v>0.51976851851851846</v>
      </c>
      <c r="D2102">
        <v>1187</v>
      </c>
      <c r="E2102">
        <v>220</v>
      </c>
      <c r="F2102">
        <v>402</v>
      </c>
      <c r="G2102">
        <v>315</v>
      </c>
      <c r="H2102">
        <v>4</v>
      </c>
      <c r="I2102">
        <v>163</v>
      </c>
      <c r="J2102">
        <v>15</v>
      </c>
      <c r="K2102">
        <v>8.15</v>
      </c>
      <c r="L2102">
        <v>645.15</v>
      </c>
      <c r="M2102" t="s">
        <v>18</v>
      </c>
      <c r="N2102" t="s">
        <v>23</v>
      </c>
      <c r="O2102">
        <v>52</v>
      </c>
      <c r="P2102">
        <v>5</v>
      </c>
      <c r="Q2102" t="s">
        <v>1992</v>
      </c>
      <c r="R2102">
        <v>502</v>
      </c>
      <c r="S2102" s="3">
        <v>0.15</v>
      </c>
      <c r="T2102" s="6">
        <v>253.95</v>
      </c>
      <c r="U2102" t="s">
        <v>6328</v>
      </c>
      <c r="V2102">
        <v>2025</v>
      </c>
      <c r="W2102" t="s">
        <v>6331</v>
      </c>
      <c r="X2102" t="str">
        <f>_xlfn.XLOOKUP(Orders_C[[#This Row],[Product_ID]],Products_C[Product_ID],Products_C[Product_Name])</f>
        <v>Popcorn Chicken</v>
      </c>
      <c r="Y2102" t="str">
        <f>_xlfn.XLOOKUP(Orders_C[[#This Row],[Product_ID]],Products_C[Product_ID],Products_C[Category])</f>
        <v>Beverage</v>
      </c>
      <c r="Z2102" t="str">
        <f>_xlfn.XLOOKUP(Orders_C[[#This Row],[Store_ID]],Stores_c[Store_ID],Stores_c[City])</f>
        <v>Williamborough</v>
      </c>
      <c r="AA2102" t="str">
        <f>_xlfn.XLOOKUP(Orders_C[[#This Row],[Customer_ID]],Customers_c[Customer_ID],Customers_c[Customer_Name])</f>
        <v>Jessica White</v>
      </c>
      <c r="AB2102" s="6">
        <f>Orders_C[[#This Row],[Quantity]]*Orders_C[[#This Row],[Unit_Price]]*(1-Orders_C[[#This Row],[Discount %]])+Orders_C[[#This Row],[Tax]]</f>
        <v>562.34999999999991</v>
      </c>
      <c r="AC2102" s="9">
        <f>(Orders_C[[#This Row],[Unit_Price]]*Orders_C[[#This Row],[Quantity]])-Orders_C[[#This Row],[Discount]]+Orders_C[[#This Row],[Tax]]</f>
        <v>645.15</v>
      </c>
      <c r="AD2102" t="str">
        <f>IF(COUNTIF(Orders_C[[#All],[Customer_ID]],Orders_C[[#This Row],[Customer_ID]])&gt;1,"Repeat","New")</f>
        <v>Repeat</v>
      </c>
      <c r="AE2102" t="str" cm="1">
        <f t="array" ref="AE2102">_xlfn.XLOOKUP(Orders_C[[#This Row],[Store_ID]],Stores_c[[#All],[Store_ID]],Stores_c[[#All],[City]])</f>
        <v>Williamborough</v>
      </c>
      <c r="AF2102" t="str" cm="1">
        <f t="array" ref="AF2102">_xlfn.XLOOKUP(Orders_C[[#This Row],[Store_ID]],Stores_c[[#All],[Store_ID]],Stores_c[[#All],[Manager_Name]])</f>
        <v>Michael Mcbride</v>
      </c>
      <c r="AG2102" t="str" cm="1">
        <f t="array" ref="AG2102">_xlfn.XLOOKUP(Orders_C[[#This Row],[Store_ID]],Stores_c[[#All],[Store_ID]],Stores_c[[#All],[Store_Type]])</f>
        <v>Mall</v>
      </c>
    </row>
    <row r="2103" spans="1:33" x14ac:dyDescent="0.25">
      <c r="A2103">
        <v>10091</v>
      </c>
      <c r="B2103" s="1">
        <v>45891</v>
      </c>
      <c r="C2103" s="2">
        <v>0.35393518518518519</v>
      </c>
      <c r="D2103">
        <v>1850</v>
      </c>
      <c r="E2103">
        <v>206</v>
      </c>
      <c r="F2103">
        <v>401</v>
      </c>
      <c r="G2103">
        <v>335</v>
      </c>
      <c r="H2103">
        <v>4</v>
      </c>
      <c r="I2103">
        <v>154</v>
      </c>
      <c r="J2103">
        <v>0</v>
      </c>
      <c r="K2103">
        <v>7.7</v>
      </c>
      <c r="L2103">
        <v>623.70000000000005</v>
      </c>
      <c r="M2103" t="s">
        <v>18</v>
      </c>
      <c r="N2103" t="s">
        <v>21</v>
      </c>
      <c r="O2103">
        <v>15</v>
      </c>
      <c r="P2103">
        <v>4</v>
      </c>
      <c r="Q2103" t="s">
        <v>4114</v>
      </c>
      <c r="R2103">
        <v>501</v>
      </c>
      <c r="S2103" s="3">
        <v>0</v>
      </c>
      <c r="T2103" s="6">
        <v>254.10000000000008</v>
      </c>
      <c r="U2103" t="s">
        <v>6342</v>
      </c>
      <c r="V2103">
        <v>2025</v>
      </c>
      <c r="W2103" t="s">
        <v>6333</v>
      </c>
      <c r="X2103" t="str">
        <f>_xlfn.XLOOKUP(Orders_C[[#This Row],[Product_ID]],Products_C[Product_ID],Products_C[Product_Name])</f>
        <v>Krushers</v>
      </c>
      <c r="Y2103" t="str">
        <f>_xlfn.XLOOKUP(Orders_C[[#This Row],[Product_ID]],Products_C[Product_ID],Products_C[Category])</f>
        <v>Chicken</v>
      </c>
      <c r="Z2103" t="str">
        <f>_xlfn.XLOOKUP(Orders_C[[#This Row],[Store_ID]],Stores_c[Store_ID],Stores_c[City])</f>
        <v>West Matthew</v>
      </c>
      <c r="AA2103" t="str">
        <f>_xlfn.XLOOKUP(Orders_C[[#This Row],[Customer_ID]],Customers_c[Customer_ID],Customers_c[Customer_Name])</f>
        <v>Casey Holmes</v>
      </c>
      <c r="AB2103" s="6">
        <f>Orders_C[[#This Row],[Quantity]]*Orders_C[[#This Row],[Unit_Price]]*(1-Orders_C[[#This Row],[Discount %]])+Orders_C[[#This Row],[Tax]]</f>
        <v>623.70000000000005</v>
      </c>
      <c r="AC2103" s="9">
        <f>(Orders_C[[#This Row],[Unit_Price]]*Orders_C[[#This Row],[Quantity]])-Orders_C[[#This Row],[Discount]]+Orders_C[[#This Row],[Tax]]</f>
        <v>623.70000000000005</v>
      </c>
      <c r="AD2103" t="str">
        <f>IF(COUNTIF(Orders_C[[#All],[Customer_ID]],Orders_C[[#This Row],[Customer_ID]])&gt;1,"Repeat","New")</f>
        <v>Repeat</v>
      </c>
      <c r="AE2103" t="str" cm="1">
        <f t="array" ref="AE2103">_xlfn.XLOOKUP(Orders_C[[#This Row],[Store_ID]],Stores_c[[#All],[Store_ID]],Stores_c[[#All],[City]])</f>
        <v>West Matthew</v>
      </c>
      <c r="AF2103" t="str" cm="1">
        <f t="array" ref="AF2103">_xlfn.XLOOKUP(Orders_C[[#This Row],[Store_ID]],Stores_c[[#All],[Store_ID]],Stores_c[[#All],[Manager_Name]])</f>
        <v>Miguel Kidd</v>
      </c>
      <c r="AG2103" t="str" cm="1">
        <f t="array" ref="AG2103">_xlfn.XLOOKUP(Orders_C[[#This Row],[Store_ID]],Stores_c[[#All],[Store_ID]],Stores_c[[#All],[Store_Type]])</f>
        <v>Drive-Thru</v>
      </c>
    </row>
    <row r="2104" spans="1:33" x14ac:dyDescent="0.25">
      <c r="A2104">
        <v>10781</v>
      </c>
      <c r="B2104" s="1">
        <v>45884</v>
      </c>
      <c r="C2104" s="2">
        <v>0.12237268518518518</v>
      </c>
      <c r="D2104">
        <v>1488</v>
      </c>
      <c r="E2104">
        <v>214</v>
      </c>
      <c r="F2104">
        <v>536</v>
      </c>
      <c r="G2104">
        <v>316</v>
      </c>
      <c r="H2104">
        <v>2</v>
      </c>
      <c r="I2104">
        <v>299</v>
      </c>
      <c r="J2104">
        <v>0</v>
      </c>
      <c r="K2104">
        <v>14.95</v>
      </c>
      <c r="L2104">
        <v>612.95000000000005</v>
      </c>
      <c r="M2104" t="s">
        <v>19</v>
      </c>
      <c r="N2104" t="s">
        <v>21</v>
      </c>
      <c r="O2104">
        <v>25</v>
      </c>
      <c r="P2104">
        <v>2</v>
      </c>
      <c r="Q2104" t="s">
        <v>4804</v>
      </c>
      <c r="R2104">
        <v>507</v>
      </c>
      <c r="S2104" s="3">
        <v>0</v>
      </c>
      <c r="T2104" s="6">
        <v>254.15000000000003</v>
      </c>
      <c r="U2104" t="s">
        <v>6342</v>
      </c>
      <c r="V2104">
        <v>2025</v>
      </c>
      <c r="W2104" t="s">
        <v>6329</v>
      </c>
      <c r="X2104" t="str">
        <f>_xlfn.XLOOKUP(Orders_C[[#This Row],[Product_ID]],Products_C[Product_ID],Products_C[Product_Name])</f>
        <v>Popcorn Chicken</v>
      </c>
      <c r="Y2104" t="str">
        <f>_xlfn.XLOOKUP(Orders_C[[#This Row],[Product_ID]],Products_C[Product_ID],Products_C[Category])</f>
        <v>Dessert</v>
      </c>
      <c r="Z2104" t="str">
        <f>_xlfn.XLOOKUP(Orders_C[[#This Row],[Store_ID]],Stores_c[Store_ID],Stores_c[City])</f>
        <v>New Robert</v>
      </c>
      <c r="AA2104" t="str">
        <f>_xlfn.XLOOKUP(Orders_C[[#This Row],[Customer_ID]],Customers_c[Customer_ID],Customers_c[Customer_Name])</f>
        <v>Mathew Monroe</v>
      </c>
      <c r="AB2104" s="6">
        <f>Orders_C[[#This Row],[Quantity]]*Orders_C[[#This Row],[Unit_Price]]*(1-Orders_C[[#This Row],[Discount %]])+Orders_C[[#This Row],[Tax]]</f>
        <v>612.95000000000005</v>
      </c>
      <c r="AC2104" s="9">
        <f>(Orders_C[[#This Row],[Unit_Price]]*Orders_C[[#This Row],[Quantity]])-Orders_C[[#This Row],[Discount]]+Orders_C[[#This Row],[Tax]]</f>
        <v>612.95000000000005</v>
      </c>
      <c r="AD2104" t="str">
        <f>IF(COUNTIF(Orders_C[[#All],[Customer_ID]],Orders_C[[#This Row],[Customer_ID]])&gt;1,"Repeat","New")</f>
        <v>Repeat</v>
      </c>
      <c r="AE2104" t="str" cm="1">
        <f t="array" ref="AE2104">_xlfn.XLOOKUP(Orders_C[[#This Row],[Store_ID]],Stores_c[[#All],[Store_ID]],Stores_c[[#All],[City]])</f>
        <v>New Robert</v>
      </c>
      <c r="AF2104" t="str" cm="1">
        <f t="array" ref="AF2104">_xlfn.XLOOKUP(Orders_C[[#This Row],[Store_ID]],Stores_c[[#All],[Store_ID]],Stores_c[[#All],[Manager_Name]])</f>
        <v>Krista Webb</v>
      </c>
      <c r="AG2104" t="str" cm="1">
        <f t="array" ref="AG2104">_xlfn.XLOOKUP(Orders_C[[#This Row],[Store_ID]],Stores_c[[#All],[Store_ID]],Stores_c[[#All],[Store_Type]])</f>
        <v>Drive-Thru</v>
      </c>
    </row>
    <row r="2105" spans="1:33" x14ac:dyDescent="0.25">
      <c r="A2105">
        <v>7665</v>
      </c>
      <c r="B2105" s="1">
        <v>45830</v>
      </c>
      <c r="C2105" s="2">
        <v>0.15310185185185185</v>
      </c>
      <c r="D2105">
        <v>1795</v>
      </c>
      <c r="E2105">
        <v>218</v>
      </c>
      <c r="F2105">
        <v>418</v>
      </c>
      <c r="G2105">
        <v>302</v>
      </c>
      <c r="H2105">
        <v>2</v>
      </c>
      <c r="I2105">
        <v>311</v>
      </c>
      <c r="J2105">
        <v>10</v>
      </c>
      <c r="K2105">
        <v>15.55</v>
      </c>
      <c r="L2105">
        <v>627.54999999999995</v>
      </c>
      <c r="M2105" t="s">
        <v>20</v>
      </c>
      <c r="N2105" t="s">
        <v>21</v>
      </c>
      <c r="O2105">
        <v>54</v>
      </c>
      <c r="P2105">
        <v>3</v>
      </c>
      <c r="Q2105" t="s">
        <v>1688</v>
      </c>
      <c r="R2105">
        <v>506</v>
      </c>
      <c r="S2105" s="3">
        <v>0.1</v>
      </c>
      <c r="T2105" s="6">
        <v>254.34999999999997</v>
      </c>
      <c r="U2105" t="s">
        <v>6340</v>
      </c>
      <c r="V2105">
        <v>2025</v>
      </c>
      <c r="W2105" t="s">
        <v>6331</v>
      </c>
      <c r="X2105" t="str">
        <f>_xlfn.XLOOKUP(Orders_C[[#This Row],[Product_ID]],Products_C[Product_ID],Products_C[Product_Name])</f>
        <v>Chicken Wings</v>
      </c>
      <c r="Y2105" t="str">
        <f>_xlfn.XLOOKUP(Orders_C[[#This Row],[Product_ID]],Products_C[Product_ID],Products_C[Category])</f>
        <v>Chicken</v>
      </c>
      <c r="Z2105" t="str">
        <f>_xlfn.XLOOKUP(Orders_C[[#This Row],[Store_ID]],Stores_c[Store_ID],Stores_c[City])</f>
        <v>East Johnport</v>
      </c>
      <c r="AA2105" t="str">
        <f>_xlfn.XLOOKUP(Orders_C[[#This Row],[Customer_ID]],Customers_c[Customer_ID],Customers_c[Customer_Name])</f>
        <v>Emily Scott</v>
      </c>
      <c r="AB2105" s="6">
        <f>Orders_C[[#This Row],[Quantity]]*Orders_C[[#This Row],[Unit_Price]]*(1-Orders_C[[#This Row],[Discount %]])+Orders_C[[#This Row],[Tax]]</f>
        <v>575.35</v>
      </c>
      <c r="AC2105" s="9">
        <f>(Orders_C[[#This Row],[Unit_Price]]*Orders_C[[#This Row],[Quantity]])-Orders_C[[#This Row],[Discount]]+Orders_C[[#This Row],[Tax]]</f>
        <v>627.54999999999995</v>
      </c>
      <c r="AD2105" t="str">
        <f>IF(COUNTIF(Orders_C[[#All],[Customer_ID]],Orders_C[[#This Row],[Customer_ID]])&gt;1,"Repeat","New")</f>
        <v>Repeat</v>
      </c>
      <c r="AE2105" t="str" cm="1">
        <f t="array" ref="AE2105">_xlfn.XLOOKUP(Orders_C[[#This Row],[Store_ID]],Stores_c[[#All],[Store_ID]],Stores_c[[#All],[City]])</f>
        <v>East Johnport</v>
      </c>
      <c r="AF2105" t="str" cm="1">
        <f t="array" ref="AF2105">_xlfn.XLOOKUP(Orders_C[[#This Row],[Store_ID]],Stores_c[[#All],[Store_ID]],Stores_c[[#All],[Manager_Name]])</f>
        <v>Mr. Matthew Murillo III</v>
      </c>
      <c r="AG2105" t="str" cm="1">
        <f t="array" ref="AG2105">_xlfn.XLOOKUP(Orders_C[[#This Row],[Store_ID]],Stores_c[[#All],[Store_ID]],Stores_c[[#All],[Store_Type]])</f>
        <v>Street</v>
      </c>
    </row>
    <row r="2106" spans="1:33" x14ac:dyDescent="0.25">
      <c r="A2106">
        <v>9069</v>
      </c>
      <c r="B2106" s="1">
        <v>45789</v>
      </c>
      <c r="C2106" s="2">
        <v>9.7777777777777783E-2</v>
      </c>
      <c r="D2106">
        <v>1495</v>
      </c>
      <c r="E2106">
        <v>203</v>
      </c>
      <c r="F2106">
        <v>548</v>
      </c>
      <c r="G2106">
        <v>328</v>
      </c>
      <c r="H2106">
        <v>2</v>
      </c>
      <c r="I2106">
        <v>317</v>
      </c>
      <c r="J2106">
        <v>15</v>
      </c>
      <c r="K2106">
        <v>15.85</v>
      </c>
      <c r="L2106">
        <v>634.85</v>
      </c>
      <c r="M2106" t="s">
        <v>19</v>
      </c>
      <c r="N2106" t="s">
        <v>21</v>
      </c>
      <c r="O2106">
        <v>29</v>
      </c>
      <c r="P2106">
        <v>1</v>
      </c>
      <c r="Q2106" t="s">
        <v>3092</v>
      </c>
      <c r="R2106">
        <v>509</v>
      </c>
      <c r="S2106" s="3">
        <v>0.15</v>
      </c>
      <c r="T2106" s="6">
        <v>254.45000000000005</v>
      </c>
      <c r="U2106" t="s">
        <v>6339</v>
      </c>
      <c r="V2106">
        <v>2025</v>
      </c>
      <c r="W2106" t="s">
        <v>6329</v>
      </c>
      <c r="X2106" t="str">
        <f>_xlfn.XLOOKUP(Orders_C[[#This Row],[Product_ID]],Products_C[Product_ID],Products_C[Product_Name])</f>
        <v>Rice Bowl</v>
      </c>
      <c r="Y2106" t="str">
        <f>_xlfn.XLOOKUP(Orders_C[[#This Row],[Product_ID]],Products_C[Product_ID],Products_C[Category])</f>
        <v>Burger</v>
      </c>
      <c r="Z2106" t="str">
        <f>_xlfn.XLOOKUP(Orders_C[[#This Row],[Store_ID]],Stores_c[Store_ID],Stores_c[City])</f>
        <v>Lake Williammouth</v>
      </c>
      <c r="AA2106" t="str">
        <f>_xlfn.XLOOKUP(Orders_C[[#This Row],[Customer_ID]],Customers_c[Customer_ID],Customers_c[Customer_Name])</f>
        <v>David Roach</v>
      </c>
      <c r="AB2106" s="6">
        <f>Orders_C[[#This Row],[Quantity]]*Orders_C[[#This Row],[Unit_Price]]*(1-Orders_C[[#This Row],[Discount %]])+Orders_C[[#This Row],[Tax]]</f>
        <v>554.75</v>
      </c>
      <c r="AC2106" s="9">
        <f>(Orders_C[[#This Row],[Unit_Price]]*Orders_C[[#This Row],[Quantity]])-Orders_C[[#This Row],[Discount]]+Orders_C[[#This Row],[Tax]]</f>
        <v>634.85</v>
      </c>
      <c r="AD2106" t="str">
        <f>IF(COUNTIF(Orders_C[[#All],[Customer_ID]],Orders_C[[#This Row],[Customer_ID]])&gt;1,"Repeat","New")</f>
        <v>Repeat</v>
      </c>
      <c r="AE2106" t="str" cm="1">
        <f t="array" ref="AE2106">_xlfn.XLOOKUP(Orders_C[[#This Row],[Store_ID]],Stores_c[[#All],[Store_ID]],Stores_c[[#All],[City]])</f>
        <v>Lake Williammouth</v>
      </c>
      <c r="AF2106" t="str" cm="1">
        <f t="array" ref="AF2106">_xlfn.XLOOKUP(Orders_C[[#This Row],[Store_ID]],Stores_c[[#All],[Store_ID]],Stores_c[[#All],[Manager_Name]])</f>
        <v>Stephanie Dominguez</v>
      </c>
      <c r="AG2106" t="str" cm="1">
        <f t="array" ref="AG2106">_xlfn.XLOOKUP(Orders_C[[#This Row],[Store_ID]],Stores_c[[#All],[Store_ID]],Stores_c[[#All],[Store_Type]])</f>
        <v>Drive-Thru</v>
      </c>
    </row>
    <row r="2107" spans="1:33" x14ac:dyDescent="0.25">
      <c r="A2107">
        <v>7391</v>
      </c>
      <c r="B2107" s="1">
        <v>46018</v>
      </c>
      <c r="C2107" s="2">
        <v>0.36895833333333333</v>
      </c>
      <c r="D2107">
        <v>1835</v>
      </c>
      <c r="E2107">
        <v>206</v>
      </c>
      <c r="F2107">
        <v>516</v>
      </c>
      <c r="G2107">
        <v>339</v>
      </c>
      <c r="H2107">
        <v>3</v>
      </c>
      <c r="I2107">
        <v>208</v>
      </c>
      <c r="J2107">
        <v>5</v>
      </c>
      <c r="K2107">
        <v>10.4</v>
      </c>
      <c r="L2107">
        <v>629.4</v>
      </c>
      <c r="M2107" t="s">
        <v>18</v>
      </c>
      <c r="N2107" t="s">
        <v>21</v>
      </c>
      <c r="O2107">
        <v>50</v>
      </c>
      <c r="P2107">
        <v>5</v>
      </c>
      <c r="Q2107" t="s">
        <v>1414</v>
      </c>
      <c r="R2107">
        <v>510</v>
      </c>
      <c r="S2107" s="3">
        <v>0.05</v>
      </c>
      <c r="T2107" s="6">
        <v>255</v>
      </c>
      <c r="U2107" t="s">
        <v>6328</v>
      </c>
      <c r="V2107">
        <v>2025</v>
      </c>
      <c r="W2107" t="s">
        <v>6331</v>
      </c>
      <c r="X2107" t="str">
        <f>_xlfn.XLOOKUP(Orders_C[[#This Row],[Product_ID]],Products_C[Product_ID],Products_C[Product_Name])</f>
        <v>Veg Burger</v>
      </c>
      <c r="Y2107" t="str">
        <f>_xlfn.XLOOKUP(Orders_C[[#This Row],[Product_ID]],Products_C[Product_ID],Products_C[Category])</f>
        <v>Burger</v>
      </c>
      <c r="Z2107" t="str">
        <f>_xlfn.XLOOKUP(Orders_C[[#This Row],[Store_ID]],Stores_c[Store_ID],Stores_c[City])</f>
        <v>West Matthew</v>
      </c>
      <c r="AA2107" t="str">
        <f>_xlfn.XLOOKUP(Orders_C[[#This Row],[Customer_ID]],Customers_c[Customer_ID],Customers_c[Customer_Name])</f>
        <v>Daniel Mendez</v>
      </c>
      <c r="AB2107" s="6">
        <f>Orders_C[[#This Row],[Quantity]]*Orders_C[[#This Row],[Unit_Price]]*(1-Orders_C[[#This Row],[Discount %]])+Orders_C[[#This Row],[Tax]]</f>
        <v>603.19999999999993</v>
      </c>
      <c r="AC2107" s="9">
        <f>(Orders_C[[#This Row],[Unit_Price]]*Orders_C[[#This Row],[Quantity]])-Orders_C[[#This Row],[Discount]]+Orders_C[[#This Row],[Tax]]</f>
        <v>629.4</v>
      </c>
      <c r="AD2107" t="str">
        <f>IF(COUNTIF(Orders_C[[#All],[Customer_ID]],Orders_C[[#This Row],[Customer_ID]])&gt;1,"Repeat","New")</f>
        <v>Repeat</v>
      </c>
      <c r="AE2107" t="str" cm="1">
        <f t="array" ref="AE2107">_xlfn.XLOOKUP(Orders_C[[#This Row],[Store_ID]],Stores_c[[#All],[Store_ID]],Stores_c[[#All],[City]])</f>
        <v>West Matthew</v>
      </c>
      <c r="AF2107" t="str" cm="1">
        <f t="array" ref="AF2107">_xlfn.XLOOKUP(Orders_C[[#This Row],[Store_ID]],Stores_c[[#All],[Store_ID]],Stores_c[[#All],[Manager_Name]])</f>
        <v>Miguel Kidd</v>
      </c>
      <c r="AG2107" t="str" cm="1">
        <f t="array" ref="AG2107">_xlfn.XLOOKUP(Orders_C[[#This Row],[Store_ID]],Stores_c[[#All],[Store_ID]],Stores_c[[#All],[Store_Type]])</f>
        <v>Drive-Thru</v>
      </c>
    </row>
    <row r="2108" spans="1:33" x14ac:dyDescent="0.25">
      <c r="A2108">
        <v>10359</v>
      </c>
      <c r="B2108" s="1">
        <v>45946</v>
      </c>
      <c r="C2108" s="2">
        <v>0.2666203703703704</v>
      </c>
      <c r="D2108">
        <v>1585</v>
      </c>
      <c r="E2108">
        <v>214</v>
      </c>
      <c r="F2108">
        <v>421</v>
      </c>
      <c r="G2108">
        <v>331</v>
      </c>
      <c r="H2108">
        <v>3</v>
      </c>
      <c r="I2108">
        <v>208</v>
      </c>
      <c r="J2108">
        <v>5</v>
      </c>
      <c r="K2108">
        <v>10.4</v>
      </c>
      <c r="L2108">
        <v>629.4</v>
      </c>
      <c r="M2108" t="s">
        <v>18</v>
      </c>
      <c r="N2108" t="s">
        <v>23</v>
      </c>
      <c r="O2108">
        <v>37</v>
      </c>
      <c r="P2108">
        <v>3</v>
      </c>
      <c r="Q2108" t="s">
        <v>4382</v>
      </c>
      <c r="R2108">
        <v>510</v>
      </c>
      <c r="S2108" s="3">
        <v>0.05</v>
      </c>
      <c r="T2108" s="6">
        <v>255</v>
      </c>
      <c r="U2108" t="s">
        <v>6332</v>
      </c>
      <c r="V2108">
        <v>2025</v>
      </c>
      <c r="W2108" t="s">
        <v>6329</v>
      </c>
      <c r="X2108" t="str">
        <f>_xlfn.XLOOKUP(Orders_C[[#This Row],[Product_ID]],Products_C[Product_ID],Products_C[Product_Name])</f>
        <v>Chicken Bucket</v>
      </c>
      <c r="Y2108" t="str">
        <f>_xlfn.XLOOKUP(Orders_C[[#This Row],[Product_ID]],Products_C[Product_ID],Products_C[Category])</f>
        <v>Beverage</v>
      </c>
      <c r="Z2108" t="str">
        <f>_xlfn.XLOOKUP(Orders_C[[#This Row],[Store_ID]],Stores_c[Store_ID],Stores_c[City])</f>
        <v>New Robert</v>
      </c>
      <c r="AA2108" t="str">
        <f>_xlfn.XLOOKUP(Orders_C[[#This Row],[Customer_ID]],Customers_c[Customer_ID],Customers_c[Customer_Name])</f>
        <v>Brandon Walker</v>
      </c>
      <c r="AB2108" s="6">
        <f>Orders_C[[#This Row],[Quantity]]*Orders_C[[#This Row],[Unit_Price]]*(1-Orders_C[[#This Row],[Discount %]])+Orders_C[[#This Row],[Tax]]</f>
        <v>603.19999999999993</v>
      </c>
      <c r="AC2108" s="9">
        <f>(Orders_C[[#This Row],[Unit_Price]]*Orders_C[[#This Row],[Quantity]])-Orders_C[[#This Row],[Discount]]+Orders_C[[#This Row],[Tax]]</f>
        <v>629.4</v>
      </c>
      <c r="AD2108" t="str">
        <f>IF(COUNTIF(Orders_C[[#All],[Customer_ID]],Orders_C[[#This Row],[Customer_ID]])&gt;1,"Repeat","New")</f>
        <v>Repeat</v>
      </c>
      <c r="AE2108" t="str" cm="1">
        <f t="array" ref="AE2108">_xlfn.XLOOKUP(Orders_C[[#This Row],[Store_ID]],Stores_c[[#All],[Store_ID]],Stores_c[[#All],[City]])</f>
        <v>New Robert</v>
      </c>
      <c r="AF2108" t="str" cm="1">
        <f t="array" ref="AF2108">_xlfn.XLOOKUP(Orders_C[[#This Row],[Store_ID]],Stores_c[[#All],[Store_ID]],Stores_c[[#All],[Manager_Name]])</f>
        <v>Krista Webb</v>
      </c>
      <c r="AG2108" t="str" cm="1">
        <f t="array" ref="AG2108">_xlfn.XLOOKUP(Orders_C[[#This Row],[Store_ID]],Stores_c[[#All],[Store_ID]],Stores_c[[#All],[Store_Type]])</f>
        <v>Drive-Thru</v>
      </c>
    </row>
    <row r="2109" spans="1:33" x14ac:dyDescent="0.25">
      <c r="A2109">
        <v>7532</v>
      </c>
      <c r="B2109" s="1">
        <v>45804</v>
      </c>
      <c r="C2109" s="2">
        <v>0.53112268518518524</v>
      </c>
      <c r="D2109">
        <v>1716</v>
      </c>
      <c r="E2109">
        <v>210</v>
      </c>
      <c r="F2109">
        <v>488</v>
      </c>
      <c r="G2109">
        <v>314</v>
      </c>
      <c r="H2109">
        <v>3</v>
      </c>
      <c r="I2109">
        <v>212</v>
      </c>
      <c r="J2109">
        <v>10</v>
      </c>
      <c r="K2109">
        <v>10.6</v>
      </c>
      <c r="L2109">
        <v>636.6</v>
      </c>
      <c r="M2109" t="s">
        <v>18</v>
      </c>
      <c r="N2109" t="s">
        <v>23</v>
      </c>
      <c r="O2109">
        <v>46</v>
      </c>
      <c r="P2109">
        <v>5</v>
      </c>
      <c r="Q2109" t="s">
        <v>1555</v>
      </c>
      <c r="R2109">
        <v>508</v>
      </c>
      <c r="S2109" s="3">
        <v>0.1</v>
      </c>
      <c r="T2109" s="6">
        <v>255.00000000000006</v>
      </c>
      <c r="U2109" t="s">
        <v>6339</v>
      </c>
      <c r="V2109">
        <v>2025</v>
      </c>
      <c r="W2109" t="s">
        <v>6331</v>
      </c>
      <c r="X2109" t="str">
        <f>_xlfn.XLOOKUP(Orders_C[[#This Row],[Product_ID]],Products_C[Product_ID],Products_C[Product_Name])</f>
        <v>Wrap</v>
      </c>
      <c r="Y2109" t="str">
        <f>_xlfn.XLOOKUP(Orders_C[[#This Row],[Product_ID]],Products_C[Product_ID],Products_C[Category])</f>
        <v>Burger</v>
      </c>
      <c r="Z2109" t="str">
        <f>_xlfn.XLOOKUP(Orders_C[[#This Row],[Store_ID]],Stores_c[Store_ID],Stores_c[City])</f>
        <v>East William</v>
      </c>
      <c r="AA2109" t="str">
        <f>_xlfn.XLOOKUP(Orders_C[[#This Row],[Customer_ID]],Customers_c[Customer_ID],Customers_c[Customer_Name])</f>
        <v>Nathan Rodgers</v>
      </c>
      <c r="AB2109" s="6">
        <f>Orders_C[[#This Row],[Quantity]]*Orders_C[[#This Row],[Unit_Price]]*(1-Orders_C[[#This Row],[Discount %]])+Orders_C[[#This Row],[Tax]]</f>
        <v>583</v>
      </c>
      <c r="AC2109" s="9">
        <f>(Orders_C[[#This Row],[Unit_Price]]*Orders_C[[#This Row],[Quantity]])-Orders_C[[#This Row],[Discount]]+Orders_C[[#This Row],[Tax]]</f>
        <v>636.6</v>
      </c>
      <c r="AD2109" t="str">
        <f>IF(COUNTIF(Orders_C[[#All],[Customer_ID]],Orders_C[[#This Row],[Customer_ID]])&gt;1,"Repeat","New")</f>
        <v>Repeat</v>
      </c>
      <c r="AE2109" t="str" cm="1">
        <f t="array" ref="AE2109">_xlfn.XLOOKUP(Orders_C[[#This Row],[Store_ID]],Stores_c[[#All],[Store_ID]],Stores_c[[#All],[City]])</f>
        <v>East William</v>
      </c>
      <c r="AF2109" t="str" cm="1">
        <f t="array" ref="AF2109">_xlfn.XLOOKUP(Orders_C[[#This Row],[Store_ID]],Stores_c[[#All],[Store_ID]],Stores_c[[#All],[Manager_Name]])</f>
        <v>Victoria Butler</v>
      </c>
      <c r="AG2109" t="str" cm="1">
        <f t="array" ref="AG2109">_xlfn.XLOOKUP(Orders_C[[#This Row],[Store_ID]],Stores_c[[#All],[Store_ID]],Stores_c[[#All],[Store_Type]])</f>
        <v>Drive-Thru</v>
      </c>
    </row>
    <row r="2110" spans="1:33" x14ac:dyDescent="0.25">
      <c r="A2110">
        <v>9722</v>
      </c>
      <c r="B2110" s="1">
        <v>45850</v>
      </c>
      <c r="C2110" s="2">
        <v>0.53460648148148149</v>
      </c>
      <c r="D2110">
        <v>1598</v>
      </c>
      <c r="E2110">
        <v>205</v>
      </c>
      <c r="F2110">
        <v>401</v>
      </c>
      <c r="G2110">
        <v>321</v>
      </c>
      <c r="H2110">
        <v>3</v>
      </c>
      <c r="I2110">
        <v>204</v>
      </c>
      <c r="J2110">
        <v>0</v>
      </c>
      <c r="K2110">
        <v>10.199999999999999</v>
      </c>
      <c r="L2110">
        <v>622.20000000000005</v>
      </c>
      <c r="M2110" t="s">
        <v>19</v>
      </c>
      <c r="N2110" t="s">
        <v>22</v>
      </c>
      <c r="O2110">
        <v>23</v>
      </c>
      <c r="P2110">
        <v>5</v>
      </c>
      <c r="Q2110" t="s">
        <v>3745</v>
      </c>
      <c r="R2110">
        <v>501</v>
      </c>
      <c r="S2110" s="3">
        <v>0</v>
      </c>
      <c r="T2110" s="6">
        <v>255.00000000000006</v>
      </c>
      <c r="U2110" t="s">
        <v>6341</v>
      </c>
      <c r="V2110">
        <v>2025</v>
      </c>
      <c r="W2110" t="s">
        <v>6329</v>
      </c>
      <c r="X2110" t="str">
        <f>_xlfn.XLOOKUP(Orders_C[[#This Row],[Product_ID]],Products_C[Product_ID],Products_C[Product_Name])</f>
        <v>Cold Coffee</v>
      </c>
      <c r="Y2110" t="str">
        <f>_xlfn.XLOOKUP(Orders_C[[#This Row],[Product_ID]],Products_C[Product_ID],Products_C[Category])</f>
        <v>Dessert</v>
      </c>
      <c r="Z2110" t="str">
        <f>_xlfn.XLOOKUP(Orders_C[[#This Row],[Store_ID]],Stores_c[Store_ID],Stores_c[City])</f>
        <v>Port Jacob</v>
      </c>
      <c r="AA2110" t="str">
        <f>_xlfn.XLOOKUP(Orders_C[[#This Row],[Customer_ID]],Customers_c[Customer_ID],Customers_c[Customer_Name])</f>
        <v>Mary Evans</v>
      </c>
      <c r="AB2110" s="6">
        <f>Orders_C[[#This Row],[Quantity]]*Orders_C[[#This Row],[Unit_Price]]*(1-Orders_C[[#This Row],[Discount %]])+Orders_C[[#This Row],[Tax]]</f>
        <v>622.20000000000005</v>
      </c>
      <c r="AC2110" s="9">
        <f>(Orders_C[[#This Row],[Unit_Price]]*Orders_C[[#This Row],[Quantity]])-Orders_C[[#This Row],[Discount]]+Orders_C[[#This Row],[Tax]]</f>
        <v>622.20000000000005</v>
      </c>
      <c r="AD2110" t="str">
        <f>IF(COUNTIF(Orders_C[[#All],[Customer_ID]],Orders_C[[#This Row],[Customer_ID]])&gt;1,"Repeat","New")</f>
        <v>Repeat</v>
      </c>
      <c r="AE2110" t="str" cm="1">
        <f t="array" ref="AE2110">_xlfn.XLOOKUP(Orders_C[[#This Row],[Store_ID]],Stores_c[[#All],[Store_ID]],Stores_c[[#All],[City]])</f>
        <v>Port Jacob</v>
      </c>
      <c r="AF2110" t="str" cm="1">
        <f t="array" ref="AF2110">_xlfn.XLOOKUP(Orders_C[[#This Row],[Store_ID]],Stores_c[[#All],[Store_ID]],Stores_c[[#All],[Manager_Name]])</f>
        <v>David Harris</v>
      </c>
      <c r="AG2110" t="str" cm="1">
        <f t="array" ref="AG2110">_xlfn.XLOOKUP(Orders_C[[#This Row],[Store_ID]],Stores_c[[#All],[Store_ID]],Stores_c[[#All],[Store_Type]])</f>
        <v>Mall</v>
      </c>
    </row>
    <row r="2111" spans="1:33" x14ac:dyDescent="0.25">
      <c r="A2111">
        <v>7444</v>
      </c>
      <c r="B2111" s="1">
        <v>45933</v>
      </c>
      <c r="C2111" s="2">
        <v>0.22023148148148147</v>
      </c>
      <c r="D2111">
        <v>1748</v>
      </c>
      <c r="E2111">
        <v>205</v>
      </c>
      <c r="F2111">
        <v>427</v>
      </c>
      <c r="G2111">
        <v>318</v>
      </c>
      <c r="H2111">
        <v>2</v>
      </c>
      <c r="I2111">
        <v>306</v>
      </c>
      <c r="J2111">
        <v>5</v>
      </c>
      <c r="K2111">
        <v>15.3</v>
      </c>
      <c r="L2111">
        <v>622.29999999999995</v>
      </c>
      <c r="M2111" t="s">
        <v>20</v>
      </c>
      <c r="N2111" t="s">
        <v>23</v>
      </c>
      <c r="O2111">
        <v>29</v>
      </c>
      <c r="P2111">
        <v>1</v>
      </c>
      <c r="Q2111" t="s">
        <v>1467</v>
      </c>
      <c r="R2111">
        <v>504</v>
      </c>
      <c r="S2111" s="3">
        <v>0.05</v>
      </c>
      <c r="T2111" s="6">
        <v>255.09999999999997</v>
      </c>
      <c r="U2111" t="s">
        <v>6332</v>
      </c>
      <c r="V2111">
        <v>2025</v>
      </c>
      <c r="W2111" t="s">
        <v>6329</v>
      </c>
      <c r="X2111" t="str">
        <f>_xlfn.XLOOKUP(Orders_C[[#This Row],[Product_ID]],Products_C[Product_ID],Products_C[Product_Name])</f>
        <v>Pepsi</v>
      </c>
      <c r="Y2111" t="str">
        <f>_xlfn.XLOOKUP(Orders_C[[#This Row],[Product_ID]],Products_C[Product_ID],Products_C[Category])</f>
        <v>Burger</v>
      </c>
      <c r="Z2111" t="str">
        <f>_xlfn.XLOOKUP(Orders_C[[#This Row],[Store_ID]],Stores_c[Store_ID],Stores_c[City])</f>
        <v>Port Jacob</v>
      </c>
      <c r="AA2111" t="str">
        <f>_xlfn.XLOOKUP(Orders_C[[#This Row],[Customer_ID]],Customers_c[Customer_ID],Customers_c[Customer_Name])</f>
        <v>Jill Tyler</v>
      </c>
      <c r="AB2111" s="6">
        <f>Orders_C[[#This Row],[Quantity]]*Orders_C[[#This Row],[Unit_Price]]*(1-Orders_C[[#This Row],[Discount %]])+Orders_C[[#This Row],[Tax]]</f>
        <v>596.69999999999993</v>
      </c>
      <c r="AC2111" s="9">
        <f>(Orders_C[[#This Row],[Unit_Price]]*Orders_C[[#This Row],[Quantity]])-Orders_C[[#This Row],[Discount]]+Orders_C[[#This Row],[Tax]]</f>
        <v>622.29999999999995</v>
      </c>
      <c r="AD2111" t="str">
        <f>IF(COUNTIF(Orders_C[[#All],[Customer_ID]],Orders_C[[#This Row],[Customer_ID]])&gt;1,"Repeat","New")</f>
        <v>Repeat</v>
      </c>
      <c r="AE2111" t="str" cm="1">
        <f t="array" ref="AE2111">_xlfn.XLOOKUP(Orders_C[[#This Row],[Store_ID]],Stores_c[[#All],[Store_ID]],Stores_c[[#All],[City]])</f>
        <v>Port Jacob</v>
      </c>
      <c r="AF2111" t="str" cm="1">
        <f t="array" ref="AF2111">_xlfn.XLOOKUP(Orders_C[[#This Row],[Store_ID]],Stores_c[[#All],[Store_ID]],Stores_c[[#All],[Manager_Name]])</f>
        <v>David Harris</v>
      </c>
      <c r="AG2111" t="str" cm="1">
        <f t="array" ref="AG2111">_xlfn.XLOOKUP(Orders_C[[#This Row],[Store_ID]],Stores_c[[#All],[Store_ID]],Stores_c[[#All],[Store_Type]])</f>
        <v>Mall</v>
      </c>
    </row>
    <row r="2112" spans="1:33" x14ac:dyDescent="0.25">
      <c r="A2112">
        <v>6760</v>
      </c>
      <c r="B2112" s="1">
        <v>45758</v>
      </c>
      <c r="C2112" s="2">
        <v>0.62835648148148149</v>
      </c>
      <c r="D2112">
        <v>1340</v>
      </c>
      <c r="E2112">
        <v>213</v>
      </c>
      <c r="F2112">
        <v>515</v>
      </c>
      <c r="G2112">
        <v>323</v>
      </c>
      <c r="H2112">
        <v>2</v>
      </c>
      <c r="I2112">
        <v>312</v>
      </c>
      <c r="J2112">
        <v>10</v>
      </c>
      <c r="K2112">
        <v>15.6</v>
      </c>
      <c r="L2112">
        <v>629.6</v>
      </c>
      <c r="M2112" t="s">
        <v>19</v>
      </c>
      <c r="N2112" t="s">
        <v>22</v>
      </c>
      <c r="O2112">
        <v>54</v>
      </c>
      <c r="P2112">
        <v>5</v>
      </c>
      <c r="Q2112" t="s">
        <v>783</v>
      </c>
      <c r="R2112">
        <v>510</v>
      </c>
      <c r="S2112" s="3">
        <v>0.1</v>
      </c>
      <c r="T2112" s="6">
        <v>255.20000000000005</v>
      </c>
      <c r="U2112" t="s">
        <v>6337</v>
      </c>
      <c r="V2112">
        <v>2025</v>
      </c>
      <c r="W2112" t="s">
        <v>6331</v>
      </c>
      <c r="X2112" t="str">
        <f>_xlfn.XLOOKUP(Orders_C[[#This Row],[Product_ID]],Products_C[Product_ID],Products_C[Product_Name])</f>
        <v>Rice Bowl</v>
      </c>
      <c r="Y2112" t="str">
        <f>_xlfn.XLOOKUP(Orders_C[[#This Row],[Product_ID]],Products_C[Product_ID],Products_C[Category])</f>
        <v>Beverage</v>
      </c>
      <c r="Z2112" t="str">
        <f>_xlfn.XLOOKUP(Orders_C[[#This Row],[Store_ID]],Stores_c[Store_ID],Stores_c[City])</f>
        <v>Lake Kristashire</v>
      </c>
      <c r="AA2112" t="str">
        <f>_xlfn.XLOOKUP(Orders_C[[#This Row],[Customer_ID]],Customers_c[Customer_ID],Customers_c[Customer_Name])</f>
        <v>Amber Watson</v>
      </c>
      <c r="AB2112" s="6">
        <f>Orders_C[[#This Row],[Quantity]]*Orders_C[[#This Row],[Unit_Price]]*(1-Orders_C[[#This Row],[Discount %]])+Orders_C[[#This Row],[Tax]]</f>
        <v>577.20000000000005</v>
      </c>
      <c r="AC2112" s="9">
        <f>(Orders_C[[#This Row],[Unit_Price]]*Orders_C[[#This Row],[Quantity]])-Orders_C[[#This Row],[Discount]]+Orders_C[[#This Row],[Tax]]</f>
        <v>629.6</v>
      </c>
      <c r="AD2112" t="str">
        <f>IF(COUNTIF(Orders_C[[#All],[Customer_ID]],Orders_C[[#This Row],[Customer_ID]])&gt;1,"Repeat","New")</f>
        <v>Repeat</v>
      </c>
      <c r="AE2112" t="str" cm="1">
        <f t="array" ref="AE2112">_xlfn.XLOOKUP(Orders_C[[#This Row],[Store_ID]],Stores_c[[#All],[Store_ID]],Stores_c[[#All],[City]])</f>
        <v>Lake Kristashire</v>
      </c>
      <c r="AF2112" t="str" cm="1">
        <f t="array" ref="AF2112">_xlfn.XLOOKUP(Orders_C[[#This Row],[Store_ID]],Stores_c[[#All],[Store_ID]],Stores_c[[#All],[Manager_Name]])</f>
        <v>Andrea Daugherty</v>
      </c>
      <c r="AG2112" t="str" cm="1">
        <f t="array" ref="AG2112">_xlfn.XLOOKUP(Orders_C[[#This Row],[Store_ID]],Stores_c[[#All],[Store_ID]],Stores_c[[#All],[Store_Type]])</f>
        <v>Mall</v>
      </c>
    </row>
    <row r="2113" spans="1:33" x14ac:dyDescent="0.25">
      <c r="A2113">
        <v>9632</v>
      </c>
      <c r="B2113" s="1">
        <v>45991</v>
      </c>
      <c r="C2113" s="2">
        <v>0.45574074074074072</v>
      </c>
      <c r="D2113">
        <v>1219</v>
      </c>
      <c r="E2113">
        <v>219</v>
      </c>
      <c r="F2113">
        <v>467</v>
      </c>
      <c r="G2113">
        <v>308</v>
      </c>
      <c r="H2113">
        <v>2</v>
      </c>
      <c r="I2113">
        <v>312</v>
      </c>
      <c r="J2113">
        <v>10</v>
      </c>
      <c r="K2113">
        <v>15.6</v>
      </c>
      <c r="L2113">
        <v>629.6</v>
      </c>
      <c r="M2113" t="s">
        <v>19</v>
      </c>
      <c r="N2113" t="s">
        <v>22</v>
      </c>
      <c r="O2113">
        <v>50</v>
      </c>
      <c r="P2113">
        <v>4</v>
      </c>
      <c r="Q2113" t="s">
        <v>3655</v>
      </c>
      <c r="R2113">
        <v>503</v>
      </c>
      <c r="S2113" s="3">
        <v>0.1</v>
      </c>
      <c r="T2113" s="6">
        <v>255.20000000000005</v>
      </c>
      <c r="U2113" t="s">
        <v>6336</v>
      </c>
      <c r="V2113">
        <v>2025</v>
      </c>
      <c r="W2113" t="s">
        <v>6331</v>
      </c>
      <c r="X2113" t="str">
        <f>_xlfn.XLOOKUP(Orders_C[[#This Row],[Product_ID]],Products_C[Product_ID],Products_C[Product_Name])</f>
        <v>Zinger Burger</v>
      </c>
      <c r="Y2113" t="str">
        <f>_xlfn.XLOOKUP(Orders_C[[#This Row],[Product_ID]],Products_C[Product_ID],Products_C[Category])</f>
        <v>Beverage</v>
      </c>
      <c r="Z2113" t="str">
        <f>_xlfn.XLOOKUP(Orders_C[[#This Row],[Store_ID]],Stores_c[Store_ID],Stores_c[City])</f>
        <v>Lake David</v>
      </c>
      <c r="AA2113" t="str">
        <f>_xlfn.XLOOKUP(Orders_C[[#This Row],[Customer_ID]],Customers_c[Customer_ID],Customers_c[Customer_Name])</f>
        <v>Megan Davis</v>
      </c>
      <c r="AB2113" s="6">
        <f>Orders_C[[#This Row],[Quantity]]*Orders_C[[#This Row],[Unit_Price]]*(1-Orders_C[[#This Row],[Discount %]])+Orders_C[[#This Row],[Tax]]</f>
        <v>577.20000000000005</v>
      </c>
      <c r="AC2113" s="9">
        <f>(Orders_C[[#This Row],[Unit_Price]]*Orders_C[[#This Row],[Quantity]])-Orders_C[[#This Row],[Discount]]+Orders_C[[#This Row],[Tax]]</f>
        <v>629.6</v>
      </c>
      <c r="AD2113" t="str">
        <f>IF(COUNTIF(Orders_C[[#All],[Customer_ID]],Orders_C[[#This Row],[Customer_ID]])&gt;1,"Repeat","New")</f>
        <v>Repeat</v>
      </c>
      <c r="AE2113" t="str" cm="1">
        <f t="array" ref="AE2113">_xlfn.XLOOKUP(Orders_C[[#This Row],[Store_ID]],Stores_c[[#All],[Store_ID]],Stores_c[[#All],[City]])</f>
        <v>Lake David</v>
      </c>
      <c r="AF2113" t="str" cm="1">
        <f t="array" ref="AF2113">_xlfn.XLOOKUP(Orders_C[[#This Row],[Store_ID]],Stores_c[[#All],[Store_ID]],Stores_c[[#All],[Manager_Name]])</f>
        <v>Joshua Hines</v>
      </c>
      <c r="AG2113" t="str" cm="1">
        <f t="array" ref="AG2113">_xlfn.XLOOKUP(Orders_C[[#This Row],[Store_ID]],Stores_c[[#All],[Store_ID]],Stores_c[[#All],[Store_Type]])</f>
        <v>Street</v>
      </c>
    </row>
    <row r="2114" spans="1:33" x14ac:dyDescent="0.25">
      <c r="A2114">
        <v>7850</v>
      </c>
      <c r="B2114" s="1">
        <v>45884</v>
      </c>
      <c r="C2114" s="2">
        <v>0.57297453703703705</v>
      </c>
      <c r="D2114">
        <v>1897</v>
      </c>
      <c r="E2114">
        <v>215</v>
      </c>
      <c r="F2114">
        <v>465</v>
      </c>
      <c r="G2114">
        <v>310</v>
      </c>
      <c r="H2114">
        <v>4</v>
      </c>
      <c r="I2114">
        <v>161</v>
      </c>
      <c r="J2114">
        <v>10</v>
      </c>
      <c r="K2114">
        <v>8.0500000000000007</v>
      </c>
      <c r="L2114">
        <v>642.04999999999995</v>
      </c>
      <c r="M2114" t="s">
        <v>19</v>
      </c>
      <c r="N2114" t="s">
        <v>21</v>
      </c>
      <c r="O2114">
        <v>11</v>
      </c>
      <c r="P2114">
        <v>2</v>
      </c>
      <c r="Q2114" t="s">
        <v>1873</v>
      </c>
      <c r="R2114">
        <v>504</v>
      </c>
      <c r="S2114" s="3">
        <v>0.1</v>
      </c>
      <c r="T2114" s="6">
        <v>255.64999999999998</v>
      </c>
      <c r="U2114" t="s">
        <v>6342</v>
      </c>
      <c r="V2114">
        <v>2025</v>
      </c>
      <c r="W2114" t="s">
        <v>6333</v>
      </c>
      <c r="X2114" t="str">
        <f>_xlfn.XLOOKUP(Orders_C[[#This Row],[Product_ID]],Products_C[Product_ID],Products_C[Product_Name])</f>
        <v>Chicken Bucket</v>
      </c>
      <c r="Y2114" t="str">
        <f>_xlfn.XLOOKUP(Orders_C[[#This Row],[Product_ID]],Products_C[Product_ID],Products_C[Category])</f>
        <v>Chicken</v>
      </c>
      <c r="Z2114" t="str">
        <f>_xlfn.XLOOKUP(Orders_C[[#This Row],[Store_ID]],Stores_c[Store_ID],Stores_c[City])</f>
        <v>Sallyburgh</v>
      </c>
      <c r="AA2114" t="str">
        <f>_xlfn.XLOOKUP(Orders_C[[#This Row],[Customer_ID]],Customers_c[Customer_ID],Customers_c[Customer_Name])</f>
        <v>James Smith</v>
      </c>
      <c r="AB2114" s="6">
        <f>Orders_C[[#This Row],[Quantity]]*Orders_C[[#This Row],[Unit_Price]]*(1-Orders_C[[#This Row],[Discount %]])+Orders_C[[#This Row],[Tax]]</f>
        <v>587.65</v>
      </c>
      <c r="AC2114" s="9">
        <f>(Orders_C[[#This Row],[Unit_Price]]*Orders_C[[#This Row],[Quantity]])-Orders_C[[#This Row],[Discount]]+Orders_C[[#This Row],[Tax]]</f>
        <v>642.04999999999995</v>
      </c>
      <c r="AD2114" t="str">
        <f>IF(COUNTIF(Orders_C[[#All],[Customer_ID]],Orders_C[[#This Row],[Customer_ID]])&gt;1,"Repeat","New")</f>
        <v>Repeat</v>
      </c>
      <c r="AE2114" t="str" cm="1">
        <f t="array" ref="AE2114">_xlfn.XLOOKUP(Orders_C[[#This Row],[Store_ID]],Stores_c[[#All],[Store_ID]],Stores_c[[#All],[City]])</f>
        <v>Sallyburgh</v>
      </c>
      <c r="AF2114" t="str" cm="1">
        <f t="array" ref="AF2114">_xlfn.XLOOKUP(Orders_C[[#This Row],[Store_ID]],Stores_c[[#All],[Store_ID]],Stores_c[[#All],[Manager_Name]])</f>
        <v>Benjamin Mccoy</v>
      </c>
      <c r="AG2114" t="str" cm="1">
        <f t="array" ref="AG2114">_xlfn.XLOOKUP(Orders_C[[#This Row],[Store_ID]],Stores_c[[#All],[Store_ID]],Stores_c[[#All],[Store_Type]])</f>
        <v>Drive-Thru</v>
      </c>
    </row>
    <row r="2115" spans="1:33" x14ac:dyDescent="0.25">
      <c r="A2115">
        <v>9864</v>
      </c>
      <c r="B2115" s="1">
        <v>45997</v>
      </c>
      <c r="C2115" s="2">
        <v>0.74332175925925925</v>
      </c>
      <c r="D2115">
        <v>1478</v>
      </c>
      <c r="E2115">
        <v>212</v>
      </c>
      <c r="F2115">
        <v>425</v>
      </c>
      <c r="G2115">
        <v>333</v>
      </c>
      <c r="H2115">
        <v>4</v>
      </c>
      <c r="I2115">
        <v>161</v>
      </c>
      <c r="J2115">
        <v>10</v>
      </c>
      <c r="K2115">
        <v>8.0500000000000007</v>
      </c>
      <c r="L2115">
        <v>642.04999999999995</v>
      </c>
      <c r="M2115" t="s">
        <v>20</v>
      </c>
      <c r="N2115" t="s">
        <v>22</v>
      </c>
      <c r="O2115">
        <v>22</v>
      </c>
      <c r="P2115">
        <v>3</v>
      </c>
      <c r="Q2115" t="s">
        <v>3887</v>
      </c>
      <c r="R2115">
        <v>506</v>
      </c>
      <c r="S2115" s="3">
        <v>0.1</v>
      </c>
      <c r="T2115" s="6">
        <v>255.64999999999998</v>
      </c>
      <c r="U2115" t="s">
        <v>6328</v>
      </c>
      <c r="V2115">
        <v>2025</v>
      </c>
      <c r="W2115" t="s">
        <v>6329</v>
      </c>
      <c r="X2115" t="str">
        <f>_xlfn.XLOOKUP(Orders_C[[#This Row],[Product_ID]],Products_C[Product_ID],Products_C[Product_Name])</f>
        <v>Chicken Wings</v>
      </c>
      <c r="Y2115" t="str">
        <f>_xlfn.XLOOKUP(Orders_C[[#This Row],[Product_ID]],Products_C[Product_ID],Products_C[Category])</f>
        <v>Burger</v>
      </c>
      <c r="Z2115" t="str">
        <f>_xlfn.XLOOKUP(Orders_C[[#This Row],[Store_ID]],Stores_c[Store_ID],Stores_c[City])</f>
        <v>Andrewview</v>
      </c>
      <c r="AA2115" t="str">
        <f>_xlfn.XLOOKUP(Orders_C[[#This Row],[Customer_ID]],Customers_c[Customer_ID],Customers_c[Customer_Name])</f>
        <v>Daniel Brown</v>
      </c>
      <c r="AB2115" s="6">
        <f>Orders_C[[#This Row],[Quantity]]*Orders_C[[#This Row],[Unit_Price]]*(1-Orders_C[[#This Row],[Discount %]])+Orders_C[[#This Row],[Tax]]</f>
        <v>587.65</v>
      </c>
      <c r="AC2115" s="9">
        <f>(Orders_C[[#This Row],[Unit_Price]]*Orders_C[[#This Row],[Quantity]])-Orders_C[[#This Row],[Discount]]+Orders_C[[#This Row],[Tax]]</f>
        <v>642.04999999999995</v>
      </c>
      <c r="AD2115" t="str">
        <f>IF(COUNTIF(Orders_C[[#All],[Customer_ID]],Orders_C[[#This Row],[Customer_ID]])&gt;1,"Repeat","New")</f>
        <v>Repeat</v>
      </c>
      <c r="AE2115" t="str" cm="1">
        <f t="array" ref="AE2115">_xlfn.XLOOKUP(Orders_C[[#This Row],[Store_ID]],Stores_c[[#All],[Store_ID]],Stores_c[[#All],[City]])</f>
        <v>Andrewview</v>
      </c>
      <c r="AF2115" t="str" cm="1">
        <f t="array" ref="AF2115">_xlfn.XLOOKUP(Orders_C[[#This Row],[Store_ID]],Stores_c[[#All],[Store_ID]],Stores_c[[#All],[Manager_Name]])</f>
        <v>Alice Sutton</v>
      </c>
      <c r="AG2115" t="str" cm="1">
        <f t="array" ref="AG2115">_xlfn.XLOOKUP(Orders_C[[#This Row],[Store_ID]],Stores_c[[#All],[Store_ID]],Stores_c[[#All],[Store_Type]])</f>
        <v>Mall</v>
      </c>
    </row>
    <row r="2116" spans="1:33" x14ac:dyDescent="0.25">
      <c r="A2116">
        <v>9150</v>
      </c>
      <c r="B2116" s="1">
        <v>45714</v>
      </c>
      <c r="C2116" s="2">
        <v>0.64440972222222226</v>
      </c>
      <c r="D2116">
        <v>1200</v>
      </c>
      <c r="E2116">
        <v>215</v>
      </c>
      <c r="F2116">
        <v>483</v>
      </c>
      <c r="G2116">
        <v>336</v>
      </c>
      <c r="H2116">
        <v>4</v>
      </c>
      <c r="I2116">
        <v>158</v>
      </c>
      <c r="J2116">
        <v>5</v>
      </c>
      <c r="K2116">
        <v>7.9</v>
      </c>
      <c r="L2116">
        <v>634.9</v>
      </c>
      <c r="M2116" t="s">
        <v>18</v>
      </c>
      <c r="N2116" t="s">
        <v>21</v>
      </c>
      <c r="O2116">
        <v>33</v>
      </c>
      <c r="P2116">
        <v>1</v>
      </c>
      <c r="Q2116" t="s">
        <v>3173</v>
      </c>
      <c r="R2116">
        <v>504</v>
      </c>
      <c r="S2116" s="3">
        <v>0.05</v>
      </c>
      <c r="T2116" s="6">
        <v>255.7</v>
      </c>
      <c r="U2116" t="s">
        <v>6338</v>
      </c>
      <c r="V2116">
        <v>2025</v>
      </c>
      <c r="W2116" t="s">
        <v>6329</v>
      </c>
      <c r="X2116" t="str">
        <f>_xlfn.XLOOKUP(Orders_C[[#This Row],[Product_ID]],Products_C[Product_ID],Products_C[Product_Name])</f>
        <v>Chicken Bucket</v>
      </c>
      <c r="Y2116" t="str">
        <f>_xlfn.XLOOKUP(Orders_C[[#This Row],[Product_ID]],Products_C[Product_ID],Products_C[Category])</f>
        <v>Dessert</v>
      </c>
      <c r="Z2116" t="str">
        <f>_xlfn.XLOOKUP(Orders_C[[#This Row],[Store_ID]],Stores_c[Store_ID],Stores_c[City])</f>
        <v>Sallyburgh</v>
      </c>
      <c r="AA2116" t="str">
        <f>_xlfn.XLOOKUP(Orders_C[[#This Row],[Customer_ID]],Customers_c[Customer_ID],Customers_c[Customer_Name])</f>
        <v>Richard Mercado</v>
      </c>
      <c r="AB2116" s="6">
        <f>Orders_C[[#This Row],[Quantity]]*Orders_C[[#This Row],[Unit_Price]]*(1-Orders_C[[#This Row],[Discount %]])+Orders_C[[#This Row],[Tax]]</f>
        <v>608.29999999999995</v>
      </c>
      <c r="AC2116" s="9">
        <f>(Orders_C[[#This Row],[Unit_Price]]*Orders_C[[#This Row],[Quantity]])-Orders_C[[#This Row],[Discount]]+Orders_C[[#This Row],[Tax]]</f>
        <v>634.9</v>
      </c>
      <c r="AD2116" t="str">
        <f>IF(COUNTIF(Orders_C[[#All],[Customer_ID]],Orders_C[[#This Row],[Customer_ID]])&gt;1,"Repeat","New")</f>
        <v>Repeat</v>
      </c>
      <c r="AE2116" t="str" cm="1">
        <f t="array" ref="AE2116">_xlfn.XLOOKUP(Orders_C[[#This Row],[Store_ID]],Stores_c[[#All],[Store_ID]],Stores_c[[#All],[City]])</f>
        <v>Sallyburgh</v>
      </c>
      <c r="AF2116" t="str" cm="1">
        <f t="array" ref="AF2116">_xlfn.XLOOKUP(Orders_C[[#This Row],[Store_ID]],Stores_c[[#All],[Store_ID]],Stores_c[[#All],[Manager_Name]])</f>
        <v>Benjamin Mccoy</v>
      </c>
      <c r="AG2116" t="str" cm="1">
        <f t="array" ref="AG2116">_xlfn.XLOOKUP(Orders_C[[#This Row],[Store_ID]],Stores_c[[#All],[Store_ID]],Stores_c[[#All],[Store_Type]])</f>
        <v>Drive-Thru</v>
      </c>
    </row>
    <row r="2117" spans="1:33" x14ac:dyDescent="0.25">
      <c r="A2117">
        <v>6860</v>
      </c>
      <c r="B2117" s="1">
        <v>45788</v>
      </c>
      <c r="C2117" s="2">
        <v>0.90114583333333331</v>
      </c>
      <c r="D2117">
        <v>1986</v>
      </c>
      <c r="E2117">
        <v>222</v>
      </c>
      <c r="F2117">
        <v>416</v>
      </c>
      <c r="G2117">
        <v>308</v>
      </c>
      <c r="H2117">
        <v>4</v>
      </c>
      <c r="I2117">
        <v>155</v>
      </c>
      <c r="J2117">
        <v>0</v>
      </c>
      <c r="K2117">
        <v>7.75</v>
      </c>
      <c r="L2117">
        <v>627.75</v>
      </c>
      <c r="M2117" t="s">
        <v>18</v>
      </c>
      <c r="N2117" t="s">
        <v>23</v>
      </c>
      <c r="O2117">
        <v>25</v>
      </c>
      <c r="P2117">
        <v>2</v>
      </c>
      <c r="Q2117" t="s">
        <v>883</v>
      </c>
      <c r="R2117">
        <v>504</v>
      </c>
      <c r="S2117" s="3">
        <v>0</v>
      </c>
      <c r="T2117" s="6">
        <v>255.75</v>
      </c>
      <c r="U2117" t="s">
        <v>6339</v>
      </c>
      <c r="V2117">
        <v>2025</v>
      </c>
      <c r="W2117" t="s">
        <v>6329</v>
      </c>
      <c r="X2117" t="str">
        <f>_xlfn.XLOOKUP(Orders_C[[#This Row],[Product_ID]],Products_C[Product_ID],Products_C[Product_Name])</f>
        <v>Zinger Burger</v>
      </c>
      <c r="Y2117" t="str">
        <f>_xlfn.XLOOKUP(Orders_C[[#This Row],[Product_ID]],Products_C[Product_ID],Products_C[Category])</f>
        <v>Beverage</v>
      </c>
      <c r="Z2117" t="str">
        <f>_xlfn.XLOOKUP(Orders_C[[#This Row],[Store_ID]],Stores_c[Store_ID],Stores_c[City])</f>
        <v>New Steven</v>
      </c>
      <c r="AA2117" t="str">
        <f>_xlfn.XLOOKUP(Orders_C[[#This Row],[Customer_ID]],Customers_c[Customer_ID],Customers_c[Customer_Name])</f>
        <v>William Mendoza</v>
      </c>
      <c r="AB2117" s="6">
        <f>Orders_C[[#This Row],[Quantity]]*Orders_C[[#This Row],[Unit_Price]]*(1-Orders_C[[#This Row],[Discount %]])+Orders_C[[#This Row],[Tax]]</f>
        <v>627.75</v>
      </c>
      <c r="AC2117" s="9">
        <f>(Orders_C[[#This Row],[Unit_Price]]*Orders_C[[#This Row],[Quantity]])-Orders_C[[#This Row],[Discount]]+Orders_C[[#This Row],[Tax]]</f>
        <v>627.75</v>
      </c>
      <c r="AD2117" t="str">
        <f>IF(COUNTIF(Orders_C[[#All],[Customer_ID]],Orders_C[[#This Row],[Customer_ID]])&gt;1,"Repeat","New")</f>
        <v>New</v>
      </c>
      <c r="AE2117" t="str" cm="1">
        <f t="array" ref="AE2117">_xlfn.XLOOKUP(Orders_C[[#This Row],[Store_ID]],Stores_c[[#All],[Store_ID]],Stores_c[[#All],[City]])</f>
        <v>New Steven</v>
      </c>
      <c r="AF2117" t="str" cm="1">
        <f t="array" ref="AF2117">_xlfn.XLOOKUP(Orders_C[[#This Row],[Store_ID]],Stores_c[[#All],[Store_ID]],Stores_c[[#All],[Manager_Name]])</f>
        <v>Terri Martinez</v>
      </c>
      <c r="AG2117" t="str" cm="1">
        <f t="array" ref="AG2117">_xlfn.XLOOKUP(Orders_C[[#This Row],[Store_ID]],Stores_c[[#All],[Store_ID]],Stores_c[[#All],[Store_Type]])</f>
        <v>Drive-Thru</v>
      </c>
    </row>
    <row r="2118" spans="1:33" x14ac:dyDescent="0.25">
      <c r="A2118">
        <v>7129</v>
      </c>
      <c r="B2118" s="1">
        <v>45793</v>
      </c>
      <c r="C2118" s="2">
        <v>0.97334490740740742</v>
      </c>
      <c r="D2118">
        <v>1325</v>
      </c>
      <c r="E2118">
        <v>205</v>
      </c>
      <c r="F2118">
        <v>507</v>
      </c>
      <c r="G2118">
        <v>325</v>
      </c>
      <c r="H2118">
        <v>4</v>
      </c>
      <c r="I2118">
        <v>155</v>
      </c>
      <c r="J2118">
        <v>0</v>
      </c>
      <c r="K2118">
        <v>7.75</v>
      </c>
      <c r="L2118">
        <v>627.75</v>
      </c>
      <c r="M2118" t="s">
        <v>19</v>
      </c>
      <c r="N2118" t="s">
        <v>23</v>
      </c>
      <c r="O2118">
        <v>18</v>
      </c>
      <c r="P2118">
        <v>4</v>
      </c>
      <c r="Q2118" t="s">
        <v>1152</v>
      </c>
      <c r="R2118">
        <v>501</v>
      </c>
      <c r="S2118" s="3">
        <v>0</v>
      </c>
      <c r="T2118" s="6">
        <v>255.75</v>
      </c>
      <c r="U2118" t="s">
        <v>6339</v>
      </c>
      <c r="V2118">
        <v>2025</v>
      </c>
      <c r="W2118" t="s">
        <v>6333</v>
      </c>
      <c r="X2118" t="str">
        <f>_xlfn.XLOOKUP(Orders_C[[#This Row],[Product_ID]],Products_C[Product_ID],Products_C[Product_Name])</f>
        <v>Veg Burger</v>
      </c>
      <c r="Y2118" t="str">
        <f>_xlfn.XLOOKUP(Orders_C[[#This Row],[Product_ID]],Products_C[Product_ID],Products_C[Category])</f>
        <v>Chicken</v>
      </c>
      <c r="Z2118" t="str">
        <f>_xlfn.XLOOKUP(Orders_C[[#This Row],[Store_ID]],Stores_c[Store_ID],Stores_c[City])</f>
        <v>Port Jacob</v>
      </c>
      <c r="AA2118" t="str">
        <f>_xlfn.XLOOKUP(Orders_C[[#This Row],[Customer_ID]],Customers_c[Customer_ID],Customers_c[Customer_Name])</f>
        <v>Dr. Hunter Hansen</v>
      </c>
      <c r="AB2118" s="6">
        <f>Orders_C[[#This Row],[Quantity]]*Orders_C[[#This Row],[Unit_Price]]*(1-Orders_C[[#This Row],[Discount %]])+Orders_C[[#This Row],[Tax]]</f>
        <v>627.75</v>
      </c>
      <c r="AC2118" s="9">
        <f>(Orders_C[[#This Row],[Unit_Price]]*Orders_C[[#This Row],[Quantity]])-Orders_C[[#This Row],[Discount]]+Orders_C[[#This Row],[Tax]]</f>
        <v>627.75</v>
      </c>
      <c r="AD2118" t="str">
        <f>IF(COUNTIF(Orders_C[[#All],[Customer_ID]],Orders_C[[#This Row],[Customer_ID]])&gt;1,"Repeat","New")</f>
        <v>Repeat</v>
      </c>
      <c r="AE2118" t="str" cm="1">
        <f t="array" ref="AE2118">_xlfn.XLOOKUP(Orders_C[[#This Row],[Store_ID]],Stores_c[[#All],[Store_ID]],Stores_c[[#All],[City]])</f>
        <v>Port Jacob</v>
      </c>
      <c r="AF2118" t="str" cm="1">
        <f t="array" ref="AF2118">_xlfn.XLOOKUP(Orders_C[[#This Row],[Store_ID]],Stores_c[[#All],[Store_ID]],Stores_c[[#All],[Manager_Name]])</f>
        <v>David Harris</v>
      </c>
      <c r="AG2118" t="str" cm="1">
        <f t="array" ref="AG2118">_xlfn.XLOOKUP(Orders_C[[#This Row],[Store_ID]],Stores_c[[#All],[Store_ID]],Stores_c[[#All],[Store_Type]])</f>
        <v>Mall</v>
      </c>
    </row>
    <row r="2119" spans="1:33" x14ac:dyDescent="0.25">
      <c r="A2119">
        <v>9074</v>
      </c>
      <c r="B2119" s="1">
        <v>45931</v>
      </c>
      <c r="C2119" s="2">
        <v>0.52280092592592597</v>
      </c>
      <c r="D2119">
        <v>1333</v>
      </c>
      <c r="E2119">
        <v>202</v>
      </c>
      <c r="F2119">
        <v>514</v>
      </c>
      <c r="G2119">
        <v>322</v>
      </c>
      <c r="H2119">
        <v>2</v>
      </c>
      <c r="I2119">
        <v>301</v>
      </c>
      <c r="J2119">
        <v>0</v>
      </c>
      <c r="K2119">
        <v>15.05</v>
      </c>
      <c r="L2119">
        <v>617.04999999999995</v>
      </c>
      <c r="M2119" t="s">
        <v>19</v>
      </c>
      <c r="N2119" t="s">
        <v>21</v>
      </c>
      <c r="O2119">
        <v>17</v>
      </c>
      <c r="P2119">
        <v>2</v>
      </c>
      <c r="Q2119" t="s">
        <v>3097</v>
      </c>
      <c r="R2119">
        <v>506</v>
      </c>
      <c r="S2119" s="3">
        <v>0</v>
      </c>
      <c r="T2119" s="6">
        <v>255.84999999999997</v>
      </c>
      <c r="U2119" t="s">
        <v>6332</v>
      </c>
      <c r="V2119">
        <v>2025</v>
      </c>
      <c r="W2119" t="s">
        <v>6333</v>
      </c>
      <c r="X2119" t="str">
        <f>_xlfn.XLOOKUP(Orders_C[[#This Row],[Product_ID]],Products_C[Product_ID],Products_C[Product_Name])</f>
        <v>Veg Burger</v>
      </c>
      <c r="Y2119" t="str">
        <f>_xlfn.XLOOKUP(Orders_C[[#This Row],[Product_ID]],Products_C[Product_ID],Products_C[Category])</f>
        <v>Burger</v>
      </c>
      <c r="Z2119" t="str">
        <f>_xlfn.XLOOKUP(Orders_C[[#This Row],[Store_ID]],Stores_c[Store_ID],Stores_c[City])</f>
        <v>Rebekahside</v>
      </c>
      <c r="AA2119" t="str">
        <f>_xlfn.XLOOKUP(Orders_C[[#This Row],[Customer_ID]],Customers_c[Customer_ID],Customers_c[Customer_Name])</f>
        <v>Kevin Herrera</v>
      </c>
      <c r="AB2119" s="6">
        <f>Orders_C[[#This Row],[Quantity]]*Orders_C[[#This Row],[Unit_Price]]*(1-Orders_C[[#This Row],[Discount %]])+Orders_C[[#This Row],[Tax]]</f>
        <v>617.04999999999995</v>
      </c>
      <c r="AC2119" s="9">
        <f>(Orders_C[[#This Row],[Unit_Price]]*Orders_C[[#This Row],[Quantity]])-Orders_C[[#This Row],[Discount]]+Orders_C[[#This Row],[Tax]]</f>
        <v>617.04999999999995</v>
      </c>
      <c r="AD2119" t="str">
        <f>IF(COUNTIF(Orders_C[[#All],[Customer_ID]],Orders_C[[#This Row],[Customer_ID]])&gt;1,"Repeat","New")</f>
        <v>Repeat</v>
      </c>
      <c r="AE2119" t="str" cm="1">
        <f t="array" ref="AE2119">_xlfn.XLOOKUP(Orders_C[[#This Row],[Store_ID]],Stores_c[[#All],[Store_ID]],Stores_c[[#All],[City]])</f>
        <v>Rebekahside</v>
      </c>
      <c r="AF2119" t="str" cm="1">
        <f t="array" ref="AF2119">_xlfn.XLOOKUP(Orders_C[[#This Row],[Store_ID]],Stores_c[[#All],[Store_ID]],Stores_c[[#All],[Manager_Name]])</f>
        <v>Mark Ray</v>
      </c>
      <c r="AG2119" t="str" cm="1">
        <f t="array" ref="AG2119">_xlfn.XLOOKUP(Orders_C[[#This Row],[Store_ID]],Stores_c[[#All],[Store_ID]],Stores_c[[#All],[Store_Type]])</f>
        <v>Drive-Thru</v>
      </c>
    </row>
    <row r="2120" spans="1:33" x14ac:dyDescent="0.25">
      <c r="A2120">
        <v>6941</v>
      </c>
      <c r="B2120" s="1">
        <v>46015</v>
      </c>
      <c r="C2120" s="2">
        <v>0.70736111111111111</v>
      </c>
      <c r="D2120">
        <v>1545</v>
      </c>
      <c r="E2120">
        <v>215</v>
      </c>
      <c r="F2120">
        <v>437</v>
      </c>
      <c r="G2120">
        <v>327</v>
      </c>
      <c r="H2120">
        <v>2</v>
      </c>
      <c r="I2120">
        <v>313</v>
      </c>
      <c r="J2120">
        <v>10</v>
      </c>
      <c r="K2120">
        <v>15.65</v>
      </c>
      <c r="L2120">
        <v>631.65</v>
      </c>
      <c r="M2120" t="s">
        <v>18</v>
      </c>
      <c r="N2120" t="s">
        <v>22</v>
      </c>
      <c r="O2120">
        <v>24</v>
      </c>
      <c r="P2120">
        <v>3</v>
      </c>
      <c r="Q2120" t="s">
        <v>964</v>
      </c>
      <c r="R2120">
        <v>510</v>
      </c>
      <c r="S2120" s="3">
        <v>0.1</v>
      </c>
      <c r="T2120" s="6">
        <v>256.05</v>
      </c>
      <c r="U2120" t="s">
        <v>6328</v>
      </c>
      <c r="V2120">
        <v>2025</v>
      </c>
      <c r="W2120" t="s">
        <v>6329</v>
      </c>
      <c r="X2120" t="str">
        <f>_xlfn.XLOOKUP(Orders_C[[#This Row],[Product_ID]],Products_C[Product_ID],Products_C[Product_Name])</f>
        <v>Wrap</v>
      </c>
      <c r="Y2120" t="str">
        <f>_xlfn.XLOOKUP(Orders_C[[#This Row],[Product_ID]],Products_C[Product_ID],Products_C[Category])</f>
        <v>Chicken</v>
      </c>
      <c r="Z2120" t="str">
        <f>_xlfn.XLOOKUP(Orders_C[[#This Row],[Store_ID]],Stores_c[Store_ID],Stores_c[City])</f>
        <v>Sallyburgh</v>
      </c>
      <c r="AA2120" t="str">
        <f>_xlfn.XLOOKUP(Orders_C[[#This Row],[Customer_ID]],Customers_c[Customer_ID],Customers_c[Customer_Name])</f>
        <v>Michael Wright</v>
      </c>
      <c r="AB2120" s="6">
        <f>Orders_C[[#This Row],[Quantity]]*Orders_C[[#This Row],[Unit_Price]]*(1-Orders_C[[#This Row],[Discount %]])+Orders_C[[#This Row],[Tax]]</f>
        <v>579.04999999999995</v>
      </c>
      <c r="AC2120" s="9">
        <f>(Orders_C[[#This Row],[Unit_Price]]*Orders_C[[#This Row],[Quantity]])-Orders_C[[#This Row],[Discount]]+Orders_C[[#This Row],[Tax]]</f>
        <v>631.65</v>
      </c>
      <c r="AD2120" t="str">
        <f>IF(COUNTIF(Orders_C[[#All],[Customer_ID]],Orders_C[[#This Row],[Customer_ID]])&gt;1,"Repeat","New")</f>
        <v>Repeat</v>
      </c>
      <c r="AE2120" t="str" cm="1">
        <f t="array" ref="AE2120">_xlfn.XLOOKUP(Orders_C[[#This Row],[Store_ID]],Stores_c[[#All],[Store_ID]],Stores_c[[#All],[City]])</f>
        <v>Sallyburgh</v>
      </c>
      <c r="AF2120" t="str" cm="1">
        <f t="array" ref="AF2120">_xlfn.XLOOKUP(Orders_C[[#This Row],[Store_ID]],Stores_c[[#All],[Store_ID]],Stores_c[[#All],[Manager_Name]])</f>
        <v>Benjamin Mccoy</v>
      </c>
      <c r="AG2120" t="str" cm="1">
        <f t="array" ref="AG2120">_xlfn.XLOOKUP(Orders_C[[#This Row],[Store_ID]],Stores_c[[#All],[Store_ID]],Stores_c[[#All],[Store_Type]])</f>
        <v>Drive-Thru</v>
      </c>
    </row>
    <row r="2121" spans="1:33" x14ac:dyDescent="0.25">
      <c r="A2121">
        <v>8667</v>
      </c>
      <c r="B2121" s="1">
        <v>45767</v>
      </c>
      <c r="C2121" s="2">
        <v>0.76377314814814812</v>
      </c>
      <c r="D2121">
        <v>1103</v>
      </c>
      <c r="E2121">
        <v>225</v>
      </c>
      <c r="F2121">
        <v>434</v>
      </c>
      <c r="G2121">
        <v>317</v>
      </c>
      <c r="H2121">
        <v>2</v>
      </c>
      <c r="I2121">
        <v>319</v>
      </c>
      <c r="J2121">
        <v>15</v>
      </c>
      <c r="K2121">
        <v>15.95</v>
      </c>
      <c r="L2121">
        <v>638.95000000000005</v>
      </c>
      <c r="M2121" t="s">
        <v>20</v>
      </c>
      <c r="N2121" t="s">
        <v>22</v>
      </c>
      <c r="O2121">
        <v>15</v>
      </c>
      <c r="P2121">
        <v>3</v>
      </c>
      <c r="Q2121" t="s">
        <v>2690</v>
      </c>
      <c r="R2121">
        <v>503</v>
      </c>
      <c r="S2121" s="3">
        <v>0.15</v>
      </c>
      <c r="T2121" s="6">
        <v>256.15000000000003</v>
      </c>
      <c r="U2121" t="s">
        <v>6337</v>
      </c>
      <c r="V2121">
        <v>2025</v>
      </c>
      <c r="W2121" t="s">
        <v>6333</v>
      </c>
      <c r="X2121" t="str">
        <f>_xlfn.XLOOKUP(Orders_C[[#This Row],[Product_ID]],Products_C[Product_ID],Products_C[Product_Name])</f>
        <v>Popcorn Chicken</v>
      </c>
      <c r="Y2121" t="str">
        <f>_xlfn.XLOOKUP(Orders_C[[#This Row],[Product_ID]],Products_C[Product_ID],Products_C[Category])</f>
        <v>Dessert</v>
      </c>
      <c r="Z2121" t="str">
        <f>_xlfn.XLOOKUP(Orders_C[[#This Row],[Store_ID]],Stores_c[Store_ID],Stores_c[City])</f>
        <v>South Peter</v>
      </c>
      <c r="AA2121" t="str">
        <f>_xlfn.XLOOKUP(Orders_C[[#This Row],[Customer_ID]],Customers_c[Customer_ID],Customers_c[Customer_Name])</f>
        <v>Sheryl Green</v>
      </c>
      <c r="AB2121" s="6">
        <f>Orders_C[[#This Row],[Quantity]]*Orders_C[[#This Row],[Unit_Price]]*(1-Orders_C[[#This Row],[Discount %]])+Orders_C[[#This Row],[Tax]]</f>
        <v>558.25</v>
      </c>
      <c r="AC2121" s="9">
        <f>(Orders_C[[#This Row],[Unit_Price]]*Orders_C[[#This Row],[Quantity]])-Orders_C[[#This Row],[Discount]]+Orders_C[[#This Row],[Tax]]</f>
        <v>638.95000000000005</v>
      </c>
      <c r="AD2121" t="str">
        <f>IF(COUNTIF(Orders_C[[#All],[Customer_ID]],Orders_C[[#This Row],[Customer_ID]])&gt;1,"Repeat","New")</f>
        <v>Repeat</v>
      </c>
      <c r="AE2121" t="str" cm="1">
        <f t="array" ref="AE2121">_xlfn.XLOOKUP(Orders_C[[#This Row],[Store_ID]],Stores_c[[#All],[Store_ID]],Stores_c[[#All],[City]])</f>
        <v>South Peter</v>
      </c>
      <c r="AF2121" t="str" cm="1">
        <f t="array" ref="AF2121">_xlfn.XLOOKUP(Orders_C[[#This Row],[Store_ID]],Stores_c[[#All],[Store_ID]],Stores_c[[#All],[Manager_Name]])</f>
        <v>Gregory Lambert</v>
      </c>
      <c r="AG2121" t="str" cm="1">
        <f t="array" ref="AG2121">_xlfn.XLOOKUP(Orders_C[[#This Row],[Store_ID]],Stores_c[[#All],[Store_ID]],Stores_c[[#All],[Store_Type]])</f>
        <v>Street</v>
      </c>
    </row>
    <row r="2122" spans="1:33" x14ac:dyDescent="0.25">
      <c r="A2122">
        <v>6792</v>
      </c>
      <c r="B2122" s="1">
        <v>45730</v>
      </c>
      <c r="C2122" s="2">
        <v>0.37373842592592593</v>
      </c>
      <c r="D2122">
        <v>1300</v>
      </c>
      <c r="E2122">
        <v>218</v>
      </c>
      <c r="F2122">
        <v>401</v>
      </c>
      <c r="G2122">
        <v>333</v>
      </c>
      <c r="H2122">
        <v>3</v>
      </c>
      <c r="I2122">
        <v>205</v>
      </c>
      <c r="J2122">
        <v>0</v>
      </c>
      <c r="K2122">
        <v>10.25</v>
      </c>
      <c r="L2122">
        <v>625.25</v>
      </c>
      <c r="M2122" t="s">
        <v>20</v>
      </c>
      <c r="N2122" t="s">
        <v>22</v>
      </c>
      <c r="O2122">
        <v>34</v>
      </c>
      <c r="P2122">
        <v>1</v>
      </c>
      <c r="Q2122" t="s">
        <v>815</v>
      </c>
      <c r="R2122">
        <v>510</v>
      </c>
      <c r="S2122" s="3">
        <v>0</v>
      </c>
      <c r="T2122" s="6">
        <v>256.25</v>
      </c>
      <c r="U2122" t="s">
        <v>6334</v>
      </c>
      <c r="V2122">
        <v>2025</v>
      </c>
      <c r="W2122" t="s">
        <v>6329</v>
      </c>
      <c r="X2122" t="str">
        <f>_xlfn.XLOOKUP(Orders_C[[#This Row],[Product_ID]],Products_C[Product_ID],Products_C[Product_Name])</f>
        <v>Chicken Wings</v>
      </c>
      <c r="Y2122" t="str">
        <f>_xlfn.XLOOKUP(Orders_C[[#This Row],[Product_ID]],Products_C[Product_ID],Products_C[Category])</f>
        <v>Burger</v>
      </c>
      <c r="Z2122" t="str">
        <f>_xlfn.XLOOKUP(Orders_C[[#This Row],[Store_ID]],Stores_c[Store_ID],Stores_c[City])</f>
        <v>East Johnport</v>
      </c>
      <c r="AA2122" t="str">
        <f>_xlfn.XLOOKUP(Orders_C[[#This Row],[Customer_ID]],Customers_c[Customer_ID],Customers_c[Customer_Name])</f>
        <v>Susan Lynch</v>
      </c>
      <c r="AB2122" s="6">
        <f>Orders_C[[#This Row],[Quantity]]*Orders_C[[#This Row],[Unit_Price]]*(1-Orders_C[[#This Row],[Discount %]])+Orders_C[[#This Row],[Tax]]</f>
        <v>625.25</v>
      </c>
      <c r="AC2122" s="9">
        <f>(Orders_C[[#This Row],[Unit_Price]]*Orders_C[[#This Row],[Quantity]])-Orders_C[[#This Row],[Discount]]+Orders_C[[#This Row],[Tax]]</f>
        <v>625.25</v>
      </c>
      <c r="AD2122" t="str">
        <f>IF(COUNTIF(Orders_C[[#All],[Customer_ID]],Orders_C[[#This Row],[Customer_ID]])&gt;1,"Repeat","New")</f>
        <v>Repeat</v>
      </c>
      <c r="AE2122" t="str" cm="1">
        <f t="array" ref="AE2122">_xlfn.XLOOKUP(Orders_C[[#This Row],[Store_ID]],Stores_c[[#All],[Store_ID]],Stores_c[[#All],[City]])</f>
        <v>East Johnport</v>
      </c>
      <c r="AF2122" t="str" cm="1">
        <f t="array" ref="AF2122">_xlfn.XLOOKUP(Orders_C[[#This Row],[Store_ID]],Stores_c[[#All],[Store_ID]],Stores_c[[#All],[Manager_Name]])</f>
        <v>Mr. Matthew Murillo III</v>
      </c>
      <c r="AG2122" t="str" cm="1">
        <f t="array" ref="AG2122">_xlfn.XLOOKUP(Orders_C[[#This Row],[Store_ID]],Stores_c[[#All],[Store_ID]],Stores_c[[#All],[Store_Type]])</f>
        <v>Street</v>
      </c>
    </row>
    <row r="2123" spans="1:33" x14ac:dyDescent="0.25">
      <c r="A2123">
        <v>8313</v>
      </c>
      <c r="B2123" s="1">
        <v>46043</v>
      </c>
      <c r="C2123" s="2">
        <v>0.64118055555555553</v>
      </c>
      <c r="D2123">
        <v>1042</v>
      </c>
      <c r="E2123">
        <v>204</v>
      </c>
      <c r="F2123">
        <v>408</v>
      </c>
      <c r="G2123">
        <v>303</v>
      </c>
      <c r="H2123">
        <v>3</v>
      </c>
      <c r="I2123">
        <v>205</v>
      </c>
      <c r="J2123">
        <v>0</v>
      </c>
      <c r="K2123">
        <v>10.25</v>
      </c>
      <c r="L2123">
        <v>625.25</v>
      </c>
      <c r="M2123" t="s">
        <v>18</v>
      </c>
      <c r="N2123" t="s">
        <v>21</v>
      </c>
      <c r="O2123">
        <v>33</v>
      </c>
      <c r="P2123">
        <v>2</v>
      </c>
      <c r="Q2123" t="s">
        <v>2336</v>
      </c>
      <c r="R2123">
        <v>508</v>
      </c>
      <c r="S2123" s="3">
        <v>0</v>
      </c>
      <c r="T2123" s="6">
        <v>256.25</v>
      </c>
      <c r="U2123" t="s">
        <v>6330</v>
      </c>
      <c r="V2123">
        <v>2026</v>
      </c>
      <c r="W2123" t="s">
        <v>6329</v>
      </c>
      <c r="X2123" t="str">
        <f>_xlfn.XLOOKUP(Orders_C[[#This Row],[Product_ID]],Products_C[Product_ID],Products_C[Product_Name])</f>
        <v>Chocolate Lava Cake</v>
      </c>
      <c r="Y2123" t="str">
        <f>_xlfn.XLOOKUP(Orders_C[[#This Row],[Product_ID]],Products_C[Product_ID],Products_C[Category])</f>
        <v>Chicken</v>
      </c>
      <c r="Z2123" t="str">
        <f>_xlfn.XLOOKUP(Orders_C[[#This Row],[Store_ID]],Stores_c[Store_ID],Stores_c[City])</f>
        <v>New Robertfurt</v>
      </c>
      <c r="AA2123" t="str">
        <f>_xlfn.XLOOKUP(Orders_C[[#This Row],[Customer_ID]],Customers_c[Customer_ID],Customers_c[Customer_Name])</f>
        <v>Jessica Cruz</v>
      </c>
      <c r="AB2123" s="6">
        <f>Orders_C[[#This Row],[Quantity]]*Orders_C[[#This Row],[Unit_Price]]*(1-Orders_C[[#This Row],[Discount %]])+Orders_C[[#This Row],[Tax]]</f>
        <v>625.25</v>
      </c>
      <c r="AC2123" s="9">
        <f>(Orders_C[[#This Row],[Unit_Price]]*Orders_C[[#This Row],[Quantity]])-Orders_C[[#This Row],[Discount]]+Orders_C[[#This Row],[Tax]]</f>
        <v>625.25</v>
      </c>
      <c r="AD2123" t="str">
        <f>IF(COUNTIF(Orders_C[[#All],[Customer_ID]],Orders_C[[#This Row],[Customer_ID]])&gt;1,"Repeat","New")</f>
        <v>Repeat</v>
      </c>
      <c r="AE2123" t="str" cm="1">
        <f t="array" ref="AE2123">_xlfn.XLOOKUP(Orders_C[[#This Row],[Store_ID]],Stores_c[[#All],[Store_ID]],Stores_c[[#All],[City]])</f>
        <v>New Robertfurt</v>
      </c>
      <c r="AF2123" t="str" cm="1">
        <f t="array" ref="AF2123">_xlfn.XLOOKUP(Orders_C[[#This Row],[Store_ID]],Stores_c[[#All],[Store_ID]],Stores_c[[#All],[Manager_Name]])</f>
        <v>Tiffany Gomez</v>
      </c>
      <c r="AG2123" t="str" cm="1">
        <f t="array" ref="AG2123">_xlfn.XLOOKUP(Orders_C[[#This Row],[Store_ID]],Stores_c[[#All],[Store_ID]],Stores_c[[#All],[Store_Type]])</f>
        <v>Street</v>
      </c>
    </row>
    <row r="2124" spans="1:33" x14ac:dyDescent="0.25">
      <c r="A2124">
        <v>8342</v>
      </c>
      <c r="B2124" s="1">
        <v>45724</v>
      </c>
      <c r="C2124" s="2">
        <v>0.76300925925925922</v>
      </c>
      <c r="D2124">
        <v>1314</v>
      </c>
      <c r="E2124">
        <v>202</v>
      </c>
      <c r="F2124">
        <v>404</v>
      </c>
      <c r="G2124">
        <v>339</v>
      </c>
      <c r="H2124">
        <v>3</v>
      </c>
      <c r="I2124">
        <v>213</v>
      </c>
      <c r="J2124">
        <v>10</v>
      </c>
      <c r="K2124">
        <v>10.65</v>
      </c>
      <c r="L2124">
        <v>639.65</v>
      </c>
      <c r="M2124" t="s">
        <v>19</v>
      </c>
      <c r="N2124" t="s">
        <v>23</v>
      </c>
      <c r="O2124">
        <v>26</v>
      </c>
      <c r="P2124">
        <v>4</v>
      </c>
      <c r="Q2124" t="s">
        <v>2365</v>
      </c>
      <c r="R2124">
        <v>502</v>
      </c>
      <c r="S2124" s="3">
        <v>0.1</v>
      </c>
      <c r="T2124" s="6">
        <v>256.25</v>
      </c>
      <c r="U2124" t="s">
        <v>6334</v>
      </c>
      <c r="V2124">
        <v>2025</v>
      </c>
      <c r="W2124" t="s">
        <v>6329</v>
      </c>
      <c r="X2124" t="str">
        <f>_xlfn.XLOOKUP(Orders_C[[#This Row],[Product_ID]],Products_C[Product_ID],Products_C[Product_Name])</f>
        <v>Veg Burger</v>
      </c>
      <c r="Y2124" t="str">
        <f>_xlfn.XLOOKUP(Orders_C[[#This Row],[Product_ID]],Products_C[Product_ID],Products_C[Category])</f>
        <v>Burger</v>
      </c>
      <c r="Z2124" t="str">
        <f>_xlfn.XLOOKUP(Orders_C[[#This Row],[Store_ID]],Stores_c[Store_ID],Stores_c[City])</f>
        <v>Rebekahside</v>
      </c>
      <c r="AA2124" t="str">
        <f>_xlfn.XLOOKUP(Orders_C[[#This Row],[Customer_ID]],Customers_c[Customer_ID],Customers_c[Customer_Name])</f>
        <v>Erin Simpson</v>
      </c>
      <c r="AB2124" s="6">
        <f>Orders_C[[#This Row],[Quantity]]*Orders_C[[#This Row],[Unit_Price]]*(1-Orders_C[[#This Row],[Discount %]])+Orders_C[[#This Row],[Tax]]</f>
        <v>585.75</v>
      </c>
      <c r="AC2124" s="9">
        <f>(Orders_C[[#This Row],[Unit_Price]]*Orders_C[[#This Row],[Quantity]])-Orders_C[[#This Row],[Discount]]+Orders_C[[#This Row],[Tax]]</f>
        <v>639.65</v>
      </c>
      <c r="AD2124" t="str">
        <f>IF(COUNTIF(Orders_C[[#All],[Customer_ID]],Orders_C[[#This Row],[Customer_ID]])&gt;1,"Repeat","New")</f>
        <v>Repeat</v>
      </c>
      <c r="AE2124" t="str" cm="1">
        <f t="array" ref="AE2124">_xlfn.XLOOKUP(Orders_C[[#This Row],[Store_ID]],Stores_c[[#All],[Store_ID]],Stores_c[[#All],[City]])</f>
        <v>Rebekahside</v>
      </c>
      <c r="AF2124" t="str" cm="1">
        <f t="array" ref="AF2124">_xlfn.XLOOKUP(Orders_C[[#This Row],[Store_ID]],Stores_c[[#All],[Store_ID]],Stores_c[[#All],[Manager_Name]])</f>
        <v>Mark Ray</v>
      </c>
      <c r="AG2124" t="str" cm="1">
        <f t="array" ref="AG2124">_xlfn.XLOOKUP(Orders_C[[#This Row],[Store_ID]],Stores_c[[#All],[Store_ID]],Stores_c[[#All],[Store_Type]])</f>
        <v>Drive-Thru</v>
      </c>
    </row>
    <row r="2125" spans="1:33" x14ac:dyDescent="0.25">
      <c r="A2125">
        <v>8755</v>
      </c>
      <c r="B2125" s="1">
        <v>45872</v>
      </c>
      <c r="C2125" s="2">
        <v>0.98559027777777775</v>
      </c>
      <c r="D2125">
        <v>1333</v>
      </c>
      <c r="E2125">
        <v>217</v>
      </c>
      <c r="F2125">
        <v>495</v>
      </c>
      <c r="G2125">
        <v>323</v>
      </c>
      <c r="H2125">
        <v>3</v>
      </c>
      <c r="I2125">
        <v>205</v>
      </c>
      <c r="J2125">
        <v>0</v>
      </c>
      <c r="K2125">
        <v>10.25</v>
      </c>
      <c r="L2125">
        <v>625.25</v>
      </c>
      <c r="M2125" t="s">
        <v>19</v>
      </c>
      <c r="N2125" t="s">
        <v>21</v>
      </c>
      <c r="O2125">
        <v>41</v>
      </c>
      <c r="P2125">
        <v>4</v>
      </c>
      <c r="Q2125" t="s">
        <v>2778</v>
      </c>
      <c r="R2125">
        <v>509</v>
      </c>
      <c r="S2125" s="3">
        <v>0</v>
      </c>
      <c r="T2125" s="6">
        <v>256.25</v>
      </c>
      <c r="U2125" t="s">
        <v>6342</v>
      </c>
      <c r="V2125">
        <v>2025</v>
      </c>
      <c r="W2125" t="s">
        <v>6331</v>
      </c>
      <c r="X2125" t="str">
        <f>_xlfn.XLOOKUP(Orders_C[[#This Row],[Product_ID]],Products_C[Product_ID],Products_C[Product_Name])</f>
        <v>Rice Bowl</v>
      </c>
      <c r="Y2125" t="str">
        <f>_xlfn.XLOOKUP(Orders_C[[#This Row],[Product_ID]],Products_C[Product_ID],Products_C[Category])</f>
        <v>Beverage</v>
      </c>
      <c r="Z2125" t="str">
        <f>_xlfn.XLOOKUP(Orders_C[[#This Row],[Store_ID]],Stores_c[Store_ID],Stores_c[City])</f>
        <v>West Rebecca</v>
      </c>
      <c r="AA2125" t="str">
        <f>_xlfn.XLOOKUP(Orders_C[[#This Row],[Customer_ID]],Customers_c[Customer_ID],Customers_c[Customer_Name])</f>
        <v>Kevin Herrera</v>
      </c>
      <c r="AB2125" s="6">
        <f>Orders_C[[#This Row],[Quantity]]*Orders_C[[#This Row],[Unit_Price]]*(1-Orders_C[[#This Row],[Discount %]])+Orders_C[[#This Row],[Tax]]</f>
        <v>625.25</v>
      </c>
      <c r="AC2125" s="9">
        <f>(Orders_C[[#This Row],[Unit_Price]]*Orders_C[[#This Row],[Quantity]])-Orders_C[[#This Row],[Discount]]+Orders_C[[#This Row],[Tax]]</f>
        <v>625.25</v>
      </c>
      <c r="AD2125" t="str">
        <f>IF(COUNTIF(Orders_C[[#All],[Customer_ID]],Orders_C[[#This Row],[Customer_ID]])&gt;1,"Repeat","New")</f>
        <v>Repeat</v>
      </c>
      <c r="AE2125" t="str" cm="1">
        <f t="array" ref="AE2125">_xlfn.XLOOKUP(Orders_C[[#This Row],[Store_ID]],Stores_c[[#All],[Store_ID]],Stores_c[[#All],[City]])</f>
        <v>West Rebecca</v>
      </c>
      <c r="AF2125" t="str" cm="1">
        <f t="array" ref="AF2125">_xlfn.XLOOKUP(Orders_C[[#This Row],[Store_ID]],Stores_c[[#All],[Store_ID]],Stores_c[[#All],[Manager_Name]])</f>
        <v>Albert Smith</v>
      </c>
      <c r="AG2125" t="str" cm="1">
        <f t="array" ref="AG2125">_xlfn.XLOOKUP(Orders_C[[#This Row],[Store_ID]],Stores_c[[#All],[Store_ID]],Stores_c[[#All],[Store_Type]])</f>
        <v>Mall</v>
      </c>
    </row>
    <row r="2126" spans="1:33" x14ac:dyDescent="0.25">
      <c r="A2126">
        <v>7207</v>
      </c>
      <c r="B2126" s="1">
        <v>45764</v>
      </c>
      <c r="C2126" s="2">
        <v>0.64476851851851846</v>
      </c>
      <c r="D2126">
        <v>1857</v>
      </c>
      <c r="E2126">
        <v>221</v>
      </c>
      <c r="F2126">
        <v>529</v>
      </c>
      <c r="G2126">
        <v>317</v>
      </c>
      <c r="H2126">
        <v>3</v>
      </c>
      <c r="I2126">
        <v>209</v>
      </c>
      <c r="J2126">
        <v>5</v>
      </c>
      <c r="K2126">
        <v>10.45</v>
      </c>
      <c r="L2126">
        <v>632.45000000000005</v>
      </c>
      <c r="M2126" t="s">
        <v>19</v>
      </c>
      <c r="N2126" t="s">
        <v>22</v>
      </c>
      <c r="O2126">
        <v>14</v>
      </c>
      <c r="P2126">
        <v>2</v>
      </c>
      <c r="Q2126" t="s">
        <v>1230</v>
      </c>
      <c r="R2126">
        <v>503</v>
      </c>
      <c r="S2126" s="3">
        <v>0.05</v>
      </c>
      <c r="T2126" s="6">
        <v>256.25000000000006</v>
      </c>
      <c r="U2126" t="s">
        <v>6337</v>
      </c>
      <c r="V2126">
        <v>2025</v>
      </c>
      <c r="W2126" t="s">
        <v>6333</v>
      </c>
      <c r="X2126" t="str">
        <f>_xlfn.XLOOKUP(Orders_C[[#This Row],[Product_ID]],Products_C[Product_ID],Products_C[Product_Name])</f>
        <v>Popcorn Chicken</v>
      </c>
      <c r="Y2126" t="str">
        <f>_xlfn.XLOOKUP(Orders_C[[#This Row],[Product_ID]],Products_C[Product_ID],Products_C[Category])</f>
        <v>Dessert</v>
      </c>
      <c r="Z2126" t="str">
        <f>_xlfn.XLOOKUP(Orders_C[[#This Row],[Store_ID]],Stores_c[Store_ID],Stores_c[City])</f>
        <v>Port Barbarabury</v>
      </c>
      <c r="AA2126" t="str">
        <f>_xlfn.XLOOKUP(Orders_C[[#This Row],[Customer_ID]],Customers_c[Customer_ID],Customers_c[Customer_Name])</f>
        <v>Jonathan Simmons</v>
      </c>
      <c r="AB2126" s="6">
        <f>Orders_C[[#This Row],[Quantity]]*Orders_C[[#This Row],[Unit_Price]]*(1-Orders_C[[#This Row],[Discount %]])+Orders_C[[#This Row],[Tax]]</f>
        <v>606.1</v>
      </c>
      <c r="AC2126" s="9">
        <f>(Orders_C[[#This Row],[Unit_Price]]*Orders_C[[#This Row],[Quantity]])-Orders_C[[#This Row],[Discount]]+Orders_C[[#This Row],[Tax]]</f>
        <v>632.45000000000005</v>
      </c>
      <c r="AD2126" t="str">
        <f>IF(COUNTIF(Orders_C[[#All],[Customer_ID]],Orders_C[[#This Row],[Customer_ID]])&gt;1,"Repeat","New")</f>
        <v>Repeat</v>
      </c>
      <c r="AE2126" t="str" cm="1">
        <f t="array" ref="AE2126">_xlfn.XLOOKUP(Orders_C[[#This Row],[Store_ID]],Stores_c[[#All],[Store_ID]],Stores_c[[#All],[City]])</f>
        <v>Port Barbarabury</v>
      </c>
      <c r="AF2126" t="str" cm="1">
        <f t="array" ref="AF2126">_xlfn.XLOOKUP(Orders_C[[#This Row],[Store_ID]],Stores_c[[#All],[Store_ID]],Stores_c[[#All],[Manager_Name]])</f>
        <v>Edward Nguyen</v>
      </c>
      <c r="AG2126" t="str" cm="1">
        <f t="array" ref="AG2126">_xlfn.XLOOKUP(Orders_C[[#This Row],[Store_ID]],Stores_c[[#All],[Store_ID]],Stores_c[[#All],[Store_Type]])</f>
        <v>Street</v>
      </c>
    </row>
    <row r="2127" spans="1:33" x14ac:dyDescent="0.25">
      <c r="A2127">
        <v>8966</v>
      </c>
      <c r="B2127" s="1">
        <v>45872</v>
      </c>
      <c r="C2127" s="2">
        <v>0.6272106481481482</v>
      </c>
      <c r="D2127">
        <v>1614</v>
      </c>
      <c r="E2127">
        <v>213</v>
      </c>
      <c r="F2127">
        <v>412</v>
      </c>
      <c r="G2127">
        <v>310</v>
      </c>
      <c r="H2127">
        <v>3</v>
      </c>
      <c r="I2127">
        <v>209</v>
      </c>
      <c r="J2127">
        <v>5</v>
      </c>
      <c r="K2127">
        <v>10.45</v>
      </c>
      <c r="L2127">
        <v>632.45000000000005</v>
      </c>
      <c r="M2127" t="s">
        <v>18</v>
      </c>
      <c r="N2127" t="s">
        <v>21</v>
      </c>
      <c r="O2127">
        <v>29</v>
      </c>
      <c r="P2127">
        <v>2</v>
      </c>
      <c r="Q2127" t="s">
        <v>2989</v>
      </c>
      <c r="R2127">
        <v>506</v>
      </c>
      <c r="S2127" s="3">
        <v>0.05</v>
      </c>
      <c r="T2127" s="6">
        <v>256.25000000000006</v>
      </c>
      <c r="U2127" t="s">
        <v>6342</v>
      </c>
      <c r="V2127">
        <v>2025</v>
      </c>
      <c r="W2127" t="s">
        <v>6329</v>
      </c>
      <c r="X2127" t="str">
        <f>_xlfn.XLOOKUP(Orders_C[[#This Row],[Product_ID]],Products_C[Product_ID],Products_C[Product_Name])</f>
        <v>Chicken Bucket</v>
      </c>
      <c r="Y2127" t="str">
        <f>_xlfn.XLOOKUP(Orders_C[[#This Row],[Product_ID]],Products_C[Product_ID],Products_C[Category])</f>
        <v>Chicken</v>
      </c>
      <c r="Z2127" t="str">
        <f>_xlfn.XLOOKUP(Orders_C[[#This Row],[Store_ID]],Stores_c[Store_ID],Stores_c[City])</f>
        <v>Lake Kristashire</v>
      </c>
      <c r="AA2127" t="str">
        <f>_xlfn.XLOOKUP(Orders_C[[#This Row],[Customer_ID]],Customers_c[Customer_ID],Customers_c[Customer_Name])</f>
        <v>James Morgan</v>
      </c>
      <c r="AB2127" s="6">
        <f>Orders_C[[#This Row],[Quantity]]*Orders_C[[#This Row],[Unit_Price]]*(1-Orders_C[[#This Row],[Discount %]])+Orders_C[[#This Row],[Tax]]</f>
        <v>606.1</v>
      </c>
      <c r="AC2127" s="9">
        <f>(Orders_C[[#This Row],[Unit_Price]]*Orders_C[[#This Row],[Quantity]])-Orders_C[[#This Row],[Discount]]+Orders_C[[#This Row],[Tax]]</f>
        <v>632.45000000000005</v>
      </c>
      <c r="AD2127" t="str">
        <f>IF(COUNTIF(Orders_C[[#All],[Customer_ID]],Orders_C[[#This Row],[Customer_ID]])&gt;1,"Repeat","New")</f>
        <v>Repeat</v>
      </c>
      <c r="AE2127" t="str" cm="1">
        <f t="array" ref="AE2127">_xlfn.XLOOKUP(Orders_C[[#This Row],[Store_ID]],Stores_c[[#All],[Store_ID]],Stores_c[[#All],[City]])</f>
        <v>Lake Kristashire</v>
      </c>
      <c r="AF2127" t="str" cm="1">
        <f t="array" ref="AF2127">_xlfn.XLOOKUP(Orders_C[[#This Row],[Store_ID]],Stores_c[[#All],[Store_ID]],Stores_c[[#All],[Manager_Name]])</f>
        <v>Andrea Daugherty</v>
      </c>
      <c r="AG2127" t="str" cm="1">
        <f t="array" ref="AG2127">_xlfn.XLOOKUP(Orders_C[[#This Row],[Store_ID]],Stores_c[[#All],[Store_ID]],Stores_c[[#All],[Store_Type]])</f>
        <v>Mall</v>
      </c>
    </row>
    <row r="2128" spans="1:33" x14ac:dyDescent="0.25">
      <c r="A2128">
        <v>10388</v>
      </c>
      <c r="B2128" s="1">
        <v>45702</v>
      </c>
      <c r="C2128" s="2">
        <v>0.20653935185185185</v>
      </c>
      <c r="D2128">
        <v>1948</v>
      </c>
      <c r="E2128">
        <v>210</v>
      </c>
      <c r="F2128">
        <v>416</v>
      </c>
      <c r="G2128">
        <v>307</v>
      </c>
      <c r="H2128">
        <v>3</v>
      </c>
      <c r="I2128">
        <v>209</v>
      </c>
      <c r="J2128">
        <v>5</v>
      </c>
      <c r="K2128">
        <v>10.45</v>
      </c>
      <c r="L2128">
        <v>632.45000000000005</v>
      </c>
      <c r="M2128" t="s">
        <v>19</v>
      </c>
      <c r="N2128" t="s">
        <v>21</v>
      </c>
      <c r="O2128">
        <v>18</v>
      </c>
      <c r="P2128">
        <v>2</v>
      </c>
      <c r="Q2128" t="s">
        <v>4411</v>
      </c>
      <c r="R2128">
        <v>505</v>
      </c>
      <c r="S2128" s="3">
        <v>0.05</v>
      </c>
      <c r="T2128" s="6">
        <v>256.25000000000006</v>
      </c>
      <c r="U2128" t="s">
        <v>6338</v>
      </c>
      <c r="V2128">
        <v>2025</v>
      </c>
      <c r="W2128" t="s">
        <v>6333</v>
      </c>
      <c r="X2128" t="str">
        <f>_xlfn.XLOOKUP(Orders_C[[#This Row],[Product_ID]],Products_C[Product_ID],Products_C[Product_Name])</f>
        <v>Chicken Wings</v>
      </c>
      <c r="Y2128" t="str">
        <f>_xlfn.XLOOKUP(Orders_C[[#This Row],[Product_ID]],Products_C[Product_ID],Products_C[Category])</f>
        <v>Chicken</v>
      </c>
      <c r="Z2128" t="str">
        <f>_xlfn.XLOOKUP(Orders_C[[#This Row],[Store_ID]],Stores_c[Store_ID],Stores_c[City])</f>
        <v>East William</v>
      </c>
      <c r="AA2128" t="str">
        <f>_xlfn.XLOOKUP(Orders_C[[#This Row],[Customer_ID]],Customers_c[Customer_ID],Customers_c[Customer_Name])</f>
        <v>David Guerra</v>
      </c>
      <c r="AB2128" s="6">
        <f>Orders_C[[#This Row],[Quantity]]*Orders_C[[#This Row],[Unit_Price]]*(1-Orders_C[[#This Row],[Discount %]])+Orders_C[[#This Row],[Tax]]</f>
        <v>606.1</v>
      </c>
      <c r="AC2128" s="9">
        <f>(Orders_C[[#This Row],[Unit_Price]]*Orders_C[[#This Row],[Quantity]])-Orders_C[[#This Row],[Discount]]+Orders_C[[#This Row],[Tax]]</f>
        <v>632.45000000000005</v>
      </c>
      <c r="AD2128" t="str">
        <f>IF(COUNTIF(Orders_C[[#All],[Customer_ID]],Orders_C[[#This Row],[Customer_ID]])&gt;1,"Repeat","New")</f>
        <v>Repeat</v>
      </c>
      <c r="AE2128" t="str" cm="1">
        <f t="array" ref="AE2128">_xlfn.XLOOKUP(Orders_C[[#This Row],[Store_ID]],Stores_c[[#All],[Store_ID]],Stores_c[[#All],[City]])</f>
        <v>East William</v>
      </c>
      <c r="AF2128" t="str" cm="1">
        <f t="array" ref="AF2128">_xlfn.XLOOKUP(Orders_C[[#This Row],[Store_ID]],Stores_c[[#All],[Store_ID]],Stores_c[[#All],[Manager_Name]])</f>
        <v>Victoria Butler</v>
      </c>
      <c r="AG2128" t="str" cm="1">
        <f t="array" ref="AG2128">_xlfn.XLOOKUP(Orders_C[[#This Row],[Store_ID]],Stores_c[[#All],[Store_ID]],Stores_c[[#All],[Store_Type]])</f>
        <v>Drive-Thru</v>
      </c>
    </row>
    <row r="2129" spans="1:33" x14ac:dyDescent="0.25">
      <c r="A2129">
        <v>8050</v>
      </c>
      <c r="B2129" s="1">
        <v>45936</v>
      </c>
      <c r="C2129" s="2">
        <v>0.40108796296296295</v>
      </c>
      <c r="D2129">
        <v>1445</v>
      </c>
      <c r="E2129">
        <v>213</v>
      </c>
      <c r="F2129">
        <v>511</v>
      </c>
      <c r="G2129">
        <v>302</v>
      </c>
      <c r="H2129">
        <v>4</v>
      </c>
      <c r="I2129">
        <v>165</v>
      </c>
      <c r="J2129">
        <v>15</v>
      </c>
      <c r="K2129">
        <v>8.25</v>
      </c>
      <c r="L2129">
        <v>653.25</v>
      </c>
      <c r="M2129" t="s">
        <v>20</v>
      </c>
      <c r="N2129" t="s">
        <v>22</v>
      </c>
      <c r="O2129">
        <v>29</v>
      </c>
      <c r="P2129">
        <v>2</v>
      </c>
      <c r="Q2129" t="s">
        <v>2073</v>
      </c>
      <c r="R2129">
        <v>508</v>
      </c>
      <c r="S2129" s="3">
        <v>0.15</v>
      </c>
      <c r="T2129" s="6">
        <v>257.25</v>
      </c>
      <c r="U2129" t="s">
        <v>6332</v>
      </c>
      <c r="V2129">
        <v>2025</v>
      </c>
      <c r="W2129" t="s">
        <v>6329</v>
      </c>
      <c r="X2129" t="str">
        <f>_xlfn.XLOOKUP(Orders_C[[#This Row],[Product_ID]],Products_C[Product_ID],Products_C[Product_Name])</f>
        <v>Chicken Wings</v>
      </c>
      <c r="Y2129" t="str">
        <f>_xlfn.XLOOKUP(Orders_C[[#This Row],[Product_ID]],Products_C[Product_ID],Products_C[Category])</f>
        <v>Chicken</v>
      </c>
      <c r="Z2129" t="str">
        <f>_xlfn.XLOOKUP(Orders_C[[#This Row],[Store_ID]],Stores_c[Store_ID],Stores_c[City])</f>
        <v>Lake Kristashire</v>
      </c>
      <c r="AA2129" t="str">
        <f>_xlfn.XLOOKUP(Orders_C[[#This Row],[Customer_ID]],Customers_c[Customer_ID],Customers_c[Customer_Name])</f>
        <v>Mark Reyes</v>
      </c>
      <c r="AB2129" s="6">
        <f>Orders_C[[#This Row],[Quantity]]*Orders_C[[#This Row],[Unit_Price]]*(1-Orders_C[[#This Row],[Discount %]])+Orders_C[[#This Row],[Tax]]</f>
        <v>569.25</v>
      </c>
      <c r="AC2129" s="9">
        <f>(Orders_C[[#This Row],[Unit_Price]]*Orders_C[[#This Row],[Quantity]])-Orders_C[[#This Row],[Discount]]+Orders_C[[#This Row],[Tax]]</f>
        <v>653.25</v>
      </c>
      <c r="AD2129" t="str">
        <f>IF(COUNTIF(Orders_C[[#All],[Customer_ID]],Orders_C[[#This Row],[Customer_ID]])&gt;1,"Repeat","New")</f>
        <v>Repeat</v>
      </c>
      <c r="AE2129" t="str" cm="1">
        <f t="array" ref="AE2129">_xlfn.XLOOKUP(Orders_C[[#This Row],[Store_ID]],Stores_c[[#All],[Store_ID]],Stores_c[[#All],[City]])</f>
        <v>Lake Kristashire</v>
      </c>
      <c r="AF2129" t="str" cm="1">
        <f t="array" ref="AF2129">_xlfn.XLOOKUP(Orders_C[[#This Row],[Store_ID]],Stores_c[[#All],[Store_ID]],Stores_c[[#All],[Manager_Name]])</f>
        <v>Andrea Daugherty</v>
      </c>
      <c r="AG2129" t="str" cm="1">
        <f t="array" ref="AG2129">_xlfn.XLOOKUP(Orders_C[[#This Row],[Store_ID]],Stores_c[[#All],[Store_ID]],Stores_c[[#All],[Store_Type]])</f>
        <v>Mall</v>
      </c>
    </row>
    <row r="2130" spans="1:33" x14ac:dyDescent="0.25">
      <c r="A2130">
        <v>10760</v>
      </c>
      <c r="B2130" s="1">
        <v>46006</v>
      </c>
      <c r="C2130" s="2">
        <v>0.10537037037037036</v>
      </c>
      <c r="D2130">
        <v>1134</v>
      </c>
      <c r="E2130">
        <v>219</v>
      </c>
      <c r="F2130">
        <v>523</v>
      </c>
      <c r="G2130">
        <v>321</v>
      </c>
      <c r="H2130">
        <v>4</v>
      </c>
      <c r="I2130">
        <v>165</v>
      </c>
      <c r="J2130">
        <v>15</v>
      </c>
      <c r="K2130">
        <v>8.25</v>
      </c>
      <c r="L2130">
        <v>653.25</v>
      </c>
      <c r="M2130" t="s">
        <v>20</v>
      </c>
      <c r="N2130" t="s">
        <v>21</v>
      </c>
      <c r="O2130">
        <v>36</v>
      </c>
      <c r="P2130">
        <v>3</v>
      </c>
      <c r="Q2130" t="s">
        <v>4783</v>
      </c>
      <c r="R2130">
        <v>507</v>
      </c>
      <c r="S2130" s="3">
        <v>0.15</v>
      </c>
      <c r="T2130" s="6">
        <v>257.25</v>
      </c>
      <c r="U2130" t="s">
        <v>6328</v>
      </c>
      <c r="V2130">
        <v>2025</v>
      </c>
      <c r="W2130" t="s">
        <v>6329</v>
      </c>
      <c r="X2130" t="str">
        <f>_xlfn.XLOOKUP(Orders_C[[#This Row],[Product_ID]],Products_C[Product_ID],Products_C[Product_Name])</f>
        <v>Cold Coffee</v>
      </c>
      <c r="Y2130" t="str">
        <f>_xlfn.XLOOKUP(Orders_C[[#This Row],[Product_ID]],Products_C[Product_ID],Products_C[Category])</f>
        <v>Dessert</v>
      </c>
      <c r="Z2130" t="str">
        <f>_xlfn.XLOOKUP(Orders_C[[#This Row],[Store_ID]],Stores_c[Store_ID],Stores_c[City])</f>
        <v>Lake David</v>
      </c>
      <c r="AA2130" t="str">
        <f>_xlfn.XLOOKUP(Orders_C[[#This Row],[Customer_ID]],Customers_c[Customer_ID],Customers_c[Customer_Name])</f>
        <v>Mary Yoder</v>
      </c>
      <c r="AB2130" s="6">
        <f>Orders_C[[#This Row],[Quantity]]*Orders_C[[#This Row],[Unit_Price]]*(1-Orders_C[[#This Row],[Discount %]])+Orders_C[[#This Row],[Tax]]</f>
        <v>569.25</v>
      </c>
      <c r="AC2130" s="9">
        <f>(Orders_C[[#This Row],[Unit_Price]]*Orders_C[[#This Row],[Quantity]])-Orders_C[[#This Row],[Discount]]+Orders_C[[#This Row],[Tax]]</f>
        <v>653.25</v>
      </c>
      <c r="AD2130" t="str">
        <f>IF(COUNTIF(Orders_C[[#All],[Customer_ID]],Orders_C[[#This Row],[Customer_ID]])&gt;1,"Repeat","New")</f>
        <v>Repeat</v>
      </c>
      <c r="AE2130" t="str" cm="1">
        <f t="array" ref="AE2130">_xlfn.XLOOKUP(Orders_C[[#This Row],[Store_ID]],Stores_c[[#All],[Store_ID]],Stores_c[[#All],[City]])</f>
        <v>Lake David</v>
      </c>
      <c r="AF2130" t="str" cm="1">
        <f t="array" ref="AF2130">_xlfn.XLOOKUP(Orders_C[[#This Row],[Store_ID]],Stores_c[[#All],[Store_ID]],Stores_c[[#All],[Manager_Name]])</f>
        <v>Joshua Hines</v>
      </c>
      <c r="AG2130" t="str" cm="1">
        <f t="array" ref="AG2130">_xlfn.XLOOKUP(Orders_C[[#This Row],[Store_ID]],Stores_c[[#All],[Store_ID]],Stores_c[[#All],[Store_Type]])</f>
        <v>Street</v>
      </c>
    </row>
    <row r="2131" spans="1:33" x14ac:dyDescent="0.25">
      <c r="A2131">
        <v>9518</v>
      </c>
      <c r="B2131" s="1">
        <v>45968</v>
      </c>
      <c r="C2131" s="2">
        <v>0.29506944444444444</v>
      </c>
      <c r="D2131">
        <v>1540</v>
      </c>
      <c r="E2131">
        <v>219</v>
      </c>
      <c r="F2131">
        <v>530</v>
      </c>
      <c r="G2131">
        <v>312</v>
      </c>
      <c r="H2131">
        <v>4</v>
      </c>
      <c r="I2131">
        <v>159</v>
      </c>
      <c r="J2131">
        <v>5</v>
      </c>
      <c r="K2131">
        <v>7.95</v>
      </c>
      <c r="L2131">
        <v>638.95000000000005</v>
      </c>
      <c r="M2131" t="s">
        <v>20</v>
      </c>
      <c r="N2131" t="s">
        <v>22</v>
      </c>
      <c r="O2131">
        <v>33</v>
      </c>
      <c r="P2131">
        <v>5</v>
      </c>
      <c r="Q2131" t="s">
        <v>3541</v>
      </c>
      <c r="R2131">
        <v>501</v>
      </c>
      <c r="S2131" s="3">
        <v>0.05</v>
      </c>
      <c r="T2131" s="6">
        <v>257.35000000000008</v>
      </c>
      <c r="U2131" t="s">
        <v>6336</v>
      </c>
      <c r="V2131">
        <v>2025</v>
      </c>
      <c r="W2131" t="s">
        <v>6329</v>
      </c>
      <c r="X2131" t="str">
        <f>_xlfn.XLOOKUP(Orders_C[[#This Row],[Product_ID]],Products_C[Product_ID],Products_C[Product_Name])</f>
        <v>Veg Burger</v>
      </c>
      <c r="Y2131" t="str">
        <f>_xlfn.XLOOKUP(Orders_C[[#This Row],[Product_ID]],Products_C[Product_ID],Products_C[Category])</f>
        <v>Burger</v>
      </c>
      <c r="Z2131" t="str">
        <f>_xlfn.XLOOKUP(Orders_C[[#This Row],[Store_ID]],Stores_c[Store_ID],Stores_c[City])</f>
        <v>Lake David</v>
      </c>
      <c r="AA2131" t="str">
        <f>_xlfn.XLOOKUP(Orders_C[[#This Row],[Customer_ID]],Customers_c[Customer_ID],Customers_c[Customer_Name])</f>
        <v>Kari Salinas</v>
      </c>
      <c r="AB2131" s="6">
        <f>Orders_C[[#This Row],[Quantity]]*Orders_C[[#This Row],[Unit_Price]]*(1-Orders_C[[#This Row],[Discount %]])+Orders_C[[#This Row],[Tax]]</f>
        <v>612.15</v>
      </c>
      <c r="AC2131" s="9">
        <f>(Orders_C[[#This Row],[Unit_Price]]*Orders_C[[#This Row],[Quantity]])-Orders_C[[#This Row],[Discount]]+Orders_C[[#This Row],[Tax]]</f>
        <v>638.95000000000005</v>
      </c>
      <c r="AD2131" t="str">
        <f>IF(COUNTIF(Orders_C[[#All],[Customer_ID]],Orders_C[[#This Row],[Customer_ID]])&gt;1,"Repeat","New")</f>
        <v>Repeat</v>
      </c>
      <c r="AE2131" t="str" cm="1">
        <f t="array" ref="AE2131">_xlfn.XLOOKUP(Orders_C[[#This Row],[Store_ID]],Stores_c[[#All],[Store_ID]],Stores_c[[#All],[City]])</f>
        <v>Lake David</v>
      </c>
      <c r="AF2131" t="str" cm="1">
        <f t="array" ref="AF2131">_xlfn.XLOOKUP(Orders_C[[#This Row],[Store_ID]],Stores_c[[#All],[Store_ID]],Stores_c[[#All],[Manager_Name]])</f>
        <v>Joshua Hines</v>
      </c>
      <c r="AG2131" t="str" cm="1">
        <f t="array" ref="AG2131">_xlfn.XLOOKUP(Orders_C[[#This Row],[Store_ID]],Stores_c[[#All],[Store_ID]],Stores_c[[#All],[Store_Type]])</f>
        <v>Street</v>
      </c>
    </row>
    <row r="2132" spans="1:33" x14ac:dyDescent="0.25">
      <c r="A2132">
        <v>10341</v>
      </c>
      <c r="B2132" s="1">
        <v>45874</v>
      </c>
      <c r="C2132" s="2">
        <v>7.9618055555555553E-2</v>
      </c>
      <c r="D2132">
        <v>1102</v>
      </c>
      <c r="E2132">
        <v>202</v>
      </c>
      <c r="F2132">
        <v>506</v>
      </c>
      <c r="G2132">
        <v>324</v>
      </c>
      <c r="H2132">
        <v>2</v>
      </c>
      <c r="I2132">
        <v>303</v>
      </c>
      <c r="J2132">
        <v>0</v>
      </c>
      <c r="K2132">
        <v>15.15</v>
      </c>
      <c r="L2132">
        <v>621.15</v>
      </c>
      <c r="M2132" t="s">
        <v>19</v>
      </c>
      <c r="N2132" t="s">
        <v>21</v>
      </c>
      <c r="O2132">
        <v>38</v>
      </c>
      <c r="P2132">
        <v>3</v>
      </c>
      <c r="Q2132" t="s">
        <v>4364</v>
      </c>
      <c r="R2132">
        <v>507</v>
      </c>
      <c r="S2132" s="3">
        <v>0</v>
      </c>
      <c r="T2132" s="6">
        <v>257.55</v>
      </c>
      <c r="U2132" t="s">
        <v>6342</v>
      </c>
      <c r="V2132">
        <v>2025</v>
      </c>
      <c r="W2132" t="s">
        <v>6329</v>
      </c>
      <c r="X2132" t="str">
        <f>_xlfn.XLOOKUP(Orders_C[[#This Row],[Product_ID]],Products_C[Product_ID],Products_C[Product_Name])</f>
        <v>Krushers</v>
      </c>
      <c r="Y2132" t="str">
        <f>_xlfn.XLOOKUP(Orders_C[[#This Row],[Product_ID]],Products_C[Product_ID],Products_C[Category])</f>
        <v>Dessert</v>
      </c>
      <c r="Z2132" t="str">
        <f>_xlfn.XLOOKUP(Orders_C[[#This Row],[Store_ID]],Stores_c[Store_ID],Stores_c[City])</f>
        <v>Rebekahside</v>
      </c>
      <c r="AA2132" t="str">
        <f>_xlfn.XLOOKUP(Orders_C[[#This Row],[Customer_ID]],Customers_c[Customer_ID],Customers_c[Customer_Name])</f>
        <v>Ryan Cameron</v>
      </c>
      <c r="AB2132" s="6">
        <f>Orders_C[[#This Row],[Quantity]]*Orders_C[[#This Row],[Unit_Price]]*(1-Orders_C[[#This Row],[Discount %]])+Orders_C[[#This Row],[Tax]]</f>
        <v>621.15</v>
      </c>
      <c r="AC2132" s="9">
        <f>(Orders_C[[#This Row],[Unit_Price]]*Orders_C[[#This Row],[Quantity]])-Orders_C[[#This Row],[Discount]]+Orders_C[[#This Row],[Tax]]</f>
        <v>621.15</v>
      </c>
      <c r="AD2132" t="str">
        <f>IF(COUNTIF(Orders_C[[#All],[Customer_ID]],Orders_C[[#This Row],[Customer_ID]])&gt;1,"Repeat","New")</f>
        <v>Repeat</v>
      </c>
      <c r="AE2132" t="str" cm="1">
        <f t="array" ref="AE2132">_xlfn.XLOOKUP(Orders_C[[#This Row],[Store_ID]],Stores_c[[#All],[Store_ID]],Stores_c[[#All],[City]])</f>
        <v>Rebekahside</v>
      </c>
      <c r="AF2132" t="str" cm="1">
        <f t="array" ref="AF2132">_xlfn.XLOOKUP(Orders_C[[#This Row],[Store_ID]],Stores_c[[#All],[Store_ID]],Stores_c[[#All],[Manager_Name]])</f>
        <v>Mark Ray</v>
      </c>
      <c r="AG2132" t="str" cm="1">
        <f t="array" ref="AG2132">_xlfn.XLOOKUP(Orders_C[[#This Row],[Store_ID]],Stores_c[[#All],[Store_ID]],Stores_c[[#All],[Store_Type]])</f>
        <v>Drive-Thru</v>
      </c>
    </row>
    <row r="2133" spans="1:33" x14ac:dyDescent="0.25">
      <c r="A2133">
        <v>10086</v>
      </c>
      <c r="B2133" s="1">
        <v>45716</v>
      </c>
      <c r="C2133" s="2">
        <v>0.65659722222222228</v>
      </c>
      <c r="D2133">
        <v>1550</v>
      </c>
      <c r="E2133">
        <v>218</v>
      </c>
      <c r="F2133">
        <v>402</v>
      </c>
      <c r="G2133">
        <v>321</v>
      </c>
      <c r="H2133">
        <v>2</v>
      </c>
      <c r="I2133">
        <v>309</v>
      </c>
      <c r="J2133">
        <v>5</v>
      </c>
      <c r="K2133">
        <v>15.45</v>
      </c>
      <c r="L2133">
        <v>628.45000000000005</v>
      </c>
      <c r="M2133" t="s">
        <v>20</v>
      </c>
      <c r="N2133" t="s">
        <v>23</v>
      </c>
      <c r="O2133">
        <v>33</v>
      </c>
      <c r="P2133">
        <v>5</v>
      </c>
      <c r="Q2133" t="s">
        <v>4109</v>
      </c>
      <c r="R2133">
        <v>503</v>
      </c>
      <c r="S2133" s="3">
        <v>0.05</v>
      </c>
      <c r="T2133" s="6">
        <v>257.65000000000003</v>
      </c>
      <c r="U2133" t="s">
        <v>6338</v>
      </c>
      <c r="V2133">
        <v>2025</v>
      </c>
      <c r="W2133" t="s">
        <v>6329</v>
      </c>
      <c r="X2133" t="str">
        <f>_xlfn.XLOOKUP(Orders_C[[#This Row],[Product_ID]],Products_C[Product_ID],Products_C[Product_Name])</f>
        <v>Cold Coffee</v>
      </c>
      <c r="Y2133" t="str">
        <f>_xlfn.XLOOKUP(Orders_C[[#This Row],[Product_ID]],Products_C[Product_ID],Products_C[Category])</f>
        <v>Dessert</v>
      </c>
      <c r="Z2133" t="str">
        <f>_xlfn.XLOOKUP(Orders_C[[#This Row],[Store_ID]],Stores_c[Store_ID],Stores_c[City])</f>
        <v>East Johnport</v>
      </c>
      <c r="AA2133" t="str">
        <f>_xlfn.XLOOKUP(Orders_C[[#This Row],[Customer_ID]],Customers_c[Customer_ID],Customers_c[Customer_Name])</f>
        <v>Alexander Silva</v>
      </c>
      <c r="AB2133" s="6">
        <f>Orders_C[[#This Row],[Quantity]]*Orders_C[[#This Row],[Unit_Price]]*(1-Orders_C[[#This Row],[Discount %]])+Orders_C[[#This Row],[Tax]]</f>
        <v>602.55000000000007</v>
      </c>
      <c r="AC2133" s="9">
        <f>(Orders_C[[#This Row],[Unit_Price]]*Orders_C[[#This Row],[Quantity]])-Orders_C[[#This Row],[Discount]]+Orders_C[[#This Row],[Tax]]</f>
        <v>628.45000000000005</v>
      </c>
      <c r="AD2133" t="str">
        <f>IF(COUNTIF(Orders_C[[#All],[Customer_ID]],Orders_C[[#This Row],[Customer_ID]])&gt;1,"Repeat","New")</f>
        <v>Repeat</v>
      </c>
      <c r="AE2133" t="str" cm="1">
        <f t="array" ref="AE2133">_xlfn.XLOOKUP(Orders_C[[#This Row],[Store_ID]],Stores_c[[#All],[Store_ID]],Stores_c[[#All],[City]])</f>
        <v>East Johnport</v>
      </c>
      <c r="AF2133" t="str" cm="1">
        <f t="array" ref="AF2133">_xlfn.XLOOKUP(Orders_C[[#This Row],[Store_ID]],Stores_c[[#All],[Store_ID]],Stores_c[[#All],[Manager_Name]])</f>
        <v>Mr. Matthew Murillo III</v>
      </c>
      <c r="AG2133" t="str" cm="1">
        <f t="array" ref="AG2133">_xlfn.XLOOKUP(Orders_C[[#This Row],[Store_ID]],Stores_c[[#All],[Store_ID]],Stores_c[[#All],[Store_Type]])</f>
        <v>Street</v>
      </c>
    </row>
    <row r="2134" spans="1:33" x14ac:dyDescent="0.25">
      <c r="A2134">
        <v>7040</v>
      </c>
      <c r="B2134" s="1">
        <v>45704</v>
      </c>
      <c r="C2134" s="2">
        <v>0.89939814814814811</v>
      </c>
      <c r="D2134">
        <v>1547</v>
      </c>
      <c r="E2134">
        <v>202</v>
      </c>
      <c r="F2134">
        <v>523</v>
      </c>
      <c r="G2134">
        <v>314</v>
      </c>
      <c r="H2134">
        <v>2</v>
      </c>
      <c r="I2134">
        <v>321</v>
      </c>
      <c r="J2134">
        <v>15</v>
      </c>
      <c r="K2134">
        <v>16.05</v>
      </c>
      <c r="L2134">
        <v>643.04999999999995</v>
      </c>
      <c r="M2134" t="s">
        <v>20</v>
      </c>
      <c r="N2134" t="s">
        <v>23</v>
      </c>
      <c r="O2134">
        <v>53</v>
      </c>
      <c r="P2134">
        <v>3</v>
      </c>
      <c r="Q2134" t="s">
        <v>1063</v>
      </c>
      <c r="R2134">
        <v>502</v>
      </c>
      <c r="S2134" s="3">
        <v>0.15</v>
      </c>
      <c r="T2134" s="6">
        <v>257.84999999999997</v>
      </c>
      <c r="U2134" t="s">
        <v>6338</v>
      </c>
      <c r="V2134">
        <v>2025</v>
      </c>
      <c r="W2134" t="s">
        <v>6331</v>
      </c>
      <c r="X2134" t="str">
        <f>_xlfn.XLOOKUP(Orders_C[[#This Row],[Product_ID]],Products_C[Product_ID],Products_C[Product_Name])</f>
        <v>Wrap</v>
      </c>
      <c r="Y2134" t="str">
        <f>_xlfn.XLOOKUP(Orders_C[[#This Row],[Product_ID]],Products_C[Product_ID],Products_C[Category])</f>
        <v>Burger</v>
      </c>
      <c r="Z2134" t="str">
        <f>_xlfn.XLOOKUP(Orders_C[[#This Row],[Store_ID]],Stores_c[Store_ID],Stores_c[City])</f>
        <v>Rebekahside</v>
      </c>
      <c r="AA2134" t="str">
        <f>_xlfn.XLOOKUP(Orders_C[[#This Row],[Customer_ID]],Customers_c[Customer_ID],Customers_c[Customer_Name])</f>
        <v>Rachel Buchanan</v>
      </c>
      <c r="AB2134" s="6">
        <f>Orders_C[[#This Row],[Quantity]]*Orders_C[[#This Row],[Unit_Price]]*(1-Orders_C[[#This Row],[Discount %]])+Orders_C[[#This Row],[Tax]]</f>
        <v>561.74999999999989</v>
      </c>
      <c r="AC2134" s="9">
        <f>(Orders_C[[#This Row],[Unit_Price]]*Orders_C[[#This Row],[Quantity]])-Orders_C[[#This Row],[Discount]]+Orders_C[[#This Row],[Tax]]</f>
        <v>643.04999999999995</v>
      </c>
      <c r="AD2134" t="str">
        <f>IF(COUNTIF(Orders_C[[#All],[Customer_ID]],Orders_C[[#This Row],[Customer_ID]])&gt;1,"Repeat","New")</f>
        <v>Repeat</v>
      </c>
      <c r="AE2134" t="str" cm="1">
        <f t="array" ref="AE2134">_xlfn.XLOOKUP(Orders_C[[#This Row],[Store_ID]],Stores_c[[#All],[Store_ID]],Stores_c[[#All],[City]])</f>
        <v>Rebekahside</v>
      </c>
      <c r="AF2134" t="str" cm="1">
        <f t="array" ref="AF2134">_xlfn.XLOOKUP(Orders_C[[#This Row],[Store_ID]],Stores_c[[#All],[Store_ID]],Stores_c[[#All],[Manager_Name]])</f>
        <v>Mark Ray</v>
      </c>
      <c r="AG2134" t="str" cm="1">
        <f t="array" ref="AG2134">_xlfn.XLOOKUP(Orders_C[[#This Row],[Store_ID]],Stores_c[[#All],[Store_ID]],Stores_c[[#All],[Store_Type]])</f>
        <v>Drive-Thru</v>
      </c>
    </row>
    <row r="2135" spans="1:33" x14ac:dyDescent="0.25">
      <c r="A2135">
        <v>9716</v>
      </c>
      <c r="B2135" s="1">
        <v>45763</v>
      </c>
      <c r="C2135" s="2">
        <v>0.10023148148148148</v>
      </c>
      <c r="D2135">
        <v>1140</v>
      </c>
      <c r="E2135">
        <v>202</v>
      </c>
      <c r="F2135">
        <v>540</v>
      </c>
      <c r="G2135">
        <v>324</v>
      </c>
      <c r="H2135">
        <v>2</v>
      </c>
      <c r="I2135">
        <v>321</v>
      </c>
      <c r="J2135">
        <v>15</v>
      </c>
      <c r="K2135">
        <v>16.05</v>
      </c>
      <c r="L2135">
        <v>643.04999999999995</v>
      </c>
      <c r="M2135" t="s">
        <v>19</v>
      </c>
      <c r="N2135" t="s">
        <v>23</v>
      </c>
      <c r="O2135">
        <v>21</v>
      </c>
      <c r="P2135">
        <v>1</v>
      </c>
      <c r="Q2135" t="s">
        <v>3739</v>
      </c>
      <c r="R2135">
        <v>503</v>
      </c>
      <c r="S2135" s="3">
        <v>0.15</v>
      </c>
      <c r="T2135" s="6">
        <v>257.84999999999997</v>
      </c>
      <c r="U2135" t="s">
        <v>6337</v>
      </c>
      <c r="V2135">
        <v>2025</v>
      </c>
      <c r="W2135" t="s">
        <v>6329</v>
      </c>
      <c r="X2135" t="str">
        <f>_xlfn.XLOOKUP(Orders_C[[#This Row],[Product_ID]],Products_C[Product_ID],Products_C[Product_Name])</f>
        <v>Krushers</v>
      </c>
      <c r="Y2135" t="str">
        <f>_xlfn.XLOOKUP(Orders_C[[#This Row],[Product_ID]],Products_C[Product_ID],Products_C[Category])</f>
        <v>Dessert</v>
      </c>
      <c r="Z2135" t="str">
        <f>_xlfn.XLOOKUP(Orders_C[[#This Row],[Store_ID]],Stores_c[Store_ID],Stores_c[City])</f>
        <v>Rebekahside</v>
      </c>
      <c r="AA2135" t="str">
        <f>_xlfn.XLOOKUP(Orders_C[[#This Row],[Customer_ID]],Customers_c[Customer_ID],Customers_c[Customer_Name])</f>
        <v>Juan Davis</v>
      </c>
      <c r="AB2135" s="6">
        <f>Orders_C[[#This Row],[Quantity]]*Orders_C[[#This Row],[Unit_Price]]*(1-Orders_C[[#This Row],[Discount %]])+Orders_C[[#This Row],[Tax]]</f>
        <v>561.74999999999989</v>
      </c>
      <c r="AC2135" s="9">
        <f>(Orders_C[[#This Row],[Unit_Price]]*Orders_C[[#This Row],[Quantity]])-Orders_C[[#This Row],[Discount]]+Orders_C[[#This Row],[Tax]]</f>
        <v>643.04999999999995</v>
      </c>
      <c r="AD2135" t="str">
        <f>IF(COUNTIF(Orders_C[[#All],[Customer_ID]],Orders_C[[#This Row],[Customer_ID]])&gt;1,"Repeat","New")</f>
        <v>Repeat</v>
      </c>
      <c r="AE2135" t="str" cm="1">
        <f t="array" ref="AE2135">_xlfn.XLOOKUP(Orders_C[[#This Row],[Store_ID]],Stores_c[[#All],[Store_ID]],Stores_c[[#All],[City]])</f>
        <v>Rebekahside</v>
      </c>
      <c r="AF2135" t="str" cm="1">
        <f t="array" ref="AF2135">_xlfn.XLOOKUP(Orders_C[[#This Row],[Store_ID]],Stores_c[[#All],[Store_ID]],Stores_c[[#All],[Manager_Name]])</f>
        <v>Mark Ray</v>
      </c>
      <c r="AG2135" t="str" cm="1">
        <f t="array" ref="AG2135">_xlfn.XLOOKUP(Orders_C[[#This Row],[Store_ID]],Stores_c[[#All],[Store_ID]],Stores_c[[#All],[Store_Type]])</f>
        <v>Drive-Thru</v>
      </c>
    </row>
    <row r="2136" spans="1:33" x14ac:dyDescent="0.25">
      <c r="A2136">
        <v>9438</v>
      </c>
      <c r="B2136" s="1">
        <v>45950</v>
      </c>
      <c r="C2136" s="2">
        <v>0.83489583333333328</v>
      </c>
      <c r="D2136">
        <v>1555</v>
      </c>
      <c r="E2136">
        <v>215</v>
      </c>
      <c r="F2136">
        <v>534</v>
      </c>
      <c r="G2136">
        <v>331</v>
      </c>
      <c r="H2136">
        <v>2</v>
      </c>
      <c r="I2136">
        <v>304</v>
      </c>
      <c r="J2136">
        <v>0</v>
      </c>
      <c r="K2136">
        <v>15.2</v>
      </c>
      <c r="L2136">
        <v>623.20000000000005</v>
      </c>
      <c r="M2136" t="s">
        <v>18</v>
      </c>
      <c r="N2136" t="s">
        <v>21</v>
      </c>
      <c r="O2136">
        <v>48</v>
      </c>
      <c r="P2136">
        <v>4</v>
      </c>
      <c r="Q2136" t="s">
        <v>3461</v>
      </c>
      <c r="R2136">
        <v>507</v>
      </c>
      <c r="S2136" s="3">
        <v>0</v>
      </c>
      <c r="T2136" s="6">
        <v>258.40000000000003</v>
      </c>
      <c r="U2136" t="s">
        <v>6332</v>
      </c>
      <c r="V2136">
        <v>2025</v>
      </c>
      <c r="W2136" t="s">
        <v>6331</v>
      </c>
      <c r="X2136" t="str">
        <f>_xlfn.XLOOKUP(Orders_C[[#This Row],[Product_ID]],Products_C[Product_ID],Products_C[Product_Name])</f>
        <v>Chicken Bucket</v>
      </c>
      <c r="Y2136" t="str">
        <f>_xlfn.XLOOKUP(Orders_C[[#This Row],[Product_ID]],Products_C[Product_ID],Products_C[Category])</f>
        <v>Beverage</v>
      </c>
      <c r="Z2136" t="str">
        <f>_xlfn.XLOOKUP(Orders_C[[#This Row],[Store_ID]],Stores_c[Store_ID],Stores_c[City])</f>
        <v>Sallyburgh</v>
      </c>
      <c r="AA2136" t="str">
        <f>_xlfn.XLOOKUP(Orders_C[[#This Row],[Customer_ID]],Customers_c[Customer_ID],Customers_c[Customer_Name])</f>
        <v>Maria Lang</v>
      </c>
      <c r="AB2136" s="6">
        <f>Orders_C[[#This Row],[Quantity]]*Orders_C[[#This Row],[Unit_Price]]*(1-Orders_C[[#This Row],[Discount %]])+Orders_C[[#This Row],[Tax]]</f>
        <v>623.20000000000005</v>
      </c>
      <c r="AC2136" s="9">
        <f>(Orders_C[[#This Row],[Unit_Price]]*Orders_C[[#This Row],[Quantity]])-Orders_C[[#This Row],[Discount]]+Orders_C[[#This Row],[Tax]]</f>
        <v>623.20000000000005</v>
      </c>
      <c r="AD2136" t="str">
        <f>IF(COUNTIF(Orders_C[[#All],[Customer_ID]],Orders_C[[#This Row],[Customer_ID]])&gt;1,"Repeat","New")</f>
        <v>Repeat</v>
      </c>
      <c r="AE2136" t="str" cm="1">
        <f t="array" ref="AE2136">_xlfn.XLOOKUP(Orders_C[[#This Row],[Store_ID]],Stores_c[[#All],[Store_ID]],Stores_c[[#All],[City]])</f>
        <v>Sallyburgh</v>
      </c>
      <c r="AF2136" t="str" cm="1">
        <f t="array" ref="AF2136">_xlfn.XLOOKUP(Orders_C[[#This Row],[Store_ID]],Stores_c[[#All],[Store_ID]],Stores_c[[#All],[Manager_Name]])</f>
        <v>Benjamin Mccoy</v>
      </c>
      <c r="AG2136" t="str" cm="1">
        <f t="array" ref="AG2136">_xlfn.XLOOKUP(Orders_C[[#This Row],[Store_ID]],Stores_c[[#All],[Store_ID]],Stores_c[[#All],[Store_Type]])</f>
        <v>Drive-Thru</v>
      </c>
    </row>
    <row r="2137" spans="1:33" x14ac:dyDescent="0.25">
      <c r="A2137">
        <v>7540</v>
      </c>
      <c r="B2137" s="1">
        <v>45961</v>
      </c>
      <c r="C2137" s="2">
        <v>0.72743055555555558</v>
      </c>
      <c r="D2137">
        <v>1275</v>
      </c>
      <c r="E2137">
        <v>211</v>
      </c>
      <c r="F2137">
        <v>492</v>
      </c>
      <c r="G2137">
        <v>303</v>
      </c>
      <c r="H2137">
        <v>2</v>
      </c>
      <c r="I2137">
        <v>316</v>
      </c>
      <c r="J2137">
        <v>10</v>
      </c>
      <c r="K2137">
        <v>15.8</v>
      </c>
      <c r="L2137">
        <v>637.79999999999995</v>
      </c>
      <c r="M2137" t="s">
        <v>19</v>
      </c>
      <c r="N2137" t="s">
        <v>21</v>
      </c>
      <c r="O2137">
        <v>16</v>
      </c>
      <c r="P2137">
        <v>4</v>
      </c>
      <c r="Q2137" t="s">
        <v>1563</v>
      </c>
      <c r="R2137">
        <v>506</v>
      </c>
      <c r="S2137" s="3">
        <v>0.1</v>
      </c>
      <c r="T2137" s="6">
        <v>258.59999999999997</v>
      </c>
      <c r="U2137" t="s">
        <v>6332</v>
      </c>
      <c r="V2137">
        <v>2025</v>
      </c>
      <c r="W2137" t="s">
        <v>6333</v>
      </c>
      <c r="X2137" t="str">
        <f>_xlfn.XLOOKUP(Orders_C[[#This Row],[Product_ID]],Products_C[Product_ID],Products_C[Product_Name])</f>
        <v>Chocolate Lava Cake</v>
      </c>
      <c r="Y2137" t="str">
        <f>_xlfn.XLOOKUP(Orders_C[[#This Row],[Product_ID]],Products_C[Product_ID],Products_C[Category])</f>
        <v>Chicken</v>
      </c>
      <c r="Z2137" t="str">
        <f>_xlfn.XLOOKUP(Orders_C[[#This Row],[Store_ID]],Stores_c[Store_ID],Stores_c[City])</f>
        <v>North Robertstad</v>
      </c>
      <c r="AA2137" t="str">
        <f>_xlfn.XLOOKUP(Orders_C[[#This Row],[Customer_ID]],Customers_c[Customer_ID],Customers_c[Customer_Name])</f>
        <v>Daniel Hall</v>
      </c>
      <c r="AB2137" s="6">
        <f>Orders_C[[#This Row],[Quantity]]*Orders_C[[#This Row],[Unit_Price]]*(1-Orders_C[[#This Row],[Discount %]])+Orders_C[[#This Row],[Tax]]</f>
        <v>584.6</v>
      </c>
      <c r="AC2137" s="9">
        <f>(Orders_C[[#This Row],[Unit_Price]]*Orders_C[[#This Row],[Quantity]])-Orders_C[[#This Row],[Discount]]+Orders_C[[#This Row],[Tax]]</f>
        <v>637.79999999999995</v>
      </c>
      <c r="AD2137" t="str">
        <f>IF(COUNTIF(Orders_C[[#All],[Customer_ID]],Orders_C[[#This Row],[Customer_ID]])&gt;1,"Repeat","New")</f>
        <v>Repeat</v>
      </c>
      <c r="AE2137" t="str" cm="1">
        <f t="array" ref="AE2137">_xlfn.XLOOKUP(Orders_C[[#This Row],[Store_ID]],Stores_c[[#All],[Store_ID]],Stores_c[[#All],[City]])</f>
        <v>North Robertstad</v>
      </c>
      <c r="AF2137" t="str" cm="1">
        <f t="array" ref="AF2137">_xlfn.XLOOKUP(Orders_C[[#This Row],[Store_ID]],Stores_c[[#All],[Store_ID]],Stores_c[[#All],[Manager_Name]])</f>
        <v>Mary Lewis</v>
      </c>
      <c r="AG2137" t="str" cm="1">
        <f t="array" ref="AG2137">_xlfn.XLOOKUP(Orders_C[[#This Row],[Store_ID]],Stores_c[[#All],[Store_ID]],Stores_c[[#All],[Store_Type]])</f>
        <v>Street</v>
      </c>
    </row>
    <row r="2138" spans="1:33" x14ac:dyDescent="0.25">
      <c r="A2138">
        <v>7574</v>
      </c>
      <c r="B2138" s="1">
        <v>46064</v>
      </c>
      <c r="C2138" s="2">
        <v>0.49194444444444446</v>
      </c>
      <c r="D2138">
        <v>1263</v>
      </c>
      <c r="E2138">
        <v>202</v>
      </c>
      <c r="F2138">
        <v>537</v>
      </c>
      <c r="G2138">
        <v>340</v>
      </c>
      <c r="H2138">
        <v>2</v>
      </c>
      <c r="I2138">
        <v>316</v>
      </c>
      <c r="J2138">
        <v>10</v>
      </c>
      <c r="K2138">
        <v>15.8</v>
      </c>
      <c r="L2138">
        <v>637.79999999999995</v>
      </c>
      <c r="M2138" t="s">
        <v>19</v>
      </c>
      <c r="N2138" t="s">
        <v>21</v>
      </c>
      <c r="O2138">
        <v>21</v>
      </c>
      <c r="P2138">
        <v>3</v>
      </c>
      <c r="Q2138" t="s">
        <v>1597</v>
      </c>
      <c r="R2138">
        <v>509</v>
      </c>
      <c r="S2138" s="3">
        <v>0.1</v>
      </c>
      <c r="T2138" s="6">
        <v>258.59999999999997</v>
      </c>
      <c r="U2138" t="s">
        <v>6338</v>
      </c>
      <c r="V2138">
        <v>2026</v>
      </c>
      <c r="W2138" t="s">
        <v>6329</v>
      </c>
      <c r="X2138" t="str">
        <f>_xlfn.XLOOKUP(Orders_C[[#This Row],[Product_ID]],Products_C[Product_ID],Products_C[Product_Name])</f>
        <v>Chocolate Lava Cake</v>
      </c>
      <c r="Y2138" t="str">
        <f>_xlfn.XLOOKUP(Orders_C[[#This Row],[Product_ID]],Products_C[Product_ID],Products_C[Category])</f>
        <v>Chicken</v>
      </c>
      <c r="Z2138" t="str">
        <f>_xlfn.XLOOKUP(Orders_C[[#This Row],[Store_ID]],Stores_c[Store_ID],Stores_c[City])</f>
        <v>Rebekahside</v>
      </c>
      <c r="AA2138" t="str">
        <f>_xlfn.XLOOKUP(Orders_C[[#This Row],[Customer_ID]],Customers_c[Customer_ID],Customers_c[Customer_Name])</f>
        <v>Eric Harris</v>
      </c>
      <c r="AB2138" s="6">
        <f>Orders_C[[#This Row],[Quantity]]*Orders_C[[#This Row],[Unit_Price]]*(1-Orders_C[[#This Row],[Discount %]])+Orders_C[[#This Row],[Tax]]</f>
        <v>584.6</v>
      </c>
      <c r="AC2138" s="9">
        <f>(Orders_C[[#This Row],[Unit_Price]]*Orders_C[[#This Row],[Quantity]])-Orders_C[[#This Row],[Discount]]+Orders_C[[#This Row],[Tax]]</f>
        <v>637.79999999999995</v>
      </c>
      <c r="AD2138" t="str">
        <f>IF(COUNTIF(Orders_C[[#All],[Customer_ID]],Orders_C[[#This Row],[Customer_ID]])&gt;1,"Repeat","New")</f>
        <v>Repeat</v>
      </c>
      <c r="AE2138" t="str" cm="1">
        <f t="array" ref="AE2138">_xlfn.XLOOKUP(Orders_C[[#This Row],[Store_ID]],Stores_c[[#All],[Store_ID]],Stores_c[[#All],[City]])</f>
        <v>Rebekahside</v>
      </c>
      <c r="AF2138" t="str" cm="1">
        <f t="array" ref="AF2138">_xlfn.XLOOKUP(Orders_C[[#This Row],[Store_ID]],Stores_c[[#All],[Store_ID]],Stores_c[[#All],[Manager_Name]])</f>
        <v>Mark Ray</v>
      </c>
      <c r="AG2138" t="str" cm="1">
        <f t="array" ref="AG2138">_xlfn.XLOOKUP(Orders_C[[#This Row],[Store_ID]],Stores_c[[#All],[Store_ID]],Stores_c[[#All],[Store_Type]])</f>
        <v>Drive-Thru</v>
      </c>
    </row>
    <row r="2139" spans="1:33" x14ac:dyDescent="0.25">
      <c r="A2139">
        <v>8085</v>
      </c>
      <c r="B2139" s="1">
        <v>46007</v>
      </c>
      <c r="C2139" s="2">
        <v>0.69390046296296293</v>
      </c>
      <c r="D2139">
        <v>1452</v>
      </c>
      <c r="E2139">
        <v>204</v>
      </c>
      <c r="F2139">
        <v>528</v>
      </c>
      <c r="G2139">
        <v>305</v>
      </c>
      <c r="H2139">
        <v>3</v>
      </c>
      <c r="I2139">
        <v>215</v>
      </c>
      <c r="J2139">
        <v>10</v>
      </c>
      <c r="K2139">
        <v>10.75</v>
      </c>
      <c r="L2139">
        <v>645.75</v>
      </c>
      <c r="M2139" t="s">
        <v>20</v>
      </c>
      <c r="N2139" t="s">
        <v>21</v>
      </c>
      <c r="O2139">
        <v>26</v>
      </c>
      <c r="P2139">
        <v>4</v>
      </c>
      <c r="Q2139" t="s">
        <v>2108</v>
      </c>
      <c r="R2139">
        <v>507</v>
      </c>
      <c r="S2139" s="3">
        <v>0.1</v>
      </c>
      <c r="T2139" s="6">
        <v>258.75</v>
      </c>
      <c r="U2139" t="s">
        <v>6328</v>
      </c>
      <c r="V2139">
        <v>2025</v>
      </c>
      <c r="W2139" t="s">
        <v>6329</v>
      </c>
      <c r="X2139" t="str">
        <f>_xlfn.XLOOKUP(Orders_C[[#This Row],[Product_ID]],Products_C[Product_ID],Products_C[Product_Name])</f>
        <v>Krushers</v>
      </c>
      <c r="Y2139" t="str">
        <f>_xlfn.XLOOKUP(Orders_C[[#This Row],[Product_ID]],Products_C[Product_ID],Products_C[Category])</f>
        <v>Dessert</v>
      </c>
      <c r="Z2139" t="str">
        <f>_xlfn.XLOOKUP(Orders_C[[#This Row],[Store_ID]],Stores_c[Store_ID],Stores_c[City])</f>
        <v>New Robertfurt</v>
      </c>
      <c r="AA2139" t="str">
        <f>_xlfn.XLOOKUP(Orders_C[[#This Row],[Customer_ID]],Customers_c[Customer_ID],Customers_c[Customer_Name])</f>
        <v>Melissa York</v>
      </c>
      <c r="AB2139" s="6">
        <f>Orders_C[[#This Row],[Quantity]]*Orders_C[[#This Row],[Unit_Price]]*(1-Orders_C[[#This Row],[Discount %]])+Orders_C[[#This Row],[Tax]]</f>
        <v>591.25</v>
      </c>
      <c r="AC2139" s="9">
        <f>(Orders_C[[#This Row],[Unit_Price]]*Orders_C[[#This Row],[Quantity]])-Orders_C[[#This Row],[Discount]]+Orders_C[[#This Row],[Tax]]</f>
        <v>645.75</v>
      </c>
      <c r="AD2139" t="str">
        <f>IF(COUNTIF(Orders_C[[#All],[Customer_ID]],Orders_C[[#This Row],[Customer_ID]])&gt;1,"Repeat","New")</f>
        <v>Repeat</v>
      </c>
      <c r="AE2139" t="str" cm="1">
        <f t="array" ref="AE2139">_xlfn.XLOOKUP(Orders_C[[#This Row],[Store_ID]],Stores_c[[#All],[Store_ID]],Stores_c[[#All],[City]])</f>
        <v>New Robertfurt</v>
      </c>
      <c r="AF2139" t="str" cm="1">
        <f t="array" ref="AF2139">_xlfn.XLOOKUP(Orders_C[[#This Row],[Store_ID]],Stores_c[[#All],[Store_ID]],Stores_c[[#All],[Manager_Name]])</f>
        <v>Tiffany Gomez</v>
      </c>
      <c r="AG2139" t="str" cm="1">
        <f t="array" ref="AG2139">_xlfn.XLOOKUP(Orders_C[[#This Row],[Store_ID]],Stores_c[[#All],[Store_ID]],Stores_c[[#All],[Store_Type]])</f>
        <v>Street</v>
      </c>
    </row>
    <row r="2140" spans="1:33" x14ac:dyDescent="0.25">
      <c r="A2140">
        <v>6100</v>
      </c>
      <c r="B2140" s="1">
        <v>45971</v>
      </c>
      <c r="C2140" s="2">
        <v>0.60612268518518519</v>
      </c>
      <c r="D2140">
        <v>1441</v>
      </c>
      <c r="E2140">
        <v>208</v>
      </c>
      <c r="F2140">
        <v>437</v>
      </c>
      <c r="G2140">
        <v>302</v>
      </c>
      <c r="H2140">
        <v>3</v>
      </c>
      <c r="I2140">
        <v>207</v>
      </c>
      <c r="J2140">
        <v>0</v>
      </c>
      <c r="K2140">
        <v>10.35</v>
      </c>
      <c r="L2140">
        <v>631.35</v>
      </c>
      <c r="M2140" t="s">
        <v>18</v>
      </c>
      <c r="N2140" t="s">
        <v>23</v>
      </c>
      <c r="O2140">
        <v>26</v>
      </c>
      <c r="P2140">
        <v>2</v>
      </c>
      <c r="Q2140" t="s">
        <v>123</v>
      </c>
      <c r="R2140">
        <v>501</v>
      </c>
      <c r="S2140" s="3">
        <v>0</v>
      </c>
      <c r="T2140" s="6">
        <v>258.75000000000006</v>
      </c>
      <c r="U2140" t="s">
        <v>6336</v>
      </c>
      <c r="V2140">
        <v>2025</v>
      </c>
      <c r="W2140" t="s">
        <v>6329</v>
      </c>
      <c r="X2140" t="str">
        <f>_xlfn.XLOOKUP(Orders_C[[#This Row],[Product_ID]],Products_C[Product_ID],Products_C[Product_Name])</f>
        <v>Chicken Wings</v>
      </c>
      <c r="Y2140" t="str">
        <f>_xlfn.XLOOKUP(Orders_C[[#This Row],[Product_ID]],Products_C[Product_ID],Products_C[Category])</f>
        <v>Chicken</v>
      </c>
      <c r="Z2140" t="str">
        <f>_xlfn.XLOOKUP(Orders_C[[#This Row],[Store_ID]],Stores_c[Store_ID],Stores_c[City])</f>
        <v>Tracyview</v>
      </c>
      <c r="AA2140" t="str">
        <f>_xlfn.XLOOKUP(Orders_C[[#This Row],[Customer_ID]],Customers_c[Customer_ID],Customers_c[Customer_Name])</f>
        <v>Erica Howard</v>
      </c>
      <c r="AB2140" s="6">
        <f>Orders_C[[#This Row],[Quantity]]*Orders_C[[#This Row],[Unit_Price]]*(1-Orders_C[[#This Row],[Discount %]])+Orders_C[[#This Row],[Tax]]</f>
        <v>631.35</v>
      </c>
      <c r="AC2140" s="9">
        <f>(Orders_C[[#This Row],[Unit_Price]]*Orders_C[[#This Row],[Quantity]])-Orders_C[[#This Row],[Discount]]+Orders_C[[#This Row],[Tax]]</f>
        <v>631.35</v>
      </c>
      <c r="AD2140" t="str">
        <f>IF(COUNTIF(Orders_C[[#All],[Customer_ID]],Orders_C[[#This Row],[Customer_ID]])&gt;1,"Repeat","New")</f>
        <v>Repeat</v>
      </c>
      <c r="AE2140" t="str" cm="1">
        <f t="array" ref="AE2140">_xlfn.XLOOKUP(Orders_C[[#This Row],[Store_ID]],Stores_c[[#All],[Store_ID]],Stores_c[[#All],[City]])</f>
        <v>Tracyview</v>
      </c>
      <c r="AF2140" t="str" cm="1">
        <f t="array" ref="AF2140">_xlfn.XLOOKUP(Orders_C[[#This Row],[Store_ID]],Stores_c[[#All],[Store_ID]],Stores_c[[#All],[Manager_Name]])</f>
        <v>Jeremiah Lee</v>
      </c>
      <c r="AG2140" t="str" cm="1">
        <f t="array" ref="AG2140">_xlfn.XLOOKUP(Orders_C[[#This Row],[Store_ID]],Stores_c[[#All],[Store_ID]],Stores_c[[#All],[Store_Type]])</f>
        <v>Mall</v>
      </c>
    </row>
    <row r="2141" spans="1:33" x14ac:dyDescent="0.25">
      <c r="A2141">
        <v>7797</v>
      </c>
      <c r="B2141" s="1">
        <v>45730</v>
      </c>
      <c r="C2141" s="2">
        <v>0.29812499999999997</v>
      </c>
      <c r="D2141">
        <v>1343</v>
      </c>
      <c r="E2141">
        <v>225</v>
      </c>
      <c r="F2141">
        <v>482</v>
      </c>
      <c r="G2141">
        <v>331</v>
      </c>
      <c r="H2141">
        <v>4</v>
      </c>
      <c r="I2141">
        <v>160</v>
      </c>
      <c r="J2141">
        <v>5</v>
      </c>
      <c r="K2141">
        <v>8</v>
      </c>
      <c r="L2141">
        <v>643</v>
      </c>
      <c r="M2141" t="s">
        <v>19</v>
      </c>
      <c r="N2141" t="s">
        <v>22</v>
      </c>
      <c r="O2141">
        <v>13</v>
      </c>
      <c r="P2141">
        <v>1</v>
      </c>
      <c r="Q2141" t="s">
        <v>1820</v>
      </c>
      <c r="R2141">
        <v>507</v>
      </c>
      <c r="S2141" s="3">
        <v>0.05</v>
      </c>
      <c r="T2141" s="6">
        <v>259</v>
      </c>
      <c r="U2141" t="s">
        <v>6334</v>
      </c>
      <c r="V2141">
        <v>2025</v>
      </c>
      <c r="W2141" t="s">
        <v>6333</v>
      </c>
      <c r="X2141" t="str">
        <f>_xlfn.XLOOKUP(Orders_C[[#This Row],[Product_ID]],Products_C[Product_ID],Products_C[Product_Name])</f>
        <v>Chicken Bucket</v>
      </c>
      <c r="Y2141" t="str">
        <f>_xlfn.XLOOKUP(Orders_C[[#This Row],[Product_ID]],Products_C[Product_ID],Products_C[Category])</f>
        <v>Beverage</v>
      </c>
      <c r="Z2141" t="str">
        <f>_xlfn.XLOOKUP(Orders_C[[#This Row],[Store_ID]],Stores_c[Store_ID],Stores_c[City])</f>
        <v>South Peter</v>
      </c>
      <c r="AA2141" t="str">
        <f>_xlfn.XLOOKUP(Orders_C[[#This Row],[Customer_ID]],Customers_c[Customer_ID],Customers_c[Customer_Name])</f>
        <v>Aaron Anderson</v>
      </c>
      <c r="AB2141" s="6">
        <f>Orders_C[[#This Row],[Quantity]]*Orders_C[[#This Row],[Unit_Price]]*(1-Orders_C[[#This Row],[Discount %]])+Orders_C[[#This Row],[Tax]]</f>
        <v>616</v>
      </c>
      <c r="AC2141" s="9">
        <f>(Orders_C[[#This Row],[Unit_Price]]*Orders_C[[#This Row],[Quantity]])-Orders_C[[#This Row],[Discount]]+Orders_C[[#This Row],[Tax]]</f>
        <v>643</v>
      </c>
      <c r="AD2141" t="str">
        <f>IF(COUNTIF(Orders_C[[#All],[Customer_ID]],Orders_C[[#This Row],[Customer_ID]])&gt;1,"Repeat","New")</f>
        <v>Repeat</v>
      </c>
      <c r="AE2141" t="str" cm="1">
        <f t="array" ref="AE2141">_xlfn.XLOOKUP(Orders_C[[#This Row],[Store_ID]],Stores_c[[#All],[Store_ID]],Stores_c[[#All],[City]])</f>
        <v>South Peter</v>
      </c>
      <c r="AF2141" t="str" cm="1">
        <f t="array" ref="AF2141">_xlfn.XLOOKUP(Orders_C[[#This Row],[Store_ID]],Stores_c[[#All],[Store_ID]],Stores_c[[#All],[Manager_Name]])</f>
        <v>Gregory Lambert</v>
      </c>
      <c r="AG2141" t="str" cm="1">
        <f t="array" ref="AG2141">_xlfn.XLOOKUP(Orders_C[[#This Row],[Store_ID]],Stores_c[[#All],[Store_ID]],Stores_c[[#All],[Store_Type]])</f>
        <v>Street</v>
      </c>
    </row>
    <row r="2142" spans="1:33" x14ac:dyDescent="0.25">
      <c r="A2142">
        <v>7057</v>
      </c>
      <c r="B2142" s="1">
        <v>45975</v>
      </c>
      <c r="C2142" s="2">
        <v>0.80398148148148152</v>
      </c>
      <c r="D2142">
        <v>1496</v>
      </c>
      <c r="E2142">
        <v>221</v>
      </c>
      <c r="F2142">
        <v>492</v>
      </c>
      <c r="G2142">
        <v>325</v>
      </c>
      <c r="H2142">
        <v>4</v>
      </c>
      <c r="I2142">
        <v>157</v>
      </c>
      <c r="J2142">
        <v>0</v>
      </c>
      <c r="K2142">
        <v>7.8500000000000014</v>
      </c>
      <c r="L2142">
        <v>635.85</v>
      </c>
      <c r="M2142" t="s">
        <v>18</v>
      </c>
      <c r="N2142" t="s">
        <v>23</v>
      </c>
      <c r="O2142">
        <v>40</v>
      </c>
      <c r="P2142">
        <v>1</v>
      </c>
      <c r="Q2142" t="s">
        <v>1080</v>
      </c>
      <c r="R2142">
        <v>501</v>
      </c>
      <c r="S2142" s="3">
        <v>0</v>
      </c>
      <c r="T2142" s="6">
        <v>259.05</v>
      </c>
      <c r="U2142" t="s">
        <v>6336</v>
      </c>
      <c r="V2142">
        <v>2025</v>
      </c>
      <c r="W2142" t="s">
        <v>6329</v>
      </c>
      <c r="X2142" t="str">
        <f>_xlfn.XLOOKUP(Orders_C[[#This Row],[Product_ID]],Products_C[Product_ID],Products_C[Product_Name])</f>
        <v>Veg Burger</v>
      </c>
      <c r="Y2142" t="str">
        <f>_xlfn.XLOOKUP(Orders_C[[#This Row],[Product_ID]],Products_C[Product_ID],Products_C[Category])</f>
        <v>Chicken</v>
      </c>
      <c r="Z2142" t="str">
        <f>_xlfn.XLOOKUP(Orders_C[[#This Row],[Store_ID]],Stores_c[Store_ID],Stores_c[City])</f>
        <v>Port Barbarabury</v>
      </c>
      <c r="AA2142" t="str">
        <f>_xlfn.XLOOKUP(Orders_C[[#This Row],[Customer_ID]],Customers_c[Customer_ID],Customers_c[Customer_Name])</f>
        <v>Joseph Hopkins</v>
      </c>
      <c r="AB2142" s="6">
        <f>Orders_C[[#This Row],[Quantity]]*Orders_C[[#This Row],[Unit_Price]]*(1-Orders_C[[#This Row],[Discount %]])+Orders_C[[#This Row],[Tax]]</f>
        <v>635.85</v>
      </c>
      <c r="AC2142" s="9">
        <f>(Orders_C[[#This Row],[Unit_Price]]*Orders_C[[#This Row],[Quantity]])-Orders_C[[#This Row],[Discount]]+Orders_C[[#This Row],[Tax]]</f>
        <v>635.85</v>
      </c>
      <c r="AD2142" t="str">
        <f>IF(COUNTIF(Orders_C[[#All],[Customer_ID]],Orders_C[[#This Row],[Customer_ID]])&gt;1,"Repeat","New")</f>
        <v>Repeat</v>
      </c>
      <c r="AE2142" t="str" cm="1">
        <f t="array" ref="AE2142">_xlfn.XLOOKUP(Orders_C[[#This Row],[Store_ID]],Stores_c[[#All],[Store_ID]],Stores_c[[#All],[City]])</f>
        <v>Port Barbarabury</v>
      </c>
      <c r="AF2142" t="str" cm="1">
        <f t="array" ref="AF2142">_xlfn.XLOOKUP(Orders_C[[#This Row],[Store_ID]],Stores_c[[#All],[Store_ID]],Stores_c[[#All],[Manager_Name]])</f>
        <v>Edward Nguyen</v>
      </c>
      <c r="AG2142" t="str" cm="1">
        <f t="array" ref="AG2142">_xlfn.XLOOKUP(Orders_C[[#This Row],[Store_ID]],Stores_c[[#All],[Store_ID]],Stores_c[[#All],[Store_Type]])</f>
        <v>Street</v>
      </c>
    </row>
    <row r="2143" spans="1:33" x14ac:dyDescent="0.25">
      <c r="A2143">
        <v>10435</v>
      </c>
      <c r="B2143" s="1">
        <v>45757</v>
      </c>
      <c r="C2143" s="2">
        <v>0.73329861111111116</v>
      </c>
      <c r="D2143">
        <v>1240</v>
      </c>
      <c r="E2143">
        <v>225</v>
      </c>
      <c r="F2143">
        <v>435</v>
      </c>
      <c r="G2143">
        <v>323</v>
      </c>
      <c r="H2143">
        <v>4</v>
      </c>
      <c r="I2143">
        <v>157</v>
      </c>
      <c r="J2143">
        <v>0</v>
      </c>
      <c r="K2143">
        <v>7.8500000000000014</v>
      </c>
      <c r="L2143">
        <v>635.85</v>
      </c>
      <c r="M2143" t="s">
        <v>20</v>
      </c>
      <c r="N2143" t="s">
        <v>21</v>
      </c>
      <c r="O2143">
        <v>31</v>
      </c>
      <c r="P2143">
        <v>4</v>
      </c>
      <c r="Q2143" t="s">
        <v>4458</v>
      </c>
      <c r="R2143">
        <v>509</v>
      </c>
      <c r="S2143" s="3">
        <v>0</v>
      </c>
      <c r="T2143" s="6">
        <v>259.05</v>
      </c>
      <c r="U2143" t="s">
        <v>6337</v>
      </c>
      <c r="V2143">
        <v>2025</v>
      </c>
      <c r="W2143" t="s">
        <v>6329</v>
      </c>
      <c r="X2143" t="str">
        <f>_xlfn.XLOOKUP(Orders_C[[#This Row],[Product_ID]],Products_C[Product_ID],Products_C[Product_Name])</f>
        <v>Rice Bowl</v>
      </c>
      <c r="Y2143" t="str">
        <f>_xlfn.XLOOKUP(Orders_C[[#This Row],[Product_ID]],Products_C[Product_ID],Products_C[Category])</f>
        <v>Beverage</v>
      </c>
      <c r="Z2143" t="str">
        <f>_xlfn.XLOOKUP(Orders_C[[#This Row],[Store_ID]],Stores_c[Store_ID],Stores_c[City])</f>
        <v>South Peter</v>
      </c>
      <c r="AA2143" t="str">
        <f>_xlfn.XLOOKUP(Orders_C[[#This Row],[Customer_ID]],Customers_c[Customer_ID],Customers_c[Customer_Name])</f>
        <v>Matthew Gibson</v>
      </c>
      <c r="AB2143" s="6">
        <f>Orders_C[[#This Row],[Quantity]]*Orders_C[[#This Row],[Unit_Price]]*(1-Orders_C[[#This Row],[Discount %]])+Orders_C[[#This Row],[Tax]]</f>
        <v>635.85</v>
      </c>
      <c r="AC2143" s="9">
        <f>(Orders_C[[#This Row],[Unit_Price]]*Orders_C[[#This Row],[Quantity]])-Orders_C[[#This Row],[Discount]]+Orders_C[[#This Row],[Tax]]</f>
        <v>635.85</v>
      </c>
      <c r="AD2143" t="str">
        <f>IF(COUNTIF(Orders_C[[#All],[Customer_ID]],Orders_C[[#This Row],[Customer_ID]])&gt;1,"Repeat","New")</f>
        <v>Repeat</v>
      </c>
      <c r="AE2143" t="str" cm="1">
        <f t="array" ref="AE2143">_xlfn.XLOOKUP(Orders_C[[#This Row],[Store_ID]],Stores_c[[#All],[Store_ID]],Stores_c[[#All],[City]])</f>
        <v>South Peter</v>
      </c>
      <c r="AF2143" t="str" cm="1">
        <f t="array" ref="AF2143">_xlfn.XLOOKUP(Orders_C[[#This Row],[Store_ID]],Stores_c[[#All],[Store_ID]],Stores_c[[#All],[Manager_Name]])</f>
        <v>Gregory Lambert</v>
      </c>
      <c r="AG2143" t="str" cm="1">
        <f t="array" ref="AG2143">_xlfn.XLOOKUP(Orders_C[[#This Row],[Store_ID]],Stores_c[[#All],[Store_ID]],Stores_c[[#All],[Store_Type]])</f>
        <v>Street</v>
      </c>
    </row>
    <row r="2144" spans="1:33" x14ac:dyDescent="0.25">
      <c r="A2144">
        <v>8208</v>
      </c>
      <c r="B2144" s="1">
        <v>46054</v>
      </c>
      <c r="C2144" s="2">
        <v>0.43972222222222224</v>
      </c>
      <c r="D2144">
        <v>1614</v>
      </c>
      <c r="E2144">
        <v>225</v>
      </c>
      <c r="F2144">
        <v>470</v>
      </c>
      <c r="G2144">
        <v>337</v>
      </c>
      <c r="H2144">
        <v>2</v>
      </c>
      <c r="I2144">
        <v>305</v>
      </c>
      <c r="J2144">
        <v>0</v>
      </c>
      <c r="K2144">
        <v>15.25</v>
      </c>
      <c r="L2144">
        <v>625.25</v>
      </c>
      <c r="M2144" t="s">
        <v>19</v>
      </c>
      <c r="N2144" t="s">
        <v>23</v>
      </c>
      <c r="O2144">
        <v>35</v>
      </c>
      <c r="P2144">
        <v>2</v>
      </c>
      <c r="Q2144" t="s">
        <v>2231</v>
      </c>
      <c r="R2144">
        <v>507</v>
      </c>
      <c r="S2144" s="3">
        <v>0</v>
      </c>
      <c r="T2144" s="6">
        <v>259.25</v>
      </c>
      <c r="U2144" t="s">
        <v>6338</v>
      </c>
      <c r="V2144">
        <v>2026</v>
      </c>
      <c r="W2144" t="s">
        <v>6329</v>
      </c>
      <c r="X2144" t="str">
        <f>_xlfn.XLOOKUP(Orders_C[[#This Row],[Product_ID]],Products_C[Product_ID],Products_C[Product_Name])</f>
        <v>Chocolate Lava Cake</v>
      </c>
      <c r="Y2144" t="str">
        <f>_xlfn.XLOOKUP(Orders_C[[#This Row],[Product_ID]],Products_C[Product_ID],Products_C[Category])</f>
        <v>Chicken</v>
      </c>
      <c r="Z2144" t="str">
        <f>_xlfn.XLOOKUP(Orders_C[[#This Row],[Store_ID]],Stores_c[Store_ID],Stores_c[City])</f>
        <v>South Peter</v>
      </c>
      <c r="AA2144" t="str">
        <f>_xlfn.XLOOKUP(Orders_C[[#This Row],[Customer_ID]],Customers_c[Customer_ID],Customers_c[Customer_Name])</f>
        <v>James Morgan</v>
      </c>
      <c r="AB2144" s="6">
        <f>Orders_C[[#This Row],[Quantity]]*Orders_C[[#This Row],[Unit_Price]]*(1-Orders_C[[#This Row],[Discount %]])+Orders_C[[#This Row],[Tax]]</f>
        <v>625.25</v>
      </c>
      <c r="AC2144" s="9">
        <f>(Orders_C[[#This Row],[Unit_Price]]*Orders_C[[#This Row],[Quantity]])-Orders_C[[#This Row],[Discount]]+Orders_C[[#This Row],[Tax]]</f>
        <v>625.25</v>
      </c>
      <c r="AD2144" t="str">
        <f>IF(COUNTIF(Orders_C[[#All],[Customer_ID]],Orders_C[[#This Row],[Customer_ID]])&gt;1,"Repeat","New")</f>
        <v>Repeat</v>
      </c>
      <c r="AE2144" t="str" cm="1">
        <f t="array" ref="AE2144">_xlfn.XLOOKUP(Orders_C[[#This Row],[Store_ID]],Stores_c[[#All],[Store_ID]],Stores_c[[#All],[City]])</f>
        <v>South Peter</v>
      </c>
      <c r="AF2144" t="str" cm="1">
        <f t="array" ref="AF2144">_xlfn.XLOOKUP(Orders_C[[#This Row],[Store_ID]],Stores_c[[#All],[Store_ID]],Stores_c[[#All],[Manager_Name]])</f>
        <v>Gregory Lambert</v>
      </c>
      <c r="AG2144" t="str" cm="1">
        <f t="array" ref="AG2144">_xlfn.XLOOKUP(Orders_C[[#This Row],[Store_ID]],Stores_c[[#All],[Store_ID]],Stores_c[[#All],[Store_Type]])</f>
        <v>Street</v>
      </c>
    </row>
    <row r="2145" spans="1:33" x14ac:dyDescent="0.25">
      <c r="A2145">
        <v>8285</v>
      </c>
      <c r="B2145" s="1">
        <v>45984</v>
      </c>
      <c r="C2145" s="2">
        <v>0.93041666666666667</v>
      </c>
      <c r="D2145">
        <v>1671</v>
      </c>
      <c r="E2145">
        <v>220</v>
      </c>
      <c r="F2145">
        <v>464</v>
      </c>
      <c r="G2145">
        <v>313</v>
      </c>
      <c r="H2145">
        <v>2</v>
      </c>
      <c r="I2145">
        <v>311</v>
      </c>
      <c r="J2145">
        <v>5</v>
      </c>
      <c r="K2145">
        <v>15.55</v>
      </c>
      <c r="L2145">
        <v>632.54999999999995</v>
      </c>
      <c r="M2145" t="s">
        <v>19</v>
      </c>
      <c r="N2145" t="s">
        <v>23</v>
      </c>
      <c r="O2145">
        <v>14</v>
      </c>
      <c r="P2145">
        <v>5</v>
      </c>
      <c r="Q2145" t="s">
        <v>2308</v>
      </c>
      <c r="R2145">
        <v>510</v>
      </c>
      <c r="S2145" s="3">
        <v>0.05</v>
      </c>
      <c r="T2145" s="6">
        <v>259.34999999999997</v>
      </c>
      <c r="U2145" t="s">
        <v>6336</v>
      </c>
      <c r="V2145">
        <v>2025</v>
      </c>
      <c r="W2145" t="s">
        <v>6333</v>
      </c>
      <c r="X2145" t="str">
        <f>_xlfn.XLOOKUP(Orders_C[[#This Row],[Product_ID]],Products_C[Product_ID],Products_C[Product_Name])</f>
        <v>Rice Bowl</v>
      </c>
      <c r="Y2145" t="str">
        <f>_xlfn.XLOOKUP(Orders_C[[#This Row],[Product_ID]],Products_C[Product_ID],Products_C[Category])</f>
        <v>Beverage</v>
      </c>
      <c r="Z2145" t="str">
        <f>_xlfn.XLOOKUP(Orders_C[[#This Row],[Store_ID]],Stores_c[Store_ID],Stores_c[City])</f>
        <v>Williamborough</v>
      </c>
      <c r="AA2145" t="str">
        <f>_xlfn.XLOOKUP(Orders_C[[#This Row],[Customer_ID]],Customers_c[Customer_ID],Customers_c[Customer_Name])</f>
        <v>Mrs. Donna Jarvis</v>
      </c>
      <c r="AB2145" s="6">
        <f>Orders_C[[#This Row],[Quantity]]*Orders_C[[#This Row],[Unit_Price]]*(1-Orders_C[[#This Row],[Discount %]])+Orders_C[[#This Row],[Tax]]</f>
        <v>606.44999999999993</v>
      </c>
      <c r="AC2145" s="9">
        <f>(Orders_C[[#This Row],[Unit_Price]]*Orders_C[[#This Row],[Quantity]])-Orders_C[[#This Row],[Discount]]+Orders_C[[#This Row],[Tax]]</f>
        <v>632.54999999999995</v>
      </c>
      <c r="AD2145" t="str">
        <f>IF(COUNTIF(Orders_C[[#All],[Customer_ID]],Orders_C[[#This Row],[Customer_ID]])&gt;1,"Repeat","New")</f>
        <v>Repeat</v>
      </c>
      <c r="AE2145" t="str" cm="1">
        <f t="array" ref="AE2145">_xlfn.XLOOKUP(Orders_C[[#This Row],[Store_ID]],Stores_c[[#All],[Store_ID]],Stores_c[[#All],[City]])</f>
        <v>Williamborough</v>
      </c>
      <c r="AF2145" t="str" cm="1">
        <f t="array" ref="AF2145">_xlfn.XLOOKUP(Orders_C[[#This Row],[Store_ID]],Stores_c[[#All],[Store_ID]],Stores_c[[#All],[Manager_Name]])</f>
        <v>Michael Mcbride</v>
      </c>
      <c r="AG2145" t="str" cm="1">
        <f t="array" ref="AG2145">_xlfn.XLOOKUP(Orders_C[[#This Row],[Store_ID]],Stores_c[[#All],[Store_ID]],Stores_c[[#All],[Store_Type]])</f>
        <v>Mall</v>
      </c>
    </row>
    <row r="2146" spans="1:33" x14ac:dyDescent="0.25">
      <c r="A2146">
        <v>7049</v>
      </c>
      <c r="B2146" s="1">
        <v>45981</v>
      </c>
      <c r="C2146" s="2">
        <v>0.92160879629629633</v>
      </c>
      <c r="D2146">
        <v>1488</v>
      </c>
      <c r="E2146">
        <v>218</v>
      </c>
      <c r="F2146">
        <v>506</v>
      </c>
      <c r="G2146">
        <v>308</v>
      </c>
      <c r="H2146">
        <v>2</v>
      </c>
      <c r="I2146">
        <v>317</v>
      </c>
      <c r="J2146">
        <v>10</v>
      </c>
      <c r="K2146">
        <v>15.85</v>
      </c>
      <c r="L2146">
        <v>639.85</v>
      </c>
      <c r="M2146" t="s">
        <v>18</v>
      </c>
      <c r="N2146" t="s">
        <v>23</v>
      </c>
      <c r="O2146">
        <v>22</v>
      </c>
      <c r="P2146">
        <v>1</v>
      </c>
      <c r="Q2146" t="s">
        <v>1072</v>
      </c>
      <c r="R2146">
        <v>507</v>
      </c>
      <c r="S2146" s="3">
        <v>0.1</v>
      </c>
      <c r="T2146" s="6">
        <v>259.45000000000005</v>
      </c>
      <c r="U2146" t="s">
        <v>6336</v>
      </c>
      <c r="V2146">
        <v>2025</v>
      </c>
      <c r="W2146" t="s">
        <v>6329</v>
      </c>
      <c r="X2146" t="str">
        <f>_xlfn.XLOOKUP(Orders_C[[#This Row],[Product_ID]],Products_C[Product_ID],Products_C[Product_Name])</f>
        <v>Zinger Burger</v>
      </c>
      <c r="Y2146" t="str">
        <f>_xlfn.XLOOKUP(Orders_C[[#This Row],[Product_ID]],Products_C[Product_ID],Products_C[Category])</f>
        <v>Beverage</v>
      </c>
      <c r="Z2146" t="str">
        <f>_xlfn.XLOOKUP(Orders_C[[#This Row],[Store_ID]],Stores_c[Store_ID],Stores_c[City])</f>
        <v>East Johnport</v>
      </c>
      <c r="AA2146" t="str">
        <f>_xlfn.XLOOKUP(Orders_C[[#This Row],[Customer_ID]],Customers_c[Customer_ID],Customers_c[Customer_Name])</f>
        <v>Mathew Monroe</v>
      </c>
      <c r="AB2146" s="6">
        <f>Orders_C[[#This Row],[Quantity]]*Orders_C[[#This Row],[Unit_Price]]*(1-Orders_C[[#This Row],[Discount %]])+Orders_C[[#This Row],[Tax]]</f>
        <v>586.45000000000005</v>
      </c>
      <c r="AC2146" s="9">
        <f>(Orders_C[[#This Row],[Unit_Price]]*Orders_C[[#This Row],[Quantity]])-Orders_C[[#This Row],[Discount]]+Orders_C[[#This Row],[Tax]]</f>
        <v>639.85</v>
      </c>
      <c r="AD2146" t="str">
        <f>IF(COUNTIF(Orders_C[[#All],[Customer_ID]],Orders_C[[#This Row],[Customer_ID]])&gt;1,"Repeat","New")</f>
        <v>Repeat</v>
      </c>
      <c r="AE2146" t="str" cm="1">
        <f t="array" ref="AE2146">_xlfn.XLOOKUP(Orders_C[[#This Row],[Store_ID]],Stores_c[[#All],[Store_ID]],Stores_c[[#All],[City]])</f>
        <v>East Johnport</v>
      </c>
      <c r="AF2146" t="str" cm="1">
        <f t="array" ref="AF2146">_xlfn.XLOOKUP(Orders_C[[#This Row],[Store_ID]],Stores_c[[#All],[Store_ID]],Stores_c[[#All],[Manager_Name]])</f>
        <v>Mr. Matthew Murillo III</v>
      </c>
      <c r="AG2146" t="str" cm="1">
        <f t="array" ref="AG2146">_xlfn.XLOOKUP(Orders_C[[#This Row],[Store_ID]],Stores_c[[#All],[Store_ID]],Stores_c[[#All],[Store_Type]])</f>
        <v>Street</v>
      </c>
    </row>
    <row r="2147" spans="1:33" x14ac:dyDescent="0.25">
      <c r="A2147">
        <v>7189</v>
      </c>
      <c r="B2147" s="1">
        <v>45849</v>
      </c>
      <c r="C2147" s="2">
        <v>8.414351851851852E-2</v>
      </c>
      <c r="D2147">
        <v>1211</v>
      </c>
      <c r="E2147">
        <v>206</v>
      </c>
      <c r="F2147">
        <v>547</v>
      </c>
      <c r="G2147">
        <v>320</v>
      </c>
      <c r="H2147">
        <v>2</v>
      </c>
      <c r="I2147">
        <v>317</v>
      </c>
      <c r="J2147">
        <v>10</v>
      </c>
      <c r="K2147">
        <v>15.85</v>
      </c>
      <c r="L2147">
        <v>639.85</v>
      </c>
      <c r="M2147" t="s">
        <v>18</v>
      </c>
      <c r="N2147" t="s">
        <v>23</v>
      </c>
      <c r="O2147">
        <v>27</v>
      </c>
      <c r="P2147">
        <v>3</v>
      </c>
      <c r="Q2147" t="s">
        <v>1212</v>
      </c>
      <c r="R2147">
        <v>508</v>
      </c>
      <c r="S2147" s="3">
        <v>0.1</v>
      </c>
      <c r="T2147" s="6">
        <v>259.45000000000005</v>
      </c>
      <c r="U2147" t="s">
        <v>6341</v>
      </c>
      <c r="V2147">
        <v>2025</v>
      </c>
      <c r="W2147" t="s">
        <v>6329</v>
      </c>
      <c r="X2147" t="str">
        <f>_xlfn.XLOOKUP(Orders_C[[#This Row],[Product_ID]],Products_C[Product_ID],Products_C[Product_Name])</f>
        <v>Rice Bowl</v>
      </c>
      <c r="Y2147" t="str">
        <f>_xlfn.XLOOKUP(Orders_C[[#This Row],[Product_ID]],Products_C[Product_ID],Products_C[Category])</f>
        <v>Beverage</v>
      </c>
      <c r="Z2147" t="str">
        <f>_xlfn.XLOOKUP(Orders_C[[#This Row],[Store_ID]],Stores_c[Store_ID],Stores_c[City])</f>
        <v>West Matthew</v>
      </c>
      <c r="AA2147" t="str">
        <f>_xlfn.XLOOKUP(Orders_C[[#This Row],[Customer_ID]],Customers_c[Customer_ID],Customers_c[Customer_Name])</f>
        <v>Brian Hampton</v>
      </c>
      <c r="AB2147" s="6">
        <f>Orders_C[[#This Row],[Quantity]]*Orders_C[[#This Row],[Unit_Price]]*(1-Orders_C[[#This Row],[Discount %]])+Orders_C[[#This Row],[Tax]]</f>
        <v>586.45000000000005</v>
      </c>
      <c r="AC2147" s="9">
        <f>(Orders_C[[#This Row],[Unit_Price]]*Orders_C[[#This Row],[Quantity]])-Orders_C[[#This Row],[Discount]]+Orders_C[[#This Row],[Tax]]</f>
        <v>639.85</v>
      </c>
      <c r="AD2147" t="str">
        <f>IF(COUNTIF(Orders_C[[#All],[Customer_ID]],Orders_C[[#This Row],[Customer_ID]])&gt;1,"Repeat","New")</f>
        <v>Repeat</v>
      </c>
      <c r="AE2147" t="str" cm="1">
        <f t="array" ref="AE2147">_xlfn.XLOOKUP(Orders_C[[#This Row],[Store_ID]],Stores_c[[#All],[Store_ID]],Stores_c[[#All],[City]])</f>
        <v>West Matthew</v>
      </c>
      <c r="AF2147" t="str" cm="1">
        <f t="array" ref="AF2147">_xlfn.XLOOKUP(Orders_C[[#This Row],[Store_ID]],Stores_c[[#All],[Store_ID]],Stores_c[[#All],[Manager_Name]])</f>
        <v>Miguel Kidd</v>
      </c>
      <c r="AG2147" t="str" cm="1">
        <f t="array" ref="AG2147">_xlfn.XLOOKUP(Orders_C[[#This Row],[Store_ID]],Stores_c[[#All],[Store_ID]],Stores_c[[#All],[Store_Type]])</f>
        <v>Drive-Thru</v>
      </c>
    </row>
    <row r="2148" spans="1:33" x14ac:dyDescent="0.25">
      <c r="A2148">
        <v>6269</v>
      </c>
      <c r="B2148" s="1">
        <v>45737</v>
      </c>
      <c r="C2148" s="2">
        <v>0.74887731481481479</v>
      </c>
      <c r="D2148">
        <v>1227</v>
      </c>
      <c r="E2148">
        <v>206</v>
      </c>
      <c r="F2148">
        <v>519</v>
      </c>
      <c r="G2148">
        <v>318</v>
      </c>
      <c r="H2148">
        <v>2</v>
      </c>
      <c r="I2148">
        <v>323</v>
      </c>
      <c r="J2148">
        <v>15</v>
      </c>
      <c r="K2148">
        <v>16.149999999999999</v>
      </c>
      <c r="L2148">
        <v>647.15</v>
      </c>
      <c r="M2148" t="s">
        <v>20</v>
      </c>
      <c r="N2148" t="s">
        <v>22</v>
      </c>
      <c r="O2148">
        <v>41</v>
      </c>
      <c r="P2148">
        <v>5</v>
      </c>
      <c r="Q2148" t="s">
        <v>292</v>
      </c>
      <c r="R2148">
        <v>504</v>
      </c>
      <c r="S2148" s="3">
        <v>0.15</v>
      </c>
      <c r="T2148" s="6">
        <v>259.55</v>
      </c>
      <c r="U2148" t="s">
        <v>6334</v>
      </c>
      <c r="V2148">
        <v>2025</v>
      </c>
      <c r="W2148" t="s">
        <v>6331</v>
      </c>
      <c r="X2148" t="str">
        <f>_xlfn.XLOOKUP(Orders_C[[#This Row],[Product_ID]],Products_C[Product_ID],Products_C[Product_Name])</f>
        <v>Pepsi</v>
      </c>
      <c r="Y2148" t="str">
        <f>_xlfn.XLOOKUP(Orders_C[[#This Row],[Product_ID]],Products_C[Product_ID],Products_C[Category])</f>
        <v>Burger</v>
      </c>
      <c r="Z2148" t="str">
        <f>_xlfn.XLOOKUP(Orders_C[[#This Row],[Store_ID]],Stores_c[Store_ID],Stores_c[City])</f>
        <v>West Matthew</v>
      </c>
      <c r="AA2148" t="str">
        <f>_xlfn.XLOOKUP(Orders_C[[#This Row],[Customer_ID]],Customers_c[Customer_ID],Customers_c[Customer_Name])</f>
        <v>Susan Jones</v>
      </c>
      <c r="AB2148" s="6">
        <f>Orders_C[[#This Row],[Quantity]]*Orders_C[[#This Row],[Unit_Price]]*(1-Orders_C[[#This Row],[Discount %]])+Orders_C[[#This Row],[Tax]]</f>
        <v>565.25</v>
      </c>
      <c r="AC2148" s="9">
        <f>(Orders_C[[#This Row],[Unit_Price]]*Orders_C[[#This Row],[Quantity]])-Orders_C[[#This Row],[Discount]]+Orders_C[[#This Row],[Tax]]</f>
        <v>647.15</v>
      </c>
      <c r="AD2148" t="str">
        <f>IF(COUNTIF(Orders_C[[#All],[Customer_ID]],Orders_C[[#This Row],[Customer_ID]])&gt;1,"Repeat","New")</f>
        <v>Repeat</v>
      </c>
      <c r="AE2148" t="str" cm="1">
        <f t="array" ref="AE2148">_xlfn.XLOOKUP(Orders_C[[#This Row],[Store_ID]],Stores_c[[#All],[Store_ID]],Stores_c[[#All],[City]])</f>
        <v>West Matthew</v>
      </c>
      <c r="AF2148" t="str" cm="1">
        <f t="array" ref="AF2148">_xlfn.XLOOKUP(Orders_C[[#This Row],[Store_ID]],Stores_c[[#All],[Store_ID]],Stores_c[[#All],[Manager_Name]])</f>
        <v>Miguel Kidd</v>
      </c>
      <c r="AG2148" t="str" cm="1">
        <f t="array" ref="AG2148">_xlfn.XLOOKUP(Orders_C[[#This Row],[Store_ID]],Stores_c[[#All],[Store_ID]],Stores_c[[#All],[Store_Type]])</f>
        <v>Drive-Thru</v>
      </c>
    </row>
    <row r="2149" spans="1:33" x14ac:dyDescent="0.25">
      <c r="A2149">
        <v>9201</v>
      </c>
      <c r="B2149" s="1">
        <v>45735</v>
      </c>
      <c r="C2149" s="2">
        <v>0.52562500000000001</v>
      </c>
      <c r="D2149">
        <v>1254</v>
      </c>
      <c r="E2149">
        <v>211</v>
      </c>
      <c r="F2149">
        <v>408</v>
      </c>
      <c r="G2149">
        <v>336</v>
      </c>
      <c r="H2149">
        <v>2</v>
      </c>
      <c r="I2149">
        <v>323</v>
      </c>
      <c r="J2149">
        <v>15</v>
      </c>
      <c r="K2149">
        <v>16.149999999999999</v>
      </c>
      <c r="L2149">
        <v>647.15</v>
      </c>
      <c r="M2149" t="s">
        <v>19</v>
      </c>
      <c r="N2149" t="s">
        <v>23</v>
      </c>
      <c r="O2149">
        <v>30</v>
      </c>
      <c r="P2149">
        <v>5</v>
      </c>
      <c r="Q2149" t="s">
        <v>3224</v>
      </c>
      <c r="R2149">
        <v>502</v>
      </c>
      <c r="S2149" s="3">
        <v>0.15</v>
      </c>
      <c r="T2149" s="6">
        <v>259.55</v>
      </c>
      <c r="U2149" t="s">
        <v>6334</v>
      </c>
      <c r="V2149">
        <v>2025</v>
      </c>
      <c r="W2149" t="s">
        <v>6329</v>
      </c>
      <c r="X2149" t="str">
        <f>_xlfn.XLOOKUP(Orders_C[[#This Row],[Product_ID]],Products_C[Product_ID],Products_C[Product_Name])</f>
        <v>Chicken Bucket</v>
      </c>
      <c r="Y2149" t="str">
        <f>_xlfn.XLOOKUP(Orders_C[[#This Row],[Product_ID]],Products_C[Product_ID],Products_C[Category])</f>
        <v>Dessert</v>
      </c>
      <c r="Z2149" t="str">
        <f>_xlfn.XLOOKUP(Orders_C[[#This Row],[Store_ID]],Stores_c[Store_ID],Stores_c[City])</f>
        <v>North Robertstad</v>
      </c>
      <c r="AA2149" t="str">
        <f>_xlfn.XLOOKUP(Orders_C[[#This Row],[Customer_ID]],Customers_c[Customer_ID],Customers_c[Customer_Name])</f>
        <v>Brooke Kennedy</v>
      </c>
      <c r="AB2149" s="6">
        <f>Orders_C[[#This Row],[Quantity]]*Orders_C[[#This Row],[Unit_Price]]*(1-Orders_C[[#This Row],[Discount %]])+Orders_C[[#This Row],[Tax]]</f>
        <v>565.25</v>
      </c>
      <c r="AC2149" s="9">
        <f>(Orders_C[[#This Row],[Unit_Price]]*Orders_C[[#This Row],[Quantity]])-Orders_C[[#This Row],[Discount]]+Orders_C[[#This Row],[Tax]]</f>
        <v>647.15</v>
      </c>
      <c r="AD2149" t="str">
        <f>IF(COUNTIF(Orders_C[[#All],[Customer_ID]],Orders_C[[#This Row],[Customer_ID]])&gt;1,"Repeat","New")</f>
        <v>Repeat</v>
      </c>
      <c r="AE2149" t="str" cm="1">
        <f t="array" ref="AE2149">_xlfn.XLOOKUP(Orders_C[[#This Row],[Store_ID]],Stores_c[[#All],[Store_ID]],Stores_c[[#All],[City]])</f>
        <v>North Robertstad</v>
      </c>
      <c r="AF2149" t="str" cm="1">
        <f t="array" ref="AF2149">_xlfn.XLOOKUP(Orders_C[[#This Row],[Store_ID]],Stores_c[[#All],[Store_ID]],Stores_c[[#All],[Manager_Name]])</f>
        <v>Mary Lewis</v>
      </c>
      <c r="AG2149" t="str" cm="1">
        <f t="array" ref="AG2149">_xlfn.XLOOKUP(Orders_C[[#This Row],[Store_ID]],Stores_c[[#All],[Store_ID]],Stores_c[[#All],[Store_Type]])</f>
        <v>Street</v>
      </c>
    </row>
    <row r="2150" spans="1:33" x14ac:dyDescent="0.25">
      <c r="A2150">
        <v>6285</v>
      </c>
      <c r="B2150" s="1">
        <v>45878</v>
      </c>
      <c r="C2150" s="2">
        <v>0.41269675925925925</v>
      </c>
      <c r="D2150">
        <v>1767</v>
      </c>
      <c r="E2150">
        <v>222</v>
      </c>
      <c r="F2150">
        <v>521</v>
      </c>
      <c r="G2150">
        <v>335</v>
      </c>
      <c r="H2150">
        <v>3</v>
      </c>
      <c r="I2150">
        <v>220</v>
      </c>
      <c r="J2150">
        <v>15</v>
      </c>
      <c r="K2150">
        <v>11</v>
      </c>
      <c r="L2150">
        <v>656</v>
      </c>
      <c r="M2150" t="s">
        <v>18</v>
      </c>
      <c r="N2150" t="s">
        <v>22</v>
      </c>
      <c r="O2150">
        <v>29</v>
      </c>
      <c r="P2150">
        <v>3</v>
      </c>
      <c r="Q2150" t="s">
        <v>308</v>
      </c>
      <c r="R2150">
        <v>501</v>
      </c>
      <c r="S2150" s="3">
        <v>0.15</v>
      </c>
      <c r="T2150" s="6">
        <v>260</v>
      </c>
      <c r="U2150" t="s">
        <v>6342</v>
      </c>
      <c r="V2150">
        <v>2025</v>
      </c>
      <c r="W2150" t="s">
        <v>6329</v>
      </c>
      <c r="X2150" t="str">
        <f>_xlfn.XLOOKUP(Orders_C[[#This Row],[Product_ID]],Products_C[Product_ID],Products_C[Product_Name])</f>
        <v>Krushers</v>
      </c>
      <c r="Y2150" t="str">
        <f>_xlfn.XLOOKUP(Orders_C[[#This Row],[Product_ID]],Products_C[Product_ID],Products_C[Category])</f>
        <v>Chicken</v>
      </c>
      <c r="Z2150" t="str">
        <f>_xlfn.XLOOKUP(Orders_C[[#This Row],[Store_ID]],Stores_c[Store_ID],Stores_c[City])</f>
        <v>New Steven</v>
      </c>
      <c r="AA2150" t="str">
        <f>_xlfn.XLOOKUP(Orders_C[[#This Row],[Customer_ID]],Customers_c[Customer_ID],Customers_c[Customer_Name])</f>
        <v>Michael Morgan</v>
      </c>
      <c r="AB2150" s="6">
        <f>Orders_C[[#This Row],[Quantity]]*Orders_C[[#This Row],[Unit_Price]]*(1-Orders_C[[#This Row],[Discount %]])+Orders_C[[#This Row],[Tax]]</f>
        <v>572</v>
      </c>
      <c r="AC2150" s="9">
        <f>(Orders_C[[#This Row],[Unit_Price]]*Orders_C[[#This Row],[Quantity]])-Orders_C[[#This Row],[Discount]]+Orders_C[[#This Row],[Tax]]</f>
        <v>656</v>
      </c>
      <c r="AD2150" t="str">
        <f>IF(COUNTIF(Orders_C[[#All],[Customer_ID]],Orders_C[[#This Row],[Customer_ID]])&gt;1,"Repeat","New")</f>
        <v>Repeat</v>
      </c>
      <c r="AE2150" t="str" cm="1">
        <f t="array" ref="AE2150">_xlfn.XLOOKUP(Orders_C[[#This Row],[Store_ID]],Stores_c[[#All],[Store_ID]],Stores_c[[#All],[City]])</f>
        <v>New Steven</v>
      </c>
      <c r="AF2150" t="str" cm="1">
        <f t="array" ref="AF2150">_xlfn.XLOOKUP(Orders_C[[#This Row],[Store_ID]],Stores_c[[#All],[Store_ID]],Stores_c[[#All],[Manager_Name]])</f>
        <v>Terri Martinez</v>
      </c>
      <c r="AG2150" t="str" cm="1">
        <f t="array" ref="AG2150">_xlfn.XLOOKUP(Orders_C[[#This Row],[Store_ID]],Stores_c[[#All],[Store_ID]],Stores_c[[#All],[Store_Type]])</f>
        <v>Drive-Thru</v>
      </c>
    </row>
    <row r="2151" spans="1:33" x14ac:dyDescent="0.25">
      <c r="A2151">
        <v>9067</v>
      </c>
      <c r="B2151" s="1">
        <v>45864</v>
      </c>
      <c r="C2151" s="2">
        <v>0.34513888888888888</v>
      </c>
      <c r="D2151">
        <v>1849</v>
      </c>
      <c r="E2151">
        <v>207</v>
      </c>
      <c r="F2151">
        <v>529</v>
      </c>
      <c r="G2151">
        <v>339</v>
      </c>
      <c r="H2151">
        <v>3</v>
      </c>
      <c r="I2151">
        <v>220</v>
      </c>
      <c r="J2151">
        <v>15</v>
      </c>
      <c r="K2151">
        <v>11</v>
      </c>
      <c r="L2151">
        <v>656</v>
      </c>
      <c r="M2151" t="s">
        <v>19</v>
      </c>
      <c r="N2151" t="s">
        <v>21</v>
      </c>
      <c r="O2151">
        <v>15</v>
      </c>
      <c r="P2151">
        <v>2</v>
      </c>
      <c r="Q2151" t="s">
        <v>3090</v>
      </c>
      <c r="R2151">
        <v>501</v>
      </c>
      <c r="S2151" s="3">
        <v>0.15</v>
      </c>
      <c r="T2151" s="6">
        <v>260</v>
      </c>
      <c r="U2151" t="s">
        <v>6341</v>
      </c>
      <c r="V2151">
        <v>2025</v>
      </c>
      <c r="W2151" t="s">
        <v>6333</v>
      </c>
      <c r="X2151" t="str">
        <f>_xlfn.XLOOKUP(Orders_C[[#This Row],[Product_ID]],Products_C[Product_ID],Products_C[Product_Name])</f>
        <v>Veg Burger</v>
      </c>
      <c r="Y2151" t="str">
        <f>_xlfn.XLOOKUP(Orders_C[[#This Row],[Product_ID]],Products_C[Product_ID],Products_C[Category])</f>
        <v>Burger</v>
      </c>
      <c r="Z2151" t="str">
        <f>_xlfn.XLOOKUP(Orders_C[[#This Row],[Store_ID]],Stores_c[Store_ID],Stores_c[City])</f>
        <v>Christineton</v>
      </c>
      <c r="AA2151" t="str">
        <f>_xlfn.XLOOKUP(Orders_C[[#This Row],[Customer_ID]],Customers_c[Customer_ID],Customers_c[Customer_Name])</f>
        <v>Brent Santiago</v>
      </c>
      <c r="AB2151" s="6">
        <f>Orders_C[[#This Row],[Quantity]]*Orders_C[[#This Row],[Unit_Price]]*(1-Orders_C[[#This Row],[Discount %]])+Orders_C[[#This Row],[Tax]]</f>
        <v>572</v>
      </c>
      <c r="AC2151" s="9">
        <f>(Orders_C[[#This Row],[Unit_Price]]*Orders_C[[#This Row],[Quantity]])-Orders_C[[#This Row],[Discount]]+Orders_C[[#This Row],[Tax]]</f>
        <v>656</v>
      </c>
      <c r="AD2151" t="str">
        <f>IF(COUNTIF(Orders_C[[#All],[Customer_ID]],Orders_C[[#This Row],[Customer_ID]])&gt;1,"Repeat","New")</f>
        <v>Repeat</v>
      </c>
      <c r="AE2151" t="str" cm="1">
        <f t="array" ref="AE2151">_xlfn.XLOOKUP(Orders_C[[#This Row],[Store_ID]],Stores_c[[#All],[Store_ID]],Stores_c[[#All],[City]])</f>
        <v>Christineton</v>
      </c>
      <c r="AF2151" t="str" cm="1">
        <f t="array" ref="AF2151">_xlfn.XLOOKUP(Orders_C[[#This Row],[Store_ID]],Stores_c[[#All],[Store_ID]],Stores_c[[#All],[Manager_Name]])</f>
        <v>Dr. William Hubbard MD</v>
      </c>
      <c r="AG2151" t="str" cm="1">
        <f t="array" ref="AG2151">_xlfn.XLOOKUP(Orders_C[[#This Row],[Store_ID]],Stores_c[[#All],[Store_ID]],Stores_c[[#All],[Store_Type]])</f>
        <v>Street</v>
      </c>
    </row>
    <row r="2152" spans="1:33" x14ac:dyDescent="0.25">
      <c r="A2152">
        <v>9450</v>
      </c>
      <c r="B2152" s="1">
        <v>45880</v>
      </c>
      <c r="C2152" s="2">
        <v>0.38530092592592591</v>
      </c>
      <c r="D2152">
        <v>1718</v>
      </c>
      <c r="E2152">
        <v>204</v>
      </c>
      <c r="F2152">
        <v>410</v>
      </c>
      <c r="G2152">
        <v>329</v>
      </c>
      <c r="H2152">
        <v>3</v>
      </c>
      <c r="I2152">
        <v>220</v>
      </c>
      <c r="J2152">
        <v>15</v>
      </c>
      <c r="K2152">
        <v>11</v>
      </c>
      <c r="L2152">
        <v>656</v>
      </c>
      <c r="M2152" t="s">
        <v>20</v>
      </c>
      <c r="N2152" t="s">
        <v>23</v>
      </c>
      <c r="O2152">
        <v>45</v>
      </c>
      <c r="P2152">
        <v>2</v>
      </c>
      <c r="Q2152" t="s">
        <v>3473</v>
      </c>
      <c r="R2152">
        <v>508</v>
      </c>
      <c r="S2152" s="3">
        <v>0.15</v>
      </c>
      <c r="T2152" s="6">
        <v>260</v>
      </c>
      <c r="U2152" t="s">
        <v>6342</v>
      </c>
      <c r="V2152">
        <v>2025</v>
      </c>
      <c r="W2152" t="s">
        <v>6331</v>
      </c>
      <c r="X2152" t="str">
        <f>_xlfn.XLOOKUP(Orders_C[[#This Row],[Product_ID]],Products_C[Product_ID],Products_C[Product_Name])</f>
        <v>Rice Bowl</v>
      </c>
      <c r="Y2152" t="str">
        <f>_xlfn.XLOOKUP(Orders_C[[#This Row],[Product_ID]],Products_C[Product_ID],Products_C[Category])</f>
        <v>Dessert</v>
      </c>
      <c r="Z2152" t="str">
        <f>_xlfn.XLOOKUP(Orders_C[[#This Row],[Store_ID]],Stores_c[Store_ID],Stores_c[City])</f>
        <v>New Robertfurt</v>
      </c>
      <c r="AA2152" t="str">
        <f>_xlfn.XLOOKUP(Orders_C[[#This Row],[Customer_ID]],Customers_c[Customer_ID],Customers_c[Customer_Name])</f>
        <v>Emma Johns</v>
      </c>
      <c r="AB2152" s="6">
        <f>Orders_C[[#This Row],[Quantity]]*Orders_C[[#This Row],[Unit_Price]]*(1-Orders_C[[#This Row],[Discount %]])+Orders_C[[#This Row],[Tax]]</f>
        <v>572</v>
      </c>
      <c r="AC2152" s="9">
        <f>(Orders_C[[#This Row],[Unit_Price]]*Orders_C[[#This Row],[Quantity]])-Orders_C[[#This Row],[Discount]]+Orders_C[[#This Row],[Tax]]</f>
        <v>656</v>
      </c>
      <c r="AD2152" t="str">
        <f>IF(COUNTIF(Orders_C[[#All],[Customer_ID]],Orders_C[[#This Row],[Customer_ID]])&gt;1,"Repeat","New")</f>
        <v>Repeat</v>
      </c>
      <c r="AE2152" t="str" cm="1">
        <f t="array" ref="AE2152">_xlfn.XLOOKUP(Orders_C[[#This Row],[Store_ID]],Stores_c[[#All],[Store_ID]],Stores_c[[#All],[City]])</f>
        <v>New Robertfurt</v>
      </c>
      <c r="AF2152" t="str" cm="1">
        <f t="array" ref="AF2152">_xlfn.XLOOKUP(Orders_C[[#This Row],[Store_ID]],Stores_c[[#All],[Store_ID]],Stores_c[[#All],[Manager_Name]])</f>
        <v>Tiffany Gomez</v>
      </c>
      <c r="AG2152" t="str" cm="1">
        <f t="array" ref="AG2152">_xlfn.XLOOKUP(Orders_C[[#This Row],[Store_ID]],Stores_c[[#All],[Store_ID]],Stores_c[[#All],[Store_Type]])</f>
        <v>Street</v>
      </c>
    </row>
    <row r="2153" spans="1:33" x14ac:dyDescent="0.25">
      <c r="A2153">
        <v>6881</v>
      </c>
      <c r="B2153" s="1">
        <v>45703</v>
      </c>
      <c r="C2153" s="2">
        <v>0.4142939814814815</v>
      </c>
      <c r="D2153">
        <v>1180</v>
      </c>
      <c r="E2153">
        <v>222</v>
      </c>
      <c r="F2153">
        <v>532</v>
      </c>
      <c r="G2153">
        <v>340</v>
      </c>
      <c r="H2153">
        <v>2</v>
      </c>
      <c r="I2153">
        <v>306</v>
      </c>
      <c r="J2153">
        <v>0</v>
      </c>
      <c r="K2153">
        <v>15.3</v>
      </c>
      <c r="L2153">
        <v>627.29999999999995</v>
      </c>
      <c r="M2153" t="s">
        <v>20</v>
      </c>
      <c r="N2153" t="s">
        <v>23</v>
      </c>
      <c r="O2153">
        <v>32</v>
      </c>
      <c r="P2153">
        <v>3</v>
      </c>
      <c r="Q2153" t="s">
        <v>904</v>
      </c>
      <c r="R2153">
        <v>506</v>
      </c>
      <c r="S2153" s="3">
        <v>0</v>
      </c>
      <c r="T2153" s="6">
        <v>260.09999999999997</v>
      </c>
      <c r="U2153" t="s">
        <v>6338</v>
      </c>
      <c r="V2153">
        <v>2025</v>
      </c>
      <c r="W2153" t="s">
        <v>6329</v>
      </c>
      <c r="X2153" t="str">
        <f>_xlfn.XLOOKUP(Orders_C[[#This Row],[Product_ID]],Products_C[Product_ID],Products_C[Product_Name])</f>
        <v>Chocolate Lava Cake</v>
      </c>
      <c r="Y2153" t="str">
        <f>_xlfn.XLOOKUP(Orders_C[[#This Row],[Product_ID]],Products_C[Product_ID],Products_C[Category])</f>
        <v>Chicken</v>
      </c>
      <c r="Z2153" t="str">
        <f>_xlfn.XLOOKUP(Orders_C[[#This Row],[Store_ID]],Stores_c[Store_ID],Stores_c[City])</f>
        <v>New Steven</v>
      </c>
      <c r="AA2153" t="str">
        <f>_xlfn.XLOOKUP(Orders_C[[#This Row],[Customer_ID]],Customers_c[Customer_ID],Customers_c[Customer_Name])</f>
        <v>Michael Phillips</v>
      </c>
      <c r="AB2153" s="6">
        <f>Orders_C[[#This Row],[Quantity]]*Orders_C[[#This Row],[Unit_Price]]*(1-Orders_C[[#This Row],[Discount %]])+Orders_C[[#This Row],[Tax]]</f>
        <v>627.29999999999995</v>
      </c>
      <c r="AC2153" s="9">
        <f>(Orders_C[[#This Row],[Unit_Price]]*Orders_C[[#This Row],[Quantity]])-Orders_C[[#This Row],[Discount]]+Orders_C[[#This Row],[Tax]]</f>
        <v>627.29999999999995</v>
      </c>
      <c r="AD2153" t="str">
        <f>IF(COUNTIF(Orders_C[[#All],[Customer_ID]],Orders_C[[#This Row],[Customer_ID]])&gt;1,"Repeat","New")</f>
        <v>Repeat</v>
      </c>
      <c r="AE2153" t="str" cm="1">
        <f t="array" ref="AE2153">_xlfn.XLOOKUP(Orders_C[[#This Row],[Store_ID]],Stores_c[[#All],[Store_ID]],Stores_c[[#All],[City]])</f>
        <v>New Steven</v>
      </c>
      <c r="AF2153" t="str" cm="1">
        <f t="array" ref="AF2153">_xlfn.XLOOKUP(Orders_C[[#This Row],[Store_ID]],Stores_c[[#All],[Store_ID]],Stores_c[[#All],[Manager_Name]])</f>
        <v>Terri Martinez</v>
      </c>
      <c r="AG2153" t="str" cm="1">
        <f t="array" ref="AG2153">_xlfn.XLOOKUP(Orders_C[[#This Row],[Store_ID]],Stores_c[[#All],[Store_ID]],Stores_c[[#All],[Store_Type]])</f>
        <v>Drive-Thru</v>
      </c>
    </row>
    <row r="2154" spans="1:33" x14ac:dyDescent="0.25">
      <c r="A2154">
        <v>8484</v>
      </c>
      <c r="B2154" s="1">
        <v>46014</v>
      </c>
      <c r="C2154" s="2">
        <v>0.87113425925925925</v>
      </c>
      <c r="D2154">
        <v>1471</v>
      </c>
      <c r="E2154">
        <v>222</v>
      </c>
      <c r="F2154">
        <v>499</v>
      </c>
      <c r="G2154">
        <v>329</v>
      </c>
      <c r="H2154">
        <v>2</v>
      </c>
      <c r="I2154">
        <v>306</v>
      </c>
      <c r="J2154">
        <v>0</v>
      </c>
      <c r="K2154">
        <v>15.3</v>
      </c>
      <c r="L2154">
        <v>627.29999999999995</v>
      </c>
      <c r="M2154" t="s">
        <v>19</v>
      </c>
      <c r="N2154" t="s">
        <v>22</v>
      </c>
      <c r="O2154">
        <v>23</v>
      </c>
      <c r="P2154">
        <v>2</v>
      </c>
      <c r="Q2154" t="s">
        <v>2507</v>
      </c>
      <c r="R2154">
        <v>506</v>
      </c>
      <c r="S2154" s="3">
        <v>0</v>
      </c>
      <c r="T2154" s="6">
        <v>260.09999999999997</v>
      </c>
      <c r="U2154" t="s">
        <v>6328</v>
      </c>
      <c r="V2154">
        <v>2025</v>
      </c>
      <c r="W2154" t="s">
        <v>6329</v>
      </c>
      <c r="X2154" t="str">
        <f>_xlfn.XLOOKUP(Orders_C[[#This Row],[Product_ID]],Products_C[Product_ID],Products_C[Product_Name])</f>
        <v>Rice Bowl</v>
      </c>
      <c r="Y2154" t="str">
        <f>_xlfn.XLOOKUP(Orders_C[[#This Row],[Product_ID]],Products_C[Product_ID],Products_C[Category])</f>
        <v>Dessert</v>
      </c>
      <c r="Z2154" t="str">
        <f>_xlfn.XLOOKUP(Orders_C[[#This Row],[Store_ID]],Stores_c[Store_ID],Stores_c[City])</f>
        <v>New Steven</v>
      </c>
      <c r="AA2154" t="str">
        <f>_xlfn.XLOOKUP(Orders_C[[#This Row],[Customer_ID]],Customers_c[Customer_ID],Customers_c[Customer_Name])</f>
        <v>Leah Hall</v>
      </c>
      <c r="AB2154" s="6">
        <f>Orders_C[[#This Row],[Quantity]]*Orders_C[[#This Row],[Unit_Price]]*(1-Orders_C[[#This Row],[Discount %]])+Orders_C[[#This Row],[Tax]]</f>
        <v>627.29999999999995</v>
      </c>
      <c r="AC2154" s="9">
        <f>(Orders_C[[#This Row],[Unit_Price]]*Orders_C[[#This Row],[Quantity]])-Orders_C[[#This Row],[Discount]]+Orders_C[[#This Row],[Tax]]</f>
        <v>627.29999999999995</v>
      </c>
      <c r="AD2154" t="str">
        <f>IF(COUNTIF(Orders_C[[#All],[Customer_ID]],Orders_C[[#This Row],[Customer_ID]])&gt;1,"Repeat","New")</f>
        <v>Repeat</v>
      </c>
      <c r="AE2154" t="str" cm="1">
        <f t="array" ref="AE2154">_xlfn.XLOOKUP(Orders_C[[#This Row],[Store_ID]],Stores_c[[#All],[Store_ID]],Stores_c[[#All],[City]])</f>
        <v>New Steven</v>
      </c>
      <c r="AF2154" t="str" cm="1">
        <f t="array" ref="AF2154">_xlfn.XLOOKUP(Orders_C[[#This Row],[Store_ID]],Stores_c[[#All],[Store_ID]],Stores_c[[#All],[Manager_Name]])</f>
        <v>Terri Martinez</v>
      </c>
      <c r="AG2154" t="str" cm="1">
        <f t="array" ref="AG2154">_xlfn.XLOOKUP(Orders_C[[#This Row],[Store_ID]],Stores_c[[#All],[Store_ID]],Stores_c[[#All],[Store_Type]])</f>
        <v>Drive-Thru</v>
      </c>
    </row>
    <row r="2155" spans="1:33" x14ac:dyDescent="0.25">
      <c r="A2155">
        <v>6022</v>
      </c>
      <c r="B2155" s="1">
        <v>46013</v>
      </c>
      <c r="C2155" s="2">
        <v>0.22877314814814814</v>
      </c>
      <c r="D2155">
        <v>1143</v>
      </c>
      <c r="E2155">
        <v>201</v>
      </c>
      <c r="F2155">
        <v>535</v>
      </c>
      <c r="G2155">
        <v>340</v>
      </c>
      <c r="H2155">
        <v>2</v>
      </c>
      <c r="I2155">
        <v>312</v>
      </c>
      <c r="J2155">
        <v>5</v>
      </c>
      <c r="K2155">
        <v>15.6</v>
      </c>
      <c r="L2155">
        <v>634.6</v>
      </c>
      <c r="M2155" t="s">
        <v>19</v>
      </c>
      <c r="N2155" t="s">
        <v>21</v>
      </c>
      <c r="O2155">
        <v>17</v>
      </c>
      <c r="P2155">
        <v>5</v>
      </c>
      <c r="Q2155" t="s">
        <v>45</v>
      </c>
      <c r="R2155">
        <v>510</v>
      </c>
      <c r="S2155" s="3">
        <v>0.05</v>
      </c>
      <c r="T2155" s="6">
        <v>260.20000000000005</v>
      </c>
      <c r="U2155" t="s">
        <v>6328</v>
      </c>
      <c r="V2155">
        <v>2025</v>
      </c>
      <c r="W2155" t="s">
        <v>6333</v>
      </c>
      <c r="X2155" t="str">
        <f>_xlfn.XLOOKUP(Orders_C[[#This Row],[Product_ID]],Products_C[Product_ID],Products_C[Product_Name])</f>
        <v>Chocolate Lava Cake</v>
      </c>
      <c r="Y2155" t="str">
        <f>_xlfn.XLOOKUP(Orders_C[[#This Row],[Product_ID]],Products_C[Product_ID],Products_C[Category])</f>
        <v>Chicken</v>
      </c>
      <c r="Z2155" t="str">
        <f>_xlfn.XLOOKUP(Orders_C[[#This Row],[Store_ID]],Stores_c[Store_ID],Stores_c[City])</f>
        <v>Lake Nicholasburgh</v>
      </c>
      <c r="AA2155" t="str">
        <f>_xlfn.XLOOKUP(Orders_C[[#This Row],[Customer_ID]],Customers_c[Customer_ID],Customers_c[Customer_Name])</f>
        <v>Andrew Shepard</v>
      </c>
      <c r="AB2155" s="6">
        <f>Orders_C[[#This Row],[Quantity]]*Orders_C[[#This Row],[Unit_Price]]*(1-Orders_C[[#This Row],[Discount %]])+Orders_C[[#This Row],[Tax]]</f>
        <v>608.4</v>
      </c>
      <c r="AC2155" s="9">
        <f>(Orders_C[[#This Row],[Unit_Price]]*Orders_C[[#This Row],[Quantity]])-Orders_C[[#This Row],[Discount]]+Orders_C[[#This Row],[Tax]]</f>
        <v>634.6</v>
      </c>
      <c r="AD2155" t="str">
        <f>IF(COUNTIF(Orders_C[[#All],[Customer_ID]],Orders_C[[#This Row],[Customer_ID]])&gt;1,"Repeat","New")</f>
        <v>Repeat</v>
      </c>
      <c r="AE2155" t="str" cm="1">
        <f t="array" ref="AE2155">_xlfn.XLOOKUP(Orders_C[[#This Row],[Store_ID]],Stores_c[[#All],[Store_ID]],Stores_c[[#All],[City]])</f>
        <v>Lake Nicholasburgh</v>
      </c>
      <c r="AF2155" t="str" cm="1">
        <f t="array" ref="AF2155">_xlfn.XLOOKUP(Orders_C[[#This Row],[Store_ID]],Stores_c[[#All],[Store_ID]],Stores_c[[#All],[Manager_Name]])</f>
        <v>Maurice Garcia</v>
      </c>
      <c r="AG2155" t="str" cm="1">
        <f t="array" ref="AG2155">_xlfn.XLOOKUP(Orders_C[[#This Row],[Store_ID]],Stores_c[[#All],[Store_ID]],Stores_c[[#All],[Store_Type]])</f>
        <v>Mall</v>
      </c>
    </row>
    <row r="2156" spans="1:33" x14ac:dyDescent="0.25">
      <c r="A2156">
        <v>7479</v>
      </c>
      <c r="B2156" s="1">
        <v>46050</v>
      </c>
      <c r="C2156" s="2">
        <v>0.88560185185185181</v>
      </c>
      <c r="D2156">
        <v>1258</v>
      </c>
      <c r="E2156">
        <v>212</v>
      </c>
      <c r="F2156">
        <v>468</v>
      </c>
      <c r="G2156">
        <v>310</v>
      </c>
      <c r="H2156">
        <v>2</v>
      </c>
      <c r="I2156">
        <v>318</v>
      </c>
      <c r="J2156">
        <v>10</v>
      </c>
      <c r="K2156">
        <v>15.9</v>
      </c>
      <c r="L2156">
        <v>641.9</v>
      </c>
      <c r="M2156" t="s">
        <v>18</v>
      </c>
      <c r="N2156" t="s">
        <v>21</v>
      </c>
      <c r="O2156">
        <v>52</v>
      </c>
      <c r="P2156">
        <v>3</v>
      </c>
      <c r="Q2156" t="s">
        <v>1502</v>
      </c>
      <c r="R2156">
        <v>508</v>
      </c>
      <c r="S2156" s="3">
        <v>0.1</v>
      </c>
      <c r="T2156" s="6">
        <v>260.3</v>
      </c>
      <c r="U2156" t="s">
        <v>6330</v>
      </c>
      <c r="V2156">
        <v>2026</v>
      </c>
      <c r="W2156" t="s">
        <v>6331</v>
      </c>
      <c r="X2156" t="str">
        <f>_xlfn.XLOOKUP(Orders_C[[#This Row],[Product_ID]],Products_C[Product_ID],Products_C[Product_Name])</f>
        <v>Chicken Bucket</v>
      </c>
      <c r="Y2156" t="str">
        <f>_xlfn.XLOOKUP(Orders_C[[#This Row],[Product_ID]],Products_C[Product_ID],Products_C[Category])</f>
        <v>Chicken</v>
      </c>
      <c r="Z2156" t="str">
        <f>_xlfn.XLOOKUP(Orders_C[[#This Row],[Store_ID]],Stores_c[Store_ID],Stores_c[City])</f>
        <v>Andrewview</v>
      </c>
      <c r="AA2156" t="str">
        <f>_xlfn.XLOOKUP(Orders_C[[#This Row],[Customer_ID]],Customers_c[Customer_ID],Customers_c[Customer_Name])</f>
        <v>Curtis Brown</v>
      </c>
      <c r="AB2156" s="6">
        <f>Orders_C[[#This Row],[Quantity]]*Orders_C[[#This Row],[Unit_Price]]*(1-Orders_C[[#This Row],[Discount %]])+Orders_C[[#This Row],[Tax]]</f>
        <v>588.29999999999995</v>
      </c>
      <c r="AC2156" s="9">
        <f>(Orders_C[[#This Row],[Unit_Price]]*Orders_C[[#This Row],[Quantity]])-Orders_C[[#This Row],[Discount]]+Orders_C[[#This Row],[Tax]]</f>
        <v>641.9</v>
      </c>
      <c r="AD2156" t="str">
        <f>IF(COUNTIF(Orders_C[[#All],[Customer_ID]],Orders_C[[#This Row],[Customer_ID]])&gt;1,"Repeat","New")</f>
        <v>Repeat</v>
      </c>
      <c r="AE2156" t="str" cm="1">
        <f t="array" ref="AE2156">_xlfn.XLOOKUP(Orders_C[[#This Row],[Store_ID]],Stores_c[[#All],[Store_ID]],Stores_c[[#All],[City]])</f>
        <v>Andrewview</v>
      </c>
      <c r="AF2156" t="str" cm="1">
        <f t="array" ref="AF2156">_xlfn.XLOOKUP(Orders_C[[#This Row],[Store_ID]],Stores_c[[#All],[Store_ID]],Stores_c[[#All],[Manager_Name]])</f>
        <v>Alice Sutton</v>
      </c>
      <c r="AG2156" t="str" cm="1">
        <f t="array" ref="AG2156">_xlfn.XLOOKUP(Orders_C[[#This Row],[Store_ID]],Stores_c[[#All],[Store_ID]],Stores_c[[#All],[Store_Type]])</f>
        <v>Mall</v>
      </c>
    </row>
    <row r="2157" spans="1:33" x14ac:dyDescent="0.25">
      <c r="A2157">
        <v>7868</v>
      </c>
      <c r="B2157" s="1">
        <v>45963</v>
      </c>
      <c r="C2157" s="2">
        <v>0.60547453703703702</v>
      </c>
      <c r="D2157">
        <v>1035</v>
      </c>
      <c r="E2157">
        <v>213</v>
      </c>
      <c r="F2157">
        <v>453</v>
      </c>
      <c r="G2157">
        <v>315</v>
      </c>
      <c r="H2157">
        <v>2</v>
      </c>
      <c r="I2157">
        <v>324</v>
      </c>
      <c r="J2157">
        <v>15</v>
      </c>
      <c r="K2157">
        <v>16.2</v>
      </c>
      <c r="L2157">
        <v>649.20000000000005</v>
      </c>
      <c r="M2157" t="s">
        <v>18</v>
      </c>
      <c r="N2157" t="s">
        <v>22</v>
      </c>
      <c r="O2157">
        <v>16</v>
      </c>
      <c r="P2157">
        <v>1</v>
      </c>
      <c r="Q2157" t="s">
        <v>1891</v>
      </c>
      <c r="R2157">
        <v>508</v>
      </c>
      <c r="S2157" s="3">
        <v>0.15</v>
      </c>
      <c r="T2157" s="6">
        <v>260.40000000000003</v>
      </c>
      <c r="U2157" t="s">
        <v>6336</v>
      </c>
      <c r="V2157">
        <v>2025</v>
      </c>
      <c r="W2157" t="s">
        <v>6333</v>
      </c>
      <c r="X2157" t="str">
        <f>_xlfn.XLOOKUP(Orders_C[[#This Row],[Product_ID]],Products_C[Product_ID],Products_C[Product_Name])</f>
        <v>Popcorn Chicken</v>
      </c>
      <c r="Y2157" t="str">
        <f>_xlfn.XLOOKUP(Orders_C[[#This Row],[Product_ID]],Products_C[Product_ID],Products_C[Category])</f>
        <v>Beverage</v>
      </c>
      <c r="Z2157" t="str">
        <f>_xlfn.XLOOKUP(Orders_C[[#This Row],[Store_ID]],Stores_c[Store_ID],Stores_c[City])</f>
        <v>Lake Kristashire</v>
      </c>
      <c r="AA2157" t="str">
        <f>_xlfn.XLOOKUP(Orders_C[[#This Row],[Customer_ID]],Customers_c[Customer_ID],Customers_c[Customer_Name])</f>
        <v>Jessica Oconnor</v>
      </c>
      <c r="AB2157" s="6">
        <f>Orders_C[[#This Row],[Quantity]]*Orders_C[[#This Row],[Unit_Price]]*(1-Orders_C[[#This Row],[Discount %]])+Orders_C[[#This Row],[Tax]]</f>
        <v>567</v>
      </c>
      <c r="AC2157" s="9">
        <f>(Orders_C[[#This Row],[Unit_Price]]*Orders_C[[#This Row],[Quantity]])-Orders_C[[#This Row],[Discount]]+Orders_C[[#This Row],[Tax]]</f>
        <v>649.20000000000005</v>
      </c>
      <c r="AD2157" t="str">
        <f>IF(COUNTIF(Orders_C[[#All],[Customer_ID]],Orders_C[[#This Row],[Customer_ID]])&gt;1,"Repeat","New")</f>
        <v>Repeat</v>
      </c>
      <c r="AE2157" t="str" cm="1">
        <f t="array" ref="AE2157">_xlfn.XLOOKUP(Orders_C[[#This Row],[Store_ID]],Stores_c[[#All],[Store_ID]],Stores_c[[#All],[City]])</f>
        <v>Lake Kristashire</v>
      </c>
      <c r="AF2157" t="str" cm="1">
        <f t="array" ref="AF2157">_xlfn.XLOOKUP(Orders_C[[#This Row],[Store_ID]],Stores_c[[#All],[Store_ID]],Stores_c[[#All],[Manager_Name]])</f>
        <v>Andrea Daugherty</v>
      </c>
      <c r="AG2157" t="str" cm="1">
        <f t="array" ref="AG2157">_xlfn.XLOOKUP(Orders_C[[#This Row],[Store_ID]],Stores_c[[#All],[Store_ID]],Stores_c[[#All],[Store_Type]])</f>
        <v>Mall</v>
      </c>
    </row>
    <row r="2158" spans="1:33" x14ac:dyDescent="0.25">
      <c r="A2158">
        <v>7627</v>
      </c>
      <c r="B2158" s="1">
        <v>45854</v>
      </c>
      <c r="C2158" s="2">
        <v>0.88642361111111112</v>
      </c>
      <c r="D2158">
        <v>1119</v>
      </c>
      <c r="E2158">
        <v>221</v>
      </c>
      <c r="F2158">
        <v>447</v>
      </c>
      <c r="G2158">
        <v>338</v>
      </c>
      <c r="H2158">
        <v>4</v>
      </c>
      <c r="I2158">
        <v>161</v>
      </c>
      <c r="J2158">
        <v>5</v>
      </c>
      <c r="K2158">
        <v>8.0500000000000007</v>
      </c>
      <c r="L2158">
        <v>647.04999999999995</v>
      </c>
      <c r="M2158" t="s">
        <v>20</v>
      </c>
      <c r="N2158" t="s">
        <v>22</v>
      </c>
      <c r="O2158">
        <v>31</v>
      </c>
      <c r="P2158">
        <v>4</v>
      </c>
      <c r="Q2158" t="s">
        <v>1650</v>
      </c>
      <c r="R2158">
        <v>502</v>
      </c>
      <c r="S2158" s="3">
        <v>0.05</v>
      </c>
      <c r="T2158" s="6">
        <v>260.64999999999998</v>
      </c>
      <c r="U2158" t="s">
        <v>6341</v>
      </c>
      <c r="V2158">
        <v>2025</v>
      </c>
      <c r="W2158" t="s">
        <v>6329</v>
      </c>
      <c r="X2158" t="str">
        <f>_xlfn.XLOOKUP(Orders_C[[#This Row],[Product_ID]],Products_C[Product_ID],Products_C[Product_Name])</f>
        <v>Chicken Wings</v>
      </c>
      <c r="Y2158" t="str">
        <f>_xlfn.XLOOKUP(Orders_C[[#This Row],[Product_ID]],Products_C[Product_ID],Products_C[Category])</f>
        <v>Burger</v>
      </c>
      <c r="Z2158" t="str">
        <f>_xlfn.XLOOKUP(Orders_C[[#This Row],[Store_ID]],Stores_c[Store_ID],Stores_c[City])</f>
        <v>Port Barbarabury</v>
      </c>
      <c r="AA2158" t="str">
        <f>_xlfn.XLOOKUP(Orders_C[[#This Row],[Customer_ID]],Customers_c[Customer_ID],Customers_c[Customer_Name])</f>
        <v>Kyle Rodgers</v>
      </c>
      <c r="AB2158" s="6">
        <f>Orders_C[[#This Row],[Quantity]]*Orders_C[[#This Row],[Unit_Price]]*(1-Orders_C[[#This Row],[Discount %]])+Orders_C[[#This Row],[Tax]]</f>
        <v>619.84999999999991</v>
      </c>
      <c r="AC2158" s="9">
        <f>(Orders_C[[#This Row],[Unit_Price]]*Orders_C[[#This Row],[Quantity]])-Orders_C[[#This Row],[Discount]]+Orders_C[[#This Row],[Tax]]</f>
        <v>647.04999999999995</v>
      </c>
      <c r="AD2158" t="str">
        <f>IF(COUNTIF(Orders_C[[#All],[Customer_ID]],Orders_C[[#This Row],[Customer_ID]])&gt;1,"Repeat","New")</f>
        <v>Repeat</v>
      </c>
      <c r="AE2158" t="str" cm="1">
        <f t="array" ref="AE2158">_xlfn.XLOOKUP(Orders_C[[#This Row],[Store_ID]],Stores_c[[#All],[Store_ID]],Stores_c[[#All],[City]])</f>
        <v>Port Barbarabury</v>
      </c>
      <c r="AF2158" t="str" cm="1">
        <f t="array" ref="AF2158">_xlfn.XLOOKUP(Orders_C[[#This Row],[Store_ID]],Stores_c[[#All],[Store_ID]],Stores_c[[#All],[Manager_Name]])</f>
        <v>Edward Nguyen</v>
      </c>
      <c r="AG2158" t="str" cm="1">
        <f t="array" ref="AG2158">_xlfn.XLOOKUP(Orders_C[[#This Row],[Store_ID]],Stores_c[[#All],[Store_ID]],Stores_c[[#All],[Store_Type]])</f>
        <v>Street</v>
      </c>
    </row>
    <row r="2159" spans="1:33" x14ac:dyDescent="0.25">
      <c r="A2159">
        <v>10920</v>
      </c>
      <c r="B2159" s="1">
        <v>45713</v>
      </c>
      <c r="C2159" s="2">
        <v>7.9398148148148145E-3</v>
      </c>
      <c r="D2159">
        <v>1884</v>
      </c>
      <c r="E2159">
        <v>214</v>
      </c>
      <c r="F2159">
        <v>447</v>
      </c>
      <c r="G2159">
        <v>305</v>
      </c>
      <c r="H2159">
        <v>4</v>
      </c>
      <c r="I2159">
        <v>161</v>
      </c>
      <c r="J2159">
        <v>5</v>
      </c>
      <c r="K2159">
        <v>8.0500000000000007</v>
      </c>
      <c r="L2159">
        <v>647.04999999999995</v>
      </c>
      <c r="M2159" t="s">
        <v>20</v>
      </c>
      <c r="N2159" t="s">
        <v>23</v>
      </c>
      <c r="O2159">
        <v>22</v>
      </c>
      <c r="P2159">
        <v>4</v>
      </c>
      <c r="Q2159" t="s">
        <v>4943</v>
      </c>
      <c r="R2159">
        <v>504</v>
      </c>
      <c r="S2159" s="3">
        <v>0.05</v>
      </c>
      <c r="T2159" s="6">
        <v>260.64999999999998</v>
      </c>
      <c r="U2159" t="s">
        <v>6338</v>
      </c>
      <c r="V2159">
        <v>2025</v>
      </c>
      <c r="W2159" t="s">
        <v>6329</v>
      </c>
      <c r="X2159" t="str">
        <f>_xlfn.XLOOKUP(Orders_C[[#This Row],[Product_ID]],Products_C[Product_ID],Products_C[Product_Name])</f>
        <v>Krushers</v>
      </c>
      <c r="Y2159" t="str">
        <f>_xlfn.XLOOKUP(Orders_C[[#This Row],[Product_ID]],Products_C[Product_ID],Products_C[Category])</f>
        <v>Dessert</v>
      </c>
      <c r="Z2159" t="str">
        <f>_xlfn.XLOOKUP(Orders_C[[#This Row],[Store_ID]],Stores_c[Store_ID],Stores_c[City])</f>
        <v>New Robert</v>
      </c>
      <c r="AA2159" t="str">
        <f>_xlfn.XLOOKUP(Orders_C[[#This Row],[Customer_ID]],Customers_c[Customer_ID],Customers_c[Customer_Name])</f>
        <v>Jay Rios</v>
      </c>
      <c r="AB2159" s="6">
        <f>Orders_C[[#This Row],[Quantity]]*Orders_C[[#This Row],[Unit_Price]]*(1-Orders_C[[#This Row],[Discount %]])+Orders_C[[#This Row],[Tax]]</f>
        <v>619.84999999999991</v>
      </c>
      <c r="AC2159" s="9">
        <f>(Orders_C[[#This Row],[Unit_Price]]*Orders_C[[#This Row],[Quantity]])-Orders_C[[#This Row],[Discount]]+Orders_C[[#This Row],[Tax]]</f>
        <v>647.04999999999995</v>
      </c>
      <c r="AD2159" t="str">
        <f>IF(COUNTIF(Orders_C[[#All],[Customer_ID]],Orders_C[[#This Row],[Customer_ID]])&gt;1,"Repeat","New")</f>
        <v>Repeat</v>
      </c>
      <c r="AE2159" t="str" cm="1">
        <f t="array" ref="AE2159">_xlfn.XLOOKUP(Orders_C[[#This Row],[Store_ID]],Stores_c[[#All],[Store_ID]],Stores_c[[#All],[City]])</f>
        <v>New Robert</v>
      </c>
      <c r="AF2159" t="str" cm="1">
        <f t="array" ref="AF2159">_xlfn.XLOOKUP(Orders_C[[#This Row],[Store_ID]],Stores_c[[#All],[Store_ID]],Stores_c[[#All],[Manager_Name]])</f>
        <v>Krista Webb</v>
      </c>
      <c r="AG2159" t="str" cm="1">
        <f t="array" ref="AG2159">_xlfn.XLOOKUP(Orders_C[[#This Row],[Store_ID]],Stores_c[[#All],[Store_ID]],Stores_c[[#All],[Store_Type]])</f>
        <v>Drive-Thru</v>
      </c>
    </row>
    <row r="2160" spans="1:33" x14ac:dyDescent="0.25">
      <c r="A2160">
        <v>7347</v>
      </c>
      <c r="B2160" s="1">
        <v>45968</v>
      </c>
      <c r="C2160" s="2">
        <v>3.9166666666666669E-2</v>
      </c>
      <c r="D2160">
        <v>1613</v>
      </c>
      <c r="E2160">
        <v>213</v>
      </c>
      <c r="F2160">
        <v>427</v>
      </c>
      <c r="G2160">
        <v>321</v>
      </c>
      <c r="H2160">
        <v>4</v>
      </c>
      <c r="I2160">
        <v>158</v>
      </c>
      <c r="J2160">
        <v>0</v>
      </c>
      <c r="K2160">
        <v>7.9</v>
      </c>
      <c r="L2160">
        <v>639.9</v>
      </c>
      <c r="M2160" t="s">
        <v>20</v>
      </c>
      <c r="N2160" t="s">
        <v>23</v>
      </c>
      <c r="O2160">
        <v>18</v>
      </c>
      <c r="P2160">
        <v>4</v>
      </c>
      <c r="Q2160" t="s">
        <v>1370</v>
      </c>
      <c r="R2160">
        <v>503</v>
      </c>
      <c r="S2160" s="3">
        <v>0</v>
      </c>
      <c r="T2160" s="6">
        <v>260.7</v>
      </c>
      <c r="U2160" t="s">
        <v>6336</v>
      </c>
      <c r="V2160">
        <v>2025</v>
      </c>
      <c r="W2160" t="s">
        <v>6333</v>
      </c>
      <c r="X2160" t="str">
        <f>_xlfn.XLOOKUP(Orders_C[[#This Row],[Product_ID]],Products_C[Product_ID],Products_C[Product_Name])</f>
        <v>Cold Coffee</v>
      </c>
      <c r="Y2160" t="str">
        <f>_xlfn.XLOOKUP(Orders_C[[#This Row],[Product_ID]],Products_C[Product_ID],Products_C[Category])</f>
        <v>Dessert</v>
      </c>
      <c r="Z2160" t="str">
        <f>_xlfn.XLOOKUP(Orders_C[[#This Row],[Store_ID]],Stores_c[Store_ID],Stores_c[City])</f>
        <v>Lake Kristashire</v>
      </c>
      <c r="AA2160" t="str">
        <f>_xlfn.XLOOKUP(Orders_C[[#This Row],[Customer_ID]],Customers_c[Customer_ID],Customers_c[Customer_Name])</f>
        <v>Amber Faulkner</v>
      </c>
      <c r="AB2160" s="6">
        <f>Orders_C[[#This Row],[Quantity]]*Orders_C[[#This Row],[Unit_Price]]*(1-Orders_C[[#This Row],[Discount %]])+Orders_C[[#This Row],[Tax]]</f>
        <v>639.9</v>
      </c>
      <c r="AC2160" s="9">
        <f>(Orders_C[[#This Row],[Unit_Price]]*Orders_C[[#This Row],[Quantity]])-Orders_C[[#This Row],[Discount]]+Orders_C[[#This Row],[Tax]]</f>
        <v>639.9</v>
      </c>
      <c r="AD2160" t="str">
        <f>IF(COUNTIF(Orders_C[[#All],[Customer_ID]],Orders_C[[#This Row],[Customer_ID]])&gt;1,"Repeat","New")</f>
        <v>Repeat</v>
      </c>
      <c r="AE2160" t="str" cm="1">
        <f t="array" ref="AE2160">_xlfn.XLOOKUP(Orders_C[[#This Row],[Store_ID]],Stores_c[[#All],[Store_ID]],Stores_c[[#All],[City]])</f>
        <v>Lake Kristashire</v>
      </c>
      <c r="AF2160" t="str" cm="1">
        <f t="array" ref="AF2160">_xlfn.XLOOKUP(Orders_C[[#This Row],[Store_ID]],Stores_c[[#All],[Store_ID]],Stores_c[[#All],[Manager_Name]])</f>
        <v>Andrea Daugherty</v>
      </c>
      <c r="AG2160" t="str" cm="1">
        <f t="array" ref="AG2160">_xlfn.XLOOKUP(Orders_C[[#This Row],[Store_ID]],Stores_c[[#All],[Store_ID]],Stores_c[[#All],[Store_Type]])</f>
        <v>Mall</v>
      </c>
    </row>
    <row r="2161" spans="1:33" x14ac:dyDescent="0.25">
      <c r="A2161">
        <v>7962</v>
      </c>
      <c r="B2161" s="1">
        <v>45866</v>
      </c>
      <c r="C2161" s="2">
        <v>0.25471064814814814</v>
      </c>
      <c r="D2161">
        <v>1890</v>
      </c>
      <c r="E2161">
        <v>222</v>
      </c>
      <c r="F2161">
        <v>408</v>
      </c>
      <c r="G2161">
        <v>327</v>
      </c>
      <c r="H2161">
        <v>2</v>
      </c>
      <c r="I2161">
        <v>319</v>
      </c>
      <c r="J2161">
        <v>10</v>
      </c>
      <c r="K2161">
        <v>15.95</v>
      </c>
      <c r="L2161">
        <v>643.95000000000005</v>
      </c>
      <c r="M2161" t="s">
        <v>20</v>
      </c>
      <c r="N2161" t="s">
        <v>23</v>
      </c>
      <c r="O2161">
        <v>20</v>
      </c>
      <c r="P2161">
        <v>3</v>
      </c>
      <c r="Q2161" t="s">
        <v>1985</v>
      </c>
      <c r="R2161">
        <v>510</v>
      </c>
      <c r="S2161" s="3">
        <v>0.1</v>
      </c>
      <c r="T2161" s="6">
        <v>261.15000000000003</v>
      </c>
      <c r="U2161" t="s">
        <v>6341</v>
      </c>
      <c r="V2161">
        <v>2025</v>
      </c>
      <c r="W2161" t="s">
        <v>6333</v>
      </c>
      <c r="X2161" t="str">
        <f>_xlfn.XLOOKUP(Orders_C[[#This Row],[Product_ID]],Products_C[Product_ID],Products_C[Product_Name])</f>
        <v>Wrap</v>
      </c>
      <c r="Y2161" t="str">
        <f>_xlfn.XLOOKUP(Orders_C[[#This Row],[Product_ID]],Products_C[Product_ID],Products_C[Category])</f>
        <v>Chicken</v>
      </c>
      <c r="Z2161" t="str">
        <f>_xlfn.XLOOKUP(Orders_C[[#This Row],[Store_ID]],Stores_c[Store_ID],Stores_c[City])</f>
        <v>New Steven</v>
      </c>
      <c r="AA2161" t="str">
        <f>_xlfn.XLOOKUP(Orders_C[[#This Row],[Customer_ID]],Customers_c[Customer_ID],Customers_c[Customer_Name])</f>
        <v>Samuel Wagner</v>
      </c>
      <c r="AB2161" s="6">
        <f>Orders_C[[#This Row],[Quantity]]*Orders_C[[#This Row],[Unit_Price]]*(1-Orders_C[[#This Row],[Discount %]])+Orders_C[[#This Row],[Tax]]</f>
        <v>590.15000000000009</v>
      </c>
      <c r="AC2161" s="9">
        <f>(Orders_C[[#This Row],[Unit_Price]]*Orders_C[[#This Row],[Quantity]])-Orders_C[[#This Row],[Discount]]+Orders_C[[#This Row],[Tax]]</f>
        <v>643.95000000000005</v>
      </c>
      <c r="AD2161" t="str">
        <f>IF(COUNTIF(Orders_C[[#All],[Customer_ID]],Orders_C[[#This Row],[Customer_ID]])&gt;1,"Repeat","New")</f>
        <v>Repeat</v>
      </c>
      <c r="AE2161" t="str" cm="1">
        <f t="array" ref="AE2161">_xlfn.XLOOKUP(Orders_C[[#This Row],[Store_ID]],Stores_c[[#All],[Store_ID]],Stores_c[[#All],[City]])</f>
        <v>New Steven</v>
      </c>
      <c r="AF2161" t="str" cm="1">
        <f t="array" ref="AF2161">_xlfn.XLOOKUP(Orders_C[[#This Row],[Store_ID]],Stores_c[[#All],[Store_ID]],Stores_c[[#All],[Manager_Name]])</f>
        <v>Terri Martinez</v>
      </c>
      <c r="AG2161" t="str" cm="1">
        <f t="array" ref="AG2161">_xlfn.XLOOKUP(Orders_C[[#This Row],[Store_ID]],Stores_c[[#All],[Store_ID]],Stores_c[[#All],[Store_Type]])</f>
        <v>Drive-Thru</v>
      </c>
    </row>
    <row r="2162" spans="1:33" x14ac:dyDescent="0.25">
      <c r="A2162">
        <v>10344</v>
      </c>
      <c r="B2162" s="1">
        <v>46023</v>
      </c>
      <c r="C2162" s="2">
        <v>0.19054398148148149</v>
      </c>
      <c r="D2162">
        <v>1684</v>
      </c>
      <c r="E2162">
        <v>204</v>
      </c>
      <c r="F2162">
        <v>452</v>
      </c>
      <c r="G2162">
        <v>331</v>
      </c>
      <c r="H2162">
        <v>2</v>
      </c>
      <c r="I2162">
        <v>319</v>
      </c>
      <c r="J2162">
        <v>10</v>
      </c>
      <c r="K2162">
        <v>15.95</v>
      </c>
      <c r="L2162">
        <v>643.95000000000005</v>
      </c>
      <c r="M2162" t="s">
        <v>20</v>
      </c>
      <c r="N2162" t="s">
        <v>22</v>
      </c>
      <c r="O2162">
        <v>12</v>
      </c>
      <c r="P2162">
        <v>5</v>
      </c>
      <c r="Q2162" t="s">
        <v>4367</v>
      </c>
      <c r="R2162">
        <v>508</v>
      </c>
      <c r="S2162" s="3">
        <v>0.1</v>
      </c>
      <c r="T2162" s="6">
        <v>261.15000000000003</v>
      </c>
      <c r="U2162" t="s">
        <v>6330</v>
      </c>
      <c r="V2162">
        <v>2026</v>
      </c>
      <c r="W2162" t="s">
        <v>6333</v>
      </c>
      <c r="X2162" t="str">
        <f>_xlfn.XLOOKUP(Orders_C[[#This Row],[Product_ID]],Products_C[Product_ID],Products_C[Product_Name])</f>
        <v>Chicken Bucket</v>
      </c>
      <c r="Y2162" t="str">
        <f>_xlfn.XLOOKUP(Orders_C[[#This Row],[Product_ID]],Products_C[Product_ID],Products_C[Category])</f>
        <v>Beverage</v>
      </c>
      <c r="Z2162" t="str">
        <f>_xlfn.XLOOKUP(Orders_C[[#This Row],[Store_ID]],Stores_c[Store_ID],Stores_c[City])</f>
        <v>New Robertfurt</v>
      </c>
      <c r="AA2162" t="str">
        <f>_xlfn.XLOOKUP(Orders_C[[#This Row],[Customer_ID]],Customers_c[Customer_ID],Customers_c[Customer_Name])</f>
        <v>Candice Patton</v>
      </c>
      <c r="AB2162" s="6">
        <f>Orders_C[[#This Row],[Quantity]]*Orders_C[[#This Row],[Unit_Price]]*(1-Orders_C[[#This Row],[Discount %]])+Orders_C[[#This Row],[Tax]]</f>
        <v>590.15000000000009</v>
      </c>
      <c r="AC2162" s="9">
        <f>(Orders_C[[#This Row],[Unit_Price]]*Orders_C[[#This Row],[Quantity]])-Orders_C[[#This Row],[Discount]]+Orders_C[[#This Row],[Tax]]</f>
        <v>643.95000000000005</v>
      </c>
      <c r="AD2162" t="str">
        <f>IF(COUNTIF(Orders_C[[#All],[Customer_ID]],Orders_C[[#This Row],[Customer_ID]])&gt;1,"Repeat","New")</f>
        <v>Repeat</v>
      </c>
      <c r="AE2162" t="str" cm="1">
        <f t="array" ref="AE2162">_xlfn.XLOOKUP(Orders_C[[#This Row],[Store_ID]],Stores_c[[#All],[Store_ID]],Stores_c[[#All],[City]])</f>
        <v>New Robertfurt</v>
      </c>
      <c r="AF2162" t="str" cm="1">
        <f t="array" ref="AF2162">_xlfn.XLOOKUP(Orders_C[[#This Row],[Store_ID]],Stores_c[[#All],[Store_ID]],Stores_c[[#All],[Manager_Name]])</f>
        <v>Tiffany Gomez</v>
      </c>
      <c r="AG2162" t="str" cm="1">
        <f t="array" ref="AG2162">_xlfn.XLOOKUP(Orders_C[[#This Row],[Store_ID]],Stores_c[[#All],[Store_ID]],Stores_c[[#All],[Store_Type]])</f>
        <v>Street</v>
      </c>
    </row>
    <row r="2163" spans="1:33" x14ac:dyDescent="0.25">
      <c r="A2163">
        <v>6483</v>
      </c>
      <c r="B2163" s="1">
        <v>46051</v>
      </c>
      <c r="C2163" s="2">
        <v>0.47333333333333333</v>
      </c>
      <c r="D2163">
        <v>1718</v>
      </c>
      <c r="E2163">
        <v>221</v>
      </c>
      <c r="F2163">
        <v>408</v>
      </c>
      <c r="G2163">
        <v>323</v>
      </c>
      <c r="H2163">
        <v>3</v>
      </c>
      <c r="I2163">
        <v>221</v>
      </c>
      <c r="J2163">
        <v>15</v>
      </c>
      <c r="K2163">
        <v>11.05</v>
      </c>
      <c r="L2163">
        <v>659.05</v>
      </c>
      <c r="M2163" t="s">
        <v>19</v>
      </c>
      <c r="N2163" t="s">
        <v>23</v>
      </c>
      <c r="O2163">
        <v>38</v>
      </c>
      <c r="P2163">
        <v>2</v>
      </c>
      <c r="Q2163" t="s">
        <v>506</v>
      </c>
      <c r="R2163">
        <v>505</v>
      </c>
      <c r="S2163" s="3">
        <v>0.15</v>
      </c>
      <c r="T2163" s="6">
        <v>261.24999999999994</v>
      </c>
      <c r="U2163" t="s">
        <v>6330</v>
      </c>
      <c r="V2163">
        <v>2026</v>
      </c>
      <c r="W2163" t="s">
        <v>6329</v>
      </c>
      <c r="X2163" t="str">
        <f>_xlfn.XLOOKUP(Orders_C[[#This Row],[Product_ID]],Products_C[Product_ID],Products_C[Product_Name])</f>
        <v>Rice Bowl</v>
      </c>
      <c r="Y2163" t="str">
        <f>_xlfn.XLOOKUP(Orders_C[[#This Row],[Product_ID]],Products_C[Product_ID],Products_C[Category])</f>
        <v>Beverage</v>
      </c>
      <c r="Z2163" t="str">
        <f>_xlfn.XLOOKUP(Orders_C[[#This Row],[Store_ID]],Stores_c[Store_ID],Stores_c[City])</f>
        <v>Port Barbarabury</v>
      </c>
      <c r="AA2163" t="str">
        <f>_xlfn.XLOOKUP(Orders_C[[#This Row],[Customer_ID]],Customers_c[Customer_ID],Customers_c[Customer_Name])</f>
        <v>Emma Johns</v>
      </c>
      <c r="AB2163" s="6">
        <f>Orders_C[[#This Row],[Quantity]]*Orders_C[[#This Row],[Unit_Price]]*(1-Orders_C[[#This Row],[Discount %]])+Orders_C[[#This Row],[Tax]]</f>
        <v>574.59999999999991</v>
      </c>
      <c r="AC2163" s="9">
        <f>(Orders_C[[#This Row],[Unit_Price]]*Orders_C[[#This Row],[Quantity]])-Orders_C[[#This Row],[Discount]]+Orders_C[[#This Row],[Tax]]</f>
        <v>659.05</v>
      </c>
      <c r="AD2163" t="str">
        <f>IF(COUNTIF(Orders_C[[#All],[Customer_ID]],Orders_C[[#This Row],[Customer_ID]])&gt;1,"Repeat","New")</f>
        <v>Repeat</v>
      </c>
      <c r="AE2163" t="str" cm="1">
        <f t="array" ref="AE2163">_xlfn.XLOOKUP(Orders_C[[#This Row],[Store_ID]],Stores_c[[#All],[Store_ID]],Stores_c[[#All],[City]])</f>
        <v>Port Barbarabury</v>
      </c>
      <c r="AF2163" t="str" cm="1">
        <f t="array" ref="AF2163">_xlfn.XLOOKUP(Orders_C[[#This Row],[Store_ID]],Stores_c[[#All],[Store_ID]],Stores_c[[#All],[Manager_Name]])</f>
        <v>Edward Nguyen</v>
      </c>
      <c r="AG2163" t="str" cm="1">
        <f t="array" ref="AG2163">_xlfn.XLOOKUP(Orders_C[[#This Row],[Store_ID]],Stores_c[[#All],[Store_ID]],Stores_c[[#All],[Store_Type]])</f>
        <v>Street</v>
      </c>
    </row>
    <row r="2164" spans="1:33" x14ac:dyDescent="0.25">
      <c r="A2164">
        <v>6083</v>
      </c>
      <c r="B2164" s="1">
        <v>46012</v>
      </c>
      <c r="C2164" s="2">
        <v>0.24434027777777778</v>
      </c>
      <c r="D2164">
        <v>1116</v>
      </c>
      <c r="E2164">
        <v>203</v>
      </c>
      <c r="F2164">
        <v>417</v>
      </c>
      <c r="G2164">
        <v>318</v>
      </c>
      <c r="H2164">
        <v>2</v>
      </c>
      <c r="I2164">
        <v>325</v>
      </c>
      <c r="J2164">
        <v>15</v>
      </c>
      <c r="K2164">
        <v>16.25</v>
      </c>
      <c r="L2164">
        <v>651.25</v>
      </c>
      <c r="M2164" t="s">
        <v>18</v>
      </c>
      <c r="N2164" t="s">
        <v>22</v>
      </c>
      <c r="O2164">
        <v>10</v>
      </c>
      <c r="P2164">
        <v>3</v>
      </c>
      <c r="Q2164" t="s">
        <v>106</v>
      </c>
      <c r="R2164">
        <v>505</v>
      </c>
      <c r="S2164" s="3">
        <v>0.15</v>
      </c>
      <c r="T2164" s="6">
        <v>261.25</v>
      </c>
      <c r="U2164" t="s">
        <v>6328</v>
      </c>
      <c r="V2164">
        <v>2025</v>
      </c>
      <c r="W2164" t="s">
        <v>6333</v>
      </c>
      <c r="X2164" t="str">
        <f>_xlfn.XLOOKUP(Orders_C[[#This Row],[Product_ID]],Products_C[Product_ID],Products_C[Product_Name])</f>
        <v>Pepsi</v>
      </c>
      <c r="Y2164" t="str">
        <f>_xlfn.XLOOKUP(Orders_C[[#This Row],[Product_ID]],Products_C[Product_ID],Products_C[Category])</f>
        <v>Burger</v>
      </c>
      <c r="Z2164" t="str">
        <f>_xlfn.XLOOKUP(Orders_C[[#This Row],[Store_ID]],Stores_c[Store_ID],Stores_c[City])</f>
        <v>Lake Williammouth</v>
      </c>
      <c r="AA2164" t="str">
        <f>_xlfn.XLOOKUP(Orders_C[[#This Row],[Customer_ID]],Customers_c[Customer_ID],Customers_c[Customer_Name])</f>
        <v>Melissa Garrett</v>
      </c>
      <c r="AB2164" s="6">
        <f>Orders_C[[#This Row],[Quantity]]*Orders_C[[#This Row],[Unit_Price]]*(1-Orders_C[[#This Row],[Discount %]])+Orders_C[[#This Row],[Tax]]</f>
        <v>568.75</v>
      </c>
      <c r="AC2164" s="9">
        <f>(Orders_C[[#This Row],[Unit_Price]]*Orders_C[[#This Row],[Quantity]])-Orders_C[[#This Row],[Discount]]+Orders_C[[#This Row],[Tax]]</f>
        <v>651.25</v>
      </c>
      <c r="AD2164" t="str">
        <f>IF(COUNTIF(Orders_C[[#All],[Customer_ID]],Orders_C[[#This Row],[Customer_ID]])&gt;1,"Repeat","New")</f>
        <v>Repeat</v>
      </c>
      <c r="AE2164" t="str" cm="1">
        <f t="array" ref="AE2164">_xlfn.XLOOKUP(Orders_C[[#This Row],[Store_ID]],Stores_c[[#All],[Store_ID]],Stores_c[[#All],[City]])</f>
        <v>Lake Williammouth</v>
      </c>
      <c r="AF2164" t="str" cm="1">
        <f t="array" ref="AF2164">_xlfn.XLOOKUP(Orders_C[[#This Row],[Store_ID]],Stores_c[[#All],[Store_ID]],Stores_c[[#All],[Manager_Name]])</f>
        <v>Stephanie Dominguez</v>
      </c>
      <c r="AG2164" t="str" cm="1">
        <f t="array" ref="AG2164">_xlfn.XLOOKUP(Orders_C[[#This Row],[Store_ID]],Stores_c[[#All],[Store_ID]],Stores_c[[#All],[Store_Type]])</f>
        <v>Drive-Thru</v>
      </c>
    </row>
    <row r="2165" spans="1:33" x14ac:dyDescent="0.25">
      <c r="A2165">
        <v>8762</v>
      </c>
      <c r="B2165" s="1">
        <v>45847</v>
      </c>
      <c r="C2165" s="2">
        <v>2.2569444444444444E-2</v>
      </c>
      <c r="D2165">
        <v>1982</v>
      </c>
      <c r="E2165">
        <v>223</v>
      </c>
      <c r="F2165">
        <v>481</v>
      </c>
      <c r="G2165">
        <v>321</v>
      </c>
      <c r="H2165">
        <v>3</v>
      </c>
      <c r="I2165">
        <v>213</v>
      </c>
      <c r="J2165">
        <v>5</v>
      </c>
      <c r="K2165">
        <v>10.65</v>
      </c>
      <c r="L2165">
        <v>644.65</v>
      </c>
      <c r="M2165" t="s">
        <v>18</v>
      </c>
      <c r="N2165" t="s">
        <v>23</v>
      </c>
      <c r="O2165">
        <v>18</v>
      </c>
      <c r="P2165">
        <v>5</v>
      </c>
      <c r="Q2165" t="s">
        <v>2785</v>
      </c>
      <c r="R2165">
        <v>501</v>
      </c>
      <c r="S2165" s="3">
        <v>0.05</v>
      </c>
      <c r="T2165" s="6">
        <v>261.25</v>
      </c>
      <c r="U2165" t="s">
        <v>6341</v>
      </c>
      <c r="V2165">
        <v>2025</v>
      </c>
      <c r="W2165" t="s">
        <v>6333</v>
      </c>
      <c r="X2165" t="str">
        <f>_xlfn.XLOOKUP(Orders_C[[#This Row],[Product_ID]],Products_C[Product_ID],Products_C[Product_Name])</f>
        <v>Cold Coffee</v>
      </c>
      <c r="Y2165" t="str">
        <f>_xlfn.XLOOKUP(Orders_C[[#This Row],[Product_ID]],Products_C[Product_ID],Products_C[Category])</f>
        <v>Dessert</v>
      </c>
      <c r="Z2165" t="str">
        <f>_xlfn.XLOOKUP(Orders_C[[#This Row],[Store_ID]],Stores_c[Store_ID],Stores_c[City])</f>
        <v>Chambershaven</v>
      </c>
      <c r="AA2165" t="str">
        <f>_xlfn.XLOOKUP(Orders_C[[#This Row],[Customer_ID]],Customers_c[Customer_ID],Customers_c[Customer_Name])</f>
        <v>Brian Rodriguez</v>
      </c>
      <c r="AB2165" s="6">
        <f>Orders_C[[#This Row],[Quantity]]*Orders_C[[#This Row],[Unit_Price]]*(1-Orders_C[[#This Row],[Discount %]])+Orders_C[[#This Row],[Tax]]</f>
        <v>617.69999999999993</v>
      </c>
      <c r="AC2165" s="9">
        <f>(Orders_C[[#This Row],[Unit_Price]]*Orders_C[[#This Row],[Quantity]])-Orders_C[[#This Row],[Discount]]+Orders_C[[#This Row],[Tax]]</f>
        <v>644.65</v>
      </c>
      <c r="AD2165" t="str">
        <f>IF(COUNTIF(Orders_C[[#All],[Customer_ID]],Orders_C[[#This Row],[Customer_ID]])&gt;1,"Repeat","New")</f>
        <v>Repeat</v>
      </c>
      <c r="AE2165" t="str" cm="1">
        <f t="array" ref="AE2165">_xlfn.XLOOKUP(Orders_C[[#This Row],[Store_ID]],Stores_c[[#All],[Store_ID]],Stores_c[[#All],[City]])</f>
        <v>Chambershaven</v>
      </c>
      <c r="AF2165" t="str" cm="1">
        <f t="array" ref="AF2165">_xlfn.XLOOKUP(Orders_C[[#This Row],[Store_ID]],Stores_c[[#All],[Store_ID]],Stores_c[[#All],[Manager_Name]])</f>
        <v>Virginia Webster</v>
      </c>
      <c r="AG2165" t="str" cm="1">
        <f t="array" ref="AG2165">_xlfn.XLOOKUP(Orders_C[[#This Row],[Store_ID]],Stores_c[[#All],[Store_ID]],Stores_c[[#All],[Store_Type]])</f>
        <v>Street</v>
      </c>
    </row>
    <row r="2166" spans="1:33" x14ac:dyDescent="0.25">
      <c r="A2166">
        <v>9314</v>
      </c>
      <c r="B2166" s="1">
        <v>45730</v>
      </c>
      <c r="C2166" s="2">
        <v>3.3402777777777781E-2</v>
      </c>
      <c r="D2166">
        <v>1376</v>
      </c>
      <c r="E2166">
        <v>220</v>
      </c>
      <c r="F2166">
        <v>437</v>
      </c>
      <c r="G2166">
        <v>319</v>
      </c>
      <c r="H2166">
        <v>3</v>
      </c>
      <c r="I2166">
        <v>213</v>
      </c>
      <c r="J2166">
        <v>5</v>
      </c>
      <c r="K2166">
        <v>10.65</v>
      </c>
      <c r="L2166">
        <v>644.65</v>
      </c>
      <c r="M2166" t="s">
        <v>20</v>
      </c>
      <c r="N2166" t="s">
        <v>23</v>
      </c>
      <c r="O2166">
        <v>12</v>
      </c>
      <c r="P2166">
        <v>5</v>
      </c>
      <c r="Q2166" t="s">
        <v>3337</v>
      </c>
      <c r="R2166">
        <v>510</v>
      </c>
      <c r="S2166" s="3">
        <v>0.05</v>
      </c>
      <c r="T2166" s="6">
        <v>261.25</v>
      </c>
      <c r="U2166" t="s">
        <v>6334</v>
      </c>
      <c r="V2166">
        <v>2025</v>
      </c>
      <c r="W2166" t="s">
        <v>6333</v>
      </c>
      <c r="X2166" t="str">
        <f>_xlfn.XLOOKUP(Orders_C[[#This Row],[Product_ID]],Products_C[Product_ID],Products_C[Product_Name])</f>
        <v>Chocolate Lava Cake</v>
      </c>
      <c r="Y2166" t="str">
        <f>_xlfn.XLOOKUP(Orders_C[[#This Row],[Product_ID]],Products_C[Product_ID],Products_C[Category])</f>
        <v>Beverage</v>
      </c>
      <c r="Z2166" t="str">
        <f>_xlfn.XLOOKUP(Orders_C[[#This Row],[Store_ID]],Stores_c[Store_ID],Stores_c[City])</f>
        <v>Williamborough</v>
      </c>
      <c r="AA2166" t="str">
        <f>_xlfn.XLOOKUP(Orders_C[[#This Row],[Customer_ID]],Customers_c[Customer_ID],Customers_c[Customer_Name])</f>
        <v>David Sweeney</v>
      </c>
      <c r="AB2166" s="6">
        <f>Orders_C[[#This Row],[Quantity]]*Orders_C[[#This Row],[Unit_Price]]*(1-Orders_C[[#This Row],[Discount %]])+Orders_C[[#This Row],[Tax]]</f>
        <v>617.69999999999993</v>
      </c>
      <c r="AC2166" s="9">
        <f>(Orders_C[[#This Row],[Unit_Price]]*Orders_C[[#This Row],[Quantity]])-Orders_C[[#This Row],[Discount]]+Orders_C[[#This Row],[Tax]]</f>
        <v>644.65</v>
      </c>
      <c r="AD2166" t="str">
        <f>IF(COUNTIF(Orders_C[[#All],[Customer_ID]],Orders_C[[#This Row],[Customer_ID]])&gt;1,"Repeat","New")</f>
        <v>Repeat</v>
      </c>
      <c r="AE2166" t="str" cm="1">
        <f t="array" ref="AE2166">_xlfn.XLOOKUP(Orders_C[[#This Row],[Store_ID]],Stores_c[[#All],[Store_ID]],Stores_c[[#All],[City]])</f>
        <v>Williamborough</v>
      </c>
      <c r="AF2166" t="str" cm="1">
        <f t="array" ref="AF2166">_xlfn.XLOOKUP(Orders_C[[#This Row],[Store_ID]],Stores_c[[#All],[Store_ID]],Stores_c[[#All],[Manager_Name]])</f>
        <v>Michael Mcbride</v>
      </c>
      <c r="AG2166" t="str" cm="1">
        <f t="array" ref="AG2166">_xlfn.XLOOKUP(Orders_C[[#This Row],[Store_ID]],Stores_c[[#All],[Store_ID]],Stores_c[[#All],[Store_Type]])</f>
        <v>Mall</v>
      </c>
    </row>
    <row r="2167" spans="1:33" x14ac:dyDescent="0.25">
      <c r="A2167">
        <v>8827</v>
      </c>
      <c r="B2167" s="1">
        <v>45773</v>
      </c>
      <c r="C2167" s="2">
        <v>0.34674768518518517</v>
      </c>
      <c r="D2167">
        <v>1049</v>
      </c>
      <c r="E2167">
        <v>202</v>
      </c>
      <c r="F2167">
        <v>480</v>
      </c>
      <c r="G2167">
        <v>319</v>
      </c>
      <c r="H2167">
        <v>3</v>
      </c>
      <c r="I2167">
        <v>217</v>
      </c>
      <c r="J2167">
        <v>10</v>
      </c>
      <c r="K2167">
        <v>10.85</v>
      </c>
      <c r="L2167">
        <v>651.85</v>
      </c>
      <c r="M2167" t="s">
        <v>18</v>
      </c>
      <c r="N2167" t="s">
        <v>23</v>
      </c>
      <c r="O2167">
        <v>56</v>
      </c>
      <c r="P2167">
        <v>2</v>
      </c>
      <c r="Q2167" t="s">
        <v>2850</v>
      </c>
      <c r="R2167">
        <v>510</v>
      </c>
      <c r="S2167" s="3">
        <v>0.1</v>
      </c>
      <c r="T2167" s="6">
        <v>261.25000000000006</v>
      </c>
      <c r="U2167" t="s">
        <v>6337</v>
      </c>
      <c r="V2167">
        <v>2025</v>
      </c>
      <c r="W2167" t="s">
        <v>6331</v>
      </c>
      <c r="X2167" t="str">
        <f>_xlfn.XLOOKUP(Orders_C[[#This Row],[Product_ID]],Products_C[Product_ID],Products_C[Product_Name])</f>
        <v>Chocolate Lava Cake</v>
      </c>
      <c r="Y2167" t="str">
        <f>_xlfn.XLOOKUP(Orders_C[[#This Row],[Product_ID]],Products_C[Product_ID],Products_C[Category])</f>
        <v>Beverage</v>
      </c>
      <c r="Z2167" t="str">
        <f>_xlfn.XLOOKUP(Orders_C[[#This Row],[Store_ID]],Stores_c[Store_ID],Stores_c[City])</f>
        <v>Rebekahside</v>
      </c>
      <c r="AA2167" t="str">
        <f>_xlfn.XLOOKUP(Orders_C[[#This Row],[Customer_ID]],Customers_c[Customer_ID],Customers_c[Customer_Name])</f>
        <v>Michael Ford</v>
      </c>
      <c r="AB2167" s="6">
        <f>Orders_C[[#This Row],[Quantity]]*Orders_C[[#This Row],[Unit_Price]]*(1-Orders_C[[#This Row],[Discount %]])+Orders_C[[#This Row],[Tax]]</f>
        <v>596.75</v>
      </c>
      <c r="AC2167" s="9">
        <f>(Orders_C[[#This Row],[Unit_Price]]*Orders_C[[#This Row],[Quantity]])-Orders_C[[#This Row],[Discount]]+Orders_C[[#This Row],[Tax]]</f>
        <v>651.85</v>
      </c>
      <c r="AD2167" t="str">
        <f>IF(COUNTIF(Orders_C[[#All],[Customer_ID]],Orders_C[[#This Row],[Customer_ID]])&gt;1,"Repeat","New")</f>
        <v>Repeat</v>
      </c>
      <c r="AE2167" t="str" cm="1">
        <f t="array" ref="AE2167">_xlfn.XLOOKUP(Orders_C[[#This Row],[Store_ID]],Stores_c[[#All],[Store_ID]],Stores_c[[#All],[City]])</f>
        <v>Rebekahside</v>
      </c>
      <c r="AF2167" t="str" cm="1">
        <f t="array" ref="AF2167">_xlfn.XLOOKUP(Orders_C[[#This Row],[Store_ID]],Stores_c[[#All],[Store_ID]],Stores_c[[#All],[Manager_Name]])</f>
        <v>Mark Ray</v>
      </c>
      <c r="AG2167" t="str" cm="1">
        <f t="array" ref="AG2167">_xlfn.XLOOKUP(Orders_C[[#This Row],[Store_ID]],Stores_c[[#All],[Store_ID]],Stores_c[[#All],[Store_Type]])</f>
        <v>Drive-Thru</v>
      </c>
    </row>
    <row r="2168" spans="1:33" x14ac:dyDescent="0.25">
      <c r="A2168">
        <v>9063</v>
      </c>
      <c r="B2168" s="1">
        <v>46012</v>
      </c>
      <c r="C2168" s="2">
        <v>0.24513888888888888</v>
      </c>
      <c r="D2168">
        <v>1106</v>
      </c>
      <c r="E2168">
        <v>215</v>
      </c>
      <c r="F2168">
        <v>496</v>
      </c>
      <c r="G2168">
        <v>313</v>
      </c>
      <c r="H2168">
        <v>3</v>
      </c>
      <c r="I2168">
        <v>209</v>
      </c>
      <c r="J2168">
        <v>0</v>
      </c>
      <c r="K2168">
        <v>10.45</v>
      </c>
      <c r="L2168">
        <v>637.45000000000005</v>
      </c>
      <c r="M2168" t="s">
        <v>20</v>
      </c>
      <c r="N2168" t="s">
        <v>23</v>
      </c>
      <c r="O2168">
        <v>57</v>
      </c>
      <c r="P2168">
        <v>4</v>
      </c>
      <c r="Q2168" t="s">
        <v>3086</v>
      </c>
      <c r="R2168">
        <v>509</v>
      </c>
      <c r="S2168" s="3">
        <v>0</v>
      </c>
      <c r="T2168" s="6">
        <v>261.25000000000006</v>
      </c>
      <c r="U2168" t="s">
        <v>6328</v>
      </c>
      <c r="V2168">
        <v>2025</v>
      </c>
      <c r="W2168" t="s">
        <v>6331</v>
      </c>
      <c r="X2168" t="str">
        <f>_xlfn.XLOOKUP(Orders_C[[#This Row],[Product_ID]],Products_C[Product_ID],Products_C[Product_Name])</f>
        <v>Rice Bowl</v>
      </c>
      <c r="Y2168" t="str">
        <f>_xlfn.XLOOKUP(Orders_C[[#This Row],[Product_ID]],Products_C[Product_ID],Products_C[Category])</f>
        <v>Beverage</v>
      </c>
      <c r="Z2168" t="str">
        <f>_xlfn.XLOOKUP(Orders_C[[#This Row],[Store_ID]],Stores_c[Store_ID],Stores_c[City])</f>
        <v>Sallyburgh</v>
      </c>
      <c r="AA2168" t="str">
        <f>_xlfn.XLOOKUP(Orders_C[[#This Row],[Customer_ID]],Customers_c[Customer_ID],Customers_c[Customer_Name])</f>
        <v>Jesse Bishop</v>
      </c>
      <c r="AB2168" s="6">
        <f>Orders_C[[#This Row],[Quantity]]*Orders_C[[#This Row],[Unit_Price]]*(1-Orders_C[[#This Row],[Discount %]])+Orders_C[[#This Row],[Tax]]</f>
        <v>637.45000000000005</v>
      </c>
      <c r="AC2168" s="9">
        <f>(Orders_C[[#This Row],[Unit_Price]]*Orders_C[[#This Row],[Quantity]])-Orders_C[[#This Row],[Discount]]+Orders_C[[#This Row],[Tax]]</f>
        <v>637.45000000000005</v>
      </c>
      <c r="AD2168" t="str">
        <f>IF(COUNTIF(Orders_C[[#All],[Customer_ID]],Orders_C[[#This Row],[Customer_ID]])&gt;1,"Repeat","New")</f>
        <v>Repeat</v>
      </c>
      <c r="AE2168" t="str" cm="1">
        <f t="array" ref="AE2168">_xlfn.XLOOKUP(Orders_C[[#This Row],[Store_ID]],Stores_c[[#All],[Store_ID]],Stores_c[[#All],[City]])</f>
        <v>Sallyburgh</v>
      </c>
      <c r="AF2168" t="str" cm="1">
        <f t="array" ref="AF2168">_xlfn.XLOOKUP(Orders_C[[#This Row],[Store_ID]],Stores_c[[#All],[Store_ID]],Stores_c[[#All],[Manager_Name]])</f>
        <v>Benjamin Mccoy</v>
      </c>
      <c r="AG2168" t="str" cm="1">
        <f t="array" ref="AG2168">_xlfn.XLOOKUP(Orders_C[[#This Row],[Store_ID]],Stores_c[[#All],[Store_ID]],Stores_c[[#All],[Store_Type]])</f>
        <v>Drive-Thru</v>
      </c>
    </row>
    <row r="2169" spans="1:33" x14ac:dyDescent="0.25">
      <c r="A2169">
        <v>9621</v>
      </c>
      <c r="B2169" s="1">
        <v>45769</v>
      </c>
      <c r="C2169" s="2">
        <v>0.61726851851851849</v>
      </c>
      <c r="D2169">
        <v>1439</v>
      </c>
      <c r="E2169">
        <v>218</v>
      </c>
      <c r="F2169">
        <v>435</v>
      </c>
      <c r="G2169">
        <v>304</v>
      </c>
      <c r="H2169">
        <v>3</v>
      </c>
      <c r="I2169">
        <v>217</v>
      </c>
      <c r="J2169">
        <v>10</v>
      </c>
      <c r="K2169">
        <v>10.85</v>
      </c>
      <c r="L2169">
        <v>651.85</v>
      </c>
      <c r="M2169" t="s">
        <v>20</v>
      </c>
      <c r="N2169" t="s">
        <v>21</v>
      </c>
      <c r="O2169">
        <v>13</v>
      </c>
      <c r="P2169">
        <v>4</v>
      </c>
      <c r="Q2169" t="s">
        <v>3644</v>
      </c>
      <c r="R2169">
        <v>502</v>
      </c>
      <c r="S2169" s="3">
        <v>0.1</v>
      </c>
      <c r="T2169" s="6">
        <v>261.25000000000006</v>
      </c>
      <c r="U2169" t="s">
        <v>6337</v>
      </c>
      <c r="V2169">
        <v>2025</v>
      </c>
      <c r="W2169" t="s">
        <v>6333</v>
      </c>
      <c r="X2169" t="str">
        <f>_xlfn.XLOOKUP(Orders_C[[#This Row],[Product_ID]],Products_C[Product_ID],Products_C[Product_Name])</f>
        <v>Veg Burger</v>
      </c>
      <c r="Y2169" t="str">
        <f>_xlfn.XLOOKUP(Orders_C[[#This Row],[Product_ID]],Products_C[Product_ID],Products_C[Category])</f>
        <v>Burger</v>
      </c>
      <c r="Z2169" t="str">
        <f>_xlfn.XLOOKUP(Orders_C[[#This Row],[Store_ID]],Stores_c[Store_ID],Stores_c[City])</f>
        <v>East Johnport</v>
      </c>
      <c r="AA2169" t="str">
        <f>_xlfn.XLOOKUP(Orders_C[[#This Row],[Customer_ID]],Customers_c[Customer_ID],Customers_c[Customer_Name])</f>
        <v>Nicole Garrison</v>
      </c>
      <c r="AB2169" s="6">
        <f>Orders_C[[#This Row],[Quantity]]*Orders_C[[#This Row],[Unit_Price]]*(1-Orders_C[[#This Row],[Discount %]])+Orders_C[[#This Row],[Tax]]</f>
        <v>596.75</v>
      </c>
      <c r="AC2169" s="9">
        <f>(Orders_C[[#This Row],[Unit_Price]]*Orders_C[[#This Row],[Quantity]])-Orders_C[[#This Row],[Discount]]+Orders_C[[#This Row],[Tax]]</f>
        <v>651.85</v>
      </c>
      <c r="AD2169" t="str">
        <f>IF(COUNTIF(Orders_C[[#All],[Customer_ID]],Orders_C[[#This Row],[Customer_ID]])&gt;1,"Repeat","New")</f>
        <v>Repeat</v>
      </c>
      <c r="AE2169" t="str" cm="1">
        <f t="array" ref="AE2169">_xlfn.XLOOKUP(Orders_C[[#This Row],[Store_ID]],Stores_c[[#All],[Store_ID]],Stores_c[[#All],[City]])</f>
        <v>East Johnport</v>
      </c>
      <c r="AF2169" t="str" cm="1">
        <f t="array" ref="AF2169">_xlfn.XLOOKUP(Orders_C[[#This Row],[Store_ID]],Stores_c[[#All],[Store_ID]],Stores_c[[#All],[Manager_Name]])</f>
        <v>Mr. Matthew Murillo III</v>
      </c>
      <c r="AG2169" t="str" cm="1">
        <f t="array" ref="AG2169">_xlfn.XLOOKUP(Orders_C[[#This Row],[Store_ID]],Stores_c[[#All],[Store_ID]],Stores_c[[#All],[Store_Type]])</f>
        <v>Street</v>
      </c>
    </row>
    <row r="2170" spans="1:33" x14ac:dyDescent="0.25">
      <c r="A2170">
        <v>7451</v>
      </c>
      <c r="B2170" s="1">
        <v>45759</v>
      </c>
      <c r="C2170" s="2">
        <v>3.6157407407407409E-2</v>
      </c>
      <c r="D2170">
        <v>1509</v>
      </c>
      <c r="E2170">
        <v>223</v>
      </c>
      <c r="F2170">
        <v>441</v>
      </c>
      <c r="G2170">
        <v>336</v>
      </c>
      <c r="H2170">
        <v>2</v>
      </c>
      <c r="I2170">
        <v>308</v>
      </c>
      <c r="J2170">
        <v>0</v>
      </c>
      <c r="K2170">
        <v>15.4</v>
      </c>
      <c r="L2170">
        <v>631.4</v>
      </c>
      <c r="M2170" t="s">
        <v>19</v>
      </c>
      <c r="N2170" t="s">
        <v>23</v>
      </c>
      <c r="O2170">
        <v>36</v>
      </c>
      <c r="P2170">
        <v>5</v>
      </c>
      <c r="Q2170" t="s">
        <v>1474</v>
      </c>
      <c r="R2170">
        <v>506</v>
      </c>
      <c r="S2170" s="3">
        <v>0</v>
      </c>
      <c r="T2170" s="6">
        <v>261.8</v>
      </c>
      <c r="U2170" t="s">
        <v>6337</v>
      </c>
      <c r="V2170">
        <v>2025</v>
      </c>
      <c r="W2170" t="s">
        <v>6329</v>
      </c>
      <c r="X2170" t="str">
        <f>_xlfn.XLOOKUP(Orders_C[[#This Row],[Product_ID]],Products_C[Product_ID],Products_C[Product_Name])</f>
        <v>Chicken Bucket</v>
      </c>
      <c r="Y2170" t="str">
        <f>_xlfn.XLOOKUP(Orders_C[[#This Row],[Product_ID]],Products_C[Product_ID],Products_C[Category])</f>
        <v>Dessert</v>
      </c>
      <c r="Z2170" t="str">
        <f>_xlfn.XLOOKUP(Orders_C[[#This Row],[Store_ID]],Stores_c[Store_ID],Stores_c[City])</f>
        <v>Chambershaven</v>
      </c>
      <c r="AA2170" t="str">
        <f>_xlfn.XLOOKUP(Orders_C[[#This Row],[Customer_ID]],Customers_c[Customer_ID],Customers_c[Customer_Name])</f>
        <v>Kristin Johnston</v>
      </c>
      <c r="AB2170" s="6">
        <f>Orders_C[[#This Row],[Quantity]]*Orders_C[[#This Row],[Unit_Price]]*(1-Orders_C[[#This Row],[Discount %]])+Orders_C[[#This Row],[Tax]]</f>
        <v>631.4</v>
      </c>
      <c r="AC2170" s="9">
        <f>(Orders_C[[#This Row],[Unit_Price]]*Orders_C[[#This Row],[Quantity]])-Orders_C[[#This Row],[Discount]]+Orders_C[[#This Row],[Tax]]</f>
        <v>631.4</v>
      </c>
      <c r="AD2170" t="str">
        <f>IF(COUNTIF(Orders_C[[#All],[Customer_ID]],Orders_C[[#This Row],[Customer_ID]])&gt;1,"Repeat","New")</f>
        <v>Repeat</v>
      </c>
      <c r="AE2170" t="str" cm="1">
        <f t="array" ref="AE2170">_xlfn.XLOOKUP(Orders_C[[#This Row],[Store_ID]],Stores_c[[#All],[Store_ID]],Stores_c[[#All],[City]])</f>
        <v>Chambershaven</v>
      </c>
      <c r="AF2170" t="str" cm="1">
        <f t="array" ref="AF2170">_xlfn.XLOOKUP(Orders_C[[#This Row],[Store_ID]],Stores_c[[#All],[Store_ID]],Stores_c[[#All],[Manager_Name]])</f>
        <v>Virginia Webster</v>
      </c>
      <c r="AG2170" t="str" cm="1">
        <f t="array" ref="AG2170">_xlfn.XLOOKUP(Orders_C[[#This Row],[Store_ID]],Stores_c[[#All],[Store_ID]],Stores_c[[#All],[Store_Type]])</f>
        <v>Street</v>
      </c>
    </row>
    <row r="2171" spans="1:33" x14ac:dyDescent="0.25">
      <c r="A2171">
        <v>8543</v>
      </c>
      <c r="B2171" s="1">
        <v>45704</v>
      </c>
      <c r="C2171" s="2">
        <v>0.29060185185185183</v>
      </c>
      <c r="D2171">
        <v>1808</v>
      </c>
      <c r="E2171">
        <v>209</v>
      </c>
      <c r="F2171">
        <v>419</v>
      </c>
      <c r="G2171">
        <v>316</v>
      </c>
      <c r="H2171">
        <v>2</v>
      </c>
      <c r="I2171">
        <v>308</v>
      </c>
      <c r="J2171">
        <v>0</v>
      </c>
      <c r="K2171">
        <v>15.4</v>
      </c>
      <c r="L2171">
        <v>631.4</v>
      </c>
      <c r="M2171" t="s">
        <v>18</v>
      </c>
      <c r="N2171" t="s">
        <v>23</v>
      </c>
      <c r="O2171">
        <v>50</v>
      </c>
      <c r="P2171">
        <v>1</v>
      </c>
      <c r="Q2171" t="s">
        <v>2566</v>
      </c>
      <c r="R2171">
        <v>501</v>
      </c>
      <c r="S2171" s="3">
        <v>0</v>
      </c>
      <c r="T2171" s="6">
        <v>261.8</v>
      </c>
      <c r="U2171" t="s">
        <v>6338</v>
      </c>
      <c r="V2171">
        <v>2025</v>
      </c>
      <c r="W2171" t="s">
        <v>6331</v>
      </c>
      <c r="X2171" t="str">
        <f>_xlfn.XLOOKUP(Orders_C[[#This Row],[Product_ID]],Products_C[Product_ID],Products_C[Product_Name])</f>
        <v>Popcorn Chicken</v>
      </c>
      <c r="Y2171" t="str">
        <f>_xlfn.XLOOKUP(Orders_C[[#This Row],[Product_ID]],Products_C[Product_ID],Products_C[Category])</f>
        <v>Dessert</v>
      </c>
      <c r="Z2171" t="str">
        <f>_xlfn.XLOOKUP(Orders_C[[#This Row],[Store_ID]],Stores_c[Store_ID],Stores_c[City])</f>
        <v>Reidberg</v>
      </c>
      <c r="AA2171" t="str">
        <f>_xlfn.XLOOKUP(Orders_C[[#This Row],[Customer_ID]],Customers_c[Customer_ID],Customers_c[Customer_Name])</f>
        <v>Alan Strong</v>
      </c>
      <c r="AB2171" s="6">
        <f>Orders_C[[#This Row],[Quantity]]*Orders_C[[#This Row],[Unit_Price]]*(1-Orders_C[[#This Row],[Discount %]])+Orders_C[[#This Row],[Tax]]</f>
        <v>631.4</v>
      </c>
      <c r="AC2171" s="9">
        <f>(Orders_C[[#This Row],[Unit_Price]]*Orders_C[[#This Row],[Quantity]])-Orders_C[[#This Row],[Discount]]+Orders_C[[#This Row],[Tax]]</f>
        <v>631.4</v>
      </c>
      <c r="AD2171" t="str">
        <f>IF(COUNTIF(Orders_C[[#All],[Customer_ID]],Orders_C[[#This Row],[Customer_ID]])&gt;1,"Repeat","New")</f>
        <v>Repeat</v>
      </c>
      <c r="AE2171" t="str" cm="1">
        <f t="array" ref="AE2171">_xlfn.XLOOKUP(Orders_C[[#This Row],[Store_ID]],Stores_c[[#All],[Store_ID]],Stores_c[[#All],[City]])</f>
        <v>Reidberg</v>
      </c>
      <c r="AF2171" t="str" cm="1">
        <f t="array" ref="AF2171">_xlfn.XLOOKUP(Orders_C[[#This Row],[Store_ID]],Stores_c[[#All],[Store_ID]],Stores_c[[#All],[Manager_Name]])</f>
        <v>Jeffrey Horn</v>
      </c>
      <c r="AG2171" t="str" cm="1">
        <f t="array" ref="AG2171">_xlfn.XLOOKUP(Orders_C[[#This Row],[Store_ID]],Stores_c[[#All],[Store_ID]],Stores_c[[#All],[Store_Type]])</f>
        <v>Drive-Thru</v>
      </c>
    </row>
    <row r="2172" spans="1:33" x14ac:dyDescent="0.25">
      <c r="A2172">
        <v>9726</v>
      </c>
      <c r="B2172" s="1">
        <v>46011</v>
      </c>
      <c r="C2172" s="2">
        <v>0.85692129629629632</v>
      </c>
      <c r="D2172">
        <v>1348</v>
      </c>
      <c r="E2172">
        <v>204</v>
      </c>
      <c r="F2172">
        <v>457</v>
      </c>
      <c r="G2172">
        <v>304</v>
      </c>
      <c r="H2172">
        <v>2</v>
      </c>
      <c r="I2172">
        <v>320</v>
      </c>
      <c r="J2172">
        <v>10</v>
      </c>
      <c r="K2172">
        <v>16</v>
      </c>
      <c r="L2172">
        <v>646</v>
      </c>
      <c r="M2172" t="s">
        <v>18</v>
      </c>
      <c r="N2172" t="s">
        <v>21</v>
      </c>
      <c r="O2172">
        <v>24</v>
      </c>
      <c r="P2172">
        <v>1</v>
      </c>
      <c r="Q2172" t="s">
        <v>3749</v>
      </c>
      <c r="R2172">
        <v>501</v>
      </c>
      <c r="S2172" s="3">
        <v>0.1</v>
      </c>
      <c r="T2172" s="6">
        <v>262</v>
      </c>
      <c r="U2172" t="s">
        <v>6328</v>
      </c>
      <c r="V2172">
        <v>2025</v>
      </c>
      <c r="W2172" t="s">
        <v>6329</v>
      </c>
      <c r="X2172" t="str">
        <f>_xlfn.XLOOKUP(Orders_C[[#This Row],[Product_ID]],Products_C[Product_ID],Products_C[Product_Name])</f>
        <v>Veg Burger</v>
      </c>
      <c r="Y2172" t="str">
        <f>_xlfn.XLOOKUP(Orders_C[[#This Row],[Product_ID]],Products_C[Product_ID],Products_C[Category])</f>
        <v>Burger</v>
      </c>
      <c r="Z2172" t="str">
        <f>_xlfn.XLOOKUP(Orders_C[[#This Row],[Store_ID]],Stores_c[Store_ID],Stores_c[City])</f>
        <v>New Robertfurt</v>
      </c>
      <c r="AA2172" t="str">
        <f>_xlfn.XLOOKUP(Orders_C[[#This Row],[Customer_ID]],Customers_c[Customer_ID],Customers_c[Customer_Name])</f>
        <v>Jesse Romero</v>
      </c>
      <c r="AB2172" s="6">
        <f>Orders_C[[#This Row],[Quantity]]*Orders_C[[#This Row],[Unit_Price]]*(1-Orders_C[[#This Row],[Discount %]])+Orders_C[[#This Row],[Tax]]</f>
        <v>592</v>
      </c>
      <c r="AC2172" s="9">
        <f>(Orders_C[[#This Row],[Unit_Price]]*Orders_C[[#This Row],[Quantity]])-Orders_C[[#This Row],[Discount]]+Orders_C[[#This Row],[Tax]]</f>
        <v>646</v>
      </c>
      <c r="AD2172" t="str">
        <f>IF(COUNTIF(Orders_C[[#All],[Customer_ID]],Orders_C[[#This Row],[Customer_ID]])&gt;1,"Repeat","New")</f>
        <v>Repeat</v>
      </c>
      <c r="AE2172" t="str" cm="1">
        <f t="array" ref="AE2172">_xlfn.XLOOKUP(Orders_C[[#This Row],[Store_ID]],Stores_c[[#All],[Store_ID]],Stores_c[[#All],[City]])</f>
        <v>New Robertfurt</v>
      </c>
      <c r="AF2172" t="str" cm="1">
        <f t="array" ref="AF2172">_xlfn.XLOOKUP(Orders_C[[#This Row],[Store_ID]],Stores_c[[#All],[Store_ID]],Stores_c[[#All],[Manager_Name]])</f>
        <v>Tiffany Gomez</v>
      </c>
      <c r="AG2172" t="str" cm="1">
        <f t="array" ref="AG2172">_xlfn.XLOOKUP(Orders_C[[#This Row],[Store_ID]],Stores_c[[#All],[Store_ID]],Stores_c[[#All],[Store_Type]])</f>
        <v>Street</v>
      </c>
    </row>
    <row r="2173" spans="1:33" x14ac:dyDescent="0.25">
      <c r="A2173">
        <v>6125</v>
      </c>
      <c r="B2173" s="1">
        <v>45884</v>
      </c>
      <c r="C2173" s="2">
        <v>0.24525462962962963</v>
      </c>
      <c r="D2173">
        <v>1445</v>
      </c>
      <c r="E2173">
        <v>225</v>
      </c>
      <c r="F2173">
        <v>501</v>
      </c>
      <c r="G2173">
        <v>329</v>
      </c>
      <c r="H2173">
        <v>4</v>
      </c>
      <c r="I2173">
        <v>165</v>
      </c>
      <c r="J2173">
        <v>10</v>
      </c>
      <c r="K2173">
        <v>8.25</v>
      </c>
      <c r="L2173">
        <v>658.25</v>
      </c>
      <c r="M2173" t="s">
        <v>18</v>
      </c>
      <c r="N2173" t="s">
        <v>21</v>
      </c>
      <c r="O2173">
        <v>40</v>
      </c>
      <c r="P2173">
        <v>4</v>
      </c>
      <c r="Q2173" t="s">
        <v>148</v>
      </c>
      <c r="R2173">
        <v>508</v>
      </c>
      <c r="S2173" s="3">
        <v>0.1</v>
      </c>
      <c r="T2173" s="6">
        <v>262.25</v>
      </c>
      <c r="U2173" t="s">
        <v>6342</v>
      </c>
      <c r="V2173">
        <v>2025</v>
      </c>
      <c r="W2173" t="s">
        <v>6329</v>
      </c>
      <c r="X2173" t="str">
        <f>_xlfn.XLOOKUP(Orders_C[[#This Row],[Product_ID]],Products_C[Product_ID],Products_C[Product_Name])</f>
        <v>Rice Bowl</v>
      </c>
      <c r="Y2173" t="str">
        <f>_xlfn.XLOOKUP(Orders_C[[#This Row],[Product_ID]],Products_C[Product_ID],Products_C[Category])</f>
        <v>Dessert</v>
      </c>
      <c r="Z2173" t="str">
        <f>_xlfn.XLOOKUP(Orders_C[[#This Row],[Store_ID]],Stores_c[Store_ID],Stores_c[City])</f>
        <v>South Peter</v>
      </c>
      <c r="AA2173" t="str">
        <f>_xlfn.XLOOKUP(Orders_C[[#This Row],[Customer_ID]],Customers_c[Customer_ID],Customers_c[Customer_Name])</f>
        <v>Mark Reyes</v>
      </c>
      <c r="AB2173" s="6">
        <f>Orders_C[[#This Row],[Quantity]]*Orders_C[[#This Row],[Unit_Price]]*(1-Orders_C[[#This Row],[Discount %]])+Orders_C[[#This Row],[Tax]]</f>
        <v>602.25</v>
      </c>
      <c r="AC2173" s="9">
        <f>(Orders_C[[#This Row],[Unit_Price]]*Orders_C[[#This Row],[Quantity]])-Orders_C[[#This Row],[Discount]]+Orders_C[[#This Row],[Tax]]</f>
        <v>658.25</v>
      </c>
      <c r="AD2173" t="str">
        <f>IF(COUNTIF(Orders_C[[#All],[Customer_ID]],Orders_C[[#This Row],[Customer_ID]])&gt;1,"Repeat","New")</f>
        <v>Repeat</v>
      </c>
      <c r="AE2173" t="str" cm="1">
        <f t="array" ref="AE2173">_xlfn.XLOOKUP(Orders_C[[#This Row],[Store_ID]],Stores_c[[#All],[Store_ID]],Stores_c[[#All],[City]])</f>
        <v>South Peter</v>
      </c>
      <c r="AF2173" t="str" cm="1">
        <f t="array" ref="AF2173">_xlfn.XLOOKUP(Orders_C[[#This Row],[Store_ID]],Stores_c[[#All],[Store_ID]],Stores_c[[#All],[Manager_Name]])</f>
        <v>Gregory Lambert</v>
      </c>
      <c r="AG2173" t="str" cm="1">
        <f t="array" ref="AG2173">_xlfn.XLOOKUP(Orders_C[[#This Row],[Store_ID]],Stores_c[[#All],[Store_ID]],Stores_c[[#All],[Store_Type]])</f>
        <v>Street</v>
      </c>
    </row>
    <row r="2174" spans="1:33" x14ac:dyDescent="0.25">
      <c r="A2174">
        <v>6437</v>
      </c>
      <c r="B2174" s="1">
        <v>45848</v>
      </c>
      <c r="C2174" s="2">
        <v>0.59559027777777773</v>
      </c>
      <c r="D2174">
        <v>1557</v>
      </c>
      <c r="E2174">
        <v>221</v>
      </c>
      <c r="F2174">
        <v>444</v>
      </c>
      <c r="G2174">
        <v>318</v>
      </c>
      <c r="H2174">
        <v>4</v>
      </c>
      <c r="I2174">
        <v>165</v>
      </c>
      <c r="J2174">
        <v>10</v>
      </c>
      <c r="K2174">
        <v>8.25</v>
      </c>
      <c r="L2174">
        <v>658.25</v>
      </c>
      <c r="M2174" t="s">
        <v>20</v>
      </c>
      <c r="N2174" t="s">
        <v>21</v>
      </c>
      <c r="O2174">
        <v>24</v>
      </c>
      <c r="P2174">
        <v>1</v>
      </c>
      <c r="Q2174" t="s">
        <v>460</v>
      </c>
      <c r="R2174">
        <v>505</v>
      </c>
      <c r="S2174" s="3">
        <v>0.1</v>
      </c>
      <c r="T2174" s="6">
        <v>262.25</v>
      </c>
      <c r="U2174" t="s">
        <v>6341</v>
      </c>
      <c r="V2174">
        <v>2025</v>
      </c>
      <c r="W2174" t="s">
        <v>6329</v>
      </c>
      <c r="X2174" t="str">
        <f>_xlfn.XLOOKUP(Orders_C[[#This Row],[Product_ID]],Products_C[Product_ID],Products_C[Product_Name])</f>
        <v>Pepsi</v>
      </c>
      <c r="Y2174" t="str">
        <f>_xlfn.XLOOKUP(Orders_C[[#This Row],[Product_ID]],Products_C[Product_ID],Products_C[Category])</f>
        <v>Burger</v>
      </c>
      <c r="Z2174" t="str">
        <f>_xlfn.XLOOKUP(Orders_C[[#This Row],[Store_ID]],Stores_c[Store_ID],Stores_c[City])</f>
        <v>Port Barbarabury</v>
      </c>
      <c r="AA2174" t="str">
        <f>_xlfn.XLOOKUP(Orders_C[[#This Row],[Customer_ID]],Customers_c[Customer_ID],Customers_c[Customer_Name])</f>
        <v>Hannah Baldwin</v>
      </c>
      <c r="AB2174" s="6">
        <f>Orders_C[[#This Row],[Quantity]]*Orders_C[[#This Row],[Unit_Price]]*(1-Orders_C[[#This Row],[Discount %]])+Orders_C[[#This Row],[Tax]]</f>
        <v>602.25</v>
      </c>
      <c r="AC2174" s="9">
        <f>(Orders_C[[#This Row],[Unit_Price]]*Orders_C[[#This Row],[Quantity]])-Orders_C[[#This Row],[Discount]]+Orders_C[[#This Row],[Tax]]</f>
        <v>658.25</v>
      </c>
      <c r="AD2174" t="str">
        <f>IF(COUNTIF(Orders_C[[#All],[Customer_ID]],Orders_C[[#This Row],[Customer_ID]])&gt;1,"Repeat","New")</f>
        <v>Repeat</v>
      </c>
      <c r="AE2174" t="str" cm="1">
        <f t="array" ref="AE2174">_xlfn.XLOOKUP(Orders_C[[#This Row],[Store_ID]],Stores_c[[#All],[Store_ID]],Stores_c[[#All],[City]])</f>
        <v>Port Barbarabury</v>
      </c>
      <c r="AF2174" t="str" cm="1">
        <f t="array" ref="AF2174">_xlfn.XLOOKUP(Orders_C[[#This Row],[Store_ID]],Stores_c[[#All],[Store_ID]],Stores_c[[#All],[Manager_Name]])</f>
        <v>Edward Nguyen</v>
      </c>
      <c r="AG2174" t="str" cm="1">
        <f t="array" ref="AG2174">_xlfn.XLOOKUP(Orders_C[[#This Row],[Store_ID]],Stores_c[[#All],[Store_ID]],Stores_c[[#All],[Store_Type]])</f>
        <v>Street</v>
      </c>
    </row>
    <row r="2175" spans="1:33" x14ac:dyDescent="0.25">
      <c r="A2175">
        <v>7230</v>
      </c>
      <c r="B2175" s="1">
        <v>45824</v>
      </c>
      <c r="C2175" s="2">
        <v>0.27589120370370368</v>
      </c>
      <c r="D2175">
        <v>1997</v>
      </c>
      <c r="E2175">
        <v>225</v>
      </c>
      <c r="F2175">
        <v>447</v>
      </c>
      <c r="G2175">
        <v>332</v>
      </c>
      <c r="H2175">
        <v>4</v>
      </c>
      <c r="I2175">
        <v>162</v>
      </c>
      <c r="J2175">
        <v>5</v>
      </c>
      <c r="K2175">
        <v>8.1</v>
      </c>
      <c r="L2175">
        <v>651.1</v>
      </c>
      <c r="M2175" t="s">
        <v>18</v>
      </c>
      <c r="N2175" t="s">
        <v>21</v>
      </c>
      <c r="O2175">
        <v>31</v>
      </c>
      <c r="P2175">
        <v>4</v>
      </c>
      <c r="Q2175" t="s">
        <v>1253</v>
      </c>
      <c r="R2175">
        <v>504</v>
      </c>
      <c r="S2175" s="3">
        <v>0.05</v>
      </c>
      <c r="T2175" s="6">
        <v>262.3</v>
      </c>
      <c r="U2175" t="s">
        <v>6340</v>
      </c>
      <c r="V2175">
        <v>2025</v>
      </c>
      <c r="W2175" t="s">
        <v>6329</v>
      </c>
      <c r="X2175" t="str">
        <f>_xlfn.XLOOKUP(Orders_C[[#This Row],[Product_ID]],Products_C[Product_ID],Products_C[Product_Name])</f>
        <v>Zinger Burger</v>
      </c>
      <c r="Y2175" t="str">
        <f>_xlfn.XLOOKUP(Orders_C[[#This Row],[Product_ID]],Products_C[Product_ID],Products_C[Category])</f>
        <v>Beverage</v>
      </c>
      <c r="Z2175" t="str">
        <f>_xlfn.XLOOKUP(Orders_C[[#This Row],[Store_ID]],Stores_c[Store_ID],Stores_c[City])</f>
        <v>South Peter</v>
      </c>
      <c r="AA2175" t="str">
        <f>_xlfn.XLOOKUP(Orders_C[[#This Row],[Customer_ID]],Customers_c[Customer_ID],Customers_c[Customer_Name])</f>
        <v>Mark Manning</v>
      </c>
      <c r="AB2175" s="6">
        <f>Orders_C[[#This Row],[Quantity]]*Orders_C[[#This Row],[Unit_Price]]*(1-Orders_C[[#This Row],[Discount %]])+Orders_C[[#This Row],[Tax]]</f>
        <v>623.70000000000005</v>
      </c>
      <c r="AC2175" s="9">
        <f>(Orders_C[[#This Row],[Unit_Price]]*Orders_C[[#This Row],[Quantity]])-Orders_C[[#This Row],[Discount]]+Orders_C[[#This Row],[Tax]]</f>
        <v>651.1</v>
      </c>
      <c r="AD2175" t="str">
        <f>IF(COUNTIF(Orders_C[[#All],[Customer_ID]],Orders_C[[#This Row],[Customer_ID]])&gt;1,"Repeat","New")</f>
        <v>Repeat</v>
      </c>
      <c r="AE2175" t="str" cm="1">
        <f t="array" ref="AE2175">_xlfn.XLOOKUP(Orders_C[[#This Row],[Store_ID]],Stores_c[[#All],[Store_ID]],Stores_c[[#All],[City]])</f>
        <v>South Peter</v>
      </c>
      <c r="AF2175" t="str" cm="1">
        <f t="array" ref="AF2175">_xlfn.XLOOKUP(Orders_C[[#This Row],[Store_ID]],Stores_c[[#All],[Store_ID]],Stores_c[[#All],[Manager_Name]])</f>
        <v>Gregory Lambert</v>
      </c>
      <c r="AG2175" t="str" cm="1">
        <f t="array" ref="AG2175">_xlfn.XLOOKUP(Orders_C[[#This Row],[Store_ID]],Stores_c[[#All],[Store_ID]],Stores_c[[#All],[Store_Type]])</f>
        <v>Street</v>
      </c>
    </row>
    <row r="2176" spans="1:33" x14ac:dyDescent="0.25">
      <c r="A2176">
        <v>9489</v>
      </c>
      <c r="B2176" s="1">
        <v>45801</v>
      </c>
      <c r="C2176" s="2">
        <v>0.40248842592592593</v>
      </c>
      <c r="D2176">
        <v>1510</v>
      </c>
      <c r="E2176">
        <v>213</v>
      </c>
      <c r="F2176">
        <v>502</v>
      </c>
      <c r="G2176">
        <v>340</v>
      </c>
      <c r="H2176">
        <v>4</v>
      </c>
      <c r="I2176">
        <v>159</v>
      </c>
      <c r="J2176">
        <v>0</v>
      </c>
      <c r="K2176">
        <v>7.95</v>
      </c>
      <c r="L2176">
        <v>643.95000000000005</v>
      </c>
      <c r="M2176" t="s">
        <v>18</v>
      </c>
      <c r="N2176" t="s">
        <v>23</v>
      </c>
      <c r="O2176">
        <v>16</v>
      </c>
      <c r="P2176">
        <v>5</v>
      </c>
      <c r="Q2176" t="s">
        <v>3512</v>
      </c>
      <c r="R2176">
        <v>507</v>
      </c>
      <c r="S2176" s="3">
        <v>0</v>
      </c>
      <c r="T2176" s="6">
        <v>262.35000000000008</v>
      </c>
      <c r="U2176" t="s">
        <v>6339</v>
      </c>
      <c r="V2176">
        <v>2025</v>
      </c>
      <c r="W2176" t="s">
        <v>6333</v>
      </c>
      <c r="X2176" t="str">
        <f>_xlfn.XLOOKUP(Orders_C[[#This Row],[Product_ID]],Products_C[Product_ID],Products_C[Product_Name])</f>
        <v>Chocolate Lava Cake</v>
      </c>
      <c r="Y2176" t="str">
        <f>_xlfn.XLOOKUP(Orders_C[[#This Row],[Product_ID]],Products_C[Product_ID],Products_C[Category])</f>
        <v>Chicken</v>
      </c>
      <c r="Z2176" t="str">
        <f>_xlfn.XLOOKUP(Orders_C[[#This Row],[Store_ID]],Stores_c[Store_ID],Stores_c[City])</f>
        <v>Lake Kristashire</v>
      </c>
      <c r="AA2176" t="str">
        <f>_xlfn.XLOOKUP(Orders_C[[#This Row],[Customer_ID]],Customers_c[Customer_ID],Customers_c[Customer_Name])</f>
        <v>Robert Colon</v>
      </c>
      <c r="AB2176" s="6">
        <f>Orders_C[[#This Row],[Quantity]]*Orders_C[[#This Row],[Unit_Price]]*(1-Orders_C[[#This Row],[Discount %]])+Orders_C[[#This Row],[Tax]]</f>
        <v>643.95000000000005</v>
      </c>
      <c r="AC2176" s="9">
        <f>(Orders_C[[#This Row],[Unit_Price]]*Orders_C[[#This Row],[Quantity]])-Orders_C[[#This Row],[Discount]]+Orders_C[[#This Row],[Tax]]</f>
        <v>643.95000000000005</v>
      </c>
      <c r="AD2176" t="str">
        <f>IF(COUNTIF(Orders_C[[#All],[Customer_ID]],Orders_C[[#This Row],[Customer_ID]])&gt;1,"Repeat","New")</f>
        <v>Repeat</v>
      </c>
      <c r="AE2176" t="str" cm="1">
        <f t="array" ref="AE2176">_xlfn.XLOOKUP(Orders_C[[#This Row],[Store_ID]],Stores_c[[#All],[Store_ID]],Stores_c[[#All],[City]])</f>
        <v>Lake Kristashire</v>
      </c>
      <c r="AF2176" t="str" cm="1">
        <f t="array" ref="AF2176">_xlfn.XLOOKUP(Orders_C[[#This Row],[Store_ID]],Stores_c[[#All],[Store_ID]],Stores_c[[#All],[Manager_Name]])</f>
        <v>Andrea Daugherty</v>
      </c>
      <c r="AG2176" t="str" cm="1">
        <f t="array" ref="AG2176">_xlfn.XLOOKUP(Orders_C[[#This Row],[Store_ID]],Stores_c[[#All],[Store_ID]],Stores_c[[#All],[Store_Type]])</f>
        <v>Mall</v>
      </c>
    </row>
    <row r="2177" spans="1:33" x14ac:dyDescent="0.25">
      <c r="A2177">
        <v>7179</v>
      </c>
      <c r="B2177" s="1">
        <v>46029</v>
      </c>
      <c r="C2177" s="2">
        <v>0.27575231481481483</v>
      </c>
      <c r="D2177">
        <v>1603</v>
      </c>
      <c r="E2177">
        <v>225</v>
      </c>
      <c r="F2177">
        <v>454</v>
      </c>
      <c r="G2177">
        <v>320</v>
      </c>
      <c r="H2177">
        <v>3</v>
      </c>
      <c r="I2177">
        <v>218</v>
      </c>
      <c r="J2177">
        <v>10</v>
      </c>
      <c r="K2177">
        <v>10.9</v>
      </c>
      <c r="L2177">
        <v>654.9</v>
      </c>
      <c r="M2177" t="s">
        <v>20</v>
      </c>
      <c r="N2177" t="s">
        <v>22</v>
      </c>
      <c r="O2177">
        <v>23</v>
      </c>
      <c r="P2177">
        <v>1</v>
      </c>
      <c r="Q2177" t="s">
        <v>1202</v>
      </c>
      <c r="R2177">
        <v>502</v>
      </c>
      <c r="S2177" s="3">
        <v>0.1</v>
      </c>
      <c r="T2177" s="6">
        <v>262.5</v>
      </c>
      <c r="U2177" t="s">
        <v>6330</v>
      </c>
      <c r="V2177">
        <v>2026</v>
      </c>
      <c r="W2177" t="s">
        <v>6329</v>
      </c>
      <c r="X2177" t="str">
        <f>_xlfn.XLOOKUP(Orders_C[[#This Row],[Product_ID]],Products_C[Product_ID],Products_C[Product_Name])</f>
        <v>Rice Bowl</v>
      </c>
      <c r="Y2177" t="str">
        <f>_xlfn.XLOOKUP(Orders_C[[#This Row],[Product_ID]],Products_C[Product_ID],Products_C[Category])</f>
        <v>Beverage</v>
      </c>
      <c r="Z2177" t="str">
        <f>_xlfn.XLOOKUP(Orders_C[[#This Row],[Store_ID]],Stores_c[Store_ID],Stores_c[City])</f>
        <v>South Peter</v>
      </c>
      <c r="AA2177" t="str">
        <f>_xlfn.XLOOKUP(Orders_C[[#This Row],[Customer_ID]],Customers_c[Customer_ID],Customers_c[Customer_Name])</f>
        <v>Blake Lopez</v>
      </c>
      <c r="AB2177" s="6">
        <f>Orders_C[[#This Row],[Quantity]]*Orders_C[[#This Row],[Unit_Price]]*(1-Orders_C[[#This Row],[Discount %]])+Orders_C[[#This Row],[Tax]]</f>
        <v>599.5</v>
      </c>
      <c r="AC2177" s="9">
        <f>(Orders_C[[#This Row],[Unit_Price]]*Orders_C[[#This Row],[Quantity]])-Orders_C[[#This Row],[Discount]]+Orders_C[[#This Row],[Tax]]</f>
        <v>654.9</v>
      </c>
      <c r="AD2177" t="str">
        <f>IF(COUNTIF(Orders_C[[#All],[Customer_ID]],Orders_C[[#This Row],[Customer_ID]])&gt;1,"Repeat","New")</f>
        <v>Repeat</v>
      </c>
      <c r="AE2177" t="str" cm="1">
        <f t="array" ref="AE2177">_xlfn.XLOOKUP(Orders_C[[#This Row],[Store_ID]],Stores_c[[#All],[Store_ID]],Stores_c[[#All],[City]])</f>
        <v>South Peter</v>
      </c>
      <c r="AF2177" t="str" cm="1">
        <f t="array" ref="AF2177">_xlfn.XLOOKUP(Orders_C[[#This Row],[Store_ID]],Stores_c[[#All],[Store_ID]],Stores_c[[#All],[Manager_Name]])</f>
        <v>Gregory Lambert</v>
      </c>
      <c r="AG2177" t="str" cm="1">
        <f t="array" ref="AG2177">_xlfn.XLOOKUP(Orders_C[[#This Row],[Store_ID]],Stores_c[[#All],[Store_ID]],Stores_c[[#All],[Store_Type]])</f>
        <v>Street</v>
      </c>
    </row>
    <row r="2178" spans="1:33" x14ac:dyDescent="0.25">
      <c r="A2178">
        <v>9127</v>
      </c>
      <c r="B2178" s="1">
        <v>45885</v>
      </c>
      <c r="C2178" s="2">
        <v>0.21758101851851852</v>
      </c>
      <c r="D2178">
        <v>1255</v>
      </c>
      <c r="E2178">
        <v>205</v>
      </c>
      <c r="F2178">
        <v>412</v>
      </c>
      <c r="G2178">
        <v>312</v>
      </c>
      <c r="H2178">
        <v>3</v>
      </c>
      <c r="I2178">
        <v>218</v>
      </c>
      <c r="J2178">
        <v>10</v>
      </c>
      <c r="K2178">
        <v>10.9</v>
      </c>
      <c r="L2178">
        <v>654.9</v>
      </c>
      <c r="M2178" t="s">
        <v>20</v>
      </c>
      <c r="N2178" t="s">
        <v>23</v>
      </c>
      <c r="O2178">
        <v>42</v>
      </c>
      <c r="P2178">
        <v>4</v>
      </c>
      <c r="Q2178" t="s">
        <v>3150</v>
      </c>
      <c r="R2178">
        <v>510</v>
      </c>
      <c r="S2178" s="3">
        <v>0.1</v>
      </c>
      <c r="T2178" s="6">
        <v>262.5</v>
      </c>
      <c r="U2178" t="s">
        <v>6342</v>
      </c>
      <c r="V2178">
        <v>2025</v>
      </c>
      <c r="W2178" t="s">
        <v>6331</v>
      </c>
      <c r="X2178" t="str">
        <f>_xlfn.XLOOKUP(Orders_C[[#This Row],[Product_ID]],Products_C[Product_ID],Products_C[Product_Name])</f>
        <v>Veg Burger</v>
      </c>
      <c r="Y2178" t="str">
        <f>_xlfn.XLOOKUP(Orders_C[[#This Row],[Product_ID]],Products_C[Product_ID],Products_C[Category])</f>
        <v>Burger</v>
      </c>
      <c r="Z2178" t="str">
        <f>_xlfn.XLOOKUP(Orders_C[[#This Row],[Store_ID]],Stores_c[Store_ID],Stores_c[City])</f>
        <v>Port Jacob</v>
      </c>
      <c r="AA2178" t="str">
        <f>_xlfn.XLOOKUP(Orders_C[[#This Row],[Customer_ID]],Customers_c[Customer_ID],Customers_c[Customer_Name])</f>
        <v>Nina Shah</v>
      </c>
      <c r="AB2178" s="6">
        <f>Orders_C[[#This Row],[Quantity]]*Orders_C[[#This Row],[Unit_Price]]*(1-Orders_C[[#This Row],[Discount %]])+Orders_C[[#This Row],[Tax]]</f>
        <v>599.5</v>
      </c>
      <c r="AC2178" s="9">
        <f>(Orders_C[[#This Row],[Unit_Price]]*Orders_C[[#This Row],[Quantity]])-Orders_C[[#This Row],[Discount]]+Orders_C[[#This Row],[Tax]]</f>
        <v>654.9</v>
      </c>
      <c r="AD2178" t="str">
        <f>IF(COUNTIF(Orders_C[[#All],[Customer_ID]],Orders_C[[#This Row],[Customer_ID]])&gt;1,"Repeat","New")</f>
        <v>Repeat</v>
      </c>
      <c r="AE2178" t="str" cm="1">
        <f t="array" ref="AE2178">_xlfn.XLOOKUP(Orders_C[[#This Row],[Store_ID]],Stores_c[[#All],[Store_ID]],Stores_c[[#All],[City]])</f>
        <v>Port Jacob</v>
      </c>
      <c r="AF2178" t="str" cm="1">
        <f t="array" ref="AF2178">_xlfn.XLOOKUP(Orders_C[[#This Row],[Store_ID]],Stores_c[[#All],[Store_ID]],Stores_c[[#All],[Manager_Name]])</f>
        <v>David Harris</v>
      </c>
      <c r="AG2178" t="str" cm="1">
        <f t="array" ref="AG2178">_xlfn.XLOOKUP(Orders_C[[#This Row],[Store_ID]],Stores_c[[#All],[Store_ID]],Stores_c[[#All],[Store_Type]])</f>
        <v>Mall</v>
      </c>
    </row>
    <row r="2179" spans="1:33" x14ac:dyDescent="0.25">
      <c r="A2179">
        <v>9752</v>
      </c>
      <c r="B2179" s="1">
        <v>45993</v>
      </c>
      <c r="C2179" s="2">
        <v>0.48770833333333335</v>
      </c>
      <c r="D2179">
        <v>1195</v>
      </c>
      <c r="E2179">
        <v>201</v>
      </c>
      <c r="F2179">
        <v>516</v>
      </c>
      <c r="G2179">
        <v>307</v>
      </c>
      <c r="H2179">
        <v>3</v>
      </c>
      <c r="I2179">
        <v>218</v>
      </c>
      <c r="J2179">
        <v>10</v>
      </c>
      <c r="K2179">
        <v>10.9</v>
      </c>
      <c r="L2179">
        <v>654.9</v>
      </c>
      <c r="M2179" t="s">
        <v>18</v>
      </c>
      <c r="N2179" t="s">
        <v>23</v>
      </c>
      <c r="O2179">
        <v>10</v>
      </c>
      <c r="P2179">
        <v>5</v>
      </c>
      <c r="Q2179" t="s">
        <v>3775</v>
      </c>
      <c r="R2179">
        <v>503</v>
      </c>
      <c r="S2179" s="3">
        <v>0.1</v>
      </c>
      <c r="T2179" s="6">
        <v>262.5</v>
      </c>
      <c r="U2179" t="s">
        <v>6328</v>
      </c>
      <c r="V2179">
        <v>2025</v>
      </c>
      <c r="W2179" t="s">
        <v>6333</v>
      </c>
      <c r="X2179" t="str">
        <f>_xlfn.XLOOKUP(Orders_C[[#This Row],[Product_ID]],Products_C[Product_ID],Products_C[Product_Name])</f>
        <v>Chicken Wings</v>
      </c>
      <c r="Y2179" t="str">
        <f>_xlfn.XLOOKUP(Orders_C[[#This Row],[Product_ID]],Products_C[Product_ID],Products_C[Category])</f>
        <v>Chicken</v>
      </c>
      <c r="Z2179" t="str">
        <f>_xlfn.XLOOKUP(Orders_C[[#This Row],[Store_ID]],Stores_c[Store_ID],Stores_c[City])</f>
        <v>Lake Nicholasburgh</v>
      </c>
      <c r="AA2179" t="str">
        <f>_xlfn.XLOOKUP(Orders_C[[#This Row],[Customer_ID]],Customers_c[Customer_ID],Customers_c[Customer_Name])</f>
        <v>Kevin Washington</v>
      </c>
      <c r="AB2179" s="6">
        <f>Orders_C[[#This Row],[Quantity]]*Orders_C[[#This Row],[Unit_Price]]*(1-Orders_C[[#This Row],[Discount %]])+Orders_C[[#This Row],[Tax]]</f>
        <v>599.5</v>
      </c>
      <c r="AC2179" s="9">
        <f>(Orders_C[[#This Row],[Unit_Price]]*Orders_C[[#This Row],[Quantity]])-Orders_C[[#This Row],[Discount]]+Orders_C[[#This Row],[Tax]]</f>
        <v>654.9</v>
      </c>
      <c r="AD2179" t="str">
        <f>IF(COUNTIF(Orders_C[[#All],[Customer_ID]],Orders_C[[#This Row],[Customer_ID]])&gt;1,"Repeat","New")</f>
        <v>Repeat</v>
      </c>
      <c r="AE2179" t="str" cm="1">
        <f t="array" ref="AE2179">_xlfn.XLOOKUP(Orders_C[[#This Row],[Store_ID]],Stores_c[[#All],[Store_ID]],Stores_c[[#All],[City]])</f>
        <v>Lake Nicholasburgh</v>
      </c>
      <c r="AF2179" t="str" cm="1">
        <f t="array" ref="AF2179">_xlfn.XLOOKUP(Orders_C[[#This Row],[Store_ID]],Stores_c[[#All],[Store_ID]],Stores_c[[#All],[Manager_Name]])</f>
        <v>Maurice Garcia</v>
      </c>
      <c r="AG2179" t="str" cm="1">
        <f t="array" ref="AG2179">_xlfn.XLOOKUP(Orders_C[[#This Row],[Store_ID]],Stores_c[[#All],[Store_ID]],Stores_c[[#All],[Store_Type]])</f>
        <v>Mall</v>
      </c>
    </row>
    <row r="2180" spans="1:33" x14ac:dyDescent="0.25">
      <c r="A2180">
        <v>10099</v>
      </c>
      <c r="B2180" s="1">
        <v>45804</v>
      </c>
      <c r="C2180" s="2">
        <v>0.51768518518518514</v>
      </c>
      <c r="D2180">
        <v>1047</v>
      </c>
      <c r="E2180">
        <v>203</v>
      </c>
      <c r="F2180">
        <v>475</v>
      </c>
      <c r="G2180">
        <v>332</v>
      </c>
      <c r="H2180">
        <v>3</v>
      </c>
      <c r="I2180">
        <v>210</v>
      </c>
      <c r="J2180">
        <v>0</v>
      </c>
      <c r="K2180">
        <v>10.5</v>
      </c>
      <c r="L2180">
        <v>640.5</v>
      </c>
      <c r="M2180" t="s">
        <v>20</v>
      </c>
      <c r="N2180" t="s">
        <v>23</v>
      </c>
      <c r="O2180">
        <v>41</v>
      </c>
      <c r="P2180">
        <v>1</v>
      </c>
      <c r="Q2180" t="s">
        <v>4122</v>
      </c>
      <c r="R2180">
        <v>510</v>
      </c>
      <c r="S2180" s="3">
        <v>0</v>
      </c>
      <c r="T2180" s="6">
        <v>262.5</v>
      </c>
      <c r="U2180" t="s">
        <v>6339</v>
      </c>
      <c r="V2180">
        <v>2025</v>
      </c>
      <c r="W2180" t="s">
        <v>6331</v>
      </c>
      <c r="X2180" t="str">
        <f>_xlfn.XLOOKUP(Orders_C[[#This Row],[Product_ID]],Products_C[Product_ID],Products_C[Product_Name])</f>
        <v>Zinger Burger</v>
      </c>
      <c r="Y2180" t="str">
        <f>_xlfn.XLOOKUP(Orders_C[[#This Row],[Product_ID]],Products_C[Product_ID],Products_C[Category])</f>
        <v>Beverage</v>
      </c>
      <c r="Z2180" t="str">
        <f>_xlfn.XLOOKUP(Orders_C[[#This Row],[Store_ID]],Stores_c[Store_ID],Stores_c[City])</f>
        <v>Lake Williammouth</v>
      </c>
      <c r="AA2180" t="str">
        <f>_xlfn.XLOOKUP(Orders_C[[#This Row],[Customer_ID]],Customers_c[Customer_ID],Customers_c[Customer_Name])</f>
        <v>Anthony Fitzgerald</v>
      </c>
      <c r="AB2180" s="6">
        <f>Orders_C[[#This Row],[Quantity]]*Orders_C[[#This Row],[Unit_Price]]*(1-Orders_C[[#This Row],[Discount %]])+Orders_C[[#This Row],[Tax]]</f>
        <v>640.5</v>
      </c>
      <c r="AC2180" s="9">
        <f>(Orders_C[[#This Row],[Unit_Price]]*Orders_C[[#This Row],[Quantity]])-Orders_C[[#This Row],[Discount]]+Orders_C[[#This Row],[Tax]]</f>
        <v>640.5</v>
      </c>
      <c r="AD2180" t="str">
        <f>IF(COUNTIF(Orders_C[[#All],[Customer_ID]],Orders_C[[#This Row],[Customer_ID]])&gt;1,"Repeat","New")</f>
        <v>Repeat</v>
      </c>
      <c r="AE2180" t="str" cm="1">
        <f t="array" ref="AE2180">_xlfn.XLOOKUP(Orders_C[[#This Row],[Store_ID]],Stores_c[[#All],[Store_ID]],Stores_c[[#All],[City]])</f>
        <v>Lake Williammouth</v>
      </c>
      <c r="AF2180" t="str" cm="1">
        <f t="array" ref="AF2180">_xlfn.XLOOKUP(Orders_C[[#This Row],[Store_ID]],Stores_c[[#All],[Store_ID]],Stores_c[[#All],[Manager_Name]])</f>
        <v>Stephanie Dominguez</v>
      </c>
      <c r="AG2180" t="str" cm="1">
        <f t="array" ref="AG2180">_xlfn.XLOOKUP(Orders_C[[#This Row],[Store_ID]],Stores_c[[#All],[Store_ID]],Stores_c[[#All],[Store_Type]])</f>
        <v>Drive-Thru</v>
      </c>
    </row>
    <row r="2181" spans="1:33" x14ac:dyDescent="0.25">
      <c r="A2181">
        <v>10224</v>
      </c>
      <c r="B2181" s="1">
        <v>45907</v>
      </c>
      <c r="C2181" s="2">
        <v>0.54015046296296299</v>
      </c>
      <c r="D2181">
        <v>1446</v>
      </c>
      <c r="E2181">
        <v>217</v>
      </c>
      <c r="F2181">
        <v>513</v>
      </c>
      <c r="G2181">
        <v>301</v>
      </c>
      <c r="H2181">
        <v>3</v>
      </c>
      <c r="I2181">
        <v>210</v>
      </c>
      <c r="J2181">
        <v>0</v>
      </c>
      <c r="K2181">
        <v>10.5</v>
      </c>
      <c r="L2181">
        <v>640.5</v>
      </c>
      <c r="M2181" t="s">
        <v>20</v>
      </c>
      <c r="N2181" t="s">
        <v>21</v>
      </c>
      <c r="O2181">
        <v>25</v>
      </c>
      <c r="P2181">
        <v>4</v>
      </c>
      <c r="Q2181" t="s">
        <v>4247</v>
      </c>
      <c r="R2181">
        <v>506</v>
      </c>
      <c r="S2181" s="3">
        <v>0</v>
      </c>
      <c r="T2181" s="6">
        <v>262.5</v>
      </c>
      <c r="U2181" t="s">
        <v>6335</v>
      </c>
      <c r="V2181">
        <v>2025</v>
      </c>
      <c r="W2181" t="s">
        <v>6329</v>
      </c>
      <c r="X2181" t="str">
        <f>_xlfn.XLOOKUP(Orders_C[[#This Row],[Product_ID]],Products_C[Product_ID],Products_C[Product_Name])</f>
        <v>Krushers</v>
      </c>
      <c r="Y2181" t="str">
        <f>_xlfn.XLOOKUP(Orders_C[[#This Row],[Product_ID]],Products_C[Product_ID],Products_C[Category])</f>
        <v>Burger</v>
      </c>
      <c r="Z2181" t="str">
        <f>_xlfn.XLOOKUP(Orders_C[[#This Row],[Store_ID]],Stores_c[Store_ID],Stores_c[City])</f>
        <v>West Rebecca</v>
      </c>
      <c r="AA2181" t="str">
        <f>_xlfn.XLOOKUP(Orders_C[[#This Row],[Customer_ID]],Customers_c[Customer_ID],Customers_c[Customer_Name])</f>
        <v>Joshua Harvey</v>
      </c>
      <c r="AB2181" s="6">
        <f>Orders_C[[#This Row],[Quantity]]*Orders_C[[#This Row],[Unit_Price]]*(1-Orders_C[[#This Row],[Discount %]])+Orders_C[[#This Row],[Tax]]</f>
        <v>640.5</v>
      </c>
      <c r="AC2181" s="9">
        <f>(Orders_C[[#This Row],[Unit_Price]]*Orders_C[[#This Row],[Quantity]])-Orders_C[[#This Row],[Discount]]+Orders_C[[#This Row],[Tax]]</f>
        <v>640.5</v>
      </c>
      <c r="AD2181" t="str">
        <f>IF(COUNTIF(Orders_C[[#All],[Customer_ID]],Orders_C[[#This Row],[Customer_ID]])&gt;1,"Repeat","New")</f>
        <v>Repeat</v>
      </c>
      <c r="AE2181" t="str" cm="1">
        <f t="array" ref="AE2181">_xlfn.XLOOKUP(Orders_C[[#This Row],[Store_ID]],Stores_c[[#All],[Store_ID]],Stores_c[[#All],[City]])</f>
        <v>West Rebecca</v>
      </c>
      <c r="AF2181" t="str" cm="1">
        <f t="array" ref="AF2181">_xlfn.XLOOKUP(Orders_C[[#This Row],[Store_ID]],Stores_c[[#All],[Store_ID]],Stores_c[[#All],[Manager_Name]])</f>
        <v>Albert Smith</v>
      </c>
      <c r="AG2181" t="str" cm="1">
        <f t="array" ref="AG2181">_xlfn.XLOOKUP(Orders_C[[#This Row],[Store_ID]],Stores_c[[#All],[Store_ID]],Stores_c[[#All],[Store_Type]])</f>
        <v>Mall</v>
      </c>
    </row>
    <row r="2182" spans="1:33" x14ac:dyDescent="0.25">
      <c r="A2182">
        <v>8024</v>
      </c>
      <c r="B2182" s="1">
        <v>46013</v>
      </c>
      <c r="C2182" s="2">
        <v>0.10876157407407408</v>
      </c>
      <c r="D2182">
        <v>1874</v>
      </c>
      <c r="E2182">
        <v>201</v>
      </c>
      <c r="F2182">
        <v>424</v>
      </c>
      <c r="G2182">
        <v>315</v>
      </c>
      <c r="H2182">
        <v>3</v>
      </c>
      <c r="I2182">
        <v>222</v>
      </c>
      <c r="J2182">
        <v>15</v>
      </c>
      <c r="K2182">
        <v>11.1</v>
      </c>
      <c r="L2182">
        <v>662.1</v>
      </c>
      <c r="M2182" t="s">
        <v>18</v>
      </c>
      <c r="N2182" t="s">
        <v>21</v>
      </c>
      <c r="O2182">
        <v>57</v>
      </c>
      <c r="P2182">
        <v>1</v>
      </c>
      <c r="Q2182" t="s">
        <v>2047</v>
      </c>
      <c r="R2182">
        <v>503</v>
      </c>
      <c r="S2182" s="3">
        <v>0.15</v>
      </c>
      <c r="T2182" s="6">
        <v>262.50000000000006</v>
      </c>
      <c r="U2182" t="s">
        <v>6328</v>
      </c>
      <c r="V2182">
        <v>2025</v>
      </c>
      <c r="W2182" t="s">
        <v>6331</v>
      </c>
      <c r="X2182" t="str">
        <f>_xlfn.XLOOKUP(Orders_C[[#This Row],[Product_ID]],Products_C[Product_ID],Products_C[Product_Name])</f>
        <v>Popcorn Chicken</v>
      </c>
      <c r="Y2182" t="str">
        <f>_xlfn.XLOOKUP(Orders_C[[#This Row],[Product_ID]],Products_C[Product_ID],Products_C[Category])</f>
        <v>Beverage</v>
      </c>
      <c r="Z2182" t="str">
        <f>_xlfn.XLOOKUP(Orders_C[[#This Row],[Store_ID]],Stores_c[Store_ID],Stores_c[City])</f>
        <v>Lake Nicholasburgh</v>
      </c>
      <c r="AA2182" t="str">
        <f>_xlfn.XLOOKUP(Orders_C[[#This Row],[Customer_ID]],Customers_c[Customer_ID],Customers_c[Customer_Name])</f>
        <v>Andrea Moran</v>
      </c>
      <c r="AB2182" s="6">
        <f>Orders_C[[#This Row],[Quantity]]*Orders_C[[#This Row],[Unit_Price]]*(1-Orders_C[[#This Row],[Discount %]])+Orders_C[[#This Row],[Tax]]</f>
        <v>577.20000000000005</v>
      </c>
      <c r="AC2182" s="9">
        <f>(Orders_C[[#This Row],[Unit_Price]]*Orders_C[[#This Row],[Quantity]])-Orders_C[[#This Row],[Discount]]+Orders_C[[#This Row],[Tax]]</f>
        <v>662.1</v>
      </c>
      <c r="AD2182" t="str">
        <f>IF(COUNTIF(Orders_C[[#All],[Customer_ID]],Orders_C[[#This Row],[Customer_ID]])&gt;1,"Repeat","New")</f>
        <v>Repeat</v>
      </c>
      <c r="AE2182" t="str" cm="1">
        <f t="array" ref="AE2182">_xlfn.XLOOKUP(Orders_C[[#This Row],[Store_ID]],Stores_c[[#All],[Store_ID]],Stores_c[[#All],[City]])</f>
        <v>Lake Nicholasburgh</v>
      </c>
      <c r="AF2182" t="str" cm="1">
        <f t="array" ref="AF2182">_xlfn.XLOOKUP(Orders_C[[#This Row],[Store_ID]],Stores_c[[#All],[Store_ID]],Stores_c[[#All],[Manager_Name]])</f>
        <v>Maurice Garcia</v>
      </c>
      <c r="AG2182" t="str" cm="1">
        <f t="array" ref="AG2182">_xlfn.XLOOKUP(Orders_C[[#This Row],[Store_ID]],Stores_c[[#All],[Store_ID]],Stores_c[[#All],[Store_Type]])</f>
        <v>Mall</v>
      </c>
    </row>
    <row r="2183" spans="1:33" x14ac:dyDescent="0.25">
      <c r="A2183">
        <v>7855</v>
      </c>
      <c r="B2183" s="1">
        <v>46061</v>
      </c>
      <c r="C2183" s="2">
        <v>0.41997685185185185</v>
      </c>
      <c r="D2183">
        <v>1863</v>
      </c>
      <c r="E2183">
        <v>207</v>
      </c>
      <c r="F2183">
        <v>502</v>
      </c>
      <c r="G2183">
        <v>336</v>
      </c>
      <c r="H2183">
        <v>2</v>
      </c>
      <c r="I2183">
        <v>315</v>
      </c>
      <c r="J2183">
        <v>5</v>
      </c>
      <c r="K2183">
        <v>15.75</v>
      </c>
      <c r="L2183">
        <v>640.75</v>
      </c>
      <c r="M2183" t="s">
        <v>19</v>
      </c>
      <c r="N2183" t="s">
        <v>22</v>
      </c>
      <c r="O2183">
        <v>14</v>
      </c>
      <c r="P2183">
        <v>3</v>
      </c>
      <c r="Q2183" t="s">
        <v>1878</v>
      </c>
      <c r="R2183">
        <v>502</v>
      </c>
      <c r="S2183" s="3">
        <v>0.05</v>
      </c>
      <c r="T2183" s="6">
        <v>262.75</v>
      </c>
      <c r="U2183" t="s">
        <v>6338</v>
      </c>
      <c r="V2183">
        <v>2026</v>
      </c>
      <c r="W2183" t="s">
        <v>6333</v>
      </c>
      <c r="X2183" t="str">
        <f>_xlfn.XLOOKUP(Orders_C[[#This Row],[Product_ID]],Products_C[Product_ID],Products_C[Product_Name])</f>
        <v>Chicken Bucket</v>
      </c>
      <c r="Y2183" t="str">
        <f>_xlfn.XLOOKUP(Orders_C[[#This Row],[Product_ID]],Products_C[Product_ID],Products_C[Category])</f>
        <v>Dessert</v>
      </c>
      <c r="Z2183" t="str">
        <f>_xlfn.XLOOKUP(Orders_C[[#This Row],[Store_ID]],Stores_c[Store_ID],Stores_c[City])</f>
        <v>Christineton</v>
      </c>
      <c r="AA2183" t="str">
        <f>_xlfn.XLOOKUP(Orders_C[[#This Row],[Customer_ID]],Customers_c[Customer_ID],Customers_c[Customer_Name])</f>
        <v>Erin Brown</v>
      </c>
      <c r="AB2183" s="6">
        <f>Orders_C[[#This Row],[Quantity]]*Orders_C[[#This Row],[Unit_Price]]*(1-Orders_C[[#This Row],[Discount %]])+Orders_C[[#This Row],[Tax]]</f>
        <v>614.25</v>
      </c>
      <c r="AC2183" s="9">
        <f>(Orders_C[[#This Row],[Unit_Price]]*Orders_C[[#This Row],[Quantity]])-Orders_C[[#This Row],[Discount]]+Orders_C[[#This Row],[Tax]]</f>
        <v>640.75</v>
      </c>
      <c r="AD2183" t="str">
        <f>IF(COUNTIF(Orders_C[[#All],[Customer_ID]],Orders_C[[#This Row],[Customer_ID]])&gt;1,"Repeat","New")</f>
        <v>Repeat</v>
      </c>
      <c r="AE2183" t="str" cm="1">
        <f t="array" ref="AE2183">_xlfn.XLOOKUP(Orders_C[[#This Row],[Store_ID]],Stores_c[[#All],[Store_ID]],Stores_c[[#All],[City]])</f>
        <v>Christineton</v>
      </c>
      <c r="AF2183" t="str" cm="1">
        <f t="array" ref="AF2183">_xlfn.XLOOKUP(Orders_C[[#This Row],[Store_ID]],Stores_c[[#All],[Store_ID]],Stores_c[[#All],[Manager_Name]])</f>
        <v>Dr. William Hubbard MD</v>
      </c>
      <c r="AG2183" t="str" cm="1">
        <f t="array" ref="AG2183">_xlfn.XLOOKUP(Orders_C[[#This Row],[Store_ID]],Stores_c[[#All],[Store_ID]],Stores_c[[#All],[Store_Type]])</f>
        <v>Street</v>
      </c>
    </row>
    <row r="2184" spans="1:33" x14ac:dyDescent="0.25">
      <c r="A2184">
        <v>6353</v>
      </c>
      <c r="B2184" s="1">
        <v>45723</v>
      </c>
      <c r="C2184" s="2">
        <v>0.89789351851851851</v>
      </c>
      <c r="D2184">
        <v>1074</v>
      </c>
      <c r="E2184">
        <v>201</v>
      </c>
      <c r="F2184">
        <v>528</v>
      </c>
      <c r="G2184">
        <v>329</v>
      </c>
      <c r="H2184">
        <v>2</v>
      </c>
      <c r="I2184">
        <v>310</v>
      </c>
      <c r="J2184">
        <v>0</v>
      </c>
      <c r="K2184">
        <v>15.5</v>
      </c>
      <c r="L2184">
        <v>635.5</v>
      </c>
      <c r="M2184" t="s">
        <v>19</v>
      </c>
      <c r="N2184" t="s">
        <v>23</v>
      </c>
      <c r="O2184">
        <v>38</v>
      </c>
      <c r="P2184">
        <v>3</v>
      </c>
      <c r="Q2184" t="s">
        <v>376</v>
      </c>
      <c r="R2184">
        <v>503</v>
      </c>
      <c r="S2184" s="3">
        <v>0</v>
      </c>
      <c r="T2184" s="6">
        <v>263.5</v>
      </c>
      <c r="U2184" t="s">
        <v>6334</v>
      </c>
      <c r="V2184">
        <v>2025</v>
      </c>
      <c r="W2184" t="s">
        <v>6329</v>
      </c>
      <c r="X2184" t="str">
        <f>_xlfn.XLOOKUP(Orders_C[[#This Row],[Product_ID]],Products_C[Product_ID],Products_C[Product_Name])</f>
        <v>Rice Bowl</v>
      </c>
      <c r="Y2184" t="str">
        <f>_xlfn.XLOOKUP(Orders_C[[#This Row],[Product_ID]],Products_C[Product_ID],Products_C[Category])</f>
        <v>Dessert</v>
      </c>
      <c r="Z2184" t="str">
        <f>_xlfn.XLOOKUP(Orders_C[[#This Row],[Store_ID]],Stores_c[Store_ID],Stores_c[City])</f>
        <v>Lake Nicholasburgh</v>
      </c>
      <c r="AA2184" t="str">
        <f>_xlfn.XLOOKUP(Orders_C[[#This Row],[Customer_ID]],Customers_c[Customer_ID],Customers_c[Customer_Name])</f>
        <v>Carrie Walker</v>
      </c>
      <c r="AB2184" s="6">
        <f>Orders_C[[#This Row],[Quantity]]*Orders_C[[#This Row],[Unit_Price]]*(1-Orders_C[[#This Row],[Discount %]])+Orders_C[[#This Row],[Tax]]</f>
        <v>635.5</v>
      </c>
      <c r="AC2184" s="9">
        <f>(Orders_C[[#This Row],[Unit_Price]]*Orders_C[[#This Row],[Quantity]])-Orders_C[[#This Row],[Discount]]+Orders_C[[#This Row],[Tax]]</f>
        <v>635.5</v>
      </c>
      <c r="AD2184" t="str">
        <f>IF(COUNTIF(Orders_C[[#All],[Customer_ID]],Orders_C[[#This Row],[Customer_ID]])&gt;1,"Repeat","New")</f>
        <v>Repeat</v>
      </c>
      <c r="AE2184" t="str" cm="1">
        <f t="array" ref="AE2184">_xlfn.XLOOKUP(Orders_C[[#This Row],[Store_ID]],Stores_c[[#All],[Store_ID]],Stores_c[[#All],[City]])</f>
        <v>Lake Nicholasburgh</v>
      </c>
      <c r="AF2184" t="str" cm="1">
        <f t="array" ref="AF2184">_xlfn.XLOOKUP(Orders_C[[#This Row],[Store_ID]],Stores_c[[#All],[Store_ID]],Stores_c[[#All],[Manager_Name]])</f>
        <v>Maurice Garcia</v>
      </c>
      <c r="AG2184" t="str" cm="1">
        <f t="array" ref="AG2184">_xlfn.XLOOKUP(Orders_C[[#This Row],[Store_ID]],Stores_c[[#All],[Store_ID]],Stores_c[[#All],[Store_Type]])</f>
        <v>Mall</v>
      </c>
    </row>
    <row r="2185" spans="1:33" x14ac:dyDescent="0.25">
      <c r="A2185">
        <v>6037</v>
      </c>
      <c r="B2185" s="1">
        <v>45714</v>
      </c>
      <c r="C2185" s="2">
        <v>0.82587962962962957</v>
      </c>
      <c r="D2185">
        <v>1713</v>
      </c>
      <c r="E2185">
        <v>223</v>
      </c>
      <c r="F2185">
        <v>441</v>
      </c>
      <c r="G2185">
        <v>325</v>
      </c>
      <c r="H2185">
        <v>2</v>
      </c>
      <c r="I2185">
        <v>322</v>
      </c>
      <c r="J2185">
        <v>10</v>
      </c>
      <c r="K2185">
        <v>16.100000000000001</v>
      </c>
      <c r="L2185">
        <v>650.1</v>
      </c>
      <c r="M2185" t="s">
        <v>20</v>
      </c>
      <c r="N2185" t="s">
        <v>22</v>
      </c>
      <c r="O2185">
        <v>15</v>
      </c>
      <c r="P2185">
        <v>2</v>
      </c>
      <c r="Q2185" t="s">
        <v>60</v>
      </c>
      <c r="R2185">
        <v>509</v>
      </c>
      <c r="S2185" s="3">
        <v>0.1</v>
      </c>
      <c r="T2185" s="6">
        <v>263.70000000000005</v>
      </c>
      <c r="U2185" t="s">
        <v>6338</v>
      </c>
      <c r="V2185">
        <v>2025</v>
      </c>
      <c r="W2185" t="s">
        <v>6333</v>
      </c>
      <c r="X2185" t="str">
        <f>_xlfn.XLOOKUP(Orders_C[[#This Row],[Product_ID]],Products_C[Product_ID],Products_C[Product_Name])</f>
        <v>Veg Burger</v>
      </c>
      <c r="Y2185" t="str">
        <f>_xlfn.XLOOKUP(Orders_C[[#This Row],[Product_ID]],Products_C[Product_ID],Products_C[Category])</f>
        <v>Chicken</v>
      </c>
      <c r="Z2185" t="str">
        <f>_xlfn.XLOOKUP(Orders_C[[#This Row],[Store_ID]],Stores_c[Store_ID],Stores_c[City])</f>
        <v>Chambershaven</v>
      </c>
      <c r="AA2185" t="str">
        <f>_xlfn.XLOOKUP(Orders_C[[#This Row],[Customer_ID]],Customers_c[Customer_ID],Customers_c[Customer_Name])</f>
        <v>Brent Dickson</v>
      </c>
      <c r="AB2185" s="6">
        <f>Orders_C[[#This Row],[Quantity]]*Orders_C[[#This Row],[Unit_Price]]*(1-Orders_C[[#This Row],[Discount %]])+Orders_C[[#This Row],[Tax]]</f>
        <v>595.70000000000005</v>
      </c>
      <c r="AC2185" s="9">
        <f>(Orders_C[[#This Row],[Unit_Price]]*Orders_C[[#This Row],[Quantity]])-Orders_C[[#This Row],[Discount]]+Orders_C[[#This Row],[Tax]]</f>
        <v>650.1</v>
      </c>
      <c r="AD2185" t="str">
        <f>IF(COUNTIF(Orders_C[[#All],[Customer_ID]],Orders_C[[#This Row],[Customer_ID]])&gt;1,"Repeat","New")</f>
        <v>New</v>
      </c>
      <c r="AE2185" t="str" cm="1">
        <f t="array" ref="AE2185">_xlfn.XLOOKUP(Orders_C[[#This Row],[Store_ID]],Stores_c[[#All],[Store_ID]],Stores_c[[#All],[City]])</f>
        <v>Chambershaven</v>
      </c>
      <c r="AF2185" t="str" cm="1">
        <f t="array" ref="AF2185">_xlfn.XLOOKUP(Orders_C[[#This Row],[Store_ID]],Stores_c[[#All],[Store_ID]],Stores_c[[#All],[Manager_Name]])</f>
        <v>Virginia Webster</v>
      </c>
      <c r="AG2185" t="str" cm="1">
        <f t="array" ref="AG2185">_xlfn.XLOOKUP(Orders_C[[#This Row],[Store_ID]],Stores_c[[#All],[Store_ID]],Stores_c[[#All],[Store_Type]])</f>
        <v>Street</v>
      </c>
    </row>
    <row r="2186" spans="1:33" x14ac:dyDescent="0.25">
      <c r="A2186">
        <v>7764</v>
      </c>
      <c r="B2186" s="1">
        <v>45824</v>
      </c>
      <c r="C2186" s="2">
        <v>0.32776620370370368</v>
      </c>
      <c r="D2186">
        <v>1961</v>
      </c>
      <c r="E2186">
        <v>218</v>
      </c>
      <c r="F2186">
        <v>531</v>
      </c>
      <c r="G2186">
        <v>335</v>
      </c>
      <c r="H2186">
        <v>2</v>
      </c>
      <c r="I2186">
        <v>322</v>
      </c>
      <c r="J2186">
        <v>10</v>
      </c>
      <c r="K2186">
        <v>16.100000000000001</v>
      </c>
      <c r="L2186">
        <v>650.1</v>
      </c>
      <c r="M2186" t="s">
        <v>19</v>
      </c>
      <c r="N2186" t="s">
        <v>23</v>
      </c>
      <c r="O2186">
        <v>13</v>
      </c>
      <c r="P2186">
        <v>5</v>
      </c>
      <c r="Q2186" t="s">
        <v>1787</v>
      </c>
      <c r="R2186">
        <v>504</v>
      </c>
      <c r="S2186" s="3">
        <v>0.1</v>
      </c>
      <c r="T2186" s="6">
        <v>263.70000000000005</v>
      </c>
      <c r="U2186" t="s">
        <v>6340</v>
      </c>
      <c r="V2186">
        <v>2025</v>
      </c>
      <c r="W2186" t="s">
        <v>6333</v>
      </c>
      <c r="X2186" t="str">
        <f>_xlfn.XLOOKUP(Orders_C[[#This Row],[Product_ID]],Products_C[Product_ID],Products_C[Product_Name])</f>
        <v>Krushers</v>
      </c>
      <c r="Y2186" t="str">
        <f>_xlfn.XLOOKUP(Orders_C[[#This Row],[Product_ID]],Products_C[Product_ID],Products_C[Category])</f>
        <v>Chicken</v>
      </c>
      <c r="Z2186" t="str">
        <f>_xlfn.XLOOKUP(Orders_C[[#This Row],[Store_ID]],Stores_c[Store_ID],Stores_c[City])</f>
        <v>East Johnport</v>
      </c>
      <c r="AA2186" t="str">
        <f>_xlfn.XLOOKUP(Orders_C[[#This Row],[Customer_ID]],Customers_c[Customer_ID],Customers_c[Customer_Name])</f>
        <v>Amy Francis</v>
      </c>
      <c r="AB2186" s="6">
        <f>Orders_C[[#This Row],[Quantity]]*Orders_C[[#This Row],[Unit_Price]]*(1-Orders_C[[#This Row],[Discount %]])+Orders_C[[#This Row],[Tax]]</f>
        <v>595.70000000000005</v>
      </c>
      <c r="AC2186" s="9">
        <f>(Orders_C[[#This Row],[Unit_Price]]*Orders_C[[#This Row],[Quantity]])-Orders_C[[#This Row],[Discount]]+Orders_C[[#This Row],[Tax]]</f>
        <v>650.1</v>
      </c>
      <c r="AD2186" t="str">
        <f>IF(COUNTIF(Orders_C[[#All],[Customer_ID]],Orders_C[[#This Row],[Customer_ID]])&gt;1,"Repeat","New")</f>
        <v>Repeat</v>
      </c>
      <c r="AE2186" t="str" cm="1">
        <f t="array" ref="AE2186">_xlfn.XLOOKUP(Orders_C[[#This Row],[Store_ID]],Stores_c[[#All],[Store_ID]],Stores_c[[#All],[City]])</f>
        <v>East Johnport</v>
      </c>
      <c r="AF2186" t="str" cm="1">
        <f t="array" ref="AF2186">_xlfn.XLOOKUP(Orders_C[[#This Row],[Store_ID]],Stores_c[[#All],[Store_ID]],Stores_c[[#All],[Manager_Name]])</f>
        <v>Mr. Matthew Murillo III</v>
      </c>
      <c r="AG2186" t="str" cm="1">
        <f t="array" ref="AG2186">_xlfn.XLOOKUP(Orders_C[[#This Row],[Store_ID]],Stores_c[[#All],[Store_ID]],Stores_c[[#All],[Store_Type]])</f>
        <v>Street</v>
      </c>
    </row>
    <row r="2187" spans="1:33" x14ac:dyDescent="0.25">
      <c r="A2187">
        <v>6725</v>
      </c>
      <c r="B2187" s="1">
        <v>45794</v>
      </c>
      <c r="C2187" s="2">
        <v>0.77644675925925921</v>
      </c>
      <c r="D2187">
        <v>1853</v>
      </c>
      <c r="E2187">
        <v>212</v>
      </c>
      <c r="F2187">
        <v>503</v>
      </c>
      <c r="G2187">
        <v>301</v>
      </c>
      <c r="H2187">
        <v>3</v>
      </c>
      <c r="I2187">
        <v>215</v>
      </c>
      <c r="J2187">
        <v>5</v>
      </c>
      <c r="K2187">
        <v>10.75</v>
      </c>
      <c r="L2187">
        <v>650.75</v>
      </c>
      <c r="M2187" t="s">
        <v>20</v>
      </c>
      <c r="N2187" t="s">
        <v>23</v>
      </c>
      <c r="O2187">
        <v>55</v>
      </c>
      <c r="P2187">
        <v>1</v>
      </c>
      <c r="Q2187" t="s">
        <v>748</v>
      </c>
      <c r="R2187">
        <v>510</v>
      </c>
      <c r="S2187" s="3">
        <v>0.05</v>
      </c>
      <c r="T2187" s="6">
        <v>263.75</v>
      </c>
      <c r="U2187" t="s">
        <v>6339</v>
      </c>
      <c r="V2187">
        <v>2025</v>
      </c>
      <c r="W2187" t="s">
        <v>6331</v>
      </c>
      <c r="X2187" t="str">
        <f>_xlfn.XLOOKUP(Orders_C[[#This Row],[Product_ID]],Products_C[Product_ID],Products_C[Product_Name])</f>
        <v>Krushers</v>
      </c>
      <c r="Y2187" t="str">
        <f>_xlfn.XLOOKUP(Orders_C[[#This Row],[Product_ID]],Products_C[Product_ID],Products_C[Category])</f>
        <v>Burger</v>
      </c>
      <c r="Z2187" t="str">
        <f>_xlfn.XLOOKUP(Orders_C[[#This Row],[Store_ID]],Stores_c[Store_ID],Stores_c[City])</f>
        <v>Andrewview</v>
      </c>
      <c r="AA2187" t="str">
        <f>_xlfn.XLOOKUP(Orders_C[[#This Row],[Customer_ID]],Customers_c[Customer_ID],Customers_c[Customer_Name])</f>
        <v>Sean Luna</v>
      </c>
      <c r="AB2187" s="6">
        <f>Orders_C[[#This Row],[Quantity]]*Orders_C[[#This Row],[Unit_Price]]*(1-Orders_C[[#This Row],[Discount %]])+Orders_C[[#This Row],[Tax]]</f>
        <v>623.5</v>
      </c>
      <c r="AC2187" s="9">
        <f>(Orders_C[[#This Row],[Unit_Price]]*Orders_C[[#This Row],[Quantity]])-Orders_C[[#This Row],[Discount]]+Orders_C[[#This Row],[Tax]]</f>
        <v>650.75</v>
      </c>
      <c r="AD2187" t="str">
        <f>IF(COUNTIF(Orders_C[[#All],[Customer_ID]],Orders_C[[#This Row],[Customer_ID]])&gt;1,"Repeat","New")</f>
        <v>Repeat</v>
      </c>
      <c r="AE2187" t="str" cm="1">
        <f t="array" ref="AE2187">_xlfn.XLOOKUP(Orders_C[[#This Row],[Store_ID]],Stores_c[[#All],[Store_ID]],Stores_c[[#All],[City]])</f>
        <v>Andrewview</v>
      </c>
      <c r="AF2187" t="str" cm="1">
        <f t="array" ref="AF2187">_xlfn.XLOOKUP(Orders_C[[#This Row],[Store_ID]],Stores_c[[#All],[Store_ID]],Stores_c[[#All],[Manager_Name]])</f>
        <v>Alice Sutton</v>
      </c>
      <c r="AG2187" t="str" cm="1">
        <f t="array" ref="AG2187">_xlfn.XLOOKUP(Orders_C[[#This Row],[Store_ID]],Stores_c[[#All],[Store_ID]],Stores_c[[#All],[Store_Type]])</f>
        <v>Mall</v>
      </c>
    </row>
    <row r="2188" spans="1:33" x14ac:dyDescent="0.25">
      <c r="A2188">
        <v>10505</v>
      </c>
      <c r="B2188" s="1">
        <v>45859</v>
      </c>
      <c r="C2188" s="2">
        <v>0.97530092592592588</v>
      </c>
      <c r="D2188">
        <v>1173</v>
      </c>
      <c r="E2188">
        <v>202</v>
      </c>
      <c r="F2188">
        <v>417</v>
      </c>
      <c r="G2188">
        <v>326</v>
      </c>
      <c r="H2188">
        <v>3</v>
      </c>
      <c r="I2188">
        <v>223</v>
      </c>
      <c r="J2188">
        <v>15</v>
      </c>
      <c r="K2188">
        <v>11.15</v>
      </c>
      <c r="L2188">
        <v>665.15</v>
      </c>
      <c r="M2188" t="s">
        <v>19</v>
      </c>
      <c r="N2188" t="s">
        <v>22</v>
      </c>
      <c r="O2188">
        <v>52</v>
      </c>
      <c r="P2188">
        <v>4</v>
      </c>
      <c r="Q2188" t="s">
        <v>4528</v>
      </c>
      <c r="R2188">
        <v>503</v>
      </c>
      <c r="S2188" s="3">
        <v>0.15</v>
      </c>
      <c r="T2188" s="6">
        <v>263.75</v>
      </c>
      <c r="U2188" t="s">
        <v>6341</v>
      </c>
      <c r="V2188">
        <v>2025</v>
      </c>
      <c r="W2188" t="s">
        <v>6331</v>
      </c>
      <c r="X2188" t="str">
        <f>_xlfn.XLOOKUP(Orders_C[[#This Row],[Product_ID]],Products_C[Product_ID],Products_C[Product_Name])</f>
        <v>Rice Bowl</v>
      </c>
      <c r="Y2188" t="str">
        <f>_xlfn.XLOOKUP(Orders_C[[#This Row],[Product_ID]],Products_C[Product_ID],Products_C[Category])</f>
        <v>Burger</v>
      </c>
      <c r="Z2188" t="str">
        <f>_xlfn.XLOOKUP(Orders_C[[#This Row],[Store_ID]],Stores_c[Store_ID],Stores_c[City])</f>
        <v>Rebekahside</v>
      </c>
      <c r="AA2188" t="str">
        <f>_xlfn.XLOOKUP(Orders_C[[#This Row],[Customer_ID]],Customers_c[Customer_ID],Customers_c[Customer_Name])</f>
        <v>Joe Lane</v>
      </c>
      <c r="AB2188" s="6">
        <f>Orders_C[[#This Row],[Quantity]]*Orders_C[[#This Row],[Unit_Price]]*(1-Orders_C[[#This Row],[Discount %]])+Orders_C[[#This Row],[Tax]]</f>
        <v>579.79999999999995</v>
      </c>
      <c r="AC2188" s="9">
        <f>(Orders_C[[#This Row],[Unit_Price]]*Orders_C[[#This Row],[Quantity]])-Orders_C[[#This Row],[Discount]]+Orders_C[[#This Row],[Tax]]</f>
        <v>665.15</v>
      </c>
      <c r="AD2188" t="str">
        <f>IF(COUNTIF(Orders_C[[#All],[Customer_ID]],Orders_C[[#This Row],[Customer_ID]])&gt;1,"Repeat","New")</f>
        <v>Repeat</v>
      </c>
      <c r="AE2188" t="str" cm="1">
        <f t="array" ref="AE2188">_xlfn.XLOOKUP(Orders_C[[#This Row],[Store_ID]],Stores_c[[#All],[Store_ID]],Stores_c[[#All],[City]])</f>
        <v>Rebekahside</v>
      </c>
      <c r="AF2188" t="str" cm="1">
        <f t="array" ref="AF2188">_xlfn.XLOOKUP(Orders_C[[#This Row],[Store_ID]],Stores_c[[#All],[Store_ID]],Stores_c[[#All],[Manager_Name]])</f>
        <v>Mark Ray</v>
      </c>
      <c r="AG2188" t="str" cm="1">
        <f t="array" ref="AG2188">_xlfn.XLOOKUP(Orders_C[[#This Row],[Store_ID]],Stores_c[[#All],[Store_ID]],Stores_c[[#All],[Store_Type]])</f>
        <v>Drive-Thru</v>
      </c>
    </row>
    <row r="2189" spans="1:33" x14ac:dyDescent="0.25">
      <c r="A2189">
        <v>7800</v>
      </c>
      <c r="B2189" s="1">
        <v>45946</v>
      </c>
      <c r="C2189" s="2">
        <v>4.178240740740741E-3</v>
      </c>
      <c r="D2189">
        <v>1647</v>
      </c>
      <c r="E2189">
        <v>214</v>
      </c>
      <c r="F2189">
        <v>453</v>
      </c>
      <c r="G2189">
        <v>337</v>
      </c>
      <c r="H2189">
        <v>3</v>
      </c>
      <c r="I2189">
        <v>219</v>
      </c>
      <c r="J2189">
        <v>10</v>
      </c>
      <c r="K2189">
        <v>10.95</v>
      </c>
      <c r="L2189">
        <v>657.95</v>
      </c>
      <c r="M2189" t="s">
        <v>18</v>
      </c>
      <c r="N2189" t="s">
        <v>21</v>
      </c>
      <c r="O2189">
        <v>55</v>
      </c>
      <c r="P2189">
        <v>4</v>
      </c>
      <c r="Q2189" t="s">
        <v>1823</v>
      </c>
      <c r="R2189">
        <v>501</v>
      </c>
      <c r="S2189" s="3">
        <v>0.1</v>
      </c>
      <c r="T2189" s="6">
        <v>263.75000000000006</v>
      </c>
      <c r="U2189" t="s">
        <v>6332</v>
      </c>
      <c r="V2189">
        <v>2025</v>
      </c>
      <c r="W2189" t="s">
        <v>6331</v>
      </c>
      <c r="X2189" t="str">
        <f>_xlfn.XLOOKUP(Orders_C[[#This Row],[Product_ID]],Products_C[Product_ID],Products_C[Product_Name])</f>
        <v>Chocolate Lava Cake</v>
      </c>
      <c r="Y2189" t="str">
        <f>_xlfn.XLOOKUP(Orders_C[[#This Row],[Product_ID]],Products_C[Product_ID],Products_C[Category])</f>
        <v>Chicken</v>
      </c>
      <c r="Z2189" t="str">
        <f>_xlfn.XLOOKUP(Orders_C[[#This Row],[Store_ID]],Stores_c[Store_ID],Stores_c[City])</f>
        <v>New Robert</v>
      </c>
      <c r="AA2189" t="str">
        <f>_xlfn.XLOOKUP(Orders_C[[#This Row],[Customer_ID]],Customers_c[Customer_ID],Customers_c[Customer_Name])</f>
        <v>Jackie Taylor</v>
      </c>
      <c r="AB2189" s="6">
        <f>Orders_C[[#This Row],[Quantity]]*Orders_C[[#This Row],[Unit_Price]]*(1-Orders_C[[#This Row],[Discount %]])+Orders_C[[#This Row],[Tax]]</f>
        <v>602.25000000000011</v>
      </c>
      <c r="AC2189" s="9">
        <f>(Orders_C[[#This Row],[Unit_Price]]*Orders_C[[#This Row],[Quantity]])-Orders_C[[#This Row],[Discount]]+Orders_C[[#This Row],[Tax]]</f>
        <v>657.95</v>
      </c>
      <c r="AD2189" t="str">
        <f>IF(COUNTIF(Orders_C[[#All],[Customer_ID]],Orders_C[[#This Row],[Customer_ID]])&gt;1,"Repeat","New")</f>
        <v>Repeat</v>
      </c>
      <c r="AE2189" t="str" cm="1">
        <f t="array" ref="AE2189">_xlfn.XLOOKUP(Orders_C[[#This Row],[Store_ID]],Stores_c[[#All],[Store_ID]],Stores_c[[#All],[City]])</f>
        <v>New Robert</v>
      </c>
      <c r="AF2189" t="str" cm="1">
        <f t="array" ref="AF2189">_xlfn.XLOOKUP(Orders_C[[#This Row],[Store_ID]],Stores_c[[#All],[Store_ID]],Stores_c[[#All],[Manager_Name]])</f>
        <v>Krista Webb</v>
      </c>
      <c r="AG2189" t="str" cm="1">
        <f t="array" ref="AG2189">_xlfn.XLOOKUP(Orders_C[[#This Row],[Store_ID]],Stores_c[[#All],[Store_ID]],Stores_c[[#All],[Store_Type]])</f>
        <v>Drive-Thru</v>
      </c>
    </row>
    <row r="2190" spans="1:33" x14ac:dyDescent="0.25">
      <c r="A2190">
        <v>8144</v>
      </c>
      <c r="B2190" s="1">
        <v>45796</v>
      </c>
      <c r="C2190" s="2">
        <v>0.43329861111111112</v>
      </c>
      <c r="D2190">
        <v>1555</v>
      </c>
      <c r="E2190">
        <v>223</v>
      </c>
      <c r="F2190">
        <v>425</v>
      </c>
      <c r="G2190">
        <v>321</v>
      </c>
      <c r="H2190">
        <v>4</v>
      </c>
      <c r="I2190">
        <v>166</v>
      </c>
      <c r="J2190">
        <v>10</v>
      </c>
      <c r="K2190">
        <v>8.3000000000000007</v>
      </c>
      <c r="L2190">
        <v>662.3</v>
      </c>
      <c r="M2190" t="s">
        <v>20</v>
      </c>
      <c r="N2190" t="s">
        <v>22</v>
      </c>
      <c r="O2190">
        <v>36</v>
      </c>
      <c r="P2190">
        <v>5</v>
      </c>
      <c r="Q2190" t="s">
        <v>2167</v>
      </c>
      <c r="R2190">
        <v>509</v>
      </c>
      <c r="S2190" s="3">
        <v>0.1</v>
      </c>
      <c r="T2190" s="6">
        <v>263.89999999999998</v>
      </c>
      <c r="U2190" t="s">
        <v>6339</v>
      </c>
      <c r="V2190">
        <v>2025</v>
      </c>
      <c r="W2190" t="s">
        <v>6329</v>
      </c>
      <c r="X2190" t="str">
        <f>_xlfn.XLOOKUP(Orders_C[[#This Row],[Product_ID]],Products_C[Product_ID],Products_C[Product_Name])</f>
        <v>Cold Coffee</v>
      </c>
      <c r="Y2190" t="str">
        <f>_xlfn.XLOOKUP(Orders_C[[#This Row],[Product_ID]],Products_C[Product_ID],Products_C[Category])</f>
        <v>Dessert</v>
      </c>
      <c r="Z2190" t="str">
        <f>_xlfn.XLOOKUP(Orders_C[[#This Row],[Store_ID]],Stores_c[Store_ID],Stores_c[City])</f>
        <v>Chambershaven</v>
      </c>
      <c r="AA2190" t="str">
        <f>_xlfn.XLOOKUP(Orders_C[[#This Row],[Customer_ID]],Customers_c[Customer_ID],Customers_c[Customer_Name])</f>
        <v>Maria Lang</v>
      </c>
      <c r="AB2190" s="6">
        <f>Orders_C[[#This Row],[Quantity]]*Orders_C[[#This Row],[Unit_Price]]*(1-Orders_C[[#This Row],[Discount %]])+Orders_C[[#This Row],[Tax]]</f>
        <v>605.9</v>
      </c>
      <c r="AC2190" s="9">
        <f>(Orders_C[[#This Row],[Unit_Price]]*Orders_C[[#This Row],[Quantity]])-Orders_C[[#This Row],[Discount]]+Orders_C[[#This Row],[Tax]]</f>
        <v>662.3</v>
      </c>
      <c r="AD2190" t="str">
        <f>IF(COUNTIF(Orders_C[[#All],[Customer_ID]],Orders_C[[#This Row],[Customer_ID]])&gt;1,"Repeat","New")</f>
        <v>Repeat</v>
      </c>
      <c r="AE2190" t="str" cm="1">
        <f t="array" ref="AE2190">_xlfn.XLOOKUP(Orders_C[[#This Row],[Store_ID]],Stores_c[[#All],[Store_ID]],Stores_c[[#All],[City]])</f>
        <v>Chambershaven</v>
      </c>
      <c r="AF2190" t="str" cm="1">
        <f t="array" ref="AF2190">_xlfn.XLOOKUP(Orders_C[[#This Row],[Store_ID]],Stores_c[[#All],[Store_ID]],Stores_c[[#All],[Manager_Name]])</f>
        <v>Virginia Webster</v>
      </c>
      <c r="AG2190" t="str" cm="1">
        <f t="array" ref="AG2190">_xlfn.XLOOKUP(Orders_C[[#This Row],[Store_ID]],Stores_c[[#All],[Store_ID]],Stores_c[[#All],[Store_Type]])</f>
        <v>Street</v>
      </c>
    </row>
    <row r="2191" spans="1:33" x14ac:dyDescent="0.25">
      <c r="A2191">
        <v>6618</v>
      </c>
      <c r="B2191" s="1">
        <v>45927</v>
      </c>
      <c r="C2191" s="2">
        <v>0.78219907407407407</v>
      </c>
      <c r="D2191">
        <v>1161</v>
      </c>
      <c r="E2191">
        <v>215</v>
      </c>
      <c r="F2191">
        <v>457</v>
      </c>
      <c r="G2191">
        <v>321</v>
      </c>
      <c r="H2191">
        <v>4</v>
      </c>
      <c r="I2191">
        <v>160</v>
      </c>
      <c r="J2191">
        <v>0</v>
      </c>
      <c r="K2191">
        <v>8</v>
      </c>
      <c r="L2191">
        <v>648</v>
      </c>
      <c r="M2191" t="s">
        <v>18</v>
      </c>
      <c r="N2191" t="s">
        <v>21</v>
      </c>
      <c r="O2191">
        <v>13</v>
      </c>
      <c r="P2191">
        <v>4</v>
      </c>
      <c r="Q2191" t="s">
        <v>641</v>
      </c>
      <c r="R2191">
        <v>509</v>
      </c>
      <c r="S2191" s="3">
        <v>0</v>
      </c>
      <c r="T2191" s="6">
        <v>264</v>
      </c>
      <c r="U2191" t="s">
        <v>6335</v>
      </c>
      <c r="V2191">
        <v>2025</v>
      </c>
      <c r="W2191" t="s">
        <v>6333</v>
      </c>
      <c r="X2191" t="str">
        <f>_xlfn.XLOOKUP(Orders_C[[#This Row],[Product_ID]],Products_C[Product_ID],Products_C[Product_Name])</f>
        <v>Cold Coffee</v>
      </c>
      <c r="Y2191" t="str">
        <f>_xlfn.XLOOKUP(Orders_C[[#This Row],[Product_ID]],Products_C[Product_ID],Products_C[Category])</f>
        <v>Dessert</v>
      </c>
      <c r="Z2191" t="str">
        <f>_xlfn.XLOOKUP(Orders_C[[#This Row],[Store_ID]],Stores_c[Store_ID],Stores_c[City])</f>
        <v>Sallyburgh</v>
      </c>
      <c r="AA2191" t="str">
        <f>_xlfn.XLOOKUP(Orders_C[[#This Row],[Customer_ID]],Customers_c[Customer_ID],Customers_c[Customer_Name])</f>
        <v>Lance Hughes</v>
      </c>
      <c r="AB2191" s="6">
        <f>Orders_C[[#This Row],[Quantity]]*Orders_C[[#This Row],[Unit_Price]]*(1-Orders_C[[#This Row],[Discount %]])+Orders_C[[#This Row],[Tax]]</f>
        <v>648</v>
      </c>
      <c r="AC2191" s="9">
        <f>(Orders_C[[#This Row],[Unit_Price]]*Orders_C[[#This Row],[Quantity]])-Orders_C[[#This Row],[Discount]]+Orders_C[[#This Row],[Tax]]</f>
        <v>648</v>
      </c>
      <c r="AD2191" t="str">
        <f>IF(COUNTIF(Orders_C[[#All],[Customer_ID]],Orders_C[[#This Row],[Customer_ID]])&gt;1,"Repeat","New")</f>
        <v>Repeat</v>
      </c>
      <c r="AE2191" t="str" cm="1">
        <f t="array" ref="AE2191">_xlfn.XLOOKUP(Orders_C[[#This Row],[Store_ID]],Stores_c[[#All],[Store_ID]],Stores_c[[#All],[City]])</f>
        <v>Sallyburgh</v>
      </c>
      <c r="AF2191" t="str" cm="1">
        <f t="array" ref="AF2191">_xlfn.XLOOKUP(Orders_C[[#This Row],[Store_ID]],Stores_c[[#All],[Store_ID]],Stores_c[[#All],[Manager_Name]])</f>
        <v>Benjamin Mccoy</v>
      </c>
      <c r="AG2191" t="str" cm="1">
        <f t="array" ref="AG2191">_xlfn.XLOOKUP(Orders_C[[#This Row],[Store_ID]],Stores_c[[#All],[Store_ID]],Stores_c[[#All],[Store_Type]])</f>
        <v>Drive-Thru</v>
      </c>
    </row>
    <row r="2192" spans="1:33" x14ac:dyDescent="0.25">
      <c r="A2192">
        <v>10030</v>
      </c>
      <c r="B2192" s="1">
        <v>45824</v>
      </c>
      <c r="C2192" s="2">
        <v>0.24835648148148148</v>
      </c>
      <c r="D2192">
        <v>1593</v>
      </c>
      <c r="E2192">
        <v>201</v>
      </c>
      <c r="F2192">
        <v>520</v>
      </c>
      <c r="G2192">
        <v>334</v>
      </c>
      <c r="H2192">
        <v>4</v>
      </c>
      <c r="I2192">
        <v>160</v>
      </c>
      <c r="J2192">
        <v>0</v>
      </c>
      <c r="K2192">
        <v>8</v>
      </c>
      <c r="L2192">
        <v>648</v>
      </c>
      <c r="M2192" t="s">
        <v>18</v>
      </c>
      <c r="N2192" t="s">
        <v>21</v>
      </c>
      <c r="O2192">
        <v>52</v>
      </c>
      <c r="P2192">
        <v>5</v>
      </c>
      <c r="Q2192" t="s">
        <v>4053</v>
      </c>
      <c r="R2192">
        <v>506</v>
      </c>
      <c r="S2192" s="3">
        <v>0</v>
      </c>
      <c r="T2192" s="6">
        <v>264</v>
      </c>
      <c r="U2192" t="s">
        <v>6340</v>
      </c>
      <c r="V2192">
        <v>2025</v>
      </c>
      <c r="W2192" t="s">
        <v>6331</v>
      </c>
      <c r="X2192" t="str">
        <f>_xlfn.XLOOKUP(Orders_C[[#This Row],[Product_ID]],Products_C[Product_ID],Products_C[Product_Name])</f>
        <v>Krushers</v>
      </c>
      <c r="Y2192" t="str">
        <f>_xlfn.XLOOKUP(Orders_C[[#This Row],[Product_ID]],Products_C[Product_ID],Products_C[Category])</f>
        <v>Dessert</v>
      </c>
      <c r="Z2192" t="str">
        <f>_xlfn.XLOOKUP(Orders_C[[#This Row],[Store_ID]],Stores_c[Store_ID],Stores_c[City])</f>
        <v>Lake Nicholasburgh</v>
      </c>
      <c r="AA2192" t="str">
        <f>_xlfn.XLOOKUP(Orders_C[[#This Row],[Customer_ID]],Customers_c[Customer_ID],Customers_c[Customer_Name])</f>
        <v>Amy Dawson</v>
      </c>
      <c r="AB2192" s="6">
        <f>Orders_C[[#This Row],[Quantity]]*Orders_C[[#This Row],[Unit_Price]]*(1-Orders_C[[#This Row],[Discount %]])+Orders_C[[#This Row],[Tax]]</f>
        <v>648</v>
      </c>
      <c r="AC2192" s="9">
        <f>(Orders_C[[#This Row],[Unit_Price]]*Orders_C[[#This Row],[Quantity]])-Orders_C[[#This Row],[Discount]]+Orders_C[[#This Row],[Tax]]</f>
        <v>648</v>
      </c>
      <c r="AD2192" t="str">
        <f>IF(COUNTIF(Orders_C[[#All],[Customer_ID]],Orders_C[[#This Row],[Customer_ID]])&gt;1,"Repeat","New")</f>
        <v>Repeat</v>
      </c>
      <c r="AE2192" t="str" cm="1">
        <f t="array" ref="AE2192">_xlfn.XLOOKUP(Orders_C[[#This Row],[Store_ID]],Stores_c[[#All],[Store_ID]],Stores_c[[#All],[City]])</f>
        <v>Lake Nicholasburgh</v>
      </c>
      <c r="AF2192" t="str" cm="1">
        <f t="array" ref="AF2192">_xlfn.XLOOKUP(Orders_C[[#This Row],[Store_ID]],Stores_c[[#All],[Store_ID]],Stores_c[[#All],[Manager_Name]])</f>
        <v>Maurice Garcia</v>
      </c>
      <c r="AG2192" t="str" cm="1">
        <f t="array" ref="AG2192">_xlfn.XLOOKUP(Orders_C[[#This Row],[Store_ID]],Stores_c[[#All],[Store_ID]],Stores_c[[#All],[Store_Type]])</f>
        <v>Mall</v>
      </c>
    </row>
    <row r="2193" spans="1:33" x14ac:dyDescent="0.25">
      <c r="A2193">
        <v>9147</v>
      </c>
      <c r="B2193" s="1">
        <v>45786</v>
      </c>
      <c r="C2193" s="2">
        <v>0.44177083333333333</v>
      </c>
      <c r="D2193">
        <v>1837</v>
      </c>
      <c r="E2193">
        <v>211</v>
      </c>
      <c r="F2193">
        <v>489</v>
      </c>
      <c r="G2193">
        <v>313</v>
      </c>
      <c r="H2193">
        <v>2</v>
      </c>
      <c r="I2193">
        <v>311</v>
      </c>
      <c r="J2193">
        <v>0</v>
      </c>
      <c r="K2193">
        <v>15.55</v>
      </c>
      <c r="L2193">
        <v>637.54999999999995</v>
      </c>
      <c r="M2193" t="s">
        <v>18</v>
      </c>
      <c r="N2193" t="s">
        <v>23</v>
      </c>
      <c r="O2193">
        <v>34</v>
      </c>
      <c r="P2193">
        <v>2</v>
      </c>
      <c r="Q2193" t="s">
        <v>3170</v>
      </c>
      <c r="R2193">
        <v>505</v>
      </c>
      <c r="S2193" s="3">
        <v>0</v>
      </c>
      <c r="T2193" s="6">
        <v>264.34999999999997</v>
      </c>
      <c r="U2193" t="s">
        <v>6339</v>
      </c>
      <c r="V2193">
        <v>2025</v>
      </c>
      <c r="W2193" t="s">
        <v>6329</v>
      </c>
      <c r="X2193" t="str">
        <f>_xlfn.XLOOKUP(Orders_C[[#This Row],[Product_ID]],Products_C[Product_ID],Products_C[Product_Name])</f>
        <v>Rice Bowl</v>
      </c>
      <c r="Y2193" t="str">
        <f>_xlfn.XLOOKUP(Orders_C[[#This Row],[Product_ID]],Products_C[Product_ID],Products_C[Category])</f>
        <v>Beverage</v>
      </c>
      <c r="Z2193" t="str">
        <f>_xlfn.XLOOKUP(Orders_C[[#This Row],[Store_ID]],Stores_c[Store_ID],Stores_c[City])</f>
        <v>North Robertstad</v>
      </c>
      <c r="AA2193" t="str">
        <f>_xlfn.XLOOKUP(Orders_C[[#This Row],[Customer_ID]],Customers_c[Customer_ID],Customers_c[Customer_Name])</f>
        <v>John Watson</v>
      </c>
      <c r="AB2193" s="6">
        <f>Orders_C[[#This Row],[Quantity]]*Orders_C[[#This Row],[Unit_Price]]*(1-Orders_C[[#This Row],[Discount %]])+Orders_C[[#This Row],[Tax]]</f>
        <v>637.54999999999995</v>
      </c>
      <c r="AC2193" s="9">
        <f>(Orders_C[[#This Row],[Unit_Price]]*Orders_C[[#This Row],[Quantity]])-Orders_C[[#This Row],[Discount]]+Orders_C[[#This Row],[Tax]]</f>
        <v>637.54999999999995</v>
      </c>
      <c r="AD2193" t="str">
        <f>IF(COUNTIF(Orders_C[[#All],[Customer_ID]],Orders_C[[#This Row],[Customer_ID]])&gt;1,"Repeat","New")</f>
        <v>Repeat</v>
      </c>
      <c r="AE2193" t="str" cm="1">
        <f t="array" ref="AE2193">_xlfn.XLOOKUP(Orders_C[[#This Row],[Store_ID]],Stores_c[[#All],[Store_ID]],Stores_c[[#All],[City]])</f>
        <v>North Robertstad</v>
      </c>
      <c r="AF2193" t="str" cm="1">
        <f t="array" ref="AF2193">_xlfn.XLOOKUP(Orders_C[[#This Row],[Store_ID]],Stores_c[[#All],[Store_ID]],Stores_c[[#All],[Manager_Name]])</f>
        <v>Mary Lewis</v>
      </c>
      <c r="AG2193" t="str" cm="1">
        <f t="array" ref="AG2193">_xlfn.XLOOKUP(Orders_C[[#This Row],[Store_ID]],Stores_c[[#All],[Store_ID]],Stores_c[[#All],[Store_Type]])</f>
        <v>Street</v>
      </c>
    </row>
    <row r="2194" spans="1:33" x14ac:dyDescent="0.25">
      <c r="A2194">
        <v>6064</v>
      </c>
      <c r="B2194" s="1">
        <v>45817</v>
      </c>
      <c r="C2194" s="2">
        <v>1.0555555555555556E-2</v>
      </c>
      <c r="D2194">
        <v>1586</v>
      </c>
      <c r="E2194">
        <v>202</v>
      </c>
      <c r="F2194">
        <v>506</v>
      </c>
      <c r="G2194">
        <v>326</v>
      </c>
      <c r="H2194">
        <v>2</v>
      </c>
      <c r="I2194">
        <v>329</v>
      </c>
      <c r="J2194">
        <v>15</v>
      </c>
      <c r="K2194">
        <v>16.45</v>
      </c>
      <c r="L2194">
        <v>659.45</v>
      </c>
      <c r="M2194" t="s">
        <v>18</v>
      </c>
      <c r="N2194" t="s">
        <v>23</v>
      </c>
      <c r="O2194">
        <v>48</v>
      </c>
      <c r="P2194">
        <v>3</v>
      </c>
      <c r="Q2194" t="s">
        <v>87</v>
      </c>
      <c r="R2194">
        <v>509</v>
      </c>
      <c r="S2194" s="3">
        <v>0.15</v>
      </c>
      <c r="T2194" s="6">
        <v>264.65000000000003</v>
      </c>
      <c r="U2194" t="s">
        <v>6340</v>
      </c>
      <c r="V2194">
        <v>2025</v>
      </c>
      <c r="W2194" t="s">
        <v>6331</v>
      </c>
      <c r="X2194" t="str">
        <f>_xlfn.XLOOKUP(Orders_C[[#This Row],[Product_ID]],Products_C[Product_ID],Products_C[Product_Name])</f>
        <v>Rice Bowl</v>
      </c>
      <c r="Y2194" t="str">
        <f>_xlfn.XLOOKUP(Orders_C[[#This Row],[Product_ID]],Products_C[Product_ID],Products_C[Category])</f>
        <v>Burger</v>
      </c>
      <c r="Z2194" t="str">
        <f>_xlfn.XLOOKUP(Orders_C[[#This Row],[Store_ID]],Stores_c[Store_ID],Stores_c[City])</f>
        <v>Rebekahside</v>
      </c>
      <c r="AA2194" t="str">
        <f>_xlfn.XLOOKUP(Orders_C[[#This Row],[Customer_ID]],Customers_c[Customer_ID],Customers_c[Customer_Name])</f>
        <v>Mrs. Stacey Fry</v>
      </c>
      <c r="AB2194" s="6">
        <f>Orders_C[[#This Row],[Quantity]]*Orders_C[[#This Row],[Unit_Price]]*(1-Orders_C[[#This Row],[Discount %]])+Orders_C[[#This Row],[Tax]]</f>
        <v>575.75</v>
      </c>
      <c r="AC2194" s="9">
        <f>(Orders_C[[#This Row],[Unit_Price]]*Orders_C[[#This Row],[Quantity]])-Orders_C[[#This Row],[Discount]]+Orders_C[[#This Row],[Tax]]</f>
        <v>659.45</v>
      </c>
      <c r="AD2194" t="str">
        <f>IF(COUNTIF(Orders_C[[#All],[Customer_ID]],Orders_C[[#This Row],[Customer_ID]])&gt;1,"Repeat","New")</f>
        <v>Repeat</v>
      </c>
      <c r="AE2194" t="str" cm="1">
        <f t="array" ref="AE2194">_xlfn.XLOOKUP(Orders_C[[#This Row],[Store_ID]],Stores_c[[#All],[Store_ID]],Stores_c[[#All],[City]])</f>
        <v>Rebekahside</v>
      </c>
      <c r="AF2194" t="str" cm="1">
        <f t="array" ref="AF2194">_xlfn.XLOOKUP(Orders_C[[#This Row],[Store_ID]],Stores_c[[#All],[Store_ID]],Stores_c[[#All],[Manager_Name]])</f>
        <v>Mark Ray</v>
      </c>
      <c r="AG2194" t="str" cm="1">
        <f t="array" ref="AG2194">_xlfn.XLOOKUP(Orders_C[[#This Row],[Store_ID]],Stores_c[[#All],[Store_ID]],Stores_c[[#All],[Store_Type]])</f>
        <v>Drive-Thru</v>
      </c>
    </row>
    <row r="2195" spans="1:33" x14ac:dyDescent="0.25">
      <c r="A2195">
        <v>7163</v>
      </c>
      <c r="B2195" s="1">
        <v>45752</v>
      </c>
      <c r="C2195" s="2">
        <v>0.6664930555555556</v>
      </c>
      <c r="D2195">
        <v>1005</v>
      </c>
      <c r="E2195">
        <v>216</v>
      </c>
      <c r="F2195">
        <v>442</v>
      </c>
      <c r="G2195">
        <v>329</v>
      </c>
      <c r="H2195">
        <v>2</v>
      </c>
      <c r="I2195">
        <v>329</v>
      </c>
      <c r="J2195">
        <v>15</v>
      </c>
      <c r="K2195">
        <v>16.45</v>
      </c>
      <c r="L2195">
        <v>659.45</v>
      </c>
      <c r="M2195" t="s">
        <v>20</v>
      </c>
      <c r="N2195" t="s">
        <v>23</v>
      </c>
      <c r="O2195">
        <v>43</v>
      </c>
      <c r="P2195">
        <v>4</v>
      </c>
      <c r="Q2195" t="s">
        <v>1186</v>
      </c>
      <c r="R2195">
        <v>507</v>
      </c>
      <c r="S2195" s="3">
        <v>0.15</v>
      </c>
      <c r="T2195" s="6">
        <v>264.65000000000003</v>
      </c>
      <c r="U2195" t="s">
        <v>6337</v>
      </c>
      <c r="V2195">
        <v>2025</v>
      </c>
      <c r="W2195" t="s">
        <v>6331</v>
      </c>
      <c r="X2195" t="str">
        <f>_xlfn.XLOOKUP(Orders_C[[#This Row],[Product_ID]],Products_C[Product_ID],Products_C[Product_Name])</f>
        <v>Rice Bowl</v>
      </c>
      <c r="Y2195" t="str">
        <f>_xlfn.XLOOKUP(Orders_C[[#This Row],[Product_ID]],Products_C[Product_ID],Products_C[Category])</f>
        <v>Dessert</v>
      </c>
      <c r="Z2195" t="str">
        <f>_xlfn.XLOOKUP(Orders_C[[#This Row],[Store_ID]],Stores_c[Store_ID],Stores_c[City])</f>
        <v>Garciaview</v>
      </c>
      <c r="AA2195" t="str">
        <f>_xlfn.XLOOKUP(Orders_C[[#This Row],[Customer_ID]],Customers_c[Customer_ID],Customers_c[Customer_Name])</f>
        <v>Timothy Bender</v>
      </c>
      <c r="AB2195" s="6">
        <f>Orders_C[[#This Row],[Quantity]]*Orders_C[[#This Row],[Unit_Price]]*(1-Orders_C[[#This Row],[Discount %]])+Orders_C[[#This Row],[Tax]]</f>
        <v>575.75</v>
      </c>
      <c r="AC2195" s="9">
        <f>(Orders_C[[#This Row],[Unit_Price]]*Orders_C[[#This Row],[Quantity]])-Orders_C[[#This Row],[Discount]]+Orders_C[[#This Row],[Tax]]</f>
        <v>659.45</v>
      </c>
      <c r="AD2195" t="str">
        <f>IF(COUNTIF(Orders_C[[#All],[Customer_ID]],Orders_C[[#This Row],[Customer_ID]])&gt;1,"Repeat","New")</f>
        <v>Repeat</v>
      </c>
      <c r="AE2195" t="str" cm="1">
        <f t="array" ref="AE2195">_xlfn.XLOOKUP(Orders_C[[#This Row],[Store_ID]],Stores_c[[#All],[Store_ID]],Stores_c[[#All],[City]])</f>
        <v>Garciaview</v>
      </c>
      <c r="AF2195" t="str" cm="1">
        <f t="array" ref="AF2195">_xlfn.XLOOKUP(Orders_C[[#This Row],[Store_ID]],Stores_c[[#All],[Store_ID]],Stores_c[[#All],[Manager_Name]])</f>
        <v>Karina Washington</v>
      </c>
      <c r="AG2195" t="str" cm="1">
        <f t="array" ref="AG2195">_xlfn.XLOOKUP(Orders_C[[#This Row],[Store_ID]],Stores_c[[#All],[Store_ID]],Stores_c[[#All],[Store_Type]])</f>
        <v>Drive-Thru</v>
      </c>
    </row>
    <row r="2196" spans="1:33" x14ac:dyDescent="0.25">
      <c r="A2196">
        <v>7596</v>
      </c>
      <c r="B2196" s="1">
        <v>45811</v>
      </c>
      <c r="C2196" s="2">
        <v>9.7893518518518519E-2</v>
      </c>
      <c r="D2196">
        <v>1970</v>
      </c>
      <c r="E2196">
        <v>214</v>
      </c>
      <c r="F2196">
        <v>402</v>
      </c>
      <c r="G2196">
        <v>334</v>
      </c>
      <c r="H2196">
        <v>2</v>
      </c>
      <c r="I2196">
        <v>329</v>
      </c>
      <c r="J2196">
        <v>15</v>
      </c>
      <c r="K2196">
        <v>16.45</v>
      </c>
      <c r="L2196">
        <v>659.45</v>
      </c>
      <c r="M2196" t="s">
        <v>19</v>
      </c>
      <c r="N2196" t="s">
        <v>23</v>
      </c>
      <c r="O2196">
        <v>50</v>
      </c>
      <c r="P2196">
        <v>4</v>
      </c>
      <c r="Q2196" t="s">
        <v>1619</v>
      </c>
      <c r="R2196">
        <v>509</v>
      </c>
      <c r="S2196" s="3">
        <v>0.15</v>
      </c>
      <c r="T2196" s="6">
        <v>264.65000000000003</v>
      </c>
      <c r="U2196" t="s">
        <v>6340</v>
      </c>
      <c r="V2196">
        <v>2025</v>
      </c>
      <c r="W2196" t="s">
        <v>6331</v>
      </c>
      <c r="X2196" t="str">
        <f>_xlfn.XLOOKUP(Orders_C[[#This Row],[Product_ID]],Products_C[Product_ID],Products_C[Product_Name])</f>
        <v>Krushers</v>
      </c>
      <c r="Y2196" t="str">
        <f>_xlfn.XLOOKUP(Orders_C[[#This Row],[Product_ID]],Products_C[Product_ID],Products_C[Category])</f>
        <v>Dessert</v>
      </c>
      <c r="Z2196" t="str">
        <f>_xlfn.XLOOKUP(Orders_C[[#This Row],[Store_ID]],Stores_c[Store_ID],Stores_c[City])</f>
        <v>New Robert</v>
      </c>
      <c r="AA2196" t="str">
        <f>_xlfn.XLOOKUP(Orders_C[[#This Row],[Customer_ID]],Customers_c[Customer_ID],Customers_c[Customer_Name])</f>
        <v>Timothy Robinson</v>
      </c>
      <c r="AB2196" s="6">
        <f>Orders_C[[#This Row],[Quantity]]*Orders_C[[#This Row],[Unit_Price]]*(1-Orders_C[[#This Row],[Discount %]])+Orders_C[[#This Row],[Tax]]</f>
        <v>575.75</v>
      </c>
      <c r="AC2196" s="9">
        <f>(Orders_C[[#This Row],[Unit_Price]]*Orders_C[[#This Row],[Quantity]])-Orders_C[[#This Row],[Discount]]+Orders_C[[#This Row],[Tax]]</f>
        <v>659.45</v>
      </c>
      <c r="AD2196" t="str">
        <f>IF(COUNTIF(Orders_C[[#All],[Customer_ID]],Orders_C[[#This Row],[Customer_ID]])&gt;1,"Repeat","New")</f>
        <v>Repeat</v>
      </c>
      <c r="AE2196" t="str" cm="1">
        <f t="array" ref="AE2196">_xlfn.XLOOKUP(Orders_C[[#This Row],[Store_ID]],Stores_c[[#All],[Store_ID]],Stores_c[[#All],[City]])</f>
        <v>New Robert</v>
      </c>
      <c r="AF2196" t="str" cm="1">
        <f t="array" ref="AF2196">_xlfn.XLOOKUP(Orders_C[[#This Row],[Store_ID]],Stores_c[[#All],[Store_ID]],Stores_c[[#All],[Manager_Name]])</f>
        <v>Krista Webb</v>
      </c>
      <c r="AG2196" t="str" cm="1">
        <f t="array" ref="AG2196">_xlfn.XLOOKUP(Orders_C[[#This Row],[Store_ID]],Stores_c[[#All],[Store_ID]],Stores_c[[#All],[Store_Type]])</f>
        <v>Drive-Thru</v>
      </c>
    </row>
    <row r="2197" spans="1:33" x14ac:dyDescent="0.25">
      <c r="A2197">
        <v>9337</v>
      </c>
      <c r="B2197" s="1">
        <v>45983</v>
      </c>
      <c r="C2197" s="2">
        <v>0.36364583333333333</v>
      </c>
      <c r="D2197">
        <v>1438</v>
      </c>
      <c r="E2197">
        <v>212</v>
      </c>
      <c r="F2197">
        <v>468</v>
      </c>
      <c r="G2197">
        <v>321</v>
      </c>
      <c r="H2197">
        <v>2</v>
      </c>
      <c r="I2197">
        <v>329</v>
      </c>
      <c r="J2197">
        <v>15</v>
      </c>
      <c r="K2197">
        <v>16.45</v>
      </c>
      <c r="L2197">
        <v>659.45</v>
      </c>
      <c r="M2197" t="s">
        <v>18</v>
      </c>
      <c r="N2197" t="s">
        <v>23</v>
      </c>
      <c r="O2197">
        <v>47</v>
      </c>
      <c r="P2197">
        <v>4</v>
      </c>
      <c r="Q2197" t="s">
        <v>3360</v>
      </c>
      <c r="R2197">
        <v>509</v>
      </c>
      <c r="S2197" s="3">
        <v>0.15</v>
      </c>
      <c r="T2197" s="6">
        <v>264.65000000000003</v>
      </c>
      <c r="U2197" t="s">
        <v>6336</v>
      </c>
      <c r="V2197">
        <v>2025</v>
      </c>
      <c r="W2197" t="s">
        <v>6331</v>
      </c>
      <c r="X2197" t="str">
        <f>_xlfn.XLOOKUP(Orders_C[[#This Row],[Product_ID]],Products_C[Product_ID],Products_C[Product_Name])</f>
        <v>Cold Coffee</v>
      </c>
      <c r="Y2197" t="str">
        <f>_xlfn.XLOOKUP(Orders_C[[#This Row],[Product_ID]],Products_C[Product_ID],Products_C[Category])</f>
        <v>Dessert</v>
      </c>
      <c r="Z2197" t="str">
        <f>_xlfn.XLOOKUP(Orders_C[[#This Row],[Store_ID]],Stores_c[Store_ID],Stores_c[City])</f>
        <v>Andrewview</v>
      </c>
      <c r="AA2197" t="str">
        <f>_xlfn.XLOOKUP(Orders_C[[#This Row],[Customer_ID]],Customers_c[Customer_ID],Customers_c[Customer_Name])</f>
        <v>Toni Hartman</v>
      </c>
      <c r="AB2197" s="6">
        <f>Orders_C[[#This Row],[Quantity]]*Orders_C[[#This Row],[Unit_Price]]*(1-Orders_C[[#This Row],[Discount %]])+Orders_C[[#This Row],[Tax]]</f>
        <v>575.75</v>
      </c>
      <c r="AC2197" s="9">
        <f>(Orders_C[[#This Row],[Unit_Price]]*Orders_C[[#This Row],[Quantity]])-Orders_C[[#This Row],[Discount]]+Orders_C[[#This Row],[Tax]]</f>
        <v>659.45</v>
      </c>
      <c r="AD2197" t="str">
        <f>IF(COUNTIF(Orders_C[[#All],[Customer_ID]],Orders_C[[#This Row],[Customer_ID]])&gt;1,"Repeat","New")</f>
        <v>Repeat</v>
      </c>
      <c r="AE2197" t="str" cm="1">
        <f t="array" ref="AE2197">_xlfn.XLOOKUP(Orders_C[[#This Row],[Store_ID]],Stores_c[[#All],[Store_ID]],Stores_c[[#All],[City]])</f>
        <v>Andrewview</v>
      </c>
      <c r="AF2197" t="str" cm="1">
        <f t="array" ref="AF2197">_xlfn.XLOOKUP(Orders_C[[#This Row],[Store_ID]],Stores_c[[#All],[Store_ID]],Stores_c[[#All],[Manager_Name]])</f>
        <v>Alice Sutton</v>
      </c>
      <c r="AG2197" t="str" cm="1">
        <f t="array" ref="AG2197">_xlfn.XLOOKUP(Orders_C[[#This Row],[Store_ID]],Stores_c[[#All],[Store_ID]],Stores_c[[#All],[Store_Type]])</f>
        <v>Mall</v>
      </c>
    </row>
    <row r="2198" spans="1:33" x14ac:dyDescent="0.25">
      <c r="A2198">
        <v>10394</v>
      </c>
      <c r="B2198" s="1">
        <v>45891</v>
      </c>
      <c r="C2198" s="2">
        <v>0.21909722222222222</v>
      </c>
      <c r="D2198">
        <v>1699</v>
      </c>
      <c r="E2198">
        <v>214</v>
      </c>
      <c r="F2198">
        <v>482</v>
      </c>
      <c r="G2198">
        <v>308</v>
      </c>
      <c r="H2198">
        <v>3</v>
      </c>
      <c r="I2198">
        <v>216</v>
      </c>
      <c r="J2198">
        <v>5</v>
      </c>
      <c r="K2198">
        <v>10.8</v>
      </c>
      <c r="L2198">
        <v>653.79999999999995</v>
      </c>
      <c r="M2198" t="s">
        <v>19</v>
      </c>
      <c r="N2198" t="s">
        <v>22</v>
      </c>
      <c r="O2198">
        <v>26</v>
      </c>
      <c r="P2198">
        <v>1</v>
      </c>
      <c r="Q2198" t="s">
        <v>4417</v>
      </c>
      <c r="R2198">
        <v>507</v>
      </c>
      <c r="S2198" s="3">
        <v>0.05</v>
      </c>
      <c r="T2198" s="6">
        <v>264.99999999999994</v>
      </c>
      <c r="U2198" t="s">
        <v>6342</v>
      </c>
      <c r="V2198">
        <v>2025</v>
      </c>
      <c r="W2198" t="s">
        <v>6329</v>
      </c>
      <c r="X2198" t="str">
        <f>_xlfn.XLOOKUP(Orders_C[[#This Row],[Product_ID]],Products_C[Product_ID],Products_C[Product_Name])</f>
        <v>Zinger Burger</v>
      </c>
      <c r="Y2198" t="str">
        <f>_xlfn.XLOOKUP(Orders_C[[#This Row],[Product_ID]],Products_C[Product_ID],Products_C[Category])</f>
        <v>Beverage</v>
      </c>
      <c r="Z2198" t="str">
        <f>_xlfn.XLOOKUP(Orders_C[[#This Row],[Store_ID]],Stores_c[Store_ID],Stores_c[City])</f>
        <v>New Robert</v>
      </c>
      <c r="AA2198" t="str">
        <f>_xlfn.XLOOKUP(Orders_C[[#This Row],[Customer_ID]],Customers_c[Customer_ID],Customers_c[Customer_Name])</f>
        <v>Jesus Bailey</v>
      </c>
      <c r="AB2198" s="6">
        <f>Orders_C[[#This Row],[Quantity]]*Orders_C[[#This Row],[Unit_Price]]*(1-Orders_C[[#This Row],[Discount %]])+Orders_C[[#This Row],[Tax]]</f>
        <v>626.4</v>
      </c>
      <c r="AC2198" s="9">
        <f>(Orders_C[[#This Row],[Unit_Price]]*Orders_C[[#This Row],[Quantity]])-Orders_C[[#This Row],[Discount]]+Orders_C[[#This Row],[Tax]]</f>
        <v>653.79999999999995</v>
      </c>
      <c r="AD2198" t="str">
        <f>IF(COUNTIF(Orders_C[[#All],[Customer_ID]],Orders_C[[#This Row],[Customer_ID]])&gt;1,"Repeat","New")</f>
        <v>Repeat</v>
      </c>
      <c r="AE2198" t="str" cm="1">
        <f t="array" ref="AE2198">_xlfn.XLOOKUP(Orders_C[[#This Row],[Store_ID]],Stores_c[[#All],[Store_ID]],Stores_c[[#All],[City]])</f>
        <v>New Robert</v>
      </c>
      <c r="AF2198" t="str" cm="1">
        <f t="array" ref="AF2198">_xlfn.XLOOKUP(Orders_C[[#This Row],[Store_ID]],Stores_c[[#All],[Store_ID]],Stores_c[[#All],[Manager_Name]])</f>
        <v>Krista Webb</v>
      </c>
      <c r="AG2198" t="str" cm="1">
        <f t="array" ref="AG2198">_xlfn.XLOOKUP(Orders_C[[#This Row],[Store_ID]],Stores_c[[#All],[Store_ID]],Stores_c[[#All],[Store_Type]])</f>
        <v>Drive-Thru</v>
      </c>
    </row>
    <row r="2199" spans="1:33" x14ac:dyDescent="0.25">
      <c r="A2199">
        <v>6333</v>
      </c>
      <c r="B2199" s="1">
        <v>45720</v>
      </c>
      <c r="C2199" s="2">
        <v>0.17876157407407409</v>
      </c>
      <c r="D2199">
        <v>1437</v>
      </c>
      <c r="E2199">
        <v>218</v>
      </c>
      <c r="F2199">
        <v>476</v>
      </c>
      <c r="G2199">
        <v>336</v>
      </c>
      <c r="H2199">
        <v>3</v>
      </c>
      <c r="I2199">
        <v>212</v>
      </c>
      <c r="J2199">
        <v>0</v>
      </c>
      <c r="K2199">
        <v>10.6</v>
      </c>
      <c r="L2199">
        <v>646.6</v>
      </c>
      <c r="M2199" t="s">
        <v>18</v>
      </c>
      <c r="N2199" t="s">
        <v>22</v>
      </c>
      <c r="O2199">
        <v>50</v>
      </c>
      <c r="P2199">
        <v>4</v>
      </c>
      <c r="Q2199" t="s">
        <v>356</v>
      </c>
      <c r="R2199">
        <v>505</v>
      </c>
      <c r="S2199" s="3">
        <v>0</v>
      </c>
      <c r="T2199" s="6">
        <v>265.00000000000006</v>
      </c>
      <c r="U2199" t="s">
        <v>6334</v>
      </c>
      <c r="V2199">
        <v>2025</v>
      </c>
      <c r="W2199" t="s">
        <v>6331</v>
      </c>
      <c r="X2199" t="str">
        <f>_xlfn.XLOOKUP(Orders_C[[#This Row],[Product_ID]],Products_C[Product_ID],Products_C[Product_Name])</f>
        <v>Chicken Bucket</v>
      </c>
      <c r="Y2199" t="str">
        <f>_xlfn.XLOOKUP(Orders_C[[#This Row],[Product_ID]],Products_C[Product_ID],Products_C[Category])</f>
        <v>Dessert</v>
      </c>
      <c r="Z2199" t="str">
        <f>_xlfn.XLOOKUP(Orders_C[[#This Row],[Store_ID]],Stores_c[Store_ID],Stores_c[City])</f>
        <v>East Johnport</v>
      </c>
      <c r="AA2199" t="str">
        <f>_xlfn.XLOOKUP(Orders_C[[#This Row],[Customer_ID]],Customers_c[Customer_ID],Customers_c[Customer_Name])</f>
        <v>Erica Hunter</v>
      </c>
      <c r="AB2199" s="6">
        <f>Orders_C[[#This Row],[Quantity]]*Orders_C[[#This Row],[Unit_Price]]*(1-Orders_C[[#This Row],[Discount %]])+Orders_C[[#This Row],[Tax]]</f>
        <v>646.6</v>
      </c>
      <c r="AC2199" s="9">
        <f>(Orders_C[[#This Row],[Unit_Price]]*Orders_C[[#This Row],[Quantity]])-Orders_C[[#This Row],[Discount]]+Orders_C[[#This Row],[Tax]]</f>
        <v>646.6</v>
      </c>
      <c r="AD2199" t="str">
        <f>IF(COUNTIF(Orders_C[[#All],[Customer_ID]],Orders_C[[#This Row],[Customer_ID]])&gt;1,"Repeat","New")</f>
        <v>Repeat</v>
      </c>
      <c r="AE2199" t="str" cm="1">
        <f t="array" ref="AE2199">_xlfn.XLOOKUP(Orders_C[[#This Row],[Store_ID]],Stores_c[[#All],[Store_ID]],Stores_c[[#All],[City]])</f>
        <v>East Johnport</v>
      </c>
      <c r="AF2199" t="str" cm="1">
        <f t="array" ref="AF2199">_xlfn.XLOOKUP(Orders_C[[#This Row],[Store_ID]],Stores_c[[#All],[Store_ID]],Stores_c[[#All],[Manager_Name]])</f>
        <v>Mr. Matthew Murillo III</v>
      </c>
      <c r="AG2199" t="str" cm="1">
        <f t="array" ref="AG2199">_xlfn.XLOOKUP(Orders_C[[#This Row],[Store_ID]],Stores_c[[#All],[Store_ID]],Stores_c[[#All],[Store_Type]])</f>
        <v>Street</v>
      </c>
    </row>
    <row r="2200" spans="1:33" x14ac:dyDescent="0.25">
      <c r="A2200">
        <v>7436</v>
      </c>
      <c r="B2200" s="1">
        <v>45978</v>
      </c>
      <c r="C2200" s="2">
        <v>0.1050925925925926</v>
      </c>
      <c r="D2200">
        <v>1069</v>
      </c>
      <c r="E2200">
        <v>214</v>
      </c>
      <c r="F2200">
        <v>438</v>
      </c>
      <c r="G2200">
        <v>333</v>
      </c>
      <c r="H2200">
        <v>3</v>
      </c>
      <c r="I2200">
        <v>224</v>
      </c>
      <c r="J2200">
        <v>15</v>
      </c>
      <c r="K2200">
        <v>11.2</v>
      </c>
      <c r="L2200">
        <v>668.2</v>
      </c>
      <c r="M2200" t="s">
        <v>19</v>
      </c>
      <c r="N2200" t="s">
        <v>22</v>
      </c>
      <c r="O2200">
        <v>57</v>
      </c>
      <c r="P2200">
        <v>2</v>
      </c>
      <c r="Q2200" t="s">
        <v>1459</v>
      </c>
      <c r="R2200">
        <v>507</v>
      </c>
      <c r="S2200" s="3">
        <v>0.15</v>
      </c>
      <c r="T2200" s="6">
        <v>265.00000000000006</v>
      </c>
      <c r="U2200" t="s">
        <v>6336</v>
      </c>
      <c r="V2200">
        <v>2025</v>
      </c>
      <c r="W2200" t="s">
        <v>6331</v>
      </c>
      <c r="X2200" t="str">
        <f>_xlfn.XLOOKUP(Orders_C[[#This Row],[Product_ID]],Products_C[Product_ID],Products_C[Product_Name])</f>
        <v>Chicken Wings</v>
      </c>
      <c r="Y2200" t="str">
        <f>_xlfn.XLOOKUP(Orders_C[[#This Row],[Product_ID]],Products_C[Product_ID],Products_C[Category])</f>
        <v>Burger</v>
      </c>
      <c r="Z2200" t="str">
        <f>_xlfn.XLOOKUP(Orders_C[[#This Row],[Store_ID]],Stores_c[Store_ID],Stores_c[City])</f>
        <v>New Robert</v>
      </c>
      <c r="AA2200" t="str">
        <f>_xlfn.XLOOKUP(Orders_C[[#This Row],[Customer_ID]],Customers_c[Customer_ID],Customers_c[Customer_Name])</f>
        <v>Mark Anderson</v>
      </c>
      <c r="AB2200" s="6">
        <f>Orders_C[[#This Row],[Quantity]]*Orders_C[[#This Row],[Unit_Price]]*(1-Orders_C[[#This Row],[Discount %]])+Orders_C[[#This Row],[Tax]]</f>
        <v>582.4</v>
      </c>
      <c r="AC2200" s="9">
        <f>(Orders_C[[#This Row],[Unit_Price]]*Orders_C[[#This Row],[Quantity]])-Orders_C[[#This Row],[Discount]]+Orders_C[[#This Row],[Tax]]</f>
        <v>668.2</v>
      </c>
      <c r="AD2200" t="str">
        <f>IF(COUNTIF(Orders_C[[#All],[Customer_ID]],Orders_C[[#This Row],[Customer_ID]])&gt;1,"Repeat","New")</f>
        <v>Repeat</v>
      </c>
      <c r="AE2200" t="str" cm="1">
        <f t="array" ref="AE2200">_xlfn.XLOOKUP(Orders_C[[#This Row],[Store_ID]],Stores_c[[#All],[Store_ID]],Stores_c[[#All],[City]])</f>
        <v>New Robert</v>
      </c>
      <c r="AF2200" t="str" cm="1">
        <f t="array" ref="AF2200">_xlfn.XLOOKUP(Orders_C[[#This Row],[Store_ID]],Stores_c[[#All],[Store_ID]],Stores_c[[#All],[Manager_Name]])</f>
        <v>Krista Webb</v>
      </c>
      <c r="AG2200" t="str" cm="1">
        <f t="array" ref="AG2200">_xlfn.XLOOKUP(Orders_C[[#This Row],[Store_ID]],Stores_c[[#All],[Store_ID]],Stores_c[[#All],[Store_Type]])</f>
        <v>Drive-Thru</v>
      </c>
    </row>
    <row r="2201" spans="1:33" x14ac:dyDescent="0.25">
      <c r="A2201">
        <v>6372</v>
      </c>
      <c r="B2201" s="1">
        <v>45990</v>
      </c>
      <c r="C2201" s="2">
        <v>0.63124999999999998</v>
      </c>
      <c r="D2201">
        <v>1538</v>
      </c>
      <c r="E2201">
        <v>211</v>
      </c>
      <c r="F2201">
        <v>542</v>
      </c>
      <c r="G2201">
        <v>332</v>
      </c>
      <c r="H2201">
        <v>4</v>
      </c>
      <c r="I2201">
        <v>167</v>
      </c>
      <c r="J2201">
        <v>10</v>
      </c>
      <c r="K2201">
        <v>8.35</v>
      </c>
      <c r="L2201">
        <v>666.35</v>
      </c>
      <c r="M2201" t="s">
        <v>18</v>
      </c>
      <c r="N2201" t="s">
        <v>23</v>
      </c>
      <c r="O2201">
        <v>38</v>
      </c>
      <c r="P2201">
        <v>2</v>
      </c>
      <c r="Q2201" t="s">
        <v>395</v>
      </c>
      <c r="R2201">
        <v>510</v>
      </c>
      <c r="S2201" s="3">
        <v>0.1</v>
      </c>
      <c r="T2201" s="6">
        <v>265.55</v>
      </c>
      <c r="U2201" t="s">
        <v>6336</v>
      </c>
      <c r="V2201">
        <v>2025</v>
      </c>
      <c r="W2201" t="s">
        <v>6329</v>
      </c>
      <c r="X2201" t="str">
        <f>_xlfn.XLOOKUP(Orders_C[[#This Row],[Product_ID]],Products_C[Product_ID],Products_C[Product_Name])</f>
        <v>Zinger Burger</v>
      </c>
      <c r="Y2201" t="str">
        <f>_xlfn.XLOOKUP(Orders_C[[#This Row],[Product_ID]],Products_C[Product_ID],Products_C[Category])</f>
        <v>Beverage</v>
      </c>
      <c r="Z2201" t="str">
        <f>_xlfn.XLOOKUP(Orders_C[[#This Row],[Store_ID]],Stores_c[Store_ID],Stores_c[City])</f>
        <v>North Robertstad</v>
      </c>
      <c r="AA2201" t="str">
        <f>_xlfn.XLOOKUP(Orders_C[[#This Row],[Customer_ID]],Customers_c[Customer_ID],Customers_c[Customer_Name])</f>
        <v>Makayla Bennett</v>
      </c>
      <c r="AB2201" s="6">
        <f>Orders_C[[#This Row],[Quantity]]*Orders_C[[#This Row],[Unit_Price]]*(1-Orders_C[[#This Row],[Discount %]])+Orders_C[[#This Row],[Tax]]</f>
        <v>609.55000000000007</v>
      </c>
      <c r="AC2201" s="9">
        <f>(Orders_C[[#This Row],[Unit_Price]]*Orders_C[[#This Row],[Quantity]])-Orders_C[[#This Row],[Discount]]+Orders_C[[#This Row],[Tax]]</f>
        <v>666.35</v>
      </c>
      <c r="AD2201" t="str">
        <f>IF(COUNTIF(Orders_C[[#All],[Customer_ID]],Orders_C[[#This Row],[Customer_ID]])&gt;1,"Repeat","New")</f>
        <v>Repeat</v>
      </c>
      <c r="AE2201" t="str" cm="1">
        <f t="array" ref="AE2201">_xlfn.XLOOKUP(Orders_C[[#This Row],[Store_ID]],Stores_c[[#All],[Store_ID]],Stores_c[[#All],[City]])</f>
        <v>North Robertstad</v>
      </c>
      <c r="AF2201" t="str" cm="1">
        <f t="array" ref="AF2201">_xlfn.XLOOKUP(Orders_C[[#This Row],[Store_ID]],Stores_c[[#All],[Store_ID]],Stores_c[[#All],[Manager_Name]])</f>
        <v>Mary Lewis</v>
      </c>
      <c r="AG2201" t="str" cm="1">
        <f t="array" ref="AG2201">_xlfn.XLOOKUP(Orders_C[[#This Row],[Store_ID]],Stores_c[[#All],[Store_ID]],Stores_c[[#All],[Store_Type]])</f>
        <v>Street</v>
      </c>
    </row>
    <row r="2202" spans="1:33" x14ac:dyDescent="0.25">
      <c r="A2202">
        <v>6257</v>
      </c>
      <c r="B2202" s="1">
        <v>45718</v>
      </c>
      <c r="C2202" s="2">
        <v>0.68790509259259258</v>
      </c>
      <c r="D2202">
        <v>1445</v>
      </c>
      <c r="E2202">
        <v>212</v>
      </c>
      <c r="F2202">
        <v>531</v>
      </c>
      <c r="G2202">
        <v>336</v>
      </c>
      <c r="H2202">
        <v>4</v>
      </c>
      <c r="I2202">
        <v>164</v>
      </c>
      <c r="J2202">
        <v>5</v>
      </c>
      <c r="K2202">
        <v>8.2000000000000011</v>
      </c>
      <c r="L2202">
        <v>659.2</v>
      </c>
      <c r="M2202" t="s">
        <v>18</v>
      </c>
      <c r="N2202" t="s">
        <v>23</v>
      </c>
      <c r="O2202">
        <v>55</v>
      </c>
      <c r="P2202">
        <v>3</v>
      </c>
      <c r="Q2202" t="s">
        <v>280</v>
      </c>
      <c r="R2202">
        <v>507</v>
      </c>
      <c r="S2202" s="3">
        <v>0.05</v>
      </c>
      <c r="T2202" s="6">
        <v>265.60000000000008</v>
      </c>
      <c r="U2202" t="s">
        <v>6334</v>
      </c>
      <c r="V2202">
        <v>2025</v>
      </c>
      <c r="W2202" t="s">
        <v>6331</v>
      </c>
      <c r="X2202" t="str">
        <f>_xlfn.XLOOKUP(Orders_C[[#This Row],[Product_ID]],Products_C[Product_ID],Products_C[Product_Name])</f>
        <v>Chicken Bucket</v>
      </c>
      <c r="Y2202" t="str">
        <f>_xlfn.XLOOKUP(Orders_C[[#This Row],[Product_ID]],Products_C[Product_ID],Products_C[Category])</f>
        <v>Dessert</v>
      </c>
      <c r="Z2202" t="str">
        <f>_xlfn.XLOOKUP(Orders_C[[#This Row],[Store_ID]],Stores_c[Store_ID],Stores_c[City])</f>
        <v>Andrewview</v>
      </c>
      <c r="AA2202" t="str">
        <f>_xlfn.XLOOKUP(Orders_C[[#This Row],[Customer_ID]],Customers_c[Customer_ID],Customers_c[Customer_Name])</f>
        <v>Mark Reyes</v>
      </c>
      <c r="AB2202" s="6">
        <f>Orders_C[[#This Row],[Quantity]]*Orders_C[[#This Row],[Unit_Price]]*(1-Orders_C[[#This Row],[Discount %]])+Orders_C[[#This Row],[Tax]]</f>
        <v>631.4</v>
      </c>
      <c r="AC2202" s="9">
        <f>(Orders_C[[#This Row],[Unit_Price]]*Orders_C[[#This Row],[Quantity]])-Orders_C[[#This Row],[Discount]]+Orders_C[[#This Row],[Tax]]</f>
        <v>659.2</v>
      </c>
      <c r="AD2202" t="str">
        <f>IF(COUNTIF(Orders_C[[#All],[Customer_ID]],Orders_C[[#This Row],[Customer_ID]])&gt;1,"Repeat","New")</f>
        <v>Repeat</v>
      </c>
      <c r="AE2202" t="str" cm="1">
        <f t="array" ref="AE2202">_xlfn.XLOOKUP(Orders_C[[#This Row],[Store_ID]],Stores_c[[#All],[Store_ID]],Stores_c[[#All],[City]])</f>
        <v>Andrewview</v>
      </c>
      <c r="AF2202" t="str" cm="1">
        <f t="array" ref="AF2202">_xlfn.XLOOKUP(Orders_C[[#This Row],[Store_ID]],Stores_c[[#All],[Store_ID]],Stores_c[[#All],[Manager_Name]])</f>
        <v>Alice Sutton</v>
      </c>
      <c r="AG2202" t="str" cm="1">
        <f t="array" ref="AG2202">_xlfn.XLOOKUP(Orders_C[[#This Row],[Store_ID]],Stores_c[[#All],[Store_ID]],Stores_c[[#All],[Store_Type]])</f>
        <v>Mall</v>
      </c>
    </row>
    <row r="2203" spans="1:33" x14ac:dyDescent="0.25">
      <c r="A2203">
        <v>10044</v>
      </c>
      <c r="B2203" s="1">
        <v>45992</v>
      </c>
      <c r="C2203" s="2">
        <v>0.2230787037037037</v>
      </c>
      <c r="D2203">
        <v>1898</v>
      </c>
      <c r="E2203">
        <v>210</v>
      </c>
      <c r="F2203">
        <v>496</v>
      </c>
      <c r="G2203">
        <v>339</v>
      </c>
      <c r="H2203">
        <v>4</v>
      </c>
      <c r="I2203">
        <v>164</v>
      </c>
      <c r="J2203">
        <v>5</v>
      </c>
      <c r="K2203">
        <v>8.2000000000000011</v>
      </c>
      <c r="L2203">
        <v>659.2</v>
      </c>
      <c r="M2203" t="s">
        <v>18</v>
      </c>
      <c r="N2203" t="s">
        <v>22</v>
      </c>
      <c r="O2203">
        <v>40</v>
      </c>
      <c r="P2203">
        <v>5</v>
      </c>
      <c r="Q2203" t="s">
        <v>4067</v>
      </c>
      <c r="R2203">
        <v>506</v>
      </c>
      <c r="S2203" s="3">
        <v>0.05</v>
      </c>
      <c r="T2203" s="6">
        <v>265.60000000000008</v>
      </c>
      <c r="U2203" t="s">
        <v>6328</v>
      </c>
      <c r="V2203">
        <v>2025</v>
      </c>
      <c r="W2203" t="s">
        <v>6329</v>
      </c>
      <c r="X2203" t="str">
        <f>_xlfn.XLOOKUP(Orders_C[[#This Row],[Product_ID]],Products_C[Product_ID],Products_C[Product_Name])</f>
        <v>Veg Burger</v>
      </c>
      <c r="Y2203" t="str">
        <f>_xlfn.XLOOKUP(Orders_C[[#This Row],[Product_ID]],Products_C[Product_ID],Products_C[Category])</f>
        <v>Burger</v>
      </c>
      <c r="Z2203" t="str">
        <f>_xlfn.XLOOKUP(Orders_C[[#This Row],[Store_ID]],Stores_c[Store_ID],Stores_c[City])</f>
        <v>East William</v>
      </c>
      <c r="AA2203" t="str">
        <f>_xlfn.XLOOKUP(Orders_C[[#This Row],[Customer_ID]],Customers_c[Customer_ID],Customers_c[Customer_Name])</f>
        <v>Raymond Harris</v>
      </c>
      <c r="AB2203" s="6">
        <f>Orders_C[[#This Row],[Quantity]]*Orders_C[[#This Row],[Unit_Price]]*(1-Orders_C[[#This Row],[Discount %]])+Orders_C[[#This Row],[Tax]]</f>
        <v>631.4</v>
      </c>
      <c r="AC2203" s="9">
        <f>(Orders_C[[#This Row],[Unit_Price]]*Orders_C[[#This Row],[Quantity]])-Orders_C[[#This Row],[Discount]]+Orders_C[[#This Row],[Tax]]</f>
        <v>659.2</v>
      </c>
      <c r="AD2203" t="str">
        <f>IF(COUNTIF(Orders_C[[#All],[Customer_ID]],Orders_C[[#This Row],[Customer_ID]])&gt;1,"Repeat","New")</f>
        <v>Repeat</v>
      </c>
      <c r="AE2203" t="str" cm="1">
        <f t="array" ref="AE2203">_xlfn.XLOOKUP(Orders_C[[#This Row],[Store_ID]],Stores_c[[#All],[Store_ID]],Stores_c[[#All],[City]])</f>
        <v>East William</v>
      </c>
      <c r="AF2203" t="str" cm="1">
        <f t="array" ref="AF2203">_xlfn.XLOOKUP(Orders_C[[#This Row],[Store_ID]],Stores_c[[#All],[Store_ID]],Stores_c[[#All],[Manager_Name]])</f>
        <v>Victoria Butler</v>
      </c>
      <c r="AG2203" t="str" cm="1">
        <f t="array" ref="AG2203">_xlfn.XLOOKUP(Orders_C[[#This Row],[Store_ID]],Stores_c[[#All],[Store_ID]],Stores_c[[#All],[Store_Type]])</f>
        <v>Drive-Thru</v>
      </c>
    </row>
    <row r="2204" spans="1:33" x14ac:dyDescent="0.25">
      <c r="A2204">
        <v>6546</v>
      </c>
      <c r="B2204" s="1">
        <v>45873</v>
      </c>
      <c r="C2204" s="2">
        <v>0.90375000000000005</v>
      </c>
      <c r="D2204">
        <v>1946</v>
      </c>
      <c r="E2204">
        <v>217</v>
      </c>
      <c r="F2204">
        <v>434</v>
      </c>
      <c r="G2204">
        <v>304</v>
      </c>
      <c r="H2204">
        <v>4</v>
      </c>
      <c r="I2204">
        <v>161</v>
      </c>
      <c r="J2204">
        <v>0</v>
      </c>
      <c r="K2204">
        <v>8.0500000000000007</v>
      </c>
      <c r="L2204">
        <v>652.04999999999995</v>
      </c>
      <c r="M2204" t="s">
        <v>19</v>
      </c>
      <c r="N2204" t="s">
        <v>22</v>
      </c>
      <c r="O2204">
        <v>24</v>
      </c>
      <c r="P2204">
        <v>5</v>
      </c>
      <c r="Q2204" t="s">
        <v>569</v>
      </c>
      <c r="R2204">
        <v>509</v>
      </c>
      <c r="S2204" s="3">
        <v>0</v>
      </c>
      <c r="T2204" s="6">
        <v>265.64999999999998</v>
      </c>
      <c r="U2204" t="s">
        <v>6342</v>
      </c>
      <c r="V2204">
        <v>2025</v>
      </c>
      <c r="W2204" t="s">
        <v>6329</v>
      </c>
      <c r="X2204" t="str">
        <f>_xlfn.XLOOKUP(Orders_C[[#This Row],[Product_ID]],Products_C[Product_ID],Products_C[Product_Name])</f>
        <v>Veg Burger</v>
      </c>
      <c r="Y2204" t="str">
        <f>_xlfn.XLOOKUP(Orders_C[[#This Row],[Product_ID]],Products_C[Product_ID],Products_C[Category])</f>
        <v>Burger</v>
      </c>
      <c r="Z2204" t="str">
        <f>_xlfn.XLOOKUP(Orders_C[[#This Row],[Store_ID]],Stores_c[Store_ID],Stores_c[City])</f>
        <v>West Rebecca</v>
      </c>
      <c r="AA2204" t="str">
        <f>_xlfn.XLOOKUP(Orders_C[[#This Row],[Customer_ID]],Customers_c[Customer_ID],Customers_c[Customer_Name])</f>
        <v>Miss Samantha Reyes</v>
      </c>
      <c r="AB2204" s="6">
        <f>Orders_C[[#This Row],[Quantity]]*Orders_C[[#This Row],[Unit_Price]]*(1-Orders_C[[#This Row],[Discount %]])+Orders_C[[#This Row],[Tax]]</f>
        <v>652.04999999999995</v>
      </c>
      <c r="AC2204" s="9">
        <f>(Orders_C[[#This Row],[Unit_Price]]*Orders_C[[#This Row],[Quantity]])-Orders_C[[#This Row],[Discount]]+Orders_C[[#This Row],[Tax]]</f>
        <v>652.04999999999995</v>
      </c>
      <c r="AD2204" t="str">
        <f>IF(COUNTIF(Orders_C[[#All],[Customer_ID]],Orders_C[[#This Row],[Customer_ID]])&gt;1,"Repeat","New")</f>
        <v>Repeat</v>
      </c>
      <c r="AE2204" t="str" cm="1">
        <f t="array" ref="AE2204">_xlfn.XLOOKUP(Orders_C[[#This Row],[Store_ID]],Stores_c[[#All],[Store_ID]],Stores_c[[#All],[City]])</f>
        <v>West Rebecca</v>
      </c>
      <c r="AF2204" t="str" cm="1">
        <f t="array" ref="AF2204">_xlfn.XLOOKUP(Orders_C[[#This Row],[Store_ID]],Stores_c[[#All],[Store_ID]],Stores_c[[#All],[Manager_Name]])</f>
        <v>Albert Smith</v>
      </c>
      <c r="AG2204" t="str" cm="1">
        <f t="array" ref="AG2204">_xlfn.XLOOKUP(Orders_C[[#This Row],[Store_ID]],Stores_c[[#All],[Store_ID]],Stores_c[[#All],[Store_Type]])</f>
        <v>Mall</v>
      </c>
    </row>
    <row r="2205" spans="1:33" x14ac:dyDescent="0.25">
      <c r="A2205">
        <v>9798</v>
      </c>
      <c r="B2205" s="1">
        <v>45845</v>
      </c>
      <c r="C2205" s="2">
        <v>4.9664351851851848E-2</v>
      </c>
      <c r="D2205">
        <v>1199</v>
      </c>
      <c r="E2205">
        <v>213</v>
      </c>
      <c r="F2205">
        <v>494</v>
      </c>
      <c r="G2205">
        <v>334</v>
      </c>
      <c r="H2205">
        <v>4</v>
      </c>
      <c r="I2205">
        <v>161</v>
      </c>
      <c r="J2205">
        <v>0</v>
      </c>
      <c r="K2205">
        <v>8.0500000000000007</v>
      </c>
      <c r="L2205">
        <v>652.04999999999995</v>
      </c>
      <c r="M2205" t="s">
        <v>19</v>
      </c>
      <c r="N2205" t="s">
        <v>22</v>
      </c>
      <c r="O2205">
        <v>10</v>
      </c>
      <c r="P2205">
        <v>4</v>
      </c>
      <c r="Q2205" t="s">
        <v>3821</v>
      </c>
      <c r="R2205">
        <v>507</v>
      </c>
      <c r="S2205" s="3">
        <v>0</v>
      </c>
      <c r="T2205" s="6">
        <v>265.64999999999998</v>
      </c>
      <c r="U2205" t="s">
        <v>6341</v>
      </c>
      <c r="V2205">
        <v>2025</v>
      </c>
      <c r="W2205" t="s">
        <v>6333</v>
      </c>
      <c r="X2205" t="str">
        <f>_xlfn.XLOOKUP(Orders_C[[#This Row],[Product_ID]],Products_C[Product_ID],Products_C[Product_Name])</f>
        <v>Krushers</v>
      </c>
      <c r="Y2205" t="str">
        <f>_xlfn.XLOOKUP(Orders_C[[#This Row],[Product_ID]],Products_C[Product_ID],Products_C[Category])</f>
        <v>Dessert</v>
      </c>
      <c r="Z2205" t="str">
        <f>_xlfn.XLOOKUP(Orders_C[[#This Row],[Store_ID]],Stores_c[Store_ID],Stores_c[City])</f>
        <v>Lake Kristashire</v>
      </c>
      <c r="AA2205" t="str">
        <f>_xlfn.XLOOKUP(Orders_C[[#This Row],[Customer_ID]],Customers_c[Customer_ID],Customers_c[Customer_Name])</f>
        <v>Carolyn Ortega</v>
      </c>
      <c r="AB2205" s="6">
        <f>Orders_C[[#This Row],[Quantity]]*Orders_C[[#This Row],[Unit_Price]]*(1-Orders_C[[#This Row],[Discount %]])+Orders_C[[#This Row],[Tax]]</f>
        <v>652.04999999999995</v>
      </c>
      <c r="AC2205" s="9">
        <f>(Orders_C[[#This Row],[Unit_Price]]*Orders_C[[#This Row],[Quantity]])-Orders_C[[#This Row],[Discount]]+Orders_C[[#This Row],[Tax]]</f>
        <v>652.04999999999995</v>
      </c>
      <c r="AD2205" t="str">
        <f>IF(COUNTIF(Orders_C[[#All],[Customer_ID]],Orders_C[[#This Row],[Customer_ID]])&gt;1,"Repeat","New")</f>
        <v>Repeat</v>
      </c>
      <c r="AE2205" t="str" cm="1">
        <f t="array" ref="AE2205">_xlfn.XLOOKUP(Orders_C[[#This Row],[Store_ID]],Stores_c[[#All],[Store_ID]],Stores_c[[#All],[City]])</f>
        <v>Lake Kristashire</v>
      </c>
      <c r="AF2205" t="str" cm="1">
        <f t="array" ref="AF2205">_xlfn.XLOOKUP(Orders_C[[#This Row],[Store_ID]],Stores_c[[#All],[Store_ID]],Stores_c[[#All],[Manager_Name]])</f>
        <v>Andrea Daugherty</v>
      </c>
      <c r="AG2205" t="str" cm="1">
        <f t="array" ref="AG2205">_xlfn.XLOOKUP(Orders_C[[#This Row],[Store_ID]],Stores_c[[#All],[Store_ID]],Stores_c[[#All],[Store_Type]])</f>
        <v>Mall</v>
      </c>
    </row>
    <row r="2206" spans="1:33" x14ac:dyDescent="0.25">
      <c r="A2206">
        <v>7632</v>
      </c>
      <c r="B2206" s="1">
        <v>45817</v>
      </c>
      <c r="C2206" s="2">
        <v>2.2824074074074073E-2</v>
      </c>
      <c r="D2206">
        <v>1730</v>
      </c>
      <c r="E2206">
        <v>212</v>
      </c>
      <c r="F2206">
        <v>481</v>
      </c>
      <c r="G2206">
        <v>303</v>
      </c>
      <c r="H2206">
        <v>2</v>
      </c>
      <c r="I2206">
        <v>313</v>
      </c>
      <c r="J2206">
        <v>0</v>
      </c>
      <c r="K2206">
        <v>15.65</v>
      </c>
      <c r="L2206">
        <v>641.65</v>
      </c>
      <c r="M2206" t="s">
        <v>18</v>
      </c>
      <c r="N2206" t="s">
        <v>23</v>
      </c>
      <c r="O2206">
        <v>43</v>
      </c>
      <c r="P2206">
        <v>1</v>
      </c>
      <c r="Q2206" t="s">
        <v>1655</v>
      </c>
      <c r="R2206">
        <v>502</v>
      </c>
      <c r="S2206" s="3">
        <v>0</v>
      </c>
      <c r="T2206" s="6">
        <v>266.05</v>
      </c>
      <c r="U2206" t="s">
        <v>6340</v>
      </c>
      <c r="V2206">
        <v>2025</v>
      </c>
      <c r="W2206" t="s">
        <v>6331</v>
      </c>
      <c r="X2206" t="str">
        <f>_xlfn.XLOOKUP(Orders_C[[#This Row],[Product_ID]],Products_C[Product_ID],Products_C[Product_Name])</f>
        <v>Chocolate Lava Cake</v>
      </c>
      <c r="Y2206" t="str">
        <f>_xlfn.XLOOKUP(Orders_C[[#This Row],[Product_ID]],Products_C[Product_ID],Products_C[Category])</f>
        <v>Chicken</v>
      </c>
      <c r="Z2206" t="str">
        <f>_xlfn.XLOOKUP(Orders_C[[#This Row],[Store_ID]],Stores_c[Store_ID],Stores_c[City])</f>
        <v>Andrewview</v>
      </c>
      <c r="AA2206" t="str">
        <f>_xlfn.XLOOKUP(Orders_C[[#This Row],[Customer_ID]],Customers_c[Customer_ID],Customers_c[Customer_Name])</f>
        <v>Carol Zuniga</v>
      </c>
      <c r="AB2206" s="6">
        <f>Orders_C[[#This Row],[Quantity]]*Orders_C[[#This Row],[Unit_Price]]*(1-Orders_C[[#This Row],[Discount %]])+Orders_C[[#This Row],[Tax]]</f>
        <v>641.65</v>
      </c>
      <c r="AC2206" s="9">
        <f>(Orders_C[[#This Row],[Unit_Price]]*Orders_C[[#This Row],[Quantity]])-Orders_C[[#This Row],[Discount]]+Orders_C[[#This Row],[Tax]]</f>
        <v>641.65</v>
      </c>
      <c r="AD2206" t="str">
        <f>IF(COUNTIF(Orders_C[[#All],[Customer_ID]],Orders_C[[#This Row],[Customer_ID]])&gt;1,"Repeat","New")</f>
        <v>Repeat</v>
      </c>
      <c r="AE2206" t="str" cm="1">
        <f t="array" ref="AE2206">_xlfn.XLOOKUP(Orders_C[[#This Row],[Store_ID]],Stores_c[[#All],[Store_ID]],Stores_c[[#All],[City]])</f>
        <v>Andrewview</v>
      </c>
      <c r="AF2206" t="str" cm="1">
        <f t="array" ref="AF2206">_xlfn.XLOOKUP(Orders_C[[#This Row],[Store_ID]],Stores_c[[#All],[Store_ID]],Stores_c[[#All],[Manager_Name]])</f>
        <v>Alice Sutton</v>
      </c>
      <c r="AG2206" t="str" cm="1">
        <f t="array" ref="AG2206">_xlfn.XLOOKUP(Orders_C[[#This Row],[Store_ID]],Stores_c[[#All],[Store_ID]],Stores_c[[#All],[Store_Type]])</f>
        <v>Mall</v>
      </c>
    </row>
    <row r="2207" spans="1:33" x14ac:dyDescent="0.25">
      <c r="A2207">
        <v>6337</v>
      </c>
      <c r="B2207" s="1">
        <v>45902</v>
      </c>
      <c r="C2207" s="2">
        <v>0.75430555555555556</v>
      </c>
      <c r="D2207">
        <v>1878</v>
      </c>
      <c r="E2207">
        <v>208</v>
      </c>
      <c r="F2207">
        <v>515</v>
      </c>
      <c r="G2207">
        <v>317</v>
      </c>
      <c r="H2207">
        <v>2</v>
      </c>
      <c r="I2207">
        <v>319</v>
      </c>
      <c r="J2207">
        <v>5</v>
      </c>
      <c r="K2207">
        <v>15.95</v>
      </c>
      <c r="L2207">
        <v>648.95000000000005</v>
      </c>
      <c r="M2207" t="s">
        <v>18</v>
      </c>
      <c r="N2207" t="s">
        <v>22</v>
      </c>
      <c r="O2207">
        <v>58</v>
      </c>
      <c r="P2207">
        <v>4</v>
      </c>
      <c r="Q2207" t="s">
        <v>360</v>
      </c>
      <c r="R2207">
        <v>505</v>
      </c>
      <c r="S2207" s="3">
        <v>0.05</v>
      </c>
      <c r="T2207" s="6">
        <v>266.15000000000003</v>
      </c>
      <c r="U2207" t="s">
        <v>6335</v>
      </c>
      <c r="V2207">
        <v>2025</v>
      </c>
      <c r="W2207" t="s">
        <v>6331</v>
      </c>
      <c r="X2207" t="str">
        <f>_xlfn.XLOOKUP(Orders_C[[#This Row],[Product_ID]],Products_C[Product_ID],Products_C[Product_Name])</f>
        <v>Popcorn Chicken</v>
      </c>
      <c r="Y2207" t="str">
        <f>_xlfn.XLOOKUP(Orders_C[[#This Row],[Product_ID]],Products_C[Product_ID],Products_C[Category])</f>
        <v>Dessert</v>
      </c>
      <c r="Z2207" t="str">
        <f>_xlfn.XLOOKUP(Orders_C[[#This Row],[Store_ID]],Stores_c[Store_ID],Stores_c[City])</f>
        <v>Tracyview</v>
      </c>
      <c r="AA2207" t="str">
        <f>_xlfn.XLOOKUP(Orders_C[[#This Row],[Customer_ID]],Customers_c[Customer_ID],Customers_c[Customer_Name])</f>
        <v>Robin Jacobs</v>
      </c>
      <c r="AB2207" s="6">
        <f>Orders_C[[#This Row],[Quantity]]*Orders_C[[#This Row],[Unit_Price]]*(1-Orders_C[[#This Row],[Discount %]])+Orders_C[[#This Row],[Tax]]</f>
        <v>622.05000000000007</v>
      </c>
      <c r="AC2207" s="9">
        <f>(Orders_C[[#This Row],[Unit_Price]]*Orders_C[[#This Row],[Quantity]])-Orders_C[[#This Row],[Discount]]+Orders_C[[#This Row],[Tax]]</f>
        <v>648.95000000000005</v>
      </c>
      <c r="AD2207" t="str">
        <f>IF(COUNTIF(Orders_C[[#All],[Customer_ID]],Orders_C[[#This Row],[Customer_ID]])&gt;1,"Repeat","New")</f>
        <v>Repeat</v>
      </c>
      <c r="AE2207" t="str" cm="1">
        <f t="array" ref="AE2207">_xlfn.XLOOKUP(Orders_C[[#This Row],[Store_ID]],Stores_c[[#All],[Store_ID]],Stores_c[[#All],[City]])</f>
        <v>Tracyview</v>
      </c>
      <c r="AF2207" t="str" cm="1">
        <f t="array" ref="AF2207">_xlfn.XLOOKUP(Orders_C[[#This Row],[Store_ID]],Stores_c[[#All],[Store_ID]],Stores_c[[#All],[Manager_Name]])</f>
        <v>Jeremiah Lee</v>
      </c>
      <c r="AG2207" t="str" cm="1">
        <f t="array" ref="AG2207">_xlfn.XLOOKUP(Orders_C[[#This Row],[Store_ID]],Stores_c[[#All],[Store_ID]],Stores_c[[#All],[Store_Type]])</f>
        <v>Mall</v>
      </c>
    </row>
    <row r="2208" spans="1:33" x14ac:dyDescent="0.25">
      <c r="A2208">
        <v>9516</v>
      </c>
      <c r="B2208" s="1">
        <v>45816</v>
      </c>
      <c r="C2208" s="2">
        <v>0.96278935185185188</v>
      </c>
      <c r="D2208">
        <v>1520</v>
      </c>
      <c r="E2208">
        <v>204</v>
      </c>
      <c r="F2208">
        <v>504</v>
      </c>
      <c r="G2208">
        <v>314</v>
      </c>
      <c r="H2208">
        <v>2</v>
      </c>
      <c r="I2208">
        <v>319</v>
      </c>
      <c r="J2208">
        <v>5</v>
      </c>
      <c r="K2208">
        <v>15.95</v>
      </c>
      <c r="L2208">
        <v>648.95000000000005</v>
      </c>
      <c r="M2208" t="s">
        <v>20</v>
      </c>
      <c r="N2208" t="s">
        <v>23</v>
      </c>
      <c r="O2208">
        <v>27</v>
      </c>
      <c r="P2208">
        <v>5</v>
      </c>
      <c r="Q2208" t="s">
        <v>3539</v>
      </c>
      <c r="R2208">
        <v>508</v>
      </c>
      <c r="S2208" s="3">
        <v>0.05</v>
      </c>
      <c r="T2208" s="6">
        <v>266.15000000000003</v>
      </c>
      <c r="U2208" t="s">
        <v>6340</v>
      </c>
      <c r="V2208">
        <v>2025</v>
      </c>
      <c r="W2208" t="s">
        <v>6329</v>
      </c>
      <c r="X2208" t="str">
        <f>_xlfn.XLOOKUP(Orders_C[[#This Row],[Product_ID]],Products_C[Product_ID],Products_C[Product_Name])</f>
        <v>Wrap</v>
      </c>
      <c r="Y2208" t="str">
        <f>_xlfn.XLOOKUP(Orders_C[[#This Row],[Product_ID]],Products_C[Product_ID],Products_C[Category])</f>
        <v>Burger</v>
      </c>
      <c r="Z2208" t="str">
        <f>_xlfn.XLOOKUP(Orders_C[[#This Row],[Store_ID]],Stores_c[Store_ID],Stores_c[City])</f>
        <v>New Robertfurt</v>
      </c>
      <c r="AA2208" t="str">
        <f>_xlfn.XLOOKUP(Orders_C[[#This Row],[Customer_ID]],Customers_c[Customer_ID],Customers_c[Customer_Name])</f>
        <v>Jacob Delacruz</v>
      </c>
      <c r="AB2208" s="6">
        <f>Orders_C[[#This Row],[Quantity]]*Orders_C[[#This Row],[Unit_Price]]*(1-Orders_C[[#This Row],[Discount %]])+Orders_C[[#This Row],[Tax]]</f>
        <v>622.05000000000007</v>
      </c>
      <c r="AC2208" s="9">
        <f>(Orders_C[[#This Row],[Unit_Price]]*Orders_C[[#This Row],[Quantity]])-Orders_C[[#This Row],[Discount]]+Orders_C[[#This Row],[Tax]]</f>
        <v>648.95000000000005</v>
      </c>
      <c r="AD2208" t="str">
        <f>IF(COUNTIF(Orders_C[[#All],[Customer_ID]],Orders_C[[#This Row],[Customer_ID]])&gt;1,"Repeat","New")</f>
        <v>Repeat</v>
      </c>
      <c r="AE2208" t="str" cm="1">
        <f t="array" ref="AE2208">_xlfn.XLOOKUP(Orders_C[[#This Row],[Store_ID]],Stores_c[[#All],[Store_ID]],Stores_c[[#All],[City]])</f>
        <v>New Robertfurt</v>
      </c>
      <c r="AF2208" t="str" cm="1">
        <f t="array" ref="AF2208">_xlfn.XLOOKUP(Orders_C[[#This Row],[Store_ID]],Stores_c[[#All],[Store_ID]],Stores_c[[#All],[Manager_Name]])</f>
        <v>Tiffany Gomez</v>
      </c>
      <c r="AG2208" t="str" cm="1">
        <f t="array" ref="AG2208">_xlfn.XLOOKUP(Orders_C[[#This Row],[Store_ID]],Stores_c[[#All],[Store_ID]],Stores_c[[#All],[Store_Type]])</f>
        <v>Street</v>
      </c>
    </row>
    <row r="2209" spans="1:33" x14ac:dyDescent="0.25">
      <c r="A2209">
        <v>7838</v>
      </c>
      <c r="B2209" s="1">
        <v>46066</v>
      </c>
      <c r="C2209" s="2">
        <v>0.22138888888888889</v>
      </c>
      <c r="D2209">
        <v>1490</v>
      </c>
      <c r="E2209">
        <v>214</v>
      </c>
      <c r="F2209">
        <v>540</v>
      </c>
      <c r="G2209">
        <v>304</v>
      </c>
      <c r="H2209">
        <v>3</v>
      </c>
      <c r="I2209">
        <v>221</v>
      </c>
      <c r="J2209">
        <v>10</v>
      </c>
      <c r="K2209">
        <v>11.05</v>
      </c>
      <c r="L2209">
        <v>664.05</v>
      </c>
      <c r="M2209" t="s">
        <v>18</v>
      </c>
      <c r="N2209" t="s">
        <v>22</v>
      </c>
      <c r="O2209">
        <v>30</v>
      </c>
      <c r="P2209">
        <v>5</v>
      </c>
      <c r="Q2209" t="s">
        <v>1861</v>
      </c>
      <c r="R2209">
        <v>502</v>
      </c>
      <c r="S2209" s="3">
        <v>0.1</v>
      </c>
      <c r="T2209" s="6">
        <v>266.24999999999994</v>
      </c>
      <c r="U2209" t="s">
        <v>6338</v>
      </c>
      <c r="V2209">
        <v>2026</v>
      </c>
      <c r="W2209" t="s">
        <v>6329</v>
      </c>
      <c r="X2209" t="str">
        <f>_xlfn.XLOOKUP(Orders_C[[#This Row],[Product_ID]],Products_C[Product_ID],Products_C[Product_Name])</f>
        <v>Veg Burger</v>
      </c>
      <c r="Y2209" t="str">
        <f>_xlfn.XLOOKUP(Orders_C[[#This Row],[Product_ID]],Products_C[Product_ID],Products_C[Category])</f>
        <v>Burger</v>
      </c>
      <c r="Z2209" t="str">
        <f>_xlfn.XLOOKUP(Orders_C[[#This Row],[Store_ID]],Stores_c[Store_ID],Stores_c[City])</f>
        <v>New Robert</v>
      </c>
      <c r="AA2209" t="str">
        <f>_xlfn.XLOOKUP(Orders_C[[#This Row],[Customer_ID]],Customers_c[Customer_ID],Customers_c[Customer_Name])</f>
        <v>Lucas Young</v>
      </c>
      <c r="AB2209" s="6">
        <f>Orders_C[[#This Row],[Quantity]]*Orders_C[[#This Row],[Unit_Price]]*(1-Orders_C[[#This Row],[Discount %]])+Orders_C[[#This Row],[Tax]]</f>
        <v>607.75</v>
      </c>
      <c r="AC2209" s="9">
        <f>(Orders_C[[#This Row],[Unit_Price]]*Orders_C[[#This Row],[Quantity]])-Orders_C[[#This Row],[Discount]]+Orders_C[[#This Row],[Tax]]</f>
        <v>664.05</v>
      </c>
      <c r="AD2209" t="str">
        <f>IF(COUNTIF(Orders_C[[#All],[Customer_ID]],Orders_C[[#This Row],[Customer_ID]])&gt;1,"Repeat","New")</f>
        <v>Repeat</v>
      </c>
      <c r="AE2209" t="str" cm="1">
        <f t="array" ref="AE2209">_xlfn.XLOOKUP(Orders_C[[#This Row],[Store_ID]],Stores_c[[#All],[Store_ID]],Stores_c[[#All],[City]])</f>
        <v>New Robert</v>
      </c>
      <c r="AF2209" t="str" cm="1">
        <f t="array" ref="AF2209">_xlfn.XLOOKUP(Orders_C[[#This Row],[Store_ID]],Stores_c[[#All],[Store_ID]],Stores_c[[#All],[Manager_Name]])</f>
        <v>Krista Webb</v>
      </c>
      <c r="AG2209" t="str" cm="1">
        <f t="array" ref="AG2209">_xlfn.XLOOKUP(Orders_C[[#This Row],[Store_ID]],Stores_c[[#All],[Store_ID]],Stores_c[[#All],[Store_Type]])</f>
        <v>Drive-Thru</v>
      </c>
    </row>
    <row r="2210" spans="1:33" x14ac:dyDescent="0.25">
      <c r="A2210">
        <v>10519</v>
      </c>
      <c r="B2210" s="1">
        <v>45785</v>
      </c>
      <c r="C2210" s="2">
        <v>0.85223379629629625</v>
      </c>
      <c r="D2210">
        <v>1386</v>
      </c>
      <c r="E2210">
        <v>205</v>
      </c>
      <c r="F2210">
        <v>455</v>
      </c>
      <c r="G2210">
        <v>310</v>
      </c>
      <c r="H2210">
        <v>3</v>
      </c>
      <c r="I2210">
        <v>221</v>
      </c>
      <c r="J2210">
        <v>10</v>
      </c>
      <c r="K2210">
        <v>11.05</v>
      </c>
      <c r="L2210">
        <v>664.05</v>
      </c>
      <c r="M2210" t="s">
        <v>20</v>
      </c>
      <c r="N2210" t="s">
        <v>21</v>
      </c>
      <c r="O2210">
        <v>54</v>
      </c>
      <c r="P2210">
        <v>5</v>
      </c>
      <c r="Q2210" t="s">
        <v>4542</v>
      </c>
      <c r="R2210">
        <v>509</v>
      </c>
      <c r="S2210" s="3">
        <v>0.1</v>
      </c>
      <c r="T2210" s="6">
        <v>266.24999999999994</v>
      </c>
      <c r="U2210" t="s">
        <v>6339</v>
      </c>
      <c r="V2210">
        <v>2025</v>
      </c>
      <c r="W2210" t="s">
        <v>6331</v>
      </c>
      <c r="X2210" t="str">
        <f>_xlfn.XLOOKUP(Orders_C[[#This Row],[Product_ID]],Products_C[Product_ID],Products_C[Product_Name])</f>
        <v>Chicken Bucket</v>
      </c>
      <c r="Y2210" t="str">
        <f>_xlfn.XLOOKUP(Orders_C[[#This Row],[Product_ID]],Products_C[Product_ID],Products_C[Category])</f>
        <v>Chicken</v>
      </c>
      <c r="Z2210" t="str">
        <f>_xlfn.XLOOKUP(Orders_C[[#This Row],[Store_ID]],Stores_c[Store_ID],Stores_c[City])</f>
        <v>Port Jacob</v>
      </c>
      <c r="AA2210" t="str">
        <f>_xlfn.XLOOKUP(Orders_C[[#This Row],[Customer_ID]],Customers_c[Customer_ID],Customers_c[Customer_Name])</f>
        <v>Amy Berg</v>
      </c>
      <c r="AB2210" s="6">
        <f>Orders_C[[#This Row],[Quantity]]*Orders_C[[#This Row],[Unit_Price]]*(1-Orders_C[[#This Row],[Discount %]])+Orders_C[[#This Row],[Tax]]</f>
        <v>607.75</v>
      </c>
      <c r="AC2210" s="9">
        <f>(Orders_C[[#This Row],[Unit_Price]]*Orders_C[[#This Row],[Quantity]])-Orders_C[[#This Row],[Discount]]+Orders_C[[#This Row],[Tax]]</f>
        <v>664.05</v>
      </c>
      <c r="AD2210" t="str">
        <f>IF(COUNTIF(Orders_C[[#All],[Customer_ID]],Orders_C[[#This Row],[Customer_ID]])&gt;1,"Repeat","New")</f>
        <v>Repeat</v>
      </c>
      <c r="AE2210" t="str" cm="1">
        <f t="array" ref="AE2210">_xlfn.XLOOKUP(Orders_C[[#This Row],[Store_ID]],Stores_c[[#All],[Store_ID]],Stores_c[[#All],[City]])</f>
        <v>Port Jacob</v>
      </c>
      <c r="AF2210" t="str" cm="1">
        <f t="array" ref="AF2210">_xlfn.XLOOKUP(Orders_C[[#This Row],[Store_ID]],Stores_c[[#All],[Store_ID]],Stores_c[[#All],[Manager_Name]])</f>
        <v>David Harris</v>
      </c>
      <c r="AG2210" t="str" cm="1">
        <f t="array" ref="AG2210">_xlfn.XLOOKUP(Orders_C[[#This Row],[Store_ID]],Stores_c[[#All],[Store_ID]],Stores_c[[#All],[Store_Type]])</f>
        <v>Mall</v>
      </c>
    </row>
    <row r="2211" spans="1:33" x14ac:dyDescent="0.25">
      <c r="A2211">
        <v>7253</v>
      </c>
      <c r="B2211" s="1">
        <v>45921</v>
      </c>
      <c r="C2211" s="2">
        <v>0.43766203703703704</v>
      </c>
      <c r="D2211">
        <v>1641</v>
      </c>
      <c r="E2211">
        <v>219</v>
      </c>
      <c r="F2211">
        <v>449</v>
      </c>
      <c r="G2211">
        <v>326</v>
      </c>
      <c r="H2211">
        <v>2</v>
      </c>
      <c r="I2211">
        <v>325</v>
      </c>
      <c r="J2211">
        <v>10</v>
      </c>
      <c r="K2211">
        <v>16.25</v>
      </c>
      <c r="L2211">
        <v>656.25</v>
      </c>
      <c r="M2211" t="s">
        <v>18</v>
      </c>
      <c r="N2211" t="s">
        <v>23</v>
      </c>
      <c r="O2211">
        <v>25</v>
      </c>
      <c r="P2211">
        <v>3</v>
      </c>
      <c r="Q2211" t="s">
        <v>1276</v>
      </c>
      <c r="R2211">
        <v>508</v>
      </c>
      <c r="S2211" s="3">
        <v>0.1</v>
      </c>
      <c r="T2211" s="6">
        <v>266.25</v>
      </c>
      <c r="U2211" t="s">
        <v>6335</v>
      </c>
      <c r="V2211">
        <v>2025</v>
      </c>
      <c r="W2211" t="s">
        <v>6329</v>
      </c>
      <c r="X2211" t="str">
        <f>_xlfn.XLOOKUP(Orders_C[[#This Row],[Product_ID]],Products_C[Product_ID],Products_C[Product_Name])</f>
        <v>Rice Bowl</v>
      </c>
      <c r="Y2211" t="str">
        <f>_xlfn.XLOOKUP(Orders_C[[#This Row],[Product_ID]],Products_C[Product_ID],Products_C[Category])</f>
        <v>Burger</v>
      </c>
      <c r="Z2211" t="str">
        <f>_xlfn.XLOOKUP(Orders_C[[#This Row],[Store_ID]],Stores_c[Store_ID],Stores_c[City])</f>
        <v>Lake David</v>
      </c>
      <c r="AA2211" t="str">
        <f>_xlfn.XLOOKUP(Orders_C[[#This Row],[Customer_ID]],Customers_c[Customer_ID],Customers_c[Customer_Name])</f>
        <v>Warren Carter</v>
      </c>
      <c r="AB2211" s="6">
        <f>Orders_C[[#This Row],[Quantity]]*Orders_C[[#This Row],[Unit_Price]]*(1-Orders_C[[#This Row],[Discount %]])+Orders_C[[#This Row],[Tax]]</f>
        <v>601.25</v>
      </c>
      <c r="AC2211" s="9">
        <f>(Orders_C[[#This Row],[Unit_Price]]*Orders_C[[#This Row],[Quantity]])-Orders_C[[#This Row],[Discount]]+Orders_C[[#This Row],[Tax]]</f>
        <v>656.25</v>
      </c>
      <c r="AD2211" t="str">
        <f>IF(COUNTIF(Orders_C[[#All],[Customer_ID]],Orders_C[[#This Row],[Customer_ID]])&gt;1,"Repeat","New")</f>
        <v>Repeat</v>
      </c>
      <c r="AE2211" t="str" cm="1">
        <f t="array" ref="AE2211">_xlfn.XLOOKUP(Orders_C[[#This Row],[Store_ID]],Stores_c[[#All],[Store_ID]],Stores_c[[#All],[City]])</f>
        <v>Lake David</v>
      </c>
      <c r="AF2211" t="str" cm="1">
        <f t="array" ref="AF2211">_xlfn.XLOOKUP(Orders_C[[#This Row],[Store_ID]],Stores_c[[#All],[Store_ID]],Stores_c[[#All],[Manager_Name]])</f>
        <v>Joshua Hines</v>
      </c>
      <c r="AG2211" t="str" cm="1">
        <f t="array" ref="AG2211">_xlfn.XLOOKUP(Orders_C[[#This Row],[Store_ID]],Stores_c[[#All],[Store_ID]],Stores_c[[#All],[Store_Type]])</f>
        <v>Street</v>
      </c>
    </row>
    <row r="2212" spans="1:33" x14ac:dyDescent="0.25">
      <c r="A2212">
        <v>7822</v>
      </c>
      <c r="B2212" s="1">
        <v>45939</v>
      </c>
      <c r="C2212" s="2">
        <v>0.89424768518518516</v>
      </c>
      <c r="D2212">
        <v>1513</v>
      </c>
      <c r="E2212">
        <v>207</v>
      </c>
      <c r="F2212">
        <v>491</v>
      </c>
      <c r="G2212">
        <v>301</v>
      </c>
      <c r="H2212">
        <v>3</v>
      </c>
      <c r="I2212">
        <v>225</v>
      </c>
      <c r="J2212">
        <v>15</v>
      </c>
      <c r="K2212">
        <v>11.25</v>
      </c>
      <c r="L2212">
        <v>671.25</v>
      </c>
      <c r="M2212" t="s">
        <v>19</v>
      </c>
      <c r="N2212" t="s">
        <v>21</v>
      </c>
      <c r="O2212">
        <v>46</v>
      </c>
      <c r="P2212">
        <v>4</v>
      </c>
      <c r="Q2212" t="s">
        <v>1845</v>
      </c>
      <c r="R2212">
        <v>505</v>
      </c>
      <c r="S2212" s="3">
        <v>0.15</v>
      </c>
      <c r="T2212" s="6">
        <v>266.25</v>
      </c>
      <c r="U2212" t="s">
        <v>6332</v>
      </c>
      <c r="V2212">
        <v>2025</v>
      </c>
      <c r="W2212" t="s">
        <v>6331</v>
      </c>
      <c r="X2212" t="str">
        <f>_xlfn.XLOOKUP(Orders_C[[#This Row],[Product_ID]],Products_C[Product_ID],Products_C[Product_Name])</f>
        <v>Krushers</v>
      </c>
      <c r="Y2212" t="str">
        <f>_xlfn.XLOOKUP(Orders_C[[#This Row],[Product_ID]],Products_C[Product_ID],Products_C[Category])</f>
        <v>Burger</v>
      </c>
      <c r="Z2212" t="str">
        <f>_xlfn.XLOOKUP(Orders_C[[#This Row],[Store_ID]],Stores_c[Store_ID],Stores_c[City])</f>
        <v>Christineton</v>
      </c>
      <c r="AA2212" t="str">
        <f>_xlfn.XLOOKUP(Orders_C[[#This Row],[Customer_ID]],Customers_c[Customer_ID],Customers_c[Customer_Name])</f>
        <v>Andrea Jones</v>
      </c>
      <c r="AB2212" s="6">
        <f>Orders_C[[#This Row],[Quantity]]*Orders_C[[#This Row],[Unit_Price]]*(1-Orders_C[[#This Row],[Discount %]])+Orders_C[[#This Row],[Tax]]</f>
        <v>585</v>
      </c>
      <c r="AC2212" s="9">
        <f>(Orders_C[[#This Row],[Unit_Price]]*Orders_C[[#This Row],[Quantity]])-Orders_C[[#This Row],[Discount]]+Orders_C[[#This Row],[Tax]]</f>
        <v>671.25</v>
      </c>
      <c r="AD2212" t="str">
        <f>IF(COUNTIF(Orders_C[[#All],[Customer_ID]],Orders_C[[#This Row],[Customer_ID]])&gt;1,"Repeat","New")</f>
        <v>Repeat</v>
      </c>
      <c r="AE2212" t="str" cm="1">
        <f t="array" ref="AE2212">_xlfn.XLOOKUP(Orders_C[[#This Row],[Store_ID]],Stores_c[[#All],[Store_ID]],Stores_c[[#All],[City]])</f>
        <v>Christineton</v>
      </c>
      <c r="AF2212" t="str" cm="1">
        <f t="array" ref="AF2212">_xlfn.XLOOKUP(Orders_C[[#This Row],[Store_ID]],Stores_c[[#All],[Store_ID]],Stores_c[[#All],[Manager_Name]])</f>
        <v>Dr. William Hubbard MD</v>
      </c>
      <c r="AG2212" t="str" cm="1">
        <f t="array" ref="AG2212">_xlfn.XLOOKUP(Orders_C[[#This Row],[Store_ID]],Stores_c[[#All],[Store_ID]],Stores_c[[#All],[Store_Type]])</f>
        <v>Street</v>
      </c>
    </row>
    <row r="2213" spans="1:33" x14ac:dyDescent="0.25">
      <c r="A2213">
        <v>6745</v>
      </c>
      <c r="B2213" s="1">
        <v>45772</v>
      </c>
      <c r="C2213" s="2">
        <v>0.28567129629629628</v>
      </c>
      <c r="D2213">
        <v>1327</v>
      </c>
      <c r="E2213">
        <v>223</v>
      </c>
      <c r="F2213">
        <v>408</v>
      </c>
      <c r="G2213">
        <v>311</v>
      </c>
      <c r="H2213">
        <v>3</v>
      </c>
      <c r="I2213">
        <v>217</v>
      </c>
      <c r="J2213">
        <v>5</v>
      </c>
      <c r="K2213">
        <v>10.85</v>
      </c>
      <c r="L2213">
        <v>656.85</v>
      </c>
      <c r="M2213" t="s">
        <v>18</v>
      </c>
      <c r="N2213" t="s">
        <v>23</v>
      </c>
      <c r="O2213">
        <v>51</v>
      </c>
      <c r="P2213">
        <v>5</v>
      </c>
      <c r="Q2213" t="s">
        <v>768</v>
      </c>
      <c r="R2213">
        <v>502</v>
      </c>
      <c r="S2213" s="3">
        <v>0.05</v>
      </c>
      <c r="T2213" s="6">
        <v>266.25000000000006</v>
      </c>
      <c r="U2213" t="s">
        <v>6337</v>
      </c>
      <c r="V2213">
        <v>2025</v>
      </c>
      <c r="W2213" t="s">
        <v>6331</v>
      </c>
      <c r="X2213" t="str">
        <f>_xlfn.XLOOKUP(Orders_C[[#This Row],[Product_ID]],Products_C[Product_ID],Products_C[Product_Name])</f>
        <v>Pepsi</v>
      </c>
      <c r="Y2213" t="str">
        <f>_xlfn.XLOOKUP(Orders_C[[#This Row],[Product_ID]],Products_C[Product_ID],Products_C[Category])</f>
        <v>Dessert</v>
      </c>
      <c r="Z2213" t="str">
        <f>_xlfn.XLOOKUP(Orders_C[[#This Row],[Store_ID]],Stores_c[Store_ID],Stores_c[City])</f>
        <v>Chambershaven</v>
      </c>
      <c r="AA2213" t="str">
        <f>_xlfn.XLOOKUP(Orders_C[[#This Row],[Customer_ID]],Customers_c[Customer_ID],Customers_c[Customer_Name])</f>
        <v>James Robinson</v>
      </c>
      <c r="AB2213" s="6">
        <f>Orders_C[[#This Row],[Quantity]]*Orders_C[[#This Row],[Unit_Price]]*(1-Orders_C[[#This Row],[Discount %]])+Orders_C[[#This Row],[Tax]]</f>
        <v>629.29999999999995</v>
      </c>
      <c r="AC2213" s="9">
        <f>(Orders_C[[#This Row],[Unit_Price]]*Orders_C[[#This Row],[Quantity]])-Orders_C[[#This Row],[Discount]]+Orders_C[[#This Row],[Tax]]</f>
        <v>656.85</v>
      </c>
      <c r="AD2213" t="str">
        <f>IF(COUNTIF(Orders_C[[#All],[Customer_ID]],Orders_C[[#This Row],[Customer_ID]])&gt;1,"Repeat","New")</f>
        <v>Repeat</v>
      </c>
      <c r="AE2213" t="str" cm="1">
        <f t="array" ref="AE2213">_xlfn.XLOOKUP(Orders_C[[#This Row],[Store_ID]],Stores_c[[#All],[Store_ID]],Stores_c[[#All],[City]])</f>
        <v>Chambershaven</v>
      </c>
      <c r="AF2213" t="str" cm="1">
        <f t="array" ref="AF2213">_xlfn.XLOOKUP(Orders_C[[#This Row],[Store_ID]],Stores_c[[#All],[Store_ID]],Stores_c[[#All],[Manager_Name]])</f>
        <v>Virginia Webster</v>
      </c>
      <c r="AG2213" t="str" cm="1">
        <f t="array" ref="AG2213">_xlfn.XLOOKUP(Orders_C[[#This Row],[Store_ID]],Stores_c[[#All],[Store_ID]],Stores_c[[#All],[Store_Type]])</f>
        <v>Street</v>
      </c>
    </row>
    <row r="2214" spans="1:33" x14ac:dyDescent="0.25">
      <c r="A2214">
        <v>8080</v>
      </c>
      <c r="B2214" s="1">
        <v>45845</v>
      </c>
      <c r="C2214" s="2">
        <v>0.96383101851851849</v>
      </c>
      <c r="D2214">
        <v>1659</v>
      </c>
      <c r="E2214">
        <v>225</v>
      </c>
      <c r="F2214">
        <v>440</v>
      </c>
      <c r="G2214">
        <v>331</v>
      </c>
      <c r="H2214">
        <v>3</v>
      </c>
      <c r="I2214">
        <v>217</v>
      </c>
      <c r="J2214">
        <v>5</v>
      </c>
      <c r="K2214">
        <v>10.85</v>
      </c>
      <c r="L2214">
        <v>656.85</v>
      </c>
      <c r="M2214" t="s">
        <v>19</v>
      </c>
      <c r="N2214" t="s">
        <v>22</v>
      </c>
      <c r="O2214">
        <v>24</v>
      </c>
      <c r="P2214">
        <v>1</v>
      </c>
      <c r="Q2214" t="s">
        <v>2103</v>
      </c>
      <c r="R2214">
        <v>508</v>
      </c>
      <c r="S2214" s="3">
        <v>0.05</v>
      </c>
      <c r="T2214" s="6">
        <v>266.25000000000006</v>
      </c>
      <c r="U2214" t="s">
        <v>6341</v>
      </c>
      <c r="V2214">
        <v>2025</v>
      </c>
      <c r="W2214" t="s">
        <v>6329</v>
      </c>
      <c r="X2214" t="str">
        <f>_xlfn.XLOOKUP(Orders_C[[#This Row],[Product_ID]],Products_C[Product_ID],Products_C[Product_Name])</f>
        <v>Chicken Bucket</v>
      </c>
      <c r="Y2214" t="str">
        <f>_xlfn.XLOOKUP(Orders_C[[#This Row],[Product_ID]],Products_C[Product_ID],Products_C[Category])</f>
        <v>Beverage</v>
      </c>
      <c r="Z2214" t="str">
        <f>_xlfn.XLOOKUP(Orders_C[[#This Row],[Store_ID]],Stores_c[Store_ID],Stores_c[City])</f>
        <v>South Peter</v>
      </c>
      <c r="AA2214" t="str">
        <f>_xlfn.XLOOKUP(Orders_C[[#This Row],[Customer_ID]],Customers_c[Customer_ID],Customers_c[Customer_Name])</f>
        <v>Robert Dodson</v>
      </c>
      <c r="AB2214" s="6">
        <f>Orders_C[[#This Row],[Quantity]]*Orders_C[[#This Row],[Unit_Price]]*(1-Orders_C[[#This Row],[Discount %]])+Orders_C[[#This Row],[Tax]]</f>
        <v>629.29999999999995</v>
      </c>
      <c r="AC2214" s="9">
        <f>(Orders_C[[#This Row],[Unit_Price]]*Orders_C[[#This Row],[Quantity]])-Orders_C[[#This Row],[Discount]]+Orders_C[[#This Row],[Tax]]</f>
        <v>656.85</v>
      </c>
      <c r="AD2214" t="str">
        <f>IF(COUNTIF(Orders_C[[#All],[Customer_ID]],Orders_C[[#This Row],[Customer_ID]])&gt;1,"Repeat","New")</f>
        <v>Repeat</v>
      </c>
      <c r="AE2214" t="str" cm="1">
        <f t="array" ref="AE2214">_xlfn.XLOOKUP(Orders_C[[#This Row],[Store_ID]],Stores_c[[#All],[Store_ID]],Stores_c[[#All],[City]])</f>
        <v>South Peter</v>
      </c>
      <c r="AF2214" t="str" cm="1">
        <f t="array" ref="AF2214">_xlfn.XLOOKUP(Orders_C[[#This Row],[Store_ID]],Stores_c[[#All],[Store_ID]],Stores_c[[#All],[Manager_Name]])</f>
        <v>Gregory Lambert</v>
      </c>
      <c r="AG2214" t="str" cm="1">
        <f t="array" ref="AG2214">_xlfn.XLOOKUP(Orders_C[[#This Row],[Store_ID]],Stores_c[[#All],[Store_ID]],Stores_c[[#All],[Store_Type]])</f>
        <v>Street</v>
      </c>
    </row>
    <row r="2215" spans="1:33" x14ac:dyDescent="0.25">
      <c r="A2215">
        <v>8255</v>
      </c>
      <c r="B2215" s="1">
        <v>45802</v>
      </c>
      <c r="C2215" s="2">
        <v>0.50509259259259254</v>
      </c>
      <c r="D2215">
        <v>1736</v>
      </c>
      <c r="E2215">
        <v>205</v>
      </c>
      <c r="F2215">
        <v>440</v>
      </c>
      <c r="G2215">
        <v>315</v>
      </c>
      <c r="H2215">
        <v>2</v>
      </c>
      <c r="I2215">
        <v>331</v>
      </c>
      <c r="J2215">
        <v>15</v>
      </c>
      <c r="K2215">
        <v>16.55</v>
      </c>
      <c r="L2215">
        <v>663.55</v>
      </c>
      <c r="M2215" t="s">
        <v>20</v>
      </c>
      <c r="N2215" t="s">
        <v>22</v>
      </c>
      <c r="O2215">
        <v>18</v>
      </c>
      <c r="P2215">
        <v>2</v>
      </c>
      <c r="Q2215" t="s">
        <v>2278</v>
      </c>
      <c r="R2215">
        <v>504</v>
      </c>
      <c r="S2215" s="3">
        <v>0.15</v>
      </c>
      <c r="T2215" s="6">
        <v>266.34999999999997</v>
      </c>
      <c r="U2215" t="s">
        <v>6339</v>
      </c>
      <c r="V2215">
        <v>2025</v>
      </c>
      <c r="W2215" t="s">
        <v>6333</v>
      </c>
      <c r="X2215" t="str">
        <f>_xlfn.XLOOKUP(Orders_C[[#This Row],[Product_ID]],Products_C[Product_ID],Products_C[Product_Name])</f>
        <v>Popcorn Chicken</v>
      </c>
      <c r="Y2215" t="str">
        <f>_xlfn.XLOOKUP(Orders_C[[#This Row],[Product_ID]],Products_C[Product_ID],Products_C[Category])</f>
        <v>Beverage</v>
      </c>
      <c r="Z2215" t="str">
        <f>_xlfn.XLOOKUP(Orders_C[[#This Row],[Store_ID]],Stores_c[Store_ID],Stores_c[City])</f>
        <v>Port Jacob</v>
      </c>
      <c r="AA2215" t="str">
        <f>_xlfn.XLOOKUP(Orders_C[[#This Row],[Customer_ID]],Customers_c[Customer_ID],Customers_c[Customer_Name])</f>
        <v>Christopher Hale</v>
      </c>
      <c r="AB2215" s="6">
        <f>Orders_C[[#This Row],[Quantity]]*Orders_C[[#This Row],[Unit_Price]]*(1-Orders_C[[#This Row],[Discount %]])+Orders_C[[#This Row],[Tax]]</f>
        <v>579.24999999999989</v>
      </c>
      <c r="AC2215" s="9">
        <f>(Orders_C[[#This Row],[Unit_Price]]*Orders_C[[#This Row],[Quantity]])-Orders_C[[#This Row],[Discount]]+Orders_C[[#This Row],[Tax]]</f>
        <v>663.55</v>
      </c>
      <c r="AD2215" t="str">
        <f>IF(COUNTIF(Orders_C[[#All],[Customer_ID]],Orders_C[[#This Row],[Customer_ID]])&gt;1,"Repeat","New")</f>
        <v>Repeat</v>
      </c>
      <c r="AE2215" t="str" cm="1">
        <f t="array" ref="AE2215">_xlfn.XLOOKUP(Orders_C[[#This Row],[Store_ID]],Stores_c[[#All],[Store_ID]],Stores_c[[#All],[City]])</f>
        <v>Port Jacob</v>
      </c>
      <c r="AF2215" t="str" cm="1">
        <f t="array" ref="AF2215">_xlfn.XLOOKUP(Orders_C[[#This Row],[Store_ID]],Stores_c[[#All],[Store_ID]],Stores_c[[#All],[Manager_Name]])</f>
        <v>David Harris</v>
      </c>
      <c r="AG2215" t="str" cm="1">
        <f t="array" ref="AG2215">_xlfn.XLOOKUP(Orders_C[[#This Row],[Store_ID]],Stores_c[[#All],[Store_ID]],Stores_c[[#All],[Store_Type]])</f>
        <v>Mall</v>
      </c>
    </row>
    <row r="2216" spans="1:33" x14ac:dyDescent="0.25">
      <c r="A2216">
        <v>6999</v>
      </c>
      <c r="B2216" s="1">
        <v>45859</v>
      </c>
      <c r="C2216" s="2">
        <v>0.14515046296296297</v>
      </c>
      <c r="D2216">
        <v>1964</v>
      </c>
      <c r="E2216">
        <v>217</v>
      </c>
      <c r="F2216">
        <v>494</v>
      </c>
      <c r="G2216">
        <v>302</v>
      </c>
      <c r="H2216">
        <v>2</v>
      </c>
      <c r="I2216">
        <v>314</v>
      </c>
      <c r="J2216">
        <v>0</v>
      </c>
      <c r="K2216">
        <v>15.7</v>
      </c>
      <c r="L2216">
        <v>643.70000000000005</v>
      </c>
      <c r="M2216" t="s">
        <v>19</v>
      </c>
      <c r="N2216" t="s">
        <v>23</v>
      </c>
      <c r="O2216">
        <v>35</v>
      </c>
      <c r="P2216">
        <v>1</v>
      </c>
      <c r="Q2216" t="s">
        <v>1022</v>
      </c>
      <c r="R2216">
        <v>510</v>
      </c>
      <c r="S2216" s="3">
        <v>0</v>
      </c>
      <c r="T2216" s="6">
        <v>266.90000000000003</v>
      </c>
      <c r="U2216" t="s">
        <v>6341</v>
      </c>
      <c r="V2216">
        <v>2025</v>
      </c>
      <c r="W2216" t="s">
        <v>6329</v>
      </c>
      <c r="X2216" t="str">
        <f>_xlfn.XLOOKUP(Orders_C[[#This Row],[Product_ID]],Products_C[Product_ID],Products_C[Product_Name])</f>
        <v>Chicken Wings</v>
      </c>
      <c r="Y2216" t="str">
        <f>_xlfn.XLOOKUP(Orders_C[[#This Row],[Product_ID]],Products_C[Product_ID],Products_C[Category])</f>
        <v>Chicken</v>
      </c>
      <c r="Z2216" t="str">
        <f>_xlfn.XLOOKUP(Orders_C[[#This Row],[Store_ID]],Stores_c[Store_ID],Stores_c[City])</f>
        <v>West Rebecca</v>
      </c>
      <c r="AA2216" t="str">
        <f>_xlfn.XLOOKUP(Orders_C[[#This Row],[Customer_ID]],Customers_c[Customer_ID],Customers_c[Customer_Name])</f>
        <v>Mary Vasquez</v>
      </c>
      <c r="AB2216" s="6">
        <f>Orders_C[[#This Row],[Quantity]]*Orders_C[[#This Row],[Unit_Price]]*(1-Orders_C[[#This Row],[Discount %]])+Orders_C[[#This Row],[Tax]]</f>
        <v>643.70000000000005</v>
      </c>
      <c r="AC2216" s="9">
        <f>(Orders_C[[#This Row],[Unit_Price]]*Orders_C[[#This Row],[Quantity]])-Orders_C[[#This Row],[Discount]]+Orders_C[[#This Row],[Tax]]</f>
        <v>643.70000000000005</v>
      </c>
      <c r="AD2216" t="str">
        <f>IF(COUNTIF(Orders_C[[#All],[Customer_ID]],Orders_C[[#This Row],[Customer_ID]])&gt;1,"Repeat","New")</f>
        <v>Repeat</v>
      </c>
      <c r="AE2216" t="str" cm="1">
        <f t="array" ref="AE2216">_xlfn.XLOOKUP(Orders_C[[#This Row],[Store_ID]],Stores_c[[#All],[Store_ID]],Stores_c[[#All],[City]])</f>
        <v>West Rebecca</v>
      </c>
      <c r="AF2216" t="str" cm="1">
        <f t="array" ref="AF2216">_xlfn.XLOOKUP(Orders_C[[#This Row],[Store_ID]],Stores_c[[#All],[Store_ID]],Stores_c[[#All],[Manager_Name]])</f>
        <v>Albert Smith</v>
      </c>
      <c r="AG2216" t="str" cm="1">
        <f t="array" ref="AG2216">_xlfn.XLOOKUP(Orders_C[[#This Row],[Store_ID]],Stores_c[[#All],[Store_ID]],Stores_c[[#All],[Store_Type]])</f>
        <v>Mall</v>
      </c>
    </row>
    <row r="2217" spans="1:33" x14ac:dyDescent="0.25">
      <c r="A2217">
        <v>8453</v>
      </c>
      <c r="B2217" s="1">
        <v>45877</v>
      </c>
      <c r="C2217" s="2">
        <v>0.76202546296296292</v>
      </c>
      <c r="D2217">
        <v>1153</v>
      </c>
      <c r="E2217">
        <v>216</v>
      </c>
      <c r="F2217">
        <v>457</v>
      </c>
      <c r="G2217">
        <v>319</v>
      </c>
      <c r="H2217">
        <v>2</v>
      </c>
      <c r="I2217">
        <v>314</v>
      </c>
      <c r="J2217">
        <v>0</v>
      </c>
      <c r="K2217">
        <v>15.7</v>
      </c>
      <c r="L2217">
        <v>643.70000000000005</v>
      </c>
      <c r="M2217" t="s">
        <v>20</v>
      </c>
      <c r="N2217" t="s">
        <v>21</v>
      </c>
      <c r="O2217">
        <v>11</v>
      </c>
      <c r="P2217">
        <v>1</v>
      </c>
      <c r="Q2217" t="s">
        <v>2476</v>
      </c>
      <c r="R2217">
        <v>502</v>
      </c>
      <c r="S2217" s="3">
        <v>0</v>
      </c>
      <c r="T2217" s="6">
        <v>266.90000000000003</v>
      </c>
      <c r="U2217" t="s">
        <v>6342</v>
      </c>
      <c r="V2217">
        <v>2025</v>
      </c>
      <c r="W2217" t="s">
        <v>6333</v>
      </c>
      <c r="X2217" t="str">
        <f>_xlfn.XLOOKUP(Orders_C[[#This Row],[Product_ID]],Products_C[Product_ID],Products_C[Product_Name])</f>
        <v>Chocolate Lava Cake</v>
      </c>
      <c r="Y2217" t="str">
        <f>_xlfn.XLOOKUP(Orders_C[[#This Row],[Product_ID]],Products_C[Product_ID],Products_C[Category])</f>
        <v>Beverage</v>
      </c>
      <c r="Z2217" t="str">
        <f>_xlfn.XLOOKUP(Orders_C[[#This Row],[Store_ID]],Stores_c[Store_ID],Stores_c[City])</f>
        <v>Garciaview</v>
      </c>
      <c r="AA2217" t="str">
        <f>_xlfn.XLOOKUP(Orders_C[[#This Row],[Customer_ID]],Customers_c[Customer_ID],Customers_c[Customer_Name])</f>
        <v>Rachel Knox</v>
      </c>
      <c r="AB2217" s="6">
        <f>Orders_C[[#This Row],[Quantity]]*Orders_C[[#This Row],[Unit_Price]]*(1-Orders_C[[#This Row],[Discount %]])+Orders_C[[#This Row],[Tax]]</f>
        <v>643.70000000000005</v>
      </c>
      <c r="AC2217" s="9">
        <f>(Orders_C[[#This Row],[Unit_Price]]*Orders_C[[#This Row],[Quantity]])-Orders_C[[#This Row],[Discount]]+Orders_C[[#This Row],[Tax]]</f>
        <v>643.70000000000005</v>
      </c>
      <c r="AD2217" t="str">
        <f>IF(COUNTIF(Orders_C[[#All],[Customer_ID]],Orders_C[[#This Row],[Customer_ID]])&gt;1,"Repeat","New")</f>
        <v>Repeat</v>
      </c>
      <c r="AE2217" t="str" cm="1">
        <f t="array" ref="AE2217">_xlfn.XLOOKUP(Orders_C[[#This Row],[Store_ID]],Stores_c[[#All],[Store_ID]],Stores_c[[#All],[City]])</f>
        <v>Garciaview</v>
      </c>
      <c r="AF2217" t="str" cm="1">
        <f t="array" ref="AF2217">_xlfn.XLOOKUP(Orders_C[[#This Row],[Store_ID]],Stores_c[[#All],[Store_ID]],Stores_c[[#All],[Manager_Name]])</f>
        <v>Karina Washington</v>
      </c>
      <c r="AG2217" t="str" cm="1">
        <f t="array" ref="AG2217">_xlfn.XLOOKUP(Orders_C[[#This Row],[Store_ID]],Stores_c[[#All],[Store_ID]],Stores_c[[#All],[Store_Type]])</f>
        <v>Drive-Thru</v>
      </c>
    </row>
    <row r="2218" spans="1:33" x14ac:dyDescent="0.25">
      <c r="A2218">
        <v>9783</v>
      </c>
      <c r="B2218" s="1">
        <v>46058</v>
      </c>
      <c r="C2218" s="2">
        <v>0.19063657407407408</v>
      </c>
      <c r="D2218">
        <v>1276</v>
      </c>
      <c r="E2218">
        <v>205</v>
      </c>
      <c r="F2218">
        <v>434</v>
      </c>
      <c r="G2218">
        <v>327</v>
      </c>
      <c r="H2218">
        <v>2</v>
      </c>
      <c r="I2218">
        <v>320</v>
      </c>
      <c r="J2218">
        <v>5</v>
      </c>
      <c r="K2218">
        <v>16</v>
      </c>
      <c r="L2218">
        <v>651</v>
      </c>
      <c r="M2218" t="s">
        <v>20</v>
      </c>
      <c r="N2218" t="s">
        <v>22</v>
      </c>
      <c r="O2218">
        <v>39</v>
      </c>
      <c r="P2218">
        <v>4</v>
      </c>
      <c r="Q2218" t="s">
        <v>3806</v>
      </c>
      <c r="R2218">
        <v>508</v>
      </c>
      <c r="S2218" s="3">
        <v>0.05</v>
      </c>
      <c r="T2218" s="6">
        <v>267</v>
      </c>
      <c r="U2218" t="s">
        <v>6338</v>
      </c>
      <c r="V2218">
        <v>2026</v>
      </c>
      <c r="W2218" t="s">
        <v>6329</v>
      </c>
      <c r="X2218" t="str">
        <f>_xlfn.XLOOKUP(Orders_C[[#This Row],[Product_ID]],Products_C[Product_ID],Products_C[Product_Name])</f>
        <v>Wrap</v>
      </c>
      <c r="Y2218" t="str">
        <f>_xlfn.XLOOKUP(Orders_C[[#This Row],[Product_ID]],Products_C[Product_ID],Products_C[Category])</f>
        <v>Chicken</v>
      </c>
      <c r="Z2218" t="str">
        <f>_xlfn.XLOOKUP(Orders_C[[#This Row],[Store_ID]],Stores_c[Store_ID],Stores_c[City])</f>
        <v>Port Jacob</v>
      </c>
      <c r="AA2218" t="str">
        <f>_xlfn.XLOOKUP(Orders_C[[#This Row],[Customer_ID]],Customers_c[Customer_ID],Customers_c[Customer_Name])</f>
        <v>Duane Rose</v>
      </c>
      <c r="AB2218" s="6">
        <f>Orders_C[[#This Row],[Quantity]]*Orders_C[[#This Row],[Unit_Price]]*(1-Orders_C[[#This Row],[Discount %]])+Orders_C[[#This Row],[Tax]]</f>
        <v>624</v>
      </c>
      <c r="AC2218" s="9">
        <f>(Orders_C[[#This Row],[Unit_Price]]*Orders_C[[#This Row],[Quantity]])-Orders_C[[#This Row],[Discount]]+Orders_C[[#This Row],[Tax]]</f>
        <v>651</v>
      </c>
      <c r="AD2218" t="str">
        <f>IF(COUNTIF(Orders_C[[#All],[Customer_ID]],Orders_C[[#This Row],[Customer_ID]])&gt;1,"Repeat","New")</f>
        <v>Repeat</v>
      </c>
      <c r="AE2218" t="str" cm="1">
        <f t="array" ref="AE2218">_xlfn.XLOOKUP(Orders_C[[#This Row],[Store_ID]],Stores_c[[#All],[Store_ID]],Stores_c[[#All],[City]])</f>
        <v>Port Jacob</v>
      </c>
      <c r="AF2218" t="str" cm="1">
        <f t="array" ref="AF2218">_xlfn.XLOOKUP(Orders_C[[#This Row],[Store_ID]],Stores_c[[#All],[Store_ID]],Stores_c[[#All],[Manager_Name]])</f>
        <v>David Harris</v>
      </c>
      <c r="AG2218" t="str" cm="1">
        <f t="array" ref="AG2218">_xlfn.XLOOKUP(Orders_C[[#This Row],[Store_ID]],Stores_c[[#All],[Store_ID]],Stores_c[[#All],[Store_Type]])</f>
        <v>Mall</v>
      </c>
    </row>
    <row r="2219" spans="1:33" x14ac:dyDescent="0.25">
      <c r="A2219">
        <v>7510</v>
      </c>
      <c r="B2219" s="1">
        <v>45999</v>
      </c>
      <c r="C2219" s="2">
        <v>2.988425925925926E-2</v>
      </c>
      <c r="D2219">
        <v>1544</v>
      </c>
      <c r="E2219">
        <v>208</v>
      </c>
      <c r="F2219">
        <v>419</v>
      </c>
      <c r="G2219">
        <v>313</v>
      </c>
      <c r="H2219">
        <v>2</v>
      </c>
      <c r="I2219">
        <v>326</v>
      </c>
      <c r="J2219">
        <v>10</v>
      </c>
      <c r="K2219">
        <v>16.3</v>
      </c>
      <c r="L2219">
        <v>658.3</v>
      </c>
      <c r="M2219" t="s">
        <v>20</v>
      </c>
      <c r="N2219" t="s">
        <v>23</v>
      </c>
      <c r="O2219">
        <v>24</v>
      </c>
      <c r="P2219">
        <v>1</v>
      </c>
      <c r="Q2219" t="s">
        <v>1533</v>
      </c>
      <c r="R2219">
        <v>504</v>
      </c>
      <c r="S2219" s="3">
        <v>0.1</v>
      </c>
      <c r="T2219" s="6">
        <v>267.09999999999997</v>
      </c>
      <c r="U2219" t="s">
        <v>6328</v>
      </c>
      <c r="V2219">
        <v>2025</v>
      </c>
      <c r="W2219" t="s">
        <v>6329</v>
      </c>
      <c r="X2219" t="str">
        <f>_xlfn.XLOOKUP(Orders_C[[#This Row],[Product_ID]],Products_C[Product_ID],Products_C[Product_Name])</f>
        <v>Rice Bowl</v>
      </c>
      <c r="Y2219" t="str">
        <f>_xlfn.XLOOKUP(Orders_C[[#This Row],[Product_ID]],Products_C[Product_ID],Products_C[Category])</f>
        <v>Beverage</v>
      </c>
      <c r="Z2219" t="str">
        <f>_xlfn.XLOOKUP(Orders_C[[#This Row],[Store_ID]],Stores_c[Store_ID],Stores_c[City])</f>
        <v>Tracyview</v>
      </c>
      <c r="AA2219" t="str">
        <f>_xlfn.XLOOKUP(Orders_C[[#This Row],[Customer_ID]],Customers_c[Customer_ID],Customers_c[Customer_Name])</f>
        <v>Wesley Dixon</v>
      </c>
      <c r="AB2219" s="6">
        <f>Orders_C[[#This Row],[Quantity]]*Orders_C[[#This Row],[Unit_Price]]*(1-Orders_C[[#This Row],[Discount %]])+Orders_C[[#This Row],[Tax]]</f>
        <v>603.1</v>
      </c>
      <c r="AC2219" s="9">
        <f>(Orders_C[[#This Row],[Unit_Price]]*Orders_C[[#This Row],[Quantity]])-Orders_C[[#This Row],[Discount]]+Orders_C[[#This Row],[Tax]]</f>
        <v>658.3</v>
      </c>
      <c r="AD2219" t="str">
        <f>IF(COUNTIF(Orders_C[[#All],[Customer_ID]],Orders_C[[#This Row],[Customer_ID]])&gt;1,"Repeat","New")</f>
        <v>Repeat</v>
      </c>
      <c r="AE2219" t="str" cm="1">
        <f t="array" ref="AE2219">_xlfn.XLOOKUP(Orders_C[[#This Row],[Store_ID]],Stores_c[[#All],[Store_ID]],Stores_c[[#All],[City]])</f>
        <v>Tracyview</v>
      </c>
      <c r="AF2219" t="str" cm="1">
        <f t="array" ref="AF2219">_xlfn.XLOOKUP(Orders_C[[#This Row],[Store_ID]],Stores_c[[#All],[Store_ID]],Stores_c[[#All],[Manager_Name]])</f>
        <v>Jeremiah Lee</v>
      </c>
      <c r="AG2219" t="str" cm="1">
        <f t="array" ref="AG2219">_xlfn.XLOOKUP(Orders_C[[#This Row],[Store_ID]],Stores_c[[#All],[Store_ID]],Stores_c[[#All],[Store_Type]])</f>
        <v>Mall</v>
      </c>
    </row>
    <row r="2220" spans="1:33" x14ac:dyDescent="0.25">
      <c r="A2220">
        <v>9177</v>
      </c>
      <c r="B2220" s="1">
        <v>46004</v>
      </c>
      <c r="C2220" s="2">
        <v>0.11244212962962963</v>
      </c>
      <c r="D2220">
        <v>1009</v>
      </c>
      <c r="E2220">
        <v>217</v>
      </c>
      <c r="F2220">
        <v>531</v>
      </c>
      <c r="G2220">
        <v>327</v>
      </c>
      <c r="H2220">
        <v>4</v>
      </c>
      <c r="I2220">
        <v>171</v>
      </c>
      <c r="J2220">
        <v>15</v>
      </c>
      <c r="K2220">
        <v>8.5500000000000007</v>
      </c>
      <c r="L2220">
        <v>677.55</v>
      </c>
      <c r="M2220" t="s">
        <v>19</v>
      </c>
      <c r="N2220" t="s">
        <v>21</v>
      </c>
      <c r="O2220">
        <v>13</v>
      </c>
      <c r="P2220">
        <v>5</v>
      </c>
      <c r="Q2220" t="s">
        <v>3200</v>
      </c>
      <c r="R2220">
        <v>510</v>
      </c>
      <c r="S2220" s="3">
        <v>0.15</v>
      </c>
      <c r="T2220" s="6">
        <v>267.14999999999998</v>
      </c>
      <c r="U2220" t="s">
        <v>6328</v>
      </c>
      <c r="V2220">
        <v>2025</v>
      </c>
      <c r="W2220" t="s">
        <v>6333</v>
      </c>
      <c r="X2220" t="str">
        <f>_xlfn.XLOOKUP(Orders_C[[#This Row],[Product_ID]],Products_C[Product_ID],Products_C[Product_Name])</f>
        <v>Wrap</v>
      </c>
      <c r="Y2220" t="str">
        <f>_xlfn.XLOOKUP(Orders_C[[#This Row],[Product_ID]],Products_C[Product_ID],Products_C[Category])</f>
        <v>Chicken</v>
      </c>
      <c r="Z2220" t="str">
        <f>_xlfn.XLOOKUP(Orders_C[[#This Row],[Store_ID]],Stores_c[Store_ID],Stores_c[City])</f>
        <v>West Rebecca</v>
      </c>
      <c r="AA2220" t="str">
        <f>_xlfn.XLOOKUP(Orders_C[[#This Row],[Customer_ID]],Customers_c[Customer_ID],Customers_c[Customer_Name])</f>
        <v>Crystal Franklin</v>
      </c>
      <c r="AB2220" s="6">
        <f>Orders_C[[#This Row],[Quantity]]*Orders_C[[#This Row],[Unit_Price]]*(1-Orders_C[[#This Row],[Discount %]])+Orders_C[[#This Row],[Tax]]</f>
        <v>589.94999999999993</v>
      </c>
      <c r="AC2220" s="9">
        <f>(Orders_C[[#This Row],[Unit_Price]]*Orders_C[[#This Row],[Quantity]])-Orders_C[[#This Row],[Discount]]+Orders_C[[#This Row],[Tax]]</f>
        <v>677.55</v>
      </c>
      <c r="AD2220" t="str">
        <f>IF(COUNTIF(Orders_C[[#All],[Customer_ID]],Orders_C[[#This Row],[Customer_ID]])&gt;1,"Repeat","New")</f>
        <v>Repeat</v>
      </c>
      <c r="AE2220" t="str" cm="1">
        <f t="array" ref="AE2220">_xlfn.XLOOKUP(Orders_C[[#This Row],[Store_ID]],Stores_c[[#All],[Store_ID]],Stores_c[[#All],[City]])</f>
        <v>West Rebecca</v>
      </c>
      <c r="AF2220" t="str" cm="1">
        <f t="array" ref="AF2220">_xlfn.XLOOKUP(Orders_C[[#This Row],[Store_ID]],Stores_c[[#All],[Store_ID]],Stores_c[[#All],[Manager_Name]])</f>
        <v>Albert Smith</v>
      </c>
      <c r="AG2220" t="str" cm="1">
        <f t="array" ref="AG2220">_xlfn.XLOOKUP(Orders_C[[#This Row],[Store_ID]],Stores_c[[#All],[Store_ID]],Stores_c[[#All],[Store_Type]])</f>
        <v>Mall</v>
      </c>
    </row>
    <row r="2221" spans="1:33" x14ac:dyDescent="0.25">
      <c r="A2221">
        <v>8172</v>
      </c>
      <c r="B2221" s="1">
        <v>45805</v>
      </c>
      <c r="C2221" s="2">
        <v>0.46609953703703705</v>
      </c>
      <c r="D2221">
        <v>1088</v>
      </c>
      <c r="E2221">
        <v>206</v>
      </c>
      <c r="F2221">
        <v>467</v>
      </c>
      <c r="G2221">
        <v>310</v>
      </c>
      <c r="H2221">
        <v>4</v>
      </c>
      <c r="I2221">
        <v>168</v>
      </c>
      <c r="J2221">
        <v>10</v>
      </c>
      <c r="K2221">
        <v>8.4</v>
      </c>
      <c r="L2221">
        <v>670.4</v>
      </c>
      <c r="M2221" t="s">
        <v>20</v>
      </c>
      <c r="N2221" t="s">
        <v>23</v>
      </c>
      <c r="O2221">
        <v>32</v>
      </c>
      <c r="P2221">
        <v>1</v>
      </c>
      <c r="Q2221" t="s">
        <v>2195</v>
      </c>
      <c r="R2221">
        <v>510</v>
      </c>
      <c r="S2221" s="3">
        <v>0.1</v>
      </c>
      <c r="T2221" s="6">
        <v>267.2</v>
      </c>
      <c r="U2221" t="s">
        <v>6339</v>
      </c>
      <c r="V2221">
        <v>2025</v>
      </c>
      <c r="W2221" t="s">
        <v>6329</v>
      </c>
      <c r="X2221" t="str">
        <f>_xlfn.XLOOKUP(Orders_C[[#This Row],[Product_ID]],Products_C[Product_ID],Products_C[Product_Name])</f>
        <v>Chicken Bucket</v>
      </c>
      <c r="Y2221" t="str">
        <f>_xlfn.XLOOKUP(Orders_C[[#This Row],[Product_ID]],Products_C[Product_ID],Products_C[Category])</f>
        <v>Chicken</v>
      </c>
      <c r="Z2221" t="str">
        <f>_xlfn.XLOOKUP(Orders_C[[#This Row],[Store_ID]],Stores_c[Store_ID],Stores_c[City])</f>
        <v>West Matthew</v>
      </c>
      <c r="AA2221" t="str">
        <f>_xlfn.XLOOKUP(Orders_C[[#This Row],[Customer_ID]],Customers_c[Customer_ID],Customers_c[Customer_Name])</f>
        <v>Philip Bridges</v>
      </c>
      <c r="AB2221" s="6">
        <f>Orders_C[[#This Row],[Quantity]]*Orders_C[[#This Row],[Unit_Price]]*(1-Orders_C[[#This Row],[Discount %]])+Orders_C[[#This Row],[Tax]]</f>
        <v>613.20000000000005</v>
      </c>
      <c r="AC2221" s="9">
        <f>(Orders_C[[#This Row],[Unit_Price]]*Orders_C[[#This Row],[Quantity]])-Orders_C[[#This Row],[Discount]]+Orders_C[[#This Row],[Tax]]</f>
        <v>670.4</v>
      </c>
      <c r="AD2221" t="str">
        <f>IF(COUNTIF(Orders_C[[#All],[Customer_ID]],Orders_C[[#This Row],[Customer_ID]])&gt;1,"Repeat","New")</f>
        <v>Repeat</v>
      </c>
      <c r="AE2221" t="str" cm="1">
        <f t="array" ref="AE2221">_xlfn.XLOOKUP(Orders_C[[#This Row],[Store_ID]],Stores_c[[#All],[Store_ID]],Stores_c[[#All],[City]])</f>
        <v>West Matthew</v>
      </c>
      <c r="AF2221" t="str" cm="1">
        <f t="array" ref="AF2221">_xlfn.XLOOKUP(Orders_C[[#This Row],[Store_ID]],Stores_c[[#All],[Store_ID]],Stores_c[[#All],[Manager_Name]])</f>
        <v>Miguel Kidd</v>
      </c>
      <c r="AG2221" t="str" cm="1">
        <f t="array" ref="AG2221">_xlfn.XLOOKUP(Orders_C[[#This Row],[Store_ID]],Stores_c[[#All],[Store_ID]],Stores_c[[#All],[Store_Type]])</f>
        <v>Drive-Thru</v>
      </c>
    </row>
    <row r="2222" spans="1:33" x14ac:dyDescent="0.25">
      <c r="A2222">
        <v>10923</v>
      </c>
      <c r="B2222" s="1">
        <v>45752</v>
      </c>
      <c r="C2222" s="2">
        <v>0.14748842592592593</v>
      </c>
      <c r="D2222">
        <v>1878</v>
      </c>
      <c r="E2222">
        <v>219</v>
      </c>
      <c r="F2222">
        <v>402</v>
      </c>
      <c r="G2222">
        <v>308</v>
      </c>
      <c r="H2222">
        <v>4</v>
      </c>
      <c r="I2222">
        <v>168</v>
      </c>
      <c r="J2222">
        <v>10</v>
      </c>
      <c r="K2222">
        <v>8.4</v>
      </c>
      <c r="L2222">
        <v>670.4</v>
      </c>
      <c r="M2222" t="s">
        <v>18</v>
      </c>
      <c r="N2222" t="s">
        <v>21</v>
      </c>
      <c r="O2222">
        <v>34</v>
      </c>
      <c r="P2222">
        <v>4</v>
      </c>
      <c r="Q2222" t="s">
        <v>4946</v>
      </c>
      <c r="R2222">
        <v>509</v>
      </c>
      <c r="S2222" s="3">
        <v>0.1</v>
      </c>
      <c r="T2222" s="6">
        <v>267.2</v>
      </c>
      <c r="U2222" t="s">
        <v>6337</v>
      </c>
      <c r="V2222">
        <v>2025</v>
      </c>
      <c r="W2222" t="s">
        <v>6329</v>
      </c>
      <c r="X2222" t="str">
        <f>_xlfn.XLOOKUP(Orders_C[[#This Row],[Product_ID]],Products_C[Product_ID],Products_C[Product_Name])</f>
        <v>Zinger Burger</v>
      </c>
      <c r="Y2222" t="str">
        <f>_xlfn.XLOOKUP(Orders_C[[#This Row],[Product_ID]],Products_C[Product_ID],Products_C[Category])</f>
        <v>Beverage</v>
      </c>
      <c r="Z2222" t="str">
        <f>_xlfn.XLOOKUP(Orders_C[[#This Row],[Store_ID]],Stores_c[Store_ID],Stores_c[City])</f>
        <v>Lake David</v>
      </c>
      <c r="AA2222" t="str">
        <f>_xlfn.XLOOKUP(Orders_C[[#This Row],[Customer_ID]],Customers_c[Customer_ID],Customers_c[Customer_Name])</f>
        <v>Robin Jacobs</v>
      </c>
      <c r="AB2222" s="6">
        <f>Orders_C[[#This Row],[Quantity]]*Orders_C[[#This Row],[Unit_Price]]*(1-Orders_C[[#This Row],[Discount %]])+Orders_C[[#This Row],[Tax]]</f>
        <v>613.20000000000005</v>
      </c>
      <c r="AC2222" s="9">
        <f>(Orders_C[[#This Row],[Unit_Price]]*Orders_C[[#This Row],[Quantity]])-Orders_C[[#This Row],[Discount]]+Orders_C[[#This Row],[Tax]]</f>
        <v>670.4</v>
      </c>
      <c r="AD2222" t="str">
        <f>IF(COUNTIF(Orders_C[[#All],[Customer_ID]],Orders_C[[#This Row],[Customer_ID]])&gt;1,"Repeat","New")</f>
        <v>Repeat</v>
      </c>
      <c r="AE2222" t="str" cm="1">
        <f t="array" ref="AE2222">_xlfn.XLOOKUP(Orders_C[[#This Row],[Store_ID]],Stores_c[[#All],[Store_ID]],Stores_c[[#All],[City]])</f>
        <v>Lake David</v>
      </c>
      <c r="AF2222" t="str" cm="1">
        <f t="array" ref="AF2222">_xlfn.XLOOKUP(Orders_C[[#This Row],[Store_ID]],Stores_c[[#All],[Store_ID]],Stores_c[[#All],[Manager_Name]])</f>
        <v>Joshua Hines</v>
      </c>
      <c r="AG2222" t="str" cm="1">
        <f t="array" ref="AG2222">_xlfn.XLOOKUP(Orders_C[[#This Row],[Store_ID]],Stores_c[[#All],[Store_ID]],Stores_c[[#All],[Store_Type]])</f>
        <v>Street</v>
      </c>
    </row>
    <row r="2223" spans="1:33" x14ac:dyDescent="0.25">
      <c r="A2223">
        <v>6873</v>
      </c>
      <c r="B2223" s="1">
        <v>45755</v>
      </c>
      <c r="C2223" s="2">
        <v>4.6516203703703705E-2</v>
      </c>
      <c r="D2223">
        <v>1160</v>
      </c>
      <c r="E2223">
        <v>217</v>
      </c>
      <c r="F2223">
        <v>505</v>
      </c>
      <c r="G2223">
        <v>308</v>
      </c>
      <c r="H2223">
        <v>2</v>
      </c>
      <c r="I2223">
        <v>332</v>
      </c>
      <c r="J2223">
        <v>15</v>
      </c>
      <c r="K2223">
        <v>16.600000000000001</v>
      </c>
      <c r="L2223">
        <v>665.6</v>
      </c>
      <c r="M2223" t="s">
        <v>20</v>
      </c>
      <c r="N2223" t="s">
        <v>23</v>
      </c>
      <c r="O2223">
        <v>31</v>
      </c>
      <c r="P2223">
        <v>1</v>
      </c>
      <c r="Q2223" t="s">
        <v>896</v>
      </c>
      <c r="R2223">
        <v>507</v>
      </c>
      <c r="S2223" s="3">
        <v>0.15</v>
      </c>
      <c r="T2223" s="6">
        <v>267.20000000000005</v>
      </c>
      <c r="U2223" t="s">
        <v>6337</v>
      </c>
      <c r="V2223">
        <v>2025</v>
      </c>
      <c r="W2223" t="s">
        <v>6329</v>
      </c>
      <c r="X2223" t="str">
        <f>_xlfn.XLOOKUP(Orders_C[[#This Row],[Product_ID]],Products_C[Product_ID],Products_C[Product_Name])</f>
        <v>Zinger Burger</v>
      </c>
      <c r="Y2223" t="str">
        <f>_xlfn.XLOOKUP(Orders_C[[#This Row],[Product_ID]],Products_C[Product_ID],Products_C[Category])</f>
        <v>Beverage</v>
      </c>
      <c r="Z2223" t="str">
        <f>_xlfn.XLOOKUP(Orders_C[[#This Row],[Store_ID]],Stores_c[Store_ID],Stores_c[City])</f>
        <v>West Rebecca</v>
      </c>
      <c r="AA2223" t="str">
        <f>_xlfn.XLOOKUP(Orders_C[[#This Row],[Customer_ID]],Customers_c[Customer_ID],Customers_c[Customer_Name])</f>
        <v>Kyle Smith</v>
      </c>
      <c r="AB2223" s="6">
        <f>Orders_C[[#This Row],[Quantity]]*Orders_C[[#This Row],[Unit_Price]]*(1-Orders_C[[#This Row],[Discount %]])+Orders_C[[#This Row],[Tax]]</f>
        <v>581</v>
      </c>
      <c r="AC2223" s="9">
        <f>(Orders_C[[#This Row],[Unit_Price]]*Orders_C[[#This Row],[Quantity]])-Orders_C[[#This Row],[Discount]]+Orders_C[[#This Row],[Tax]]</f>
        <v>665.6</v>
      </c>
      <c r="AD2223" t="str">
        <f>IF(COUNTIF(Orders_C[[#All],[Customer_ID]],Orders_C[[#This Row],[Customer_ID]])&gt;1,"Repeat","New")</f>
        <v>Repeat</v>
      </c>
      <c r="AE2223" t="str" cm="1">
        <f t="array" ref="AE2223">_xlfn.XLOOKUP(Orders_C[[#This Row],[Store_ID]],Stores_c[[#All],[Store_ID]],Stores_c[[#All],[City]])</f>
        <v>West Rebecca</v>
      </c>
      <c r="AF2223" t="str" cm="1">
        <f t="array" ref="AF2223">_xlfn.XLOOKUP(Orders_C[[#This Row],[Store_ID]],Stores_c[[#All],[Store_ID]],Stores_c[[#All],[Manager_Name]])</f>
        <v>Albert Smith</v>
      </c>
      <c r="AG2223" t="str" cm="1">
        <f t="array" ref="AG2223">_xlfn.XLOOKUP(Orders_C[[#This Row],[Store_ID]],Stores_c[[#All],[Store_ID]],Stores_c[[#All],[Store_Type]])</f>
        <v>Mall</v>
      </c>
    </row>
    <row r="2224" spans="1:33" x14ac:dyDescent="0.25">
      <c r="A2224">
        <v>8199</v>
      </c>
      <c r="B2224" s="1">
        <v>45727</v>
      </c>
      <c r="C2224" s="2">
        <v>0.16349537037037037</v>
      </c>
      <c r="D2224">
        <v>1476</v>
      </c>
      <c r="E2224">
        <v>202</v>
      </c>
      <c r="F2224">
        <v>457</v>
      </c>
      <c r="G2224">
        <v>305</v>
      </c>
      <c r="H2224">
        <v>4</v>
      </c>
      <c r="I2224">
        <v>165</v>
      </c>
      <c r="J2224">
        <v>5</v>
      </c>
      <c r="K2224">
        <v>8.25</v>
      </c>
      <c r="L2224">
        <v>663.25</v>
      </c>
      <c r="M2224" t="s">
        <v>18</v>
      </c>
      <c r="N2224" t="s">
        <v>22</v>
      </c>
      <c r="O2224">
        <v>38</v>
      </c>
      <c r="P2224">
        <v>5</v>
      </c>
      <c r="Q2224" t="s">
        <v>2222</v>
      </c>
      <c r="R2224">
        <v>508</v>
      </c>
      <c r="S2224" s="3">
        <v>0.05</v>
      </c>
      <c r="T2224" s="6">
        <v>267.25</v>
      </c>
      <c r="U2224" t="s">
        <v>6334</v>
      </c>
      <c r="V2224">
        <v>2025</v>
      </c>
      <c r="W2224" t="s">
        <v>6329</v>
      </c>
      <c r="X2224" t="str">
        <f>_xlfn.XLOOKUP(Orders_C[[#This Row],[Product_ID]],Products_C[Product_ID],Products_C[Product_Name])</f>
        <v>Krushers</v>
      </c>
      <c r="Y2224" t="str">
        <f>_xlfn.XLOOKUP(Orders_C[[#This Row],[Product_ID]],Products_C[Product_ID],Products_C[Category])</f>
        <v>Dessert</v>
      </c>
      <c r="Z2224" t="str">
        <f>_xlfn.XLOOKUP(Orders_C[[#This Row],[Store_ID]],Stores_c[Store_ID],Stores_c[City])</f>
        <v>Rebekahside</v>
      </c>
      <c r="AA2224" t="str">
        <f>_xlfn.XLOOKUP(Orders_C[[#This Row],[Customer_ID]],Customers_c[Customer_ID],Customers_c[Customer_Name])</f>
        <v>John Krueger</v>
      </c>
      <c r="AB2224" s="6">
        <f>Orders_C[[#This Row],[Quantity]]*Orders_C[[#This Row],[Unit_Price]]*(1-Orders_C[[#This Row],[Discount %]])+Orders_C[[#This Row],[Tax]]</f>
        <v>635.25</v>
      </c>
      <c r="AC2224" s="9">
        <f>(Orders_C[[#This Row],[Unit_Price]]*Orders_C[[#This Row],[Quantity]])-Orders_C[[#This Row],[Discount]]+Orders_C[[#This Row],[Tax]]</f>
        <v>663.25</v>
      </c>
      <c r="AD2224" t="str">
        <f>IF(COUNTIF(Orders_C[[#All],[Customer_ID]],Orders_C[[#This Row],[Customer_ID]])&gt;1,"Repeat","New")</f>
        <v>Repeat</v>
      </c>
      <c r="AE2224" t="str" cm="1">
        <f t="array" ref="AE2224">_xlfn.XLOOKUP(Orders_C[[#This Row],[Store_ID]],Stores_c[[#All],[Store_ID]],Stores_c[[#All],[City]])</f>
        <v>Rebekahside</v>
      </c>
      <c r="AF2224" t="str" cm="1">
        <f t="array" ref="AF2224">_xlfn.XLOOKUP(Orders_C[[#This Row],[Store_ID]],Stores_c[[#All],[Store_ID]],Stores_c[[#All],[Manager_Name]])</f>
        <v>Mark Ray</v>
      </c>
      <c r="AG2224" t="str" cm="1">
        <f t="array" ref="AG2224">_xlfn.XLOOKUP(Orders_C[[#This Row],[Store_ID]],Stores_c[[#All],[Store_ID]],Stores_c[[#All],[Store_Type]])</f>
        <v>Drive-Thru</v>
      </c>
    </row>
    <row r="2225" spans="1:33" x14ac:dyDescent="0.25">
      <c r="A2225">
        <v>9897</v>
      </c>
      <c r="B2225" s="1">
        <v>45895</v>
      </c>
      <c r="C2225" s="2">
        <v>3.6562499999999998E-2</v>
      </c>
      <c r="D2225">
        <v>1008</v>
      </c>
      <c r="E2225">
        <v>222</v>
      </c>
      <c r="F2225">
        <v>440</v>
      </c>
      <c r="G2225">
        <v>304</v>
      </c>
      <c r="H2225">
        <v>4</v>
      </c>
      <c r="I2225">
        <v>165</v>
      </c>
      <c r="J2225">
        <v>5</v>
      </c>
      <c r="K2225">
        <v>8.25</v>
      </c>
      <c r="L2225">
        <v>663.25</v>
      </c>
      <c r="M2225" t="s">
        <v>20</v>
      </c>
      <c r="N2225" t="s">
        <v>23</v>
      </c>
      <c r="O2225">
        <v>15</v>
      </c>
      <c r="P2225">
        <v>5</v>
      </c>
      <c r="Q2225" t="s">
        <v>3920</v>
      </c>
      <c r="R2225">
        <v>503</v>
      </c>
      <c r="S2225" s="3">
        <v>0.05</v>
      </c>
      <c r="T2225" s="6">
        <v>267.25</v>
      </c>
      <c r="U2225" t="s">
        <v>6342</v>
      </c>
      <c r="V2225">
        <v>2025</v>
      </c>
      <c r="W2225" t="s">
        <v>6333</v>
      </c>
      <c r="X2225" t="str">
        <f>_xlfn.XLOOKUP(Orders_C[[#This Row],[Product_ID]],Products_C[Product_ID],Products_C[Product_Name])</f>
        <v>Veg Burger</v>
      </c>
      <c r="Y2225" t="str">
        <f>_xlfn.XLOOKUP(Orders_C[[#This Row],[Product_ID]],Products_C[Product_ID],Products_C[Category])</f>
        <v>Burger</v>
      </c>
      <c r="Z2225" t="str">
        <f>_xlfn.XLOOKUP(Orders_C[[#This Row],[Store_ID]],Stores_c[Store_ID],Stores_c[City])</f>
        <v>New Steven</v>
      </c>
      <c r="AA2225" t="str">
        <f>_xlfn.XLOOKUP(Orders_C[[#This Row],[Customer_ID]],Customers_c[Customer_ID],Customers_c[Customer_Name])</f>
        <v>Mary Mcconnell</v>
      </c>
      <c r="AB2225" s="6">
        <f>Orders_C[[#This Row],[Quantity]]*Orders_C[[#This Row],[Unit_Price]]*(1-Orders_C[[#This Row],[Discount %]])+Orders_C[[#This Row],[Tax]]</f>
        <v>635.25</v>
      </c>
      <c r="AC2225" s="9">
        <f>(Orders_C[[#This Row],[Unit_Price]]*Orders_C[[#This Row],[Quantity]])-Orders_C[[#This Row],[Discount]]+Orders_C[[#This Row],[Tax]]</f>
        <v>663.25</v>
      </c>
      <c r="AD2225" t="str">
        <f>IF(COUNTIF(Orders_C[[#All],[Customer_ID]],Orders_C[[#This Row],[Customer_ID]])&gt;1,"Repeat","New")</f>
        <v>Repeat</v>
      </c>
      <c r="AE2225" t="str" cm="1">
        <f t="array" ref="AE2225">_xlfn.XLOOKUP(Orders_C[[#This Row],[Store_ID]],Stores_c[[#All],[Store_ID]],Stores_c[[#All],[City]])</f>
        <v>New Steven</v>
      </c>
      <c r="AF2225" t="str" cm="1">
        <f t="array" ref="AF2225">_xlfn.XLOOKUP(Orders_C[[#This Row],[Store_ID]],Stores_c[[#All],[Store_ID]],Stores_c[[#All],[Manager_Name]])</f>
        <v>Terri Martinez</v>
      </c>
      <c r="AG2225" t="str" cm="1">
        <f t="array" ref="AG2225">_xlfn.XLOOKUP(Orders_C[[#This Row],[Store_ID]],Stores_c[[#All],[Store_ID]],Stores_c[[#All],[Store_Type]])</f>
        <v>Drive-Thru</v>
      </c>
    </row>
    <row r="2226" spans="1:33" x14ac:dyDescent="0.25">
      <c r="A2226">
        <v>10938</v>
      </c>
      <c r="B2226" s="1">
        <v>45773</v>
      </c>
      <c r="C2226" s="2">
        <v>6.2789351851851846E-2</v>
      </c>
      <c r="D2226">
        <v>1225</v>
      </c>
      <c r="E2226">
        <v>201</v>
      </c>
      <c r="F2226">
        <v>533</v>
      </c>
      <c r="G2226">
        <v>336</v>
      </c>
      <c r="H2226">
        <v>4</v>
      </c>
      <c r="I2226">
        <v>165</v>
      </c>
      <c r="J2226">
        <v>5</v>
      </c>
      <c r="K2226">
        <v>8.25</v>
      </c>
      <c r="L2226">
        <v>663.25</v>
      </c>
      <c r="M2226" t="s">
        <v>18</v>
      </c>
      <c r="N2226" t="s">
        <v>22</v>
      </c>
      <c r="O2226">
        <v>39</v>
      </c>
      <c r="P2226">
        <v>2</v>
      </c>
      <c r="Q2226" t="s">
        <v>4961</v>
      </c>
      <c r="R2226">
        <v>506</v>
      </c>
      <c r="S2226" s="3">
        <v>0.05</v>
      </c>
      <c r="T2226" s="6">
        <v>267.25</v>
      </c>
      <c r="U2226" t="s">
        <v>6337</v>
      </c>
      <c r="V2226">
        <v>2025</v>
      </c>
      <c r="W2226" t="s">
        <v>6329</v>
      </c>
      <c r="X2226" t="str">
        <f>_xlfn.XLOOKUP(Orders_C[[#This Row],[Product_ID]],Products_C[Product_ID],Products_C[Product_Name])</f>
        <v>Chicken Bucket</v>
      </c>
      <c r="Y2226" t="str">
        <f>_xlfn.XLOOKUP(Orders_C[[#This Row],[Product_ID]],Products_C[Product_ID],Products_C[Category])</f>
        <v>Dessert</v>
      </c>
      <c r="Z2226" t="str">
        <f>_xlfn.XLOOKUP(Orders_C[[#This Row],[Store_ID]],Stores_c[Store_ID],Stores_c[City])</f>
        <v>Lake Nicholasburgh</v>
      </c>
      <c r="AA2226" t="str">
        <f>_xlfn.XLOOKUP(Orders_C[[#This Row],[Customer_ID]],Customers_c[Customer_ID],Customers_c[Customer_Name])</f>
        <v>Jeffery Garcia</v>
      </c>
      <c r="AB2226" s="6">
        <f>Orders_C[[#This Row],[Quantity]]*Orders_C[[#This Row],[Unit_Price]]*(1-Orders_C[[#This Row],[Discount %]])+Orders_C[[#This Row],[Tax]]</f>
        <v>635.25</v>
      </c>
      <c r="AC2226" s="9">
        <f>(Orders_C[[#This Row],[Unit_Price]]*Orders_C[[#This Row],[Quantity]])-Orders_C[[#This Row],[Discount]]+Orders_C[[#This Row],[Tax]]</f>
        <v>663.25</v>
      </c>
      <c r="AD2226" t="str">
        <f>IF(COUNTIF(Orders_C[[#All],[Customer_ID]],Orders_C[[#This Row],[Customer_ID]])&gt;1,"Repeat","New")</f>
        <v>Repeat</v>
      </c>
      <c r="AE2226" t="str" cm="1">
        <f t="array" ref="AE2226">_xlfn.XLOOKUP(Orders_C[[#This Row],[Store_ID]],Stores_c[[#All],[Store_ID]],Stores_c[[#All],[City]])</f>
        <v>Lake Nicholasburgh</v>
      </c>
      <c r="AF2226" t="str" cm="1">
        <f t="array" ref="AF2226">_xlfn.XLOOKUP(Orders_C[[#This Row],[Store_ID]],Stores_c[[#All],[Store_ID]],Stores_c[[#All],[Manager_Name]])</f>
        <v>Maurice Garcia</v>
      </c>
      <c r="AG2226" t="str" cm="1">
        <f t="array" ref="AG2226">_xlfn.XLOOKUP(Orders_C[[#This Row],[Store_ID]],Stores_c[[#All],[Store_ID]],Stores_c[[#All],[Store_Type]])</f>
        <v>Mall</v>
      </c>
    </row>
    <row r="2227" spans="1:33" x14ac:dyDescent="0.25">
      <c r="A2227">
        <v>7100</v>
      </c>
      <c r="B2227" s="1">
        <v>45705</v>
      </c>
      <c r="C2227" s="2">
        <v>5.0578703703703706E-3</v>
      </c>
      <c r="D2227">
        <v>1633</v>
      </c>
      <c r="E2227">
        <v>201</v>
      </c>
      <c r="F2227">
        <v>547</v>
      </c>
      <c r="G2227">
        <v>313</v>
      </c>
      <c r="H2227">
        <v>4</v>
      </c>
      <c r="I2227">
        <v>162</v>
      </c>
      <c r="J2227">
        <v>0</v>
      </c>
      <c r="K2227">
        <v>8.1</v>
      </c>
      <c r="L2227">
        <v>656.1</v>
      </c>
      <c r="M2227" t="s">
        <v>20</v>
      </c>
      <c r="N2227" t="s">
        <v>23</v>
      </c>
      <c r="O2227">
        <v>43</v>
      </c>
      <c r="P2227">
        <v>5</v>
      </c>
      <c r="Q2227" t="s">
        <v>1123</v>
      </c>
      <c r="R2227">
        <v>506</v>
      </c>
      <c r="S2227" s="3">
        <v>0</v>
      </c>
      <c r="T2227" s="6">
        <v>267.3</v>
      </c>
      <c r="U2227" t="s">
        <v>6338</v>
      </c>
      <c r="V2227">
        <v>2025</v>
      </c>
      <c r="W2227" t="s">
        <v>6331</v>
      </c>
      <c r="X2227" t="str">
        <f>_xlfn.XLOOKUP(Orders_C[[#This Row],[Product_ID]],Products_C[Product_ID],Products_C[Product_Name])</f>
        <v>Rice Bowl</v>
      </c>
      <c r="Y2227" t="str">
        <f>_xlfn.XLOOKUP(Orders_C[[#This Row],[Product_ID]],Products_C[Product_ID],Products_C[Category])</f>
        <v>Beverage</v>
      </c>
      <c r="Z2227" t="str">
        <f>_xlfn.XLOOKUP(Orders_C[[#This Row],[Store_ID]],Stores_c[Store_ID],Stores_c[City])</f>
        <v>Lake Nicholasburgh</v>
      </c>
      <c r="AA2227" t="str">
        <f>_xlfn.XLOOKUP(Orders_C[[#This Row],[Customer_ID]],Customers_c[Customer_ID],Customers_c[Customer_Name])</f>
        <v>Charles Francis</v>
      </c>
      <c r="AB2227" s="6">
        <f>Orders_C[[#This Row],[Quantity]]*Orders_C[[#This Row],[Unit_Price]]*(1-Orders_C[[#This Row],[Discount %]])+Orders_C[[#This Row],[Tax]]</f>
        <v>656.1</v>
      </c>
      <c r="AC2227" s="9">
        <f>(Orders_C[[#This Row],[Unit_Price]]*Orders_C[[#This Row],[Quantity]])-Orders_C[[#This Row],[Discount]]+Orders_C[[#This Row],[Tax]]</f>
        <v>656.1</v>
      </c>
      <c r="AD2227" t="str">
        <f>IF(COUNTIF(Orders_C[[#All],[Customer_ID]],Orders_C[[#This Row],[Customer_ID]])&gt;1,"Repeat","New")</f>
        <v>Repeat</v>
      </c>
      <c r="AE2227" t="str" cm="1">
        <f t="array" ref="AE2227">_xlfn.XLOOKUP(Orders_C[[#This Row],[Store_ID]],Stores_c[[#All],[Store_ID]],Stores_c[[#All],[City]])</f>
        <v>Lake Nicholasburgh</v>
      </c>
      <c r="AF2227" t="str" cm="1">
        <f t="array" ref="AF2227">_xlfn.XLOOKUP(Orders_C[[#This Row],[Store_ID]],Stores_c[[#All],[Store_ID]],Stores_c[[#All],[Manager_Name]])</f>
        <v>Maurice Garcia</v>
      </c>
      <c r="AG2227" t="str" cm="1">
        <f t="array" ref="AG2227">_xlfn.XLOOKUP(Orders_C[[#This Row],[Store_ID]],Stores_c[[#All],[Store_ID]],Stores_c[[#All],[Store_Type]])</f>
        <v>Mall</v>
      </c>
    </row>
    <row r="2228" spans="1:33" x14ac:dyDescent="0.25">
      <c r="A2228">
        <v>8889</v>
      </c>
      <c r="B2228" s="1">
        <v>45702</v>
      </c>
      <c r="C2228" s="2">
        <v>0.17746527777777779</v>
      </c>
      <c r="D2228">
        <v>1486</v>
      </c>
      <c r="E2228">
        <v>221</v>
      </c>
      <c r="F2228">
        <v>538</v>
      </c>
      <c r="G2228">
        <v>320</v>
      </c>
      <c r="H2228">
        <v>4</v>
      </c>
      <c r="I2228">
        <v>162</v>
      </c>
      <c r="J2228">
        <v>0</v>
      </c>
      <c r="K2228">
        <v>8.1</v>
      </c>
      <c r="L2228">
        <v>656.1</v>
      </c>
      <c r="M2228" t="s">
        <v>18</v>
      </c>
      <c r="N2228" t="s">
        <v>23</v>
      </c>
      <c r="O2228">
        <v>54</v>
      </c>
      <c r="P2228">
        <v>3</v>
      </c>
      <c r="Q2228" t="s">
        <v>2912</v>
      </c>
      <c r="R2228">
        <v>504</v>
      </c>
      <c r="S2228" s="3">
        <v>0</v>
      </c>
      <c r="T2228" s="6">
        <v>267.3</v>
      </c>
      <c r="U2228" t="s">
        <v>6338</v>
      </c>
      <c r="V2228">
        <v>2025</v>
      </c>
      <c r="W2228" t="s">
        <v>6331</v>
      </c>
      <c r="X2228" t="str">
        <f>_xlfn.XLOOKUP(Orders_C[[#This Row],[Product_ID]],Products_C[Product_ID],Products_C[Product_Name])</f>
        <v>Rice Bowl</v>
      </c>
      <c r="Y2228" t="str">
        <f>_xlfn.XLOOKUP(Orders_C[[#This Row],[Product_ID]],Products_C[Product_ID],Products_C[Category])</f>
        <v>Beverage</v>
      </c>
      <c r="Z2228" t="str">
        <f>_xlfn.XLOOKUP(Orders_C[[#This Row],[Store_ID]],Stores_c[Store_ID],Stores_c[City])</f>
        <v>Port Barbarabury</v>
      </c>
      <c r="AA2228" t="str">
        <f>_xlfn.XLOOKUP(Orders_C[[#This Row],[Customer_ID]],Customers_c[Customer_ID],Customers_c[Customer_Name])</f>
        <v>Mary Russell</v>
      </c>
      <c r="AB2228" s="6">
        <f>Orders_C[[#This Row],[Quantity]]*Orders_C[[#This Row],[Unit_Price]]*(1-Orders_C[[#This Row],[Discount %]])+Orders_C[[#This Row],[Tax]]</f>
        <v>656.1</v>
      </c>
      <c r="AC2228" s="9">
        <f>(Orders_C[[#This Row],[Unit_Price]]*Orders_C[[#This Row],[Quantity]])-Orders_C[[#This Row],[Discount]]+Orders_C[[#This Row],[Tax]]</f>
        <v>656.1</v>
      </c>
      <c r="AD2228" t="str">
        <f>IF(COUNTIF(Orders_C[[#All],[Customer_ID]],Orders_C[[#This Row],[Customer_ID]])&gt;1,"Repeat","New")</f>
        <v>Repeat</v>
      </c>
      <c r="AE2228" t="str" cm="1">
        <f t="array" ref="AE2228">_xlfn.XLOOKUP(Orders_C[[#This Row],[Store_ID]],Stores_c[[#All],[Store_ID]],Stores_c[[#All],[City]])</f>
        <v>Port Barbarabury</v>
      </c>
      <c r="AF2228" t="str" cm="1">
        <f t="array" ref="AF2228">_xlfn.XLOOKUP(Orders_C[[#This Row],[Store_ID]],Stores_c[[#All],[Store_ID]],Stores_c[[#All],[Manager_Name]])</f>
        <v>Edward Nguyen</v>
      </c>
      <c r="AG2228" t="str" cm="1">
        <f t="array" ref="AG2228">_xlfn.XLOOKUP(Orders_C[[#This Row],[Store_ID]],Stores_c[[#All],[Store_ID]],Stores_c[[#All],[Store_Type]])</f>
        <v>Street</v>
      </c>
    </row>
    <row r="2229" spans="1:33" x14ac:dyDescent="0.25">
      <c r="A2229">
        <v>10419</v>
      </c>
      <c r="B2229" s="1">
        <v>45872</v>
      </c>
      <c r="C2229" s="2">
        <v>0.16496527777777778</v>
      </c>
      <c r="D2229">
        <v>1524</v>
      </c>
      <c r="E2229">
        <v>215</v>
      </c>
      <c r="F2229">
        <v>528</v>
      </c>
      <c r="G2229">
        <v>322</v>
      </c>
      <c r="H2229">
        <v>4</v>
      </c>
      <c r="I2229">
        <v>162</v>
      </c>
      <c r="J2229">
        <v>0</v>
      </c>
      <c r="K2229">
        <v>8.1</v>
      </c>
      <c r="L2229">
        <v>656.1</v>
      </c>
      <c r="M2229" t="s">
        <v>20</v>
      </c>
      <c r="N2229" t="s">
        <v>22</v>
      </c>
      <c r="O2229">
        <v>22</v>
      </c>
      <c r="P2229">
        <v>1</v>
      </c>
      <c r="Q2229" t="s">
        <v>4442</v>
      </c>
      <c r="R2229">
        <v>501</v>
      </c>
      <c r="S2229" s="3">
        <v>0</v>
      </c>
      <c r="T2229" s="6">
        <v>267.3</v>
      </c>
      <c r="U2229" t="s">
        <v>6342</v>
      </c>
      <c r="V2229">
        <v>2025</v>
      </c>
      <c r="W2229" t="s">
        <v>6329</v>
      </c>
      <c r="X2229" t="str">
        <f>_xlfn.XLOOKUP(Orders_C[[#This Row],[Product_ID]],Products_C[Product_ID],Products_C[Product_Name])</f>
        <v>Veg Burger</v>
      </c>
      <c r="Y2229" t="str">
        <f>_xlfn.XLOOKUP(Orders_C[[#This Row],[Product_ID]],Products_C[Product_ID],Products_C[Category])</f>
        <v>Burger</v>
      </c>
      <c r="Z2229" t="str">
        <f>_xlfn.XLOOKUP(Orders_C[[#This Row],[Store_ID]],Stores_c[Store_ID],Stores_c[City])</f>
        <v>Sallyburgh</v>
      </c>
      <c r="AA2229" t="str">
        <f>_xlfn.XLOOKUP(Orders_C[[#This Row],[Customer_ID]],Customers_c[Customer_ID],Customers_c[Customer_Name])</f>
        <v>Kristin Myers</v>
      </c>
      <c r="AB2229" s="6">
        <f>Orders_C[[#This Row],[Quantity]]*Orders_C[[#This Row],[Unit_Price]]*(1-Orders_C[[#This Row],[Discount %]])+Orders_C[[#This Row],[Tax]]</f>
        <v>656.1</v>
      </c>
      <c r="AC2229" s="9">
        <f>(Orders_C[[#This Row],[Unit_Price]]*Orders_C[[#This Row],[Quantity]])-Orders_C[[#This Row],[Discount]]+Orders_C[[#This Row],[Tax]]</f>
        <v>656.1</v>
      </c>
      <c r="AD2229" t="str">
        <f>IF(COUNTIF(Orders_C[[#All],[Customer_ID]],Orders_C[[#This Row],[Customer_ID]])&gt;1,"Repeat","New")</f>
        <v>Repeat</v>
      </c>
      <c r="AE2229" t="str" cm="1">
        <f t="array" ref="AE2229">_xlfn.XLOOKUP(Orders_C[[#This Row],[Store_ID]],Stores_c[[#All],[Store_ID]],Stores_c[[#All],[City]])</f>
        <v>Sallyburgh</v>
      </c>
      <c r="AF2229" t="str" cm="1">
        <f t="array" ref="AF2229">_xlfn.XLOOKUP(Orders_C[[#This Row],[Store_ID]],Stores_c[[#All],[Store_ID]],Stores_c[[#All],[Manager_Name]])</f>
        <v>Benjamin Mccoy</v>
      </c>
      <c r="AG2229" t="str" cm="1">
        <f t="array" ref="AG2229">_xlfn.XLOOKUP(Orders_C[[#This Row],[Store_ID]],Stores_c[[#All],[Store_ID]],Stores_c[[#All],[Store_Type]])</f>
        <v>Drive-Thru</v>
      </c>
    </row>
    <row r="2230" spans="1:33" x14ac:dyDescent="0.25">
      <c r="A2230">
        <v>10780</v>
      </c>
      <c r="B2230" s="1">
        <v>45825</v>
      </c>
      <c r="C2230" s="2">
        <v>0.44854166666666667</v>
      </c>
      <c r="D2230">
        <v>1357</v>
      </c>
      <c r="E2230">
        <v>202</v>
      </c>
      <c r="F2230">
        <v>443</v>
      </c>
      <c r="G2230">
        <v>307</v>
      </c>
      <c r="H2230">
        <v>4</v>
      </c>
      <c r="I2230">
        <v>162</v>
      </c>
      <c r="J2230">
        <v>0</v>
      </c>
      <c r="K2230">
        <v>8.1</v>
      </c>
      <c r="L2230">
        <v>656.1</v>
      </c>
      <c r="M2230" t="s">
        <v>19</v>
      </c>
      <c r="N2230" t="s">
        <v>23</v>
      </c>
      <c r="O2230">
        <v>33</v>
      </c>
      <c r="P2230">
        <v>1</v>
      </c>
      <c r="Q2230" t="s">
        <v>4803</v>
      </c>
      <c r="R2230">
        <v>503</v>
      </c>
      <c r="S2230" s="3">
        <v>0</v>
      </c>
      <c r="T2230" s="6">
        <v>267.3</v>
      </c>
      <c r="U2230" t="s">
        <v>6340</v>
      </c>
      <c r="V2230">
        <v>2025</v>
      </c>
      <c r="W2230" t="s">
        <v>6329</v>
      </c>
      <c r="X2230" t="str">
        <f>_xlfn.XLOOKUP(Orders_C[[#This Row],[Product_ID]],Products_C[Product_ID],Products_C[Product_Name])</f>
        <v>Chicken Wings</v>
      </c>
      <c r="Y2230" t="str">
        <f>_xlfn.XLOOKUP(Orders_C[[#This Row],[Product_ID]],Products_C[Product_ID],Products_C[Category])</f>
        <v>Chicken</v>
      </c>
      <c r="Z2230" t="str">
        <f>_xlfn.XLOOKUP(Orders_C[[#This Row],[Store_ID]],Stores_c[Store_ID],Stores_c[City])</f>
        <v>Rebekahside</v>
      </c>
      <c r="AA2230" t="str">
        <f>_xlfn.XLOOKUP(Orders_C[[#This Row],[Customer_ID]],Customers_c[Customer_ID],Customers_c[Customer_Name])</f>
        <v>Melissa Hodges</v>
      </c>
      <c r="AB2230" s="6">
        <f>Orders_C[[#This Row],[Quantity]]*Orders_C[[#This Row],[Unit_Price]]*(1-Orders_C[[#This Row],[Discount %]])+Orders_C[[#This Row],[Tax]]</f>
        <v>656.1</v>
      </c>
      <c r="AC2230" s="9">
        <f>(Orders_C[[#This Row],[Unit_Price]]*Orders_C[[#This Row],[Quantity]])-Orders_C[[#This Row],[Discount]]+Orders_C[[#This Row],[Tax]]</f>
        <v>656.1</v>
      </c>
      <c r="AD2230" t="str">
        <f>IF(COUNTIF(Orders_C[[#All],[Customer_ID]],Orders_C[[#This Row],[Customer_ID]])&gt;1,"Repeat","New")</f>
        <v>Repeat</v>
      </c>
      <c r="AE2230" t="str" cm="1">
        <f t="array" ref="AE2230">_xlfn.XLOOKUP(Orders_C[[#This Row],[Store_ID]],Stores_c[[#All],[Store_ID]],Stores_c[[#All],[City]])</f>
        <v>Rebekahside</v>
      </c>
      <c r="AF2230" t="str" cm="1">
        <f t="array" ref="AF2230">_xlfn.XLOOKUP(Orders_C[[#This Row],[Store_ID]],Stores_c[[#All],[Store_ID]],Stores_c[[#All],[Manager_Name]])</f>
        <v>Mark Ray</v>
      </c>
      <c r="AG2230" t="str" cm="1">
        <f t="array" ref="AG2230">_xlfn.XLOOKUP(Orders_C[[#This Row],[Store_ID]],Stores_c[[#All],[Store_ID]],Stores_c[[#All],[Store_Type]])</f>
        <v>Drive-Thru</v>
      </c>
    </row>
    <row r="2231" spans="1:33" x14ac:dyDescent="0.25">
      <c r="A2231">
        <v>7007</v>
      </c>
      <c r="B2231" s="1">
        <v>46003</v>
      </c>
      <c r="C2231" s="2">
        <v>5.3564814814814815E-2</v>
      </c>
      <c r="D2231">
        <v>1327</v>
      </c>
      <c r="E2231">
        <v>205</v>
      </c>
      <c r="F2231">
        <v>531</v>
      </c>
      <c r="G2231">
        <v>303</v>
      </c>
      <c r="H2231">
        <v>3</v>
      </c>
      <c r="I2231">
        <v>218</v>
      </c>
      <c r="J2231">
        <v>5</v>
      </c>
      <c r="K2231">
        <v>10.9</v>
      </c>
      <c r="L2231">
        <v>659.9</v>
      </c>
      <c r="M2231" t="s">
        <v>19</v>
      </c>
      <c r="N2231" t="s">
        <v>22</v>
      </c>
      <c r="O2231">
        <v>44</v>
      </c>
      <c r="P2231">
        <v>1</v>
      </c>
      <c r="Q2231" t="s">
        <v>1030</v>
      </c>
      <c r="R2231">
        <v>507</v>
      </c>
      <c r="S2231" s="3">
        <v>0.05</v>
      </c>
      <c r="T2231" s="6">
        <v>267.5</v>
      </c>
      <c r="U2231" t="s">
        <v>6328</v>
      </c>
      <c r="V2231">
        <v>2025</v>
      </c>
      <c r="W2231" t="s">
        <v>6331</v>
      </c>
      <c r="X2231" t="str">
        <f>_xlfn.XLOOKUP(Orders_C[[#This Row],[Product_ID]],Products_C[Product_ID],Products_C[Product_Name])</f>
        <v>Chocolate Lava Cake</v>
      </c>
      <c r="Y2231" t="str">
        <f>_xlfn.XLOOKUP(Orders_C[[#This Row],[Product_ID]],Products_C[Product_ID],Products_C[Category])</f>
        <v>Chicken</v>
      </c>
      <c r="Z2231" t="str">
        <f>_xlfn.XLOOKUP(Orders_C[[#This Row],[Store_ID]],Stores_c[Store_ID],Stores_c[City])</f>
        <v>Port Jacob</v>
      </c>
      <c r="AA2231" t="str">
        <f>_xlfn.XLOOKUP(Orders_C[[#This Row],[Customer_ID]],Customers_c[Customer_ID],Customers_c[Customer_Name])</f>
        <v>James Robinson</v>
      </c>
      <c r="AB2231" s="6">
        <f>Orders_C[[#This Row],[Quantity]]*Orders_C[[#This Row],[Unit_Price]]*(1-Orders_C[[#This Row],[Discount %]])+Orders_C[[#This Row],[Tax]]</f>
        <v>632.19999999999993</v>
      </c>
      <c r="AC2231" s="9">
        <f>(Orders_C[[#This Row],[Unit_Price]]*Orders_C[[#This Row],[Quantity]])-Orders_C[[#This Row],[Discount]]+Orders_C[[#This Row],[Tax]]</f>
        <v>659.9</v>
      </c>
      <c r="AD2231" t="str">
        <f>IF(COUNTIF(Orders_C[[#All],[Customer_ID]],Orders_C[[#This Row],[Customer_ID]])&gt;1,"Repeat","New")</f>
        <v>Repeat</v>
      </c>
      <c r="AE2231" t="str" cm="1">
        <f t="array" ref="AE2231">_xlfn.XLOOKUP(Orders_C[[#This Row],[Store_ID]],Stores_c[[#All],[Store_ID]],Stores_c[[#All],[City]])</f>
        <v>Port Jacob</v>
      </c>
      <c r="AF2231" t="str" cm="1">
        <f t="array" ref="AF2231">_xlfn.XLOOKUP(Orders_C[[#This Row],[Store_ID]],Stores_c[[#All],[Store_ID]],Stores_c[[#All],[Manager_Name]])</f>
        <v>David Harris</v>
      </c>
      <c r="AG2231" t="str" cm="1">
        <f t="array" ref="AG2231">_xlfn.XLOOKUP(Orders_C[[#This Row],[Store_ID]],Stores_c[[#All],[Store_ID]],Stores_c[[#All],[Store_Type]])</f>
        <v>Mall</v>
      </c>
    </row>
    <row r="2232" spans="1:33" x14ac:dyDescent="0.25">
      <c r="A2232">
        <v>8783</v>
      </c>
      <c r="B2232" s="1">
        <v>46008</v>
      </c>
      <c r="C2232" s="2">
        <v>0.80914351851851851</v>
      </c>
      <c r="D2232">
        <v>1647</v>
      </c>
      <c r="E2232">
        <v>224</v>
      </c>
      <c r="F2232">
        <v>462</v>
      </c>
      <c r="G2232">
        <v>327</v>
      </c>
      <c r="H2232">
        <v>3</v>
      </c>
      <c r="I2232">
        <v>218</v>
      </c>
      <c r="J2232">
        <v>5</v>
      </c>
      <c r="K2232">
        <v>10.9</v>
      </c>
      <c r="L2232">
        <v>659.9</v>
      </c>
      <c r="M2232" t="s">
        <v>19</v>
      </c>
      <c r="N2232" t="s">
        <v>23</v>
      </c>
      <c r="O2232">
        <v>58</v>
      </c>
      <c r="P2232">
        <v>2</v>
      </c>
      <c r="Q2232" t="s">
        <v>2806</v>
      </c>
      <c r="R2232">
        <v>502</v>
      </c>
      <c r="S2232" s="3">
        <v>0.05</v>
      </c>
      <c r="T2232" s="6">
        <v>267.5</v>
      </c>
      <c r="U2232" t="s">
        <v>6328</v>
      </c>
      <c r="V2232">
        <v>2025</v>
      </c>
      <c r="W2232" t="s">
        <v>6331</v>
      </c>
      <c r="X2232" t="str">
        <f>_xlfn.XLOOKUP(Orders_C[[#This Row],[Product_ID]],Products_C[Product_ID],Products_C[Product_Name])</f>
        <v>Wrap</v>
      </c>
      <c r="Y2232" t="str">
        <f>_xlfn.XLOOKUP(Orders_C[[#This Row],[Product_ID]],Products_C[Product_ID],Products_C[Category])</f>
        <v>Chicken</v>
      </c>
      <c r="Z2232" t="str">
        <f>_xlfn.XLOOKUP(Orders_C[[#This Row],[Store_ID]],Stores_c[Store_ID],Stores_c[City])</f>
        <v>Valdezton</v>
      </c>
      <c r="AA2232" t="str">
        <f>_xlfn.XLOOKUP(Orders_C[[#This Row],[Customer_ID]],Customers_c[Customer_ID],Customers_c[Customer_Name])</f>
        <v>Jackie Taylor</v>
      </c>
      <c r="AB2232" s="6">
        <f>Orders_C[[#This Row],[Quantity]]*Orders_C[[#This Row],[Unit_Price]]*(1-Orders_C[[#This Row],[Discount %]])+Orders_C[[#This Row],[Tax]]</f>
        <v>632.19999999999993</v>
      </c>
      <c r="AC2232" s="9">
        <f>(Orders_C[[#This Row],[Unit_Price]]*Orders_C[[#This Row],[Quantity]])-Orders_C[[#This Row],[Discount]]+Orders_C[[#This Row],[Tax]]</f>
        <v>659.9</v>
      </c>
      <c r="AD2232" t="str">
        <f>IF(COUNTIF(Orders_C[[#All],[Customer_ID]],Orders_C[[#This Row],[Customer_ID]])&gt;1,"Repeat","New")</f>
        <v>Repeat</v>
      </c>
      <c r="AE2232" t="str" cm="1">
        <f t="array" ref="AE2232">_xlfn.XLOOKUP(Orders_C[[#This Row],[Store_ID]],Stores_c[[#All],[Store_ID]],Stores_c[[#All],[City]])</f>
        <v>Valdezton</v>
      </c>
      <c r="AF2232" t="str" cm="1">
        <f t="array" ref="AF2232">_xlfn.XLOOKUP(Orders_C[[#This Row],[Store_ID]],Stores_c[[#All],[Store_ID]],Stores_c[[#All],[Manager_Name]])</f>
        <v>John Rodriguez</v>
      </c>
      <c r="AG2232" t="str" cm="1">
        <f t="array" ref="AG2232">_xlfn.XLOOKUP(Orders_C[[#This Row],[Store_ID]],Stores_c[[#All],[Store_ID]],Stores_c[[#All],[Store_Type]])</f>
        <v>Street</v>
      </c>
    </row>
    <row r="2233" spans="1:33" x14ac:dyDescent="0.25">
      <c r="A2233">
        <v>6914</v>
      </c>
      <c r="B2233" s="1">
        <v>45906</v>
      </c>
      <c r="C2233" s="2">
        <v>0.32105324074074076</v>
      </c>
      <c r="D2233">
        <v>1364</v>
      </c>
      <c r="E2233">
        <v>212</v>
      </c>
      <c r="F2233">
        <v>492</v>
      </c>
      <c r="G2233">
        <v>316</v>
      </c>
      <c r="H2233">
        <v>2</v>
      </c>
      <c r="I2233">
        <v>315</v>
      </c>
      <c r="J2233">
        <v>0</v>
      </c>
      <c r="K2233">
        <v>15.75</v>
      </c>
      <c r="L2233">
        <v>645.75</v>
      </c>
      <c r="M2233" t="s">
        <v>18</v>
      </c>
      <c r="N2233" t="s">
        <v>21</v>
      </c>
      <c r="O2233">
        <v>10</v>
      </c>
      <c r="P2233">
        <v>3</v>
      </c>
      <c r="Q2233" t="s">
        <v>937</v>
      </c>
      <c r="R2233">
        <v>501</v>
      </c>
      <c r="S2233" s="3">
        <v>0</v>
      </c>
      <c r="T2233" s="6">
        <v>267.75</v>
      </c>
      <c r="U2233" t="s">
        <v>6335</v>
      </c>
      <c r="V2233">
        <v>2025</v>
      </c>
      <c r="W2233" t="s">
        <v>6333</v>
      </c>
      <c r="X2233" t="str">
        <f>_xlfn.XLOOKUP(Orders_C[[#This Row],[Product_ID]],Products_C[Product_ID],Products_C[Product_Name])</f>
        <v>Popcorn Chicken</v>
      </c>
      <c r="Y2233" t="str">
        <f>_xlfn.XLOOKUP(Orders_C[[#This Row],[Product_ID]],Products_C[Product_ID],Products_C[Category])</f>
        <v>Dessert</v>
      </c>
      <c r="Z2233" t="str">
        <f>_xlfn.XLOOKUP(Orders_C[[#This Row],[Store_ID]],Stores_c[Store_ID],Stores_c[City])</f>
        <v>Andrewview</v>
      </c>
      <c r="AA2233" t="str">
        <f>_xlfn.XLOOKUP(Orders_C[[#This Row],[Customer_ID]],Customers_c[Customer_ID],Customers_c[Customer_Name])</f>
        <v>Madeline Johnson</v>
      </c>
      <c r="AB2233" s="6">
        <f>Orders_C[[#This Row],[Quantity]]*Orders_C[[#This Row],[Unit_Price]]*(1-Orders_C[[#This Row],[Discount %]])+Orders_C[[#This Row],[Tax]]</f>
        <v>645.75</v>
      </c>
      <c r="AC2233" s="9">
        <f>(Orders_C[[#This Row],[Unit_Price]]*Orders_C[[#This Row],[Quantity]])-Orders_C[[#This Row],[Discount]]+Orders_C[[#This Row],[Tax]]</f>
        <v>645.75</v>
      </c>
      <c r="AD2233" t="str">
        <f>IF(COUNTIF(Orders_C[[#All],[Customer_ID]],Orders_C[[#This Row],[Customer_ID]])&gt;1,"Repeat","New")</f>
        <v>Repeat</v>
      </c>
      <c r="AE2233" t="str" cm="1">
        <f t="array" ref="AE2233">_xlfn.XLOOKUP(Orders_C[[#This Row],[Store_ID]],Stores_c[[#All],[Store_ID]],Stores_c[[#All],[City]])</f>
        <v>Andrewview</v>
      </c>
      <c r="AF2233" t="str" cm="1">
        <f t="array" ref="AF2233">_xlfn.XLOOKUP(Orders_C[[#This Row],[Store_ID]],Stores_c[[#All],[Store_ID]],Stores_c[[#All],[Manager_Name]])</f>
        <v>Alice Sutton</v>
      </c>
      <c r="AG2233" t="str" cm="1">
        <f t="array" ref="AG2233">_xlfn.XLOOKUP(Orders_C[[#This Row],[Store_ID]],Stores_c[[#All],[Store_ID]],Stores_c[[#All],[Store_Type]])</f>
        <v>Mall</v>
      </c>
    </row>
    <row r="2234" spans="1:33" x14ac:dyDescent="0.25">
      <c r="A2234">
        <v>9901</v>
      </c>
      <c r="B2234" s="1">
        <v>45911</v>
      </c>
      <c r="C2234" s="2">
        <v>0.1275462962962963</v>
      </c>
      <c r="D2234">
        <v>1757</v>
      </c>
      <c r="E2234">
        <v>216</v>
      </c>
      <c r="F2234">
        <v>527</v>
      </c>
      <c r="G2234">
        <v>317</v>
      </c>
      <c r="H2234">
        <v>2</v>
      </c>
      <c r="I2234">
        <v>321</v>
      </c>
      <c r="J2234">
        <v>5</v>
      </c>
      <c r="K2234">
        <v>16.05</v>
      </c>
      <c r="L2234">
        <v>653.04999999999995</v>
      </c>
      <c r="M2234" t="s">
        <v>20</v>
      </c>
      <c r="N2234" t="s">
        <v>23</v>
      </c>
      <c r="O2234">
        <v>42</v>
      </c>
      <c r="P2234">
        <v>4</v>
      </c>
      <c r="Q2234" t="s">
        <v>3924</v>
      </c>
      <c r="R2234">
        <v>507</v>
      </c>
      <c r="S2234" s="3">
        <v>0.05</v>
      </c>
      <c r="T2234" s="6">
        <v>267.84999999999997</v>
      </c>
      <c r="U2234" t="s">
        <v>6335</v>
      </c>
      <c r="V2234">
        <v>2025</v>
      </c>
      <c r="W2234" t="s">
        <v>6331</v>
      </c>
      <c r="X2234" t="str">
        <f>_xlfn.XLOOKUP(Orders_C[[#This Row],[Product_ID]],Products_C[Product_ID],Products_C[Product_Name])</f>
        <v>Popcorn Chicken</v>
      </c>
      <c r="Y2234" t="str">
        <f>_xlfn.XLOOKUP(Orders_C[[#This Row],[Product_ID]],Products_C[Product_ID],Products_C[Category])</f>
        <v>Dessert</v>
      </c>
      <c r="Z2234" t="str">
        <f>_xlfn.XLOOKUP(Orders_C[[#This Row],[Store_ID]],Stores_c[Store_ID],Stores_c[City])</f>
        <v>Garciaview</v>
      </c>
      <c r="AA2234" t="str">
        <f>_xlfn.XLOOKUP(Orders_C[[#This Row],[Customer_ID]],Customers_c[Customer_ID],Customers_c[Customer_Name])</f>
        <v>Ronald Riddle</v>
      </c>
      <c r="AB2234" s="6">
        <f>Orders_C[[#This Row],[Quantity]]*Orders_C[[#This Row],[Unit_Price]]*(1-Orders_C[[#This Row],[Discount %]])+Orders_C[[#This Row],[Tax]]</f>
        <v>625.94999999999993</v>
      </c>
      <c r="AC2234" s="9">
        <f>(Orders_C[[#This Row],[Unit_Price]]*Orders_C[[#This Row],[Quantity]])-Orders_C[[#This Row],[Discount]]+Orders_C[[#This Row],[Tax]]</f>
        <v>653.04999999999995</v>
      </c>
      <c r="AD2234" t="str">
        <f>IF(COUNTIF(Orders_C[[#All],[Customer_ID]],Orders_C[[#This Row],[Customer_ID]])&gt;1,"Repeat","New")</f>
        <v>Repeat</v>
      </c>
      <c r="AE2234" t="str" cm="1">
        <f t="array" ref="AE2234">_xlfn.XLOOKUP(Orders_C[[#This Row],[Store_ID]],Stores_c[[#All],[Store_ID]],Stores_c[[#All],[City]])</f>
        <v>Garciaview</v>
      </c>
      <c r="AF2234" t="str" cm="1">
        <f t="array" ref="AF2234">_xlfn.XLOOKUP(Orders_C[[#This Row],[Store_ID]],Stores_c[[#All],[Store_ID]],Stores_c[[#All],[Manager_Name]])</f>
        <v>Karina Washington</v>
      </c>
      <c r="AG2234" t="str" cm="1">
        <f t="array" ref="AG2234">_xlfn.XLOOKUP(Orders_C[[#This Row],[Store_ID]],Stores_c[[#All],[Store_ID]],Stores_c[[#All],[Store_Type]])</f>
        <v>Drive-Thru</v>
      </c>
    </row>
    <row r="2235" spans="1:33" x14ac:dyDescent="0.25">
      <c r="A2235">
        <v>6320</v>
      </c>
      <c r="B2235" s="1">
        <v>46059</v>
      </c>
      <c r="C2235" s="2">
        <v>0.36677083333333332</v>
      </c>
      <c r="D2235">
        <v>1541</v>
      </c>
      <c r="E2235">
        <v>202</v>
      </c>
      <c r="F2235">
        <v>501</v>
      </c>
      <c r="G2235">
        <v>301</v>
      </c>
      <c r="H2235">
        <v>2</v>
      </c>
      <c r="I2235">
        <v>327</v>
      </c>
      <c r="J2235">
        <v>10</v>
      </c>
      <c r="K2235">
        <v>16.350000000000001</v>
      </c>
      <c r="L2235">
        <v>660.35</v>
      </c>
      <c r="M2235" t="s">
        <v>19</v>
      </c>
      <c r="N2235" t="s">
        <v>21</v>
      </c>
      <c r="O2235">
        <v>16</v>
      </c>
      <c r="P2235">
        <v>4</v>
      </c>
      <c r="Q2235" t="s">
        <v>343</v>
      </c>
      <c r="R2235">
        <v>507</v>
      </c>
      <c r="S2235" s="3">
        <v>0.1</v>
      </c>
      <c r="T2235" s="6">
        <v>267.95000000000005</v>
      </c>
      <c r="U2235" t="s">
        <v>6338</v>
      </c>
      <c r="V2235">
        <v>2026</v>
      </c>
      <c r="W2235" t="s">
        <v>6333</v>
      </c>
      <c r="X2235" t="str">
        <f>_xlfn.XLOOKUP(Orders_C[[#This Row],[Product_ID]],Products_C[Product_ID],Products_C[Product_Name])</f>
        <v>Krushers</v>
      </c>
      <c r="Y2235" t="str">
        <f>_xlfn.XLOOKUP(Orders_C[[#This Row],[Product_ID]],Products_C[Product_ID],Products_C[Category])</f>
        <v>Burger</v>
      </c>
      <c r="Z2235" t="str">
        <f>_xlfn.XLOOKUP(Orders_C[[#This Row],[Store_ID]],Stores_c[Store_ID],Stores_c[City])</f>
        <v>Rebekahside</v>
      </c>
      <c r="AA2235" t="str">
        <f>_xlfn.XLOOKUP(Orders_C[[#This Row],[Customer_ID]],Customers_c[Customer_ID],Customers_c[Customer_Name])</f>
        <v>Pamela Mason</v>
      </c>
      <c r="AB2235" s="6">
        <f>Orders_C[[#This Row],[Quantity]]*Orders_C[[#This Row],[Unit_Price]]*(1-Orders_C[[#This Row],[Discount %]])+Orders_C[[#This Row],[Tax]]</f>
        <v>604.95000000000005</v>
      </c>
      <c r="AC2235" s="9">
        <f>(Orders_C[[#This Row],[Unit_Price]]*Orders_C[[#This Row],[Quantity]])-Orders_C[[#This Row],[Discount]]+Orders_C[[#This Row],[Tax]]</f>
        <v>660.35</v>
      </c>
      <c r="AD2235" t="str">
        <f>IF(COUNTIF(Orders_C[[#All],[Customer_ID]],Orders_C[[#This Row],[Customer_ID]])&gt;1,"Repeat","New")</f>
        <v>Repeat</v>
      </c>
      <c r="AE2235" t="str" cm="1">
        <f t="array" ref="AE2235">_xlfn.XLOOKUP(Orders_C[[#This Row],[Store_ID]],Stores_c[[#All],[Store_ID]],Stores_c[[#All],[City]])</f>
        <v>Rebekahside</v>
      </c>
      <c r="AF2235" t="str" cm="1">
        <f t="array" ref="AF2235">_xlfn.XLOOKUP(Orders_C[[#This Row],[Store_ID]],Stores_c[[#All],[Store_ID]],Stores_c[[#All],[Manager_Name]])</f>
        <v>Mark Ray</v>
      </c>
      <c r="AG2235" t="str" cm="1">
        <f t="array" ref="AG2235">_xlfn.XLOOKUP(Orders_C[[#This Row],[Store_ID]],Stores_c[[#All],[Store_ID]],Stores_c[[#All],[Store_Type]])</f>
        <v>Drive-Thru</v>
      </c>
    </row>
    <row r="2236" spans="1:33" x14ac:dyDescent="0.25">
      <c r="A2236">
        <v>7430</v>
      </c>
      <c r="B2236" s="1">
        <v>45863</v>
      </c>
      <c r="C2236" s="2">
        <v>0.49107638888888888</v>
      </c>
      <c r="D2236">
        <v>1562</v>
      </c>
      <c r="E2236">
        <v>202</v>
      </c>
      <c r="F2236">
        <v>409</v>
      </c>
      <c r="G2236">
        <v>337</v>
      </c>
      <c r="H2236">
        <v>2</v>
      </c>
      <c r="I2236">
        <v>327</v>
      </c>
      <c r="J2236">
        <v>10</v>
      </c>
      <c r="K2236">
        <v>16.350000000000001</v>
      </c>
      <c r="L2236">
        <v>660.35</v>
      </c>
      <c r="M2236" t="s">
        <v>20</v>
      </c>
      <c r="N2236" t="s">
        <v>23</v>
      </c>
      <c r="O2236">
        <v>27</v>
      </c>
      <c r="P2236">
        <v>5</v>
      </c>
      <c r="Q2236" t="s">
        <v>1453</v>
      </c>
      <c r="R2236">
        <v>503</v>
      </c>
      <c r="S2236" s="3">
        <v>0.1</v>
      </c>
      <c r="T2236" s="6">
        <v>267.95000000000005</v>
      </c>
      <c r="U2236" t="s">
        <v>6341</v>
      </c>
      <c r="V2236">
        <v>2025</v>
      </c>
      <c r="W2236" t="s">
        <v>6329</v>
      </c>
      <c r="X2236" t="str">
        <f>_xlfn.XLOOKUP(Orders_C[[#This Row],[Product_ID]],Products_C[Product_ID],Products_C[Product_Name])</f>
        <v>Chocolate Lava Cake</v>
      </c>
      <c r="Y2236" t="str">
        <f>_xlfn.XLOOKUP(Orders_C[[#This Row],[Product_ID]],Products_C[Product_ID],Products_C[Category])</f>
        <v>Chicken</v>
      </c>
      <c r="Z2236" t="str">
        <f>_xlfn.XLOOKUP(Orders_C[[#This Row],[Store_ID]],Stores_c[Store_ID],Stores_c[City])</f>
        <v>Rebekahside</v>
      </c>
      <c r="AA2236" t="str">
        <f>_xlfn.XLOOKUP(Orders_C[[#This Row],[Customer_ID]],Customers_c[Customer_ID],Customers_c[Customer_Name])</f>
        <v>Amber Scott</v>
      </c>
      <c r="AB2236" s="6">
        <f>Orders_C[[#This Row],[Quantity]]*Orders_C[[#This Row],[Unit_Price]]*(1-Orders_C[[#This Row],[Discount %]])+Orders_C[[#This Row],[Tax]]</f>
        <v>604.95000000000005</v>
      </c>
      <c r="AC2236" s="9">
        <f>(Orders_C[[#This Row],[Unit_Price]]*Orders_C[[#This Row],[Quantity]])-Orders_C[[#This Row],[Discount]]+Orders_C[[#This Row],[Tax]]</f>
        <v>660.35</v>
      </c>
      <c r="AD2236" t="str">
        <f>IF(COUNTIF(Orders_C[[#All],[Customer_ID]],Orders_C[[#This Row],[Customer_ID]])&gt;1,"Repeat","New")</f>
        <v>Repeat</v>
      </c>
      <c r="AE2236" t="str" cm="1">
        <f t="array" ref="AE2236">_xlfn.XLOOKUP(Orders_C[[#This Row],[Store_ID]],Stores_c[[#All],[Store_ID]],Stores_c[[#All],[City]])</f>
        <v>Rebekahside</v>
      </c>
      <c r="AF2236" t="str" cm="1">
        <f t="array" ref="AF2236">_xlfn.XLOOKUP(Orders_C[[#This Row],[Store_ID]],Stores_c[[#All],[Store_ID]],Stores_c[[#All],[Manager_Name]])</f>
        <v>Mark Ray</v>
      </c>
      <c r="AG2236" t="str" cm="1">
        <f t="array" ref="AG2236">_xlfn.XLOOKUP(Orders_C[[#This Row],[Store_ID]],Stores_c[[#All],[Store_ID]],Stores_c[[#All],[Store_Type]])</f>
        <v>Drive-Thru</v>
      </c>
    </row>
    <row r="2237" spans="1:33" x14ac:dyDescent="0.25">
      <c r="A2237">
        <v>9290</v>
      </c>
      <c r="B2237" s="1">
        <v>45888</v>
      </c>
      <c r="C2237" s="2">
        <v>0.97658564814814819</v>
      </c>
      <c r="D2237">
        <v>1325</v>
      </c>
      <c r="E2237">
        <v>213</v>
      </c>
      <c r="F2237">
        <v>510</v>
      </c>
      <c r="G2237">
        <v>309</v>
      </c>
      <c r="H2237">
        <v>2</v>
      </c>
      <c r="I2237">
        <v>333</v>
      </c>
      <c r="J2237">
        <v>15</v>
      </c>
      <c r="K2237">
        <v>16.649999999999999</v>
      </c>
      <c r="L2237">
        <v>667.65</v>
      </c>
      <c r="M2237" t="s">
        <v>20</v>
      </c>
      <c r="N2237" t="s">
        <v>22</v>
      </c>
      <c r="O2237">
        <v>58</v>
      </c>
      <c r="P2237">
        <v>5</v>
      </c>
      <c r="Q2237" t="s">
        <v>3313</v>
      </c>
      <c r="R2237">
        <v>503</v>
      </c>
      <c r="S2237" s="3">
        <v>0.15</v>
      </c>
      <c r="T2237" s="6">
        <v>268.05</v>
      </c>
      <c r="U2237" t="s">
        <v>6342</v>
      </c>
      <c r="V2237">
        <v>2025</v>
      </c>
      <c r="W2237" t="s">
        <v>6331</v>
      </c>
      <c r="X2237" t="str">
        <f>_xlfn.XLOOKUP(Orders_C[[#This Row],[Product_ID]],Products_C[Product_ID],Products_C[Product_Name])</f>
        <v>Chicken Bucket</v>
      </c>
      <c r="Y2237" t="str">
        <f>_xlfn.XLOOKUP(Orders_C[[#This Row],[Product_ID]],Products_C[Product_ID],Products_C[Category])</f>
        <v>Dessert</v>
      </c>
      <c r="Z2237" t="str">
        <f>_xlfn.XLOOKUP(Orders_C[[#This Row],[Store_ID]],Stores_c[Store_ID],Stores_c[City])</f>
        <v>Lake Kristashire</v>
      </c>
      <c r="AA2237" t="str">
        <f>_xlfn.XLOOKUP(Orders_C[[#This Row],[Customer_ID]],Customers_c[Customer_ID],Customers_c[Customer_Name])</f>
        <v>Dr. Hunter Hansen</v>
      </c>
      <c r="AB2237" s="6">
        <f>Orders_C[[#This Row],[Quantity]]*Orders_C[[#This Row],[Unit_Price]]*(1-Orders_C[[#This Row],[Discount %]])+Orders_C[[#This Row],[Tax]]</f>
        <v>582.75</v>
      </c>
      <c r="AC2237" s="9">
        <f>(Orders_C[[#This Row],[Unit_Price]]*Orders_C[[#This Row],[Quantity]])-Orders_C[[#This Row],[Discount]]+Orders_C[[#This Row],[Tax]]</f>
        <v>667.65</v>
      </c>
      <c r="AD2237" t="str">
        <f>IF(COUNTIF(Orders_C[[#All],[Customer_ID]],Orders_C[[#This Row],[Customer_ID]])&gt;1,"Repeat","New")</f>
        <v>Repeat</v>
      </c>
      <c r="AE2237" t="str" cm="1">
        <f t="array" ref="AE2237">_xlfn.XLOOKUP(Orders_C[[#This Row],[Store_ID]],Stores_c[[#All],[Store_ID]],Stores_c[[#All],[City]])</f>
        <v>Lake Kristashire</v>
      </c>
      <c r="AF2237" t="str" cm="1">
        <f t="array" ref="AF2237">_xlfn.XLOOKUP(Orders_C[[#This Row],[Store_ID]],Stores_c[[#All],[Store_ID]],Stores_c[[#All],[Manager_Name]])</f>
        <v>Andrea Daugherty</v>
      </c>
      <c r="AG2237" t="str" cm="1">
        <f t="array" ref="AG2237">_xlfn.XLOOKUP(Orders_C[[#This Row],[Store_ID]],Stores_c[[#All],[Store_ID]],Stores_c[[#All],[Store_Type]])</f>
        <v>Mall</v>
      </c>
    </row>
    <row r="2238" spans="1:33" x14ac:dyDescent="0.25">
      <c r="A2238">
        <v>8689</v>
      </c>
      <c r="B2238" s="1">
        <v>45987</v>
      </c>
      <c r="C2238" s="2">
        <v>0.13833333333333334</v>
      </c>
      <c r="D2238">
        <v>1884</v>
      </c>
      <c r="E2238">
        <v>201</v>
      </c>
      <c r="F2238">
        <v>401</v>
      </c>
      <c r="G2238">
        <v>333</v>
      </c>
      <c r="H2238">
        <v>2</v>
      </c>
      <c r="I2238">
        <v>316</v>
      </c>
      <c r="J2238">
        <v>0</v>
      </c>
      <c r="K2238">
        <v>15.8</v>
      </c>
      <c r="L2238">
        <v>647.79999999999995</v>
      </c>
      <c r="M2238" t="s">
        <v>19</v>
      </c>
      <c r="N2238" t="s">
        <v>22</v>
      </c>
      <c r="O2238">
        <v>23</v>
      </c>
      <c r="P2238">
        <v>4</v>
      </c>
      <c r="Q2238" t="s">
        <v>2712</v>
      </c>
      <c r="R2238">
        <v>507</v>
      </c>
      <c r="S2238" s="3">
        <v>0</v>
      </c>
      <c r="T2238" s="6">
        <v>268.59999999999997</v>
      </c>
      <c r="U2238" t="s">
        <v>6336</v>
      </c>
      <c r="V2238">
        <v>2025</v>
      </c>
      <c r="W2238" t="s">
        <v>6329</v>
      </c>
      <c r="X2238" t="str">
        <f>_xlfn.XLOOKUP(Orders_C[[#This Row],[Product_ID]],Products_C[Product_ID],Products_C[Product_Name])</f>
        <v>Chicken Wings</v>
      </c>
      <c r="Y2238" t="str">
        <f>_xlfn.XLOOKUP(Orders_C[[#This Row],[Product_ID]],Products_C[Product_ID],Products_C[Category])</f>
        <v>Burger</v>
      </c>
      <c r="Z2238" t="str">
        <f>_xlfn.XLOOKUP(Orders_C[[#This Row],[Store_ID]],Stores_c[Store_ID],Stores_c[City])</f>
        <v>Lake Nicholasburgh</v>
      </c>
      <c r="AA2238" t="str">
        <f>_xlfn.XLOOKUP(Orders_C[[#This Row],[Customer_ID]],Customers_c[Customer_ID],Customers_c[Customer_Name])</f>
        <v>Jay Rios</v>
      </c>
      <c r="AB2238" s="6">
        <f>Orders_C[[#This Row],[Quantity]]*Orders_C[[#This Row],[Unit_Price]]*(1-Orders_C[[#This Row],[Discount %]])+Orders_C[[#This Row],[Tax]]</f>
        <v>647.79999999999995</v>
      </c>
      <c r="AC2238" s="9">
        <f>(Orders_C[[#This Row],[Unit_Price]]*Orders_C[[#This Row],[Quantity]])-Orders_C[[#This Row],[Discount]]+Orders_C[[#This Row],[Tax]]</f>
        <v>647.79999999999995</v>
      </c>
      <c r="AD2238" t="str">
        <f>IF(COUNTIF(Orders_C[[#All],[Customer_ID]],Orders_C[[#This Row],[Customer_ID]])&gt;1,"Repeat","New")</f>
        <v>Repeat</v>
      </c>
      <c r="AE2238" t="str" cm="1">
        <f t="array" ref="AE2238">_xlfn.XLOOKUP(Orders_C[[#This Row],[Store_ID]],Stores_c[[#All],[Store_ID]],Stores_c[[#All],[City]])</f>
        <v>Lake Nicholasburgh</v>
      </c>
      <c r="AF2238" t="str" cm="1">
        <f t="array" ref="AF2238">_xlfn.XLOOKUP(Orders_C[[#This Row],[Store_ID]],Stores_c[[#All],[Store_ID]],Stores_c[[#All],[Manager_Name]])</f>
        <v>Maurice Garcia</v>
      </c>
      <c r="AG2238" t="str" cm="1">
        <f t="array" ref="AG2238">_xlfn.XLOOKUP(Orders_C[[#This Row],[Store_ID]],Stores_c[[#All],[Store_ID]],Stores_c[[#All],[Store_Type]])</f>
        <v>Mall</v>
      </c>
    </row>
    <row r="2239" spans="1:33" x14ac:dyDescent="0.25">
      <c r="A2239">
        <v>8356</v>
      </c>
      <c r="B2239" s="1">
        <v>45920</v>
      </c>
      <c r="C2239" s="2">
        <v>0.83667824074074071</v>
      </c>
      <c r="D2239">
        <v>1898</v>
      </c>
      <c r="E2239">
        <v>218</v>
      </c>
      <c r="F2239">
        <v>505</v>
      </c>
      <c r="G2239">
        <v>338</v>
      </c>
      <c r="H2239">
        <v>3</v>
      </c>
      <c r="I2239">
        <v>227</v>
      </c>
      <c r="J2239">
        <v>15</v>
      </c>
      <c r="K2239">
        <v>11.35</v>
      </c>
      <c r="L2239">
        <v>677.35</v>
      </c>
      <c r="M2239" t="s">
        <v>18</v>
      </c>
      <c r="N2239" t="s">
        <v>21</v>
      </c>
      <c r="O2239">
        <v>28</v>
      </c>
      <c r="P2239">
        <v>1</v>
      </c>
      <c r="Q2239" t="s">
        <v>2379</v>
      </c>
      <c r="R2239">
        <v>501</v>
      </c>
      <c r="S2239" s="3">
        <v>0.15</v>
      </c>
      <c r="T2239" s="6">
        <v>268.75000000000006</v>
      </c>
      <c r="U2239" t="s">
        <v>6335</v>
      </c>
      <c r="V2239">
        <v>2025</v>
      </c>
      <c r="W2239" t="s">
        <v>6329</v>
      </c>
      <c r="X2239" t="str">
        <f>_xlfn.XLOOKUP(Orders_C[[#This Row],[Product_ID]],Products_C[Product_ID],Products_C[Product_Name])</f>
        <v>Chicken Wings</v>
      </c>
      <c r="Y2239" t="str">
        <f>_xlfn.XLOOKUP(Orders_C[[#This Row],[Product_ID]],Products_C[Product_ID],Products_C[Category])</f>
        <v>Burger</v>
      </c>
      <c r="Z2239" t="str">
        <f>_xlfn.XLOOKUP(Orders_C[[#This Row],[Store_ID]],Stores_c[Store_ID],Stores_c[City])</f>
        <v>East Johnport</v>
      </c>
      <c r="AA2239" t="str">
        <f>_xlfn.XLOOKUP(Orders_C[[#This Row],[Customer_ID]],Customers_c[Customer_ID],Customers_c[Customer_Name])</f>
        <v>Raymond Harris</v>
      </c>
      <c r="AB2239" s="6">
        <f>Orders_C[[#This Row],[Quantity]]*Orders_C[[#This Row],[Unit_Price]]*(1-Orders_C[[#This Row],[Discount %]])+Orders_C[[#This Row],[Tax]]</f>
        <v>590.20000000000005</v>
      </c>
      <c r="AC2239" s="9">
        <f>(Orders_C[[#This Row],[Unit_Price]]*Orders_C[[#This Row],[Quantity]])-Orders_C[[#This Row],[Discount]]+Orders_C[[#This Row],[Tax]]</f>
        <v>677.35</v>
      </c>
      <c r="AD2239" t="str">
        <f>IF(COUNTIF(Orders_C[[#All],[Customer_ID]],Orders_C[[#This Row],[Customer_ID]])&gt;1,"Repeat","New")</f>
        <v>Repeat</v>
      </c>
      <c r="AE2239" t="str" cm="1">
        <f t="array" ref="AE2239">_xlfn.XLOOKUP(Orders_C[[#This Row],[Store_ID]],Stores_c[[#All],[Store_ID]],Stores_c[[#All],[City]])</f>
        <v>East Johnport</v>
      </c>
      <c r="AF2239" t="str" cm="1">
        <f t="array" ref="AF2239">_xlfn.XLOOKUP(Orders_C[[#This Row],[Store_ID]],Stores_c[[#All],[Store_ID]],Stores_c[[#All],[Manager_Name]])</f>
        <v>Mr. Matthew Murillo III</v>
      </c>
      <c r="AG2239" t="str" cm="1">
        <f t="array" ref="AG2239">_xlfn.XLOOKUP(Orders_C[[#This Row],[Store_ID]],Stores_c[[#All],[Store_ID]],Stores_c[[#All],[Store_Type]])</f>
        <v>Street</v>
      </c>
    </row>
    <row r="2240" spans="1:33" x14ac:dyDescent="0.25">
      <c r="A2240">
        <v>8939</v>
      </c>
      <c r="B2240" s="1">
        <v>45817</v>
      </c>
      <c r="C2240" s="2">
        <v>0.2371412037037037</v>
      </c>
      <c r="D2240">
        <v>1772</v>
      </c>
      <c r="E2240">
        <v>212</v>
      </c>
      <c r="F2240">
        <v>431</v>
      </c>
      <c r="G2240">
        <v>316</v>
      </c>
      <c r="H2240">
        <v>3</v>
      </c>
      <c r="I2240">
        <v>227</v>
      </c>
      <c r="J2240">
        <v>15</v>
      </c>
      <c r="K2240">
        <v>11.35</v>
      </c>
      <c r="L2240">
        <v>677.35</v>
      </c>
      <c r="M2240" t="s">
        <v>19</v>
      </c>
      <c r="N2240" t="s">
        <v>22</v>
      </c>
      <c r="O2240">
        <v>43</v>
      </c>
      <c r="P2240">
        <v>1</v>
      </c>
      <c r="Q2240" t="s">
        <v>2962</v>
      </c>
      <c r="R2240">
        <v>506</v>
      </c>
      <c r="S2240" s="3">
        <v>0.15</v>
      </c>
      <c r="T2240" s="6">
        <v>268.75000000000006</v>
      </c>
      <c r="U2240" t="s">
        <v>6340</v>
      </c>
      <c r="V2240">
        <v>2025</v>
      </c>
      <c r="W2240" t="s">
        <v>6331</v>
      </c>
      <c r="X2240" t="str">
        <f>_xlfn.XLOOKUP(Orders_C[[#This Row],[Product_ID]],Products_C[Product_ID],Products_C[Product_Name])</f>
        <v>Popcorn Chicken</v>
      </c>
      <c r="Y2240" t="str">
        <f>_xlfn.XLOOKUP(Orders_C[[#This Row],[Product_ID]],Products_C[Product_ID],Products_C[Category])</f>
        <v>Dessert</v>
      </c>
      <c r="Z2240" t="str">
        <f>_xlfn.XLOOKUP(Orders_C[[#This Row],[Store_ID]],Stores_c[Store_ID],Stores_c[City])</f>
        <v>Andrewview</v>
      </c>
      <c r="AA2240" t="str">
        <f>_xlfn.XLOOKUP(Orders_C[[#This Row],[Customer_ID]],Customers_c[Customer_ID],Customers_c[Customer_Name])</f>
        <v>Chad Hicks</v>
      </c>
      <c r="AB2240" s="6">
        <f>Orders_C[[#This Row],[Quantity]]*Orders_C[[#This Row],[Unit_Price]]*(1-Orders_C[[#This Row],[Discount %]])+Orders_C[[#This Row],[Tax]]</f>
        <v>590.20000000000005</v>
      </c>
      <c r="AC2240" s="9">
        <f>(Orders_C[[#This Row],[Unit_Price]]*Orders_C[[#This Row],[Quantity]])-Orders_C[[#This Row],[Discount]]+Orders_C[[#This Row],[Tax]]</f>
        <v>677.35</v>
      </c>
      <c r="AD2240" t="str">
        <f>IF(COUNTIF(Orders_C[[#All],[Customer_ID]],Orders_C[[#This Row],[Customer_ID]])&gt;1,"Repeat","New")</f>
        <v>Repeat</v>
      </c>
      <c r="AE2240" t="str" cm="1">
        <f t="array" ref="AE2240">_xlfn.XLOOKUP(Orders_C[[#This Row],[Store_ID]],Stores_c[[#All],[Store_ID]],Stores_c[[#All],[City]])</f>
        <v>Andrewview</v>
      </c>
      <c r="AF2240" t="str" cm="1">
        <f t="array" ref="AF2240">_xlfn.XLOOKUP(Orders_C[[#This Row],[Store_ID]],Stores_c[[#All],[Store_ID]],Stores_c[[#All],[Manager_Name]])</f>
        <v>Alice Sutton</v>
      </c>
      <c r="AG2240" t="str" cm="1">
        <f t="array" ref="AG2240">_xlfn.XLOOKUP(Orders_C[[#This Row],[Store_ID]],Stores_c[[#All],[Store_ID]],Stores_c[[#All],[Store_Type]])</f>
        <v>Mall</v>
      </c>
    </row>
    <row r="2241" spans="1:33" x14ac:dyDescent="0.25">
      <c r="A2241">
        <v>9291</v>
      </c>
      <c r="B2241" s="1">
        <v>46021</v>
      </c>
      <c r="C2241" s="2">
        <v>0.39758101851851851</v>
      </c>
      <c r="D2241">
        <v>1294</v>
      </c>
      <c r="E2241">
        <v>203</v>
      </c>
      <c r="F2241">
        <v>498</v>
      </c>
      <c r="G2241">
        <v>319</v>
      </c>
      <c r="H2241">
        <v>3</v>
      </c>
      <c r="I2241">
        <v>219</v>
      </c>
      <c r="J2241">
        <v>5</v>
      </c>
      <c r="K2241">
        <v>10.95</v>
      </c>
      <c r="L2241">
        <v>662.95</v>
      </c>
      <c r="M2241" t="s">
        <v>20</v>
      </c>
      <c r="N2241" t="s">
        <v>21</v>
      </c>
      <c r="O2241">
        <v>35</v>
      </c>
      <c r="P2241">
        <v>3</v>
      </c>
      <c r="Q2241" t="s">
        <v>3314</v>
      </c>
      <c r="R2241">
        <v>506</v>
      </c>
      <c r="S2241" s="3">
        <v>0.05</v>
      </c>
      <c r="T2241" s="6">
        <v>268.75000000000006</v>
      </c>
      <c r="U2241" t="s">
        <v>6328</v>
      </c>
      <c r="V2241">
        <v>2025</v>
      </c>
      <c r="W2241" t="s">
        <v>6329</v>
      </c>
      <c r="X2241" t="str">
        <f>_xlfn.XLOOKUP(Orders_C[[#This Row],[Product_ID]],Products_C[Product_ID],Products_C[Product_Name])</f>
        <v>Chocolate Lava Cake</v>
      </c>
      <c r="Y2241" t="str">
        <f>_xlfn.XLOOKUP(Orders_C[[#This Row],[Product_ID]],Products_C[Product_ID],Products_C[Category])</f>
        <v>Beverage</v>
      </c>
      <c r="Z2241" t="str">
        <f>_xlfn.XLOOKUP(Orders_C[[#This Row],[Store_ID]],Stores_c[Store_ID],Stores_c[City])</f>
        <v>Lake Williammouth</v>
      </c>
      <c r="AA2241" t="str">
        <f>_xlfn.XLOOKUP(Orders_C[[#This Row],[Customer_ID]],Customers_c[Customer_ID],Customers_c[Customer_Name])</f>
        <v>Jennifer Harvey</v>
      </c>
      <c r="AB2241" s="6">
        <f>Orders_C[[#This Row],[Quantity]]*Orders_C[[#This Row],[Unit_Price]]*(1-Orders_C[[#This Row],[Discount %]])+Orders_C[[#This Row],[Tax]]</f>
        <v>635.1</v>
      </c>
      <c r="AC2241" s="9">
        <f>(Orders_C[[#This Row],[Unit_Price]]*Orders_C[[#This Row],[Quantity]])-Orders_C[[#This Row],[Discount]]+Orders_C[[#This Row],[Tax]]</f>
        <v>662.95</v>
      </c>
      <c r="AD2241" t="str">
        <f>IF(COUNTIF(Orders_C[[#All],[Customer_ID]],Orders_C[[#This Row],[Customer_ID]])&gt;1,"Repeat","New")</f>
        <v>Repeat</v>
      </c>
      <c r="AE2241" t="str" cm="1">
        <f t="array" ref="AE2241">_xlfn.XLOOKUP(Orders_C[[#This Row],[Store_ID]],Stores_c[[#All],[Store_ID]],Stores_c[[#All],[City]])</f>
        <v>Lake Williammouth</v>
      </c>
      <c r="AF2241" t="str" cm="1">
        <f t="array" ref="AF2241">_xlfn.XLOOKUP(Orders_C[[#This Row],[Store_ID]],Stores_c[[#All],[Store_ID]],Stores_c[[#All],[Manager_Name]])</f>
        <v>Stephanie Dominguez</v>
      </c>
      <c r="AG2241" t="str" cm="1">
        <f t="array" ref="AG2241">_xlfn.XLOOKUP(Orders_C[[#This Row],[Store_ID]],Stores_c[[#All],[Store_ID]],Stores_c[[#All],[Store_Type]])</f>
        <v>Drive-Thru</v>
      </c>
    </row>
    <row r="2242" spans="1:33" x14ac:dyDescent="0.25">
      <c r="A2242">
        <v>10511</v>
      </c>
      <c r="B2242" s="1">
        <v>45881</v>
      </c>
      <c r="C2242" s="2">
        <v>0.20079861111111111</v>
      </c>
      <c r="D2242">
        <v>1378</v>
      </c>
      <c r="E2242">
        <v>216</v>
      </c>
      <c r="F2242">
        <v>483</v>
      </c>
      <c r="G2242">
        <v>306</v>
      </c>
      <c r="H2242">
        <v>3</v>
      </c>
      <c r="I2242">
        <v>227</v>
      </c>
      <c r="J2242">
        <v>15</v>
      </c>
      <c r="K2242">
        <v>11.35</v>
      </c>
      <c r="L2242">
        <v>677.35</v>
      </c>
      <c r="M2242" t="s">
        <v>18</v>
      </c>
      <c r="N2242" t="s">
        <v>23</v>
      </c>
      <c r="O2242">
        <v>22</v>
      </c>
      <c r="P2242">
        <v>3</v>
      </c>
      <c r="Q2242" t="s">
        <v>4534</v>
      </c>
      <c r="R2242">
        <v>506</v>
      </c>
      <c r="S2242" s="3">
        <v>0.15</v>
      </c>
      <c r="T2242" s="6">
        <v>268.75000000000006</v>
      </c>
      <c r="U2242" t="s">
        <v>6342</v>
      </c>
      <c r="V2242">
        <v>2025</v>
      </c>
      <c r="W2242" t="s">
        <v>6329</v>
      </c>
      <c r="X2242" t="str">
        <f>_xlfn.XLOOKUP(Orders_C[[#This Row],[Product_ID]],Products_C[Product_ID],Products_C[Product_Name])</f>
        <v>Veg Burger</v>
      </c>
      <c r="Y2242" t="str">
        <f>_xlfn.XLOOKUP(Orders_C[[#This Row],[Product_ID]],Products_C[Product_ID],Products_C[Category])</f>
        <v>Burger</v>
      </c>
      <c r="Z2242" t="str">
        <f>_xlfn.XLOOKUP(Orders_C[[#This Row],[Store_ID]],Stores_c[Store_ID],Stores_c[City])</f>
        <v>Garciaview</v>
      </c>
      <c r="AA2242" t="str">
        <f>_xlfn.XLOOKUP(Orders_C[[#This Row],[Customer_ID]],Customers_c[Customer_ID],Customers_c[Customer_Name])</f>
        <v>Chelsea Yang</v>
      </c>
      <c r="AB2242" s="6">
        <f>Orders_C[[#This Row],[Quantity]]*Orders_C[[#This Row],[Unit_Price]]*(1-Orders_C[[#This Row],[Discount %]])+Orders_C[[#This Row],[Tax]]</f>
        <v>590.20000000000005</v>
      </c>
      <c r="AC2242" s="9">
        <f>(Orders_C[[#This Row],[Unit_Price]]*Orders_C[[#This Row],[Quantity]])-Orders_C[[#This Row],[Discount]]+Orders_C[[#This Row],[Tax]]</f>
        <v>677.35</v>
      </c>
      <c r="AD2242" t="str">
        <f>IF(COUNTIF(Orders_C[[#All],[Customer_ID]],Orders_C[[#This Row],[Customer_ID]])&gt;1,"Repeat","New")</f>
        <v>Repeat</v>
      </c>
      <c r="AE2242" t="str" cm="1">
        <f t="array" ref="AE2242">_xlfn.XLOOKUP(Orders_C[[#This Row],[Store_ID]],Stores_c[[#All],[Store_ID]],Stores_c[[#All],[City]])</f>
        <v>Garciaview</v>
      </c>
      <c r="AF2242" t="str" cm="1">
        <f t="array" ref="AF2242">_xlfn.XLOOKUP(Orders_C[[#This Row],[Store_ID]],Stores_c[[#All],[Store_ID]],Stores_c[[#All],[Manager_Name]])</f>
        <v>Karina Washington</v>
      </c>
      <c r="AG2242" t="str" cm="1">
        <f t="array" ref="AG2242">_xlfn.XLOOKUP(Orders_C[[#This Row],[Store_ID]],Stores_c[[#All],[Store_ID]],Stores_c[[#All],[Store_Type]])</f>
        <v>Drive-Thru</v>
      </c>
    </row>
    <row r="2243" spans="1:33" x14ac:dyDescent="0.25">
      <c r="A2243">
        <v>8302</v>
      </c>
      <c r="B2243" s="1">
        <v>45746</v>
      </c>
      <c r="C2243" s="2">
        <v>2.7708333333333335E-2</v>
      </c>
      <c r="D2243">
        <v>1564</v>
      </c>
      <c r="E2243">
        <v>213</v>
      </c>
      <c r="F2243">
        <v>487</v>
      </c>
      <c r="G2243">
        <v>335</v>
      </c>
      <c r="H2243">
        <v>2</v>
      </c>
      <c r="I2243">
        <v>328</v>
      </c>
      <c r="J2243">
        <v>10</v>
      </c>
      <c r="K2243">
        <v>16.399999999999999</v>
      </c>
      <c r="L2243">
        <v>662.4</v>
      </c>
      <c r="M2243" t="s">
        <v>20</v>
      </c>
      <c r="N2243" t="s">
        <v>23</v>
      </c>
      <c r="O2243">
        <v>18</v>
      </c>
      <c r="P2243">
        <v>4</v>
      </c>
      <c r="Q2243" t="s">
        <v>2325</v>
      </c>
      <c r="R2243">
        <v>505</v>
      </c>
      <c r="S2243" s="3">
        <v>0.1</v>
      </c>
      <c r="T2243" s="6">
        <v>268.8</v>
      </c>
      <c r="U2243" t="s">
        <v>6334</v>
      </c>
      <c r="V2243">
        <v>2025</v>
      </c>
      <c r="W2243" t="s">
        <v>6333</v>
      </c>
      <c r="X2243" t="str">
        <f>_xlfn.XLOOKUP(Orders_C[[#This Row],[Product_ID]],Products_C[Product_ID],Products_C[Product_Name])</f>
        <v>Krushers</v>
      </c>
      <c r="Y2243" t="str">
        <f>_xlfn.XLOOKUP(Orders_C[[#This Row],[Product_ID]],Products_C[Product_ID],Products_C[Category])</f>
        <v>Chicken</v>
      </c>
      <c r="Z2243" t="str">
        <f>_xlfn.XLOOKUP(Orders_C[[#This Row],[Store_ID]],Stores_c[Store_ID],Stores_c[City])</f>
        <v>Lake Kristashire</v>
      </c>
      <c r="AA2243" t="str">
        <f>_xlfn.XLOOKUP(Orders_C[[#This Row],[Customer_ID]],Customers_c[Customer_ID],Customers_c[Customer_Name])</f>
        <v>Anthony Moody</v>
      </c>
      <c r="AB2243" s="6">
        <f>Orders_C[[#This Row],[Quantity]]*Orders_C[[#This Row],[Unit_Price]]*(1-Orders_C[[#This Row],[Discount %]])+Orders_C[[#This Row],[Tax]]</f>
        <v>606.79999999999995</v>
      </c>
      <c r="AC2243" s="9">
        <f>(Orders_C[[#This Row],[Unit_Price]]*Orders_C[[#This Row],[Quantity]])-Orders_C[[#This Row],[Discount]]+Orders_C[[#This Row],[Tax]]</f>
        <v>662.4</v>
      </c>
      <c r="AD2243" t="str">
        <f>IF(COUNTIF(Orders_C[[#All],[Customer_ID]],Orders_C[[#This Row],[Customer_ID]])&gt;1,"Repeat","New")</f>
        <v>Repeat</v>
      </c>
      <c r="AE2243" t="str" cm="1">
        <f t="array" ref="AE2243">_xlfn.XLOOKUP(Orders_C[[#This Row],[Store_ID]],Stores_c[[#All],[Store_ID]],Stores_c[[#All],[City]])</f>
        <v>Lake Kristashire</v>
      </c>
      <c r="AF2243" t="str" cm="1">
        <f t="array" ref="AF2243">_xlfn.XLOOKUP(Orders_C[[#This Row],[Store_ID]],Stores_c[[#All],[Store_ID]],Stores_c[[#All],[Manager_Name]])</f>
        <v>Andrea Daugherty</v>
      </c>
      <c r="AG2243" t="str" cm="1">
        <f t="array" ref="AG2243">_xlfn.XLOOKUP(Orders_C[[#This Row],[Store_ID]],Stores_c[[#All],[Store_ID]],Stores_c[[#All],[Store_Type]])</f>
        <v>Mall</v>
      </c>
    </row>
    <row r="2244" spans="1:33" x14ac:dyDescent="0.25">
      <c r="A2244">
        <v>7587</v>
      </c>
      <c r="B2244" s="1">
        <v>45898</v>
      </c>
      <c r="C2244" s="2">
        <v>0.39684027777777775</v>
      </c>
      <c r="D2244">
        <v>1064</v>
      </c>
      <c r="E2244">
        <v>215</v>
      </c>
      <c r="F2244">
        <v>535</v>
      </c>
      <c r="G2244">
        <v>326</v>
      </c>
      <c r="H2244">
        <v>4</v>
      </c>
      <c r="I2244">
        <v>166</v>
      </c>
      <c r="J2244">
        <v>5</v>
      </c>
      <c r="K2244">
        <v>8.3000000000000007</v>
      </c>
      <c r="L2244">
        <v>667.3</v>
      </c>
      <c r="M2244" t="s">
        <v>18</v>
      </c>
      <c r="N2244" t="s">
        <v>23</v>
      </c>
      <c r="O2244">
        <v>27</v>
      </c>
      <c r="P2244">
        <v>3</v>
      </c>
      <c r="Q2244" t="s">
        <v>1610</v>
      </c>
      <c r="R2244">
        <v>508</v>
      </c>
      <c r="S2244" s="3">
        <v>0.05</v>
      </c>
      <c r="T2244" s="6">
        <v>268.89999999999998</v>
      </c>
      <c r="U2244" t="s">
        <v>6342</v>
      </c>
      <c r="V2244">
        <v>2025</v>
      </c>
      <c r="W2244" t="s">
        <v>6329</v>
      </c>
      <c r="X2244" t="str">
        <f>_xlfn.XLOOKUP(Orders_C[[#This Row],[Product_ID]],Products_C[Product_ID],Products_C[Product_Name])</f>
        <v>Rice Bowl</v>
      </c>
      <c r="Y2244" t="str">
        <f>_xlfn.XLOOKUP(Orders_C[[#This Row],[Product_ID]],Products_C[Product_ID],Products_C[Category])</f>
        <v>Burger</v>
      </c>
      <c r="Z2244" t="str">
        <f>_xlfn.XLOOKUP(Orders_C[[#This Row],[Store_ID]],Stores_c[Store_ID],Stores_c[City])</f>
        <v>Sallyburgh</v>
      </c>
      <c r="AA2244" t="str">
        <f>_xlfn.XLOOKUP(Orders_C[[#This Row],[Customer_ID]],Customers_c[Customer_ID],Customers_c[Customer_Name])</f>
        <v>Christopher Valenzuela</v>
      </c>
      <c r="AB2244" s="6">
        <f>Orders_C[[#This Row],[Quantity]]*Orders_C[[#This Row],[Unit_Price]]*(1-Orders_C[[#This Row],[Discount %]])+Orders_C[[#This Row],[Tax]]</f>
        <v>639.09999999999991</v>
      </c>
      <c r="AC2244" s="9">
        <f>(Orders_C[[#This Row],[Unit_Price]]*Orders_C[[#This Row],[Quantity]])-Orders_C[[#This Row],[Discount]]+Orders_C[[#This Row],[Tax]]</f>
        <v>667.3</v>
      </c>
      <c r="AD2244" t="str">
        <f>IF(COUNTIF(Orders_C[[#All],[Customer_ID]],Orders_C[[#This Row],[Customer_ID]])&gt;1,"Repeat","New")</f>
        <v>Repeat</v>
      </c>
      <c r="AE2244" t="str" cm="1">
        <f t="array" ref="AE2244">_xlfn.XLOOKUP(Orders_C[[#This Row],[Store_ID]],Stores_c[[#All],[Store_ID]],Stores_c[[#All],[City]])</f>
        <v>Sallyburgh</v>
      </c>
      <c r="AF2244" t="str" cm="1">
        <f t="array" ref="AF2244">_xlfn.XLOOKUP(Orders_C[[#This Row],[Store_ID]],Stores_c[[#All],[Store_ID]],Stores_c[[#All],[Manager_Name]])</f>
        <v>Benjamin Mccoy</v>
      </c>
      <c r="AG2244" t="str" cm="1">
        <f t="array" ref="AG2244">_xlfn.XLOOKUP(Orders_C[[#This Row],[Store_ID]],Stores_c[[#All],[Store_ID]],Stores_c[[#All],[Store_Type]])</f>
        <v>Drive-Thru</v>
      </c>
    </row>
    <row r="2245" spans="1:33" x14ac:dyDescent="0.25">
      <c r="A2245">
        <v>6080</v>
      </c>
      <c r="B2245" s="1">
        <v>45994</v>
      </c>
      <c r="C2245" s="2">
        <v>0.32328703703703704</v>
      </c>
      <c r="D2245">
        <v>1893</v>
      </c>
      <c r="E2245">
        <v>201</v>
      </c>
      <c r="F2245">
        <v>432</v>
      </c>
      <c r="G2245">
        <v>324</v>
      </c>
      <c r="H2245">
        <v>2</v>
      </c>
      <c r="I2245">
        <v>334</v>
      </c>
      <c r="J2245">
        <v>15</v>
      </c>
      <c r="K2245">
        <v>16.7</v>
      </c>
      <c r="L2245">
        <v>669.7</v>
      </c>
      <c r="M2245" t="s">
        <v>19</v>
      </c>
      <c r="N2245" t="s">
        <v>21</v>
      </c>
      <c r="O2245">
        <v>36</v>
      </c>
      <c r="P2245">
        <v>1</v>
      </c>
      <c r="Q2245" t="s">
        <v>103</v>
      </c>
      <c r="R2245">
        <v>502</v>
      </c>
      <c r="S2245" s="3">
        <v>0.15</v>
      </c>
      <c r="T2245" s="6">
        <v>268.90000000000003</v>
      </c>
      <c r="U2245" t="s">
        <v>6328</v>
      </c>
      <c r="V2245">
        <v>2025</v>
      </c>
      <c r="W2245" t="s">
        <v>6329</v>
      </c>
      <c r="X2245" t="str">
        <f>_xlfn.XLOOKUP(Orders_C[[#This Row],[Product_ID]],Products_C[Product_ID],Products_C[Product_Name])</f>
        <v>Krushers</v>
      </c>
      <c r="Y2245" t="str">
        <f>_xlfn.XLOOKUP(Orders_C[[#This Row],[Product_ID]],Products_C[Product_ID],Products_C[Category])</f>
        <v>Dessert</v>
      </c>
      <c r="Z2245" t="str">
        <f>_xlfn.XLOOKUP(Orders_C[[#This Row],[Store_ID]],Stores_c[Store_ID],Stores_c[City])</f>
        <v>Lake Nicholasburgh</v>
      </c>
      <c r="AA2245" t="str">
        <f>_xlfn.XLOOKUP(Orders_C[[#This Row],[Customer_ID]],Customers_c[Customer_ID],Customers_c[Customer_Name])</f>
        <v>Mariah Newton</v>
      </c>
      <c r="AB2245" s="6">
        <f>Orders_C[[#This Row],[Quantity]]*Orders_C[[#This Row],[Unit_Price]]*(1-Orders_C[[#This Row],[Discount %]])+Orders_C[[#This Row],[Tax]]</f>
        <v>584.5</v>
      </c>
      <c r="AC2245" s="9">
        <f>(Orders_C[[#This Row],[Unit_Price]]*Orders_C[[#This Row],[Quantity]])-Orders_C[[#This Row],[Discount]]+Orders_C[[#This Row],[Tax]]</f>
        <v>669.7</v>
      </c>
      <c r="AD2245" t="str">
        <f>IF(COUNTIF(Orders_C[[#All],[Customer_ID]],Orders_C[[#This Row],[Customer_ID]])&gt;1,"Repeat","New")</f>
        <v>Repeat</v>
      </c>
      <c r="AE2245" t="str" cm="1">
        <f t="array" ref="AE2245">_xlfn.XLOOKUP(Orders_C[[#This Row],[Store_ID]],Stores_c[[#All],[Store_ID]],Stores_c[[#All],[City]])</f>
        <v>Lake Nicholasburgh</v>
      </c>
      <c r="AF2245" t="str" cm="1">
        <f t="array" ref="AF2245">_xlfn.XLOOKUP(Orders_C[[#This Row],[Store_ID]],Stores_c[[#All],[Store_ID]],Stores_c[[#All],[Manager_Name]])</f>
        <v>Maurice Garcia</v>
      </c>
      <c r="AG2245" t="str" cm="1">
        <f t="array" ref="AG2245">_xlfn.XLOOKUP(Orders_C[[#This Row],[Store_ID]],Stores_c[[#All],[Store_ID]],Stores_c[[#All],[Store_Type]])</f>
        <v>Mall</v>
      </c>
    </row>
    <row r="2246" spans="1:33" x14ac:dyDescent="0.25">
      <c r="A2246">
        <v>10045</v>
      </c>
      <c r="B2246" s="1">
        <v>46041</v>
      </c>
      <c r="C2246" s="2">
        <v>0.60865740740740737</v>
      </c>
      <c r="D2246">
        <v>1435</v>
      </c>
      <c r="E2246">
        <v>223</v>
      </c>
      <c r="F2246">
        <v>511</v>
      </c>
      <c r="G2246">
        <v>336</v>
      </c>
      <c r="H2246">
        <v>2</v>
      </c>
      <c r="I2246">
        <v>334</v>
      </c>
      <c r="J2246">
        <v>15</v>
      </c>
      <c r="K2246">
        <v>16.7</v>
      </c>
      <c r="L2246">
        <v>669.7</v>
      </c>
      <c r="M2246" t="s">
        <v>18</v>
      </c>
      <c r="N2246" t="s">
        <v>22</v>
      </c>
      <c r="O2246">
        <v>30</v>
      </c>
      <c r="P2246">
        <v>3</v>
      </c>
      <c r="Q2246" t="s">
        <v>4068</v>
      </c>
      <c r="R2246">
        <v>503</v>
      </c>
      <c r="S2246" s="3">
        <v>0.15</v>
      </c>
      <c r="T2246" s="6">
        <v>268.90000000000003</v>
      </c>
      <c r="U2246" t="s">
        <v>6330</v>
      </c>
      <c r="V2246">
        <v>2026</v>
      </c>
      <c r="W2246" t="s">
        <v>6329</v>
      </c>
      <c r="X2246" t="str">
        <f>_xlfn.XLOOKUP(Orders_C[[#This Row],[Product_ID]],Products_C[Product_ID],Products_C[Product_Name])</f>
        <v>Chicken Bucket</v>
      </c>
      <c r="Y2246" t="str">
        <f>_xlfn.XLOOKUP(Orders_C[[#This Row],[Product_ID]],Products_C[Product_ID],Products_C[Category])</f>
        <v>Dessert</v>
      </c>
      <c r="Z2246" t="str">
        <f>_xlfn.XLOOKUP(Orders_C[[#This Row],[Store_ID]],Stores_c[Store_ID],Stores_c[City])</f>
        <v>Chambershaven</v>
      </c>
      <c r="AA2246" t="str">
        <f>_xlfn.XLOOKUP(Orders_C[[#This Row],[Customer_ID]],Customers_c[Customer_ID],Customers_c[Customer_Name])</f>
        <v>Sarah Mcguire</v>
      </c>
      <c r="AB2246" s="6">
        <f>Orders_C[[#This Row],[Quantity]]*Orders_C[[#This Row],[Unit_Price]]*(1-Orders_C[[#This Row],[Discount %]])+Orders_C[[#This Row],[Tax]]</f>
        <v>584.5</v>
      </c>
      <c r="AC2246" s="9">
        <f>(Orders_C[[#This Row],[Unit_Price]]*Orders_C[[#This Row],[Quantity]])-Orders_C[[#This Row],[Discount]]+Orders_C[[#This Row],[Tax]]</f>
        <v>669.7</v>
      </c>
      <c r="AD2246" t="str">
        <f>IF(COUNTIF(Orders_C[[#All],[Customer_ID]],Orders_C[[#This Row],[Customer_ID]])&gt;1,"Repeat","New")</f>
        <v>Repeat</v>
      </c>
      <c r="AE2246" t="str" cm="1">
        <f t="array" ref="AE2246">_xlfn.XLOOKUP(Orders_C[[#This Row],[Store_ID]],Stores_c[[#All],[Store_ID]],Stores_c[[#All],[City]])</f>
        <v>Chambershaven</v>
      </c>
      <c r="AF2246" t="str" cm="1">
        <f t="array" ref="AF2246">_xlfn.XLOOKUP(Orders_C[[#This Row],[Store_ID]],Stores_c[[#All],[Store_ID]],Stores_c[[#All],[Manager_Name]])</f>
        <v>Virginia Webster</v>
      </c>
      <c r="AG2246" t="str" cm="1">
        <f t="array" ref="AG2246">_xlfn.XLOOKUP(Orders_C[[#This Row],[Store_ID]],Stores_c[[#All],[Store_ID]],Stores_c[[#All],[Store_Type]])</f>
        <v>Street</v>
      </c>
    </row>
    <row r="2247" spans="1:33" x14ac:dyDescent="0.25">
      <c r="A2247">
        <v>10438</v>
      </c>
      <c r="B2247" s="1">
        <v>45858</v>
      </c>
      <c r="C2247" s="2">
        <v>0.99243055555555559</v>
      </c>
      <c r="D2247">
        <v>1563</v>
      </c>
      <c r="E2247">
        <v>202</v>
      </c>
      <c r="F2247">
        <v>475</v>
      </c>
      <c r="G2247">
        <v>305</v>
      </c>
      <c r="H2247">
        <v>2</v>
      </c>
      <c r="I2247">
        <v>334</v>
      </c>
      <c r="J2247">
        <v>15</v>
      </c>
      <c r="K2247">
        <v>16.7</v>
      </c>
      <c r="L2247">
        <v>669.7</v>
      </c>
      <c r="M2247" t="s">
        <v>19</v>
      </c>
      <c r="N2247" t="s">
        <v>21</v>
      </c>
      <c r="O2247">
        <v>23</v>
      </c>
      <c r="P2247">
        <v>5</v>
      </c>
      <c r="Q2247" t="s">
        <v>4461</v>
      </c>
      <c r="R2247">
        <v>507</v>
      </c>
      <c r="S2247" s="3">
        <v>0.15</v>
      </c>
      <c r="T2247" s="6">
        <v>268.90000000000003</v>
      </c>
      <c r="U2247" t="s">
        <v>6341</v>
      </c>
      <c r="V2247">
        <v>2025</v>
      </c>
      <c r="W2247" t="s">
        <v>6329</v>
      </c>
      <c r="X2247" t="str">
        <f>_xlfn.XLOOKUP(Orders_C[[#This Row],[Product_ID]],Products_C[Product_ID],Products_C[Product_Name])</f>
        <v>Krushers</v>
      </c>
      <c r="Y2247" t="str">
        <f>_xlfn.XLOOKUP(Orders_C[[#This Row],[Product_ID]],Products_C[Product_ID],Products_C[Category])</f>
        <v>Dessert</v>
      </c>
      <c r="Z2247" t="str">
        <f>_xlfn.XLOOKUP(Orders_C[[#This Row],[Store_ID]],Stores_c[Store_ID],Stores_c[City])</f>
        <v>Rebekahside</v>
      </c>
      <c r="AA2247" t="str">
        <f>_xlfn.XLOOKUP(Orders_C[[#This Row],[Customer_ID]],Customers_c[Customer_ID],Customers_c[Customer_Name])</f>
        <v>Jose Olson</v>
      </c>
      <c r="AB2247" s="6">
        <f>Orders_C[[#This Row],[Quantity]]*Orders_C[[#This Row],[Unit_Price]]*(1-Orders_C[[#This Row],[Discount %]])+Orders_C[[#This Row],[Tax]]</f>
        <v>584.5</v>
      </c>
      <c r="AC2247" s="9">
        <f>(Orders_C[[#This Row],[Unit_Price]]*Orders_C[[#This Row],[Quantity]])-Orders_C[[#This Row],[Discount]]+Orders_C[[#This Row],[Tax]]</f>
        <v>669.7</v>
      </c>
      <c r="AD2247" t="str">
        <f>IF(COUNTIF(Orders_C[[#All],[Customer_ID]],Orders_C[[#This Row],[Customer_ID]])&gt;1,"Repeat","New")</f>
        <v>Repeat</v>
      </c>
      <c r="AE2247" t="str" cm="1">
        <f t="array" ref="AE2247">_xlfn.XLOOKUP(Orders_C[[#This Row],[Store_ID]],Stores_c[[#All],[Store_ID]],Stores_c[[#All],[City]])</f>
        <v>Rebekahside</v>
      </c>
      <c r="AF2247" t="str" cm="1">
        <f t="array" ref="AF2247">_xlfn.XLOOKUP(Orders_C[[#This Row],[Store_ID]],Stores_c[[#All],[Store_ID]],Stores_c[[#All],[Manager_Name]])</f>
        <v>Mark Ray</v>
      </c>
      <c r="AG2247" t="str" cm="1">
        <f t="array" ref="AG2247">_xlfn.XLOOKUP(Orders_C[[#This Row],[Store_ID]],Stores_c[[#All],[Store_ID]],Stores_c[[#All],[Store_Type]])</f>
        <v>Drive-Thru</v>
      </c>
    </row>
    <row r="2248" spans="1:33" x14ac:dyDescent="0.25">
      <c r="A2248">
        <v>6366</v>
      </c>
      <c r="B2248" s="1">
        <v>46007</v>
      </c>
      <c r="C2248" s="2">
        <v>0.29746527777777776</v>
      </c>
      <c r="D2248">
        <v>1327</v>
      </c>
      <c r="E2248">
        <v>221</v>
      </c>
      <c r="F2248">
        <v>423</v>
      </c>
      <c r="G2248">
        <v>325</v>
      </c>
      <c r="H2248">
        <v>4</v>
      </c>
      <c r="I2248">
        <v>163</v>
      </c>
      <c r="J2248">
        <v>0</v>
      </c>
      <c r="K2248">
        <v>8.15</v>
      </c>
      <c r="L2248">
        <v>660.15</v>
      </c>
      <c r="M2248" t="s">
        <v>19</v>
      </c>
      <c r="N2248" t="s">
        <v>22</v>
      </c>
      <c r="O2248">
        <v>28</v>
      </c>
      <c r="P2248">
        <v>4</v>
      </c>
      <c r="Q2248" t="s">
        <v>389</v>
      </c>
      <c r="R2248">
        <v>510</v>
      </c>
      <c r="S2248" s="3">
        <v>0</v>
      </c>
      <c r="T2248" s="6">
        <v>268.95</v>
      </c>
      <c r="U2248" t="s">
        <v>6328</v>
      </c>
      <c r="V2248">
        <v>2025</v>
      </c>
      <c r="W2248" t="s">
        <v>6329</v>
      </c>
      <c r="X2248" t="str">
        <f>_xlfn.XLOOKUP(Orders_C[[#This Row],[Product_ID]],Products_C[Product_ID],Products_C[Product_Name])</f>
        <v>Veg Burger</v>
      </c>
      <c r="Y2248" t="str">
        <f>_xlfn.XLOOKUP(Orders_C[[#This Row],[Product_ID]],Products_C[Product_ID],Products_C[Category])</f>
        <v>Chicken</v>
      </c>
      <c r="Z2248" t="str">
        <f>_xlfn.XLOOKUP(Orders_C[[#This Row],[Store_ID]],Stores_c[Store_ID],Stores_c[City])</f>
        <v>Port Barbarabury</v>
      </c>
      <c r="AA2248" t="str">
        <f>_xlfn.XLOOKUP(Orders_C[[#This Row],[Customer_ID]],Customers_c[Customer_ID],Customers_c[Customer_Name])</f>
        <v>James Robinson</v>
      </c>
      <c r="AB2248" s="6">
        <f>Orders_C[[#This Row],[Quantity]]*Orders_C[[#This Row],[Unit_Price]]*(1-Orders_C[[#This Row],[Discount %]])+Orders_C[[#This Row],[Tax]]</f>
        <v>660.15</v>
      </c>
      <c r="AC2248" s="9">
        <f>(Orders_C[[#This Row],[Unit_Price]]*Orders_C[[#This Row],[Quantity]])-Orders_C[[#This Row],[Discount]]+Orders_C[[#This Row],[Tax]]</f>
        <v>660.15</v>
      </c>
      <c r="AD2248" t="str">
        <f>IF(COUNTIF(Orders_C[[#All],[Customer_ID]],Orders_C[[#This Row],[Customer_ID]])&gt;1,"Repeat","New")</f>
        <v>Repeat</v>
      </c>
      <c r="AE2248" t="str" cm="1">
        <f t="array" ref="AE2248">_xlfn.XLOOKUP(Orders_C[[#This Row],[Store_ID]],Stores_c[[#All],[Store_ID]],Stores_c[[#All],[City]])</f>
        <v>Port Barbarabury</v>
      </c>
      <c r="AF2248" t="str" cm="1">
        <f t="array" ref="AF2248">_xlfn.XLOOKUP(Orders_C[[#This Row],[Store_ID]],Stores_c[[#All],[Store_ID]],Stores_c[[#All],[Manager_Name]])</f>
        <v>Edward Nguyen</v>
      </c>
      <c r="AG2248" t="str" cm="1">
        <f t="array" ref="AG2248">_xlfn.XLOOKUP(Orders_C[[#This Row],[Store_ID]],Stores_c[[#All],[Store_ID]],Stores_c[[#All],[Store_Type]])</f>
        <v>Street</v>
      </c>
    </row>
    <row r="2249" spans="1:33" x14ac:dyDescent="0.25">
      <c r="A2249">
        <v>8994</v>
      </c>
      <c r="B2249" s="1">
        <v>45987</v>
      </c>
      <c r="C2249" s="2">
        <v>3.892361111111111E-2</v>
      </c>
      <c r="D2249">
        <v>1080</v>
      </c>
      <c r="E2249">
        <v>203</v>
      </c>
      <c r="F2249">
        <v>484</v>
      </c>
      <c r="G2249">
        <v>338</v>
      </c>
      <c r="H2249">
        <v>4</v>
      </c>
      <c r="I2249">
        <v>163</v>
      </c>
      <c r="J2249">
        <v>0</v>
      </c>
      <c r="K2249">
        <v>8.15</v>
      </c>
      <c r="L2249">
        <v>660.15</v>
      </c>
      <c r="M2249" t="s">
        <v>18</v>
      </c>
      <c r="N2249" t="s">
        <v>22</v>
      </c>
      <c r="O2249">
        <v>48</v>
      </c>
      <c r="P2249">
        <v>3</v>
      </c>
      <c r="Q2249" t="s">
        <v>3017</v>
      </c>
      <c r="R2249">
        <v>509</v>
      </c>
      <c r="S2249" s="3">
        <v>0</v>
      </c>
      <c r="T2249" s="6">
        <v>268.95</v>
      </c>
      <c r="U2249" t="s">
        <v>6336</v>
      </c>
      <c r="V2249">
        <v>2025</v>
      </c>
      <c r="W2249" t="s">
        <v>6331</v>
      </c>
      <c r="X2249" t="str">
        <f>_xlfn.XLOOKUP(Orders_C[[#This Row],[Product_ID]],Products_C[Product_ID],Products_C[Product_Name])</f>
        <v>Chicken Wings</v>
      </c>
      <c r="Y2249" t="str">
        <f>_xlfn.XLOOKUP(Orders_C[[#This Row],[Product_ID]],Products_C[Product_ID],Products_C[Category])</f>
        <v>Burger</v>
      </c>
      <c r="Z2249" t="str">
        <f>_xlfn.XLOOKUP(Orders_C[[#This Row],[Store_ID]],Stores_c[Store_ID],Stores_c[City])</f>
        <v>Lake Williammouth</v>
      </c>
      <c r="AA2249" t="str">
        <f>_xlfn.XLOOKUP(Orders_C[[#This Row],[Customer_ID]],Customers_c[Customer_ID],Customers_c[Customer_Name])</f>
        <v>Austin Mendez</v>
      </c>
      <c r="AB2249" s="6">
        <f>Orders_C[[#This Row],[Quantity]]*Orders_C[[#This Row],[Unit_Price]]*(1-Orders_C[[#This Row],[Discount %]])+Orders_C[[#This Row],[Tax]]</f>
        <v>660.15</v>
      </c>
      <c r="AC2249" s="9">
        <f>(Orders_C[[#This Row],[Unit_Price]]*Orders_C[[#This Row],[Quantity]])-Orders_C[[#This Row],[Discount]]+Orders_C[[#This Row],[Tax]]</f>
        <v>660.15</v>
      </c>
      <c r="AD2249" t="str">
        <f>IF(COUNTIF(Orders_C[[#All],[Customer_ID]],Orders_C[[#This Row],[Customer_ID]])&gt;1,"Repeat","New")</f>
        <v>Repeat</v>
      </c>
      <c r="AE2249" t="str" cm="1">
        <f t="array" ref="AE2249">_xlfn.XLOOKUP(Orders_C[[#This Row],[Store_ID]],Stores_c[[#All],[Store_ID]],Stores_c[[#All],[City]])</f>
        <v>Lake Williammouth</v>
      </c>
      <c r="AF2249" t="str" cm="1">
        <f t="array" ref="AF2249">_xlfn.XLOOKUP(Orders_C[[#This Row],[Store_ID]],Stores_c[[#All],[Store_ID]],Stores_c[[#All],[Manager_Name]])</f>
        <v>Stephanie Dominguez</v>
      </c>
      <c r="AG2249" t="str" cm="1">
        <f t="array" ref="AG2249">_xlfn.XLOOKUP(Orders_C[[#This Row],[Store_ID]],Stores_c[[#All],[Store_ID]],Stores_c[[#All],[Store_Type]])</f>
        <v>Drive-Thru</v>
      </c>
    </row>
    <row r="2250" spans="1:33" x14ac:dyDescent="0.25">
      <c r="A2250">
        <v>7475</v>
      </c>
      <c r="B2250" s="1">
        <v>46028</v>
      </c>
      <c r="C2250" s="2">
        <v>0.22918981481481482</v>
      </c>
      <c r="D2250">
        <v>1628</v>
      </c>
      <c r="E2250">
        <v>217</v>
      </c>
      <c r="F2250">
        <v>405</v>
      </c>
      <c r="G2250">
        <v>316</v>
      </c>
      <c r="H2250">
        <v>2</v>
      </c>
      <c r="I2250">
        <v>317</v>
      </c>
      <c r="J2250">
        <v>0</v>
      </c>
      <c r="K2250">
        <v>15.85</v>
      </c>
      <c r="L2250">
        <v>649.85</v>
      </c>
      <c r="M2250" t="s">
        <v>20</v>
      </c>
      <c r="N2250" t="s">
        <v>21</v>
      </c>
      <c r="O2250">
        <v>14</v>
      </c>
      <c r="P2250">
        <v>2</v>
      </c>
      <c r="Q2250" t="s">
        <v>1498</v>
      </c>
      <c r="R2250">
        <v>507</v>
      </c>
      <c r="S2250" s="3">
        <v>0</v>
      </c>
      <c r="T2250" s="6">
        <v>269.45000000000005</v>
      </c>
      <c r="U2250" t="s">
        <v>6330</v>
      </c>
      <c r="V2250">
        <v>2026</v>
      </c>
      <c r="W2250" t="s">
        <v>6333</v>
      </c>
      <c r="X2250" t="str">
        <f>_xlfn.XLOOKUP(Orders_C[[#This Row],[Product_ID]],Products_C[Product_ID],Products_C[Product_Name])</f>
        <v>Popcorn Chicken</v>
      </c>
      <c r="Y2250" t="str">
        <f>_xlfn.XLOOKUP(Orders_C[[#This Row],[Product_ID]],Products_C[Product_ID],Products_C[Category])</f>
        <v>Dessert</v>
      </c>
      <c r="Z2250" t="str">
        <f>_xlfn.XLOOKUP(Orders_C[[#This Row],[Store_ID]],Stores_c[Store_ID],Stores_c[City])</f>
        <v>West Rebecca</v>
      </c>
      <c r="AA2250" t="str">
        <f>_xlfn.XLOOKUP(Orders_C[[#This Row],[Customer_ID]],Customers_c[Customer_ID],Customers_c[Customer_Name])</f>
        <v>Dr. Ethan Williams Jr.</v>
      </c>
      <c r="AB2250" s="6">
        <f>Orders_C[[#This Row],[Quantity]]*Orders_C[[#This Row],[Unit_Price]]*(1-Orders_C[[#This Row],[Discount %]])+Orders_C[[#This Row],[Tax]]</f>
        <v>649.85</v>
      </c>
      <c r="AC2250" s="9">
        <f>(Orders_C[[#This Row],[Unit_Price]]*Orders_C[[#This Row],[Quantity]])-Orders_C[[#This Row],[Discount]]+Orders_C[[#This Row],[Tax]]</f>
        <v>649.85</v>
      </c>
      <c r="AD2250" t="str">
        <f>IF(COUNTIF(Orders_C[[#All],[Customer_ID]],Orders_C[[#This Row],[Customer_ID]])&gt;1,"Repeat","New")</f>
        <v>Repeat</v>
      </c>
      <c r="AE2250" t="str" cm="1">
        <f t="array" ref="AE2250">_xlfn.XLOOKUP(Orders_C[[#This Row],[Store_ID]],Stores_c[[#All],[Store_ID]],Stores_c[[#All],[City]])</f>
        <v>West Rebecca</v>
      </c>
      <c r="AF2250" t="str" cm="1">
        <f t="array" ref="AF2250">_xlfn.XLOOKUP(Orders_C[[#This Row],[Store_ID]],Stores_c[[#All],[Store_ID]],Stores_c[[#All],[Manager_Name]])</f>
        <v>Albert Smith</v>
      </c>
      <c r="AG2250" t="str" cm="1">
        <f t="array" ref="AG2250">_xlfn.XLOOKUP(Orders_C[[#This Row],[Store_ID]],Stores_c[[#All],[Store_ID]],Stores_c[[#All],[Store_Type]])</f>
        <v>Mall</v>
      </c>
    </row>
    <row r="2251" spans="1:33" x14ac:dyDescent="0.25">
      <c r="A2251">
        <v>8297</v>
      </c>
      <c r="B2251" s="1">
        <v>45766</v>
      </c>
      <c r="C2251" s="2">
        <v>0.16515046296296296</v>
      </c>
      <c r="D2251">
        <v>1529</v>
      </c>
      <c r="E2251">
        <v>214</v>
      </c>
      <c r="F2251">
        <v>406</v>
      </c>
      <c r="G2251">
        <v>305</v>
      </c>
      <c r="H2251">
        <v>2</v>
      </c>
      <c r="I2251">
        <v>317</v>
      </c>
      <c r="J2251">
        <v>0</v>
      </c>
      <c r="K2251">
        <v>15.85</v>
      </c>
      <c r="L2251">
        <v>649.85</v>
      </c>
      <c r="M2251" t="s">
        <v>18</v>
      </c>
      <c r="N2251" t="s">
        <v>22</v>
      </c>
      <c r="O2251">
        <v>24</v>
      </c>
      <c r="P2251">
        <v>5</v>
      </c>
      <c r="Q2251" t="s">
        <v>2320</v>
      </c>
      <c r="R2251">
        <v>507</v>
      </c>
      <c r="S2251" s="3">
        <v>0</v>
      </c>
      <c r="T2251" s="6">
        <v>269.45000000000005</v>
      </c>
      <c r="U2251" t="s">
        <v>6337</v>
      </c>
      <c r="V2251">
        <v>2025</v>
      </c>
      <c r="W2251" t="s">
        <v>6329</v>
      </c>
      <c r="X2251" t="str">
        <f>_xlfn.XLOOKUP(Orders_C[[#This Row],[Product_ID]],Products_C[Product_ID],Products_C[Product_Name])</f>
        <v>Krushers</v>
      </c>
      <c r="Y2251" t="str">
        <f>_xlfn.XLOOKUP(Orders_C[[#This Row],[Product_ID]],Products_C[Product_ID],Products_C[Category])</f>
        <v>Dessert</v>
      </c>
      <c r="Z2251" t="str">
        <f>_xlfn.XLOOKUP(Orders_C[[#This Row],[Store_ID]],Stores_c[Store_ID],Stores_c[City])</f>
        <v>New Robert</v>
      </c>
      <c r="AA2251" t="str">
        <f>_xlfn.XLOOKUP(Orders_C[[#This Row],[Customer_ID]],Customers_c[Customer_ID],Customers_c[Customer_Name])</f>
        <v>Christina Berger</v>
      </c>
      <c r="AB2251" s="6">
        <f>Orders_C[[#This Row],[Quantity]]*Orders_C[[#This Row],[Unit_Price]]*(1-Orders_C[[#This Row],[Discount %]])+Orders_C[[#This Row],[Tax]]</f>
        <v>649.85</v>
      </c>
      <c r="AC2251" s="9">
        <f>(Orders_C[[#This Row],[Unit_Price]]*Orders_C[[#This Row],[Quantity]])-Orders_C[[#This Row],[Discount]]+Orders_C[[#This Row],[Tax]]</f>
        <v>649.85</v>
      </c>
      <c r="AD2251" t="str">
        <f>IF(COUNTIF(Orders_C[[#All],[Customer_ID]],Orders_C[[#This Row],[Customer_ID]])&gt;1,"Repeat","New")</f>
        <v>Repeat</v>
      </c>
      <c r="AE2251" t="str" cm="1">
        <f t="array" ref="AE2251">_xlfn.XLOOKUP(Orders_C[[#This Row],[Store_ID]],Stores_c[[#All],[Store_ID]],Stores_c[[#All],[City]])</f>
        <v>New Robert</v>
      </c>
      <c r="AF2251" t="str" cm="1">
        <f t="array" ref="AF2251">_xlfn.XLOOKUP(Orders_C[[#This Row],[Store_ID]],Stores_c[[#All],[Store_ID]],Stores_c[[#All],[Manager_Name]])</f>
        <v>Krista Webb</v>
      </c>
      <c r="AG2251" t="str" cm="1">
        <f t="array" ref="AG2251">_xlfn.XLOOKUP(Orders_C[[#This Row],[Store_ID]],Stores_c[[#All],[Store_ID]],Stores_c[[#All],[Store_Type]])</f>
        <v>Drive-Thru</v>
      </c>
    </row>
    <row r="2252" spans="1:33" x14ac:dyDescent="0.25">
      <c r="A2252">
        <v>9272</v>
      </c>
      <c r="B2252" s="1">
        <v>45942</v>
      </c>
      <c r="C2252" s="2">
        <v>0.45003472222222224</v>
      </c>
      <c r="D2252">
        <v>1707</v>
      </c>
      <c r="E2252">
        <v>203</v>
      </c>
      <c r="F2252">
        <v>519</v>
      </c>
      <c r="G2252">
        <v>308</v>
      </c>
      <c r="H2252">
        <v>2</v>
      </c>
      <c r="I2252">
        <v>335</v>
      </c>
      <c r="J2252">
        <v>15</v>
      </c>
      <c r="K2252">
        <v>16.75</v>
      </c>
      <c r="L2252">
        <v>671.75</v>
      </c>
      <c r="M2252" t="s">
        <v>20</v>
      </c>
      <c r="N2252" t="s">
        <v>21</v>
      </c>
      <c r="O2252">
        <v>57</v>
      </c>
      <c r="P2252">
        <v>3</v>
      </c>
      <c r="Q2252" t="s">
        <v>3295</v>
      </c>
      <c r="R2252">
        <v>506</v>
      </c>
      <c r="S2252" s="3">
        <v>0.15</v>
      </c>
      <c r="T2252" s="6">
        <v>269.75</v>
      </c>
      <c r="U2252" t="s">
        <v>6332</v>
      </c>
      <c r="V2252">
        <v>2025</v>
      </c>
      <c r="W2252" t="s">
        <v>6331</v>
      </c>
      <c r="X2252" t="str">
        <f>_xlfn.XLOOKUP(Orders_C[[#This Row],[Product_ID]],Products_C[Product_ID],Products_C[Product_Name])</f>
        <v>Zinger Burger</v>
      </c>
      <c r="Y2252" t="str">
        <f>_xlfn.XLOOKUP(Orders_C[[#This Row],[Product_ID]],Products_C[Product_ID],Products_C[Category])</f>
        <v>Beverage</v>
      </c>
      <c r="Z2252" t="str">
        <f>_xlfn.XLOOKUP(Orders_C[[#This Row],[Store_ID]],Stores_c[Store_ID],Stores_c[City])</f>
        <v>Lake Williammouth</v>
      </c>
      <c r="AA2252" t="str">
        <f>_xlfn.XLOOKUP(Orders_C[[#This Row],[Customer_ID]],Customers_c[Customer_ID],Customers_c[Customer_Name])</f>
        <v>James Newton</v>
      </c>
      <c r="AB2252" s="6">
        <f>Orders_C[[#This Row],[Quantity]]*Orders_C[[#This Row],[Unit_Price]]*(1-Orders_C[[#This Row],[Discount %]])+Orders_C[[#This Row],[Tax]]</f>
        <v>586.25</v>
      </c>
      <c r="AC2252" s="9">
        <f>(Orders_C[[#This Row],[Unit_Price]]*Orders_C[[#This Row],[Quantity]])-Orders_C[[#This Row],[Discount]]+Orders_C[[#This Row],[Tax]]</f>
        <v>671.75</v>
      </c>
      <c r="AD2252" t="str">
        <f>IF(COUNTIF(Orders_C[[#All],[Customer_ID]],Orders_C[[#This Row],[Customer_ID]])&gt;1,"Repeat","New")</f>
        <v>Repeat</v>
      </c>
      <c r="AE2252" t="str" cm="1">
        <f t="array" ref="AE2252">_xlfn.XLOOKUP(Orders_C[[#This Row],[Store_ID]],Stores_c[[#All],[Store_ID]],Stores_c[[#All],[City]])</f>
        <v>Lake Williammouth</v>
      </c>
      <c r="AF2252" t="str" cm="1">
        <f t="array" ref="AF2252">_xlfn.XLOOKUP(Orders_C[[#This Row],[Store_ID]],Stores_c[[#All],[Store_ID]],Stores_c[[#All],[Manager_Name]])</f>
        <v>Stephanie Dominguez</v>
      </c>
      <c r="AG2252" t="str" cm="1">
        <f t="array" ref="AG2252">_xlfn.XLOOKUP(Orders_C[[#This Row],[Store_ID]],Stores_c[[#All],[Store_ID]],Stores_c[[#All],[Store_Type]])</f>
        <v>Drive-Thru</v>
      </c>
    </row>
    <row r="2253" spans="1:33" x14ac:dyDescent="0.25">
      <c r="A2253">
        <v>6826</v>
      </c>
      <c r="B2253" s="1">
        <v>46031</v>
      </c>
      <c r="C2253" s="2">
        <v>0.29679398148148151</v>
      </c>
      <c r="D2253">
        <v>1322</v>
      </c>
      <c r="E2253">
        <v>202</v>
      </c>
      <c r="F2253">
        <v>456</v>
      </c>
      <c r="G2253">
        <v>327</v>
      </c>
      <c r="H2253">
        <v>3</v>
      </c>
      <c r="I2253">
        <v>216</v>
      </c>
      <c r="J2253">
        <v>0</v>
      </c>
      <c r="K2253">
        <v>10.8</v>
      </c>
      <c r="L2253">
        <v>658.8</v>
      </c>
      <c r="M2253" t="s">
        <v>18</v>
      </c>
      <c r="N2253" t="s">
        <v>23</v>
      </c>
      <c r="O2253">
        <v>34</v>
      </c>
      <c r="P2253">
        <v>1</v>
      </c>
      <c r="Q2253" t="s">
        <v>849</v>
      </c>
      <c r="R2253">
        <v>502</v>
      </c>
      <c r="S2253" s="3">
        <v>0</v>
      </c>
      <c r="T2253" s="6">
        <v>269.99999999999994</v>
      </c>
      <c r="U2253" t="s">
        <v>6330</v>
      </c>
      <c r="V2253">
        <v>2026</v>
      </c>
      <c r="W2253" t="s">
        <v>6329</v>
      </c>
      <c r="X2253" t="str">
        <f>_xlfn.XLOOKUP(Orders_C[[#This Row],[Product_ID]],Products_C[Product_ID],Products_C[Product_Name])</f>
        <v>Wrap</v>
      </c>
      <c r="Y2253" t="str">
        <f>_xlfn.XLOOKUP(Orders_C[[#This Row],[Product_ID]],Products_C[Product_ID],Products_C[Category])</f>
        <v>Chicken</v>
      </c>
      <c r="Z2253" t="str">
        <f>_xlfn.XLOOKUP(Orders_C[[#This Row],[Store_ID]],Stores_c[Store_ID],Stores_c[City])</f>
        <v>Rebekahside</v>
      </c>
      <c r="AA2253" t="str">
        <f>_xlfn.XLOOKUP(Orders_C[[#This Row],[Customer_ID]],Customers_c[Customer_ID],Customers_c[Customer_Name])</f>
        <v>Chad Larson</v>
      </c>
      <c r="AB2253" s="6">
        <f>Orders_C[[#This Row],[Quantity]]*Orders_C[[#This Row],[Unit_Price]]*(1-Orders_C[[#This Row],[Discount %]])+Orders_C[[#This Row],[Tax]]</f>
        <v>658.8</v>
      </c>
      <c r="AC2253" s="9">
        <f>(Orders_C[[#This Row],[Unit_Price]]*Orders_C[[#This Row],[Quantity]])-Orders_C[[#This Row],[Discount]]+Orders_C[[#This Row],[Tax]]</f>
        <v>658.8</v>
      </c>
      <c r="AD2253" t="str">
        <f>IF(COUNTIF(Orders_C[[#All],[Customer_ID]],Orders_C[[#This Row],[Customer_ID]])&gt;1,"Repeat","New")</f>
        <v>Repeat</v>
      </c>
      <c r="AE2253" t="str" cm="1">
        <f t="array" ref="AE2253">_xlfn.XLOOKUP(Orders_C[[#This Row],[Store_ID]],Stores_c[[#All],[Store_ID]],Stores_c[[#All],[City]])</f>
        <v>Rebekahside</v>
      </c>
      <c r="AF2253" t="str" cm="1">
        <f t="array" ref="AF2253">_xlfn.XLOOKUP(Orders_C[[#This Row],[Store_ID]],Stores_c[[#All],[Store_ID]],Stores_c[[#All],[Manager_Name]])</f>
        <v>Mark Ray</v>
      </c>
      <c r="AG2253" t="str" cm="1">
        <f t="array" ref="AG2253">_xlfn.XLOOKUP(Orders_C[[#This Row],[Store_ID]],Stores_c[[#All],[Store_ID]],Stores_c[[#All],[Store_Type]])</f>
        <v>Drive-Thru</v>
      </c>
    </row>
    <row r="2254" spans="1:33" x14ac:dyDescent="0.25">
      <c r="A2254">
        <v>7718</v>
      </c>
      <c r="B2254" s="1">
        <v>45845</v>
      </c>
      <c r="C2254" s="2">
        <v>0.1983449074074074</v>
      </c>
      <c r="D2254">
        <v>1816</v>
      </c>
      <c r="E2254">
        <v>210</v>
      </c>
      <c r="F2254">
        <v>451</v>
      </c>
      <c r="G2254">
        <v>318</v>
      </c>
      <c r="H2254">
        <v>3</v>
      </c>
      <c r="I2254">
        <v>216</v>
      </c>
      <c r="J2254">
        <v>0</v>
      </c>
      <c r="K2254">
        <v>10.8</v>
      </c>
      <c r="L2254">
        <v>658.8</v>
      </c>
      <c r="M2254" t="s">
        <v>19</v>
      </c>
      <c r="N2254" t="s">
        <v>21</v>
      </c>
      <c r="O2254">
        <v>54</v>
      </c>
      <c r="P2254">
        <v>1</v>
      </c>
      <c r="Q2254" t="s">
        <v>1741</v>
      </c>
      <c r="R2254">
        <v>508</v>
      </c>
      <c r="S2254" s="3">
        <v>0</v>
      </c>
      <c r="T2254" s="6">
        <v>269.99999999999994</v>
      </c>
      <c r="U2254" t="s">
        <v>6341</v>
      </c>
      <c r="V2254">
        <v>2025</v>
      </c>
      <c r="W2254" t="s">
        <v>6331</v>
      </c>
      <c r="X2254" t="str">
        <f>_xlfn.XLOOKUP(Orders_C[[#This Row],[Product_ID]],Products_C[Product_ID],Products_C[Product_Name])</f>
        <v>Pepsi</v>
      </c>
      <c r="Y2254" t="str">
        <f>_xlfn.XLOOKUP(Orders_C[[#This Row],[Product_ID]],Products_C[Product_ID],Products_C[Category])</f>
        <v>Burger</v>
      </c>
      <c r="Z2254" t="str">
        <f>_xlfn.XLOOKUP(Orders_C[[#This Row],[Store_ID]],Stores_c[Store_ID],Stores_c[City])</f>
        <v>East William</v>
      </c>
      <c r="AA2254" t="str">
        <f>_xlfn.XLOOKUP(Orders_C[[#This Row],[Customer_ID]],Customers_c[Customer_ID],Customers_c[Customer_Name])</f>
        <v>Richard Keller</v>
      </c>
      <c r="AB2254" s="6">
        <f>Orders_C[[#This Row],[Quantity]]*Orders_C[[#This Row],[Unit_Price]]*(1-Orders_C[[#This Row],[Discount %]])+Orders_C[[#This Row],[Tax]]</f>
        <v>658.8</v>
      </c>
      <c r="AC2254" s="9">
        <f>(Orders_C[[#This Row],[Unit_Price]]*Orders_C[[#This Row],[Quantity]])-Orders_C[[#This Row],[Discount]]+Orders_C[[#This Row],[Tax]]</f>
        <v>658.8</v>
      </c>
      <c r="AD2254" t="str">
        <f>IF(COUNTIF(Orders_C[[#All],[Customer_ID]],Orders_C[[#This Row],[Customer_ID]])&gt;1,"Repeat","New")</f>
        <v>Repeat</v>
      </c>
      <c r="AE2254" t="str" cm="1">
        <f t="array" ref="AE2254">_xlfn.XLOOKUP(Orders_C[[#This Row],[Store_ID]],Stores_c[[#All],[Store_ID]],Stores_c[[#All],[City]])</f>
        <v>East William</v>
      </c>
      <c r="AF2254" t="str" cm="1">
        <f t="array" ref="AF2254">_xlfn.XLOOKUP(Orders_C[[#This Row],[Store_ID]],Stores_c[[#All],[Store_ID]],Stores_c[[#All],[Manager_Name]])</f>
        <v>Victoria Butler</v>
      </c>
      <c r="AG2254" t="str" cm="1">
        <f t="array" ref="AG2254">_xlfn.XLOOKUP(Orders_C[[#This Row],[Store_ID]],Stores_c[[#All],[Store_ID]],Stores_c[[#All],[Store_Type]])</f>
        <v>Drive-Thru</v>
      </c>
    </row>
    <row r="2255" spans="1:33" x14ac:dyDescent="0.25">
      <c r="A2255">
        <v>9327</v>
      </c>
      <c r="B2255" s="1">
        <v>45844</v>
      </c>
      <c r="C2255" s="2">
        <v>0.29660879629629627</v>
      </c>
      <c r="D2255">
        <v>1640</v>
      </c>
      <c r="E2255">
        <v>222</v>
      </c>
      <c r="F2255">
        <v>449</v>
      </c>
      <c r="G2255">
        <v>317</v>
      </c>
      <c r="H2255">
        <v>3</v>
      </c>
      <c r="I2255">
        <v>224</v>
      </c>
      <c r="J2255">
        <v>10</v>
      </c>
      <c r="K2255">
        <v>11.2</v>
      </c>
      <c r="L2255">
        <v>673.2</v>
      </c>
      <c r="M2255" t="s">
        <v>20</v>
      </c>
      <c r="N2255" t="s">
        <v>23</v>
      </c>
      <c r="O2255">
        <v>50</v>
      </c>
      <c r="P2255">
        <v>3</v>
      </c>
      <c r="Q2255" t="s">
        <v>3350</v>
      </c>
      <c r="R2255">
        <v>506</v>
      </c>
      <c r="S2255" s="3">
        <v>0.1</v>
      </c>
      <c r="T2255" s="6">
        <v>270.00000000000006</v>
      </c>
      <c r="U2255" t="s">
        <v>6341</v>
      </c>
      <c r="V2255">
        <v>2025</v>
      </c>
      <c r="W2255" t="s">
        <v>6331</v>
      </c>
      <c r="X2255" t="str">
        <f>_xlfn.XLOOKUP(Orders_C[[#This Row],[Product_ID]],Products_C[Product_ID],Products_C[Product_Name])</f>
        <v>Popcorn Chicken</v>
      </c>
      <c r="Y2255" t="str">
        <f>_xlfn.XLOOKUP(Orders_C[[#This Row],[Product_ID]],Products_C[Product_ID],Products_C[Category])</f>
        <v>Dessert</v>
      </c>
      <c r="Z2255" t="str">
        <f>_xlfn.XLOOKUP(Orders_C[[#This Row],[Store_ID]],Stores_c[Store_ID],Stores_c[City])</f>
        <v>New Steven</v>
      </c>
      <c r="AA2255" t="str">
        <f>_xlfn.XLOOKUP(Orders_C[[#This Row],[Customer_ID]],Customers_c[Customer_ID],Customers_c[Customer_Name])</f>
        <v>Joseph Hayden</v>
      </c>
      <c r="AB2255" s="6">
        <f>Orders_C[[#This Row],[Quantity]]*Orders_C[[#This Row],[Unit_Price]]*(1-Orders_C[[#This Row],[Discount %]])+Orders_C[[#This Row],[Tax]]</f>
        <v>616.00000000000011</v>
      </c>
      <c r="AC2255" s="9">
        <f>(Orders_C[[#This Row],[Unit_Price]]*Orders_C[[#This Row],[Quantity]])-Orders_C[[#This Row],[Discount]]+Orders_C[[#This Row],[Tax]]</f>
        <v>673.2</v>
      </c>
      <c r="AD2255" t="str">
        <f>IF(COUNTIF(Orders_C[[#All],[Customer_ID]],Orders_C[[#This Row],[Customer_ID]])&gt;1,"Repeat","New")</f>
        <v>Repeat</v>
      </c>
      <c r="AE2255" t="str" cm="1">
        <f t="array" ref="AE2255">_xlfn.XLOOKUP(Orders_C[[#This Row],[Store_ID]],Stores_c[[#All],[Store_ID]],Stores_c[[#All],[City]])</f>
        <v>New Steven</v>
      </c>
      <c r="AF2255" t="str" cm="1">
        <f t="array" ref="AF2255">_xlfn.XLOOKUP(Orders_C[[#This Row],[Store_ID]],Stores_c[[#All],[Store_ID]],Stores_c[[#All],[Manager_Name]])</f>
        <v>Terri Martinez</v>
      </c>
      <c r="AG2255" t="str" cm="1">
        <f t="array" ref="AG2255">_xlfn.XLOOKUP(Orders_C[[#This Row],[Store_ID]],Stores_c[[#All],[Store_ID]],Stores_c[[#All],[Store_Type]])</f>
        <v>Drive-Thru</v>
      </c>
    </row>
    <row r="2256" spans="1:33" x14ac:dyDescent="0.25">
      <c r="A2256">
        <v>7891</v>
      </c>
      <c r="B2256" s="1">
        <v>46042</v>
      </c>
      <c r="C2256" s="2">
        <v>0.5028125</v>
      </c>
      <c r="D2256">
        <v>1916</v>
      </c>
      <c r="E2256">
        <v>220</v>
      </c>
      <c r="F2256">
        <v>500</v>
      </c>
      <c r="G2256">
        <v>323</v>
      </c>
      <c r="H2256">
        <v>2</v>
      </c>
      <c r="I2256">
        <v>324</v>
      </c>
      <c r="J2256">
        <v>5</v>
      </c>
      <c r="K2256">
        <v>16.2</v>
      </c>
      <c r="L2256">
        <v>659.2</v>
      </c>
      <c r="M2256" t="s">
        <v>20</v>
      </c>
      <c r="N2256" t="s">
        <v>22</v>
      </c>
      <c r="O2256">
        <v>47</v>
      </c>
      <c r="P2256">
        <v>1</v>
      </c>
      <c r="Q2256" t="s">
        <v>1914</v>
      </c>
      <c r="R2256">
        <v>506</v>
      </c>
      <c r="S2256" s="3">
        <v>0.05</v>
      </c>
      <c r="T2256" s="6">
        <v>270.40000000000003</v>
      </c>
      <c r="U2256" t="s">
        <v>6330</v>
      </c>
      <c r="V2256">
        <v>2026</v>
      </c>
      <c r="W2256" t="s">
        <v>6331</v>
      </c>
      <c r="X2256" t="str">
        <f>_xlfn.XLOOKUP(Orders_C[[#This Row],[Product_ID]],Products_C[Product_ID],Products_C[Product_Name])</f>
        <v>Rice Bowl</v>
      </c>
      <c r="Y2256" t="str">
        <f>_xlfn.XLOOKUP(Orders_C[[#This Row],[Product_ID]],Products_C[Product_ID],Products_C[Category])</f>
        <v>Beverage</v>
      </c>
      <c r="Z2256" t="str">
        <f>_xlfn.XLOOKUP(Orders_C[[#This Row],[Store_ID]],Stores_c[Store_ID],Stores_c[City])</f>
        <v>Williamborough</v>
      </c>
      <c r="AA2256" t="str">
        <f>_xlfn.XLOOKUP(Orders_C[[#This Row],[Customer_ID]],Customers_c[Customer_ID],Customers_c[Customer_Name])</f>
        <v>Lucas Frost</v>
      </c>
      <c r="AB2256" s="6">
        <f>Orders_C[[#This Row],[Quantity]]*Orders_C[[#This Row],[Unit_Price]]*(1-Orders_C[[#This Row],[Discount %]])+Orders_C[[#This Row],[Tax]]</f>
        <v>631.80000000000007</v>
      </c>
      <c r="AC2256" s="9">
        <f>(Orders_C[[#This Row],[Unit_Price]]*Orders_C[[#This Row],[Quantity]])-Orders_C[[#This Row],[Discount]]+Orders_C[[#This Row],[Tax]]</f>
        <v>659.2</v>
      </c>
      <c r="AD2256" t="str">
        <f>IF(COUNTIF(Orders_C[[#All],[Customer_ID]],Orders_C[[#This Row],[Customer_ID]])&gt;1,"Repeat","New")</f>
        <v>Repeat</v>
      </c>
      <c r="AE2256" t="str" cm="1">
        <f t="array" ref="AE2256">_xlfn.XLOOKUP(Orders_C[[#This Row],[Store_ID]],Stores_c[[#All],[Store_ID]],Stores_c[[#All],[City]])</f>
        <v>Williamborough</v>
      </c>
      <c r="AF2256" t="str" cm="1">
        <f t="array" ref="AF2256">_xlfn.XLOOKUP(Orders_C[[#This Row],[Store_ID]],Stores_c[[#All],[Store_ID]],Stores_c[[#All],[Manager_Name]])</f>
        <v>Michael Mcbride</v>
      </c>
      <c r="AG2256" t="str" cm="1">
        <f t="array" ref="AG2256">_xlfn.XLOOKUP(Orders_C[[#This Row],[Store_ID]],Stores_c[[#All],[Store_ID]],Stores_c[[#All],[Store_Type]])</f>
        <v>Mall</v>
      </c>
    </row>
    <row r="2257" spans="1:33" x14ac:dyDescent="0.25">
      <c r="A2257">
        <v>7257</v>
      </c>
      <c r="B2257" s="1">
        <v>45871</v>
      </c>
      <c r="C2257" s="2">
        <v>4.8715277777777781E-2</v>
      </c>
      <c r="D2257">
        <v>1155</v>
      </c>
      <c r="E2257">
        <v>216</v>
      </c>
      <c r="F2257">
        <v>471</v>
      </c>
      <c r="G2257">
        <v>307</v>
      </c>
      <c r="H2257">
        <v>4</v>
      </c>
      <c r="I2257">
        <v>173</v>
      </c>
      <c r="J2257">
        <v>15</v>
      </c>
      <c r="K2257">
        <v>8.65</v>
      </c>
      <c r="L2257">
        <v>685.65</v>
      </c>
      <c r="M2257" t="s">
        <v>18</v>
      </c>
      <c r="N2257" t="s">
        <v>22</v>
      </c>
      <c r="O2257">
        <v>56</v>
      </c>
      <c r="P2257">
        <v>2</v>
      </c>
      <c r="Q2257" t="s">
        <v>1280</v>
      </c>
      <c r="R2257">
        <v>504</v>
      </c>
      <c r="S2257" s="3">
        <v>0.15</v>
      </c>
      <c r="T2257" s="6">
        <v>270.45</v>
      </c>
      <c r="U2257" t="s">
        <v>6342</v>
      </c>
      <c r="V2257">
        <v>2025</v>
      </c>
      <c r="W2257" t="s">
        <v>6331</v>
      </c>
      <c r="X2257" t="str">
        <f>_xlfn.XLOOKUP(Orders_C[[#This Row],[Product_ID]],Products_C[Product_ID],Products_C[Product_Name])</f>
        <v>Chicken Wings</v>
      </c>
      <c r="Y2257" t="str">
        <f>_xlfn.XLOOKUP(Orders_C[[#This Row],[Product_ID]],Products_C[Product_ID],Products_C[Category])</f>
        <v>Chicken</v>
      </c>
      <c r="Z2257" t="str">
        <f>_xlfn.XLOOKUP(Orders_C[[#This Row],[Store_ID]],Stores_c[Store_ID],Stores_c[City])</f>
        <v>Garciaview</v>
      </c>
      <c r="AA2257" t="str">
        <f>_xlfn.XLOOKUP(Orders_C[[#This Row],[Customer_ID]],Customers_c[Customer_ID],Customers_c[Customer_Name])</f>
        <v>Mariah Houston</v>
      </c>
      <c r="AB2257" s="6">
        <f>Orders_C[[#This Row],[Quantity]]*Orders_C[[#This Row],[Unit_Price]]*(1-Orders_C[[#This Row],[Discount %]])+Orders_C[[#This Row],[Tax]]</f>
        <v>596.84999999999991</v>
      </c>
      <c r="AC2257" s="9">
        <f>(Orders_C[[#This Row],[Unit_Price]]*Orders_C[[#This Row],[Quantity]])-Orders_C[[#This Row],[Discount]]+Orders_C[[#This Row],[Tax]]</f>
        <v>685.65</v>
      </c>
      <c r="AD2257" t="str">
        <f>IF(COUNTIF(Orders_C[[#All],[Customer_ID]],Orders_C[[#This Row],[Customer_ID]])&gt;1,"Repeat","New")</f>
        <v>Repeat</v>
      </c>
      <c r="AE2257" t="str" cm="1">
        <f t="array" ref="AE2257">_xlfn.XLOOKUP(Orders_C[[#This Row],[Store_ID]],Stores_c[[#All],[Store_ID]],Stores_c[[#All],[City]])</f>
        <v>Garciaview</v>
      </c>
      <c r="AF2257" t="str" cm="1">
        <f t="array" ref="AF2257">_xlfn.XLOOKUP(Orders_C[[#This Row],[Store_ID]],Stores_c[[#All],[Store_ID]],Stores_c[[#All],[Manager_Name]])</f>
        <v>Karina Washington</v>
      </c>
      <c r="AG2257" t="str" cm="1">
        <f t="array" ref="AG2257">_xlfn.XLOOKUP(Orders_C[[#This Row],[Store_ID]],Stores_c[[#All],[Store_ID]],Stores_c[[#All],[Store_Type]])</f>
        <v>Drive-Thru</v>
      </c>
    </row>
    <row r="2258" spans="1:33" x14ac:dyDescent="0.25">
      <c r="A2258">
        <v>9659</v>
      </c>
      <c r="B2258" s="1">
        <v>46061</v>
      </c>
      <c r="C2258" s="2">
        <v>0.18609953703703705</v>
      </c>
      <c r="D2258">
        <v>1523</v>
      </c>
      <c r="E2258">
        <v>206</v>
      </c>
      <c r="F2258">
        <v>447</v>
      </c>
      <c r="G2258">
        <v>328</v>
      </c>
      <c r="H2258">
        <v>4</v>
      </c>
      <c r="I2258">
        <v>173</v>
      </c>
      <c r="J2258">
        <v>15</v>
      </c>
      <c r="K2258">
        <v>8.65</v>
      </c>
      <c r="L2258">
        <v>685.65</v>
      </c>
      <c r="M2258" t="s">
        <v>20</v>
      </c>
      <c r="N2258" t="s">
        <v>22</v>
      </c>
      <c r="O2258">
        <v>28</v>
      </c>
      <c r="P2258">
        <v>1</v>
      </c>
      <c r="Q2258" t="s">
        <v>3682</v>
      </c>
      <c r="R2258">
        <v>505</v>
      </c>
      <c r="S2258" s="3">
        <v>0.15</v>
      </c>
      <c r="T2258" s="6">
        <v>270.45</v>
      </c>
      <c r="U2258" t="s">
        <v>6338</v>
      </c>
      <c r="V2258">
        <v>2026</v>
      </c>
      <c r="W2258" t="s">
        <v>6329</v>
      </c>
      <c r="X2258" t="str">
        <f>_xlfn.XLOOKUP(Orders_C[[#This Row],[Product_ID]],Products_C[Product_ID],Products_C[Product_Name])</f>
        <v>Rice Bowl</v>
      </c>
      <c r="Y2258" t="str">
        <f>_xlfn.XLOOKUP(Orders_C[[#This Row],[Product_ID]],Products_C[Product_ID],Products_C[Category])</f>
        <v>Burger</v>
      </c>
      <c r="Z2258" t="str">
        <f>_xlfn.XLOOKUP(Orders_C[[#This Row],[Store_ID]],Stores_c[Store_ID],Stores_c[City])</f>
        <v>West Matthew</v>
      </c>
      <c r="AA2258" t="str">
        <f>_xlfn.XLOOKUP(Orders_C[[#This Row],[Customer_ID]],Customers_c[Customer_ID],Customers_c[Customer_Name])</f>
        <v>Brandon Allen</v>
      </c>
      <c r="AB2258" s="6">
        <f>Orders_C[[#This Row],[Quantity]]*Orders_C[[#This Row],[Unit_Price]]*(1-Orders_C[[#This Row],[Discount %]])+Orders_C[[#This Row],[Tax]]</f>
        <v>596.84999999999991</v>
      </c>
      <c r="AC2258" s="9">
        <f>(Orders_C[[#This Row],[Unit_Price]]*Orders_C[[#This Row],[Quantity]])-Orders_C[[#This Row],[Discount]]+Orders_C[[#This Row],[Tax]]</f>
        <v>685.65</v>
      </c>
      <c r="AD2258" t="str">
        <f>IF(COUNTIF(Orders_C[[#All],[Customer_ID]],Orders_C[[#This Row],[Customer_ID]])&gt;1,"Repeat","New")</f>
        <v>Repeat</v>
      </c>
      <c r="AE2258" t="str" cm="1">
        <f t="array" ref="AE2258">_xlfn.XLOOKUP(Orders_C[[#This Row],[Store_ID]],Stores_c[[#All],[Store_ID]],Stores_c[[#All],[City]])</f>
        <v>West Matthew</v>
      </c>
      <c r="AF2258" t="str" cm="1">
        <f t="array" ref="AF2258">_xlfn.XLOOKUP(Orders_C[[#This Row],[Store_ID]],Stores_c[[#All],[Store_ID]],Stores_c[[#All],[Manager_Name]])</f>
        <v>Miguel Kidd</v>
      </c>
      <c r="AG2258" t="str" cm="1">
        <f t="array" ref="AG2258">_xlfn.XLOOKUP(Orders_C[[#This Row],[Store_ID]],Stores_c[[#All],[Store_ID]],Stores_c[[#All],[Store_Type]])</f>
        <v>Drive-Thru</v>
      </c>
    </row>
    <row r="2259" spans="1:33" x14ac:dyDescent="0.25">
      <c r="A2259">
        <v>9169</v>
      </c>
      <c r="B2259" s="1">
        <v>45912</v>
      </c>
      <c r="C2259" s="2">
        <v>0.99930555555555556</v>
      </c>
      <c r="D2259">
        <v>1494</v>
      </c>
      <c r="E2259">
        <v>201</v>
      </c>
      <c r="F2259">
        <v>528</v>
      </c>
      <c r="G2259">
        <v>333</v>
      </c>
      <c r="H2259">
        <v>4</v>
      </c>
      <c r="I2259">
        <v>170</v>
      </c>
      <c r="J2259">
        <v>10</v>
      </c>
      <c r="K2259">
        <v>8.5</v>
      </c>
      <c r="L2259">
        <v>678.5</v>
      </c>
      <c r="M2259" t="s">
        <v>20</v>
      </c>
      <c r="N2259" t="s">
        <v>21</v>
      </c>
      <c r="O2259">
        <v>32</v>
      </c>
      <c r="P2259">
        <v>1</v>
      </c>
      <c r="Q2259" t="s">
        <v>3192</v>
      </c>
      <c r="R2259">
        <v>504</v>
      </c>
      <c r="S2259" s="3">
        <v>0.1</v>
      </c>
      <c r="T2259" s="6">
        <v>270.5</v>
      </c>
      <c r="U2259" t="s">
        <v>6335</v>
      </c>
      <c r="V2259">
        <v>2025</v>
      </c>
      <c r="W2259" t="s">
        <v>6329</v>
      </c>
      <c r="X2259" t="str">
        <f>_xlfn.XLOOKUP(Orders_C[[#This Row],[Product_ID]],Products_C[Product_ID],Products_C[Product_Name])</f>
        <v>Chicken Wings</v>
      </c>
      <c r="Y2259" t="str">
        <f>_xlfn.XLOOKUP(Orders_C[[#This Row],[Product_ID]],Products_C[Product_ID],Products_C[Category])</f>
        <v>Burger</v>
      </c>
      <c r="Z2259" t="str">
        <f>_xlfn.XLOOKUP(Orders_C[[#This Row],[Store_ID]],Stores_c[Store_ID],Stores_c[City])</f>
        <v>Lake Nicholasburgh</v>
      </c>
      <c r="AA2259" t="str">
        <f>_xlfn.XLOOKUP(Orders_C[[#This Row],[Customer_ID]],Customers_c[Customer_ID],Customers_c[Customer_Name])</f>
        <v>Pamela Cook</v>
      </c>
      <c r="AB2259" s="6">
        <f>Orders_C[[#This Row],[Quantity]]*Orders_C[[#This Row],[Unit_Price]]*(1-Orders_C[[#This Row],[Discount %]])+Orders_C[[#This Row],[Tax]]</f>
        <v>620.5</v>
      </c>
      <c r="AC2259" s="9">
        <f>(Orders_C[[#This Row],[Unit_Price]]*Orders_C[[#This Row],[Quantity]])-Orders_C[[#This Row],[Discount]]+Orders_C[[#This Row],[Tax]]</f>
        <v>678.5</v>
      </c>
      <c r="AD2259" t="str">
        <f>IF(COUNTIF(Orders_C[[#All],[Customer_ID]],Orders_C[[#This Row],[Customer_ID]])&gt;1,"Repeat","New")</f>
        <v>Repeat</v>
      </c>
      <c r="AE2259" t="str" cm="1">
        <f t="array" ref="AE2259">_xlfn.XLOOKUP(Orders_C[[#This Row],[Store_ID]],Stores_c[[#All],[Store_ID]],Stores_c[[#All],[City]])</f>
        <v>Lake Nicholasburgh</v>
      </c>
      <c r="AF2259" t="str" cm="1">
        <f t="array" ref="AF2259">_xlfn.XLOOKUP(Orders_C[[#This Row],[Store_ID]],Stores_c[[#All],[Store_ID]],Stores_c[[#All],[Manager_Name]])</f>
        <v>Maurice Garcia</v>
      </c>
      <c r="AG2259" t="str" cm="1">
        <f t="array" ref="AG2259">_xlfn.XLOOKUP(Orders_C[[#This Row],[Store_ID]],Stores_c[[#All],[Store_ID]],Stores_c[[#All],[Store_Type]])</f>
        <v>Mall</v>
      </c>
    </row>
    <row r="2260" spans="1:33" x14ac:dyDescent="0.25">
      <c r="A2260">
        <v>8205</v>
      </c>
      <c r="B2260" s="1">
        <v>45845</v>
      </c>
      <c r="C2260" s="2">
        <v>0.83530092592592597</v>
      </c>
      <c r="D2260">
        <v>1295</v>
      </c>
      <c r="E2260">
        <v>211</v>
      </c>
      <c r="F2260">
        <v>455</v>
      </c>
      <c r="G2260">
        <v>313</v>
      </c>
      <c r="H2260">
        <v>2</v>
      </c>
      <c r="I2260">
        <v>336</v>
      </c>
      <c r="J2260">
        <v>15</v>
      </c>
      <c r="K2260">
        <v>16.8</v>
      </c>
      <c r="L2260">
        <v>673.8</v>
      </c>
      <c r="M2260" t="s">
        <v>19</v>
      </c>
      <c r="N2260" t="s">
        <v>22</v>
      </c>
      <c r="O2260">
        <v>32</v>
      </c>
      <c r="P2260">
        <v>1</v>
      </c>
      <c r="Q2260" t="s">
        <v>2228</v>
      </c>
      <c r="R2260">
        <v>501</v>
      </c>
      <c r="S2260" s="3">
        <v>0.15</v>
      </c>
      <c r="T2260" s="6">
        <v>270.59999999999997</v>
      </c>
      <c r="U2260" t="s">
        <v>6341</v>
      </c>
      <c r="V2260">
        <v>2025</v>
      </c>
      <c r="W2260" t="s">
        <v>6329</v>
      </c>
      <c r="X2260" t="str">
        <f>_xlfn.XLOOKUP(Orders_C[[#This Row],[Product_ID]],Products_C[Product_ID],Products_C[Product_Name])</f>
        <v>Rice Bowl</v>
      </c>
      <c r="Y2260" t="str">
        <f>_xlfn.XLOOKUP(Orders_C[[#This Row],[Product_ID]],Products_C[Product_ID],Products_C[Category])</f>
        <v>Beverage</v>
      </c>
      <c r="Z2260" t="str">
        <f>_xlfn.XLOOKUP(Orders_C[[#This Row],[Store_ID]],Stores_c[Store_ID],Stores_c[City])</f>
        <v>North Robertstad</v>
      </c>
      <c r="AA2260" t="str">
        <f>_xlfn.XLOOKUP(Orders_C[[#This Row],[Customer_ID]],Customers_c[Customer_ID],Customers_c[Customer_Name])</f>
        <v>April Guerra</v>
      </c>
      <c r="AB2260" s="6">
        <f>Orders_C[[#This Row],[Quantity]]*Orders_C[[#This Row],[Unit_Price]]*(1-Orders_C[[#This Row],[Discount %]])+Orders_C[[#This Row],[Tax]]</f>
        <v>587.99999999999989</v>
      </c>
      <c r="AC2260" s="9">
        <f>(Orders_C[[#This Row],[Unit_Price]]*Orders_C[[#This Row],[Quantity]])-Orders_C[[#This Row],[Discount]]+Orders_C[[#This Row],[Tax]]</f>
        <v>673.8</v>
      </c>
      <c r="AD2260" t="str">
        <f>IF(COUNTIF(Orders_C[[#All],[Customer_ID]],Orders_C[[#This Row],[Customer_ID]])&gt;1,"Repeat","New")</f>
        <v>Repeat</v>
      </c>
      <c r="AE2260" t="str" cm="1">
        <f t="array" ref="AE2260">_xlfn.XLOOKUP(Orders_C[[#This Row],[Store_ID]],Stores_c[[#All],[Store_ID]],Stores_c[[#All],[City]])</f>
        <v>North Robertstad</v>
      </c>
      <c r="AF2260" t="str" cm="1">
        <f t="array" ref="AF2260">_xlfn.XLOOKUP(Orders_C[[#This Row],[Store_ID]],Stores_c[[#All],[Store_ID]],Stores_c[[#All],[Manager_Name]])</f>
        <v>Mary Lewis</v>
      </c>
      <c r="AG2260" t="str" cm="1">
        <f t="array" ref="AG2260">_xlfn.XLOOKUP(Orders_C[[#This Row],[Store_ID]],Stores_c[[#All],[Store_ID]],Stores_c[[#All],[Store_Type]])</f>
        <v>Street</v>
      </c>
    </row>
    <row r="2261" spans="1:33" x14ac:dyDescent="0.25">
      <c r="A2261">
        <v>6196</v>
      </c>
      <c r="B2261" s="1">
        <v>45818</v>
      </c>
      <c r="C2261" s="2">
        <v>0.85517361111111112</v>
      </c>
      <c r="D2261">
        <v>1628</v>
      </c>
      <c r="E2261">
        <v>222</v>
      </c>
      <c r="F2261">
        <v>520</v>
      </c>
      <c r="G2261">
        <v>315</v>
      </c>
      <c r="H2261">
        <v>4</v>
      </c>
      <c r="I2261">
        <v>164</v>
      </c>
      <c r="J2261">
        <v>0</v>
      </c>
      <c r="K2261">
        <v>8.2000000000000011</v>
      </c>
      <c r="L2261">
        <v>664.2</v>
      </c>
      <c r="M2261" t="s">
        <v>18</v>
      </c>
      <c r="N2261" t="s">
        <v>21</v>
      </c>
      <c r="O2261">
        <v>23</v>
      </c>
      <c r="P2261">
        <v>1</v>
      </c>
      <c r="Q2261" t="s">
        <v>219</v>
      </c>
      <c r="R2261">
        <v>501</v>
      </c>
      <c r="S2261" s="3">
        <v>0</v>
      </c>
      <c r="T2261" s="6">
        <v>270.60000000000008</v>
      </c>
      <c r="U2261" t="s">
        <v>6340</v>
      </c>
      <c r="V2261">
        <v>2025</v>
      </c>
      <c r="W2261" t="s">
        <v>6329</v>
      </c>
      <c r="X2261" t="str">
        <f>_xlfn.XLOOKUP(Orders_C[[#This Row],[Product_ID]],Products_C[Product_ID],Products_C[Product_Name])</f>
        <v>Popcorn Chicken</v>
      </c>
      <c r="Y2261" t="str">
        <f>_xlfn.XLOOKUP(Orders_C[[#This Row],[Product_ID]],Products_C[Product_ID],Products_C[Category])</f>
        <v>Beverage</v>
      </c>
      <c r="Z2261" t="str">
        <f>_xlfn.XLOOKUP(Orders_C[[#This Row],[Store_ID]],Stores_c[Store_ID],Stores_c[City])</f>
        <v>New Steven</v>
      </c>
      <c r="AA2261" t="str">
        <f>_xlfn.XLOOKUP(Orders_C[[#This Row],[Customer_ID]],Customers_c[Customer_ID],Customers_c[Customer_Name])</f>
        <v>Dr. Ethan Williams Jr.</v>
      </c>
      <c r="AB2261" s="6">
        <f>Orders_C[[#This Row],[Quantity]]*Orders_C[[#This Row],[Unit_Price]]*(1-Orders_C[[#This Row],[Discount %]])+Orders_C[[#This Row],[Tax]]</f>
        <v>664.2</v>
      </c>
      <c r="AC2261" s="9">
        <f>(Orders_C[[#This Row],[Unit_Price]]*Orders_C[[#This Row],[Quantity]])-Orders_C[[#This Row],[Discount]]+Orders_C[[#This Row],[Tax]]</f>
        <v>664.2</v>
      </c>
      <c r="AD2261" t="str">
        <f>IF(COUNTIF(Orders_C[[#All],[Customer_ID]],Orders_C[[#This Row],[Customer_ID]])&gt;1,"Repeat","New")</f>
        <v>Repeat</v>
      </c>
      <c r="AE2261" t="str" cm="1">
        <f t="array" ref="AE2261">_xlfn.XLOOKUP(Orders_C[[#This Row],[Store_ID]],Stores_c[[#All],[Store_ID]],Stores_c[[#All],[City]])</f>
        <v>New Steven</v>
      </c>
      <c r="AF2261" t="str" cm="1">
        <f t="array" ref="AF2261">_xlfn.XLOOKUP(Orders_C[[#This Row],[Store_ID]],Stores_c[[#All],[Store_ID]],Stores_c[[#All],[Manager_Name]])</f>
        <v>Terri Martinez</v>
      </c>
      <c r="AG2261" t="str" cm="1">
        <f t="array" ref="AG2261">_xlfn.XLOOKUP(Orders_C[[#This Row],[Store_ID]],Stores_c[[#All],[Store_ID]],Stores_c[[#All],[Store_Type]])</f>
        <v>Drive-Thru</v>
      </c>
    </row>
    <row r="2262" spans="1:33" x14ac:dyDescent="0.25">
      <c r="A2262">
        <v>7071</v>
      </c>
      <c r="B2262" s="1">
        <v>45946</v>
      </c>
      <c r="C2262" s="2">
        <v>0.12049768518518518</v>
      </c>
      <c r="D2262">
        <v>1303</v>
      </c>
      <c r="E2262">
        <v>209</v>
      </c>
      <c r="F2262">
        <v>439</v>
      </c>
      <c r="G2262">
        <v>339</v>
      </c>
      <c r="H2262">
        <v>4</v>
      </c>
      <c r="I2262">
        <v>164</v>
      </c>
      <c r="J2262">
        <v>0</v>
      </c>
      <c r="K2262">
        <v>8.2000000000000011</v>
      </c>
      <c r="L2262">
        <v>664.2</v>
      </c>
      <c r="M2262" t="s">
        <v>20</v>
      </c>
      <c r="N2262" t="s">
        <v>21</v>
      </c>
      <c r="O2262">
        <v>21</v>
      </c>
      <c r="P2262">
        <v>5</v>
      </c>
      <c r="Q2262" t="s">
        <v>1094</v>
      </c>
      <c r="R2262">
        <v>505</v>
      </c>
      <c r="S2262" s="3">
        <v>0</v>
      </c>
      <c r="T2262" s="6">
        <v>270.60000000000008</v>
      </c>
      <c r="U2262" t="s">
        <v>6332</v>
      </c>
      <c r="V2262">
        <v>2025</v>
      </c>
      <c r="W2262" t="s">
        <v>6329</v>
      </c>
      <c r="X2262" t="str">
        <f>_xlfn.XLOOKUP(Orders_C[[#This Row],[Product_ID]],Products_C[Product_ID],Products_C[Product_Name])</f>
        <v>Veg Burger</v>
      </c>
      <c r="Y2262" t="str">
        <f>_xlfn.XLOOKUP(Orders_C[[#This Row],[Product_ID]],Products_C[Product_ID],Products_C[Category])</f>
        <v>Burger</v>
      </c>
      <c r="Z2262" t="str">
        <f>_xlfn.XLOOKUP(Orders_C[[#This Row],[Store_ID]],Stores_c[Store_ID],Stores_c[City])</f>
        <v>Reidberg</v>
      </c>
      <c r="AA2262" t="str">
        <f>_xlfn.XLOOKUP(Orders_C[[#This Row],[Customer_ID]],Customers_c[Customer_ID],Customers_c[Customer_Name])</f>
        <v>Angela Faulkner</v>
      </c>
      <c r="AB2262" s="6">
        <f>Orders_C[[#This Row],[Quantity]]*Orders_C[[#This Row],[Unit_Price]]*(1-Orders_C[[#This Row],[Discount %]])+Orders_C[[#This Row],[Tax]]</f>
        <v>664.2</v>
      </c>
      <c r="AC2262" s="9">
        <f>(Orders_C[[#This Row],[Unit_Price]]*Orders_C[[#This Row],[Quantity]])-Orders_C[[#This Row],[Discount]]+Orders_C[[#This Row],[Tax]]</f>
        <v>664.2</v>
      </c>
      <c r="AD2262" t="str">
        <f>IF(COUNTIF(Orders_C[[#All],[Customer_ID]],Orders_C[[#This Row],[Customer_ID]])&gt;1,"Repeat","New")</f>
        <v>Repeat</v>
      </c>
      <c r="AE2262" t="str" cm="1">
        <f t="array" ref="AE2262">_xlfn.XLOOKUP(Orders_C[[#This Row],[Store_ID]],Stores_c[[#All],[Store_ID]],Stores_c[[#All],[City]])</f>
        <v>Reidberg</v>
      </c>
      <c r="AF2262" t="str" cm="1">
        <f t="array" ref="AF2262">_xlfn.XLOOKUP(Orders_C[[#This Row],[Store_ID]],Stores_c[[#All],[Store_ID]],Stores_c[[#All],[Manager_Name]])</f>
        <v>Jeffrey Horn</v>
      </c>
      <c r="AG2262" t="str" cm="1">
        <f t="array" ref="AG2262">_xlfn.XLOOKUP(Orders_C[[#This Row],[Store_ID]],Stores_c[[#All],[Store_ID]],Stores_c[[#All],[Store_Type]])</f>
        <v>Drive-Thru</v>
      </c>
    </row>
    <row r="2263" spans="1:33" x14ac:dyDescent="0.25">
      <c r="A2263">
        <v>7849</v>
      </c>
      <c r="B2263" s="1">
        <v>45782</v>
      </c>
      <c r="C2263" s="2">
        <v>0.23243055555555556</v>
      </c>
      <c r="D2263">
        <v>1017</v>
      </c>
      <c r="E2263">
        <v>217</v>
      </c>
      <c r="F2263">
        <v>445</v>
      </c>
      <c r="G2263">
        <v>329</v>
      </c>
      <c r="H2263">
        <v>4</v>
      </c>
      <c r="I2263">
        <v>164</v>
      </c>
      <c r="J2263">
        <v>0</v>
      </c>
      <c r="K2263">
        <v>8.2000000000000011</v>
      </c>
      <c r="L2263">
        <v>664.2</v>
      </c>
      <c r="M2263" t="s">
        <v>18</v>
      </c>
      <c r="N2263" t="s">
        <v>22</v>
      </c>
      <c r="O2263">
        <v>57</v>
      </c>
      <c r="P2263">
        <v>3</v>
      </c>
      <c r="Q2263" t="s">
        <v>1872</v>
      </c>
      <c r="R2263">
        <v>503</v>
      </c>
      <c r="S2263" s="3">
        <v>0</v>
      </c>
      <c r="T2263" s="6">
        <v>270.60000000000008</v>
      </c>
      <c r="U2263" t="s">
        <v>6339</v>
      </c>
      <c r="V2263">
        <v>2025</v>
      </c>
      <c r="W2263" t="s">
        <v>6331</v>
      </c>
      <c r="X2263" t="str">
        <f>_xlfn.XLOOKUP(Orders_C[[#This Row],[Product_ID]],Products_C[Product_ID],Products_C[Product_Name])</f>
        <v>Rice Bowl</v>
      </c>
      <c r="Y2263" t="str">
        <f>_xlfn.XLOOKUP(Orders_C[[#This Row],[Product_ID]],Products_C[Product_ID],Products_C[Category])</f>
        <v>Dessert</v>
      </c>
      <c r="Z2263" t="str">
        <f>_xlfn.XLOOKUP(Orders_C[[#This Row],[Store_ID]],Stores_c[Store_ID],Stores_c[City])</f>
        <v>West Rebecca</v>
      </c>
      <c r="AA2263" t="str">
        <f>_xlfn.XLOOKUP(Orders_C[[#This Row],[Customer_ID]],Customers_c[Customer_ID],Customers_c[Customer_Name])</f>
        <v>Jonathan Stone</v>
      </c>
      <c r="AB2263" s="6">
        <f>Orders_C[[#This Row],[Quantity]]*Orders_C[[#This Row],[Unit_Price]]*(1-Orders_C[[#This Row],[Discount %]])+Orders_C[[#This Row],[Tax]]</f>
        <v>664.2</v>
      </c>
      <c r="AC2263" s="9">
        <f>(Orders_C[[#This Row],[Unit_Price]]*Orders_C[[#This Row],[Quantity]])-Orders_C[[#This Row],[Discount]]+Orders_C[[#This Row],[Tax]]</f>
        <v>664.2</v>
      </c>
      <c r="AD2263" t="str">
        <f>IF(COUNTIF(Orders_C[[#All],[Customer_ID]],Orders_C[[#This Row],[Customer_ID]])&gt;1,"Repeat","New")</f>
        <v>Repeat</v>
      </c>
      <c r="AE2263" t="str" cm="1">
        <f t="array" ref="AE2263">_xlfn.XLOOKUP(Orders_C[[#This Row],[Store_ID]],Stores_c[[#All],[Store_ID]],Stores_c[[#All],[City]])</f>
        <v>West Rebecca</v>
      </c>
      <c r="AF2263" t="str" cm="1">
        <f t="array" ref="AF2263">_xlfn.XLOOKUP(Orders_C[[#This Row],[Store_ID]],Stores_c[[#All],[Store_ID]],Stores_c[[#All],[Manager_Name]])</f>
        <v>Albert Smith</v>
      </c>
      <c r="AG2263" t="str" cm="1">
        <f t="array" ref="AG2263">_xlfn.XLOOKUP(Orders_C[[#This Row],[Store_ID]],Stores_c[[#All],[Store_ID]],Stores_c[[#All],[Store_Type]])</f>
        <v>Mall</v>
      </c>
    </row>
    <row r="2264" spans="1:33" x14ac:dyDescent="0.25">
      <c r="A2264">
        <v>10910</v>
      </c>
      <c r="B2264" s="1">
        <v>45995</v>
      </c>
      <c r="C2264" s="2">
        <v>0.38469907407407405</v>
      </c>
      <c r="D2264">
        <v>1016</v>
      </c>
      <c r="E2264">
        <v>203</v>
      </c>
      <c r="F2264">
        <v>498</v>
      </c>
      <c r="G2264">
        <v>313</v>
      </c>
      <c r="H2264">
        <v>4</v>
      </c>
      <c r="I2264">
        <v>164</v>
      </c>
      <c r="J2264">
        <v>0</v>
      </c>
      <c r="K2264">
        <v>8.2000000000000011</v>
      </c>
      <c r="L2264">
        <v>664.2</v>
      </c>
      <c r="M2264" t="s">
        <v>18</v>
      </c>
      <c r="N2264" t="s">
        <v>23</v>
      </c>
      <c r="O2264">
        <v>32</v>
      </c>
      <c r="P2264">
        <v>4</v>
      </c>
      <c r="Q2264" t="s">
        <v>4933</v>
      </c>
      <c r="R2264">
        <v>508</v>
      </c>
      <c r="S2264" s="3">
        <v>0</v>
      </c>
      <c r="T2264" s="6">
        <v>270.60000000000008</v>
      </c>
      <c r="U2264" t="s">
        <v>6328</v>
      </c>
      <c r="V2264">
        <v>2025</v>
      </c>
      <c r="W2264" t="s">
        <v>6329</v>
      </c>
      <c r="X2264" t="str">
        <f>_xlfn.XLOOKUP(Orders_C[[#This Row],[Product_ID]],Products_C[Product_ID],Products_C[Product_Name])</f>
        <v>Rice Bowl</v>
      </c>
      <c r="Y2264" t="str">
        <f>_xlfn.XLOOKUP(Orders_C[[#This Row],[Product_ID]],Products_C[Product_ID],Products_C[Category])</f>
        <v>Beverage</v>
      </c>
      <c r="Z2264" t="str">
        <f>_xlfn.XLOOKUP(Orders_C[[#This Row],[Store_ID]],Stores_c[Store_ID],Stores_c[City])</f>
        <v>Lake Williammouth</v>
      </c>
      <c r="AA2264" t="str">
        <f>_xlfn.XLOOKUP(Orders_C[[#This Row],[Customer_ID]],Customers_c[Customer_ID],Customers_c[Customer_Name])</f>
        <v>Lawrence Rodriguez</v>
      </c>
      <c r="AB2264" s="6">
        <f>Orders_C[[#This Row],[Quantity]]*Orders_C[[#This Row],[Unit_Price]]*(1-Orders_C[[#This Row],[Discount %]])+Orders_C[[#This Row],[Tax]]</f>
        <v>664.2</v>
      </c>
      <c r="AC2264" s="9">
        <f>(Orders_C[[#This Row],[Unit_Price]]*Orders_C[[#This Row],[Quantity]])-Orders_C[[#This Row],[Discount]]+Orders_C[[#This Row],[Tax]]</f>
        <v>664.2</v>
      </c>
      <c r="AD2264" t="str">
        <f>IF(COUNTIF(Orders_C[[#All],[Customer_ID]],Orders_C[[#This Row],[Customer_ID]])&gt;1,"Repeat","New")</f>
        <v>Repeat</v>
      </c>
      <c r="AE2264" t="str" cm="1">
        <f t="array" ref="AE2264">_xlfn.XLOOKUP(Orders_C[[#This Row],[Store_ID]],Stores_c[[#All],[Store_ID]],Stores_c[[#All],[City]])</f>
        <v>Lake Williammouth</v>
      </c>
      <c r="AF2264" t="str" cm="1">
        <f t="array" ref="AF2264">_xlfn.XLOOKUP(Orders_C[[#This Row],[Store_ID]],Stores_c[[#All],[Store_ID]],Stores_c[[#All],[Manager_Name]])</f>
        <v>Stephanie Dominguez</v>
      </c>
      <c r="AG2264" t="str" cm="1">
        <f t="array" ref="AG2264">_xlfn.XLOOKUP(Orders_C[[#This Row],[Store_ID]],Stores_c[[#All],[Store_ID]],Stores_c[[#All],[Store_Type]])</f>
        <v>Drive-Thru</v>
      </c>
    </row>
    <row r="2265" spans="1:33" x14ac:dyDescent="0.25">
      <c r="A2265">
        <v>9046</v>
      </c>
      <c r="B2265" s="1">
        <v>45816</v>
      </c>
      <c r="C2265" s="2">
        <v>0.31938657407407406</v>
      </c>
      <c r="D2265">
        <v>1653</v>
      </c>
      <c r="E2265">
        <v>201</v>
      </c>
      <c r="F2265">
        <v>483</v>
      </c>
      <c r="G2265">
        <v>324</v>
      </c>
      <c r="H2265">
        <v>3</v>
      </c>
      <c r="I2265">
        <v>221</v>
      </c>
      <c r="J2265">
        <v>5</v>
      </c>
      <c r="K2265">
        <v>11.05</v>
      </c>
      <c r="L2265">
        <v>669.05</v>
      </c>
      <c r="M2265" t="s">
        <v>20</v>
      </c>
      <c r="N2265" t="s">
        <v>23</v>
      </c>
      <c r="O2265">
        <v>34</v>
      </c>
      <c r="P2265">
        <v>5</v>
      </c>
      <c r="Q2265" t="s">
        <v>3069</v>
      </c>
      <c r="R2265">
        <v>505</v>
      </c>
      <c r="S2265" s="3">
        <v>0.05</v>
      </c>
      <c r="T2265" s="6">
        <v>271.24999999999994</v>
      </c>
      <c r="U2265" t="s">
        <v>6340</v>
      </c>
      <c r="V2265">
        <v>2025</v>
      </c>
      <c r="W2265" t="s">
        <v>6329</v>
      </c>
      <c r="X2265" t="str">
        <f>_xlfn.XLOOKUP(Orders_C[[#This Row],[Product_ID]],Products_C[Product_ID],Products_C[Product_Name])</f>
        <v>Krushers</v>
      </c>
      <c r="Y2265" t="str">
        <f>_xlfn.XLOOKUP(Orders_C[[#This Row],[Product_ID]],Products_C[Product_ID],Products_C[Category])</f>
        <v>Dessert</v>
      </c>
      <c r="Z2265" t="str">
        <f>_xlfn.XLOOKUP(Orders_C[[#This Row],[Store_ID]],Stores_c[Store_ID],Stores_c[City])</f>
        <v>Lake Nicholasburgh</v>
      </c>
      <c r="AA2265" t="str">
        <f>_xlfn.XLOOKUP(Orders_C[[#This Row],[Customer_ID]],Customers_c[Customer_ID],Customers_c[Customer_Name])</f>
        <v>Justin White</v>
      </c>
      <c r="AB2265" s="6">
        <f>Orders_C[[#This Row],[Quantity]]*Orders_C[[#This Row],[Unit_Price]]*(1-Orders_C[[#This Row],[Discount %]])+Orders_C[[#This Row],[Tax]]</f>
        <v>640.9</v>
      </c>
      <c r="AC2265" s="9">
        <f>(Orders_C[[#This Row],[Unit_Price]]*Orders_C[[#This Row],[Quantity]])-Orders_C[[#This Row],[Discount]]+Orders_C[[#This Row],[Tax]]</f>
        <v>669.05</v>
      </c>
      <c r="AD2265" t="str">
        <f>IF(COUNTIF(Orders_C[[#All],[Customer_ID]],Orders_C[[#This Row],[Customer_ID]])&gt;1,"Repeat","New")</f>
        <v>Repeat</v>
      </c>
      <c r="AE2265" t="str" cm="1">
        <f t="array" ref="AE2265">_xlfn.XLOOKUP(Orders_C[[#This Row],[Store_ID]],Stores_c[[#All],[Store_ID]],Stores_c[[#All],[City]])</f>
        <v>Lake Nicholasburgh</v>
      </c>
      <c r="AF2265" t="str" cm="1">
        <f t="array" ref="AF2265">_xlfn.XLOOKUP(Orders_C[[#This Row],[Store_ID]],Stores_c[[#All],[Store_ID]],Stores_c[[#All],[Manager_Name]])</f>
        <v>Maurice Garcia</v>
      </c>
      <c r="AG2265" t="str" cm="1">
        <f t="array" ref="AG2265">_xlfn.XLOOKUP(Orders_C[[#This Row],[Store_ID]],Stores_c[[#All],[Store_ID]],Stores_c[[#All],[Store_Type]])</f>
        <v>Mall</v>
      </c>
    </row>
    <row r="2266" spans="1:33" x14ac:dyDescent="0.25">
      <c r="A2266">
        <v>10517</v>
      </c>
      <c r="B2266" s="1">
        <v>45954</v>
      </c>
      <c r="C2266" s="2">
        <v>3.979166666666667E-2</v>
      </c>
      <c r="D2266">
        <v>1243</v>
      </c>
      <c r="E2266">
        <v>211</v>
      </c>
      <c r="F2266">
        <v>459</v>
      </c>
      <c r="G2266">
        <v>318</v>
      </c>
      <c r="H2266">
        <v>3</v>
      </c>
      <c r="I2266">
        <v>221</v>
      </c>
      <c r="J2266">
        <v>5</v>
      </c>
      <c r="K2266">
        <v>11.05</v>
      </c>
      <c r="L2266">
        <v>669.05</v>
      </c>
      <c r="M2266" t="s">
        <v>20</v>
      </c>
      <c r="N2266" t="s">
        <v>21</v>
      </c>
      <c r="O2266">
        <v>55</v>
      </c>
      <c r="P2266">
        <v>2</v>
      </c>
      <c r="Q2266" t="s">
        <v>4540</v>
      </c>
      <c r="R2266">
        <v>505</v>
      </c>
      <c r="S2266" s="3">
        <v>0.05</v>
      </c>
      <c r="T2266" s="6">
        <v>271.24999999999994</v>
      </c>
      <c r="U2266" t="s">
        <v>6332</v>
      </c>
      <c r="V2266">
        <v>2025</v>
      </c>
      <c r="W2266" t="s">
        <v>6331</v>
      </c>
      <c r="X2266" t="str">
        <f>_xlfn.XLOOKUP(Orders_C[[#This Row],[Product_ID]],Products_C[Product_ID],Products_C[Product_Name])</f>
        <v>Pepsi</v>
      </c>
      <c r="Y2266" t="str">
        <f>_xlfn.XLOOKUP(Orders_C[[#This Row],[Product_ID]],Products_C[Product_ID],Products_C[Category])</f>
        <v>Burger</v>
      </c>
      <c r="Z2266" t="str">
        <f>_xlfn.XLOOKUP(Orders_C[[#This Row],[Store_ID]],Stores_c[Store_ID],Stores_c[City])</f>
        <v>North Robertstad</v>
      </c>
      <c r="AA2266" t="str">
        <f>_xlfn.XLOOKUP(Orders_C[[#This Row],[Customer_ID]],Customers_c[Customer_ID],Customers_c[Customer_Name])</f>
        <v>Lori Bryant</v>
      </c>
      <c r="AB2266" s="6">
        <f>Orders_C[[#This Row],[Quantity]]*Orders_C[[#This Row],[Unit_Price]]*(1-Orders_C[[#This Row],[Discount %]])+Orders_C[[#This Row],[Tax]]</f>
        <v>640.9</v>
      </c>
      <c r="AC2266" s="9">
        <f>(Orders_C[[#This Row],[Unit_Price]]*Orders_C[[#This Row],[Quantity]])-Orders_C[[#This Row],[Discount]]+Orders_C[[#This Row],[Tax]]</f>
        <v>669.05</v>
      </c>
      <c r="AD2266" t="str">
        <f>IF(COUNTIF(Orders_C[[#All],[Customer_ID]],Orders_C[[#This Row],[Customer_ID]])&gt;1,"Repeat","New")</f>
        <v>Repeat</v>
      </c>
      <c r="AE2266" t="str" cm="1">
        <f t="array" ref="AE2266">_xlfn.XLOOKUP(Orders_C[[#This Row],[Store_ID]],Stores_c[[#All],[Store_ID]],Stores_c[[#All],[City]])</f>
        <v>North Robertstad</v>
      </c>
      <c r="AF2266" t="str" cm="1">
        <f t="array" ref="AF2266">_xlfn.XLOOKUP(Orders_C[[#This Row],[Store_ID]],Stores_c[[#All],[Store_ID]],Stores_c[[#All],[Manager_Name]])</f>
        <v>Mary Lewis</v>
      </c>
      <c r="AG2266" t="str" cm="1">
        <f t="array" ref="AG2266">_xlfn.XLOOKUP(Orders_C[[#This Row],[Store_ID]],Stores_c[[#All],[Store_ID]],Stores_c[[#All],[Store_Type]])</f>
        <v>Street</v>
      </c>
    </row>
    <row r="2267" spans="1:33" x14ac:dyDescent="0.25">
      <c r="A2267">
        <v>7598</v>
      </c>
      <c r="B2267" s="1">
        <v>46045</v>
      </c>
      <c r="C2267" s="2">
        <v>0.48812499999999998</v>
      </c>
      <c r="D2267">
        <v>1880</v>
      </c>
      <c r="E2267">
        <v>217</v>
      </c>
      <c r="F2267">
        <v>485</v>
      </c>
      <c r="G2267">
        <v>322</v>
      </c>
      <c r="H2267">
        <v>2</v>
      </c>
      <c r="I2267">
        <v>337</v>
      </c>
      <c r="J2267">
        <v>15</v>
      </c>
      <c r="K2267">
        <v>16.850000000000001</v>
      </c>
      <c r="L2267">
        <v>675.85</v>
      </c>
      <c r="M2267" t="s">
        <v>20</v>
      </c>
      <c r="N2267" t="s">
        <v>21</v>
      </c>
      <c r="O2267">
        <v>27</v>
      </c>
      <c r="P2267">
        <v>3</v>
      </c>
      <c r="Q2267" t="s">
        <v>1621</v>
      </c>
      <c r="R2267">
        <v>507</v>
      </c>
      <c r="S2267" s="3">
        <v>0.15</v>
      </c>
      <c r="T2267" s="6">
        <v>271.45000000000005</v>
      </c>
      <c r="U2267" t="s">
        <v>6330</v>
      </c>
      <c r="V2267">
        <v>2026</v>
      </c>
      <c r="W2267" t="s">
        <v>6329</v>
      </c>
      <c r="X2267" t="str">
        <f>_xlfn.XLOOKUP(Orders_C[[#This Row],[Product_ID]],Products_C[Product_ID],Products_C[Product_Name])</f>
        <v>Veg Burger</v>
      </c>
      <c r="Y2267" t="str">
        <f>_xlfn.XLOOKUP(Orders_C[[#This Row],[Product_ID]],Products_C[Product_ID],Products_C[Category])</f>
        <v>Burger</v>
      </c>
      <c r="Z2267" t="str">
        <f>_xlfn.XLOOKUP(Orders_C[[#This Row],[Store_ID]],Stores_c[Store_ID],Stores_c[City])</f>
        <v>West Rebecca</v>
      </c>
      <c r="AA2267" t="str">
        <f>_xlfn.XLOOKUP(Orders_C[[#This Row],[Customer_ID]],Customers_c[Customer_ID],Customers_c[Customer_Name])</f>
        <v>Teresa Nguyen</v>
      </c>
      <c r="AB2267" s="6">
        <f>Orders_C[[#This Row],[Quantity]]*Orders_C[[#This Row],[Unit_Price]]*(1-Orders_C[[#This Row],[Discount %]])+Orders_C[[#This Row],[Tax]]</f>
        <v>589.75</v>
      </c>
      <c r="AC2267" s="9">
        <f>(Orders_C[[#This Row],[Unit_Price]]*Orders_C[[#This Row],[Quantity]])-Orders_C[[#This Row],[Discount]]+Orders_C[[#This Row],[Tax]]</f>
        <v>675.85</v>
      </c>
      <c r="AD2267" t="str">
        <f>IF(COUNTIF(Orders_C[[#All],[Customer_ID]],Orders_C[[#This Row],[Customer_ID]])&gt;1,"Repeat","New")</f>
        <v>Repeat</v>
      </c>
      <c r="AE2267" t="str" cm="1">
        <f t="array" ref="AE2267">_xlfn.XLOOKUP(Orders_C[[#This Row],[Store_ID]],Stores_c[[#All],[Store_ID]],Stores_c[[#All],[City]])</f>
        <v>West Rebecca</v>
      </c>
      <c r="AF2267" t="str" cm="1">
        <f t="array" ref="AF2267">_xlfn.XLOOKUP(Orders_C[[#This Row],[Store_ID]],Stores_c[[#All],[Store_ID]],Stores_c[[#All],[Manager_Name]])</f>
        <v>Albert Smith</v>
      </c>
      <c r="AG2267" t="str" cm="1">
        <f t="array" ref="AG2267">_xlfn.XLOOKUP(Orders_C[[#This Row],[Store_ID]],Stores_c[[#All],[Store_ID]],Stores_c[[#All],[Store_Type]])</f>
        <v>Mall</v>
      </c>
    </row>
    <row r="2268" spans="1:33" x14ac:dyDescent="0.25">
      <c r="A2268">
        <v>8390</v>
      </c>
      <c r="B2268" s="1">
        <v>45855</v>
      </c>
      <c r="C2268" s="2">
        <v>0.13460648148148149</v>
      </c>
      <c r="D2268">
        <v>1002</v>
      </c>
      <c r="E2268">
        <v>211</v>
      </c>
      <c r="F2268">
        <v>498</v>
      </c>
      <c r="G2268">
        <v>330</v>
      </c>
      <c r="H2268">
        <v>2</v>
      </c>
      <c r="I2268">
        <v>337</v>
      </c>
      <c r="J2268">
        <v>15</v>
      </c>
      <c r="K2268">
        <v>16.850000000000001</v>
      </c>
      <c r="L2268">
        <v>675.85</v>
      </c>
      <c r="M2268" t="s">
        <v>19</v>
      </c>
      <c r="N2268" t="s">
        <v>22</v>
      </c>
      <c r="O2268">
        <v>28</v>
      </c>
      <c r="P2268">
        <v>3</v>
      </c>
      <c r="Q2268" t="s">
        <v>2413</v>
      </c>
      <c r="R2268">
        <v>509</v>
      </c>
      <c r="S2268" s="3">
        <v>0.15</v>
      </c>
      <c r="T2268" s="6">
        <v>271.45000000000005</v>
      </c>
      <c r="U2268" t="s">
        <v>6341</v>
      </c>
      <c r="V2268">
        <v>2025</v>
      </c>
      <c r="W2268" t="s">
        <v>6329</v>
      </c>
      <c r="X2268" t="str">
        <f>_xlfn.XLOOKUP(Orders_C[[#This Row],[Product_ID]],Products_C[Product_ID],Products_C[Product_Name])</f>
        <v>Rice Bowl</v>
      </c>
      <c r="Y2268" t="str">
        <f>_xlfn.XLOOKUP(Orders_C[[#This Row],[Product_ID]],Products_C[Product_ID],Products_C[Category])</f>
        <v>Beverage</v>
      </c>
      <c r="Z2268" t="str">
        <f>_xlfn.XLOOKUP(Orders_C[[#This Row],[Store_ID]],Stores_c[Store_ID],Stores_c[City])</f>
        <v>North Robertstad</v>
      </c>
      <c r="AA2268" t="str">
        <f>_xlfn.XLOOKUP(Orders_C[[#This Row],[Customer_ID]],Customers_c[Customer_ID],Customers_c[Customer_Name])</f>
        <v>Angela Tucker</v>
      </c>
      <c r="AB2268" s="6">
        <f>Orders_C[[#This Row],[Quantity]]*Orders_C[[#This Row],[Unit_Price]]*(1-Orders_C[[#This Row],[Discount %]])+Orders_C[[#This Row],[Tax]]</f>
        <v>589.75</v>
      </c>
      <c r="AC2268" s="9">
        <f>(Orders_C[[#This Row],[Unit_Price]]*Orders_C[[#This Row],[Quantity]])-Orders_C[[#This Row],[Discount]]+Orders_C[[#This Row],[Tax]]</f>
        <v>675.85</v>
      </c>
      <c r="AD2268" t="str">
        <f>IF(COUNTIF(Orders_C[[#All],[Customer_ID]],Orders_C[[#This Row],[Customer_ID]])&gt;1,"Repeat","New")</f>
        <v>Repeat</v>
      </c>
      <c r="AE2268" t="str" cm="1">
        <f t="array" ref="AE2268">_xlfn.XLOOKUP(Orders_C[[#This Row],[Store_ID]],Stores_c[[#All],[Store_ID]],Stores_c[[#All],[City]])</f>
        <v>North Robertstad</v>
      </c>
      <c r="AF2268" t="str" cm="1">
        <f t="array" ref="AF2268">_xlfn.XLOOKUP(Orders_C[[#This Row],[Store_ID]],Stores_c[[#All],[Store_ID]],Stores_c[[#All],[Manager_Name]])</f>
        <v>Mary Lewis</v>
      </c>
      <c r="AG2268" t="str" cm="1">
        <f t="array" ref="AG2268">_xlfn.XLOOKUP(Orders_C[[#This Row],[Store_ID]],Stores_c[[#All],[Store_ID]],Stores_c[[#All],[Store_Type]])</f>
        <v>Street</v>
      </c>
    </row>
    <row r="2269" spans="1:33" x14ac:dyDescent="0.25">
      <c r="A2269">
        <v>9671</v>
      </c>
      <c r="B2269" s="1">
        <v>45950</v>
      </c>
      <c r="C2269" s="2">
        <v>9.4016203703703699E-2</v>
      </c>
      <c r="D2269">
        <v>1919</v>
      </c>
      <c r="E2269">
        <v>221</v>
      </c>
      <c r="F2269">
        <v>526</v>
      </c>
      <c r="G2269">
        <v>319</v>
      </c>
      <c r="H2269">
        <v>2</v>
      </c>
      <c r="I2269">
        <v>326</v>
      </c>
      <c r="J2269">
        <v>5</v>
      </c>
      <c r="K2269">
        <v>16.3</v>
      </c>
      <c r="L2269">
        <v>663.3</v>
      </c>
      <c r="M2269" t="s">
        <v>18</v>
      </c>
      <c r="N2269" t="s">
        <v>23</v>
      </c>
      <c r="O2269">
        <v>36</v>
      </c>
      <c r="P2269">
        <v>4</v>
      </c>
      <c r="Q2269" t="s">
        <v>3694</v>
      </c>
      <c r="R2269">
        <v>502</v>
      </c>
      <c r="S2269" s="3">
        <v>0.05</v>
      </c>
      <c r="T2269" s="6">
        <v>272.09999999999997</v>
      </c>
      <c r="U2269" t="s">
        <v>6332</v>
      </c>
      <c r="V2269">
        <v>2025</v>
      </c>
      <c r="W2269" t="s">
        <v>6329</v>
      </c>
      <c r="X2269" t="str">
        <f>_xlfn.XLOOKUP(Orders_C[[#This Row],[Product_ID]],Products_C[Product_ID],Products_C[Product_Name])</f>
        <v>Chocolate Lava Cake</v>
      </c>
      <c r="Y2269" t="str">
        <f>_xlfn.XLOOKUP(Orders_C[[#This Row],[Product_ID]],Products_C[Product_ID],Products_C[Category])</f>
        <v>Beverage</v>
      </c>
      <c r="Z2269" t="str">
        <f>_xlfn.XLOOKUP(Orders_C[[#This Row],[Store_ID]],Stores_c[Store_ID],Stores_c[City])</f>
        <v>Port Barbarabury</v>
      </c>
      <c r="AA2269" t="str">
        <f>_xlfn.XLOOKUP(Orders_C[[#This Row],[Customer_ID]],Customers_c[Customer_ID],Customers_c[Customer_Name])</f>
        <v>Robert House</v>
      </c>
      <c r="AB2269" s="6">
        <f>Orders_C[[#This Row],[Quantity]]*Orders_C[[#This Row],[Unit_Price]]*(1-Orders_C[[#This Row],[Discount %]])+Orders_C[[#This Row],[Tax]]</f>
        <v>635.69999999999993</v>
      </c>
      <c r="AC2269" s="9">
        <f>(Orders_C[[#This Row],[Unit_Price]]*Orders_C[[#This Row],[Quantity]])-Orders_C[[#This Row],[Discount]]+Orders_C[[#This Row],[Tax]]</f>
        <v>663.3</v>
      </c>
      <c r="AD2269" t="str">
        <f>IF(COUNTIF(Orders_C[[#All],[Customer_ID]],Orders_C[[#This Row],[Customer_ID]])&gt;1,"Repeat","New")</f>
        <v>Repeat</v>
      </c>
      <c r="AE2269" t="str" cm="1">
        <f t="array" ref="AE2269">_xlfn.XLOOKUP(Orders_C[[#This Row],[Store_ID]],Stores_c[[#All],[Store_ID]],Stores_c[[#All],[City]])</f>
        <v>Port Barbarabury</v>
      </c>
      <c r="AF2269" t="str" cm="1">
        <f t="array" ref="AF2269">_xlfn.XLOOKUP(Orders_C[[#This Row],[Store_ID]],Stores_c[[#All],[Store_ID]],Stores_c[[#All],[Manager_Name]])</f>
        <v>Edward Nguyen</v>
      </c>
      <c r="AG2269" t="str" cm="1">
        <f t="array" ref="AG2269">_xlfn.XLOOKUP(Orders_C[[#This Row],[Store_ID]],Stores_c[[#All],[Store_ID]],Stores_c[[#All],[Store_Type]])</f>
        <v>Street</v>
      </c>
    </row>
    <row r="2270" spans="1:33" x14ac:dyDescent="0.25">
      <c r="A2270">
        <v>8706</v>
      </c>
      <c r="B2270" s="1">
        <v>45711</v>
      </c>
      <c r="C2270" s="2">
        <v>2.7233796296296298E-2</v>
      </c>
      <c r="D2270">
        <v>1230</v>
      </c>
      <c r="E2270">
        <v>204</v>
      </c>
      <c r="F2270">
        <v>417</v>
      </c>
      <c r="G2270">
        <v>325</v>
      </c>
      <c r="H2270">
        <v>4</v>
      </c>
      <c r="I2270">
        <v>165</v>
      </c>
      <c r="J2270">
        <v>0</v>
      </c>
      <c r="K2270">
        <v>8.25</v>
      </c>
      <c r="L2270">
        <v>668.25</v>
      </c>
      <c r="M2270" t="s">
        <v>20</v>
      </c>
      <c r="N2270" t="s">
        <v>21</v>
      </c>
      <c r="O2270">
        <v>51</v>
      </c>
      <c r="P2270">
        <v>2</v>
      </c>
      <c r="Q2270" t="s">
        <v>2729</v>
      </c>
      <c r="R2270">
        <v>510</v>
      </c>
      <c r="S2270" s="3">
        <v>0</v>
      </c>
      <c r="T2270" s="6">
        <v>272.25</v>
      </c>
      <c r="U2270" t="s">
        <v>6338</v>
      </c>
      <c r="V2270">
        <v>2025</v>
      </c>
      <c r="W2270" t="s">
        <v>6331</v>
      </c>
      <c r="X2270" t="str">
        <f>_xlfn.XLOOKUP(Orders_C[[#This Row],[Product_ID]],Products_C[Product_ID],Products_C[Product_Name])</f>
        <v>Veg Burger</v>
      </c>
      <c r="Y2270" t="str">
        <f>_xlfn.XLOOKUP(Orders_C[[#This Row],[Product_ID]],Products_C[Product_ID],Products_C[Category])</f>
        <v>Chicken</v>
      </c>
      <c r="Z2270" t="str">
        <f>_xlfn.XLOOKUP(Orders_C[[#This Row],[Store_ID]],Stores_c[Store_ID],Stores_c[City])</f>
        <v>New Robertfurt</v>
      </c>
      <c r="AA2270" t="str">
        <f>_xlfn.XLOOKUP(Orders_C[[#This Row],[Customer_ID]],Customers_c[Customer_ID],Customers_c[Customer_Name])</f>
        <v>Alyssa Aguilar</v>
      </c>
      <c r="AB2270" s="6">
        <f>Orders_C[[#This Row],[Quantity]]*Orders_C[[#This Row],[Unit_Price]]*(1-Orders_C[[#This Row],[Discount %]])+Orders_C[[#This Row],[Tax]]</f>
        <v>668.25</v>
      </c>
      <c r="AC2270" s="9">
        <f>(Orders_C[[#This Row],[Unit_Price]]*Orders_C[[#This Row],[Quantity]])-Orders_C[[#This Row],[Discount]]+Orders_C[[#This Row],[Tax]]</f>
        <v>668.25</v>
      </c>
      <c r="AD2270" t="str">
        <f>IF(COUNTIF(Orders_C[[#All],[Customer_ID]],Orders_C[[#This Row],[Customer_ID]])&gt;1,"Repeat","New")</f>
        <v>Repeat</v>
      </c>
      <c r="AE2270" t="str" cm="1">
        <f t="array" ref="AE2270">_xlfn.XLOOKUP(Orders_C[[#This Row],[Store_ID]],Stores_c[[#All],[Store_ID]],Stores_c[[#All],[City]])</f>
        <v>New Robertfurt</v>
      </c>
      <c r="AF2270" t="str" cm="1">
        <f t="array" ref="AF2270">_xlfn.XLOOKUP(Orders_C[[#This Row],[Store_ID]],Stores_c[[#All],[Store_ID]],Stores_c[[#All],[Manager_Name]])</f>
        <v>Tiffany Gomez</v>
      </c>
      <c r="AG2270" t="str" cm="1">
        <f t="array" ref="AG2270">_xlfn.XLOOKUP(Orders_C[[#This Row],[Store_ID]],Stores_c[[#All],[Store_ID]],Stores_c[[#All],[Store_Type]])</f>
        <v>Street</v>
      </c>
    </row>
    <row r="2271" spans="1:33" x14ac:dyDescent="0.25">
      <c r="A2271">
        <v>9218</v>
      </c>
      <c r="B2271" s="1">
        <v>45714</v>
      </c>
      <c r="C2271" s="2">
        <v>0.75109953703703702</v>
      </c>
      <c r="D2271">
        <v>1461</v>
      </c>
      <c r="E2271">
        <v>201</v>
      </c>
      <c r="F2271">
        <v>494</v>
      </c>
      <c r="G2271">
        <v>310</v>
      </c>
      <c r="H2271">
        <v>3</v>
      </c>
      <c r="I2271">
        <v>226</v>
      </c>
      <c r="J2271">
        <v>10</v>
      </c>
      <c r="K2271">
        <v>11.3</v>
      </c>
      <c r="L2271">
        <v>679.3</v>
      </c>
      <c r="M2271" t="s">
        <v>20</v>
      </c>
      <c r="N2271" t="s">
        <v>22</v>
      </c>
      <c r="O2271">
        <v>16</v>
      </c>
      <c r="P2271">
        <v>4</v>
      </c>
      <c r="Q2271" t="s">
        <v>3241</v>
      </c>
      <c r="R2271">
        <v>501</v>
      </c>
      <c r="S2271" s="3">
        <v>0.1</v>
      </c>
      <c r="T2271" s="6">
        <v>272.49999999999994</v>
      </c>
      <c r="U2271" t="s">
        <v>6338</v>
      </c>
      <c r="V2271">
        <v>2025</v>
      </c>
      <c r="W2271" t="s">
        <v>6333</v>
      </c>
      <c r="X2271" t="str">
        <f>_xlfn.XLOOKUP(Orders_C[[#This Row],[Product_ID]],Products_C[Product_ID],Products_C[Product_Name])</f>
        <v>Chicken Bucket</v>
      </c>
      <c r="Y2271" t="str">
        <f>_xlfn.XLOOKUP(Orders_C[[#This Row],[Product_ID]],Products_C[Product_ID],Products_C[Category])</f>
        <v>Chicken</v>
      </c>
      <c r="Z2271" t="str">
        <f>_xlfn.XLOOKUP(Orders_C[[#This Row],[Store_ID]],Stores_c[Store_ID],Stores_c[City])</f>
        <v>Lake Nicholasburgh</v>
      </c>
      <c r="AA2271" t="str">
        <f>_xlfn.XLOOKUP(Orders_C[[#This Row],[Customer_ID]],Customers_c[Customer_ID],Customers_c[Customer_Name])</f>
        <v>Kim Thomas DVM</v>
      </c>
      <c r="AB2271" s="6">
        <f>Orders_C[[#This Row],[Quantity]]*Orders_C[[#This Row],[Unit_Price]]*(1-Orders_C[[#This Row],[Discount %]])+Orders_C[[#This Row],[Tax]]</f>
        <v>621.5</v>
      </c>
      <c r="AC2271" s="9">
        <f>(Orders_C[[#This Row],[Unit_Price]]*Orders_C[[#This Row],[Quantity]])-Orders_C[[#This Row],[Discount]]+Orders_C[[#This Row],[Tax]]</f>
        <v>679.3</v>
      </c>
      <c r="AD2271" t="str">
        <f>IF(COUNTIF(Orders_C[[#All],[Customer_ID]],Orders_C[[#This Row],[Customer_ID]])&gt;1,"Repeat","New")</f>
        <v>Repeat</v>
      </c>
      <c r="AE2271" t="str" cm="1">
        <f t="array" ref="AE2271">_xlfn.XLOOKUP(Orders_C[[#This Row],[Store_ID]],Stores_c[[#All],[Store_ID]],Stores_c[[#All],[City]])</f>
        <v>Lake Nicholasburgh</v>
      </c>
      <c r="AF2271" t="str" cm="1">
        <f t="array" ref="AF2271">_xlfn.XLOOKUP(Orders_C[[#This Row],[Store_ID]],Stores_c[[#All],[Store_ID]],Stores_c[[#All],[Manager_Name]])</f>
        <v>Maurice Garcia</v>
      </c>
      <c r="AG2271" t="str" cm="1">
        <f t="array" ref="AG2271">_xlfn.XLOOKUP(Orders_C[[#This Row],[Store_ID]],Stores_c[[#All],[Store_ID]],Stores_c[[#All],[Store_Type]])</f>
        <v>Mall</v>
      </c>
    </row>
    <row r="2272" spans="1:33" x14ac:dyDescent="0.25">
      <c r="A2272">
        <v>9365</v>
      </c>
      <c r="B2272" s="1">
        <v>46042</v>
      </c>
      <c r="C2272" s="2">
        <v>0.65277777777777779</v>
      </c>
      <c r="D2272">
        <v>1722</v>
      </c>
      <c r="E2272">
        <v>220</v>
      </c>
      <c r="F2272">
        <v>495</v>
      </c>
      <c r="G2272">
        <v>332</v>
      </c>
      <c r="H2272">
        <v>3</v>
      </c>
      <c r="I2272">
        <v>226</v>
      </c>
      <c r="J2272">
        <v>10</v>
      </c>
      <c r="K2272">
        <v>11.3</v>
      </c>
      <c r="L2272">
        <v>679.3</v>
      </c>
      <c r="M2272" t="s">
        <v>20</v>
      </c>
      <c r="N2272" t="s">
        <v>21</v>
      </c>
      <c r="O2272">
        <v>43</v>
      </c>
      <c r="P2272">
        <v>2</v>
      </c>
      <c r="Q2272" t="s">
        <v>3388</v>
      </c>
      <c r="R2272">
        <v>507</v>
      </c>
      <c r="S2272" s="3">
        <v>0.1</v>
      </c>
      <c r="T2272" s="6">
        <v>272.49999999999994</v>
      </c>
      <c r="U2272" t="s">
        <v>6330</v>
      </c>
      <c r="V2272">
        <v>2026</v>
      </c>
      <c r="W2272" t="s">
        <v>6331</v>
      </c>
      <c r="X2272" t="str">
        <f>_xlfn.XLOOKUP(Orders_C[[#This Row],[Product_ID]],Products_C[Product_ID],Products_C[Product_Name])</f>
        <v>Zinger Burger</v>
      </c>
      <c r="Y2272" t="str">
        <f>_xlfn.XLOOKUP(Orders_C[[#This Row],[Product_ID]],Products_C[Product_ID],Products_C[Category])</f>
        <v>Beverage</v>
      </c>
      <c r="Z2272" t="str">
        <f>_xlfn.XLOOKUP(Orders_C[[#This Row],[Store_ID]],Stores_c[Store_ID],Stores_c[City])</f>
        <v>Williamborough</v>
      </c>
      <c r="AA2272" t="str">
        <f>_xlfn.XLOOKUP(Orders_C[[#This Row],[Customer_ID]],Customers_c[Customer_ID],Customers_c[Customer_Name])</f>
        <v>David Campbell</v>
      </c>
      <c r="AB2272" s="6">
        <f>Orders_C[[#This Row],[Quantity]]*Orders_C[[#This Row],[Unit_Price]]*(1-Orders_C[[#This Row],[Discount %]])+Orders_C[[#This Row],[Tax]]</f>
        <v>621.5</v>
      </c>
      <c r="AC2272" s="9">
        <f>(Orders_C[[#This Row],[Unit_Price]]*Orders_C[[#This Row],[Quantity]])-Orders_C[[#This Row],[Discount]]+Orders_C[[#This Row],[Tax]]</f>
        <v>679.3</v>
      </c>
      <c r="AD2272" t="str">
        <f>IF(COUNTIF(Orders_C[[#All],[Customer_ID]],Orders_C[[#This Row],[Customer_ID]])&gt;1,"Repeat","New")</f>
        <v>Repeat</v>
      </c>
      <c r="AE2272" t="str" cm="1">
        <f t="array" ref="AE2272">_xlfn.XLOOKUP(Orders_C[[#This Row],[Store_ID]],Stores_c[[#All],[Store_ID]],Stores_c[[#All],[City]])</f>
        <v>Williamborough</v>
      </c>
      <c r="AF2272" t="str" cm="1">
        <f t="array" ref="AF2272">_xlfn.XLOOKUP(Orders_C[[#This Row],[Store_ID]],Stores_c[[#All],[Store_ID]],Stores_c[[#All],[Manager_Name]])</f>
        <v>Michael Mcbride</v>
      </c>
      <c r="AG2272" t="str" cm="1">
        <f t="array" ref="AG2272">_xlfn.XLOOKUP(Orders_C[[#This Row],[Store_ID]],Stores_c[[#All],[Store_ID]],Stores_c[[#All],[Store_Type]])</f>
        <v>Mall</v>
      </c>
    </row>
    <row r="2273" spans="1:33" x14ac:dyDescent="0.25">
      <c r="A2273">
        <v>10740</v>
      </c>
      <c r="B2273" s="1">
        <v>45890</v>
      </c>
      <c r="C2273" s="2">
        <v>0.61679398148148146</v>
      </c>
      <c r="D2273">
        <v>1703</v>
      </c>
      <c r="E2273">
        <v>206</v>
      </c>
      <c r="F2273">
        <v>509</v>
      </c>
      <c r="G2273">
        <v>309</v>
      </c>
      <c r="H2273">
        <v>3</v>
      </c>
      <c r="I2273">
        <v>226</v>
      </c>
      <c r="J2273">
        <v>10</v>
      </c>
      <c r="K2273">
        <v>11.3</v>
      </c>
      <c r="L2273">
        <v>679.3</v>
      </c>
      <c r="M2273" t="s">
        <v>18</v>
      </c>
      <c r="N2273" t="s">
        <v>22</v>
      </c>
      <c r="O2273">
        <v>14</v>
      </c>
      <c r="P2273">
        <v>2</v>
      </c>
      <c r="Q2273" t="s">
        <v>4763</v>
      </c>
      <c r="R2273">
        <v>509</v>
      </c>
      <c r="S2273" s="3">
        <v>0.1</v>
      </c>
      <c r="T2273" s="6">
        <v>272.49999999999994</v>
      </c>
      <c r="U2273" t="s">
        <v>6342</v>
      </c>
      <c r="V2273">
        <v>2025</v>
      </c>
      <c r="W2273" t="s">
        <v>6333</v>
      </c>
      <c r="X2273" t="str">
        <f>_xlfn.XLOOKUP(Orders_C[[#This Row],[Product_ID]],Products_C[Product_ID],Products_C[Product_Name])</f>
        <v>Chicken Bucket</v>
      </c>
      <c r="Y2273" t="str">
        <f>_xlfn.XLOOKUP(Orders_C[[#This Row],[Product_ID]],Products_C[Product_ID],Products_C[Category])</f>
        <v>Dessert</v>
      </c>
      <c r="Z2273" t="str">
        <f>_xlfn.XLOOKUP(Orders_C[[#This Row],[Store_ID]],Stores_c[Store_ID],Stores_c[City])</f>
        <v>West Matthew</v>
      </c>
      <c r="AA2273" t="str">
        <f>_xlfn.XLOOKUP(Orders_C[[#This Row],[Customer_ID]],Customers_c[Customer_ID],Customers_c[Customer_Name])</f>
        <v>Timothy Schmidt</v>
      </c>
      <c r="AB2273" s="6">
        <f>Orders_C[[#This Row],[Quantity]]*Orders_C[[#This Row],[Unit_Price]]*(1-Orders_C[[#This Row],[Discount %]])+Orders_C[[#This Row],[Tax]]</f>
        <v>621.5</v>
      </c>
      <c r="AC2273" s="9">
        <f>(Orders_C[[#This Row],[Unit_Price]]*Orders_C[[#This Row],[Quantity]])-Orders_C[[#This Row],[Discount]]+Orders_C[[#This Row],[Tax]]</f>
        <v>679.3</v>
      </c>
      <c r="AD2273" t="str">
        <f>IF(COUNTIF(Orders_C[[#All],[Customer_ID]],Orders_C[[#This Row],[Customer_ID]])&gt;1,"Repeat","New")</f>
        <v>Repeat</v>
      </c>
      <c r="AE2273" t="str" cm="1">
        <f t="array" ref="AE2273">_xlfn.XLOOKUP(Orders_C[[#This Row],[Store_ID]],Stores_c[[#All],[Store_ID]],Stores_c[[#All],[City]])</f>
        <v>West Matthew</v>
      </c>
      <c r="AF2273" t="str" cm="1">
        <f t="array" ref="AF2273">_xlfn.XLOOKUP(Orders_C[[#This Row],[Store_ID]],Stores_c[[#All],[Store_ID]],Stores_c[[#All],[Manager_Name]])</f>
        <v>Miguel Kidd</v>
      </c>
      <c r="AG2273" t="str" cm="1">
        <f t="array" ref="AG2273">_xlfn.XLOOKUP(Orders_C[[#This Row],[Store_ID]],Stores_c[[#All],[Store_ID]],Stores_c[[#All],[Store_Type]])</f>
        <v>Drive-Thru</v>
      </c>
    </row>
    <row r="2274" spans="1:33" x14ac:dyDescent="0.25">
      <c r="A2274">
        <v>8209</v>
      </c>
      <c r="B2274" s="1">
        <v>46047</v>
      </c>
      <c r="C2274" s="2">
        <v>0.12692129629629631</v>
      </c>
      <c r="D2274">
        <v>1442</v>
      </c>
      <c r="E2274">
        <v>218</v>
      </c>
      <c r="F2274">
        <v>471</v>
      </c>
      <c r="G2274">
        <v>331</v>
      </c>
      <c r="H2274">
        <v>3</v>
      </c>
      <c r="I2274">
        <v>230</v>
      </c>
      <c r="J2274">
        <v>15</v>
      </c>
      <c r="K2274">
        <v>11.5</v>
      </c>
      <c r="L2274">
        <v>686.5</v>
      </c>
      <c r="M2274" t="s">
        <v>19</v>
      </c>
      <c r="N2274" t="s">
        <v>21</v>
      </c>
      <c r="O2274">
        <v>48</v>
      </c>
      <c r="P2274">
        <v>2</v>
      </c>
      <c r="Q2274" t="s">
        <v>2232</v>
      </c>
      <c r="R2274">
        <v>509</v>
      </c>
      <c r="S2274" s="3">
        <v>0.15</v>
      </c>
      <c r="T2274" s="6">
        <v>272.5</v>
      </c>
      <c r="U2274" t="s">
        <v>6330</v>
      </c>
      <c r="V2274">
        <v>2026</v>
      </c>
      <c r="W2274" t="s">
        <v>6331</v>
      </c>
      <c r="X2274" t="str">
        <f>_xlfn.XLOOKUP(Orders_C[[#This Row],[Product_ID]],Products_C[Product_ID],Products_C[Product_Name])</f>
        <v>Chicken Bucket</v>
      </c>
      <c r="Y2274" t="str">
        <f>_xlfn.XLOOKUP(Orders_C[[#This Row],[Product_ID]],Products_C[Product_ID],Products_C[Category])</f>
        <v>Beverage</v>
      </c>
      <c r="Z2274" t="str">
        <f>_xlfn.XLOOKUP(Orders_C[[#This Row],[Store_ID]],Stores_c[Store_ID],Stores_c[City])</f>
        <v>East Johnport</v>
      </c>
      <c r="AA2274" t="str">
        <f>_xlfn.XLOOKUP(Orders_C[[#This Row],[Customer_ID]],Customers_c[Customer_ID],Customers_c[Customer_Name])</f>
        <v>Megan Irwin</v>
      </c>
      <c r="AB2274" s="6">
        <f>Orders_C[[#This Row],[Quantity]]*Orders_C[[#This Row],[Unit_Price]]*(1-Orders_C[[#This Row],[Discount %]])+Orders_C[[#This Row],[Tax]]</f>
        <v>598</v>
      </c>
      <c r="AC2274" s="9">
        <f>(Orders_C[[#This Row],[Unit_Price]]*Orders_C[[#This Row],[Quantity]])-Orders_C[[#This Row],[Discount]]+Orders_C[[#This Row],[Tax]]</f>
        <v>686.5</v>
      </c>
      <c r="AD2274" t="str">
        <f>IF(COUNTIF(Orders_C[[#All],[Customer_ID]],Orders_C[[#This Row],[Customer_ID]])&gt;1,"Repeat","New")</f>
        <v>Repeat</v>
      </c>
      <c r="AE2274" t="str" cm="1">
        <f t="array" ref="AE2274">_xlfn.XLOOKUP(Orders_C[[#This Row],[Store_ID]],Stores_c[[#All],[Store_ID]],Stores_c[[#All],[City]])</f>
        <v>East Johnport</v>
      </c>
      <c r="AF2274" t="str" cm="1">
        <f t="array" ref="AF2274">_xlfn.XLOOKUP(Orders_C[[#This Row],[Store_ID]],Stores_c[[#All],[Store_ID]],Stores_c[[#All],[Manager_Name]])</f>
        <v>Mr. Matthew Murillo III</v>
      </c>
      <c r="AG2274" t="str" cm="1">
        <f t="array" ref="AG2274">_xlfn.XLOOKUP(Orders_C[[#This Row],[Store_ID]],Stores_c[[#All],[Store_ID]],Stores_c[[#All],[Store_Type]])</f>
        <v>Street</v>
      </c>
    </row>
    <row r="2275" spans="1:33" x14ac:dyDescent="0.25">
      <c r="A2275">
        <v>9260</v>
      </c>
      <c r="B2275" s="1">
        <v>45814</v>
      </c>
      <c r="C2275" s="2">
        <v>0.22887731481481483</v>
      </c>
      <c r="D2275">
        <v>1071</v>
      </c>
      <c r="E2275">
        <v>215</v>
      </c>
      <c r="F2275">
        <v>498</v>
      </c>
      <c r="G2275">
        <v>334</v>
      </c>
      <c r="H2275">
        <v>3</v>
      </c>
      <c r="I2275">
        <v>230</v>
      </c>
      <c r="J2275">
        <v>15</v>
      </c>
      <c r="K2275">
        <v>11.5</v>
      </c>
      <c r="L2275">
        <v>686.5</v>
      </c>
      <c r="M2275" t="s">
        <v>18</v>
      </c>
      <c r="N2275" t="s">
        <v>21</v>
      </c>
      <c r="O2275">
        <v>33</v>
      </c>
      <c r="P2275">
        <v>4</v>
      </c>
      <c r="Q2275" t="s">
        <v>3283</v>
      </c>
      <c r="R2275">
        <v>503</v>
      </c>
      <c r="S2275" s="3">
        <v>0.15</v>
      </c>
      <c r="T2275" s="6">
        <v>272.5</v>
      </c>
      <c r="U2275" t="s">
        <v>6340</v>
      </c>
      <c r="V2275">
        <v>2025</v>
      </c>
      <c r="W2275" t="s">
        <v>6329</v>
      </c>
      <c r="X2275" t="str">
        <f>_xlfn.XLOOKUP(Orders_C[[#This Row],[Product_ID]],Products_C[Product_ID],Products_C[Product_Name])</f>
        <v>Krushers</v>
      </c>
      <c r="Y2275" t="str">
        <f>_xlfn.XLOOKUP(Orders_C[[#This Row],[Product_ID]],Products_C[Product_ID],Products_C[Category])</f>
        <v>Dessert</v>
      </c>
      <c r="Z2275" t="str">
        <f>_xlfn.XLOOKUP(Orders_C[[#This Row],[Store_ID]],Stores_c[Store_ID],Stores_c[City])</f>
        <v>Sallyburgh</v>
      </c>
      <c r="AA2275" t="str">
        <f>_xlfn.XLOOKUP(Orders_C[[#This Row],[Customer_ID]],Customers_c[Customer_ID],Customers_c[Customer_Name])</f>
        <v>Timothy Riley</v>
      </c>
      <c r="AB2275" s="6">
        <f>Orders_C[[#This Row],[Quantity]]*Orders_C[[#This Row],[Unit_Price]]*(1-Orders_C[[#This Row],[Discount %]])+Orders_C[[#This Row],[Tax]]</f>
        <v>598</v>
      </c>
      <c r="AC2275" s="9">
        <f>(Orders_C[[#This Row],[Unit_Price]]*Orders_C[[#This Row],[Quantity]])-Orders_C[[#This Row],[Discount]]+Orders_C[[#This Row],[Tax]]</f>
        <v>686.5</v>
      </c>
      <c r="AD2275" t="str">
        <f>IF(COUNTIF(Orders_C[[#All],[Customer_ID]],Orders_C[[#This Row],[Customer_ID]])&gt;1,"Repeat","New")</f>
        <v>Repeat</v>
      </c>
      <c r="AE2275" t="str" cm="1">
        <f t="array" ref="AE2275">_xlfn.XLOOKUP(Orders_C[[#This Row],[Store_ID]],Stores_c[[#All],[Store_ID]],Stores_c[[#All],[City]])</f>
        <v>Sallyburgh</v>
      </c>
      <c r="AF2275" t="str" cm="1">
        <f t="array" ref="AF2275">_xlfn.XLOOKUP(Orders_C[[#This Row],[Store_ID]],Stores_c[[#All],[Store_ID]],Stores_c[[#All],[Manager_Name]])</f>
        <v>Benjamin Mccoy</v>
      </c>
      <c r="AG2275" t="str" cm="1">
        <f t="array" ref="AG2275">_xlfn.XLOOKUP(Orders_C[[#This Row],[Store_ID]],Stores_c[[#All],[Store_ID]],Stores_c[[#All],[Store_Type]])</f>
        <v>Drive-Thru</v>
      </c>
    </row>
    <row r="2276" spans="1:33" x14ac:dyDescent="0.25">
      <c r="A2276">
        <v>10381</v>
      </c>
      <c r="B2276" s="1">
        <v>45978</v>
      </c>
      <c r="C2276" s="2">
        <v>2.5798611111111112E-2</v>
      </c>
      <c r="D2276">
        <v>1087</v>
      </c>
      <c r="E2276">
        <v>219</v>
      </c>
      <c r="F2276">
        <v>546</v>
      </c>
      <c r="G2276">
        <v>301</v>
      </c>
      <c r="H2276">
        <v>3</v>
      </c>
      <c r="I2276">
        <v>218</v>
      </c>
      <c r="J2276">
        <v>0</v>
      </c>
      <c r="K2276">
        <v>10.9</v>
      </c>
      <c r="L2276">
        <v>664.9</v>
      </c>
      <c r="M2276" t="s">
        <v>19</v>
      </c>
      <c r="N2276" t="s">
        <v>21</v>
      </c>
      <c r="O2276">
        <v>27</v>
      </c>
      <c r="P2276">
        <v>3</v>
      </c>
      <c r="Q2276" t="s">
        <v>4404</v>
      </c>
      <c r="R2276">
        <v>508</v>
      </c>
      <c r="S2276" s="3">
        <v>0</v>
      </c>
      <c r="T2276" s="6">
        <v>272.5</v>
      </c>
      <c r="U2276" t="s">
        <v>6336</v>
      </c>
      <c r="V2276">
        <v>2025</v>
      </c>
      <c r="W2276" t="s">
        <v>6329</v>
      </c>
      <c r="X2276" t="str">
        <f>_xlfn.XLOOKUP(Orders_C[[#This Row],[Product_ID]],Products_C[Product_ID],Products_C[Product_Name])</f>
        <v>Krushers</v>
      </c>
      <c r="Y2276" t="str">
        <f>_xlfn.XLOOKUP(Orders_C[[#This Row],[Product_ID]],Products_C[Product_ID],Products_C[Category])</f>
        <v>Burger</v>
      </c>
      <c r="Z2276" t="str">
        <f>_xlfn.XLOOKUP(Orders_C[[#This Row],[Store_ID]],Stores_c[Store_ID],Stores_c[City])</f>
        <v>Lake David</v>
      </c>
      <c r="AA2276" t="str">
        <f>_xlfn.XLOOKUP(Orders_C[[#This Row],[Customer_ID]],Customers_c[Customer_ID],Customers_c[Customer_Name])</f>
        <v>Allen Hinton</v>
      </c>
      <c r="AB2276" s="6">
        <f>Orders_C[[#This Row],[Quantity]]*Orders_C[[#This Row],[Unit_Price]]*(1-Orders_C[[#This Row],[Discount %]])+Orders_C[[#This Row],[Tax]]</f>
        <v>664.9</v>
      </c>
      <c r="AC2276" s="9">
        <f>(Orders_C[[#This Row],[Unit_Price]]*Orders_C[[#This Row],[Quantity]])-Orders_C[[#This Row],[Discount]]+Orders_C[[#This Row],[Tax]]</f>
        <v>664.9</v>
      </c>
      <c r="AD2276" t="str">
        <f>IF(COUNTIF(Orders_C[[#All],[Customer_ID]],Orders_C[[#This Row],[Customer_ID]])&gt;1,"Repeat","New")</f>
        <v>Repeat</v>
      </c>
      <c r="AE2276" t="str" cm="1">
        <f t="array" ref="AE2276">_xlfn.XLOOKUP(Orders_C[[#This Row],[Store_ID]],Stores_c[[#All],[Store_ID]],Stores_c[[#All],[City]])</f>
        <v>Lake David</v>
      </c>
      <c r="AF2276" t="str" cm="1">
        <f t="array" ref="AF2276">_xlfn.XLOOKUP(Orders_C[[#This Row],[Store_ID]],Stores_c[[#All],[Store_ID]],Stores_c[[#All],[Manager_Name]])</f>
        <v>Joshua Hines</v>
      </c>
      <c r="AG2276" t="str" cm="1">
        <f t="array" ref="AG2276">_xlfn.XLOOKUP(Orders_C[[#This Row],[Store_ID]],Stores_c[[#All],[Store_ID]],Stores_c[[#All],[Store_Type]])</f>
        <v>Street</v>
      </c>
    </row>
    <row r="2277" spans="1:33" x14ac:dyDescent="0.25">
      <c r="A2277">
        <v>6310</v>
      </c>
      <c r="B2277" s="1">
        <v>45920</v>
      </c>
      <c r="C2277" s="2">
        <v>8.7025462962962957E-2</v>
      </c>
      <c r="D2277">
        <v>1613</v>
      </c>
      <c r="E2277">
        <v>202</v>
      </c>
      <c r="F2277">
        <v>492</v>
      </c>
      <c r="G2277">
        <v>319</v>
      </c>
      <c r="H2277">
        <v>2</v>
      </c>
      <c r="I2277">
        <v>321</v>
      </c>
      <c r="J2277">
        <v>0</v>
      </c>
      <c r="K2277">
        <v>16.05</v>
      </c>
      <c r="L2277">
        <v>658.05</v>
      </c>
      <c r="M2277" t="s">
        <v>19</v>
      </c>
      <c r="N2277" t="s">
        <v>21</v>
      </c>
      <c r="O2277">
        <v>58</v>
      </c>
      <c r="P2277">
        <v>3</v>
      </c>
      <c r="Q2277" t="s">
        <v>333</v>
      </c>
      <c r="R2277">
        <v>508</v>
      </c>
      <c r="S2277" s="3">
        <v>0</v>
      </c>
      <c r="T2277" s="6">
        <v>272.84999999999997</v>
      </c>
      <c r="U2277" t="s">
        <v>6335</v>
      </c>
      <c r="V2277">
        <v>2025</v>
      </c>
      <c r="W2277" t="s">
        <v>6331</v>
      </c>
      <c r="X2277" t="str">
        <f>_xlfn.XLOOKUP(Orders_C[[#This Row],[Product_ID]],Products_C[Product_ID],Products_C[Product_Name])</f>
        <v>Chocolate Lava Cake</v>
      </c>
      <c r="Y2277" t="str">
        <f>_xlfn.XLOOKUP(Orders_C[[#This Row],[Product_ID]],Products_C[Product_ID],Products_C[Category])</f>
        <v>Beverage</v>
      </c>
      <c r="Z2277" t="str">
        <f>_xlfn.XLOOKUP(Orders_C[[#This Row],[Store_ID]],Stores_c[Store_ID],Stores_c[City])</f>
        <v>Rebekahside</v>
      </c>
      <c r="AA2277" t="str">
        <f>_xlfn.XLOOKUP(Orders_C[[#This Row],[Customer_ID]],Customers_c[Customer_ID],Customers_c[Customer_Name])</f>
        <v>Amber Faulkner</v>
      </c>
      <c r="AB2277" s="6">
        <f>Orders_C[[#This Row],[Quantity]]*Orders_C[[#This Row],[Unit_Price]]*(1-Orders_C[[#This Row],[Discount %]])+Orders_C[[#This Row],[Tax]]</f>
        <v>658.05</v>
      </c>
      <c r="AC2277" s="9">
        <f>(Orders_C[[#This Row],[Unit_Price]]*Orders_C[[#This Row],[Quantity]])-Orders_C[[#This Row],[Discount]]+Orders_C[[#This Row],[Tax]]</f>
        <v>658.05</v>
      </c>
      <c r="AD2277" t="str">
        <f>IF(COUNTIF(Orders_C[[#All],[Customer_ID]],Orders_C[[#This Row],[Customer_ID]])&gt;1,"Repeat","New")</f>
        <v>Repeat</v>
      </c>
      <c r="AE2277" t="str" cm="1">
        <f t="array" ref="AE2277">_xlfn.XLOOKUP(Orders_C[[#This Row],[Store_ID]],Stores_c[[#All],[Store_ID]],Stores_c[[#All],[City]])</f>
        <v>Rebekahside</v>
      </c>
      <c r="AF2277" t="str" cm="1">
        <f t="array" ref="AF2277">_xlfn.XLOOKUP(Orders_C[[#This Row],[Store_ID]],Stores_c[[#All],[Store_ID]],Stores_c[[#All],[Manager_Name]])</f>
        <v>Mark Ray</v>
      </c>
      <c r="AG2277" t="str" cm="1">
        <f t="array" ref="AG2277">_xlfn.XLOOKUP(Orders_C[[#This Row],[Store_ID]],Stores_c[[#All],[Store_ID]],Stores_c[[#All],[Store_Type]])</f>
        <v>Drive-Thru</v>
      </c>
    </row>
    <row r="2278" spans="1:33" x14ac:dyDescent="0.25">
      <c r="A2278">
        <v>7187</v>
      </c>
      <c r="B2278" s="1">
        <v>45906</v>
      </c>
      <c r="C2278" s="2">
        <v>0.59660879629629626</v>
      </c>
      <c r="D2278">
        <v>1970</v>
      </c>
      <c r="E2278">
        <v>222</v>
      </c>
      <c r="F2278">
        <v>526</v>
      </c>
      <c r="G2278">
        <v>318</v>
      </c>
      <c r="H2278">
        <v>2</v>
      </c>
      <c r="I2278">
        <v>321</v>
      </c>
      <c r="J2278">
        <v>0</v>
      </c>
      <c r="K2278">
        <v>16.05</v>
      </c>
      <c r="L2278">
        <v>658.05</v>
      </c>
      <c r="M2278" t="s">
        <v>18</v>
      </c>
      <c r="N2278" t="s">
        <v>22</v>
      </c>
      <c r="O2278">
        <v>35</v>
      </c>
      <c r="P2278">
        <v>5</v>
      </c>
      <c r="Q2278" t="s">
        <v>1210</v>
      </c>
      <c r="R2278">
        <v>502</v>
      </c>
      <c r="S2278" s="3">
        <v>0</v>
      </c>
      <c r="T2278" s="6">
        <v>272.84999999999997</v>
      </c>
      <c r="U2278" t="s">
        <v>6335</v>
      </c>
      <c r="V2278">
        <v>2025</v>
      </c>
      <c r="W2278" t="s">
        <v>6329</v>
      </c>
      <c r="X2278" t="str">
        <f>_xlfn.XLOOKUP(Orders_C[[#This Row],[Product_ID]],Products_C[Product_ID],Products_C[Product_Name])</f>
        <v>Pepsi</v>
      </c>
      <c r="Y2278" t="str">
        <f>_xlfn.XLOOKUP(Orders_C[[#This Row],[Product_ID]],Products_C[Product_ID],Products_C[Category])</f>
        <v>Burger</v>
      </c>
      <c r="Z2278" t="str">
        <f>_xlfn.XLOOKUP(Orders_C[[#This Row],[Store_ID]],Stores_c[Store_ID],Stores_c[City])</f>
        <v>New Steven</v>
      </c>
      <c r="AA2278" t="str">
        <f>_xlfn.XLOOKUP(Orders_C[[#This Row],[Customer_ID]],Customers_c[Customer_ID],Customers_c[Customer_Name])</f>
        <v>Timothy Robinson</v>
      </c>
      <c r="AB2278" s="6">
        <f>Orders_C[[#This Row],[Quantity]]*Orders_C[[#This Row],[Unit_Price]]*(1-Orders_C[[#This Row],[Discount %]])+Orders_C[[#This Row],[Tax]]</f>
        <v>658.05</v>
      </c>
      <c r="AC2278" s="9">
        <f>(Orders_C[[#This Row],[Unit_Price]]*Orders_C[[#This Row],[Quantity]])-Orders_C[[#This Row],[Discount]]+Orders_C[[#This Row],[Tax]]</f>
        <v>658.05</v>
      </c>
      <c r="AD2278" t="str">
        <f>IF(COUNTIF(Orders_C[[#All],[Customer_ID]],Orders_C[[#This Row],[Customer_ID]])&gt;1,"Repeat","New")</f>
        <v>Repeat</v>
      </c>
      <c r="AE2278" t="str" cm="1">
        <f t="array" ref="AE2278">_xlfn.XLOOKUP(Orders_C[[#This Row],[Store_ID]],Stores_c[[#All],[Store_ID]],Stores_c[[#All],[City]])</f>
        <v>New Steven</v>
      </c>
      <c r="AF2278" t="str" cm="1">
        <f t="array" ref="AF2278">_xlfn.XLOOKUP(Orders_C[[#This Row],[Store_ID]],Stores_c[[#All],[Store_ID]],Stores_c[[#All],[Manager_Name]])</f>
        <v>Terri Martinez</v>
      </c>
      <c r="AG2278" t="str" cm="1">
        <f t="array" ref="AG2278">_xlfn.XLOOKUP(Orders_C[[#This Row],[Store_ID]],Stores_c[[#All],[Store_ID]],Stores_c[[#All],[Store_Type]])</f>
        <v>Drive-Thru</v>
      </c>
    </row>
    <row r="2279" spans="1:33" x14ac:dyDescent="0.25">
      <c r="A2279">
        <v>10476</v>
      </c>
      <c r="B2279" s="1">
        <v>46025</v>
      </c>
      <c r="C2279" s="2">
        <v>0.19297453703703704</v>
      </c>
      <c r="D2279">
        <v>1593</v>
      </c>
      <c r="E2279">
        <v>217</v>
      </c>
      <c r="F2279">
        <v>518</v>
      </c>
      <c r="G2279">
        <v>334</v>
      </c>
      <c r="H2279">
        <v>2</v>
      </c>
      <c r="I2279">
        <v>321</v>
      </c>
      <c r="J2279">
        <v>0</v>
      </c>
      <c r="K2279">
        <v>16.05</v>
      </c>
      <c r="L2279">
        <v>658.05</v>
      </c>
      <c r="M2279" t="s">
        <v>20</v>
      </c>
      <c r="N2279" t="s">
        <v>21</v>
      </c>
      <c r="O2279">
        <v>44</v>
      </c>
      <c r="P2279">
        <v>4</v>
      </c>
      <c r="Q2279" t="s">
        <v>4499</v>
      </c>
      <c r="R2279">
        <v>501</v>
      </c>
      <c r="S2279" s="3">
        <v>0</v>
      </c>
      <c r="T2279" s="6">
        <v>272.84999999999997</v>
      </c>
      <c r="U2279" t="s">
        <v>6330</v>
      </c>
      <c r="V2279">
        <v>2026</v>
      </c>
      <c r="W2279" t="s">
        <v>6331</v>
      </c>
      <c r="X2279" t="str">
        <f>_xlfn.XLOOKUP(Orders_C[[#This Row],[Product_ID]],Products_C[Product_ID],Products_C[Product_Name])</f>
        <v>Krushers</v>
      </c>
      <c r="Y2279" t="str">
        <f>_xlfn.XLOOKUP(Orders_C[[#This Row],[Product_ID]],Products_C[Product_ID],Products_C[Category])</f>
        <v>Dessert</v>
      </c>
      <c r="Z2279" t="str">
        <f>_xlfn.XLOOKUP(Orders_C[[#This Row],[Store_ID]],Stores_c[Store_ID],Stores_c[City])</f>
        <v>West Rebecca</v>
      </c>
      <c r="AA2279" t="str">
        <f>_xlfn.XLOOKUP(Orders_C[[#This Row],[Customer_ID]],Customers_c[Customer_ID],Customers_c[Customer_Name])</f>
        <v>Amy Dawson</v>
      </c>
      <c r="AB2279" s="6">
        <f>Orders_C[[#This Row],[Quantity]]*Orders_C[[#This Row],[Unit_Price]]*(1-Orders_C[[#This Row],[Discount %]])+Orders_C[[#This Row],[Tax]]</f>
        <v>658.05</v>
      </c>
      <c r="AC2279" s="9">
        <f>(Orders_C[[#This Row],[Unit_Price]]*Orders_C[[#This Row],[Quantity]])-Orders_C[[#This Row],[Discount]]+Orders_C[[#This Row],[Tax]]</f>
        <v>658.05</v>
      </c>
      <c r="AD2279" t="str">
        <f>IF(COUNTIF(Orders_C[[#All],[Customer_ID]],Orders_C[[#This Row],[Customer_ID]])&gt;1,"Repeat","New")</f>
        <v>Repeat</v>
      </c>
      <c r="AE2279" t="str" cm="1">
        <f t="array" ref="AE2279">_xlfn.XLOOKUP(Orders_C[[#This Row],[Store_ID]],Stores_c[[#All],[Store_ID]],Stores_c[[#All],[City]])</f>
        <v>West Rebecca</v>
      </c>
      <c r="AF2279" t="str" cm="1">
        <f t="array" ref="AF2279">_xlfn.XLOOKUP(Orders_C[[#This Row],[Store_ID]],Stores_c[[#All],[Store_ID]],Stores_c[[#All],[Manager_Name]])</f>
        <v>Albert Smith</v>
      </c>
      <c r="AG2279" t="str" cm="1">
        <f t="array" ref="AG2279">_xlfn.XLOOKUP(Orders_C[[#This Row],[Store_ID]],Stores_c[[#All],[Store_ID]],Stores_c[[#All],[Store_Type]])</f>
        <v>Mall</v>
      </c>
    </row>
    <row r="2280" spans="1:33" x14ac:dyDescent="0.25">
      <c r="A2280">
        <v>7631</v>
      </c>
      <c r="B2280" s="1">
        <v>46031</v>
      </c>
      <c r="C2280" s="2">
        <v>0.4912037037037037</v>
      </c>
      <c r="D2280">
        <v>1942</v>
      </c>
      <c r="E2280">
        <v>219</v>
      </c>
      <c r="F2280">
        <v>461</v>
      </c>
      <c r="G2280">
        <v>317</v>
      </c>
      <c r="H2280">
        <v>2</v>
      </c>
      <c r="I2280">
        <v>322</v>
      </c>
      <c r="J2280">
        <v>0</v>
      </c>
      <c r="K2280">
        <v>16.100000000000001</v>
      </c>
      <c r="L2280">
        <v>660.1</v>
      </c>
      <c r="M2280" t="s">
        <v>20</v>
      </c>
      <c r="N2280" t="s">
        <v>23</v>
      </c>
      <c r="O2280">
        <v>27</v>
      </c>
      <c r="P2280">
        <v>2</v>
      </c>
      <c r="Q2280" t="s">
        <v>1654</v>
      </c>
      <c r="R2280">
        <v>501</v>
      </c>
      <c r="S2280" s="3">
        <v>0</v>
      </c>
      <c r="T2280" s="6">
        <v>273.70000000000005</v>
      </c>
      <c r="U2280" t="s">
        <v>6330</v>
      </c>
      <c r="V2280">
        <v>2026</v>
      </c>
      <c r="W2280" t="s">
        <v>6329</v>
      </c>
      <c r="X2280" t="str">
        <f>_xlfn.XLOOKUP(Orders_C[[#This Row],[Product_ID]],Products_C[Product_ID],Products_C[Product_Name])</f>
        <v>Popcorn Chicken</v>
      </c>
      <c r="Y2280" t="str">
        <f>_xlfn.XLOOKUP(Orders_C[[#This Row],[Product_ID]],Products_C[Product_ID],Products_C[Category])</f>
        <v>Dessert</v>
      </c>
      <c r="Z2280" t="str">
        <f>_xlfn.XLOOKUP(Orders_C[[#This Row],[Store_ID]],Stores_c[Store_ID],Stores_c[City])</f>
        <v>Lake David</v>
      </c>
      <c r="AA2280" t="str">
        <f>_xlfn.XLOOKUP(Orders_C[[#This Row],[Customer_ID]],Customers_c[Customer_ID],Customers_c[Customer_Name])</f>
        <v>Chelsea Smith</v>
      </c>
      <c r="AB2280" s="6">
        <f>Orders_C[[#This Row],[Quantity]]*Orders_C[[#This Row],[Unit_Price]]*(1-Orders_C[[#This Row],[Discount %]])+Orders_C[[#This Row],[Tax]]</f>
        <v>660.1</v>
      </c>
      <c r="AC2280" s="9">
        <f>(Orders_C[[#This Row],[Unit_Price]]*Orders_C[[#This Row],[Quantity]])-Orders_C[[#This Row],[Discount]]+Orders_C[[#This Row],[Tax]]</f>
        <v>660.1</v>
      </c>
      <c r="AD2280" t="str">
        <f>IF(COUNTIF(Orders_C[[#All],[Customer_ID]],Orders_C[[#This Row],[Customer_ID]])&gt;1,"Repeat","New")</f>
        <v>Repeat</v>
      </c>
      <c r="AE2280" t="str" cm="1">
        <f t="array" ref="AE2280">_xlfn.XLOOKUP(Orders_C[[#This Row],[Store_ID]],Stores_c[[#All],[Store_ID]],Stores_c[[#All],[City]])</f>
        <v>Lake David</v>
      </c>
      <c r="AF2280" t="str" cm="1">
        <f t="array" ref="AF2280">_xlfn.XLOOKUP(Orders_C[[#This Row],[Store_ID]],Stores_c[[#All],[Store_ID]],Stores_c[[#All],[Manager_Name]])</f>
        <v>Joshua Hines</v>
      </c>
      <c r="AG2280" t="str" cm="1">
        <f t="array" ref="AG2280">_xlfn.XLOOKUP(Orders_C[[#This Row],[Store_ID]],Stores_c[[#All],[Store_ID]],Stores_c[[#All],[Store_Type]])</f>
        <v>Street</v>
      </c>
    </row>
    <row r="2281" spans="1:33" x14ac:dyDescent="0.25">
      <c r="A2281">
        <v>9392</v>
      </c>
      <c r="B2281" s="1">
        <v>45767</v>
      </c>
      <c r="C2281" s="2">
        <v>0.79107638888888887</v>
      </c>
      <c r="D2281">
        <v>1495</v>
      </c>
      <c r="E2281">
        <v>211</v>
      </c>
      <c r="F2281">
        <v>408</v>
      </c>
      <c r="G2281">
        <v>327</v>
      </c>
      <c r="H2281">
        <v>2</v>
      </c>
      <c r="I2281">
        <v>322</v>
      </c>
      <c r="J2281">
        <v>0</v>
      </c>
      <c r="K2281">
        <v>16.100000000000001</v>
      </c>
      <c r="L2281">
        <v>660.1</v>
      </c>
      <c r="M2281" t="s">
        <v>18</v>
      </c>
      <c r="N2281" t="s">
        <v>21</v>
      </c>
      <c r="O2281">
        <v>51</v>
      </c>
      <c r="P2281">
        <v>4</v>
      </c>
      <c r="Q2281" t="s">
        <v>3415</v>
      </c>
      <c r="R2281">
        <v>505</v>
      </c>
      <c r="S2281" s="3">
        <v>0</v>
      </c>
      <c r="T2281" s="6">
        <v>273.70000000000005</v>
      </c>
      <c r="U2281" t="s">
        <v>6337</v>
      </c>
      <c r="V2281">
        <v>2025</v>
      </c>
      <c r="W2281" t="s">
        <v>6331</v>
      </c>
      <c r="X2281" t="str">
        <f>_xlfn.XLOOKUP(Orders_C[[#This Row],[Product_ID]],Products_C[Product_ID],Products_C[Product_Name])</f>
        <v>Wrap</v>
      </c>
      <c r="Y2281" t="str">
        <f>_xlfn.XLOOKUP(Orders_C[[#This Row],[Product_ID]],Products_C[Product_ID],Products_C[Category])</f>
        <v>Chicken</v>
      </c>
      <c r="Z2281" t="str">
        <f>_xlfn.XLOOKUP(Orders_C[[#This Row],[Store_ID]],Stores_c[Store_ID],Stores_c[City])</f>
        <v>North Robertstad</v>
      </c>
      <c r="AA2281" t="str">
        <f>_xlfn.XLOOKUP(Orders_C[[#This Row],[Customer_ID]],Customers_c[Customer_ID],Customers_c[Customer_Name])</f>
        <v>David Roach</v>
      </c>
      <c r="AB2281" s="6">
        <f>Orders_C[[#This Row],[Quantity]]*Orders_C[[#This Row],[Unit_Price]]*(1-Orders_C[[#This Row],[Discount %]])+Orders_C[[#This Row],[Tax]]</f>
        <v>660.1</v>
      </c>
      <c r="AC2281" s="9">
        <f>(Orders_C[[#This Row],[Unit_Price]]*Orders_C[[#This Row],[Quantity]])-Orders_C[[#This Row],[Discount]]+Orders_C[[#This Row],[Tax]]</f>
        <v>660.1</v>
      </c>
      <c r="AD2281" t="str">
        <f>IF(COUNTIF(Orders_C[[#All],[Customer_ID]],Orders_C[[#This Row],[Customer_ID]])&gt;1,"Repeat","New")</f>
        <v>Repeat</v>
      </c>
      <c r="AE2281" t="str" cm="1">
        <f t="array" ref="AE2281">_xlfn.XLOOKUP(Orders_C[[#This Row],[Store_ID]],Stores_c[[#All],[Store_ID]],Stores_c[[#All],[City]])</f>
        <v>North Robertstad</v>
      </c>
      <c r="AF2281" t="str" cm="1">
        <f t="array" ref="AF2281">_xlfn.XLOOKUP(Orders_C[[#This Row],[Store_ID]],Stores_c[[#All],[Store_ID]],Stores_c[[#All],[Manager_Name]])</f>
        <v>Mary Lewis</v>
      </c>
      <c r="AG2281" t="str" cm="1">
        <f t="array" ref="AG2281">_xlfn.XLOOKUP(Orders_C[[#This Row],[Store_ID]],Stores_c[[#All],[Store_ID]],Stores_c[[#All],[Store_Type]])</f>
        <v>Street</v>
      </c>
    </row>
    <row r="2282" spans="1:33" x14ac:dyDescent="0.25">
      <c r="A2282">
        <v>8925</v>
      </c>
      <c r="B2282" s="1">
        <v>45930</v>
      </c>
      <c r="C2282" s="2">
        <v>0.61865740740740738</v>
      </c>
      <c r="D2282">
        <v>1524</v>
      </c>
      <c r="E2282">
        <v>223</v>
      </c>
      <c r="F2282">
        <v>511</v>
      </c>
      <c r="G2282">
        <v>306</v>
      </c>
      <c r="H2282">
        <v>3</v>
      </c>
      <c r="I2282">
        <v>231</v>
      </c>
      <c r="J2282">
        <v>15</v>
      </c>
      <c r="K2282">
        <v>11.55</v>
      </c>
      <c r="L2282">
        <v>689.55</v>
      </c>
      <c r="M2282" t="s">
        <v>18</v>
      </c>
      <c r="N2282" t="s">
        <v>23</v>
      </c>
      <c r="O2282">
        <v>25</v>
      </c>
      <c r="P2282">
        <v>3</v>
      </c>
      <c r="Q2282" t="s">
        <v>2948</v>
      </c>
      <c r="R2282">
        <v>506</v>
      </c>
      <c r="S2282" s="3">
        <v>0.15</v>
      </c>
      <c r="T2282" s="6">
        <v>273.74999999999994</v>
      </c>
      <c r="U2282" t="s">
        <v>6335</v>
      </c>
      <c r="V2282">
        <v>2025</v>
      </c>
      <c r="W2282" t="s">
        <v>6329</v>
      </c>
      <c r="X2282" t="str">
        <f>_xlfn.XLOOKUP(Orders_C[[#This Row],[Product_ID]],Products_C[Product_ID],Products_C[Product_Name])</f>
        <v>Veg Burger</v>
      </c>
      <c r="Y2282" t="str">
        <f>_xlfn.XLOOKUP(Orders_C[[#This Row],[Product_ID]],Products_C[Product_ID],Products_C[Category])</f>
        <v>Burger</v>
      </c>
      <c r="Z2282" t="str">
        <f>_xlfn.XLOOKUP(Orders_C[[#This Row],[Store_ID]],Stores_c[Store_ID],Stores_c[City])</f>
        <v>Chambershaven</v>
      </c>
      <c r="AA2282" t="str">
        <f>_xlfn.XLOOKUP(Orders_C[[#This Row],[Customer_ID]],Customers_c[Customer_ID],Customers_c[Customer_Name])</f>
        <v>Kristin Myers</v>
      </c>
      <c r="AB2282" s="6">
        <f>Orders_C[[#This Row],[Quantity]]*Orders_C[[#This Row],[Unit_Price]]*(1-Orders_C[[#This Row],[Discount %]])+Orders_C[[#This Row],[Tax]]</f>
        <v>600.59999999999991</v>
      </c>
      <c r="AC2282" s="9">
        <f>(Orders_C[[#This Row],[Unit_Price]]*Orders_C[[#This Row],[Quantity]])-Orders_C[[#This Row],[Discount]]+Orders_C[[#This Row],[Tax]]</f>
        <v>689.55</v>
      </c>
      <c r="AD2282" t="str">
        <f>IF(COUNTIF(Orders_C[[#All],[Customer_ID]],Orders_C[[#This Row],[Customer_ID]])&gt;1,"Repeat","New")</f>
        <v>Repeat</v>
      </c>
      <c r="AE2282" t="str" cm="1">
        <f t="array" ref="AE2282">_xlfn.XLOOKUP(Orders_C[[#This Row],[Store_ID]],Stores_c[[#All],[Store_ID]],Stores_c[[#All],[City]])</f>
        <v>Chambershaven</v>
      </c>
      <c r="AF2282" t="str" cm="1">
        <f t="array" ref="AF2282">_xlfn.XLOOKUP(Orders_C[[#This Row],[Store_ID]],Stores_c[[#All],[Store_ID]],Stores_c[[#All],[Manager_Name]])</f>
        <v>Virginia Webster</v>
      </c>
      <c r="AG2282" t="str" cm="1">
        <f t="array" ref="AG2282">_xlfn.XLOOKUP(Orders_C[[#This Row],[Store_ID]],Stores_c[[#All],[Store_ID]],Stores_c[[#All],[Store_Type]])</f>
        <v>Street</v>
      </c>
    </row>
    <row r="2283" spans="1:33" x14ac:dyDescent="0.25">
      <c r="A2283">
        <v>10525</v>
      </c>
      <c r="B2283" s="1">
        <v>45797</v>
      </c>
      <c r="C2283" s="2">
        <v>0.3999537037037037</v>
      </c>
      <c r="D2283">
        <v>1573</v>
      </c>
      <c r="E2283">
        <v>219</v>
      </c>
      <c r="F2283">
        <v>493</v>
      </c>
      <c r="G2283">
        <v>340</v>
      </c>
      <c r="H2283">
        <v>3</v>
      </c>
      <c r="I2283">
        <v>219</v>
      </c>
      <c r="J2283">
        <v>0</v>
      </c>
      <c r="K2283">
        <v>10.95</v>
      </c>
      <c r="L2283">
        <v>667.95</v>
      </c>
      <c r="M2283" t="s">
        <v>20</v>
      </c>
      <c r="N2283" t="s">
        <v>22</v>
      </c>
      <c r="O2283">
        <v>10</v>
      </c>
      <c r="P2283">
        <v>1</v>
      </c>
      <c r="Q2283" t="s">
        <v>4548</v>
      </c>
      <c r="R2283">
        <v>504</v>
      </c>
      <c r="S2283" s="3">
        <v>0</v>
      </c>
      <c r="T2283" s="6">
        <v>273.75000000000006</v>
      </c>
      <c r="U2283" t="s">
        <v>6339</v>
      </c>
      <c r="V2283">
        <v>2025</v>
      </c>
      <c r="W2283" t="s">
        <v>6333</v>
      </c>
      <c r="X2283" t="str">
        <f>_xlfn.XLOOKUP(Orders_C[[#This Row],[Product_ID]],Products_C[Product_ID],Products_C[Product_Name])</f>
        <v>Chocolate Lava Cake</v>
      </c>
      <c r="Y2283" t="str">
        <f>_xlfn.XLOOKUP(Orders_C[[#This Row],[Product_ID]],Products_C[Product_ID],Products_C[Category])</f>
        <v>Chicken</v>
      </c>
      <c r="Z2283" t="str">
        <f>_xlfn.XLOOKUP(Orders_C[[#This Row],[Store_ID]],Stores_c[Store_ID],Stores_c[City])</f>
        <v>Lake David</v>
      </c>
      <c r="AA2283" t="str">
        <f>_xlfn.XLOOKUP(Orders_C[[#This Row],[Customer_ID]],Customers_c[Customer_ID],Customers_c[Customer_Name])</f>
        <v>Anthony Bryan</v>
      </c>
      <c r="AB2283" s="6">
        <f>Orders_C[[#This Row],[Quantity]]*Orders_C[[#This Row],[Unit_Price]]*(1-Orders_C[[#This Row],[Discount %]])+Orders_C[[#This Row],[Tax]]</f>
        <v>667.95</v>
      </c>
      <c r="AC2283" s="9">
        <f>(Orders_C[[#This Row],[Unit_Price]]*Orders_C[[#This Row],[Quantity]])-Orders_C[[#This Row],[Discount]]+Orders_C[[#This Row],[Tax]]</f>
        <v>667.95</v>
      </c>
      <c r="AD2283" t="str">
        <f>IF(COUNTIF(Orders_C[[#All],[Customer_ID]],Orders_C[[#This Row],[Customer_ID]])&gt;1,"Repeat","New")</f>
        <v>Repeat</v>
      </c>
      <c r="AE2283" t="str" cm="1">
        <f t="array" ref="AE2283">_xlfn.XLOOKUP(Orders_C[[#This Row],[Store_ID]],Stores_c[[#All],[Store_ID]],Stores_c[[#All],[City]])</f>
        <v>Lake David</v>
      </c>
      <c r="AF2283" t="str" cm="1">
        <f t="array" ref="AF2283">_xlfn.XLOOKUP(Orders_C[[#This Row],[Store_ID]],Stores_c[[#All],[Store_ID]],Stores_c[[#All],[Manager_Name]])</f>
        <v>Joshua Hines</v>
      </c>
      <c r="AG2283" t="str" cm="1">
        <f t="array" ref="AG2283">_xlfn.XLOOKUP(Orders_C[[#This Row],[Store_ID]],Stores_c[[#All],[Store_ID]],Stores_c[[#All],[Store_Type]])</f>
        <v>Street</v>
      </c>
    </row>
    <row r="2284" spans="1:33" x14ac:dyDescent="0.25">
      <c r="A2284">
        <v>10658</v>
      </c>
      <c r="B2284" s="1">
        <v>45925</v>
      </c>
      <c r="C2284" s="2">
        <v>0.1713888888888889</v>
      </c>
      <c r="D2284">
        <v>1191</v>
      </c>
      <c r="E2284">
        <v>212</v>
      </c>
      <c r="F2284">
        <v>401</v>
      </c>
      <c r="G2284">
        <v>326</v>
      </c>
      <c r="H2284">
        <v>3</v>
      </c>
      <c r="I2284">
        <v>219</v>
      </c>
      <c r="J2284">
        <v>0</v>
      </c>
      <c r="K2284">
        <v>10.95</v>
      </c>
      <c r="L2284">
        <v>667.95</v>
      </c>
      <c r="M2284" t="s">
        <v>19</v>
      </c>
      <c r="N2284" t="s">
        <v>21</v>
      </c>
      <c r="O2284">
        <v>25</v>
      </c>
      <c r="P2284">
        <v>2</v>
      </c>
      <c r="Q2284" t="s">
        <v>4681</v>
      </c>
      <c r="R2284">
        <v>509</v>
      </c>
      <c r="S2284" s="3">
        <v>0</v>
      </c>
      <c r="T2284" s="6">
        <v>273.75000000000006</v>
      </c>
      <c r="U2284" t="s">
        <v>6335</v>
      </c>
      <c r="V2284">
        <v>2025</v>
      </c>
      <c r="W2284" t="s">
        <v>6329</v>
      </c>
      <c r="X2284" t="str">
        <f>_xlfn.XLOOKUP(Orders_C[[#This Row],[Product_ID]],Products_C[Product_ID],Products_C[Product_Name])</f>
        <v>Rice Bowl</v>
      </c>
      <c r="Y2284" t="str">
        <f>_xlfn.XLOOKUP(Orders_C[[#This Row],[Product_ID]],Products_C[Product_ID],Products_C[Category])</f>
        <v>Burger</v>
      </c>
      <c r="Z2284" t="str">
        <f>_xlfn.XLOOKUP(Orders_C[[#This Row],[Store_ID]],Stores_c[Store_ID],Stores_c[City])</f>
        <v>Andrewview</v>
      </c>
      <c r="AA2284" t="str">
        <f>_xlfn.XLOOKUP(Orders_C[[#This Row],[Customer_ID]],Customers_c[Customer_ID],Customers_c[Customer_Name])</f>
        <v>Steven Hays</v>
      </c>
      <c r="AB2284" s="6">
        <f>Orders_C[[#This Row],[Quantity]]*Orders_C[[#This Row],[Unit_Price]]*(1-Orders_C[[#This Row],[Discount %]])+Orders_C[[#This Row],[Tax]]</f>
        <v>667.95</v>
      </c>
      <c r="AC2284" s="9">
        <f>(Orders_C[[#This Row],[Unit_Price]]*Orders_C[[#This Row],[Quantity]])-Orders_C[[#This Row],[Discount]]+Orders_C[[#This Row],[Tax]]</f>
        <v>667.95</v>
      </c>
      <c r="AD2284" t="str">
        <f>IF(COUNTIF(Orders_C[[#All],[Customer_ID]],Orders_C[[#This Row],[Customer_ID]])&gt;1,"Repeat","New")</f>
        <v>Repeat</v>
      </c>
      <c r="AE2284" t="str" cm="1">
        <f t="array" ref="AE2284">_xlfn.XLOOKUP(Orders_C[[#This Row],[Store_ID]],Stores_c[[#All],[Store_ID]],Stores_c[[#All],[City]])</f>
        <v>Andrewview</v>
      </c>
      <c r="AF2284" t="str" cm="1">
        <f t="array" ref="AF2284">_xlfn.XLOOKUP(Orders_C[[#This Row],[Store_ID]],Stores_c[[#All],[Store_ID]],Stores_c[[#All],[Manager_Name]])</f>
        <v>Alice Sutton</v>
      </c>
      <c r="AG2284" t="str" cm="1">
        <f t="array" ref="AG2284">_xlfn.XLOOKUP(Orders_C[[#This Row],[Store_ID]],Stores_c[[#All],[Store_ID]],Stores_c[[#All],[Store_Type]])</f>
        <v>Mall</v>
      </c>
    </row>
    <row r="2285" spans="1:33" x14ac:dyDescent="0.25">
      <c r="A2285">
        <v>6382</v>
      </c>
      <c r="B2285" s="1">
        <v>46030</v>
      </c>
      <c r="C2285" s="2">
        <v>0.70723379629629635</v>
      </c>
      <c r="D2285">
        <v>1608</v>
      </c>
      <c r="E2285">
        <v>215</v>
      </c>
      <c r="F2285">
        <v>432</v>
      </c>
      <c r="G2285">
        <v>321</v>
      </c>
      <c r="H2285">
        <v>2</v>
      </c>
      <c r="I2285">
        <v>328</v>
      </c>
      <c r="J2285">
        <v>5</v>
      </c>
      <c r="K2285">
        <v>16.399999999999999</v>
      </c>
      <c r="L2285">
        <v>667.4</v>
      </c>
      <c r="M2285" t="s">
        <v>19</v>
      </c>
      <c r="N2285" t="s">
        <v>21</v>
      </c>
      <c r="O2285">
        <v>23</v>
      </c>
      <c r="P2285">
        <v>2</v>
      </c>
      <c r="Q2285" t="s">
        <v>405</v>
      </c>
      <c r="R2285">
        <v>502</v>
      </c>
      <c r="S2285" s="3">
        <v>0.05</v>
      </c>
      <c r="T2285" s="6">
        <v>273.8</v>
      </c>
      <c r="U2285" t="s">
        <v>6330</v>
      </c>
      <c r="V2285">
        <v>2026</v>
      </c>
      <c r="W2285" t="s">
        <v>6329</v>
      </c>
      <c r="X2285" t="str">
        <f>_xlfn.XLOOKUP(Orders_C[[#This Row],[Product_ID]],Products_C[Product_ID],Products_C[Product_Name])</f>
        <v>Cold Coffee</v>
      </c>
      <c r="Y2285" t="str">
        <f>_xlfn.XLOOKUP(Orders_C[[#This Row],[Product_ID]],Products_C[Product_ID],Products_C[Category])</f>
        <v>Dessert</v>
      </c>
      <c r="Z2285" t="str">
        <f>_xlfn.XLOOKUP(Orders_C[[#This Row],[Store_ID]],Stores_c[Store_ID],Stores_c[City])</f>
        <v>Sallyburgh</v>
      </c>
      <c r="AA2285" t="str">
        <f>_xlfn.XLOOKUP(Orders_C[[#This Row],[Customer_ID]],Customers_c[Customer_ID],Customers_c[Customer_Name])</f>
        <v>Kim Smith</v>
      </c>
      <c r="AB2285" s="6">
        <f>Orders_C[[#This Row],[Quantity]]*Orders_C[[#This Row],[Unit_Price]]*(1-Orders_C[[#This Row],[Discount %]])+Orders_C[[#This Row],[Tax]]</f>
        <v>639.59999999999991</v>
      </c>
      <c r="AC2285" s="9">
        <f>(Orders_C[[#This Row],[Unit_Price]]*Orders_C[[#This Row],[Quantity]])-Orders_C[[#This Row],[Discount]]+Orders_C[[#This Row],[Tax]]</f>
        <v>667.4</v>
      </c>
      <c r="AD2285" t="str">
        <f>IF(COUNTIF(Orders_C[[#All],[Customer_ID]],Orders_C[[#This Row],[Customer_ID]])&gt;1,"Repeat","New")</f>
        <v>Repeat</v>
      </c>
      <c r="AE2285" t="str" cm="1">
        <f t="array" ref="AE2285">_xlfn.XLOOKUP(Orders_C[[#This Row],[Store_ID]],Stores_c[[#All],[Store_ID]],Stores_c[[#All],[City]])</f>
        <v>Sallyburgh</v>
      </c>
      <c r="AF2285" t="str" cm="1">
        <f t="array" ref="AF2285">_xlfn.XLOOKUP(Orders_C[[#This Row],[Store_ID]],Stores_c[[#All],[Store_ID]],Stores_c[[#All],[Manager_Name]])</f>
        <v>Benjamin Mccoy</v>
      </c>
      <c r="AG2285" t="str" cm="1">
        <f t="array" ref="AG2285">_xlfn.XLOOKUP(Orders_C[[#This Row],[Store_ID]],Stores_c[[#All],[Store_ID]],Stores_c[[#All],[Store_Type]])</f>
        <v>Drive-Thru</v>
      </c>
    </row>
    <row r="2286" spans="1:33" x14ac:dyDescent="0.25">
      <c r="A2286">
        <v>10436</v>
      </c>
      <c r="B2286" s="1">
        <v>45980</v>
      </c>
      <c r="C2286" s="2">
        <v>0.18046296296296296</v>
      </c>
      <c r="D2286">
        <v>1562</v>
      </c>
      <c r="E2286">
        <v>207</v>
      </c>
      <c r="F2286">
        <v>536</v>
      </c>
      <c r="G2286">
        <v>340</v>
      </c>
      <c r="H2286">
        <v>2</v>
      </c>
      <c r="I2286">
        <v>328</v>
      </c>
      <c r="J2286">
        <v>5</v>
      </c>
      <c r="K2286">
        <v>16.399999999999999</v>
      </c>
      <c r="L2286">
        <v>667.4</v>
      </c>
      <c r="M2286" t="s">
        <v>18</v>
      </c>
      <c r="N2286" t="s">
        <v>22</v>
      </c>
      <c r="O2286">
        <v>35</v>
      </c>
      <c r="P2286">
        <v>5</v>
      </c>
      <c r="Q2286" t="s">
        <v>4459</v>
      </c>
      <c r="R2286">
        <v>510</v>
      </c>
      <c r="S2286" s="3">
        <v>0.05</v>
      </c>
      <c r="T2286" s="6">
        <v>273.8</v>
      </c>
      <c r="U2286" t="s">
        <v>6336</v>
      </c>
      <c r="V2286">
        <v>2025</v>
      </c>
      <c r="W2286" t="s">
        <v>6329</v>
      </c>
      <c r="X2286" t="str">
        <f>_xlfn.XLOOKUP(Orders_C[[#This Row],[Product_ID]],Products_C[Product_ID],Products_C[Product_Name])</f>
        <v>Chocolate Lava Cake</v>
      </c>
      <c r="Y2286" t="str">
        <f>_xlfn.XLOOKUP(Orders_C[[#This Row],[Product_ID]],Products_C[Product_ID],Products_C[Category])</f>
        <v>Chicken</v>
      </c>
      <c r="Z2286" t="str">
        <f>_xlfn.XLOOKUP(Orders_C[[#This Row],[Store_ID]],Stores_c[Store_ID],Stores_c[City])</f>
        <v>Christineton</v>
      </c>
      <c r="AA2286" t="str">
        <f>_xlfn.XLOOKUP(Orders_C[[#This Row],[Customer_ID]],Customers_c[Customer_ID],Customers_c[Customer_Name])</f>
        <v>Amber Scott</v>
      </c>
      <c r="AB2286" s="6">
        <f>Orders_C[[#This Row],[Quantity]]*Orders_C[[#This Row],[Unit_Price]]*(1-Orders_C[[#This Row],[Discount %]])+Orders_C[[#This Row],[Tax]]</f>
        <v>639.59999999999991</v>
      </c>
      <c r="AC2286" s="9">
        <f>(Orders_C[[#This Row],[Unit_Price]]*Orders_C[[#This Row],[Quantity]])-Orders_C[[#This Row],[Discount]]+Orders_C[[#This Row],[Tax]]</f>
        <v>667.4</v>
      </c>
      <c r="AD2286" t="str">
        <f>IF(COUNTIF(Orders_C[[#All],[Customer_ID]],Orders_C[[#This Row],[Customer_ID]])&gt;1,"Repeat","New")</f>
        <v>Repeat</v>
      </c>
      <c r="AE2286" t="str" cm="1">
        <f t="array" ref="AE2286">_xlfn.XLOOKUP(Orders_C[[#This Row],[Store_ID]],Stores_c[[#All],[Store_ID]],Stores_c[[#All],[City]])</f>
        <v>Christineton</v>
      </c>
      <c r="AF2286" t="str" cm="1">
        <f t="array" ref="AF2286">_xlfn.XLOOKUP(Orders_C[[#This Row],[Store_ID]],Stores_c[[#All],[Store_ID]],Stores_c[[#All],[Manager_Name]])</f>
        <v>Dr. William Hubbard MD</v>
      </c>
      <c r="AG2286" t="str" cm="1">
        <f t="array" ref="AG2286">_xlfn.XLOOKUP(Orders_C[[#This Row],[Store_ID]],Stores_c[[#All],[Store_ID]],Stores_c[[#All],[Store_Type]])</f>
        <v>Street</v>
      </c>
    </row>
    <row r="2287" spans="1:33" x14ac:dyDescent="0.25">
      <c r="A2287">
        <v>7559</v>
      </c>
      <c r="B2287" s="1">
        <v>45755</v>
      </c>
      <c r="C2287" s="2">
        <v>0.32339120370370372</v>
      </c>
      <c r="D2287">
        <v>1720</v>
      </c>
      <c r="E2287">
        <v>218</v>
      </c>
      <c r="F2287">
        <v>524</v>
      </c>
      <c r="G2287">
        <v>301</v>
      </c>
      <c r="H2287">
        <v>4</v>
      </c>
      <c r="I2287">
        <v>166</v>
      </c>
      <c r="J2287">
        <v>0</v>
      </c>
      <c r="K2287">
        <v>8.3000000000000007</v>
      </c>
      <c r="L2287">
        <v>672.3</v>
      </c>
      <c r="M2287" t="s">
        <v>20</v>
      </c>
      <c r="N2287" t="s">
        <v>22</v>
      </c>
      <c r="O2287">
        <v>36</v>
      </c>
      <c r="P2287">
        <v>4</v>
      </c>
      <c r="Q2287" t="s">
        <v>1582</v>
      </c>
      <c r="R2287">
        <v>505</v>
      </c>
      <c r="S2287" s="3">
        <v>0</v>
      </c>
      <c r="T2287" s="6">
        <v>273.89999999999998</v>
      </c>
      <c r="U2287" t="s">
        <v>6337</v>
      </c>
      <c r="V2287">
        <v>2025</v>
      </c>
      <c r="W2287" t="s">
        <v>6329</v>
      </c>
      <c r="X2287" t="str">
        <f>_xlfn.XLOOKUP(Orders_C[[#This Row],[Product_ID]],Products_C[Product_ID],Products_C[Product_Name])</f>
        <v>Krushers</v>
      </c>
      <c r="Y2287" t="str">
        <f>_xlfn.XLOOKUP(Orders_C[[#This Row],[Product_ID]],Products_C[Product_ID],Products_C[Category])</f>
        <v>Burger</v>
      </c>
      <c r="Z2287" t="str">
        <f>_xlfn.XLOOKUP(Orders_C[[#This Row],[Store_ID]],Stores_c[Store_ID],Stores_c[City])</f>
        <v>East Johnport</v>
      </c>
      <c r="AA2287" t="str">
        <f>_xlfn.XLOOKUP(Orders_C[[#This Row],[Customer_ID]],Customers_c[Customer_ID],Customers_c[Customer_Name])</f>
        <v>Gina Calhoun</v>
      </c>
      <c r="AB2287" s="6">
        <f>Orders_C[[#This Row],[Quantity]]*Orders_C[[#This Row],[Unit_Price]]*(1-Orders_C[[#This Row],[Discount %]])+Orders_C[[#This Row],[Tax]]</f>
        <v>672.3</v>
      </c>
      <c r="AC2287" s="9">
        <f>(Orders_C[[#This Row],[Unit_Price]]*Orders_C[[#This Row],[Quantity]])-Orders_C[[#This Row],[Discount]]+Orders_C[[#This Row],[Tax]]</f>
        <v>672.3</v>
      </c>
      <c r="AD2287" t="str">
        <f>IF(COUNTIF(Orders_C[[#All],[Customer_ID]],Orders_C[[#This Row],[Customer_ID]])&gt;1,"Repeat","New")</f>
        <v>Repeat</v>
      </c>
      <c r="AE2287" t="str" cm="1">
        <f t="array" ref="AE2287">_xlfn.XLOOKUP(Orders_C[[#This Row],[Store_ID]],Stores_c[[#All],[Store_ID]],Stores_c[[#All],[City]])</f>
        <v>East Johnport</v>
      </c>
      <c r="AF2287" t="str" cm="1">
        <f t="array" ref="AF2287">_xlfn.XLOOKUP(Orders_C[[#This Row],[Store_ID]],Stores_c[[#All],[Store_ID]],Stores_c[[#All],[Manager_Name]])</f>
        <v>Mr. Matthew Murillo III</v>
      </c>
      <c r="AG2287" t="str" cm="1">
        <f t="array" ref="AG2287">_xlfn.XLOOKUP(Orders_C[[#This Row],[Store_ID]],Stores_c[[#All],[Store_ID]],Stores_c[[#All],[Store_Type]])</f>
        <v>Street</v>
      </c>
    </row>
    <row r="2288" spans="1:33" x14ac:dyDescent="0.25">
      <c r="A2288">
        <v>10287</v>
      </c>
      <c r="B2288" s="1">
        <v>46033</v>
      </c>
      <c r="C2288" s="2">
        <v>0.22266203703703705</v>
      </c>
      <c r="D2288">
        <v>1178</v>
      </c>
      <c r="E2288">
        <v>206</v>
      </c>
      <c r="F2288">
        <v>537</v>
      </c>
      <c r="G2288">
        <v>301</v>
      </c>
      <c r="H2288">
        <v>2</v>
      </c>
      <c r="I2288">
        <v>334</v>
      </c>
      <c r="J2288">
        <v>10</v>
      </c>
      <c r="K2288">
        <v>16.7</v>
      </c>
      <c r="L2288">
        <v>674.7</v>
      </c>
      <c r="M2288" t="s">
        <v>19</v>
      </c>
      <c r="N2288" t="s">
        <v>21</v>
      </c>
      <c r="O2288">
        <v>33</v>
      </c>
      <c r="P2288">
        <v>2</v>
      </c>
      <c r="Q2288" t="s">
        <v>4310</v>
      </c>
      <c r="R2288">
        <v>505</v>
      </c>
      <c r="S2288" s="3">
        <v>0.1</v>
      </c>
      <c r="T2288" s="6">
        <v>273.90000000000003</v>
      </c>
      <c r="U2288" t="s">
        <v>6330</v>
      </c>
      <c r="V2288">
        <v>2026</v>
      </c>
      <c r="W2288" t="s">
        <v>6329</v>
      </c>
      <c r="X2288" t="str">
        <f>_xlfn.XLOOKUP(Orders_C[[#This Row],[Product_ID]],Products_C[Product_ID],Products_C[Product_Name])</f>
        <v>Krushers</v>
      </c>
      <c r="Y2288" t="str">
        <f>_xlfn.XLOOKUP(Orders_C[[#This Row],[Product_ID]],Products_C[Product_ID],Products_C[Category])</f>
        <v>Burger</v>
      </c>
      <c r="Z2288" t="str">
        <f>_xlfn.XLOOKUP(Orders_C[[#This Row],[Store_ID]],Stores_c[Store_ID],Stores_c[City])</f>
        <v>West Matthew</v>
      </c>
      <c r="AA2288" t="str">
        <f>_xlfn.XLOOKUP(Orders_C[[#This Row],[Customer_ID]],Customers_c[Customer_ID],Customers_c[Customer_Name])</f>
        <v>Michael Gray</v>
      </c>
      <c r="AB2288" s="6">
        <f>Orders_C[[#This Row],[Quantity]]*Orders_C[[#This Row],[Unit_Price]]*(1-Orders_C[[#This Row],[Discount %]])+Orders_C[[#This Row],[Tax]]</f>
        <v>617.90000000000009</v>
      </c>
      <c r="AC2288" s="9">
        <f>(Orders_C[[#This Row],[Unit_Price]]*Orders_C[[#This Row],[Quantity]])-Orders_C[[#This Row],[Discount]]+Orders_C[[#This Row],[Tax]]</f>
        <v>674.7</v>
      </c>
      <c r="AD2288" t="str">
        <f>IF(COUNTIF(Orders_C[[#All],[Customer_ID]],Orders_C[[#This Row],[Customer_ID]])&gt;1,"Repeat","New")</f>
        <v>Repeat</v>
      </c>
      <c r="AE2288" t="str" cm="1">
        <f t="array" ref="AE2288">_xlfn.XLOOKUP(Orders_C[[#This Row],[Store_ID]],Stores_c[[#All],[Store_ID]],Stores_c[[#All],[City]])</f>
        <v>West Matthew</v>
      </c>
      <c r="AF2288" t="str" cm="1">
        <f t="array" ref="AF2288">_xlfn.XLOOKUP(Orders_C[[#This Row],[Store_ID]],Stores_c[[#All],[Store_ID]],Stores_c[[#All],[Manager_Name]])</f>
        <v>Miguel Kidd</v>
      </c>
      <c r="AG2288" t="str" cm="1">
        <f t="array" ref="AG2288">_xlfn.XLOOKUP(Orders_C[[#This Row],[Store_ID]],Stores_c[[#All],[Store_ID]],Stores_c[[#All],[Store_Type]])</f>
        <v>Drive-Thru</v>
      </c>
    </row>
    <row r="2289" spans="1:33" x14ac:dyDescent="0.25">
      <c r="A2289">
        <v>10448</v>
      </c>
      <c r="B2289" s="1">
        <v>45785</v>
      </c>
      <c r="C2289" s="2">
        <v>0.52809027777777773</v>
      </c>
      <c r="D2289">
        <v>1113</v>
      </c>
      <c r="E2289">
        <v>203</v>
      </c>
      <c r="F2289">
        <v>463</v>
      </c>
      <c r="G2289">
        <v>334</v>
      </c>
      <c r="H2289">
        <v>2</v>
      </c>
      <c r="I2289">
        <v>340</v>
      </c>
      <c r="J2289">
        <v>15</v>
      </c>
      <c r="K2289">
        <v>17</v>
      </c>
      <c r="L2289">
        <v>682</v>
      </c>
      <c r="M2289" t="s">
        <v>20</v>
      </c>
      <c r="N2289" t="s">
        <v>21</v>
      </c>
      <c r="O2289">
        <v>28</v>
      </c>
      <c r="P2289">
        <v>4</v>
      </c>
      <c r="Q2289" t="s">
        <v>4471</v>
      </c>
      <c r="R2289">
        <v>501</v>
      </c>
      <c r="S2289" s="3">
        <v>0.15</v>
      </c>
      <c r="T2289" s="6">
        <v>274</v>
      </c>
      <c r="U2289" t="s">
        <v>6339</v>
      </c>
      <c r="V2289">
        <v>2025</v>
      </c>
      <c r="W2289" t="s">
        <v>6329</v>
      </c>
      <c r="X2289" t="str">
        <f>_xlfn.XLOOKUP(Orders_C[[#This Row],[Product_ID]],Products_C[Product_ID],Products_C[Product_Name])</f>
        <v>Krushers</v>
      </c>
      <c r="Y2289" t="str">
        <f>_xlfn.XLOOKUP(Orders_C[[#This Row],[Product_ID]],Products_C[Product_ID],Products_C[Category])</f>
        <v>Dessert</v>
      </c>
      <c r="Z2289" t="str">
        <f>_xlfn.XLOOKUP(Orders_C[[#This Row],[Store_ID]],Stores_c[Store_ID],Stores_c[City])</f>
        <v>Lake Williammouth</v>
      </c>
      <c r="AA2289" t="str">
        <f>_xlfn.XLOOKUP(Orders_C[[#This Row],[Customer_ID]],Customers_c[Customer_ID],Customers_c[Customer_Name])</f>
        <v>Renee Wilson</v>
      </c>
      <c r="AB2289" s="6">
        <f>Orders_C[[#This Row],[Quantity]]*Orders_C[[#This Row],[Unit_Price]]*(1-Orders_C[[#This Row],[Discount %]])+Orders_C[[#This Row],[Tax]]</f>
        <v>595</v>
      </c>
      <c r="AC2289" s="9">
        <f>(Orders_C[[#This Row],[Unit_Price]]*Orders_C[[#This Row],[Quantity]])-Orders_C[[#This Row],[Discount]]+Orders_C[[#This Row],[Tax]]</f>
        <v>682</v>
      </c>
      <c r="AD2289" t="str">
        <f>IF(COUNTIF(Orders_C[[#All],[Customer_ID]],Orders_C[[#This Row],[Customer_ID]])&gt;1,"Repeat","New")</f>
        <v>Repeat</v>
      </c>
      <c r="AE2289" t="str" cm="1">
        <f t="array" ref="AE2289">_xlfn.XLOOKUP(Orders_C[[#This Row],[Store_ID]],Stores_c[[#All],[Store_ID]],Stores_c[[#All],[City]])</f>
        <v>Lake Williammouth</v>
      </c>
      <c r="AF2289" t="str" cm="1">
        <f t="array" ref="AF2289">_xlfn.XLOOKUP(Orders_C[[#This Row],[Store_ID]],Stores_c[[#All],[Store_ID]],Stores_c[[#All],[Manager_Name]])</f>
        <v>Stephanie Dominguez</v>
      </c>
      <c r="AG2289" t="str" cm="1">
        <f t="array" ref="AG2289">_xlfn.XLOOKUP(Orders_C[[#This Row],[Store_ID]],Stores_c[[#All],[Store_ID]],Stores_c[[#All],[Store_Type]])</f>
        <v>Drive-Thru</v>
      </c>
    </row>
    <row r="2290" spans="1:33" x14ac:dyDescent="0.25">
      <c r="A2290">
        <v>6421</v>
      </c>
      <c r="B2290" s="1">
        <v>45799</v>
      </c>
      <c r="C2290" s="2">
        <v>0.35401620370370368</v>
      </c>
      <c r="D2290">
        <v>1703</v>
      </c>
      <c r="E2290">
        <v>206</v>
      </c>
      <c r="F2290">
        <v>512</v>
      </c>
      <c r="G2290">
        <v>311</v>
      </c>
      <c r="H2290">
        <v>2</v>
      </c>
      <c r="I2290">
        <v>323</v>
      </c>
      <c r="J2290">
        <v>0</v>
      </c>
      <c r="K2290">
        <v>16.149999999999999</v>
      </c>
      <c r="L2290">
        <v>662.15</v>
      </c>
      <c r="M2290" t="s">
        <v>18</v>
      </c>
      <c r="N2290" t="s">
        <v>23</v>
      </c>
      <c r="O2290">
        <v>16</v>
      </c>
      <c r="P2290">
        <v>5</v>
      </c>
      <c r="Q2290" t="s">
        <v>444</v>
      </c>
      <c r="R2290">
        <v>509</v>
      </c>
      <c r="S2290" s="3">
        <v>0</v>
      </c>
      <c r="T2290" s="6">
        <v>274.55</v>
      </c>
      <c r="U2290" t="s">
        <v>6339</v>
      </c>
      <c r="V2290">
        <v>2025</v>
      </c>
      <c r="W2290" t="s">
        <v>6333</v>
      </c>
      <c r="X2290" t="str">
        <f>_xlfn.XLOOKUP(Orders_C[[#This Row],[Product_ID]],Products_C[Product_ID],Products_C[Product_Name])</f>
        <v>Pepsi</v>
      </c>
      <c r="Y2290" t="str">
        <f>_xlfn.XLOOKUP(Orders_C[[#This Row],[Product_ID]],Products_C[Product_ID],Products_C[Category])</f>
        <v>Dessert</v>
      </c>
      <c r="Z2290" t="str">
        <f>_xlfn.XLOOKUP(Orders_C[[#This Row],[Store_ID]],Stores_c[Store_ID],Stores_c[City])</f>
        <v>West Matthew</v>
      </c>
      <c r="AA2290" t="str">
        <f>_xlfn.XLOOKUP(Orders_C[[#This Row],[Customer_ID]],Customers_c[Customer_ID],Customers_c[Customer_Name])</f>
        <v>Timothy Schmidt</v>
      </c>
      <c r="AB2290" s="6">
        <f>Orders_C[[#This Row],[Quantity]]*Orders_C[[#This Row],[Unit_Price]]*(1-Orders_C[[#This Row],[Discount %]])+Orders_C[[#This Row],[Tax]]</f>
        <v>662.15</v>
      </c>
      <c r="AC2290" s="9">
        <f>(Orders_C[[#This Row],[Unit_Price]]*Orders_C[[#This Row],[Quantity]])-Orders_C[[#This Row],[Discount]]+Orders_C[[#This Row],[Tax]]</f>
        <v>662.15</v>
      </c>
      <c r="AD2290" t="str">
        <f>IF(COUNTIF(Orders_C[[#All],[Customer_ID]],Orders_C[[#This Row],[Customer_ID]])&gt;1,"Repeat","New")</f>
        <v>Repeat</v>
      </c>
      <c r="AE2290" t="str" cm="1">
        <f t="array" ref="AE2290">_xlfn.XLOOKUP(Orders_C[[#This Row],[Store_ID]],Stores_c[[#All],[Store_ID]],Stores_c[[#All],[City]])</f>
        <v>West Matthew</v>
      </c>
      <c r="AF2290" t="str" cm="1">
        <f t="array" ref="AF2290">_xlfn.XLOOKUP(Orders_C[[#This Row],[Store_ID]],Stores_c[[#All],[Store_ID]],Stores_c[[#All],[Manager_Name]])</f>
        <v>Miguel Kidd</v>
      </c>
      <c r="AG2290" t="str" cm="1">
        <f t="array" ref="AG2290">_xlfn.XLOOKUP(Orders_C[[#This Row],[Store_ID]],Stores_c[[#All],[Store_ID]],Stores_c[[#All],[Store_Type]])</f>
        <v>Drive-Thru</v>
      </c>
    </row>
    <row r="2291" spans="1:33" x14ac:dyDescent="0.25">
      <c r="A2291">
        <v>7570</v>
      </c>
      <c r="B2291" s="1">
        <v>45920</v>
      </c>
      <c r="C2291" s="2">
        <v>0.2038888888888889</v>
      </c>
      <c r="D2291">
        <v>1353</v>
      </c>
      <c r="E2291">
        <v>209</v>
      </c>
      <c r="F2291">
        <v>506</v>
      </c>
      <c r="G2291">
        <v>332</v>
      </c>
      <c r="H2291">
        <v>2</v>
      </c>
      <c r="I2291">
        <v>323</v>
      </c>
      <c r="J2291">
        <v>0</v>
      </c>
      <c r="K2291">
        <v>16.149999999999999</v>
      </c>
      <c r="L2291">
        <v>662.15</v>
      </c>
      <c r="M2291" t="s">
        <v>18</v>
      </c>
      <c r="N2291" t="s">
        <v>23</v>
      </c>
      <c r="O2291">
        <v>19</v>
      </c>
      <c r="P2291">
        <v>5</v>
      </c>
      <c r="Q2291" t="s">
        <v>1593</v>
      </c>
      <c r="R2291">
        <v>504</v>
      </c>
      <c r="S2291" s="3">
        <v>0</v>
      </c>
      <c r="T2291" s="6">
        <v>274.55</v>
      </c>
      <c r="U2291" t="s">
        <v>6335</v>
      </c>
      <c r="V2291">
        <v>2025</v>
      </c>
      <c r="W2291" t="s">
        <v>6333</v>
      </c>
      <c r="X2291" t="str">
        <f>_xlfn.XLOOKUP(Orders_C[[#This Row],[Product_ID]],Products_C[Product_ID],Products_C[Product_Name])</f>
        <v>Zinger Burger</v>
      </c>
      <c r="Y2291" t="str">
        <f>_xlfn.XLOOKUP(Orders_C[[#This Row],[Product_ID]],Products_C[Product_ID],Products_C[Category])</f>
        <v>Beverage</v>
      </c>
      <c r="Z2291" t="str">
        <f>_xlfn.XLOOKUP(Orders_C[[#This Row],[Store_ID]],Stores_c[Store_ID],Stores_c[City])</f>
        <v>Reidberg</v>
      </c>
      <c r="AA2291" t="str">
        <f>_xlfn.XLOOKUP(Orders_C[[#This Row],[Customer_ID]],Customers_c[Customer_ID],Customers_c[Customer_Name])</f>
        <v>Mary James</v>
      </c>
      <c r="AB2291" s="6">
        <f>Orders_C[[#This Row],[Quantity]]*Orders_C[[#This Row],[Unit_Price]]*(1-Orders_C[[#This Row],[Discount %]])+Orders_C[[#This Row],[Tax]]</f>
        <v>662.15</v>
      </c>
      <c r="AC2291" s="9">
        <f>(Orders_C[[#This Row],[Unit_Price]]*Orders_C[[#This Row],[Quantity]])-Orders_C[[#This Row],[Discount]]+Orders_C[[#This Row],[Tax]]</f>
        <v>662.15</v>
      </c>
      <c r="AD2291" t="str">
        <f>IF(COUNTIF(Orders_C[[#All],[Customer_ID]],Orders_C[[#This Row],[Customer_ID]])&gt;1,"Repeat","New")</f>
        <v>Repeat</v>
      </c>
      <c r="AE2291" t="str" cm="1">
        <f t="array" ref="AE2291">_xlfn.XLOOKUP(Orders_C[[#This Row],[Store_ID]],Stores_c[[#All],[Store_ID]],Stores_c[[#All],[City]])</f>
        <v>Reidberg</v>
      </c>
      <c r="AF2291" t="str" cm="1">
        <f t="array" ref="AF2291">_xlfn.XLOOKUP(Orders_C[[#This Row],[Store_ID]],Stores_c[[#All],[Store_ID]],Stores_c[[#All],[Manager_Name]])</f>
        <v>Jeffrey Horn</v>
      </c>
      <c r="AG2291" t="str" cm="1">
        <f t="array" ref="AG2291">_xlfn.XLOOKUP(Orders_C[[#This Row],[Store_ID]],Stores_c[[#All],[Store_ID]],Stores_c[[#All],[Store_Type]])</f>
        <v>Drive-Thru</v>
      </c>
    </row>
    <row r="2292" spans="1:33" x14ac:dyDescent="0.25">
      <c r="A2292">
        <v>8954</v>
      </c>
      <c r="B2292" s="1">
        <v>45760</v>
      </c>
      <c r="C2292" s="2">
        <v>0.17953703703703705</v>
      </c>
      <c r="D2292">
        <v>1105</v>
      </c>
      <c r="E2292">
        <v>219</v>
      </c>
      <c r="F2292">
        <v>516</v>
      </c>
      <c r="G2292">
        <v>302</v>
      </c>
      <c r="H2292">
        <v>2</v>
      </c>
      <c r="I2292">
        <v>323</v>
      </c>
      <c r="J2292">
        <v>0</v>
      </c>
      <c r="K2292">
        <v>16.149999999999999</v>
      </c>
      <c r="L2292">
        <v>662.15</v>
      </c>
      <c r="M2292" t="s">
        <v>19</v>
      </c>
      <c r="N2292" t="s">
        <v>23</v>
      </c>
      <c r="O2292">
        <v>17</v>
      </c>
      <c r="P2292">
        <v>4</v>
      </c>
      <c r="Q2292" t="s">
        <v>2977</v>
      </c>
      <c r="R2292">
        <v>506</v>
      </c>
      <c r="S2292" s="3">
        <v>0</v>
      </c>
      <c r="T2292" s="6">
        <v>274.55</v>
      </c>
      <c r="U2292" t="s">
        <v>6337</v>
      </c>
      <c r="V2292">
        <v>2025</v>
      </c>
      <c r="W2292" t="s">
        <v>6333</v>
      </c>
      <c r="X2292" t="str">
        <f>_xlfn.XLOOKUP(Orders_C[[#This Row],[Product_ID]],Products_C[Product_ID],Products_C[Product_Name])</f>
        <v>Chicken Wings</v>
      </c>
      <c r="Y2292" t="str">
        <f>_xlfn.XLOOKUP(Orders_C[[#This Row],[Product_ID]],Products_C[Product_ID],Products_C[Category])</f>
        <v>Chicken</v>
      </c>
      <c r="Z2292" t="str">
        <f>_xlfn.XLOOKUP(Orders_C[[#This Row],[Store_ID]],Stores_c[Store_ID],Stores_c[City])</f>
        <v>Lake David</v>
      </c>
      <c r="AA2292" t="str">
        <f>_xlfn.XLOOKUP(Orders_C[[#This Row],[Customer_ID]],Customers_c[Customer_ID],Customers_c[Customer_Name])</f>
        <v>Natalie Anderson</v>
      </c>
      <c r="AB2292" s="6">
        <f>Orders_C[[#This Row],[Quantity]]*Orders_C[[#This Row],[Unit_Price]]*(1-Orders_C[[#This Row],[Discount %]])+Orders_C[[#This Row],[Tax]]</f>
        <v>662.15</v>
      </c>
      <c r="AC2292" s="9">
        <f>(Orders_C[[#This Row],[Unit_Price]]*Orders_C[[#This Row],[Quantity]])-Orders_C[[#This Row],[Discount]]+Orders_C[[#This Row],[Tax]]</f>
        <v>662.15</v>
      </c>
      <c r="AD2292" t="str">
        <f>IF(COUNTIF(Orders_C[[#All],[Customer_ID]],Orders_C[[#This Row],[Customer_ID]])&gt;1,"Repeat","New")</f>
        <v>Repeat</v>
      </c>
      <c r="AE2292" t="str" cm="1">
        <f t="array" ref="AE2292">_xlfn.XLOOKUP(Orders_C[[#This Row],[Store_ID]],Stores_c[[#All],[Store_ID]],Stores_c[[#All],[City]])</f>
        <v>Lake David</v>
      </c>
      <c r="AF2292" t="str" cm="1">
        <f t="array" ref="AF2292">_xlfn.XLOOKUP(Orders_C[[#This Row],[Store_ID]],Stores_c[[#All],[Store_ID]],Stores_c[[#All],[Manager_Name]])</f>
        <v>Joshua Hines</v>
      </c>
      <c r="AG2292" t="str" cm="1">
        <f t="array" ref="AG2292">_xlfn.XLOOKUP(Orders_C[[#This Row],[Store_ID]],Stores_c[[#All],[Store_ID]],Stores_c[[#All],[Store_Type]])</f>
        <v>Street</v>
      </c>
    </row>
    <row r="2293" spans="1:33" x14ac:dyDescent="0.25">
      <c r="A2293">
        <v>9079</v>
      </c>
      <c r="B2293" s="1">
        <v>45889</v>
      </c>
      <c r="C2293" s="2">
        <v>0.24357638888888888</v>
      </c>
      <c r="D2293">
        <v>1769</v>
      </c>
      <c r="E2293">
        <v>202</v>
      </c>
      <c r="F2293">
        <v>499</v>
      </c>
      <c r="G2293">
        <v>328</v>
      </c>
      <c r="H2293">
        <v>2</v>
      </c>
      <c r="I2293">
        <v>335</v>
      </c>
      <c r="J2293">
        <v>10</v>
      </c>
      <c r="K2293">
        <v>16.75</v>
      </c>
      <c r="L2293">
        <v>676.75</v>
      </c>
      <c r="M2293" t="s">
        <v>18</v>
      </c>
      <c r="N2293" t="s">
        <v>23</v>
      </c>
      <c r="O2293">
        <v>17</v>
      </c>
      <c r="P2293">
        <v>1</v>
      </c>
      <c r="Q2293" t="s">
        <v>3102</v>
      </c>
      <c r="R2293">
        <v>505</v>
      </c>
      <c r="S2293" s="3">
        <v>0.1</v>
      </c>
      <c r="T2293" s="6">
        <v>274.75</v>
      </c>
      <c r="U2293" t="s">
        <v>6342</v>
      </c>
      <c r="V2293">
        <v>2025</v>
      </c>
      <c r="W2293" t="s">
        <v>6333</v>
      </c>
      <c r="X2293" t="str">
        <f>_xlfn.XLOOKUP(Orders_C[[#This Row],[Product_ID]],Products_C[Product_ID],Products_C[Product_Name])</f>
        <v>Rice Bowl</v>
      </c>
      <c r="Y2293" t="str">
        <f>_xlfn.XLOOKUP(Orders_C[[#This Row],[Product_ID]],Products_C[Product_ID],Products_C[Category])</f>
        <v>Burger</v>
      </c>
      <c r="Z2293" t="str">
        <f>_xlfn.XLOOKUP(Orders_C[[#This Row],[Store_ID]],Stores_c[Store_ID],Stores_c[City])</f>
        <v>Rebekahside</v>
      </c>
      <c r="AA2293" t="str">
        <f>_xlfn.XLOOKUP(Orders_C[[#This Row],[Customer_ID]],Customers_c[Customer_ID],Customers_c[Customer_Name])</f>
        <v>Tamara Maldonado</v>
      </c>
      <c r="AB2293" s="6">
        <f>Orders_C[[#This Row],[Quantity]]*Orders_C[[#This Row],[Unit_Price]]*(1-Orders_C[[#This Row],[Discount %]])+Orders_C[[#This Row],[Tax]]</f>
        <v>619.75</v>
      </c>
      <c r="AC2293" s="9">
        <f>(Orders_C[[#This Row],[Unit_Price]]*Orders_C[[#This Row],[Quantity]])-Orders_C[[#This Row],[Discount]]+Orders_C[[#This Row],[Tax]]</f>
        <v>676.75</v>
      </c>
      <c r="AD2293" t="str">
        <f>IF(COUNTIF(Orders_C[[#All],[Customer_ID]],Orders_C[[#This Row],[Customer_ID]])&gt;1,"Repeat","New")</f>
        <v>Repeat</v>
      </c>
      <c r="AE2293" t="str" cm="1">
        <f t="array" ref="AE2293">_xlfn.XLOOKUP(Orders_C[[#This Row],[Store_ID]],Stores_c[[#All],[Store_ID]],Stores_c[[#All],[City]])</f>
        <v>Rebekahside</v>
      </c>
      <c r="AF2293" t="str" cm="1">
        <f t="array" ref="AF2293">_xlfn.XLOOKUP(Orders_C[[#This Row],[Store_ID]],Stores_c[[#All],[Store_ID]],Stores_c[[#All],[Manager_Name]])</f>
        <v>Mark Ray</v>
      </c>
      <c r="AG2293" t="str" cm="1">
        <f t="array" ref="AG2293">_xlfn.XLOOKUP(Orders_C[[#This Row],[Store_ID]],Stores_c[[#All],[Store_ID]],Stores_c[[#All],[Store_Type]])</f>
        <v>Drive-Thru</v>
      </c>
    </row>
    <row r="2294" spans="1:33" x14ac:dyDescent="0.25">
      <c r="A2294">
        <v>9861</v>
      </c>
      <c r="B2294" s="1">
        <v>45782</v>
      </c>
      <c r="C2294" s="2">
        <v>0.42166666666666669</v>
      </c>
      <c r="D2294">
        <v>1824</v>
      </c>
      <c r="E2294">
        <v>207</v>
      </c>
      <c r="F2294">
        <v>501</v>
      </c>
      <c r="G2294">
        <v>326</v>
      </c>
      <c r="H2294">
        <v>2</v>
      </c>
      <c r="I2294">
        <v>341</v>
      </c>
      <c r="J2294">
        <v>15</v>
      </c>
      <c r="K2294">
        <v>17.05</v>
      </c>
      <c r="L2294">
        <v>684.05</v>
      </c>
      <c r="M2294" t="s">
        <v>20</v>
      </c>
      <c r="N2294" t="s">
        <v>22</v>
      </c>
      <c r="O2294">
        <v>37</v>
      </c>
      <c r="P2294">
        <v>4</v>
      </c>
      <c r="Q2294" t="s">
        <v>3884</v>
      </c>
      <c r="R2294">
        <v>508</v>
      </c>
      <c r="S2294" s="3">
        <v>0.15</v>
      </c>
      <c r="T2294" s="6">
        <v>274.84999999999997</v>
      </c>
      <c r="U2294" t="s">
        <v>6339</v>
      </c>
      <c r="V2294">
        <v>2025</v>
      </c>
      <c r="W2294" t="s">
        <v>6329</v>
      </c>
      <c r="X2294" t="str">
        <f>_xlfn.XLOOKUP(Orders_C[[#This Row],[Product_ID]],Products_C[Product_ID],Products_C[Product_Name])</f>
        <v>Rice Bowl</v>
      </c>
      <c r="Y2294" t="str">
        <f>_xlfn.XLOOKUP(Orders_C[[#This Row],[Product_ID]],Products_C[Product_ID],Products_C[Category])</f>
        <v>Burger</v>
      </c>
      <c r="Z2294" t="str">
        <f>_xlfn.XLOOKUP(Orders_C[[#This Row],[Store_ID]],Stores_c[Store_ID],Stores_c[City])</f>
        <v>Christineton</v>
      </c>
      <c r="AA2294" t="str">
        <f>_xlfn.XLOOKUP(Orders_C[[#This Row],[Customer_ID]],Customers_c[Customer_ID],Customers_c[Customer_Name])</f>
        <v>Mark Greer</v>
      </c>
      <c r="AB2294" s="6">
        <f>Orders_C[[#This Row],[Quantity]]*Orders_C[[#This Row],[Unit_Price]]*(1-Orders_C[[#This Row],[Discount %]])+Orders_C[[#This Row],[Tax]]</f>
        <v>596.74999999999989</v>
      </c>
      <c r="AC2294" s="9">
        <f>(Orders_C[[#This Row],[Unit_Price]]*Orders_C[[#This Row],[Quantity]])-Orders_C[[#This Row],[Discount]]+Orders_C[[#This Row],[Tax]]</f>
        <v>684.05</v>
      </c>
      <c r="AD2294" t="str">
        <f>IF(COUNTIF(Orders_C[[#All],[Customer_ID]],Orders_C[[#This Row],[Customer_ID]])&gt;1,"Repeat","New")</f>
        <v>Repeat</v>
      </c>
      <c r="AE2294" t="str" cm="1">
        <f t="array" ref="AE2294">_xlfn.XLOOKUP(Orders_C[[#This Row],[Store_ID]],Stores_c[[#All],[Store_ID]],Stores_c[[#All],[City]])</f>
        <v>Christineton</v>
      </c>
      <c r="AF2294" t="str" cm="1">
        <f t="array" ref="AF2294">_xlfn.XLOOKUP(Orders_C[[#This Row],[Store_ID]],Stores_c[[#All],[Store_ID]],Stores_c[[#All],[Manager_Name]])</f>
        <v>Dr. William Hubbard MD</v>
      </c>
      <c r="AG2294" t="str" cm="1">
        <f t="array" ref="AG2294">_xlfn.XLOOKUP(Orders_C[[#This Row],[Store_ID]],Stores_c[[#All],[Store_ID]],Stores_c[[#All],[Store_Type]])</f>
        <v>Street</v>
      </c>
    </row>
    <row r="2295" spans="1:33" x14ac:dyDescent="0.25">
      <c r="A2295">
        <v>7633</v>
      </c>
      <c r="B2295" s="1">
        <v>45900</v>
      </c>
      <c r="C2295" s="2">
        <v>0.7262615740740741</v>
      </c>
      <c r="D2295">
        <v>1036</v>
      </c>
      <c r="E2295">
        <v>222</v>
      </c>
      <c r="F2295">
        <v>446</v>
      </c>
      <c r="G2295">
        <v>339</v>
      </c>
      <c r="H2295">
        <v>3</v>
      </c>
      <c r="I2295">
        <v>220</v>
      </c>
      <c r="J2295">
        <v>0</v>
      </c>
      <c r="K2295">
        <v>11</v>
      </c>
      <c r="L2295">
        <v>671</v>
      </c>
      <c r="M2295" t="s">
        <v>19</v>
      </c>
      <c r="N2295" t="s">
        <v>23</v>
      </c>
      <c r="O2295">
        <v>31</v>
      </c>
      <c r="P2295">
        <v>5</v>
      </c>
      <c r="Q2295" t="s">
        <v>1656</v>
      </c>
      <c r="R2295">
        <v>501</v>
      </c>
      <c r="S2295" s="3">
        <v>0</v>
      </c>
      <c r="T2295" s="6">
        <v>275</v>
      </c>
      <c r="U2295" t="s">
        <v>6342</v>
      </c>
      <c r="V2295">
        <v>2025</v>
      </c>
      <c r="W2295" t="s">
        <v>6329</v>
      </c>
      <c r="X2295" t="str">
        <f>_xlfn.XLOOKUP(Orders_C[[#This Row],[Product_ID]],Products_C[Product_ID],Products_C[Product_Name])</f>
        <v>Veg Burger</v>
      </c>
      <c r="Y2295" t="str">
        <f>_xlfn.XLOOKUP(Orders_C[[#This Row],[Product_ID]],Products_C[Product_ID],Products_C[Category])</f>
        <v>Burger</v>
      </c>
      <c r="Z2295" t="str">
        <f>_xlfn.XLOOKUP(Orders_C[[#This Row],[Store_ID]],Stores_c[Store_ID],Stores_c[City])</f>
        <v>New Steven</v>
      </c>
      <c r="AA2295" t="str">
        <f>_xlfn.XLOOKUP(Orders_C[[#This Row],[Customer_ID]],Customers_c[Customer_ID],Customers_c[Customer_Name])</f>
        <v>Jerry Nguyen</v>
      </c>
      <c r="AB2295" s="6">
        <f>Orders_C[[#This Row],[Quantity]]*Orders_C[[#This Row],[Unit_Price]]*(1-Orders_C[[#This Row],[Discount %]])+Orders_C[[#This Row],[Tax]]</f>
        <v>671</v>
      </c>
      <c r="AC2295" s="9">
        <f>(Orders_C[[#This Row],[Unit_Price]]*Orders_C[[#This Row],[Quantity]])-Orders_C[[#This Row],[Discount]]+Orders_C[[#This Row],[Tax]]</f>
        <v>671</v>
      </c>
      <c r="AD2295" t="str">
        <f>IF(COUNTIF(Orders_C[[#All],[Customer_ID]],Orders_C[[#This Row],[Customer_ID]])&gt;1,"Repeat","New")</f>
        <v>Repeat</v>
      </c>
      <c r="AE2295" t="str" cm="1">
        <f t="array" ref="AE2295">_xlfn.XLOOKUP(Orders_C[[#This Row],[Store_ID]],Stores_c[[#All],[Store_ID]],Stores_c[[#All],[City]])</f>
        <v>New Steven</v>
      </c>
      <c r="AF2295" t="str" cm="1">
        <f t="array" ref="AF2295">_xlfn.XLOOKUP(Orders_C[[#This Row],[Store_ID]],Stores_c[[#All],[Store_ID]],Stores_c[[#All],[Manager_Name]])</f>
        <v>Terri Martinez</v>
      </c>
      <c r="AG2295" t="str" cm="1">
        <f t="array" ref="AG2295">_xlfn.XLOOKUP(Orders_C[[#This Row],[Store_ID]],Stores_c[[#All],[Store_ID]],Stores_c[[#All],[Store_Type]])</f>
        <v>Drive-Thru</v>
      </c>
    </row>
    <row r="2296" spans="1:33" x14ac:dyDescent="0.25">
      <c r="A2296">
        <v>7611</v>
      </c>
      <c r="B2296" s="1">
        <v>45897</v>
      </c>
      <c r="C2296" s="2">
        <v>5.8240740740740739E-2</v>
      </c>
      <c r="D2296">
        <v>1725</v>
      </c>
      <c r="E2296">
        <v>202</v>
      </c>
      <c r="F2296">
        <v>411</v>
      </c>
      <c r="G2296">
        <v>338</v>
      </c>
      <c r="H2296">
        <v>3</v>
      </c>
      <c r="I2296">
        <v>224</v>
      </c>
      <c r="J2296">
        <v>5</v>
      </c>
      <c r="K2296">
        <v>11.2</v>
      </c>
      <c r="L2296">
        <v>678.2</v>
      </c>
      <c r="M2296" t="s">
        <v>19</v>
      </c>
      <c r="N2296" t="s">
        <v>22</v>
      </c>
      <c r="O2296">
        <v>59</v>
      </c>
      <c r="P2296">
        <v>4</v>
      </c>
      <c r="Q2296" t="s">
        <v>1634</v>
      </c>
      <c r="R2296">
        <v>509</v>
      </c>
      <c r="S2296" s="3">
        <v>0.05</v>
      </c>
      <c r="T2296" s="6">
        <v>275.00000000000006</v>
      </c>
      <c r="U2296" t="s">
        <v>6342</v>
      </c>
      <c r="V2296">
        <v>2025</v>
      </c>
      <c r="W2296" t="s">
        <v>6331</v>
      </c>
      <c r="X2296" t="str">
        <f>_xlfn.XLOOKUP(Orders_C[[#This Row],[Product_ID]],Products_C[Product_ID],Products_C[Product_Name])</f>
        <v>Chicken Wings</v>
      </c>
      <c r="Y2296" t="str">
        <f>_xlfn.XLOOKUP(Orders_C[[#This Row],[Product_ID]],Products_C[Product_ID],Products_C[Category])</f>
        <v>Burger</v>
      </c>
      <c r="Z2296" t="str">
        <f>_xlfn.XLOOKUP(Orders_C[[#This Row],[Store_ID]],Stores_c[Store_ID],Stores_c[City])</f>
        <v>Rebekahside</v>
      </c>
      <c r="AA2296" t="str">
        <f>_xlfn.XLOOKUP(Orders_C[[#This Row],[Customer_ID]],Customers_c[Customer_ID],Customers_c[Customer_Name])</f>
        <v>Johnathan Owens</v>
      </c>
      <c r="AB2296" s="6">
        <f>Orders_C[[#This Row],[Quantity]]*Orders_C[[#This Row],[Unit_Price]]*(1-Orders_C[[#This Row],[Discount %]])+Orders_C[[#This Row],[Tax]]</f>
        <v>649.6</v>
      </c>
      <c r="AC2296" s="9">
        <f>(Orders_C[[#This Row],[Unit_Price]]*Orders_C[[#This Row],[Quantity]])-Orders_C[[#This Row],[Discount]]+Orders_C[[#This Row],[Tax]]</f>
        <v>678.2</v>
      </c>
      <c r="AD2296" t="str">
        <f>IF(COUNTIF(Orders_C[[#All],[Customer_ID]],Orders_C[[#This Row],[Customer_ID]])&gt;1,"Repeat","New")</f>
        <v>Repeat</v>
      </c>
      <c r="AE2296" t="str" cm="1">
        <f t="array" ref="AE2296">_xlfn.XLOOKUP(Orders_C[[#This Row],[Store_ID]],Stores_c[[#All],[Store_ID]],Stores_c[[#All],[City]])</f>
        <v>Rebekahside</v>
      </c>
      <c r="AF2296" t="str" cm="1">
        <f t="array" ref="AF2296">_xlfn.XLOOKUP(Orders_C[[#This Row],[Store_ID]],Stores_c[[#All],[Store_ID]],Stores_c[[#All],[Manager_Name]])</f>
        <v>Mark Ray</v>
      </c>
      <c r="AG2296" t="str" cm="1">
        <f t="array" ref="AG2296">_xlfn.XLOOKUP(Orders_C[[#This Row],[Store_ID]],Stores_c[[#All],[Store_ID]],Stores_c[[#All],[Store_Type]])</f>
        <v>Drive-Thru</v>
      </c>
    </row>
    <row r="2297" spans="1:33" x14ac:dyDescent="0.25">
      <c r="A2297">
        <v>8312</v>
      </c>
      <c r="B2297" s="1">
        <v>45819</v>
      </c>
      <c r="C2297" s="2">
        <v>0.55682870370370374</v>
      </c>
      <c r="D2297">
        <v>1377</v>
      </c>
      <c r="E2297">
        <v>217</v>
      </c>
      <c r="F2297">
        <v>460</v>
      </c>
      <c r="G2297">
        <v>325</v>
      </c>
      <c r="H2297">
        <v>3</v>
      </c>
      <c r="I2297">
        <v>224</v>
      </c>
      <c r="J2297">
        <v>5</v>
      </c>
      <c r="K2297">
        <v>11.2</v>
      </c>
      <c r="L2297">
        <v>678.2</v>
      </c>
      <c r="M2297" t="s">
        <v>19</v>
      </c>
      <c r="N2297" t="s">
        <v>21</v>
      </c>
      <c r="O2297">
        <v>52</v>
      </c>
      <c r="P2297">
        <v>5</v>
      </c>
      <c r="Q2297" t="s">
        <v>2335</v>
      </c>
      <c r="R2297">
        <v>504</v>
      </c>
      <c r="S2297" s="3">
        <v>0.05</v>
      </c>
      <c r="T2297" s="6">
        <v>275.00000000000006</v>
      </c>
      <c r="U2297" t="s">
        <v>6340</v>
      </c>
      <c r="V2297">
        <v>2025</v>
      </c>
      <c r="W2297" t="s">
        <v>6331</v>
      </c>
      <c r="X2297" t="str">
        <f>_xlfn.XLOOKUP(Orders_C[[#This Row],[Product_ID]],Products_C[Product_ID],Products_C[Product_Name])</f>
        <v>Veg Burger</v>
      </c>
      <c r="Y2297" t="str">
        <f>_xlfn.XLOOKUP(Orders_C[[#This Row],[Product_ID]],Products_C[Product_ID],Products_C[Category])</f>
        <v>Chicken</v>
      </c>
      <c r="Z2297" t="str">
        <f>_xlfn.XLOOKUP(Orders_C[[#This Row],[Store_ID]],Stores_c[Store_ID],Stores_c[City])</f>
        <v>West Rebecca</v>
      </c>
      <c r="AA2297" t="str">
        <f>_xlfn.XLOOKUP(Orders_C[[#This Row],[Customer_ID]],Customers_c[Customer_ID],Customers_c[Customer_Name])</f>
        <v>Emily Hurley</v>
      </c>
      <c r="AB2297" s="6">
        <f>Orders_C[[#This Row],[Quantity]]*Orders_C[[#This Row],[Unit_Price]]*(1-Orders_C[[#This Row],[Discount %]])+Orders_C[[#This Row],[Tax]]</f>
        <v>649.6</v>
      </c>
      <c r="AC2297" s="9">
        <f>(Orders_C[[#This Row],[Unit_Price]]*Orders_C[[#This Row],[Quantity]])-Orders_C[[#This Row],[Discount]]+Orders_C[[#This Row],[Tax]]</f>
        <v>678.2</v>
      </c>
      <c r="AD2297" t="str">
        <f>IF(COUNTIF(Orders_C[[#All],[Customer_ID]],Orders_C[[#This Row],[Customer_ID]])&gt;1,"Repeat","New")</f>
        <v>Repeat</v>
      </c>
      <c r="AE2297" t="str" cm="1">
        <f t="array" ref="AE2297">_xlfn.XLOOKUP(Orders_C[[#This Row],[Store_ID]],Stores_c[[#All],[Store_ID]],Stores_c[[#All],[City]])</f>
        <v>West Rebecca</v>
      </c>
      <c r="AF2297" t="str" cm="1">
        <f t="array" ref="AF2297">_xlfn.XLOOKUP(Orders_C[[#This Row],[Store_ID]],Stores_c[[#All],[Store_ID]],Stores_c[[#All],[Manager_Name]])</f>
        <v>Albert Smith</v>
      </c>
      <c r="AG2297" t="str" cm="1">
        <f t="array" ref="AG2297">_xlfn.XLOOKUP(Orders_C[[#This Row],[Store_ID]],Stores_c[[#All],[Store_ID]],Stores_c[[#All],[Store_Type]])</f>
        <v>Mall</v>
      </c>
    </row>
    <row r="2298" spans="1:33" x14ac:dyDescent="0.25">
      <c r="A2298">
        <v>8833</v>
      </c>
      <c r="B2298" s="1">
        <v>45957</v>
      </c>
      <c r="C2298" s="2">
        <v>0.63407407407407412</v>
      </c>
      <c r="D2298">
        <v>1685</v>
      </c>
      <c r="E2298">
        <v>202</v>
      </c>
      <c r="F2298">
        <v>459</v>
      </c>
      <c r="G2298">
        <v>331</v>
      </c>
      <c r="H2298">
        <v>3</v>
      </c>
      <c r="I2298">
        <v>224</v>
      </c>
      <c r="J2298">
        <v>5</v>
      </c>
      <c r="K2298">
        <v>11.2</v>
      </c>
      <c r="L2298">
        <v>678.2</v>
      </c>
      <c r="M2298" t="s">
        <v>20</v>
      </c>
      <c r="N2298" t="s">
        <v>22</v>
      </c>
      <c r="O2298">
        <v>54</v>
      </c>
      <c r="P2298">
        <v>4</v>
      </c>
      <c r="Q2298" t="s">
        <v>2856</v>
      </c>
      <c r="R2298">
        <v>508</v>
      </c>
      <c r="S2298" s="3">
        <v>0.05</v>
      </c>
      <c r="T2298" s="6">
        <v>275.00000000000006</v>
      </c>
      <c r="U2298" t="s">
        <v>6332</v>
      </c>
      <c r="V2298">
        <v>2025</v>
      </c>
      <c r="W2298" t="s">
        <v>6331</v>
      </c>
      <c r="X2298" t="str">
        <f>_xlfn.XLOOKUP(Orders_C[[#This Row],[Product_ID]],Products_C[Product_ID],Products_C[Product_Name])</f>
        <v>Chicken Bucket</v>
      </c>
      <c r="Y2298" t="str">
        <f>_xlfn.XLOOKUP(Orders_C[[#This Row],[Product_ID]],Products_C[Product_ID],Products_C[Category])</f>
        <v>Beverage</v>
      </c>
      <c r="Z2298" t="str">
        <f>_xlfn.XLOOKUP(Orders_C[[#This Row],[Store_ID]],Stores_c[Store_ID],Stores_c[City])</f>
        <v>Rebekahside</v>
      </c>
      <c r="AA2298" t="str">
        <f>_xlfn.XLOOKUP(Orders_C[[#This Row],[Customer_ID]],Customers_c[Customer_ID],Customers_c[Customer_Name])</f>
        <v>Brian Parker</v>
      </c>
      <c r="AB2298" s="6">
        <f>Orders_C[[#This Row],[Quantity]]*Orders_C[[#This Row],[Unit_Price]]*(1-Orders_C[[#This Row],[Discount %]])+Orders_C[[#This Row],[Tax]]</f>
        <v>649.6</v>
      </c>
      <c r="AC2298" s="9">
        <f>(Orders_C[[#This Row],[Unit_Price]]*Orders_C[[#This Row],[Quantity]])-Orders_C[[#This Row],[Discount]]+Orders_C[[#This Row],[Tax]]</f>
        <v>678.2</v>
      </c>
      <c r="AD2298" t="str">
        <f>IF(COUNTIF(Orders_C[[#All],[Customer_ID]],Orders_C[[#This Row],[Customer_ID]])&gt;1,"Repeat","New")</f>
        <v>Repeat</v>
      </c>
      <c r="AE2298" t="str" cm="1">
        <f t="array" ref="AE2298">_xlfn.XLOOKUP(Orders_C[[#This Row],[Store_ID]],Stores_c[[#All],[Store_ID]],Stores_c[[#All],[City]])</f>
        <v>Rebekahside</v>
      </c>
      <c r="AF2298" t="str" cm="1">
        <f t="array" ref="AF2298">_xlfn.XLOOKUP(Orders_C[[#This Row],[Store_ID]],Stores_c[[#All],[Store_ID]],Stores_c[[#All],[Manager_Name]])</f>
        <v>Mark Ray</v>
      </c>
      <c r="AG2298" t="str" cm="1">
        <f t="array" ref="AG2298">_xlfn.XLOOKUP(Orders_C[[#This Row],[Store_ID]],Stores_c[[#All],[Store_ID]],Stores_c[[#All],[Store_Type]])</f>
        <v>Drive-Thru</v>
      </c>
    </row>
    <row r="2299" spans="1:33" x14ac:dyDescent="0.25">
      <c r="A2299">
        <v>9338</v>
      </c>
      <c r="B2299" s="1">
        <v>45841</v>
      </c>
      <c r="C2299" s="2">
        <v>0.90804398148148147</v>
      </c>
      <c r="D2299">
        <v>1007</v>
      </c>
      <c r="E2299">
        <v>210</v>
      </c>
      <c r="F2299">
        <v>501</v>
      </c>
      <c r="G2299">
        <v>303</v>
      </c>
      <c r="H2299">
        <v>2</v>
      </c>
      <c r="I2299">
        <v>324</v>
      </c>
      <c r="J2299">
        <v>0</v>
      </c>
      <c r="K2299">
        <v>16.2</v>
      </c>
      <c r="L2299">
        <v>664.2</v>
      </c>
      <c r="M2299" t="s">
        <v>18</v>
      </c>
      <c r="N2299" t="s">
        <v>23</v>
      </c>
      <c r="O2299">
        <v>31</v>
      </c>
      <c r="P2299">
        <v>5</v>
      </c>
      <c r="Q2299" t="s">
        <v>3361</v>
      </c>
      <c r="R2299">
        <v>508</v>
      </c>
      <c r="S2299" s="3">
        <v>0</v>
      </c>
      <c r="T2299" s="6">
        <v>275.40000000000003</v>
      </c>
      <c r="U2299" t="s">
        <v>6341</v>
      </c>
      <c r="V2299">
        <v>2025</v>
      </c>
      <c r="W2299" t="s">
        <v>6329</v>
      </c>
      <c r="X2299" t="str">
        <f>_xlfn.XLOOKUP(Orders_C[[#This Row],[Product_ID]],Products_C[Product_ID],Products_C[Product_Name])</f>
        <v>Chocolate Lava Cake</v>
      </c>
      <c r="Y2299" t="str">
        <f>_xlfn.XLOOKUP(Orders_C[[#This Row],[Product_ID]],Products_C[Product_ID],Products_C[Category])</f>
        <v>Chicken</v>
      </c>
      <c r="Z2299" t="str">
        <f>_xlfn.XLOOKUP(Orders_C[[#This Row],[Store_ID]],Stores_c[Store_ID],Stores_c[City])</f>
        <v>East William</v>
      </c>
      <c r="AA2299" t="str">
        <f>_xlfn.XLOOKUP(Orders_C[[#This Row],[Customer_ID]],Customers_c[Customer_ID],Customers_c[Customer_Name])</f>
        <v>Justin Leach</v>
      </c>
      <c r="AB2299" s="6">
        <f>Orders_C[[#This Row],[Quantity]]*Orders_C[[#This Row],[Unit_Price]]*(1-Orders_C[[#This Row],[Discount %]])+Orders_C[[#This Row],[Tax]]</f>
        <v>664.2</v>
      </c>
      <c r="AC2299" s="9">
        <f>(Orders_C[[#This Row],[Unit_Price]]*Orders_C[[#This Row],[Quantity]])-Orders_C[[#This Row],[Discount]]+Orders_C[[#This Row],[Tax]]</f>
        <v>664.2</v>
      </c>
      <c r="AD2299" t="str">
        <f>IF(COUNTIF(Orders_C[[#All],[Customer_ID]],Orders_C[[#This Row],[Customer_ID]])&gt;1,"Repeat","New")</f>
        <v>Repeat</v>
      </c>
      <c r="AE2299" t="str" cm="1">
        <f t="array" ref="AE2299">_xlfn.XLOOKUP(Orders_C[[#This Row],[Store_ID]],Stores_c[[#All],[Store_ID]],Stores_c[[#All],[City]])</f>
        <v>East William</v>
      </c>
      <c r="AF2299" t="str" cm="1">
        <f t="array" ref="AF2299">_xlfn.XLOOKUP(Orders_C[[#This Row],[Store_ID]],Stores_c[[#All],[Store_ID]],Stores_c[[#All],[Manager_Name]])</f>
        <v>Victoria Butler</v>
      </c>
      <c r="AG2299" t="str" cm="1">
        <f t="array" ref="AG2299">_xlfn.XLOOKUP(Orders_C[[#This Row],[Store_ID]],Stores_c[[#All],[Store_ID]],Stores_c[[#All],[Store_Type]])</f>
        <v>Drive-Thru</v>
      </c>
    </row>
    <row r="2300" spans="1:33" x14ac:dyDescent="0.25">
      <c r="A2300">
        <v>8502</v>
      </c>
      <c r="B2300" s="1">
        <v>45791</v>
      </c>
      <c r="C2300" s="2">
        <v>0.24600694444444443</v>
      </c>
      <c r="D2300">
        <v>1332</v>
      </c>
      <c r="E2300">
        <v>220</v>
      </c>
      <c r="F2300">
        <v>513</v>
      </c>
      <c r="G2300">
        <v>311</v>
      </c>
      <c r="H2300">
        <v>4</v>
      </c>
      <c r="I2300">
        <v>173</v>
      </c>
      <c r="J2300">
        <v>10</v>
      </c>
      <c r="K2300">
        <v>8.65</v>
      </c>
      <c r="L2300">
        <v>690.65</v>
      </c>
      <c r="M2300" t="s">
        <v>20</v>
      </c>
      <c r="N2300" t="s">
        <v>21</v>
      </c>
      <c r="O2300">
        <v>58</v>
      </c>
      <c r="P2300">
        <v>1</v>
      </c>
      <c r="Q2300" t="s">
        <v>2525</v>
      </c>
      <c r="R2300">
        <v>501</v>
      </c>
      <c r="S2300" s="3">
        <v>0.1</v>
      </c>
      <c r="T2300" s="6">
        <v>275.45</v>
      </c>
      <c r="U2300" t="s">
        <v>6339</v>
      </c>
      <c r="V2300">
        <v>2025</v>
      </c>
      <c r="W2300" t="s">
        <v>6331</v>
      </c>
      <c r="X2300" t="str">
        <f>_xlfn.XLOOKUP(Orders_C[[#This Row],[Product_ID]],Products_C[Product_ID],Products_C[Product_Name])</f>
        <v>Pepsi</v>
      </c>
      <c r="Y2300" t="str">
        <f>_xlfn.XLOOKUP(Orders_C[[#This Row],[Product_ID]],Products_C[Product_ID],Products_C[Category])</f>
        <v>Dessert</v>
      </c>
      <c r="Z2300" t="str">
        <f>_xlfn.XLOOKUP(Orders_C[[#This Row],[Store_ID]],Stores_c[Store_ID],Stores_c[City])</f>
        <v>Williamborough</v>
      </c>
      <c r="AA2300" t="str">
        <f>_xlfn.XLOOKUP(Orders_C[[#This Row],[Customer_ID]],Customers_c[Customer_ID],Customers_c[Customer_Name])</f>
        <v>Maxwell Hayes</v>
      </c>
      <c r="AB2300" s="6">
        <f>Orders_C[[#This Row],[Quantity]]*Orders_C[[#This Row],[Unit_Price]]*(1-Orders_C[[#This Row],[Discount %]])+Orders_C[[#This Row],[Tax]]</f>
        <v>631.45000000000005</v>
      </c>
      <c r="AC2300" s="9">
        <f>(Orders_C[[#This Row],[Unit_Price]]*Orders_C[[#This Row],[Quantity]])-Orders_C[[#This Row],[Discount]]+Orders_C[[#This Row],[Tax]]</f>
        <v>690.65</v>
      </c>
      <c r="AD2300" t="str">
        <f>IF(COUNTIF(Orders_C[[#All],[Customer_ID]],Orders_C[[#This Row],[Customer_ID]])&gt;1,"Repeat","New")</f>
        <v>Repeat</v>
      </c>
      <c r="AE2300" t="str" cm="1">
        <f t="array" ref="AE2300">_xlfn.XLOOKUP(Orders_C[[#This Row],[Store_ID]],Stores_c[[#All],[Store_ID]],Stores_c[[#All],[City]])</f>
        <v>Williamborough</v>
      </c>
      <c r="AF2300" t="str" cm="1">
        <f t="array" ref="AF2300">_xlfn.XLOOKUP(Orders_C[[#This Row],[Store_ID]],Stores_c[[#All],[Store_ID]],Stores_c[[#All],[Manager_Name]])</f>
        <v>Michael Mcbride</v>
      </c>
      <c r="AG2300" t="str" cm="1">
        <f t="array" ref="AG2300">_xlfn.XLOOKUP(Orders_C[[#This Row],[Store_ID]],Stores_c[[#All],[Store_ID]],Stores_c[[#All],[Store_Type]])</f>
        <v>Mall</v>
      </c>
    </row>
    <row r="2301" spans="1:33" x14ac:dyDescent="0.25">
      <c r="A2301">
        <v>6956</v>
      </c>
      <c r="B2301" s="1">
        <v>45877</v>
      </c>
      <c r="C2301" s="2">
        <v>0.53315972222222219</v>
      </c>
      <c r="D2301">
        <v>1103</v>
      </c>
      <c r="E2301">
        <v>201</v>
      </c>
      <c r="F2301">
        <v>514</v>
      </c>
      <c r="G2301">
        <v>321</v>
      </c>
      <c r="H2301">
        <v>4</v>
      </c>
      <c r="I2301">
        <v>170</v>
      </c>
      <c r="J2301">
        <v>5</v>
      </c>
      <c r="K2301">
        <v>8.5</v>
      </c>
      <c r="L2301">
        <v>683.5</v>
      </c>
      <c r="M2301" t="s">
        <v>19</v>
      </c>
      <c r="N2301" t="s">
        <v>21</v>
      </c>
      <c r="O2301">
        <v>12</v>
      </c>
      <c r="P2301">
        <v>4</v>
      </c>
      <c r="Q2301" t="s">
        <v>979</v>
      </c>
      <c r="R2301">
        <v>508</v>
      </c>
      <c r="S2301" s="3">
        <v>0.05</v>
      </c>
      <c r="T2301" s="6">
        <v>275.5</v>
      </c>
      <c r="U2301" t="s">
        <v>6342</v>
      </c>
      <c r="V2301">
        <v>2025</v>
      </c>
      <c r="W2301" t="s">
        <v>6333</v>
      </c>
      <c r="X2301" t="str">
        <f>_xlfn.XLOOKUP(Orders_C[[#This Row],[Product_ID]],Products_C[Product_ID],Products_C[Product_Name])</f>
        <v>Cold Coffee</v>
      </c>
      <c r="Y2301" t="str">
        <f>_xlfn.XLOOKUP(Orders_C[[#This Row],[Product_ID]],Products_C[Product_ID],Products_C[Category])</f>
        <v>Dessert</v>
      </c>
      <c r="Z2301" t="str">
        <f>_xlfn.XLOOKUP(Orders_C[[#This Row],[Store_ID]],Stores_c[Store_ID],Stores_c[City])</f>
        <v>Lake Nicholasburgh</v>
      </c>
      <c r="AA2301" t="str">
        <f>_xlfn.XLOOKUP(Orders_C[[#This Row],[Customer_ID]],Customers_c[Customer_ID],Customers_c[Customer_Name])</f>
        <v>Sheryl Green</v>
      </c>
      <c r="AB2301" s="6">
        <f>Orders_C[[#This Row],[Quantity]]*Orders_C[[#This Row],[Unit_Price]]*(1-Orders_C[[#This Row],[Discount %]])+Orders_C[[#This Row],[Tax]]</f>
        <v>654.5</v>
      </c>
      <c r="AC2301" s="9">
        <f>(Orders_C[[#This Row],[Unit_Price]]*Orders_C[[#This Row],[Quantity]])-Orders_C[[#This Row],[Discount]]+Orders_C[[#This Row],[Tax]]</f>
        <v>683.5</v>
      </c>
      <c r="AD2301" t="str">
        <f>IF(COUNTIF(Orders_C[[#All],[Customer_ID]],Orders_C[[#This Row],[Customer_ID]])&gt;1,"Repeat","New")</f>
        <v>Repeat</v>
      </c>
      <c r="AE2301" t="str" cm="1">
        <f t="array" ref="AE2301">_xlfn.XLOOKUP(Orders_C[[#This Row],[Store_ID]],Stores_c[[#All],[Store_ID]],Stores_c[[#All],[City]])</f>
        <v>Lake Nicholasburgh</v>
      </c>
      <c r="AF2301" t="str" cm="1">
        <f t="array" ref="AF2301">_xlfn.XLOOKUP(Orders_C[[#This Row],[Store_ID]],Stores_c[[#All],[Store_ID]],Stores_c[[#All],[Manager_Name]])</f>
        <v>Maurice Garcia</v>
      </c>
      <c r="AG2301" t="str" cm="1">
        <f t="array" ref="AG2301">_xlfn.XLOOKUP(Orders_C[[#This Row],[Store_ID]],Stores_c[[#All],[Store_ID]],Stores_c[[#All],[Store_Type]])</f>
        <v>Mall</v>
      </c>
    </row>
    <row r="2302" spans="1:33" x14ac:dyDescent="0.25">
      <c r="A2302">
        <v>10259</v>
      </c>
      <c r="B2302" s="1">
        <v>45738</v>
      </c>
      <c r="C2302" s="2">
        <v>0.62214120370370374</v>
      </c>
      <c r="D2302">
        <v>1004</v>
      </c>
      <c r="E2302">
        <v>220</v>
      </c>
      <c r="F2302">
        <v>439</v>
      </c>
      <c r="G2302">
        <v>338</v>
      </c>
      <c r="H2302">
        <v>2</v>
      </c>
      <c r="I2302">
        <v>330</v>
      </c>
      <c r="J2302">
        <v>5</v>
      </c>
      <c r="K2302">
        <v>16.5</v>
      </c>
      <c r="L2302">
        <v>671.5</v>
      </c>
      <c r="M2302" t="s">
        <v>19</v>
      </c>
      <c r="N2302" t="s">
        <v>23</v>
      </c>
      <c r="O2302">
        <v>21</v>
      </c>
      <c r="P2302">
        <v>1</v>
      </c>
      <c r="Q2302" t="s">
        <v>4282</v>
      </c>
      <c r="R2302">
        <v>506</v>
      </c>
      <c r="S2302" s="3">
        <v>0.05</v>
      </c>
      <c r="T2302" s="6">
        <v>275.5</v>
      </c>
      <c r="U2302" t="s">
        <v>6334</v>
      </c>
      <c r="V2302">
        <v>2025</v>
      </c>
      <c r="W2302" t="s">
        <v>6329</v>
      </c>
      <c r="X2302" t="str">
        <f>_xlfn.XLOOKUP(Orders_C[[#This Row],[Product_ID]],Products_C[Product_ID],Products_C[Product_Name])</f>
        <v>Chicken Wings</v>
      </c>
      <c r="Y2302" t="str">
        <f>_xlfn.XLOOKUP(Orders_C[[#This Row],[Product_ID]],Products_C[Product_ID],Products_C[Category])</f>
        <v>Burger</v>
      </c>
      <c r="Z2302" t="str">
        <f>_xlfn.XLOOKUP(Orders_C[[#This Row],[Store_ID]],Stores_c[Store_ID],Stores_c[City])</f>
        <v>Williamborough</v>
      </c>
      <c r="AA2302" t="str">
        <f>_xlfn.XLOOKUP(Orders_C[[#This Row],[Customer_ID]],Customers_c[Customer_ID],Customers_c[Customer_Name])</f>
        <v>Mark Hernandez</v>
      </c>
      <c r="AB2302" s="6">
        <f>Orders_C[[#This Row],[Quantity]]*Orders_C[[#This Row],[Unit_Price]]*(1-Orders_C[[#This Row],[Discount %]])+Orders_C[[#This Row],[Tax]]</f>
        <v>643.5</v>
      </c>
      <c r="AC2302" s="9">
        <f>(Orders_C[[#This Row],[Unit_Price]]*Orders_C[[#This Row],[Quantity]])-Orders_C[[#This Row],[Discount]]+Orders_C[[#This Row],[Tax]]</f>
        <v>671.5</v>
      </c>
      <c r="AD2302" t="str">
        <f>IF(COUNTIF(Orders_C[[#All],[Customer_ID]],Orders_C[[#This Row],[Customer_ID]])&gt;1,"Repeat","New")</f>
        <v>Repeat</v>
      </c>
      <c r="AE2302" t="str" cm="1">
        <f t="array" ref="AE2302">_xlfn.XLOOKUP(Orders_C[[#This Row],[Store_ID]],Stores_c[[#All],[Store_ID]],Stores_c[[#All],[City]])</f>
        <v>Williamborough</v>
      </c>
      <c r="AF2302" t="str" cm="1">
        <f t="array" ref="AF2302">_xlfn.XLOOKUP(Orders_C[[#This Row],[Store_ID]],Stores_c[[#All],[Store_ID]],Stores_c[[#All],[Manager_Name]])</f>
        <v>Michael Mcbride</v>
      </c>
      <c r="AG2302" t="str" cm="1">
        <f t="array" ref="AG2302">_xlfn.XLOOKUP(Orders_C[[#This Row],[Store_ID]],Stores_c[[#All],[Store_ID]],Stores_c[[#All],[Store_Type]])</f>
        <v>Mall</v>
      </c>
    </row>
    <row r="2303" spans="1:33" x14ac:dyDescent="0.25">
      <c r="A2303">
        <v>7370</v>
      </c>
      <c r="B2303" s="1">
        <v>45870</v>
      </c>
      <c r="C2303" s="2">
        <v>0.52896990740740746</v>
      </c>
      <c r="D2303">
        <v>1908</v>
      </c>
      <c r="E2303">
        <v>222</v>
      </c>
      <c r="F2303">
        <v>435</v>
      </c>
      <c r="G2303">
        <v>325</v>
      </c>
      <c r="H2303">
        <v>4</v>
      </c>
      <c r="I2303">
        <v>167</v>
      </c>
      <c r="J2303">
        <v>0</v>
      </c>
      <c r="K2303">
        <v>8.35</v>
      </c>
      <c r="L2303">
        <v>676.35</v>
      </c>
      <c r="M2303" t="s">
        <v>18</v>
      </c>
      <c r="N2303" t="s">
        <v>22</v>
      </c>
      <c r="O2303">
        <v>41</v>
      </c>
      <c r="P2303">
        <v>2</v>
      </c>
      <c r="Q2303" t="s">
        <v>1393</v>
      </c>
      <c r="R2303">
        <v>504</v>
      </c>
      <c r="S2303" s="3">
        <v>0</v>
      </c>
      <c r="T2303" s="6">
        <v>275.55</v>
      </c>
      <c r="U2303" t="s">
        <v>6342</v>
      </c>
      <c r="V2303">
        <v>2025</v>
      </c>
      <c r="W2303" t="s">
        <v>6331</v>
      </c>
      <c r="X2303" t="str">
        <f>_xlfn.XLOOKUP(Orders_C[[#This Row],[Product_ID]],Products_C[Product_ID],Products_C[Product_Name])</f>
        <v>Veg Burger</v>
      </c>
      <c r="Y2303" t="str">
        <f>_xlfn.XLOOKUP(Orders_C[[#This Row],[Product_ID]],Products_C[Product_ID],Products_C[Category])</f>
        <v>Chicken</v>
      </c>
      <c r="Z2303" t="str">
        <f>_xlfn.XLOOKUP(Orders_C[[#This Row],[Store_ID]],Stores_c[Store_ID],Stores_c[City])</f>
        <v>New Steven</v>
      </c>
      <c r="AA2303" t="str">
        <f>_xlfn.XLOOKUP(Orders_C[[#This Row],[Customer_ID]],Customers_c[Customer_ID],Customers_c[Customer_Name])</f>
        <v>Daniel Richards</v>
      </c>
      <c r="AB2303" s="6">
        <f>Orders_C[[#This Row],[Quantity]]*Orders_C[[#This Row],[Unit_Price]]*(1-Orders_C[[#This Row],[Discount %]])+Orders_C[[#This Row],[Tax]]</f>
        <v>676.35</v>
      </c>
      <c r="AC2303" s="9">
        <f>(Orders_C[[#This Row],[Unit_Price]]*Orders_C[[#This Row],[Quantity]])-Orders_C[[#This Row],[Discount]]+Orders_C[[#This Row],[Tax]]</f>
        <v>676.35</v>
      </c>
      <c r="AD2303" t="str">
        <f>IF(COUNTIF(Orders_C[[#All],[Customer_ID]],Orders_C[[#This Row],[Customer_ID]])&gt;1,"Repeat","New")</f>
        <v>Repeat</v>
      </c>
      <c r="AE2303" t="str" cm="1">
        <f t="array" ref="AE2303">_xlfn.XLOOKUP(Orders_C[[#This Row],[Store_ID]],Stores_c[[#All],[Store_ID]],Stores_c[[#All],[City]])</f>
        <v>New Steven</v>
      </c>
      <c r="AF2303" t="str" cm="1">
        <f t="array" ref="AF2303">_xlfn.XLOOKUP(Orders_C[[#This Row],[Store_ID]],Stores_c[[#All],[Store_ID]],Stores_c[[#All],[Manager_Name]])</f>
        <v>Terri Martinez</v>
      </c>
      <c r="AG2303" t="str" cm="1">
        <f t="array" ref="AG2303">_xlfn.XLOOKUP(Orders_C[[#This Row],[Store_ID]],Stores_c[[#All],[Store_ID]],Stores_c[[#All],[Store_Type]])</f>
        <v>Drive-Thru</v>
      </c>
    </row>
    <row r="2304" spans="1:33" x14ac:dyDescent="0.25">
      <c r="A2304">
        <v>8330</v>
      </c>
      <c r="B2304" s="1">
        <v>45989</v>
      </c>
      <c r="C2304" s="2">
        <v>0.60638888888888887</v>
      </c>
      <c r="D2304">
        <v>1242</v>
      </c>
      <c r="E2304">
        <v>204</v>
      </c>
      <c r="F2304">
        <v>406</v>
      </c>
      <c r="G2304">
        <v>330</v>
      </c>
      <c r="H2304">
        <v>2</v>
      </c>
      <c r="I2304">
        <v>336</v>
      </c>
      <c r="J2304">
        <v>10</v>
      </c>
      <c r="K2304">
        <v>16.8</v>
      </c>
      <c r="L2304">
        <v>678.8</v>
      </c>
      <c r="M2304" t="s">
        <v>20</v>
      </c>
      <c r="N2304" t="s">
        <v>21</v>
      </c>
      <c r="O2304">
        <v>12</v>
      </c>
      <c r="P2304">
        <v>2</v>
      </c>
      <c r="Q2304" t="s">
        <v>2353</v>
      </c>
      <c r="R2304">
        <v>504</v>
      </c>
      <c r="S2304" s="3">
        <v>0.1</v>
      </c>
      <c r="T2304" s="6">
        <v>275.59999999999997</v>
      </c>
      <c r="U2304" t="s">
        <v>6336</v>
      </c>
      <c r="V2304">
        <v>2025</v>
      </c>
      <c r="W2304" t="s">
        <v>6333</v>
      </c>
      <c r="X2304" t="str">
        <f>_xlfn.XLOOKUP(Orders_C[[#This Row],[Product_ID]],Products_C[Product_ID],Products_C[Product_Name])</f>
        <v>Rice Bowl</v>
      </c>
      <c r="Y2304" t="str">
        <f>_xlfn.XLOOKUP(Orders_C[[#This Row],[Product_ID]],Products_C[Product_ID],Products_C[Category])</f>
        <v>Beverage</v>
      </c>
      <c r="Z2304" t="str">
        <f>_xlfn.XLOOKUP(Orders_C[[#This Row],[Store_ID]],Stores_c[Store_ID],Stores_c[City])</f>
        <v>New Robertfurt</v>
      </c>
      <c r="AA2304" t="str">
        <f>_xlfn.XLOOKUP(Orders_C[[#This Row],[Customer_ID]],Customers_c[Customer_ID],Customers_c[Customer_Name])</f>
        <v>Melinda Kramer</v>
      </c>
      <c r="AB2304" s="6">
        <f>Orders_C[[#This Row],[Quantity]]*Orders_C[[#This Row],[Unit_Price]]*(1-Orders_C[[#This Row],[Discount %]])+Orders_C[[#This Row],[Tax]]</f>
        <v>621.6</v>
      </c>
      <c r="AC2304" s="9">
        <f>(Orders_C[[#This Row],[Unit_Price]]*Orders_C[[#This Row],[Quantity]])-Orders_C[[#This Row],[Discount]]+Orders_C[[#This Row],[Tax]]</f>
        <v>678.8</v>
      </c>
      <c r="AD2304" t="str">
        <f>IF(COUNTIF(Orders_C[[#All],[Customer_ID]],Orders_C[[#This Row],[Customer_ID]])&gt;1,"Repeat","New")</f>
        <v>Repeat</v>
      </c>
      <c r="AE2304" t="str" cm="1">
        <f t="array" ref="AE2304">_xlfn.XLOOKUP(Orders_C[[#This Row],[Store_ID]],Stores_c[[#All],[Store_ID]],Stores_c[[#All],[City]])</f>
        <v>New Robertfurt</v>
      </c>
      <c r="AF2304" t="str" cm="1">
        <f t="array" ref="AF2304">_xlfn.XLOOKUP(Orders_C[[#This Row],[Store_ID]],Stores_c[[#All],[Store_ID]],Stores_c[[#All],[Manager_Name]])</f>
        <v>Tiffany Gomez</v>
      </c>
      <c r="AG2304" t="str" cm="1">
        <f t="array" ref="AG2304">_xlfn.XLOOKUP(Orders_C[[#This Row],[Store_ID]],Stores_c[[#All],[Store_ID]],Stores_c[[#All],[Store_Type]])</f>
        <v>Street</v>
      </c>
    </row>
    <row r="2305" spans="1:33" x14ac:dyDescent="0.25">
      <c r="A2305">
        <v>6481</v>
      </c>
      <c r="B2305" s="1">
        <v>45902</v>
      </c>
      <c r="C2305" s="2">
        <v>0.34043981481481483</v>
      </c>
      <c r="D2305">
        <v>1689</v>
      </c>
      <c r="E2305">
        <v>221</v>
      </c>
      <c r="F2305">
        <v>533</v>
      </c>
      <c r="G2305">
        <v>327</v>
      </c>
      <c r="H2305">
        <v>2</v>
      </c>
      <c r="I2305">
        <v>325</v>
      </c>
      <c r="J2305">
        <v>0</v>
      </c>
      <c r="K2305">
        <v>16.25</v>
      </c>
      <c r="L2305">
        <v>666.25</v>
      </c>
      <c r="M2305" t="s">
        <v>20</v>
      </c>
      <c r="N2305" t="s">
        <v>22</v>
      </c>
      <c r="O2305">
        <v>11</v>
      </c>
      <c r="P2305">
        <v>1</v>
      </c>
      <c r="Q2305" t="s">
        <v>504</v>
      </c>
      <c r="R2305">
        <v>505</v>
      </c>
      <c r="S2305" s="3">
        <v>0</v>
      </c>
      <c r="T2305" s="6">
        <v>276.25</v>
      </c>
      <c r="U2305" t="s">
        <v>6335</v>
      </c>
      <c r="V2305">
        <v>2025</v>
      </c>
      <c r="W2305" t="s">
        <v>6333</v>
      </c>
      <c r="X2305" t="str">
        <f>_xlfn.XLOOKUP(Orders_C[[#This Row],[Product_ID]],Products_C[Product_ID],Products_C[Product_Name])</f>
        <v>Wrap</v>
      </c>
      <c r="Y2305" t="str">
        <f>_xlfn.XLOOKUP(Orders_C[[#This Row],[Product_ID]],Products_C[Product_ID],Products_C[Category])</f>
        <v>Chicken</v>
      </c>
      <c r="Z2305" t="str">
        <f>_xlfn.XLOOKUP(Orders_C[[#This Row],[Store_ID]],Stores_c[Store_ID],Stores_c[City])</f>
        <v>Port Barbarabury</v>
      </c>
      <c r="AA2305" t="str">
        <f>_xlfn.XLOOKUP(Orders_C[[#This Row],[Customer_ID]],Customers_c[Customer_ID],Customers_c[Customer_Name])</f>
        <v>Angela Wood</v>
      </c>
      <c r="AB2305" s="6">
        <f>Orders_C[[#This Row],[Quantity]]*Orders_C[[#This Row],[Unit_Price]]*(1-Orders_C[[#This Row],[Discount %]])+Orders_C[[#This Row],[Tax]]</f>
        <v>666.25</v>
      </c>
      <c r="AC2305" s="9">
        <f>(Orders_C[[#This Row],[Unit_Price]]*Orders_C[[#This Row],[Quantity]])-Orders_C[[#This Row],[Discount]]+Orders_C[[#This Row],[Tax]]</f>
        <v>666.25</v>
      </c>
      <c r="AD2305" t="str">
        <f>IF(COUNTIF(Orders_C[[#All],[Customer_ID]],Orders_C[[#This Row],[Customer_ID]])&gt;1,"Repeat","New")</f>
        <v>Repeat</v>
      </c>
      <c r="AE2305" t="str" cm="1">
        <f t="array" ref="AE2305">_xlfn.XLOOKUP(Orders_C[[#This Row],[Store_ID]],Stores_c[[#All],[Store_ID]],Stores_c[[#All],[City]])</f>
        <v>Port Barbarabury</v>
      </c>
      <c r="AF2305" t="str" cm="1">
        <f t="array" ref="AF2305">_xlfn.XLOOKUP(Orders_C[[#This Row],[Store_ID]],Stores_c[[#All],[Store_ID]],Stores_c[[#All],[Manager_Name]])</f>
        <v>Edward Nguyen</v>
      </c>
      <c r="AG2305" t="str" cm="1">
        <f t="array" ref="AG2305">_xlfn.XLOOKUP(Orders_C[[#This Row],[Store_ID]],Stores_c[[#All],[Store_ID]],Stores_c[[#All],[Store_Type]])</f>
        <v>Street</v>
      </c>
    </row>
    <row r="2306" spans="1:33" x14ac:dyDescent="0.25">
      <c r="A2306">
        <v>7546</v>
      </c>
      <c r="B2306" s="1">
        <v>45718</v>
      </c>
      <c r="C2306" s="2">
        <v>3.0706018518518518E-2</v>
      </c>
      <c r="D2306">
        <v>1173</v>
      </c>
      <c r="E2306">
        <v>209</v>
      </c>
      <c r="F2306">
        <v>413</v>
      </c>
      <c r="G2306">
        <v>331</v>
      </c>
      <c r="H2306">
        <v>3</v>
      </c>
      <c r="I2306">
        <v>233</v>
      </c>
      <c r="J2306">
        <v>15</v>
      </c>
      <c r="K2306">
        <v>11.65</v>
      </c>
      <c r="L2306">
        <v>695.65</v>
      </c>
      <c r="M2306" t="s">
        <v>18</v>
      </c>
      <c r="N2306" t="s">
        <v>21</v>
      </c>
      <c r="O2306">
        <v>15</v>
      </c>
      <c r="P2306">
        <v>1</v>
      </c>
      <c r="Q2306" t="s">
        <v>1569</v>
      </c>
      <c r="R2306">
        <v>508</v>
      </c>
      <c r="S2306" s="3">
        <v>0.15</v>
      </c>
      <c r="T2306" s="6">
        <v>276.25</v>
      </c>
      <c r="U2306" t="s">
        <v>6334</v>
      </c>
      <c r="V2306">
        <v>2025</v>
      </c>
      <c r="W2306" t="s">
        <v>6333</v>
      </c>
      <c r="X2306" t="str">
        <f>_xlfn.XLOOKUP(Orders_C[[#This Row],[Product_ID]],Products_C[Product_ID],Products_C[Product_Name])</f>
        <v>Chicken Bucket</v>
      </c>
      <c r="Y2306" t="str">
        <f>_xlfn.XLOOKUP(Orders_C[[#This Row],[Product_ID]],Products_C[Product_ID],Products_C[Category])</f>
        <v>Beverage</v>
      </c>
      <c r="Z2306" t="str">
        <f>_xlfn.XLOOKUP(Orders_C[[#This Row],[Store_ID]],Stores_c[Store_ID],Stores_c[City])</f>
        <v>Reidberg</v>
      </c>
      <c r="AA2306" t="str">
        <f>_xlfn.XLOOKUP(Orders_C[[#This Row],[Customer_ID]],Customers_c[Customer_ID],Customers_c[Customer_Name])</f>
        <v>Joe Lane</v>
      </c>
      <c r="AB2306" s="6">
        <f>Orders_C[[#This Row],[Quantity]]*Orders_C[[#This Row],[Unit_Price]]*(1-Orders_C[[#This Row],[Discount %]])+Orders_C[[#This Row],[Tax]]</f>
        <v>605.79999999999995</v>
      </c>
      <c r="AC2306" s="9">
        <f>(Orders_C[[#This Row],[Unit_Price]]*Orders_C[[#This Row],[Quantity]])-Orders_C[[#This Row],[Discount]]+Orders_C[[#This Row],[Tax]]</f>
        <v>695.65</v>
      </c>
      <c r="AD2306" t="str">
        <f>IF(COUNTIF(Orders_C[[#All],[Customer_ID]],Orders_C[[#This Row],[Customer_ID]])&gt;1,"Repeat","New")</f>
        <v>Repeat</v>
      </c>
      <c r="AE2306" t="str" cm="1">
        <f t="array" ref="AE2306">_xlfn.XLOOKUP(Orders_C[[#This Row],[Store_ID]],Stores_c[[#All],[Store_ID]],Stores_c[[#All],[City]])</f>
        <v>Reidberg</v>
      </c>
      <c r="AF2306" t="str" cm="1">
        <f t="array" ref="AF2306">_xlfn.XLOOKUP(Orders_C[[#This Row],[Store_ID]],Stores_c[[#All],[Store_ID]],Stores_c[[#All],[Manager_Name]])</f>
        <v>Jeffrey Horn</v>
      </c>
      <c r="AG2306" t="str" cm="1">
        <f t="array" ref="AG2306">_xlfn.XLOOKUP(Orders_C[[#This Row],[Store_ID]],Stores_c[[#All],[Store_ID]],Stores_c[[#All],[Store_Type]])</f>
        <v>Drive-Thru</v>
      </c>
    </row>
    <row r="2307" spans="1:33" x14ac:dyDescent="0.25">
      <c r="A2307">
        <v>8479</v>
      </c>
      <c r="B2307" s="1">
        <v>46005</v>
      </c>
      <c r="C2307" s="2">
        <v>0.62715277777777778</v>
      </c>
      <c r="D2307">
        <v>1777</v>
      </c>
      <c r="E2307">
        <v>225</v>
      </c>
      <c r="F2307">
        <v>474</v>
      </c>
      <c r="G2307">
        <v>323</v>
      </c>
      <c r="H2307">
        <v>2</v>
      </c>
      <c r="I2307">
        <v>325</v>
      </c>
      <c r="J2307">
        <v>0</v>
      </c>
      <c r="K2307">
        <v>16.25</v>
      </c>
      <c r="L2307">
        <v>666.25</v>
      </c>
      <c r="M2307" t="s">
        <v>19</v>
      </c>
      <c r="N2307" t="s">
        <v>22</v>
      </c>
      <c r="O2307">
        <v>55</v>
      </c>
      <c r="P2307">
        <v>4</v>
      </c>
      <c r="Q2307" t="s">
        <v>2502</v>
      </c>
      <c r="R2307">
        <v>507</v>
      </c>
      <c r="S2307" s="3">
        <v>0</v>
      </c>
      <c r="T2307" s="6">
        <v>276.25</v>
      </c>
      <c r="U2307" t="s">
        <v>6328</v>
      </c>
      <c r="V2307">
        <v>2025</v>
      </c>
      <c r="W2307" t="s">
        <v>6331</v>
      </c>
      <c r="X2307" t="str">
        <f>_xlfn.XLOOKUP(Orders_C[[#This Row],[Product_ID]],Products_C[Product_ID],Products_C[Product_Name])</f>
        <v>Rice Bowl</v>
      </c>
      <c r="Y2307" t="str">
        <f>_xlfn.XLOOKUP(Orders_C[[#This Row],[Product_ID]],Products_C[Product_ID],Products_C[Category])</f>
        <v>Beverage</v>
      </c>
      <c r="Z2307" t="str">
        <f>_xlfn.XLOOKUP(Orders_C[[#This Row],[Store_ID]],Stores_c[Store_ID],Stores_c[City])</f>
        <v>South Peter</v>
      </c>
      <c r="AA2307" t="str">
        <f>_xlfn.XLOOKUP(Orders_C[[#This Row],[Customer_ID]],Customers_c[Customer_ID],Customers_c[Customer_Name])</f>
        <v>Gary Allen</v>
      </c>
      <c r="AB2307" s="6">
        <f>Orders_C[[#This Row],[Quantity]]*Orders_C[[#This Row],[Unit_Price]]*(1-Orders_C[[#This Row],[Discount %]])+Orders_C[[#This Row],[Tax]]</f>
        <v>666.25</v>
      </c>
      <c r="AC2307" s="9">
        <f>(Orders_C[[#This Row],[Unit_Price]]*Orders_C[[#This Row],[Quantity]])-Orders_C[[#This Row],[Discount]]+Orders_C[[#This Row],[Tax]]</f>
        <v>666.25</v>
      </c>
      <c r="AD2307" t="str">
        <f>IF(COUNTIF(Orders_C[[#All],[Customer_ID]],Orders_C[[#This Row],[Customer_ID]])&gt;1,"Repeat","New")</f>
        <v>Repeat</v>
      </c>
      <c r="AE2307" t="str" cm="1">
        <f t="array" ref="AE2307">_xlfn.XLOOKUP(Orders_C[[#This Row],[Store_ID]],Stores_c[[#All],[Store_ID]],Stores_c[[#All],[City]])</f>
        <v>South Peter</v>
      </c>
      <c r="AF2307" t="str" cm="1">
        <f t="array" ref="AF2307">_xlfn.XLOOKUP(Orders_C[[#This Row],[Store_ID]],Stores_c[[#All],[Store_ID]],Stores_c[[#All],[Manager_Name]])</f>
        <v>Gregory Lambert</v>
      </c>
      <c r="AG2307" t="str" cm="1">
        <f t="array" ref="AG2307">_xlfn.XLOOKUP(Orders_C[[#This Row],[Store_ID]],Stores_c[[#All],[Store_ID]],Stores_c[[#All],[Store_Type]])</f>
        <v>Street</v>
      </c>
    </row>
    <row r="2308" spans="1:33" x14ac:dyDescent="0.25">
      <c r="A2308">
        <v>8269</v>
      </c>
      <c r="B2308" s="1">
        <v>45792</v>
      </c>
      <c r="C2308" s="2">
        <v>8.4247685185185189E-2</v>
      </c>
      <c r="D2308">
        <v>1589</v>
      </c>
      <c r="E2308">
        <v>201</v>
      </c>
      <c r="F2308">
        <v>449</v>
      </c>
      <c r="G2308">
        <v>313</v>
      </c>
      <c r="H2308">
        <v>3</v>
      </c>
      <c r="I2308">
        <v>229</v>
      </c>
      <c r="J2308">
        <v>10</v>
      </c>
      <c r="K2308">
        <v>11.45</v>
      </c>
      <c r="L2308">
        <v>688.45</v>
      </c>
      <c r="M2308" t="s">
        <v>18</v>
      </c>
      <c r="N2308" t="s">
        <v>21</v>
      </c>
      <c r="O2308">
        <v>36</v>
      </c>
      <c r="P2308">
        <v>4</v>
      </c>
      <c r="Q2308" t="s">
        <v>2292</v>
      </c>
      <c r="R2308">
        <v>502</v>
      </c>
      <c r="S2308" s="3">
        <v>0.1</v>
      </c>
      <c r="T2308" s="6">
        <v>276.25000000000006</v>
      </c>
      <c r="U2308" t="s">
        <v>6339</v>
      </c>
      <c r="V2308">
        <v>2025</v>
      </c>
      <c r="W2308" t="s">
        <v>6329</v>
      </c>
      <c r="X2308" t="str">
        <f>_xlfn.XLOOKUP(Orders_C[[#This Row],[Product_ID]],Products_C[Product_ID],Products_C[Product_Name])</f>
        <v>Rice Bowl</v>
      </c>
      <c r="Y2308" t="str">
        <f>_xlfn.XLOOKUP(Orders_C[[#This Row],[Product_ID]],Products_C[Product_ID],Products_C[Category])</f>
        <v>Beverage</v>
      </c>
      <c r="Z2308" t="str">
        <f>_xlfn.XLOOKUP(Orders_C[[#This Row],[Store_ID]],Stores_c[Store_ID],Stores_c[City])</f>
        <v>Lake Nicholasburgh</v>
      </c>
      <c r="AA2308" t="str">
        <f>_xlfn.XLOOKUP(Orders_C[[#This Row],[Customer_ID]],Customers_c[Customer_ID],Customers_c[Customer_Name])</f>
        <v>Andrew Johnson</v>
      </c>
      <c r="AB2308" s="6">
        <f>Orders_C[[#This Row],[Quantity]]*Orders_C[[#This Row],[Unit_Price]]*(1-Orders_C[[#This Row],[Discount %]])+Orders_C[[#This Row],[Tax]]</f>
        <v>629.75000000000011</v>
      </c>
      <c r="AC2308" s="9">
        <f>(Orders_C[[#This Row],[Unit_Price]]*Orders_C[[#This Row],[Quantity]])-Orders_C[[#This Row],[Discount]]+Orders_C[[#This Row],[Tax]]</f>
        <v>688.45</v>
      </c>
      <c r="AD2308" t="str">
        <f>IF(COUNTIF(Orders_C[[#All],[Customer_ID]],Orders_C[[#This Row],[Customer_ID]])&gt;1,"Repeat","New")</f>
        <v>Repeat</v>
      </c>
      <c r="AE2308" t="str" cm="1">
        <f t="array" ref="AE2308">_xlfn.XLOOKUP(Orders_C[[#This Row],[Store_ID]],Stores_c[[#All],[Store_ID]],Stores_c[[#All],[City]])</f>
        <v>Lake Nicholasburgh</v>
      </c>
      <c r="AF2308" t="str" cm="1">
        <f t="array" ref="AF2308">_xlfn.XLOOKUP(Orders_C[[#This Row],[Store_ID]],Stores_c[[#All],[Store_ID]],Stores_c[[#All],[Manager_Name]])</f>
        <v>Maurice Garcia</v>
      </c>
      <c r="AG2308" t="str" cm="1">
        <f t="array" ref="AG2308">_xlfn.XLOOKUP(Orders_C[[#This Row],[Store_ID]],Stores_c[[#All],[Store_ID]],Stores_c[[#All],[Store_Type]])</f>
        <v>Mall</v>
      </c>
    </row>
    <row r="2309" spans="1:33" x14ac:dyDescent="0.25">
      <c r="A2309">
        <v>10378</v>
      </c>
      <c r="B2309" s="1">
        <v>45741</v>
      </c>
      <c r="C2309" s="2">
        <v>0.1159375</v>
      </c>
      <c r="D2309">
        <v>1451</v>
      </c>
      <c r="E2309">
        <v>218</v>
      </c>
      <c r="F2309">
        <v>425</v>
      </c>
      <c r="G2309">
        <v>308</v>
      </c>
      <c r="H2309">
        <v>4</v>
      </c>
      <c r="I2309">
        <v>177</v>
      </c>
      <c r="J2309">
        <v>15</v>
      </c>
      <c r="K2309">
        <v>8.85</v>
      </c>
      <c r="L2309">
        <v>701.85</v>
      </c>
      <c r="M2309" t="s">
        <v>19</v>
      </c>
      <c r="N2309" t="s">
        <v>23</v>
      </c>
      <c r="O2309">
        <v>47</v>
      </c>
      <c r="P2309">
        <v>2</v>
      </c>
      <c r="Q2309" t="s">
        <v>4401</v>
      </c>
      <c r="R2309">
        <v>503</v>
      </c>
      <c r="S2309" s="3">
        <v>0.15</v>
      </c>
      <c r="T2309" s="6">
        <v>277.05</v>
      </c>
      <c r="U2309" t="s">
        <v>6334</v>
      </c>
      <c r="V2309">
        <v>2025</v>
      </c>
      <c r="W2309" t="s">
        <v>6331</v>
      </c>
      <c r="X2309" t="str">
        <f>_xlfn.XLOOKUP(Orders_C[[#This Row],[Product_ID]],Products_C[Product_ID],Products_C[Product_Name])</f>
        <v>Zinger Burger</v>
      </c>
      <c r="Y2309" t="str">
        <f>_xlfn.XLOOKUP(Orders_C[[#This Row],[Product_ID]],Products_C[Product_ID],Products_C[Category])</f>
        <v>Beverage</v>
      </c>
      <c r="Z2309" t="str">
        <f>_xlfn.XLOOKUP(Orders_C[[#This Row],[Store_ID]],Stores_c[Store_ID],Stores_c[City])</f>
        <v>East Johnport</v>
      </c>
      <c r="AA2309" t="str">
        <f>_xlfn.XLOOKUP(Orders_C[[#This Row],[Customer_ID]],Customers_c[Customer_ID],Customers_c[Customer_Name])</f>
        <v>Patricia Obrien</v>
      </c>
      <c r="AB2309" s="6">
        <f>Orders_C[[#This Row],[Quantity]]*Orders_C[[#This Row],[Unit_Price]]*(1-Orders_C[[#This Row],[Discount %]])+Orders_C[[#This Row],[Tax]]</f>
        <v>610.65</v>
      </c>
      <c r="AC2309" s="9">
        <f>(Orders_C[[#This Row],[Unit_Price]]*Orders_C[[#This Row],[Quantity]])-Orders_C[[#This Row],[Discount]]+Orders_C[[#This Row],[Tax]]</f>
        <v>701.85</v>
      </c>
      <c r="AD2309" t="str">
        <f>IF(COUNTIF(Orders_C[[#All],[Customer_ID]],Orders_C[[#This Row],[Customer_ID]])&gt;1,"Repeat","New")</f>
        <v>Repeat</v>
      </c>
      <c r="AE2309" t="str" cm="1">
        <f t="array" ref="AE2309">_xlfn.XLOOKUP(Orders_C[[#This Row],[Store_ID]],Stores_c[[#All],[Store_ID]],Stores_c[[#All],[City]])</f>
        <v>East Johnport</v>
      </c>
      <c r="AF2309" t="str" cm="1">
        <f t="array" ref="AF2309">_xlfn.XLOOKUP(Orders_C[[#This Row],[Store_ID]],Stores_c[[#All],[Store_ID]],Stores_c[[#All],[Manager_Name]])</f>
        <v>Mr. Matthew Murillo III</v>
      </c>
      <c r="AG2309" t="str" cm="1">
        <f t="array" ref="AG2309">_xlfn.XLOOKUP(Orders_C[[#This Row],[Store_ID]],Stores_c[[#All],[Store_ID]],Stores_c[[#All],[Store_Type]])</f>
        <v>Street</v>
      </c>
    </row>
    <row r="2310" spans="1:33" x14ac:dyDescent="0.25">
      <c r="A2310">
        <v>8329</v>
      </c>
      <c r="B2310" s="1">
        <v>46002</v>
      </c>
      <c r="C2310" s="2">
        <v>0.7565277777777778</v>
      </c>
      <c r="D2310">
        <v>1539</v>
      </c>
      <c r="E2310">
        <v>215</v>
      </c>
      <c r="F2310">
        <v>442</v>
      </c>
      <c r="G2310">
        <v>331</v>
      </c>
      <c r="H2310">
        <v>4</v>
      </c>
      <c r="I2310">
        <v>174</v>
      </c>
      <c r="J2310">
        <v>10</v>
      </c>
      <c r="K2310">
        <v>8.7000000000000011</v>
      </c>
      <c r="L2310">
        <v>694.7</v>
      </c>
      <c r="M2310" t="s">
        <v>20</v>
      </c>
      <c r="N2310" t="s">
        <v>23</v>
      </c>
      <c r="O2310">
        <v>58</v>
      </c>
      <c r="P2310">
        <v>3</v>
      </c>
      <c r="Q2310" t="s">
        <v>2352</v>
      </c>
      <c r="R2310">
        <v>505</v>
      </c>
      <c r="S2310" s="3">
        <v>0.1</v>
      </c>
      <c r="T2310" s="6">
        <v>277.10000000000008</v>
      </c>
      <c r="U2310" t="s">
        <v>6328</v>
      </c>
      <c r="V2310">
        <v>2025</v>
      </c>
      <c r="W2310" t="s">
        <v>6331</v>
      </c>
      <c r="X2310" t="str">
        <f>_xlfn.XLOOKUP(Orders_C[[#This Row],[Product_ID]],Products_C[Product_ID],Products_C[Product_Name])</f>
        <v>Chicken Bucket</v>
      </c>
      <c r="Y2310" t="str">
        <f>_xlfn.XLOOKUP(Orders_C[[#This Row],[Product_ID]],Products_C[Product_ID],Products_C[Category])</f>
        <v>Beverage</v>
      </c>
      <c r="Z2310" t="str">
        <f>_xlfn.XLOOKUP(Orders_C[[#This Row],[Store_ID]],Stores_c[Store_ID],Stores_c[City])</f>
        <v>Sallyburgh</v>
      </c>
      <c r="AA2310" t="str">
        <f>_xlfn.XLOOKUP(Orders_C[[#This Row],[Customer_ID]],Customers_c[Customer_ID],Customers_c[Customer_Name])</f>
        <v>Sarah Moses</v>
      </c>
      <c r="AB2310" s="6">
        <f>Orders_C[[#This Row],[Quantity]]*Orders_C[[#This Row],[Unit_Price]]*(1-Orders_C[[#This Row],[Discount %]])+Orders_C[[#This Row],[Tax]]</f>
        <v>635.1</v>
      </c>
      <c r="AC2310" s="9">
        <f>(Orders_C[[#This Row],[Unit_Price]]*Orders_C[[#This Row],[Quantity]])-Orders_C[[#This Row],[Discount]]+Orders_C[[#This Row],[Tax]]</f>
        <v>694.7</v>
      </c>
      <c r="AD2310" t="str">
        <f>IF(COUNTIF(Orders_C[[#All],[Customer_ID]],Orders_C[[#This Row],[Customer_ID]])&gt;1,"Repeat","New")</f>
        <v>Repeat</v>
      </c>
      <c r="AE2310" t="str" cm="1">
        <f t="array" ref="AE2310">_xlfn.XLOOKUP(Orders_C[[#This Row],[Store_ID]],Stores_c[[#All],[Store_ID]],Stores_c[[#All],[City]])</f>
        <v>Sallyburgh</v>
      </c>
      <c r="AF2310" t="str" cm="1">
        <f t="array" ref="AF2310">_xlfn.XLOOKUP(Orders_C[[#This Row],[Store_ID]],Stores_c[[#All],[Store_ID]],Stores_c[[#All],[Manager_Name]])</f>
        <v>Benjamin Mccoy</v>
      </c>
      <c r="AG2310" t="str" cm="1">
        <f t="array" ref="AG2310">_xlfn.XLOOKUP(Orders_C[[#This Row],[Store_ID]],Stores_c[[#All],[Store_ID]],Stores_c[[#All],[Store_Type]])</f>
        <v>Drive-Thru</v>
      </c>
    </row>
    <row r="2311" spans="1:33" x14ac:dyDescent="0.25">
      <c r="A2311">
        <v>8732</v>
      </c>
      <c r="B2311" s="1">
        <v>46059</v>
      </c>
      <c r="C2311" s="2">
        <v>4.4537037037037035E-2</v>
      </c>
      <c r="D2311">
        <v>1177</v>
      </c>
      <c r="E2311">
        <v>220</v>
      </c>
      <c r="F2311">
        <v>501</v>
      </c>
      <c r="G2311">
        <v>339</v>
      </c>
      <c r="H2311">
        <v>4</v>
      </c>
      <c r="I2311">
        <v>174</v>
      </c>
      <c r="J2311">
        <v>10</v>
      </c>
      <c r="K2311">
        <v>8.7000000000000011</v>
      </c>
      <c r="L2311">
        <v>694.7</v>
      </c>
      <c r="M2311" t="s">
        <v>19</v>
      </c>
      <c r="N2311" t="s">
        <v>22</v>
      </c>
      <c r="O2311">
        <v>21</v>
      </c>
      <c r="P2311">
        <v>4</v>
      </c>
      <c r="Q2311" t="s">
        <v>2755</v>
      </c>
      <c r="R2311">
        <v>505</v>
      </c>
      <c r="S2311" s="3">
        <v>0.1</v>
      </c>
      <c r="T2311" s="6">
        <v>277.10000000000008</v>
      </c>
      <c r="U2311" t="s">
        <v>6338</v>
      </c>
      <c r="V2311">
        <v>2026</v>
      </c>
      <c r="W2311" t="s">
        <v>6329</v>
      </c>
      <c r="X2311" t="str">
        <f>_xlfn.XLOOKUP(Orders_C[[#This Row],[Product_ID]],Products_C[Product_ID],Products_C[Product_Name])</f>
        <v>Veg Burger</v>
      </c>
      <c r="Y2311" t="str">
        <f>_xlfn.XLOOKUP(Orders_C[[#This Row],[Product_ID]],Products_C[Product_ID],Products_C[Category])</f>
        <v>Burger</v>
      </c>
      <c r="Z2311" t="str">
        <f>_xlfn.XLOOKUP(Orders_C[[#This Row],[Store_ID]],Stores_c[Store_ID],Stores_c[City])</f>
        <v>Williamborough</v>
      </c>
      <c r="AA2311" t="str">
        <f>_xlfn.XLOOKUP(Orders_C[[#This Row],[Customer_ID]],Customers_c[Customer_ID],Customers_c[Customer_Name])</f>
        <v>Linda Hogan</v>
      </c>
      <c r="AB2311" s="6">
        <f>Orders_C[[#This Row],[Quantity]]*Orders_C[[#This Row],[Unit_Price]]*(1-Orders_C[[#This Row],[Discount %]])+Orders_C[[#This Row],[Tax]]</f>
        <v>635.1</v>
      </c>
      <c r="AC2311" s="9">
        <f>(Orders_C[[#This Row],[Unit_Price]]*Orders_C[[#This Row],[Quantity]])-Orders_C[[#This Row],[Discount]]+Orders_C[[#This Row],[Tax]]</f>
        <v>694.7</v>
      </c>
      <c r="AD2311" t="str">
        <f>IF(COUNTIF(Orders_C[[#All],[Customer_ID]],Orders_C[[#This Row],[Customer_ID]])&gt;1,"Repeat","New")</f>
        <v>Repeat</v>
      </c>
      <c r="AE2311" t="str" cm="1">
        <f t="array" ref="AE2311">_xlfn.XLOOKUP(Orders_C[[#This Row],[Store_ID]],Stores_c[[#All],[Store_ID]],Stores_c[[#All],[City]])</f>
        <v>Williamborough</v>
      </c>
      <c r="AF2311" t="str" cm="1">
        <f t="array" ref="AF2311">_xlfn.XLOOKUP(Orders_C[[#This Row],[Store_ID]],Stores_c[[#All],[Store_ID]],Stores_c[[#All],[Manager_Name]])</f>
        <v>Michael Mcbride</v>
      </c>
      <c r="AG2311" t="str" cm="1">
        <f t="array" ref="AG2311">_xlfn.XLOOKUP(Orders_C[[#This Row],[Store_ID]],Stores_c[[#All],[Store_ID]],Stores_c[[#All],[Store_Type]])</f>
        <v>Mall</v>
      </c>
    </row>
    <row r="2312" spans="1:33" x14ac:dyDescent="0.25">
      <c r="A2312">
        <v>7985</v>
      </c>
      <c r="B2312" s="1">
        <v>46055</v>
      </c>
      <c r="C2312" s="2">
        <v>0.34484953703703702</v>
      </c>
      <c r="D2312">
        <v>1558</v>
      </c>
      <c r="E2312">
        <v>221</v>
      </c>
      <c r="F2312">
        <v>458</v>
      </c>
      <c r="G2312">
        <v>337</v>
      </c>
      <c r="H2312">
        <v>2</v>
      </c>
      <c r="I2312">
        <v>338</v>
      </c>
      <c r="J2312">
        <v>10</v>
      </c>
      <c r="K2312">
        <v>16.899999999999999</v>
      </c>
      <c r="L2312">
        <v>682.9</v>
      </c>
      <c r="M2312" t="s">
        <v>20</v>
      </c>
      <c r="N2312" t="s">
        <v>23</v>
      </c>
      <c r="O2312">
        <v>51</v>
      </c>
      <c r="P2312">
        <v>1</v>
      </c>
      <c r="Q2312" t="s">
        <v>2008</v>
      </c>
      <c r="R2312">
        <v>508</v>
      </c>
      <c r="S2312" s="3">
        <v>0.1</v>
      </c>
      <c r="T2312" s="6">
        <v>277.3</v>
      </c>
      <c r="U2312" t="s">
        <v>6338</v>
      </c>
      <c r="V2312">
        <v>2026</v>
      </c>
      <c r="W2312" t="s">
        <v>6331</v>
      </c>
      <c r="X2312" t="str">
        <f>_xlfn.XLOOKUP(Orders_C[[#This Row],[Product_ID]],Products_C[Product_ID],Products_C[Product_Name])</f>
        <v>Chocolate Lava Cake</v>
      </c>
      <c r="Y2312" t="str">
        <f>_xlfn.XLOOKUP(Orders_C[[#This Row],[Product_ID]],Products_C[Product_ID],Products_C[Category])</f>
        <v>Chicken</v>
      </c>
      <c r="Z2312" t="str">
        <f>_xlfn.XLOOKUP(Orders_C[[#This Row],[Store_ID]],Stores_c[Store_ID],Stores_c[City])</f>
        <v>Port Barbarabury</v>
      </c>
      <c r="AA2312" t="str">
        <f>_xlfn.XLOOKUP(Orders_C[[#This Row],[Customer_ID]],Customers_c[Customer_ID],Customers_c[Customer_Name])</f>
        <v>William Kelley</v>
      </c>
      <c r="AB2312" s="6">
        <f>Orders_C[[#This Row],[Quantity]]*Orders_C[[#This Row],[Unit_Price]]*(1-Orders_C[[#This Row],[Discount %]])+Orders_C[[#This Row],[Tax]]</f>
        <v>625.29999999999995</v>
      </c>
      <c r="AC2312" s="9">
        <f>(Orders_C[[#This Row],[Unit_Price]]*Orders_C[[#This Row],[Quantity]])-Orders_C[[#This Row],[Discount]]+Orders_C[[#This Row],[Tax]]</f>
        <v>682.9</v>
      </c>
      <c r="AD2312" t="str">
        <f>IF(COUNTIF(Orders_C[[#All],[Customer_ID]],Orders_C[[#This Row],[Customer_ID]])&gt;1,"Repeat","New")</f>
        <v>Repeat</v>
      </c>
      <c r="AE2312" t="str" cm="1">
        <f t="array" ref="AE2312">_xlfn.XLOOKUP(Orders_C[[#This Row],[Store_ID]],Stores_c[[#All],[Store_ID]],Stores_c[[#All],[City]])</f>
        <v>Port Barbarabury</v>
      </c>
      <c r="AF2312" t="str" cm="1">
        <f t="array" ref="AF2312">_xlfn.XLOOKUP(Orders_C[[#This Row],[Store_ID]],Stores_c[[#All],[Store_ID]],Stores_c[[#All],[Manager_Name]])</f>
        <v>Edward Nguyen</v>
      </c>
      <c r="AG2312" t="str" cm="1">
        <f t="array" ref="AG2312">_xlfn.XLOOKUP(Orders_C[[#This Row],[Store_ID]],Stores_c[[#All],[Store_ID]],Stores_c[[#All],[Store_Type]])</f>
        <v>Street</v>
      </c>
    </row>
    <row r="2313" spans="1:33" x14ac:dyDescent="0.25">
      <c r="A2313">
        <v>9017</v>
      </c>
      <c r="B2313" s="1">
        <v>45890</v>
      </c>
      <c r="C2313" s="2">
        <v>0.81067129629629631</v>
      </c>
      <c r="D2313">
        <v>1918</v>
      </c>
      <c r="E2313">
        <v>216</v>
      </c>
      <c r="F2313">
        <v>430</v>
      </c>
      <c r="G2313">
        <v>320</v>
      </c>
      <c r="H2313">
        <v>2</v>
      </c>
      <c r="I2313">
        <v>338</v>
      </c>
      <c r="J2313">
        <v>10</v>
      </c>
      <c r="K2313">
        <v>16.899999999999999</v>
      </c>
      <c r="L2313">
        <v>682.9</v>
      </c>
      <c r="M2313" t="s">
        <v>18</v>
      </c>
      <c r="N2313" t="s">
        <v>21</v>
      </c>
      <c r="O2313">
        <v>14</v>
      </c>
      <c r="P2313">
        <v>2</v>
      </c>
      <c r="Q2313" t="s">
        <v>3040</v>
      </c>
      <c r="R2313">
        <v>502</v>
      </c>
      <c r="S2313" s="3">
        <v>0.1</v>
      </c>
      <c r="T2313" s="6">
        <v>277.3</v>
      </c>
      <c r="U2313" t="s">
        <v>6342</v>
      </c>
      <c r="V2313">
        <v>2025</v>
      </c>
      <c r="W2313" t="s">
        <v>6333</v>
      </c>
      <c r="X2313" t="str">
        <f>_xlfn.XLOOKUP(Orders_C[[#This Row],[Product_ID]],Products_C[Product_ID],Products_C[Product_Name])</f>
        <v>Rice Bowl</v>
      </c>
      <c r="Y2313" t="str">
        <f>_xlfn.XLOOKUP(Orders_C[[#This Row],[Product_ID]],Products_C[Product_ID],Products_C[Category])</f>
        <v>Beverage</v>
      </c>
      <c r="Z2313" t="str">
        <f>_xlfn.XLOOKUP(Orders_C[[#This Row],[Store_ID]],Stores_c[Store_ID],Stores_c[City])</f>
        <v>Garciaview</v>
      </c>
      <c r="AA2313" t="str">
        <f>_xlfn.XLOOKUP(Orders_C[[#This Row],[Customer_ID]],Customers_c[Customer_ID],Customers_c[Customer_Name])</f>
        <v>Arthur Rogers</v>
      </c>
      <c r="AB2313" s="6">
        <f>Orders_C[[#This Row],[Quantity]]*Orders_C[[#This Row],[Unit_Price]]*(1-Orders_C[[#This Row],[Discount %]])+Orders_C[[#This Row],[Tax]]</f>
        <v>625.29999999999995</v>
      </c>
      <c r="AC2313" s="9">
        <f>(Orders_C[[#This Row],[Unit_Price]]*Orders_C[[#This Row],[Quantity]])-Orders_C[[#This Row],[Discount]]+Orders_C[[#This Row],[Tax]]</f>
        <v>682.9</v>
      </c>
      <c r="AD2313" t="str">
        <f>IF(COUNTIF(Orders_C[[#All],[Customer_ID]],Orders_C[[#This Row],[Customer_ID]])&gt;1,"Repeat","New")</f>
        <v>Repeat</v>
      </c>
      <c r="AE2313" t="str" cm="1">
        <f t="array" ref="AE2313">_xlfn.XLOOKUP(Orders_C[[#This Row],[Store_ID]],Stores_c[[#All],[Store_ID]],Stores_c[[#All],[City]])</f>
        <v>Garciaview</v>
      </c>
      <c r="AF2313" t="str" cm="1">
        <f t="array" ref="AF2313">_xlfn.XLOOKUP(Orders_C[[#This Row],[Store_ID]],Stores_c[[#All],[Store_ID]],Stores_c[[#All],[Manager_Name]])</f>
        <v>Karina Washington</v>
      </c>
      <c r="AG2313" t="str" cm="1">
        <f t="array" ref="AG2313">_xlfn.XLOOKUP(Orders_C[[#This Row],[Store_ID]],Stores_c[[#All],[Store_ID]],Stores_c[[#All],[Store_Type]])</f>
        <v>Drive-Thru</v>
      </c>
    </row>
    <row r="2314" spans="1:33" x14ac:dyDescent="0.25">
      <c r="A2314">
        <v>8672</v>
      </c>
      <c r="B2314" s="1">
        <v>46021</v>
      </c>
      <c r="C2314" s="2">
        <v>0.17969907407407407</v>
      </c>
      <c r="D2314">
        <v>1313</v>
      </c>
      <c r="E2314">
        <v>224</v>
      </c>
      <c r="F2314">
        <v>453</v>
      </c>
      <c r="G2314">
        <v>328</v>
      </c>
      <c r="H2314">
        <v>3</v>
      </c>
      <c r="I2314">
        <v>230</v>
      </c>
      <c r="J2314">
        <v>10</v>
      </c>
      <c r="K2314">
        <v>11.5</v>
      </c>
      <c r="L2314">
        <v>691.5</v>
      </c>
      <c r="M2314" t="s">
        <v>19</v>
      </c>
      <c r="N2314" t="s">
        <v>21</v>
      </c>
      <c r="O2314">
        <v>41</v>
      </c>
      <c r="P2314">
        <v>5</v>
      </c>
      <c r="Q2314" t="s">
        <v>2695</v>
      </c>
      <c r="R2314">
        <v>502</v>
      </c>
      <c r="S2314" s="3">
        <v>0.1</v>
      </c>
      <c r="T2314" s="6">
        <v>277.5</v>
      </c>
      <c r="U2314" t="s">
        <v>6328</v>
      </c>
      <c r="V2314">
        <v>2025</v>
      </c>
      <c r="W2314" t="s">
        <v>6331</v>
      </c>
      <c r="X2314" t="str">
        <f>_xlfn.XLOOKUP(Orders_C[[#This Row],[Product_ID]],Products_C[Product_ID],Products_C[Product_Name])</f>
        <v>Rice Bowl</v>
      </c>
      <c r="Y2314" t="str">
        <f>_xlfn.XLOOKUP(Orders_C[[#This Row],[Product_ID]],Products_C[Product_ID],Products_C[Category])</f>
        <v>Burger</v>
      </c>
      <c r="Z2314" t="str">
        <f>_xlfn.XLOOKUP(Orders_C[[#This Row],[Store_ID]],Stores_c[Store_ID],Stores_c[City])</f>
        <v>Valdezton</v>
      </c>
      <c r="AA2314" t="str">
        <f>_xlfn.XLOOKUP(Orders_C[[#This Row],[Customer_ID]],Customers_c[Customer_ID],Customers_c[Customer_Name])</f>
        <v>Juan Scott</v>
      </c>
      <c r="AB2314" s="6">
        <f>Orders_C[[#This Row],[Quantity]]*Orders_C[[#This Row],[Unit_Price]]*(1-Orders_C[[#This Row],[Discount %]])+Orders_C[[#This Row],[Tax]]</f>
        <v>632.5</v>
      </c>
      <c r="AC2314" s="9">
        <f>(Orders_C[[#This Row],[Unit_Price]]*Orders_C[[#This Row],[Quantity]])-Orders_C[[#This Row],[Discount]]+Orders_C[[#This Row],[Tax]]</f>
        <v>691.5</v>
      </c>
      <c r="AD2314" t="str">
        <f>IF(COUNTIF(Orders_C[[#All],[Customer_ID]],Orders_C[[#This Row],[Customer_ID]])&gt;1,"Repeat","New")</f>
        <v>Repeat</v>
      </c>
      <c r="AE2314" t="str" cm="1">
        <f t="array" ref="AE2314">_xlfn.XLOOKUP(Orders_C[[#This Row],[Store_ID]],Stores_c[[#All],[Store_ID]],Stores_c[[#All],[City]])</f>
        <v>Valdezton</v>
      </c>
      <c r="AF2314" t="str" cm="1">
        <f t="array" ref="AF2314">_xlfn.XLOOKUP(Orders_C[[#This Row],[Store_ID]],Stores_c[[#All],[Store_ID]],Stores_c[[#All],[Manager_Name]])</f>
        <v>John Rodriguez</v>
      </c>
      <c r="AG2314" t="str" cm="1">
        <f t="array" ref="AG2314">_xlfn.XLOOKUP(Orders_C[[#This Row],[Store_ID]],Stores_c[[#All],[Store_ID]],Stores_c[[#All],[Store_Type]])</f>
        <v>Street</v>
      </c>
    </row>
    <row r="2315" spans="1:33" x14ac:dyDescent="0.25">
      <c r="A2315">
        <v>9152</v>
      </c>
      <c r="B2315" s="1">
        <v>45724</v>
      </c>
      <c r="C2315" s="2">
        <v>0.95070601851851855</v>
      </c>
      <c r="D2315">
        <v>1143</v>
      </c>
      <c r="E2315">
        <v>207</v>
      </c>
      <c r="F2315">
        <v>489</v>
      </c>
      <c r="G2315">
        <v>314</v>
      </c>
      <c r="H2315">
        <v>3</v>
      </c>
      <c r="I2315">
        <v>230</v>
      </c>
      <c r="J2315">
        <v>10</v>
      </c>
      <c r="K2315">
        <v>11.5</v>
      </c>
      <c r="L2315">
        <v>691.5</v>
      </c>
      <c r="M2315" t="s">
        <v>19</v>
      </c>
      <c r="N2315" t="s">
        <v>21</v>
      </c>
      <c r="O2315">
        <v>56</v>
      </c>
      <c r="P2315">
        <v>1</v>
      </c>
      <c r="Q2315" t="s">
        <v>3175</v>
      </c>
      <c r="R2315">
        <v>501</v>
      </c>
      <c r="S2315" s="3">
        <v>0.1</v>
      </c>
      <c r="T2315" s="6">
        <v>277.5</v>
      </c>
      <c r="U2315" t="s">
        <v>6334</v>
      </c>
      <c r="V2315">
        <v>2025</v>
      </c>
      <c r="W2315" t="s">
        <v>6331</v>
      </c>
      <c r="X2315" t="str">
        <f>_xlfn.XLOOKUP(Orders_C[[#This Row],[Product_ID]],Products_C[Product_ID],Products_C[Product_Name])</f>
        <v>Wrap</v>
      </c>
      <c r="Y2315" t="str">
        <f>_xlfn.XLOOKUP(Orders_C[[#This Row],[Product_ID]],Products_C[Product_ID],Products_C[Category])</f>
        <v>Burger</v>
      </c>
      <c r="Z2315" t="str">
        <f>_xlfn.XLOOKUP(Orders_C[[#This Row],[Store_ID]],Stores_c[Store_ID],Stores_c[City])</f>
        <v>Christineton</v>
      </c>
      <c r="AA2315" t="str">
        <f>_xlfn.XLOOKUP(Orders_C[[#This Row],[Customer_ID]],Customers_c[Customer_ID],Customers_c[Customer_Name])</f>
        <v>Andrew Shepard</v>
      </c>
      <c r="AB2315" s="6">
        <f>Orders_C[[#This Row],[Quantity]]*Orders_C[[#This Row],[Unit_Price]]*(1-Orders_C[[#This Row],[Discount %]])+Orders_C[[#This Row],[Tax]]</f>
        <v>632.5</v>
      </c>
      <c r="AC2315" s="9">
        <f>(Orders_C[[#This Row],[Unit_Price]]*Orders_C[[#This Row],[Quantity]])-Orders_C[[#This Row],[Discount]]+Orders_C[[#This Row],[Tax]]</f>
        <v>691.5</v>
      </c>
      <c r="AD2315" t="str">
        <f>IF(COUNTIF(Orders_C[[#All],[Customer_ID]],Orders_C[[#This Row],[Customer_ID]])&gt;1,"Repeat","New")</f>
        <v>Repeat</v>
      </c>
      <c r="AE2315" t="str" cm="1">
        <f t="array" ref="AE2315">_xlfn.XLOOKUP(Orders_C[[#This Row],[Store_ID]],Stores_c[[#All],[Store_ID]],Stores_c[[#All],[City]])</f>
        <v>Christineton</v>
      </c>
      <c r="AF2315" t="str" cm="1">
        <f t="array" ref="AF2315">_xlfn.XLOOKUP(Orders_C[[#This Row],[Store_ID]],Stores_c[[#All],[Store_ID]],Stores_c[[#All],[Manager_Name]])</f>
        <v>Dr. William Hubbard MD</v>
      </c>
      <c r="AG2315" t="str" cm="1">
        <f t="array" ref="AG2315">_xlfn.XLOOKUP(Orders_C[[#This Row],[Store_ID]],Stores_c[[#All],[Store_ID]],Stores_c[[#All],[Store_Type]])</f>
        <v>Street</v>
      </c>
    </row>
    <row r="2316" spans="1:33" x14ac:dyDescent="0.25">
      <c r="A2316">
        <v>7513</v>
      </c>
      <c r="B2316" s="1">
        <v>46048</v>
      </c>
      <c r="C2316" s="2">
        <v>0.21585648148148148</v>
      </c>
      <c r="D2316">
        <v>1252</v>
      </c>
      <c r="E2316">
        <v>202</v>
      </c>
      <c r="F2316">
        <v>430</v>
      </c>
      <c r="G2316">
        <v>336</v>
      </c>
      <c r="H2316">
        <v>3</v>
      </c>
      <c r="I2316">
        <v>234</v>
      </c>
      <c r="J2316">
        <v>15</v>
      </c>
      <c r="K2316">
        <v>11.7</v>
      </c>
      <c r="L2316">
        <v>698.7</v>
      </c>
      <c r="M2316" t="s">
        <v>19</v>
      </c>
      <c r="N2316" t="s">
        <v>22</v>
      </c>
      <c r="O2316">
        <v>44</v>
      </c>
      <c r="P2316">
        <v>3</v>
      </c>
      <c r="Q2316" t="s">
        <v>1536</v>
      </c>
      <c r="R2316">
        <v>504</v>
      </c>
      <c r="S2316" s="3">
        <v>0.15</v>
      </c>
      <c r="T2316" s="6">
        <v>277.50000000000006</v>
      </c>
      <c r="U2316" t="s">
        <v>6330</v>
      </c>
      <c r="V2316">
        <v>2026</v>
      </c>
      <c r="W2316" t="s">
        <v>6331</v>
      </c>
      <c r="X2316" t="str">
        <f>_xlfn.XLOOKUP(Orders_C[[#This Row],[Product_ID]],Products_C[Product_ID],Products_C[Product_Name])</f>
        <v>Chicken Bucket</v>
      </c>
      <c r="Y2316" t="str">
        <f>_xlfn.XLOOKUP(Orders_C[[#This Row],[Product_ID]],Products_C[Product_ID],Products_C[Category])</f>
        <v>Dessert</v>
      </c>
      <c r="Z2316" t="str">
        <f>_xlfn.XLOOKUP(Orders_C[[#This Row],[Store_ID]],Stores_c[Store_ID],Stores_c[City])</f>
        <v>Rebekahside</v>
      </c>
      <c r="AA2316" t="str">
        <f>_xlfn.XLOOKUP(Orders_C[[#This Row],[Customer_ID]],Customers_c[Customer_ID],Customers_c[Customer_Name])</f>
        <v>Samantha Briggs DVM</v>
      </c>
      <c r="AB2316" s="6">
        <f>Orders_C[[#This Row],[Quantity]]*Orders_C[[#This Row],[Unit_Price]]*(1-Orders_C[[#This Row],[Discount %]])+Orders_C[[#This Row],[Tax]]</f>
        <v>608.4</v>
      </c>
      <c r="AC2316" s="9">
        <f>(Orders_C[[#This Row],[Unit_Price]]*Orders_C[[#This Row],[Quantity]])-Orders_C[[#This Row],[Discount]]+Orders_C[[#This Row],[Tax]]</f>
        <v>698.7</v>
      </c>
      <c r="AD2316" t="str">
        <f>IF(COUNTIF(Orders_C[[#All],[Customer_ID]],Orders_C[[#This Row],[Customer_ID]])&gt;1,"Repeat","New")</f>
        <v>Repeat</v>
      </c>
      <c r="AE2316" t="str" cm="1">
        <f t="array" ref="AE2316">_xlfn.XLOOKUP(Orders_C[[#This Row],[Store_ID]],Stores_c[[#All],[Store_ID]],Stores_c[[#All],[City]])</f>
        <v>Rebekahside</v>
      </c>
      <c r="AF2316" t="str" cm="1">
        <f t="array" ref="AF2316">_xlfn.XLOOKUP(Orders_C[[#This Row],[Store_ID]],Stores_c[[#All],[Store_ID]],Stores_c[[#All],[Manager_Name]])</f>
        <v>Mark Ray</v>
      </c>
      <c r="AG2316" t="str" cm="1">
        <f t="array" ref="AG2316">_xlfn.XLOOKUP(Orders_C[[#This Row],[Store_ID]],Stores_c[[#All],[Store_ID]],Stores_c[[#All],[Store_Type]])</f>
        <v>Drive-Thru</v>
      </c>
    </row>
    <row r="2317" spans="1:33" x14ac:dyDescent="0.25">
      <c r="A2317">
        <v>8354</v>
      </c>
      <c r="B2317" s="1">
        <v>45786</v>
      </c>
      <c r="C2317" s="2">
        <v>0.37472222222222223</v>
      </c>
      <c r="D2317">
        <v>1740</v>
      </c>
      <c r="E2317">
        <v>221</v>
      </c>
      <c r="F2317">
        <v>401</v>
      </c>
      <c r="G2317">
        <v>340</v>
      </c>
      <c r="H2317">
        <v>3</v>
      </c>
      <c r="I2317">
        <v>234</v>
      </c>
      <c r="J2317">
        <v>15</v>
      </c>
      <c r="K2317">
        <v>11.7</v>
      </c>
      <c r="L2317">
        <v>698.7</v>
      </c>
      <c r="M2317" t="s">
        <v>18</v>
      </c>
      <c r="N2317" t="s">
        <v>21</v>
      </c>
      <c r="O2317">
        <v>10</v>
      </c>
      <c r="P2317">
        <v>3</v>
      </c>
      <c r="Q2317" t="s">
        <v>2377</v>
      </c>
      <c r="R2317">
        <v>510</v>
      </c>
      <c r="S2317" s="3">
        <v>0.15</v>
      </c>
      <c r="T2317" s="6">
        <v>277.50000000000006</v>
      </c>
      <c r="U2317" t="s">
        <v>6339</v>
      </c>
      <c r="V2317">
        <v>2025</v>
      </c>
      <c r="W2317" t="s">
        <v>6333</v>
      </c>
      <c r="X2317" t="str">
        <f>_xlfn.XLOOKUP(Orders_C[[#This Row],[Product_ID]],Products_C[Product_ID],Products_C[Product_Name])</f>
        <v>Chocolate Lava Cake</v>
      </c>
      <c r="Y2317" t="str">
        <f>_xlfn.XLOOKUP(Orders_C[[#This Row],[Product_ID]],Products_C[Product_ID],Products_C[Category])</f>
        <v>Chicken</v>
      </c>
      <c r="Z2317" t="str">
        <f>_xlfn.XLOOKUP(Orders_C[[#This Row],[Store_ID]],Stores_c[Store_ID],Stores_c[City])</f>
        <v>Port Barbarabury</v>
      </c>
      <c r="AA2317" t="str">
        <f>_xlfn.XLOOKUP(Orders_C[[#This Row],[Customer_ID]],Customers_c[Customer_ID],Customers_c[Customer_Name])</f>
        <v>Michael Hicks</v>
      </c>
      <c r="AB2317" s="6">
        <f>Orders_C[[#This Row],[Quantity]]*Orders_C[[#This Row],[Unit_Price]]*(1-Orders_C[[#This Row],[Discount %]])+Orders_C[[#This Row],[Tax]]</f>
        <v>608.4</v>
      </c>
      <c r="AC2317" s="9">
        <f>(Orders_C[[#This Row],[Unit_Price]]*Orders_C[[#This Row],[Quantity]])-Orders_C[[#This Row],[Discount]]+Orders_C[[#This Row],[Tax]]</f>
        <v>698.7</v>
      </c>
      <c r="AD2317" t="str">
        <f>IF(COUNTIF(Orders_C[[#All],[Customer_ID]],Orders_C[[#This Row],[Customer_ID]])&gt;1,"Repeat","New")</f>
        <v>Repeat</v>
      </c>
      <c r="AE2317" t="str" cm="1">
        <f t="array" ref="AE2317">_xlfn.XLOOKUP(Orders_C[[#This Row],[Store_ID]],Stores_c[[#All],[Store_ID]],Stores_c[[#All],[City]])</f>
        <v>Port Barbarabury</v>
      </c>
      <c r="AF2317" t="str" cm="1">
        <f t="array" ref="AF2317">_xlfn.XLOOKUP(Orders_C[[#This Row],[Store_ID]],Stores_c[[#All],[Store_ID]],Stores_c[[#All],[Manager_Name]])</f>
        <v>Edward Nguyen</v>
      </c>
      <c r="AG2317" t="str" cm="1">
        <f t="array" ref="AG2317">_xlfn.XLOOKUP(Orders_C[[#This Row],[Store_ID]],Stores_c[[#All],[Store_ID]],Stores_c[[#All],[Store_Type]])</f>
        <v>Street</v>
      </c>
    </row>
    <row r="2318" spans="1:33" x14ac:dyDescent="0.25">
      <c r="A2318">
        <v>6863</v>
      </c>
      <c r="B2318" s="1">
        <v>46062</v>
      </c>
      <c r="C2318" s="2">
        <v>0.20678240740740741</v>
      </c>
      <c r="D2318">
        <v>1457</v>
      </c>
      <c r="E2318">
        <v>219</v>
      </c>
      <c r="F2318">
        <v>486</v>
      </c>
      <c r="G2318">
        <v>306</v>
      </c>
      <c r="H2318">
        <v>2</v>
      </c>
      <c r="I2318">
        <v>327</v>
      </c>
      <c r="J2318">
        <v>0</v>
      </c>
      <c r="K2318">
        <v>16.350000000000001</v>
      </c>
      <c r="L2318">
        <v>670.35</v>
      </c>
      <c r="M2318" t="s">
        <v>18</v>
      </c>
      <c r="N2318" t="s">
        <v>23</v>
      </c>
      <c r="O2318">
        <v>56</v>
      </c>
      <c r="P2318">
        <v>2</v>
      </c>
      <c r="Q2318" t="s">
        <v>886</v>
      </c>
      <c r="R2318">
        <v>502</v>
      </c>
      <c r="S2318" s="3">
        <v>0</v>
      </c>
      <c r="T2318" s="6">
        <v>277.95000000000005</v>
      </c>
      <c r="U2318" t="s">
        <v>6338</v>
      </c>
      <c r="V2318">
        <v>2026</v>
      </c>
      <c r="W2318" t="s">
        <v>6331</v>
      </c>
      <c r="X2318" t="str">
        <f>_xlfn.XLOOKUP(Orders_C[[#This Row],[Product_ID]],Products_C[Product_ID],Products_C[Product_Name])</f>
        <v>Veg Burger</v>
      </c>
      <c r="Y2318" t="str">
        <f>_xlfn.XLOOKUP(Orders_C[[#This Row],[Product_ID]],Products_C[Product_ID],Products_C[Category])</f>
        <v>Burger</v>
      </c>
      <c r="Z2318" t="str">
        <f>_xlfn.XLOOKUP(Orders_C[[#This Row],[Store_ID]],Stores_c[Store_ID],Stores_c[City])</f>
        <v>Lake David</v>
      </c>
      <c r="AA2318" t="str">
        <f>_xlfn.XLOOKUP(Orders_C[[#This Row],[Customer_ID]],Customers_c[Customer_ID],Customers_c[Customer_Name])</f>
        <v>Cody Miranda</v>
      </c>
      <c r="AB2318" s="6">
        <f>Orders_C[[#This Row],[Quantity]]*Orders_C[[#This Row],[Unit_Price]]*(1-Orders_C[[#This Row],[Discount %]])+Orders_C[[#This Row],[Tax]]</f>
        <v>670.35</v>
      </c>
      <c r="AC2318" s="9">
        <f>(Orders_C[[#This Row],[Unit_Price]]*Orders_C[[#This Row],[Quantity]])-Orders_C[[#This Row],[Discount]]+Orders_C[[#This Row],[Tax]]</f>
        <v>670.35</v>
      </c>
      <c r="AD2318" t="str">
        <f>IF(COUNTIF(Orders_C[[#All],[Customer_ID]],Orders_C[[#This Row],[Customer_ID]])&gt;1,"Repeat","New")</f>
        <v>Repeat</v>
      </c>
      <c r="AE2318" t="str" cm="1">
        <f t="array" ref="AE2318">_xlfn.XLOOKUP(Orders_C[[#This Row],[Store_ID]],Stores_c[[#All],[Store_ID]],Stores_c[[#All],[City]])</f>
        <v>Lake David</v>
      </c>
      <c r="AF2318" t="str" cm="1">
        <f t="array" ref="AF2318">_xlfn.XLOOKUP(Orders_C[[#This Row],[Store_ID]],Stores_c[[#All],[Store_ID]],Stores_c[[#All],[Manager_Name]])</f>
        <v>Joshua Hines</v>
      </c>
      <c r="AG2318" t="str" cm="1">
        <f t="array" ref="AG2318">_xlfn.XLOOKUP(Orders_C[[#This Row],[Store_ID]],Stores_c[[#All],[Store_ID]],Stores_c[[#All],[Store_Type]])</f>
        <v>Street</v>
      </c>
    </row>
    <row r="2319" spans="1:33" x14ac:dyDescent="0.25">
      <c r="A2319">
        <v>8015</v>
      </c>
      <c r="B2319" s="1">
        <v>46037</v>
      </c>
      <c r="C2319" s="2">
        <v>0.50288194444444445</v>
      </c>
      <c r="D2319">
        <v>1602</v>
      </c>
      <c r="E2319">
        <v>203</v>
      </c>
      <c r="F2319">
        <v>425</v>
      </c>
      <c r="G2319">
        <v>320</v>
      </c>
      <c r="H2319">
        <v>2</v>
      </c>
      <c r="I2319">
        <v>333</v>
      </c>
      <c r="J2319">
        <v>5</v>
      </c>
      <c r="K2319">
        <v>16.649999999999999</v>
      </c>
      <c r="L2319">
        <v>677.65</v>
      </c>
      <c r="M2319" t="s">
        <v>18</v>
      </c>
      <c r="N2319" t="s">
        <v>21</v>
      </c>
      <c r="O2319">
        <v>33</v>
      </c>
      <c r="P2319">
        <v>5</v>
      </c>
      <c r="Q2319" t="s">
        <v>2038</v>
      </c>
      <c r="R2319">
        <v>504</v>
      </c>
      <c r="S2319" s="3">
        <v>0.05</v>
      </c>
      <c r="T2319" s="6">
        <v>278.05</v>
      </c>
      <c r="U2319" t="s">
        <v>6330</v>
      </c>
      <c r="V2319">
        <v>2026</v>
      </c>
      <c r="W2319" t="s">
        <v>6329</v>
      </c>
      <c r="X2319" t="str">
        <f>_xlfn.XLOOKUP(Orders_C[[#This Row],[Product_ID]],Products_C[Product_ID],Products_C[Product_Name])</f>
        <v>Rice Bowl</v>
      </c>
      <c r="Y2319" t="str">
        <f>_xlfn.XLOOKUP(Orders_C[[#This Row],[Product_ID]],Products_C[Product_ID],Products_C[Category])</f>
        <v>Beverage</v>
      </c>
      <c r="Z2319" t="str">
        <f>_xlfn.XLOOKUP(Orders_C[[#This Row],[Store_ID]],Stores_c[Store_ID],Stores_c[City])</f>
        <v>Lake Williammouth</v>
      </c>
      <c r="AA2319" t="str">
        <f>_xlfn.XLOOKUP(Orders_C[[#This Row],[Customer_ID]],Customers_c[Customer_ID],Customers_c[Customer_Name])</f>
        <v>Brandy Cole</v>
      </c>
      <c r="AB2319" s="6">
        <f>Orders_C[[#This Row],[Quantity]]*Orders_C[[#This Row],[Unit_Price]]*(1-Orders_C[[#This Row],[Discount %]])+Orders_C[[#This Row],[Tax]]</f>
        <v>649.34999999999991</v>
      </c>
      <c r="AC2319" s="9">
        <f>(Orders_C[[#This Row],[Unit_Price]]*Orders_C[[#This Row],[Quantity]])-Orders_C[[#This Row],[Discount]]+Orders_C[[#This Row],[Tax]]</f>
        <v>677.65</v>
      </c>
      <c r="AD2319" t="str">
        <f>IF(COUNTIF(Orders_C[[#All],[Customer_ID]],Orders_C[[#This Row],[Customer_ID]])&gt;1,"Repeat","New")</f>
        <v>Repeat</v>
      </c>
      <c r="AE2319" t="str" cm="1">
        <f t="array" ref="AE2319">_xlfn.XLOOKUP(Orders_C[[#This Row],[Store_ID]],Stores_c[[#All],[Store_ID]],Stores_c[[#All],[City]])</f>
        <v>Lake Williammouth</v>
      </c>
      <c r="AF2319" t="str" cm="1">
        <f t="array" ref="AF2319">_xlfn.XLOOKUP(Orders_C[[#This Row],[Store_ID]],Stores_c[[#All],[Store_ID]],Stores_c[[#All],[Manager_Name]])</f>
        <v>Stephanie Dominguez</v>
      </c>
      <c r="AG2319" t="str" cm="1">
        <f t="array" ref="AG2319">_xlfn.XLOOKUP(Orders_C[[#This Row],[Store_ID]],Stores_c[[#All],[Store_ID]],Stores_c[[#All],[Store_Type]])</f>
        <v>Drive-Thru</v>
      </c>
    </row>
    <row r="2320" spans="1:33" x14ac:dyDescent="0.25">
      <c r="A2320">
        <v>6095</v>
      </c>
      <c r="B2320" s="1">
        <v>45988</v>
      </c>
      <c r="C2320" s="2">
        <v>2.3958333333333331E-3</v>
      </c>
      <c r="D2320">
        <v>1055</v>
      </c>
      <c r="E2320">
        <v>207</v>
      </c>
      <c r="F2320">
        <v>460</v>
      </c>
      <c r="G2320">
        <v>328</v>
      </c>
      <c r="H2320">
        <v>2</v>
      </c>
      <c r="I2320">
        <v>339</v>
      </c>
      <c r="J2320">
        <v>10</v>
      </c>
      <c r="K2320">
        <v>16.95</v>
      </c>
      <c r="L2320">
        <v>684.95</v>
      </c>
      <c r="M2320" t="s">
        <v>20</v>
      </c>
      <c r="N2320" t="s">
        <v>21</v>
      </c>
      <c r="O2320">
        <v>29</v>
      </c>
      <c r="P2320">
        <v>3</v>
      </c>
      <c r="Q2320" t="s">
        <v>118</v>
      </c>
      <c r="R2320">
        <v>503</v>
      </c>
      <c r="S2320" s="3">
        <v>0.1</v>
      </c>
      <c r="T2320" s="6">
        <v>278.15000000000003</v>
      </c>
      <c r="U2320" t="s">
        <v>6336</v>
      </c>
      <c r="V2320">
        <v>2025</v>
      </c>
      <c r="W2320" t="s">
        <v>6329</v>
      </c>
      <c r="X2320" t="str">
        <f>_xlfn.XLOOKUP(Orders_C[[#This Row],[Product_ID]],Products_C[Product_ID],Products_C[Product_Name])</f>
        <v>Rice Bowl</v>
      </c>
      <c r="Y2320" t="str">
        <f>_xlfn.XLOOKUP(Orders_C[[#This Row],[Product_ID]],Products_C[Product_ID],Products_C[Category])</f>
        <v>Burger</v>
      </c>
      <c r="Z2320" t="str">
        <f>_xlfn.XLOOKUP(Orders_C[[#This Row],[Store_ID]],Stores_c[Store_ID],Stores_c[City])</f>
        <v>Christineton</v>
      </c>
      <c r="AA2320" t="str">
        <f>_xlfn.XLOOKUP(Orders_C[[#This Row],[Customer_ID]],Customers_c[Customer_ID],Customers_c[Customer_Name])</f>
        <v>Mary Pennington</v>
      </c>
      <c r="AB2320" s="6">
        <f>Orders_C[[#This Row],[Quantity]]*Orders_C[[#This Row],[Unit_Price]]*(1-Orders_C[[#This Row],[Discount %]])+Orders_C[[#This Row],[Tax]]</f>
        <v>627.15000000000009</v>
      </c>
      <c r="AC2320" s="9">
        <f>(Orders_C[[#This Row],[Unit_Price]]*Orders_C[[#This Row],[Quantity]])-Orders_C[[#This Row],[Discount]]+Orders_C[[#This Row],[Tax]]</f>
        <v>684.95</v>
      </c>
      <c r="AD2320" t="str">
        <f>IF(COUNTIF(Orders_C[[#All],[Customer_ID]],Orders_C[[#This Row],[Customer_ID]])&gt;1,"Repeat","New")</f>
        <v>Repeat</v>
      </c>
      <c r="AE2320" t="str" cm="1">
        <f t="array" ref="AE2320">_xlfn.XLOOKUP(Orders_C[[#This Row],[Store_ID]],Stores_c[[#All],[Store_ID]],Stores_c[[#All],[City]])</f>
        <v>Christineton</v>
      </c>
      <c r="AF2320" t="str" cm="1">
        <f t="array" ref="AF2320">_xlfn.XLOOKUP(Orders_C[[#This Row],[Store_ID]],Stores_c[[#All],[Store_ID]],Stores_c[[#All],[Manager_Name]])</f>
        <v>Dr. William Hubbard MD</v>
      </c>
      <c r="AG2320" t="str" cm="1">
        <f t="array" ref="AG2320">_xlfn.XLOOKUP(Orders_C[[#This Row],[Store_ID]],Stores_c[[#All],[Store_ID]],Stores_c[[#All],[Store_Type]])</f>
        <v>Street</v>
      </c>
    </row>
    <row r="2321" spans="1:33" x14ac:dyDescent="0.25">
      <c r="A2321">
        <v>6943</v>
      </c>
      <c r="B2321" s="1">
        <v>45964</v>
      </c>
      <c r="C2321" s="2">
        <v>1.5833333333333335E-2</v>
      </c>
      <c r="D2321">
        <v>1054</v>
      </c>
      <c r="E2321">
        <v>223</v>
      </c>
      <c r="F2321">
        <v>435</v>
      </c>
      <c r="G2321">
        <v>332</v>
      </c>
      <c r="H2321">
        <v>2</v>
      </c>
      <c r="I2321">
        <v>339</v>
      </c>
      <c r="J2321">
        <v>10</v>
      </c>
      <c r="K2321">
        <v>16.95</v>
      </c>
      <c r="L2321">
        <v>684.95</v>
      </c>
      <c r="M2321" t="s">
        <v>20</v>
      </c>
      <c r="N2321" t="s">
        <v>21</v>
      </c>
      <c r="O2321">
        <v>13</v>
      </c>
      <c r="P2321">
        <v>5</v>
      </c>
      <c r="Q2321" t="s">
        <v>966</v>
      </c>
      <c r="R2321">
        <v>507</v>
      </c>
      <c r="S2321" s="3">
        <v>0.1</v>
      </c>
      <c r="T2321" s="6">
        <v>278.15000000000003</v>
      </c>
      <c r="U2321" t="s">
        <v>6336</v>
      </c>
      <c r="V2321">
        <v>2025</v>
      </c>
      <c r="W2321" t="s">
        <v>6333</v>
      </c>
      <c r="X2321" t="str">
        <f>_xlfn.XLOOKUP(Orders_C[[#This Row],[Product_ID]],Products_C[Product_ID],Products_C[Product_Name])</f>
        <v>Zinger Burger</v>
      </c>
      <c r="Y2321" t="str">
        <f>_xlfn.XLOOKUP(Orders_C[[#This Row],[Product_ID]],Products_C[Product_ID],Products_C[Category])</f>
        <v>Beverage</v>
      </c>
      <c r="Z2321" t="str">
        <f>_xlfn.XLOOKUP(Orders_C[[#This Row],[Store_ID]],Stores_c[Store_ID],Stores_c[City])</f>
        <v>Chambershaven</v>
      </c>
      <c r="AA2321" t="str">
        <f>_xlfn.XLOOKUP(Orders_C[[#This Row],[Customer_ID]],Customers_c[Customer_ID],Customers_c[Customer_Name])</f>
        <v>Larry Murphy</v>
      </c>
      <c r="AB2321" s="6">
        <f>Orders_C[[#This Row],[Quantity]]*Orders_C[[#This Row],[Unit_Price]]*(1-Orders_C[[#This Row],[Discount %]])+Orders_C[[#This Row],[Tax]]</f>
        <v>627.15000000000009</v>
      </c>
      <c r="AC2321" s="9">
        <f>(Orders_C[[#This Row],[Unit_Price]]*Orders_C[[#This Row],[Quantity]])-Orders_C[[#This Row],[Discount]]+Orders_C[[#This Row],[Tax]]</f>
        <v>684.95</v>
      </c>
      <c r="AD2321" t="str">
        <f>IF(COUNTIF(Orders_C[[#All],[Customer_ID]],Orders_C[[#This Row],[Customer_ID]])&gt;1,"Repeat","New")</f>
        <v>Repeat</v>
      </c>
      <c r="AE2321" t="str" cm="1">
        <f t="array" ref="AE2321">_xlfn.XLOOKUP(Orders_C[[#This Row],[Store_ID]],Stores_c[[#All],[Store_ID]],Stores_c[[#All],[City]])</f>
        <v>Chambershaven</v>
      </c>
      <c r="AF2321" t="str" cm="1">
        <f t="array" ref="AF2321">_xlfn.XLOOKUP(Orders_C[[#This Row],[Store_ID]],Stores_c[[#All],[Store_ID]],Stores_c[[#All],[Manager_Name]])</f>
        <v>Virginia Webster</v>
      </c>
      <c r="AG2321" t="str" cm="1">
        <f t="array" ref="AG2321">_xlfn.XLOOKUP(Orders_C[[#This Row],[Store_ID]],Stores_c[[#All],[Store_ID]],Stores_c[[#All],[Store_Type]])</f>
        <v>Street</v>
      </c>
    </row>
    <row r="2322" spans="1:33" x14ac:dyDescent="0.25">
      <c r="A2322">
        <v>9465</v>
      </c>
      <c r="B2322" s="1">
        <v>45783</v>
      </c>
      <c r="C2322" s="2">
        <v>0.10163194444444444</v>
      </c>
      <c r="D2322">
        <v>1853</v>
      </c>
      <c r="E2322">
        <v>204</v>
      </c>
      <c r="F2322">
        <v>408</v>
      </c>
      <c r="G2322">
        <v>332</v>
      </c>
      <c r="H2322">
        <v>2</v>
      </c>
      <c r="I2322">
        <v>339</v>
      </c>
      <c r="J2322">
        <v>10</v>
      </c>
      <c r="K2322">
        <v>16.95</v>
      </c>
      <c r="L2322">
        <v>684.95</v>
      </c>
      <c r="M2322" t="s">
        <v>20</v>
      </c>
      <c r="N2322" t="s">
        <v>21</v>
      </c>
      <c r="O2322">
        <v>47</v>
      </c>
      <c r="P2322">
        <v>5</v>
      </c>
      <c r="Q2322" t="s">
        <v>3488</v>
      </c>
      <c r="R2322">
        <v>510</v>
      </c>
      <c r="S2322" s="3">
        <v>0.1</v>
      </c>
      <c r="T2322" s="6">
        <v>278.15000000000003</v>
      </c>
      <c r="U2322" t="s">
        <v>6339</v>
      </c>
      <c r="V2322">
        <v>2025</v>
      </c>
      <c r="W2322" t="s">
        <v>6331</v>
      </c>
      <c r="X2322" t="str">
        <f>_xlfn.XLOOKUP(Orders_C[[#This Row],[Product_ID]],Products_C[Product_ID],Products_C[Product_Name])</f>
        <v>Zinger Burger</v>
      </c>
      <c r="Y2322" t="str">
        <f>_xlfn.XLOOKUP(Orders_C[[#This Row],[Product_ID]],Products_C[Product_ID],Products_C[Category])</f>
        <v>Beverage</v>
      </c>
      <c r="Z2322" t="str">
        <f>_xlfn.XLOOKUP(Orders_C[[#This Row],[Store_ID]],Stores_c[Store_ID],Stores_c[City])</f>
        <v>New Robertfurt</v>
      </c>
      <c r="AA2322" t="str">
        <f>_xlfn.XLOOKUP(Orders_C[[#This Row],[Customer_ID]],Customers_c[Customer_ID],Customers_c[Customer_Name])</f>
        <v>Sean Luna</v>
      </c>
      <c r="AB2322" s="6">
        <f>Orders_C[[#This Row],[Quantity]]*Orders_C[[#This Row],[Unit_Price]]*(1-Orders_C[[#This Row],[Discount %]])+Orders_C[[#This Row],[Tax]]</f>
        <v>627.15000000000009</v>
      </c>
      <c r="AC2322" s="9">
        <f>(Orders_C[[#This Row],[Unit_Price]]*Orders_C[[#This Row],[Quantity]])-Orders_C[[#This Row],[Discount]]+Orders_C[[#This Row],[Tax]]</f>
        <v>684.95</v>
      </c>
      <c r="AD2322" t="str">
        <f>IF(COUNTIF(Orders_C[[#All],[Customer_ID]],Orders_C[[#This Row],[Customer_ID]])&gt;1,"Repeat","New")</f>
        <v>Repeat</v>
      </c>
      <c r="AE2322" t="str" cm="1">
        <f t="array" ref="AE2322">_xlfn.XLOOKUP(Orders_C[[#This Row],[Store_ID]],Stores_c[[#All],[Store_ID]],Stores_c[[#All],[City]])</f>
        <v>New Robertfurt</v>
      </c>
      <c r="AF2322" t="str" cm="1">
        <f t="array" ref="AF2322">_xlfn.XLOOKUP(Orders_C[[#This Row],[Store_ID]],Stores_c[[#All],[Store_ID]],Stores_c[[#All],[Manager_Name]])</f>
        <v>Tiffany Gomez</v>
      </c>
      <c r="AG2322" t="str" cm="1">
        <f t="array" ref="AG2322">_xlfn.XLOOKUP(Orders_C[[#This Row],[Store_ID]],Stores_c[[#All],[Store_ID]],Stores_c[[#All],[Store_Type]])</f>
        <v>Street</v>
      </c>
    </row>
    <row r="2323" spans="1:33" x14ac:dyDescent="0.25">
      <c r="A2323">
        <v>10722</v>
      </c>
      <c r="B2323" s="1">
        <v>45951</v>
      </c>
      <c r="C2323" s="2">
        <v>0.79412037037037042</v>
      </c>
      <c r="D2323">
        <v>1606</v>
      </c>
      <c r="E2323">
        <v>211</v>
      </c>
      <c r="F2323">
        <v>411</v>
      </c>
      <c r="G2323">
        <v>335</v>
      </c>
      <c r="H2323">
        <v>2</v>
      </c>
      <c r="I2323">
        <v>339</v>
      </c>
      <c r="J2323">
        <v>10</v>
      </c>
      <c r="K2323">
        <v>16.95</v>
      </c>
      <c r="L2323">
        <v>684.95</v>
      </c>
      <c r="M2323" t="s">
        <v>20</v>
      </c>
      <c r="N2323" t="s">
        <v>23</v>
      </c>
      <c r="O2323">
        <v>37</v>
      </c>
      <c r="P2323">
        <v>4</v>
      </c>
      <c r="Q2323" t="s">
        <v>4745</v>
      </c>
      <c r="R2323">
        <v>508</v>
      </c>
      <c r="S2323" s="3">
        <v>0.1</v>
      </c>
      <c r="T2323" s="6">
        <v>278.15000000000003</v>
      </c>
      <c r="U2323" t="s">
        <v>6332</v>
      </c>
      <c r="V2323">
        <v>2025</v>
      </c>
      <c r="W2323" t="s">
        <v>6329</v>
      </c>
      <c r="X2323" t="str">
        <f>_xlfn.XLOOKUP(Orders_C[[#This Row],[Product_ID]],Products_C[Product_ID],Products_C[Product_Name])</f>
        <v>Krushers</v>
      </c>
      <c r="Y2323" t="str">
        <f>_xlfn.XLOOKUP(Orders_C[[#This Row],[Product_ID]],Products_C[Product_ID],Products_C[Category])</f>
        <v>Chicken</v>
      </c>
      <c r="Z2323" t="str">
        <f>_xlfn.XLOOKUP(Orders_C[[#This Row],[Store_ID]],Stores_c[Store_ID],Stores_c[City])</f>
        <v>North Robertstad</v>
      </c>
      <c r="AA2323" t="str">
        <f>_xlfn.XLOOKUP(Orders_C[[#This Row],[Customer_ID]],Customers_c[Customer_ID],Customers_c[Customer_Name])</f>
        <v>Candace Barnes</v>
      </c>
      <c r="AB2323" s="6">
        <f>Orders_C[[#This Row],[Quantity]]*Orders_C[[#This Row],[Unit_Price]]*(1-Orders_C[[#This Row],[Discount %]])+Orders_C[[#This Row],[Tax]]</f>
        <v>627.15000000000009</v>
      </c>
      <c r="AC2323" s="9">
        <f>(Orders_C[[#This Row],[Unit_Price]]*Orders_C[[#This Row],[Quantity]])-Orders_C[[#This Row],[Discount]]+Orders_C[[#This Row],[Tax]]</f>
        <v>684.95</v>
      </c>
      <c r="AD2323" t="str">
        <f>IF(COUNTIF(Orders_C[[#All],[Customer_ID]],Orders_C[[#This Row],[Customer_ID]])&gt;1,"Repeat","New")</f>
        <v>Repeat</v>
      </c>
      <c r="AE2323" t="str" cm="1">
        <f t="array" ref="AE2323">_xlfn.XLOOKUP(Orders_C[[#This Row],[Store_ID]],Stores_c[[#All],[Store_ID]],Stores_c[[#All],[City]])</f>
        <v>North Robertstad</v>
      </c>
      <c r="AF2323" t="str" cm="1">
        <f t="array" ref="AF2323">_xlfn.XLOOKUP(Orders_C[[#This Row],[Store_ID]],Stores_c[[#All],[Store_ID]],Stores_c[[#All],[Manager_Name]])</f>
        <v>Mary Lewis</v>
      </c>
      <c r="AG2323" t="str" cm="1">
        <f t="array" ref="AG2323">_xlfn.XLOOKUP(Orders_C[[#This Row],[Store_ID]],Stores_c[[#All],[Store_ID]],Stores_c[[#All],[Store_Type]])</f>
        <v>Street</v>
      </c>
    </row>
    <row r="2324" spans="1:33" x14ac:dyDescent="0.25">
      <c r="A2324">
        <v>9592</v>
      </c>
      <c r="B2324" s="1">
        <v>45787</v>
      </c>
      <c r="C2324" s="2">
        <v>0.79188657407407403</v>
      </c>
      <c r="D2324">
        <v>1710</v>
      </c>
      <c r="E2324">
        <v>209</v>
      </c>
      <c r="F2324">
        <v>434</v>
      </c>
      <c r="G2324">
        <v>337</v>
      </c>
      <c r="H2324">
        <v>2</v>
      </c>
      <c r="I2324">
        <v>345</v>
      </c>
      <c r="J2324">
        <v>15</v>
      </c>
      <c r="K2324">
        <v>17.25</v>
      </c>
      <c r="L2324">
        <v>692.25</v>
      </c>
      <c r="M2324" t="s">
        <v>20</v>
      </c>
      <c r="N2324" t="s">
        <v>23</v>
      </c>
      <c r="O2324">
        <v>35</v>
      </c>
      <c r="P2324">
        <v>3</v>
      </c>
      <c r="Q2324" t="s">
        <v>3615</v>
      </c>
      <c r="R2324">
        <v>509</v>
      </c>
      <c r="S2324" s="3">
        <v>0.15</v>
      </c>
      <c r="T2324" s="6">
        <v>278.25</v>
      </c>
      <c r="U2324" t="s">
        <v>6339</v>
      </c>
      <c r="V2324">
        <v>2025</v>
      </c>
      <c r="W2324" t="s">
        <v>6329</v>
      </c>
      <c r="X2324" t="str">
        <f>_xlfn.XLOOKUP(Orders_C[[#This Row],[Product_ID]],Products_C[Product_ID],Products_C[Product_Name])</f>
        <v>Chocolate Lava Cake</v>
      </c>
      <c r="Y2324" t="str">
        <f>_xlfn.XLOOKUP(Orders_C[[#This Row],[Product_ID]],Products_C[Product_ID],Products_C[Category])</f>
        <v>Chicken</v>
      </c>
      <c r="Z2324" t="str">
        <f>_xlfn.XLOOKUP(Orders_C[[#This Row],[Store_ID]],Stores_c[Store_ID],Stores_c[City])</f>
        <v>Reidberg</v>
      </c>
      <c r="AA2324" t="str">
        <f>_xlfn.XLOOKUP(Orders_C[[#This Row],[Customer_ID]],Customers_c[Customer_ID],Customers_c[Customer_Name])</f>
        <v>Paul Howard</v>
      </c>
      <c r="AB2324" s="6">
        <f>Orders_C[[#This Row],[Quantity]]*Orders_C[[#This Row],[Unit_Price]]*(1-Orders_C[[#This Row],[Discount %]])+Orders_C[[#This Row],[Tax]]</f>
        <v>603.75</v>
      </c>
      <c r="AC2324" s="9">
        <f>(Orders_C[[#This Row],[Unit_Price]]*Orders_C[[#This Row],[Quantity]])-Orders_C[[#This Row],[Discount]]+Orders_C[[#This Row],[Tax]]</f>
        <v>692.25</v>
      </c>
      <c r="AD2324" t="str">
        <f>IF(COUNTIF(Orders_C[[#All],[Customer_ID]],Orders_C[[#This Row],[Customer_ID]])&gt;1,"Repeat","New")</f>
        <v>Repeat</v>
      </c>
      <c r="AE2324" t="str" cm="1">
        <f t="array" ref="AE2324">_xlfn.XLOOKUP(Orders_C[[#This Row],[Store_ID]],Stores_c[[#All],[Store_ID]],Stores_c[[#All],[City]])</f>
        <v>Reidberg</v>
      </c>
      <c r="AF2324" t="str" cm="1">
        <f t="array" ref="AF2324">_xlfn.XLOOKUP(Orders_C[[#This Row],[Store_ID]],Stores_c[[#All],[Store_ID]],Stores_c[[#All],[Manager_Name]])</f>
        <v>Jeffrey Horn</v>
      </c>
      <c r="AG2324" t="str" cm="1">
        <f t="array" ref="AG2324">_xlfn.XLOOKUP(Orders_C[[#This Row],[Store_ID]],Stores_c[[#All],[Store_ID]],Stores_c[[#All],[Store_Type]])</f>
        <v>Drive-Thru</v>
      </c>
    </row>
    <row r="2325" spans="1:33" x14ac:dyDescent="0.25">
      <c r="A2325">
        <v>10253</v>
      </c>
      <c r="B2325" s="1">
        <v>45762</v>
      </c>
      <c r="C2325" s="2">
        <v>0.99194444444444441</v>
      </c>
      <c r="D2325">
        <v>1615</v>
      </c>
      <c r="E2325">
        <v>206</v>
      </c>
      <c r="F2325">
        <v>473</v>
      </c>
      <c r="G2325">
        <v>311</v>
      </c>
      <c r="H2325">
        <v>3</v>
      </c>
      <c r="I2325">
        <v>231</v>
      </c>
      <c r="J2325">
        <v>10</v>
      </c>
      <c r="K2325">
        <v>11.55</v>
      </c>
      <c r="L2325">
        <v>694.55</v>
      </c>
      <c r="M2325" t="s">
        <v>18</v>
      </c>
      <c r="N2325" t="s">
        <v>21</v>
      </c>
      <c r="O2325">
        <v>11</v>
      </c>
      <c r="P2325">
        <v>5</v>
      </c>
      <c r="Q2325" t="s">
        <v>4276</v>
      </c>
      <c r="R2325">
        <v>509</v>
      </c>
      <c r="S2325" s="3">
        <v>0.1</v>
      </c>
      <c r="T2325" s="6">
        <v>278.74999999999994</v>
      </c>
      <c r="U2325" t="s">
        <v>6337</v>
      </c>
      <c r="V2325">
        <v>2025</v>
      </c>
      <c r="W2325" t="s">
        <v>6333</v>
      </c>
      <c r="X2325" t="str">
        <f>_xlfn.XLOOKUP(Orders_C[[#This Row],[Product_ID]],Products_C[Product_ID],Products_C[Product_Name])</f>
        <v>Pepsi</v>
      </c>
      <c r="Y2325" t="str">
        <f>_xlfn.XLOOKUP(Orders_C[[#This Row],[Product_ID]],Products_C[Product_ID],Products_C[Category])</f>
        <v>Dessert</v>
      </c>
      <c r="Z2325" t="str">
        <f>_xlfn.XLOOKUP(Orders_C[[#This Row],[Store_ID]],Stores_c[Store_ID],Stores_c[City])</f>
        <v>West Matthew</v>
      </c>
      <c r="AA2325" t="str">
        <f>_xlfn.XLOOKUP(Orders_C[[#This Row],[Customer_ID]],Customers_c[Customer_ID],Customers_c[Customer_Name])</f>
        <v>Michael Schneider</v>
      </c>
      <c r="AB2325" s="6">
        <f>Orders_C[[#This Row],[Quantity]]*Orders_C[[#This Row],[Unit_Price]]*(1-Orders_C[[#This Row],[Discount %]])+Orders_C[[#This Row],[Tax]]</f>
        <v>635.25</v>
      </c>
      <c r="AC2325" s="9">
        <f>(Orders_C[[#This Row],[Unit_Price]]*Orders_C[[#This Row],[Quantity]])-Orders_C[[#This Row],[Discount]]+Orders_C[[#This Row],[Tax]]</f>
        <v>694.55</v>
      </c>
      <c r="AD2325" t="str">
        <f>IF(COUNTIF(Orders_C[[#All],[Customer_ID]],Orders_C[[#This Row],[Customer_ID]])&gt;1,"Repeat","New")</f>
        <v>Repeat</v>
      </c>
      <c r="AE2325" t="str" cm="1">
        <f t="array" ref="AE2325">_xlfn.XLOOKUP(Orders_C[[#This Row],[Store_ID]],Stores_c[[#All],[Store_ID]],Stores_c[[#All],[City]])</f>
        <v>West Matthew</v>
      </c>
      <c r="AF2325" t="str" cm="1">
        <f t="array" ref="AF2325">_xlfn.XLOOKUP(Orders_C[[#This Row],[Store_ID]],Stores_c[[#All],[Store_ID]],Stores_c[[#All],[Manager_Name]])</f>
        <v>Miguel Kidd</v>
      </c>
      <c r="AG2325" t="str" cm="1">
        <f t="array" ref="AG2325">_xlfn.XLOOKUP(Orders_C[[#This Row],[Store_ID]],Stores_c[[#All],[Store_ID]],Stores_c[[#All],[Store_Type]])</f>
        <v>Drive-Thru</v>
      </c>
    </row>
    <row r="2326" spans="1:33" x14ac:dyDescent="0.25">
      <c r="A2326">
        <v>6661</v>
      </c>
      <c r="B2326" s="1">
        <v>45735</v>
      </c>
      <c r="C2326" s="2">
        <v>0.42962962962962964</v>
      </c>
      <c r="D2326">
        <v>1579</v>
      </c>
      <c r="E2326">
        <v>204</v>
      </c>
      <c r="F2326">
        <v>456</v>
      </c>
      <c r="G2326">
        <v>313</v>
      </c>
      <c r="H2326">
        <v>4</v>
      </c>
      <c r="I2326">
        <v>175</v>
      </c>
      <c r="J2326">
        <v>10</v>
      </c>
      <c r="K2326">
        <v>8.75</v>
      </c>
      <c r="L2326">
        <v>698.75</v>
      </c>
      <c r="M2326" t="s">
        <v>20</v>
      </c>
      <c r="N2326" t="s">
        <v>23</v>
      </c>
      <c r="O2326">
        <v>51</v>
      </c>
      <c r="P2326">
        <v>2</v>
      </c>
      <c r="Q2326" t="s">
        <v>684</v>
      </c>
      <c r="R2326">
        <v>505</v>
      </c>
      <c r="S2326" s="3">
        <v>0.1</v>
      </c>
      <c r="T2326" s="6">
        <v>278.75</v>
      </c>
      <c r="U2326" t="s">
        <v>6334</v>
      </c>
      <c r="V2326">
        <v>2025</v>
      </c>
      <c r="W2326" t="s">
        <v>6331</v>
      </c>
      <c r="X2326" t="str">
        <f>_xlfn.XLOOKUP(Orders_C[[#This Row],[Product_ID]],Products_C[Product_ID],Products_C[Product_Name])</f>
        <v>Rice Bowl</v>
      </c>
      <c r="Y2326" t="str">
        <f>_xlfn.XLOOKUP(Orders_C[[#This Row],[Product_ID]],Products_C[Product_ID],Products_C[Category])</f>
        <v>Beverage</v>
      </c>
      <c r="Z2326" t="str">
        <f>_xlfn.XLOOKUP(Orders_C[[#This Row],[Store_ID]],Stores_c[Store_ID],Stores_c[City])</f>
        <v>New Robertfurt</v>
      </c>
      <c r="AA2326" t="str">
        <f>_xlfn.XLOOKUP(Orders_C[[#This Row],[Customer_ID]],Customers_c[Customer_ID],Customers_c[Customer_Name])</f>
        <v>Luis Gates</v>
      </c>
      <c r="AB2326" s="6">
        <f>Orders_C[[#This Row],[Quantity]]*Orders_C[[#This Row],[Unit_Price]]*(1-Orders_C[[#This Row],[Discount %]])+Orders_C[[#This Row],[Tax]]</f>
        <v>638.75</v>
      </c>
      <c r="AC2326" s="9">
        <f>(Orders_C[[#This Row],[Unit_Price]]*Orders_C[[#This Row],[Quantity]])-Orders_C[[#This Row],[Discount]]+Orders_C[[#This Row],[Tax]]</f>
        <v>698.75</v>
      </c>
      <c r="AD2326" t="str">
        <f>IF(COUNTIF(Orders_C[[#All],[Customer_ID]],Orders_C[[#This Row],[Customer_ID]])&gt;1,"Repeat","New")</f>
        <v>Repeat</v>
      </c>
      <c r="AE2326" t="str" cm="1">
        <f t="array" ref="AE2326">_xlfn.XLOOKUP(Orders_C[[#This Row],[Store_ID]],Stores_c[[#All],[Store_ID]],Stores_c[[#All],[City]])</f>
        <v>New Robertfurt</v>
      </c>
      <c r="AF2326" t="str" cm="1">
        <f t="array" ref="AF2326">_xlfn.XLOOKUP(Orders_C[[#This Row],[Store_ID]],Stores_c[[#All],[Store_ID]],Stores_c[[#All],[Manager_Name]])</f>
        <v>Tiffany Gomez</v>
      </c>
      <c r="AG2326" t="str" cm="1">
        <f t="array" ref="AG2326">_xlfn.XLOOKUP(Orders_C[[#This Row],[Store_ID]],Stores_c[[#All],[Store_ID]],Stores_c[[#All],[Store_Type]])</f>
        <v>Street</v>
      </c>
    </row>
    <row r="2327" spans="1:33" x14ac:dyDescent="0.25">
      <c r="A2327">
        <v>8066</v>
      </c>
      <c r="B2327" s="1">
        <v>45926</v>
      </c>
      <c r="C2327" s="2">
        <v>0.53523148148148147</v>
      </c>
      <c r="D2327">
        <v>1244</v>
      </c>
      <c r="E2327">
        <v>219</v>
      </c>
      <c r="F2327">
        <v>431</v>
      </c>
      <c r="G2327">
        <v>315</v>
      </c>
      <c r="H2327">
        <v>3</v>
      </c>
      <c r="I2327">
        <v>223</v>
      </c>
      <c r="J2327">
        <v>0</v>
      </c>
      <c r="K2327">
        <v>11.15</v>
      </c>
      <c r="L2327">
        <v>680.15</v>
      </c>
      <c r="M2327" t="s">
        <v>20</v>
      </c>
      <c r="N2327" t="s">
        <v>22</v>
      </c>
      <c r="O2327">
        <v>48</v>
      </c>
      <c r="P2327">
        <v>1</v>
      </c>
      <c r="Q2327" t="s">
        <v>2089</v>
      </c>
      <c r="R2327">
        <v>508</v>
      </c>
      <c r="S2327" s="3">
        <v>0</v>
      </c>
      <c r="T2327" s="6">
        <v>278.75</v>
      </c>
      <c r="U2327" t="s">
        <v>6335</v>
      </c>
      <c r="V2327">
        <v>2025</v>
      </c>
      <c r="W2327" t="s">
        <v>6331</v>
      </c>
      <c r="X2327" t="str">
        <f>_xlfn.XLOOKUP(Orders_C[[#This Row],[Product_ID]],Products_C[Product_ID],Products_C[Product_Name])</f>
        <v>Popcorn Chicken</v>
      </c>
      <c r="Y2327" t="str">
        <f>_xlfn.XLOOKUP(Orders_C[[#This Row],[Product_ID]],Products_C[Product_ID],Products_C[Category])</f>
        <v>Beverage</v>
      </c>
      <c r="Z2327" t="str">
        <f>_xlfn.XLOOKUP(Orders_C[[#This Row],[Store_ID]],Stores_c[Store_ID],Stores_c[City])</f>
        <v>Lake David</v>
      </c>
      <c r="AA2327" t="str">
        <f>_xlfn.XLOOKUP(Orders_C[[#This Row],[Customer_ID]],Customers_c[Customer_ID],Customers_c[Customer_Name])</f>
        <v>Allison Galloway</v>
      </c>
      <c r="AB2327" s="6">
        <f>Orders_C[[#This Row],[Quantity]]*Orders_C[[#This Row],[Unit_Price]]*(1-Orders_C[[#This Row],[Discount %]])+Orders_C[[#This Row],[Tax]]</f>
        <v>680.15</v>
      </c>
      <c r="AC2327" s="9">
        <f>(Orders_C[[#This Row],[Unit_Price]]*Orders_C[[#This Row],[Quantity]])-Orders_C[[#This Row],[Discount]]+Orders_C[[#This Row],[Tax]]</f>
        <v>680.15</v>
      </c>
      <c r="AD2327" t="str">
        <f>IF(COUNTIF(Orders_C[[#All],[Customer_ID]],Orders_C[[#This Row],[Customer_ID]])&gt;1,"Repeat","New")</f>
        <v>Repeat</v>
      </c>
      <c r="AE2327" t="str" cm="1">
        <f t="array" ref="AE2327">_xlfn.XLOOKUP(Orders_C[[#This Row],[Store_ID]],Stores_c[[#All],[Store_ID]],Stores_c[[#All],[City]])</f>
        <v>Lake David</v>
      </c>
      <c r="AF2327" t="str" cm="1">
        <f t="array" ref="AF2327">_xlfn.XLOOKUP(Orders_C[[#This Row],[Store_ID]],Stores_c[[#All],[Store_ID]],Stores_c[[#All],[Manager_Name]])</f>
        <v>Joshua Hines</v>
      </c>
      <c r="AG2327" t="str" cm="1">
        <f t="array" ref="AG2327">_xlfn.XLOOKUP(Orders_C[[#This Row],[Store_ID]],Stores_c[[#All],[Store_ID]],Stores_c[[#All],[Store_Type]])</f>
        <v>Street</v>
      </c>
    </row>
    <row r="2328" spans="1:33" x14ac:dyDescent="0.25">
      <c r="A2328">
        <v>10483</v>
      </c>
      <c r="B2328" s="1">
        <v>46020</v>
      </c>
      <c r="C2328" s="2">
        <v>0.3901736111111111</v>
      </c>
      <c r="D2328">
        <v>1427</v>
      </c>
      <c r="E2328">
        <v>222</v>
      </c>
      <c r="F2328">
        <v>415</v>
      </c>
      <c r="G2328">
        <v>338</v>
      </c>
      <c r="H2328">
        <v>3</v>
      </c>
      <c r="I2328">
        <v>223</v>
      </c>
      <c r="J2328">
        <v>0</v>
      </c>
      <c r="K2328">
        <v>11.15</v>
      </c>
      <c r="L2328">
        <v>680.15</v>
      </c>
      <c r="M2328" t="s">
        <v>18</v>
      </c>
      <c r="N2328" t="s">
        <v>23</v>
      </c>
      <c r="O2328">
        <v>36</v>
      </c>
      <c r="P2328">
        <v>4</v>
      </c>
      <c r="Q2328" t="s">
        <v>4506</v>
      </c>
      <c r="R2328">
        <v>504</v>
      </c>
      <c r="S2328" s="3">
        <v>0</v>
      </c>
      <c r="T2328" s="6">
        <v>278.75</v>
      </c>
      <c r="U2328" t="s">
        <v>6328</v>
      </c>
      <c r="V2328">
        <v>2025</v>
      </c>
      <c r="W2328" t="s">
        <v>6329</v>
      </c>
      <c r="X2328" t="str">
        <f>_xlfn.XLOOKUP(Orders_C[[#This Row],[Product_ID]],Products_C[Product_ID],Products_C[Product_Name])</f>
        <v>Chicken Wings</v>
      </c>
      <c r="Y2328" t="str">
        <f>_xlfn.XLOOKUP(Orders_C[[#This Row],[Product_ID]],Products_C[Product_ID],Products_C[Category])</f>
        <v>Burger</v>
      </c>
      <c r="Z2328" t="str">
        <f>_xlfn.XLOOKUP(Orders_C[[#This Row],[Store_ID]],Stores_c[Store_ID],Stores_c[City])</f>
        <v>New Steven</v>
      </c>
      <c r="AA2328" t="str">
        <f>_xlfn.XLOOKUP(Orders_C[[#This Row],[Customer_ID]],Customers_c[Customer_ID],Customers_c[Customer_Name])</f>
        <v>Brian Pratt</v>
      </c>
      <c r="AB2328" s="6">
        <f>Orders_C[[#This Row],[Quantity]]*Orders_C[[#This Row],[Unit_Price]]*(1-Orders_C[[#This Row],[Discount %]])+Orders_C[[#This Row],[Tax]]</f>
        <v>680.15</v>
      </c>
      <c r="AC2328" s="9">
        <f>(Orders_C[[#This Row],[Unit_Price]]*Orders_C[[#This Row],[Quantity]])-Orders_C[[#This Row],[Discount]]+Orders_C[[#This Row],[Tax]]</f>
        <v>680.15</v>
      </c>
      <c r="AD2328" t="str">
        <f>IF(COUNTIF(Orders_C[[#All],[Customer_ID]],Orders_C[[#This Row],[Customer_ID]])&gt;1,"Repeat","New")</f>
        <v>Repeat</v>
      </c>
      <c r="AE2328" t="str" cm="1">
        <f t="array" ref="AE2328">_xlfn.XLOOKUP(Orders_C[[#This Row],[Store_ID]],Stores_c[[#All],[Store_ID]],Stores_c[[#All],[City]])</f>
        <v>New Steven</v>
      </c>
      <c r="AF2328" t="str" cm="1">
        <f t="array" ref="AF2328">_xlfn.XLOOKUP(Orders_C[[#This Row],[Store_ID]],Stores_c[[#All],[Store_ID]],Stores_c[[#All],[Manager_Name]])</f>
        <v>Terri Martinez</v>
      </c>
      <c r="AG2328" t="str" cm="1">
        <f t="array" ref="AG2328">_xlfn.XLOOKUP(Orders_C[[#This Row],[Store_ID]],Stores_c[[#All],[Store_ID]],Stores_c[[#All],[Store_Type]])</f>
        <v>Drive-Thru</v>
      </c>
    </row>
    <row r="2329" spans="1:33" x14ac:dyDescent="0.25">
      <c r="A2329">
        <v>8241</v>
      </c>
      <c r="B2329" s="1">
        <v>45943</v>
      </c>
      <c r="C2329" s="2">
        <v>8.2210648148148144E-2</v>
      </c>
      <c r="D2329">
        <v>1659</v>
      </c>
      <c r="E2329">
        <v>216</v>
      </c>
      <c r="F2329">
        <v>446</v>
      </c>
      <c r="G2329">
        <v>309</v>
      </c>
      <c r="H2329">
        <v>2</v>
      </c>
      <c r="I2329">
        <v>328</v>
      </c>
      <c r="J2329">
        <v>0</v>
      </c>
      <c r="K2329">
        <v>16.399999999999999</v>
      </c>
      <c r="L2329">
        <v>672.4</v>
      </c>
      <c r="M2329" t="s">
        <v>19</v>
      </c>
      <c r="N2329" t="s">
        <v>21</v>
      </c>
      <c r="O2329">
        <v>41</v>
      </c>
      <c r="P2329">
        <v>4</v>
      </c>
      <c r="Q2329" t="s">
        <v>2264</v>
      </c>
      <c r="R2329">
        <v>501</v>
      </c>
      <c r="S2329" s="3">
        <v>0</v>
      </c>
      <c r="T2329" s="6">
        <v>278.8</v>
      </c>
      <c r="U2329" t="s">
        <v>6332</v>
      </c>
      <c r="V2329">
        <v>2025</v>
      </c>
      <c r="W2329" t="s">
        <v>6331</v>
      </c>
      <c r="X2329" t="str">
        <f>_xlfn.XLOOKUP(Orders_C[[#This Row],[Product_ID]],Products_C[Product_ID],Products_C[Product_Name])</f>
        <v>Chicken Bucket</v>
      </c>
      <c r="Y2329" t="str">
        <f>_xlfn.XLOOKUP(Orders_C[[#This Row],[Product_ID]],Products_C[Product_ID],Products_C[Category])</f>
        <v>Dessert</v>
      </c>
      <c r="Z2329" t="str">
        <f>_xlfn.XLOOKUP(Orders_C[[#This Row],[Store_ID]],Stores_c[Store_ID],Stores_c[City])</f>
        <v>Garciaview</v>
      </c>
      <c r="AA2329" t="str">
        <f>_xlfn.XLOOKUP(Orders_C[[#This Row],[Customer_ID]],Customers_c[Customer_ID],Customers_c[Customer_Name])</f>
        <v>Robert Dodson</v>
      </c>
      <c r="AB2329" s="6">
        <f>Orders_C[[#This Row],[Quantity]]*Orders_C[[#This Row],[Unit_Price]]*(1-Orders_C[[#This Row],[Discount %]])+Orders_C[[#This Row],[Tax]]</f>
        <v>672.4</v>
      </c>
      <c r="AC2329" s="9">
        <f>(Orders_C[[#This Row],[Unit_Price]]*Orders_C[[#This Row],[Quantity]])-Orders_C[[#This Row],[Discount]]+Orders_C[[#This Row],[Tax]]</f>
        <v>672.4</v>
      </c>
      <c r="AD2329" t="str">
        <f>IF(COUNTIF(Orders_C[[#All],[Customer_ID]],Orders_C[[#This Row],[Customer_ID]])&gt;1,"Repeat","New")</f>
        <v>Repeat</v>
      </c>
      <c r="AE2329" t="str" cm="1">
        <f t="array" ref="AE2329">_xlfn.XLOOKUP(Orders_C[[#This Row],[Store_ID]],Stores_c[[#All],[Store_ID]],Stores_c[[#All],[City]])</f>
        <v>Garciaview</v>
      </c>
      <c r="AF2329" t="str" cm="1">
        <f t="array" ref="AF2329">_xlfn.XLOOKUP(Orders_C[[#This Row],[Store_ID]],Stores_c[[#All],[Store_ID]],Stores_c[[#All],[Manager_Name]])</f>
        <v>Karina Washington</v>
      </c>
      <c r="AG2329" t="str" cm="1">
        <f t="array" ref="AG2329">_xlfn.XLOOKUP(Orders_C[[#This Row],[Store_ID]],Stores_c[[#All],[Store_ID]],Stores_c[[#All],[Store_Type]])</f>
        <v>Drive-Thru</v>
      </c>
    </row>
    <row r="2330" spans="1:33" x14ac:dyDescent="0.25">
      <c r="A2330">
        <v>10462</v>
      </c>
      <c r="B2330" s="1">
        <v>45736</v>
      </c>
      <c r="C2330" s="2">
        <v>0.43744212962962964</v>
      </c>
      <c r="D2330">
        <v>1847</v>
      </c>
      <c r="E2330">
        <v>210</v>
      </c>
      <c r="F2330">
        <v>504</v>
      </c>
      <c r="G2330">
        <v>301</v>
      </c>
      <c r="H2330">
        <v>4</v>
      </c>
      <c r="I2330">
        <v>172</v>
      </c>
      <c r="J2330">
        <v>5</v>
      </c>
      <c r="K2330">
        <v>8.6</v>
      </c>
      <c r="L2330">
        <v>691.6</v>
      </c>
      <c r="M2330" t="s">
        <v>18</v>
      </c>
      <c r="N2330" t="s">
        <v>22</v>
      </c>
      <c r="O2330">
        <v>42</v>
      </c>
      <c r="P2330">
        <v>5</v>
      </c>
      <c r="Q2330" t="s">
        <v>4485</v>
      </c>
      <c r="R2330">
        <v>507</v>
      </c>
      <c r="S2330" s="3">
        <v>0.05</v>
      </c>
      <c r="T2330" s="6">
        <v>278.8</v>
      </c>
      <c r="U2330" t="s">
        <v>6334</v>
      </c>
      <c r="V2330">
        <v>2025</v>
      </c>
      <c r="W2330" t="s">
        <v>6331</v>
      </c>
      <c r="X2330" t="str">
        <f>_xlfn.XLOOKUP(Orders_C[[#This Row],[Product_ID]],Products_C[Product_ID],Products_C[Product_Name])</f>
        <v>Krushers</v>
      </c>
      <c r="Y2330" t="str">
        <f>_xlfn.XLOOKUP(Orders_C[[#This Row],[Product_ID]],Products_C[Product_ID],Products_C[Category])</f>
        <v>Burger</v>
      </c>
      <c r="Z2330" t="str">
        <f>_xlfn.XLOOKUP(Orders_C[[#This Row],[Store_ID]],Stores_c[Store_ID],Stores_c[City])</f>
        <v>East William</v>
      </c>
      <c r="AA2330" t="str">
        <f>_xlfn.XLOOKUP(Orders_C[[#This Row],[Customer_ID]],Customers_c[Customer_ID],Customers_c[Customer_Name])</f>
        <v>Robert Mendoza</v>
      </c>
      <c r="AB2330" s="6">
        <f>Orders_C[[#This Row],[Quantity]]*Orders_C[[#This Row],[Unit_Price]]*(1-Orders_C[[#This Row],[Discount %]])+Orders_C[[#This Row],[Tax]]</f>
        <v>662.2</v>
      </c>
      <c r="AC2330" s="9">
        <f>(Orders_C[[#This Row],[Unit_Price]]*Orders_C[[#This Row],[Quantity]])-Orders_C[[#This Row],[Discount]]+Orders_C[[#This Row],[Tax]]</f>
        <v>691.6</v>
      </c>
      <c r="AD2330" t="str">
        <f>IF(COUNTIF(Orders_C[[#All],[Customer_ID]],Orders_C[[#This Row],[Customer_ID]])&gt;1,"Repeat","New")</f>
        <v>Repeat</v>
      </c>
      <c r="AE2330" t="str" cm="1">
        <f t="array" ref="AE2330">_xlfn.XLOOKUP(Orders_C[[#This Row],[Store_ID]],Stores_c[[#All],[Store_ID]],Stores_c[[#All],[City]])</f>
        <v>East William</v>
      </c>
      <c r="AF2330" t="str" cm="1">
        <f t="array" ref="AF2330">_xlfn.XLOOKUP(Orders_C[[#This Row],[Store_ID]],Stores_c[[#All],[Store_ID]],Stores_c[[#All],[Manager_Name]])</f>
        <v>Victoria Butler</v>
      </c>
      <c r="AG2330" t="str" cm="1">
        <f t="array" ref="AG2330">_xlfn.XLOOKUP(Orders_C[[#This Row],[Store_ID]],Stores_c[[#All],[Store_ID]],Stores_c[[#All],[Store_Type]])</f>
        <v>Drive-Thru</v>
      </c>
    </row>
    <row r="2331" spans="1:33" x14ac:dyDescent="0.25">
      <c r="A2331">
        <v>7568</v>
      </c>
      <c r="B2331" s="1">
        <v>45987</v>
      </c>
      <c r="C2331" s="2">
        <v>0.9543518518518519</v>
      </c>
      <c r="D2331">
        <v>1183</v>
      </c>
      <c r="E2331">
        <v>223</v>
      </c>
      <c r="F2331">
        <v>492</v>
      </c>
      <c r="G2331">
        <v>330</v>
      </c>
      <c r="H2331">
        <v>4</v>
      </c>
      <c r="I2331">
        <v>169</v>
      </c>
      <c r="J2331">
        <v>0</v>
      </c>
      <c r="K2331">
        <v>8.4500000000000011</v>
      </c>
      <c r="L2331">
        <v>684.45</v>
      </c>
      <c r="M2331" t="s">
        <v>19</v>
      </c>
      <c r="N2331" t="s">
        <v>22</v>
      </c>
      <c r="O2331">
        <v>40</v>
      </c>
      <c r="P2331">
        <v>2</v>
      </c>
      <c r="Q2331" t="s">
        <v>1591</v>
      </c>
      <c r="R2331">
        <v>510</v>
      </c>
      <c r="S2331" s="3">
        <v>0</v>
      </c>
      <c r="T2331" s="6">
        <v>278.85000000000008</v>
      </c>
      <c r="U2331" t="s">
        <v>6336</v>
      </c>
      <c r="V2331">
        <v>2025</v>
      </c>
      <c r="W2331" t="s">
        <v>6329</v>
      </c>
      <c r="X2331" t="str">
        <f>_xlfn.XLOOKUP(Orders_C[[#This Row],[Product_ID]],Products_C[Product_ID],Products_C[Product_Name])</f>
        <v>Rice Bowl</v>
      </c>
      <c r="Y2331" t="str">
        <f>_xlfn.XLOOKUP(Orders_C[[#This Row],[Product_ID]],Products_C[Product_ID],Products_C[Category])</f>
        <v>Beverage</v>
      </c>
      <c r="Z2331" t="str">
        <f>_xlfn.XLOOKUP(Orders_C[[#This Row],[Store_ID]],Stores_c[Store_ID],Stores_c[City])</f>
        <v>Chambershaven</v>
      </c>
      <c r="AA2331" t="str">
        <f>_xlfn.XLOOKUP(Orders_C[[#This Row],[Customer_ID]],Customers_c[Customer_ID],Customers_c[Customer_Name])</f>
        <v>Emma Beasley</v>
      </c>
      <c r="AB2331" s="6">
        <f>Orders_C[[#This Row],[Quantity]]*Orders_C[[#This Row],[Unit_Price]]*(1-Orders_C[[#This Row],[Discount %]])+Orders_C[[#This Row],[Tax]]</f>
        <v>684.45</v>
      </c>
      <c r="AC2331" s="9">
        <f>(Orders_C[[#This Row],[Unit_Price]]*Orders_C[[#This Row],[Quantity]])-Orders_C[[#This Row],[Discount]]+Orders_C[[#This Row],[Tax]]</f>
        <v>684.45</v>
      </c>
      <c r="AD2331" t="str">
        <f>IF(COUNTIF(Orders_C[[#All],[Customer_ID]],Orders_C[[#This Row],[Customer_ID]])&gt;1,"Repeat","New")</f>
        <v>Repeat</v>
      </c>
      <c r="AE2331" t="str" cm="1">
        <f t="array" ref="AE2331">_xlfn.XLOOKUP(Orders_C[[#This Row],[Store_ID]],Stores_c[[#All],[Store_ID]],Stores_c[[#All],[City]])</f>
        <v>Chambershaven</v>
      </c>
      <c r="AF2331" t="str" cm="1">
        <f t="array" ref="AF2331">_xlfn.XLOOKUP(Orders_C[[#This Row],[Store_ID]],Stores_c[[#All],[Store_ID]],Stores_c[[#All],[Manager_Name]])</f>
        <v>Virginia Webster</v>
      </c>
      <c r="AG2331" t="str" cm="1">
        <f t="array" ref="AG2331">_xlfn.XLOOKUP(Orders_C[[#This Row],[Store_ID]],Stores_c[[#All],[Store_ID]],Stores_c[[#All],[Store_Type]])</f>
        <v>Street</v>
      </c>
    </row>
    <row r="2332" spans="1:33" x14ac:dyDescent="0.25">
      <c r="A2332">
        <v>8661</v>
      </c>
      <c r="B2332" s="1">
        <v>45758</v>
      </c>
      <c r="C2332" s="2">
        <v>0.7900462962962963</v>
      </c>
      <c r="D2332">
        <v>1771</v>
      </c>
      <c r="E2332">
        <v>210</v>
      </c>
      <c r="F2332">
        <v>441</v>
      </c>
      <c r="G2332">
        <v>306</v>
      </c>
      <c r="H2332">
        <v>2</v>
      </c>
      <c r="I2332">
        <v>334</v>
      </c>
      <c r="J2332">
        <v>5</v>
      </c>
      <c r="K2332">
        <v>16.7</v>
      </c>
      <c r="L2332">
        <v>679.7</v>
      </c>
      <c r="M2332" t="s">
        <v>18</v>
      </c>
      <c r="N2332" t="s">
        <v>23</v>
      </c>
      <c r="O2332">
        <v>31</v>
      </c>
      <c r="P2332">
        <v>5</v>
      </c>
      <c r="Q2332" t="s">
        <v>2684</v>
      </c>
      <c r="R2332">
        <v>510</v>
      </c>
      <c r="S2332" s="3">
        <v>0.05</v>
      </c>
      <c r="T2332" s="6">
        <v>278.90000000000003</v>
      </c>
      <c r="U2332" t="s">
        <v>6337</v>
      </c>
      <c r="V2332">
        <v>2025</v>
      </c>
      <c r="W2332" t="s">
        <v>6329</v>
      </c>
      <c r="X2332" t="str">
        <f>_xlfn.XLOOKUP(Orders_C[[#This Row],[Product_ID]],Products_C[Product_ID],Products_C[Product_Name])</f>
        <v>Veg Burger</v>
      </c>
      <c r="Y2332" t="str">
        <f>_xlfn.XLOOKUP(Orders_C[[#This Row],[Product_ID]],Products_C[Product_ID],Products_C[Category])</f>
        <v>Burger</v>
      </c>
      <c r="Z2332" t="str">
        <f>_xlfn.XLOOKUP(Orders_C[[#This Row],[Store_ID]],Stores_c[Store_ID],Stores_c[City])</f>
        <v>East William</v>
      </c>
      <c r="AA2332" t="str">
        <f>_xlfn.XLOOKUP(Orders_C[[#This Row],[Customer_ID]],Customers_c[Customer_ID],Customers_c[Customer_Name])</f>
        <v>David Barnett</v>
      </c>
      <c r="AB2332" s="6">
        <f>Orders_C[[#This Row],[Quantity]]*Orders_C[[#This Row],[Unit_Price]]*(1-Orders_C[[#This Row],[Discount %]])+Orders_C[[#This Row],[Tax]]</f>
        <v>651.30000000000007</v>
      </c>
      <c r="AC2332" s="9">
        <f>(Orders_C[[#This Row],[Unit_Price]]*Orders_C[[#This Row],[Quantity]])-Orders_C[[#This Row],[Discount]]+Orders_C[[#This Row],[Tax]]</f>
        <v>679.7</v>
      </c>
      <c r="AD2332" t="str">
        <f>IF(COUNTIF(Orders_C[[#All],[Customer_ID]],Orders_C[[#This Row],[Customer_ID]])&gt;1,"Repeat","New")</f>
        <v>Repeat</v>
      </c>
      <c r="AE2332" t="str" cm="1">
        <f t="array" ref="AE2332">_xlfn.XLOOKUP(Orders_C[[#This Row],[Store_ID]],Stores_c[[#All],[Store_ID]],Stores_c[[#All],[City]])</f>
        <v>East William</v>
      </c>
      <c r="AF2332" t="str" cm="1">
        <f t="array" ref="AF2332">_xlfn.XLOOKUP(Orders_C[[#This Row],[Store_ID]],Stores_c[[#All],[Store_ID]],Stores_c[[#All],[Manager_Name]])</f>
        <v>Victoria Butler</v>
      </c>
      <c r="AG2332" t="str" cm="1">
        <f t="array" ref="AG2332">_xlfn.XLOOKUP(Orders_C[[#This Row],[Store_ID]],Stores_c[[#All],[Store_ID]],Stores_c[[#All],[Store_Type]])</f>
        <v>Drive-Thru</v>
      </c>
    </row>
    <row r="2333" spans="1:33" x14ac:dyDescent="0.25">
      <c r="A2333">
        <v>6734</v>
      </c>
      <c r="B2333" s="1">
        <v>45871</v>
      </c>
      <c r="C2333" s="2">
        <v>0.79174768518518523</v>
      </c>
      <c r="D2333">
        <v>1747</v>
      </c>
      <c r="E2333">
        <v>221</v>
      </c>
      <c r="F2333">
        <v>448</v>
      </c>
      <c r="G2333">
        <v>322</v>
      </c>
      <c r="H2333">
        <v>2</v>
      </c>
      <c r="I2333">
        <v>340</v>
      </c>
      <c r="J2333">
        <v>10</v>
      </c>
      <c r="K2333">
        <v>17</v>
      </c>
      <c r="L2333">
        <v>687</v>
      </c>
      <c r="M2333" t="s">
        <v>20</v>
      </c>
      <c r="N2333" t="s">
        <v>23</v>
      </c>
      <c r="O2333">
        <v>49</v>
      </c>
      <c r="P2333">
        <v>5</v>
      </c>
      <c r="Q2333" t="s">
        <v>757</v>
      </c>
      <c r="R2333">
        <v>501</v>
      </c>
      <c r="S2333" s="3">
        <v>0.1</v>
      </c>
      <c r="T2333" s="6">
        <v>279</v>
      </c>
      <c r="U2333" t="s">
        <v>6342</v>
      </c>
      <c r="V2333">
        <v>2025</v>
      </c>
      <c r="W2333" t="s">
        <v>6331</v>
      </c>
      <c r="X2333" t="str">
        <f>_xlfn.XLOOKUP(Orders_C[[#This Row],[Product_ID]],Products_C[Product_ID],Products_C[Product_Name])</f>
        <v>Veg Burger</v>
      </c>
      <c r="Y2333" t="str">
        <f>_xlfn.XLOOKUP(Orders_C[[#This Row],[Product_ID]],Products_C[Product_ID],Products_C[Category])</f>
        <v>Burger</v>
      </c>
      <c r="Z2333" t="str">
        <f>_xlfn.XLOOKUP(Orders_C[[#This Row],[Store_ID]],Stores_c[Store_ID],Stores_c[City])</f>
        <v>Port Barbarabury</v>
      </c>
      <c r="AA2333" t="str">
        <f>_xlfn.XLOOKUP(Orders_C[[#This Row],[Customer_ID]],Customers_c[Customer_ID],Customers_c[Customer_Name])</f>
        <v>Margaret Bird</v>
      </c>
      <c r="AB2333" s="6">
        <f>Orders_C[[#This Row],[Quantity]]*Orders_C[[#This Row],[Unit_Price]]*(1-Orders_C[[#This Row],[Discount %]])+Orders_C[[#This Row],[Tax]]</f>
        <v>629</v>
      </c>
      <c r="AC2333" s="9">
        <f>(Orders_C[[#This Row],[Unit_Price]]*Orders_C[[#This Row],[Quantity]])-Orders_C[[#This Row],[Discount]]+Orders_C[[#This Row],[Tax]]</f>
        <v>687</v>
      </c>
      <c r="AD2333" t="str">
        <f>IF(COUNTIF(Orders_C[[#All],[Customer_ID]],Orders_C[[#This Row],[Customer_ID]])&gt;1,"Repeat","New")</f>
        <v>Repeat</v>
      </c>
      <c r="AE2333" t="str" cm="1">
        <f t="array" ref="AE2333">_xlfn.XLOOKUP(Orders_C[[#This Row],[Store_ID]],Stores_c[[#All],[Store_ID]],Stores_c[[#All],[City]])</f>
        <v>Port Barbarabury</v>
      </c>
      <c r="AF2333" t="str" cm="1">
        <f t="array" ref="AF2333">_xlfn.XLOOKUP(Orders_C[[#This Row],[Store_ID]],Stores_c[[#All],[Store_ID]],Stores_c[[#All],[Manager_Name]])</f>
        <v>Edward Nguyen</v>
      </c>
      <c r="AG2333" t="str" cm="1">
        <f t="array" ref="AG2333">_xlfn.XLOOKUP(Orders_C[[#This Row],[Store_ID]],Stores_c[[#All],[Store_ID]],Stores_c[[#All],[Store_Type]])</f>
        <v>Street</v>
      </c>
    </row>
    <row r="2334" spans="1:33" x14ac:dyDescent="0.25">
      <c r="A2334">
        <v>6987</v>
      </c>
      <c r="B2334" s="1">
        <v>45815</v>
      </c>
      <c r="C2334" s="2">
        <v>0.43164351851851851</v>
      </c>
      <c r="D2334">
        <v>1516</v>
      </c>
      <c r="E2334">
        <v>204</v>
      </c>
      <c r="F2334">
        <v>463</v>
      </c>
      <c r="G2334">
        <v>302</v>
      </c>
      <c r="H2334">
        <v>2</v>
      </c>
      <c r="I2334">
        <v>340</v>
      </c>
      <c r="J2334">
        <v>10</v>
      </c>
      <c r="K2334">
        <v>17</v>
      </c>
      <c r="L2334">
        <v>687</v>
      </c>
      <c r="M2334" t="s">
        <v>18</v>
      </c>
      <c r="N2334" t="s">
        <v>21</v>
      </c>
      <c r="O2334">
        <v>56</v>
      </c>
      <c r="P2334">
        <v>1</v>
      </c>
      <c r="Q2334" t="s">
        <v>1010</v>
      </c>
      <c r="R2334">
        <v>506</v>
      </c>
      <c r="S2334" s="3">
        <v>0.1</v>
      </c>
      <c r="T2334" s="6">
        <v>279</v>
      </c>
      <c r="U2334" t="s">
        <v>6340</v>
      </c>
      <c r="V2334">
        <v>2025</v>
      </c>
      <c r="W2334" t="s">
        <v>6331</v>
      </c>
      <c r="X2334" t="str">
        <f>_xlfn.XLOOKUP(Orders_C[[#This Row],[Product_ID]],Products_C[Product_ID],Products_C[Product_Name])</f>
        <v>Chicken Wings</v>
      </c>
      <c r="Y2334" t="str">
        <f>_xlfn.XLOOKUP(Orders_C[[#This Row],[Product_ID]],Products_C[Product_ID],Products_C[Category])</f>
        <v>Chicken</v>
      </c>
      <c r="Z2334" t="str">
        <f>_xlfn.XLOOKUP(Orders_C[[#This Row],[Store_ID]],Stores_c[Store_ID],Stores_c[City])</f>
        <v>New Robertfurt</v>
      </c>
      <c r="AA2334" t="str">
        <f>_xlfn.XLOOKUP(Orders_C[[#This Row],[Customer_ID]],Customers_c[Customer_ID],Customers_c[Customer_Name])</f>
        <v>Jeffrey Ramirez</v>
      </c>
      <c r="AB2334" s="6">
        <f>Orders_C[[#This Row],[Quantity]]*Orders_C[[#This Row],[Unit_Price]]*(1-Orders_C[[#This Row],[Discount %]])+Orders_C[[#This Row],[Tax]]</f>
        <v>629</v>
      </c>
      <c r="AC2334" s="9">
        <f>(Orders_C[[#This Row],[Unit_Price]]*Orders_C[[#This Row],[Quantity]])-Orders_C[[#This Row],[Discount]]+Orders_C[[#This Row],[Tax]]</f>
        <v>687</v>
      </c>
      <c r="AD2334" t="str">
        <f>IF(COUNTIF(Orders_C[[#All],[Customer_ID]],Orders_C[[#This Row],[Customer_ID]])&gt;1,"Repeat","New")</f>
        <v>Repeat</v>
      </c>
      <c r="AE2334" t="str" cm="1">
        <f t="array" ref="AE2334">_xlfn.XLOOKUP(Orders_C[[#This Row],[Store_ID]],Stores_c[[#All],[Store_ID]],Stores_c[[#All],[City]])</f>
        <v>New Robertfurt</v>
      </c>
      <c r="AF2334" t="str" cm="1">
        <f t="array" ref="AF2334">_xlfn.XLOOKUP(Orders_C[[#This Row],[Store_ID]],Stores_c[[#All],[Store_ID]],Stores_c[[#All],[Manager_Name]])</f>
        <v>Tiffany Gomez</v>
      </c>
      <c r="AG2334" t="str" cm="1">
        <f t="array" ref="AG2334">_xlfn.XLOOKUP(Orders_C[[#This Row],[Store_ID]],Stores_c[[#All],[Store_ID]],Stores_c[[#All],[Store_Type]])</f>
        <v>Street</v>
      </c>
    </row>
    <row r="2335" spans="1:33" x14ac:dyDescent="0.25">
      <c r="A2335">
        <v>7294</v>
      </c>
      <c r="B2335" s="1">
        <v>45934</v>
      </c>
      <c r="C2335" s="2">
        <v>0.17226851851851852</v>
      </c>
      <c r="D2335">
        <v>1996</v>
      </c>
      <c r="E2335">
        <v>217</v>
      </c>
      <c r="F2335">
        <v>548</v>
      </c>
      <c r="G2335">
        <v>318</v>
      </c>
      <c r="H2335">
        <v>2</v>
      </c>
      <c r="I2335">
        <v>329</v>
      </c>
      <c r="J2335">
        <v>0</v>
      </c>
      <c r="K2335">
        <v>16.45</v>
      </c>
      <c r="L2335">
        <v>674.45</v>
      </c>
      <c r="M2335" t="s">
        <v>20</v>
      </c>
      <c r="N2335" t="s">
        <v>21</v>
      </c>
      <c r="O2335">
        <v>20</v>
      </c>
      <c r="P2335">
        <v>1</v>
      </c>
      <c r="Q2335" t="s">
        <v>1317</v>
      </c>
      <c r="R2335">
        <v>505</v>
      </c>
      <c r="S2335" s="3">
        <v>0</v>
      </c>
      <c r="T2335" s="6">
        <v>279.65000000000003</v>
      </c>
      <c r="U2335" t="s">
        <v>6332</v>
      </c>
      <c r="V2335">
        <v>2025</v>
      </c>
      <c r="W2335" t="s">
        <v>6333</v>
      </c>
      <c r="X2335" t="str">
        <f>_xlfn.XLOOKUP(Orders_C[[#This Row],[Product_ID]],Products_C[Product_ID],Products_C[Product_Name])</f>
        <v>Pepsi</v>
      </c>
      <c r="Y2335" t="str">
        <f>_xlfn.XLOOKUP(Orders_C[[#This Row],[Product_ID]],Products_C[Product_ID],Products_C[Category])</f>
        <v>Burger</v>
      </c>
      <c r="Z2335" t="str">
        <f>_xlfn.XLOOKUP(Orders_C[[#This Row],[Store_ID]],Stores_c[Store_ID],Stores_c[City])</f>
        <v>West Rebecca</v>
      </c>
      <c r="AA2335" t="str">
        <f>_xlfn.XLOOKUP(Orders_C[[#This Row],[Customer_ID]],Customers_c[Customer_ID],Customers_c[Customer_Name])</f>
        <v>Alexis Proctor</v>
      </c>
      <c r="AB2335" s="6">
        <f>Orders_C[[#This Row],[Quantity]]*Orders_C[[#This Row],[Unit_Price]]*(1-Orders_C[[#This Row],[Discount %]])+Orders_C[[#This Row],[Tax]]</f>
        <v>674.45</v>
      </c>
      <c r="AC2335" s="9">
        <f>(Orders_C[[#This Row],[Unit_Price]]*Orders_C[[#This Row],[Quantity]])-Orders_C[[#This Row],[Discount]]+Orders_C[[#This Row],[Tax]]</f>
        <v>674.45</v>
      </c>
      <c r="AD2335" t="str">
        <f>IF(COUNTIF(Orders_C[[#All],[Customer_ID]],Orders_C[[#This Row],[Customer_ID]])&gt;1,"Repeat","New")</f>
        <v>Repeat</v>
      </c>
      <c r="AE2335" t="str" cm="1">
        <f t="array" ref="AE2335">_xlfn.XLOOKUP(Orders_C[[#This Row],[Store_ID]],Stores_c[[#All],[Store_ID]],Stores_c[[#All],[City]])</f>
        <v>West Rebecca</v>
      </c>
      <c r="AF2335" t="str" cm="1">
        <f t="array" ref="AF2335">_xlfn.XLOOKUP(Orders_C[[#This Row],[Store_ID]],Stores_c[[#All],[Store_ID]],Stores_c[[#All],[Manager_Name]])</f>
        <v>Albert Smith</v>
      </c>
      <c r="AG2335" t="str" cm="1">
        <f t="array" ref="AG2335">_xlfn.XLOOKUP(Orders_C[[#This Row],[Store_ID]],Stores_c[[#All],[Store_ID]],Stores_c[[#All],[Store_Type]])</f>
        <v>Mall</v>
      </c>
    </row>
    <row r="2336" spans="1:33" x14ac:dyDescent="0.25">
      <c r="A2336">
        <v>8179</v>
      </c>
      <c r="B2336" s="1">
        <v>45806</v>
      </c>
      <c r="C2336" s="2">
        <v>1.6122685185185184E-2</v>
      </c>
      <c r="D2336">
        <v>1630</v>
      </c>
      <c r="E2336">
        <v>222</v>
      </c>
      <c r="F2336">
        <v>532</v>
      </c>
      <c r="G2336">
        <v>314</v>
      </c>
      <c r="H2336">
        <v>2</v>
      </c>
      <c r="I2336">
        <v>329</v>
      </c>
      <c r="J2336">
        <v>0</v>
      </c>
      <c r="K2336">
        <v>16.45</v>
      </c>
      <c r="L2336">
        <v>674.45</v>
      </c>
      <c r="M2336" t="s">
        <v>18</v>
      </c>
      <c r="N2336" t="s">
        <v>23</v>
      </c>
      <c r="O2336">
        <v>28</v>
      </c>
      <c r="P2336">
        <v>3</v>
      </c>
      <c r="Q2336" t="s">
        <v>2202</v>
      </c>
      <c r="R2336">
        <v>501</v>
      </c>
      <c r="S2336" s="3">
        <v>0</v>
      </c>
      <c r="T2336" s="6">
        <v>279.65000000000003</v>
      </c>
      <c r="U2336" t="s">
        <v>6339</v>
      </c>
      <c r="V2336">
        <v>2025</v>
      </c>
      <c r="W2336" t="s">
        <v>6329</v>
      </c>
      <c r="X2336" t="str">
        <f>_xlfn.XLOOKUP(Orders_C[[#This Row],[Product_ID]],Products_C[Product_ID],Products_C[Product_Name])</f>
        <v>Wrap</v>
      </c>
      <c r="Y2336" t="str">
        <f>_xlfn.XLOOKUP(Orders_C[[#This Row],[Product_ID]],Products_C[Product_ID],Products_C[Category])</f>
        <v>Burger</v>
      </c>
      <c r="Z2336" t="str">
        <f>_xlfn.XLOOKUP(Orders_C[[#This Row],[Store_ID]],Stores_c[Store_ID],Stores_c[City])</f>
        <v>New Steven</v>
      </c>
      <c r="AA2336" t="str">
        <f>_xlfn.XLOOKUP(Orders_C[[#This Row],[Customer_ID]],Customers_c[Customer_ID],Customers_c[Customer_Name])</f>
        <v>Angelica Baker</v>
      </c>
      <c r="AB2336" s="6">
        <f>Orders_C[[#This Row],[Quantity]]*Orders_C[[#This Row],[Unit_Price]]*(1-Orders_C[[#This Row],[Discount %]])+Orders_C[[#This Row],[Tax]]</f>
        <v>674.45</v>
      </c>
      <c r="AC2336" s="9">
        <f>(Orders_C[[#This Row],[Unit_Price]]*Orders_C[[#This Row],[Quantity]])-Orders_C[[#This Row],[Discount]]+Orders_C[[#This Row],[Tax]]</f>
        <v>674.45</v>
      </c>
      <c r="AD2336" t="str">
        <f>IF(COUNTIF(Orders_C[[#All],[Customer_ID]],Orders_C[[#This Row],[Customer_ID]])&gt;1,"Repeat","New")</f>
        <v>Repeat</v>
      </c>
      <c r="AE2336" t="str" cm="1">
        <f t="array" ref="AE2336">_xlfn.XLOOKUP(Orders_C[[#This Row],[Store_ID]],Stores_c[[#All],[Store_ID]],Stores_c[[#All],[City]])</f>
        <v>New Steven</v>
      </c>
      <c r="AF2336" t="str" cm="1">
        <f t="array" ref="AF2336">_xlfn.XLOOKUP(Orders_C[[#This Row],[Store_ID]],Stores_c[[#All],[Store_ID]],Stores_c[[#All],[Manager_Name]])</f>
        <v>Terri Martinez</v>
      </c>
      <c r="AG2336" t="str" cm="1">
        <f t="array" ref="AG2336">_xlfn.XLOOKUP(Orders_C[[#This Row],[Store_ID]],Stores_c[[#All],[Store_ID]],Stores_c[[#All],[Store_Type]])</f>
        <v>Drive-Thru</v>
      </c>
    </row>
    <row r="2337" spans="1:33" x14ac:dyDescent="0.25">
      <c r="A2337">
        <v>6311</v>
      </c>
      <c r="B2337" s="1">
        <v>45892</v>
      </c>
      <c r="C2337" s="2">
        <v>0.23614583333333333</v>
      </c>
      <c r="D2337">
        <v>1928</v>
      </c>
      <c r="E2337">
        <v>210</v>
      </c>
      <c r="F2337">
        <v>457</v>
      </c>
      <c r="G2337">
        <v>340</v>
      </c>
      <c r="H2337">
        <v>2</v>
      </c>
      <c r="I2337">
        <v>335</v>
      </c>
      <c r="J2337">
        <v>5</v>
      </c>
      <c r="K2337">
        <v>16.75</v>
      </c>
      <c r="L2337">
        <v>681.75</v>
      </c>
      <c r="M2337" t="s">
        <v>20</v>
      </c>
      <c r="N2337" t="s">
        <v>21</v>
      </c>
      <c r="O2337">
        <v>22</v>
      </c>
      <c r="P2337">
        <v>1</v>
      </c>
      <c r="Q2337" t="s">
        <v>334</v>
      </c>
      <c r="R2337">
        <v>506</v>
      </c>
      <c r="S2337" s="3">
        <v>0.05</v>
      </c>
      <c r="T2337" s="6">
        <v>279.75</v>
      </c>
      <c r="U2337" t="s">
        <v>6342</v>
      </c>
      <c r="V2337">
        <v>2025</v>
      </c>
      <c r="W2337" t="s">
        <v>6329</v>
      </c>
      <c r="X2337" t="str">
        <f>_xlfn.XLOOKUP(Orders_C[[#This Row],[Product_ID]],Products_C[Product_ID],Products_C[Product_Name])</f>
        <v>Chocolate Lava Cake</v>
      </c>
      <c r="Y2337" t="str">
        <f>_xlfn.XLOOKUP(Orders_C[[#This Row],[Product_ID]],Products_C[Product_ID],Products_C[Category])</f>
        <v>Chicken</v>
      </c>
      <c r="Z2337" t="str">
        <f>_xlfn.XLOOKUP(Orders_C[[#This Row],[Store_ID]],Stores_c[Store_ID],Stores_c[City])</f>
        <v>East William</v>
      </c>
      <c r="AA2337" t="str">
        <f>_xlfn.XLOOKUP(Orders_C[[#This Row],[Customer_ID]],Customers_c[Customer_ID],Customers_c[Customer_Name])</f>
        <v>Anna Byrd</v>
      </c>
      <c r="AB2337" s="6">
        <f>Orders_C[[#This Row],[Quantity]]*Orders_C[[#This Row],[Unit_Price]]*(1-Orders_C[[#This Row],[Discount %]])+Orders_C[[#This Row],[Tax]]</f>
        <v>653.25</v>
      </c>
      <c r="AC2337" s="9">
        <f>(Orders_C[[#This Row],[Unit_Price]]*Orders_C[[#This Row],[Quantity]])-Orders_C[[#This Row],[Discount]]+Orders_C[[#This Row],[Tax]]</f>
        <v>681.75</v>
      </c>
      <c r="AD2337" t="str">
        <f>IF(COUNTIF(Orders_C[[#All],[Customer_ID]],Orders_C[[#This Row],[Customer_ID]])&gt;1,"Repeat","New")</f>
        <v>Repeat</v>
      </c>
      <c r="AE2337" t="str" cm="1">
        <f t="array" ref="AE2337">_xlfn.XLOOKUP(Orders_C[[#This Row],[Store_ID]],Stores_c[[#All],[Store_ID]],Stores_c[[#All],[City]])</f>
        <v>East William</v>
      </c>
      <c r="AF2337" t="str" cm="1">
        <f t="array" ref="AF2337">_xlfn.XLOOKUP(Orders_C[[#This Row],[Store_ID]],Stores_c[[#All],[Store_ID]],Stores_c[[#All],[Manager_Name]])</f>
        <v>Victoria Butler</v>
      </c>
      <c r="AG2337" t="str" cm="1">
        <f t="array" ref="AG2337">_xlfn.XLOOKUP(Orders_C[[#This Row],[Store_ID]],Stores_c[[#All],[Store_ID]],Stores_c[[#All],[Store_Type]])</f>
        <v>Drive-Thru</v>
      </c>
    </row>
    <row r="2338" spans="1:33" x14ac:dyDescent="0.25">
      <c r="A2338">
        <v>6762</v>
      </c>
      <c r="B2338" s="1">
        <v>45968</v>
      </c>
      <c r="C2338" s="2">
        <v>5.6863425925925928E-2</v>
      </c>
      <c r="D2338">
        <v>1115</v>
      </c>
      <c r="E2338">
        <v>219</v>
      </c>
      <c r="F2338">
        <v>513</v>
      </c>
      <c r="G2338">
        <v>328</v>
      </c>
      <c r="H2338">
        <v>2</v>
      </c>
      <c r="I2338">
        <v>341</v>
      </c>
      <c r="J2338">
        <v>10</v>
      </c>
      <c r="K2338">
        <v>17.05</v>
      </c>
      <c r="L2338">
        <v>689.05</v>
      </c>
      <c r="M2338" t="s">
        <v>19</v>
      </c>
      <c r="N2338" t="s">
        <v>21</v>
      </c>
      <c r="O2338">
        <v>52</v>
      </c>
      <c r="P2338">
        <v>4</v>
      </c>
      <c r="Q2338" t="s">
        <v>785</v>
      </c>
      <c r="R2338">
        <v>505</v>
      </c>
      <c r="S2338" s="3">
        <v>0.1</v>
      </c>
      <c r="T2338" s="6">
        <v>279.84999999999997</v>
      </c>
      <c r="U2338" t="s">
        <v>6336</v>
      </c>
      <c r="V2338">
        <v>2025</v>
      </c>
      <c r="W2338" t="s">
        <v>6331</v>
      </c>
      <c r="X2338" t="str">
        <f>_xlfn.XLOOKUP(Orders_C[[#This Row],[Product_ID]],Products_C[Product_ID],Products_C[Product_Name])</f>
        <v>Rice Bowl</v>
      </c>
      <c r="Y2338" t="str">
        <f>_xlfn.XLOOKUP(Orders_C[[#This Row],[Product_ID]],Products_C[Product_ID],Products_C[Category])</f>
        <v>Burger</v>
      </c>
      <c r="Z2338" t="str">
        <f>_xlfn.XLOOKUP(Orders_C[[#This Row],[Store_ID]],Stores_c[Store_ID],Stores_c[City])</f>
        <v>Lake David</v>
      </c>
      <c r="AA2338" t="str">
        <f>_xlfn.XLOOKUP(Orders_C[[#This Row],[Customer_ID]],Customers_c[Customer_ID],Customers_c[Customer_Name])</f>
        <v>Hannah Jackson</v>
      </c>
      <c r="AB2338" s="6">
        <f>Orders_C[[#This Row],[Quantity]]*Orders_C[[#This Row],[Unit_Price]]*(1-Orders_C[[#This Row],[Discount %]])+Orders_C[[#This Row],[Tax]]</f>
        <v>630.85</v>
      </c>
      <c r="AC2338" s="9">
        <f>(Orders_C[[#This Row],[Unit_Price]]*Orders_C[[#This Row],[Quantity]])-Orders_C[[#This Row],[Discount]]+Orders_C[[#This Row],[Tax]]</f>
        <v>689.05</v>
      </c>
      <c r="AD2338" t="str">
        <f>IF(COUNTIF(Orders_C[[#All],[Customer_ID]],Orders_C[[#This Row],[Customer_ID]])&gt;1,"Repeat","New")</f>
        <v>Repeat</v>
      </c>
      <c r="AE2338" t="str" cm="1">
        <f t="array" ref="AE2338">_xlfn.XLOOKUP(Orders_C[[#This Row],[Store_ID]],Stores_c[[#All],[Store_ID]],Stores_c[[#All],[City]])</f>
        <v>Lake David</v>
      </c>
      <c r="AF2338" t="str" cm="1">
        <f t="array" ref="AF2338">_xlfn.XLOOKUP(Orders_C[[#This Row],[Store_ID]],Stores_c[[#All],[Store_ID]],Stores_c[[#All],[Manager_Name]])</f>
        <v>Joshua Hines</v>
      </c>
      <c r="AG2338" t="str" cm="1">
        <f t="array" ref="AG2338">_xlfn.XLOOKUP(Orders_C[[#This Row],[Store_ID]],Stores_c[[#All],[Store_ID]],Stores_c[[#All],[Store_Type]])</f>
        <v>Street</v>
      </c>
    </row>
    <row r="2339" spans="1:33" x14ac:dyDescent="0.25">
      <c r="A2339">
        <v>8166</v>
      </c>
      <c r="B2339" s="1">
        <v>45806</v>
      </c>
      <c r="C2339" s="2">
        <v>2.0833333333333332E-2</v>
      </c>
      <c r="D2339">
        <v>1326</v>
      </c>
      <c r="E2339">
        <v>207</v>
      </c>
      <c r="F2339">
        <v>540</v>
      </c>
      <c r="G2339">
        <v>303</v>
      </c>
      <c r="H2339">
        <v>2</v>
      </c>
      <c r="I2339">
        <v>341</v>
      </c>
      <c r="J2339">
        <v>10</v>
      </c>
      <c r="K2339">
        <v>17.05</v>
      </c>
      <c r="L2339">
        <v>689.05</v>
      </c>
      <c r="M2339" t="s">
        <v>20</v>
      </c>
      <c r="N2339" t="s">
        <v>21</v>
      </c>
      <c r="O2339">
        <v>55</v>
      </c>
      <c r="P2339">
        <v>5</v>
      </c>
      <c r="Q2339" t="s">
        <v>2189</v>
      </c>
      <c r="R2339">
        <v>505</v>
      </c>
      <c r="S2339" s="3">
        <v>0.1</v>
      </c>
      <c r="T2339" s="6">
        <v>279.84999999999997</v>
      </c>
      <c r="U2339" t="s">
        <v>6339</v>
      </c>
      <c r="V2339">
        <v>2025</v>
      </c>
      <c r="W2339" t="s">
        <v>6331</v>
      </c>
      <c r="X2339" t="str">
        <f>_xlfn.XLOOKUP(Orders_C[[#This Row],[Product_ID]],Products_C[Product_ID],Products_C[Product_Name])</f>
        <v>Chocolate Lava Cake</v>
      </c>
      <c r="Y2339" t="str">
        <f>_xlfn.XLOOKUP(Orders_C[[#This Row],[Product_ID]],Products_C[Product_ID],Products_C[Category])</f>
        <v>Chicken</v>
      </c>
      <c r="Z2339" t="str">
        <f>_xlfn.XLOOKUP(Orders_C[[#This Row],[Store_ID]],Stores_c[Store_ID],Stores_c[City])</f>
        <v>Christineton</v>
      </c>
      <c r="AA2339" t="str">
        <f>_xlfn.XLOOKUP(Orders_C[[#This Row],[Customer_ID]],Customers_c[Customer_ID],Customers_c[Customer_Name])</f>
        <v>Duane Morrow</v>
      </c>
      <c r="AB2339" s="6">
        <f>Orders_C[[#This Row],[Quantity]]*Orders_C[[#This Row],[Unit_Price]]*(1-Orders_C[[#This Row],[Discount %]])+Orders_C[[#This Row],[Tax]]</f>
        <v>630.85</v>
      </c>
      <c r="AC2339" s="9">
        <f>(Orders_C[[#This Row],[Unit_Price]]*Orders_C[[#This Row],[Quantity]])-Orders_C[[#This Row],[Discount]]+Orders_C[[#This Row],[Tax]]</f>
        <v>689.05</v>
      </c>
      <c r="AD2339" t="str">
        <f>IF(COUNTIF(Orders_C[[#All],[Customer_ID]],Orders_C[[#This Row],[Customer_ID]])&gt;1,"Repeat","New")</f>
        <v>Repeat</v>
      </c>
      <c r="AE2339" t="str" cm="1">
        <f t="array" ref="AE2339">_xlfn.XLOOKUP(Orders_C[[#This Row],[Store_ID]],Stores_c[[#All],[Store_ID]],Stores_c[[#All],[City]])</f>
        <v>Christineton</v>
      </c>
      <c r="AF2339" t="str" cm="1">
        <f t="array" ref="AF2339">_xlfn.XLOOKUP(Orders_C[[#This Row],[Store_ID]],Stores_c[[#All],[Store_ID]],Stores_c[[#All],[Manager_Name]])</f>
        <v>Dr. William Hubbard MD</v>
      </c>
      <c r="AG2339" t="str" cm="1">
        <f t="array" ref="AG2339">_xlfn.XLOOKUP(Orders_C[[#This Row],[Store_ID]],Stores_c[[#All],[Store_ID]],Stores_c[[#All],[Store_Type]])</f>
        <v>Street</v>
      </c>
    </row>
    <row r="2340" spans="1:33" x14ac:dyDescent="0.25">
      <c r="A2340">
        <v>6903</v>
      </c>
      <c r="B2340" s="1">
        <v>45999</v>
      </c>
      <c r="C2340" s="2">
        <v>0.93956018518518514</v>
      </c>
      <c r="D2340">
        <v>1954</v>
      </c>
      <c r="E2340">
        <v>208</v>
      </c>
      <c r="F2340">
        <v>420</v>
      </c>
      <c r="G2340">
        <v>330</v>
      </c>
      <c r="H2340">
        <v>2</v>
      </c>
      <c r="I2340">
        <v>347</v>
      </c>
      <c r="J2340">
        <v>15</v>
      </c>
      <c r="K2340">
        <v>17.350000000000001</v>
      </c>
      <c r="L2340">
        <v>696.35</v>
      </c>
      <c r="M2340" t="s">
        <v>20</v>
      </c>
      <c r="N2340" t="s">
        <v>21</v>
      </c>
      <c r="O2340">
        <v>49</v>
      </c>
      <c r="P2340">
        <v>3</v>
      </c>
      <c r="Q2340" t="s">
        <v>926</v>
      </c>
      <c r="R2340">
        <v>505</v>
      </c>
      <c r="S2340" s="3">
        <v>0.15</v>
      </c>
      <c r="T2340" s="6">
        <v>279.95000000000005</v>
      </c>
      <c r="U2340" t="s">
        <v>6328</v>
      </c>
      <c r="V2340">
        <v>2025</v>
      </c>
      <c r="W2340" t="s">
        <v>6331</v>
      </c>
      <c r="X2340" t="str">
        <f>_xlfn.XLOOKUP(Orders_C[[#This Row],[Product_ID]],Products_C[Product_ID],Products_C[Product_Name])</f>
        <v>Rice Bowl</v>
      </c>
      <c r="Y2340" t="str">
        <f>_xlfn.XLOOKUP(Orders_C[[#This Row],[Product_ID]],Products_C[Product_ID],Products_C[Category])</f>
        <v>Beverage</v>
      </c>
      <c r="Z2340" t="str">
        <f>_xlfn.XLOOKUP(Orders_C[[#This Row],[Store_ID]],Stores_c[Store_ID],Stores_c[City])</f>
        <v>Tracyview</v>
      </c>
      <c r="AA2340" t="str">
        <f>_xlfn.XLOOKUP(Orders_C[[#This Row],[Customer_ID]],Customers_c[Customer_ID],Customers_c[Customer_Name])</f>
        <v>Carolyn Graham</v>
      </c>
      <c r="AB2340" s="6">
        <f>Orders_C[[#This Row],[Quantity]]*Orders_C[[#This Row],[Unit_Price]]*(1-Orders_C[[#This Row],[Discount %]])+Orders_C[[#This Row],[Tax]]</f>
        <v>607.25</v>
      </c>
      <c r="AC2340" s="9">
        <f>(Orders_C[[#This Row],[Unit_Price]]*Orders_C[[#This Row],[Quantity]])-Orders_C[[#This Row],[Discount]]+Orders_C[[#This Row],[Tax]]</f>
        <v>696.35</v>
      </c>
      <c r="AD2340" t="str">
        <f>IF(COUNTIF(Orders_C[[#All],[Customer_ID]],Orders_C[[#This Row],[Customer_ID]])&gt;1,"Repeat","New")</f>
        <v>Repeat</v>
      </c>
      <c r="AE2340" t="str" cm="1">
        <f t="array" ref="AE2340">_xlfn.XLOOKUP(Orders_C[[#This Row],[Store_ID]],Stores_c[[#All],[Store_ID]],Stores_c[[#All],[City]])</f>
        <v>Tracyview</v>
      </c>
      <c r="AF2340" t="str" cm="1">
        <f t="array" ref="AF2340">_xlfn.XLOOKUP(Orders_C[[#This Row],[Store_ID]],Stores_c[[#All],[Store_ID]],Stores_c[[#All],[Manager_Name]])</f>
        <v>Jeremiah Lee</v>
      </c>
      <c r="AG2340" t="str" cm="1">
        <f t="array" ref="AG2340">_xlfn.XLOOKUP(Orders_C[[#This Row],[Store_ID]],Stores_c[[#All],[Store_ID]],Stores_c[[#All],[Store_Type]])</f>
        <v>Mall</v>
      </c>
    </row>
    <row r="2341" spans="1:33" x14ac:dyDescent="0.25">
      <c r="A2341">
        <v>6212</v>
      </c>
      <c r="B2341" s="1">
        <v>45961</v>
      </c>
      <c r="C2341" s="2">
        <v>0.61424768518518513</v>
      </c>
      <c r="D2341">
        <v>1017</v>
      </c>
      <c r="E2341">
        <v>204</v>
      </c>
      <c r="F2341">
        <v>513</v>
      </c>
      <c r="G2341">
        <v>330</v>
      </c>
      <c r="H2341">
        <v>3</v>
      </c>
      <c r="I2341">
        <v>228</v>
      </c>
      <c r="J2341">
        <v>5</v>
      </c>
      <c r="K2341">
        <v>11.4</v>
      </c>
      <c r="L2341">
        <v>690.4</v>
      </c>
      <c r="M2341" t="s">
        <v>18</v>
      </c>
      <c r="N2341" t="s">
        <v>21</v>
      </c>
      <c r="O2341">
        <v>59</v>
      </c>
      <c r="P2341">
        <v>4</v>
      </c>
      <c r="Q2341" t="s">
        <v>235</v>
      </c>
      <c r="R2341">
        <v>502</v>
      </c>
      <c r="S2341" s="3">
        <v>0.05</v>
      </c>
      <c r="T2341" s="6">
        <v>280</v>
      </c>
      <c r="U2341" t="s">
        <v>6332</v>
      </c>
      <c r="V2341">
        <v>2025</v>
      </c>
      <c r="W2341" t="s">
        <v>6331</v>
      </c>
      <c r="X2341" t="str">
        <f>_xlfn.XLOOKUP(Orders_C[[#This Row],[Product_ID]],Products_C[Product_ID],Products_C[Product_Name])</f>
        <v>Rice Bowl</v>
      </c>
      <c r="Y2341" t="str">
        <f>_xlfn.XLOOKUP(Orders_C[[#This Row],[Product_ID]],Products_C[Product_ID],Products_C[Category])</f>
        <v>Beverage</v>
      </c>
      <c r="Z2341" t="str">
        <f>_xlfn.XLOOKUP(Orders_C[[#This Row],[Store_ID]],Stores_c[Store_ID],Stores_c[City])</f>
        <v>New Robertfurt</v>
      </c>
      <c r="AA2341" t="str">
        <f>_xlfn.XLOOKUP(Orders_C[[#This Row],[Customer_ID]],Customers_c[Customer_ID],Customers_c[Customer_Name])</f>
        <v>Jonathan Stone</v>
      </c>
      <c r="AB2341" s="6">
        <f>Orders_C[[#This Row],[Quantity]]*Orders_C[[#This Row],[Unit_Price]]*(1-Orders_C[[#This Row],[Discount %]])+Orders_C[[#This Row],[Tax]]</f>
        <v>661.19999999999993</v>
      </c>
      <c r="AC2341" s="9">
        <f>(Orders_C[[#This Row],[Unit_Price]]*Orders_C[[#This Row],[Quantity]])-Orders_C[[#This Row],[Discount]]+Orders_C[[#This Row],[Tax]]</f>
        <v>690.4</v>
      </c>
      <c r="AD2341" t="str">
        <f>IF(COUNTIF(Orders_C[[#All],[Customer_ID]],Orders_C[[#This Row],[Customer_ID]])&gt;1,"Repeat","New")</f>
        <v>Repeat</v>
      </c>
      <c r="AE2341" t="str" cm="1">
        <f t="array" ref="AE2341">_xlfn.XLOOKUP(Orders_C[[#This Row],[Store_ID]],Stores_c[[#All],[Store_ID]],Stores_c[[#All],[City]])</f>
        <v>New Robertfurt</v>
      </c>
      <c r="AF2341" t="str" cm="1">
        <f t="array" ref="AF2341">_xlfn.XLOOKUP(Orders_C[[#This Row],[Store_ID]],Stores_c[[#All],[Store_ID]],Stores_c[[#All],[Manager_Name]])</f>
        <v>Tiffany Gomez</v>
      </c>
      <c r="AG2341" t="str" cm="1">
        <f t="array" ref="AG2341">_xlfn.XLOOKUP(Orders_C[[#This Row],[Store_ID]],Stores_c[[#All],[Store_ID]],Stores_c[[#All],[Store_Type]])</f>
        <v>Street</v>
      </c>
    </row>
    <row r="2342" spans="1:33" x14ac:dyDescent="0.25">
      <c r="A2342">
        <v>8995</v>
      </c>
      <c r="B2342" s="1">
        <v>45845</v>
      </c>
      <c r="C2342" s="2">
        <v>0.51339120370370372</v>
      </c>
      <c r="D2342">
        <v>1095</v>
      </c>
      <c r="E2342">
        <v>219</v>
      </c>
      <c r="F2342">
        <v>472</v>
      </c>
      <c r="G2342">
        <v>317</v>
      </c>
      <c r="H2342">
        <v>3</v>
      </c>
      <c r="I2342">
        <v>228</v>
      </c>
      <c r="J2342">
        <v>5</v>
      </c>
      <c r="K2342">
        <v>11.4</v>
      </c>
      <c r="L2342">
        <v>690.4</v>
      </c>
      <c r="M2342" t="s">
        <v>20</v>
      </c>
      <c r="N2342" t="s">
        <v>21</v>
      </c>
      <c r="O2342">
        <v>41</v>
      </c>
      <c r="P2342">
        <v>5</v>
      </c>
      <c r="Q2342" t="s">
        <v>3018</v>
      </c>
      <c r="R2342">
        <v>507</v>
      </c>
      <c r="S2342" s="3">
        <v>0.05</v>
      </c>
      <c r="T2342" s="6">
        <v>280</v>
      </c>
      <c r="U2342" t="s">
        <v>6341</v>
      </c>
      <c r="V2342">
        <v>2025</v>
      </c>
      <c r="W2342" t="s">
        <v>6331</v>
      </c>
      <c r="X2342" t="str">
        <f>_xlfn.XLOOKUP(Orders_C[[#This Row],[Product_ID]],Products_C[Product_ID],Products_C[Product_Name])</f>
        <v>Popcorn Chicken</v>
      </c>
      <c r="Y2342" t="str">
        <f>_xlfn.XLOOKUP(Orders_C[[#This Row],[Product_ID]],Products_C[Product_ID],Products_C[Category])</f>
        <v>Dessert</v>
      </c>
      <c r="Z2342" t="str">
        <f>_xlfn.XLOOKUP(Orders_C[[#This Row],[Store_ID]],Stores_c[Store_ID],Stores_c[City])</f>
        <v>Lake David</v>
      </c>
      <c r="AA2342" t="str">
        <f>_xlfn.XLOOKUP(Orders_C[[#This Row],[Customer_ID]],Customers_c[Customer_ID],Customers_c[Customer_Name])</f>
        <v>Rebecca Dean</v>
      </c>
      <c r="AB2342" s="6">
        <f>Orders_C[[#This Row],[Quantity]]*Orders_C[[#This Row],[Unit_Price]]*(1-Orders_C[[#This Row],[Discount %]])+Orders_C[[#This Row],[Tax]]</f>
        <v>661.19999999999993</v>
      </c>
      <c r="AC2342" s="9">
        <f>(Orders_C[[#This Row],[Unit_Price]]*Orders_C[[#This Row],[Quantity]])-Orders_C[[#This Row],[Discount]]+Orders_C[[#This Row],[Tax]]</f>
        <v>690.4</v>
      </c>
      <c r="AD2342" t="str">
        <f>IF(COUNTIF(Orders_C[[#All],[Customer_ID]],Orders_C[[#This Row],[Customer_ID]])&gt;1,"Repeat","New")</f>
        <v>Repeat</v>
      </c>
      <c r="AE2342" t="str" cm="1">
        <f t="array" ref="AE2342">_xlfn.XLOOKUP(Orders_C[[#This Row],[Store_ID]],Stores_c[[#All],[Store_ID]],Stores_c[[#All],[City]])</f>
        <v>Lake David</v>
      </c>
      <c r="AF2342" t="str" cm="1">
        <f t="array" ref="AF2342">_xlfn.XLOOKUP(Orders_C[[#This Row],[Store_ID]],Stores_c[[#All],[Store_ID]],Stores_c[[#All],[Manager_Name]])</f>
        <v>Joshua Hines</v>
      </c>
      <c r="AG2342" t="str" cm="1">
        <f t="array" ref="AG2342">_xlfn.XLOOKUP(Orders_C[[#This Row],[Store_ID]],Stores_c[[#All],[Store_ID]],Stores_c[[#All],[Store_Type]])</f>
        <v>Street</v>
      </c>
    </row>
    <row r="2343" spans="1:33" x14ac:dyDescent="0.25">
      <c r="A2343">
        <v>10087</v>
      </c>
      <c r="B2343" s="1">
        <v>45992</v>
      </c>
      <c r="C2343" s="2">
        <v>0.52023148148148146</v>
      </c>
      <c r="D2343">
        <v>1051</v>
      </c>
      <c r="E2343">
        <v>206</v>
      </c>
      <c r="F2343">
        <v>408</v>
      </c>
      <c r="G2343">
        <v>333</v>
      </c>
      <c r="H2343">
        <v>3</v>
      </c>
      <c r="I2343">
        <v>228</v>
      </c>
      <c r="J2343">
        <v>5</v>
      </c>
      <c r="K2343">
        <v>11.4</v>
      </c>
      <c r="L2343">
        <v>690.4</v>
      </c>
      <c r="M2343" t="s">
        <v>19</v>
      </c>
      <c r="N2343" t="s">
        <v>23</v>
      </c>
      <c r="O2343">
        <v>12</v>
      </c>
      <c r="P2343">
        <v>4</v>
      </c>
      <c r="Q2343" t="s">
        <v>4110</v>
      </c>
      <c r="R2343">
        <v>505</v>
      </c>
      <c r="S2343" s="3">
        <v>0.05</v>
      </c>
      <c r="T2343" s="6">
        <v>280</v>
      </c>
      <c r="U2343" t="s">
        <v>6328</v>
      </c>
      <c r="V2343">
        <v>2025</v>
      </c>
      <c r="W2343" t="s">
        <v>6333</v>
      </c>
      <c r="X2343" t="str">
        <f>_xlfn.XLOOKUP(Orders_C[[#This Row],[Product_ID]],Products_C[Product_ID],Products_C[Product_Name])</f>
        <v>Chicken Wings</v>
      </c>
      <c r="Y2343" t="str">
        <f>_xlfn.XLOOKUP(Orders_C[[#This Row],[Product_ID]],Products_C[Product_ID],Products_C[Category])</f>
        <v>Burger</v>
      </c>
      <c r="Z2343" t="str">
        <f>_xlfn.XLOOKUP(Orders_C[[#This Row],[Store_ID]],Stores_c[Store_ID],Stores_c[City])</f>
        <v>West Matthew</v>
      </c>
      <c r="AA2343" t="str">
        <f>_xlfn.XLOOKUP(Orders_C[[#This Row],[Customer_ID]],Customers_c[Customer_ID],Customers_c[Customer_Name])</f>
        <v>Nancy Lewis</v>
      </c>
      <c r="AB2343" s="6">
        <f>Orders_C[[#This Row],[Quantity]]*Orders_C[[#This Row],[Unit_Price]]*(1-Orders_C[[#This Row],[Discount %]])+Orders_C[[#This Row],[Tax]]</f>
        <v>661.19999999999993</v>
      </c>
      <c r="AC2343" s="9">
        <f>(Orders_C[[#This Row],[Unit_Price]]*Orders_C[[#This Row],[Quantity]])-Orders_C[[#This Row],[Discount]]+Orders_C[[#This Row],[Tax]]</f>
        <v>690.4</v>
      </c>
      <c r="AD2343" t="str">
        <f>IF(COUNTIF(Orders_C[[#All],[Customer_ID]],Orders_C[[#This Row],[Customer_ID]])&gt;1,"Repeat","New")</f>
        <v>Repeat</v>
      </c>
      <c r="AE2343" t="str" cm="1">
        <f t="array" ref="AE2343">_xlfn.XLOOKUP(Orders_C[[#This Row],[Store_ID]],Stores_c[[#All],[Store_ID]],Stores_c[[#All],[City]])</f>
        <v>West Matthew</v>
      </c>
      <c r="AF2343" t="str" cm="1">
        <f t="array" ref="AF2343">_xlfn.XLOOKUP(Orders_C[[#This Row],[Store_ID]],Stores_c[[#All],[Store_ID]],Stores_c[[#All],[Manager_Name]])</f>
        <v>Miguel Kidd</v>
      </c>
      <c r="AG2343" t="str" cm="1">
        <f t="array" ref="AG2343">_xlfn.XLOOKUP(Orders_C[[#This Row],[Store_ID]],Stores_c[[#All],[Store_ID]],Stores_c[[#All],[Store_Type]])</f>
        <v>Drive-Thru</v>
      </c>
    </row>
    <row r="2344" spans="1:33" x14ac:dyDescent="0.25">
      <c r="A2344">
        <v>7295</v>
      </c>
      <c r="B2344" s="1">
        <v>45798</v>
      </c>
      <c r="C2344" s="2">
        <v>0.77148148148148143</v>
      </c>
      <c r="D2344">
        <v>1275</v>
      </c>
      <c r="E2344">
        <v>219</v>
      </c>
      <c r="F2344">
        <v>460</v>
      </c>
      <c r="G2344">
        <v>321</v>
      </c>
      <c r="H2344">
        <v>3</v>
      </c>
      <c r="I2344">
        <v>224</v>
      </c>
      <c r="J2344">
        <v>0</v>
      </c>
      <c r="K2344">
        <v>11.2</v>
      </c>
      <c r="L2344">
        <v>683.2</v>
      </c>
      <c r="M2344" t="s">
        <v>19</v>
      </c>
      <c r="N2344" t="s">
        <v>21</v>
      </c>
      <c r="O2344">
        <v>18</v>
      </c>
      <c r="P2344">
        <v>3</v>
      </c>
      <c r="Q2344" t="s">
        <v>1318</v>
      </c>
      <c r="R2344">
        <v>507</v>
      </c>
      <c r="S2344" s="3">
        <v>0</v>
      </c>
      <c r="T2344" s="6">
        <v>280.00000000000006</v>
      </c>
      <c r="U2344" t="s">
        <v>6339</v>
      </c>
      <c r="V2344">
        <v>2025</v>
      </c>
      <c r="W2344" t="s">
        <v>6333</v>
      </c>
      <c r="X2344" t="str">
        <f>_xlfn.XLOOKUP(Orders_C[[#This Row],[Product_ID]],Products_C[Product_ID],Products_C[Product_Name])</f>
        <v>Cold Coffee</v>
      </c>
      <c r="Y2344" t="str">
        <f>_xlfn.XLOOKUP(Orders_C[[#This Row],[Product_ID]],Products_C[Product_ID],Products_C[Category])</f>
        <v>Dessert</v>
      </c>
      <c r="Z2344" t="str">
        <f>_xlfn.XLOOKUP(Orders_C[[#This Row],[Store_ID]],Stores_c[Store_ID],Stores_c[City])</f>
        <v>Lake David</v>
      </c>
      <c r="AA2344" t="str">
        <f>_xlfn.XLOOKUP(Orders_C[[#This Row],[Customer_ID]],Customers_c[Customer_ID],Customers_c[Customer_Name])</f>
        <v>Daniel Hall</v>
      </c>
      <c r="AB2344" s="6">
        <f>Orders_C[[#This Row],[Quantity]]*Orders_C[[#This Row],[Unit_Price]]*(1-Orders_C[[#This Row],[Discount %]])+Orders_C[[#This Row],[Tax]]</f>
        <v>683.2</v>
      </c>
      <c r="AC2344" s="9">
        <f>(Orders_C[[#This Row],[Unit_Price]]*Orders_C[[#This Row],[Quantity]])-Orders_C[[#This Row],[Discount]]+Orders_C[[#This Row],[Tax]]</f>
        <v>683.2</v>
      </c>
      <c r="AD2344" t="str">
        <f>IF(COUNTIF(Orders_C[[#All],[Customer_ID]],Orders_C[[#This Row],[Customer_ID]])&gt;1,"Repeat","New")</f>
        <v>Repeat</v>
      </c>
      <c r="AE2344" t="str" cm="1">
        <f t="array" ref="AE2344">_xlfn.XLOOKUP(Orders_C[[#This Row],[Store_ID]],Stores_c[[#All],[Store_ID]],Stores_c[[#All],[City]])</f>
        <v>Lake David</v>
      </c>
      <c r="AF2344" t="str" cm="1">
        <f t="array" ref="AF2344">_xlfn.XLOOKUP(Orders_C[[#This Row],[Store_ID]],Stores_c[[#All],[Store_ID]],Stores_c[[#All],[Manager_Name]])</f>
        <v>Joshua Hines</v>
      </c>
      <c r="AG2344" t="str" cm="1">
        <f t="array" ref="AG2344">_xlfn.XLOOKUP(Orders_C[[#This Row],[Store_ID]],Stores_c[[#All],[Store_ID]],Stores_c[[#All],[Store_Type]])</f>
        <v>Street</v>
      </c>
    </row>
    <row r="2345" spans="1:33" x14ac:dyDescent="0.25">
      <c r="A2345">
        <v>7398</v>
      </c>
      <c r="B2345" s="1">
        <v>45810</v>
      </c>
      <c r="C2345" s="2">
        <v>0.19865740740740739</v>
      </c>
      <c r="D2345">
        <v>1174</v>
      </c>
      <c r="E2345">
        <v>225</v>
      </c>
      <c r="F2345">
        <v>450</v>
      </c>
      <c r="G2345">
        <v>324</v>
      </c>
      <c r="H2345">
        <v>3</v>
      </c>
      <c r="I2345">
        <v>232</v>
      </c>
      <c r="J2345">
        <v>10</v>
      </c>
      <c r="K2345">
        <v>11.6</v>
      </c>
      <c r="L2345">
        <v>697.6</v>
      </c>
      <c r="M2345" t="s">
        <v>19</v>
      </c>
      <c r="N2345" t="s">
        <v>23</v>
      </c>
      <c r="O2345">
        <v>47</v>
      </c>
      <c r="P2345">
        <v>1</v>
      </c>
      <c r="Q2345" t="s">
        <v>1421</v>
      </c>
      <c r="R2345">
        <v>503</v>
      </c>
      <c r="S2345" s="3">
        <v>0.1</v>
      </c>
      <c r="T2345" s="6">
        <v>280.00000000000006</v>
      </c>
      <c r="U2345" t="s">
        <v>6340</v>
      </c>
      <c r="V2345">
        <v>2025</v>
      </c>
      <c r="W2345" t="s">
        <v>6331</v>
      </c>
      <c r="X2345" t="str">
        <f>_xlfn.XLOOKUP(Orders_C[[#This Row],[Product_ID]],Products_C[Product_ID],Products_C[Product_Name])</f>
        <v>Krushers</v>
      </c>
      <c r="Y2345" t="str">
        <f>_xlfn.XLOOKUP(Orders_C[[#This Row],[Product_ID]],Products_C[Product_ID],Products_C[Category])</f>
        <v>Dessert</v>
      </c>
      <c r="Z2345" t="str">
        <f>_xlfn.XLOOKUP(Orders_C[[#This Row],[Store_ID]],Stores_c[Store_ID],Stores_c[City])</f>
        <v>South Peter</v>
      </c>
      <c r="AA2345" t="str">
        <f>_xlfn.XLOOKUP(Orders_C[[#This Row],[Customer_ID]],Customers_c[Customer_ID],Customers_c[Customer_Name])</f>
        <v>Kirk Miller</v>
      </c>
      <c r="AB2345" s="6">
        <f>Orders_C[[#This Row],[Quantity]]*Orders_C[[#This Row],[Unit_Price]]*(1-Orders_C[[#This Row],[Discount %]])+Orders_C[[#This Row],[Tax]]</f>
        <v>638</v>
      </c>
      <c r="AC2345" s="9">
        <f>(Orders_C[[#This Row],[Unit_Price]]*Orders_C[[#This Row],[Quantity]])-Orders_C[[#This Row],[Discount]]+Orders_C[[#This Row],[Tax]]</f>
        <v>697.6</v>
      </c>
      <c r="AD2345" t="str">
        <f>IF(COUNTIF(Orders_C[[#All],[Customer_ID]],Orders_C[[#This Row],[Customer_ID]])&gt;1,"Repeat","New")</f>
        <v>Repeat</v>
      </c>
      <c r="AE2345" t="str" cm="1">
        <f t="array" ref="AE2345">_xlfn.XLOOKUP(Orders_C[[#This Row],[Store_ID]],Stores_c[[#All],[Store_ID]],Stores_c[[#All],[City]])</f>
        <v>South Peter</v>
      </c>
      <c r="AF2345" t="str" cm="1">
        <f t="array" ref="AF2345">_xlfn.XLOOKUP(Orders_C[[#This Row],[Store_ID]],Stores_c[[#All],[Store_ID]],Stores_c[[#All],[Manager_Name]])</f>
        <v>Gregory Lambert</v>
      </c>
      <c r="AG2345" t="str" cm="1">
        <f t="array" ref="AG2345">_xlfn.XLOOKUP(Orders_C[[#This Row],[Store_ID]],Stores_c[[#All],[Store_ID]],Stores_c[[#All],[Store_Type]])</f>
        <v>Street</v>
      </c>
    </row>
    <row r="2346" spans="1:33" x14ac:dyDescent="0.25">
      <c r="A2346">
        <v>8277</v>
      </c>
      <c r="B2346" s="1">
        <v>45950</v>
      </c>
      <c r="C2346" s="2">
        <v>0.37068287037037034</v>
      </c>
      <c r="D2346">
        <v>1599</v>
      </c>
      <c r="E2346">
        <v>225</v>
      </c>
      <c r="F2346">
        <v>423</v>
      </c>
      <c r="G2346">
        <v>307</v>
      </c>
      <c r="H2346">
        <v>3</v>
      </c>
      <c r="I2346">
        <v>232</v>
      </c>
      <c r="J2346">
        <v>10</v>
      </c>
      <c r="K2346">
        <v>11.6</v>
      </c>
      <c r="L2346">
        <v>697.6</v>
      </c>
      <c r="M2346" t="s">
        <v>18</v>
      </c>
      <c r="N2346" t="s">
        <v>22</v>
      </c>
      <c r="O2346">
        <v>10</v>
      </c>
      <c r="P2346">
        <v>5</v>
      </c>
      <c r="Q2346" t="s">
        <v>2300</v>
      </c>
      <c r="R2346">
        <v>507</v>
      </c>
      <c r="S2346" s="3">
        <v>0.1</v>
      </c>
      <c r="T2346" s="6">
        <v>280.00000000000006</v>
      </c>
      <c r="U2346" t="s">
        <v>6332</v>
      </c>
      <c r="V2346">
        <v>2025</v>
      </c>
      <c r="W2346" t="s">
        <v>6333</v>
      </c>
      <c r="X2346" t="str">
        <f>_xlfn.XLOOKUP(Orders_C[[#This Row],[Product_ID]],Products_C[Product_ID],Products_C[Product_Name])</f>
        <v>Chicken Wings</v>
      </c>
      <c r="Y2346" t="str">
        <f>_xlfn.XLOOKUP(Orders_C[[#This Row],[Product_ID]],Products_C[Product_ID],Products_C[Category])</f>
        <v>Chicken</v>
      </c>
      <c r="Z2346" t="str">
        <f>_xlfn.XLOOKUP(Orders_C[[#This Row],[Store_ID]],Stores_c[Store_ID],Stores_c[City])</f>
        <v>South Peter</v>
      </c>
      <c r="AA2346" t="str">
        <f>_xlfn.XLOOKUP(Orders_C[[#This Row],[Customer_ID]],Customers_c[Customer_ID],Customers_c[Customer_Name])</f>
        <v>Bryan Leach</v>
      </c>
      <c r="AB2346" s="6">
        <f>Orders_C[[#This Row],[Quantity]]*Orders_C[[#This Row],[Unit_Price]]*(1-Orders_C[[#This Row],[Discount %]])+Orders_C[[#This Row],[Tax]]</f>
        <v>638</v>
      </c>
      <c r="AC2346" s="9">
        <f>(Orders_C[[#This Row],[Unit_Price]]*Orders_C[[#This Row],[Quantity]])-Orders_C[[#This Row],[Discount]]+Orders_C[[#This Row],[Tax]]</f>
        <v>697.6</v>
      </c>
      <c r="AD2346" t="str">
        <f>IF(COUNTIF(Orders_C[[#All],[Customer_ID]],Orders_C[[#This Row],[Customer_ID]])&gt;1,"Repeat","New")</f>
        <v>Repeat</v>
      </c>
      <c r="AE2346" t="str" cm="1">
        <f t="array" ref="AE2346">_xlfn.XLOOKUP(Orders_C[[#This Row],[Store_ID]],Stores_c[[#All],[Store_ID]],Stores_c[[#All],[City]])</f>
        <v>South Peter</v>
      </c>
      <c r="AF2346" t="str" cm="1">
        <f t="array" ref="AF2346">_xlfn.XLOOKUP(Orders_C[[#This Row],[Store_ID]],Stores_c[[#All],[Store_ID]],Stores_c[[#All],[Manager_Name]])</f>
        <v>Gregory Lambert</v>
      </c>
      <c r="AG2346" t="str" cm="1">
        <f t="array" ref="AG2346">_xlfn.XLOOKUP(Orders_C[[#This Row],[Store_ID]],Stores_c[[#All],[Store_ID]],Stores_c[[#All],[Store_Type]])</f>
        <v>Street</v>
      </c>
    </row>
    <row r="2347" spans="1:33" x14ac:dyDescent="0.25">
      <c r="A2347">
        <v>9560</v>
      </c>
      <c r="B2347" s="1">
        <v>46025</v>
      </c>
      <c r="C2347" s="2">
        <v>0.42899305555555556</v>
      </c>
      <c r="D2347">
        <v>1787</v>
      </c>
      <c r="E2347">
        <v>206</v>
      </c>
      <c r="F2347">
        <v>463</v>
      </c>
      <c r="G2347">
        <v>324</v>
      </c>
      <c r="H2347">
        <v>3</v>
      </c>
      <c r="I2347">
        <v>224</v>
      </c>
      <c r="J2347">
        <v>0</v>
      </c>
      <c r="K2347">
        <v>11.2</v>
      </c>
      <c r="L2347">
        <v>683.2</v>
      </c>
      <c r="M2347" t="s">
        <v>18</v>
      </c>
      <c r="N2347" t="s">
        <v>22</v>
      </c>
      <c r="O2347">
        <v>44</v>
      </c>
      <c r="P2347">
        <v>1</v>
      </c>
      <c r="Q2347" t="s">
        <v>3583</v>
      </c>
      <c r="R2347">
        <v>504</v>
      </c>
      <c r="S2347" s="3">
        <v>0</v>
      </c>
      <c r="T2347" s="6">
        <v>280.00000000000006</v>
      </c>
      <c r="U2347" t="s">
        <v>6330</v>
      </c>
      <c r="V2347">
        <v>2026</v>
      </c>
      <c r="W2347" t="s">
        <v>6331</v>
      </c>
      <c r="X2347" t="str">
        <f>_xlfn.XLOOKUP(Orders_C[[#This Row],[Product_ID]],Products_C[Product_ID],Products_C[Product_Name])</f>
        <v>Krushers</v>
      </c>
      <c r="Y2347" t="str">
        <f>_xlfn.XLOOKUP(Orders_C[[#This Row],[Product_ID]],Products_C[Product_ID],Products_C[Category])</f>
        <v>Dessert</v>
      </c>
      <c r="Z2347" t="str">
        <f>_xlfn.XLOOKUP(Orders_C[[#This Row],[Store_ID]],Stores_c[Store_ID],Stores_c[City])</f>
        <v>West Matthew</v>
      </c>
      <c r="AA2347" t="str">
        <f>_xlfn.XLOOKUP(Orders_C[[#This Row],[Customer_ID]],Customers_c[Customer_ID],Customers_c[Customer_Name])</f>
        <v>Alvin Brown</v>
      </c>
      <c r="AB2347" s="6">
        <f>Orders_C[[#This Row],[Quantity]]*Orders_C[[#This Row],[Unit_Price]]*(1-Orders_C[[#This Row],[Discount %]])+Orders_C[[#This Row],[Tax]]</f>
        <v>683.2</v>
      </c>
      <c r="AC2347" s="9">
        <f>(Orders_C[[#This Row],[Unit_Price]]*Orders_C[[#This Row],[Quantity]])-Orders_C[[#This Row],[Discount]]+Orders_C[[#This Row],[Tax]]</f>
        <v>683.2</v>
      </c>
      <c r="AD2347" t="str">
        <f>IF(COUNTIF(Orders_C[[#All],[Customer_ID]],Orders_C[[#This Row],[Customer_ID]])&gt;1,"Repeat","New")</f>
        <v>Repeat</v>
      </c>
      <c r="AE2347" t="str" cm="1">
        <f t="array" ref="AE2347">_xlfn.XLOOKUP(Orders_C[[#This Row],[Store_ID]],Stores_c[[#All],[Store_ID]],Stores_c[[#All],[City]])</f>
        <v>West Matthew</v>
      </c>
      <c r="AF2347" t="str" cm="1">
        <f t="array" ref="AF2347">_xlfn.XLOOKUP(Orders_C[[#This Row],[Store_ID]],Stores_c[[#All],[Store_ID]],Stores_c[[#All],[Manager_Name]])</f>
        <v>Miguel Kidd</v>
      </c>
      <c r="AG2347" t="str" cm="1">
        <f t="array" ref="AG2347">_xlfn.XLOOKUP(Orders_C[[#This Row],[Store_ID]],Stores_c[[#All],[Store_ID]],Stores_c[[#All],[Store_Type]])</f>
        <v>Drive-Thru</v>
      </c>
    </row>
    <row r="2348" spans="1:33" x14ac:dyDescent="0.25">
      <c r="A2348">
        <v>6785</v>
      </c>
      <c r="B2348" s="1">
        <v>45875</v>
      </c>
      <c r="C2348" s="2">
        <v>0.84335648148148146</v>
      </c>
      <c r="D2348">
        <v>1844</v>
      </c>
      <c r="E2348">
        <v>204</v>
      </c>
      <c r="F2348">
        <v>523</v>
      </c>
      <c r="G2348">
        <v>321</v>
      </c>
      <c r="H2348">
        <v>4</v>
      </c>
      <c r="I2348">
        <v>170</v>
      </c>
      <c r="J2348">
        <v>0</v>
      </c>
      <c r="K2348">
        <v>8.5</v>
      </c>
      <c r="L2348">
        <v>688.5</v>
      </c>
      <c r="M2348" t="s">
        <v>20</v>
      </c>
      <c r="N2348" t="s">
        <v>21</v>
      </c>
      <c r="O2348">
        <v>20</v>
      </c>
      <c r="P2348">
        <v>1</v>
      </c>
      <c r="Q2348" t="s">
        <v>808</v>
      </c>
      <c r="R2348">
        <v>501</v>
      </c>
      <c r="S2348" s="3">
        <v>0</v>
      </c>
      <c r="T2348" s="6">
        <v>280.5</v>
      </c>
      <c r="U2348" t="s">
        <v>6342</v>
      </c>
      <c r="V2348">
        <v>2025</v>
      </c>
      <c r="W2348" t="s">
        <v>6333</v>
      </c>
      <c r="X2348" t="str">
        <f>_xlfn.XLOOKUP(Orders_C[[#This Row],[Product_ID]],Products_C[Product_ID],Products_C[Product_Name])</f>
        <v>Cold Coffee</v>
      </c>
      <c r="Y2348" t="str">
        <f>_xlfn.XLOOKUP(Orders_C[[#This Row],[Product_ID]],Products_C[Product_ID],Products_C[Category])</f>
        <v>Dessert</v>
      </c>
      <c r="Z2348" t="str">
        <f>_xlfn.XLOOKUP(Orders_C[[#This Row],[Store_ID]],Stores_c[Store_ID],Stores_c[City])</f>
        <v>New Robertfurt</v>
      </c>
      <c r="AA2348" t="str">
        <f>_xlfn.XLOOKUP(Orders_C[[#This Row],[Customer_ID]],Customers_c[Customer_ID],Customers_c[Customer_Name])</f>
        <v>Frank Salazar</v>
      </c>
      <c r="AB2348" s="6">
        <f>Orders_C[[#This Row],[Quantity]]*Orders_C[[#This Row],[Unit_Price]]*(1-Orders_C[[#This Row],[Discount %]])+Orders_C[[#This Row],[Tax]]</f>
        <v>688.5</v>
      </c>
      <c r="AC2348" s="9">
        <f>(Orders_C[[#This Row],[Unit_Price]]*Orders_C[[#This Row],[Quantity]])-Orders_C[[#This Row],[Discount]]+Orders_C[[#This Row],[Tax]]</f>
        <v>688.5</v>
      </c>
      <c r="AD2348" t="str">
        <f>IF(COUNTIF(Orders_C[[#All],[Customer_ID]],Orders_C[[#This Row],[Customer_ID]])&gt;1,"Repeat","New")</f>
        <v>New</v>
      </c>
      <c r="AE2348" t="str" cm="1">
        <f t="array" ref="AE2348">_xlfn.XLOOKUP(Orders_C[[#This Row],[Store_ID]],Stores_c[[#All],[Store_ID]],Stores_c[[#All],[City]])</f>
        <v>New Robertfurt</v>
      </c>
      <c r="AF2348" t="str" cm="1">
        <f t="array" ref="AF2348">_xlfn.XLOOKUP(Orders_C[[#This Row],[Store_ID]],Stores_c[[#All],[Store_ID]],Stores_c[[#All],[Manager_Name]])</f>
        <v>Tiffany Gomez</v>
      </c>
      <c r="AG2348" t="str" cm="1">
        <f t="array" ref="AG2348">_xlfn.XLOOKUP(Orders_C[[#This Row],[Store_ID]],Stores_c[[#All],[Store_ID]],Stores_c[[#All],[Store_Type]])</f>
        <v>Street</v>
      </c>
    </row>
    <row r="2349" spans="1:33" x14ac:dyDescent="0.25">
      <c r="A2349">
        <v>6660</v>
      </c>
      <c r="B2349" s="1">
        <v>45813</v>
      </c>
      <c r="C2349" s="2">
        <v>0.6519328703703704</v>
      </c>
      <c r="D2349">
        <v>1797</v>
      </c>
      <c r="E2349">
        <v>209</v>
      </c>
      <c r="F2349">
        <v>414</v>
      </c>
      <c r="G2349">
        <v>329</v>
      </c>
      <c r="H2349">
        <v>2</v>
      </c>
      <c r="I2349">
        <v>336</v>
      </c>
      <c r="J2349">
        <v>5</v>
      </c>
      <c r="K2349">
        <v>16.8</v>
      </c>
      <c r="L2349">
        <v>683.8</v>
      </c>
      <c r="M2349" t="s">
        <v>19</v>
      </c>
      <c r="N2349" t="s">
        <v>21</v>
      </c>
      <c r="O2349">
        <v>51</v>
      </c>
      <c r="P2349">
        <v>2</v>
      </c>
      <c r="Q2349" t="s">
        <v>683</v>
      </c>
      <c r="R2349">
        <v>505</v>
      </c>
      <c r="S2349" s="3">
        <v>0.05</v>
      </c>
      <c r="T2349" s="6">
        <v>280.59999999999997</v>
      </c>
      <c r="U2349" t="s">
        <v>6340</v>
      </c>
      <c r="V2349">
        <v>2025</v>
      </c>
      <c r="W2349" t="s">
        <v>6331</v>
      </c>
      <c r="X2349" t="str">
        <f>_xlfn.XLOOKUP(Orders_C[[#This Row],[Product_ID]],Products_C[Product_ID],Products_C[Product_Name])</f>
        <v>Rice Bowl</v>
      </c>
      <c r="Y2349" t="str">
        <f>_xlfn.XLOOKUP(Orders_C[[#This Row],[Product_ID]],Products_C[Product_ID],Products_C[Category])</f>
        <v>Dessert</v>
      </c>
      <c r="Z2349" t="str">
        <f>_xlfn.XLOOKUP(Orders_C[[#This Row],[Store_ID]],Stores_c[Store_ID],Stores_c[City])</f>
        <v>Reidberg</v>
      </c>
      <c r="AA2349" t="str">
        <f>_xlfn.XLOOKUP(Orders_C[[#This Row],[Customer_ID]],Customers_c[Customer_ID],Customers_c[Customer_Name])</f>
        <v>Donald Brennan</v>
      </c>
      <c r="AB2349" s="6">
        <f>Orders_C[[#This Row],[Quantity]]*Orders_C[[#This Row],[Unit_Price]]*(1-Orders_C[[#This Row],[Discount %]])+Orders_C[[#This Row],[Tax]]</f>
        <v>655.19999999999993</v>
      </c>
      <c r="AC2349" s="9">
        <f>(Orders_C[[#This Row],[Unit_Price]]*Orders_C[[#This Row],[Quantity]])-Orders_C[[#This Row],[Discount]]+Orders_C[[#This Row],[Tax]]</f>
        <v>683.8</v>
      </c>
      <c r="AD2349" t="str">
        <f>IF(COUNTIF(Orders_C[[#All],[Customer_ID]],Orders_C[[#This Row],[Customer_ID]])&gt;1,"Repeat","New")</f>
        <v>Repeat</v>
      </c>
      <c r="AE2349" t="str" cm="1">
        <f t="array" ref="AE2349">_xlfn.XLOOKUP(Orders_C[[#This Row],[Store_ID]],Stores_c[[#All],[Store_ID]],Stores_c[[#All],[City]])</f>
        <v>Reidberg</v>
      </c>
      <c r="AF2349" t="str" cm="1">
        <f t="array" ref="AF2349">_xlfn.XLOOKUP(Orders_C[[#This Row],[Store_ID]],Stores_c[[#All],[Store_ID]],Stores_c[[#All],[Manager_Name]])</f>
        <v>Jeffrey Horn</v>
      </c>
      <c r="AG2349" t="str" cm="1">
        <f t="array" ref="AG2349">_xlfn.XLOOKUP(Orders_C[[#This Row],[Store_ID]],Stores_c[[#All],[Store_ID]],Stores_c[[#All],[Store_Type]])</f>
        <v>Drive-Thru</v>
      </c>
    </row>
    <row r="2350" spans="1:33" x14ac:dyDescent="0.25">
      <c r="A2350">
        <v>7181</v>
      </c>
      <c r="B2350" s="1">
        <v>45814</v>
      </c>
      <c r="C2350" s="2">
        <v>5.115740740740741E-3</v>
      </c>
      <c r="D2350">
        <v>1107</v>
      </c>
      <c r="E2350">
        <v>218</v>
      </c>
      <c r="F2350">
        <v>455</v>
      </c>
      <c r="G2350">
        <v>330</v>
      </c>
      <c r="H2350">
        <v>2</v>
      </c>
      <c r="I2350">
        <v>336</v>
      </c>
      <c r="J2350">
        <v>5</v>
      </c>
      <c r="K2350">
        <v>16.8</v>
      </c>
      <c r="L2350">
        <v>683.8</v>
      </c>
      <c r="M2350" t="s">
        <v>20</v>
      </c>
      <c r="N2350" t="s">
        <v>22</v>
      </c>
      <c r="O2350">
        <v>55</v>
      </c>
      <c r="P2350">
        <v>3</v>
      </c>
      <c r="Q2350" t="s">
        <v>1204</v>
      </c>
      <c r="R2350">
        <v>505</v>
      </c>
      <c r="S2350" s="3">
        <v>0.05</v>
      </c>
      <c r="T2350" s="6">
        <v>280.59999999999997</v>
      </c>
      <c r="U2350" t="s">
        <v>6340</v>
      </c>
      <c r="V2350">
        <v>2025</v>
      </c>
      <c r="W2350" t="s">
        <v>6331</v>
      </c>
      <c r="X2350" t="str">
        <f>_xlfn.XLOOKUP(Orders_C[[#This Row],[Product_ID]],Products_C[Product_ID],Products_C[Product_Name])</f>
        <v>Rice Bowl</v>
      </c>
      <c r="Y2350" t="str">
        <f>_xlfn.XLOOKUP(Orders_C[[#This Row],[Product_ID]],Products_C[Product_ID],Products_C[Category])</f>
        <v>Beverage</v>
      </c>
      <c r="Z2350" t="str">
        <f>_xlfn.XLOOKUP(Orders_C[[#This Row],[Store_ID]],Stores_c[Store_ID],Stores_c[City])</f>
        <v>East Johnport</v>
      </c>
      <c r="AA2350" t="str">
        <f>_xlfn.XLOOKUP(Orders_C[[#This Row],[Customer_ID]],Customers_c[Customer_ID],Customers_c[Customer_Name])</f>
        <v>Kimberly Jenkins</v>
      </c>
      <c r="AB2350" s="6">
        <f>Orders_C[[#This Row],[Quantity]]*Orders_C[[#This Row],[Unit_Price]]*(1-Orders_C[[#This Row],[Discount %]])+Orders_C[[#This Row],[Tax]]</f>
        <v>655.19999999999993</v>
      </c>
      <c r="AC2350" s="9">
        <f>(Orders_C[[#This Row],[Unit_Price]]*Orders_C[[#This Row],[Quantity]])-Orders_C[[#This Row],[Discount]]+Orders_C[[#This Row],[Tax]]</f>
        <v>683.8</v>
      </c>
      <c r="AD2350" t="str">
        <f>IF(COUNTIF(Orders_C[[#All],[Customer_ID]],Orders_C[[#This Row],[Customer_ID]])&gt;1,"Repeat","New")</f>
        <v>Repeat</v>
      </c>
      <c r="AE2350" t="str" cm="1">
        <f t="array" ref="AE2350">_xlfn.XLOOKUP(Orders_C[[#This Row],[Store_ID]],Stores_c[[#All],[Store_ID]],Stores_c[[#All],[City]])</f>
        <v>East Johnport</v>
      </c>
      <c r="AF2350" t="str" cm="1">
        <f t="array" ref="AF2350">_xlfn.XLOOKUP(Orders_C[[#This Row],[Store_ID]],Stores_c[[#All],[Store_ID]],Stores_c[[#All],[Manager_Name]])</f>
        <v>Mr. Matthew Murillo III</v>
      </c>
      <c r="AG2350" t="str" cm="1">
        <f t="array" ref="AG2350">_xlfn.XLOOKUP(Orders_C[[#This Row],[Store_ID]],Stores_c[[#All],[Store_ID]],Stores_c[[#All],[Store_Type]])</f>
        <v>Street</v>
      </c>
    </row>
    <row r="2351" spans="1:33" x14ac:dyDescent="0.25">
      <c r="A2351">
        <v>9288</v>
      </c>
      <c r="B2351" s="1">
        <v>46008</v>
      </c>
      <c r="C2351" s="2">
        <v>0.45703703703703702</v>
      </c>
      <c r="D2351">
        <v>1659</v>
      </c>
      <c r="E2351">
        <v>223</v>
      </c>
      <c r="F2351">
        <v>471</v>
      </c>
      <c r="G2351">
        <v>310</v>
      </c>
      <c r="H2351">
        <v>2</v>
      </c>
      <c r="I2351">
        <v>342</v>
      </c>
      <c r="J2351">
        <v>10</v>
      </c>
      <c r="K2351">
        <v>17.100000000000001</v>
      </c>
      <c r="L2351">
        <v>691.1</v>
      </c>
      <c r="M2351" t="s">
        <v>18</v>
      </c>
      <c r="N2351" t="s">
        <v>21</v>
      </c>
      <c r="O2351">
        <v>29</v>
      </c>
      <c r="P2351">
        <v>4</v>
      </c>
      <c r="Q2351" t="s">
        <v>3311</v>
      </c>
      <c r="R2351">
        <v>507</v>
      </c>
      <c r="S2351" s="3">
        <v>0.1</v>
      </c>
      <c r="T2351" s="6">
        <v>280.70000000000005</v>
      </c>
      <c r="U2351" t="s">
        <v>6328</v>
      </c>
      <c r="V2351">
        <v>2025</v>
      </c>
      <c r="W2351" t="s">
        <v>6329</v>
      </c>
      <c r="X2351" t="str">
        <f>_xlfn.XLOOKUP(Orders_C[[#This Row],[Product_ID]],Products_C[Product_ID],Products_C[Product_Name])</f>
        <v>Chicken Bucket</v>
      </c>
      <c r="Y2351" t="str">
        <f>_xlfn.XLOOKUP(Orders_C[[#This Row],[Product_ID]],Products_C[Product_ID],Products_C[Category])</f>
        <v>Chicken</v>
      </c>
      <c r="Z2351" t="str">
        <f>_xlfn.XLOOKUP(Orders_C[[#This Row],[Store_ID]],Stores_c[Store_ID],Stores_c[City])</f>
        <v>Chambershaven</v>
      </c>
      <c r="AA2351" t="str">
        <f>_xlfn.XLOOKUP(Orders_C[[#This Row],[Customer_ID]],Customers_c[Customer_ID],Customers_c[Customer_Name])</f>
        <v>Robert Dodson</v>
      </c>
      <c r="AB2351" s="6">
        <f>Orders_C[[#This Row],[Quantity]]*Orders_C[[#This Row],[Unit_Price]]*(1-Orders_C[[#This Row],[Discount %]])+Orders_C[[#This Row],[Tax]]</f>
        <v>632.70000000000005</v>
      </c>
      <c r="AC2351" s="9">
        <f>(Orders_C[[#This Row],[Unit_Price]]*Orders_C[[#This Row],[Quantity]])-Orders_C[[#This Row],[Discount]]+Orders_C[[#This Row],[Tax]]</f>
        <v>691.1</v>
      </c>
      <c r="AD2351" t="str">
        <f>IF(COUNTIF(Orders_C[[#All],[Customer_ID]],Orders_C[[#This Row],[Customer_ID]])&gt;1,"Repeat","New")</f>
        <v>Repeat</v>
      </c>
      <c r="AE2351" t="str" cm="1">
        <f t="array" ref="AE2351">_xlfn.XLOOKUP(Orders_C[[#This Row],[Store_ID]],Stores_c[[#All],[Store_ID]],Stores_c[[#All],[City]])</f>
        <v>Chambershaven</v>
      </c>
      <c r="AF2351" t="str" cm="1">
        <f t="array" ref="AF2351">_xlfn.XLOOKUP(Orders_C[[#This Row],[Store_ID]],Stores_c[[#All],[Store_ID]],Stores_c[[#All],[Manager_Name]])</f>
        <v>Virginia Webster</v>
      </c>
      <c r="AG2351" t="str" cm="1">
        <f t="array" ref="AG2351">_xlfn.XLOOKUP(Orders_C[[#This Row],[Store_ID]],Stores_c[[#All],[Store_ID]],Stores_c[[#All],[Store_Type]])</f>
        <v>Street</v>
      </c>
    </row>
    <row r="2352" spans="1:33" x14ac:dyDescent="0.25">
      <c r="A2352">
        <v>9654</v>
      </c>
      <c r="B2352" s="1">
        <v>45968</v>
      </c>
      <c r="C2352" s="2">
        <v>0.91320601851851857</v>
      </c>
      <c r="D2352">
        <v>1285</v>
      </c>
      <c r="E2352">
        <v>210</v>
      </c>
      <c r="F2352">
        <v>434</v>
      </c>
      <c r="G2352">
        <v>324</v>
      </c>
      <c r="H2352">
        <v>2</v>
      </c>
      <c r="I2352">
        <v>348</v>
      </c>
      <c r="J2352">
        <v>15</v>
      </c>
      <c r="K2352">
        <v>17.399999999999999</v>
      </c>
      <c r="L2352">
        <v>698.4</v>
      </c>
      <c r="M2352" t="s">
        <v>18</v>
      </c>
      <c r="N2352" t="s">
        <v>23</v>
      </c>
      <c r="O2352">
        <v>58</v>
      </c>
      <c r="P2352">
        <v>3</v>
      </c>
      <c r="Q2352" t="s">
        <v>3677</v>
      </c>
      <c r="R2352">
        <v>501</v>
      </c>
      <c r="S2352" s="3">
        <v>0.15</v>
      </c>
      <c r="T2352" s="6">
        <v>280.8</v>
      </c>
      <c r="U2352" t="s">
        <v>6336</v>
      </c>
      <c r="V2352">
        <v>2025</v>
      </c>
      <c r="W2352" t="s">
        <v>6331</v>
      </c>
      <c r="X2352" t="str">
        <f>_xlfn.XLOOKUP(Orders_C[[#This Row],[Product_ID]],Products_C[Product_ID],Products_C[Product_Name])</f>
        <v>Krushers</v>
      </c>
      <c r="Y2352" t="str">
        <f>_xlfn.XLOOKUP(Orders_C[[#This Row],[Product_ID]],Products_C[Product_ID],Products_C[Category])</f>
        <v>Dessert</v>
      </c>
      <c r="Z2352" t="str">
        <f>_xlfn.XLOOKUP(Orders_C[[#This Row],[Store_ID]],Stores_c[Store_ID],Stores_c[City])</f>
        <v>East William</v>
      </c>
      <c r="AA2352" t="str">
        <f>_xlfn.XLOOKUP(Orders_C[[#This Row],[Customer_ID]],Customers_c[Customer_ID],Customers_c[Customer_Name])</f>
        <v>William Jackson</v>
      </c>
      <c r="AB2352" s="6">
        <f>Orders_C[[#This Row],[Quantity]]*Orders_C[[#This Row],[Unit_Price]]*(1-Orders_C[[#This Row],[Discount %]])+Orders_C[[#This Row],[Tax]]</f>
        <v>609</v>
      </c>
      <c r="AC2352" s="9">
        <f>(Orders_C[[#This Row],[Unit_Price]]*Orders_C[[#This Row],[Quantity]])-Orders_C[[#This Row],[Discount]]+Orders_C[[#This Row],[Tax]]</f>
        <v>698.4</v>
      </c>
      <c r="AD2352" t="str">
        <f>IF(COUNTIF(Orders_C[[#All],[Customer_ID]],Orders_C[[#This Row],[Customer_ID]])&gt;1,"Repeat","New")</f>
        <v>Repeat</v>
      </c>
      <c r="AE2352" t="str" cm="1">
        <f t="array" ref="AE2352">_xlfn.XLOOKUP(Orders_C[[#This Row],[Store_ID]],Stores_c[[#All],[Store_ID]],Stores_c[[#All],[City]])</f>
        <v>East William</v>
      </c>
      <c r="AF2352" t="str" cm="1">
        <f t="array" ref="AF2352">_xlfn.XLOOKUP(Orders_C[[#This Row],[Store_ID]],Stores_c[[#All],[Store_ID]],Stores_c[[#All],[Manager_Name]])</f>
        <v>Victoria Butler</v>
      </c>
      <c r="AG2352" t="str" cm="1">
        <f t="array" ref="AG2352">_xlfn.XLOOKUP(Orders_C[[#This Row],[Store_ID]],Stores_c[[#All],[Store_ID]],Stores_c[[#All],[Store_Type]])</f>
        <v>Drive-Thru</v>
      </c>
    </row>
    <row r="2353" spans="1:33" x14ac:dyDescent="0.25">
      <c r="A2353">
        <v>10009</v>
      </c>
      <c r="B2353" s="1">
        <v>46057</v>
      </c>
      <c r="C2353" s="2">
        <v>0.19421296296296298</v>
      </c>
      <c r="D2353">
        <v>1263</v>
      </c>
      <c r="E2353">
        <v>222</v>
      </c>
      <c r="F2353">
        <v>550</v>
      </c>
      <c r="G2353">
        <v>330</v>
      </c>
      <c r="H2353">
        <v>3</v>
      </c>
      <c r="I2353">
        <v>233</v>
      </c>
      <c r="J2353">
        <v>10</v>
      </c>
      <c r="K2353">
        <v>11.65</v>
      </c>
      <c r="L2353">
        <v>700.65</v>
      </c>
      <c r="M2353" t="s">
        <v>20</v>
      </c>
      <c r="N2353" t="s">
        <v>22</v>
      </c>
      <c r="O2353">
        <v>30</v>
      </c>
      <c r="P2353">
        <v>5</v>
      </c>
      <c r="Q2353" t="s">
        <v>4032</v>
      </c>
      <c r="R2353">
        <v>501</v>
      </c>
      <c r="S2353" s="3">
        <v>0.1</v>
      </c>
      <c r="T2353" s="6">
        <v>281.25</v>
      </c>
      <c r="U2353" t="s">
        <v>6338</v>
      </c>
      <c r="V2353">
        <v>2026</v>
      </c>
      <c r="W2353" t="s">
        <v>6329</v>
      </c>
      <c r="X2353" t="str">
        <f>_xlfn.XLOOKUP(Orders_C[[#This Row],[Product_ID]],Products_C[Product_ID],Products_C[Product_Name])</f>
        <v>Rice Bowl</v>
      </c>
      <c r="Y2353" t="str">
        <f>_xlfn.XLOOKUP(Orders_C[[#This Row],[Product_ID]],Products_C[Product_ID],Products_C[Category])</f>
        <v>Beverage</v>
      </c>
      <c r="Z2353" t="str">
        <f>_xlfn.XLOOKUP(Orders_C[[#This Row],[Store_ID]],Stores_c[Store_ID],Stores_c[City])</f>
        <v>New Steven</v>
      </c>
      <c r="AA2353" t="str">
        <f>_xlfn.XLOOKUP(Orders_C[[#This Row],[Customer_ID]],Customers_c[Customer_ID],Customers_c[Customer_Name])</f>
        <v>Eric Harris</v>
      </c>
      <c r="AB2353" s="6">
        <f>Orders_C[[#This Row],[Quantity]]*Orders_C[[#This Row],[Unit_Price]]*(1-Orders_C[[#This Row],[Discount %]])+Orders_C[[#This Row],[Tax]]</f>
        <v>640.75</v>
      </c>
      <c r="AC2353" s="9">
        <f>(Orders_C[[#This Row],[Unit_Price]]*Orders_C[[#This Row],[Quantity]])-Orders_C[[#This Row],[Discount]]+Orders_C[[#This Row],[Tax]]</f>
        <v>700.65</v>
      </c>
      <c r="AD2353" t="str">
        <f>IF(COUNTIF(Orders_C[[#All],[Customer_ID]],Orders_C[[#This Row],[Customer_ID]])&gt;1,"Repeat","New")</f>
        <v>Repeat</v>
      </c>
      <c r="AE2353" t="str" cm="1">
        <f t="array" ref="AE2353">_xlfn.XLOOKUP(Orders_C[[#This Row],[Store_ID]],Stores_c[[#All],[Store_ID]],Stores_c[[#All],[City]])</f>
        <v>New Steven</v>
      </c>
      <c r="AF2353" t="str" cm="1">
        <f t="array" ref="AF2353">_xlfn.XLOOKUP(Orders_C[[#This Row],[Store_ID]],Stores_c[[#All],[Store_ID]],Stores_c[[#All],[Manager_Name]])</f>
        <v>Terri Martinez</v>
      </c>
      <c r="AG2353" t="str" cm="1">
        <f t="array" ref="AG2353">_xlfn.XLOOKUP(Orders_C[[#This Row],[Store_ID]],Stores_c[[#All],[Store_ID]],Stores_c[[#All],[Store_Type]])</f>
        <v>Drive-Thru</v>
      </c>
    </row>
    <row r="2354" spans="1:33" x14ac:dyDescent="0.25">
      <c r="A2354">
        <v>6921</v>
      </c>
      <c r="B2354" s="1">
        <v>45714</v>
      </c>
      <c r="C2354" s="2">
        <v>0.29194444444444445</v>
      </c>
      <c r="D2354">
        <v>1401</v>
      </c>
      <c r="E2354">
        <v>217</v>
      </c>
      <c r="F2354">
        <v>489</v>
      </c>
      <c r="G2354">
        <v>318</v>
      </c>
      <c r="H2354">
        <v>3</v>
      </c>
      <c r="I2354">
        <v>229</v>
      </c>
      <c r="J2354">
        <v>5</v>
      </c>
      <c r="K2354">
        <v>11.45</v>
      </c>
      <c r="L2354">
        <v>693.45</v>
      </c>
      <c r="M2354" t="s">
        <v>20</v>
      </c>
      <c r="N2354" t="s">
        <v>23</v>
      </c>
      <c r="O2354">
        <v>15</v>
      </c>
      <c r="P2354">
        <v>4</v>
      </c>
      <c r="Q2354" t="s">
        <v>944</v>
      </c>
      <c r="R2354">
        <v>501</v>
      </c>
      <c r="S2354" s="3">
        <v>0.05</v>
      </c>
      <c r="T2354" s="6">
        <v>281.25000000000006</v>
      </c>
      <c r="U2354" t="s">
        <v>6338</v>
      </c>
      <c r="V2354">
        <v>2025</v>
      </c>
      <c r="W2354" t="s">
        <v>6333</v>
      </c>
      <c r="X2354" t="str">
        <f>_xlfn.XLOOKUP(Orders_C[[#This Row],[Product_ID]],Products_C[Product_ID],Products_C[Product_Name])</f>
        <v>Pepsi</v>
      </c>
      <c r="Y2354" t="str">
        <f>_xlfn.XLOOKUP(Orders_C[[#This Row],[Product_ID]],Products_C[Product_ID],Products_C[Category])</f>
        <v>Burger</v>
      </c>
      <c r="Z2354" t="str">
        <f>_xlfn.XLOOKUP(Orders_C[[#This Row],[Store_ID]],Stores_c[Store_ID],Stores_c[City])</f>
        <v>West Rebecca</v>
      </c>
      <c r="AA2354" t="str">
        <f>_xlfn.XLOOKUP(Orders_C[[#This Row],[Customer_ID]],Customers_c[Customer_ID],Customers_c[Customer_Name])</f>
        <v>James Coffey</v>
      </c>
      <c r="AB2354" s="6">
        <f>Orders_C[[#This Row],[Quantity]]*Orders_C[[#This Row],[Unit_Price]]*(1-Orders_C[[#This Row],[Discount %]])+Orders_C[[#This Row],[Tax]]</f>
        <v>664.1</v>
      </c>
      <c r="AC2354" s="9">
        <f>(Orders_C[[#This Row],[Unit_Price]]*Orders_C[[#This Row],[Quantity]])-Orders_C[[#This Row],[Discount]]+Orders_C[[#This Row],[Tax]]</f>
        <v>693.45</v>
      </c>
      <c r="AD2354" t="str">
        <f>IF(COUNTIF(Orders_C[[#All],[Customer_ID]],Orders_C[[#This Row],[Customer_ID]])&gt;1,"Repeat","New")</f>
        <v>Repeat</v>
      </c>
      <c r="AE2354" t="str" cm="1">
        <f t="array" ref="AE2354">_xlfn.XLOOKUP(Orders_C[[#This Row],[Store_ID]],Stores_c[[#All],[Store_ID]],Stores_c[[#All],[City]])</f>
        <v>West Rebecca</v>
      </c>
      <c r="AF2354" t="str" cm="1">
        <f t="array" ref="AF2354">_xlfn.XLOOKUP(Orders_C[[#This Row],[Store_ID]],Stores_c[[#All],[Store_ID]],Stores_c[[#All],[Manager_Name]])</f>
        <v>Albert Smith</v>
      </c>
      <c r="AG2354" t="str" cm="1">
        <f t="array" ref="AG2354">_xlfn.XLOOKUP(Orders_C[[#This Row],[Store_ID]],Stores_c[[#All],[Store_ID]],Stores_c[[#All],[Store_Type]])</f>
        <v>Mall</v>
      </c>
    </row>
    <row r="2355" spans="1:33" x14ac:dyDescent="0.25">
      <c r="A2355">
        <v>8856</v>
      </c>
      <c r="B2355" s="1">
        <v>45736</v>
      </c>
      <c r="C2355" s="2">
        <v>0.65237268518518521</v>
      </c>
      <c r="D2355">
        <v>1620</v>
      </c>
      <c r="E2355">
        <v>225</v>
      </c>
      <c r="F2355">
        <v>404</v>
      </c>
      <c r="G2355">
        <v>311</v>
      </c>
      <c r="H2355">
        <v>3</v>
      </c>
      <c r="I2355">
        <v>229</v>
      </c>
      <c r="J2355">
        <v>5</v>
      </c>
      <c r="K2355">
        <v>11.45</v>
      </c>
      <c r="L2355">
        <v>693.45</v>
      </c>
      <c r="M2355" t="s">
        <v>18</v>
      </c>
      <c r="N2355" t="s">
        <v>23</v>
      </c>
      <c r="O2355">
        <v>26</v>
      </c>
      <c r="P2355">
        <v>5</v>
      </c>
      <c r="Q2355" t="s">
        <v>2879</v>
      </c>
      <c r="R2355">
        <v>506</v>
      </c>
      <c r="S2355" s="3">
        <v>0.05</v>
      </c>
      <c r="T2355" s="6">
        <v>281.25000000000006</v>
      </c>
      <c r="U2355" t="s">
        <v>6334</v>
      </c>
      <c r="V2355">
        <v>2025</v>
      </c>
      <c r="W2355" t="s">
        <v>6329</v>
      </c>
      <c r="X2355" t="str">
        <f>_xlfn.XLOOKUP(Orders_C[[#This Row],[Product_ID]],Products_C[Product_ID],Products_C[Product_Name])</f>
        <v>Pepsi</v>
      </c>
      <c r="Y2355" t="str">
        <f>_xlfn.XLOOKUP(Orders_C[[#This Row],[Product_ID]],Products_C[Product_ID],Products_C[Category])</f>
        <v>Dessert</v>
      </c>
      <c r="Z2355" t="str">
        <f>_xlfn.XLOOKUP(Orders_C[[#This Row],[Store_ID]],Stores_c[Store_ID],Stores_c[City])</f>
        <v>South Peter</v>
      </c>
      <c r="AA2355" t="str">
        <f>_xlfn.XLOOKUP(Orders_C[[#This Row],[Customer_ID]],Customers_c[Customer_ID],Customers_c[Customer_Name])</f>
        <v>Meghan Decker</v>
      </c>
      <c r="AB2355" s="6">
        <f>Orders_C[[#This Row],[Quantity]]*Orders_C[[#This Row],[Unit_Price]]*(1-Orders_C[[#This Row],[Discount %]])+Orders_C[[#This Row],[Tax]]</f>
        <v>664.1</v>
      </c>
      <c r="AC2355" s="9">
        <f>(Orders_C[[#This Row],[Unit_Price]]*Orders_C[[#This Row],[Quantity]])-Orders_C[[#This Row],[Discount]]+Orders_C[[#This Row],[Tax]]</f>
        <v>693.45</v>
      </c>
      <c r="AD2355" t="str">
        <f>IF(COUNTIF(Orders_C[[#All],[Customer_ID]],Orders_C[[#This Row],[Customer_ID]])&gt;1,"Repeat","New")</f>
        <v>Repeat</v>
      </c>
      <c r="AE2355" t="str" cm="1">
        <f t="array" ref="AE2355">_xlfn.XLOOKUP(Orders_C[[#This Row],[Store_ID]],Stores_c[[#All],[Store_ID]],Stores_c[[#All],[City]])</f>
        <v>South Peter</v>
      </c>
      <c r="AF2355" t="str" cm="1">
        <f t="array" ref="AF2355">_xlfn.XLOOKUP(Orders_C[[#This Row],[Store_ID]],Stores_c[[#All],[Store_ID]],Stores_c[[#All],[Manager_Name]])</f>
        <v>Gregory Lambert</v>
      </c>
      <c r="AG2355" t="str" cm="1">
        <f t="array" ref="AG2355">_xlfn.XLOOKUP(Orders_C[[#This Row],[Store_ID]],Stores_c[[#All],[Store_ID]],Stores_c[[#All],[Store_Type]])</f>
        <v>Street</v>
      </c>
    </row>
    <row r="2356" spans="1:33" x14ac:dyDescent="0.25">
      <c r="A2356">
        <v>9034</v>
      </c>
      <c r="B2356" s="1">
        <v>45911</v>
      </c>
      <c r="C2356" s="2">
        <v>0.38678240740740738</v>
      </c>
      <c r="D2356">
        <v>1163</v>
      </c>
      <c r="E2356">
        <v>219</v>
      </c>
      <c r="F2356">
        <v>538</v>
      </c>
      <c r="G2356">
        <v>333</v>
      </c>
      <c r="H2356">
        <v>3</v>
      </c>
      <c r="I2356">
        <v>237</v>
      </c>
      <c r="J2356">
        <v>15</v>
      </c>
      <c r="K2356">
        <v>11.85</v>
      </c>
      <c r="L2356">
        <v>707.85</v>
      </c>
      <c r="M2356" t="s">
        <v>19</v>
      </c>
      <c r="N2356" t="s">
        <v>23</v>
      </c>
      <c r="O2356">
        <v>32</v>
      </c>
      <c r="P2356">
        <v>2</v>
      </c>
      <c r="Q2356" t="s">
        <v>3057</v>
      </c>
      <c r="R2356">
        <v>503</v>
      </c>
      <c r="S2356" s="3">
        <v>0.15</v>
      </c>
      <c r="T2356" s="6">
        <v>281.25000000000006</v>
      </c>
      <c r="U2356" t="s">
        <v>6335</v>
      </c>
      <c r="V2356">
        <v>2025</v>
      </c>
      <c r="W2356" t="s">
        <v>6329</v>
      </c>
      <c r="X2356" t="str">
        <f>_xlfn.XLOOKUP(Orders_C[[#This Row],[Product_ID]],Products_C[Product_ID],Products_C[Product_Name])</f>
        <v>Chicken Wings</v>
      </c>
      <c r="Y2356" t="str">
        <f>_xlfn.XLOOKUP(Orders_C[[#This Row],[Product_ID]],Products_C[Product_ID],Products_C[Category])</f>
        <v>Burger</v>
      </c>
      <c r="Z2356" t="str">
        <f>_xlfn.XLOOKUP(Orders_C[[#This Row],[Store_ID]],Stores_c[Store_ID],Stores_c[City])</f>
        <v>Lake David</v>
      </c>
      <c r="AA2356" t="str">
        <f>_xlfn.XLOOKUP(Orders_C[[#This Row],[Customer_ID]],Customers_c[Customer_ID],Customers_c[Customer_Name])</f>
        <v>Ebony Murray</v>
      </c>
      <c r="AB2356" s="6">
        <f>Orders_C[[#This Row],[Quantity]]*Orders_C[[#This Row],[Unit_Price]]*(1-Orders_C[[#This Row],[Discount %]])+Orders_C[[#This Row],[Tax]]</f>
        <v>616.20000000000005</v>
      </c>
      <c r="AC2356" s="9">
        <f>(Orders_C[[#This Row],[Unit_Price]]*Orders_C[[#This Row],[Quantity]])-Orders_C[[#This Row],[Discount]]+Orders_C[[#This Row],[Tax]]</f>
        <v>707.85</v>
      </c>
      <c r="AD2356" t="str">
        <f>IF(COUNTIF(Orders_C[[#All],[Customer_ID]],Orders_C[[#This Row],[Customer_ID]])&gt;1,"Repeat","New")</f>
        <v>Repeat</v>
      </c>
      <c r="AE2356" t="str" cm="1">
        <f t="array" ref="AE2356">_xlfn.XLOOKUP(Orders_C[[#This Row],[Store_ID]],Stores_c[[#All],[Store_ID]],Stores_c[[#All],[City]])</f>
        <v>Lake David</v>
      </c>
      <c r="AF2356" t="str" cm="1">
        <f t="array" ref="AF2356">_xlfn.XLOOKUP(Orders_C[[#This Row],[Store_ID]],Stores_c[[#All],[Store_ID]],Stores_c[[#All],[Manager_Name]])</f>
        <v>Joshua Hines</v>
      </c>
      <c r="AG2356" t="str" cm="1">
        <f t="array" ref="AG2356">_xlfn.XLOOKUP(Orders_C[[#This Row],[Store_ID]],Stores_c[[#All],[Store_ID]],Stores_c[[#All],[Store_Type]])</f>
        <v>Street</v>
      </c>
    </row>
    <row r="2357" spans="1:33" x14ac:dyDescent="0.25">
      <c r="A2357">
        <v>10403</v>
      </c>
      <c r="B2357" s="1">
        <v>45891</v>
      </c>
      <c r="C2357" s="2">
        <v>0.34521990740740743</v>
      </c>
      <c r="D2357">
        <v>1328</v>
      </c>
      <c r="E2357">
        <v>224</v>
      </c>
      <c r="F2357">
        <v>472</v>
      </c>
      <c r="G2357">
        <v>334</v>
      </c>
      <c r="H2357">
        <v>3</v>
      </c>
      <c r="I2357">
        <v>229</v>
      </c>
      <c r="J2357">
        <v>5</v>
      </c>
      <c r="K2357">
        <v>11.45</v>
      </c>
      <c r="L2357">
        <v>693.45</v>
      </c>
      <c r="M2357" t="s">
        <v>18</v>
      </c>
      <c r="N2357" t="s">
        <v>22</v>
      </c>
      <c r="O2357">
        <v>46</v>
      </c>
      <c r="P2357">
        <v>1</v>
      </c>
      <c r="Q2357" t="s">
        <v>4426</v>
      </c>
      <c r="R2357">
        <v>502</v>
      </c>
      <c r="S2357" s="3">
        <v>0.05</v>
      </c>
      <c r="T2357" s="6">
        <v>281.25000000000006</v>
      </c>
      <c r="U2357" t="s">
        <v>6342</v>
      </c>
      <c r="V2357">
        <v>2025</v>
      </c>
      <c r="W2357" t="s">
        <v>6331</v>
      </c>
      <c r="X2357" t="str">
        <f>_xlfn.XLOOKUP(Orders_C[[#This Row],[Product_ID]],Products_C[Product_ID],Products_C[Product_Name])</f>
        <v>Krushers</v>
      </c>
      <c r="Y2357" t="str">
        <f>_xlfn.XLOOKUP(Orders_C[[#This Row],[Product_ID]],Products_C[Product_ID],Products_C[Category])</f>
        <v>Dessert</v>
      </c>
      <c r="Z2357" t="str">
        <f>_xlfn.XLOOKUP(Orders_C[[#This Row],[Store_ID]],Stores_c[Store_ID],Stores_c[City])</f>
        <v>Valdezton</v>
      </c>
      <c r="AA2357" t="str">
        <f>_xlfn.XLOOKUP(Orders_C[[#This Row],[Customer_ID]],Customers_c[Customer_ID],Customers_c[Customer_Name])</f>
        <v>Jennifer Lang</v>
      </c>
      <c r="AB2357" s="6">
        <f>Orders_C[[#This Row],[Quantity]]*Orders_C[[#This Row],[Unit_Price]]*(1-Orders_C[[#This Row],[Discount %]])+Orders_C[[#This Row],[Tax]]</f>
        <v>664.1</v>
      </c>
      <c r="AC2357" s="9">
        <f>(Orders_C[[#This Row],[Unit_Price]]*Orders_C[[#This Row],[Quantity]])-Orders_C[[#This Row],[Discount]]+Orders_C[[#This Row],[Tax]]</f>
        <v>693.45</v>
      </c>
      <c r="AD2357" t="str">
        <f>IF(COUNTIF(Orders_C[[#All],[Customer_ID]],Orders_C[[#This Row],[Customer_ID]])&gt;1,"Repeat","New")</f>
        <v>Repeat</v>
      </c>
      <c r="AE2357" t="str" cm="1">
        <f t="array" ref="AE2357">_xlfn.XLOOKUP(Orders_C[[#This Row],[Store_ID]],Stores_c[[#All],[Store_ID]],Stores_c[[#All],[City]])</f>
        <v>Valdezton</v>
      </c>
      <c r="AF2357" t="str" cm="1">
        <f t="array" ref="AF2357">_xlfn.XLOOKUP(Orders_C[[#This Row],[Store_ID]],Stores_c[[#All],[Store_ID]],Stores_c[[#All],[Manager_Name]])</f>
        <v>John Rodriguez</v>
      </c>
      <c r="AG2357" t="str" cm="1">
        <f t="array" ref="AG2357">_xlfn.XLOOKUP(Orders_C[[#This Row],[Store_ID]],Stores_c[[#All],[Store_ID]],Stores_c[[#All],[Store_Type]])</f>
        <v>Street</v>
      </c>
    </row>
    <row r="2358" spans="1:33" x14ac:dyDescent="0.25">
      <c r="A2358">
        <v>6465</v>
      </c>
      <c r="B2358" s="1">
        <v>45863</v>
      </c>
      <c r="C2358" s="2">
        <v>0.42738425925925927</v>
      </c>
      <c r="D2358">
        <v>1483</v>
      </c>
      <c r="E2358">
        <v>221</v>
      </c>
      <c r="F2358">
        <v>411</v>
      </c>
      <c r="G2358">
        <v>309</v>
      </c>
      <c r="H2358">
        <v>4</v>
      </c>
      <c r="I2358">
        <v>180</v>
      </c>
      <c r="J2358">
        <v>15</v>
      </c>
      <c r="K2358">
        <v>9</v>
      </c>
      <c r="L2358">
        <v>714</v>
      </c>
      <c r="M2358" t="s">
        <v>18</v>
      </c>
      <c r="N2358" t="s">
        <v>22</v>
      </c>
      <c r="O2358">
        <v>41</v>
      </c>
      <c r="P2358">
        <v>2</v>
      </c>
      <c r="Q2358" t="s">
        <v>488</v>
      </c>
      <c r="R2358">
        <v>503</v>
      </c>
      <c r="S2358" s="3">
        <v>0.15</v>
      </c>
      <c r="T2358" s="6">
        <v>282</v>
      </c>
      <c r="U2358" t="s">
        <v>6341</v>
      </c>
      <c r="V2358">
        <v>2025</v>
      </c>
      <c r="W2358" t="s">
        <v>6331</v>
      </c>
      <c r="X2358" t="str">
        <f>_xlfn.XLOOKUP(Orders_C[[#This Row],[Product_ID]],Products_C[Product_ID],Products_C[Product_Name])</f>
        <v>Chicken Bucket</v>
      </c>
      <c r="Y2358" t="str">
        <f>_xlfn.XLOOKUP(Orders_C[[#This Row],[Product_ID]],Products_C[Product_ID],Products_C[Category])</f>
        <v>Dessert</v>
      </c>
      <c r="Z2358" t="str">
        <f>_xlfn.XLOOKUP(Orders_C[[#This Row],[Store_ID]],Stores_c[Store_ID],Stores_c[City])</f>
        <v>Port Barbarabury</v>
      </c>
      <c r="AA2358" t="str">
        <f>_xlfn.XLOOKUP(Orders_C[[#This Row],[Customer_ID]],Customers_c[Customer_ID],Customers_c[Customer_Name])</f>
        <v>Dennis Thompson</v>
      </c>
      <c r="AB2358" s="6">
        <f>Orders_C[[#This Row],[Quantity]]*Orders_C[[#This Row],[Unit_Price]]*(1-Orders_C[[#This Row],[Discount %]])+Orders_C[[#This Row],[Tax]]</f>
        <v>621</v>
      </c>
      <c r="AC2358" s="9">
        <f>(Orders_C[[#This Row],[Unit_Price]]*Orders_C[[#This Row],[Quantity]])-Orders_C[[#This Row],[Discount]]+Orders_C[[#This Row],[Tax]]</f>
        <v>714</v>
      </c>
      <c r="AD2358" t="str">
        <f>IF(COUNTIF(Orders_C[[#All],[Customer_ID]],Orders_C[[#This Row],[Customer_ID]])&gt;1,"Repeat","New")</f>
        <v>Repeat</v>
      </c>
      <c r="AE2358" t="str" cm="1">
        <f t="array" ref="AE2358">_xlfn.XLOOKUP(Orders_C[[#This Row],[Store_ID]],Stores_c[[#All],[Store_ID]],Stores_c[[#All],[City]])</f>
        <v>Port Barbarabury</v>
      </c>
      <c r="AF2358" t="str" cm="1">
        <f t="array" ref="AF2358">_xlfn.XLOOKUP(Orders_C[[#This Row],[Store_ID]],Stores_c[[#All],[Store_ID]],Stores_c[[#All],[Manager_Name]])</f>
        <v>Edward Nguyen</v>
      </c>
      <c r="AG2358" t="str" cm="1">
        <f t="array" ref="AG2358">_xlfn.XLOOKUP(Orders_C[[#This Row],[Store_ID]],Stores_c[[#All],[Store_ID]],Stores_c[[#All],[Store_Type]])</f>
        <v>Street</v>
      </c>
    </row>
    <row r="2359" spans="1:33" x14ac:dyDescent="0.25">
      <c r="A2359">
        <v>6173</v>
      </c>
      <c r="B2359" s="1">
        <v>45709</v>
      </c>
      <c r="C2359" s="2">
        <v>0.10888888888888888</v>
      </c>
      <c r="D2359">
        <v>1798</v>
      </c>
      <c r="E2359">
        <v>222</v>
      </c>
      <c r="F2359">
        <v>525</v>
      </c>
      <c r="G2359">
        <v>325</v>
      </c>
      <c r="H2359">
        <v>4</v>
      </c>
      <c r="I2359">
        <v>174</v>
      </c>
      <c r="J2359">
        <v>5</v>
      </c>
      <c r="K2359">
        <v>8.7000000000000011</v>
      </c>
      <c r="L2359">
        <v>699.7</v>
      </c>
      <c r="M2359" t="s">
        <v>19</v>
      </c>
      <c r="N2359" t="s">
        <v>23</v>
      </c>
      <c r="O2359">
        <v>15</v>
      </c>
      <c r="P2359">
        <v>3</v>
      </c>
      <c r="Q2359" t="s">
        <v>196</v>
      </c>
      <c r="R2359">
        <v>505</v>
      </c>
      <c r="S2359" s="3">
        <v>0.05</v>
      </c>
      <c r="T2359" s="6">
        <v>282.10000000000008</v>
      </c>
      <c r="U2359" t="s">
        <v>6338</v>
      </c>
      <c r="V2359">
        <v>2025</v>
      </c>
      <c r="W2359" t="s">
        <v>6333</v>
      </c>
      <c r="X2359" t="str">
        <f>_xlfn.XLOOKUP(Orders_C[[#This Row],[Product_ID]],Products_C[Product_ID],Products_C[Product_Name])</f>
        <v>Veg Burger</v>
      </c>
      <c r="Y2359" t="str">
        <f>_xlfn.XLOOKUP(Orders_C[[#This Row],[Product_ID]],Products_C[Product_ID],Products_C[Category])</f>
        <v>Chicken</v>
      </c>
      <c r="Z2359" t="str">
        <f>_xlfn.XLOOKUP(Orders_C[[#This Row],[Store_ID]],Stores_c[Store_ID],Stores_c[City])</f>
        <v>New Steven</v>
      </c>
      <c r="AA2359" t="str">
        <f>_xlfn.XLOOKUP(Orders_C[[#This Row],[Customer_ID]],Customers_c[Customer_ID],Customers_c[Customer_Name])</f>
        <v>Mrs. Katie Smith</v>
      </c>
      <c r="AB2359" s="6">
        <f>Orders_C[[#This Row],[Quantity]]*Orders_C[[#This Row],[Unit_Price]]*(1-Orders_C[[#This Row],[Discount %]])+Orders_C[[#This Row],[Tax]]</f>
        <v>669.9</v>
      </c>
      <c r="AC2359" s="9">
        <f>(Orders_C[[#This Row],[Unit_Price]]*Orders_C[[#This Row],[Quantity]])-Orders_C[[#This Row],[Discount]]+Orders_C[[#This Row],[Tax]]</f>
        <v>699.7</v>
      </c>
      <c r="AD2359" t="str">
        <f>IF(COUNTIF(Orders_C[[#All],[Customer_ID]],Orders_C[[#This Row],[Customer_ID]])&gt;1,"Repeat","New")</f>
        <v>Repeat</v>
      </c>
      <c r="AE2359" t="str" cm="1">
        <f t="array" ref="AE2359">_xlfn.XLOOKUP(Orders_C[[#This Row],[Store_ID]],Stores_c[[#All],[Store_ID]],Stores_c[[#All],[City]])</f>
        <v>New Steven</v>
      </c>
      <c r="AF2359" t="str" cm="1">
        <f t="array" ref="AF2359">_xlfn.XLOOKUP(Orders_C[[#This Row],[Store_ID]],Stores_c[[#All],[Store_ID]],Stores_c[[#All],[Manager_Name]])</f>
        <v>Terri Martinez</v>
      </c>
      <c r="AG2359" t="str" cm="1">
        <f t="array" ref="AG2359">_xlfn.XLOOKUP(Orders_C[[#This Row],[Store_ID]],Stores_c[[#All],[Store_ID]],Stores_c[[#All],[Store_Type]])</f>
        <v>Drive-Thru</v>
      </c>
    </row>
    <row r="2360" spans="1:33" x14ac:dyDescent="0.25">
      <c r="A2360">
        <v>10169</v>
      </c>
      <c r="B2360" s="1">
        <v>45907</v>
      </c>
      <c r="C2360" s="2">
        <v>0.724212962962963</v>
      </c>
      <c r="D2360">
        <v>1279</v>
      </c>
      <c r="E2360">
        <v>202</v>
      </c>
      <c r="F2360">
        <v>447</v>
      </c>
      <c r="G2360">
        <v>332</v>
      </c>
      <c r="H2360">
        <v>4</v>
      </c>
      <c r="I2360">
        <v>174</v>
      </c>
      <c r="J2360">
        <v>5</v>
      </c>
      <c r="K2360">
        <v>8.7000000000000011</v>
      </c>
      <c r="L2360">
        <v>699.7</v>
      </c>
      <c r="M2360" t="s">
        <v>20</v>
      </c>
      <c r="N2360" t="s">
        <v>22</v>
      </c>
      <c r="O2360">
        <v>44</v>
      </c>
      <c r="P2360">
        <v>2</v>
      </c>
      <c r="Q2360" t="s">
        <v>4192</v>
      </c>
      <c r="R2360">
        <v>503</v>
      </c>
      <c r="S2360" s="3">
        <v>0.05</v>
      </c>
      <c r="T2360" s="6">
        <v>282.10000000000008</v>
      </c>
      <c r="U2360" t="s">
        <v>6335</v>
      </c>
      <c r="V2360">
        <v>2025</v>
      </c>
      <c r="W2360" t="s">
        <v>6331</v>
      </c>
      <c r="X2360" t="str">
        <f>_xlfn.XLOOKUP(Orders_C[[#This Row],[Product_ID]],Products_C[Product_ID],Products_C[Product_Name])</f>
        <v>Zinger Burger</v>
      </c>
      <c r="Y2360" t="str">
        <f>_xlfn.XLOOKUP(Orders_C[[#This Row],[Product_ID]],Products_C[Product_ID],Products_C[Category])</f>
        <v>Beverage</v>
      </c>
      <c r="Z2360" t="str">
        <f>_xlfn.XLOOKUP(Orders_C[[#This Row],[Store_ID]],Stores_c[Store_ID],Stores_c[City])</f>
        <v>Rebekahside</v>
      </c>
      <c r="AA2360" t="str">
        <f>_xlfn.XLOOKUP(Orders_C[[#This Row],[Customer_ID]],Customers_c[Customer_ID],Customers_c[Customer_Name])</f>
        <v>Elizabeth Green</v>
      </c>
      <c r="AB2360" s="6">
        <f>Orders_C[[#This Row],[Quantity]]*Orders_C[[#This Row],[Unit_Price]]*(1-Orders_C[[#This Row],[Discount %]])+Orders_C[[#This Row],[Tax]]</f>
        <v>669.9</v>
      </c>
      <c r="AC2360" s="9">
        <f>(Orders_C[[#This Row],[Unit_Price]]*Orders_C[[#This Row],[Quantity]])-Orders_C[[#This Row],[Discount]]+Orders_C[[#This Row],[Tax]]</f>
        <v>699.7</v>
      </c>
      <c r="AD2360" t="str">
        <f>IF(COUNTIF(Orders_C[[#All],[Customer_ID]],Orders_C[[#This Row],[Customer_ID]])&gt;1,"Repeat","New")</f>
        <v>Repeat</v>
      </c>
      <c r="AE2360" t="str" cm="1">
        <f t="array" ref="AE2360">_xlfn.XLOOKUP(Orders_C[[#This Row],[Store_ID]],Stores_c[[#All],[Store_ID]],Stores_c[[#All],[City]])</f>
        <v>Rebekahside</v>
      </c>
      <c r="AF2360" t="str" cm="1">
        <f t="array" ref="AF2360">_xlfn.XLOOKUP(Orders_C[[#This Row],[Store_ID]],Stores_c[[#All],[Store_ID]],Stores_c[[#All],[Manager_Name]])</f>
        <v>Mark Ray</v>
      </c>
      <c r="AG2360" t="str" cm="1">
        <f t="array" ref="AG2360">_xlfn.XLOOKUP(Orders_C[[#This Row],[Store_ID]],Stores_c[[#All],[Store_ID]],Stores_c[[#All],[Store_Type]])</f>
        <v>Drive-Thru</v>
      </c>
    </row>
    <row r="2361" spans="1:33" x14ac:dyDescent="0.25">
      <c r="A2361">
        <v>6920</v>
      </c>
      <c r="B2361" s="1">
        <v>45799</v>
      </c>
      <c r="C2361" s="2">
        <v>0.88523148148148145</v>
      </c>
      <c r="D2361">
        <v>1891</v>
      </c>
      <c r="E2361">
        <v>213</v>
      </c>
      <c r="F2361">
        <v>549</v>
      </c>
      <c r="G2361">
        <v>321</v>
      </c>
      <c r="H2361">
        <v>2</v>
      </c>
      <c r="I2361">
        <v>332</v>
      </c>
      <c r="J2361">
        <v>0</v>
      </c>
      <c r="K2361">
        <v>16.600000000000001</v>
      </c>
      <c r="L2361">
        <v>680.6</v>
      </c>
      <c r="M2361" t="s">
        <v>20</v>
      </c>
      <c r="N2361" t="s">
        <v>21</v>
      </c>
      <c r="O2361">
        <v>52</v>
      </c>
      <c r="P2361">
        <v>2</v>
      </c>
      <c r="Q2361" t="s">
        <v>943</v>
      </c>
      <c r="R2361">
        <v>502</v>
      </c>
      <c r="S2361" s="3">
        <v>0</v>
      </c>
      <c r="T2361" s="6">
        <v>282.20000000000005</v>
      </c>
      <c r="U2361" t="s">
        <v>6339</v>
      </c>
      <c r="V2361">
        <v>2025</v>
      </c>
      <c r="W2361" t="s">
        <v>6331</v>
      </c>
      <c r="X2361" t="str">
        <f>_xlfn.XLOOKUP(Orders_C[[#This Row],[Product_ID]],Products_C[Product_ID],Products_C[Product_Name])</f>
        <v>Cold Coffee</v>
      </c>
      <c r="Y2361" t="str">
        <f>_xlfn.XLOOKUP(Orders_C[[#This Row],[Product_ID]],Products_C[Product_ID],Products_C[Category])</f>
        <v>Dessert</v>
      </c>
      <c r="Z2361" t="str">
        <f>_xlfn.XLOOKUP(Orders_C[[#This Row],[Store_ID]],Stores_c[Store_ID],Stores_c[City])</f>
        <v>Lake Kristashire</v>
      </c>
      <c r="AA2361" t="str">
        <f>_xlfn.XLOOKUP(Orders_C[[#This Row],[Customer_ID]],Customers_c[Customer_ID],Customers_c[Customer_Name])</f>
        <v>Kimberly Grant</v>
      </c>
      <c r="AB2361" s="6">
        <f>Orders_C[[#This Row],[Quantity]]*Orders_C[[#This Row],[Unit_Price]]*(1-Orders_C[[#This Row],[Discount %]])+Orders_C[[#This Row],[Tax]]</f>
        <v>680.6</v>
      </c>
      <c r="AC2361" s="9">
        <f>(Orders_C[[#This Row],[Unit_Price]]*Orders_C[[#This Row],[Quantity]])-Orders_C[[#This Row],[Discount]]+Orders_C[[#This Row],[Tax]]</f>
        <v>680.6</v>
      </c>
      <c r="AD2361" t="str">
        <f>IF(COUNTIF(Orders_C[[#All],[Customer_ID]],Orders_C[[#This Row],[Customer_ID]])&gt;1,"Repeat","New")</f>
        <v>Repeat</v>
      </c>
      <c r="AE2361" t="str" cm="1">
        <f t="array" ref="AE2361">_xlfn.XLOOKUP(Orders_C[[#This Row],[Store_ID]],Stores_c[[#All],[Store_ID]],Stores_c[[#All],[City]])</f>
        <v>Lake Kristashire</v>
      </c>
      <c r="AF2361" t="str" cm="1">
        <f t="array" ref="AF2361">_xlfn.XLOOKUP(Orders_C[[#This Row],[Store_ID]],Stores_c[[#All],[Store_ID]],Stores_c[[#All],[Manager_Name]])</f>
        <v>Andrea Daugherty</v>
      </c>
      <c r="AG2361" t="str" cm="1">
        <f t="array" ref="AG2361">_xlfn.XLOOKUP(Orders_C[[#This Row],[Store_ID]],Stores_c[[#All],[Store_ID]],Stores_c[[#All],[Store_Type]])</f>
        <v>Mall</v>
      </c>
    </row>
    <row r="2362" spans="1:33" x14ac:dyDescent="0.25">
      <c r="A2362">
        <v>8622</v>
      </c>
      <c r="B2362" s="1">
        <v>46063</v>
      </c>
      <c r="C2362" s="2">
        <v>0.54924768518518519</v>
      </c>
      <c r="D2362">
        <v>1175</v>
      </c>
      <c r="E2362">
        <v>209</v>
      </c>
      <c r="F2362">
        <v>437</v>
      </c>
      <c r="G2362">
        <v>320</v>
      </c>
      <c r="H2362">
        <v>2</v>
      </c>
      <c r="I2362">
        <v>332</v>
      </c>
      <c r="J2362">
        <v>0</v>
      </c>
      <c r="K2362">
        <v>16.600000000000001</v>
      </c>
      <c r="L2362">
        <v>680.6</v>
      </c>
      <c r="M2362" t="s">
        <v>20</v>
      </c>
      <c r="N2362" t="s">
        <v>21</v>
      </c>
      <c r="O2362">
        <v>24</v>
      </c>
      <c r="P2362">
        <v>1</v>
      </c>
      <c r="Q2362" t="s">
        <v>2645</v>
      </c>
      <c r="R2362">
        <v>504</v>
      </c>
      <c r="S2362" s="3">
        <v>0</v>
      </c>
      <c r="T2362" s="6">
        <v>282.20000000000005</v>
      </c>
      <c r="U2362" t="s">
        <v>6338</v>
      </c>
      <c r="V2362">
        <v>2026</v>
      </c>
      <c r="W2362" t="s">
        <v>6329</v>
      </c>
      <c r="X2362" t="str">
        <f>_xlfn.XLOOKUP(Orders_C[[#This Row],[Product_ID]],Products_C[Product_ID],Products_C[Product_Name])</f>
        <v>Rice Bowl</v>
      </c>
      <c r="Y2362" t="str">
        <f>_xlfn.XLOOKUP(Orders_C[[#This Row],[Product_ID]],Products_C[Product_ID],Products_C[Category])</f>
        <v>Beverage</v>
      </c>
      <c r="Z2362" t="str">
        <f>_xlfn.XLOOKUP(Orders_C[[#This Row],[Store_ID]],Stores_c[Store_ID],Stores_c[City])</f>
        <v>Reidberg</v>
      </c>
      <c r="AA2362" t="str">
        <f>_xlfn.XLOOKUP(Orders_C[[#This Row],[Customer_ID]],Customers_c[Customer_ID],Customers_c[Customer_Name])</f>
        <v>Colin Baldwin</v>
      </c>
      <c r="AB2362" s="6">
        <f>Orders_C[[#This Row],[Quantity]]*Orders_C[[#This Row],[Unit_Price]]*(1-Orders_C[[#This Row],[Discount %]])+Orders_C[[#This Row],[Tax]]</f>
        <v>680.6</v>
      </c>
      <c r="AC2362" s="9">
        <f>(Orders_C[[#This Row],[Unit_Price]]*Orders_C[[#This Row],[Quantity]])-Orders_C[[#This Row],[Discount]]+Orders_C[[#This Row],[Tax]]</f>
        <v>680.6</v>
      </c>
      <c r="AD2362" t="str">
        <f>IF(COUNTIF(Orders_C[[#All],[Customer_ID]],Orders_C[[#This Row],[Customer_ID]])&gt;1,"Repeat","New")</f>
        <v>Repeat</v>
      </c>
      <c r="AE2362" t="str" cm="1">
        <f t="array" ref="AE2362">_xlfn.XLOOKUP(Orders_C[[#This Row],[Store_ID]],Stores_c[[#All],[Store_ID]],Stores_c[[#All],[City]])</f>
        <v>Reidberg</v>
      </c>
      <c r="AF2362" t="str" cm="1">
        <f t="array" ref="AF2362">_xlfn.XLOOKUP(Orders_C[[#This Row],[Store_ID]],Stores_c[[#All],[Store_ID]],Stores_c[[#All],[Manager_Name]])</f>
        <v>Jeffrey Horn</v>
      </c>
      <c r="AG2362" t="str" cm="1">
        <f t="array" ref="AG2362">_xlfn.XLOOKUP(Orders_C[[#This Row],[Store_ID]],Stores_c[[#All],[Store_ID]],Stores_c[[#All],[Store_Type]])</f>
        <v>Drive-Thru</v>
      </c>
    </row>
    <row r="2363" spans="1:33" x14ac:dyDescent="0.25">
      <c r="A2363">
        <v>8722</v>
      </c>
      <c r="B2363" s="1">
        <v>45985</v>
      </c>
      <c r="C2363" s="2">
        <v>0.78067129629629628</v>
      </c>
      <c r="D2363">
        <v>1103</v>
      </c>
      <c r="E2363">
        <v>223</v>
      </c>
      <c r="F2363">
        <v>474</v>
      </c>
      <c r="G2363">
        <v>340</v>
      </c>
      <c r="H2363">
        <v>2</v>
      </c>
      <c r="I2363">
        <v>338</v>
      </c>
      <c r="J2363">
        <v>5</v>
      </c>
      <c r="K2363">
        <v>16.899999999999999</v>
      </c>
      <c r="L2363">
        <v>687.9</v>
      </c>
      <c r="M2363" t="s">
        <v>19</v>
      </c>
      <c r="N2363" t="s">
        <v>23</v>
      </c>
      <c r="O2363">
        <v>41</v>
      </c>
      <c r="P2363">
        <v>1</v>
      </c>
      <c r="Q2363" t="s">
        <v>2745</v>
      </c>
      <c r="R2363">
        <v>505</v>
      </c>
      <c r="S2363" s="3">
        <v>0.05</v>
      </c>
      <c r="T2363" s="6">
        <v>282.3</v>
      </c>
      <c r="U2363" t="s">
        <v>6336</v>
      </c>
      <c r="V2363">
        <v>2025</v>
      </c>
      <c r="W2363" t="s">
        <v>6331</v>
      </c>
      <c r="X2363" t="str">
        <f>_xlfn.XLOOKUP(Orders_C[[#This Row],[Product_ID]],Products_C[Product_ID],Products_C[Product_Name])</f>
        <v>Chocolate Lava Cake</v>
      </c>
      <c r="Y2363" t="str">
        <f>_xlfn.XLOOKUP(Orders_C[[#This Row],[Product_ID]],Products_C[Product_ID],Products_C[Category])</f>
        <v>Chicken</v>
      </c>
      <c r="Z2363" t="str">
        <f>_xlfn.XLOOKUP(Orders_C[[#This Row],[Store_ID]],Stores_c[Store_ID],Stores_c[City])</f>
        <v>Chambershaven</v>
      </c>
      <c r="AA2363" t="str">
        <f>_xlfn.XLOOKUP(Orders_C[[#This Row],[Customer_ID]],Customers_c[Customer_ID],Customers_c[Customer_Name])</f>
        <v>Sheryl Green</v>
      </c>
      <c r="AB2363" s="6">
        <f>Orders_C[[#This Row],[Quantity]]*Orders_C[[#This Row],[Unit_Price]]*(1-Orders_C[[#This Row],[Discount %]])+Orders_C[[#This Row],[Tax]]</f>
        <v>659.09999999999991</v>
      </c>
      <c r="AC2363" s="9">
        <f>(Orders_C[[#This Row],[Unit_Price]]*Orders_C[[#This Row],[Quantity]])-Orders_C[[#This Row],[Discount]]+Orders_C[[#This Row],[Tax]]</f>
        <v>687.9</v>
      </c>
      <c r="AD2363" t="str">
        <f>IF(COUNTIF(Orders_C[[#All],[Customer_ID]],Orders_C[[#This Row],[Customer_ID]])&gt;1,"Repeat","New")</f>
        <v>Repeat</v>
      </c>
      <c r="AE2363" t="str" cm="1">
        <f t="array" ref="AE2363">_xlfn.XLOOKUP(Orders_C[[#This Row],[Store_ID]],Stores_c[[#All],[Store_ID]],Stores_c[[#All],[City]])</f>
        <v>Chambershaven</v>
      </c>
      <c r="AF2363" t="str" cm="1">
        <f t="array" ref="AF2363">_xlfn.XLOOKUP(Orders_C[[#This Row],[Store_ID]],Stores_c[[#All],[Store_ID]],Stores_c[[#All],[Manager_Name]])</f>
        <v>Virginia Webster</v>
      </c>
      <c r="AG2363" t="str" cm="1">
        <f t="array" ref="AG2363">_xlfn.XLOOKUP(Orders_C[[#This Row],[Store_ID]],Stores_c[[#All],[Store_ID]],Stores_c[[#All],[Store_Type]])</f>
        <v>Street</v>
      </c>
    </row>
    <row r="2364" spans="1:33" x14ac:dyDescent="0.25">
      <c r="A2364">
        <v>7606</v>
      </c>
      <c r="B2364" s="1">
        <v>45742</v>
      </c>
      <c r="C2364" s="2">
        <v>0.32915509259259257</v>
      </c>
      <c r="D2364">
        <v>1469</v>
      </c>
      <c r="E2364">
        <v>205</v>
      </c>
      <c r="F2364">
        <v>423</v>
      </c>
      <c r="G2364">
        <v>322</v>
      </c>
      <c r="H2364">
        <v>2</v>
      </c>
      <c r="I2364">
        <v>344</v>
      </c>
      <c r="J2364">
        <v>10</v>
      </c>
      <c r="K2364">
        <v>17.2</v>
      </c>
      <c r="L2364">
        <v>695.2</v>
      </c>
      <c r="M2364" t="s">
        <v>19</v>
      </c>
      <c r="N2364" t="s">
        <v>21</v>
      </c>
      <c r="O2364">
        <v>44</v>
      </c>
      <c r="P2364">
        <v>2</v>
      </c>
      <c r="Q2364" t="s">
        <v>1629</v>
      </c>
      <c r="R2364">
        <v>503</v>
      </c>
      <c r="S2364" s="3">
        <v>0.1</v>
      </c>
      <c r="T2364" s="6">
        <v>282.40000000000003</v>
      </c>
      <c r="U2364" t="s">
        <v>6334</v>
      </c>
      <c r="V2364">
        <v>2025</v>
      </c>
      <c r="W2364" t="s">
        <v>6331</v>
      </c>
      <c r="X2364" t="str">
        <f>_xlfn.XLOOKUP(Orders_C[[#This Row],[Product_ID]],Products_C[Product_ID],Products_C[Product_Name])</f>
        <v>Veg Burger</v>
      </c>
      <c r="Y2364" t="str">
        <f>_xlfn.XLOOKUP(Orders_C[[#This Row],[Product_ID]],Products_C[Product_ID],Products_C[Category])</f>
        <v>Burger</v>
      </c>
      <c r="Z2364" t="str">
        <f>_xlfn.XLOOKUP(Orders_C[[#This Row],[Store_ID]],Stores_c[Store_ID],Stores_c[City])</f>
        <v>Port Jacob</v>
      </c>
      <c r="AA2364" t="str">
        <f>_xlfn.XLOOKUP(Orders_C[[#This Row],[Customer_ID]],Customers_c[Customer_ID],Customers_c[Customer_Name])</f>
        <v>Allen Young</v>
      </c>
      <c r="AB2364" s="6">
        <f>Orders_C[[#This Row],[Quantity]]*Orders_C[[#This Row],[Unit_Price]]*(1-Orders_C[[#This Row],[Discount %]])+Orders_C[[#This Row],[Tax]]</f>
        <v>636.40000000000009</v>
      </c>
      <c r="AC2364" s="9">
        <f>(Orders_C[[#This Row],[Unit_Price]]*Orders_C[[#This Row],[Quantity]])-Orders_C[[#This Row],[Discount]]+Orders_C[[#This Row],[Tax]]</f>
        <v>695.2</v>
      </c>
      <c r="AD2364" t="str">
        <f>IF(COUNTIF(Orders_C[[#All],[Customer_ID]],Orders_C[[#This Row],[Customer_ID]])&gt;1,"Repeat","New")</f>
        <v>Repeat</v>
      </c>
      <c r="AE2364" t="str" cm="1">
        <f t="array" ref="AE2364">_xlfn.XLOOKUP(Orders_C[[#This Row],[Store_ID]],Stores_c[[#All],[Store_ID]],Stores_c[[#All],[City]])</f>
        <v>Port Jacob</v>
      </c>
      <c r="AF2364" t="str" cm="1">
        <f t="array" ref="AF2364">_xlfn.XLOOKUP(Orders_C[[#This Row],[Store_ID]],Stores_c[[#All],[Store_ID]],Stores_c[[#All],[Manager_Name]])</f>
        <v>David Harris</v>
      </c>
      <c r="AG2364" t="str" cm="1">
        <f t="array" ref="AG2364">_xlfn.XLOOKUP(Orders_C[[#This Row],[Store_ID]],Stores_c[[#All],[Store_ID]],Stores_c[[#All],[Store_Type]])</f>
        <v>Mall</v>
      </c>
    </row>
    <row r="2365" spans="1:33" x14ac:dyDescent="0.25">
      <c r="A2365">
        <v>9961</v>
      </c>
      <c r="B2365" s="1">
        <v>45801</v>
      </c>
      <c r="C2365" s="2">
        <v>0.75113425925925925</v>
      </c>
      <c r="D2365">
        <v>1936</v>
      </c>
      <c r="E2365">
        <v>209</v>
      </c>
      <c r="F2365">
        <v>541</v>
      </c>
      <c r="G2365">
        <v>319</v>
      </c>
      <c r="H2365">
        <v>2</v>
      </c>
      <c r="I2365">
        <v>344</v>
      </c>
      <c r="J2365">
        <v>10</v>
      </c>
      <c r="K2365">
        <v>17.2</v>
      </c>
      <c r="L2365">
        <v>695.2</v>
      </c>
      <c r="M2365" t="s">
        <v>18</v>
      </c>
      <c r="N2365" t="s">
        <v>23</v>
      </c>
      <c r="O2365">
        <v>50</v>
      </c>
      <c r="P2365">
        <v>4</v>
      </c>
      <c r="Q2365" t="s">
        <v>3984</v>
      </c>
      <c r="R2365">
        <v>508</v>
      </c>
      <c r="S2365" s="3">
        <v>0.1</v>
      </c>
      <c r="T2365" s="6">
        <v>282.40000000000003</v>
      </c>
      <c r="U2365" t="s">
        <v>6339</v>
      </c>
      <c r="V2365">
        <v>2025</v>
      </c>
      <c r="W2365" t="s">
        <v>6331</v>
      </c>
      <c r="X2365" t="str">
        <f>_xlfn.XLOOKUP(Orders_C[[#This Row],[Product_ID]],Products_C[Product_ID],Products_C[Product_Name])</f>
        <v>Chocolate Lava Cake</v>
      </c>
      <c r="Y2365" t="str">
        <f>_xlfn.XLOOKUP(Orders_C[[#This Row],[Product_ID]],Products_C[Product_ID],Products_C[Category])</f>
        <v>Beverage</v>
      </c>
      <c r="Z2365" t="str">
        <f>_xlfn.XLOOKUP(Orders_C[[#This Row],[Store_ID]],Stores_c[Store_ID],Stores_c[City])</f>
        <v>Reidberg</v>
      </c>
      <c r="AA2365" t="str">
        <f>_xlfn.XLOOKUP(Orders_C[[#This Row],[Customer_ID]],Customers_c[Customer_ID],Customers_c[Customer_Name])</f>
        <v>Kimberly Gonzales</v>
      </c>
      <c r="AB2365" s="6">
        <f>Orders_C[[#This Row],[Quantity]]*Orders_C[[#This Row],[Unit_Price]]*(1-Orders_C[[#This Row],[Discount %]])+Orders_C[[#This Row],[Tax]]</f>
        <v>636.40000000000009</v>
      </c>
      <c r="AC2365" s="9">
        <f>(Orders_C[[#This Row],[Unit_Price]]*Orders_C[[#This Row],[Quantity]])-Orders_C[[#This Row],[Discount]]+Orders_C[[#This Row],[Tax]]</f>
        <v>695.2</v>
      </c>
      <c r="AD2365" t="str">
        <f>IF(COUNTIF(Orders_C[[#All],[Customer_ID]],Orders_C[[#This Row],[Customer_ID]])&gt;1,"Repeat","New")</f>
        <v>Repeat</v>
      </c>
      <c r="AE2365" t="str" cm="1">
        <f t="array" ref="AE2365">_xlfn.XLOOKUP(Orders_C[[#This Row],[Store_ID]],Stores_c[[#All],[Store_ID]],Stores_c[[#All],[City]])</f>
        <v>Reidberg</v>
      </c>
      <c r="AF2365" t="str" cm="1">
        <f t="array" ref="AF2365">_xlfn.XLOOKUP(Orders_C[[#This Row],[Store_ID]],Stores_c[[#All],[Store_ID]],Stores_c[[#All],[Manager_Name]])</f>
        <v>Jeffrey Horn</v>
      </c>
      <c r="AG2365" t="str" cm="1">
        <f t="array" ref="AG2365">_xlfn.XLOOKUP(Orders_C[[#This Row],[Store_ID]],Stores_c[[#All],[Store_ID]],Stores_c[[#All],[Store_Type]])</f>
        <v>Drive-Thru</v>
      </c>
    </row>
    <row r="2366" spans="1:33" x14ac:dyDescent="0.25">
      <c r="A2366">
        <v>8096</v>
      </c>
      <c r="B2366" s="1">
        <v>45780</v>
      </c>
      <c r="C2366" s="2">
        <v>0.20481481481481481</v>
      </c>
      <c r="D2366">
        <v>1900</v>
      </c>
      <c r="E2366">
        <v>209</v>
      </c>
      <c r="F2366">
        <v>467</v>
      </c>
      <c r="G2366">
        <v>304</v>
      </c>
      <c r="H2366">
        <v>3</v>
      </c>
      <c r="I2366">
        <v>226</v>
      </c>
      <c r="J2366">
        <v>0</v>
      </c>
      <c r="K2366">
        <v>11.3</v>
      </c>
      <c r="L2366">
        <v>689.3</v>
      </c>
      <c r="M2366" t="s">
        <v>19</v>
      </c>
      <c r="N2366" t="s">
        <v>22</v>
      </c>
      <c r="O2366">
        <v>31</v>
      </c>
      <c r="P2366">
        <v>1</v>
      </c>
      <c r="Q2366" t="s">
        <v>2119</v>
      </c>
      <c r="R2366">
        <v>508</v>
      </c>
      <c r="S2366" s="3">
        <v>0</v>
      </c>
      <c r="T2366" s="6">
        <v>282.49999999999994</v>
      </c>
      <c r="U2366" t="s">
        <v>6339</v>
      </c>
      <c r="V2366">
        <v>2025</v>
      </c>
      <c r="W2366" t="s">
        <v>6329</v>
      </c>
      <c r="X2366" t="str">
        <f>_xlfn.XLOOKUP(Orders_C[[#This Row],[Product_ID]],Products_C[Product_ID],Products_C[Product_Name])</f>
        <v>Veg Burger</v>
      </c>
      <c r="Y2366" t="str">
        <f>_xlfn.XLOOKUP(Orders_C[[#This Row],[Product_ID]],Products_C[Product_ID],Products_C[Category])</f>
        <v>Burger</v>
      </c>
      <c r="Z2366" t="str">
        <f>_xlfn.XLOOKUP(Orders_C[[#This Row],[Store_ID]],Stores_c[Store_ID],Stores_c[City])</f>
        <v>Reidberg</v>
      </c>
      <c r="AA2366" t="str">
        <f>_xlfn.XLOOKUP(Orders_C[[#This Row],[Customer_ID]],Customers_c[Customer_ID],Customers_c[Customer_Name])</f>
        <v>Jasmin Sullivan</v>
      </c>
      <c r="AB2366" s="6">
        <f>Orders_C[[#This Row],[Quantity]]*Orders_C[[#This Row],[Unit_Price]]*(1-Orders_C[[#This Row],[Discount %]])+Orders_C[[#This Row],[Tax]]</f>
        <v>689.3</v>
      </c>
      <c r="AC2366" s="9">
        <f>(Orders_C[[#This Row],[Unit_Price]]*Orders_C[[#This Row],[Quantity]])-Orders_C[[#This Row],[Discount]]+Orders_C[[#This Row],[Tax]]</f>
        <v>689.3</v>
      </c>
      <c r="AD2366" t="str">
        <f>IF(COUNTIF(Orders_C[[#All],[Customer_ID]],Orders_C[[#This Row],[Customer_ID]])&gt;1,"Repeat","New")</f>
        <v>Repeat</v>
      </c>
      <c r="AE2366" t="str" cm="1">
        <f t="array" ref="AE2366">_xlfn.XLOOKUP(Orders_C[[#This Row],[Store_ID]],Stores_c[[#All],[Store_ID]],Stores_c[[#All],[City]])</f>
        <v>Reidberg</v>
      </c>
      <c r="AF2366" t="str" cm="1">
        <f t="array" ref="AF2366">_xlfn.XLOOKUP(Orders_C[[#This Row],[Store_ID]],Stores_c[[#All],[Store_ID]],Stores_c[[#All],[Manager_Name]])</f>
        <v>Jeffrey Horn</v>
      </c>
      <c r="AG2366" t="str" cm="1">
        <f t="array" ref="AG2366">_xlfn.XLOOKUP(Orders_C[[#This Row],[Store_ID]],Stores_c[[#All],[Store_ID]],Stores_c[[#All],[Store_Type]])</f>
        <v>Drive-Thru</v>
      </c>
    </row>
    <row r="2367" spans="1:33" x14ac:dyDescent="0.25">
      <c r="A2367">
        <v>8107</v>
      </c>
      <c r="B2367" s="1">
        <v>46044</v>
      </c>
      <c r="C2367" s="2">
        <v>0.11744212962962963</v>
      </c>
      <c r="D2367">
        <v>1192</v>
      </c>
      <c r="E2367">
        <v>213</v>
      </c>
      <c r="F2367">
        <v>423</v>
      </c>
      <c r="G2367">
        <v>338</v>
      </c>
      <c r="H2367">
        <v>2</v>
      </c>
      <c r="I2367">
        <v>350</v>
      </c>
      <c r="J2367">
        <v>15</v>
      </c>
      <c r="K2367">
        <v>17.5</v>
      </c>
      <c r="L2367">
        <v>702.5</v>
      </c>
      <c r="M2367" t="s">
        <v>18</v>
      </c>
      <c r="N2367" t="s">
        <v>23</v>
      </c>
      <c r="O2367">
        <v>13</v>
      </c>
      <c r="P2367">
        <v>3</v>
      </c>
      <c r="Q2367" t="s">
        <v>2130</v>
      </c>
      <c r="R2367">
        <v>505</v>
      </c>
      <c r="S2367" s="3">
        <v>0.15</v>
      </c>
      <c r="T2367" s="6">
        <v>282.5</v>
      </c>
      <c r="U2367" t="s">
        <v>6330</v>
      </c>
      <c r="V2367">
        <v>2026</v>
      </c>
      <c r="W2367" t="s">
        <v>6333</v>
      </c>
      <c r="X2367" t="str">
        <f>_xlfn.XLOOKUP(Orders_C[[#This Row],[Product_ID]],Products_C[Product_ID],Products_C[Product_Name])</f>
        <v>Chicken Wings</v>
      </c>
      <c r="Y2367" t="str">
        <f>_xlfn.XLOOKUP(Orders_C[[#This Row],[Product_ID]],Products_C[Product_ID],Products_C[Category])</f>
        <v>Burger</v>
      </c>
      <c r="Z2367" t="str">
        <f>_xlfn.XLOOKUP(Orders_C[[#This Row],[Store_ID]],Stores_c[Store_ID],Stores_c[City])</f>
        <v>Lake Kristashire</v>
      </c>
      <c r="AA2367" t="str">
        <f>_xlfn.XLOOKUP(Orders_C[[#This Row],[Customer_ID]],Customers_c[Customer_ID],Customers_c[Customer_Name])</f>
        <v>Tara Harris</v>
      </c>
      <c r="AB2367" s="6">
        <f>Orders_C[[#This Row],[Quantity]]*Orders_C[[#This Row],[Unit_Price]]*(1-Orders_C[[#This Row],[Discount %]])+Orders_C[[#This Row],[Tax]]</f>
        <v>612.5</v>
      </c>
      <c r="AC2367" s="9">
        <f>(Orders_C[[#This Row],[Unit_Price]]*Orders_C[[#This Row],[Quantity]])-Orders_C[[#This Row],[Discount]]+Orders_C[[#This Row],[Tax]]</f>
        <v>702.5</v>
      </c>
      <c r="AD2367" t="str">
        <f>IF(COUNTIF(Orders_C[[#All],[Customer_ID]],Orders_C[[#This Row],[Customer_ID]])&gt;1,"Repeat","New")</f>
        <v>Repeat</v>
      </c>
      <c r="AE2367" t="str" cm="1">
        <f t="array" ref="AE2367">_xlfn.XLOOKUP(Orders_C[[#This Row],[Store_ID]],Stores_c[[#All],[Store_ID]],Stores_c[[#All],[City]])</f>
        <v>Lake Kristashire</v>
      </c>
      <c r="AF2367" t="str" cm="1">
        <f t="array" ref="AF2367">_xlfn.XLOOKUP(Orders_C[[#This Row],[Store_ID]],Stores_c[[#All],[Store_ID]],Stores_c[[#All],[Manager_Name]])</f>
        <v>Andrea Daugherty</v>
      </c>
      <c r="AG2367" t="str" cm="1">
        <f t="array" ref="AG2367">_xlfn.XLOOKUP(Orders_C[[#This Row],[Store_ID]],Stores_c[[#All],[Store_ID]],Stores_c[[#All],[Store_Type]])</f>
        <v>Mall</v>
      </c>
    </row>
    <row r="2368" spans="1:33" x14ac:dyDescent="0.25">
      <c r="A2368">
        <v>8177</v>
      </c>
      <c r="B2368" s="1">
        <v>45965</v>
      </c>
      <c r="C2368" s="2">
        <v>0.74231481481481476</v>
      </c>
      <c r="D2368">
        <v>1411</v>
      </c>
      <c r="E2368">
        <v>225</v>
      </c>
      <c r="F2368">
        <v>420</v>
      </c>
      <c r="G2368">
        <v>324</v>
      </c>
      <c r="H2368">
        <v>3</v>
      </c>
      <c r="I2368">
        <v>230</v>
      </c>
      <c r="J2368">
        <v>5</v>
      </c>
      <c r="K2368">
        <v>11.5</v>
      </c>
      <c r="L2368">
        <v>696.5</v>
      </c>
      <c r="M2368" t="s">
        <v>18</v>
      </c>
      <c r="N2368" t="s">
        <v>21</v>
      </c>
      <c r="O2368">
        <v>30</v>
      </c>
      <c r="P2368">
        <v>2</v>
      </c>
      <c r="Q2368" t="s">
        <v>2200</v>
      </c>
      <c r="R2368">
        <v>506</v>
      </c>
      <c r="S2368" s="3">
        <v>0.05</v>
      </c>
      <c r="T2368" s="6">
        <v>282.5</v>
      </c>
      <c r="U2368" t="s">
        <v>6336</v>
      </c>
      <c r="V2368">
        <v>2025</v>
      </c>
      <c r="W2368" t="s">
        <v>6329</v>
      </c>
      <c r="X2368" t="str">
        <f>_xlfn.XLOOKUP(Orders_C[[#This Row],[Product_ID]],Products_C[Product_ID],Products_C[Product_Name])</f>
        <v>Krushers</v>
      </c>
      <c r="Y2368" t="str">
        <f>_xlfn.XLOOKUP(Orders_C[[#This Row],[Product_ID]],Products_C[Product_ID],Products_C[Category])</f>
        <v>Dessert</v>
      </c>
      <c r="Z2368" t="str">
        <f>_xlfn.XLOOKUP(Orders_C[[#This Row],[Store_ID]],Stores_c[Store_ID],Stores_c[City])</f>
        <v>South Peter</v>
      </c>
      <c r="AA2368" t="str">
        <f>_xlfn.XLOOKUP(Orders_C[[#This Row],[Customer_ID]],Customers_c[Customer_ID],Customers_c[Customer_Name])</f>
        <v>Peter Cooke</v>
      </c>
      <c r="AB2368" s="6">
        <f>Orders_C[[#This Row],[Quantity]]*Orders_C[[#This Row],[Unit_Price]]*(1-Orders_C[[#This Row],[Discount %]])+Orders_C[[#This Row],[Tax]]</f>
        <v>667</v>
      </c>
      <c r="AC2368" s="9">
        <f>(Orders_C[[#This Row],[Unit_Price]]*Orders_C[[#This Row],[Quantity]])-Orders_C[[#This Row],[Discount]]+Orders_C[[#This Row],[Tax]]</f>
        <v>696.5</v>
      </c>
      <c r="AD2368" t="str">
        <f>IF(COUNTIF(Orders_C[[#All],[Customer_ID]],Orders_C[[#This Row],[Customer_ID]])&gt;1,"Repeat","New")</f>
        <v>Repeat</v>
      </c>
      <c r="AE2368" t="str" cm="1">
        <f t="array" ref="AE2368">_xlfn.XLOOKUP(Orders_C[[#This Row],[Store_ID]],Stores_c[[#All],[Store_ID]],Stores_c[[#All],[City]])</f>
        <v>South Peter</v>
      </c>
      <c r="AF2368" t="str" cm="1">
        <f t="array" ref="AF2368">_xlfn.XLOOKUP(Orders_C[[#This Row],[Store_ID]],Stores_c[[#All],[Store_ID]],Stores_c[[#All],[Manager_Name]])</f>
        <v>Gregory Lambert</v>
      </c>
      <c r="AG2368" t="str" cm="1">
        <f t="array" ref="AG2368">_xlfn.XLOOKUP(Orders_C[[#This Row],[Store_ID]],Stores_c[[#All],[Store_ID]],Stores_c[[#All],[Store_Type]])</f>
        <v>Street</v>
      </c>
    </row>
    <row r="2369" spans="1:33" x14ac:dyDescent="0.25">
      <c r="A2369">
        <v>8289</v>
      </c>
      <c r="B2369" s="1">
        <v>46012</v>
      </c>
      <c r="C2369" s="2">
        <v>0.87109953703703702</v>
      </c>
      <c r="D2369">
        <v>1310</v>
      </c>
      <c r="E2369">
        <v>213</v>
      </c>
      <c r="F2369">
        <v>485</v>
      </c>
      <c r="G2369">
        <v>336</v>
      </c>
      <c r="H2369">
        <v>2</v>
      </c>
      <c r="I2369">
        <v>350</v>
      </c>
      <c r="J2369">
        <v>15</v>
      </c>
      <c r="K2369">
        <v>17.5</v>
      </c>
      <c r="L2369">
        <v>702.5</v>
      </c>
      <c r="M2369" t="s">
        <v>20</v>
      </c>
      <c r="N2369" t="s">
        <v>21</v>
      </c>
      <c r="O2369">
        <v>55</v>
      </c>
      <c r="P2369">
        <v>2</v>
      </c>
      <c r="Q2369" t="s">
        <v>2312</v>
      </c>
      <c r="R2369">
        <v>503</v>
      </c>
      <c r="S2369" s="3">
        <v>0.15</v>
      </c>
      <c r="T2369" s="6">
        <v>282.5</v>
      </c>
      <c r="U2369" t="s">
        <v>6328</v>
      </c>
      <c r="V2369">
        <v>2025</v>
      </c>
      <c r="W2369" t="s">
        <v>6331</v>
      </c>
      <c r="X2369" t="str">
        <f>_xlfn.XLOOKUP(Orders_C[[#This Row],[Product_ID]],Products_C[Product_ID],Products_C[Product_Name])</f>
        <v>Chicken Bucket</v>
      </c>
      <c r="Y2369" t="str">
        <f>_xlfn.XLOOKUP(Orders_C[[#This Row],[Product_ID]],Products_C[Product_ID],Products_C[Category])</f>
        <v>Dessert</v>
      </c>
      <c r="Z2369" t="str">
        <f>_xlfn.XLOOKUP(Orders_C[[#This Row],[Store_ID]],Stores_c[Store_ID],Stores_c[City])</f>
        <v>Lake Kristashire</v>
      </c>
      <c r="AA2369" t="str">
        <f>_xlfn.XLOOKUP(Orders_C[[#This Row],[Customer_ID]],Customers_c[Customer_ID],Customers_c[Customer_Name])</f>
        <v>Tammy Crawford</v>
      </c>
      <c r="AB2369" s="6">
        <f>Orders_C[[#This Row],[Quantity]]*Orders_C[[#This Row],[Unit_Price]]*(1-Orders_C[[#This Row],[Discount %]])+Orders_C[[#This Row],[Tax]]</f>
        <v>612.5</v>
      </c>
      <c r="AC2369" s="9">
        <f>(Orders_C[[#This Row],[Unit_Price]]*Orders_C[[#This Row],[Quantity]])-Orders_C[[#This Row],[Discount]]+Orders_C[[#This Row],[Tax]]</f>
        <v>702.5</v>
      </c>
      <c r="AD2369" t="str">
        <f>IF(COUNTIF(Orders_C[[#All],[Customer_ID]],Orders_C[[#This Row],[Customer_ID]])&gt;1,"Repeat","New")</f>
        <v>Repeat</v>
      </c>
      <c r="AE2369" t="str" cm="1">
        <f t="array" ref="AE2369">_xlfn.XLOOKUP(Orders_C[[#This Row],[Store_ID]],Stores_c[[#All],[Store_ID]],Stores_c[[#All],[City]])</f>
        <v>Lake Kristashire</v>
      </c>
      <c r="AF2369" t="str" cm="1">
        <f t="array" ref="AF2369">_xlfn.XLOOKUP(Orders_C[[#This Row],[Store_ID]],Stores_c[[#All],[Store_ID]],Stores_c[[#All],[Manager_Name]])</f>
        <v>Andrea Daugherty</v>
      </c>
      <c r="AG2369" t="str" cm="1">
        <f t="array" ref="AG2369">_xlfn.XLOOKUP(Orders_C[[#This Row],[Store_ID]],Stores_c[[#All],[Store_ID]],Stores_c[[#All],[Store_Type]])</f>
        <v>Mall</v>
      </c>
    </row>
    <row r="2370" spans="1:33" x14ac:dyDescent="0.25">
      <c r="A2370">
        <v>8772</v>
      </c>
      <c r="B2370" s="1">
        <v>45804</v>
      </c>
      <c r="C2370" s="2">
        <v>2.148148148148148E-2</v>
      </c>
      <c r="D2370">
        <v>1327</v>
      </c>
      <c r="E2370">
        <v>222</v>
      </c>
      <c r="F2370">
        <v>461</v>
      </c>
      <c r="G2370">
        <v>328</v>
      </c>
      <c r="H2370">
        <v>2</v>
      </c>
      <c r="I2370">
        <v>350</v>
      </c>
      <c r="J2370">
        <v>15</v>
      </c>
      <c r="K2370">
        <v>17.5</v>
      </c>
      <c r="L2370">
        <v>702.5</v>
      </c>
      <c r="M2370" t="s">
        <v>18</v>
      </c>
      <c r="N2370" t="s">
        <v>22</v>
      </c>
      <c r="O2370">
        <v>35</v>
      </c>
      <c r="P2370">
        <v>4</v>
      </c>
      <c r="Q2370" t="s">
        <v>2795</v>
      </c>
      <c r="R2370">
        <v>507</v>
      </c>
      <c r="S2370" s="3">
        <v>0.15</v>
      </c>
      <c r="T2370" s="6">
        <v>282.5</v>
      </c>
      <c r="U2370" t="s">
        <v>6339</v>
      </c>
      <c r="V2370">
        <v>2025</v>
      </c>
      <c r="W2370" t="s">
        <v>6329</v>
      </c>
      <c r="X2370" t="str">
        <f>_xlfn.XLOOKUP(Orders_C[[#This Row],[Product_ID]],Products_C[Product_ID],Products_C[Product_Name])</f>
        <v>Rice Bowl</v>
      </c>
      <c r="Y2370" t="str">
        <f>_xlfn.XLOOKUP(Orders_C[[#This Row],[Product_ID]],Products_C[Product_ID],Products_C[Category])</f>
        <v>Burger</v>
      </c>
      <c r="Z2370" t="str">
        <f>_xlfn.XLOOKUP(Orders_C[[#This Row],[Store_ID]],Stores_c[Store_ID],Stores_c[City])</f>
        <v>New Steven</v>
      </c>
      <c r="AA2370" t="str">
        <f>_xlfn.XLOOKUP(Orders_C[[#This Row],[Customer_ID]],Customers_c[Customer_ID],Customers_c[Customer_Name])</f>
        <v>James Robinson</v>
      </c>
      <c r="AB2370" s="6">
        <f>Orders_C[[#This Row],[Quantity]]*Orders_C[[#This Row],[Unit_Price]]*(1-Orders_C[[#This Row],[Discount %]])+Orders_C[[#This Row],[Tax]]</f>
        <v>612.5</v>
      </c>
      <c r="AC2370" s="9">
        <f>(Orders_C[[#This Row],[Unit_Price]]*Orders_C[[#This Row],[Quantity]])-Orders_C[[#This Row],[Discount]]+Orders_C[[#This Row],[Tax]]</f>
        <v>702.5</v>
      </c>
      <c r="AD2370" t="str">
        <f>IF(COUNTIF(Orders_C[[#All],[Customer_ID]],Orders_C[[#This Row],[Customer_ID]])&gt;1,"Repeat","New")</f>
        <v>Repeat</v>
      </c>
      <c r="AE2370" t="str" cm="1">
        <f t="array" ref="AE2370">_xlfn.XLOOKUP(Orders_C[[#This Row],[Store_ID]],Stores_c[[#All],[Store_ID]],Stores_c[[#All],[City]])</f>
        <v>New Steven</v>
      </c>
      <c r="AF2370" t="str" cm="1">
        <f t="array" ref="AF2370">_xlfn.XLOOKUP(Orders_C[[#This Row],[Store_ID]],Stores_c[[#All],[Store_ID]],Stores_c[[#All],[Manager_Name]])</f>
        <v>Terri Martinez</v>
      </c>
      <c r="AG2370" t="str" cm="1">
        <f t="array" ref="AG2370">_xlfn.XLOOKUP(Orders_C[[#This Row],[Store_ID]],Stores_c[[#All],[Store_ID]],Stores_c[[#All],[Store_Type]])</f>
        <v>Drive-Thru</v>
      </c>
    </row>
    <row r="2371" spans="1:33" x14ac:dyDescent="0.25">
      <c r="A2371">
        <v>9470</v>
      </c>
      <c r="B2371" s="1">
        <v>45752</v>
      </c>
      <c r="C2371" s="2">
        <v>0.61761574074074077</v>
      </c>
      <c r="D2371">
        <v>1209</v>
      </c>
      <c r="E2371">
        <v>214</v>
      </c>
      <c r="F2371">
        <v>514</v>
      </c>
      <c r="G2371">
        <v>313</v>
      </c>
      <c r="H2371">
        <v>2</v>
      </c>
      <c r="I2371">
        <v>350</v>
      </c>
      <c r="J2371">
        <v>15</v>
      </c>
      <c r="K2371">
        <v>17.5</v>
      </c>
      <c r="L2371">
        <v>702.5</v>
      </c>
      <c r="M2371" t="s">
        <v>20</v>
      </c>
      <c r="N2371" t="s">
        <v>22</v>
      </c>
      <c r="O2371">
        <v>38</v>
      </c>
      <c r="P2371">
        <v>2</v>
      </c>
      <c r="Q2371" t="s">
        <v>3493</v>
      </c>
      <c r="R2371">
        <v>503</v>
      </c>
      <c r="S2371" s="3">
        <v>0.15</v>
      </c>
      <c r="T2371" s="6">
        <v>282.5</v>
      </c>
      <c r="U2371" t="s">
        <v>6337</v>
      </c>
      <c r="V2371">
        <v>2025</v>
      </c>
      <c r="W2371" t="s">
        <v>6329</v>
      </c>
      <c r="X2371" t="str">
        <f>_xlfn.XLOOKUP(Orders_C[[#This Row],[Product_ID]],Products_C[Product_ID],Products_C[Product_Name])</f>
        <v>Rice Bowl</v>
      </c>
      <c r="Y2371" t="str">
        <f>_xlfn.XLOOKUP(Orders_C[[#This Row],[Product_ID]],Products_C[Product_ID],Products_C[Category])</f>
        <v>Beverage</v>
      </c>
      <c r="Z2371" t="str">
        <f>_xlfn.XLOOKUP(Orders_C[[#This Row],[Store_ID]],Stores_c[Store_ID],Stores_c[City])</f>
        <v>New Robert</v>
      </c>
      <c r="AA2371" t="str">
        <f>_xlfn.XLOOKUP(Orders_C[[#This Row],[Customer_ID]],Customers_c[Customer_ID],Customers_c[Customer_Name])</f>
        <v>Jason Lam</v>
      </c>
      <c r="AB2371" s="6">
        <f>Orders_C[[#This Row],[Quantity]]*Orders_C[[#This Row],[Unit_Price]]*(1-Orders_C[[#This Row],[Discount %]])+Orders_C[[#This Row],[Tax]]</f>
        <v>612.5</v>
      </c>
      <c r="AC2371" s="9">
        <f>(Orders_C[[#This Row],[Unit_Price]]*Orders_C[[#This Row],[Quantity]])-Orders_C[[#This Row],[Discount]]+Orders_C[[#This Row],[Tax]]</f>
        <v>702.5</v>
      </c>
      <c r="AD2371" t="str">
        <f>IF(COUNTIF(Orders_C[[#All],[Customer_ID]],Orders_C[[#This Row],[Customer_ID]])&gt;1,"Repeat","New")</f>
        <v>Repeat</v>
      </c>
      <c r="AE2371" t="str" cm="1">
        <f t="array" ref="AE2371">_xlfn.XLOOKUP(Orders_C[[#This Row],[Store_ID]],Stores_c[[#All],[Store_ID]],Stores_c[[#All],[City]])</f>
        <v>New Robert</v>
      </c>
      <c r="AF2371" t="str" cm="1">
        <f t="array" ref="AF2371">_xlfn.XLOOKUP(Orders_C[[#This Row],[Store_ID]],Stores_c[[#All],[Store_ID]],Stores_c[[#All],[Manager_Name]])</f>
        <v>Krista Webb</v>
      </c>
      <c r="AG2371" t="str" cm="1">
        <f t="array" ref="AG2371">_xlfn.XLOOKUP(Orders_C[[#This Row],[Store_ID]],Stores_c[[#All],[Store_ID]],Stores_c[[#All],[Store_Type]])</f>
        <v>Drive-Thru</v>
      </c>
    </row>
    <row r="2372" spans="1:33" x14ac:dyDescent="0.25">
      <c r="A2372">
        <v>10600</v>
      </c>
      <c r="B2372" s="1">
        <v>45945</v>
      </c>
      <c r="C2372" s="2">
        <v>0.36957175925925928</v>
      </c>
      <c r="D2372">
        <v>1904</v>
      </c>
      <c r="E2372">
        <v>204</v>
      </c>
      <c r="F2372">
        <v>415</v>
      </c>
      <c r="G2372">
        <v>337</v>
      </c>
      <c r="H2372">
        <v>2</v>
      </c>
      <c r="I2372">
        <v>350</v>
      </c>
      <c r="J2372">
        <v>15</v>
      </c>
      <c r="K2372">
        <v>17.5</v>
      </c>
      <c r="L2372">
        <v>702.5</v>
      </c>
      <c r="M2372" t="s">
        <v>19</v>
      </c>
      <c r="N2372" t="s">
        <v>22</v>
      </c>
      <c r="O2372">
        <v>32</v>
      </c>
      <c r="P2372">
        <v>5</v>
      </c>
      <c r="Q2372" t="s">
        <v>4623</v>
      </c>
      <c r="R2372">
        <v>506</v>
      </c>
      <c r="S2372" s="3">
        <v>0.15</v>
      </c>
      <c r="T2372" s="6">
        <v>282.5</v>
      </c>
      <c r="U2372" t="s">
        <v>6332</v>
      </c>
      <c r="V2372">
        <v>2025</v>
      </c>
      <c r="W2372" t="s">
        <v>6329</v>
      </c>
      <c r="X2372" t="str">
        <f>_xlfn.XLOOKUP(Orders_C[[#This Row],[Product_ID]],Products_C[Product_ID],Products_C[Product_Name])</f>
        <v>Chocolate Lava Cake</v>
      </c>
      <c r="Y2372" t="str">
        <f>_xlfn.XLOOKUP(Orders_C[[#This Row],[Product_ID]],Products_C[Product_ID],Products_C[Category])</f>
        <v>Chicken</v>
      </c>
      <c r="Z2372" t="str">
        <f>_xlfn.XLOOKUP(Orders_C[[#This Row],[Store_ID]],Stores_c[Store_ID],Stores_c[City])</f>
        <v>New Robertfurt</v>
      </c>
      <c r="AA2372" t="str">
        <f>_xlfn.XLOOKUP(Orders_C[[#This Row],[Customer_ID]],Customers_c[Customer_ID],Customers_c[Customer_Name])</f>
        <v>Kayla Miranda</v>
      </c>
      <c r="AB2372" s="6">
        <f>Orders_C[[#This Row],[Quantity]]*Orders_C[[#This Row],[Unit_Price]]*(1-Orders_C[[#This Row],[Discount %]])+Orders_C[[#This Row],[Tax]]</f>
        <v>612.5</v>
      </c>
      <c r="AC2372" s="9">
        <f>(Orders_C[[#This Row],[Unit_Price]]*Orders_C[[#This Row],[Quantity]])-Orders_C[[#This Row],[Discount]]+Orders_C[[#This Row],[Tax]]</f>
        <v>702.5</v>
      </c>
      <c r="AD2372" t="str">
        <f>IF(COUNTIF(Orders_C[[#All],[Customer_ID]],Orders_C[[#This Row],[Customer_ID]])&gt;1,"Repeat","New")</f>
        <v>Repeat</v>
      </c>
      <c r="AE2372" t="str" cm="1">
        <f t="array" ref="AE2372">_xlfn.XLOOKUP(Orders_C[[#This Row],[Store_ID]],Stores_c[[#All],[Store_ID]],Stores_c[[#All],[City]])</f>
        <v>New Robertfurt</v>
      </c>
      <c r="AF2372" t="str" cm="1">
        <f t="array" ref="AF2372">_xlfn.XLOOKUP(Orders_C[[#This Row],[Store_ID]],Stores_c[[#All],[Store_ID]],Stores_c[[#All],[Manager_Name]])</f>
        <v>Tiffany Gomez</v>
      </c>
      <c r="AG2372" t="str" cm="1">
        <f t="array" ref="AG2372">_xlfn.XLOOKUP(Orders_C[[#This Row],[Store_ID]],Stores_c[[#All],[Store_ID]],Stores_c[[#All],[Store_Type]])</f>
        <v>Street</v>
      </c>
    </row>
    <row r="2373" spans="1:33" x14ac:dyDescent="0.25">
      <c r="A2373">
        <v>6603</v>
      </c>
      <c r="B2373" s="1">
        <v>45736</v>
      </c>
      <c r="C2373" s="2">
        <v>0.92003472222222227</v>
      </c>
      <c r="D2373">
        <v>1226</v>
      </c>
      <c r="E2373">
        <v>203</v>
      </c>
      <c r="F2373">
        <v>450</v>
      </c>
      <c r="G2373">
        <v>318</v>
      </c>
      <c r="H2373">
        <v>2</v>
      </c>
      <c r="I2373">
        <v>333</v>
      </c>
      <c r="J2373">
        <v>0</v>
      </c>
      <c r="K2373">
        <v>16.649999999999999</v>
      </c>
      <c r="L2373">
        <v>682.65</v>
      </c>
      <c r="M2373" t="s">
        <v>20</v>
      </c>
      <c r="N2373" t="s">
        <v>22</v>
      </c>
      <c r="O2373">
        <v>29</v>
      </c>
      <c r="P2373">
        <v>5</v>
      </c>
      <c r="Q2373" t="s">
        <v>626</v>
      </c>
      <c r="R2373">
        <v>510</v>
      </c>
      <c r="S2373" s="3">
        <v>0</v>
      </c>
      <c r="T2373" s="6">
        <v>283.05</v>
      </c>
      <c r="U2373" t="s">
        <v>6334</v>
      </c>
      <c r="V2373">
        <v>2025</v>
      </c>
      <c r="W2373" t="s">
        <v>6329</v>
      </c>
      <c r="X2373" t="str">
        <f>_xlfn.XLOOKUP(Orders_C[[#This Row],[Product_ID]],Products_C[Product_ID],Products_C[Product_Name])</f>
        <v>Pepsi</v>
      </c>
      <c r="Y2373" t="str">
        <f>_xlfn.XLOOKUP(Orders_C[[#This Row],[Product_ID]],Products_C[Product_ID],Products_C[Category])</f>
        <v>Burger</v>
      </c>
      <c r="Z2373" t="str">
        <f>_xlfn.XLOOKUP(Orders_C[[#This Row],[Store_ID]],Stores_c[Store_ID],Stores_c[City])</f>
        <v>Lake Williammouth</v>
      </c>
      <c r="AA2373" t="str">
        <f>_xlfn.XLOOKUP(Orders_C[[#This Row],[Customer_ID]],Customers_c[Customer_ID],Customers_c[Customer_Name])</f>
        <v>Matthew Hanson</v>
      </c>
      <c r="AB2373" s="6">
        <f>Orders_C[[#This Row],[Quantity]]*Orders_C[[#This Row],[Unit_Price]]*(1-Orders_C[[#This Row],[Discount %]])+Orders_C[[#This Row],[Tax]]</f>
        <v>682.65</v>
      </c>
      <c r="AC2373" s="9">
        <f>(Orders_C[[#This Row],[Unit_Price]]*Orders_C[[#This Row],[Quantity]])-Orders_C[[#This Row],[Discount]]+Orders_C[[#This Row],[Tax]]</f>
        <v>682.65</v>
      </c>
      <c r="AD2373" t="str">
        <f>IF(COUNTIF(Orders_C[[#All],[Customer_ID]],Orders_C[[#This Row],[Customer_ID]])&gt;1,"Repeat","New")</f>
        <v>Repeat</v>
      </c>
      <c r="AE2373" t="str" cm="1">
        <f t="array" ref="AE2373">_xlfn.XLOOKUP(Orders_C[[#This Row],[Store_ID]],Stores_c[[#All],[Store_ID]],Stores_c[[#All],[City]])</f>
        <v>Lake Williammouth</v>
      </c>
      <c r="AF2373" t="str" cm="1">
        <f t="array" ref="AF2373">_xlfn.XLOOKUP(Orders_C[[#This Row],[Store_ID]],Stores_c[[#All],[Store_ID]],Stores_c[[#All],[Manager_Name]])</f>
        <v>Stephanie Dominguez</v>
      </c>
      <c r="AG2373" t="str" cm="1">
        <f t="array" ref="AG2373">_xlfn.XLOOKUP(Orders_C[[#This Row],[Store_ID]],Stores_c[[#All],[Store_ID]],Stores_c[[#All],[Store_Type]])</f>
        <v>Drive-Thru</v>
      </c>
    </row>
    <row r="2374" spans="1:33" x14ac:dyDescent="0.25">
      <c r="A2374">
        <v>9645</v>
      </c>
      <c r="B2374" s="1">
        <v>45782</v>
      </c>
      <c r="C2374" s="2">
        <v>0.73910879629629633</v>
      </c>
      <c r="D2374">
        <v>1113</v>
      </c>
      <c r="E2374">
        <v>212</v>
      </c>
      <c r="F2374">
        <v>449</v>
      </c>
      <c r="G2374">
        <v>304</v>
      </c>
      <c r="H2374">
        <v>2</v>
      </c>
      <c r="I2374">
        <v>339</v>
      </c>
      <c r="J2374">
        <v>5</v>
      </c>
      <c r="K2374">
        <v>16.95</v>
      </c>
      <c r="L2374">
        <v>689.95</v>
      </c>
      <c r="M2374" t="s">
        <v>19</v>
      </c>
      <c r="N2374" t="s">
        <v>22</v>
      </c>
      <c r="O2374">
        <v>54</v>
      </c>
      <c r="P2374">
        <v>5</v>
      </c>
      <c r="Q2374" t="s">
        <v>3668</v>
      </c>
      <c r="R2374">
        <v>501</v>
      </c>
      <c r="S2374" s="3">
        <v>0.05</v>
      </c>
      <c r="T2374" s="6">
        <v>283.15000000000003</v>
      </c>
      <c r="U2374" t="s">
        <v>6339</v>
      </c>
      <c r="V2374">
        <v>2025</v>
      </c>
      <c r="W2374" t="s">
        <v>6331</v>
      </c>
      <c r="X2374" t="str">
        <f>_xlfn.XLOOKUP(Orders_C[[#This Row],[Product_ID]],Products_C[Product_ID],Products_C[Product_Name])</f>
        <v>Veg Burger</v>
      </c>
      <c r="Y2374" t="str">
        <f>_xlfn.XLOOKUP(Orders_C[[#This Row],[Product_ID]],Products_C[Product_ID],Products_C[Category])</f>
        <v>Burger</v>
      </c>
      <c r="Z2374" t="str">
        <f>_xlfn.XLOOKUP(Orders_C[[#This Row],[Store_ID]],Stores_c[Store_ID],Stores_c[City])</f>
        <v>Andrewview</v>
      </c>
      <c r="AA2374" t="str">
        <f>_xlfn.XLOOKUP(Orders_C[[#This Row],[Customer_ID]],Customers_c[Customer_ID],Customers_c[Customer_Name])</f>
        <v>Renee Wilson</v>
      </c>
      <c r="AB2374" s="6">
        <f>Orders_C[[#This Row],[Quantity]]*Orders_C[[#This Row],[Unit_Price]]*(1-Orders_C[[#This Row],[Discount %]])+Orders_C[[#This Row],[Tax]]</f>
        <v>661.05000000000007</v>
      </c>
      <c r="AC2374" s="9">
        <f>(Orders_C[[#This Row],[Unit_Price]]*Orders_C[[#This Row],[Quantity]])-Orders_C[[#This Row],[Discount]]+Orders_C[[#This Row],[Tax]]</f>
        <v>689.95</v>
      </c>
      <c r="AD2374" t="str">
        <f>IF(COUNTIF(Orders_C[[#All],[Customer_ID]],Orders_C[[#This Row],[Customer_ID]])&gt;1,"Repeat","New")</f>
        <v>Repeat</v>
      </c>
      <c r="AE2374" t="str" cm="1">
        <f t="array" ref="AE2374">_xlfn.XLOOKUP(Orders_C[[#This Row],[Store_ID]],Stores_c[[#All],[Store_ID]],Stores_c[[#All],[City]])</f>
        <v>Andrewview</v>
      </c>
      <c r="AF2374" t="str" cm="1">
        <f t="array" ref="AF2374">_xlfn.XLOOKUP(Orders_C[[#This Row],[Store_ID]],Stores_c[[#All],[Store_ID]],Stores_c[[#All],[Manager_Name]])</f>
        <v>Alice Sutton</v>
      </c>
      <c r="AG2374" t="str" cm="1">
        <f t="array" ref="AG2374">_xlfn.XLOOKUP(Orders_C[[#This Row],[Store_ID]],Stores_c[[#All],[Store_ID]],Stores_c[[#All],[Store_Type]])</f>
        <v>Mall</v>
      </c>
    </row>
    <row r="2375" spans="1:33" x14ac:dyDescent="0.25">
      <c r="A2375">
        <v>10143</v>
      </c>
      <c r="B2375" s="1">
        <v>45721</v>
      </c>
      <c r="C2375" s="2">
        <v>6.3495370370370369E-2</v>
      </c>
      <c r="D2375">
        <v>1233</v>
      </c>
      <c r="E2375">
        <v>205</v>
      </c>
      <c r="F2375">
        <v>537</v>
      </c>
      <c r="G2375">
        <v>321</v>
      </c>
      <c r="H2375">
        <v>2</v>
      </c>
      <c r="I2375">
        <v>339</v>
      </c>
      <c r="J2375">
        <v>5</v>
      </c>
      <c r="K2375">
        <v>16.95</v>
      </c>
      <c r="L2375">
        <v>689.95</v>
      </c>
      <c r="M2375" t="s">
        <v>19</v>
      </c>
      <c r="N2375" t="s">
        <v>23</v>
      </c>
      <c r="O2375">
        <v>40</v>
      </c>
      <c r="P2375">
        <v>4</v>
      </c>
      <c r="Q2375" t="s">
        <v>4166</v>
      </c>
      <c r="R2375">
        <v>508</v>
      </c>
      <c r="S2375" s="3">
        <v>0.05</v>
      </c>
      <c r="T2375" s="6">
        <v>283.15000000000003</v>
      </c>
      <c r="U2375" t="s">
        <v>6334</v>
      </c>
      <c r="V2375">
        <v>2025</v>
      </c>
      <c r="W2375" t="s">
        <v>6329</v>
      </c>
      <c r="X2375" t="str">
        <f>_xlfn.XLOOKUP(Orders_C[[#This Row],[Product_ID]],Products_C[Product_ID],Products_C[Product_Name])</f>
        <v>Cold Coffee</v>
      </c>
      <c r="Y2375" t="str">
        <f>_xlfn.XLOOKUP(Orders_C[[#This Row],[Product_ID]],Products_C[Product_ID],Products_C[Category])</f>
        <v>Dessert</v>
      </c>
      <c r="Z2375" t="str">
        <f>_xlfn.XLOOKUP(Orders_C[[#This Row],[Store_ID]],Stores_c[Store_ID],Stores_c[City])</f>
        <v>Port Jacob</v>
      </c>
      <c r="AA2375" t="str">
        <f>_xlfn.XLOOKUP(Orders_C[[#This Row],[Customer_ID]],Customers_c[Customer_ID],Customers_c[Customer_Name])</f>
        <v>Regina Everett</v>
      </c>
      <c r="AB2375" s="6">
        <f>Orders_C[[#This Row],[Quantity]]*Orders_C[[#This Row],[Unit_Price]]*(1-Orders_C[[#This Row],[Discount %]])+Orders_C[[#This Row],[Tax]]</f>
        <v>661.05000000000007</v>
      </c>
      <c r="AC2375" s="9">
        <f>(Orders_C[[#This Row],[Unit_Price]]*Orders_C[[#This Row],[Quantity]])-Orders_C[[#This Row],[Discount]]+Orders_C[[#This Row],[Tax]]</f>
        <v>689.95</v>
      </c>
      <c r="AD2375" t="str">
        <f>IF(COUNTIF(Orders_C[[#All],[Customer_ID]],Orders_C[[#This Row],[Customer_ID]])&gt;1,"Repeat","New")</f>
        <v>Repeat</v>
      </c>
      <c r="AE2375" t="str" cm="1">
        <f t="array" ref="AE2375">_xlfn.XLOOKUP(Orders_C[[#This Row],[Store_ID]],Stores_c[[#All],[Store_ID]],Stores_c[[#All],[City]])</f>
        <v>Port Jacob</v>
      </c>
      <c r="AF2375" t="str" cm="1">
        <f t="array" ref="AF2375">_xlfn.XLOOKUP(Orders_C[[#This Row],[Store_ID]],Stores_c[[#All],[Store_ID]],Stores_c[[#All],[Manager_Name]])</f>
        <v>David Harris</v>
      </c>
      <c r="AG2375" t="str" cm="1">
        <f t="array" ref="AG2375">_xlfn.XLOOKUP(Orders_C[[#This Row],[Store_ID]],Stores_c[[#All],[Store_ID]],Stores_c[[#All],[Store_Type]])</f>
        <v>Mall</v>
      </c>
    </row>
    <row r="2376" spans="1:33" x14ac:dyDescent="0.25">
      <c r="A2376">
        <v>8021</v>
      </c>
      <c r="B2376" s="1">
        <v>46066</v>
      </c>
      <c r="C2376" s="2">
        <v>0.11961805555555556</v>
      </c>
      <c r="D2376">
        <v>1883</v>
      </c>
      <c r="E2376">
        <v>202</v>
      </c>
      <c r="F2376">
        <v>457</v>
      </c>
      <c r="G2376">
        <v>304</v>
      </c>
      <c r="H2376">
        <v>2</v>
      </c>
      <c r="I2376">
        <v>345</v>
      </c>
      <c r="J2376">
        <v>10</v>
      </c>
      <c r="K2376">
        <v>17.25</v>
      </c>
      <c r="L2376">
        <v>697.25</v>
      </c>
      <c r="M2376" t="s">
        <v>19</v>
      </c>
      <c r="N2376" t="s">
        <v>21</v>
      </c>
      <c r="O2376">
        <v>53</v>
      </c>
      <c r="P2376">
        <v>5</v>
      </c>
      <c r="Q2376" t="s">
        <v>2044</v>
      </c>
      <c r="R2376">
        <v>503</v>
      </c>
      <c r="S2376" s="3">
        <v>0.1</v>
      </c>
      <c r="T2376" s="6">
        <v>283.25</v>
      </c>
      <c r="U2376" t="s">
        <v>6338</v>
      </c>
      <c r="V2376">
        <v>2026</v>
      </c>
      <c r="W2376" t="s">
        <v>6331</v>
      </c>
      <c r="X2376" t="str">
        <f>_xlfn.XLOOKUP(Orders_C[[#This Row],[Product_ID]],Products_C[Product_ID],Products_C[Product_Name])</f>
        <v>Veg Burger</v>
      </c>
      <c r="Y2376" t="str">
        <f>_xlfn.XLOOKUP(Orders_C[[#This Row],[Product_ID]],Products_C[Product_ID],Products_C[Category])</f>
        <v>Burger</v>
      </c>
      <c r="Z2376" t="str">
        <f>_xlfn.XLOOKUP(Orders_C[[#This Row],[Store_ID]],Stores_c[Store_ID],Stores_c[City])</f>
        <v>Rebekahside</v>
      </c>
      <c r="AA2376" t="str">
        <f>_xlfn.XLOOKUP(Orders_C[[#This Row],[Customer_ID]],Customers_c[Customer_ID],Customers_c[Customer_Name])</f>
        <v>Cassidy Watson</v>
      </c>
      <c r="AB2376" s="6">
        <f>Orders_C[[#This Row],[Quantity]]*Orders_C[[#This Row],[Unit_Price]]*(1-Orders_C[[#This Row],[Discount %]])+Orders_C[[#This Row],[Tax]]</f>
        <v>638.25</v>
      </c>
      <c r="AC2376" s="9">
        <f>(Orders_C[[#This Row],[Unit_Price]]*Orders_C[[#This Row],[Quantity]])-Orders_C[[#This Row],[Discount]]+Orders_C[[#This Row],[Tax]]</f>
        <v>697.25</v>
      </c>
      <c r="AD2376" t="str">
        <f>IF(COUNTIF(Orders_C[[#All],[Customer_ID]],Orders_C[[#This Row],[Customer_ID]])&gt;1,"Repeat","New")</f>
        <v>Repeat</v>
      </c>
      <c r="AE2376" t="str" cm="1">
        <f t="array" ref="AE2376">_xlfn.XLOOKUP(Orders_C[[#This Row],[Store_ID]],Stores_c[[#All],[Store_ID]],Stores_c[[#All],[City]])</f>
        <v>Rebekahside</v>
      </c>
      <c r="AF2376" t="str" cm="1">
        <f t="array" ref="AF2376">_xlfn.XLOOKUP(Orders_C[[#This Row],[Store_ID]],Stores_c[[#All],[Store_ID]],Stores_c[[#All],[Manager_Name]])</f>
        <v>Mark Ray</v>
      </c>
      <c r="AG2376" t="str" cm="1">
        <f t="array" ref="AG2376">_xlfn.XLOOKUP(Orders_C[[#This Row],[Store_ID]],Stores_c[[#All],[Store_ID]],Stores_c[[#All],[Store_Type]])</f>
        <v>Drive-Thru</v>
      </c>
    </row>
    <row r="2377" spans="1:33" x14ac:dyDescent="0.25">
      <c r="A2377">
        <v>10627</v>
      </c>
      <c r="B2377" s="1">
        <v>45972</v>
      </c>
      <c r="C2377" s="2">
        <v>0.40482638888888889</v>
      </c>
      <c r="D2377">
        <v>1328</v>
      </c>
      <c r="E2377">
        <v>207</v>
      </c>
      <c r="F2377">
        <v>434</v>
      </c>
      <c r="G2377">
        <v>326</v>
      </c>
      <c r="H2377">
        <v>2</v>
      </c>
      <c r="I2377">
        <v>345</v>
      </c>
      <c r="J2377">
        <v>10</v>
      </c>
      <c r="K2377">
        <v>17.25</v>
      </c>
      <c r="L2377">
        <v>697.25</v>
      </c>
      <c r="M2377" t="s">
        <v>20</v>
      </c>
      <c r="N2377" t="s">
        <v>22</v>
      </c>
      <c r="O2377">
        <v>53</v>
      </c>
      <c r="P2377">
        <v>1</v>
      </c>
      <c r="Q2377" t="s">
        <v>4650</v>
      </c>
      <c r="R2377">
        <v>508</v>
      </c>
      <c r="S2377" s="3">
        <v>0.1</v>
      </c>
      <c r="T2377" s="6">
        <v>283.25</v>
      </c>
      <c r="U2377" t="s">
        <v>6336</v>
      </c>
      <c r="V2377">
        <v>2025</v>
      </c>
      <c r="W2377" t="s">
        <v>6331</v>
      </c>
      <c r="X2377" t="str">
        <f>_xlfn.XLOOKUP(Orders_C[[#This Row],[Product_ID]],Products_C[Product_ID],Products_C[Product_Name])</f>
        <v>Rice Bowl</v>
      </c>
      <c r="Y2377" t="str">
        <f>_xlfn.XLOOKUP(Orders_C[[#This Row],[Product_ID]],Products_C[Product_ID],Products_C[Category])</f>
        <v>Burger</v>
      </c>
      <c r="Z2377" t="str">
        <f>_xlfn.XLOOKUP(Orders_C[[#This Row],[Store_ID]],Stores_c[Store_ID],Stores_c[City])</f>
        <v>Christineton</v>
      </c>
      <c r="AA2377" t="str">
        <f>_xlfn.XLOOKUP(Orders_C[[#This Row],[Customer_ID]],Customers_c[Customer_ID],Customers_c[Customer_Name])</f>
        <v>Jennifer Lang</v>
      </c>
      <c r="AB2377" s="6">
        <f>Orders_C[[#This Row],[Quantity]]*Orders_C[[#This Row],[Unit_Price]]*(1-Orders_C[[#This Row],[Discount %]])+Orders_C[[#This Row],[Tax]]</f>
        <v>638.25</v>
      </c>
      <c r="AC2377" s="9">
        <f>(Orders_C[[#This Row],[Unit_Price]]*Orders_C[[#This Row],[Quantity]])-Orders_C[[#This Row],[Discount]]+Orders_C[[#This Row],[Tax]]</f>
        <v>697.25</v>
      </c>
      <c r="AD2377" t="str">
        <f>IF(COUNTIF(Orders_C[[#All],[Customer_ID]],Orders_C[[#This Row],[Customer_ID]])&gt;1,"Repeat","New")</f>
        <v>Repeat</v>
      </c>
      <c r="AE2377" t="str" cm="1">
        <f t="array" ref="AE2377">_xlfn.XLOOKUP(Orders_C[[#This Row],[Store_ID]],Stores_c[[#All],[Store_ID]],Stores_c[[#All],[City]])</f>
        <v>Christineton</v>
      </c>
      <c r="AF2377" t="str" cm="1">
        <f t="array" ref="AF2377">_xlfn.XLOOKUP(Orders_C[[#This Row],[Store_ID]],Stores_c[[#All],[Store_ID]],Stores_c[[#All],[Manager_Name]])</f>
        <v>Dr. William Hubbard MD</v>
      </c>
      <c r="AG2377" t="str" cm="1">
        <f t="array" ref="AG2377">_xlfn.XLOOKUP(Orders_C[[#This Row],[Store_ID]],Stores_c[[#All],[Store_ID]],Stores_c[[#All],[Store_Type]])</f>
        <v>Street</v>
      </c>
    </row>
    <row r="2378" spans="1:33" x14ac:dyDescent="0.25">
      <c r="A2378">
        <v>6669</v>
      </c>
      <c r="B2378" s="1">
        <v>45897</v>
      </c>
      <c r="C2378" s="2">
        <v>0.85062499999999996</v>
      </c>
      <c r="D2378">
        <v>1802</v>
      </c>
      <c r="E2378">
        <v>215</v>
      </c>
      <c r="F2378">
        <v>524</v>
      </c>
      <c r="G2378">
        <v>331</v>
      </c>
      <c r="H2378">
        <v>2</v>
      </c>
      <c r="I2378">
        <v>351</v>
      </c>
      <c r="J2378">
        <v>15</v>
      </c>
      <c r="K2378">
        <v>17.55</v>
      </c>
      <c r="L2378">
        <v>704.55</v>
      </c>
      <c r="M2378" t="s">
        <v>20</v>
      </c>
      <c r="N2378" t="s">
        <v>23</v>
      </c>
      <c r="O2378">
        <v>34</v>
      </c>
      <c r="P2378">
        <v>5</v>
      </c>
      <c r="Q2378" t="s">
        <v>692</v>
      </c>
      <c r="R2378">
        <v>501</v>
      </c>
      <c r="S2378" s="3">
        <v>0.15</v>
      </c>
      <c r="T2378" s="6">
        <v>283.34999999999997</v>
      </c>
      <c r="U2378" t="s">
        <v>6342</v>
      </c>
      <c r="V2378">
        <v>2025</v>
      </c>
      <c r="W2378" t="s">
        <v>6329</v>
      </c>
      <c r="X2378" t="str">
        <f>_xlfn.XLOOKUP(Orders_C[[#This Row],[Product_ID]],Products_C[Product_ID],Products_C[Product_Name])</f>
        <v>Chicken Bucket</v>
      </c>
      <c r="Y2378" t="str">
        <f>_xlfn.XLOOKUP(Orders_C[[#This Row],[Product_ID]],Products_C[Product_ID],Products_C[Category])</f>
        <v>Beverage</v>
      </c>
      <c r="Z2378" t="str">
        <f>_xlfn.XLOOKUP(Orders_C[[#This Row],[Store_ID]],Stores_c[Store_ID],Stores_c[City])</f>
        <v>Sallyburgh</v>
      </c>
      <c r="AA2378" t="str">
        <f>_xlfn.XLOOKUP(Orders_C[[#This Row],[Customer_ID]],Customers_c[Customer_ID],Customers_c[Customer_Name])</f>
        <v>Brian Rios</v>
      </c>
      <c r="AB2378" s="6">
        <f>Orders_C[[#This Row],[Quantity]]*Orders_C[[#This Row],[Unit_Price]]*(1-Orders_C[[#This Row],[Discount %]])+Orders_C[[#This Row],[Tax]]</f>
        <v>614.24999999999989</v>
      </c>
      <c r="AC2378" s="9">
        <f>(Orders_C[[#This Row],[Unit_Price]]*Orders_C[[#This Row],[Quantity]])-Orders_C[[#This Row],[Discount]]+Orders_C[[#This Row],[Tax]]</f>
        <v>704.55</v>
      </c>
      <c r="AD2378" t="str">
        <f>IF(COUNTIF(Orders_C[[#All],[Customer_ID]],Orders_C[[#This Row],[Customer_ID]])&gt;1,"Repeat","New")</f>
        <v>Repeat</v>
      </c>
      <c r="AE2378" t="str" cm="1">
        <f t="array" ref="AE2378">_xlfn.XLOOKUP(Orders_C[[#This Row],[Store_ID]],Stores_c[[#All],[Store_ID]],Stores_c[[#All],[City]])</f>
        <v>Sallyburgh</v>
      </c>
      <c r="AF2378" t="str" cm="1">
        <f t="array" ref="AF2378">_xlfn.XLOOKUP(Orders_C[[#This Row],[Store_ID]],Stores_c[[#All],[Store_ID]],Stores_c[[#All],[Manager_Name]])</f>
        <v>Benjamin Mccoy</v>
      </c>
      <c r="AG2378" t="str" cm="1">
        <f t="array" ref="AG2378">_xlfn.XLOOKUP(Orders_C[[#This Row],[Store_ID]],Stores_c[[#All],[Store_ID]],Stores_c[[#All],[Store_Type]])</f>
        <v>Drive-Thru</v>
      </c>
    </row>
    <row r="2379" spans="1:33" x14ac:dyDescent="0.25">
      <c r="A2379">
        <v>8721</v>
      </c>
      <c r="B2379" s="1">
        <v>45788</v>
      </c>
      <c r="C2379" s="2">
        <v>0.63899305555555552</v>
      </c>
      <c r="D2379">
        <v>1439</v>
      </c>
      <c r="E2379">
        <v>202</v>
      </c>
      <c r="F2379">
        <v>411</v>
      </c>
      <c r="G2379">
        <v>331</v>
      </c>
      <c r="H2379">
        <v>2</v>
      </c>
      <c r="I2379">
        <v>351</v>
      </c>
      <c r="J2379">
        <v>15</v>
      </c>
      <c r="K2379">
        <v>17.55</v>
      </c>
      <c r="L2379">
        <v>704.55</v>
      </c>
      <c r="M2379" t="s">
        <v>19</v>
      </c>
      <c r="N2379" t="s">
        <v>23</v>
      </c>
      <c r="O2379">
        <v>28</v>
      </c>
      <c r="P2379">
        <v>1</v>
      </c>
      <c r="Q2379" t="s">
        <v>2744</v>
      </c>
      <c r="R2379">
        <v>503</v>
      </c>
      <c r="S2379" s="3">
        <v>0.15</v>
      </c>
      <c r="T2379" s="6">
        <v>283.34999999999997</v>
      </c>
      <c r="U2379" t="s">
        <v>6339</v>
      </c>
      <c r="V2379">
        <v>2025</v>
      </c>
      <c r="W2379" t="s">
        <v>6329</v>
      </c>
      <c r="X2379" t="str">
        <f>_xlfn.XLOOKUP(Orders_C[[#This Row],[Product_ID]],Products_C[Product_ID],Products_C[Product_Name])</f>
        <v>Chicken Bucket</v>
      </c>
      <c r="Y2379" t="str">
        <f>_xlfn.XLOOKUP(Orders_C[[#This Row],[Product_ID]],Products_C[Product_ID],Products_C[Category])</f>
        <v>Beverage</v>
      </c>
      <c r="Z2379" t="str">
        <f>_xlfn.XLOOKUP(Orders_C[[#This Row],[Store_ID]],Stores_c[Store_ID],Stores_c[City])</f>
        <v>Rebekahside</v>
      </c>
      <c r="AA2379" t="str">
        <f>_xlfn.XLOOKUP(Orders_C[[#This Row],[Customer_ID]],Customers_c[Customer_ID],Customers_c[Customer_Name])</f>
        <v>Nicole Garrison</v>
      </c>
      <c r="AB2379" s="6">
        <f>Orders_C[[#This Row],[Quantity]]*Orders_C[[#This Row],[Unit_Price]]*(1-Orders_C[[#This Row],[Discount %]])+Orders_C[[#This Row],[Tax]]</f>
        <v>614.24999999999989</v>
      </c>
      <c r="AC2379" s="9">
        <f>(Orders_C[[#This Row],[Unit_Price]]*Orders_C[[#This Row],[Quantity]])-Orders_C[[#This Row],[Discount]]+Orders_C[[#This Row],[Tax]]</f>
        <v>704.55</v>
      </c>
      <c r="AD2379" t="str">
        <f>IF(COUNTIF(Orders_C[[#All],[Customer_ID]],Orders_C[[#This Row],[Customer_ID]])&gt;1,"Repeat","New")</f>
        <v>Repeat</v>
      </c>
      <c r="AE2379" t="str" cm="1">
        <f t="array" ref="AE2379">_xlfn.XLOOKUP(Orders_C[[#This Row],[Store_ID]],Stores_c[[#All],[Store_ID]],Stores_c[[#All],[City]])</f>
        <v>Rebekahside</v>
      </c>
      <c r="AF2379" t="str" cm="1">
        <f t="array" ref="AF2379">_xlfn.XLOOKUP(Orders_C[[#This Row],[Store_ID]],Stores_c[[#All],[Store_ID]],Stores_c[[#All],[Manager_Name]])</f>
        <v>Mark Ray</v>
      </c>
      <c r="AG2379" t="str" cm="1">
        <f t="array" ref="AG2379">_xlfn.XLOOKUP(Orders_C[[#This Row],[Store_ID]],Stores_c[[#All],[Store_ID]],Stores_c[[#All],[Store_Type]])</f>
        <v>Drive-Thru</v>
      </c>
    </row>
    <row r="2380" spans="1:33" x14ac:dyDescent="0.25">
      <c r="A2380">
        <v>7051</v>
      </c>
      <c r="B2380" s="1">
        <v>45756</v>
      </c>
      <c r="C2380" s="2">
        <v>0.59125000000000005</v>
      </c>
      <c r="D2380">
        <v>1846</v>
      </c>
      <c r="E2380">
        <v>203</v>
      </c>
      <c r="F2380">
        <v>433</v>
      </c>
      <c r="G2380">
        <v>330</v>
      </c>
      <c r="H2380">
        <v>4</v>
      </c>
      <c r="I2380">
        <v>181</v>
      </c>
      <c r="J2380">
        <v>15</v>
      </c>
      <c r="K2380">
        <v>9.0500000000000007</v>
      </c>
      <c r="L2380">
        <v>718.05</v>
      </c>
      <c r="M2380" t="s">
        <v>19</v>
      </c>
      <c r="N2380" t="s">
        <v>23</v>
      </c>
      <c r="O2380">
        <v>12</v>
      </c>
      <c r="P2380">
        <v>4</v>
      </c>
      <c r="Q2380" t="s">
        <v>1074</v>
      </c>
      <c r="R2380">
        <v>506</v>
      </c>
      <c r="S2380" s="3">
        <v>0.15</v>
      </c>
      <c r="T2380" s="6">
        <v>283.64999999999998</v>
      </c>
      <c r="U2380" t="s">
        <v>6337</v>
      </c>
      <c r="V2380">
        <v>2025</v>
      </c>
      <c r="W2380" t="s">
        <v>6333</v>
      </c>
      <c r="X2380" t="str">
        <f>_xlfn.XLOOKUP(Orders_C[[#This Row],[Product_ID]],Products_C[Product_ID],Products_C[Product_Name])</f>
        <v>Rice Bowl</v>
      </c>
      <c r="Y2380" t="str">
        <f>_xlfn.XLOOKUP(Orders_C[[#This Row],[Product_ID]],Products_C[Product_ID],Products_C[Category])</f>
        <v>Beverage</v>
      </c>
      <c r="Z2380" t="str">
        <f>_xlfn.XLOOKUP(Orders_C[[#This Row],[Store_ID]],Stores_c[Store_ID],Stores_c[City])</f>
        <v>Lake Williammouth</v>
      </c>
      <c r="AA2380" t="str">
        <f>_xlfn.XLOOKUP(Orders_C[[#This Row],[Customer_ID]],Customers_c[Customer_ID],Customers_c[Customer_Name])</f>
        <v>Virginia Morton</v>
      </c>
      <c r="AB2380" s="6">
        <f>Orders_C[[#This Row],[Quantity]]*Orders_C[[#This Row],[Unit_Price]]*(1-Orders_C[[#This Row],[Discount %]])+Orders_C[[#This Row],[Tax]]</f>
        <v>624.44999999999993</v>
      </c>
      <c r="AC2380" s="9">
        <f>(Orders_C[[#This Row],[Unit_Price]]*Orders_C[[#This Row],[Quantity]])-Orders_C[[#This Row],[Discount]]+Orders_C[[#This Row],[Tax]]</f>
        <v>718.05</v>
      </c>
      <c r="AD2380" t="str">
        <f>IF(COUNTIF(Orders_C[[#All],[Customer_ID]],Orders_C[[#This Row],[Customer_ID]])&gt;1,"Repeat","New")</f>
        <v>Repeat</v>
      </c>
      <c r="AE2380" t="str" cm="1">
        <f t="array" ref="AE2380">_xlfn.XLOOKUP(Orders_C[[#This Row],[Store_ID]],Stores_c[[#All],[Store_ID]],Stores_c[[#All],[City]])</f>
        <v>Lake Williammouth</v>
      </c>
      <c r="AF2380" t="str" cm="1">
        <f t="array" ref="AF2380">_xlfn.XLOOKUP(Orders_C[[#This Row],[Store_ID]],Stores_c[[#All],[Store_ID]],Stores_c[[#All],[Manager_Name]])</f>
        <v>Stephanie Dominguez</v>
      </c>
      <c r="AG2380" t="str" cm="1">
        <f t="array" ref="AG2380">_xlfn.XLOOKUP(Orders_C[[#This Row],[Store_ID]],Stores_c[[#All],[Store_ID]],Stores_c[[#All],[Store_Type]])</f>
        <v>Drive-Thru</v>
      </c>
    </row>
    <row r="2381" spans="1:33" x14ac:dyDescent="0.25">
      <c r="A2381">
        <v>9713</v>
      </c>
      <c r="B2381" s="1">
        <v>45764</v>
      </c>
      <c r="C2381" s="2">
        <v>0.48334490740740743</v>
      </c>
      <c r="D2381">
        <v>1698</v>
      </c>
      <c r="E2381">
        <v>208</v>
      </c>
      <c r="F2381">
        <v>510</v>
      </c>
      <c r="G2381">
        <v>322</v>
      </c>
      <c r="H2381">
        <v>4</v>
      </c>
      <c r="I2381">
        <v>181</v>
      </c>
      <c r="J2381">
        <v>15</v>
      </c>
      <c r="K2381">
        <v>9.0500000000000007</v>
      </c>
      <c r="L2381">
        <v>718.05</v>
      </c>
      <c r="M2381" t="s">
        <v>19</v>
      </c>
      <c r="N2381" t="s">
        <v>22</v>
      </c>
      <c r="O2381">
        <v>21</v>
      </c>
      <c r="P2381">
        <v>4</v>
      </c>
      <c r="Q2381" t="s">
        <v>3736</v>
      </c>
      <c r="R2381">
        <v>501</v>
      </c>
      <c r="S2381" s="3">
        <v>0.15</v>
      </c>
      <c r="T2381" s="6">
        <v>283.64999999999998</v>
      </c>
      <c r="U2381" t="s">
        <v>6337</v>
      </c>
      <c r="V2381">
        <v>2025</v>
      </c>
      <c r="W2381" t="s">
        <v>6329</v>
      </c>
      <c r="X2381" t="str">
        <f>_xlfn.XLOOKUP(Orders_C[[#This Row],[Product_ID]],Products_C[Product_ID],Products_C[Product_Name])</f>
        <v>Veg Burger</v>
      </c>
      <c r="Y2381" t="str">
        <f>_xlfn.XLOOKUP(Orders_C[[#This Row],[Product_ID]],Products_C[Product_ID],Products_C[Category])</f>
        <v>Burger</v>
      </c>
      <c r="Z2381" t="str">
        <f>_xlfn.XLOOKUP(Orders_C[[#This Row],[Store_ID]],Stores_c[Store_ID],Stores_c[City])</f>
        <v>Tracyview</v>
      </c>
      <c r="AA2381" t="str">
        <f>_xlfn.XLOOKUP(Orders_C[[#This Row],[Customer_ID]],Customers_c[Customer_ID],Customers_c[Customer_Name])</f>
        <v>Steven Carrillo</v>
      </c>
      <c r="AB2381" s="6">
        <f>Orders_C[[#This Row],[Quantity]]*Orders_C[[#This Row],[Unit_Price]]*(1-Orders_C[[#This Row],[Discount %]])+Orders_C[[#This Row],[Tax]]</f>
        <v>624.44999999999993</v>
      </c>
      <c r="AC2381" s="9">
        <f>(Orders_C[[#This Row],[Unit_Price]]*Orders_C[[#This Row],[Quantity]])-Orders_C[[#This Row],[Discount]]+Orders_C[[#This Row],[Tax]]</f>
        <v>718.05</v>
      </c>
      <c r="AD2381" t="str">
        <f>IF(COUNTIF(Orders_C[[#All],[Customer_ID]],Orders_C[[#This Row],[Customer_ID]])&gt;1,"Repeat","New")</f>
        <v>Repeat</v>
      </c>
      <c r="AE2381" t="str" cm="1">
        <f t="array" ref="AE2381">_xlfn.XLOOKUP(Orders_C[[#This Row],[Store_ID]],Stores_c[[#All],[Store_ID]],Stores_c[[#All],[City]])</f>
        <v>Tracyview</v>
      </c>
      <c r="AF2381" t="str" cm="1">
        <f t="array" ref="AF2381">_xlfn.XLOOKUP(Orders_C[[#This Row],[Store_ID]],Stores_c[[#All],[Store_ID]],Stores_c[[#All],[Manager_Name]])</f>
        <v>Jeremiah Lee</v>
      </c>
      <c r="AG2381" t="str" cm="1">
        <f t="array" ref="AG2381">_xlfn.XLOOKUP(Orders_C[[#This Row],[Store_ID]],Stores_c[[#All],[Store_ID]],Stores_c[[#All],[Store_Type]])</f>
        <v>Mall</v>
      </c>
    </row>
    <row r="2382" spans="1:33" x14ac:dyDescent="0.25">
      <c r="A2382">
        <v>9805</v>
      </c>
      <c r="B2382" s="1">
        <v>45767</v>
      </c>
      <c r="C2382" s="2">
        <v>0.46793981481481484</v>
      </c>
      <c r="D2382">
        <v>1627</v>
      </c>
      <c r="E2382">
        <v>213</v>
      </c>
      <c r="F2382">
        <v>471</v>
      </c>
      <c r="G2382">
        <v>326</v>
      </c>
      <c r="H2382">
        <v>4</v>
      </c>
      <c r="I2382">
        <v>181</v>
      </c>
      <c r="J2382">
        <v>15</v>
      </c>
      <c r="K2382">
        <v>9.0500000000000007</v>
      </c>
      <c r="L2382">
        <v>718.05</v>
      </c>
      <c r="M2382" t="s">
        <v>20</v>
      </c>
      <c r="N2382" t="s">
        <v>23</v>
      </c>
      <c r="O2382">
        <v>20</v>
      </c>
      <c r="P2382">
        <v>4</v>
      </c>
      <c r="Q2382" t="s">
        <v>3828</v>
      </c>
      <c r="R2382">
        <v>503</v>
      </c>
      <c r="S2382" s="3">
        <v>0.15</v>
      </c>
      <c r="T2382" s="6">
        <v>283.64999999999998</v>
      </c>
      <c r="U2382" t="s">
        <v>6337</v>
      </c>
      <c r="V2382">
        <v>2025</v>
      </c>
      <c r="W2382" t="s">
        <v>6333</v>
      </c>
      <c r="X2382" t="str">
        <f>_xlfn.XLOOKUP(Orders_C[[#This Row],[Product_ID]],Products_C[Product_ID],Products_C[Product_Name])</f>
        <v>Rice Bowl</v>
      </c>
      <c r="Y2382" t="str">
        <f>_xlfn.XLOOKUP(Orders_C[[#This Row],[Product_ID]],Products_C[Product_ID],Products_C[Category])</f>
        <v>Burger</v>
      </c>
      <c r="Z2382" t="str">
        <f>_xlfn.XLOOKUP(Orders_C[[#This Row],[Store_ID]],Stores_c[Store_ID],Stores_c[City])</f>
        <v>Lake Kristashire</v>
      </c>
      <c r="AA2382" t="str">
        <f>_xlfn.XLOOKUP(Orders_C[[#This Row],[Customer_ID]],Customers_c[Customer_ID],Customers_c[Customer_Name])</f>
        <v>Jamie Ramirez</v>
      </c>
      <c r="AB2382" s="6">
        <f>Orders_C[[#This Row],[Quantity]]*Orders_C[[#This Row],[Unit_Price]]*(1-Orders_C[[#This Row],[Discount %]])+Orders_C[[#This Row],[Tax]]</f>
        <v>624.44999999999993</v>
      </c>
      <c r="AC2382" s="9">
        <f>(Orders_C[[#This Row],[Unit_Price]]*Orders_C[[#This Row],[Quantity]])-Orders_C[[#This Row],[Discount]]+Orders_C[[#This Row],[Tax]]</f>
        <v>718.05</v>
      </c>
      <c r="AD2382" t="str">
        <f>IF(COUNTIF(Orders_C[[#All],[Customer_ID]],Orders_C[[#This Row],[Customer_ID]])&gt;1,"Repeat","New")</f>
        <v>Repeat</v>
      </c>
      <c r="AE2382" t="str" cm="1">
        <f t="array" ref="AE2382">_xlfn.XLOOKUP(Orders_C[[#This Row],[Store_ID]],Stores_c[[#All],[Store_ID]],Stores_c[[#All],[City]])</f>
        <v>Lake Kristashire</v>
      </c>
      <c r="AF2382" t="str" cm="1">
        <f t="array" ref="AF2382">_xlfn.XLOOKUP(Orders_C[[#This Row],[Store_ID]],Stores_c[[#All],[Store_ID]],Stores_c[[#All],[Manager_Name]])</f>
        <v>Andrea Daugherty</v>
      </c>
      <c r="AG2382" t="str" cm="1">
        <f t="array" ref="AG2382">_xlfn.XLOOKUP(Orders_C[[#This Row],[Store_ID]],Stores_c[[#All],[Store_ID]],Stores_c[[#All],[Store_Type]])</f>
        <v>Mall</v>
      </c>
    </row>
    <row r="2383" spans="1:33" x14ac:dyDescent="0.25">
      <c r="A2383">
        <v>6517</v>
      </c>
      <c r="B2383" s="1">
        <v>45951</v>
      </c>
      <c r="C2383" s="2">
        <v>0.44373842592592594</v>
      </c>
      <c r="D2383">
        <v>1634</v>
      </c>
      <c r="E2383">
        <v>205</v>
      </c>
      <c r="F2383">
        <v>512</v>
      </c>
      <c r="G2383">
        <v>321</v>
      </c>
      <c r="H2383">
        <v>4</v>
      </c>
      <c r="I2383">
        <v>178</v>
      </c>
      <c r="J2383">
        <v>10</v>
      </c>
      <c r="K2383">
        <v>8.9</v>
      </c>
      <c r="L2383">
        <v>710.9</v>
      </c>
      <c r="M2383" t="s">
        <v>20</v>
      </c>
      <c r="N2383" t="s">
        <v>22</v>
      </c>
      <c r="O2383">
        <v>24</v>
      </c>
      <c r="P2383">
        <v>1</v>
      </c>
      <c r="Q2383" t="s">
        <v>540</v>
      </c>
      <c r="R2383">
        <v>509</v>
      </c>
      <c r="S2383" s="3">
        <v>0.1</v>
      </c>
      <c r="T2383" s="6">
        <v>283.7</v>
      </c>
      <c r="U2383" t="s">
        <v>6332</v>
      </c>
      <c r="V2383">
        <v>2025</v>
      </c>
      <c r="W2383" t="s">
        <v>6329</v>
      </c>
      <c r="X2383" t="str">
        <f>_xlfn.XLOOKUP(Orders_C[[#This Row],[Product_ID]],Products_C[Product_ID],Products_C[Product_Name])</f>
        <v>Cold Coffee</v>
      </c>
      <c r="Y2383" t="str">
        <f>_xlfn.XLOOKUP(Orders_C[[#This Row],[Product_ID]],Products_C[Product_ID],Products_C[Category])</f>
        <v>Dessert</v>
      </c>
      <c r="Z2383" t="str">
        <f>_xlfn.XLOOKUP(Orders_C[[#This Row],[Store_ID]],Stores_c[Store_ID],Stores_c[City])</f>
        <v>Port Jacob</v>
      </c>
      <c r="AA2383" t="str">
        <f>_xlfn.XLOOKUP(Orders_C[[#This Row],[Customer_ID]],Customers_c[Customer_ID],Customers_c[Customer_Name])</f>
        <v>Cynthia Soto</v>
      </c>
      <c r="AB2383" s="6">
        <f>Orders_C[[#This Row],[Quantity]]*Orders_C[[#This Row],[Unit_Price]]*(1-Orders_C[[#This Row],[Discount %]])+Orders_C[[#This Row],[Tax]]</f>
        <v>649.70000000000005</v>
      </c>
      <c r="AC2383" s="9">
        <f>(Orders_C[[#This Row],[Unit_Price]]*Orders_C[[#This Row],[Quantity]])-Orders_C[[#This Row],[Discount]]+Orders_C[[#This Row],[Tax]]</f>
        <v>710.9</v>
      </c>
      <c r="AD2383" t="str">
        <f>IF(COUNTIF(Orders_C[[#All],[Customer_ID]],Orders_C[[#This Row],[Customer_ID]])&gt;1,"Repeat","New")</f>
        <v>Repeat</v>
      </c>
      <c r="AE2383" t="str" cm="1">
        <f t="array" ref="AE2383">_xlfn.XLOOKUP(Orders_C[[#This Row],[Store_ID]],Stores_c[[#All],[Store_ID]],Stores_c[[#All],[City]])</f>
        <v>Port Jacob</v>
      </c>
      <c r="AF2383" t="str" cm="1">
        <f t="array" ref="AF2383">_xlfn.XLOOKUP(Orders_C[[#This Row],[Store_ID]],Stores_c[[#All],[Store_ID]],Stores_c[[#All],[Manager_Name]])</f>
        <v>David Harris</v>
      </c>
      <c r="AG2383" t="str" cm="1">
        <f t="array" ref="AG2383">_xlfn.XLOOKUP(Orders_C[[#This Row],[Store_ID]],Stores_c[[#All],[Store_ID]],Stores_c[[#All],[Store_Type]])</f>
        <v>Mall</v>
      </c>
    </row>
    <row r="2384" spans="1:33" x14ac:dyDescent="0.25">
      <c r="A2384">
        <v>8372</v>
      </c>
      <c r="B2384" s="1">
        <v>45738</v>
      </c>
      <c r="C2384" s="2">
        <v>4.4074074074074071E-2</v>
      </c>
      <c r="D2384">
        <v>1799</v>
      </c>
      <c r="E2384">
        <v>204</v>
      </c>
      <c r="F2384">
        <v>444</v>
      </c>
      <c r="G2384">
        <v>327</v>
      </c>
      <c r="H2384">
        <v>4</v>
      </c>
      <c r="I2384">
        <v>178</v>
      </c>
      <c r="J2384">
        <v>10</v>
      </c>
      <c r="K2384">
        <v>8.9</v>
      </c>
      <c r="L2384">
        <v>710.9</v>
      </c>
      <c r="M2384" t="s">
        <v>20</v>
      </c>
      <c r="N2384" t="s">
        <v>23</v>
      </c>
      <c r="O2384">
        <v>57</v>
      </c>
      <c r="P2384">
        <v>1</v>
      </c>
      <c r="Q2384" t="s">
        <v>2395</v>
      </c>
      <c r="R2384">
        <v>508</v>
      </c>
      <c r="S2384" s="3">
        <v>0.1</v>
      </c>
      <c r="T2384" s="6">
        <v>283.7</v>
      </c>
      <c r="U2384" t="s">
        <v>6334</v>
      </c>
      <c r="V2384">
        <v>2025</v>
      </c>
      <c r="W2384" t="s">
        <v>6331</v>
      </c>
      <c r="X2384" t="str">
        <f>_xlfn.XLOOKUP(Orders_C[[#This Row],[Product_ID]],Products_C[Product_ID],Products_C[Product_Name])</f>
        <v>Wrap</v>
      </c>
      <c r="Y2384" t="str">
        <f>_xlfn.XLOOKUP(Orders_C[[#This Row],[Product_ID]],Products_C[Product_ID],Products_C[Category])</f>
        <v>Chicken</v>
      </c>
      <c r="Z2384" t="str">
        <f>_xlfn.XLOOKUP(Orders_C[[#This Row],[Store_ID]],Stores_c[Store_ID],Stores_c[City])</f>
        <v>New Robertfurt</v>
      </c>
      <c r="AA2384" t="str">
        <f>_xlfn.XLOOKUP(Orders_C[[#This Row],[Customer_ID]],Customers_c[Customer_ID],Customers_c[Customer_Name])</f>
        <v>Bonnie Haynes</v>
      </c>
      <c r="AB2384" s="6">
        <f>Orders_C[[#This Row],[Quantity]]*Orders_C[[#This Row],[Unit_Price]]*(1-Orders_C[[#This Row],[Discount %]])+Orders_C[[#This Row],[Tax]]</f>
        <v>649.70000000000005</v>
      </c>
      <c r="AC2384" s="9">
        <f>(Orders_C[[#This Row],[Unit_Price]]*Orders_C[[#This Row],[Quantity]])-Orders_C[[#This Row],[Discount]]+Orders_C[[#This Row],[Tax]]</f>
        <v>710.9</v>
      </c>
      <c r="AD2384" t="str">
        <f>IF(COUNTIF(Orders_C[[#All],[Customer_ID]],Orders_C[[#This Row],[Customer_ID]])&gt;1,"Repeat","New")</f>
        <v>Repeat</v>
      </c>
      <c r="AE2384" t="str" cm="1">
        <f t="array" ref="AE2384">_xlfn.XLOOKUP(Orders_C[[#This Row],[Store_ID]],Stores_c[[#All],[Store_ID]],Stores_c[[#All],[City]])</f>
        <v>New Robertfurt</v>
      </c>
      <c r="AF2384" t="str" cm="1">
        <f t="array" ref="AF2384">_xlfn.XLOOKUP(Orders_C[[#This Row],[Store_ID]],Stores_c[[#All],[Store_ID]],Stores_c[[#All],[Manager_Name]])</f>
        <v>Tiffany Gomez</v>
      </c>
      <c r="AG2384" t="str" cm="1">
        <f t="array" ref="AG2384">_xlfn.XLOOKUP(Orders_C[[#This Row],[Store_ID]],Stores_c[[#All],[Store_ID]],Stores_c[[#All],[Store_Type]])</f>
        <v>Street</v>
      </c>
    </row>
    <row r="2385" spans="1:33" x14ac:dyDescent="0.25">
      <c r="A2385">
        <v>6507</v>
      </c>
      <c r="B2385" s="1">
        <v>45965</v>
      </c>
      <c r="C2385" s="2">
        <v>0.85396990740740741</v>
      </c>
      <c r="D2385">
        <v>1686</v>
      </c>
      <c r="E2385">
        <v>214</v>
      </c>
      <c r="F2385">
        <v>494</v>
      </c>
      <c r="G2385">
        <v>315</v>
      </c>
      <c r="H2385">
        <v>4</v>
      </c>
      <c r="I2385">
        <v>175</v>
      </c>
      <c r="J2385">
        <v>5</v>
      </c>
      <c r="K2385">
        <v>8.75</v>
      </c>
      <c r="L2385">
        <v>703.75</v>
      </c>
      <c r="M2385" t="s">
        <v>20</v>
      </c>
      <c r="N2385" t="s">
        <v>23</v>
      </c>
      <c r="O2385">
        <v>12</v>
      </c>
      <c r="P2385">
        <v>1</v>
      </c>
      <c r="Q2385" t="s">
        <v>530</v>
      </c>
      <c r="R2385">
        <v>506</v>
      </c>
      <c r="S2385" s="3">
        <v>0.05</v>
      </c>
      <c r="T2385" s="6">
        <v>283.75</v>
      </c>
      <c r="U2385" t="s">
        <v>6336</v>
      </c>
      <c r="V2385">
        <v>2025</v>
      </c>
      <c r="W2385" t="s">
        <v>6333</v>
      </c>
      <c r="X2385" t="str">
        <f>_xlfn.XLOOKUP(Orders_C[[#This Row],[Product_ID]],Products_C[Product_ID],Products_C[Product_Name])</f>
        <v>Popcorn Chicken</v>
      </c>
      <c r="Y2385" t="str">
        <f>_xlfn.XLOOKUP(Orders_C[[#This Row],[Product_ID]],Products_C[Product_ID],Products_C[Category])</f>
        <v>Beverage</v>
      </c>
      <c r="Z2385" t="str">
        <f>_xlfn.XLOOKUP(Orders_C[[#This Row],[Store_ID]],Stores_c[Store_ID],Stores_c[City])</f>
        <v>New Robert</v>
      </c>
      <c r="AA2385" t="str">
        <f>_xlfn.XLOOKUP(Orders_C[[#This Row],[Customer_ID]],Customers_c[Customer_ID],Customers_c[Customer_Name])</f>
        <v>Gloria Jones</v>
      </c>
      <c r="AB2385" s="6">
        <f>Orders_C[[#This Row],[Quantity]]*Orders_C[[#This Row],[Unit_Price]]*(1-Orders_C[[#This Row],[Discount %]])+Orders_C[[#This Row],[Tax]]</f>
        <v>673.75</v>
      </c>
      <c r="AC2385" s="9">
        <f>(Orders_C[[#This Row],[Unit_Price]]*Orders_C[[#This Row],[Quantity]])-Orders_C[[#This Row],[Discount]]+Orders_C[[#This Row],[Tax]]</f>
        <v>703.75</v>
      </c>
      <c r="AD2385" t="str">
        <f>IF(COUNTIF(Orders_C[[#All],[Customer_ID]],Orders_C[[#This Row],[Customer_ID]])&gt;1,"Repeat","New")</f>
        <v>Repeat</v>
      </c>
      <c r="AE2385" t="str" cm="1">
        <f t="array" ref="AE2385">_xlfn.XLOOKUP(Orders_C[[#This Row],[Store_ID]],Stores_c[[#All],[Store_ID]],Stores_c[[#All],[City]])</f>
        <v>New Robert</v>
      </c>
      <c r="AF2385" t="str" cm="1">
        <f t="array" ref="AF2385">_xlfn.XLOOKUP(Orders_C[[#This Row],[Store_ID]],Stores_c[[#All],[Store_ID]],Stores_c[[#All],[Manager_Name]])</f>
        <v>Krista Webb</v>
      </c>
      <c r="AG2385" t="str" cm="1">
        <f t="array" ref="AG2385">_xlfn.XLOOKUP(Orders_C[[#This Row],[Store_ID]],Stores_c[[#All],[Store_ID]],Stores_c[[#All],[Store_Type]])</f>
        <v>Drive-Thru</v>
      </c>
    </row>
    <row r="2386" spans="1:33" x14ac:dyDescent="0.25">
      <c r="A2386">
        <v>6657</v>
      </c>
      <c r="B2386" s="1">
        <v>45989</v>
      </c>
      <c r="C2386" s="2">
        <v>3.2893518518518516E-2</v>
      </c>
      <c r="D2386">
        <v>1299</v>
      </c>
      <c r="E2386">
        <v>212</v>
      </c>
      <c r="F2386">
        <v>439</v>
      </c>
      <c r="G2386">
        <v>304</v>
      </c>
      <c r="H2386">
        <v>4</v>
      </c>
      <c r="I2386">
        <v>175</v>
      </c>
      <c r="J2386">
        <v>5</v>
      </c>
      <c r="K2386">
        <v>8.75</v>
      </c>
      <c r="L2386">
        <v>703.75</v>
      </c>
      <c r="M2386" t="s">
        <v>19</v>
      </c>
      <c r="N2386" t="s">
        <v>22</v>
      </c>
      <c r="O2386">
        <v>10</v>
      </c>
      <c r="P2386">
        <v>1</v>
      </c>
      <c r="Q2386" t="s">
        <v>680</v>
      </c>
      <c r="R2386">
        <v>504</v>
      </c>
      <c r="S2386" s="3">
        <v>0.05</v>
      </c>
      <c r="T2386" s="6">
        <v>283.75</v>
      </c>
      <c r="U2386" t="s">
        <v>6336</v>
      </c>
      <c r="V2386">
        <v>2025</v>
      </c>
      <c r="W2386" t="s">
        <v>6333</v>
      </c>
      <c r="X2386" t="str">
        <f>_xlfn.XLOOKUP(Orders_C[[#This Row],[Product_ID]],Products_C[Product_ID],Products_C[Product_Name])</f>
        <v>Veg Burger</v>
      </c>
      <c r="Y2386" t="str">
        <f>_xlfn.XLOOKUP(Orders_C[[#This Row],[Product_ID]],Products_C[Product_ID],Products_C[Category])</f>
        <v>Burger</v>
      </c>
      <c r="Z2386" t="str">
        <f>_xlfn.XLOOKUP(Orders_C[[#This Row],[Store_ID]],Stores_c[Store_ID],Stores_c[City])</f>
        <v>Andrewview</v>
      </c>
      <c r="AA2386" t="str">
        <f>_xlfn.XLOOKUP(Orders_C[[#This Row],[Customer_ID]],Customers_c[Customer_ID],Customers_c[Customer_Name])</f>
        <v>Karen Miller</v>
      </c>
      <c r="AB2386" s="6">
        <f>Orders_C[[#This Row],[Quantity]]*Orders_C[[#This Row],[Unit_Price]]*(1-Orders_C[[#This Row],[Discount %]])+Orders_C[[#This Row],[Tax]]</f>
        <v>673.75</v>
      </c>
      <c r="AC2386" s="9">
        <f>(Orders_C[[#This Row],[Unit_Price]]*Orders_C[[#This Row],[Quantity]])-Orders_C[[#This Row],[Discount]]+Orders_C[[#This Row],[Tax]]</f>
        <v>703.75</v>
      </c>
      <c r="AD2386" t="str">
        <f>IF(COUNTIF(Orders_C[[#All],[Customer_ID]],Orders_C[[#This Row],[Customer_ID]])&gt;1,"Repeat","New")</f>
        <v>Repeat</v>
      </c>
      <c r="AE2386" t="str" cm="1">
        <f t="array" ref="AE2386">_xlfn.XLOOKUP(Orders_C[[#This Row],[Store_ID]],Stores_c[[#All],[Store_ID]],Stores_c[[#All],[City]])</f>
        <v>Andrewview</v>
      </c>
      <c r="AF2386" t="str" cm="1">
        <f t="array" ref="AF2386">_xlfn.XLOOKUP(Orders_C[[#This Row],[Store_ID]],Stores_c[[#All],[Store_ID]],Stores_c[[#All],[Manager_Name]])</f>
        <v>Alice Sutton</v>
      </c>
      <c r="AG2386" t="str" cm="1">
        <f t="array" ref="AG2386">_xlfn.XLOOKUP(Orders_C[[#This Row],[Store_ID]],Stores_c[[#All],[Store_ID]],Stores_c[[#All],[Store_Type]])</f>
        <v>Mall</v>
      </c>
    </row>
    <row r="2387" spans="1:33" x14ac:dyDescent="0.25">
      <c r="A2387">
        <v>7755</v>
      </c>
      <c r="B2387" s="1">
        <v>45728</v>
      </c>
      <c r="C2387" s="2">
        <v>0.70278935185185187</v>
      </c>
      <c r="D2387">
        <v>1903</v>
      </c>
      <c r="E2387">
        <v>224</v>
      </c>
      <c r="F2387">
        <v>401</v>
      </c>
      <c r="G2387">
        <v>340</v>
      </c>
      <c r="H2387">
        <v>3</v>
      </c>
      <c r="I2387">
        <v>235</v>
      </c>
      <c r="J2387">
        <v>10</v>
      </c>
      <c r="K2387">
        <v>11.75</v>
      </c>
      <c r="L2387">
        <v>706.75</v>
      </c>
      <c r="M2387" t="s">
        <v>18</v>
      </c>
      <c r="N2387" t="s">
        <v>22</v>
      </c>
      <c r="O2387">
        <v>30</v>
      </c>
      <c r="P2387">
        <v>3</v>
      </c>
      <c r="Q2387" t="s">
        <v>1778</v>
      </c>
      <c r="R2387">
        <v>507</v>
      </c>
      <c r="S2387" s="3">
        <v>0.1</v>
      </c>
      <c r="T2387" s="6">
        <v>283.75</v>
      </c>
      <c r="U2387" t="s">
        <v>6334</v>
      </c>
      <c r="V2387">
        <v>2025</v>
      </c>
      <c r="W2387" t="s">
        <v>6329</v>
      </c>
      <c r="X2387" t="str">
        <f>_xlfn.XLOOKUP(Orders_C[[#This Row],[Product_ID]],Products_C[Product_ID],Products_C[Product_Name])</f>
        <v>Chocolate Lava Cake</v>
      </c>
      <c r="Y2387" t="str">
        <f>_xlfn.XLOOKUP(Orders_C[[#This Row],[Product_ID]],Products_C[Product_ID],Products_C[Category])</f>
        <v>Chicken</v>
      </c>
      <c r="Z2387" t="str">
        <f>_xlfn.XLOOKUP(Orders_C[[#This Row],[Store_ID]],Stores_c[Store_ID],Stores_c[City])</f>
        <v>Valdezton</v>
      </c>
      <c r="AA2387" t="str">
        <f>_xlfn.XLOOKUP(Orders_C[[#This Row],[Customer_ID]],Customers_c[Customer_ID],Customers_c[Customer_Name])</f>
        <v>Richard Young</v>
      </c>
      <c r="AB2387" s="6">
        <f>Orders_C[[#This Row],[Quantity]]*Orders_C[[#This Row],[Unit_Price]]*(1-Orders_C[[#This Row],[Discount %]])+Orders_C[[#This Row],[Tax]]</f>
        <v>646.25</v>
      </c>
      <c r="AC2387" s="9">
        <f>(Orders_C[[#This Row],[Unit_Price]]*Orders_C[[#This Row],[Quantity]])-Orders_C[[#This Row],[Discount]]+Orders_C[[#This Row],[Tax]]</f>
        <v>706.75</v>
      </c>
      <c r="AD2387" t="str">
        <f>IF(COUNTIF(Orders_C[[#All],[Customer_ID]],Orders_C[[#This Row],[Customer_ID]])&gt;1,"Repeat","New")</f>
        <v>Repeat</v>
      </c>
      <c r="AE2387" t="str" cm="1">
        <f t="array" ref="AE2387">_xlfn.XLOOKUP(Orders_C[[#This Row],[Store_ID]],Stores_c[[#All],[Store_ID]],Stores_c[[#All],[City]])</f>
        <v>Valdezton</v>
      </c>
      <c r="AF2387" t="str" cm="1">
        <f t="array" ref="AF2387">_xlfn.XLOOKUP(Orders_C[[#This Row],[Store_ID]],Stores_c[[#All],[Store_ID]],Stores_c[[#All],[Manager_Name]])</f>
        <v>John Rodriguez</v>
      </c>
      <c r="AG2387" t="str" cm="1">
        <f t="array" ref="AG2387">_xlfn.XLOOKUP(Orders_C[[#This Row],[Store_ID]],Stores_c[[#All],[Store_ID]],Stores_c[[#All],[Store_Type]])</f>
        <v>Street</v>
      </c>
    </row>
    <row r="2388" spans="1:33" x14ac:dyDescent="0.25">
      <c r="A2388">
        <v>10830</v>
      </c>
      <c r="B2388" s="1">
        <v>45975</v>
      </c>
      <c r="C2388" s="2">
        <v>0.12131944444444444</v>
      </c>
      <c r="D2388">
        <v>1936</v>
      </c>
      <c r="E2388">
        <v>209</v>
      </c>
      <c r="F2388">
        <v>417</v>
      </c>
      <c r="G2388">
        <v>328</v>
      </c>
      <c r="H2388">
        <v>3</v>
      </c>
      <c r="I2388">
        <v>235</v>
      </c>
      <c r="J2388">
        <v>10</v>
      </c>
      <c r="K2388">
        <v>11.75</v>
      </c>
      <c r="L2388">
        <v>706.75</v>
      </c>
      <c r="M2388" t="s">
        <v>19</v>
      </c>
      <c r="N2388" t="s">
        <v>22</v>
      </c>
      <c r="O2388">
        <v>47</v>
      </c>
      <c r="P2388">
        <v>4</v>
      </c>
      <c r="Q2388" t="s">
        <v>4853</v>
      </c>
      <c r="R2388">
        <v>505</v>
      </c>
      <c r="S2388" s="3">
        <v>0.1</v>
      </c>
      <c r="T2388" s="6">
        <v>283.75</v>
      </c>
      <c r="U2388" t="s">
        <v>6336</v>
      </c>
      <c r="V2388">
        <v>2025</v>
      </c>
      <c r="W2388" t="s">
        <v>6331</v>
      </c>
      <c r="X2388" t="str">
        <f>_xlfn.XLOOKUP(Orders_C[[#This Row],[Product_ID]],Products_C[Product_ID],Products_C[Product_Name])</f>
        <v>Rice Bowl</v>
      </c>
      <c r="Y2388" t="str">
        <f>_xlfn.XLOOKUP(Orders_C[[#This Row],[Product_ID]],Products_C[Product_ID],Products_C[Category])</f>
        <v>Burger</v>
      </c>
      <c r="Z2388" t="str">
        <f>_xlfn.XLOOKUP(Orders_C[[#This Row],[Store_ID]],Stores_c[Store_ID],Stores_c[City])</f>
        <v>Reidberg</v>
      </c>
      <c r="AA2388" t="str">
        <f>_xlfn.XLOOKUP(Orders_C[[#This Row],[Customer_ID]],Customers_c[Customer_ID],Customers_c[Customer_Name])</f>
        <v>Kimberly Gonzales</v>
      </c>
      <c r="AB2388" s="6">
        <f>Orders_C[[#This Row],[Quantity]]*Orders_C[[#This Row],[Unit_Price]]*(1-Orders_C[[#This Row],[Discount %]])+Orders_C[[#This Row],[Tax]]</f>
        <v>646.25</v>
      </c>
      <c r="AC2388" s="9">
        <f>(Orders_C[[#This Row],[Unit_Price]]*Orders_C[[#This Row],[Quantity]])-Orders_C[[#This Row],[Discount]]+Orders_C[[#This Row],[Tax]]</f>
        <v>706.75</v>
      </c>
      <c r="AD2388" t="str">
        <f>IF(COUNTIF(Orders_C[[#All],[Customer_ID]],Orders_C[[#This Row],[Customer_ID]])&gt;1,"Repeat","New")</f>
        <v>Repeat</v>
      </c>
      <c r="AE2388" t="str" cm="1">
        <f t="array" ref="AE2388">_xlfn.XLOOKUP(Orders_C[[#This Row],[Store_ID]],Stores_c[[#All],[Store_ID]],Stores_c[[#All],[City]])</f>
        <v>Reidberg</v>
      </c>
      <c r="AF2388" t="str" cm="1">
        <f t="array" ref="AF2388">_xlfn.XLOOKUP(Orders_C[[#This Row],[Store_ID]],Stores_c[[#All],[Store_ID]],Stores_c[[#All],[Manager_Name]])</f>
        <v>Jeffrey Horn</v>
      </c>
      <c r="AG2388" t="str" cm="1">
        <f t="array" ref="AG2388">_xlfn.XLOOKUP(Orders_C[[#This Row],[Store_ID]],Stores_c[[#All],[Store_ID]],Stores_c[[#All],[Store_Type]])</f>
        <v>Drive-Thru</v>
      </c>
    </row>
    <row r="2389" spans="1:33" x14ac:dyDescent="0.25">
      <c r="A2389">
        <v>7649</v>
      </c>
      <c r="B2389" s="1">
        <v>45706</v>
      </c>
      <c r="C2389" s="2">
        <v>0.32075231481481481</v>
      </c>
      <c r="D2389">
        <v>1127</v>
      </c>
      <c r="E2389">
        <v>217</v>
      </c>
      <c r="F2389">
        <v>545</v>
      </c>
      <c r="G2389">
        <v>309</v>
      </c>
      <c r="H2389">
        <v>3</v>
      </c>
      <c r="I2389">
        <v>239</v>
      </c>
      <c r="J2389">
        <v>15</v>
      </c>
      <c r="K2389">
        <v>11.95</v>
      </c>
      <c r="L2389">
        <v>713.95</v>
      </c>
      <c r="M2389" t="s">
        <v>19</v>
      </c>
      <c r="N2389" t="s">
        <v>21</v>
      </c>
      <c r="O2389">
        <v>15</v>
      </c>
      <c r="P2389">
        <v>4</v>
      </c>
      <c r="Q2389" t="s">
        <v>1672</v>
      </c>
      <c r="R2389">
        <v>510</v>
      </c>
      <c r="S2389" s="3">
        <v>0.15</v>
      </c>
      <c r="T2389" s="6">
        <v>283.75000000000006</v>
      </c>
      <c r="U2389" t="s">
        <v>6338</v>
      </c>
      <c r="V2389">
        <v>2025</v>
      </c>
      <c r="W2389" t="s">
        <v>6333</v>
      </c>
      <c r="X2389" t="str">
        <f>_xlfn.XLOOKUP(Orders_C[[#This Row],[Product_ID]],Products_C[Product_ID],Products_C[Product_Name])</f>
        <v>Chicken Bucket</v>
      </c>
      <c r="Y2389" t="str">
        <f>_xlfn.XLOOKUP(Orders_C[[#This Row],[Product_ID]],Products_C[Product_ID],Products_C[Category])</f>
        <v>Dessert</v>
      </c>
      <c r="Z2389" t="str">
        <f>_xlfn.XLOOKUP(Orders_C[[#This Row],[Store_ID]],Stores_c[Store_ID],Stores_c[City])</f>
        <v>West Rebecca</v>
      </c>
      <c r="AA2389" t="str">
        <f>_xlfn.XLOOKUP(Orders_C[[#This Row],[Customer_ID]],Customers_c[Customer_ID],Customers_c[Customer_Name])</f>
        <v>Christopher Long</v>
      </c>
      <c r="AB2389" s="6">
        <f>Orders_C[[#This Row],[Quantity]]*Orders_C[[#This Row],[Unit_Price]]*(1-Orders_C[[#This Row],[Discount %]])+Orders_C[[#This Row],[Tax]]</f>
        <v>621.4</v>
      </c>
      <c r="AC2389" s="9">
        <f>(Orders_C[[#This Row],[Unit_Price]]*Orders_C[[#This Row],[Quantity]])-Orders_C[[#This Row],[Discount]]+Orders_C[[#This Row],[Tax]]</f>
        <v>713.95</v>
      </c>
      <c r="AD2389" t="str">
        <f>IF(COUNTIF(Orders_C[[#All],[Customer_ID]],Orders_C[[#This Row],[Customer_ID]])&gt;1,"Repeat","New")</f>
        <v>Repeat</v>
      </c>
      <c r="AE2389" t="str" cm="1">
        <f t="array" ref="AE2389">_xlfn.XLOOKUP(Orders_C[[#This Row],[Store_ID]],Stores_c[[#All],[Store_ID]],Stores_c[[#All],[City]])</f>
        <v>West Rebecca</v>
      </c>
      <c r="AF2389" t="str" cm="1">
        <f t="array" ref="AF2389">_xlfn.XLOOKUP(Orders_C[[#This Row],[Store_ID]],Stores_c[[#All],[Store_ID]],Stores_c[[#All],[Manager_Name]])</f>
        <v>Albert Smith</v>
      </c>
      <c r="AG2389" t="str" cm="1">
        <f t="array" ref="AG2389">_xlfn.XLOOKUP(Orders_C[[#This Row],[Store_ID]],Stores_c[[#All],[Store_ID]],Stores_c[[#All],[Store_Type]])</f>
        <v>Mall</v>
      </c>
    </row>
    <row r="2390" spans="1:33" x14ac:dyDescent="0.25">
      <c r="A2390">
        <v>8548</v>
      </c>
      <c r="B2390" s="1">
        <v>45932</v>
      </c>
      <c r="C2390" s="2">
        <v>0.31362268518518521</v>
      </c>
      <c r="D2390">
        <v>1263</v>
      </c>
      <c r="E2390">
        <v>207</v>
      </c>
      <c r="F2390">
        <v>451</v>
      </c>
      <c r="G2390">
        <v>319</v>
      </c>
      <c r="H2390">
        <v>3</v>
      </c>
      <c r="I2390">
        <v>239</v>
      </c>
      <c r="J2390">
        <v>15</v>
      </c>
      <c r="K2390">
        <v>11.95</v>
      </c>
      <c r="L2390">
        <v>713.95</v>
      </c>
      <c r="M2390" t="s">
        <v>19</v>
      </c>
      <c r="N2390" t="s">
        <v>22</v>
      </c>
      <c r="O2390">
        <v>25</v>
      </c>
      <c r="P2390">
        <v>5</v>
      </c>
      <c r="Q2390" t="s">
        <v>2571</v>
      </c>
      <c r="R2390">
        <v>510</v>
      </c>
      <c r="S2390" s="3">
        <v>0.15</v>
      </c>
      <c r="T2390" s="6">
        <v>283.75000000000006</v>
      </c>
      <c r="U2390" t="s">
        <v>6332</v>
      </c>
      <c r="V2390">
        <v>2025</v>
      </c>
      <c r="W2390" t="s">
        <v>6329</v>
      </c>
      <c r="X2390" t="str">
        <f>_xlfn.XLOOKUP(Orders_C[[#This Row],[Product_ID]],Products_C[Product_ID],Products_C[Product_Name])</f>
        <v>Chocolate Lava Cake</v>
      </c>
      <c r="Y2390" t="str">
        <f>_xlfn.XLOOKUP(Orders_C[[#This Row],[Product_ID]],Products_C[Product_ID],Products_C[Category])</f>
        <v>Beverage</v>
      </c>
      <c r="Z2390" t="str">
        <f>_xlfn.XLOOKUP(Orders_C[[#This Row],[Store_ID]],Stores_c[Store_ID],Stores_c[City])</f>
        <v>Christineton</v>
      </c>
      <c r="AA2390" t="str">
        <f>_xlfn.XLOOKUP(Orders_C[[#This Row],[Customer_ID]],Customers_c[Customer_ID],Customers_c[Customer_Name])</f>
        <v>Eric Harris</v>
      </c>
      <c r="AB2390" s="6">
        <f>Orders_C[[#This Row],[Quantity]]*Orders_C[[#This Row],[Unit_Price]]*(1-Orders_C[[#This Row],[Discount %]])+Orders_C[[#This Row],[Tax]]</f>
        <v>621.4</v>
      </c>
      <c r="AC2390" s="9">
        <f>(Orders_C[[#This Row],[Unit_Price]]*Orders_C[[#This Row],[Quantity]])-Orders_C[[#This Row],[Discount]]+Orders_C[[#This Row],[Tax]]</f>
        <v>713.95</v>
      </c>
      <c r="AD2390" t="str">
        <f>IF(COUNTIF(Orders_C[[#All],[Customer_ID]],Orders_C[[#This Row],[Customer_ID]])&gt;1,"Repeat","New")</f>
        <v>Repeat</v>
      </c>
      <c r="AE2390" t="str" cm="1">
        <f t="array" ref="AE2390">_xlfn.XLOOKUP(Orders_C[[#This Row],[Store_ID]],Stores_c[[#All],[Store_ID]],Stores_c[[#All],[City]])</f>
        <v>Christineton</v>
      </c>
      <c r="AF2390" t="str" cm="1">
        <f t="array" ref="AF2390">_xlfn.XLOOKUP(Orders_C[[#This Row],[Store_ID]],Stores_c[[#All],[Store_ID]],Stores_c[[#All],[Manager_Name]])</f>
        <v>Dr. William Hubbard MD</v>
      </c>
      <c r="AG2390" t="str" cm="1">
        <f t="array" ref="AG2390">_xlfn.XLOOKUP(Orders_C[[#This Row],[Store_ID]],Stores_c[[#All],[Store_ID]],Stores_c[[#All],[Store_Type]])</f>
        <v>Street</v>
      </c>
    </row>
    <row r="2391" spans="1:33" x14ac:dyDescent="0.25">
      <c r="A2391">
        <v>10161</v>
      </c>
      <c r="B2391" s="1">
        <v>45865</v>
      </c>
      <c r="C2391" s="2">
        <v>0.64076388888888891</v>
      </c>
      <c r="D2391">
        <v>1631</v>
      </c>
      <c r="E2391">
        <v>204</v>
      </c>
      <c r="F2391">
        <v>545</v>
      </c>
      <c r="G2391">
        <v>312</v>
      </c>
      <c r="H2391">
        <v>3</v>
      </c>
      <c r="I2391">
        <v>239</v>
      </c>
      <c r="J2391">
        <v>15</v>
      </c>
      <c r="K2391">
        <v>11.95</v>
      </c>
      <c r="L2391">
        <v>713.95</v>
      </c>
      <c r="M2391" t="s">
        <v>19</v>
      </c>
      <c r="N2391" t="s">
        <v>22</v>
      </c>
      <c r="O2391">
        <v>26</v>
      </c>
      <c r="P2391">
        <v>3</v>
      </c>
      <c r="Q2391" t="s">
        <v>4184</v>
      </c>
      <c r="R2391">
        <v>508</v>
      </c>
      <c r="S2391" s="3">
        <v>0.15</v>
      </c>
      <c r="T2391" s="6">
        <v>283.75000000000006</v>
      </c>
      <c r="U2391" t="s">
        <v>6341</v>
      </c>
      <c r="V2391">
        <v>2025</v>
      </c>
      <c r="W2391" t="s">
        <v>6329</v>
      </c>
      <c r="X2391" t="str">
        <f>_xlfn.XLOOKUP(Orders_C[[#This Row],[Product_ID]],Products_C[Product_ID],Products_C[Product_Name])</f>
        <v>Veg Burger</v>
      </c>
      <c r="Y2391" t="str">
        <f>_xlfn.XLOOKUP(Orders_C[[#This Row],[Product_ID]],Products_C[Product_ID],Products_C[Category])</f>
        <v>Burger</v>
      </c>
      <c r="Z2391" t="str">
        <f>_xlfn.XLOOKUP(Orders_C[[#This Row],[Store_ID]],Stores_c[Store_ID],Stores_c[City])</f>
        <v>New Robertfurt</v>
      </c>
      <c r="AA2391" t="str">
        <f>_xlfn.XLOOKUP(Orders_C[[#This Row],[Customer_ID]],Customers_c[Customer_ID],Customers_c[Customer_Name])</f>
        <v>Jasmine Lang</v>
      </c>
      <c r="AB2391" s="6">
        <f>Orders_C[[#This Row],[Quantity]]*Orders_C[[#This Row],[Unit_Price]]*(1-Orders_C[[#This Row],[Discount %]])+Orders_C[[#This Row],[Tax]]</f>
        <v>621.4</v>
      </c>
      <c r="AC2391" s="9">
        <f>(Orders_C[[#This Row],[Unit_Price]]*Orders_C[[#This Row],[Quantity]])-Orders_C[[#This Row],[Discount]]+Orders_C[[#This Row],[Tax]]</f>
        <v>713.95</v>
      </c>
      <c r="AD2391" t="str">
        <f>IF(COUNTIF(Orders_C[[#All],[Customer_ID]],Orders_C[[#This Row],[Customer_ID]])&gt;1,"Repeat","New")</f>
        <v>Repeat</v>
      </c>
      <c r="AE2391" t="str" cm="1">
        <f t="array" ref="AE2391">_xlfn.XLOOKUP(Orders_C[[#This Row],[Store_ID]],Stores_c[[#All],[Store_ID]],Stores_c[[#All],[City]])</f>
        <v>New Robertfurt</v>
      </c>
      <c r="AF2391" t="str" cm="1">
        <f t="array" ref="AF2391">_xlfn.XLOOKUP(Orders_C[[#This Row],[Store_ID]],Stores_c[[#All],[Store_ID]],Stores_c[[#All],[Manager_Name]])</f>
        <v>Tiffany Gomez</v>
      </c>
      <c r="AG2391" t="str" cm="1">
        <f t="array" ref="AG2391">_xlfn.XLOOKUP(Orders_C[[#This Row],[Store_ID]],Stores_c[[#All],[Store_ID]],Stores_c[[#All],[Store_Type]])</f>
        <v>Street</v>
      </c>
    </row>
    <row r="2392" spans="1:33" x14ac:dyDescent="0.25">
      <c r="A2392">
        <v>8422</v>
      </c>
      <c r="B2392" s="1">
        <v>45879</v>
      </c>
      <c r="C2392" s="2">
        <v>0.97843749999999996</v>
      </c>
      <c r="D2392">
        <v>1112</v>
      </c>
      <c r="E2392">
        <v>210</v>
      </c>
      <c r="F2392">
        <v>438</v>
      </c>
      <c r="G2392">
        <v>302</v>
      </c>
      <c r="H2392">
        <v>2</v>
      </c>
      <c r="I2392">
        <v>340</v>
      </c>
      <c r="J2392">
        <v>5</v>
      </c>
      <c r="K2392">
        <v>17</v>
      </c>
      <c r="L2392">
        <v>692</v>
      </c>
      <c r="M2392" t="s">
        <v>18</v>
      </c>
      <c r="N2392" t="s">
        <v>22</v>
      </c>
      <c r="O2392">
        <v>19</v>
      </c>
      <c r="P2392">
        <v>5</v>
      </c>
      <c r="Q2392" t="s">
        <v>2445</v>
      </c>
      <c r="R2392">
        <v>502</v>
      </c>
      <c r="S2392" s="3">
        <v>0.05</v>
      </c>
      <c r="T2392" s="6">
        <v>284</v>
      </c>
      <c r="U2392" t="s">
        <v>6342</v>
      </c>
      <c r="V2392">
        <v>2025</v>
      </c>
      <c r="W2392" t="s">
        <v>6333</v>
      </c>
      <c r="X2392" t="str">
        <f>_xlfn.XLOOKUP(Orders_C[[#This Row],[Product_ID]],Products_C[Product_ID],Products_C[Product_Name])</f>
        <v>Chicken Wings</v>
      </c>
      <c r="Y2392" t="str">
        <f>_xlfn.XLOOKUP(Orders_C[[#This Row],[Product_ID]],Products_C[Product_ID],Products_C[Category])</f>
        <v>Chicken</v>
      </c>
      <c r="Z2392" t="str">
        <f>_xlfn.XLOOKUP(Orders_C[[#This Row],[Store_ID]],Stores_c[Store_ID],Stores_c[City])</f>
        <v>East William</v>
      </c>
      <c r="AA2392" t="str">
        <f>_xlfn.XLOOKUP(Orders_C[[#This Row],[Customer_ID]],Customers_c[Customer_ID],Customers_c[Customer_Name])</f>
        <v>Dawn Nguyen</v>
      </c>
      <c r="AB2392" s="6">
        <f>Orders_C[[#This Row],[Quantity]]*Orders_C[[#This Row],[Unit_Price]]*(1-Orders_C[[#This Row],[Discount %]])+Orders_C[[#This Row],[Tax]]</f>
        <v>663</v>
      </c>
      <c r="AC2392" s="9">
        <f>(Orders_C[[#This Row],[Unit_Price]]*Orders_C[[#This Row],[Quantity]])-Orders_C[[#This Row],[Discount]]+Orders_C[[#This Row],[Tax]]</f>
        <v>692</v>
      </c>
      <c r="AD2392" t="str">
        <f>IF(COUNTIF(Orders_C[[#All],[Customer_ID]],Orders_C[[#This Row],[Customer_ID]])&gt;1,"Repeat","New")</f>
        <v>Repeat</v>
      </c>
      <c r="AE2392" t="str" cm="1">
        <f t="array" ref="AE2392">_xlfn.XLOOKUP(Orders_C[[#This Row],[Store_ID]],Stores_c[[#All],[Store_ID]],Stores_c[[#All],[City]])</f>
        <v>East William</v>
      </c>
      <c r="AF2392" t="str" cm="1">
        <f t="array" ref="AF2392">_xlfn.XLOOKUP(Orders_C[[#This Row],[Store_ID]],Stores_c[[#All],[Store_ID]],Stores_c[[#All],[Manager_Name]])</f>
        <v>Victoria Butler</v>
      </c>
      <c r="AG2392" t="str" cm="1">
        <f t="array" ref="AG2392">_xlfn.XLOOKUP(Orders_C[[#This Row],[Store_ID]],Stores_c[[#All],[Store_ID]],Stores_c[[#All],[Store_Type]])</f>
        <v>Drive-Thru</v>
      </c>
    </row>
    <row r="2393" spans="1:33" x14ac:dyDescent="0.25">
      <c r="A2393">
        <v>8571</v>
      </c>
      <c r="B2393" s="1">
        <v>45944</v>
      </c>
      <c r="C2393" s="2">
        <v>0.38232638888888887</v>
      </c>
      <c r="D2393">
        <v>1758</v>
      </c>
      <c r="E2393">
        <v>212</v>
      </c>
      <c r="F2393">
        <v>511</v>
      </c>
      <c r="G2393">
        <v>307</v>
      </c>
      <c r="H2393">
        <v>2</v>
      </c>
      <c r="I2393">
        <v>340</v>
      </c>
      <c r="J2393">
        <v>5</v>
      </c>
      <c r="K2393">
        <v>17</v>
      </c>
      <c r="L2393">
        <v>692</v>
      </c>
      <c r="M2393" t="s">
        <v>20</v>
      </c>
      <c r="N2393" t="s">
        <v>23</v>
      </c>
      <c r="O2393">
        <v>42</v>
      </c>
      <c r="P2393">
        <v>1</v>
      </c>
      <c r="Q2393" t="s">
        <v>2594</v>
      </c>
      <c r="R2393">
        <v>509</v>
      </c>
      <c r="S2393" s="3">
        <v>0.05</v>
      </c>
      <c r="T2393" s="6">
        <v>284</v>
      </c>
      <c r="U2393" t="s">
        <v>6332</v>
      </c>
      <c r="V2393">
        <v>2025</v>
      </c>
      <c r="W2393" t="s">
        <v>6331</v>
      </c>
      <c r="X2393" t="str">
        <f>_xlfn.XLOOKUP(Orders_C[[#This Row],[Product_ID]],Products_C[Product_ID],Products_C[Product_Name])</f>
        <v>Chicken Wings</v>
      </c>
      <c r="Y2393" t="str">
        <f>_xlfn.XLOOKUP(Orders_C[[#This Row],[Product_ID]],Products_C[Product_ID],Products_C[Category])</f>
        <v>Chicken</v>
      </c>
      <c r="Z2393" t="str">
        <f>_xlfn.XLOOKUP(Orders_C[[#This Row],[Store_ID]],Stores_c[Store_ID],Stores_c[City])</f>
        <v>Andrewview</v>
      </c>
      <c r="AA2393" t="str">
        <f>_xlfn.XLOOKUP(Orders_C[[#This Row],[Customer_ID]],Customers_c[Customer_ID],Customers_c[Customer_Name])</f>
        <v>Tasha Dudley</v>
      </c>
      <c r="AB2393" s="6">
        <f>Orders_C[[#This Row],[Quantity]]*Orders_C[[#This Row],[Unit_Price]]*(1-Orders_C[[#This Row],[Discount %]])+Orders_C[[#This Row],[Tax]]</f>
        <v>663</v>
      </c>
      <c r="AC2393" s="9">
        <f>(Orders_C[[#This Row],[Unit_Price]]*Orders_C[[#This Row],[Quantity]])-Orders_C[[#This Row],[Discount]]+Orders_C[[#This Row],[Tax]]</f>
        <v>692</v>
      </c>
      <c r="AD2393" t="str">
        <f>IF(COUNTIF(Orders_C[[#All],[Customer_ID]],Orders_C[[#This Row],[Customer_ID]])&gt;1,"Repeat","New")</f>
        <v>Repeat</v>
      </c>
      <c r="AE2393" t="str" cm="1">
        <f t="array" ref="AE2393">_xlfn.XLOOKUP(Orders_C[[#This Row],[Store_ID]],Stores_c[[#All],[Store_ID]],Stores_c[[#All],[City]])</f>
        <v>Andrewview</v>
      </c>
      <c r="AF2393" t="str" cm="1">
        <f t="array" ref="AF2393">_xlfn.XLOOKUP(Orders_C[[#This Row],[Store_ID]],Stores_c[[#All],[Store_ID]],Stores_c[[#All],[Manager_Name]])</f>
        <v>Alice Sutton</v>
      </c>
      <c r="AG2393" t="str" cm="1">
        <f t="array" ref="AG2393">_xlfn.XLOOKUP(Orders_C[[#This Row],[Store_ID]],Stores_c[[#All],[Store_ID]],Stores_c[[#All],[Store_Type]])</f>
        <v>Mall</v>
      </c>
    </row>
    <row r="2394" spans="1:33" x14ac:dyDescent="0.25">
      <c r="A2394">
        <v>10115</v>
      </c>
      <c r="B2394" s="1">
        <v>45754</v>
      </c>
      <c r="C2394" s="2">
        <v>0.97050925925925924</v>
      </c>
      <c r="D2394">
        <v>1042</v>
      </c>
      <c r="E2394">
        <v>223</v>
      </c>
      <c r="F2394">
        <v>533</v>
      </c>
      <c r="G2394">
        <v>316</v>
      </c>
      <c r="H2394">
        <v>2</v>
      </c>
      <c r="I2394">
        <v>340</v>
      </c>
      <c r="J2394">
        <v>5</v>
      </c>
      <c r="K2394">
        <v>17</v>
      </c>
      <c r="L2394">
        <v>692</v>
      </c>
      <c r="M2394" t="s">
        <v>18</v>
      </c>
      <c r="N2394" t="s">
        <v>23</v>
      </c>
      <c r="O2394">
        <v>53</v>
      </c>
      <c r="P2394">
        <v>3</v>
      </c>
      <c r="Q2394" t="s">
        <v>4138</v>
      </c>
      <c r="R2394">
        <v>508</v>
      </c>
      <c r="S2394" s="3">
        <v>0.05</v>
      </c>
      <c r="T2394" s="6">
        <v>284</v>
      </c>
      <c r="U2394" t="s">
        <v>6337</v>
      </c>
      <c r="V2394">
        <v>2025</v>
      </c>
      <c r="W2394" t="s">
        <v>6331</v>
      </c>
      <c r="X2394" t="str">
        <f>_xlfn.XLOOKUP(Orders_C[[#This Row],[Product_ID]],Products_C[Product_ID],Products_C[Product_Name])</f>
        <v>Popcorn Chicken</v>
      </c>
      <c r="Y2394" t="str">
        <f>_xlfn.XLOOKUP(Orders_C[[#This Row],[Product_ID]],Products_C[Product_ID],Products_C[Category])</f>
        <v>Dessert</v>
      </c>
      <c r="Z2394" t="str">
        <f>_xlfn.XLOOKUP(Orders_C[[#This Row],[Store_ID]],Stores_c[Store_ID],Stores_c[City])</f>
        <v>Chambershaven</v>
      </c>
      <c r="AA2394" t="str">
        <f>_xlfn.XLOOKUP(Orders_C[[#This Row],[Customer_ID]],Customers_c[Customer_ID],Customers_c[Customer_Name])</f>
        <v>Jessica Cruz</v>
      </c>
      <c r="AB2394" s="6">
        <f>Orders_C[[#This Row],[Quantity]]*Orders_C[[#This Row],[Unit_Price]]*(1-Orders_C[[#This Row],[Discount %]])+Orders_C[[#This Row],[Tax]]</f>
        <v>663</v>
      </c>
      <c r="AC2394" s="9">
        <f>(Orders_C[[#This Row],[Unit_Price]]*Orders_C[[#This Row],[Quantity]])-Orders_C[[#This Row],[Discount]]+Orders_C[[#This Row],[Tax]]</f>
        <v>692</v>
      </c>
      <c r="AD2394" t="str">
        <f>IF(COUNTIF(Orders_C[[#All],[Customer_ID]],Orders_C[[#This Row],[Customer_ID]])&gt;1,"Repeat","New")</f>
        <v>Repeat</v>
      </c>
      <c r="AE2394" t="str" cm="1">
        <f t="array" ref="AE2394">_xlfn.XLOOKUP(Orders_C[[#This Row],[Store_ID]],Stores_c[[#All],[Store_ID]],Stores_c[[#All],[City]])</f>
        <v>Chambershaven</v>
      </c>
      <c r="AF2394" t="str" cm="1">
        <f t="array" ref="AF2394">_xlfn.XLOOKUP(Orders_C[[#This Row],[Store_ID]],Stores_c[[#All],[Store_ID]],Stores_c[[#All],[Manager_Name]])</f>
        <v>Virginia Webster</v>
      </c>
      <c r="AG2394" t="str" cm="1">
        <f t="array" ref="AG2394">_xlfn.XLOOKUP(Orders_C[[#This Row],[Store_ID]],Stores_c[[#All],[Store_ID]],Stores_c[[#All],[Store_Type]])</f>
        <v>Street</v>
      </c>
    </row>
    <row r="2395" spans="1:33" x14ac:dyDescent="0.25">
      <c r="A2395">
        <v>8899</v>
      </c>
      <c r="B2395" s="1">
        <v>45858</v>
      </c>
      <c r="C2395" s="2">
        <v>0.2345949074074074</v>
      </c>
      <c r="D2395">
        <v>1462</v>
      </c>
      <c r="E2395">
        <v>210</v>
      </c>
      <c r="F2395">
        <v>550</v>
      </c>
      <c r="G2395">
        <v>321</v>
      </c>
      <c r="H2395">
        <v>2</v>
      </c>
      <c r="I2395">
        <v>341</v>
      </c>
      <c r="J2395">
        <v>5</v>
      </c>
      <c r="K2395">
        <v>17.05</v>
      </c>
      <c r="L2395">
        <v>694.05</v>
      </c>
      <c r="M2395" t="s">
        <v>20</v>
      </c>
      <c r="N2395" t="s">
        <v>21</v>
      </c>
      <c r="O2395">
        <v>19</v>
      </c>
      <c r="P2395">
        <v>4</v>
      </c>
      <c r="Q2395" t="s">
        <v>2922</v>
      </c>
      <c r="R2395">
        <v>502</v>
      </c>
      <c r="S2395" s="3">
        <v>0.05</v>
      </c>
      <c r="T2395" s="6">
        <v>284.84999999999997</v>
      </c>
      <c r="U2395" t="s">
        <v>6341</v>
      </c>
      <c r="V2395">
        <v>2025</v>
      </c>
      <c r="W2395" t="s">
        <v>6333</v>
      </c>
      <c r="X2395" t="str">
        <f>_xlfn.XLOOKUP(Orders_C[[#This Row],[Product_ID]],Products_C[Product_ID],Products_C[Product_Name])</f>
        <v>Cold Coffee</v>
      </c>
      <c r="Y2395" t="str">
        <f>_xlfn.XLOOKUP(Orders_C[[#This Row],[Product_ID]],Products_C[Product_ID],Products_C[Category])</f>
        <v>Dessert</v>
      </c>
      <c r="Z2395" t="str">
        <f>_xlfn.XLOOKUP(Orders_C[[#This Row],[Store_ID]],Stores_c[Store_ID],Stores_c[City])</f>
        <v>East William</v>
      </c>
      <c r="AA2395" t="str">
        <f>_xlfn.XLOOKUP(Orders_C[[#This Row],[Customer_ID]],Customers_c[Customer_ID],Customers_c[Customer_Name])</f>
        <v>Jennifer Murray</v>
      </c>
      <c r="AB2395" s="6">
        <f>Orders_C[[#This Row],[Quantity]]*Orders_C[[#This Row],[Unit_Price]]*(1-Orders_C[[#This Row],[Discount %]])+Orders_C[[#This Row],[Tax]]</f>
        <v>664.94999999999993</v>
      </c>
      <c r="AC2395" s="9">
        <f>(Orders_C[[#This Row],[Unit_Price]]*Orders_C[[#This Row],[Quantity]])-Orders_C[[#This Row],[Discount]]+Orders_C[[#This Row],[Tax]]</f>
        <v>694.05</v>
      </c>
      <c r="AD2395" t="str">
        <f>IF(COUNTIF(Orders_C[[#All],[Customer_ID]],Orders_C[[#This Row],[Customer_ID]])&gt;1,"Repeat","New")</f>
        <v>Repeat</v>
      </c>
      <c r="AE2395" t="str" cm="1">
        <f t="array" ref="AE2395">_xlfn.XLOOKUP(Orders_C[[#This Row],[Store_ID]],Stores_c[[#All],[Store_ID]],Stores_c[[#All],[City]])</f>
        <v>East William</v>
      </c>
      <c r="AF2395" t="str" cm="1">
        <f t="array" ref="AF2395">_xlfn.XLOOKUP(Orders_C[[#This Row],[Store_ID]],Stores_c[[#All],[Store_ID]],Stores_c[[#All],[Manager_Name]])</f>
        <v>Victoria Butler</v>
      </c>
      <c r="AG2395" t="str" cm="1">
        <f t="array" ref="AG2395">_xlfn.XLOOKUP(Orders_C[[#This Row],[Store_ID]],Stores_c[[#All],[Store_ID]],Stores_c[[#All],[Store_Type]])</f>
        <v>Drive-Thru</v>
      </c>
    </row>
    <row r="2396" spans="1:33" x14ac:dyDescent="0.25">
      <c r="A2396">
        <v>10573</v>
      </c>
      <c r="B2396" s="1">
        <v>45943</v>
      </c>
      <c r="C2396" s="2">
        <v>0.13480324074074074</v>
      </c>
      <c r="D2396">
        <v>1772</v>
      </c>
      <c r="E2396">
        <v>202</v>
      </c>
      <c r="F2396">
        <v>461</v>
      </c>
      <c r="G2396">
        <v>320</v>
      </c>
      <c r="H2396">
        <v>2</v>
      </c>
      <c r="I2396">
        <v>347</v>
      </c>
      <c r="J2396">
        <v>10</v>
      </c>
      <c r="K2396">
        <v>17.350000000000001</v>
      </c>
      <c r="L2396">
        <v>701.35</v>
      </c>
      <c r="M2396" t="s">
        <v>19</v>
      </c>
      <c r="N2396" t="s">
        <v>23</v>
      </c>
      <c r="O2396">
        <v>28</v>
      </c>
      <c r="P2396">
        <v>1</v>
      </c>
      <c r="Q2396" t="s">
        <v>4596</v>
      </c>
      <c r="R2396">
        <v>507</v>
      </c>
      <c r="S2396" s="3">
        <v>0.1</v>
      </c>
      <c r="T2396" s="6">
        <v>284.95000000000005</v>
      </c>
      <c r="U2396" t="s">
        <v>6332</v>
      </c>
      <c r="V2396">
        <v>2025</v>
      </c>
      <c r="W2396" t="s">
        <v>6329</v>
      </c>
      <c r="X2396" t="str">
        <f>_xlfn.XLOOKUP(Orders_C[[#This Row],[Product_ID]],Products_C[Product_ID],Products_C[Product_Name])</f>
        <v>Rice Bowl</v>
      </c>
      <c r="Y2396" t="str">
        <f>_xlfn.XLOOKUP(Orders_C[[#This Row],[Product_ID]],Products_C[Product_ID],Products_C[Category])</f>
        <v>Beverage</v>
      </c>
      <c r="Z2396" t="str">
        <f>_xlfn.XLOOKUP(Orders_C[[#This Row],[Store_ID]],Stores_c[Store_ID],Stores_c[City])</f>
        <v>Rebekahside</v>
      </c>
      <c r="AA2396" t="str">
        <f>_xlfn.XLOOKUP(Orders_C[[#This Row],[Customer_ID]],Customers_c[Customer_ID],Customers_c[Customer_Name])</f>
        <v>Chad Hicks</v>
      </c>
      <c r="AB2396" s="6">
        <f>Orders_C[[#This Row],[Quantity]]*Orders_C[[#This Row],[Unit_Price]]*(1-Orders_C[[#This Row],[Discount %]])+Orders_C[[#This Row],[Tax]]</f>
        <v>641.95000000000005</v>
      </c>
      <c r="AC2396" s="9">
        <f>(Orders_C[[#This Row],[Unit_Price]]*Orders_C[[#This Row],[Quantity]])-Orders_C[[#This Row],[Discount]]+Orders_C[[#This Row],[Tax]]</f>
        <v>701.35</v>
      </c>
      <c r="AD2396" t="str">
        <f>IF(COUNTIF(Orders_C[[#All],[Customer_ID]],Orders_C[[#This Row],[Customer_ID]])&gt;1,"Repeat","New")</f>
        <v>Repeat</v>
      </c>
      <c r="AE2396" t="str" cm="1">
        <f t="array" ref="AE2396">_xlfn.XLOOKUP(Orders_C[[#This Row],[Store_ID]],Stores_c[[#All],[Store_ID]],Stores_c[[#All],[City]])</f>
        <v>Rebekahside</v>
      </c>
      <c r="AF2396" t="str" cm="1">
        <f t="array" ref="AF2396">_xlfn.XLOOKUP(Orders_C[[#This Row],[Store_ID]],Stores_c[[#All],[Store_ID]],Stores_c[[#All],[Manager_Name]])</f>
        <v>Mark Ray</v>
      </c>
      <c r="AG2396" t="str" cm="1">
        <f t="array" ref="AG2396">_xlfn.XLOOKUP(Orders_C[[#This Row],[Store_ID]],Stores_c[[#All],[Store_ID]],Stores_c[[#All],[Store_Type]])</f>
        <v>Drive-Thru</v>
      </c>
    </row>
    <row r="2397" spans="1:33" x14ac:dyDescent="0.25">
      <c r="A2397">
        <v>6852</v>
      </c>
      <c r="B2397" s="1">
        <v>45834</v>
      </c>
      <c r="C2397" s="2">
        <v>8.1192129629629628E-2</v>
      </c>
      <c r="D2397">
        <v>1772</v>
      </c>
      <c r="E2397">
        <v>215</v>
      </c>
      <c r="F2397">
        <v>409</v>
      </c>
      <c r="G2397">
        <v>327</v>
      </c>
      <c r="H2397">
        <v>3</v>
      </c>
      <c r="I2397">
        <v>236</v>
      </c>
      <c r="J2397">
        <v>10</v>
      </c>
      <c r="K2397">
        <v>11.8</v>
      </c>
      <c r="L2397">
        <v>709.8</v>
      </c>
      <c r="M2397" t="s">
        <v>19</v>
      </c>
      <c r="N2397" t="s">
        <v>22</v>
      </c>
      <c r="O2397">
        <v>45</v>
      </c>
      <c r="P2397">
        <v>1</v>
      </c>
      <c r="Q2397" t="s">
        <v>875</v>
      </c>
      <c r="R2397">
        <v>510</v>
      </c>
      <c r="S2397" s="3">
        <v>0.1</v>
      </c>
      <c r="T2397" s="6">
        <v>284.99999999999994</v>
      </c>
      <c r="U2397" t="s">
        <v>6340</v>
      </c>
      <c r="V2397">
        <v>2025</v>
      </c>
      <c r="W2397" t="s">
        <v>6331</v>
      </c>
      <c r="X2397" t="str">
        <f>_xlfn.XLOOKUP(Orders_C[[#This Row],[Product_ID]],Products_C[Product_ID],Products_C[Product_Name])</f>
        <v>Wrap</v>
      </c>
      <c r="Y2397" t="str">
        <f>_xlfn.XLOOKUP(Orders_C[[#This Row],[Product_ID]],Products_C[Product_ID],Products_C[Category])</f>
        <v>Chicken</v>
      </c>
      <c r="Z2397" t="str">
        <f>_xlfn.XLOOKUP(Orders_C[[#This Row],[Store_ID]],Stores_c[Store_ID],Stores_c[City])</f>
        <v>Sallyburgh</v>
      </c>
      <c r="AA2397" t="str">
        <f>_xlfn.XLOOKUP(Orders_C[[#This Row],[Customer_ID]],Customers_c[Customer_ID],Customers_c[Customer_Name])</f>
        <v>Chad Hicks</v>
      </c>
      <c r="AB2397" s="6">
        <f>Orders_C[[#This Row],[Quantity]]*Orders_C[[#This Row],[Unit_Price]]*(1-Orders_C[[#This Row],[Discount %]])+Orders_C[[#This Row],[Tax]]</f>
        <v>649</v>
      </c>
      <c r="AC2397" s="9">
        <f>(Orders_C[[#This Row],[Unit_Price]]*Orders_C[[#This Row],[Quantity]])-Orders_C[[#This Row],[Discount]]+Orders_C[[#This Row],[Tax]]</f>
        <v>709.8</v>
      </c>
      <c r="AD2397" t="str">
        <f>IF(COUNTIF(Orders_C[[#All],[Customer_ID]],Orders_C[[#This Row],[Customer_ID]])&gt;1,"Repeat","New")</f>
        <v>Repeat</v>
      </c>
      <c r="AE2397" t="str" cm="1">
        <f t="array" ref="AE2397">_xlfn.XLOOKUP(Orders_C[[#This Row],[Store_ID]],Stores_c[[#All],[Store_ID]],Stores_c[[#All],[City]])</f>
        <v>Sallyburgh</v>
      </c>
      <c r="AF2397" t="str" cm="1">
        <f t="array" ref="AF2397">_xlfn.XLOOKUP(Orders_C[[#This Row],[Store_ID]],Stores_c[[#All],[Store_ID]],Stores_c[[#All],[Manager_Name]])</f>
        <v>Benjamin Mccoy</v>
      </c>
      <c r="AG2397" t="str" cm="1">
        <f t="array" ref="AG2397">_xlfn.XLOOKUP(Orders_C[[#This Row],[Store_ID]],Stores_c[[#All],[Store_ID]],Stores_c[[#All],[Store_Type]])</f>
        <v>Drive-Thru</v>
      </c>
    </row>
    <row r="2398" spans="1:33" x14ac:dyDescent="0.25">
      <c r="A2398">
        <v>7106</v>
      </c>
      <c r="B2398" s="1">
        <v>46000</v>
      </c>
      <c r="C2398" s="2">
        <v>0.67601851851851846</v>
      </c>
      <c r="D2398">
        <v>1900</v>
      </c>
      <c r="E2398">
        <v>209</v>
      </c>
      <c r="F2398">
        <v>547</v>
      </c>
      <c r="G2398">
        <v>301</v>
      </c>
      <c r="H2398">
        <v>3</v>
      </c>
      <c r="I2398">
        <v>236</v>
      </c>
      <c r="J2398">
        <v>10</v>
      </c>
      <c r="K2398">
        <v>11.8</v>
      </c>
      <c r="L2398">
        <v>709.8</v>
      </c>
      <c r="M2398" t="s">
        <v>19</v>
      </c>
      <c r="N2398" t="s">
        <v>22</v>
      </c>
      <c r="O2398">
        <v>28</v>
      </c>
      <c r="P2398">
        <v>4</v>
      </c>
      <c r="Q2398" t="s">
        <v>1129</v>
      </c>
      <c r="R2398">
        <v>508</v>
      </c>
      <c r="S2398" s="3">
        <v>0.1</v>
      </c>
      <c r="T2398" s="6">
        <v>284.99999999999994</v>
      </c>
      <c r="U2398" t="s">
        <v>6328</v>
      </c>
      <c r="V2398">
        <v>2025</v>
      </c>
      <c r="W2398" t="s">
        <v>6329</v>
      </c>
      <c r="X2398" t="str">
        <f>_xlfn.XLOOKUP(Orders_C[[#This Row],[Product_ID]],Products_C[Product_ID],Products_C[Product_Name])</f>
        <v>Krushers</v>
      </c>
      <c r="Y2398" t="str">
        <f>_xlfn.XLOOKUP(Orders_C[[#This Row],[Product_ID]],Products_C[Product_ID],Products_C[Category])</f>
        <v>Burger</v>
      </c>
      <c r="Z2398" t="str">
        <f>_xlfn.XLOOKUP(Orders_C[[#This Row],[Store_ID]],Stores_c[Store_ID],Stores_c[City])</f>
        <v>Reidberg</v>
      </c>
      <c r="AA2398" t="str">
        <f>_xlfn.XLOOKUP(Orders_C[[#This Row],[Customer_ID]],Customers_c[Customer_ID],Customers_c[Customer_Name])</f>
        <v>Jasmin Sullivan</v>
      </c>
      <c r="AB2398" s="6">
        <f>Orders_C[[#This Row],[Quantity]]*Orders_C[[#This Row],[Unit_Price]]*(1-Orders_C[[#This Row],[Discount %]])+Orders_C[[#This Row],[Tax]]</f>
        <v>649</v>
      </c>
      <c r="AC2398" s="9">
        <f>(Orders_C[[#This Row],[Unit_Price]]*Orders_C[[#This Row],[Quantity]])-Orders_C[[#This Row],[Discount]]+Orders_C[[#This Row],[Tax]]</f>
        <v>709.8</v>
      </c>
      <c r="AD2398" t="str">
        <f>IF(COUNTIF(Orders_C[[#All],[Customer_ID]],Orders_C[[#This Row],[Customer_ID]])&gt;1,"Repeat","New")</f>
        <v>Repeat</v>
      </c>
      <c r="AE2398" t="str" cm="1">
        <f t="array" ref="AE2398">_xlfn.XLOOKUP(Orders_C[[#This Row],[Store_ID]],Stores_c[[#All],[Store_ID]],Stores_c[[#All],[City]])</f>
        <v>Reidberg</v>
      </c>
      <c r="AF2398" t="str" cm="1">
        <f t="array" ref="AF2398">_xlfn.XLOOKUP(Orders_C[[#This Row],[Store_ID]],Stores_c[[#All],[Store_ID]],Stores_c[[#All],[Manager_Name]])</f>
        <v>Jeffrey Horn</v>
      </c>
      <c r="AG2398" t="str" cm="1">
        <f t="array" ref="AG2398">_xlfn.XLOOKUP(Orders_C[[#This Row],[Store_ID]],Stores_c[[#All],[Store_ID]],Stores_c[[#All],[Store_Type]])</f>
        <v>Drive-Thru</v>
      </c>
    </row>
    <row r="2399" spans="1:33" x14ac:dyDescent="0.25">
      <c r="A2399">
        <v>7620</v>
      </c>
      <c r="B2399" s="1">
        <v>45747</v>
      </c>
      <c r="C2399" s="2">
        <v>0.16890046296296296</v>
      </c>
      <c r="D2399">
        <v>1985</v>
      </c>
      <c r="E2399">
        <v>208</v>
      </c>
      <c r="F2399">
        <v>465</v>
      </c>
      <c r="G2399">
        <v>304</v>
      </c>
      <c r="H2399">
        <v>3</v>
      </c>
      <c r="I2399">
        <v>236</v>
      </c>
      <c r="J2399">
        <v>10</v>
      </c>
      <c r="K2399">
        <v>11.8</v>
      </c>
      <c r="L2399">
        <v>709.8</v>
      </c>
      <c r="M2399" t="s">
        <v>19</v>
      </c>
      <c r="N2399" t="s">
        <v>21</v>
      </c>
      <c r="O2399">
        <v>27</v>
      </c>
      <c r="P2399">
        <v>1</v>
      </c>
      <c r="Q2399" t="s">
        <v>1643</v>
      </c>
      <c r="R2399">
        <v>502</v>
      </c>
      <c r="S2399" s="3">
        <v>0.1</v>
      </c>
      <c r="T2399" s="6">
        <v>284.99999999999994</v>
      </c>
      <c r="U2399" t="s">
        <v>6334</v>
      </c>
      <c r="V2399">
        <v>2025</v>
      </c>
      <c r="W2399" t="s">
        <v>6329</v>
      </c>
      <c r="X2399" t="str">
        <f>_xlfn.XLOOKUP(Orders_C[[#This Row],[Product_ID]],Products_C[Product_ID],Products_C[Product_Name])</f>
        <v>Veg Burger</v>
      </c>
      <c r="Y2399" t="str">
        <f>_xlfn.XLOOKUP(Orders_C[[#This Row],[Product_ID]],Products_C[Product_ID],Products_C[Category])</f>
        <v>Burger</v>
      </c>
      <c r="Z2399" t="str">
        <f>_xlfn.XLOOKUP(Orders_C[[#This Row],[Store_ID]],Stores_c[Store_ID],Stores_c[City])</f>
        <v>Tracyview</v>
      </c>
      <c r="AA2399" t="str">
        <f>_xlfn.XLOOKUP(Orders_C[[#This Row],[Customer_ID]],Customers_c[Customer_ID],Customers_c[Customer_Name])</f>
        <v>Dr. Christina Lewis DDS</v>
      </c>
      <c r="AB2399" s="6">
        <f>Orders_C[[#This Row],[Quantity]]*Orders_C[[#This Row],[Unit_Price]]*(1-Orders_C[[#This Row],[Discount %]])+Orders_C[[#This Row],[Tax]]</f>
        <v>649</v>
      </c>
      <c r="AC2399" s="9">
        <f>(Orders_C[[#This Row],[Unit_Price]]*Orders_C[[#This Row],[Quantity]])-Orders_C[[#This Row],[Discount]]+Orders_C[[#This Row],[Tax]]</f>
        <v>709.8</v>
      </c>
      <c r="AD2399" t="str">
        <f>IF(COUNTIF(Orders_C[[#All],[Customer_ID]],Orders_C[[#This Row],[Customer_ID]])&gt;1,"Repeat","New")</f>
        <v>Repeat</v>
      </c>
      <c r="AE2399" t="str" cm="1">
        <f t="array" ref="AE2399">_xlfn.XLOOKUP(Orders_C[[#This Row],[Store_ID]],Stores_c[[#All],[Store_ID]],Stores_c[[#All],[City]])</f>
        <v>Tracyview</v>
      </c>
      <c r="AF2399" t="str" cm="1">
        <f t="array" ref="AF2399">_xlfn.XLOOKUP(Orders_C[[#This Row],[Store_ID]],Stores_c[[#All],[Store_ID]],Stores_c[[#All],[Manager_Name]])</f>
        <v>Jeremiah Lee</v>
      </c>
      <c r="AG2399" t="str" cm="1">
        <f t="array" ref="AG2399">_xlfn.XLOOKUP(Orders_C[[#This Row],[Store_ID]],Stores_c[[#All],[Store_ID]],Stores_c[[#All],[Store_Type]])</f>
        <v>Mall</v>
      </c>
    </row>
    <row r="2400" spans="1:33" x14ac:dyDescent="0.25">
      <c r="A2400">
        <v>7776</v>
      </c>
      <c r="B2400" s="1">
        <v>45764</v>
      </c>
      <c r="C2400" s="2">
        <v>0.82111111111111112</v>
      </c>
      <c r="D2400">
        <v>1170</v>
      </c>
      <c r="E2400">
        <v>213</v>
      </c>
      <c r="F2400">
        <v>492</v>
      </c>
      <c r="G2400">
        <v>317</v>
      </c>
      <c r="H2400">
        <v>3</v>
      </c>
      <c r="I2400">
        <v>236</v>
      </c>
      <c r="J2400">
        <v>10</v>
      </c>
      <c r="K2400">
        <v>11.8</v>
      </c>
      <c r="L2400">
        <v>709.8</v>
      </c>
      <c r="M2400" t="s">
        <v>19</v>
      </c>
      <c r="N2400" t="s">
        <v>22</v>
      </c>
      <c r="O2400">
        <v>22</v>
      </c>
      <c r="P2400">
        <v>4</v>
      </c>
      <c r="Q2400" t="s">
        <v>1799</v>
      </c>
      <c r="R2400">
        <v>510</v>
      </c>
      <c r="S2400" s="3">
        <v>0.1</v>
      </c>
      <c r="T2400" s="6">
        <v>284.99999999999994</v>
      </c>
      <c r="U2400" t="s">
        <v>6337</v>
      </c>
      <c r="V2400">
        <v>2025</v>
      </c>
      <c r="W2400" t="s">
        <v>6329</v>
      </c>
      <c r="X2400" t="str">
        <f>_xlfn.XLOOKUP(Orders_C[[#This Row],[Product_ID]],Products_C[Product_ID],Products_C[Product_Name])</f>
        <v>Popcorn Chicken</v>
      </c>
      <c r="Y2400" t="str">
        <f>_xlfn.XLOOKUP(Orders_C[[#This Row],[Product_ID]],Products_C[Product_ID],Products_C[Category])</f>
        <v>Dessert</v>
      </c>
      <c r="Z2400" t="str">
        <f>_xlfn.XLOOKUP(Orders_C[[#This Row],[Store_ID]],Stores_c[Store_ID],Stores_c[City])</f>
        <v>Lake Kristashire</v>
      </c>
      <c r="AA2400" t="str">
        <f>_xlfn.XLOOKUP(Orders_C[[#This Row],[Customer_ID]],Customers_c[Customer_ID],Customers_c[Customer_Name])</f>
        <v>Emily Price</v>
      </c>
      <c r="AB2400" s="6">
        <f>Orders_C[[#This Row],[Quantity]]*Orders_C[[#This Row],[Unit_Price]]*(1-Orders_C[[#This Row],[Discount %]])+Orders_C[[#This Row],[Tax]]</f>
        <v>649</v>
      </c>
      <c r="AC2400" s="9">
        <f>(Orders_C[[#This Row],[Unit_Price]]*Orders_C[[#This Row],[Quantity]])-Orders_C[[#This Row],[Discount]]+Orders_C[[#This Row],[Tax]]</f>
        <v>709.8</v>
      </c>
      <c r="AD2400" t="str">
        <f>IF(COUNTIF(Orders_C[[#All],[Customer_ID]],Orders_C[[#This Row],[Customer_ID]])&gt;1,"Repeat","New")</f>
        <v>Repeat</v>
      </c>
      <c r="AE2400" t="str" cm="1">
        <f t="array" ref="AE2400">_xlfn.XLOOKUP(Orders_C[[#This Row],[Store_ID]],Stores_c[[#All],[Store_ID]],Stores_c[[#All],[City]])</f>
        <v>Lake Kristashire</v>
      </c>
      <c r="AF2400" t="str" cm="1">
        <f t="array" ref="AF2400">_xlfn.XLOOKUP(Orders_C[[#This Row],[Store_ID]],Stores_c[[#All],[Store_ID]],Stores_c[[#All],[Manager_Name]])</f>
        <v>Andrea Daugherty</v>
      </c>
      <c r="AG2400" t="str" cm="1">
        <f t="array" ref="AG2400">_xlfn.XLOOKUP(Orders_C[[#This Row],[Store_ID]],Stores_c[[#All],[Store_ID]],Stores_c[[#All],[Store_Type]])</f>
        <v>Mall</v>
      </c>
    </row>
    <row r="2401" spans="1:33" x14ac:dyDescent="0.25">
      <c r="A2401">
        <v>8490</v>
      </c>
      <c r="B2401" s="1">
        <v>45826</v>
      </c>
      <c r="C2401" s="2">
        <v>0.97253472222222226</v>
      </c>
      <c r="D2401">
        <v>1847</v>
      </c>
      <c r="E2401">
        <v>223</v>
      </c>
      <c r="F2401">
        <v>512</v>
      </c>
      <c r="G2401">
        <v>306</v>
      </c>
      <c r="H2401">
        <v>3</v>
      </c>
      <c r="I2401">
        <v>232</v>
      </c>
      <c r="J2401">
        <v>5</v>
      </c>
      <c r="K2401">
        <v>11.6</v>
      </c>
      <c r="L2401">
        <v>702.6</v>
      </c>
      <c r="M2401" t="s">
        <v>19</v>
      </c>
      <c r="N2401" t="s">
        <v>22</v>
      </c>
      <c r="O2401">
        <v>59</v>
      </c>
      <c r="P2401">
        <v>4</v>
      </c>
      <c r="Q2401" t="s">
        <v>2513</v>
      </c>
      <c r="R2401">
        <v>503</v>
      </c>
      <c r="S2401" s="3">
        <v>0.05</v>
      </c>
      <c r="T2401" s="6">
        <v>285.00000000000006</v>
      </c>
      <c r="U2401" t="s">
        <v>6340</v>
      </c>
      <c r="V2401">
        <v>2025</v>
      </c>
      <c r="W2401" t="s">
        <v>6331</v>
      </c>
      <c r="X2401" t="str">
        <f>_xlfn.XLOOKUP(Orders_C[[#This Row],[Product_ID]],Products_C[Product_ID],Products_C[Product_Name])</f>
        <v>Veg Burger</v>
      </c>
      <c r="Y2401" t="str">
        <f>_xlfn.XLOOKUP(Orders_C[[#This Row],[Product_ID]],Products_C[Product_ID],Products_C[Category])</f>
        <v>Burger</v>
      </c>
      <c r="Z2401" t="str">
        <f>_xlfn.XLOOKUP(Orders_C[[#This Row],[Store_ID]],Stores_c[Store_ID],Stores_c[City])</f>
        <v>Chambershaven</v>
      </c>
      <c r="AA2401" t="str">
        <f>_xlfn.XLOOKUP(Orders_C[[#This Row],[Customer_ID]],Customers_c[Customer_ID],Customers_c[Customer_Name])</f>
        <v>Robert Mendoza</v>
      </c>
      <c r="AB2401" s="6">
        <f>Orders_C[[#This Row],[Quantity]]*Orders_C[[#This Row],[Unit_Price]]*(1-Orders_C[[#This Row],[Discount %]])+Orders_C[[#This Row],[Tax]]</f>
        <v>672.8</v>
      </c>
      <c r="AC2401" s="9">
        <f>(Orders_C[[#This Row],[Unit_Price]]*Orders_C[[#This Row],[Quantity]])-Orders_C[[#This Row],[Discount]]+Orders_C[[#This Row],[Tax]]</f>
        <v>702.6</v>
      </c>
      <c r="AD2401" t="str">
        <f>IF(COUNTIF(Orders_C[[#All],[Customer_ID]],Orders_C[[#This Row],[Customer_ID]])&gt;1,"Repeat","New")</f>
        <v>Repeat</v>
      </c>
      <c r="AE2401" t="str" cm="1">
        <f t="array" ref="AE2401">_xlfn.XLOOKUP(Orders_C[[#This Row],[Store_ID]],Stores_c[[#All],[Store_ID]],Stores_c[[#All],[City]])</f>
        <v>Chambershaven</v>
      </c>
      <c r="AF2401" t="str" cm="1">
        <f t="array" ref="AF2401">_xlfn.XLOOKUP(Orders_C[[#This Row],[Store_ID]],Stores_c[[#All],[Store_ID]],Stores_c[[#All],[Manager_Name]])</f>
        <v>Virginia Webster</v>
      </c>
      <c r="AG2401" t="str" cm="1">
        <f t="array" ref="AG2401">_xlfn.XLOOKUP(Orders_C[[#This Row],[Store_ID]],Stores_c[[#All],[Store_ID]],Stores_c[[#All],[Store_Type]])</f>
        <v>Street</v>
      </c>
    </row>
    <row r="2402" spans="1:33" x14ac:dyDescent="0.25">
      <c r="A2402">
        <v>6365</v>
      </c>
      <c r="B2402" s="1">
        <v>45922</v>
      </c>
      <c r="C2402" s="2">
        <v>0.90361111111111114</v>
      </c>
      <c r="D2402">
        <v>1726</v>
      </c>
      <c r="E2402">
        <v>217</v>
      </c>
      <c r="F2402">
        <v>426</v>
      </c>
      <c r="G2402">
        <v>327</v>
      </c>
      <c r="H2402">
        <v>2</v>
      </c>
      <c r="I2402">
        <v>353</v>
      </c>
      <c r="J2402">
        <v>15</v>
      </c>
      <c r="K2402">
        <v>17.649999999999999</v>
      </c>
      <c r="L2402">
        <v>708.65</v>
      </c>
      <c r="M2402" t="s">
        <v>20</v>
      </c>
      <c r="N2402" t="s">
        <v>23</v>
      </c>
      <c r="O2402">
        <v>13</v>
      </c>
      <c r="P2402">
        <v>3</v>
      </c>
      <c r="Q2402" t="s">
        <v>388</v>
      </c>
      <c r="R2402">
        <v>504</v>
      </c>
      <c r="S2402" s="3">
        <v>0.15</v>
      </c>
      <c r="T2402" s="6">
        <v>285.05</v>
      </c>
      <c r="U2402" t="s">
        <v>6335</v>
      </c>
      <c r="V2402">
        <v>2025</v>
      </c>
      <c r="W2402" t="s">
        <v>6333</v>
      </c>
      <c r="X2402" t="str">
        <f>_xlfn.XLOOKUP(Orders_C[[#This Row],[Product_ID]],Products_C[Product_ID],Products_C[Product_Name])</f>
        <v>Wrap</v>
      </c>
      <c r="Y2402" t="str">
        <f>_xlfn.XLOOKUP(Orders_C[[#This Row],[Product_ID]],Products_C[Product_ID],Products_C[Category])</f>
        <v>Chicken</v>
      </c>
      <c r="Z2402" t="str">
        <f>_xlfn.XLOOKUP(Orders_C[[#This Row],[Store_ID]],Stores_c[Store_ID],Stores_c[City])</f>
        <v>West Rebecca</v>
      </c>
      <c r="AA2402" t="str">
        <f>_xlfn.XLOOKUP(Orders_C[[#This Row],[Customer_ID]],Customers_c[Customer_ID],Customers_c[Customer_Name])</f>
        <v>Nicholas Hanson</v>
      </c>
      <c r="AB2402" s="6">
        <f>Orders_C[[#This Row],[Quantity]]*Orders_C[[#This Row],[Unit_Price]]*(1-Orders_C[[#This Row],[Discount %]])+Orders_C[[#This Row],[Tax]]</f>
        <v>617.75</v>
      </c>
      <c r="AC2402" s="9">
        <f>(Orders_C[[#This Row],[Unit_Price]]*Orders_C[[#This Row],[Quantity]])-Orders_C[[#This Row],[Discount]]+Orders_C[[#This Row],[Tax]]</f>
        <v>708.65</v>
      </c>
      <c r="AD2402" t="str">
        <f>IF(COUNTIF(Orders_C[[#All],[Customer_ID]],Orders_C[[#This Row],[Customer_ID]])&gt;1,"Repeat","New")</f>
        <v>Repeat</v>
      </c>
      <c r="AE2402" t="str" cm="1">
        <f t="array" ref="AE2402">_xlfn.XLOOKUP(Orders_C[[#This Row],[Store_ID]],Stores_c[[#All],[Store_ID]],Stores_c[[#All],[City]])</f>
        <v>West Rebecca</v>
      </c>
      <c r="AF2402" t="str" cm="1">
        <f t="array" ref="AF2402">_xlfn.XLOOKUP(Orders_C[[#This Row],[Store_ID]],Stores_c[[#All],[Store_ID]],Stores_c[[#All],[Manager_Name]])</f>
        <v>Albert Smith</v>
      </c>
      <c r="AG2402" t="str" cm="1">
        <f t="array" ref="AG2402">_xlfn.XLOOKUP(Orders_C[[#This Row],[Store_ID]],Stores_c[[#All],[Store_ID]],Stores_c[[#All],[Store_Type]])</f>
        <v>Mall</v>
      </c>
    </row>
    <row r="2403" spans="1:33" x14ac:dyDescent="0.25">
      <c r="A2403">
        <v>10982</v>
      </c>
      <c r="B2403" s="1">
        <v>45897</v>
      </c>
      <c r="C2403" s="2">
        <v>0.27104166666666668</v>
      </c>
      <c r="D2403">
        <v>1373</v>
      </c>
      <c r="E2403">
        <v>210</v>
      </c>
      <c r="F2403">
        <v>427</v>
      </c>
      <c r="G2403">
        <v>324</v>
      </c>
      <c r="H2403">
        <v>2</v>
      </c>
      <c r="I2403">
        <v>353</v>
      </c>
      <c r="J2403">
        <v>15</v>
      </c>
      <c r="K2403">
        <v>17.649999999999999</v>
      </c>
      <c r="L2403">
        <v>708.65</v>
      </c>
      <c r="M2403" t="s">
        <v>19</v>
      </c>
      <c r="N2403" t="s">
        <v>21</v>
      </c>
      <c r="O2403">
        <v>41</v>
      </c>
      <c r="P2403">
        <v>1</v>
      </c>
      <c r="Q2403" t="s">
        <v>5005</v>
      </c>
      <c r="R2403">
        <v>507</v>
      </c>
      <c r="S2403" s="3">
        <v>0.15</v>
      </c>
      <c r="T2403" s="6">
        <v>285.05</v>
      </c>
      <c r="U2403" t="s">
        <v>6342</v>
      </c>
      <c r="V2403">
        <v>2025</v>
      </c>
      <c r="W2403" t="s">
        <v>6331</v>
      </c>
      <c r="X2403" t="str">
        <f>_xlfn.XLOOKUP(Orders_C[[#This Row],[Product_ID]],Products_C[Product_ID],Products_C[Product_Name])</f>
        <v>Krushers</v>
      </c>
      <c r="Y2403" t="str">
        <f>_xlfn.XLOOKUP(Orders_C[[#This Row],[Product_ID]],Products_C[Product_ID],Products_C[Category])</f>
        <v>Dessert</v>
      </c>
      <c r="Z2403" t="str">
        <f>_xlfn.XLOOKUP(Orders_C[[#This Row],[Store_ID]],Stores_c[Store_ID],Stores_c[City])</f>
        <v>East William</v>
      </c>
      <c r="AA2403" t="str">
        <f>_xlfn.XLOOKUP(Orders_C[[#This Row],[Customer_ID]],Customers_c[Customer_ID],Customers_c[Customer_Name])</f>
        <v>Drew Duncan</v>
      </c>
      <c r="AB2403" s="6">
        <f>Orders_C[[#This Row],[Quantity]]*Orders_C[[#This Row],[Unit_Price]]*(1-Orders_C[[#This Row],[Discount %]])+Orders_C[[#This Row],[Tax]]</f>
        <v>617.75</v>
      </c>
      <c r="AC2403" s="9">
        <f>(Orders_C[[#This Row],[Unit_Price]]*Orders_C[[#This Row],[Quantity]])-Orders_C[[#This Row],[Discount]]+Orders_C[[#This Row],[Tax]]</f>
        <v>708.65</v>
      </c>
      <c r="AD2403" t="str">
        <f>IF(COUNTIF(Orders_C[[#All],[Customer_ID]],Orders_C[[#This Row],[Customer_ID]])&gt;1,"Repeat","New")</f>
        <v>Repeat</v>
      </c>
      <c r="AE2403" t="str" cm="1">
        <f t="array" ref="AE2403">_xlfn.XLOOKUP(Orders_C[[#This Row],[Store_ID]],Stores_c[[#All],[Store_ID]],Stores_c[[#All],[City]])</f>
        <v>East William</v>
      </c>
      <c r="AF2403" t="str" cm="1">
        <f t="array" ref="AF2403">_xlfn.XLOOKUP(Orders_C[[#This Row],[Store_ID]],Stores_c[[#All],[Store_ID]],Stores_c[[#All],[Manager_Name]])</f>
        <v>Victoria Butler</v>
      </c>
      <c r="AG2403" t="str" cm="1">
        <f t="array" ref="AG2403">_xlfn.XLOOKUP(Orders_C[[#This Row],[Store_ID]],Stores_c[[#All],[Store_ID]],Stores_c[[#All],[Store_Type]])</f>
        <v>Drive-Thru</v>
      </c>
    </row>
    <row r="2404" spans="1:33" x14ac:dyDescent="0.25">
      <c r="A2404">
        <v>7425</v>
      </c>
      <c r="B2404" s="1">
        <v>45968</v>
      </c>
      <c r="C2404" s="2">
        <v>0.99417824074074079</v>
      </c>
      <c r="D2404">
        <v>1618</v>
      </c>
      <c r="E2404">
        <v>201</v>
      </c>
      <c r="F2404">
        <v>404</v>
      </c>
      <c r="G2404">
        <v>306</v>
      </c>
      <c r="H2404">
        <v>4</v>
      </c>
      <c r="I2404">
        <v>176</v>
      </c>
      <c r="J2404">
        <v>5</v>
      </c>
      <c r="K2404">
        <v>8.8000000000000007</v>
      </c>
      <c r="L2404">
        <v>707.8</v>
      </c>
      <c r="M2404" t="s">
        <v>20</v>
      </c>
      <c r="N2404" t="s">
        <v>21</v>
      </c>
      <c r="O2404">
        <v>31</v>
      </c>
      <c r="P2404">
        <v>3</v>
      </c>
      <c r="Q2404" t="s">
        <v>1448</v>
      </c>
      <c r="R2404">
        <v>502</v>
      </c>
      <c r="S2404" s="3">
        <v>0.05</v>
      </c>
      <c r="T2404" s="6">
        <v>285.39999999999998</v>
      </c>
      <c r="U2404" t="s">
        <v>6336</v>
      </c>
      <c r="V2404">
        <v>2025</v>
      </c>
      <c r="W2404" t="s">
        <v>6329</v>
      </c>
      <c r="X2404" t="str">
        <f>_xlfn.XLOOKUP(Orders_C[[#This Row],[Product_ID]],Products_C[Product_ID],Products_C[Product_Name])</f>
        <v>Veg Burger</v>
      </c>
      <c r="Y2404" t="str">
        <f>_xlfn.XLOOKUP(Orders_C[[#This Row],[Product_ID]],Products_C[Product_ID],Products_C[Category])</f>
        <v>Burger</v>
      </c>
      <c r="Z2404" t="str">
        <f>_xlfn.XLOOKUP(Orders_C[[#This Row],[Store_ID]],Stores_c[Store_ID],Stores_c[City])</f>
        <v>Lake Nicholasburgh</v>
      </c>
      <c r="AA2404" t="str">
        <f>_xlfn.XLOOKUP(Orders_C[[#This Row],[Customer_ID]],Customers_c[Customer_ID],Customers_c[Customer_Name])</f>
        <v>Lisa Rivera</v>
      </c>
      <c r="AB2404" s="6">
        <f>Orders_C[[#This Row],[Quantity]]*Orders_C[[#This Row],[Unit_Price]]*(1-Orders_C[[#This Row],[Discount %]])+Orders_C[[#This Row],[Tax]]</f>
        <v>677.59999999999991</v>
      </c>
      <c r="AC2404" s="9">
        <f>(Orders_C[[#This Row],[Unit_Price]]*Orders_C[[#This Row],[Quantity]])-Orders_C[[#This Row],[Discount]]+Orders_C[[#This Row],[Tax]]</f>
        <v>707.8</v>
      </c>
      <c r="AD2404" t="str">
        <f>IF(COUNTIF(Orders_C[[#All],[Customer_ID]],Orders_C[[#This Row],[Customer_ID]])&gt;1,"Repeat","New")</f>
        <v>Repeat</v>
      </c>
      <c r="AE2404" t="str" cm="1">
        <f t="array" ref="AE2404">_xlfn.XLOOKUP(Orders_C[[#This Row],[Store_ID]],Stores_c[[#All],[Store_ID]],Stores_c[[#All],[City]])</f>
        <v>Lake Nicholasburgh</v>
      </c>
      <c r="AF2404" t="str" cm="1">
        <f t="array" ref="AF2404">_xlfn.XLOOKUP(Orders_C[[#This Row],[Store_ID]],Stores_c[[#All],[Store_ID]],Stores_c[[#All],[Manager_Name]])</f>
        <v>Maurice Garcia</v>
      </c>
      <c r="AG2404" t="str" cm="1">
        <f t="array" ref="AG2404">_xlfn.XLOOKUP(Orders_C[[#This Row],[Store_ID]],Stores_c[[#All],[Store_ID]],Stores_c[[#All],[Store_Type]])</f>
        <v>Mall</v>
      </c>
    </row>
    <row r="2405" spans="1:33" x14ac:dyDescent="0.25">
      <c r="A2405">
        <v>8634</v>
      </c>
      <c r="B2405" s="1">
        <v>45946</v>
      </c>
      <c r="C2405" s="2">
        <v>7.8877314814814817E-2</v>
      </c>
      <c r="D2405">
        <v>1073</v>
      </c>
      <c r="E2405">
        <v>223</v>
      </c>
      <c r="F2405">
        <v>510</v>
      </c>
      <c r="G2405">
        <v>315</v>
      </c>
      <c r="H2405">
        <v>4</v>
      </c>
      <c r="I2405">
        <v>176</v>
      </c>
      <c r="J2405">
        <v>5</v>
      </c>
      <c r="K2405">
        <v>8.8000000000000007</v>
      </c>
      <c r="L2405">
        <v>707.8</v>
      </c>
      <c r="M2405" t="s">
        <v>19</v>
      </c>
      <c r="N2405" t="s">
        <v>22</v>
      </c>
      <c r="O2405">
        <v>19</v>
      </c>
      <c r="P2405">
        <v>3</v>
      </c>
      <c r="Q2405" t="s">
        <v>2657</v>
      </c>
      <c r="R2405">
        <v>508</v>
      </c>
      <c r="S2405" s="3">
        <v>0.05</v>
      </c>
      <c r="T2405" s="6">
        <v>285.39999999999998</v>
      </c>
      <c r="U2405" t="s">
        <v>6332</v>
      </c>
      <c r="V2405">
        <v>2025</v>
      </c>
      <c r="W2405" t="s">
        <v>6333</v>
      </c>
      <c r="X2405" t="str">
        <f>_xlfn.XLOOKUP(Orders_C[[#This Row],[Product_ID]],Products_C[Product_ID],Products_C[Product_Name])</f>
        <v>Popcorn Chicken</v>
      </c>
      <c r="Y2405" t="str">
        <f>_xlfn.XLOOKUP(Orders_C[[#This Row],[Product_ID]],Products_C[Product_ID],Products_C[Category])</f>
        <v>Beverage</v>
      </c>
      <c r="Z2405" t="str">
        <f>_xlfn.XLOOKUP(Orders_C[[#This Row],[Store_ID]],Stores_c[Store_ID],Stores_c[City])</f>
        <v>Chambershaven</v>
      </c>
      <c r="AA2405" t="str">
        <f>_xlfn.XLOOKUP(Orders_C[[#This Row],[Customer_ID]],Customers_c[Customer_ID],Customers_c[Customer_Name])</f>
        <v>Regina Simpson</v>
      </c>
      <c r="AB2405" s="6">
        <f>Orders_C[[#This Row],[Quantity]]*Orders_C[[#This Row],[Unit_Price]]*(1-Orders_C[[#This Row],[Discount %]])+Orders_C[[#This Row],[Tax]]</f>
        <v>677.59999999999991</v>
      </c>
      <c r="AC2405" s="9">
        <f>(Orders_C[[#This Row],[Unit_Price]]*Orders_C[[#This Row],[Quantity]])-Orders_C[[#This Row],[Discount]]+Orders_C[[#This Row],[Tax]]</f>
        <v>707.8</v>
      </c>
      <c r="AD2405" t="str">
        <f>IF(COUNTIF(Orders_C[[#All],[Customer_ID]],Orders_C[[#This Row],[Customer_ID]])&gt;1,"Repeat","New")</f>
        <v>Repeat</v>
      </c>
      <c r="AE2405" t="str" cm="1">
        <f t="array" ref="AE2405">_xlfn.XLOOKUP(Orders_C[[#This Row],[Store_ID]],Stores_c[[#All],[Store_ID]],Stores_c[[#All],[City]])</f>
        <v>Chambershaven</v>
      </c>
      <c r="AF2405" t="str" cm="1">
        <f t="array" ref="AF2405">_xlfn.XLOOKUP(Orders_C[[#This Row],[Store_ID]],Stores_c[[#All],[Store_ID]],Stores_c[[#All],[Manager_Name]])</f>
        <v>Virginia Webster</v>
      </c>
      <c r="AG2405" t="str" cm="1">
        <f t="array" ref="AG2405">_xlfn.XLOOKUP(Orders_C[[#This Row],[Store_ID]],Stores_c[[#All],[Store_ID]],Stores_c[[#All],[Store_Type]])</f>
        <v>Street</v>
      </c>
    </row>
    <row r="2406" spans="1:33" x14ac:dyDescent="0.25">
      <c r="A2406">
        <v>6907</v>
      </c>
      <c r="B2406" s="1">
        <v>45737</v>
      </c>
      <c r="C2406" s="2">
        <v>0.82468750000000002</v>
      </c>
      <c r="D2406">
        <v>1287</v>
      </c>
      <c r="E2406">
        <v>214</v>
      </c>
      <c r="F2406">
        <v>420</v>
      </c>
      <c r="G2406">
        <v>311</v>
      </c>
      <c r="H2406">
        <v>4</v>
      </c>
      <c r="I2406">
        <v>173</v>
      </c>
      <c r="J2406">
        <v>0</v>
      </c>
      <c r="K2406">
        <v>8.65</v>
      </c>
      <c r="L2406">
        <v>700.65</v>
      </c>
      <c r="M2406" t="s">
        <v>20</v>
      </c>
      <c r="N2406" t="s">
        <v>22</v>
      </c>
      <c r="O2406">
        <v>22</v>
      </c>
      <c r="P2406">
        <v>4</v>
      </c>
      <c r="Q2406" t="s">
        <v>930</v>
      </c>
      <c r="R2406">
        <v>506</v>
      </c>
      <c r="S2406" s="3">
        <v>0</v>
      </c>
      <c r="T2406" s="6">
        <v>285.45</v>
      </c>
      <c r="U2406" t="s">
        <v>6334</v>
      </c>
      <c r="V2406">
        <v>2025</v>
      </c>
      <c r="W2406" t="s">
        <v>6329</v>
      </c>
      <c r="X2406" t="str">
        <f>_xlfn.XLOOKUP(Orders_C[[#This Row],[Product_ID]],Products_C[Product_ID],Products_C[Product_Name])</f>
        <v>Pepsi</v>
      </c>
      <c r="Y2406" t="str">
        <f>_xlfn.XLOOKUP(Orders_C[[#This Row],[Product_ID]],Products_C[Product_ID],Products_C[Category])</f>
        <v>Dessert</v>
      </c>
      <c r="Z2406" t="str">
        <f>_xlfn.XLOOKUP(Orders_C[[#This Row],[Store_ID]],Stores_c[Store_ID],Stores_c[City])</f>
        <v>New Robert</v>
      </c>
      <c r="AA2406" t="str">
        <f>_xlfn.XLOOKUP(Orders_C[[#This Row],[Customer_ID]],Customers_c[Customer_ID],Customers_c[Customer_Name])</f>
        <v>Tammy Harding</v>
      </c>
      <c r="AB2406" s="6">
        <f>Orders_C[[#This Row],[Quantity]]*Orders_C[[#This Row],[Unit_Price]]*(1-Orders_C[[#This Row],[Discount %]])+Orders_C[[#This Row],[Tax]]</f>
        <v>700.65</v>
      </c>
      <c r="AC2406" s="9">
        <f>(Orders_C[[#This Row],[Unit_Price]]*Orders_C[[#This Row],[Quantity]])-Orders_C[[#This Row],[Discount]]+Orders_C[[#This Row],[Tax]]</f>
        <v>700.65</v>
      </c>
      <c r="AD2406" t="str">
        <f>IF(COUNTIF(Orders_C[[#All],[Customer_ID]],Orders_C[[#This Row],[Customer_ID]])&gt;1,"Repeat","New")</f>
        <v>Repeat</v>
      </c>
      <c r="AE2406" t="str" cm="1">
        <f t="array" ref="AE2406">_xlfn.XLOOKUP(Orders_C[[#This Row],[Store_ID]],Stores_c[[#All],[Store_ID]],Stores_c[[#All],[City]])</f>
        <v>New Robert</v>
      </c>
      <c r="AF2406" t="str" cm="1">
        <f t="array" ref="AF2406">_xlfn.XLOOKUP(Orders_C[[#This Row],[Store_ID]],Stores_c[[#All],[Store_ID]],Stores_c[[#All],[Manager_Name]])</f>
        <v>Krista Webb</v>
      </c>
      <c r="AG2406" t="str" cm="1">
        <f t="array" ref="AG2406">_xlfn.XLOOKUP(Orders_C[[#This Row],[Store_ID]],Stores_c[[#All],[Store_ID]],Stores_c[[#All],[Store_Type]])</f>
        <v>Drive-Thru</v>
      </c>
    </row>
    <row r="2407" spans="1:33" x14ac:dyDescent="0.25">
      <c r="A2407">
        <v>7034</v>
      </c>
      <c r="B2407" s="1">
        <v>46004</v>
      </c>
      <c r="C2407" s="2">
        <v>0.12121527777777778</v>
      </c>
      <c r="D2407">
        <v>1384</v>
      </c>
      <c r="E2407">
        <v>220</v>
      </c>
      <c r="F2407">
        <v>428</v>
      </c>
      <c r="G2407">
        <v>325</v>
      </c>
      <c r="H2407">
        <v>4</v>
      </c>
      <c r="I2407">
        <v>173</v>
      </c>
      <c r="J2407">
        <v>0</v>
      </c>
      <c r="K2407">
        <v>8.65</v>
      </c>
      <c r="L2407">
        <v>700.65</v>
      </c>
      <c r="M2407" t="s">
        <v>19</v>
      </c>
      <c r="N2407" t="s">
        <v>23</v>
      </c>
      <c r="O2407">
        <v>30</v>
      </c>
      <c r="P2407">
        <v>4</v>
      </c>
      <c r="Q2407" t="s">
        <v>1057</v>
      </c>
      <c r="R2407">
        <v>507</v>
      </c>
      <c r="S2407" s="3">
        <v>0</v>
      </c>
      <c r="T2407" s="6">
        <v>285.45</v>
      </c>
      <c r="U2407" t="s">
        <v>6328</v>
      </c>
      <c r="V2407">
        <v>2025</v>
      </c>
      <c r="W2407" t="s">
        <v>6329</v>
      </c>
      <c r="X2407" t="str">
        <f>_xlfn.XLOOKUP(Orders_C[[#This Row],[Product_ID]],Products_C[Product_ID],Products_C[Product_Name])</f>
        <v>Veg Burger</v>
      </c>
      <c r="Y2407" t="str">
        <f>_xlfn.XLOOKUP(Orders_C[[#This Row],[Product_ID]],Products_C[Product_ID],Products_C[Category])</f>
        <v>Chicken</v>
      </c>
      <c r="Z2407" t="str">
        <f>_xlfn.XLOOKUP(Orders_C[[#This Row],[Store_ID]],Stores_c[Store_ID],Stores_c[City])</f>
        <v>Williamborough</v>
      </c>
      <c r="AA2407" t="str">
        <f>_xlfn.XLOOKUP(Orders_C[[#This Row],[Customer_ID]],Customers_c[Customer_ID],Customers_c[Customer_Name])</f>
        <v>Amanda Boyd</v>
      </c>
      <c r="AB2407" s="6">
        <f>Orders_C[[#This Row],[Quantity]]*Orders_C[[#This Row],[Unit_Price]]*(1-Orders_C[[#This Row],[Discount %]])+Orders_C[[#This Row],[Tax]]</f>
        <v>700.65</v>
      </c>
      <c r="AC2407" s="9">
        <f>(Orders_C[[#This Row],[Unit_Price]]*Orders_C[[#This Row],[Quantity]])-Orders_C[[#This Row],[Discount]]+Orders_C[[#This Row],[Tax]]</f>
        <v>700.65</v>
      </c>
      <c r="AD2407" t="str">
        <f>IF(COUNTIF(Orders_C[[#All],[Customer_ID]],Orders_C[[#This Row],[Customer_ID]])&gt;1,"Repeat","New")</f>
        <v>Repeat</v>
      </c>
      <c r="AE2407" t="str" cm="1">
        <f t="array" ref="AE2407">_xlfn.XLOOKUP(Orders_C[[#This Row],[Store_ID]],Stores_c[[#All],[Store_ID]],Stores_c[[#All],[City]])</f>
        <v>Williamborough</v>
      </c>
      <c r="AF2407" t="str" cm="1">
        <f t="array" ref="AF2407">_xlfn.XLOOKUP(Orders_C[[#This Row],[Store_ID]],Stores_c[[#All],[Store_ID]],Stores_c[[#All],[Manager_Name]])</f>
        <v>Michael Mcbride</v>
      </c>
      <c r="AG2407" t="str" cm="1">
        <f t="array" ref="AG2407">_xlfn.XLOOKUP(Orders_C[[#This Row],[Store_ID]],Stores_c[[#All],[Store_ID]],Stores_c[[#All],[Store_Type]])</f>
        <v>Mall</v>
      </c>
    </row>
    <row r="2408" spans="1:33" x14ac:dyDescent="0.25">
      <c r="A2408">
        <v>6570</v>
      </c>
      <c r="B2408" s="1">
        <v>45891</v>
      </c>
      <c r="C2408" s="2">
        <v>8.5949074074074081E-2</v>
      </c>
      <c r="D2408">
        <v>1459</v>
      </c>
      <c r="E2408">
        <v>212</v>
      </c>
      <c r="F2408">
        <v>467</v>
      </c>
      <c r="G2408">
        <v>301</v>
      </c>
      <c r="H2408">
        <v>2</v>
      </c>
      <c r="I2408">
        <v>348</v>
      </c>
      <c r="J2408">
        <v>10</v>
      </c>
      <c r="K2408">
        <v>17.399999999999999</v>
      </c>
      <c r="L2408">
        <v>703.4</v>
      </c>
      <c r="M2408" t="s">
        <v>20</v>
      </c>
      <c r="N2408" t="s">
        <v>22</v>
      </c>
      <c r="O2408">
        <v>29</v>
      </c>
      <c r="P2408">
        <v>2</v>
      </c>
      <c r="Q2408" t="s">
        <v>593</v>
      </c>
      <c r="R2408">
        <v>507</v>
      </c>
      <c r="S2408" s="3">
        <v>0.1</v>
      </c>
      <c r="T2408" s="6">
        <v>285.8</v>
      </c>
      <c r="U2408" t="s">
        <v>6342</v>
      </c>
      <c r="V2408">
        <v>2025</v>
      </c>
      <c r="W2408" t="s">
        <v>6329</v>
      </c>
      <c r="X2408" t="str">
        <f>_xlfn.XLOOKUP(Orders_C[[#This Row],[Product_ID]],Products_C[Product_ID],Products_C[Product_Name])</f>
        <v>Krushers</v>
      </c>
      <c r="Y2408" t="str">
        <f>_xlfn.XLOOKUP(Orders_C[[#This Row],[Product_ID]],Products_C[Product_ID],Products_C[Category])</f>
        <v>Burger</v>
      </c>
      <c r="Z2408" t="str">
        <f>_xlfn.XLOOKUP(Orders_C[[#This Row],[Store_ID]],Stores_c[Store_ID],Stores_c[City])</f>
        <v>Andrewview</v>
      </c>
      <c r="AA2408" t="str">
        <f>_xlfn.XLOOKUP(Orders_C[[#This Row],[Customer_ID]],Customers_c[Customer_ID],Customers_c[Customer_Name])</f>
        <v>Christopher Cobb</v>
      </c>
      <c r="AB2408" s="6">
        <f>Orders_C[[#This Row],[Quantity]]*Orders_C[[#This Row],[Unit_Price]]*(1-Orders_C[[#This Row],[Discount %]])+Orders_C[[#This Row],[Tax]]</f>
        <v>643.79999999999995</v>
      </c>
      <c r="AC2408" s="9">
        <f>(Orders_C[[#This Row],[Unit_Price]]*Orders_C[[#This Row],[Quantity]])-Orders_C[[#This Row],[Discount]]+Orders_C[[#This Row],[Tax]]</f>
        <v>703.4</v>
      </c>
      <c r="AD2408" t="str">
        <f>IF(COUNTIF(Orders_C[[#All],[Customer_ID]],Orders_C[[#This Row],[Customer_ID]])&gt;1,"Repeat","New")</f>
        <v>Repeat</v>
      </c>
      <c r="AE2408" t="str" cm="1">
        <f t="array" ref="AE2408">_xlfn.XLOOKUP(Orders_C[[#This Row],[Store_ID]],Stores_c[[#All],[Store_ID]],Stores_c[[#All],[City]])</f>
        <v>Andrewview</v>
      </c>
      <c r="AF2408" t="str" cm="1">
        <f t="array" ref="AF2408">_xlfn.XLOOKUP(Orders_C[[#This Row],[Store_ID]],Stores_c[[#All],[Store_ID]],Stores_c[[#All],[Manager_Name]])</f>
        <v>Alice Sutton</v>
      </c>
      <c r="AG2408" t="str" cm="1">
        <f t="array" ref="AG2408">_xlfn.XLOOKUP(Orders_C[[#This Row],[Store_ID]],Stores_c[[#All],[Store_ID]],Stores_c[[#All],[Store_Type]])</f>
        <v>Mall</v>
      </c>
    </row>
    <row r="2409" spans="1:33" x14ac:dyDescent="0.25">
      <c r="A2409">
        <v>9133</v>
      </c>
      <c r="B2409" s="1">
        <v>45893</v>
      </c>
      <c r="C2409" s="2">
        <v>0.13112268518518519</v>
      </c>
      <c r="D2409">
        <v>1287</v>
      </c>
      <c r="E2409">
        <v>216</v>
      </c>
      <c r="F2409">
        <v>510</v>
      </c>
      <c r="G2409">
        <v>311</v>
      </c>
      <c r="H2409">
        <v>2</v>
      </c>
      <c r="I2409">
        <v>354</v>
      </c>
      <c r="J2409">
        <v>15</v>
      </c>
      <c r="K2409">
        <v>17.7</v>
      </c>
      <c r="L2409">
        <v>710.7</v>
      </c>
      <c r="M2409" t="s">
        <v>19</v>
      </c>
      <c r="N2409" t="s">
        <v>23</v>
      </c>
      <c r="O2409">
        <v>27</v>
      </c>
      <c r="P2409">
        <v>2</v>
      </c>
      <c r="Q2409" t="s">
        <v>3156</v>
      </c>
      <c r="R2409">
        <v>504</v>
      </c>
      <c r="S2409" s="3">
        <v>0.15</v>
      </c>
      <c r="T2409" s="6">
        <v>285.90000000000003</v>
      </c>
      <c r="U2409" t="s">
        <v>6342</v>
      </c>
      <c r="V2409">
        <v>2025</v>
      </c>
      <c r="W2409" t="s">
        <v>6329</v>
      </c>
      <c r="X2409" t="str">
        <f>_xlfn.XLOOKUP(Orders_C[[#This Row],[Product_ID]],Products_C[Product_ID],Products_C[Product_Name])</f>
        <v>Pepsi</v>
      </c>
      <c r="Y2409" t="str">
        <f>_xlfn.XLOOKUP(Orders_C[[#This Row],[Product_ID]],Products_C[Product_ID],Products_C[Category])</f>
        <v>Dessert</v>
      </c>
      <c r="Z2409" t="str">
        <f>_xlfn.XLOOKUP(Orders_C[[#This Row],[Store_ID]],Stores_c[Store_ID],Stores_c[City])</f>
        <v>Garciaview</v>
      </c>
      <c r="AA2409" t="str">
        <f>_xlfn.XLOOKUP(Orders_C[[#This Row],[Customer_ID]],Customers_c[Customer_ID],Customers_c[Customer_Name])</f>
        <v>Tammy Harding</v>
      </c>
      <c r="AB2409" s="6">
        <f>Orders_C[[#This Row],[Quantity]]*Orders_C[[#This Row],[Unit_Price]]*(1-Orders_C[[#This Row],[Discount %]])+Orders_C[[#This Row],[Tax]]</f>
        <v>619.5</v>
      </c>
      <c r="AC2409" s="9">
        <f>(Orders_C[[#This Row],[Unit_Price]]*Orders_C[[#This Row],[Quantity]])-Orders_C[[#This Row],[Discount]]+Orders_C[[#This Row],[Tax]]</f>
        <v>710.7</v>
      </c>
      <c r="AD2409" t="str">
        <f>IF(COUNTIF(Orders_C[[#All],[Customer_ID]],Orders_C[[#This Row],[Customer_ID]])&gt;1,"Repeat","New")</f>
        <v>Repeat</v>
      </c>
      <c r="AE2409" t="str" cm="1">
        <f t="array" ref="AE2409">_xlfn.XLOOKUP(Orders_C[[#This Row],[Store_ID]],Stores_c[[#All],[Store_ID]],Stores_c[[#All],[City]])</f>
        <v>Garciaview</v>
      </c>
      <c r="AF2409" t="str" cm="1">
        <f t="array" ref="AF2409">_xlfn.XLOOKUP(Orders_C[[#This Row],[Store_ID]],Stores_c[[#All],[Store_ID]],Stores_c[[#All],[Manager_Name]])</f>
        <v>Karina Washington</v>
      </c>
      <c r="AG2409" t="str" cm="1">
        <f t="array" ref="AG2409">_xlfn.XLOOKUP(Orders_C[[#This Row],[Store_ID]],Stores_c[[#All],[Store_ID]],Stores_c[[#All],[Store_Type]])</f>
        <v>Drive-Thru</v>
      </c>
    </row>
    <row r="2410" spans="1:33" x14ac:dyDescent="0.25">
      <c r="A2410">
        <v>7533</v>
      </c>
      <c r="B2410" s="1">
        <v>45763</v>
      </c>
      <c r="C2410" s="2">
        <v>0.25675925925925924</v>
      </c>
      <c r="D2410">
        <v>1480</v>
      </c>
      <c r="E2410">
        <v>215</v>
      </c>
      <c r="F2410">
        <v>522</v>
      </c>
      <c r="G2410">
        <v>306</v>
      </c>
      <c r="H2410">
        <v>3</v>
      </c>
      <c r="I2410">
        <v>241</v>
      </c>
      <c r="J2410">
        <v>15</v>
      </c>
      <c r="K2410">
        <v>12.05</v>
      </c>
      <c r="L2410">
        <v>720.05</v>
      </c>
      <c r="M2410" t="s">
        <v>20</v>
      </c>
      <c r="N2410" t="s">
        <v>22</v>
      </c>
      <c r="O2410">
        <v>34</v>
      </c>
      <c r="P2410">
        <v>3</v>
      </c>
      <c r="Q2410" t="s">
        <v>1556</v>
      </c>
      <c r="R2410">
        <v>505</v>
      </c>
      <c r="S2410" s="3">
        <v>0.15</v>
      </c>
      <c r="T2410" s="6">
        <v>286.24999999999994</v>
      </c>
      <c r="U2410" t="s">
        <v>6337</v>
      </c>
      <c r="V2410">
        <v>2025</v>
      </c>
      <c r="W2410" t="s">
        <v>6329</v>
      </c>
      <c r="X2410" t="str">
        <f>_xlfn.XLOOKUP(Orders_C[[#This Row],[Product_ID]],Products_C[Product_ID],Products_C[Product_Name])</f>
        <v>Veg Burger</v>
      </c>
      <c r="Y2410" t="str">
        <f>_xlfn.XLOOKUP(Orders_C[[#This Row],[Product_ID]],Products_C[Product_ID],Products_C[Category])</f>
        <v>Burger</v>
      </c>
      <c r="Z2410" t="str">
        <f>_xlfn.XLOOKUP(Orders_C[[#This Row],[Store_ID]],Stores_c[Store_ID],Stores_c[City])</f>
        <v>Sallyburgh</v>
      </c>
      <c r="AA2410" t="str">
        <f>_xlfn.XLOOKUP(Orders_C[[#This Row],[Customer_ID]],Customers_c[Customer_ID],Customers_c[Customer_Name])</f>
        <v>Patrick Meyers</v>
      </c>
      <c r="AB2410" s="6">
        <f>Orders_C[[#This Row],[Quantity]]*Orders_C[[#This Row],[Unit_Price]]*(1-Orders_C[[#This Row],[Discount %]])+Orders_C[[#This Row],[Tax]]</f>
        <v>626.59999999999991</v>
      </c>
      <c r="AC2410" s="9">
        <f>(Orders_C[[#This Row],[Unit_Price]]*Orders_C[[#This Row],[Quantity]])-Orders_C[[#This Row],[Discount]]+Orders_C[[#This Row],[Tax]]</f>
        <v>720.05</v>
      </c>
      <c r="AD2410" t="str">
        <f>IF(COUNTIF(Orders_C[[#All],[Customer_ID]],Orders_C[[#This Row],[Customer_ID]])&gt;1,"Repeat","New")</f>
        <v>Repeat</v>
      </c>
      <c r="AE2410" t="str" cm="1">
        <f t="array" ref="AE2410">_xlfn.XLOOKUP(Orders_C[[#This Row],[Store_ID]],Stores_c[[#All],[Store_ID]],Stores_c[[#All],[City]])</f>
        <v>Sallyburgh</v>
      </c>
      <c r="AF2410" t="str" cm="1">
        <f t="array" ref="AF2410">_xlfn.XLOOKUP(Orders_C[[#This Row],[Store_ID]],Stores_c[[#All],[Store_ID]],Stores_c[[#All],[Manager_Name]])</f>
        <v>Benjamin Mccoy</v>
      </c>
      <c r="AG2410" t="str" cm="1">
        <f t="array" ref="AG2410">_xlfn.XLOOKUP(Orders_C[[#This Row],[Store_ID]],Stores_c[[#All],[Store_ID]],Stores_c[[#All],[Store_Type]])</f>
        <v>Drive-Thru</v>
      </c>
    </row>
    <row r="2411" spans="1:33" x14ac:dyDescent="0.25">
      <c r="A2411">
        <v>7291</v>
      </c>
      <c r="B2411" s="1">
        <v>45854</v>
      </c>
      <c r="C2411" s="2">
        <v>0.65813657407407411</v>
      </c>
      <c r="D2411">
        <v>1669</v>
      </c>
      <c r="E2411">
        <v>208</v>
      </c>
      <c r="F2411">
        <v>462</v>
      </c>
      <c r="G2411">
        <v>311</v>
      </c>
      <c r="H2411">
        <v>3</v>
      </c>
      <c r="I2411">
        <v>233</v>
      </c>
      <c r="J2411">
        <v>5</v>
      </c>
      <c r="K2411">
        <v>11.65</v>
      </c>
      <c r="L2411">
        <v>705.65</v>
      </c>
      <c r="M2411" t="s">
        <v>20</v>
      </c>
      <c r="N2411" t="s">
        <v>22</v>
      </c>
      <c r="O2411">
        <v>26</v>
      </c>
      <c r="P2411">
        <v>4</v>
      </c>
      <c r="Q2411" t="s">
        <v>1314</v>
      </c>
      <c r="R2411">
        <v>505</v>
      </c>
      <c r="S2411" s="3">
        <v>0.05</v>
      </c>
      <c r="T2411" s="6">
        <v>286.25</v>
      </c>
      <c r="U2411" t="s">
        <v>6341</v>
      </c>
      <c r="V2411">
        <v>2025</v>
      </c>
      <c r="W2411" t="s">
        <v>6329</v>
      </c>
      <c r="X2411" t="str">
        <f>_xlfn.XLOOKUP(Orders_C[[#This Row],[Product_ID]],Products_C[Product_ID],Products_C[Product_Name])</f>
        <v>Pepsi</v>
      </c>
      <c r="Y2411" t="str">
        <f>_xlfn.XLOOKUP(Orders_C[[#This Row],[Product_ID]],Products_C[Product_ID],Products_C[Category])</f>
        <v>Dessert</v>
      </c>
      <c r="Z2411" t="str">
        <f>_xlfn.XLOOKUP(Orders_C[[#This Row],[Store_ID]],Stores_c[Store_ID],Stores_c[City])</f>
        <v>Tracyview</v>
      </c>
      <c r="AA2411" t="str">
        <f>_xlfn.XLOOKUP(Orders_C[[#This Row],[Customer_ID]],Customers_c[Customer_ID],Customers_c[Customer_Name])</f>
        <v>Casey Miller</v>
      </c>
      <c r="AB2411" s="6">
        <f>Orders_C[[#This Row],[Quantity]]*Orders_C[[#This Row],[Unit_Price]]*(1-Orders_C[[#This Row],[Discount %]])+Orders_C[[#This Row],[Tax]]</f>
        <v>675.69999999999993</v>
      </c>
      <c r="AC2411" s="9">
        <f>(Orders_C[[#This Row],[Unit_Price]]*Orders_C[[#This Row],[Quantity]])-Orders_C[[#This Row],[Discount]]+Orders_C[[#This Row],[Tax]]</f>
        <v>705.65</v>
      </c>
      <c r="AD2411" t="str">
        <f>IF(COUNTIF(Orders_C[[#All],[Customer_ID]],Orders_C[[#This Row],[Customer_ID]])&gt;1,"Repeat","New")</f>
        <v>Repeat</v>
      </c>
      <c r="AE2411" t="str" cm="1">
        <f t="array" ref="AE2411">_xlfn.XLOOKUP(Orders_C[[#This Row],[Store_ID]],Stores_c[[#All],[Store_ID]],Stores_c[[#All],[City]])</f>
        <v>Tracyview</v>
      </c>
      <c r="AF2411" t="str" cm="1">
        <f t="array" ref="AF2411">_xlfn.XLOOKUP(Orders_C[[#This Row],[Store_ID]],Stores_c[[#All],[Store_ID]],Stores_c[[#All],[Manager_Name]])</f>
        <v>Jeremiah Lee</v>
      </c>
      <c r="AG2411" t="str" cm="1">
        <f t="array" ref="AG2411">_xlfn.XLOOKUP(Orders_C[[#This Row],[Store_ID]],Stores_c[[#All],[Store_ID]],Stores_c[[#All],[Store_Type]])</f>
        <v>Mall</v>
      </c>
    </row>
    <row r="2412" spans="1:33" x14ac:dyDescent="0.25">
      <c r="A2412">
        <v>8227</v>
      </c>
      <c r="B2412" s="1">
        <v>45969</v>
      </c>
      <c r="C2412" s="2">
        <v>0.88869212962962962</v>
      </c>
      <c r="D2412">
        <v>1120</v>
      </c>
      <c r="E2412">
        <v>214</v>
      </c>
      <c r="F2412">
        <v>543</v>
      </c>
      <c r="G2412">
        <v>305</v>
      </c>
      <c r="H2412">
        <v>2</v>
      </c>
      <c r="I2412">
        <v>337</v>
      </c>
      <c r="J2412">
        <v>0</v>
      </c>
      <c r="K2412">
        <v>16.850000000000001</v>
      </c>
      <c r="L2412">
        <v>690.85</v>
      </c>
      <c r="M2412" t="s">
        <v>18</v>
      </c>
      <c r="N2412" t="s">
        <v>22</v>
      </c>
      <c r="O2412">
        <v>48</v>
      </c>
      <c r="P2412">
        <v>5</v>
      </c>
      <c r="Q2412" t="s">
        <v>2250</v>
      </c>
      <c r="R2412">
        <v>501</v>
      </c>
      <c r="S2412" s="3">
        <v>0</v>
      </c>
      <c r="T2412" s="6">
        <v>286.45000000000005</v>
      </c>
      <c r="U2412" t="s">
        <v>6336</v>
      </c>
      <c r="V2412">
        <v>2025</v>
      </c>
      <c r="W2412" t="s">
        <v>6331</v>
      </c>
      <c r="X2412" t="str">
        <f>_xlfn.XLOOKUP(Orders_C[[#This Row],[Product_ID]],Products_C[Product_ID],Products_C[Product_Name])</f>
        <v>Krushers</v>
      </c>
      <c r="Y2412" t="str">
        <f>_xlfn.XLOOKUP(Orders_C[[#This Row],[Product_ID]],Products_C[Product_ID],Products_C[Category])</f>
        <v>Dessert</v>
      </c>
      <c r="Z2412" t="str">
        <f>_xlfn.XLOOKUP(Orders_C[[#This Row],[Store_ID]],Stores_c[Store_ID],Stores_c[City])</f>
        <v>New Robert</v>
      </c>
      <c r="AA2412" t="str">
        <f>_xlfn.XLOOKUP(Orders_C[[#This Row],[Customer_ID]],Customers_c[Customer_ID],Customers_c[Customer_Name])</f>
        <v>Kevin Garcia</v>
      </c>
      <c r="AB2412" s="6">
        <f>Orders_C[[#This Row],[Quantity]]*Orders_C[[#This Row],[Unit_Price]]*(1-Orders_C[[#This Row],[Discount %]])+Orders_C[[#This Row],[Tax]]</f>
        <v>690.85</v>
      </c>
      <c r="AC2412" s="9">
        <f>(Orders_C[[#This Row],[Unit_Price]]*Orders_C[[#This Row],[Quantity]])-Orders_C[[#This Row],[Discount]]+Orders_C[[#This Row],[Tax]]</f>
        <v>690.85</v>
      </c>
      <c r="AD2412" t="str">
        <f>IF(COUNTIF(Orders_C[[#All],[Customer_ID]],Orders_C[[#This Row],[Customer_ID]])&gt;1,"Repeat","New")</f>
        <v>Repeat</v>
      </c>
      <c r="AE2412" t="str" cm="1">
        <f t="array" ref="AE2412">_xlfn.XLOOKUP(Orders_C[[#This Row],[Store_ID]],Stores_c[[#All],[Store_ID]],Stores_c[[#All],[City]])</f>
        <v>New Robert</v>
      </c>
      <c r="AF2412" t="str" cm="1">
        <f t="array" ref="AF2412">_xlfn.XLOOKUP(Orders_C[[#This Row],[Store_ID]],Stores_c[[#All],[Store_ID]],Stores_c[[#All],[Manager_Name]])</f>
        <v>Krista Webb</v>
      </c>
      <c r="AG2412" t="str" cm="1">
        <f t="array" ref="AG2412">_xlfn.XLOOKUP(Orders_C[[#This Row],[Store_ID]],Stores_c[[#All],[Store_ID]],Stores_c[[#All],[Store_Type]])</f>
        <v>Drive-Thru</v>
      </c>
    </row>
    <row r="2413" spans="1:33" x14ac:dyDescent="0.25">
      <c r="A2413">
        <v>8572</v>
      </c>
      <c r="B2413" s="1">
        <v>46016</v>
      </c>
      <c r="C2413" s="2">
        <v>0.74304398148148143</v>
      </c>
      <c r="D2413">
        <v>1169</v>
      </c>
      <c r="E2413">
        <v>204</v>
      </c>
      <c r="F2413">
        <v>482</v>
      </c>
      <c r="G2413">
        <v>301</v>
      </c>
      <c r="H2413">
        <v>2</v>
      </c>
      <c r="I2413">
        <v>343</v>
      </c>
      <c r="J2413">
        <v>5</v>
      </c>
      <c r="K2413">
        <v>17.149999999999999</v>
      </c>
      <c r="L2413">
        <v>698.15</v>
      </c>
      <c r="M2413" t="s">
        <v>20</v>
      </c>
      <c r="N2413" t="s">
        <v>21</v>
      </c>
      <c r="O2413">
        <v>25</v>
      </c>
      <c r="P2413">
        <v>1</v>
      </c>
      <c r="Q2413" t="s">
        <v>2595</v>
      </c>
      <c r="R2413">
        <v>502</v>
      </c>
      <c r="S2413" s="3">
        <v>0.05</v>
      </c>
      <c r="T2413" s="6">
        <v>286.55</v>
      </c>
      <c r="U2413" t="s">
        <v>6328</v>
      </c>
      <c r="V2413">
        <v>2025</v>
      </c>
      <c r="W2413" t="s">
        <v>6329</v>
      </c>
      <c r="X2413" t="str">
        <f>_xlfn.XLOOKUP(Orders_C[[#This Row],[Product_ID]],Products_C[Product_ID],Products_C[Product_Name])</f>
        <v>Krushers</v>
      </c>
      <c r="Y2413" t="str">
        <f>_xlfn.XLOOKUP(Orders_C[[#This Row],[Product_ID]],Products_C[Product_ID],Products_C[Category])</f>
        <v>Burger</v>
      </c>
      <c r="Z2413" t="str">
        <f>_xlfn.XLOOKUP(Orders_C[[#This Row],[Store_ID]],Stores_c[Store_ID],Stores_c[City])</f>
        <v>New Robertfurt</v>
      </c>
      <c r="AA2413" t="str">
        <f>_xlfn.XLOOKUP(Orders_C[[#This Row],[Customer_ID]],Customers_c[Customer_ID],Customers_c[Customer_Name])</f>
        <v>Madeline Johnson</v>
      </c>
      <c r="AB2413" s="6">
        <f>Orders_C[[#This Row],[Quantity]]*Orders_C[[#This Row],[Unit_Price]]*(1-Orders_C[[#This Row],[Discount %]])+Orders_C[[#This Row],[Tax]]</f>
        <v>668.84999999999991</v>
      </c>
      <c r="AC2413" s="9">
        <f>(Orders_C[[#This Row],[Unit_Price]]*Orders_C[[#This Row],[Quantity]])-Orders_C[[#This Row],[Discount]]+Orders_C[[#This Row],[Tax]]</f>
        <v>698.15</v>
      </c>
      <c r="AD2413" t="str">
        <f>IF(COUNTIF(Orders_C[[#All],[Customer_ID]],Orders_C[[#This Row],[Customer_ID]])&gt;1,"Repeat","New")</f>
        <v>Repeat</v>
      </c>
      <c r="AE2413" t="str" cm="1">
        <f t="array" ref="AE2413">_xlfn.XLOOKUP(Orders_C[[#This Row],[Store_ID]],Stores_c[[#All],[Store_ID]],Stores_c[[#All],[City]])</f>
        <v>New Robertfurt</v>
      </c>
      <c r="AF2413" t="str" cm="1">
        <f t="array" ref="AF2413">_xlfn.XLOOKUP(Orders_C[[#This Row],[Store_ID]],Stores_c[[#All],[Store_ID]],Stores_c[[#All],[Manager_Name]])</f>
        <v>Tiffany Gomez</v>
      </c>
      <c r="AG2413" t="str" cm="1">
        <f t="array" ref="AG2413">_xlfn.XLOOKUP(Orders_C[[#This Row],[Store_ID]],Stores_c[[#All],[Store_ID]],Stores_c[[#All],[Store_Type]])</f>
        <v>Street</v>
      </c>
    </row>
    <row r="2414" spans="1:33" x14ac:dyDescent="0.25">
      <c r="A2414">
        <v>8688</v>
      </c>
      <c r="B2414" s="1">
        <v>45872</v>
      </c>
      <c r="C2414" s="2">
        <v>0.48730324074074072</v>
      </c>
      <c r="D2414">
        <v>1858</v>
      </c>
      <c r="E2414">
        <v>215</v>
      </c>
      <c r="F2414">
        <v>412</v>
      </c>
      <c r="G2414">
        <v>340</v>
      </c>
      <c r="H2414">
        <v>2</v>
      </c>
      <c r="I2414">
        <v>355</v>
      </c>
      <c r="J2414">
        <v>15</v>
      </c>
      <c r="K2414">
        <v>17.75</v>
      </c>
      <c r="L2414">
        <v>712.75</v>
      </c>
      <c r="M2414" t="s">
        <v>20</v>
      </c>
      <c r="N2414" t="s">
        <v>22</v>
      </c>
      <c r="O2414">
        <v>53</v>
      </c>
      <c r="P2414">
        <v>4</v>
      </c>
      <c r="Q2414" t="s">
        <v>2711</v>
      </c>
      <c r="R2414">
        <v>510</v>
      </c>
      <c r="S2414" s="3">
        <v>0.15</v>
      </c>
      <c r="T2414" s="6">
        <v>286.75</v>
      </c>
      <c r="U2414" t="s">
        <v>6342</v>
      </c>
      <c r="V2414">
        <v>2025</v>
      </c>
      <c r="W2414" t="s">
        <v>6331</v>
      </c>
      <c r="X2414" t="str">
        <f>_xlfn.XLOOKUP(Orders_C[[#This Row],[Product_ID]],Products_C[Product_ID],Products_C[Product_Name])</f>
        <v>Chocolate Lava Cake</v>
      </c>
      <c r="Y2414" t="str">
        <f>_xlfn.XLOOKUP(Orders_C[[#This Row],[Product_ID]],Products_C[Product_ID],Products_C[Category])</f>
        <v>Chicken</v>
      </c>
      <c r="Z2414" t="str">
        <f>_xlfn.XLOOKUP(Orders_C[[#This Row],[Store_ID]],Stores_c[Store_ID],Stores_c[City])</f>
        <v>Sallyburgh</v>
      </c>
      <c r="AA2414" t="str">
        <f>_xlfn.XLOOKUP(Orders_C[[#This Row],[Customer_ID]],Customers_c[Customer_ID],Customers_c[Customer_Name])</f>
        <v>Wayne Smith</v>
      </c>
      <c r="AB2414" s="6">
        <f>Orders_C[[#This Row],[Quantity]]*Orders_C[[#This Row],[Unit_Price]]*(1-Orders_C[[#This Row],[Discount %]])+Orders_C[[#This Row],[Tax]]</f>
        <v>621.25</v>
      </c>
      <c r="AC2414" s="9">
        <f>(Orders_C[[#This Row],[Unit_Price]]*Orders_C[[#This Row],[Quantity]])-Orders_C[[#This Row],[Discount]]+Orders_C[[#This Row],[Tax]]</f>
        <v>712.75</v>
      </c>
      <c r="AD2414" t="str">
        <f>IF(COUNTIF(Orders_C[[#All],[Customer_ID]],Orders_C[[#This Row],[Customer_ID]])&gt;1,"Repeat","New")</f>
        <v>Repeat</v>
      </c>
      <c r="AE2414" t="str" cm="1">
        <f t="array" ref="AE2414">_xlfn.XLOOKUP(Orders_C[[#This Row],[Store_ID]],Stores_c[[#All],[Store_ID]],Stores_c[[#All],[City]])</f>
        <v>Sallyburgh</v>
      </c>
      <c r="AF2414" t="str" cm="1">
        <f t="array" ref="AF2414">_xlfn.XLOOKUP(Orders_C[[#This Row],[Store_ID]],Stores_c[[#All],[Store_ID]],Stores_c[[#All],[Manager_Name]])</f>
        <v>Benjamin Mccoy</v>
      </c>
      <c r="AG2414" t="str" cm="1">
        <f t="array" ref="AG2414">_xlfn.XLOOKUP(Orders_C[[#This Row],[Store_ID]],Stores_c[[#All],[Store_ID]],Stores_c[[#All],[Store_Type]])</f>
        <v>Drive-Thru</v>
      </c>
    </row>
    <row r="2415" spans="1:33" x14ac:dyDescent="0.25">
      <c r="A2415">
        <v>6574</v>
      </c>
      <c r="B2415" s="1">
        <v>46063</v>
      </c>
      <c r="C2415" s="2">
        <v>0.16422453703703704</v>
      </c>
      <c r="D2415">
        <v>1673</v>
      </c>
      <c r="E2415">
        <v>217</v>
      </c>
      <c r="F2415">
        <v>496</v>
      </c>
      <c r="G2415">
        <v>319</v>
      </c>
      <c r="H2415">
        <v>4</v>
      </c>
      <c r="I2415">
        <v>183</v>
      </c>
      <c r="J2415">
        <v>15</v>
      </c>
      <c r="K2415">
        <v>9.15</v>
      </c>
      <c r="L2415">
        <v>726.15</v>
      </c>
      <c r="M2415" t="s">
        <v>18</v>
      </c>
      <c r="N2415" t="s">
        <v>21</v>
      </c>
      <c r="O2415">
        <v>26</v>
      </c>
      <c r="P2415">
        <v>1</v>
      </c>
      <c r="Q2415" t="s">
        <v>597</v>
      </c>
      <c r="R2415">
        <v>507</v>
      </c>
      <c r="S2415" s="3">
        <v>0.15</v>
      </c>
      <c r="T2415" s="6">
        <v>286.95</v>
      </c>
      <c r="U2415" t="s">
        <v>6338</v>
      </c>
      <c r="V2415">
        <v>2026</v>
      </c>
      <c r="W2415" t="s">
        <v>6329</v>
      </c>
      <c r="X2415" t="str">
        <f>_xlfn.XLOOKUP(Orders_C[[#This Row],[Product_ID]],Products_C[Product_ID],Products_C[Product_Name])</f>
        <v>Chocolate Lava Cake</v>
      </c>
      <c r="Y2415" t="str">
        <f>_xlfn.XLOOKUP(Orders_C[[#This Row],[Product_ID]],Products_C[Product_ID],Products_C[Category])</f>
        <v>Beverage</v>
      </c>
      <c r="Z2415" t="str">
        <f>_xlfn.XLOOKUP(Orders_C[[#This Row],[Store_ID]],Stores_c[Store_ID],Stores_c[City])</f>
        <v>West Rebecca</v>
      </c>
      <c r="AA2415" t="str">
        <f>_xlfn.XLOOKUP(Orders_C[[#This Row],[Customer_ID]],Customers_c[Customer_ID],Customers_c[Customer_Name])</f>
        <v>Erin Jones</v>
      </c>
      <c r="AB2415" s="6">
        <f>Orders_C[[#This Row],[Quantity]]*Orders_C[[#This Row],[Unit_Price]]*(1-Orders_C[[#This Row],[Discount %]])+Orders_C[[#This Row],[Tax]]</f>
        <v>631.34999999999991</v>
      </c>
      <c r="AC2415" s="9">
        <f>(Orders_C[[#This Row],[Unit_Price]]*Orders_C[[#This Row],[Quantity]])-Orders_C[[#This Row],[Discount]]+Orders_C[[#This Row],[Tax]]</f>
        <v>726.15</v>
      </c>
      <c r="AD2415" t="str">
        <f>IF(COUNTIF(Orders_C[[#All],[Customer_ID]],Orders_C[[#This Row],[Customer_ID]])&gt;1,"Repeat","New")</f>
        <v>Repeat</v>
      </c>
      <c r="AE2415" t="str" cm="1">
        <f t="array" ref="AE2415">_xlfn.XLOOKUP(Orders_C[[#This Row],[Store_ID]],Stores_c[[#All],[Store_ID]],Stores_c[[#All],[City]])</f>
        <v>West Rebecca</v>
      </c>
      <c r="AF2415" t="str" cm="1">
        <f t="array" ref="AF2415">_xlfn.XLOOKUP(Orders_C[[#This Row],[Store_ID]],Stores_c[[#All],[Store_ID]],Stores_c[[#All],[Manager_Name]])</f>
        <v>Albert Smith</v>
      </c>
      <c r="AG2415" t="str" cm="1">
        <f t="array" ref="AG2415">_xlfn.XLOOKUP(Orders_C[[#This Row],[Store_ID]],Stores_c[[#All],[Store_ID]],Stores_c[[#All],[Store_Type]])</f>
        <v>Mall</v>
      </c>
    </row>
    <row r="2416" spans="1:33" x14ac:dyDescent="0.25">
      <c r="A2416">
        <v>7096</v>
      </c>
      <c r="B2416" s="1">
        <v>45852</v>
      </c>
      <c r="C2416" s="2">
        <v>0.88444444444444448</v>
      </c>
      <c r="D2416">
        <v>1738</v>
      </c>
      <c r="E2416">
        <v>214</v>
      </c>
      <c r="F2416">
        <v>529</v>
      </c>
      <c r="G2416">
        <v>314</v>
      </c>
      <c r="H2416">
        <v>4</v>
      </c>
      <c r="I2416">
        <v>183</v>
      </c>
      <c r="J2416">
        <v>15</v>
      </c>
      <c r="K2416">
        <v>9.15</v>
      </c>
      <c r="L2416">
        <v>726.15</v>
      </c>
      <c r="M2416" t="s">
        <v>20</v>
      </c>
      <c r="N2416" t="s">
        <v>23</v>
      </c>
      <c r="O2416">
        <v>35</v>
      </c>
      <c r="P2416">
        <v>3</v>
      </c>
      <c r="Q2416" t="s">
        <v>1119</v>
      </c>
      <c r="R2416">
        <v>505</v>
      </c>
      <c r="S2416" s="3">
        <v>0.15</v>
      </c>
      <c r="T2416" s="6">
        <v>286.95</v>
      </c>
      <c r="U2416" t="s">
        <v>6341</v>
      </c>
      <c r="V2416">
        <v>2025</v>
      </c>
      <c r="W2416" t="s">
        <v>6329</v>
      </c>
      <c r="X2416" t="str">
        <f>_xlfn.XLOOKUP(Orders_C[[#This Row],[Product_ID]],Products_C[Product_ID],Products_C[Product_Name])</f>
        <v>Wrap</v>
      </c>
      <c r="Y2416" t="str">
        <f>_xlfn.XLOOKUP(Orders_C[[#This Row],[Product_ID]],Products_C[Product_ID],Products_C[Category])</f>
        <v>Burger</v>
      </c>
      <c r="Z2416" t="str">
        <f>_xlfn.XLOOKUP(Orders_C[[#This Row],[Store_ID]],Stores_c[Store_ID],Stores_c[City])</f>
        <v>New Robert</v>
      </c>
      <c r="AA2416" t="str">
        <f>_xlfn.XLOOKUP(Orders_C[[#This Row],[Customer_ID]],Customers_c[Customer_ID],Customers_c[Customer_Name])</f>
        <v>Jeffrey Buck</v>
      </c>
      <c r="AB2416" s="6">
        <f>Orders_C[[#This Row],[Quantity]]*Orders_C[[#This Row],[Unit_Price]]*(1-Orders_C[[#This Row],[Discount %]])+Orders_C[[#This Row],[Tax]]</f>
        <v>631.34999999999991</v>
      </c>
      <c r="AC2416" s="9">
        <f>(Orders_C[[#This Row],[Unit_Price]]*Orders_C[[#This Row],[Quantity]])-Orders_C[[#This Row],[Discount]]+Orders_C[[#This Row],[Tax]]</f>
        <v>726.15</v>
      </c>
      <c r="AD2416" t="str">
        <f>IF(COUNTIF(Orders_C[[#All],[Customer_ID]],Orders_C[[#This Row],[Customer_ID]])&gt;1,"Repeat","New")</f>
        <v>Repeat</v>
      </c>
      <c r="AE2416" t="str" cm="1">
        <f t="array" ref="AE2416">_xlfn.XLOOKUP(Orders_C[[#This Row],[Store_ID]],Stores_c[[#All],[Store_ID]],Stores_c[[#All],[City]])</f>
        <v>New Robert</v>
      </c>
      <c r="AF2416" t="str" cm="1">
        <f t="array" ref="AF2416">_xlfn.XLOOKUP(Orders_C[[#This Row],[Store_ID]],Stores_c[[#All],[Store_ID]],Stores_c[[#All],[Manager_Name]])</f>
        <v>Krista Webb</v>
      </c>
      <c r="AG2416" t="str" cm="1">
        <f t="array" ref="AG2416">_xlfn.XLOOKUP(Orders_C[[#This Row],[Store_ID]],Stores_c[[#All],[Store_ID]],Stores_c[[#All],[Store_Type]])</f>
        <v>Drive-Thru</v>
      </c>
    </row>
    <row r="2417" spans="1:33" x14ac:dyDescent="0.25">
      <c r="A2417">
        <v>7136</v>
      </c>
      <c r="B2417" s="1">
        <v>46063</v>
      </c>
      <c r="C2417" s="2">
        <v>0.87207175925925928</v>
      </c>
      <c r="D2417">
        <v>1152</v>
      </c>
      <c r="E2417">
        <v>212</v>
      </c>
      <c r="F2417">
        <v>506</v>
      </c>
      <c r="G2417">
        <v>312</v>
      </c>
      <c r="H2417">
        <v>4</v>
      </c>
      <c r="I2417">
        <v>183</v>
      </c>
      <c r="J2417">
        <v>15</v>
      </c>
      <c r="K2417">
        <v>9.15</v>
      </c>
      <c r="L2417">
        <v>726.15</v>
      </c>
      <c r="M2417" t="s">
        <v>20</v>
      </c>
      <c r="N2417" t="s">
        <v>21</v>
      </c>
      <c r="O2417">
        <v>25</v>
      </c>
      <c r="P2417">
        <v>3</v>
      </c>
      <c r="Q2417" t="s">
        <v>1159</v>
      </c>
      <c r="R2417">
        <v>506</v>
      </c>
      <c r="S2417" s="3">
        <v>0.15</v>
      </c>
      <c r="T2417" s="6">
        <v>286.95</v>
      </c>
      <c r="U2417" t="s">
        <v>6338</v>
      </c>
      <c r="V2417">
        <v>2026</v>
      </c>
      <c r="W2417" t="s">
        <v>6329</v>
      </c>
      <c r="X2417" t="str">
        <f>_xlfn.XLOOKUP(Orders_C[[#This Row],[Product_ID]],Products_C[Product_ID],Products_C[Product_Name])</f>
        <v>Veg Burger</v>
      </c>
      <c r="Y2417" t="str">
        <f>_xlfn.XLOOKUP(Orders_C[[#This Row],[Product_ID]],Products_C[Product_ID],Products_C[Category])</f>
        <v>Burger</v>
      </c>
      <c r="Z2417" t="str">
        <f>_xlfn.XLOOKUP(Orders_C[[#This Row],[Store_ID]],Stores_c[Store_ID],Stores_c[City])</f>
        <v>Andrewview</v>
      </c>
      <c r="AA2417" t="str">
        <f>_xlfn.XLOOKUP(Orders_C[[#This Row],[Customer_ID]],Customers_c[Customer_ID],Customers_c[Customer_Name])</f>
        <v>Emily Huff</v>
      </c>
      <c r="AB2417" s="6">
        <f>Orders_C[[#This Row],[Quantity]]*Orders_C[[#This Row],[Unit_Price]]*(1-Orders_C[[#This Row],[Discount %]])+Orders_C[[#This Row],[Tax]]</f>
        <v>631.34999999999991</v>
      </c>
      <c r="AC2417" s="9">
        <f>(Orders_C[[#This Row],[Unit_Price]]*Orders_C[[#This Row],[Quantity]])-Orders_C[[#This Row],[Discount]]+Orders_C[[#This Row],[Tax]]</f>
        <v>726.15</v>
      </c>
      <c r="AD2417" t="str">
        <f>IF(COUNTIF(Orders_C[[#All],[Customer_ID]],Orders_C[[#This Row],[Customer_ID]])&gt;1,"Repeat","New")</f>
        <v>Repeat</v>
      </c>
      <c r="AE2417" t="str" cm="1">
        <f t="array" ref="AE2417">_xlfn.XLOOKUP(Orders_C[[#This Row],[Store_ID]],Stores_c[[#All],[Store_ID]],Stores_c[[#All],[City]])</f>
        <v>Andrewview</v>
      </c>
      <c r="AF2417" t="str" cm="1">
        <f t="array" ref="AF2417">_xlfn.XLOOKUP(Orders_C[[#This Row],[Store_ID]],Stores_c[[#All],[Store_ID]],Stores_c[[#All],[Manager_Name]])</f>
        <v>Alice Sutton</v>
      </c>
      <c r="AG2417" t="str" cm="1">
        <f t="array" ref="AG2417">_xlfn.XLOOKUP(Orders_C[[#This Row],[Store_ID]],Stores_c[[#All],[Store_ID]],Stores_c[[#All],[Store_Type]])</f>
        <v>Mall</v>
      </c>
    </row>
    <row r="2418" spans="1:33" x14ac:dyDescent="0.25">
      <c r="A2418">
        <v>7215</v>
      </c>
      <c r="B2418" s="1">
        <v>45744</v>
      </c>
      <c r="C2418" s="2">
        <v>2.4976851851851851E-2</v>
      </c>
      <c r="D2418">
        <v>1935</v>
      </c>
      <c r="E2418">
        <v>221</v>
      </c>
      <c r="F2418">
        <v>481</v>
      </c>
      <c r="G2418">
        <v>314</v>
      </c>
      <c r="H2418">
        <v>4</v>
      </c>
      <c r="I2418">
        <v>177</v>
      </c>
      <c r="J2418">
        <v>5</v>
      </c>
      <c r="K2418">
        <v>8.85</v>
      </c>
      <c r="L2418">
        <v>711.85</v>
      </c>
      <c r="M2418" t="s">
        <v>18</v>
      </c>
      <c r="N2418" t="s">
        <v>23</v>
      </c>
      <c r="O2418">
        <v>46</v>
      </c>
      <c r="P2418">
        <v>4</v>
      </c>
      <c r="Q2418" t="s">
        <v>1238</v>
      </c>
      <c r="R2418">
        <v>506</v>
      </c>
      <c r="S2418" s="3">
        <v>0.05</v>
      </c>
      <c r="T2418" s="6">
        <v>287.05</v>
      </c>
      <c r="U2418" t="s">
        <v>6334</v>
      </c>
      <c r="V2418">
        <v>2025</v>
      </c>
      <c r="W2418" t="s">
        <v>6331</v>
      </c>
      <c r="X2418" t="str">
        <f>_xlfn.XLOOKUP(Orders_C[[#This Row],[Product_ID]],Products_C[Product_ID],Products_C[Product_Name])</f>
        <v>Wrap</v>
      </c>
      <c r="Y2418" t="str">
        <f>_xlfn.XLOOKUP(Orders_C[[#This Row],[Product_ID]],Products_C[Product_ID],Products_C[Category])</f>
        <v>Burger</v>
      </c>
      <c r="Z2418" t="str">
        <f>_xlfn.XLOOKUP(Orders_C[[#This Row],[Store_ID]],Stores_c[Store_ID],Stores_c[City])</f>
        <v>Port Barbarabury</v>
      </c>
      <c r="AA2418" t="str">
        <f>_xlfn.XLOOKUP(Orders_C[[#This Row],[Customer_ID]],Customers_c[Customer_ID],Customers_c[Customer_Name])</f>
        <v>Timothy Williams</v>
      </c>
      <c r="AB2418" s="6">
        <f>Orders_C[[#This Row],[Quantity]]*Orders_C[[#This Row],[Unit_Price]]*(1-Orders_C[[#This Row],[Discount %]])+Orders_C[[#This Row],[Tax]]</f>
        <v>681.45</v>
      </c>
      <c r="AC2418" s="9">
        <f>(Orders_C[[#This Row],[Unit_Price]]*Orders_C[[#This Row],[Quantity]])-Orders_C[[#This Row],[Discount]]+Orders_C[[#This Row],[Tax]]</f>
        <v>711.85</v>
      </c>
      <c r="AD2418" t="str">
        <f>IF(COUNTIF(Orders_C[[#All],[Customer_ID]],Orders_C[[#This Row],[Customer_ID]])&gt;1,"Repeat","New")</f>
        <v>Repeat</v>
      </c>
      <c r="AE2418" t="str" cm="1">
        <f t="array" ref="AE2418">_xlfn.XLOOKUP(Orders_C[[#This Row],[Store_ID]],Stores_c[[#All],[Store_ID]],Stores_c[[#All],[City]])</f>
        <v>Port Barbarabury</v>
      </c>
      <c r="AF2418" t="str" cm="1">
        <f t="array" ref="AF2418">_xlfn.XLOOKUP(Orders_C[[#This Row],[Store_ID]],Stores_c[[#All],[Store_ID]],Stores_c[[#All],[Manager_Name]])</f>
        <v>Edward Nguyen</v>
      </c>
      <c r="AG2418" t="str" cm="1">
        <f t="array" ref="AG2418">_xlfn.XLOOKUP(Orders_C[[#This Row],[Store_ID]],Stores_c[[#All],[Store_ID]],Stores_c[[#All],[Store_Type]])</f>
        <v>Street</v>
      </c>
    </row>
    <row r="2419" spans="1:33" x14ac:dyDescent="0.25">
      <c r="A2419">
        <v>7721</v>
      </c>
      <c r="B2419" s="1">
        <v>45890</v>
      </c>
      <c r="C2419" s="2">
        <v>0.51377314814814812</v>
      </c>
      <c r="D2419">
        <v>1074</v>
      </c>
      <c r="E2419">
        <v>220</v>
      </c>
      <c r="F2419">
        <v>549</v>
      </c>
      <c r="G2419">
        <v>323</v>
      </c>
      <c r="H2419">
        <v>4</v>
      </c>
      <c r="I2419">
        <v>177</v>
      </c>
      <c r="J2419">
        <v>5</v>
      </c>
      <c r="K2419">
        <v>8.85</v>
      </c>
      <c r="L2419">
        <v>711.85</v>
      </c>
      <c r="M2419" t="s">
        <v>19</v>
      </c>
      <c r="N2419" t="s">
        <v>23</v>
      </c>
      <c r="O2419">
        <v>40</v>
      </c>
      <c r="P2419">
        <v>1</v>
      </c>
      <c r="Q2419" t="s">
        <v>1744</v>
      </c>
      <c r="R2419">
        <v>502</v>
      </c>
      <c r="S2419" s="3">
        <v>0.05</v>
      </c>
      <c r="T2419" s="6">
        <v>287.05</v>
      </c>
      <c r="U2419" t="s">
        <v>6342</v>
      </c>
      <c r="V2419">
        <v>2025</v>
      </c>
      <c r="W2419" t="s">
        <v>6329</v>
      </c>
      <c r="X2419" t="str">
        <f>_xlfn.XLOOKUP(Orders_C[[#This Row],[Product_ID]],Products_C[Product_ID],Products_C[Product_Name])</f>
        <v>Rice Bowl</v>
      </c>
      <c r="Y2419" t="str">
        <f>_xlfn.XLOOKUP(Orders_C[[#This Row],[Product_ID]],Products_C[Product_ID],Products_C[Category])</f>
        <v>Beverage</v>
      </c>
      <c r="Z2419" t="str">
        <f>_xlfn.XLOOKUP(Orders_C[[#This Row],[Store_ID]],Stores_c[Store_ID],Stores_c[City])</f>
        <v>Williamborough</v>
      </c>
      <c r="AA2419" t="str">
        <f>_xlfn.XLOOKUP(Orders_C[[#This Row],[Customer_ID]],Customers_c[Customer_ID],Customers_c[Customer_Name])</f>
        <v>Carrie Walker</v>
      </c>
      <c r="AB2419" s="6">
        <f>Orders_C[[#This Row],[Quantity]]*Orders_C[[#This Row],[Unit_Price]]*(1-Orders_C[[#This Row],[Discount %]])+Orders_C[[#This Row],[Tax]]</f>
        <v>681.45</v>
      </c>
      <c r="AC2419" s="9">
        <f>(Orders_C[[#This Row],[Unit_Price]]*Orders_C[[#This Row],[Quantity]])-Orders_C[[#This Row],[Discount]]+Orders_C[[#This Row],[Tax]]</f>
        <v>711.85</v>
      </c>
      <c r="AD2419" t="str">
        <f>IF(COUNTIF(Orders_C[[#All],[Customer_ID]],Orders_C[[#This Row],[Customer_ID]])&gt;1,"Repeat","New")</f>
        <v>Repeat</v>
      </c>
      <c r="AE2419" t="str" cm="1">
        <f t="array" ref="AE2419">_xlfn.XLOOKUP(Orders_C[[#This Row],[Store_ID]],Stores_c[[#All],[Store_ID]],Stores_c[[#All],[City]])</f>
        <v>Williamborough</v>
      </c>
      <c r="AF2419" t="str" cm="1">
        <f t="array" ref="AF2419">_xlfn.XLOOKUP(Orders_C[[#This Row],[Store_ID]],Stores_c[[#All],[Store_ID]],Stores_c[[#All],[Manager_Name]])</f>
        <v>Michael Mcbride</v>
      </c>
      <c r="AG2419" t="str" cm="1">
        <f t="array" ref="AG2419">_xlfn.XLOOKUP(Orders_C[[#This Row],[Store_ID]],Stores_c[[#All],[Store_ID]],Stores_c[[#All],[Store_Type]])</f>
        <v>Mall</v>
      </c>
    </row>
    <row r="2420" spans="1:33" x14ac:dyDescent="0.25">
      <c r="A2420">
        <v>7772</v>
      </c>
      <c r="B2420" s="1">
        <v>45910</v>
      </c>
      <c r="C2420" s="2">
        <v>0.68418981481481478</v>
      </c>
      <c r="D2420">
        <v>1269</v>
      </c>
      <c r="E2420">
        <v>204</v>
      </c>
      <c r="F2420">
        <v>483</v>
      </c>
      <c r="G2420">
        <v>318</v>
      </c>
      <c r="H2420">
        <v>4</v>
      </c>
      <c r="I2420">
        <v>174</v>
      </c>
      <c r="J2420">
        <v>0</v>
      </c>
      <c r="K2420">
        <v>8.7000000000000011</v>
      </c>
      <c r="L2420">
        <v>704.7</v>
      </c>
      <c r="M2420" t="s">
        <v>18</v>
      </c>
      <c r="N2420" t="s">
        <v>22</v>
      </c>
      <c r="O2420">
        <v>53</v>
      </c>
      <c r="P2420">
        <v>2</v>
      </c>
      <c r="Q2420" t="s">
        <v>1795</v>
      </c>
      <c r="R2420">
        <v>509</v>
      </c>
      <c r="S2420" s="3">
        <v>0</v>
      </c>
      <c r="T2420" s="6">
        <v>287.10000000000008</v>
      </c>
      <c r="U2420" t="s">
        <v>6335</v>
      </c>
      <c r="V2420">
        <v>2025</v>
      </c>
      <c r="W2420" t="s">
        <v>6331</v>
      </c>
      <c r="X2420" t="str">
        <f>_xlfn.XLOOKUP(Orders_C[[#This Row],[Product_ID]],Products_C[Product_ID],Products_C[Product_Name])</f>
        <v>Pepsi</v>
      </c>
      <c r="Y2420" t="str">
        <f>_xlfn.XLOOKUP(Orders_C[[#This Row],[Product_ID]],Products_C[Product_ID],Products_C[Category])</f>
        <v>Burger</v>
      </c>
      <c r="Z2420" t="str">
        <f>_xlfn.XLOOKUP(Orders_C[[#This Row],[Store_ID]],Stores_c[Store_ID],Stores_c[City])</f>
        <v>New Robertfurt</v>
      </c>
      <c r="AA2420" t="str">
        <f>_xlfn.XLOOKUP(Orders_C[[#This Row],[Customer_ID]],Customers_c[Customer_ID],Customers_c[Customer_Name])</f>
        <v>Daniel Foley</v>
      </c>
      <c r="AB2420" s="6">
        <f>Orders_C[[#This Row],[Quantity]]*Orders_C[[#This Row],[Unit_Price]]*(1-Orders_C[[#This Row],[Discount %]])+Orders_C[[#This Row],[Tax]]</f>
        <v>704.7</v>
      </c>
      <c r="AC2420" s="9">
        <f>(Orders_C[[#This Row],[Unit_Price]]*Orders_C[[#This Row],[Quantity]])-Orders_C[[#This Row],[Discount]]+Orders_C[[#This Row],[Tax]]</f>
        <v>704.7</v>
      </c>
      <c r="AD2420" t="str">
        <f>IF(COUNTIF(Orders_C[[#All],[Customer_ID]],Orders_C[[#This Row],[Customer_ID]])&gt;1,"Repeat","New")</f>
        <v>New</v>
      </c>
      <c r="AE2420" t="str" cm="1">
        <f t="array" ref="AE2420">_xlfn.XLOOKUP(Orders_C[[#This Row],[Store_ID]],Stores_c[[#All],[Store_ID]],Stores_c[[#All],[City]])</f>
        <v>New Robertfurt</v>
      </c>
      <c r="AF2420" t="str" cm="1">
        <f t="array" ref="AF2420">_xlfn.XLOOKUP(Orders_C[[#This Row],[Store_ID]],Stores_c[[#All],[Store_ID]],Stores_c[[#All],[Manager_Name]])</f>
        <v>Tiffany Gomez</v>
      </c>
      <c r="AG2420" t="str" cm="1">
        <f t="array" ref="AG2420">_xlfn.XLOOKUP(Orders_C[[#This Row],[Store_ID]],Stores_c[[#All],[Store_ID]],Stores_c[[#All],[Store_Type]])</f>
        <v>Street</v>
      </c>
    </row>
    <row r="2421" spans="1:33" x14ac:dyDescent="0.25">
      <c r="A2421">
        <v>10826</v>
      </c>
      <c r="B2421" s="1">
        <v>46010</v>
      </c>
      <c r="C2421" s="2">
        <v>0.34818287037037038</v>
      </c>
      <c r="D2421">
        <v>1243</v>
      </c>
      <c r="E2421">
        <v>211</v>
      </c>
      <c r="F2421">
        <v>515</v>
      </c>
      <c r="G2421">
        <v>339</v>
      </c>
      <c r="H2421">
        <v>4</v>
      </c>
      <c r="I2421">
        <v>174</v>
      </c>
      <c r="J2421">
        <v>0</v>
      </c>
      <c r="K2421">
        <v>8.7000000000000011</v>
      </c>
      <c r="L2421">
        <v>704.7</v>
      </c>
      <c r="M2421" t="s">
        <v>18</v>
      </c>
      <c r="N2421" t="s">
        <v>21</v>
      </c>
      <c r="O2421">
        <v>20</v>
      </c>
      <c r="P2421">
        <v>2</v>
      </c>
      <c r="Q2421" t="s">
        <v>4849</v>
      </c>
      <c r="R2421">
        <v>503</v>
      </c>
      <c r="S2421" s="3">
        <v>0</v>
      </c>
      <c r="T2421" s="6">
        <v>287.10000000000008</v>
      </c>
      <c r="U2421" t="s">
        <v>6328</v>
      </c>
      <c r="V2421">
        <v>2025</v>
      </c>
      <c r="W2421" t="s">
        <v>6333</v>
      </c>
      <c r="X2421" t="str">
        <f>_xlfn.XLOOKUP(Orders_C[[#This Row],[Product_ID]],Products_C[Product_ID],Products_C[Product_Name])</f>
        <v>Veg Burger</v>
      </c>
      <c r="Y2421" t="str">
        <f>_xlfn.XLOOKUP(Orders_C[[#This Row],[Product_ID]],Products_C[Product_ID],Products_C[Category])</f>
        <v>Burger</v>
      </c>
      <c r="Z2421" t="str">
        <f>_xlfn.XLOOKUP(Orders_C[[#This Row],[Store_ID]],Stores_c[Store_ID],Stores_c[City])</f>
        <v>North Robertstad</v>
      </c>
      <c r="AA2421" t="str">
        <f>_xlfn.XLOOKUP(Orders_C[[#This Row],[Customer_ID]],Customers_c[Customer_ID],Customers_c[Customer_Name])</f>
        <v>Lori Bryant</v>
      </c>
      <c r="AB2421" s="6">
        <f>Orders_C[[#This Row],[Quantity]]*Orders_C[[#This Row],[Unit_Price]]*(1-Orders_C[[#This Row],[Discount %]])+Orders_C[[#This Row],[Tax]]</f>
        <v>704.7</v>
      </c>
      <c r="AC2421" s="9">
        <f>(Orders_C[[#This Row],[Unit_Price]]*Orders_C[[#This Row],[Quantity]])-Orders_C[[#This Row],[Discount]]+Orders_C[[#This Row],[Tax]]</f>
        <v>704.7</v>
      </c>
      <c r="AD2421" t="str">
        <f>IF(COUNTIF(Orders_C[[#All],[Customer_ID]],Orders_C[[#This Row],[Customer_ID]])&gt;1,"Repeat","New")</f>
        <v>Repeat</v>
      </c>
      <c r="AE2421" t="str" cm="1">
        <f t="array" ref="AE2421">_xlfn.XLOOKUP(Orders_C[[#This Row],[Store_ID]],Stores_c[[#All],[Store_ID]],Stores_c[[#All],[City]])</f>
        <v>North Robertstad</v>
      </c>
      <c r="AF2421" t="str" cm="1">
        <f t="array" ref="AF2421">_xlfn.XLOOKUP(Orders_C[[#This Row],[Store_ID]],Stores_c[[#All],[Store_ID]],Stores_c[[#All],[Manager_Name]])</f>
        <v>Mary Lewis</v>
      </c>
      <c r="AG2421" t="str" cm="1">
        <f t="array" ref="AG2421">_xlfn.XLOOKUP(Orders_C[[#This Row],[Store_ID]],Stores_c[[#All],[Store_ID]],Stores_c[[#All],[Store_Type]])</f>
        <v>Street</v>
      </c>
    </row>
    <row r="2422" spans="1:33" x14ac:dyDescent="0.25">
      <c r="A2422">
        <v>7593</v>
      </c>
      <c r="B2422" s="1">
        <v>45764</v>
      </c>
      <c r="C2422" s="2">
        <v>0.80232638888888885</v>
      </c>
      <c r="D2422">
        <v>1763</v>
      </c>
      <c r="E2422">
        <v>204</v>
      </c>
      <c r="F2422">
        <v>417</v>
      </c>
      <c r="G2422">
        <v>303</v>
      </c>
      <c r="H2422">
        <v>2</v>
      </c>
      <c r="I2422">
        <v>338</v>
      </c>
      <c r="J2422">
        <v>0</v>
      </c>
      <c r="K2422">
        <v>16.899999999999999</v>
      </c>
      <c r="L2422">
        <v>692.9</v>
      </c>
      <c r="M2422" t="s">
        <v>19</v>
      </c>
      <c r="N2422" t="s">
        <v>22</v>
      </c>
      <c r="O2422">
        <v>39</v>
      </c>
      <c r="P2422">
        <v>3</v>
      </c>
      <c r="Q2422" t="s">
        <v>1616</v>
      </c>
      <c r="R2422">
        <v>506</v>
      </c>
      <c r="S2422" s="3">
        <v>0</v>
      </c>
      <c r="T2422" s="6">
        <v>287.3</v>
      </c>
      <c r="U2422" t="s">
        <v>6337</v>
      </c>
      <c r="V2422">
        <v>2025</v>
      </c>
      <c r="W2422" t="s">
        <v>6329</v>
      </c>
      <c r="X2422" t="str">
        <f>_xlfn.XLOOKUP(Orders_C[[#This Row],[Product_ID]],Products_C[Product_ID],Products_C[Product_Name])</f>
        <v>Chocolate Lava Cake</v>
      </c>
      <c r="Y2422" t="str">
        <f>_xlfn.XLOOKUP(Orders_C[[#This Row],[Product_ID]],Products_C[Product_ID],Products_C[Category])</f>
        <v>Chicken</v>
      </c>
      <c r="Z2422" t="str">
        <f>_xlfn.XLOOKUP(Orders_C[[#This Row],[Store_ID]],Stores_c[Store_ID],Stores_c[City])</f>
        <v>New Robertfurt</v>
      </c>
      <c r="AA2422" t="str">
        <f>_xlfn.XLOOKUP(Orders_C[[#This Row],[Customer_ID]],Customers_c[Customer_ID],Customers_c[Customer_Name])</f>
        <v>William Miller</v>
      </c>
      <c r="AB2422" s="6">
        <f>Orders_C[[#This Row],[Quantity]]*Orders_C[[#This Row],[Unit_Price]]*(1-Orders_C[[#This Row],[Discount %]])+Orders_C[[#This Row],[Tax]]</f>
        <v>692.9</v>
      </c>
      <c r="AC2422" s="9">
        <f>(Orders_C[[#This Row],[Unit_Price]]*Orders_C[[#This Row],[Quantity]])-Orders_C[[#This Row],[Discount]]+Orders_C[[#This Row],[Tax]]</f>
        <v>692.9</v>
      </c>
      <c r="AD2422" t="str">
        <f>IF(COUNTIF(Orders_C[[#All],[Customer_ID]],Orders_C[[#This Row],[Customer_ID]])&gt;1,"Repeat","New")</f>
        <v>Repeat</v>
      </c>
      <c r="AE2422" t="str" cm="1">
        <f t="array" ref="AE2422">_xlfn.XLOOKUP(Orders_C[[#This Row],[Store_ID]],Stores_c[[#All],[Store_ID]],Stores_c[[#All],[City]])</f>
        <v>New Robertfurt</v>
      </c>
      <c r="AF2422" t="str" cm="1">
        <f t="array" ref="AF2422">_xlfn.XLOOKUP(Orders_C[[#This Row],[Store_ID]],Stores_c[[#All],[Store_ID]],Stores_c[[#All],[Manager_Name]])</f>
        <v>Tiffany Gomez</v>
      </c>
      <c r="AG2422" t="str" cm="1">
        <f t="array" ref="AG2422">_xlfn.XLOOKUP(Orders_C[[#This Row],[Store_ID]],Stores_c[[#All],[Store_ID]],Stores_c[[#All],[Store_Type]])</f>
        <v>Street</v>
      </c>
    </row>
    <row r="2423" spans="1:33" x14ac:dyDescent="0.25">
      <c r="A2423">
        <v>7848</v>
      </c>
      <c r="B2423" s="1">
        <v>45852</v>
      </c>
      <c r="C2423" s="2">
        <v>0.95399305555555558</v>
      </c>
      <c r="D2423">
        <v>1882</v>
      </c>
      <c r="E2423">
        <v>210</v>
      </c>
      <c r="F2423">
        <v>518</v>
      </c>
      <c r="G2423">
        <v>321</v>
      </c>
      <c r="H2423">
        <v>2</v>
      </c>
      <c r="I2423">
        <v>344</v>
      </c>
      <c r="J2423">
        <v>5</v>
      </c>
      <c r="K2423">
        <v>17.2</v>
      </c>
      <c r="L2423">
        <v>700.2</v>
      </c>
      <c r="M2423" t="s">
        <v>18</v>
      </c>
      <c r="N2423" t="s">
        <v>23</v>
      </c>
      <c r="O2423">
        <v>33</v>
      </c>
      <c r="P2423">
        <v>1</v>
      </c>
      <c r="Q2423" t="s">
        <v>1871</v>
      </c>
      <c r="R2423">
        <v>505</v>
      </c>
      <c r="S2423" s="3">
        <v>0.05</v>
      </c>
      <c r="T2423" s="6">
        <v>287.40000000000003</v>
      </c>
      <c r="U2423" t="s">
        <v>6341</v>
      </c>
      <c r="V2423">
        <v>2025</v>
      </c>
      <c r="W2423" t="s">
        <v>6329</v>
      </c>
      <c r="X2423" t="str">
        <f>_xlfn.XLOOKUP(Orders_C[[#This Row],[Product_ID]],Products_C[Product_ID],Products_C[Product_Name])</f>
        <v>Cold Coffee</v>
      </c>
      <c r="Y2423" t="str">
        <f>_xlfn.XLOOKUP(Orders_C[[#This Row],[Product_ID]],Products_C[Product_ID],Products_C[Category])</f>
        <v>Dessert</v>
      </c>
      <c r="Z2423" t="str">
        <f>_xlfn.XLOOKUP(Orders_C[[#This Row],[Store_ID]],Stores_c[Store_ID],Stores_c[City])</f>
        <v>East William</v>
      </c>
      <c r="AA2423" t="str">
        <f>_xlfn.XLOOKUP(Orders_C[[#This Row],[Customer_ID]],Customers_c[Customer_ID],Customers_c[Customer_Name])</f>
        <v>Miranda Thompson</v>
      </c>
      <c r="AB2423" s="6">
        <f>Orders_C[[#This Row],[Quantity]]*Orders_C[[#This Row],[Unit_Price]]*(1-Orders_C[[#This Row],[Discount %]])+Orders_C[[#This Row],[Tax]]</f>
        <v>670.80000000000007</v>
      </c>
      <c r="AC2423" s="9">
        <f>(Orders_C[[#This Row],[Unit_Price]]*Orders_C[[#This Row],[Quantity]])-Orders_C[[#This Row],[Discount]]+Orders_C[[#This Row],[Tax]]</f>
        <v>700.2</v>
      </c>
      <c r="AD2423" t="str">
        <f>IF(COUNTIF(Orders_C[[#All],[Customer_ID]],Orders_C[[#This Row],[Customer_ID]])&gt;1,"Repeat","New")</f>
        <v>Repeat</v>
      </c>
      <c r="AE2423" t="str" cm="1">
        <f t="array" ref="AE2423">_xlfn.XLOOKUP(Orders_C[[#This Row],[Store_ID]],Stores_c[[#All],[Store_ID]],Stores_c[[#All],[City]])</f>
        <v>East William</v>
      </c>
      <c r="AF2423" t="str" cm="1">
        <f t="array" ref="AF2423">_xlfn.XLOOKUP(Orders_C[[#This Row],[Store_ID]],Stores_c[[#All],[Store_ID]],Stores_c[[#All],[Manager_Name]])</f>
        <v>Victoria Butler</v>
      </c>
      <c r="AG2423" t="str" cm="1">
        <f t="array" ref="AG2423">_xlfn.XLOOKUP(Orders_C[[#This Row],[Store_ID]],Stores_c[[#All],[Store_ID]],Stores_c[[#All],[Store_Type]])</f>
        <v>Drive-Thru</v>
      </c>
    </row>
    <row r="2424" spans="1:33" x14ac:dyDescent="0.25">
      <c r="A2424">
        <v>8485</v>
      </c>
      <c r="B2424" s="1">
        <v>45810</v>
      </c>
      <c r="C2424" s="2">
        <v>0.52476851851851847</v>
      </c>
      <c r="D2424">
        <v>1497</v>
      </c>
      <c r="E2424">
        <v>215</v>
      </c>
      <c r="F2424">
        <v>468</v>
      </c>
      <c r="G2424">
        <v>325</v>
      </c>
      <c r="H2424">
        <v>2</v>
      </c>
      <c r="I2424">
        <v>344</v>
      </c>
      <c r="J2424">
        <v>5</v>
      </c>
      <c r="K2424">
        <v>17.2</v>
      </c>
      <c r="L2424">
        <v>700.2</v>
      </c>
      <c r="M2424" t="s">
        <v>19</v>
      </c>
      <c r="N2424" t="s">
        <v>22</v>
      </c>
      <c r="O2424">
        <v>45</v>
      </c>
      <c r="P2424">
        <v>5</v>
      </c>
      <c r="Q2424" t="s">
        <v>2508</v>
      </c>
      <c r="R2424">
        <v>501</v>
      </c>
      <c r="S2424" s="3">
        <v>0.05</v>
      </c>
      <c r="T2424" s="6">
        <v>287.40000000000003</v>
      </c>
      <c r="U2424" t="s">
        <v>6340</v>
      </c>
      <c r="V2424">
        <v>2025</v>
      </c>
      <c r="W2424" t="s">
        <v>6331</v>
      </c>
      <c r="X2424" t="str">
        <f>_xlfn.XLOOKUP(Orders_C[[#This Row],[Product_ID]],Products_C[Product_ID],Products_C[Product_Name])</f>
        <v>Veg Burger</v>
      </c>
      <c r="Y2424" t="str">
        <f>_xlfn.XLOOKUP(Orders_C[[#This Row],[Product_ID]],Products_C[Product_ID],Products_C[Category])</f>
        <v>Chicken</v>
      </c>
      <c r="Z2424" t="str">
        <f>_xlfn.XLOOKUP(Orders_C[[#This Row],[Store_ID]],Stores_c[Store_ID],Stores_c[City])</f>
        <v>Sallyburgh</v>
      </c>
      <c r="AA2424" t="str">
        <f>_xlfn.XLOOKUP(Orders_C[[#This Row],[Customer_ID]],Customers_c[Customer_ID],Customers_c[Customer_Name])</f>
        <v>Amanda Williams</v>
      </c>
      <c r="AB2424" s="6">
        <f>Orders_C[[#This Row],[Quantity]]*Orders_C[[#This Row],[Unit_Price]]*(1-Orders_C[[#This Row],[Discount %]])+Orders_C[[#This Row],[Tax]]</f>
        <v>670.80000000000007</v>
      </c>
      <c r="AC2424" s="9">
        <f>(Orders_C[[#This Row],[Unit_Price]]*Orders_C[[#This Row],[Quantity]])-Orders_C[[#This Row],[Discount]]+Orders_C[[#This Row],[Tax]]</f>
        <v>700.2</v>
      </c>
      <c r="AD2424" t="str">
        <f>IF(COUNTIF(Orders_C[[#All],[Customer_ID]],Orders_C[[#This Row],[Customer_ID]])&gt;1,"Repeat","New")</f>
        <v>Repeat</v>
      </c>
      <c r="AE2424" t="str" cm="1">
        <f t="array" ref="AE2424">_xlfn.XLOOKUP(Orders_C[[#This Row],[Store_ID]],Stores_c[[#All],[Store_ID]],Stores_c[[#All],[City]])</f>
        <v>Sallyburgh</v>
      </c>
      <c r="AF2424" t="str" cm="1">
        <f t="array" ref="AF2424">_xlfn.XLOOKUP(Orders_C[[#This Row],[Store_ID]],Stores_c[[#All],[Store_ID]],Stores_c[[#All],[Manager_Name]])</f>
        <v>Benjamin Mccoy</v>
      </c>
      <c r="AG2424" t="str" cm="1">
        <f t="array" ref="AG2424">_xlfn.XLOOKUP(Orders_C[[#This Row],[Store_ID]],Stores_c[[#All],[Store_ID]],Stores_c[[#All],[Store_Type]])</f>
        <v>Drive-Thru</v>
      </c>
    </row>
    <row r="2425" spans="1:33" x14ac:dyDescent="0.25">
      <c r="A2425">
        <v>7278</v>
      </c>
      <c r="B2425" s="1">
        <v>45758</v>
      </c>
      <c r="C2425" s="2">
        <v>0.37594907407407407</v>
      </c>
      <c r="D2425">
        <v>1632</v>
      </c>
      <c r="E2425">
        <v>212</v>
      </c>
      <c r="F2425">
        <v>467</v>
      </c>
      <c r="G2425">
        <v>340</v>
      </c>
      <c r="H2425">
        <v>3</v>
      </c>
      <c r="I2425">
        <v>230</v>
      </c>
      <c r="J2425">
        <v>0</v>
      </c>
      <c r="K2425">
        <v>11.5</v>
      </c>
      <c r="L2425">
        <v>701.5</v>
      </c>
      <c r="M2425" t="s">
        <v>18</v>
      </c>
      <c r="N2425" t="s">
        <v>22</v>
      </c>
      <c r="O2425">
        <v>51</v>
      </c>
      <c r="P2425">
        <v>2</v>
      </c>
      <c r="Q2425" t="s">
        <v>1301</v>
      </c>
      <c r="R2425">
        <v>501</v>
      </c>
      <c r="S2425" s="3">
        <v>0</v>
      </c>
      <c r="T2425" s="6">
        <v>287.5</v>
      </c>
      <c r="U2425" t="s">
        <v>6337</v>
      </c>
      <c r="V2425">
        <v>2025</v>
      </c>
      <c r="W2425" t="s">
        <v>6331</v>
      </c>
      <c r="X2425" t="str">
        <f>_xlfn.XLOOKUP(Orders_C[[#This Row],[Product_ID]],Products_C[Product_ID],Products_C[Product_Name])</f>
        <v>Chocolate Lava Cake</v>
      </c>
      <c r="Y2425" t="str">
        <f>_xlfn.XLOOKUP(Orders_C[[#This Row],[Product_ID]],Products_C[Product_ID],Products_C[Category])</f>
        <v>Chicken</v>
      </c>
      <c r="Z2425" t="str">
        <f>_xlfn.XLOOKUP(Orders_C[[#This Row],[Store_ID]],Stores_c[Store_ID],Stores_c[City])</f>
        <v>Andrewview</v>
      </c>
      <c r="AA2425" t="str">
        <f>_xlfn.XLOOKUP(Orders_C[[#This Row],[Customer_ID]],Customers_c[Customer_ID],Customers_c[Customer_Name])</f>
        <v>Mary Chan</v>
      </c>
      <c r="AB2425" s="6">
        <f>Orders_C[[#This Row],[Quantity]]*Orders_C[[#This Row],[Unit_Price]]*(1-Orders_C[[#This Row],[Discount %]])+Orders_C[[#This Row],[Tax]]</f>
        <v>701.5</v>
      </c>
      <c r="AC2425" s="9">
        <f>(Orders_C[[#This Row],[Unit_Price]]*Orders_C[[#This Row],[Quantity]])-Orders_C[[#This Row],[Discount]]+Orders_C[[#This Row],[Tax]]</f>
        <v>701.5</v>
      </c>
      <c r="AD2425" t="str">
        <f>IF(COUNTIF(Orders_C[[#All],[Customer_ID]],Orders_C[[#This Row],[Customer_ID]])&gt;1,"Repeat","New")</f>
        <v>Repeat</v>
      </c>
      <c r="AE2425" t="str" cm="1">
        <f t="array" ref="AE2425">_xlfn.XLOOKUP(Orders_C[[#This Row],[Store_ID]],Stores_c[[#All],[Store_ID]],Stores_c[[#All],[City]])</f>
        <v>Andrewview</v>
      </c>
      <c r="AF2425" t="str" cm="1">
        <f t="array" ref="AF2425">_xlfn.XLOOKUP(Orders_C[[#This Row],[Store_ID]],Stores_c[[#All],[Store_ID]],Stores_c[[#All],[Manager_Name]])</f>
        <v>Alice Sutton</v>
      </c>
      <c r="AG2425" t="str" cm="1">
        <f t="array" ref="AG2425">_xlfn.XLOOKUP(Orders_C[[#This Row],[Store_ID]],Stores_c[[#All],[Store_ID]],Stores_c[[#All],[Store_Type]])</f>
        <v>Mall</v>
      </c>
    </row>
    <row r="2426" spans="1:33" x14ac:dyDescent="0.25">
      <c r="A2426">
        <v>7565</v>
      </c>
      <c r="B2426" s="1">
        <v>45836</v>
      </c>
      <c r="C2426" s="2">
        <v>0.81692129629629628</v>
      </c>
      <c r="D2426">
        <v>1856</v>
      </c>
      <c r="E2426">
        <v>223</v>
      </c>
      <c r="F2426">
        <v>451</v>
      </c>
      <c r="G2426">
        <v>334</v>
      </c>
      <c r="H2426">
        <v>3</v>
      </c>
      <c r="I2426">
        <v>230</v>
      </c>
      <c r="J2426">
        <v>0</v>
      </c>
      <c r="K2426">
        <v>11.5</v>
      </c>
      <c r="L2426">
        <v>701.5</v>
      </c>
      <c r="M2426" t="s">
        <v>20</v>
      </c>
      <c r="N2426" t="s">
        <v>23</v>
      </c>
      <c r="O2426">
        <v>15</v>
      </c>
      <c r="P2426">
        <v>2</v>
      </c>
      <c r="Q2426" t="s">
        <v>1588</v>
      </c>
      <c r="R2426">
        <v>503</v>
      </c>
      <c r="S2426" s="3">
        <v>0</v>
      </c>
      <c r="T2426" s="6">
        <v>287.5</v>
      </c>
      <c r="U2426" t="s">
        <v>6340</v>
      </c>
      <c r="V2426">
        <v>2025</v>
      </c>
      <c r="W2426" t="s">
        <v>6333</v>
      </c>
      <c r="X2426" t="str">
        <f>_xlfn.XLOOKUP(Orders_C[[#This Row],[Product_ID]],Products_C[Product_ID],Products_C[Product_Name])</f>
        <v>Krushers</v>
      </c>
      <c r="Y2426" t="str">
        <f>_xlfn.XLOOKUP(Orders_C[[#This Row],[Product_ID]],Products_C[Product_ID],Products_C[Category])</f>
        <v>Dessert</v>
      </c>
      <c r="Z2426" t="str">
        <f>_xlfn.XLOOKUP(Orders_C[[#This Row],[Store_ID]],Stores_c[Store_ID],Stores_c[City])</f>
        <v>Chambershaven</v>
      </c>
      <c r="AA2426" t="str">
        <f>_xlfn.XLOOKUP(Orders_C[[#This Row],[Customer_ID]],Customers_c[Customer_ID],Customers_c[Customer_Name])</f>
        <v>Stacy Burton</v>
      </c>
      <c r="AB2426" s="6">
        <f>Orders_C[[#This Row],[Quantity]]*Orders_C[[#This Row],[Unit_Price]]*(1-Orders_C[[#This Row],[Discount %]])+Orders_C[[#This Row],[Tax]]</f>
        <v>701.5</v>
      </c>
      <c r="AC2426" s="9">
        <f>(Orders_C[[#This Row],[Unit_Price]]*Orders_C[[#This Row],[Quantity]])-Orders_C[[#This Row],[Discount]]+Orders_C[[#This Row],[Tax]]</f>
        <v>701.5</v>
      </c>
      <c r="AD2426" t="str">
        <f>IF(COUNTIF(Orders_C[[#All],[Customer_ID]],Orders_C[[#This Row],[Customer_ID]])&gt;1,"Repeat","New")</f>
        <v>Repeat</v>
      </c>
      <c r="AE2426" t="str" cm="1">
        <f t="array" ref="AE2426">_xlfn.XLOOKUP(Orders_C[[#This Row],[Store_ID]],Stores_c[[#All],[Store_ID]],Stores_c[[#All],[City]])</f>
        <v>Chambershaven</v>
      </c>
      <c r="AF2426" t="str" cm="1">
        <f t="array" ref="AF2426">_xlfn.XLOOKUP(Orders_C[[#This Row],[Store_ID]],Stores_c[[#All],[Store_ID]],Stores_c[[#All],[Manager_Name]])</f>
        <v>Virginia Webster</v>
      </c>
      <c r="AG2426" t="str" cm="1">
        <f t="array" ref="AG2426">_xlfn.XLOOKUP(Orders_C[[#This Row],[Store_ID]],Stores_c[[#All],[Store_ID]],Stores_c[[#All],[Store_Type]])</f>
        <v>Street</v>
      </c>
    </row>
    <row r="2427" spans="1:33" x14ac:dyDescent="0.25">
      <c r="A2427">
        <v>7901</v>
      </c>
      <c r="B2427" s="1">
        <v>46001</v>
      </c>
      <c r="C2427" s="2">
        <v>2.8854166666666667E-2</v>
      </c>
      <c r="D2427">
        <v>1993</v>
      </c>
      <c r="E2427">
        <v>207</v>
      </c>
      <c r="F2427">
        <v>487</v>
      </c>
      <c r="G2427">
        <v>327</v>
      </c>
      <c r="H2427">
        <v>3</v>
      </c>
      <c r="I2427">
        <v>242</v>
      </c>
      <c r="J2427">
        <v>15</v>
      </c>
      <c r="K2427">
        <v>12.1</v>
      </c>
      <c r="L2427">
        <v>723.1</v>
      </c>
      <c r="M2427" t="s">
        <v>20</v>
      </c>
      <c r="N2427" t="s">
        <v>23</v>
      </c>
      <c r="O2427">
        <v>19</v>
      </c>
      <c r="P2427">
        <v>2</v>
      </c>
      <c r="Q2427" t="s">
        <v>1924</v>
      </c>
      <c r="R2427">
        <v>509</v>
      </c>
      <c r="S2427" s="3">
        <v>0.15</v>
      </c>
      <c r="T2427" s="6">
        <v>287.50000000000006</v>
      </c>
      <c r="U2427" t="s">
        <v>6328</v>
      </c>
      <c r="V2427">
        <v>2025</v>
      </c>
      <c r="W2427" t="s">
        <v>6333</v>
      </c>
      <c r="X2427" t="str">
        <f>_xlfn.XLOOKUP(Orders_C[[#This Row],[Product_ID]],Products_C[Product_ID],Products_C[Product_Name])</f>
        <v>Wrap</v>
      </c>
      <c r="Y2427" t="str">
        <f>_xlfn.XLOOKUP(Orders_C[[#This Row],[Product_ID]],Products_C[Product_ID],Products_C[Category])</f>
        <v>Chicken</v>
      </c>
      <c r="Z2427" t="str">
        <f>_xlfn.XLOOKUP(Orders_C[[#This Row],[Store_ID]],Stores_c[Store_ID],Stores_c[City])</f>
        <v>Christineton</v>
      </c>
      <c r="AA2427" t="str">
        <f>_xlfn.XLOOKUP(Orders_C[[#This Row],[Customer_ID]],Customers_c[Customer_ID],Customers_c[Customer_Name])</f>
        <v>Nancy Parks</v>
      </c>
      <c r="AB2427" s="6">
        <f>Orders_C[[#This Row],[Quantity]]*Orders_C[[#This Row],[Unit_Price]]*(1-Orders_C[[#This Row],[Discount %]])+Orders_C[[#This Row],[Tax]]</f>
        <v>629.20000000000005</v>
      </c>
      <c r="AC2427" s="9">
        <f>(Orders_C[[#This Row],[Unit_Price]]*Orders_C[[#This Row],[Quantity]])-Orders_C[[#This Row],[Discount]]+Orders_C[[#This Row],[Tax]]</f>
        <v>723.1</v>
      </c>
      <c r="AD2427" t="str">
        <f>IF(COUNTIF(Orders_C[[#All],[Customer_ID]],Orders_C[[#This Row],[Customer_ID]])&gt;1,"Repeat","New")</f>
        <v>Repeat</v>
      </c>
      <c r="AE2427" t="str" cm="1">
        <f t="array" ref="AE2427">_xlfn.XLOOKUP(Orders_C[[#This Row],[Store_ID]],Stores_c[[#All],[Store_ID]],Stores_c[[#All],[City]])</f>
        <v>Christineton</v>
      </c>
      <c r="AF2427" t="str" cm="1">
        <f t="array" ref="AF2427">_xlfn.XLOOKUP(Orders_C[[#This Row],[Store_ID]],Stores_c[[#All],[Store_ID]],Stores_c[[#All],[Manager_Name]])</f>
        <v>Dr. William Hubbard MD</v>
      </c>
      <c r="AG2427" t="str" cm="1">
        <f t="array" ref="AG2427">_xlfn.XLOOKUP(Orders_C[[#This Row],[Store_ID]],Stores_c[[#All],[Store_ID]],Stores_c[[#All],[Store_Type]])</f>
        <v>Street</v>
      </c>
    </row>
    <row r="2428" spans="1:33" x14ac:dyDescent="0.25">
      <c r="A2428">
        <v>7756</v>
      </c>
      <c r="B2428" s="1">
        <v>45866</v>
      </c>
      <c r="C2428" s="2">
        <v>2.2974537037037036E-2</v>
      </c>
      <c r="D2428">
        <v>1894</v>
      </c>
      <c r="E2428">
        <v>201</v>
      </c>
      <c r="F2428">
        <v>508</v>
      </c>
      <c r="G2428">
        <v>314</v>
      </c>
      <c r="H2428">
        <v>2</v>
      </c>
      <c r="I2428">
        <v>339</v>
      </c>
      <c r="J2428">
        <v>0</v>
      </c>
      <c r="K2428">
        <v>16.95</v>
      </c>
      <c r="L2428">
        <v>694.95</v>
      </c>
      <c r="M2428" t="s">
        <v>18</v>
      </c>
      <c r="N2428" t="s">
        <v>22</v>
      </c>
      <c r="O2428">
        <v>33</v>
      </c>
      <c r="P2428">
        <v>2</v>
      </c>
      <c r="Q2428" t="s">
        <v>1779</v>
      </c>
      <c r="R2428">
        <v>506</v>
      </c>
      <c r="S2428" s="3">
        <v>0</v>
      </c>
      <c r="T2428" s="6">
        <v>288.15000000000003</v>
      </c>
      <c r="U2428" t="s">
        <v>6341</v>
      </c>
      <c r="V2428">
        <v>2025</v>
      </c>
      <c r="W2428" t="s">
        <v>6329</v>
      </c>
      <c r="X2428" t="str">
        <f>_xlfn.XLOOKUP(Orders_C[[#This Row],[Product_ID]],Products_C[Product_ID],Products_C[Product_Name])</f>
        <v>Wrap</v>
      </c>
      <c r="Y2428" t="str">
        <f>_xlfn.XLOOKUP(Orders_C[[#This Row],[Product_ID]],Products_C[Product_ID],Products_C[Category])</f>
        <v>Burger</v>
      </c>
      <c r="Z2428" t="str">
        <f>_xlfn.XLOOKUP(Orders_C[[#This Row],[Store_ID]],Stores_c[Store_ID],Stores_c[City])</f>
        <v>Lake Nicholasburgh</v>
      </c>
      <c r="AA2428" t="str">
        <f>_xlfn.XLOOKUP(Orders_C[[#This Row],[Customer_ID]],Customers_c[Customer_ID],Customers_c[Customer_Name])</f>
        <v>Curtis Shah</v>
      </c>
      <c r="AB2428" s="6">
        <f>Orders_C[[#This Row],[Quantity]]*Orders_C[[#This Row],[Unit_Price]]*(1-Orders_C[[#This Row],[Discount %]])+Orders_C[[#This Row],[Tax]]</f>
        <v>694.95</v>
      </c>
      <c r="AC2428" s="9">
        <f>(Orders_C[[#This Row],[Unit_Price]]*Orders_C[[#This Row],[Quantity]])-Orders_C[[#This Row],[Discount]]+Orders_C[[#This Row],[Tax]]</f>
        <v>694.95</v>
      </c>
      <c r="AD2428" t="str">
        <f>IF(COUNTIF(Orders_C[[#All],[Customer_ID]],Orders_C[[#This Row],[Customer_ID]])&gt;1,"Repeat","New")</f>
        <v>Repeat</v>
      </c>
      <c r="AE2428" t="str" cm="1">
        <f t="array" ref="AE2428">_xlfn.XLOOKUP(Orders_C[[#This Row],[Store_ID]],Stores_c[[#All],[Store_ID]],Stores_c[[#All],[City]])</f>
        <v>Lake Nicholasburgh</v>
      </c>
      <c r="AF2428" t="str" cm="1">
        <f t="array" ref="AF2428">_xlfn.XLOOKUP(Orders_C[[#This Row],[Store_ID]],Stores_c[[#All],[Store_ID]],Stores_c[[#All],[Manager_Name]])</f>
        <v>Maurice Garcia</v>
      </c>
      <c r="AG2428" t="str" cm="1">
        <f t="array" ref="AG2428">_xlfn.XLOOKUP(Orders_C[[#This Row],[Store_ID]],Stores_c[[#All],[Store_ID]],Stores_c[[#All],[Store_Type]])</f>
        <v>Mall</v>
      </c>
    </row>
    <row r="2429" spans="1:33" x14ac:dyDescent="0.25">
      <c r="A2429">
        <v>8156</v>
      </c>
      <c r="B2429" s="1">
        <v>46022</v>
      </c>
      <c r="C2429" s="2">
        <v>0.46773148148148147</v>
      </c>
      <c r="D2429">
        <v>1907</v>
      </c>
      <c r="E2429">
        <v>202</v>
      </c>
      <c r="F2429">
        <v>534</v>
      </c>
      <c r="G2429">
        <v>311</v>
      </c>
      <c r="H2429">
        <v>2</v>
      </c>
      <c r="I2429">
        <v>339</v>
      </c>
      <c r="J2429">
        <v>0</v>
      </c>
      <c r="K2429">
        <v>16.95</v>
      </c>
      <c r="L2429">
        <v>694.95</v>
      </c>
      <c r="M2429" t="s">
        <v>20</v>
      </c>
      <c r="N2429" t="s">
        <v>21</v>
      </c>
      <c r="O2429">
        <v>27</v>
      </c>
      <c r="P2429">
        <v>2</v>
      </c>
      <c r="Q2429" t="s">
        <v>2179</v>
      </c>
      <c r="R2429">
        <v>506</v>
      </c>
      <c r="S2429" s="3">
        <v>0</v>
      </c>
      <c r="T2429" s="6">
        <v>288.15000000000003</v>
      </c>
      <c r="U2429" t="s">
        <v>6328</v>
      </c>
      <c r="V2429">
        <v>2025</v>
      </c>
      <c r="W2429" t="s">
        <v>6329</v>
      </c>
      <c r="X2429" t="str">
        <f>_xlfn.XLOOKUP(Orders_C[[#This Row],[Product_ID]],Products_C[Product_ID],Products_C[Product_Name])</f>
        <v>Pepsi</v>
      </c>
      <c r="Y2429" t="str">
        <f>_xlfn.XLOOKUP(Orders_C[[#This Row],[Product_ID]],Products_C[Product_ID],Products_C[Category])</f>
        <v>Dessert</v>
      </c>
      <c r="Z2429" t="str">
        <f>_xlfn.XLOOKUP(Orders_C[[#This Row],[Store_ID]],Stores_c[Store_ID],Stores_c[City])</f>
        <v>Rebekahside</v>
      </c>
      <c r="AA2429" t="str">
        <f>_xlfn.XLOOKUP(Orders_C[[#This Row],[Customer_ID]],Customers_c[Customer_ID],Customers_c[Customer_Name])</f>
        <v>Aimee Gomez</v>
      </c>
      <c r="AB2429" s="6">
        <f>Orders_C[[#This Row],[Quantity]]*Orders_C[[#This Row],[Unit_Price]]*(1-Orders_C[[#This Row],[Discount %]])+Orders_C[[#This Row],[Tax]]</f>
        <v>694.95</v>
      </c>
      <c r="AC2429" s="9">
        <f>(Orders_C[[#This Row],[Unit_Price]]*Orders_C[[#This Row],[Quantity]])-Orders_C[[#This Row],[Discount]]+Orders_C[[#This Row],[Tax]]</f>
        <v>694.95</v>
      </c>
      <c r="AD2429" t="str">
        <f>IF(COUNTIF(Orders_C[[#All],[Customer_ID]],Orders_C[[#This Row],[Customer_ID]])&gt;1,"Repeat","New")</f>
        <v>Repeat</v>
      </c>
      <c r="AE2429" t="str" cm="1">
        <f t="array" ref="AE2429">_xlfn.XLOOKUP(Orders_C[[#This Row],[Store_ID]],Stores_c[[#All],[Store_ID]],Stores_c[[#All],[City]])</f>
        <v>Rebekahside</v>
      </c>
      <c r="AF2429" t="str" cm="1">
        <f t="array" ref="AF2429">_xlfn.XLOOKUP(Orders_C[[#This Row],[Store_ID]],Stores_c[[#All],[Store_ID]],Stores_c[[#All],[Manager_Name]])</f>
        <v>Mark Ray</v>
      </c>
      <c r="AG2429" t="str" cm="1">
        <f t="array" ref="AG2429">_xlfn.XLOOKUP(Orders_C[[#This Row],[Store_ID]],Stores_c[[#All],[Store_ID]],Stores_c[[#All],[Store_Type]])</f>
        <v>Drive-Thru</v>
      </c>
    </row>
    <row r="2430" spans="1:33" x14ac:dyDescent="0.25">
      <c r="A2430">
        <v>9839</v>
      </c>
      <c r="B2430" s="1">
        <v>45966</v>
      </c>
      <c r="C2430" s="2">
        <v>0.56365740740740744</v>
      </c>
      <c r="D2430">
        <v>1864</v>
      </c>
      <c r="E2430">
        <v>220</v>
      </c>
      <c r="F2430">
        <v>543</v>
      </c>
      <c r="G2430">
        <v>309</v>
      </c>
      <c r="H2430">
        <v>2</v>
      </c>
      <c r="I2430">
        <v>357</v>
      </c>
      <c r="J2430">
        <v>15</v>
      </c>
      <c r="K2430">
        <v>17.850000000000001</v>
      </c>
      <c r="L2430">
        <v>716.85</v>
      </c>
      <c r="M2430" t="s">
        <v>20</v>
      </c>
      <c r="N2430" t="s">
        <v>22</v>
      </c>
      <c r="O2430">
        <v>17</v>
      </c>
      <c r="P2430">
        <v>1</v>
      </c>
      <c r="Q2430" t="s">
        <v>3862</v>
      </c>
      <c r="R2430">
        <v>507</v>
      </c>
      <c r="S2430" s="3">
        <v>0.15</v>
      </c>
      <c r="T2430" s="6">
        <v>288.45000000000005</v>
      </c>
      <c r="U2430" t="s">
        <v>6336</v>
      </c>
      <c r="V2430">
        <v>2025</v>
      </c>
      <c r="W2430" t="s">
        <v>6333</v>
      </c>
      <c r="X2430" t="str">
        <f>_xlfn.XLOOKUP(Orders_C[[#This Row],[Product_ID]],Products_C[Product_ID],Products_C[Product_Name])</f>
        <v>Chicken Bucket</v>
      </c>
      <c r="Y2430" t="str">
        <f>_xlfn.XLOOKUP(Orders_C[[#This Row],[Product_ID]],Products_C[Product_ID],Products_C[Category])</f>
        <v>Dessert</v>
      </c>
      <c r="Z2430" t="str">
        <f>_xlfn.XLOOKUP(Orders_C[[#This Row],[Store_ID]],Stores_c[Store_ID],Stores_c[City])</f>
        <v>Williamborough</v>
      </c>
      <c r="AA2430" t="str">
        <f>_xlfn.XLOOKUP(Orders_C[[#This Row],[Customer_ID]],Customers_c[Customer_ID],Customers_c[Customer_Name])</f>
        <v>Miss Linda Thomas</v>
      </c>
      <c r="AB2430" s="6">
        <f>Orders_C[[#This Row],[Quantity]]*Orders_C[[#This Row],[Unit_Price]]*(1-Orders_C[[#This Row],[Discount %]])+Orders_C[[#This Row],[Tax]]</f>
        <v>624.75</v>
      </c>
      <c r="AC2430" s="9">
        <f>(Orders_C[[#This Row],[Unit_Price]]*Orders_C[[#This Row],[Quantity]])-Orders_C[[#This Row],[Discount]]+Orders_C[[#This Row],[Tax]]</f>
        <v>716.85</v>
      </c>
      <c r="AD2430" t="str">
        <f>IF(COUNTIF(Orders_C[[#All],[Customer_ID]],Orders_C[[#This Row],[Customer_ID]])&gt;1,"Repeat","New")</f>
        <v>Repeat</v>
      </c>
      <c r="AE2430" t="str" cm="1">
        <f t="array" ref="AE2430">_xlfn.XLOOKUP(Orders_C[[#This Row],[Store_ID]],Stores_c[[#All],[Store_ID]],Stores_c[[#All],[City]])</f>
        <v>Williamborough</v>
      </c>
      <c r="AF2430" t="str" cm="1">
        <f t="array" ref="AF2430">_xlfn.XLOOKUP(Orders_C[[#This Row],[Store_ID]],Stores_c[[#All],[Store_ID]],Stores_c[[#All],[Manager_Name]])</f>
        <v>Michael Mcbride</v>
      </c>
      <c r="AG2430" t="str" cm="1">
        <f t="array" ref="AG2430">_xlfn.XLOOKUP(Orders_C[[#This Row],[Store_ID]],Stores_c[[#All],[Store_ID]],Stores_c[[#All],[Store_Type]])</f>
        <v>Mall</v>
      </c>
    </row>
    <row r="2431" spans="1:33" x14ac:dyDescent="0.25">
      <c r="A2431">
        <v>10366</v>
      </c>
      <c r="B2431" s="1">
        <v>45789</v>
      </c>
      <c r="C2431" s="2">
        <v>0.21841435185185185</v>
      </c>
      <c r="D2431">
        <v>1618</v>
      </c>
      <c r="E2431">
        <v>206</v>
      </c>
      <c r="F2431">
        <v>493</v>
      </c>
      <c r="G2431">
        <v>332</v>
      </c>
      <c r="H2431">
        <v>2</v>
      </c>
      <c r="I2431">
        <v>357</v>
      </c>
      <c r="J2431">
        <v>15</v>
      </c>
      <c r="K2431">
        <v>17.850000000000001</v>
      </c>
      <c r="L2431">
        <v>716.85</v>
      </c>
      <c r="M2431" t="s">
        <v>20</v>
      </c>
      <c r="N2431" t="s">
        <v>22</v>
      </c>
      <c r="O2431">
        <v>50</v>
      </c>
      <c r="P2431">
        <v>3</v>
      </c>
      <c r="Q2431" t="s">
        <v>4389</v>
      </c>
      <c r="R2431">
        <v>507</v>
      </c>
      <c r="S2431" s="3">
        <v>0.15</v>
      </c>
      <c r="T2431" s="6">
        <v>288.45000000000005</v>
      </c>
      <c r="U2431" t="s">
        <v>6339</v>
      </c>
      <c r="V2431">
        <v>2025</v>
      </c>
      <c r="W2431" t="s">
        <v>6331</v>
      </c>
      <c r="X2431" t="str">
        <f>_xlfn.XLOOKUP(Orders_C[[#This Row],[Product_ID]],Products_C[Product_ID],Products_C[Product_Name])</f>
        <v>Zinger Burger</v>
      </c>
      <c r="Y2431" t="str">
        <f>_xlfn.XLOOKUP(Orders_C[[#This Row],[Product_ID]],Products_C[Product_ID],Products_C[Category])</f>
        <v>Beverage</v>
      </c>
      <c r="Z2431" t="str">
        <f>_xlfn.XLOOKUP(Orders_C[[#This Row],[Store_ID]],Stores_c[Store_ID],Stores_c[City])</f>
        <v>West Matthew</v>
      </c>
      <c r="AA2431" t="str">
        <f>_xlfn.XLOOKUP(Orders_C[[#This Row],[Customer_ID]],Customers_c[Customer_ID],Customers_c[Customer_Name])</f>
        <v>Lisa Rivera</v>
      </c>
      <c r="AB2431" s="6">
        <f>Orders_C[[#This Row],[Quantity]]*Orders_C[[#This Row],[Unit_Price]]*(1-Orders_C[[#This Row],[Discount %]])+Orders_C[[#This Row],[Tax]]</f>
        <v>624.75</v>
      </c>
      <c r="AC2431" s="9">
        <f>(Orders_C[[#This Row],[Unit_Price]]*Orders_C[[#This Row],[Quantity]])-Orders_C[[#This Row],[Discount]]+Orders_C[[#This Row],[Tax]]</f>
        <v>716.85</v>
      </c>
      <c r="AD2431" t="str">
        <f>IF(COUNTIF(Orders_C[[#All],[Customer_ID]],Orders_C[[#This Row],[Customer_ID]])&gt;1,"Repeat","New")</f>
        <v>Repeat</v>
      </c>
      <c r="AE2431" t="str" cm="1">
        <f t="array" ref="AE2431">_xlfn.XLOOKUP(Orders_C[[#This Row],[Store_ID]],Stores_c[[#All],[Store_ID]],Stores_c[[#All],[City]])</f>
        <v>West Matthew</v>
      </c>
      <c r="AF2431" t="str" cm="1">
        <f t="array" ref="AF2431">_xlfn.XLOOKUP(Orders_C[[#This Row],[Store_ID]],Stores_c[[#All],[Store_ID]],Stores_c[[#All],[Manager_Name]])</f>
        <v>Miguel Kidd</v>
      </c>
      <c r="AG2431" t="str" cm="1">
        <f t="array" ref="AG2431">_xlfn.XLOOKUP(Orders_C[[#This Row],[Store_ID]],Stores_c[[#All],[Store_ID]],Stores_c[[#All],[Store_Type]])</f>
        <v>Drive-Thru</v>
      </c>
    </row>
    <row r="2432" spans="1:33" x14ac:dyDescent="0.25">
      <c r="A2432">
        <v>6375</v>
      </c>
      <c r="B2432" s="1">
        <v>45820</v>
      </c>
      <c r="C2432" s="2">
        <v>0.76733796296296297</v>
      </c>
      <c r="D2432">
        <v>1501</v>
      </c>
      <c r="E2432">
        <v>219</v>
      </c>
      <c r="F2432">
        <v>499</v>
      </c>
      <c r="G2432">
        <v>314</v>
      </c>
      <c r="H2432">
        <v>3</v>
      </c>
      <c r="I2432">
        <v>231</v>
      </c>
      <c r="J2432">
        <v>0</v>
      </c>
      <c r="K2432">
        <v>11.55</v>
      </c>
      <c r="L2432">
        <v>704.55</v>
      </c>
      <c r="M2432" t="s">
        <v>19</v>
      </c>
      <c r="N2432" t="s">
        <v>22</v>
      </c>
      <c r="O2432">
        <v>13</v>
      </c>
      <c r="P2432">
        <v>4</v>
      </c>
      <c r="Q2432" t="s">
        <v>398</v>
      </c>
      <c r="R2432">
        <v>506</v>
      </c>
      <c r="S2432" s="3">
        <v>0</v>
      </c>
      <c r="T2432" s="6">
        <v>288.74999999999994</v>
      </c>
      <c r="U2432" t="s">
        <v>6340</v>
      </c>
      <c r="V2432">
        <v>2025</v>
      </c>
      <c r="W2432" t="s">
        <v>6333</v>
      </c>
      <c r="X2432" t="str">
        <f>_xlfn.XLOOKUP(Orders_C[[#This Row],[Product_ID]],Products_C[Product_ID],Products_C[Product_Name])</f>
        <v>Wrap</v>
      </c>
      <c r="Y2432" t="str">
        <f>_xlfn.XLOOKUP(Orders_C[[#This Row],[Product_ID]],Products_C[Product_ID],Products_C[Category])</f>
        <v>Burger</v>
      </c>
      <c r="Z2432" t="str">
        <f>_xlfn.XLOOKUP(Orders_C[[#This Row],[Store_ID]],Stores_c[Store_ID],Stores_c[City])</f>
        <v>Lake David</v>
      </c>
      <c r="AA2432" t="str">
        <f>_xlfn.XLOOKUP(Orders_C[[#This Row],[Customer_ID]],Customers_c[Customer_ID],Customers_c[Customer_Name])</f>
        <v>Jamie Thompson</v>
      </c>
      <c r="AB2432" s="6">
        <f>Orders_C[[#This Row],[Quantity]]*Orders_C[[#This Row],[Unit_Price]]*(1-Orders_C[[#This Row],[Discount %]])+Orders_C[[#This Row],[Tax]]</f>
        <v>704.55</v>
      </c>
      <c r="AC2432" s="9">
        <f>(Orders_C[[#This Row],[Unit_Price]]*Orders_C[[#This Row],[Quantity]])-Orders_C[[#This Row],[Discount]]+Orders_C[[#This Row],[Tax]]</f>
        <v>704.55</v>
      </c>
      <c r="AD2432" t="str">
        <f>IF(COUNTIF(Orders_C[[#All],[Customer_ID]],Orders_C[[#This Row],[Customer_ID]])&gt;1,"Repeat","New")</f>
        <v>Repeat</v>
      </c>
      <c r="AE2432" t="str" cm="1">
        <f t="array" ref="AE2432">_xlfn.XLOOKUP(Orders_C[[#This Row],[Store_ID]],Stores_c[[#All],[Store_ID]],Stores_c[[#All],[City]])</f>
        <v>Lake David</v>
      </c>
      <c r="AF2432" t="str" cm="1">
        <f t="array" ref="AF2432">_xlfn.XLOOKUP(Orders_C[[#This Row],[Store_ID]],Stores_c[[#All],[Store_ID]],Stores_c[[#All],[Manager_Name]])</f>
        <v>Joshua Hines</v>
      </c>
      <c r="AG2432" t="str" cm="1">
        <f t="array" ref="AG2432">_xlfn.XLOOKUP(Orders_C[[#This Row],[Store_ID]],Stores_c[[#All],[Store_ID]],Stores_c[[#All],[Store_Type]])</f>
        <v>Street</v>
      </c>
    </row>
    <row r="2433" spans="1:33" x14ac:dyDescent="0.25">
      <c r="A2433">
        <v>8803</v>
      </c>
      <c r="B2433" s="1">
        <v>45902</v>
      </c>
      <c r="C2433" s="2">
        <v>0.11199074074074074</v>
      </c>
      <c r="D2433">
        <v>1631</v>
      </c>
      <c r="E2433">
        <v>205</v>
      </c>
      <c r="F2433">
        <v>439</v>
      </c>
      <c r="G2433">
        <v>311</v>
      </c>
      <c r="H2433">
        <v>4</v>
      </c>
      <c r="I2433">
        <v>175</v>
      </c>
      <c r="J2433">
        <v>0</v>
      </c>
      <c r="K2433">
        <v>8.75</v>
      </c>
      <c r="L2433">
        <v>708.75</v>
      </c>
      <c r="M2433" t="s">
        <v>19</v>
      </c>
      <c r="N2433" t="s">
        <v>23</v>
      </c>
      <c r="O2433">
        <v>35</v>
      </c>
      <c r="P2433">
        <v>5</v>
      </c>
      <c r="Q2433" t="s">
        <v>2826</v>
      </c>
      <c r="R2433">
        <v>502</v>
      </c>
      <c r="S2433" s="3">
        <v>0</v>
      </c>
      <c r="T2433" s="6">
        <v>288.75</v>
      </c>
      <c r="U2433" t="s">
        <v>6335</v>
      </c>
      <c r="V2433">
        <v>2025</v>
      </c>
      <c r="W2433" t="s">
        <v>6329</v>
      </c>
      <c r="X2433" t="str">
        <f>_xlfn.XLOOKUP(Orders_C[[#This Row],[Product_ID]],Products_C[Product_ID],Products_C[Product_Name])</f>
        <v>Pepsi</v>
      </c>
      <c r="Y2433" t="str">
        <f>_xlfn.XLOOKUP(Orders_C[[#This Row],[Product_ID]],Products_C[Product_ID],Products_C[Category])</f>
        <v>Dessert</v>
      </c>
      <c r="Z2433" t="str">
        <f>_xlfn.XLOOKUP(Orders_C[[#This Row],[Store_ID]],Stores_c[Store_ID],Stores_c[City])</f>
        <v>Port Jacob</v>
      </c>
      <c r="AA2433" t="str">
        <f>_xlfn.XLOOKUP(Orders_C[[#This Row],[Customer_ID]],Customers_c[Customer_ID],Customers_c[Customer_Name])</f>
        <v>Jasmine Lang</v>
      </c>
      <c r="AB2433" s="6">
        <f>Orders_C[[#This Row],[Quantity]]*Orders_C[[#This Row],[Unit_Price]]*(1-Orders_C[[#This Row],[Discount %]])+Orders_C[[#This Row],[Tax]]</f>
        <v>708.75</v>
      </c>
      <c r="AC2433" s="9">
        <f>(Orders_C[[#This Row],[Unit_Price]]*Orders_C[[#This Row],[Quantity]])-Orders_C[[#This Row],[Discount]]+Orders_C[[#This Row],[Tax]]</f>
        <v>708.75</v>
      </c>
      <c r="AD2433" t="str">
        <f>IF(COUNTIF(Orders_C[[#All],[Customer_ID]],Orders_C[[#This Row],[Customer_ID]])&gt;1,"Repeat","New")</f>
        <v>Repeat</v>
      </c>
      <c r="AE2433" t="str" cm="1">
        <f t="array" ref="AE2433">_xlfn.XLOOKUP(Orders_C[[#This Row],[Store_ID]],Stores_c[[#All],[Store_ID]],Stores_c[[#All],[City]])</f>
        <v>Port Jacob</v>
      </c>
      <c r="AF2433" t="str" cm="1">
        <f t="array" ref="AF2433">_xlfn.XLOOKUP(Orders_C[[#This Row],[Store_ID]],Stores_c[[#All],[Store_ID]],Stores_c[[#All],[Manager_Name]])</f>
        <v>David Harris</v>
      </c>
      <c r="AG2433" t="str" cm="1">
        <f t="array" ref="AG2433">_xlfn.XLOOKUP(Orders_C[[#This Row],[Store_ID]],Stores_c[[#All],[Store_ID]],Stores_c[[#All],[Store_Type]])</f>
        <v>Mall</v>
      </c>
    </row>
    <row r="2434" spans="1:33" x14ac:dyDescent="0.25">
      <c r="A2434">
        <v>10696</v>
      </c>
      <c r="B2434" s="1">
        <v>45864</v>
      </c>
      <c r="C2434" s="2">
        <v>9.4675925925925927E-2</v>
      </c>
      <c r="D2434">
        <v>1316</v>
      </c>
      <c r="E2434">
        <v>214</v>
      </c>
      <c r="F2434">
        <v>523</v>
      </c>
      <c r="G2434">
        <v>340</v>
      </c>
      <c r="H2434">
        <v>4</v>
      </c>
      <c r="I2434">
        <v>175</v>
      </c>
      <c r="J2434">
        <v>0</v>
      </c>
      <c r="K2434">
        <v>8.75</v>
      </c>
      <c r="L2434">
        <v>708.75</v>
      </c>
      <c r="M2434" t="s">
        <v>19</v>
      </c>
      <c r="N2434" t="s">
        <v>22</v>
      </c>
      <c r="O2434">
        <v>48</v>
      </c>
      <c r="P2434">
        <v>4</v>
      </c>
      <c r="Q2434" t="s">
        <v>4719</v>
      </c>
      <c r="R2434">
        <v>502</v>
      </c>
      <c r="S2434" s="3">
        <v>0</v>
      </c>
      <c r="T2434" s="6">
        <v>288.75</v>
      </c>
      <c r="U2434" t="s">
        <v>6341</v>
      </c>
      <c r="V2434">
        <v>2025</v>
      </c>
      <c r="W2434" t="s">
        <v>6331</v>
      </c>
      <c r="X2434" t="str">
        <f>_xlfn.XLOOKUP(Orders_C[[#This Row],[Product_ID]],Products_C[Product_ID],Products_C[Product_Name])</f>
        <v>Chocolate Lava Cake</v>
      </c>
      <c r="Y2434" t="str">
        <f>_xlfn.XLOOKUP(Orders_C[[#This Row],[Product_ID]],Products_C[Product_ID],Products_C[Category])</f>
        <v>Chicken</v>
      </c>
      <c r="Z2434" t="str">
        <f>_xlfn.XLOOKUP(Orders_C[[#This Row],[Store_ID]],Stores_c[Store_ID],Stores_c[City])</f>
        <v>New Robert</v>
      </c>
      <c r="AA2434" t="str">
        <f>_xlfn.XLOOKUP(Orders_C[[#This Row],[Customer_ID]],Customers_c[Customer_ID],Customers_c[Customer_Name])</f>
        <v>James Waters</v>
      </c>
      <c r="AB2434" s="6">
        <f>Orders_C[[#This Row],[Quantity]]*Orders_C[[#This Row],[Unit_Price]]*(1-Orders_C[[#This Row],[Discount %]])+Orders_C[[#This Row],[Tax]]</f>
        <v>708.75</v>
      </c>
      <c r="AC2434" s="9">
        <f>(Orders_C[[#This Row],[Unit_Price]]*Orders_C[[#This Row],[Quantity]])-Orders_C[[#This Row],[Discount]]+Orders_C[[#This Row],[Tax]]</f>
        <v>708.75</v>
      </c>
      <c r="AD2434" t="str">
        <f>IF(COUNTIF(Orders_C[[#All],[Customer_ID]],Orders_C[[#This Row],[Customer_ID]])&gt;1,"Repeat","New")</f>
        <v>Repeat</v>
      </c>
      <c r="AE2434" t="str" cm="1">
        <f t="array" ref="AE2434">_xlfn.XLOOKUP(Orders_C[[#This Row],[Store_ID]],Stores_c[[#All],[Store_ID]],Stores_c[[#All],[City]])</f>
        <v>New Robert</v>
      </c>
      <c r="AF2434" t="str" cm="1">
        <f t="array" ref="AF2434">_xlfn.XLOOKUP(Orders_C[[#This Row],[Store_ID]],Stores_c[[#All],[Store_ID]],Stores_c[[#All],[Manager_Name]])</f>
        <v>Krista Webb</v>
      </c>
      <c r="AG2434" t="str" cm="1">
        <f t="array" ref="AG2434">_xlfn.XLOOKUP(Orders_C[[#This Row],[Store_ID]],Stores_c[[#All],[Store_ID]],Stores_c[[#All],[Store_Type]])</f>
        <v>Drive-Thru</v>
      </c>
    </row>
    <row r="2435" spans="1:33" x14ac:dyDescent="0.25">
      <c r="A2435">
        <v>10628</v>
      </c>
      <c r="B2435" s="1">
        <v>45840</v>
      </c>
      <c r="C2435" s="2">
        <v>0.23024305555555555</v>
      </c>
      <c r="D2435">
        <v>1449</v>
      </c>
      <c r="E2435">
        <v>208</v>
      </c>
      <c r="F2435">
        <v>464</v>
      </c>
      <c r="G2435">
        <v>317</v>
      </c>
      <c r="H2435">
        <v>3</v>
      </c>
      <c r="I2435">
        <v>239</v>
      </c>
      <c r="J2435">
        <v>10</v>
      </c>
      <c r="K2435">
        <v>11.95</v>
      </c>
      <c r="L2435">
        <v>718.95</v>
      </c>
      <c r="M2435" t="s">
        <v>18</v>
      </c>
      <c r="N2435" t="s">
        <v>22</v>
      </c>
      <c r="O2435">
        <v>39</v>
      </c>
      <c r="P2435">
        <v>5</v>
      </c>
      <c r="Q2435" t="s">
        <v>4651</v>
      </c>
      <c r="R2435">
        <v>503</v>
      </c>
      <c r="S2435" s="3">
        <v>0.1</v>
      </c>
      <c r="T2435" s="6">
        <v>288.75000000000006</v>
      </c>
      <c r="U2435" t="s">
        <v>6341</v>
      </c>
      <c r="V2435">
        <v>2025</v>
      </c>
      <c r="W2435" t="s">
        <v>6329</v>
      </c>
      <c r="X2435" t="str">
        <f>_xlfn.XLOOKUP(Orders_C[[#This Row],[Product_ID]],Products_C[Product_ID],Products_C[Product_Name])</f>
        <v>Popcorn Chicken</v>
      </c>
      <c r="Y2435" t="str">
        <f>_xlfn.XLOOKUP(Orders_C[[#This Row],[Product_ID]],Products_C[Product_ID],Products_C[Category])</f>
        <v>Dessert</v>
      </c>
      <c r="Z2435" t="str">
        <f>_xlfn.XLOOKUP(Orders_C[[#This Row],[Store_ID]],Stores_c[Store_ID],Stores_c[City])</f>
        <v>Tracyview</v>
      </c>
      <c r="AA2435" t="str">
        <f>_xlfn.XLOOKUP(Orders_C[[#This Row],[Customer_ID]],Customers_c[Customer_ID],Customers_c[Customer_Name])</f>
        <v>Damon Taylor</v>
      </c>
      <c r="AB2435" s="6">
        <f>Orders_C[[#This Row],[Quantity]]*Orders_C[[#This Row],[Unit_Price]]*(1-Orders_C[[#This Row],[Discount %]])+Orders_C[[#This Row],[Tax]]</f>
        <v>657.25000000000011</v>
      </c>
      <c r="AC2435" s="9">
        <f>(Orders_C[[#This Row],[Unit_Price]]*Orders_C[[#This Row],[Quantity]])-Orders_C[[#This Row],[Discount]]+Orders_C[[#This Row],[Tax]]</f>
        <v>718.95</v>
      </c>
      <c r="AD2435" t="str">
        <f>IF(COUNTIF(Orders_C[[#All],[Customer_ID]],Orders_C[[#This Row],[Customer_ID]])&gt;1,"Repeat","New")</f>
        <v>Repeat</v>
      </c>
      <c r="AE2435" t="str" cm="1">
        <f t="array" ref="AE2435">_xlfn.XLOOKUP(Orders_C[[#This Row],[Store_ID]],Stores_c[[#All],[Store_ID]],Stores_c[[#All],[City]])</f>
        <v>Tracyview</v>
      </c>
      <c r="AF2435" t="str" cm="1">
        <f t="array" ref="AF2435">_xlfn.XLOOKUP(Orders_C[[#This Row],[Store_ID]],Stores_c[[#All],[Store_ID]],Stores_c[[#All],[Manager_Name]])</f>
        <v>Jeremiah Lee</v>
      </c>
      <c r="AG2435" t="str" cm="1">
        <f t="array" ref="AG2435">_xlfn.XLOOKUP(Orders_C[[#This Row],[Store_ID]],Stores_c[[#All],[Store_ID]],Stores_c[[#All],[Store_Type]])</f>
        <v>Mall</v>
      </c>
    </row>
    <row r="2436" spans="1:33" x14ac:dyDescent="0.25">
      <c r="A2436">
        <v>8102</v>
      </c>
      <c r="B2436" s="1">
        <v>45983</v>
      </c>
      <c r="C2436" s="2">
        <v>0.2958796296296296</v>
      </c>
      <c r="D2436">
        <v>1818</v>
      </c>
      <c r="E2436">
        <v>215</v>
      </c>
      <c r="F2436">
        <v>479</v>
      </c>
      <c r="G2436">
        <v>328</v>
      </c>
      <c r="H2436">
        <v>2</v>
      </c>
      <c r="I2436">
        <v>340</v>
      </c>
      <c r="J2436">
        <v>0</v>
      </c>
      <c r="K2436">
        <v>17</v>
      </c>
      <c r="L2436">
        <v>697</v>
      </c>
      <c r="M2436" t="s">
        <v>18</v>
      </c>
      <c r="N2436" t="s">
        <v>22</v>
      </c>
      <c r="O2436">
        <v>56</v>
      </c>
      <c r="P2436">
        <v>3</v>
      </c>
      <c r="Q2436" t="s">
        <v>2125</v>
      </c>
      <c r="R2436">
        <v>507</v>
      </c>
      <c r="S2436" s="3">
        <v>0</v>
      </c>
      <c r="T2436" s="6">
        <v>289</v>
      </c>
      <c r="U2436" t="s">
        <v>6336</v>
      </c>
      <c r="V2436">
        <v>2025</v>
      </c>
      <c r="W2436" t="s">
        <v>6331</v>
      </c>
      <c r="X2436" t="str">
        <f>_xlfn.XLOOKUP(Orders_C[[#This Row],[Product_ID]],Products_C[Product_ID],Products_C[Product_Name])</f>
        <v>Rice Bowl</v>
      </c>
      <c r="Y2436" t="str">
        <f>_xlfn.XLOOKUP(Orders_C[[#This Row],[Product_ID]],Products_C[Product_ID],Products_C[Category])</f>
        <v>Burger</v>
      </c>
      <c r="Z2436" t="str">
        <f>_xlfn.XLOOKUP(Orders_C[[#This Row],[Store_ID]],Stores_c[Store_ID],Stores_c[City])</f>
        <v>Sallyburgh</v>
      </c>
      <c r="AA2436" t="str">
        <f>_xlfn.XLOOKUP(Orders_C[[#This Row],[Customer_ID]],Customers_c[Customer_ID],Customers_c[Customer_Name])</f>
        <v>Tommy Campos</v>
      </c>
      <c r="AB2436" s="6">
        <f>Orders_C[[#This Row],[Quantity]]*Orders_C[[#This Row],[Unit_Price]]*(1-Orders_C[[#This Row],[Discount %]])+Orders_C[[#This Row],[Tax]]</f>
        <v>697</v>
      </c>
      <c r="AC2436" s="9">
        <f>(Orders_C[[#This Row],[Unit_Price]]*Orders_C[[#This Row],[Quantity]])-Orders_C[[#This Row],[Discount]]+Orders_C[[#This Row],[Tax]]</f>
        <v>697</v>
      </c>
      <c r="AD2436" t="str">
        <f>IF(COUNTIF(Orders_C[[#All],[Customer_ID]],Orders_C[[#This Row],[Customer_ID]])&gt;1,"Repeat","New")</f>
        <v>Repeat</v>
      </c>
      <c r="AE2436" t="str" cm="1">
        <f t="array" ref="AE2436">_xlfn.XLOOKUP(Orders_C[[#This Row],[Store_ID]],Stores_c[[#All],[Store_ID]],Stores_c[[#All],[City]])</f>
        <v>Sallyburgh</v>
      </c>
      <c r="AF2436" t="str" cm="1">
        <f t="array" ref="AF2436">_xlfn.XLOOKUP(Orders_C[[#This Row],[Store_ID]],Stores_c[[#All],[Store_ID]],Stores_c[[#All],[Manager_Name]])</f>
        <v>Benjamin Mccoy</v>
      </c>
      <c r="AG2436" t="str" cm="1">
        <f t="array" ref="AG2436">_xlfn.XLOOKUP(Orders_C[[#This Row],[Store_ID]],Stores_c[[#All],[Store_ID]],Stores_c[[#All],[Store_Type]])</f>
        <v>Drive-Thru</v>
      </c>
    </row>
    <row r="2437" spans="1:33" x14ac:dyDescent="0.25">
      <c r="A2437">
        <v>8268</v>
      </c>
      <c r="B2437" s="1">
        <v>45737</v>
      </c>
      <c r="C2437" s="2">
        <v>0.31642361111111111</v>
      </c>
      <c r="D2437">
        <v>1118</v>
      </c>
      <c r="E2437">
        <v>209</v>
      </c>
      <c r="F2437">
        <v>402</v>
      </c>
      <c r="G2437">
        <v>333</v>
      </c>
      <c r="H2437">
        <v>2</v>
      </c>
      <c r="I2437">
        <v>346</v>
      </c>
      <c r="J2437">
        <v>5</v>
      </c>
      <c r="K2437">
        <v>17.3</v>
      </c>
      <c r="L2437">
        <v>704.3</v>
      </c>
      <c r="M2437" t="s">
        <v>19</v>
      </c>
      <c r="N2437" t="s">
        <v>23</v>
      </c>
      <c r="O2437">
        <v>41</v>
      </c>
      <c r="P2437">
        <v>2</v>
      </c>
      <c r="Q2437" t="s">
        <v>2291</v>
      </c>
      <c r="R2437">
        <v>502</v>
      </c>
      <c r="S2437" s="3">
        <v>0.05</v>
      </c>
      <c r="T2437" s="6">
        <v>289.09999999999997</v>
      </c>
      <c r="U2437" t="s">
        <v>6334</v>
      </c>
      <c r="V2437">
        <v>2025</v>
      </c>
      <c r="W2437" t="s">
        <v>6331</v>
      </c>
      <c r="X2437" t="str">
        <f>_xlfn.XLOOKUP(Orders_C[[#This Row],[Product_ID]],Products_C[Product_ID],Products_C[Product_Name])</f>
        <v>Chicken Wings</v>
      </c>
      <c r="Y2437" t="str">
        <f>_xlfn.XLOOKUP(Orders_C[[#This Row],[Product_ID]],Products_C[Product_ID],Products_C[Category])</f>
        <v>Burger</v>
      </c>
      <c r="Z2437" t="str">
        <f>_xlfn.XLOOKUP(Orders_C[[#This Row],[Store_ID]],Stores_c[Store_ID],Stores_c[City])</f>
        <v>Reidberg</v>
      </c>
      <c r="AA2437" t="str">
        <f>_xlfn.XLOOKUP(Orders_C[[#This Row],[Customer_ID]],Customers_c[Customer_ID],Customers_c[Customer_Name])</f>
        <v>Sarah Shepard</v>
      </c>
      <c r="AB2437" s="6">
        <f>Orders_C[[#This Row],[Quantity]]*Orders_C[[#This Row],[Unit_Price]]*(1-Orders_C[[#This Row],[Discount %]])+Orders_C[[#This Row],[Tax]]</f>
        <v>674.69999999999993</v>
      </c>
      <c r="AC2437" s="9">
        <f>(Orders_C[[#This Row],[Unit_Price]]*Orders_C[[#This Row],[Quantity]])-Orders_C[[#This Row],[Discount]]+Orders_C[[#This Row],[Tax]]</f>
        <v>704.3</v>
      </c>
      <c r="AD2437" t="str">
        <f>IF(COUNTIF(Orders_C[[#All],[Customer_ID]],Orders_C[[#This Row],[Customer_ID]])&gt;1,"Repeat","New")</f>
        <v>Repeat</v>
      </c>
      <c r="AE2437" t="str" cm="1">
        <f t="array" ref="AE2437">_xlfn.XLOOKUP(Orders_C[[#This Row],[Store_ID]],Stores_c[[#All],[Store_ID]],Stores_c[[#All],[City]])</f>
        <v>Reidberg</v>
      </c>
      <c r="AF2437" t="str" cm="1">
        <f t="array" ref="AF2437">_xlfn.XLOOKUP(Orders_C[[#This Row],[Store_ID]],Stores_c[[#All],[Store_ID]],Stores_c[[#All],[Manager_Name]])</f>
        <v>Jeffrey Horn</v>
      </c>
      <c r="AG2437" t="str" cm="1">
        <f t="array" ref="AG2437">_xlfn.XLOOKUP(Orders_C[[#This Row],[Store_ID]],Stores_c[[#All],[Store_ID]],Stores_c[[#All],[Store_Type]])</f>
        <v>Drive-Thru</v>
      </c>
    </row>
    <row r="2438" spans="1:33" x14ac:dyDescent="0.25">
      <c r="A2438">
        <v>9546</v>
      </c>
      <c r="B2438" s="1">
        <v>45701</v>
      </c>
      <c r="C2438" s="2">
        <v>0.89093750000000005</v>
      </c>
      <c r="D2438">
        <v>1797</v>
      </c>
      <c r="E2438">
        <v>218</v>
      </c>
      <c r="F2438">
        <v>450</v>
      </c>
      <c r="G2438">
        <v>305</v>
      </c>
      <c r="H2438">
        <v>2</v>
      </c>
      <c r="I2438">
        <v>346</v>
      </c>
      <c r="J2438">
        <v>5</v>
      </c>
      <c r="K2438">
        <v>17.3</v>
      </c>
      <c r="L2438">
        <v>704.3</v>
      </c>
      <c r="M2438" t="s">
        <v>18</v>
      </c>
      <c r="N2438" t="s">
        <v>22</v>
      </c>
      <c r="O2438">
        <v>45</v>
      </c>
      <c r="P2438">
        <v>5</v>
      </c>
      <c r="Q2438" t="s">
        <v>3569</v>
      </c>
      <c r="R2438">
        <v>508</v>
      </c>
      <c r="S2438" s="3">
        <v>0.05</v>
      </c>
      <c r="T2438" s="6">
        <v>289.09999999999997</v>
      </c>
      <c r="U2438" t="s">
        <v>6338</v>
      </c>
      <c r="V2438">
        <v>2025</v>
      </c>
      <c r="W2438" t="s">
        <v>6331</v>
      </c>
      <c r="X2438" t="str">
        <f>_xlfn.XLOOKUP(Orders_C[[#This Row],[Product_ID]],Products_C[Product_ID],Products_C[Product_Name])</f>
        <v>Krushers</v>
      </c>
      <c r="Y2438" t="str">
        <f>_xlfn.XLOOKUP(Orders_C[[#This Row],[Product_ID]],Products_C[Product_ID],Products_C[Category])</f>
        <v>Dessert</v>
      </c>
      <c r="Z2438" t="str">
        <f>_xlfn.XLOOKUP(Orders_C[[#This Row],[Store_ID]],Stores_c[Store_ID],Stores_c[City])</f>
        <v>East Johnport</v>
      </c>
      <c r="AA2438" t="str">
        <f>_xlfn.XLOOKUP(Orders_C[[#This Row],[Customer_ID]],Customers_c[Customer_ID],Customers_c[Customer_Name])</f>
        <v>Donald Brennan</v>
      </c>
      <c r="AB2438" s="6">
        <f>Orders_C[[#This Row],[Quantity]]*Orders_C[[#This Row],[Unit_Price]]*(1-Orders_C[[#This Row],[Discount %]])+Orders_C[[#This Row],[Tax]]</f>
        <v>674.69999999999993</v>
      </c>
      <c r="AC2438" s="9">
        <f>(Orders_C[[#This Row],[Unit_Price]]*Orders_C[[#This Row],[Quantity]])-Orders_C[[#This Row],[Discount]]+Orders_C[[#This Row],[Tax]]</f>
        <v>704.3</v>
      </c>
      <c r="AD2438" t="str">
        <f>IF(COUNTIF(Orders_C[[#All],[Customer_ID]],Orders_C[[#This Row],[Customer_ID]])&gt;1,"Repeat","New")</f>
        <v>Repeat</v>
      </c>
      <c r="AE2438" t="str" cm="1">
        <f t="array" ref="AE2438">_xlfn.XLOOKUP(Orders_C[[#This Row],[Store_ID]],Stores_c[[#All],[Store_ID]],Stores_c[[#All],[City]])</f>
        <v>East Johnport</v>
      </c>
      <c r="AF2438" t="str" cm="1">
        <f t="array" ref="AF2438">_xlfn.XLOOKUP(Orders_C[[#This Row],[Store_ID]],Stores_c[[#All],[Store_ID]],Stores_c[[#All],[Manager_Name]])</f>
        <v>Mr. Matthew Murillo III</v>
      </c>
      <c r="AG2438" t="str" cm="1">
        <f t="array" ref="AG2438">_xlfn.XLOOKUP(Orders_C[[#This Row],[Store_ID]],Stores_c[[#All],[Store_ID]],Stores_c[[#All],[Store_Type]])</f>
        <v>Street</v>
      </c>
    </row>
    <row r="2439" spans="1:33" x14ac:dyDescent="0.25">
      <c r="A2439">
        <v>8782</v>
      </c>
      <c r="B2439" s="1">
        <v>45742</v>
      </c>
      <c r="C2439" s="2">
        <v>0.52520833333333339</v>
      </c>
      <c r="D2439">
        <v>1204</v>
      </c>
      <c r="E2439">
        <v>223</v>
      </c>
      <c r="F2439">
        <v>477</v>
      </c>
      <c r="G2439">
        <v>310</v>
      </c>
      <c r="H2439">
        <v>2</v>
      </c>
      <c r="I2439">
        <v>352</v>
      </c>
      <c r="J2439">
        <v>10</v>
      </c>
      <c r="K2439">
        <v>17.600000000000001</v>
      </c>
      <c r="L2439">
        <v>711.6</v>
      </c>
      <c r="M2439" t="s">
        <v>19</v>
      </c>
      <c r="N2439" t="s">
        <v>23</v>
      </c>
      <c r="O2439">
        <v>39</v>
      </c>
      <c r="P2439">
        <v>4</v>
      </c>
      <c r="Q2439" t="s">
        <v>2805</v>
      </c>
      <c r="R2439">
        <v>503</v>
      </c>
      <c r="S2439" s="3">
        <v>0.1</v>
      </c>
      <c r="T2439" s="6">
        <v>289.20000000000005</v>
      </c>
      <c r="U2439" t="s">
        <v>6334</v>
      </c>
      <c r="V2439">
        <v>2025</v>
      </c>
      <c r="W2439" t="s">
        <v>6329</v>
      </c>
      <c r="X2439" t="str">
        <f>_xlfn.XLOOKUP(Orders_C[[#This Row],[Product_ID]],Products_C[Product_ID],Products_C[Product_Name])</f>
        <v>Chicken Bucket</v>
      </c>
      <c r="Y2439" t="str">
        <f>_xlfn.XLOOKUP(Orders_C[[#This Row],[Product_ID]],Products_C[Product_ID],Products_C[Category])</f>
        <v>Chicken</v>
      </c>
      <c r="Z2439" t="str">
        <f>_xlfn.XLOOKUP(Orders_C[[#This Row],[Store_ID]],Stores_c[Store_ID],Stores_c[City])</f>
        <v>Chambershaven</v>
      </c>
      <c r="AA2439" t="str">
        <f>_xlfn.XLOOKUP(Orders_C[[#This Row],[Customer_ID]],Customers_c[Customer_ID],Customers_c[Customer_Name])</f>
        <v>Christopher Howe</v>
      </c>
      <c r="AB2439" s="6">
        <f>Orders_C[[#This Row],[Quantity]]*Orders_C[[#This Row],[Unit_Price]]*(1-Orders_C[[#This Row],[Discount %]])+Orders_C[[#This Row],[Tax]]</f>
        <v>651.20000000000005</v>
      </c>
      <c r="AC2439" s="9">
        <f>(Orders_C[[#This Row],[Unit_Price]]*Orders_C[[#This Row],[Quantity]])-Orders_C[[#This Row],[Discount]]+Orders_C[[#This Row],[Tax]]</f>
        <v>711.6</v>
      </c>
      <c r="AD2439" t="str">
        <f>IF(COUNTIF(Orders_C[[#All],[Customer_ID]],Orders_C[[#This Row],[Customer_ID]])&gt;1,"Repeat","New")</f>
        <v>Repeat</v>
      </c>
      <c r="AE2439" t="str" cm="1">
        <f t="array" ref="AE2439">_xlfn.XLOOKUP(Orders_C[[#This Row],[Store_ID]],Stores_c[[#All],[Store_ID]],Stores_c[[#All],[City]])</f>
        <v>Chambershaven</v>
      </c>
      <c r="AF2439" t="str" cm="1">
        <f t="array" ref="AF2439">_xlfn.XLOOKUP(Orders_C[[#This Row],[Store_ID]],Stores_c[[#All],[Store_ID]],Stores_c[[#All],[Manager_Name]])</f>
        <v>Virginia Webster</v>
      </c>
      <c r="AG2439" t="str" cm="1">
        <f t="array" ref="AG2439">_xlfn.XLOOKUP(Orders_C[[#This Row],[Store_ID]],Stores_c[[#All],[Store_ID]],Stores_c[[#All],[Store_Type]])</f>
        <v>Street</v>
      </c>
    </row>
    <row r="2440" spans="1:33" x14ac:dyDescent="0.25">
      <c r="A2440">
        <v>9754</v>
      </c>
      <c r="B2440" s="1">
        <v>45968</v>
      </c>
      <c r="C2440" s="2">
        <v>0.47055555555555556</v>
      </c>
      <c r="D2440">
        <v>1329</v>
      </c>
      <c r="E2440">
        <v>216</v>
      </c>
      <c r="F2440">
        <v>420</v>
      </c>
      <c r="G2440">
        <v>317</v>
      </c>
      <c r="H2440">
        <v>2</v>
      </c>
      <c r="I2440">
        <v>352</v>
      </c>
      <c r="J2440">
        <v>10</v>
      </c>
      <c r="K2440">
        <v>17.600000000000001</v>
      </c>
      <c r="L2440">
        <v>711.6</v>
      </c>
      <c r="M2440" t="s">
        <v>20</v>
      </c>
      <c r="N2440" t="s">
        <v>22</v>
      </c>
      <c r="O2440">
        <v>42</v>
      </c>
      <c r="P2440">
        <v>1</v>
      </c>
      <c r="Q2440" t="s">
        <v>3777</v>
      </c>
      <c r="R2440">
        <v>505</v>
      </c>
      <c r="S2440" s="3">
        <v>0.1</v>
      </c>
      <c r="T2440" s="6">
        <v>289.20000000000005</v>
      </c>
      <c r="U2440" t="s">
        <v>6336</v>
      </c>
      <c r="V2440">
        <v>2025</v>
      </c>
      <c r="W2440" t="s">
        <v>6331</v>
      </c>
      <c r="X2440" t="str">
        <f>_xlfn.XLOOKUP(Orders_C[[#This Row],[Product_ID]],Products_C[Product_ID],Products_C[Product_Name])</f>
        <v>Popcorn Chicken</v>
      </c>
      <c r="Y2440" t="str">
        <f>_xlfn.XLOOKUP(Orders_C[[#This Row],[Product_ID]],Products_C[Product_ID],Products_C[Category])</f>
        <v>Dessert</v>
      </c>
      <c r="Z2440" t="str">
        <f>_xlfn.XLOOKUP(Orders_C[[#This Row],[Store_ID]],Stores_c[Store_ID],Stores_c[City])</f>
        <v>Garciaview</v>
      </c>
      <c r="AA2440" t="str">
        <f>_xlfn.XLOOKUP(Orders_C[[#This Row],[Customer_ID]],Customers_c[Customer_ID],Customers_c[Customer_Name])</f>
        <v>Patrick Russell</v>
      </c>
      <c r="AB2440" s="6">
        <f>Orders_C[[#This Row],[Quantity]]*Orders_C[[#This Row],[Unit_Price]]*(1-Orders_C[[#This Row],[Discount %]])+Orders_C[[#This Row],[Tax]]</f>
        <v>651.20000000000005</v>
      </c>
      <c r="AC2440" s="9">
        <f>(Orders_C[[#This Row],[Unit_Price]]*Orders_C[[#This Row],[Quantity]])-Orders_C[[#This Row],[Discount]]+Orders_C[[#This Row],[Tax]]</f>
        <v>711.6</v>
      </c>
      <c r="AD2440" t="str">
        <f>IF(COUNTIF(Orders_C[[#All],[Customer_ID]],Orders_C[[#This Row],[Customer_ID]])&gt;1,"Repeat","New")</f>
        <v>Repeat</v>
      </c>
      <c r="AE2440" t="str" cm="1">
        <f t="array" ref="AE2440">_xlfn.XLOOKUP(Orders_C[[#This Row],[Store_ID]],Stores_c[[#All],[Store_ID]],Stores_c[[#All],[City]])</f>
        <v>Garciaview</v>
      </c>
      <c r="AF2440" t="str" cm="1">
        <f t="array" ref="AF2440">_xlfn.XLOOKUP(Orders_C[[#This Row],[Store_ID]],Stores_c[[#All],[Store_ID]],Stores_c[[#All],[Manager_Name]])</f>
        <v>Karina Washington</v>
      </c>
      <c r="AG2440" t="str" cm="1">
        <f t="array" ref="AG2440">_xlfn.XLOOKUP(Orders_C[[#This Row],[Store_ID]],Stores_c[[#All],[Store_ID]],Stores_c[[#All],[Store_Type]])</f>
        <v>Drive-Thru</v>
      </c>
    </row>
    <row r="2441" spans="1:33" x14ac:dyDescent="0.25">
      <c r="A2441">
        <v>7815</v>
      </c>
      <c r="B2441" s="1">
        <v>45731</v>
      </c>
      <c r="C2441" s="2">
        <v>0.72149305555555554</v>
      </c>
      <c r="D2441">
        <v>1266</v>
      </c>
      <c r="E2441">
        <v>225</v>
      </c>
      <c r="F2441">
        <v>529</v>
      </c>
      <c r="G2441">
        <v>304</v>
      </c>
      <c r="H2441">
        <v>2</v>
      </c>
      <c r="I2441">
        <v>358</v>
      </c>
      <c r="J2441">
        <v>15</v>
      </c>
      <c r="K2441">
        <v>17.899999999999999</v>
      </c>
      <c r="L2441">
        <v>718.9</v>
      </c>
      <c r="M2441" t="s">
        <v>19</v>
      </c>
      <c r="N2441" t="s">
        <v>23</v>
      </c>
      <c r="O2441">
        <v>53</v>
      </c>
      <c r="P2441">
        <v>4</v>
      </c>
      <c r="Q2441" t="s">
        <v>1838</v>
      </c>
      <c r="R2441">
        <v>503</v>
      </c>
      <c r="S2441" s="3">
        <v>0.15</v>
      </c>
      <c r="T2441" s="6">
        <v>289.3</v>
      </c>
      <c r="U2441" t="s">
        <v>6334</v>
      </c>
      <c r="V2441">
        <v>2025</v>
      </c>
      <c r="W2441" t="s">
        <v>6331</v>
      </c>
      <c r="X2441" t="str">
        <f>_xlfn.XLOOKUP(Orders_C[[#This Row],[Product_ID]],Products_C[Product_ID],Products_C[Product_Name])</f>
        <v>Veg Burger</v>
      </c>
      <c r="Y2441" t="str">
        <f>_xlfn.XLOOKUP(Orders_C[[#This Row],[Product_ID]],Products_C[Product_ID],Products_C[Category])</f>
        <v>Burger</v>
      </c>
      <c r="Z2441" t="str">
        <f>_xlfn.XLOOKUP(Orders_C[[#This Row],[Store_ID]],Stores_c[Store_ID],Stores_c[City])</f>
        <v>South Peter</v>
      </c>
      <c r="AA2441" t="str">
        <f>_xlfn.XLOOKUP(Orders_C[[#This Row],[Customer_ID]],Customers_c[Customer_ID],Customers_c[Customer_Name])</f>
        <v>Edward Schultz</v>
      </c>
      <c r="AB2441" s="6">
        <f>Orders_C[[#This Row],[Quantity]]*Orders_C[[#This Row],[Unit_Price]]*(1-Orders_C[[#This Row],[Discount %]])+Orders_C[[#This Row],[Tax]]</f>
        <v>626.5</v>
      </c>
      <c r="AC2441" s="9">
        <f>(Orders_C[[#This Row],[Unit_Price]]*Orders_C[[#This Row],[Quantity]])-Orders_C[[#This Row],[Discount]]+Orders_C[[#This Row],[Tax]]</f>
        <v>718.9</v>
      </c>
      <c r="AD2441" t="str">
        <f>IF(COUNTIF(Orders_C[[#All],[Customer_ID]],Orders_C[[#This Row],[Customer_ID]])&gt;1,"Repeat","New")</f>
        <v>Repeat</v>
      </c>
      <c r="AE2441" t="str" cm="1">
        <f t="array" ref="AE2441">_xlfn.XLOOKUP(Orders_C[[#This Row],[Store_ID]],Stores_c[[#All],[Store_ID]],Stores_c[[#All],[City]])</f>
        <v>South Peter</v>
      </c>
      <c r="AF2441" t="str" cm="1">
        <f t="array" ref="AF2441">_xlfn.XLOOKUP(Orders_C[[#This Row],[Store_ID]],Stores_c[[#All],[Store_ID]],Stores_c[[#All],[Manager_Name]])</f>
        <v>Gregory Lambert</v>
      </c>
      <c r="AG2441" t="str" cm="1">
        <f t="array" ref="AG2441">_xlfn.XLOOKUP(Orders_C[[#This Row],[Store_ID]],Stores_c[[#All],[Store_ID]],Stores_c[[#All],[Store_Type]])</f>
        <v>Street</v>
      </c>
    </row>
    <row r="2442" spans="1:33" x14ac:dyDescent="0.25">
      <c r="A2442">
        <v>9125</v>
      </c>
      <c r="B2442" s="1">
        <v>45925</v>
      </c>
      <c r="C2442" s="2">
        <v>0.31848379629629631</v>
      </c>
      <c r="D2442">
        <v>1650</v>
      </c>
      <c r="E2442">
        <v>224</v>
      </c>
      <c r="F2442">
        <v>507</v>
      </c>
      <c r="G2442">
        <v>314</v>
      </c>
      <c r="H2442">
        <v>2</v>
      </c>
      <c r="I2442">
        <v>358</v>
      </c>
      <c r="J2442">
        <v>15</v>
      </c>
      <c r="K2442">
        <v>17.899999999999999</v>
      </c>
      <c r="L2442">
        <v>718.9</v>
      </c>
      <c r="M2442" t="s">
        <v>19</v>
      </c>
      <c r="N2442" t="s">
        <v>22</v>
      </c>
      <c r="O2442">
        <v>19</v>
      </c>
      <c r="P2442">
        <v>5</v>
      </c>
      <c r="Q2442" t="s">
        <v>3148</v>
      </c>
      <c r="R2442">
        <v>510</v>
      </c>
      <c r="S2442" s="3">
        <v>0.15</v>
      </c>
      <c r="T2442" s="6">
        <v>289.3</v>
      </c>
      <c r="U2442" t="s">
        <v>6335</v>
      </c>
      <c r="V2442">
        <v>2025</v>
      </c>
      <c r="W2442" t="s">
        <v>6333</v>
      </c>
      <c r="X2442" t="str">
        <f>_xlfn.XLOOKUP(Orders_C[[#This Row],[Product_ID]],Products_C[Product_ID],Products_C[Product_Name])</f>
        <v>Wrap</v>
      </c>
      <c r="Y2442" t="str">
        <f>_xlfn.XLOOKUP(Orders_C[[#This Row],[Product_ID]],Products_C[Product_ID],Products_C[Category])</f>
        <v>Burger</v>
      </c>
      <c r="Z2442" t="str">
        <f>_xlfn.XLOOKUP(Orders_C[[#This Row],[Store_ID]],Stores_c[Store_ID],Stores_c[City])</f>
        <v>Valdezton</v>
      </c>
      <c r="AA2442" t="str">
        <f>_xlfn.XLOOKUP(Orders_C[[#This Row],[Customer_ID]],Customers_c[Customer_ID],Customers_c[Customer_Name])</f>
        <v>Dawn Hoffman</v>
      </c>
      <c r="AB2442" s="6">
        <f>Orders_C[[#This Row],[Quantity]]*Orders_C[[#This Row],[Unit_Price]]*(1-Orders_C[[#This Row],[Discount %]])+Orders_C[[#This Row],[Tax]]</f>
        <v>626.5</v>
      </c>
      <c r="AC2442" s="9">
        <f>(Orders_C[[#This Row],[Unit_Price]]*Orders_C[[#This Row],[Quantity]])-Orders_C[[#This Row],[Discount]]+Orders_C[[#This Row],[Tax]]</f>
        <v>718.9</v>
      </c>
      <c r="AD2442" t="str">
        <f>IF(COUNTIF(Orders_C[[#All],[Customer_ID]],Orders_C[[#This Row],[Customer_ID]])&gt;1,"Repeat","New")</f>
        <v>Repeat</v>
      </c>
      <c r="AE2442" t="str" cm="1">
        <f t="array" ref="AE2442">_xlfn.XLOOKUP(Orders_C[[#This Row],[Store_ID]],Stores_c[[#All],[Store_ID]],Stores_c[[#All],[City]])</f>
        <v>Valdezton</v>
      </c>
      <c r="AF2442" t="str" cm="1">
        <f t="array" ref="AF2442">_xlfn.XLOOKUP(Orders_C[[#This Row],[Store_ID]],Stores_c[[#All],[Store_ID]],Stores_c[[#All],[Manager_Name]])</f>
        <v>John Rodriguez</v>
      </c>
      <c r="AG2442" t="str" cm="1">
        <f t="array" ref="AG2442">_xlfn.XLOOKUP(Orders_C[[#This Row],[Store_ID]],Stores_c[[#All],[Store_ID]],Stores_c[[#All],[Store_Type]])</f>
        <v>Street</v>
      </c>
    </row>
    <row r="2443" spans="1:33" x14ac:dyDescent="0.25">
      <c r="A2443">
        <v>6216</v>
      </c>
      <c r="B2443" s="1">
        <v>46046</v>
      </c>
      <c r="C2443" s="2">
        <v>6.5624999999999998E-3</v>
      </c>
      <c r="D2443">
        <v>1435</v>
      </c>
      <c r="E2443">
        <v>206</v>
      </c>
      <c r="F2443">
        <v>452</v>
      </c>
      <c r="G2443">
        <v>313</v>
      </c>
      <c r="H2443">
        <v>2</v>
      </c>
      <c r="I2443">
        <v>341</v>
      </c>
      <c r="J2443">
        <v>0</v>
      </c>
      <c r="K2443">
        <v>17.05</v>
      </c>
      <c r="L2443">
        <v>699.05</v>
      </c>
      <c r="M2443" t="s">
        <v>20</v>
      </c>
      <c r="N2443" t="s">
        <v>22</v>
      </c>
      <c r="O2443">
        <v>23</v>
      </c>
      <c r="P2443">
        <v>3</v>
      </c>
      <c r="Q2443" t="s">
        <v>239</v>
      </c>
      <c r="R2443">
        <v>509</v>
      </c>
      <c r="S2443" s="3">
        <v>0</v>
      </c>
      <c r="T2443" s="6">
        <v>289.84999999999997</v>
      </c>
      <c r="U2443" t="s">
        <v>6330</v>
      </c>
      <c r="V2443">
        <v>2026</v>
      </c>
      <c r="W2443" t="s">
        <v>6329</v>
      </c>
      <c r="X2443" t="str">
        <f>_xlfn.XLOOKUP(Orders_C[[#This Row],[Product_ID]],Products_C[Product_ID],Products_C[Product_Name])</f>
        <v>Rice Bowl</v>
      </c>
      <c r="Y2443" t="str">
        <f>_xlfn.XLOOKUP(Orders_C[[#This Row],[Product_ID]],Products_C[Product_ID],Products_C[Category])</f>
        <v>Beverage</v>
      </c>
      <c r="Z2443" t="str">
        <f>_xlfn.XLOOKUP(Orders_C[[#This Row],[Store_ID]],Stores_c[Store_ID],Stores_c[City])</f>
        <v>West Matthew</v>
      </c>
      <c r="AA2443" t="str">
        <f>_xlfn.XLOOKUP(Orders_C[[#This Row],[Customer_ID]],Customers_c[Customer_ID],Customers_c[Customer_Name])</f>
        <v>Sarah Mcguire</v>
      </c>
      <c r="AB2443" s="6">
        <f>Orders_C[[#This Row],[Quantity]]*Orders_C[[#This Row],[Unit_Price]]*(1-Orders_C[[#This Row],[Discount %]])+Orders_C[[#This Row],[Tax]]</f>
        <v>699.05</v>
      </c>
      <c r="AC2443" s="9">
        <f>(Orders_C[[#This Row],[Unit_Price]]*Orders_C[[#This Row],[Quantity]])-Orders_C[[#This Row],[Discount]]+Orders_C[[#This Row],[Tax]]</f>
        <v>699.05</v>
      </c>
      <c r="AD2443" t="str">
        <f>IF(COUNTIF(Orders_C[[#All],[Customer_ID]],Orders_C[[#This Row],[Customer_ID]])&gt;1,"Repeat","New")</f>
        <v>Repeat</v>
      </c>
      <c r="AE2443" t="str" cm="1">
        <f t="array" ref="AE2443">_xlfn.XLOOKUP(Orders_C[[#This Row],[Store_ID]],Stores_c[[#All],[Store_ID]],Stores_c[[#All],[City]])</f>
        <v>West Matthew</v>
      </c>
      <c r="AF2443" t="str" cm="1">
        <f t="array" ref="AF2443">_xlfn.XLOOKUP(Orders_C[[#This Row],[Store_ID]],Stores_c[[#All],[Store_ID]],Stores_c[[#All],[Manager_Name]])</f>
        <v>Miguel Kidd</v>
      </c>
      <c r="AG2443" t="str" cm="1">
        <f t="array" ref="AG2443">_xlfn.XLOOKUP(Orders_C[[#This Row],[Store_ID]],Stores_c[[#All],[Store_ID]],Stores_c[[#All],[Store_Type]])</f>
        <v>Drive-Thru</v>
      </c>
    </row>
    <row r="2444" spans="1:33" x14ac:dyDescent="0.25">
      <c r="A2444">
        <v>8780</v>
      </c>
      <c r="B2444" s="1">
        <v>45737</v>
      </c>
      <c r="C2444" s="2">
        <v>0.64065972222222223</v>
      </c>
      <c r="D2444">
        <v>1873</v>
      </c>
      <c r="E2444">
        <v>218</v>
      </c>
      <c r="F2444">
        <v>504</v>
      </c>
      <c r="G2444">
        <v>307</v>
      </c>
      <c r="H2444">
        <v>2</v>
      </c>
      <c r="I2444">
        <v>341</v>
      </c>
      <c r="J2444">
        <v>0</v>
      </c>
      <c r="K2444">
        <v>17.05</v>
      </c>
      <c r="L2444">
        <v>699.05</v>
      </c>
      <c r="M2444" t="s">
        <v>18</v>
      </c>
      <c r="N2444" t="s">
        <v>23</v>
      </c>
      <c r="O2444">
        <v>35</v>
      </c>
      <c r="P2444">
        <v>2</v>
      </c>
      <c r="Q2444" t="s">
        <v>2803</v>
      </c>
      <c r="R2444">
        <v>509</v>
      </c>
      <c r="S2444" s="3">
        <v>0</v>
      </c>
      <c r="T2444" s="6">
        <v>289.84999999999997</v>
      </c>
      <c r="U2444" t="s">
        <v>6334</v>
      </c>
      <c r="V2444">
        <v>2025</v>
      </c>
      <c r="W2444" t="s">
        <v>6329</v>
      </c>
      <c r="X2444" t="str">
        <f>_xlfn.XLOOKUP(Orders_C[[#This Row],[Product_ID]],Products_C[Product_ID],Products_C[Product_Name])</f>
        <v>Chicken Wings</v>
      </c>
      <c r="Y2444" t="str">
        <f>_xlfn.XLOOKUP(Orders_C[[#This Row],[Product_ID]],Products_C[Product_ID],Products_C[Category])</f>
        <v>Chicken</v>
      </c>
      <c r="Z2444" t="str">
        <f>_xlfn.XLOOKUP(Orders_C[[#This Row],[Store_ID]],Stores_c[Store_ID],Stores_c[City])</f>
        <v>East Johnport</v>
      </c>
      <c r="AA2444" t="str">
        <f>_xlfn.XLOOKUP(Orders_C[[#This Row],[Customer_ID]],Customers_c[Customer_ID],Customers_c[Customer_Name])</f>
        <v>Juan Williams</v>
      </c>
      <c r="AB2444" s="6">
        <f>Orders_C[[#This Row],[Quantity]]*Orders_C[[#This Row],[Unit_Price]]*(1-Orders_C[[#This Row],[Discount %]])+Orders_C[[#This Row],[Tax]]</f>
        <v>699.05</v>
      </c>
      <c r="AC2444" s="9">
        <f>(Orders_C[[#This Row],[Unit_Price]]*Orders_C[[#This Row],[Quantity]])-Orders_C[[#This Row],[Discount]]+Orders_C[[#This Row],[Tax]]</f>
        <v>699.05</v>
      </c>
      <c r="AD2444" t="str">
        <f>IF(COUNTIF(Orders_C[[#All],[Customer_ID]],Orders_C[[#This Row],[Customer_ID]])&gt;1,"Repeat","New")</f>
        <v>Repeat</v>
      </c>
      <c r="AE2444" t="str" cm="1">
        <f t="array" ref="AE2444">_xlfn.XLOOKUP(Orders_C[[#This Row],[Store_ID]],Stores_c[[#All],[Store_ID]],Stores_c[[#All],[City]])</f>
        <v>East Johnport</v>
      </c>
      <c r="AF2444" t="str" cm="1">
        <f t="array" ref="AF2444">_xlfn.XLOOKUP(Orders_C[[#This Row],[Store_ID]],Stores_c[[#All],[Store_ID]],Stores_c[[#All],[Manager_Name]])</f>
        <v>Mr. Matthew Murillo III</v>
      </c>
      <c r="AG2444" t="str" cm="1">
        <f t="array" ref="AG2444">_xlfn.XLOOKUP(Orders_C[[#This Row],[Store_ID]],Stores_c[[#All],[Store_ID]],Stores_c[[#All],[Store_Type]])</f>
        <v>Street</v>
      </c>
    </row>
    <row r="2445" spans="1:33" x14ac:dyDescent="0.25">
      <c r="A2445">
        <v>7327</v>
      </c>
      <c r="B2445" s="1">
        <v>45888</v>
      </c>
      <c r="C2445" s="2">
        <v>0.1270023148148148</v>
      </c>
      <c r="D2445">
        <v>1646</v>
      </c>
      <c r="E2445">
        <v>219</v>
      </c>
      <c r="F2445">
        <v>547</v>
      </c>
      <c r="G2445">
        <v>314</v>
      </c>
      <c r="H2445">
        <v>3</v>
      </c>
      <c r="I2445">
        <v>232</v>
      </c>
      <c r="J2445">
        <v>0</v>
      </c>
      <c r="K2445">
        <v>11.6</v>
      </c>
      <c r="L2445">
        <v>707.6</v>
      </c>
      <c r="M2445" t="s">
        <v>18</v>
      </c>
      <c r="N2445" t="s">
        <v>22</v>
      </c>
      <c r="O2445">
        <v>31</v>
      </c>
      <c r="P2445">
        <v>5</v>
      </c>
      <c r="Q2445" t="s">
        <v>1350</v>
      </c>
      <c r="R2445">
        <v>507</v>
      </c>
      <c r="S2445" s="3">
        <v>0</v>
      </c>
      <c r="T2445" s="6">
        <v>290.00000000000006</v>
      </c>
      <c r="U2445" t="s">
        <v>6342</v>
      </c>
      <c r="V2445">
        <v>2025</v>
      </c>
      <c r="W2445" t="s">
        <v>6329</v>
      </c>
      <c r="X2445" t="str">
        <f>_xlfn.XLOOKUP(Orders_C[[#This Row],[Product_ID]],Products_C[Product_ID],Products_C[Product_Name])</f>
        <v>Wrap</v>
      </c>
      <c r="Y2445" t="str">
        <f>_xlfn.XLOOKUP(Orders_C[[#This Row],[Product_ID]],Products_C[Product_ID],Products_C[Category])</f>
        <v>Burger</v>
      </c>
      <c r="Z2445" t="str">
        <f>_xlfn.XLOOKUP(Orders_C[[#This Row],[Store_ID]],Stores_c[Store_ID],Stores_c[City])</f>
        <v>Lake David</v>
      </c>
      <c r="AA2445" t="str">
        <f>_xlfn.XLOOKUP(Orders_C[[#This Row],[Customer_ID]],Customers_c[Customer_ID],Customers_c[Customer_Name])</f>
        <v>Shelby Bailey</v>
      </c>
      <c r="AB2445" s="6">
        <f>Orders_C[[#This Row],[Quantity]]*Orders_C[[#This Row],[Unit_Price]]*(1-Orders_C[[#This Row],[Discount %]])+Orders_C[[#This Row],[Tax]]</f>
        <v>707.6</v>
      </c>
      <c r="AC2445" s="9">
        <f>(Orders_C[[#This Row],[Unit_Price]]*Orders_C[[#This Row],[Quantity]])-Orders_C[[#This Row],[Discount]]+Orders_C[[#This Row],[Tax]]</f>
        <v>707.6</v>
      </c>
      <c r="AD2445" t="str">
        <f>IF(COUNTIF(Orders_C[[#All],[Customer_ID]],Orders_C[[#This Row],[Customer_ID]])&gt;1,"Repeat","New")</f>
        <v>Repeat</v>
      </c>
      <c r="AE2445" t="str" cm="1">
        <f t="array" ref="AE2445">_xlfn.XLOOKUP(Orders_C[[#This Row],[Store_ID]],Stores_c[[#All],[Store_ID]],Stores_c[[#All],[City]])</f>
        <v>Lake David</v>
      </c>
      <c r="AF2445" t="str" cm="1">
        <f t="array" ref="AF2445">_xlfn.XLOOKUP(Orders_C[[#This Row],[Store_ID]],Stores_c[[#All],[Store_ID]],Stores_c[[#All],[Manager_Name]])</f>
        <v>Joshua Hines</v>
      </c>
      <c r="AG2445" t="str" cm="1">
        <f t="array" ref="AG2445">_xlfn.XLOOKUP(Orders_C[[#This Row],[Store_ID]],Stores_c[[#All],[Store_ID]],Stores_c[[#All],[Store_Type]])</f>
        <v>Street</v>
      </c>
    </row>
    <row r="2446" spans="1:33" x14ac:dyDescent="0.25">
      <c r="A2446">
        <v>7297</v>
      </c>
      <c r="B2446" s="1">
        <v>45860</v>
      </c>
      <c r="C2446" s="2">
        <v>0.4529050925925926</v>
      </c>
      <c r="D2446">
        <v>1781</v>
      </c>
      <c r="E2446">
        <v>213</v>
      </c>
      <c r="F2446">
        <v>511</v>
      </c>
      <c r="G2446">
        <v>327</v>
      </c>
      <c r="H2446">
        <v>2</v>
      </c>
      <c r="I2446">
        <v>359</v>
      </c>
      <c r="J2446">
        <v>15</v>
      </c>
      <c r="K2446">
        <v>17.95</v>
      </c>
      <c r="L2446">
        <v>720.95</v>
      </c>
      <c r="M2446" t="s">
        <v>18</v>
      </c>
      <c r="N2446" t="s">
        <v>23</v>
      </c>
      <c r="O2446">
        <v>32</v>
      </c>
      <c r="P2446">
        <v>2</v>
      </c>
      <c r="Q2446" t="s">
        <v>1320</v>
      </c>
      <c r="R2446">
        <v>507</v>
      </c>
      <c r="S2446" s="3">
        <v>0.15</v>
      </c>
      <c r="T2446" s="6">
        <v>290.15000000000003</v>
      </c>
      <c r="U2446" t="s">
        <v>6341</v>
      </c>
      <c r="V2446">
        <v>2025</v>
      </c>
      <c r="W2446" t="s">
        <v>6329</v>
      </c>
      <c r="X2446" t="str">
        <f>_xlfn.XLOOKUP(Orders_C[[#This Row],[Product_ID]],Products_C[Product_ID],Products_C[Product_Name])</f>
        <v>Wrap</v>
      </c>
      <c r="Y2446" t="str">
        <f>_xlfn.XLOOKUP(Orders_C[[#This Row],[Product_ID]],Products_C[Product_ID],Products_C[Category])</f>
        <v>Chicken</v>
      </c>
      <c r="Z2446" t="str">
        <f>_xlfn.XLOOKUP(Orders_C[[#This Row],[Store_ID]],Stores_c[Store_ID],Stores_c[City])</f>
        <v>Lake Kristashire</v>
      </c>
      <c r="AA2446" t="str">
        <f>_xlfn.XLOOKUP(Orders_C[[#This Row],[Customer_ID]],Customers_c[Customer_ID],Customers_c[Customer_Name])</f>
        <v>Jennifer George</v>
      </c>
      <c r="AB2446" s="6">
        <f>Orders_C[[#This Row],[Quantity]]*Orders_C[[#This Row],[Unit_Price]]*(1-Orders_C[[#This Row],[Discount %]])+Orders_C[[#This Row],[Tax]]</f>
        <v>628.25</v>
      </c>
      <c r="AC2446" s="9">
        <f>(Orders_C[[#This Row],[Unit_Price]]*Orders_C[[#This Row],[Quantity]])-Orders_C[[#This Row],[Discount]]+Orders_C[[#This Row],[Tax]]</f>
        <v>720.95</v>
      </c>
      <c r="AD2446" t="str">
        <f>IF(COUNTIF(Orders_C[[#All],[Customer_ID]],Orders_C[[#This Row],[Customer_ID]])&gt;1,"Repeat","New")</f>
        <v>Repeat</v>
      </c>
      <c r="AE2446" t="str" cm="1">
        <f t="array" ref="AE2446">_xlfn.XLOOKUP(Orders_C[[#This Row],[Store_ID]],Stores_c[[#All],[Store_ID]],Stores_c[[#All],[City]])</f>
        <v>Lake Kristashire</v>
      </c>
      <c r="AF2446" t="str" cm="1">
        <f t="array" ref="AF2446">_xlfn.XLOOKUP(Orders_C[[#This Row],[Store_ID]],Stores_c[[#All],[Store_ID]],Stores_c[[#All],[Manager_Name]])</f>
        <v>Andrea Daugherty</v>
      </c>
      <c r="AG2446" t="str" cm="1">
        <f t="array" ref="AG2446">_xlfn.XLOOKUP(Orders_C[[#This Row],[Store_ID]],Stores_c[[#All],[Store_ID]],Stores_c[[#All],[Store_Type]])</f>
        <v>Mall</v>
      </c>
    </row>
    <row r="2447" spans="1:33" x14ac:dyDescent="0.25">
      <c r="A2447">
        <v>9199</v>
      </c>
      <c r="B2447" s="1">
        <v>45721</v>
      </c>
      <c r="C2447" s="2">
        <v>0.2931597222222222</v>
      </c>
      <c r="D2447">
        <v>1463</v>
      </c>
      <c r="E2447">
        <v>222</v>
      </c>
      <c r="F2447">
        <v>489</v>
      </c>
      <c r="G2447">
        <v>301</v>
      </c>
      <c r="H2447">
        <v>4</v>
      </c>
      <c r="I2447">
        <v>182</v>
      </c>
      <c r="J2447">
        <v>10</v>
      </c>
      <c r="K2447">
        <v>9.1</v>
      </c>
      <c r="L2447">
        <v>727.1</v>
      </c>
      <c r="M2447" t="s">
        <v>18</v>
      </c>
      <c r="N2447" t="s">
        <v>21</v>
      </c>
      <c r="O2447">
        <v>55</v>
      </c>
      <c r="P2447">
        <v>1</v>
      </c>
      <c r="Q2447" t="s">
        <v>3222</v>
      </c>
      <c r="R2447">
        <v>504</v>
      </c>
      <c r="S2447" s="3">
        <v>0.1</v>
      </c>
      <c r="T2447" s="6">
        <v>290.3</v>
      </c>
      <c r="U2447" t="s">
        <v>6334</v>
      </c>
      <c r="V2447">
        <v>2025</v>
      </c>
      <c r="W2447" t="s">
        <v>6331</v>
      </c>
      <c r="X2447" t="str">
        <f>_xlfn.XLOOKUP(Orders_C[[#This Row],[Product_ID]],Products_C[Product_ID],Products_C[Product_Name])</f>
        <v>Krushers</v>
      </c>
      <c r="Y2447" t="str">
        <f>_xlfn.XLOOKUP(Orders_C[[#This Row],[Product_ID]],Products_C[Product_ID],Products_C[Category])</f>
        <v>Burger</v>
      </c>
      <c r="Z2447" t="str">
        <f>_xlfn.XLOOKUP(Orders_C[[#This Row],[Store_ID]],Stores_c[Store_ID],Stores_c[City])</f>
        <v>New Steven</v>
      </c>
      <c r="AA2447" t="str">
        <f>_xlfn.XLOOKUP(Orders_C[[#This Row],[Customer_ID]],Customers_c[Customer_ID],Customers_c[Customer_Name])</f>
        <v>Olivia Mendoza</v>
      </c>
      <c r="AB2447" s="6">
        <f>Orders_C[[#This Row],[Quantity]]*Orders_C[[#This Row],[Unit_Price]]*(1-Orders_C[[#This Row],[Discount %]])+Orders_C[[#This Row],[Tax]]</f>
        <v>664.30000000000007</v>
      </c>
      <c r="AC2447" s="9">
        <f>(Orders_C[[#This Row],[Unit_Price]]*Orders_C[[#This Row],[Quantity]])-Orders_C[[#This Row],[Discount]]+Orders_C[[#This Row],[Tax]]</f>
        <v>727.1</v>
      </c>
      <c r="AD2447" t="str">
        <f>IF(COUNTIF(Orders_C[[#All],[Customer_ID]],Orders_C[[#This Row],[Customer_ID]])&gt;1,"Repeat","New")</f>
        <v>Repeat</v>
      </c>
      <c r="AE2447" t="str" cm="1">
        <f t="array" ref="AE2447">_xlfn.XLOOKUP(Orders_C[[#This Row],[Store_ID]],Stores_c[[#All],[Store_ID]],Stores_c[[#All],[City]])</f>
        <v>New Steven</v>
      </c>
      <c r="AF2447" t="str" cm="1">
        <f t="array" ref="AF2447">_xlfn.XLOOKUP(Orders_C[[#This Row],[Store_ID]],Stores_c[[#All],[Store_ID]],Stores_c[[#All],[Manager_Name]])</f>
        <v>Terri Martinez</v>
      </c>
      <c r="AG2447" t="str" cm="1">
        <f t="array" ref="AG2447">_xlfn.XLOOKUP(Orders_C[[#This Row],[Store_ID]],Stores_c[[#All],[Store_ID]],Stores_c[[#All],[Store_Type]])</f>
        <v>Drive-Thru</v>
      </c>
    </row>
    <row r="2448" spans="1:33" x14ac:dyDescent="0.25">
      <c r="A2448">
        <v>10782</v>
      </c>
      <c r="B2448" s="1">
        <v>46027</v>
      </c>
      <c r="C2448" s="2">
        <v>0.31106481481481479</v>
      </c>
      <c r="D2448">
        <v>1698</v>
      </c>
      <c r="E2448">
        <v>217</v>
      </c>
      <c r="F2448">
        <v>422</v>
      </c>
      <c r="G2448">
        <v>323</v>
      </c>
      <c r="H2448">
        <v>4</v>
      </c>
      <c r="I2448">
        <v>182</v>
      </c>
      <c r="J2448">
        <v>10</v>
      </c>
      <c r="K2448">
        <v>9.1</v>
      </c>
      <c r="L2448">
        <v>727.1</v>
      </c>
      <c r="M2448" t="s">
        <v>20</v>
      </c>
      <c r="N2448" t="s">
        <v>23</v>
      </c>
      <c r="O2448">
        <v>48</v>
      </c>
      <c r="P2448">
        <v>2</v>
      </c>
      <c r="Q2448" t="s">
        <v>4805</v>
      </c>
      <c r="R2448">
        <v>510</v>
      </c>
      <c r="S2448" s="3">
        <v>0.1</v>
      </c>
      <c r="T2448" s="6">
        <v>290.3</v>
      </c>
      <c r="U2448" t="s">
        <v>6330</v>
      </c>
      <c r="V2448">
        <v>2026</v>
      </c>
      <c r="W2448" t="s">
        <v>6331</v>
      </c>
      <c r="X2448" t="str">
        <f>_xlfn.XLOOKUP(Orders_C[[#This Row],[Product_ID]],Products_C[Product_ID],Products_C[Product_Name])</f>
        <v>Rice Bowl</v>
      </c>
      <c r="Y2448" t="str">
        <f>_xlfn.XLOOKUP(Orders_C[[#This Row],[Product_ID]],Products_C[Product_ID],Products_C[Category])</f>
        <v>Beverage</v>
      </c>
      <c r="Z2448" t="str">
        <f>_xlfn.XLOOKUP(Orders_C[[#This Row],[Store_ID]],Stores_c[Store_ID],Stores_c[City])</f>
        <v>West Rebecca</v>
      </c>
      <c r="AA2448" t="str">
        <f>_xlfn.XLOOKUP(Orders_C[[#This Row],[Customer_ID]],Customers_c[Customer_ID],Customers_c[Customer_Name])</f>
        <v>Steven Carrillo</v>
      </c>
      <c r="AB2448" s="6">
        <f>Orders_C[[#This Row],[Quantity]]*Orders_C[[#This Row],[Unit_Price]]*(1-Orders_C[[#This Row],[Discount %]])+Orders_C[[#This Row],[Tax]]</f>
        <v>664.30000000000007</v>
      </c>
      <c r="AC2448" s="9">
        <f>(Orders_C[[#This Row],[Unit_Price]]*Orders_C[[#This Row],[Quantity]])-Orders_C[[#This Row],[Discount]]+Orders_C[[#This Row],[Tax]]</f>
        <v>727.1</v>
      </c>
      <c r="AD2448" t="str">
        <f>IF(COUNTIF(Orders_C[[#All],[Customer_ID]],Orders_C[[#This Row],[Customer_ID]])&gt;1,"Repeat","New")</f>
        <v>Repeat</v>
      </c>
      <c r="AE2448" t="str" cm="1">
        <f t="array" ref="AE2448">_xlfn.XLOOKUP(Orders_C[[#This Row],[Store_ID]],Stores_c[[#All],[Store_ID]],Stores_c[[#All],[City]])</f>
        <v>West Rebecca</v>
      </c>
      <c r="AF2448" t="str" cm="1">
        <f t="array" ref="AF2448">_xlfn.XLOOKUP(Orders_C[[#This Row],[Store_ID]],Stores_c[[#All],[Store_ID]],Stores_c[[#All],[Manager_Name]])</f>
        <v>Albert Smith</v>
      </c>
      <c r="AG2448" t="str" cm="1">
        <f t="array" ref="AG2448">_xlfn.XLOOKUP(Orders_C[[#This Row],[Store_ID]],Stores_c[[#All],[Store_ID]],Stores_c[[#All],[Store_Type]])</f>
        <v>Mall</v>
      </c>
    </row>
    <row r="2449" spans="1:33" x14ac:dyDescent="0.25">
      <c r="A2449">
        <v>6127</v>
      </c>
      <c r="B2449" s="1">
        <v>45761</v>
      </c>
      <c r="C2449" s="2">
        <v>2.3090277777777779E-2</v>
      </c>
      <c r="D2449">
        <v>1847</v>
      </c>
      <c r="E2449">
        <v>209</v>
      </c>
      <c r="F2449">
        <v>510</v>
      </c>
      <c r="G2449">
        <v>311</v>
      </c>
      <c r="H2449">
        <v>4</v>
      </c>
      <c r="I2449">
        <v>179</v>
      </c>
      <c r="J2449">
        <v>5</v>
      </c>
      <c r="K2449">
        <v>8.9500000000000011</v>
      </c>
      <c r="L2449">
        <v>719.95</v>
      </c>
      <c r="M2449" t="s">
        <v>19</v>
      </c>
      <c r="N2449" t="s">
        <v>21</v>
      </c>
      <c r="O2449">
        <v>11</v>
      </c>
      <c r="P2449">
        <v>4</v>
      </c>
      <c r="Q2449" t="s">
        <v>150</v>
      </c>
      <c r="R2449">
        <v>510</v>
      </c>
      <c r="S2449" s="3">
        <v>0.05</v>
      </c>
      <c r="T2449" s="6">
        <v>290.35000000000008</v>
      </c>
      <c r="U2449" t="s">
        <v>6337</v>
      </c>
      <c r="V2449">
        <v>2025</v>
      </c>
      <c r="W2449" t="s">
        <v>6333</v>
      </c>
      <c r="X2449" t="str">
        <f>_xlfn.XLOOKUP(Orders_C[[#This Row],[Product_ID]],Products_C[Product_ID],Products_C[Product_Name])</f>
        <v>Pepsi</v>
      </c>
      <c r="Y2449" t="str">
        <f>_xlfn.XLOOKUP(Orders_C[[#This Row],[Product_ID]],Products_C[Product_ID],Products_C[Category])</f>
        <v>Dessert</v>
      </c>
      <c r="Z2449" t="str">
        <f>_xlfn.XLOOKUP(Orders_C[[#This Row],[Store_ID]],Stores_c[Store_ID],Stores_c[City])</f>
        <v>Reidberg</v>
      </c>
      <c r="AA2449" t="str">
        <f>_xlfn.XLOOKUP(Orders_C[[#This Row],[Customer_ID]],Customers_c[Customer_ID],Customers_c[Customer_Name])</f>
        <v>Robert Mendoza</v>
      </c>
      <c r="AB2449" s="6">
        <f>Orders_C[[#This Row],[Quantity]]*Orders_C[[#This Row],[Unit_Price]]*(1-Orders_C[[#This Row],[Discount %]])+Orders_C[[#This Row],[Tax]]</f>
        <v>689.15</v>
      </c>
      <c r="AC2449" s="9">
        <f>(Orders_C[[#This Row],[Unit_Price]]*Orders_C[[#This Row],[Quantity]])-Orders_C[[#This Row],[Discount]]+Orders_C[[#This Row],[Tax]]</f>
        <v>719.95</v>
      </c>
      <c r="AD2449" t="str">
        <f>IF(COUNTIF(Orders_C[[#All],[Customer_ID]],Orders_C[[#This Row],[Customer_ID]])&gt;1,"Repeat","New")</f>
        <v>Repeat</v>
      </c>
      <c r="AE2449" t="str" cm="1">
        <f t="array" ref="AE2449">_xlfn.XLOOKUP(Orders_C[[#This Row],[Store_ID]],Stores_c[[#All],[Store_ID]],Stores_c[[#All],[City]])</f>
        <v>Reidberg</v>
      </c>
      <c r="AF2449" t="str" cm="1">
        <f t="array" ref="AF2449">_xlfn.XLOOKUP(Orders_C[[#This Row],[Store_ID]],Stores_c[[#All],[Store_ID]],Stores_c[[#All],[Manager_Name]])</f>
        <v>Jeffrey Horn</v>
      </c>
      <c r="AG2449" t="str" cm="1">
        <f t="array" ref="AG2449">_xlfn.XLOOKUP(Orders_C[[#This Row],[Store_ID]],Stores_c[[#All],[Store_ID]],Stores_c[[#All],[Store_Type]])</f>
        <v>Drive-Thru</v>
      </c>
    </row>
    <row r="2450" spans="1:33" x14ac:dyDescent="0.25">
      <c r="A2450">
        <v>9800</v>
      </c>
      <c r="B2450" s="1">
        <v>45890</v>
      </c>
      <c r="C2450" s="2">
        <v>0.78192129629629625</v>
      </c>
      <c r="D2450">
        <v>1964</v>
      </c>
      <c r="E2450">
        <v>203</v>
      </c>
      <c r="F2450">
        <v>483</v>
      </c>
      <c r="G2450">
        <v>305</v>
      </c>
      <c r="H2450">
        <v>4</v>
      </c>
      <c r="I2450">
        <v>179</v>
      </c>
      <c r="J2450">
        <v>5</v>
      </c>
      <c r="K2450">
        <v>8.9500000000000011</v>
      </c>
      <c r="L2450">
        <v>719.95</v>
      </c>
      <c r="M2450" t="s">
        <v>18</v>
      </c>
      <c r="N2450" t="s">
        <v>23</v>
      </c>
      <c r="O2450">
        <v>10</v>
      </c>
      <c r="P2450">
        <v>4</v>
      </c>
      <c r="Q2450" t="s">
        <v>3823</v>
      </c>
      <c r="R2450">
        <v>502</v>
      </c>
      <c r="S2450" s="3">
        <v>0.05</v>
      </c>
      <c r="T2450" s="6">
        <v>290.35000000000008</v>
      </c>
      <c r="U2450" t="s">
        <v>6342</v>
      </c>
      <c r="V2450">
        <v>2025</v>
      </c>
      <c r="W2450" t="s">
        <v>6333</v>
      </c>
      <c r="X2450" t="str">
        <f>_xlfn.XLOOKUP(Orders_C[[#This Row],[Product_ID]],Products_C[Product_ID],Products_C[Product_Name])</f>
        <v>Krushers</v>
      </c>
      <c r="Y2450" t="str">
        <f>_xlfn.XLOOKUP(Orders_C[[#This Row],[Product_ID]],Products_C[Product_ID],Products_C[Category])</f>
        <v>Dessert</v>
      </c>
      <c r="Z2450" t="str">
        <f>_xlfn.XLOOKUP(Orders_C[[#This Row],[Store_ID]],Stores_c[Store_ID],Stores_c[City])</f>
        <v>Lake Williammouth</v>
      </c>
      <c r="AA2450" t="str">
        <f>_xlfn.XLOOKUP(Orders_C[[#This Row],[Customer_ID]],Customers_c[Customer_ID],Customers_c[Customer_Name])</f>
        <v>Mary Vasquez</v>
      </c>
      <c r="AB2450" s="6">
        <f>Orders_C[[#This Row],[Quantity]]*Orders_C[[#This Row],[Unit_Price]]*(1-Orders_C[[#This Row],[Discount %]])+Orders_C[[#This Row],[Tax]]</f>
        <v>689.15</v>
      </c>
      <c r="AC2450" s="9">
        <f>(Orders_C[[#This Row],[Unit_Price]]*Orders_C[[#This Row],[Quantity]])-Orders_C[[#This Row],[Discount]]+Orders_C[[#This Row],[Tax]]</f>
        <v>719.95</v>
      </c>
      <c r="AD2450" t="str">
        <f>IF(COUNTIF(Orders_C[[#All],[Customer_ID]],Orders_C[[#This Row],[Customer_ID]])&gt;1,"Repeat","New")</f>
        <v>Repeat</v>
      </c>
      <c r="AE2450" t="str" cm="1">
        <f t="array" ref="AE2450">_xlfn.XLOOKUP(Orders_C[[#This Row],[Store_ID]],Stores_c[[#All],[Store_ID]],Stores_c[[#All],[City]])</f>
        <v>Lake Williammouth</v>
      </c>
      <c r="AF2450" t="str" cm="1">
        <f t="array" ref="AF2450">_xlfn.XLOOKUP(Orders_C[[#This Row],[Store_ID]],Stores_c[[#All],[Store_ID]],Stores_c[[#All],[Manager_Name]])</f>
        <v>Stephanie Dominguez</v>
      </c>
      <c r="AG2450" t="str" cm="1">
        <f t="array" ref="AG2450">_xlfn.XLOOKUP(Orders_C[[#This Row],[Store_ID]],Stores_c[[#All],[Store_ID]],Stores_c[[#All],[Store_Type]])</f>
        <v>Drive-Thru</v>
      </c>
    </row>
    <row r="2451" spans="1:33" x14ac:dyDescent="0.25">
      <c r="A2451">
        <v>10701</v>
      </c>
      <c r="B2451" s="1">
        <v>46028</v>
      </c>
      <c r="C2451" s="2">
        <v>0.80891203703703707</v>
      </c>
      <c r="D2451">
        <v>1291</v>
      </c>
      <c r="E2451">
        <v>217</v>
      </c>
      <c r="F2451">
        <v>407</v>
      </c>
      <c r="G2451">
        <v>308</v>
      </c>
      <c r="H2451">
        <v>4</v>
      </c>
      <c r="I2451">
        <v>179</v>
      </c>
      <c r="J2451">
        <v>5</v>
      </c>
      <c r="K2451">
        <v>8.9500000000000011</v>
      </c>
      <c r="L2451">
        <v>719.95</v>
      </c>
      <c r="M2451" t="s">
        <v>19</v>
      </c>
      <c r="N2451" t="s">
        <v>22</v>
      </c>
      <c r="O2451">
        <v>48</v>
      </c>
      <c r="P2451">
        <v>2</v>
      </c>
      <c r="Q2451" t="s">
        <v>4724</v>
      </c>
      <c r="R2451">
        <v>507</v>
      </c>
      <c r="S2451" s="3">
        <v>0.05</v>
      </c>
      <c r="T2451" s="6">
        <v>290.35000000000008</v>
      </c>
      <c r="U2451" t="s">
        <v>6330</v>
      </c>
      <c r="V2451">
        <v>2026</v>
      </c>
      <c r="W2451" t="s">
        <v>6331</v>
      </c>
      <c r="X2451" t="str">
        <f>_xlfn.XLOOKUP(Orders_C[[#This Row],[Product_ID]],Products_C[Product_ID],Products_C[Product_Name])</f>
        <v>Zinger Burger</v>
      </c>
      <c r="Y2451" t="str">
        <f>_xlfn.XLOOKUP(Orders_C[[#This Row],[Product_ID]],Products_C[Product_ID],Products_C[Category])</f>
        <v>Beverage</v>
      </c>
      <c r="Z2451" t="str">
        <f>_xlfn.XLOOKUP(Orders_C[[#This Row],[Store_ID]],Stores_c[Store_ID],Stores_c[City])</f>
        <v>West Rebecca</v>
      </c>
      <c r="AA2451" t="str">
        <f>_xlfn.XLOOKUP(Orders_C[[#This Row],[Customer_ID]],Customers_c[Customer_ID],Customers_c[Customer_Name])</f>
        <v>Jason Baker DVM</v>
      </c>
      <c r="AB2451" s="6">
        <f>Orders_C[[#This Row],[Quantity]]*Orders_C[[#This Row],[Unit_Price]]*(1-Orders_C[[#This Row],[Discount %]])+Orders_C[[#This Row],[Tax]]</f>
        <v>689.15</v>
      </c>
      <c r="AC2451" s="9">
        <f>(Orders_C[[#This Row],[Unit_Price]]*Orders_C[[#This Row],[Quantity]])-Orders_C[[#This Row],[Discount]]+Orders_C[[#This Row],[Tax]]</f>
        <v>719.95</v>
      </c>
      <c r="AD2451" t="str">
        <f>IF(COUNTIF(Orders_C[[#All],[Customer_ID]],Orders_C[[#This Row],[Customer_ID]])&gt;1,"Repeat","New")</f>
        <v>Repeat</v>
      </c>
      <c r="AE2451" t="str" cm="1">
        <f t="array" ref="AE2451">_xlfn.XLOOKUP(Orders_C[[#This Row],[Store_ID]],Stores_c[[#All],[Store_ID]],Stores_c[[#All],[City]])</f>
        <v>West Rebecca</v>
      </c>
      <c r="AF2451" t="str" cm="1">
        <f t="array" ref="AF2451">_xlfn.XLOOKUP(Orders_C[[#This Row],[Store_ID]],Stores_c[[#All],[Store_ID]],Stores_c[[#All],[Manager_Name]])</f>
        <v>Albert Smith</v>
      </c>
      <c r="AG2451" t="str" cm="1">
        <f t="array" ref="AG2451">_xlfn.XLOOKUP(Orders_C[[#This Row],[Store_ID]],Stores_c[[#All],[Store_ID]],Stores_c[[#All],[Store_Type]])</f>
        <v>Mall</v>
      </c>
    </row>
    <row r="2452" spans="1:33" x14ac:dyDescent="0.25">
      <c r="A2452">
        <v>7530</v>
      </c>
      <c r="B2452" s="1">
        <v>45797</v>
      </c>
      <c r="C2452" s="2">
        <v>0.53001157407407407</v>
      </c>
      <c r="D2452">
        <v>1628</v>
      </c>
      <c r="E2452">
        <v>220</v>
      </c>
      <c r="F2452">
        <v>523</v>
      </c>
      <c r="G2452">
        <v>322</v>
      </c>
      <c r="H2452">
        <v>2</v>
      </c>
      <c r="I2452">
        <v>342</v>
      </c>
      <c r="J2452">
        <v>0</v>
      </c>
      <c r="K2452">
        <v>17.100000000000001</v>
      </c>
      <c r="L2452">
        <v>701.1</v>
      </c>
      <c r="M2452" t="s">
        <v>19</v>
      </c>
      <c r="N2452" t="s">
        <v>21</v>
      </c>
      <c r="O2452">
        <v>41</v>
      </c>
      <c r="P2452">
        <v>2</v>
      </c>
      <c r="Q2452" t="s">
        <v>1553</v>
      </c>
      <c r="R2452">
        <v>509</v>
      </c>
      <c r="S2452" s="3">
        <v>0</v>
      </c>
      <c r="T2452" s="6">
        <v>290.70000000000005</v>
      </c>
      <c r="U2452" t="s">
        <v>6339</v>
      </c>
      <c r="V2452">
        <v>2025</v>
      </c>
      <c r="W2452" t="s">
        <v>6331</v>
      </c>
      <c r="X2452" t="str">
        <f>_xlfn.XLOOKUP(Orders_C[[#This Row],[Product_ID]],Products_C[Product_ID],Products_C[Product_Name])</f>
        <v>Veg Burger</v>
      </c>
      <c r="Y2452" t="str">
        <f>_xlfn.XLOOKUP(Orders_C[[#This Row],[Product_ID]],Products_C[Product_ID],Products_C[Category])</f>
        <v>Burger</v>
      </c>
      <c r="Z2452" t="str">
        <f>_xlfn.XLOOKUP(Orders_C[[#This Row],[Store_ID]],Stores_c[Store_ID],Stores_c[City])</f>
        <v>Williamborough</v>
      </c>
      <c r="AA2452" t="str">
        <f>_xlfn.XLOOKUP(Orders_C[[#This Row],[Customer_ID]],Customers_c[Customer_ID],Customers_c[Customer_Name])</f>
        <v>Dr. Ethan Williams Jr.</v>
      </c>
      <c r="AB2452" s="6">
        <f>Orders_C[[#This Row],[Quantity]]*Orders_C[[#This Row],[Unit_Price]]*(1-Orders_C[[#This Row],[Discount %]])+Orders_C[[#This Row],[Tax]]</f>
        <v>701.1</v>
      </c>
      <c r="AC2452" s="9">
        <f>(Orders_C[[#This Row],[Unit_Price]]*Orders_C[[#This Row],[Quantity]])-Orders_C[[#This Row],[Discount]]+Orders_C[[#This Row],[Tax]]</f>
        <v>701.1</v>
      </c>
      <c r="AD2452" t="str">
        <f>IF(COUNTIF(Orders_C[[#All],[Customer_ID]],Orders_C[[#This Row],[Customer_ID]])&gt;1,"Repeat","New")</f>
        <v>Repeat</v>
      </c>
      <c r="AE2452" t="str" cm="1">
        <f t="array" ref="AE2452">_xlfn.XLOOKUP(Orders_C[[#This Row],[Store_ID]],Stores_c[[#All],[Store_ID]],Stores_c[[#All],[City]])</f>
        <v>Williamborough</v>
      </c>
      <c r="AF2452" t="str" cm="1">
        <f t="array" ref="AF2452">_xlfn.XLOOKUP(Orders_C[[#This Row],[Store_ID]],Stores_c[[#All],[Store_ID]],Stores_c[[#All],[Manager_Name]])</f>
        <v>Michael Mcbride</v>
      </c>
      <c r="AG2452" t="str" cm="1">
        <f t="array" ref="AG2452">_xlfn.XLOOKUP(Orders_C[[#This Row],[Store_ID]],Stores_c[[#All],[Store_ID]],Stores_c[[#All],[Store_Type]])</f>
        <v>Mall</v>
      </c>
    </row>
    <row r="2453" spans="1:33" x14ac:dyDescent="0.25">
      <c r="A2453">
        <v>9495</v>
      </c>
      <c r="B2453" s="1">
        <v>46018</v>
      </c>
      <c r="C2453" s="2">
        <v>0.25579861111111113</v>
      </c>
      <c r="D2453">
        <v>1935</v>
      </c>
      <c r="E2453">
        <v>202</v>
      </c>
      <c r="F2453">
        <v>491</v>
      </c>
      <c r="G2453">
        <v>323</v>
      </c>
      <c r="H2453">
        <v>2</v>
      </c>
      <c r="I2453">
        <v>342</v>
      </c>
      <c r="J2453">
        <v>0</v>
      </c>
      <c r="K2453">
        <v>17.100000000000001</v>
      </c>
      <c r="L2453">
        <v>701.1</v>
      </c>
      <c r="M2453" t="s">
        <v>20</v>
      </c>
      <c r="N2453" t="s">
        <v>23</v>
      </c>
      <c r="O2453">
        <v>35</v>
      </c>
      <c r="P2453">
        <v>5</v>
      </c>
      <c r="Q2453" t="s">
        <v>3518</v>
      </c>
      <c r="R2453">
        <v>507</v>
      </c>
      <c r="S2453" s="3">
        <v>0</v>
      </c>
      <c r="T2453" s="6">
        <v>290.70000000000005</v>
      </c>
      <c r="U2453" t="s">
        <v>6328</v>
      </c>
      <c r="V2453">
        <v>2025</v>
      </c>
      <c r="W2453" t="s">
        <v>6329</v>
      </c>
      <c r="X2453" t="str">
        <f>_xlfn.XLOOKUP(Orders_C[[#This Row],[Product_ID]],Products_C[Product_ID],Products_C[Product_Name])</f>
        <v>Rice Bowl</v>
      </c>
      <c r="Y2453" t="str">
        <f>_xlfn.XLOOKUP(Orders_C[[#This Row],[Product_ID]],Products_C[Product_ID],Products_C[Category])</f>
        <v>Beverage</v>
      </c>
      <c r="Z2453" t="str">
        <f>_xlfn.XLOOKUP(Orders_C[[#This Row],[Store_ID]],Stores_c[Store_ID],Stores_c[City])</f>
        <v>Rebekahside</v>
      </c>
      <c r="AA2453" t="str">
        <f>_xlfn.XLOOKUP(Orders_C[[#This Row],[Customer_ID]],Customers_c[Customer_ID],Customers_c[Customer_Name])</f>
        <v>Timothy Williams</v>
      </c>
      <c r="AB2453" s="6">
        <f>Orders_C[[#This Row],[Quantity]]*Orders_C[[#This Row],[Unit_Price]]*(1-Orders_C[[#This Row],[Discount %]])+Orders_C[[#This Row],[Tax]]</f>
        <v>701.1</v>
      </c>
      <c r="AC2453" s="9">
        <f>(Orders_C[[#This Row],[Unit_Price]]*Orders_C[[#This Row],[Quantity]])-Orders_C[[#This Row],[Discount]]+Orders_C[[#This Row],[Tax]]</f>
        <v>701.1</v>
      </c>
      <c r="AD2453" t="str">
        <f>IF(COUNTIF(Orders_C[[#All],[Customer_ID]],Orders_C[[#This Row],[Customer_ID]])&gt;1,"Repeat","New")</f>
        <v>Repeat</v>
      </c>
      <c r="AE2453" t="str" cm="1">
        <f t="array" ref="AE2453">_xlfn.XLOOKUP(Orders_C[[#This Row],[Store_ID]],Stores_c[[#All],[Store_ID]],Stores_c[[#All],[City]])</f>
        <v>Rebekahside</v>
      </c>
      <c r="AF2453" t="str" cm="1">
        <f t="array" ref="AF2453">_xlfn.XLOOKUP(Orders_C[[#This Row],[Store_ID]],Stores_c[[#All],[Store_ID]],Stores_c[[#All],[Manager_Name]])</f>
        <v>Mark Ray</v>
      </c>
      <c r="AG2453" t="str" cm="1">
        <f t="array" ref="AG2453">_xlfn.XLOOKUP(Orders_C[[#This Row],[Store_ID]],Stores_c[[#All],[Store_ID]],Stores_c[[#All],[Store_Type]])</f>
        <v>Drive-Thru</v>
      </c>
    </row>
    <row r="2454" spans="1:33" x14ac:dyDescent="0.25">
      <c r="A2454">
        <v>9441</v>
      </c>
      <c r="B2454" s="1">
        <v>45954</v>
      </c>
      <c r="C2454" s="2">
        <v>0.71046296296296296</v>
      </c>
      <c r="D2454">
        <v>1539</v>
      </c>
      <c r="E2454">
        <v>210</v>
      </c>
      <c r="F2454">
        <v>484</v>
      </c>
      <c r="G2454">
        <v>317</v>
      </c>
      <c r="H2454">
        <v>2</v>
      </c>
      <c r="I2454">
        <v>354</v>
      </c>
      <c r="J2454">
        <v>10</v>
      </c>
      <c r="K2454">
        <v>17.7</v>
      </c>
      <c r="L2454">
        <v>715.7</v>
      </c>
      <c r="M2454" t="s">
        <v>20</v>
      </c>
      <c r="N2454" t="s">
        <v>22</v>
      </c>
      <c r="O2454">
        <v>38</v>
      </c>
      <c r="P2454">
        <v>2</v>
      </c>
      <c r="Q2454" t="s">
        <v>3464</v>
      </c>
      <c r="R2454">
        <v>506</v>
      </c>
      <c r="S2454" s="3">
        <v>0.1</v>
      </c>
      <c r="T2454" s="6">
        <v>290.90000000000003</v>
      </c>
      <c r="U2454" t="s">
        <v>6332</v>
      </c>
      <c r="V2454">
        <v>2025</v>
      </c>
      <c r="W2454" t="s">
        <v>6329</v>
      </c>
      <c r="X2454" t="str">
        <f>_xlfn.XLOOKUP(Orders_C[[#This Row],[Product_ID]],Products_C[Product_ID],Products_C[Product_Name])</f>
        <v>Popcorn Chicken</v>
      </c>
      <c r="Y2454" t="str">
        <f>_xlfn.XLOOKUP(Orders_C[[#This Row],[Product_ID]],Products_C[Product_ID],Products_C[Category])</f>
        <v>Dessert</v>
      </c>
      <c r="Z2454" t="str">
        <f>_xlfn.XLOOKUP(Orders_C[[#This Row],[Store_ID]],Stores_c[Store_ID],Stores_c[City])</f>
        <v>East William</v>
      </c>
      <c r="AA2454" t="str">
        <f>_xlfn.XLOOKUP(Orders_C[[#This Row],[Customer_ID]],Customers_c[Customer_ID],Customers_c[Customer_Name])</f>
        <v>Sarah Moses</v>
      </c>
      <c r="AB2454" s="6">
        <f>Orders_C[[#This Row],[Quantity]]*Orders_C[[#This Row],[Unit_Price]]*(1-Orders_C[[#This Row],[Discount %]])+Orders_C[[#This Row],[Tax]]</f>
        <v>654.90000000000009</v>
      </c>
      <c r="AC2454" s="9">
        <f>(Orders_C[[#This Row],[Unit_Price]]*Orders_C[[#This Row],[Quantity]])-Orders_C[[#This Row],[Discount]]+Orders_C[[#This Row],[Tax]]</f>
        <v>715.7</v>
      </c>
      <c r="AD2454" t="str">
        <f>IF(COUNTIF(Orders_C[[#All],[Customer_ID]],Orders_C[[#This Row],[Customer_ID]])&gt;1,"Repeat","New")</f>
        <v>Repeat</v>
      </c>
      <c r="AE2454" t="str" cm="1">
        <f t="array" ref="AE2454">_xlfn.XLOOKUP(Orders_C[[#This Row],[Store_ID]],Stores_c[[#All],[Store_ID]],Stores_c[[#All],[City]])</f>
        <v>East William</v>
      </c>
      <c r="AF2454" t="str" cm="1">
        <f t="array" ref="AF2454">_xlfn.XLOOKUP(Orders_C[[#This Row],[Store_ID]],Stores_c[[#All],[Store_ID]],Stores_c[[#All],[Manager_Name]])</f>
        <v>Victoria Butler</v>
      </c>
      <c r="AG2454" t="str" cm="1">
        <f t="array" ref="AG2454">_xlfn.XLOOKUP(Orders_C[[#This Row],[Store_ID]],Stores_c[[#All],[Store_ID]],Stores_c[[#All],[Store_Type]])</f>
        <v>Drive-Thru</v>
      </c>
    </row>
    <row r="2455" spans="1:33" x14ac:dyDescent="0.25">
      <c r="A2455">
        <v>10922</v>
      </c>
      <c r="B2455" s="1">
        <v>45793</v>
      </c>
      <c r="C2455" s="2">
        <v>7.7662037037037043E-2</v>
      </c>
      <c r="D2455">
        <v>1863</v>
      </c>
      <c r="E2455">
        <v>206</v>
      </c>
      <c r="F2455">
        <v>404</v>
      </c>
      <c r="G2455">
        <v>309</v>
      </c>
      <c r="H2455">
        <v>3</v>
      </c>
      <c r="I2455">
        <v>241</v>
      </c>
      <c r="J2455">
        <v>10</v>
      </c>
      <c r="K2455">
        <v>12.05</v>
      </c>
      <c r="L2455">
        <v>725.05</v>
      </c>
      <c r="M2455" t="s">
        <v>20</v>
      </c>
      <c r="N2455" t="s">
        <v>22</v>
      </c>
      <c r="O2455">
        <v>28</v>
      </c>
      <c r="P2455">
        <v>5</v>
      </c>
      <c r="Q2455" t="s">
        <v>4945</v>
      </c>
      <c r="R2455">
        <v>507</v>
      </c>
      <c r="S2455" s="3">
        <v>0.1</v>
      </c>
      <c r="T2455" s="6">
        <v>291.24999999999994</v>
      </c>
      <c r="U2455" t="s">
        <v>6339</v>
      </c>
      <c r="V2455">
        <v>2025</v>
      </c>
      <c r="W2455" t="s">
        <v>6329</v>
      </c>
      <c r="X2455" t="str">
        <f>_xlfn.XLOOKUP(Orders_C[[#This Row],[Product_ID]],Products_C[Product_ID],Products_C[Product_Name])</f>
        <v>Chicken Bucket</v>
      </c>
      <c r="Y2455" t="str">
        <f>_xlfn.XLOOKUP(Orders_C[[#This Row],[Product_ID]],Products_C[Product_ID],Products_C[Category])</f>
        <v>Dessert</v>
      </c>
      <c r="Z2455" t="str">
        <f>_xlfn.XLOOKUP(Orders_C[[#This Row],[Store_ID]],Stores_c[Store_ID],Stores_c[City])</f>
        <v>West Matthew</v>
      </c>
      <c r="AA2455" t="str">
        <f>_xlfn.XLOOKUP(Orders_C[[#This Row],[Customer_ID]],Customers_c[Customer_ID],Customers_c[Customer_Name])</f>
        <v>Erin Brown</v>
      </c>
      <c r="AB2455" s="6">
        <f>Orders_C[[#This Row],[Quantity]]*Orders_C[[#This Row],[Unit_Price]]*(1-Orders_C[[#This Row],[Discount %]])+Orders_C[[#This Row],[Tax]]</f>
        <v>662.75</v>
      </c>
      <c r="AC2455" s="9">
        <f>(Orders_C[[#This Row],[Unit_Price]]*Orders_C[[#This Row],[Quantity]])-Orders_C[[#This Row],[Discount]]+Orders_C[[#This Row],[Tax]]</f>
        <v>725.05</v>
      </c>
      <c r="AD2455" t="str">
        <f>IF(COUNTIF(Orders_C[[#All],[Customer_ID]],Orders_C[[#This Row],[Customer_ID]])&gt;1,"Repeat","New")</f>
        <v>Repeat</v>
      </c>
      <c r="AE2455" t="str" cm="1">
        <f t="array" ref="AE2455">_xlfn.XLOOKUP(Orders_C[[#This Row],[Store_ID]],Stores_c[[#All],[Store_ID]],Stores_c[[#All],[City]])</f>
        <v>West Matthew</v>
      </c>
      <c r="AF2455" t="str" cm="1">
        <f t="array" ref="AF2455">_xlfn.XLOOKUP(Orders_C[[#This Row],[Store_ID]],Stores_c[[#All],[Store_ID]],Stores_c[[#All],[Manager_Name]])</f>
        <v>Miguel Kidd</v>
      </c>
      <c r="AG2455" t="str" cm="1">
        <f t="array" ref="AG2455">_xlfn.XLOOKUP(Orders_C[[#This Row],[Store_ID]],Stores_c[[#All],[Store_ID]],Stores_c[[#All],[Store_Type]])</f>
        <v>Drive-Thru</v>
      </c>
    </row>
    <row r="2456" spans="1:33" x14ac:dyDescent="0.25">
      <c r="A2456">
        <v>8034</v>
      </c>
      <c r="B2456" s="1">
        <v>45716</v>
      </c>
      <c r="C2456" s="2">
        <v>0.70159722222222221</v>
      </c>
      <c r="D2456">
        <v>1463</v>
      </c>
      <c r="E2456">
        <v>225</v>
      </c>
      <c r="F2456">
        <v>537</v>
      </c>
      <c r="G2456">
        <v>311</v>
      </c>
      <c r="H2456">
        <v>3</v>
      </c>
      <c r="I2456">
        <v>237</v>
      </c>
      <c r="J2456">
        <v>5</v>
      </c>
      <c r="K2456">
        <v>11.85</v>
      </c>
      <c r="L2456">
        <v>717.85</v>
      </c>
      <c r="M2456" t="s">
        <v>18</v>
      </c>
      <c r="N2456" t="s">
        <v>23</v>
      </c>
      <c r="O2456">
        <v>52</v>
      </c>
      <c r="P2456">
        <v>1</v>
      </c>
      <c r="Q2456" t="s">
        <v>2057</v>
      </c>
      <c r="R2456">
        <v>505</v>
      </c>
      <c r="S2456" s="3">
        <v>0.05</v>
      </c>
      <c r="T2456" s="6">
        <v>291.25000000000006</v>
      </c>
      <c r="U2456" t="s">
        <v>6338</v>
      </c>
      <c r="V2456">
        <v>2025</v>
      </c>
      <c r="W2456" t="s">
        <v>6331</v>
      </c>
      <c r="X2456" t="str">
        <f>_xlfn.XLOOKUP(Orders_C[[#This Row],[Product_ID]],Products_C[Product_ID],Products_C[Product_Name])</f>
        <v>Pepsi</v>
      </c>
      <c r="Y2456" t="str">
        <f>_xlfn.XLOOKUP(Orders_C[[#This Row],[Product_ID]],Products_C[Product_ID],Products_C[Category])</f>
        <v>Dessert</v>
      </c>
      <c r="Z2456" t="str">
        <f>_xlfn.XLOOKUP(Orders_C[[#This Row],[Store_ID]],Stores_c[Store_ID],Stores_c[City])</f>
        <v>South Peter</v>
      </c>
      <c r="AA2456" t="str">
        <f>_xlfn.XLOOKUP(Orders_C[[#This Row],[Customer_ID]],Customers_c[Customer_ID],Customers_c[Customer_Name])</f>
        <v>Olivia Mendoza</v>
      </c>
      <c r="AB2456" s="6">
        <f>Orders_C[[#This Row],[Quantity]]*Orders_C[[#This Row],[Unit_Price]]*(1-Orders_C[[#This Row],[Discount %]])+Orders_C[[#This Row],[Tax]]</f>
        <v>687.3</v>
      </c>
      <c r="AC2456" s="9">
        <f>(Orders_C[[#This Row],[Unit_Price]]*Orders_C[[#This Row],[Quantity]])-Orders_C[[#This Row],[Discount]]+Orders_C[[#This Row],[Tax]]</f>
        <v>717.85</v>
      </c>
      <c r="AD2456" t="str">
        <f>IF(COUNTIF(Orders_C[[#All],[Customer_ID]],Orders_C[[#This Row],[Customer_ID]])&gt;1,"Repeat","New")</f>
        <v>Repeat</v>
      </c>
      <c r="AE2456" t="str" cm="1">
        <f t="array" ref="AE2456">_xlfn.XLOOKUP(Orders_C[[#This Row],[Store_ID]],Stores_c[[#All],[Store_ID]],Stores_c[[#All],[City]])</f>
        <v>South Peter</v>
      </c>
      <c r="AF2456" t="str" cm="1">
        <f t="array" ref="AF2456">_xlfn.XLOOKUP(Orders_C[[#This Row],[Store_ID]],Stores_c[[#All],[Store_ID]],Stores_c[[#All],[Manager_Name]])</f>
        <v>Gregory Lambert</v>
      </c>
      <c r="AG2456" t="str" cm="1">
        <f t="array" ref="AG2456">_xlfn.XLOOKUP(Orders_C[[#This Row],[Store_ID]],Stores_c[[#All],[Store_ID]],Stores_c[[#All],[Store_Type]])</f>
        <v>Street</v>
      </c>
    </row>
    <row r="2457" spans="1:33" x14ac:dyDescent="0.25">
      <c r="A2457">
        <v>10104</v>
      </c>
      <c r="B2457" s="1">
        <v>45880</v>
      </c>
      <c r="C2457" s="2">
        <v>0.33853009259259259</v>
      </c>
      <c r="D2457">
        <v>1309</v>
      </c>
      <c r="E2457">
        <v>206</v>
      </c>
      <c r="F2457">
        <v>514</v>
      </c>
      <c r="G2457">
        <v>327</v>
      </c>
      <c r="H2457">
        <v>3</v>
      </c>
      <c r="I2457">
        <v>237</v>
      </c>
      <c r="J2457">
        <v>5</v>
      </c>
      <c r="K2457">
        <v>11.85</v>
      </c>
      <c r="L2457">
        <v>717.85</v>
      </c>
      <c r="M2457" t="s">
        <v>20</v>
      </c>
      <c r="N2457" t="s">
        <v>22</v>
      </c>
      <c r="O2457">
        <v>22</v>
      </c>
      <c r="P2457">
        <v>1</v>
      </c>
      <c r="Q2457" t="s">
        <v>4127</v>
      </c>
      <c r="R2457">
        <v>507</v>
      </c>
      <c r="S2457" s="3">
        <v>0.05</v>
      </c>
      <c r="T2457" s="6">
        <v>291.25000000000006</v>
      </c>
      <c r="U2457" t="s">
        <v>6342</v>
      </c>
      <c r="V2457">
        <v>2025</v>
      </c>
      <c r="W2457" t="s">
        <v>6329</v>
      </c>
      <c r="X2457" t="str">
        <f>_xlfn.XLOOKUP(Orders_C[[#This Row],[Product_ID]],Products_C[Product_ID],Products_C[Product_Name])</f>
        <v>Wrap</v>
      </c>
      <c r="Y2457" t="str">
        <f>_xlfn.XLOOKUP(Orders_C[[#This Row],[Product_ID]],Products_C[Product_ID],Products_C[Category])</f>
        <v>Chicken</v>
      </c>
      <c r="Z2457" t="str">
        <f>_xlfn.XLOOKUP(Orders_C[[#This Row],[Store_ID]],Stores_c[Store_ID],Stores_c[City])</f>
        <v>West Matthew</v>
      </c>
      <c r="AA2457" t="str">
        <f>_xlfn.XLOOKUP(Orders_C[[#This Row],[Customer_ID]],Customers_c[Customer_ID],Customers_c[Customer_Name])</f>
        <v>Matthew Taylor</v>
      </c>
      <c r="AB2457" s="6">
        <f>Orders_C[[#This Row],[Quantity]]*Orders_C[[#This Row],[Unit_Price]]*(1-Orders_C[[#This Row],[Discount %]])+Orders_C[[#This Row],[Tax]]</f>
        <v>687.3</v>
      </c>
      <c r="AC2457" s="9">
        <f>(Orders_C[[#This Row],[Unit_Price]]*Orders_C[[#This Row],[Quantity]])-Orders_C[[#This Row],[Discount]]+Orders_C[[#This Row],[Tax]]</f>
        <v>717.85</v>
      </c>
      <c r="AD2457" t="str">
        <f>IF(COUNTIF(Orders_C[[#All],[Customer_ID]],Orders_C[[#This Row],[Customer_ID]])&gt;1,"Repeat","New")</f>
        <v>Repeat</v>
      </c>
      <c r="AE2457" t="str" cm="1">
        <f t="array" ref="AE2457">_xlfn.XLOOKUP(Orders_C[[#This Row],[Store_ID]],Stores_c[[#All],[Store_ID]],Stores_c[[#All],[City]])</f>
        <v>West Matthew</v>
      </c>
      <c r="AF2457" t="str" cm="1">
        <f t="array" ref="AF2457">_xlfn.XLOOKUP(Orders_C[[#This Row],[Store_ID]],Stores_c[[#All],[Store_ID]],Stores_c[[#All],[Manager_Name]])</f>
        <v>Miguel Kidd</v>
      </c>
      <c r="AG2457" t="str" cm="1">
        <f t="array" ref="AG2457">_xlfn.XLOOKUP(Orders_C[[#This Row],[Store_ID]],Stores_c[[#All],[Store_ID]],Stores_c[[#All],[Store_Type]])</f>
        <v>Drive-Thru</v>
      </c>
    </row>
    <row r="2458" spans="1:33" x14ac:dyDescent="0.25">
      <c r="A2458">
        <v>6085</v>
      </c>
      <c r="B2458" s="1">
        <v>45718</v>
      </c>
      <c r="C2458" s="2">
        <v>6.6770833333333335E-2</v>
      </c>
      <c r="D2458">
        <v>1127</v>
      </c>
      <c r="E2458">
        <v>208</v>
      </c>
      <c r="F2458">
        <v>401</v>
      </c>
      <c r="G2458">
        <v>323</v>
      </c>
      <c r="H2458">
        <v>2</v>
      </c>
      <c r="I2458">
        <v>343</v>
      </c>
      <c r="J2458">
        <v>0</v>
      </c>
      <c r="K2458">
        <v>17.149999999999999</v>
      </c>
      <c r="L2458">
        <v>703.15</v>
      </c>
      <c r="M2458" t="s">
        <v>18</v>
      </c>
      <c r="N2458" t="s">
        <v>23</v>
      </c>
      <c r="O2458">
        <v>37</v>
      </c>
      <c r="P2458">
        <v>4</v>
      </c>
      <c r="Q2458" t="s">
        <v>108</v>
      </c>
      <c r="R2458">
        <v>508</v>
      </c>
      <c r="S2458" s="3">
        <v>0</v>
      </c>
      <c r="T2458" s="6">
        <v>291.55</v>
      </c>
      <c r="U2458" t="s">
        <v>6334</v>
      </c>
      <c r="V2458">
        <v>2025</v>
      </c>
      <c r="W2458" t="s">
        <v>6329</v>
      </c>
      <c r="X2458" t="str">
        <f>_xlfn.XLOOKUP(Orders_C[[#This Row],[Product_ID]],Products_C[Product_ID],Products_C[Product_Name])</f>
        <v>Rice Bowl</v>
      </c>
      <c r="Y2458" t="str">
        <f>_xlfn.XLOOKUP(Orders_C[[#This Row],[Product_ID]],Products_C[Product_ID],Products_C[Category])</f>
        <v>Beverage</v>
      </c>
      <c r="Z2458" t="str">
        <f>_xlfn.XLOOKUP(Orders_C[[#This Row],[Store_ID]],Stores_c[Store_ID],Stores_c[City])</f>
        <v>Tracyview</v>
      </c>
      <c r="AA2458" t="str">
        <f>_xlfn.XLOOKUP(Orders_C[[#This Row],[Customer_ID]],Customers_c[Customer_ID],Customers_c[Customer_Name])</f>
        <v>Christopher Long</v>
      </c>
      <c r="AB2458" s="6">
        <f>Orders_C[[#This Row],[Quantity]]*Orders_C[[#This Row],[Unit_Price]]*(1-Orders_C[[#This Row],[Discount %]])+Orders_C[[#This Row],[Tax]]</f>
        <v>703.15</v>
      </c>
      <c r="AC2458" s="9">
        <f>(Orders_C[[#This Row],[Unit_Price]]*Orders_C[[#This Row],[Quantity]])-Orders_C[[#This Row],[Discount]]+Orders_C[[#This Row],[Tax]]</f>
        <v>703.15</v>
      </c>
      <c r="AD2458" t="str">
        <f>IF(COUNTIF(Orders_C[[#All],[Customer_ID]],Orders_C[[#This Row],[Customer_ID]])&gt;1,"Repeat","New")</f>
        <v>Repeat</v>
      </c>
      <c r="AE2458" t="str" cm="1">
        <f t="array" ref="AE2458">_xlfn.XLOOKUP(Orders_C[[#This Row],[Store_ID]],Stores_c[[#All],[Store_ID]],Stores_c[[#All],[City]])</f>
        <v>Tracyview</v>
      </c>
      <c r="AF2458" t="str" cm="1">
        <f t="array" ref="AF2458">_xlfn.XLOOKUP(Orders_C[[#This Row],[Store_ID]],Stores_c[[#All],[Store_ID]],Stores_c[[#All],[Manager_Name]])</f>
        <v>Jeremiah Lee</v>
      </c>
      <c r="AG2458" t="str" cm="1">
        <f t="array" ref="AG2458">_xlfn.XLOOKUP(Orders_C[[#This Row],[Store_ID]],Stores_c[[#All],[Store_ID]],Stores_c[[#All],[Store_Type]])</f>
        <v>Mall</v>
      </c>
    </row>
    <row r="2459" spans="1:33" x14ac:dyDescent="0.25">
      <c r="A2459">
        <v>7480</v>
      </c>
      <c r="B2459" s="1">
        <v>45912</v>
      </c>
      <c r="C2459" s="2">
        <v>0.1522337962962963</v>
      </c>
      <c r="D2459">
        <v>1825</v>
      </c>
      <c r="E2459">
        <v>219</v>
      </c>
      <c r="F2459">
        <v>435</v>
      </c>
      <c r="G2459">
        <v>329</v>
      </c>
      <c r="H2459">
        <v>2</v>
      </c>
      <c r="I2459">
        <v>343</v>
      </c>
      <c r="J2459">
        <v>0</v>
      </c>
      <c r="K2459">
        <v>17.149999999999999</v>
      </c>
      <c r="L2459">
        <v>703.15</v>
      </c>
      <c r="M2459" t="s">
        <v>19</v>
      </c>
      <c r="N2459" t="s">
        <v>21</v>
      </c>
      <c r="O2459">
        <v>21</v>
      </c>
      <c r="P2459">
        <v>2</v>
      </c>
      <c r="Q2459" t="s">
        <v>1503</v>
      </c>
      <c r="R2459">
        <v>504</v>
      </c>
      <c r="S2459" s="3">
        <v>0</v>
      </c>
      <c r="T2459" s="6">
        <v>291.55</v>
      </c>
      <c r="U2459" t="s">
        <v>6335</v>
      </c>
      <c r="V2459">
        <v>2025</v>
      </c>
      <c r="W2459" t="s">
        <v>6329</v>
      </c>
      <c r="X2459" t="str">
        <f>_xlfn.XLOOKUP(Orders_C[[#This Row],[Product_ID]],Products_C[Product_ID],Products_C[Product_Name])</f>
        <v>Rice Bowl</v>
      </c>
      <c r="Y2459" t="str">
        <f>_xlfn.XLOOKUP(Orders_C[[#This Row],[Product_ID]],Products_C[Product_ID],Products_C[Category])</f>
        <v>Dessert</v>
      </c>
      <c r="Z2459" t="str">
        <f>_xlfn.XLOOKUP(Orders_C[[#This Row],[Store_ID]],Stores_c[Store_ID],Stores_c[City])</f>
        <v>Lake David</v>
      </c>
      <c r="AA2459" t="str">
        <f>_xlfn.XLOOKUP(Orders_C[[#This Row],[Customer_ID]],Customers_c[Customer_ID],Customers_c[Customer_Name])</f>
        <v>Ethan Gordon</v>
      </c>
      <c r="AB2459" s="6">
        <f>Orders_C[[#This Row],[Quantity]]*Orders_C[[#This Row],[Unit_Price]]*(1-Orders_C[[#This Row],[Discount %]])+Orders_C[[#This Row],[Tax]]</f>
        <v>703.15</v>
      </c>
      <c r="AC2459" s="9">
        <f>(Orders_C[[#This Row],[Unit_Price]]*Orders_C[[#This Row],[Quantity]])-Orders_C[[#This Row],[Discount]]+Orders_C[[#This Row],[Tax]]</f>
        <v>703.15</v>
      </c>
      <c r="AD2459" t="str">
        <f>IF(COUNTIF(Orders_C[[#All],[Customer_ID]],Orders_C[[#This Row],[Customer_ID]])&gt;1,"Repeat","New")</f>
        <v>Repeat</v>
      </c>
      <c r="AE2459" t="str" cm="1">
        <f t="array" ref="AE2459">_xlfn.XLOOKUP(Orders_C[[#This Row],[Store_ID]],Stores_c[[#All],[Store_ID]],Stores_c[[#All],[City]])</f>
        <v>Lake David</v>
      </c>
      <c r="AF2459" t="str" cm="1">
        <f t="array" ref="AF2459">_xlfn.XLOOKUP(Orders_C[[#This Row],[Store_ID]],Stores_c[[#All],[Store_ID]],Stores_c[[#All],[Manager_Name]])</f>
        <v>Joshua Hines</v>
      </c>
      <c r="AG2459" t="str" cm="1">
        <f t="array" ref="AG2459">_xlfn.XLOOKUP(Orders_C[[#This Row],[Store_ID]],Stores_c[[#All],[Store_ID]],Stores_c[[#All],[Store_Type]])</f>
        <v>Street</v>
      </c>
    </row>
    <row r="2460" spans="1:33" x14ac:dyDescent="0.25">
      <c r="A2460">
        <v>9556</v>
      </c>
      <c r="B2460" s="1">
        <v>45834</v>
      </c>
      <c r="C2460" s="2">
        <v>0.21964120370370371</v>
      </c>
      <c r="D2460">
        <v>1609</v>
      </c>
      <c r="E2460">
        <v>208</v>
      </c>
      <c r="F2460">
        <v>423</v>
      </c>
      <c r="G2460">
        <v>325</v>
      </c>
      <c r="H2460">
        <v>2</v>
      </c>
      <c r="I2460">
        <v>343</v>
      </c>
      <c r="J2460">
        <v>0</v>
      </c>
      <c r="K2460">
        <v>17.149999999999999</v>
      </c>
      <c r="L2460">
        <v>703.15</v>
      </c>
      <c r="M2460" t="s">
        <v>20</v>
      </c>
      <c r="N2460" t="s">
        <v>23</v>
      </c>
      <c r="O2460">
        <v>24</v>
      </c>
      <c r="P2460">
        <v>3</v>
      </c>
      <c r="Q2460" t="s">
        <v>3579</v>
      </c>
      <c r="R2460">
        <v>507</v>
      </c>
      <c r="S2460" s="3">
        <v>0</v>
      </c>
      <c r="T2460" s="6">
        <v>291.55</v>
      </c>
      <c r="U2460" t="s">
        <v>6340</v>
      </c>
      <c r="V2460">
        <v>2025</v>
      </c>
      <c r="W2460" t="s">
        <v>6329</v>
      </c>
      <c r="X2460" t="str">
        <f>_xlfn.XLOOKUP(Orders_C[[#This Row],[Product_ID]],Products_C[Product_ID],Products_C[Product_Name])</f>
        <v>Veg Burger</v>
      </c>
      <c r="Y2460" t="str">
        <f>_xlfn.XLOOKUP(Orders_C[[#This Row],[Product_ID]],Products_C[Product_ID],Products_C[Category])</f>
        <v>Chicken</v>
      </c>
      <c r="Z2460" t="str">
        <f>_xlfn.XLOOKUP(Orders_C[[#This Row],[Store_ID]],Stores_c[Store_ID],Stores_c[City])</f>
        <v>Tracyview</v>
      </c>
      <c r="AA2460" t="str">
        <f>_xlfn.XLOOKUP(Orders_C[[#This Row],[Customer_ID]],Customers_c[Customer_ID],Customers_c[Customer_Name])</f>
        <v>Wayne Williams</v>
      </c>
      <c r="AB2460" s="6">
        <f>Orders_C[[#This Row],[Quantity]]*Orders_C[[#This Row],[Unit_Price]]*(1-Orders_C[[#This Row],[Discount %]])+Orders_C[[#This Row],[Tax]]</f>
        <v>703.15</v>
      </c>
      <c r="AC2460" s="9">
        <f>(Orders_C[[#This Row],[Unit_Price]]*Orders_C[[#This Row],[Quantity]])-Orders_C[[#This Row],[Discount]]+Orders_C[[#This Row],[Tax]]</f>
        <v>703.15</v>
      </c>
      <c r="AD2460" t="str">
        <f>IF(COUNTIF(Orders_C[[#All],[Customer_ID]],Orders_C[[#This Row],[Customer_ID]])&gt;1,"Repeat","New")</f>
        <v>Repeat</v>
      </c>
      <c r="AE2460" t="str" cm="1">
        <f t="array" ref="AE2460">_xlfn.XLOOKUP(Orders_C[[#This Row],[Store_ID]],Stores_c[[#All],[Store_ID]],Stores_c[[#All],[City]])</f>
        <v>Tracyview</v>
      </c>
      <c r="AF2460" t="str" cm="1">
        <f t="array" ref="AF2460">_xlfn.XLOOKUP(Orders_C[[#This Row],[Store_ID]],Stores_c[[#All],[Store_ID]],Stores_c[[#All],[Manager_Name]])</f>
        <v>Jeremiah Lee</v>
      </c>
      <c r="AG2460" t="str" cm="1">
        <f t="array" ref="AG2460">_xlfn.XLOOKUP(Orders_C[[#This Row],[Store_ID]],Stores_c[[#All],[Store_ID]],Stores_c[[#All],[Store_Type]])</f>
        <v>Mall</v>
      </c>
    </row>
    <row r="2461" spans="1:33" x14ac:dyDescent="0.25">
      <c r="A2461">
        <v>8431</v>
      </c>
      <c r="B2461" s="1">
        <v>46061</v>
      </c>
      <c r="C2461" s="2">
        <v>3.8391203703703705E-2</v>
      </c>
      <c r="D2461">
        <v>1543</v>
      </c>
      <c r="E2461">
        <v>202</v>
      </c>
      <c r="F2461">
        <v>441</v>
      </c>
      <c r="G2461">
        <v>329</v>
      </c>
      <c r="H2461">
        <v>2</v>
      </c>
      <c r="I2461">
        <v>355</v>
      </c>
      <c r="J2461">
        <v>10</v>
      </c>
      <c r="K2461">
        <v>17.75</v>
      </c>
      <c r="L2461">
        <v>717.75</v>
      </c>
      <c r="M2461" t="s">
        <v>18</v>
      </c>
      <c r="N2461" t="s">
        <v>21</v>
      </c>
      <c r="O2461">
        <v>31</v>
      </c>
      <c r="P2461">
        <v>4</v>
      </c>
      <c r="Q2461" t="s">
        <v>2454</v>
      </c>
      <c r="R2461">
        <v>508</v>
      </c>
      <c r="S2461" s="3">
        <v>0.1</v>
      </c>
      <c r="T2461" s="6">
        <v>291.75</v>
      </c>
      <c r="U2461" t="s">
        <v>6338</v>
      </c>
      <c r="V2461">
        <v>2026</v>
      </c>
      <c r="W2461" t="s">
        <v>6329</v>
      </c>
      <c r="X2461" t="str">
        <f>_xlfn.XLOOKUP(Orders_C[[#This Row],[Product_ID]],Products_C[Product_ID],Products_C[Product_Name])</f>
        <v>Rice Bowl</v>
      </c>
      <c r="Y2461" t="str">
        <f>_xlfn.XLOOKUP(Orders_C[[#This Row],[Product_ID]],Products_C[Product_ID],Products_C[Category])</f>
        <v>Dessert</v>
      </c>
      <c r="Z2461" t="str">
        <f>_xlfn.XLOOKUP(Orders_C[[#This Row],[Store_ID]],Stores_c[Store_ID],Stores_c[City])</f>
        <v>Rebekahside</v>
      </c>
      <c r="AA2461" t="str">
        <f>_xlfn.XLOOKUP(Orders_C[[#This Row],[Customer_ID]],Customers_c[Customer_ID],Customers_c[Customer_Name])</f>
        <v>Don Lee</v>
      </c>
      <c r="AB2461" s="6">
        <f>Orders_C[[#This Row],[Quantity]]*Orders_C[[#This Row],[Unit_Price]]*(1-Orders_C[[#This Row],[Discount %]])+Orders_C[[#This Row],[Tax]]</f>
        <v>656.75</v>
      </c>
      <c r="AC2461" s="9">
        <f>(Orders_C[[#This Row],[Unit_Price]]*Orders_C[[#This Row],[Quantity]])-Orders_C[[#This Row],[Discount]]+Orders_C[[#This Row],[Tax]]</f>
        <v>717.75</v>
      </c>
      <c r="AD2461" t="str">
        <f>IF(COUNTIF(Orders_C[[#All],[Customer_ID]],Orders_C[[#This Row],[Customer_ID]])&gt;1,"Repeat","New")</f>
        <v>Repeat</v>
      </c>
      <c r="AE2461" t="str" cm="1">
        <f t="array" ref="AE2461">_xlfn.XLOOKUP(Orders_C[[#This Row],[Store_ID]],Stores_c[[#All],[Store_ID]],Stores_c[[#All],[City]])</f>
        <v>Rebekahside</v>
      </c>
      <c r="AF2461" t="str" cm="1">
        <f t="array" ref="AF2461">_xlfn.XLOOKUP(Orders_C[[#This Row],[Store_ID]],Stores_c[[#All],[Store_ID]],Stores_c[[#All],[Manager_Name]])</f>
        <v>Mark Ray</v>
      </c>
      <c r="AG2461" t="str" cm="1">
        <f t="array" ref="AG2461">_xlfn.XLOOKUP(Orders_C[[#This Row],[Store_ID]],Stores_c[[#All],[Store_ID]],Stores_c[[#All],[Store_Type]])</f>
        <v>Drive-Thru</v>
      </c>
    </row>
    <row r="2462" spans="1:33" x14ac:dyDescent="0.25">
      <c r="A2462">
        <v>10176</v>
      </c>
      <c r="B2462" s="1">
        <v>45731</v>
      </c>
      <c r="C2462" s="2">
        <v>0.79105324074074079</v>
      </c>
      <c r="D2462">
        <v>1333</v>
      </c>
      <c r="E2462">
        <v>211</v>
      </c>
      <c r="F2462">
        <v>520</v>
      </c>
      <c r="G2462">
        <v>317</v>
      </c>
      <c r="H2462">
        <v>2</v>
      </c>
      <c r="I2462">
        <v>361</v>
      </c>
      <c r="J2462">
        <v>15</v>
      </c>
      <c r="K2462">
        <v>18.05</v>
      </c>
      <c r="L2462">
        <v>725.05</v>
      </c>
      <c r="M2462" t="s">
        <v>20</v>
      </c>
      <c r="N2462" t="s">
        <v>23</v>
      </c>
      <c r="O2462">
        <v>48</v>
      </c>
      <c r="P2462">
        <v>1</v>
      </c>
      <c r="Q2462" t="s">
        <v>4199</v>
      </c>
      <c r="R2462">
        <v>510</v>
      </c>
      <c r="S2462" s="3">
        <v>0.15</v>
      </c>
      <c r="T2462" s="6">
        <v>291.84999999999997</v>
      </c>
      <c r="U2462" t="s">
        <v>6334</v>
      </c>
      <c r="V2462">
        <v>2025</v>
      </c>
      <c r="W2462" t="s">
        <v>6331</v>
      </c>
      <c r="X2462" t="str">
        <f>_xlfn.XLOOKUP(Orders_C[[#This Row],[Product_ID]],Products_C[Product_ID],Products_C[Product_Name])</f>
        <v>Popcorn Chicken</v>
      </c>
      <c r="Y2462" t="str">
        <f>_xlfn.XLOOKUP(Orders_C[[#This Row],[Product_ID]],Products_C[Product_ID],Products_C[Category])</f>
        <v>Dessert</v>
      </c>
      <c r="Z2462" t="str">
        <f>_xlfn.XLOOKUP(Orders_C[[#This Row],[Store_ID]],Stores_c[Store_ID],Stores_c[City])</f>
        <v>North Robertstad</v>
      </c>
      <c r="AA2462" t="str">
        <f>_xlfn.XLOOKUP(Orders_C[[#This Row],[Customer_ID]],Customers_c[Customer_ID],Customers_c[Customer_Name])</f>
        <v>Kevin Herrera</v>
      </c>
      <c r="AB2462" s="6">
        <f>Orders_C[[#This Row],[Quantity]]*Orders_C[[#This Row],[Unit_Price]]*(1-Orders_C[[#This Row],[Discount %]])+Orders_C[[#This Row],[Tax]]</f>
        <v>631.74999999999989</v>
      </c>
      <c r="AC2462" s="9">
        <f>(Orders_C[[#This Row],[Unit_Price]]*Orders_C[[#This Row],[Quantity]])-Orders_C[[#This Row],[Discount]]+Orders_C[[#This Row],[Tax]]</f>
        <v>725.05</v>
      </c>
      <c r="AD2462" t="str">
        <f>IF(COUNTIF(Orders_C[[#All],[Customer_ID]],Orders_C[[#This Row],[Customer_ID]])&gt;1,"Repeat","New")</f>
        <v>Repeat</v>
      </c>
      <c r="AE2462" t="str" cm="1">
        <f t="array" ref="AE2462">_xlfn.XLOOKUP(Orders_C[[#This Row],[Store_ID]],Stores_c[[#All],[Store_ID]],Stores_c[[#All],[City]])</f>
        <v>North Robertstad</v>
      </c>
      <c r="AF2462" t="str" cm="1">
        <f t="array" ref="AF2462">_xlfn.XLOOKUP(Orders_C[[#This Row],[Store_ID]],Stores_c[[#All],[Store_ID]],Stores_c[[#All],[Manager_Name]])</f>
        <v>Mary Lewis</v>
      </c>
      <c r="AG2462" t="str" cm="1">
        <f t="array" ref="AG2462">_xlfn.XLOOKUP(Orders_C[[#This Row],[Store_ID]],Stores_c[[#All],[Store_ID]],Stores_c[[#All],[Store_Type]])</f>
        <v>Street</v>
      </c>
    </row>
    <row r="2463" spans="1:33" x14ac:dyDescent="0.25">
      <c r="A2463">
        <v>7717</v>
      </c>
      <c r="B2463" s="1">
        <v>45719</v>
      </c>
      <c r="C2463" s="2">
        <v>0.27124999999999999</v>
      </c>
      <c r="D2463">
        <v>1721</v>
      </c>
      <c r="E2463">
        <v>203</v>
      </c>
      <c r="F2463">
        <v>459</v>
      </c>
      <c r="G2463">
        <v>309</v>
      </c>
      <c r="H2463">
        <v>4</v>
      </c>
      <c r="I2463">
        <v>186</v>
      </c>
      <c r="J2463">
        <v>15</v>
      </c>
      <c r="K2463">
        <v>9.3000000000000007</v>
      </c>
      <c r="L2463">
        <v>738.3</v>
      </c>
      <c r="M2463" t="s">
        <v>18</v>
      </c>
      <c r="N2463" t="s">
        <v>22</v>
      </c>
      <c r="O2463">
        <v>14</v>
      </c>
      <c r="P2463">
        <v>2</v>
      </c>
      <c r="Q2463" t="s">
        <v>1740</v>
      </c>
      <c r="R2463">
        <v>503</v>
      </c>
      <c r="S2463" s="3">
        <v>0.15</v>
      </c>
      <c r="T2463" s="6">
        <v>291.89999999999998</v>
      </c>
      <c r="U2463" t="s">
        <v>6334</v>
      </c>
      <c r="V2463">
        <v>2025</v>
      </c>
      <c r="W2463" t="s">
        <v>6333</v>
      </c>
      <c r="X2463" t="str">
        <f>_xlfn.XLOOKUP(Orders_C[[#This Row],[Product_ID]],Products_C[Product_ID],Products_C[Product_Name])</f>
        <v>Chicken Bucket</v>
      </c>
      <c r="Y2463" t="str">
        <f>_xlfn.XLOOKUP(Orders_C[[#This Row],[Product_ID]],Products_C[Product_ID],Products_C[Category])</f>
        <v>Dessert</v>
      </c>
      <c r="Z2463" t="str">
        <f>_xlfn.XLOOKUP(Orders_C[[#This Row],[Store_ID]],Stores_c[Store_ID],Stores_c[City])</f>
        <v>Lake Williammouth</v>
      </c>
      <c r="AA2463" t="str">
        <f>_xlfn.XLOOKUP(Orders_C[[#This Row],[Customer_ID]],Customers_c[Customer_ID],Customers_c[Customer_Name])</f>
        <v>Jennifer Barton</v>
      </c>
      <c r="AB2463" s="6">
        <f>Orders_C[[#This Row],[Quantity]]*Orders_C[[#This Row],[Unit_Price]]*(1-Orders_C[[#This Row],[Discount %]])+Orders_C[[#This Row],[Tax]]</f>
        <v>641.69999999999993</v>
      </c>
      <c r="AC2463" s="9">
        <f>(Orders_C[[#This Row],[Unit_Price]]*Orders_C[[#This Row],[Quantity]])-Orders_C[[#This Row],[Discount]]+Orders_C[[#This Row],[Tax]]</f>
        <v>738.3</v>
      </c>
      <c r="AD2463" t="str">
        <f>IF(COUNTIF(Orders_C[[#All],[Customer_ID]],Orders_C[[#This Row],[Customer_ID]])&gt;1,"Repeat","New")</f>
        <v>Repeat</v>
      </c>
      <c r="AE2463" t="str" cm="1">
        <f t="array" ref="AE2463">_xlfn.XLOOKUP(Orders_C[[#This Row],[Store_ID]],Stores_c[[#All],[Store_ID]],Stores_c[[#All],[City]])</f>
        <v>Lake Williammouth</v>
      </c>
      <c r="AF2463" t="str" cm="1">
        <f t="array" ref="AF2463">_xlfn.XLOOKUP(Orders_C[[#This Row],[Store_ID]],Stores_c[[#All],[Store_ID]],Stores_c[[#All],[Manager_Name]])</f>
        <v>Stephanie Dominguez</v>
      </c>
      <c r="AG2463" t="str" cm="1">
        <f t="array" ref="AG2463">_xlfn.XLOOKUP(Orders_C[[#This Row],[Store_ID]],Stores_c[[#All],[Store_ID]],Stores_c[[#All],[Store_Type]])</f>
        <v>Drive-Thru</v>
      </c>
    </row>
    <row r="2464" spans="1:33" x14ac:dyDescent="0.25">
      <c r="A2464">
        <v>10320</v>
      </c>
      <c r="B2464" s="1">
        <v>46035</v>
      </c>
      <c r="C2464" s="2">
        <v>0.13350694444444444</v>
      </c>
      <c r="D2464">
        <v>1157</v>
      </c>
      <c r="E2464">
        <v>206</v>
      </c>
      <c r="F2464">
        <v>471</v>
      </c>
      <c r="G2464">
        <v>334</v>
      </c>
      <c r="H2464">
        <v>4</v>
      </c>
      <c r="I2464">
        <v>186</v>
      </c>
      <c r="J2464">
        <v>15</v>
      </c>
      <c r="K2464">
        <v>9.3000000000000007</v>
      </c>
      <c r="L2464">
        <v>738.3</v>
      </c>
      <c r="M2464" t="s">
        <v>18</v>
      </c>
      <c r="N2464" t="s">
        <v>22</v>
      </c>
      <c r="O2464">
        <v>18</v>
      </c>
      <c r="P2464">
        <v>3</v>
      </c>
      <c r="Q2464" t="s">
        <v>4343</v>
      </c>
      <c r="R2464">
        <v>505</v>
      </c>
      <c r="S2464" s="3">
        <v>0.15</v>
      </c>
      <c r="T2464" s="6">
        <v>291.89999999999998</v>
      </c>
      <c r="U2464" t="s">
        <v>6330</v>
      </c>
      <c r="V2464">
        <v>2026</v>
      </c>
      <c r="W2464" t="s">
        <v>6333</v>
      </c>
      <c r="X2464" t="str">
        <f>_xlfn.XLOOKUP(Orders_C[[#This Row],[Product_ID]],Products_C[Product_ID],Products_C[Product_Name])</f>
        <v>Krushers</v>
      </c>
      <c r="Y2464" t="str">
        <f>_xlfn.XLOOKUP(Orders_C[[#This Row],[Product_ID]],Products_C[Product_ID],Products_C[Category])</f>
        <v>Dessert</v>
      </c>
      <c r="Z2464" t="str">
        <f>_xlfn.XLOOKUP(Orders_C[[#This Row],[Store_ID]],Stores_c[Store_ID],Stores_c[City])</f>
        <v>West Matthew</v>
      </c>
      <c r="AA2464" t="str">
        <f>_xlfn.XLOOKUP(Orders_C[[#This Row],[Customer_ID]],Customers_c[Customer_ID],Customers_c[Customer_Name])</f>
        <v>Matthew Shepard</v>
      </c>
      <c r="AB2464" s="6">
        <f>Orders_C[[#This Row],[Quantity]]*Orders_C[[#This Row],[Unit_Price]]*(1-Orders_C[[#This Row],[Discount %]])+Orders_C[[#This Row],[Tax]]</f>
        <v>641.69999999999993</v>
      </c>
      <c r="AC2464" s="9">
        <f>(Orders_C[[#This Row],[Unit_Price]]*Orders_C[[#This Row],[Quantity]])-Orders_C[[#This Row],[Discount]]+Orders_C[[#This Row],[Tax]]</f>
        <v>738.3</v>
      </c>
      <c r="AD2464" t="str">
        <f>IF(COUNTIF(Orders_C[[#All],[Customer_ID]],Orders_C[[#This Row],[Customer_ID]])&gt;1,"Repeat","New")</f>
        <v>Repeat</v>
      </c>
      <c r="AE2464" t="str" cm="1">
        <f t="array" ref="AE2464">_xlfn.XLOOKUP(Orders_C[[#This Row],[Store_ID]],Stores_c[[#All],[Store_ID]],Stores_c[[#All],[City]])</f>
        <v>West Matthew</v>
      </c>
      <c r="AF2464" t="str" cm="1">
        <f t="array" ref="AF2464">_xlfn.XLOOKUP(Orders_C[[#This Row],[Store_ID]],Stores_c[[#All],[Store_ID]],Stores_c[[#All],[Manager_Name]])</f>
        <v>Miguel Kidd</v>
      </c>
      <c r="AG2464" t="str" cm="1">
        <f t="array" ref="AG2464">_xlfn.XLOOKUP(Orders_C[[#This Row],[Store_ID]],Stores_c[[#All],[Store_ID]],Stores_c[[#All],[Store_Type]])</f>
        <v>Drive-Thru</v>
      </c>
    </row>
    <row r="2465" spans="1:33" x14ac:dyDescent="0.25">
      <c r="A2465">
        <v>8920</v>
      </c>
      <c r="B2465" s="1">
        <v>45816</v>
      </c>
      <c r="C2465" s="2">
        <v>1.5949074074074074E-2</v>
      </c>
      <c r="D2465">
        <v>1213</v>
      </c>
      <c r="E2465">
        <v>222</v>
      </c>
      <c r="F2465">
        <v>550</v>
      </c>
      <c r="G2465">
        <v>309</v>
      </c>
      <c r="H2465">
        <v>4</v>
      </c>
      <c r="I2465">
        <v>180</v>
      </c>
      <c r="J2465">
        <v>5</v>
      </c>
      <c r="K2465">
        <v>9</v>
      </c>
      <c r="L2465">
        <v>724</v>
      </c>
      <c r="M2465" t="s">
        <v>20</v>
      </c>
      <c r="N2465" t="s">
        <v>21</v>
      </c>
      <c r="O2465">
        <v>17</v>
      </c>
      <c r="P2465">
        <v>2</v>
      </c>
      <c r="Q2465" t="s">
        <v>2943</v>
      </c>
      <c r="R2465">
        <v>505</v>
      </c>
      <c r="S2465" s="3">
        <v>0.05</v>
      </c>
      <c r="T2465" s="6">
        <v>292</v>
      </c>
      <c r="U2465" t="s">
        <v>6340</v>
      </c>
      <c r="V2465">
        <v>2025</v>
      </c>
      <c r="W2465" t="s">
        <v>6333</v>
      </c>
      <c r="X2465" t="str">
        <f>_xlfn.XLOOKUP(Orders_C[[#This Row],[Product_ID]],Products_C[Product_ID],Products_C[Product_Name])</f>
        <v>Chicken Bucket</v>
      </c>
      <c r="Y2465" t="str">
        <f>_xlfn.XLOOKUP(Orders_C[[#This Row],[Product_ID]],Products_C[Product_ID],Products_C[Category])</f>
        <v>Dessert</v>
      </c>
      <c r="Z2465" t="str">
        <f>_xlfn.XLOOKUP(Orders_C[[#This Row],[Store_ID]],Stores_c[Store_ID],Stores_c[City])</f>
        <v>New Steven</v>
      </c>
      <c r="AA2465" t="str">
        <f>_xlfn.XLOOKUP(Orders_C[[#This Row],[Customer_ID]],Customers_c[Customer_ID],Customers_c[Customer_Name])</f>
        <v>Tiffany Carr</v>
      </c>
      <c r="AB2465" s="6">
        <f>Orders_C[[#This Row],[Quantity]]*Orders_C[[#This Row],[Unit_Price]]*(1-Orders_C[[#This Row],[Discount %]])+Orders_C[[#This Row],[Tax]]</f>
        <v>693</v>
      </c>
      <c r="AC2465" s="9">
        <f>(Orders_C[[#This Row],[Unit_Price]]*Orders_C[[#This Row],[Quantity]])-Orders_C[[#This Row],[Discount]]+Orders_C[[#This Row],[Tax]]</f>
        <v>724</v>
      </c>
      <c r="AD2465" t="str">
        <f>IF(COUNTIF(Orders_C[[#All],[Customer_ID]],Orders_C[[#This Row],[Customer_ID]])&gt;1,"Repeat","New")</f>
        <v>Repeat</v>
      </c>
      <c r="AE2465" t="str" cm="1">
        <f t="array" ref="AE2465">_xlfn.XLOOKUP(Orders_C[[#This Row],[Store_ID]],Stores_c[[#All],[Store_ID]],Stores_c[[#All],[City]])</f>
        <v>New Steven</v>
      </c>
      <c r="AF2465" t="str" cm="1">
        <f t="array" ref="AF2465">_xlfn.XLOOKUP(Orders_C[[#This Row],[Store_ID]],Stores_c[[#All],[Store_ID]],Stores_c[[#All],[Manager_Name]])</f>
        <v>Terri Martinez</v>
      </c>
      <c r="AG2465" t="str" cm="1">
        <f t="array" ref="AG2465">_xlfn.XLOOKUP(Orders_C[[#This Row],[Store_ID]],Stores_c[[#All],[Store_ID]],Stores_c[[#All],[Store_Type]])</f>
        <v>Drive-Thru</v>
      </c>
    </row>
    <row r="2466" spans="1:33" x14ac:dyDescent="0.25">
      <c r="A2466">
        <v>8135</v>
      </c>
      <c r="B2466" s="1">
        <v>45942</v>
      </c>
      <c r="C2466" s="2">
        <v>0.85996527777777776</v>
      </c>
      <c r="D2466">
        <v>1806</v>
      </c>
      <c r="E2466">
        <v>204</v>
      </c>
      <c r="F2466">
        <v>527</v>
      </c>
      <c r="G2466">
        <v>320</v>
      </c>
      <c r="H2466">
        <v>2</v>
      </c>
      <c r="I2466">
        <v>344</v>
      </c>
      <c r="J2466">
        <v>0</v>
      </c>
      <c r="K2466">
        <v>17.2</v>
      </c>
      <c r="L2466">
        <v>705.2</v>
      </c>
      <c r="M2466" t="s">
        <v>18</v>
      </c>
      <c r="N2466" t="s">
        <v>22</v>
      </c>
      <c r="O2466">
        <v>41</v>
      </c>
      <c r="P2466">
        <v>1</v>
      </c>
      <c r="Q2466" t="s">
        <v>2158</v>
      </c>
      <c r="R2466">
        <v>505</v>
      </c>
      <c r="S2466" s="3">
        <v>0</v>
      </c>
      <c r="T2466" s="6">
        <v>292.40000000000003</v>
      </c>
      <c r="U2466" t="s">
        <v>6332</v>
      </c>
      <c r="V2466">
        <v>2025</v>
      </c>
      <c r="W2466" t="s">
        <v>6331</v>
      </c>
      <c r="X2466" t="str">
        <f>_xlfn.XLOOKUP(Orders_C[[#This Row],[Product_ID]],Products_C[Product_ID],Products_C[Product_Name])</f>
        <v>Rice Bowl</v>
      </c>
      <c r="Y2466" t="str">
        <f>_xlfn.XLOOKUP(Orders_C[[#This Row],[Product_ID]],Products_C[Product_ID],Products_C[Category])</f>
        <v>Beverage</v>
      </c>
      <c r="Z2466" t="str">
        <f>_xlfn.XLOOKUP(Orders_C[[#This Row],[Store_ID]],Stores_c[Store_ID],Stores_c[City])</f>
        <v>New Robertfurt</v>
      </c>
      <c r="AA2466" t="str">
        <f>_xlfn.XLOOKUP(Orders_C[[#This Row],[Customer_ID]],Customers_c[Customer_ID],Customers_c[Customer_Name])</f>
        <v>Jennifer Kirby</v>
      </c>
      <c r="AB2466" s="6">
        <f>Orders_C[[#This Row],[Quantity]]*Orders_C[[#This Row],[Unit_Price]]*(1-Orders_C[[#This Row],[Discount %]])+Orders_C[[#This Row],[Tax]]</f>
        <v>705.2</v>
      </c>
      <c r="AC2466" s="9">
        <f>(Orders_C[[#This Row],[Unit_Price]]*Orders_C[[#This Row],[Quantity]])-Orders_C[[#This Row],[Discount]]+Orders_C[[#This Row],[Tax]]</f>
        <v>705.2</v>
      </c>
      <c r="AD2466" t="str">
        <f>IF(COUNTIF(Orders_C[[#All],[Customer_ID]],Orders_C[[#This Row],[Customer_ID]])&gt;1,"Repeat","New")</f>
        <v>Repeat</v>
      </c>
      <c r="AE2466" t="str" cm="1">
        <f t="array" ref="AE2466">_xlfn.XLOOKUP(Orders_C[[#This Row],[Store_ID]],Stores_c[[#All],[Store_ID]],Stores_c[[#All],[City]])</f>
        <v>New Robertfurt</v>
      </c>
      <c r="AF2466" t="str" cm="1">
        <f t="array" ref="AF2466">_xlfn.XLOOKUP(Orders_C[[#This Row],[Store_ID]],Stores_c[[#All],[Store_ID]],Stores_c[[#All],[Manager_Name]])</f>
        <v>Tiffany Gomez</v>
      </c>
      <c r="AG2466" t="str" cm="1">
        <f t="array" ref="AG2466">_xlfn.XLOOKUP(Orders_C[[#This Row],[Store_ID]],Stores_c[[#All],[Store_ID]],Stores_c[[#All],[Store_Type]])</f>
        <v>Street</v>
      </c>
    </row>
    <row r="2467" spans="1:33" x14ac:dyDescent="0.25">
      <c r="A2467">
        <v>10751</v>
      </c>
      <c r="B2467" s="1">
        <v>45711</v>
      </c>
      <c r="C2467" s="2">
        <v>0.88557870370370373</v>
      </c>
      <c r="D2467">
        <v>1576</v>
      </c>
      <c r="E2467">
        <v>216</v>
      </c>
      <c r="F2467">
        <v>502</v>
      </c>
      <c r="G2467">
        <v>305</v>
      </c>
      <c r="H2467">
        <v>2</v>
      </c>
      <c r="I2467">
        <v>344</v>
      </c>
      <c r="J2467">
        <v>0</v>
      </c>
      <c r="K2467">
        <v>17.2</v>
      </c>
      <c r="L2467">
        <v>705.2</v>
      </c>
      <c r="M2467" t="s">
        <v>18</v>
      </c>
      <c r="N2467" t="s">
        <v>21</v>
      </c>
      <c r="O2467">
        <v>42</v>
      </c>
      <c r="P2467">
        <v>2</v>
      </c>
      <c r="Q2467" t="s">
        <v>4774</v>
      </c>
      <c r="R2467">
        <v>507</v>
      </c>
      <c r="S2467" s="3">
        <v>0</v>
      </c>
      <c r="T2467" s="6">
        <v>292.40000000000003</v>
      </c>
      <c r="U2467" t="s">
        <v>6338</v>
      </c>
      <c r="V2467">
        <v>2025</v>
      </c>
      <c r="W2467" t="s">
        <v>6331</v>
      </c>
      <c r="X2467" t="str">
        <f>_xlfn.XLOOKUP(Orders_C[[#This Row],[Product_ID]],Products_C[Product_ID],Products_C[Product_Name])</f>
        <v>Krushers</v>
      </c>
      <c r="Y2467" t="str">
        <f>_xlfn.XLOOKUP(Orders_C[[#This Row],[Product_ID]],Products_C[Product_ID],Products_C[Category])</f>
        <v>Dessert</v>
      </c>
      <c r="Z2467" t="str">
        <f>_xlfn.XLOOKUP(Orders_C[[#This Row],[Store_ID]],Stores_c[Store_ID],Stores_c[City])</f>
        <v>Garciaview</v>
      </c>
      <c r="AA2467" t="str">
        <f>_xlfn.XLOOKUP(Orders_C[[#This Row],[Customer_ID]],Customers_c[Customer_ID],Customers_c[Customer_Name])</f>
        <v>Joshua Ramirez</v>
      </c>
      <c r="AB2467" s="6">
        <f>Orders_C[[#This Row],[Quantity]]*Orders_C[[#This Row],[Unit_Price]]*(1-Orders_C[[#This Row],[Discount %]])+Orders_C[[#This Row],[Tax]]</f>
        <v>705.2</v>
      </c>
      <c r="AC2467" s="9">
        <f>(Orders_C[[#This Row],[Unit_Price]]*Orders_C[[#This Row],[Quantity]])-Orders_C[[#This Row],[Discount]]+Orders_C[[#This Row],[Tax]]</f>
        <v>705.2</v>
      </c>
      <c r="AD2467" t="str">
        <f>IF(COUNTIF(Orders_C[[#All],[Customer_ID]],Orders_C[[#This Row],[Customer_ID]])&gt;1,"Repeat","New")</f>
        <v>Repeat</v>
      </c>
      <c r="AE2467" t="str" cm="1">
        <f t="array" ref="AE2467">_xlfn.XLOOKUP(Orders_C[[#This Row],[Store_ID]],Stores_c[[#All],[Store_ID]],Stores_c[[#All],[City]])</f>
        <v>Garciaview</v>
      </c>
      <c r="AF2467" t="str" cm="1">
        <f t="array" ref="AF2467">_xlfn.XLOOKUP(Orders_C[[#This Row],[Store_ID]],Stores_c[[#All],[Store_ID]],Stores_c[[#All],[Manager_Name]])</f>
        <v>Karina Washington</v>
      </c>
      <c r="AG2467" t="str" cm="1">
        <f t="array" ref="AG2467">_xlfn.XLOOKUP(Orders_C[[#This Row],[Store_ID]],Stores_c[[#All],[Store_ID]],Stores_c[[#All],[Store_Type]])</f>
        <v>Drive-Thru</v>
      </c>
    </row>
    <row r="2468" spans="1:33" x14ac:dyDescent="0.25">
      <c r="A2468">
        <v>6695</v>
      </c>
      <c r="B2468" s="1">
        <v>45783</v>
      </c>
      <c r="C2468" s="2">
        <v>0.72143518518518523</v>
      </c>
      <c r="D2468">
        <v>1875</v>
      </c>
      <c r="E2468">
        <v>219</v>
      </c>
      <c r="F2468">
        <v>521</v>
      </c>
      <c r="G2468">
        <v>318</v>
      </c>
      <c r="H2468">
        <v>2</v>
      </c>
      <c r="I2468">
        <v>350</v>
      </c>
      <c r="J2468">
        <v>5</v>
      </c>
      <c r="K2468">
        <v>17.5</v>
      </c>
      <c r="L2468">
        <v>712.5</v>
      </c>
      <c r="M2468" t="s">
        <v>18</v>
      </c>
      <c r="N2468" t="s">
        <v>21</v>
      </c>
      <c r="O2468">
        <v>51</v>
      </c>
      <c r="P2468">
        <v>4</v>
      </c>
      <c r="Q2468" t="s">
        <v>718</v>
      </c>
      <c r="R2468">
        <v>505</v>
      </c>
      <c r="S2468" s="3">
        <v>0.05</v>
      </c>
      <c r="T2468" s="6">
        <v>292.5</v>
      </c>
      <c r="U2468" t="s">
        <v>6339</v>
      </c>
      <c r="V2468">
        <v>2025</v>
      </c>
      <c r="W2468" t="s">
        <v>6331</v>
      </c>
      <c r="X2468" t="str">
        <f>_xlfn.XLOOKUP(Orders_C[[#This Row],[Product_ID]],Products_C[Product_ID],Products_C[Product_Name])</f>
        <v>Pepsi</v>
      </c>
      <c r="Y2468" t="str">
        <f>_xlfn.XLOOKUP(Orders_C[[#This Row],[Product_ID]],Products_C[Product_ID],Products_C[Category])</f>
        <v>Burger</v>
      </c>
      <c r="Z2468" t="str">
        <f>_xlfn.XLOOKUP(Orders_C[[#This Row],[Store_ID]],Stores_c[Store_ID],Stores_c[City])</f>
        <v>Lake David</v>
      </c>
      <c r="AA2468" t="str">
        <f>_xlfn.XLOOKUP(Orders_C[[#This Row],[Customer_ID]],Customers_c[Customer_ID],Customers_c[Customer_Name])</f>
        <v>Carrie Barnes</v>
      </c>
      <c r="AB2468" s="6">
        <f>Orders_C[[#This Row],[Quantity]]*Orders_C[[#This Row],[Unit_Price]]*(1-Orders_C[[#This Row],[Discount %]])+Orders_C[[#This Row],[Tax]]</f>
        <v>682.5</v>
      </c>
      <c r="AC2468" s="9">
        <f>(Orders_C[[#This Row],[Unit_Price]]*Orders_C[[#This Row],[Quantity]])-Orders_C[[#This Row],[Discount]]+Orders_C[[#This Row],[Tax]]</f>
        <v>712.5</v>
      </c>
      <c r="AD2468" t="str">
        <f>IF(COUNTIF(Orders_C[[#All],[Customer_ID]],Orders_C[[#This Row],[Customer_ID]])&gt;1,"Repeat","New")</f>
        <v>Repeat</v>
      </c>
      <c r="AE2468" t="str" cm="1">
        <f t="array" ref="AE2468">_xlfn.XLOOKUP(Orders_C[[#This Row],[Store_ID]],Stores_c[[#All],[Store_ID]],Stores_c[[#All],[City]])</f>
        <v>Lake David</v>
      </c>
      <c r="AF2468" t="str" cm="1">
        <f t="array" ref="AF2468">_xlfn.XLOOKUP(Orders_C[[#This Row],[Store_ID]],Stores_c[[#All],[Store_ID]],Stores_c[[#All],[Manager_Name]])</f>
        <v>Joshua Hines</v>
      </c>
      <c r="AG2468" t="str" cm="1">
        <f t="array" ref="AG2468">_xlfn.XLOOKUP(Orders_C[[#This Row],[Store_ID]],Stores_c[[#All],[Store_ID]],Stores_c[[#All],[Store_Type]])</f>
        <v>Street</v>
      </c>
    </row>
    <row r="2469" spans="1:33" x14ac:dyDescent="0.25">
      <c r="A2469">
        <v>7528</v>
      </c>
      <c r="B2469" s="1">
        <v>46064</v>
      </c>
      <c r="C2469" s="2">
        <v>0.36803240740740739</v>
      </c>
      <c r="D2469">
        <v>1607</v>
      </c>
      <c r="E2469">
        <v>202</v>
      </c>
      <c r="F2469">
        <v>525</v>
      </c>
      <c r="G2469">
        <v>323</v>
      </c>
      <c r="H2469">
        <v>2</v>
      </c>
      <c r="I2469">
        <v>350</v>
      </c>
      <c r="J2469">
        <v>5</v>
      </c>
      <c r="K2469">
        <v>17.5</v>
      </c>
      <c r="L2469">
        <v>712.5</v>
      </c>
      <c r="M2469" t="s">
        <v>20</v>
      </c>
      <c r="N2469" t="s">
        <v>21</v>
      </c>
      <c r="O2469">
        <v>31</v>
      </c>
      <c r="P2469">
        <v>4</v>
      </c>
      <c r="Q2469" t="s">
        <v>1551</v>
      </c>
      <c r="R2469">
        <v>510</v>
      </c>
      <c r="S2469" s="3">
        <v>0.05</v>
      </c>
      <c r="T2469" s="6">
        <v>292.5</v>
      </c>
      <c r="U2469" t="s">
        <v>6338</v>
      </c>
      <c r="V2469">
        <v>2026</v>
      </c>
      <c r="W2469" t="s">
        <v>6329</v>
      </c>
      <c r="X2469" t="str">
        <f>_xlfn.XLOOKUP(Orders_C[[#This Row],[Product_ID]],Products_C[Product_ID],Products_C[Product_Name])</f>
        <v>Rice Bowl</v>
      </c>
      <c r="Y2469" t="str">
        <f>_xlfn.XLOOKUP(Orders_C[[#This Row],[Product_ID]],Products_C[Product_ID],Products_C[Category])</f>
        <v>Beverage</v>
      </c>
      <c r="Z2469" t="str">
        <f>_xlfn.XLOOKUP(Orders_C[[#This Row],[Store_ID]],Stores_c[Store_ID],Stores_c[City])</f>
        <v>Rebekahside</v>
      </c>
      <c r="AA2469" t="str">
        <f>_xlfn.XLOOKUP(Orders_C[[#This Row],[Customer_ID]],Customers_c[Customer_ID],Customers_c[Customer_Name])</f>
        <v>Phillip Cross</v>
      </c>
      <c r="AB2469" s="6">
        <f>Orders_C[[#This Row],[Quantity]]*Orders_C[[#This Row],[Unit_Price]]*(1-Orders_C[[#This Row],[Discount %]])+Orders_C[[#This Row],[Tax]]</f>
        <v>682.5</v>
      </c>
      <c r="AC2469" s="9">
        <f>(Orders_C[[#This Row],[Unit_Price]]*Orders_C[[#This Row],[Quantity]])-Orders_C[[#This Row],[Discount]]+Orders_C[[#This Row],[Tax]]</f>
        <v>712.5</v>
      </c>
      <c r="AD2469" t="str">
        <f>IF(COUNTIF(Orders_C[[#All],[Customer_ID]],Orders_C[[#This Row],[Customer_ID]])&gt;1,"Repeat","New")</f>
        <v>Repeat</v>
      </c>
      <c r="AE2469" t="str" cm="1">
        <f t="array" ref="AE2469">_xlfn.XLOOKUP(Orders_C[[#This Row],[Store_ID]],Stores_c[[#All],[Store_ID]],Stores_c[[#All],[City]])</f>
        <v>Rebekahside</v>
      </c>
      <c r="AF2469" t="str" cm="1">
        <f t="array" ref="AF2469">_xlfn.XLOOKUP(Orders_C[[#This Row],[Store_ID]],Stores_c[[#All],[Store_ID]],Stores_c[[#All],[Manager_Name]])</f>
        <v>Mark Ray</v>
      </c>
      <c r="AG2469" t="str" cm="1">
        <f t="array" ref="AG2469">_xlfn.XLOOKUP(Orders_C[[#This Row],[Store_ID]],Stores_c[[#All],[Store_ID]],Stores_c[[#All],[Store_Type]])</f>
        <v>Drive-Thru</v>
      </c>
    </row>
    <row r="2470" spans="1:33" x14ac:dyDescent="0.25">
      <c r="A2470">
        <v>8407</v>
      </c>
      <c r="B2470" s="1">
        <v>45984</v>
      </c>
      <c r="C2470" s="2">
        <v>0.54253472222222221</v>
      </c>
      <c r="D2470">
        <v>1538</v>
      </c>
      <c r="E2470">
        <v>201</v>
      </c>
      <c r="F2470">
        <v>494</v>
      </c>
      <c r="G2470">
        <v>313</v>
      </c>
      <c r="H2470">
        <v>3</v>
      </c>
      <c r="I2470">
        <v>238</v>
      </c>
      <c r="J2470">
        <v>5</v>
      </c>
      <c r="K2470">
        <v>11.9</v>
      </c>
      <c r="L2470">
        <v>720.9</v>
      </c>
      <c r="M2470" t="s">
        <v>20</v>
      </c>
      <c r="N2470" t="s">
        <v>22</v>
      </c>
      <c r="O2470">
        <v>25</v>
      </c>
      <c r="P2470">
        <v>4</v>
      </c>
      <c r="Q2470" t="s">
        <v>2430</v>
      </c>
      <c r="R2470">
        <v>502</v>
      </c>
      <c r="S2470" s="3">
        <v>0.05</v>
      </c>
      <c r="T2470" s="6">
        <v>292.5</v>
      </c>
      <c r="U2470" t="s">
        <v>6336</v>
      </c>
      <c r="V2470">
        <v>2025</v>
      </c>
      <c r="W2470" t="s">
        <v>6329</v>
      </c>
      <c r="X2470" t="str">
        <f>_xlfn.XLOOKUP(Orders_C[[#This Row],[Product_ID]],Products_C[Product_ID],Products_C[Product_Name])</f>
        <v>Rice Bowl</v>
      </c>
      <c r="Y2470" t="str">
        <f>_xlfn.XLOOKUP(Orders_C[[#This Row],[Product_ID]],Products_C[Product_ID],Products_C[Category])</f>
        <v>Beverage</v>
      </c>
      <c r="Z2470" t="str">
        <f>_xlfn.XLOOKUP(Orders_C[[#This Row],[Store_ID]],Stores_c[Store_ID],Stores_c[City])</f>
        <v>Lake Nicholasburgh</v>
      </c>
      <c r="AA2470" t="str">
        <f>_xlfn.XLOOKUP(Orders_C[[#This Row],[Customer_ID]],Customers_c[Customer_ID],Customers_c[Customer_Name])</f>
        <v>Makayla Bennett</v>
      </c>
      <c r="AB2470" s="6">
        <f>Orders_C[[#This Row],[Quantity]]*Orders_C[[#This Row],[Unit_Price]]*(1-Orders_C[[#This Row],[Discount %]])+Orders_C[[#This Row],[Tax]]</f>
        <v>690.19999999999993</v>
      </c>
      <c r="AC2470" s="9">
        <f>(Orders_C[[#This Row],[Unit_Price]]*Orders_C[[#This Row],[Quantity]])-Orders_C[[#This Row],[Discount]]+Orders_C[[#This Row],[Tax]]</f>
        <v>720.9</v>
      </c>
      <c r="AD2470" t="str">
        <f>IF(COUNTIF(Orders_C[[#All],[Customer_ID]],Orders_C[[#This Row],[Customer_ID]])&gt;1,"Repeat","New")</f>
        <v>Repeat</v>
      </c>
      <c r="AE2470" t="str" cm="1">
        <f t="array" ref="AE2470">_xlfn.XLOOKUP(Orders_C[[#This Row],[Store_ID]],Stores_c[[#All],[Store_ID]],Stores_c[[#All],[City]])</f>
        <v>Lake Nicholasburgh</v>
      </c>
      <c r="AF2470" t="str" cm="1">
        <f t="array" ref="AF2470">_xlfn.XLOOKUP(Orders_C[[#This Row],[Store_ID]],Stores_c[[#All],[Store_ID]],Stores_c[[#All],[Manager_Name]])</f>
        <v>Maurice Garcia</v>
      </c>
      <c r="AG2470" t="str" cm="1">
        <f t="array" ref="AG2470">_xlfn.XLOOKUP(Orders_C[[#This Row],[Store_ID]],Stores_c[[#All],[Store_ID]],Stores_c[[#All],[Store_Type]])</f>
        <v>Mall</v>
      </c>
    </row>
    <row r="2471" spans="1:33" x14ac:dyDescent="0.25">
      <c r="A2471">
        <v>6050</v>
      </c>
      <c r="B2471" s="1">
        <v>45829</v>
      </c>
      <c r="C2471" s="2">
        <v>0.11350694444444444</v>
      </c>
      <c r="D2471">
        <v>1106</v>
      </c>
      <c r="E2471">
        <v>223</v>
      </c>
      <c r="F2471">
        <v>539</v>
      </c>
      <c r="G2471">
        <v>322</v>
      </c>
      <c r="H2471">
        <v>3</v>
      </c>
      <c r="I2471">
        <v>234</v>
      </c>
      <c r="J2471">
        <v>0</v>
      </c>
      <c r="K2471">
        <v>11.7</v>
      </c>
      <c r="L2471">
        <v>713.7</v>
      </c>
      <c r="M2471" t="s">
        <v>19</v>
      </c>
      <c r="N2471" t="s">
        <v>23</v>
      </c>
      <c r="O2471">
        <v>16</v>
      </c>
      <c r="P2471">
        <v>1</v>
      </c>
      <c r="Q2471" t="s">
        <v>73</v>
      </c>
      <c r="R2471">
        <v>507</v>
      </c>
      <c r="S2471" s="3">
        <v>0</v>
      </c>
      <c r="T2471" s="6">
        <v>292.50000000000006</v>
      </c>
      <c r="U2471" t="s">
        <v>6340</v>
      </c>
      <c r="V2471">
        <v>2025</v>
      </c>
      <c r="W2471" t="s">
        <v>6333</v>
      </c>
      <c r="X2471" t="str">
        <f>_xlfn.XLOOKUP(Orders_C[[#This Row],[Product_ID]],Products_C[Product_ID],Products_C[Product_Name])</f>
        <v>Veg Burger</v>
      </c>
      <c r="Y2471" t="str">
        <f>_xlfn.XLOOKUP(Orders_C[[#This Row],[Product_ID]],Products_C[Product_ID],Products_C[Category])</f>
        <v>Burger</v>
      </c>
      <c r="Z2471" t="str">
        <f>_xlfn.XLOOKUP(Orders_C[[#This Row],[Store_ID]],Stores_c[Store_ID],Stores_c[City])</f>
        <v>Chambershaven</v>
      </c>
      <c r="AA2471" t="str">
        <f>_xlfn.XLOOKUP(Orders_C[[#This Row],[Customer_ID]],Customers_c[Customer_ID],Customers_c[Customer_Name])</f>
        <v>Jesse Bishop</v>
      </c>
      <c r="AB2471" s="6">
        <f>Orders_C[[#This Row],[Quantity]]*Orders_C[[#This Row],[Unit_Price]]*(1-Orders_C[[#This Row],[Discount %]])+Orders_C[[#This Row],[Tax]]</f>
        <v>713.7</v>
      </c>
      <c r="AC2471" s="9">
        <f>(Orders_C[[#This Row],[Unit_Price]]*Orders_C[[#This Row],[Quantity]])-Orders_C[[#This Row],[Discount]]+Orders_C[[#This Row],[Tax]]</f>
        <v>713.7</v>
      </c>
      <c r="AD2471" t="str">
        <f>IF(COUNTIF(Orders_C[[#All],[Customer_ID]],Orders_C[[#This Row],[Customer_ID]])&gt;1,"Repeat","New")</f>
        <v>Repeat</v>
      </c>
      <c r="AE2471" t="str" cm="1">
        <f t="array" ref="AE2471">_xlfn.XLOOKUP(Orders_C[[#This Row],[Store_ID]],Stores_c[[#All],[Store_ID]],Stores_c[[#All],[City]])</f>
        <v>Chambershaven</v>
      </c>
      <c r="AF2471" t="str" cm="1">
        <f t="array" ref="AF2471">_xlfn.XLOOKUP(Orders_C[[#This Row],[Store_ID]],Stores_c[[#All],[Store_ID]],Stores_c[[#All],[Manager_Name]])</f>
        <v>Virginia Webster</v>
      </c>
      <c r="AG2471" t="str" cm="1">
        <f t="array" ref="AG2471">_xlfn.XLOOKUP(Orders_C[[#This Row],[Store_ID]],Stores_c[[#All],[Store_ID]],Stores_c[[#All],[Store_Type]])</f>
        <v>Street</v>
      </c>
    </row>
    <row r="2472" spans="1:33" x14ac:dyDescent="0.25">
      <c r="A2472">
        <v>6590</v>
      </c>
      <c r="B2472" s="1">
        <v>45803</v>
      </c>
      <c r="C2472" s="2">
        <v>0.5892708333333333</v>
      </c>
      <c r="D2472">
        <v>1837</v>
      </c>
      <c r="E2472">
        <v>216</v>
      </c>
      <c r="F2472">
        <v>542</v>
      </c>
      <c r="G2472">
        <v>326</v>
      </c>
      <c r="H2472">
        <v>3</v>
      </c>
      <c r="I2472">
        <v>234</v>
      </c>
      <c r="J2472">
        <v>0</v>
      </c>
      <c r="K2472">
        <v>11.7</v>
      </c>
      <c r="L2472">
        <v>713.7</v>
      </c>
      <c r="M2472" t="s">
        <v>18</v>
      </c>
      <c r="N2472" t="s">
        <v>23</v>
      </c>
      <c r="O2472">
        <v>57</v>
      </c>
      <c r="P2472">
        <v>2</v>
      </c>
      <c r="Q2472" t="s">
        <v>613</v>
      </c>
      <c r="R2472">
        <v>509</v>
      </c>
      <c r="S2472" s="3">
        <v>0</v>
      </c>
      <c r="T2472" s="6">
        <v>292.50000000000006</v>
      </c>
      <c r="U2472" t="s">
        <v>6339</v>
      </c>
      <c r="V2472">
        <v>2025</v>
      </c>
      <c r="W2472" t="s">
        <v>6331</v>
      </c>
      <c r="X2472" t="str">
        <f>_xlfn.XLOOKUP(Orders_C[[#This Row],[Product_ID]],Products_C[Product_ID],Products_C[Product_Name])</f>
        <v>Rice Bowl</v>
      </c>
      <c r="Y2472" t="str">
        <f>_xlfn.XLOOKUP(Orders_C[[#This Row],[Product_ID]],Products_C[Product_ID],Products_C[Category])</f>
        <v>Burger</v>
      </c>
      <c r="Z2472" t="str">
        <f>_xlfn.XLOOKUP(Orders_C[[#This Row],[Store_ID]],Stores_c[Store_ID],Stores_c[City])</f>
        <v>Garciaview</v>
      </c>
      <c r="AA2472" t="str">
        <f>_xlfn.XLOOKUP(Orders_C[[#This Row],[Customer_ID]],Customers_c[Customer_ID],Customers_c[Customer_Name])</f>
        <v>John Watson</v>
      </c>
      <c r="AB2472" s="6">
        <f>Orders_C[[#This Row],[Quantity]]*Orders_C[[#This Row],[Unit_Price]]*(1-Orders_C[[#This Row],[Discount %]])+Orders_C[[#This Row],[Tax]]</f>
        <v>713.7</v>
      </c>
      <c r="AC2472" s="9">
        <f>(Orders_C[[#This Row],[Unit_Price]]*Orders_C[[#This Row],[Quantity]])-Orders_C[[#This Row],[Discount]]+Orders_C[[#This Row],[Tax]]</f>
        <v>713.7</v>
      </c>
      <c r="AD2472" t="str">
        <f>IF(COUNTIF(Orders_C[[#All],[Customer_ID]],Orders_C[[#This Row],[Customer_ID]])&gt;1,"Repeat","New")</f>
        <v>Repeat</v>
      </c>
      <c r="AE2472" t="str" cm="1">
        <f t="array" ref="AE2472">_xlfn.XLOOKUP(Orders_C[[#This Row],[Store_ID]],Stores_c[[#All],[Store_ID]],Stores_c[[#All],[City]])</f>
        <v>Garciaview</v>
      </c>
      <c r="AF2472" t="str" cm="1">
        <f t="array" ref="AF2472">_xlfn.XLOOKUP(Orders_C[[#This Row],[Store_ID]],Stores_c[[#All],[Store_ID]],Stores_c[[#All],[Manager_Name]])</f>
        <v>Karina Washington</v>
      </c>
      <c r="AG2472" t="str" cm="1">
        <f t="array" ref="AG2472">_xlfn.XLOOKUP(Orders_C[[#This Row],[Store_ID]],Stores_c[[#All],[Store_ID]],Stores_c[[#All],[Store_Type]])</f>
        <v>Drive-Thru</v>
      </c>
    </row>
    <row r="2473" spans="1:33" x14ac:dyDescent="0.25">
      <c r="A2473">
        <v>8664</v>
      </c>
      <c r="B2473" s="1">
        <v>45749</v>
      </c>
      <c r="C2473" s="2">
        <v>0.60556712962962966</v>
      </c>
      <c r="D2473">
        <v>1636</v>
      </c>
      <c r="E2473">
        <v>212</v>
      </c>
      <c r="F2473">
        <v>446</v>
      </c>
      <c r="G2473">
        <v>301</v>
      </c>
      <c r="H2473">
        <v>3</v>
      </c>
      <c r="I2473">
        <v>234</v>
      </c>
      <c r="J2473">
        <v>0</v>
      </c>
      <c r="K2473">
        <v>11.7</v>
      </c>
      <c r="L2473">
        <v>713.7</v>
      </c>
      <c r="M2473" t="s">
        <v>18</v>
      </c>
      <c r="N2473" t="s">
        <v>22</v>
      </c>
      <c r="O2473">
        <v>24</v>
      </c>
      <c r="P2473">
        <v>1</v>
      </c>
      <c r="Q2473" t="s">
        <v>2687</v>
      </c>
      <c r="R2473">
        <v>508</v>
      </c>
      <c r="S2473" s="3">
        <v>0</v>
      </c>
      <c r="T2473" s="6">
        <v>292.50000000000006</v>
      </c>
      <c r="U2473" t="s">
        <v>6337</v>
      </c>
      <c r="V2473">
        <v>2025</v>
      </c>
      <c r="W2473" t="s">
        <v>6329</v>
      </c>
      <c r="X2473" t="str">
        <f>_xlfn.XLOOKUP(Orders_C[[#This Row],[Product_ID]],Products_C[Product_ID],Products_C[Product_Name])</f>
        <v>Krushers</v>
      </c>
      <c r="Y2473" t="str">
        <f>_xlfn.XLOOKUP(Orders_C[[#This Row],[Product_ID]],Products_C[Product_ID],Products_C[Category])</f>
        <v>Burger</v>
      </c>
      <c r="Z2473" t="str">
        <f>_xlfn.XLOOKUP(Orders_C[[#This Row],[Store_ID]],Stores_c[Store_ID],Stores_c[City])</f>
        <v>Andrewview</v>
      </c>
      <c r="AA2473" t="str">
        <f>_xlfn.XLOOKUP(Orders_C[[#This Row],[Customer_ID]],Customers_c[Customer_ID],Customers_c[Customer_Name])</f>
        <v>David Morgan</v>
      </c>
      <c r="AB2473" s="6">
        <f>Orders_C[[#This Row],[Quantity]]*Orders_C[[#This Row],[Unit_Price]]*(1-Orders_C[[#This Row],[Discount %]])+Orders_C[[#This Row],[Tax]]</f>
        <v>713.7</v>
      </c>
      <c r="AC2473" s="9">
        <f>(Orders_C[[#This Row],[Unit_Price]]*Orders_C[[#This Row],[Quantity]])-Orders_C[[#This Row],[Discount]]+Orders_C[[#This Row],[Tax]]</f>
        <v>713.7</v>
      </c>
      <c r="AD2473" t="str">
        <f>IF(COUNTIF(Orders_C[[#All],[Customer_ID]],Orders_C[[#This Row],[Customer_ID]])&gt;1,"Repeat","New")</f>
        <v>Repeat</v>
      </c>
      <c r="AE2473" t="str" cm="1">
        <f t="array" ref="AE2473">_xlfn.XLOOKUP(Orders_C[[#This Row],[Store_ID]],Stores_c[[#All],[Store_ID]],Stores_c[[#All],[City]])</f>
        <v>Andrewview</v>
      </c>
      <c r="AF2473" t="str" cm="1">
        <f t="array" ref="AF2473">_xlfn.XLOOKUP(Orders_C[[#This Row],[Store_ID]],Stores_c[[#All],[Store_ID]],Stores_c[[#All],[Manager_Name]])</f>
        <v>Alice Sutton</v>
      </c>
      <c r="AG2473" t="str" cm="1">
        <f t="array" ref="AG2473">_xlfn.XLOOKUP(Orders_C[[#This Row],[Store_ID]],Stores_c[[#All],[Store_ID]],Stores_c[[#All],[Store_Type]])</f>
        <v>Mall</v>
      </c>
    </row>
    <row r="2474" spans="1:33" x14ac:dyDescent="0.25">
      <c r="A2474">
        <v>8735</v>
      </c>
      <c r="B2474" s="1">
        <v>45954</v>
      </c>
      <c r="C2474" s="2">
        <v>0.14988425925925927</v>
      </c>
      <c r="D2474">
        <v>1563</v>
      </c>
      <c r="E2474">
        <v>210</v>
      </c>
      <c r="F2474">
        <v>453</v>
      </c>
      <c r="G2474">
        <v>305</v>
      </c>
      <c r="H2474">
        <v>2</v>
      </c>
      <c r="I2474">
        <v>356</v>
      </c>
      <c r="J2474">
        <v>10</v>
      </c>
      <c r="K2474">
        <v>17.8</v>
      </c>
      <c r="L2474">
        <v>719.8</v>
      </c>
      <c r="M2474" t="s">
        <v>19</v>
      </c>
      <c r="N2474" t="s">
        <v>22</v>
      </c>
      <c r="O2474">
        <v>20</v>
      </c>
      <c r="P2474">
        <v>4</v>
      </c>
      <c r="Q2474" t="s">
        <v>2758</v>
      </c>
      <c r="R2474">
        <v>507</v>
      </c>
      <c r="S2474" s="3">
        <v>0.1</v>
      </c>
      <c r="T2474" s="6">
        <v>292.59999999999997</v>
      </c>
      <c r="U2474" t="s">
        <v>6332</v>
      </c>
      <c r="V2474">
        <v>2025</v>
      </c>
      <c r="W2474" t="s">
        <v>6333</v>
      </c>
      <c r="X2474" t="str">
        <f>_xlfn.XLOOKUP(Orders_C[[#This Row],[Product_ID]],Products_C[Product_ID],Products_C[Product_Name])</f>
        <v>Krushers</v>
      </c>
      <c r="Y2474" t="str">
        <f>_xlfn.XLOOKUP(Orders_C[[#This Row],[Product_ID]],Products_C[Product_ID],Products_C[Category])</f>
        <v>Dessert</v>
      </c>
      <c r="Z2474" t="str">
        <f>_xlfn.XLOOKUP(Orders_C[[#This Row],[Store_ID]],Stores_c[Store_ID],Stores_c[City])</f>
        <v>East William</v>
      </c>
      <c r="AA2474" t="str">
        <f>_xlfn.XLOOKUP(Orders_C[[#This Row],[Customer_ID]],Customers_c[Customer_ID],Customers_c[Customer_Name])</f>
        <v>Jose Olson</v>
      </c>
      <c r="AB2474" s="6">
        <f>Orders_C[[#This Row],[Quantity]]*Orders_C[[#This Row],[Unit_Price]]*(1-Orders_C[[#This Row],[Discount %]])+Orders_C[[#This Row],[Tax]]</f>
        <v>658.6</v>
      </c>
      <c r="AC2474" s="9">
        <f>(Orders_C[[#This Row],[Unit_Price]]*Orders_C[[#This Row],[Quantity]])-Orders_C[[#This Row],[Discount]]+Orders_C[[#This Row],[Tax]]</f>
        <v>719.8</v>
      </c>
      <c r="AD2474" t="str">
        <f>IF(COUNTIF(Orders_C[[#All],[Customer_ID]],Orders_C[[#This Row],[Customer_ID]])&gt;1,"Repeat","New")</f>
        <v>Repeat</v>
      </c>
      <c r="AE2474" t="str" cm="1">
        <f t="array" ref="AE2474">_xlfn.XLOOKUP(Orders_C[[#This Row],[Store_ID]],Stores_c[[#All],[Store_ID]],Stores_c[[#All],[City]])</f>
        <v>East William</v>
      </c>
      <c r="AF2474" t="str" cm="1">
        <f t="array" ref="AF2474">_xlfn.XLOOKUP(Orders_C[[#This Row],[Store_ID]],Stores_c[[#All],[Store_ID]],Stores_c[[#All],[Manager_Name]])</f>
        <v>Victoria Butler</v>
      </c>
      <c r="AG2474" t="str" cm="1">
        <f t="array" ref="AG2474">_xlfn.XLOOKUP(Orders_C[[#This Row],[Store_ID]],Stores_c[[#All],[Store_ID]],Stores_c[[#All],[Store_Type]])</f>
        <v>Drive-Thru</v>
      </c>
    </row>
    <row r="2475" spans="1:33" x14ac:dyDescent="0.25">
      <c r="A2475">
        <v>7793</v>
      </c>
      <c r="B2475" s="1">
        <v>45723</v>
      </c>
      <c r="C2475" s="2">
        <v>0.88415509259259262</v>
      </c>
      <c r="D2475">
        <v>1957</v>
      </c>
      <c r="E2475">
        <v>209</v>
      </c>
      <c r="F2475">
        <v>444</v>
      </c>
      <c r="G2475">
        <v>328</v>
      </c>
      <c r="H2475">
        <v>2</v>
      </c>
      <c r="I2475">
        <v>363</v>
      </c>
      <c r="J2475">
        <v>15</v>
      </c>
      <c r="K2475">
        <v>18.149999999999999</v>
      </c>
      <c r="L2475">
        <v>729.15</v>
      </c>
      <c r="M2475" t="s">
        <v>18</v>
      </c>
      <c r="N2475" t="s">
        <v>22</v>
      </c>
      <c r="O2475">
        <v>22</v>
      </c>
      <c r="P2475">
        <v>1</v>
      </c>
      <c r="Q2475" t="s">
        <v>1816</v>
      </c>
      <c r="R2475">
        <v>503</v>
      </c>
      <c r="S2475" s="3">
        <v>0.15</v>
      </c>
      <c r="T2475" s="6">
        <v>293.55</v>
      </c>
      <c r="U2475" t="s">
        <v>6334</v>
      </c>
      <c r="V2475">
        <v>2025</v>
      </c>
      <c r="W2475" t="s">
        <v>6329</v>
      </c>
      <c r="X2475" t="str">
        <f>_xlfn.XLOOKUP(Orders_C[[#This Row],[Product_ID]],Products_C[Product_ID],Products_C[Product_Name])</f>
        <v>Rice Bowl</v>
      </c>
      <c r="Y2475" t="str">
        <f>_xlfn.XLOOKUP(Orders_C[[#This Row],[Product_ID]],Products_C[Product_ID],Products_C[Category])</f>
        <v>Burger</v>
      </c>
      <c r="Z2475" t="str">
        <f>_xlfn.XLOOKUP(Orders_C[[#This Row],[Store_ID]],Stores_c[Store_ID],Stores_c[City])</f>
        <v>Reidberg</v>
      </c>
      <c r="AA2475" t="str">
        <f>_xlfn.XLOOKUP(Orders_C[[#This Row],[Customer_ID]],Customers_c[Customer_ID],Customers_c[Customer_Name])</f>
        <v>Zachary Stark</v>
      </c>
      <c r="AB2475" s="6">
        <f>Orders_C[[#This Row],[Quantity]]*Orders_C[[#This Row],[Unit_Price]]*(1-Orders_C[[#This Row],[Discount %]])+Orders_C[[#This Row],[Tax]]</f>
        <v>635.25</v>
      </c>
      <c r="AC2475" s="9">
        <f>(Orders_C[[#This Row],[Unit_Price]]*Orders_C[[#This Row],[Quantity]])-Orders_C[[#This Row],[Discount]]+Orders_C[[#This Row],[Tax]]</f>
        <v>729.15</v>
      </c>
      <c r="AD2475" t="str">
        <f>IF(COUNTIF(Orders_C[[#All],[Customer_ID]],Orders_C[[#This Row],[Customer_ID]])&gt;1,"Repeat","New")</f>
        <v>Repeat</v>
      </c>
      <c r="AE2475" t="str" cm="1">
        <f t="array" ref="AE2475">_xlfn.XLOOKUP(Orders_C[[#This Row],[Store_ID]],Stores_c[[#All],[Store_ID]],Stores_c[[#All],[City]])</f>
        <v>Reidberg</v>
      </c>
      <c r="AF2475" t="str" cm="1">
        <f t="array" ref="AF2475">_xlfn.XLOOKUP(Orders_C[[#This Row],[Store_ID]],Stores_c[[#All],[Store_ID]],Stores_c[[#All],[Manager_Name]])</f>
        <v>Jeffrey Horn</v>
      </c>
      <c r="AG2475" t="str" cm="1">
        <f t="array" ref="AG2475">_xlfn.XLOOKUP(Orders_C[[#This Row],[Store_ID]],Stores_c[[#All],[Store_ID]],Stores_c[[#All],[Store_Type]])</f>
        <v>Drive-Thru</v>
      </c>
    </row>
    <row r="2476" spans="1:33" x14ac:dyDescent="0.25">
      <c r="A2476">
        <v>6290</v>
      </c>
      <c r="B2476" s="1">
        <v>45877</v>
      </c>
      <c r="C2476" s="2">
        <v>0.96778935185185189</v>
      </c>
      <c r="D2476">
        <v>1624</v>
      </c>
      <c r="E2476">
        <v>204</v>
      </c>
      <c r="F2476">
        <v>443</v>
      </c>
      <c r="G2476">
        <v>304</v>
      </c>
      <c r="H2476">
        <v>4</v>
      </c>
      <c r="I2476">
        <v>184</v>
      </c>
      <c r="J2476">
        <v>10</v>
      </c>
      <c r="K2476">
        <v>9.2000000000000011</v>
      </c>
      <c r="L2476">
        <v>735.2</v>
      </c>
      <c r="M2476" t="s">
        <v>19</v>
      </c>
      <c r="N2476" t="s">
        <v>21</v>
      </c>
      <c r="O2476">
        <v>23</v>
      </c>
      <c r="P2476">
        <v>2</v>
      </c>
      <c r="Q2476" t="s">
        <v>313</v>
      </c>
      <c r="R2476">
        <v>506</v>
      </c>
      <c r="S2476" s="3">
        <v>0.1</v>
      </c>
      <c r="T2476" s="6">
        <v>293.60000000000008</v>
      </c>
      <c r="U2476" t="s">
        <v>6342</v>
      </c>
      <c r="V2476">
        <v>2025</v>
      </c>
      <c r="W2476" t="s">
        <v>6329</v>
      </c>
      <c r="X2476" t="str">
        <f>_xlfn.XLOOKUP(Orders_C[[#This Row],[Product_ID]],Products_C[Product_ID],Products_C[Product_Name])</f>
        <v>Veg Burger</v>
      </c>
      <c r="Y2476" t="str">
        <f>_xlfn.XLOOKUP(Orders_C[[#This Row],[Product_ID]],Products_C[Product_ID],Products_C[Category])</f>
        <v>Burger</v>
      </c>
      <c r="Z2476" t="str">
        <f>_xlfn.XLOOKUP(Orders_C[[#This Row],[Store_ID]],Stores_c[Store_ID],Stores_c[City])</f>
        <v>New Robertfurt</v>
      </c>
      <c r="AA2476" t="str">
        <f>_xlfn.XLOOKUP(Orders_C[[#This Row],[Customer_ID]],Customers_c[Customer_ID],Customers_c[Customer_Name])</f>
        <v>Michelle Lynch</v>
      </c>
      <c r="AB2476" s="6">
        <f>Orders_C[[#This Row],[Quantity]]*Orders_C[[#This Row],[Unit_Price]]*(1-Orders_C[[#This Row],[Discount %]])+Orders_C[[#This Row],[Tax]]</f>
        <v>671.6</v>
      </c>
      <c r="AC2476" s="9">
        <f>(Orders_C[[#This Row],[Unit_Price]]*Orders_C[[#This Row],[Quantity]])-Orders_C[[#This Row],[Discount]]+Orders_C[[#This Row],[Tax]]</f>
        <v>735.2</v>
      </c>
      <c r="AD2476" t="str">
        <f>IF(COUNTIF(Orders_C[[#All],[Customer_ID]],Orders_C[[#This Row],[Customer_ID]])&gt;1,"Repeat","New")</f>
        <v>Repeat</v>
      </c>
      <c r="AE2476" t="str" cm="1">
        <f t="array" ref="AE2476">_xlfn.XLOOKUP(Orders_C[[#This Row],[Store_ID]],Stores_c[[#All],[Store_ID]],Stores_c[[#All],[City]])</f>
        <v>New Robertfurt</v>
      </c>
      <c r="AF2476" t="str" cm="1">
        <f t="array" ref="AF2476">_xlfn.XLOOKUP(Orders_C[[#This Row],[Store_ID]],Stores_c[[#All],[Store_ID]],Stores_c[[#All],[Manager_Name]])</f>
        <v>Tiffany Gomez</v>
      </c>
      <c r="AG2476" t="str" cm="1">
        <f t="array" ref="AG2476">_xlfn.XLOOKUP(Orders_C[[#This Row],[Store_ID]],Stores_c[[#All],[Store_ID]],Stores_c[[#All],[Store_Type]])</f>
        <v>Street</v>
      </c>
    </row>
    <row r="2477" spans="1:33" x14ac:dyDescent="0.25">
      <c r="A2477">
        <v>6306</v>
      </c>
      <c r="B2477" s="1">
        <v>45894</v>
      </c>
      <c r="C2477" s="2">
        <v>0.96406250000000004</v>
      </c>
      <c r="D2477">
        <v>1701</v>
      </c>
      <c r="E2477">
        <v>207</v>
      </c>
      <c r="F2477">
        <v>506</v>
      </c>
      <c r="G2477">
        <v>315</v>
      </c>
      <c r="H2477">
        <v>4</v>
      </c>
      <c r="I2477">
        <v>181</v>
      </c>
      <c r="J2477">
        <v>5</v>
      </c>
      <c r="K2477">
        <v>9.0500000000000007</v>
      </c>
      <c r="L2477">
        <v>728.05</v>
      </c>
      <c r="M2477" t="s">
        <v>19</v>
      </c>
      <c r="N2477" t="s">
        <v>23</v>
      </c>
      <c r="O2477">
        <v>20</v>
      </c>
      <c r="P2477">
        <v>2</v>
      </c>
      <c r="Q2477" t="s">
        <v>329</v>
      </c>
      <c r="R2477">
        <v>501</v>
      </c>
      <c r="S2477" s="3">
        <v>0.05</v>
      </c>
      <c r="T2477" s="6">
        <v>293.64999999999998</v>
      </c>
      <c r="U2477" t="s">
        <v>6342</v>
      </c>
      <c r="V2477">
        <v>2025</v>
      </c>
      <c r="W2477" t="s">
        <v>6333</v>
      </c>
      <c r="X2477" t="str">
        <f>_xlfn.XLOOKUP(Orders_C[[#This Row],[Product_ID]],Products_C[Product_ID],Products_C[Product_Name])</f>
        <v>Popcorn Chicken</v>
      </c>
      <c r="Y2477" t="str">
        <f>_xlfn.XLOOKUP(Orders_C[[#This Row],[Product_ID]],Products_C[Product_ID],Products_C[Category])</f>
        <v>Beverage</v>
      </c>
      <c r="Z2477" t="str">
        <f>_xlfn.XLOOKUP(Orders_C[[#This Row],[Store_ID]],Stores_c[Store_ID],Stores_c[City])</f>
        <v>Christineton</v>
      </c>
      <c r="AA2477" t="str">
        <f>_xlfn.XLOOKUP(Orders_C[[#This Row],[Customer_ID]],Customers_c[Customer_ID],Customers_c[Customer_Name])</f>
        <v>Michael Diaz</v>
      </c>
      <c r="AB2477" s="6">
        <f>Orders_C[[#This Row],[Quantity]]*Orders_C[[#This Row],[Unit_Price]]*(1-Orders_C[[#This Row],[Discount %]])+Orders_C[[#This Row],[Tax]]</f>
        <v>696.84999999999991</v>
      </c>
      <c r="AC2477" s="9">
        <f>(Orders_C[[#This Row],[Unit_Price]]*Orders_C[[#This Row],[Quantity]])-Orders_C[[#This Row],[Discount]]+Orders_C[[#This Row],[Tax]]</f>
        <v>728.05</v>
      </c>
      <c r="AD2477" t="str">
        <f>IF(COUNTIF(Orders_C[[#All],[Customer_ID]],Orders_C[[#This Row],[Customer_ID]])&gt;1,"Repeat","New")</f>
        <v>Repeat</v>
      </c>
      <c r="AE2477" t="str" cm="1">
        <f t="array" ref="AE2477">_xlfn.XLOOKUP(Orders_C[[#This Row],[Store_ID]],Stores_c[[#All],[Store_ID]],Stores_c[[#All],[City]])</f>
        <v>Christineton</v>
      </c>
      <c r="AF2477" t="str" cm="1">
        <f t="array" ref="AF2477">_xlfn.XLOOKUP(Orders_C[[#This Row],[Store_ID]],Stores_c[[#All],[Store_ID]],Stores_c[[#All],[Manager_Name]])</f>
        <v>Dr. William Hubbard MD</v>
      </c>
      <c r="AG2477" t="str" cm="1">
        <f t="array" ref="AG2477">_xlfn.XLOOKUP(Orders_C[[#This Row],[Store_ID]],Stores_c[[#All],[Store_ID]],Stores_c[[#All],[Store_Type]])</f>
        <v>Street</v>
      </c>
    </row>
    <row r="2478" spans="1:33" x14ac:dyDescent="0.25">
      <c r="A2478">
        <v>8999</v>
      </c>
      <c r="B2478" s="1">
        <v>45717</v>
      </c>
      <c r="C2478" s="2">
        <v>0.64975694444444443</v>
      </c>
      <c r="D2478">
        <v>1741</v>
      </c>
      <c r="E2478">
        <v>224</v>
      </c>
      <c r="F2478">
        <v>486</v>
      </c>
      <c r="G2478">
        <v>320</v>
      </c>
      <c r="H2478">
        <v>3</v>
      </c>
      <c r="I2478">
        <v>243</v>
      </c>
      <c r="J2478">
        <v>10</v>
      </c>
      <c r="K2478">
        <v>12.15</v>
      </c>
      <c r="L2478">
        <v>731.15</v>
      </c>
      <c r="M2478" t="s">
        <v>18</v>
      </c>
      <c r="N2478" t="s">
        <v>23</v>
      </c>
      <c r="O2478">
        <v>12</v>
      </c>
      <c r="P2478">
        <v>1</v>
      </c>
      <c r="Q2478" t="s">
        <v>3022</v>
      </c>
      <c r="R2478">
        <v>504</v>
      </c>
      <c r="S2478" s="3">
        <v>0.1</v>
      </c>
      <c r="T2478" s="6">
        <v>293.75</v>
      </c>
      <c r="U2478" t="s">
        <v>6334</v>
      </c>
      <c r="V2478">
        <v>2025</v>
      </c>
      <c r="W2478" t="s">
        <v>6333</v>
      </c>
      <c r="X2478" t="str">
        <f>_xlfn.XLOOKUP(Orders_C[[#This Row],[Product_ID]],Products_C[Product_ID],Products_C[Product_Name])</f>
        <v>Rice Bowl</v>
      </c>
      <c r="Y2478" t="str">
        <f>_xlfn.XLOOKUP(Orders_C[[#This Row],[Product_ID]],Products_C[Product_ID],Products_C[Category])</f>
        <v>Beverage</v>
      </c>
      <c r="Z2478" t="str">
        <f>_xlfn.XLOOKUP(Orders_C[[#This Row],[Store_ID]],Stores_c[Store_ID],Stores_c[City])</f>
        <v>Valdezton</v>
      </c>
      <c r="AA2478" t="str">
        <f>_xlfn.XLOOKUP(Orders_C[[#This Row],[Customer_ID]],Customers_c[Customer_ID],Customers_c[Customer_Name])</f>
        <v>Holly Becker</v>
      </c>
      <c r="AB2478" s="6">
        <f>Orders_C[[#This Row],[Quantity]]*Orders_C[[#This Row],[Unit_Price]]*(1-Orders_C[[#This Row],[Discount %]])+Orders_C[[#This Row],[Tax]]</f>
        <v>668.25</v>
      </c>
      <c r="AC2478" s="9">
        <f>(Orders_C[[#This Row],[Unit_Price]]*Orders_C[[#This Row],[Quantity]])-Orders_C[[#This Row],[Discount]]+Orders_C[[#This Row],[Tax]]</f>
        <v>731.15</v>
      </c>
      <c r="AD2478" t="str">
        <f>IF(COUNTIF(Orders_C[[#All],[Customer_ID]],Orders_C[[#This Row],[Customer_ID]])&gt;1,"Repeat","New")</f>
        <v>Repeat</v>
      </c>
      <c r="AE2478" t="str" cm="1">
        <f t="array" ref="AE2478">_xlfn.XLOOKUP(Orders_C[[#This Row],[Store_ID]],Stores_c[[#All],[Store_ID]],Stores_c[[#All],[City]])</f>
        <v>Valdezton</v>
      </c>
      <c r="AF2478" t="str" cm="1">
        <f t="array" ref="AF2478">_xlfn.XLOOKUP(Orders_C[[#This Row],[Store_ID]],Stores_c[[#All],[Store_ID]],Stores_c[[#All],[Manager_Name]])</f>
        <v>John Rodriguez</v>
      </c>
      <c r="AG2478" t="str" cm="1">
        <f t="array" ref="AG2478">_xlfn.XLOOKUP(Orders_C[[#This Row],[Store_ID]],Stores_c[[#All],[Store_ID]],Stores_c[[#All],[Store_Type]])</f>
        <v>Street</v>
      </c>
    </row>
    <row r="2479" spans="1:33" x14ac:dyDescent="0.25">
      <c r="A2479">
        <v>7998</v>
      </c>
      <c r="B2479" s="1">
        <v>45701</v>
      </c>
      <c r="C2479" s="2">
        <v>0.85711805555555554</v>
      </c>
      <c r="D2479">
        <v>1014</v>
      </c>
      <c r="E2479">
        <v>221</v>
      </c>
      <c r="F2479">
        <v>412</v>
      </c>
      <c r="G2479">
        <v>315</v>
      </c>
      <c r="H2479">
        <v>3</v>
      </c>
      <c r="I2479">
        <v>239</v>
      </c>
      <c r="J2479">
        <v>5</v>
      </c>
      <c r="K2479">
        <v>11.95</v>
      </c>
      <c r="L2479">
        <v>723.95</v>
      </c>
      <c r="M2479" t="s">
        <v>20</v>
      </c>
      <c r="N2479" t="s">
        <v>22</v>
      </c>
      <c r="O2479">
        <v>11</v>
      </c>
      <c r="P2479">
        <v>3</v>
      </c>
      <c r="Q2479" t="s">
        <v>2021</v>
      </c>
      <c r="R2479">
        <v>501</v>
      </c>
      <c r="S2479" s="3">
        <v>0.05</v>
      </c>
      <c r="T2479" s="6">
        <v>293.75000000000006</v>
      </c>
      <c r="U2479" t="s">
        <v>6338</v>
      </c>
      <c r="V2479">
        <v>2025</v>
      </c>
      <c r="W2479" t="s">
        <v>6333</v>
      </c>
      <c r="X2479" t="str">
        <f>_xlfn.XLOOKUP(Orders_C[[#This Row],[Product_ID]],Products_C[Product_ID],Products_C[Product_Name])</f>
        <v>Popcorn Chicken</v>
      </c>
      <c r="Y2479" t="str">
        <f>_xlfn.XLOOKUP(Orders_C[[#This Row],[Product_ID]],Products_C[Product_ID],Products_C[Category])</f>
        <v>Beverage</v>
      </c>
      <c r="Z2479" t="str">
        <f>_xlfn.XLOOKUP(Orders_C[[#This Row],[Store_ID]],Stores_c[Store_ID],Stores_c[City])</f>
        <v>Port Barbarabury</v>
      </c>
      <c r="AA2479" t="str">
        <f>_xlfn.XLOOKUP(Orders_C[[#This Row],[Customer_ID]],Customers_c[Customer_ID],Customers_c[Customer_Name])</f>
        <v>Linda Edwards</v>
      </c>
      <c r="AB2479" s="6">
        <f>Orders_C[[#This Row],[Quantity]]*Orders_C[[#This Row],[Unit_Price]]*(1-Orders_C[[#This Row],[Discount %]])+Orders_C[[#This Row],[Tax]]</f>
        <v>693.1</v>
      </c>
      <c r="AC2479" s="9">
        <f>(Orders_C[[#This Row],[Unit_Price]]*Orders_C[[#This Row],[Quantity]])-Orders_C[[#This Row],[Discount]]+Orders_C[[#This Row],[Tax]]</f>
        <v>723.95</v>
      </c>
      <c r="AD2479" t="str">
        <f>IF(COUNTIF(Orders_C[[#All],[Customer_ID]],Orders_C[[#This Row],[Customer_ID]])&gt;1,"Repeat","New")</f>
        <v>Repeat</v>
      </c>
      <c r="AE2479" t="str" cm="1">
        <f t="array" ref="AE2479">_xlfn.XLOOKUP(Orders_C[[#This Row],[Store_ID]],Stores_c[[#All],[Store_ID]],Stores_c[[#All],[City]])</f>
        <v>Port Barbarabury</v>
      </c>
      <c r="AF2479" t="str" cm="1">
        <f t="array" ref="AF2479">_xlfn.XLOOKUP(Orders_C[[#This Row],[Store_ID]],Stores_c[[#All],[Store_ID]],Stores_c[[#All],[Manager_Name]])</f>
        <v>Edward Nguyen</v>
      </c>
      <c r="AG2479" t="str" cm="1">
        <f t="array" ref="AG2479">_xlfn.XLOOKUP(Orders_C[[#This Row],[Store_ID]],Stores_c[[#All],[Store_ID]],Stores_c[[#All],[Store_Type]])</f>
        <v>Street</v>
      </c>
    </row>
    <row r="2480" spans="1:33" x14ac:dyDescent="0.25">
      <c r="A2480">
        <v>8173</v>
      </c>
      <c r="B2480" s="1">
        <v>45939</v>
      </c>
      <c r="C2480" s="2">
        <v>6.0879629629629631E-2</v>
      </c>
      <c r="D2480">
        <v>1638</v>
      </c>
      <c r="E2480">
        <v>216</v>
      </c>
      <c r="F2480">
        <v>511</v>
      </c>
      <c r="G2480">
        <v>334</v>
      </c>
      <c r="H2480">
        <v>3</v>
      </c>
      <c r="I2480">
        <v>247</v>
      </c>
      <c r="J2480">
        <v>15</v>
      </c>
      <c r="K2480">
        <v>12.35</v>
      </c>
      <c r="L2480">
        <v>738.35</v>
      </c>
      <c r="M2480" t="s">
        <v>18</v>
      </c>
      <c r="N2480" t="s">
        <v>23</v>
      </c>
      <c r="O2480">
        <v>35</v>
      </c>
      <c r="P2480">
        <v>4</v>
      </c>
      <c r="Q2480" t="s">
        <v>2196</v>
      </c>
      <c r="R2480">
        <v>507</v>
      </c>
      <c r="S2480" s="3">
        <v>0.15</v>
      </c>
      <c r="T2480" s="6">
        <v>293.75000000000006</v>
      </c>
      <c r="U2480" t="s">
        <v>6332</v>
      </c>
      <c r="V2480">
        <v>2025</v>
      </c>
      <c r="W2480" t="s">
        <v>6329</v>
      </c>
      <c r="X2480" t="str">
        <f>_xlfn.XLOOKUP(Orders_C[[#This Row],[Product_ID]],Products_C[Product_ID],Products_C[Product_Name])</f>
        <v>Krushers</v>
      </c>
      <c r="Y2480" t="str">
        <f>_xlfn.XLOOKUP(Orders_C[[#This Row],[Product_ID]],Products_C[Product_ID],Products_C[Category])</f>
        <v>Dessert</v>
      </c>
      <c r="Z2480" t="str">
        <f>_xlfn.XLOOKUP(Orders_C[[#This Row],[Store_ID]],Stores_c[Store_ID],Stores_c[City])</f>
        <v>Garciaview</v>
      </c>
      <c r="AA2480" t="str">
        <f>_xlfn.XLOOKUP(Orders_C[[#This Row],[Customer_ID]],Customers_c[Customer_ID],Customers_c[Customer_Name])</f>
        <v>Kendra Perkins</v>
      </c>
      <c r="AB2480" s="6">
        <f>Orders_C[[#This Row],[Quantity]]*Orders_C[[#This Row],[Unit_Price]]*(1-Orders_C[[#This Row],[Discount %]])+Orders_C[[#This Row],[Tax]]</f>
        <v>642.20000000000005</v>
      </c>
      <c r="AC2480" s="9">
        <f>(Orders_C[[#This Row],[Unit_Price]]*Orders_C[[#This Row],[Quantity]])-Orders_C[[#This Row],[Discount]]+Orders_C[[#This Row],[Tax]]</f>
        <v>738.35</v>
      </c>
      <c r="AD2480" t="str">
        <f>IF(COUNTIF(Orders_C[[#All],[Customer_ID]],Orders_C[[#This Row],[Customer_ID]])&gt;1,"Repeat","New")</f>
        <v>Repeat</v>
      </c>
      <c r="AE2480" t="str" cm="1">
        <f t="array" ref="AE2480">_xlfn.XLOOKUP(Orders_C[[#This Row],[Store_ID]],Stores_c[[#All],[Store_ID]],Stores_c[[#All],[City]])</f>
        <v>Garciaview</v>
      </c>
      <c r="AF2480" t="str" cm="1">
        <f t="array" ref="AF2480">_xlfn.XLOOKUP(Orders_C[[#This Row],[Store_ID]],Stores_c[[#All],[Store_ID]],Stores_c[[#All],[Manager_Name]])</f>
        <v>Karina Washington</v>
      </c>
      <c r="AG2480" t="str" cm="1">
        <f t="array" ref="AG2480">_xlfn.XLOOKUP(Orders_C[[#This Row],[Store_ID]],Stores_c[[#All],[Store_ID]],Stores_c[[#All],[Store_Type]])</f>
        <v>Drive-Thru</v>
      </c>
    </row>
    <row r="2481" spans="1:33" x14ac:dyDescent="0.25">
      <c r="A2481">
        <v>6036</v>
      </c>
      <c r="B2481" s="1">
        <v>45965</v>
      </c>
      <c r="C2481" s="2">
        <v>0.26342592592592595</v>
      </c>
      <c r="D2481">
        <v>1695</v>
      </c>
      <c r="E2481">
        <v>215</v>
      </c>
      <c r="F2481">
        <v>470</v>
      </c>
      <c r="G2481">
        <v>322</v>
      </c>
      <c r="H2481">
        <v>2</v>
      </c>
      <c r="I2481">
        <v>346</v>
      </c>
      <c r="J2481">
        <v>0</v>
      </c>
      <c r="K2481">
        <v>17.3</v>
      </c>
      <c r="L2481">
        <v>709.3</v>
      </c>
      <c r="M2481" t="s">
        <v>20</v>
      </c>
      <c r="N2481" t="s">
        <v>21</v>
      </c>
      <c r="O2481">
        <v>43</v>
      </c>
      <c r="P2481">
        <v>3</v>
      </c>
      <c r="Q2481" t="s">
        <v>59</v>
      </c>
      <c r="R2481">
        <v>505</v>
      </c>
      <c r="S2481" s="3">
        <v>0</v>
      </c>
      <c r="T2481" s="6">
        <v>294.09999999999997</v>
      </c>
      <c r="U2481" t="s">
        <v>6336</v>
      </c>
      <c r="V2481">
        <v>2025</v>
      </c>
      <c r="W2481" t="s">
        <v>6331</v>
      </c>
      <c r="X2481" t="str">
        <f>_xlfn.XLOOKUP(Orders_C[[#This Row],[Product_ID]],Products_C[Product_ID],Products_C[Product_Name])</f>
        <v>Veg Burger</v>
      </c>
      <c r="Y2481" t="str">
        <f>_xlfn.XLOOKUP(Orders_C[[#This Row],[Product_ID]],Products_C[Product_ID],Products_C[Category])</f>
        <v>Burger</v>
      </c>
      <c r="Z2481" t="str">
        <f>_xlfn.XLOOKUP(Orders_C[[#This Row],[Store_ID]],Stores_c[Store_ID],Stores_c[City])</f>
        <v>Sallyburgh</v>
      </c>
      <c r="AA2481" t="str">
        <f>_xlfn.XLOOKUP(Orders_C[[#This Row],[Customer_ID]],Customers_c[Customer_ID],Customers_c[Customer_Name])</f>
        <v>Robert Harris</v>
      </c>
      <c r="AB2481" s="6">
        <f>Orders_C[[#This Row],[Quantity]]*Orders_C[[#This Row],[Unit_Price]]*(1-Orders_C[[#This Row],[Discount %]])+Orders_C[[#This Row],[Tax]]</f>
        <v>709.3</v>
      </c>
      <c r="AC2481" s="9">
        <f>(Orders_C[[#This Row],[Unit_Price]]*Orders_C[[#This Row],[Quantity]])-Orders_C[[#This Row],[Discount]]+Orders_C[[#This Row],[Tax]]</f>
        <v>709.3</v>
      </c>
      <c r="AD2481" t="str">
        <f>IF(COUNTIF(Orders_C[[#All],[Customer_ID]],Orders_C[[#This Row],[Customer_ID]])&gt;1,"Repeat","New")</f>
        <v>Repeat</v>
      </c>
      <c r="AE2481" t="str" cm="1">
        <f t="array" ref="AE2481">_xlfn.XLOOKUP(Orders_C[[#This Row],[Store_ID]],Stores_c[[#All],[Store_ID]],Stores_c[[#All],[City]])</f>
        <v>Sallyburgh</v>
      </c>
      <c r="AF2481" t="str" cm="1">
        <f t="array" ref="AF2481">_xlfn.XLOOKUP(Orders_C[[#This Row],[Store_ID]],Stores_c[[#All],[Store_ID]],Stores_c[[#All],[Manager_Name]])</f>
        <v>Benjamin Mccoy</v>
      </c>
      <c r="AG2481" t="str" cm="1">
        <f t="array" ref="AG2481">_xlfn.XLOOKUP(Orders_C[[#This Row],[Store_ID]],Stores_c[[#All],[Store_ID]],Stores_c[[#All],[Store_Type]])</f>
        <v>Drive-Thru</v>
      </c>
    </row>
    <row r="2482" spans="1:33" x14ac:dyDescent="0.25">
      <c r="A2482">
        <v>10057</v>
      </c>
      <c r="B2482" s="1">
        <v>45877</v>
      </c>
      <c r="C2482" s="2">
        <v>0.70084490740740746</v>
      </c>
      <c r="D2482">
        <v>1629</v>
      </c>
      <c r="E2482">
        <v>205</v>
      </c>
      <c r="F2482">
        <v>415</v>
      </c>
      <c r="G2482">
        <v>312</v>
      </c>
      <c r="H2482">
        <v>2</v>
      </c>
      <c r="I2482">
        <v>346</v>
      </c>
      <c r="J2482">
        <v>0</v>
      </c>
      <c r="K2482">
        <v>17.3</v>
      </c>
      <c r="L2482">
        <v>709.3</v>
      </c>
      <c r="M2482" t="s">
        <v>19</v>
      </c>
      <c r="N2482" t="s">
        <v>22</v>
      </c>
      <c r="O2482">
        <v>26</v>
      </c>
      <c r="P2482">
        <v>4</v>
      </c>
      <c r="Q2482" t="s">
        <v>4080</v>
      </c>
      <c r="R2482">
        <v>502</v>
      </c>
      <c r="S2482" s="3">
        <v>0</v>
      </c>
      <c r="T2482" s="6">
        <v>294.09999999999997</v>
      </c>
      <c r="U2482" t="s">
        <v>6342</v>
      </c>
      <c r="V2482">
        <v>2025</v>
      </c>
      <c r="W2482" t="s">
        <v>6329</v>
      </c>
      <c r="X2482" t="str">
        <f>_xlfn.XLOOKUP(Orders_C[[#This Row],[Product_ID]],Products_C[Product_ID],Products_C[Product_Name])</f>
        <v>Veg Burger</v>
      </c>
      <c r="Y2482" t="str">
        <f>_xlfn.XLOOKUP(Orders_C[[#This Row],[Product_ID]],Products_C[Product_ID],Products_C[Category])</f>
        <v>Burger</v>
      </c>
      <c r="Z2482" t="str">
        <f>_xlfn.XLOOKUP(Orders_C[[#This Row],[Store_ID]],Stores_c[Store_ID],Stores_c[City])</f>
        <v>Port Jacob</v>
      </c>
      <c r="AA2482" t="str">
        <f>_xlfn.XLOOKUP(Orders_C[[#This Row],[Customer_ID]],Customers_c[Customer_ID],Customers_c[Customer_Name])</f>
        <v>Bradley Jordan</v>
      </c>
      <c r="AB2482" s="6">
        <f>Orders_C[[#This Row],[Quantity]]*Orders_C[[#This Row],[Unit_Price]]*(1-Orders_C[[#This Row],[Discount %]])+Orders_C[[#This Row],[Tax]]</f>
        <v>709.3</v>
      </c>
      <c r="AC2482" s="9">
        <f>(Orders_C[[#This Row],[Unit_Price]]*Orders_C[[#This Row],[Quantity]])-Orders_C[[#This Row],[Discount]]+Orders_C[[#This Row],[Tax]]</f>
        <v>709.3</v>
      </c>
      <c r="AD2482" t="str">
        <f>IF(COUNTIF(Orders_C[[#All],[Customer_ID]],Orders_C[[#This Row],[Customer_ID]])&gt;1,"Repeat","New")</f>
        <v>Repeat</v>
      </c>
      <c r="AE2482" t="str" cm="1">
        <f t="array" ref="AE2482">_xlfn.XLOOKUP(Orders_C[[#This Row],[Store_ID]],Stores_c[[#All],[Store_ID]],Stores_c[[#All],[City]])</f>
        <v>Port Jacob</v>
      </c>
      <c r="AF2482" t="str" cm="1">
        <f t="array" ref="AF2482">_xlfn.XLOOKUP(Orders_C[[#This Row],[Store_ID]],Stores_c[[#All],[Store_ID]],Stores_c[[#All],[Manager_Name]])</f>
        <v>David Harris</v>
      </c>
      <c r="AG2482" t="str" cm="1">
        <f t="array" ref="AG2482">_xlfn.XLOOKUP(Orders_C[[#This Row],[Store_ID]],Stores_c[[#All],[Store_ID]],Stores_c[[#All],[Store_Type]])</f>
        <v>Mall</v>
      </c>
    </row>
    <row r="2483" spans="1:33" x14ac:dyDescent="0.25">
      <c r="A2483">
        <v>10427</v>
      </c>
      <c r="B2483" s="1">
        <v>45751</v>
      </c>
      <c r="C2483" s="2">
        <v>0.14008101851851851</v>
      </c>
      <c r="D2483">
        <v>1441</v>
      </c>
      <c r="E2483">
        <v>211</v>
      </c>
      <c r="F2483">
        <v>537</v>
      </c>
      <c r="G2483">
        <v>307</v>
      </c>
      <c r="H2483">
        <v>2</v>
      </c>
      <c r="I2483">
        <v>352</v>
      </c>
      <c r="J2483">
        <v>5</v>
      </c>
      <c r="K2483">
        <v>17.600000000000001</v>
      </c>
      <c r="L2483">
        <v>716.6</v>
      </c>
      <c r="M2483" t="s">
        <v>19</v>
      </c>
      <c r="N2483" t="s">
        <v>23</v>
      </c>
      <c r="O2483">
        <v>31</v>
      </c>
      <c r="P2483">
        <v>5</v>
      </c>
      <c r="Q2483" t="s">
        <v>4450</v>
      </c>
      <c r="R2483">
        <v>507</v>
      </c>
      <c r="S2483" s="3">
        <v>0.05</v>
      </c>
      <c r="T2483" s="6">
        <v>294.20000000000005</v>
      </c>
      <c r="U2483" t="s">
        <v>6337</v>
      </c>
      <c r="V2483">
        <v>2025</v>
      </c>
      <c r="W2483" t="s">
        <v>6329</v>
      </c>
      <c r="X2483" t="str">
        <f>_xlfn.XLOOKUP(Orders_C[[#This Row],[Product_ID]],Products_C[Product_ID],Products_C[Product_Name])</f>
        <v>Chicken Wings</v>
      </c>
      <c r="Y2483" t="str">
        <f>_xlfn.XLOOKUP(Orders_C[[#This Row],[Product_ID]],Products_C[Product_ID],Products_C[Category])</f>
        <v>Chicken</v>
      </c>
      <c r="Z2483" t="str">
        <f>_xlfn.XLOOKUP(Orders_C[[#This Row],[Store_ID]],Stores_c[Store_ID],Stores_c[City])</f>
        <v>North Robertstad</v>
      </c>
      <c r="AA2483" t="str">
        <f>_xlfn.XLOOKUP(Orders_C[[#This Row],[Customer_ID]],Customers_c[Customer_ID],Customers_c[Customer_Name])</f>
        <v>Erica Howard</v>
      </c>
      <c r="AB2483" s="6">
        <f>Orders_C[[#This Row],[Quantity]]*Orders_C[[#This Row],[Unit_Price]]*(1-Orders_C[[#This Row],[Discount %]])+Orders_C[[#This Row],[Tax]]</f>
        <v>686.4</v>
      </c>
      <c r="AC2483" s="9">
        <f>(Orders_C[[#This Row],[Unit_Price]]*Orders_C[[#This Row],[Quantity]])-Orders_C[[#This Row],[Discount]]+Orders_C[[#This Row],[Tax]]</f>
        <v>716.6</v>
      </c>
      <c r="AD2483" t="str">
        <f>IF(COUNTIF(Orders_C[[#All],[Customer_ID]],Orders_C[[#This Row],[Customer_ID]])&gt;1,"Repeat","New")</f>
        <v>Repeat</v>
      </c>
      <c r="AE2483" t="str" cm="1">
        <f t="array" ref="AE2483">_xlfn.XLOOKUP(Orders_C[[#This Row],[Store_ID]],Stores_c[[#All],[Store_ID]],Stores_c[[#All],[City]])</f>
        <v>North Robertstad</v>
      </c>
      <c r="AF2483" t="str" cm="1">
        <f t="array" ref="AF2483">_xlfn.XLOOKUP(Orders_C[[#This Row],[Store_ID]],Stores_c[[#All],[Store_ID]],Stores_c[[#All],[Manager_Name]])</f>
        <v>Mary Lewis</v>
      </c>
      <c r="AG2483" t="str" cm="1">
        <f t="array" ref="AG2483">_xlfn.XLOOKUP(Orders_C[[#This Row],[Store_ID]],Stores_c[[#All],[Store_ID]],Stores_c[[#All],[Store_Type]])</f>
        <v>Street</v>
      </c>
    </row>
    <row r="2484" spans="1:33" x14ac:dyDescent="0.25">
      <c r="A2484">
        <v>8524</v>
      </c>
      <c r="B2484" s="1">
        <v>46012</v>
      </c>
      <c r="C2484" s="2">
        <v>0.78020833333333328</v>
      </c>
      <c r="D2484">
        <v>1151</v>
      </c>
      <c r="E2484">
        <v>224</v>
      </c>
      <c r="F2484">
        <v>450</v>
      </c>
      <c r="G2484">
        <v>301</v>
      </c>
      <c r="H2484">
        <v>2</v>
      </c>
      <c r="I2484">
        <v>358</v>
      </c>
      <c r="J2484">
        <v>10</v>
      </c>
      <c r="K2484">
        <v>17.899999999999999</v>
      </c>
      <c r="L2484">
        <v>723.9</v>
      </c>
      <c r="M2484" t="s">
        <v>19</v>
      </c>
      <c r="N2484" t="s">
        <v>22</v>
      </c>
      <c r="O2484">
        <v>31</v>
      </c>
      <c r="P2484">
        <v>5</v>
      </c>
      <c r="Q2484" t="s">
        <v>2547</v>
      </c>
      <c r="R2484">
        <v>501</v>
      </c>
      <c r="S2484" s="3">
        <v>0.1</v>
      </c>
      <c r="T2484" s="6">
        <v>294.3</v>
      </c>
      <c r="U2484" t="s">
        <v>6328</v>
      </c>
      <c r="V2484">
        <v>2025</v>
      </c>
      <c r="W2484" t="s">
        <v>6329</v>
      </c>
      <c r="X2484" t="str">
        <f>_xlfn.XLOOKUP(Orders_C[[#This Row],[Product_ID]],Products_C[Product_ID],Products_C[Product_Name])</f>
        <v>Krushers</v>
      </c>
      <c r="Y2484" t="str">
        <f>_xlfn.XLOOKUP(Orders_C[[#This Row],[Product_ID]],Products_C[Product_ID],Products_C[Category])</f>
        <v>Burger</v>
      </c>
      <c r="Z2484" t="str">
        <f>_xlfn.XLOOKUP(Orders_C[[#This Row],[Store_ID]],Stores_c[Store_ID],Stores_c[City])</f>
        <v>Valdezton</v>
      </c>
      <c r="AA2484" t="str">
        <f>_xlfn.XLOOKUP(Orders_C[[#This Row],[Customer_ID]],Customers_c[Customer_ID],Customers_c[Customer_Name])</f>
        <v>James Bell</v>
      </c>
      <c r="AB2484" s="6">
        <f>Orders_C[[#This Row],[Quantity]]*Orders_C[[#This Row],[Unit_Price]]*(1-Orders_C[[#This Row],[Discount %]])+Orders_C[[#This Row],[Tax]]</f>
        <v>662.3</v>
      </c>
      <c r="AC2484" s="9">
        <f>(Orders_C[[#This Row],[Unit_Price]]*Orders_C[[#This Row],[Quantity]])-Orders_C[[#This Row],[Discount]]+Orders_C[[#This Row],[Tax]]</f>
        <v>723.9</v>
      </c>
      <c r="AD2484" t="str">
        <f>IF(COUNTIF(Orders_C[[#All],[Customer_ID]],Orders_C[[#This Row],[Customer_ID]])&gt;1,"Repeat","New")</f>
        <v>Repeat</v>
      </c>
      <c r="AE2484" t="str" cm="1">
        <f t="array" ref="AE2484">_xlfn.XLOOKUP(Orders_C[[#This Row],[Store_ID]],Stores_c[[#All],[Store_ID]],Stores_c[[#All],[City]])</f>
        <v>Valdezton</v>
      </c>
      <c r="AF2484" t="str" cm="1">
        <f t="array" ref="AF2484">_xlfn.XLOOKUP(Orders_C[[#This Row],[Store_ID]],Stores_c[[#All],[Store_ID]],Stores_c[[#All],[Manager_Name]])</f>
        <v>John Rodriguez</v>
      </c>
      <c r="AG2484" t="str" cm="1">
        <f t="array" ref="AG2484">_xlfn.XLOOKUP(Orders_C[[#This Row],[Store_ID]],Stores_c[[#All],[Store_ID]],Stores_c[[#All],[Store_Type]])</f>
        <v>Street</v>
      </c>
    </row>
    <row r="2485" spans="1:33" x14ac:dyDescent="0.25">
      <c r="A2485">
        <v>10148</v>
      </c>
      <c r="B2485" s="1">
        <v>45835</v>
      </c>
      <c r="C2485" s="2">
        <v>0.84152777777777776</v>
      </c>
      <c r="D2485">
        <v>1171</v>
      </c>
      <c r="E2485">
        <v>213</v>
      </c>
      <c r="F2485">
        <v>521</v>
      </c>
      <c r="G2485">
        <v>317</v>
      </c>
      <c r="H2485">
        <v>2</v>
      </c>
      <c r="I2485">
        <v>364</v>
      </c>
      <c r="J2485">
        <v>15</v>
      </c>
      <c r="K2485">
        <v>18.2</v>
      </c>
      <c r="L2485">
        <v>731.2</v>
      </c>
      <c r="M2485" t="s">
        <v>19</v>
      </c>
      <c r="N2485" t="s">
        <v>22</v>
      </c>
      <c r="O2485">
        <v>44</v>
      </c>
      <c r="P2485">
        <v>4</v>
      </c>
      <c r="Q2485" t="s">
        <v>4171</v>
      </c>
      <c r="R2485">
        <v>501</v>
      </c>
      <c r="S2485" s="3">
        <v>0.15</v>
      </c>
      <c r="T2485" s="6">
        <v>294.40000000000003</v>
      </c>
      <c r="U2485" t="s">
        <v>6340</v>
      </c>
      <c r="V2485">
        <v>2025</v>
      </c>
      <c r="W2485" t="s">
        <v>6331</v>
      </c>
      <c r="X2485" t="str">
        <f>_xlfn.XLOOKUP(Orders_C[[#This Row],[Product_ID]],Products_C[Product_ID],Products_C[Product_Name])</f>
        <v>Popcorn Chicken</v>
      </c>
      <c r="Y2485" t="str">
        <f>_xlfn.XLOOKUP(Orders_C[[#This Row],[Product_ID]],Products_C[Product_ID],Products_C[Category])</f>
        <v>Dessert</v>
      </c>
      <c r="Z2485" t="str">
        <f>_xlfn.XLOOKUP(Orders_C[[#This Row],[Store_ID]],Stores_c[Store_ID],Stores_c[City])</f>
        <v>Lake Kristashire</v>
      </c>
      <c r="AA2485" t="str">
        <f>_xlfn.XLOOKUP(Orders_C[[#This Row],[Customer_ID]],Customers_c[Customer_ID],Customers_c[Customer_Name])</f>
        <v>Jennifer Smith</v>
      </c>
      <c r="AB2485" s="6">
        <f>Orders_C[[#This Row],[Quantity]]*Orders_C[[#This Row],[Unit_Price]]*(1-Orders_C[[#This Row],[Discount %]])+Orders_C[[#This Row],[Tax]]</f>
        <v>637</v>
      </c>
      <c r="AC2485" s="9">
        <f>(Orders_C[[#This Row],[Unit_Price]]*Orders_C[[#This Row],[Quantity]])-Orders_C[[#This Row],[Discount]]+Orders_C[[#This Row],[Tax]]</f>
        <v>731.2</v>
      </c>
      <c r="AD2485" t="str">
        <f>IF(COUNTIF(Orders_C[[#All],[Customer_ID]],Orders_C[[#This Row],[Customer_ID]])&gt;1,"Repeat","New")</f>
        <v>Repeat</v>
      </c>
      <c r="AE2485" t="str" cm="1">
        <f t="array" ref="AE2485">_xlfn.XLOOKUP(Orders_C[[#This Row],[Store_ID]],Stores_c[[#All],[Store_ID]],Stores_c[[#All],[City]])</f>
        <v>Lake Kristashire</v>
      </c>
      <c r="AF2485" t="str" cm="1">
        <f t="array" ref="AF2485">_xlfn.XLOOKUP(Orders_C[[#This Row],[Store_ID]],Stores_c[[#All],[Store_ID]],Stores_c[[#All],[Manager_Name]])</f>
        <v>Andrea Daugherty</v>
      </c>
      <c r="AG2485" t="str" cm="1">
        <f t="array" ref="AG2485">_xlfn.XLOOKUP(Orders_C[[#This Row],[Store_ID]],Stores_c[[#All],[Store_ID]],Stores_c[[#All],[Store_Type]])</f>
        <v>Mall</v>
      </c>
    </row>
    <row r="2486" spans="1:33" x14ac:dyDescent="0.25">
      <c r="A2486">
        <v>6786</v>
      </c>
      <c r="B2486" s="1">
        <v>45986</v>
      </c>
      <c r="C2486" s="2">
        <v>0.71276620370370369</v>
      </c>
      <c r="D2486">
        <v>1906</v>
      </c>
      <c r="E2486">
        <v>223</v>
      </c>
      <c r="F2486">
        <v>525</v>
      </c>
      <c r="G2486">
        <v>326</v>
      </c>
      <c r="H2486">
        <v>2</v>
      </c>
      <c r="I2486">
        <v>347</v>
      </c>
      <c r="J2486">
        <v>0</v>
      </c>
      <c r="K2486">
        <v>17.350000000000001</v>
      </c>
      <c r="L2486">
        <v>711.35</v>
      </c>
      <c r="M2486" t="s">
        <v>19</v>
      </c>
      <c r="N2486" t="s">
        <v>21</v>
      </c>
      <c r="O2486">
        <v>31</v>
      </c>
      <c r="P2486">
        <v>5</v>
      </c>
      <c r="Q2486" t="s">
        <v>809</v>
      </c>
      <c r="R2486">
        <v>505</v>
      </c>
      <c r="S2486" s="3">
        <v>0</v>
      </c>
      <c r="T2486" s="6">
        <v>294.95000000000005</v>
      </c>
      <c r="U2486" t="s">
        <v>6336</v>
      </c>
      <c r="V2486">
        <v>2025</v>
      </c>
      <c r="W2486" t="s">
        <v>6329</v>
      </c>
      <c r="X2486" t="str">
        <f>_xlfn.XLOOKUP(Orders_C[[#This Row],[Product_ID]],Products_C[Product_ID],Products_C[Product_Name])</f>
        <v>Rice Bowl</v>
      </c>
      <c r="Y2486" t="str">
        <f>_xlfn.XLOOKUP(Orders_C[[#This Row],[Product_ID]],Products_C[Product_ID],Products_C[Category])</f>
        <v>Burger</v>
      </c>
      <c r="Z2486" t="str">
        <f>_xlfn.XLOOKUP(Orders_C[[#This Row],[Store_ID]],Stores_c[Store_ID],Stores_c[City])</f>
        <v>Chambershaven</v>
      </c>
      <c r="AA2486" t="str">
        <f>_xlfn.XLOOKUP(Orders_C[[#This Row],[Customer_ID]],Customers_c[Customer_ID],Customers_c[Customer_Name])</f>
        <v>Brooke Frazier</v>
      </c>
      <c r="AB2486" s="6">
        <f>Orders_C[[#This Row],[Quantity]]*Orders_C[[#This Row],[Unit_Price]]*(1-Orders_C[[#This Row],[Discount %]])+Orders_C[[#This Row],[Tax]]</f>
        <v>711.35</v>
      </c>
      <c r="AC2486" s="9">
        <f>(Orders_C[[#This Row],[Unit_Price]]*Orders_C[[#This Row],[Quantity]])-Orders_C[[#This Row],[Discount]]+Orders_C[[#This Row],[Tax]]</f>
        <v>711.35</v>
      </c>
      <c r="AD2486" t="str">
        <f>IF(COUNTIF(Orders_C[[#All],[Customer_ID]],Orders_C[[#This Row],[Customer_ID]])&gt;1,"Repeat","New")</f>
        <v>Repeat</v>
      </c>
      <c r="AE2486" t="str" cm="1">
        <f t="array" ref="AE2486">_xlfn.XLOOKUP(Orders_C[[#This Row],[Store_ID]],Stores_c[[#All],[Store_ID]],Stores_c[[#All],[City]])</f>
        <v>Chambershaven</v>
      </c>
      <c r="AF2486" t="str" cm="1">
        <f t="array" ref="AF2486">_xlfn.XLOOKUP(Orders_C[[#This Row],[Store_ID]],Stores_c[[#All],[Store_ID]],Stores_c[[#All],[Manager_Name]])</f>
        <v>Virginia Webster</v>
      </c>
      <c r="AG2486" t="str" cm="1">
        <f t="array" ref="AG2486">_xlfn.XLOOKUP(Orders_C[[#This Row],[Store_ID]],Stores_c[[#All],[Store_ID]],Stores_c[[#All],[Store_Type]])</f>
        <v>Street</v>
      </c>
    </row>
    <row r="2487" spans="1:33" x14ac:dyDescent="0.25">
      <c r="A2487">
        <v>7925</v>
      </c>
      <c r="B2487" s="1">
        <v>45895</v>
      </c>
      <c r="C2487" s="2">
        <v>0.37468750000000001</v>
      </c>
      <c r="D2487">
        <v>1153</v>
      </c>
      <c r="E2487">
        <v>222</v>
      </c>
      <c r="F2487">
        <v>479</v>
      </c>
      <c r="G2487">
        <v>307</v>
      </c>
      <c r="H2487">
        <v>2</v>
      </c>
      <c r="I2487">
        <v>347</v>
      </c>
      <c r="J2487">
        <v>0</v>
      </c>
      <c r="K2487">
        <v>17.350000000000001</v>
      </c>
      <c r="L2487">
        <v>711.35</v>
      </c>
      <c r="M2487" t="s">
        <v>20</v>
      </c>
      <c r="N2487" t="s">
        <v>21</v>
      </c>
      <c r="O2487">
        <v>48</v>
      </c>
      <c r="P2487">
        <v>2</v>
      </c>
      <c r="Q2487" t="s">
        <v>1948</v>
      </c>
      <c r="R2487">
        <v>502</v>
      </c>
      <c r="S2487" s="3">
        <v>0</v>
      </c>
      <c r="T2487" s="6">
        <v>294.95000000000005</v>
      </c>
      <c r="U2487" t="s">
        <v>6342</v>
      </c>
      <c r="V2487">
        <v>2025</v>
      </c>
      <c r="W2487" t="s">
        <v>6331</v>
      </c>
      <c r="X2487" t="str">
        <f>_xlfn.XLOOKUP(Orders_C[[#This Row],[Product_ID]],Products_C[Product_ID],Products_C[Product_Name])</f>
        <v>Chicken Wings</v>
      </c>
      <c r="Y2487" t="str">
        <f>_xlfn.XLOOKUP(Orders_C[[#This Row],[Product_ID]],Products_C[Product_ID],Products_C[Category])</f>
        <v>Chicken</v>
      </c>
      <c r="Z2487" t="str">
        <f>_xlfn.XLOOKUP(Orders_C[[#This Row],[Store_ID]],Stores_c[Store_ID],Stores_c[City])</f>
        <v>New Steven</v>
      </c>
      <c r="AA2487" t="str">
        <f>_xlfn.XLOOKUP(Orders_C[[#This Row],[Customer_ID]],Customers_c[Customer_ID],Customers_c[Customer_Name])</f>
        <v>Rachel Knox</v>
      </c>
      <c r="AB2487" s="6">
        <f>Orders_C[[#This Row],[Quantity]]*Orders_C[[#This Row],[Unit_Price]]*(1-Orders_C[[#This Row],[Discount %]])+Orders_C[[#This Row],[Tax]]</f>
        <v>711.35</v>
      </c>
      <c r="AC2487" s="9">
        <f>(Orders_C[[#This Row],[Unit_Price]]*Orders_C[[#This Row],[Quantity]])-Orders_C[[#This Row],[Discount]]+Orders_C[[#This Row],[Tax]]</f>
        <v>711.35</v>
      </c>
      <c r="AD2487" t="str">
        <f>IF(COUNTIF(Orders_C[[#All],[Customer_ID]],Orders_C[[#This Row],[Customer_ID]])&gt;1,"Repeat","New")</f>
        <v>Repeat</v>
      </c>
      <c r="AE2487" t="str" cm="1">
        <f t="array" ref="AE2487">_xlfn.XLOOKUP(Orders_C[[#This Row],[Store_ID]],Stores_c[[#All],[Store_ID]],Stores_c[[#All],[City]])</f>
        <v>New Steven</v>
      </c>
      <c r="AF2487" t="str" cm="1">
        <f t="array" ref="AF2487">_xlfn.XLOOKUP(Orders_C[[#This Row],[Store_ID]],Stores_c[[#All],[Store_ID]],Stores_c[[#All],[Manager_Name]])</f>
        <v>Terri Martinez</v>
      </c>
      <c r="AG2487" t="str" cm="1">
        <f t="array" ref="AG2487">_xlfn.XLOOKUP(Orders_C[[#This Row],[Store_ID]],Stores_c[[#All],[Store_ID]],Stores_c[[#All],[Store_Type]])</f>
        <v>Drive-Thru</v>
      </c>
    </row>
    <row r="2488" spans="1:33" x14ac:dyDescent="0.25">
      <c r="A2488">
        <v>9687</v>
      </c>
      <c r="B2488" s="1">
        <v>45746</v>
      </c>
      <c r="C2488" s="2">
        <v>0.15047453703703703</v>
      </c>
      <c r="D2488">
        <v>1605</v>
      </c>
      <c r="E2488">
        <v>205</v>
      </c>
      <c r="F2488">
        <v>535</v>
      </c>
      <c r="G2488">
        <v>332</v>
      </c>
      <c r="H2488">
        <v>2</v>
      </c>
      <c r="I2488">
        <v>347</v>
      </c>
      <c r="J2488">
        <v>0</v>
      </c>
      <c r="K2488">
        <v>17.350000000000001</v>
      </c>
      <c r="L2488">
        <v>711.35</v>
      </c>
      <c r="M2488" t="s">
        <v>19</v>
      </c>
      <c r="N2488" t="s">
        <v>21</v>
      </c>
      <c r="O2488">
        <v>46</v>
      </c>
      <c r="P2488">
        <v>2</v>
      </c>
      <c r="Q2488" t="s">
        <v>3710</v>
      </c>
      <c r="R2488">
        <v>504</v>
      </c>
      <c r="S2488" s="3">
        <v>0</v>
      </c>
      <c r="T2488" s="6">
        <v>294.95000000000005</v>
      </c>
      <c r="U2488" t="s">
        <v>6334</v>
      </c>
      <c r="V2488">
        <v>2025</v>
      </c>
      <c r="W2488" t="s">
        <v>6331</v>
      </c>
      <c r="X2488" t="str">
        <f>_xlfn.XLOOKUP(Orders_C[[#This Row],[Product_ID]],Products_C[Product_ID],Products_C[Product_Name])</f>
        <v>Zinger Burger</v>
      </c>
      <c r="Y2488" t="str">
        <f>_xlfn.XLOOKUP(Orders_C[[#This Row],[Product_ID]],Products_C[Product_ID],Products_C[Category])</f>
        <v>Beverage</v>
      </c>
      <c r="Z2488" t="str">
        <f>_xlfn.XLOOKUP(Orders_C[[#This Row],[Store_ID]],Stores_c[Store_ID],Stores_c[City])</f>
        <v>Port Jacob</v>
      </c>
      <c r="AA2488" t="str">
        <f>_xlfn.XLOOKUP(Orders_C[[#This Row],[Customer_ID]],Customers_c[Customer_ID],Customers_c[Customer_Name])</f>
        <v>Lindsey Smith DDS</v>
      </c>
      <c r="AB2488" s="6">
        <f>Orders_C[[#This Row],[Quantity]]*Orders_C[[#This Row],[Unit_Price]]*(1-Orders_C[[#This Row],[Discount %]])+Orders_C[[#This Row],[Tax]]</f>
        <v>711.35</v>
      </c>
      <c r="AC2488" s="9">
        <f>(Orders_C[[#This Row],[Unit_Price]]*Orders_C[[#This Row],[Quantity]])-Orders_C[[#This Row],[Discount]]+Orders_C[[#This Row],[Tax]]</f>
        <v>711.35</v>
      </c>
      <c r="AD2488" t="str">
        <f>IF(COUNTIF(Orders_C[[#All],[Customer_ID]],Orders_C[[#This Row],[Customer_ID]])&gt;1,"Repeat","New")</f>
        <v>Repeat</v>
      </c>
      <c r="AE2488" t="str" cm="1">
        <f t="array" ref="AE2488">_xlfn.XLOOKUP(Orders_C[[#This Row],[Store_ID]],Stores_c[[#All],[Store_ID]],Stores_c[[#All],[City]])</f>
        <v>Port Jacob</v>
      </c>
      <c r="AF2488" t="str" cm="1">
        <f t="array" ref="AF2488">_xlfn.XLOOKUP(Orders_C[[#This Row],[Store_ID]],Stores_c[[#All],[Store_ID]],Stores_c[[#All],[Manager_Name]])</f>
        <v>David Harris</v>
      </c>
      <c r="AG2488" t="str" cm="1">
        <f t="array" ref="AG2488">_xlfn.XLOOKUP(Orders_C[[#This Row],[Store_ID]],Stores_c[[#All],[Store_ID]],Stores_c[[#All],[Store_Type]])</f>
        <v>Mall</v>
      </c>
    </row>
    <row r="2489" spans="1:33" x14ac:dyDescent="0.25">
      <c r="A2489">
        <v>9730</v>
      </c>
      <c r="B2489" s="1">
        <v>45999</v>
      </c>
      <c r="C2489" s="2">
        <v>0.60890046296296296</v>
      </c>
      <c r="D2489">
        <v>1599</v>
      </c>
      <c r="E2489">
        <v>218</v>
      </c>
      <c r="F2489">
        <v>515</v>
      </c>
      <c r="G2489">
        <v>312</v>
      </c>
      <c r="H2489">
        <v>3</v>
      </c>
      <c r="I2489">
        <v>236</v>
      </c>
      <c r="J2489">
        <v>0</v>
      </c>
      <c r="K2489">
        <v>11.8</v>
      </c>
      <c r="L2489">
        <v>719.8</v>
      </c>
      <c r="M2489" t="s">
        <v>18</v>
      </c>
      <c r="N2489" t="s">
        <v>23</v>
      </c>
      <c r="O2489">
        <v>41</v>
      </c>
      <c r="P2489">
        <v>4</v>
      </c>
      <c r="Q2489" t="s">
        <v>3753</v>
      </c>
      <c r="R2489">
        <v>505</v>
      </c>
      <c r="S2489" s="3">
        <v>0</v>
      </c>
      <c r="T2489" s="6">
        <v>294.99999999999994</v>
      </c>
      <c r="U2489" t="s">
        <v>6328</v>
      </c>
      <c r="V2489">
        <v>2025</v>
      </c>
      <c r="W2489" t="s">
        <v>6331</v>
      </c>
      <c r="X2489" t="str">
        <f>_xlfn.XLOOKUP(Orders_C[[#This Row],[Product_ID]],Products_C[Product_ID],Products_C[Product_Name])</f>
        <v>Veg Burger</v>
      </c>
      <c r="Y2489" t="str">
        <f>_xlfn.XLOOKUP(Orders_C[[#This Row],[Product_ID]],Products_C[Product_ID],Products_C[Category])</f>
        <v>Burger</v>
      </c>
      <c r="Z2489" t="str">
        <f>_xlfn.XLOOKUP(Orders_C[[#This Row],[Store_ID]],Stores_c[Store_ID],Stores_c[City])</f>
        <v>East Johnport</v>
      </c>
      <c r="AA2489" t="str">
        <f>_xlfn.XLOOKUP(Orders_C[[#This Row],[Customer_ID]],Customers_c[Customer_ID],Customers_c[Customer_Name])</f>
        <v>Bryan Leach</v>
      </c>
      <c r="AB2489" s="6">
        <f>Orders_C[[#This Row],[Quantity]]*Orders_C[[#This Row],[Unit_Price]]*(1-Orders_C[[#This Row],[Discount %]])+Orders_C[[#This Row],[Tax]]</f>
        <v>719.8</v>
      </c>
      <c r="AC2489" s="9">
        <f>(Orders_C[[#This Row],[Unit_Price]]*Orders_C[[#This Row],[Quantity]])-Orders_C[[#This Row],[Discount]]+Orders_C[[#This Row],[Tax]]</f>
        <v>719.8</v>
      </c>
      <c r="AD2489" t="str">
        <f>IF(COUNTIF(Orders_C[[#All],[Customer_ID]],Orders_C[[#This Row],[Customer_ID]])&gt;1,"Repeat","New")</f>
        <v>Repeat</v>
      </c>
      <c r="AE2489" t="str" cm="1">
        <f t="array" ref="AE2489">_xlfn.XLOOKUP(Orders_C[[#This Row],[Store_ID]],Stores_c[[#All],[Store_ID]],Stores_c[[#All],[City]])</f>
        <v>East Johnport</v>
      </c>
      <c r="AF2489" t="str" cm="1">
        <f t="array" ref="AF2489">_xlfn.XLOOKUP(Orders_C[[#This Row],[Store_ID]],Stores_c[[#All],[Store_ID]],Stores_c[[#All],[Manager_Name]])</f>
        <v>Mr. Matthew Murillo III</v>
      </c>
      <c r="AG2489" t="str" cm="1">
        <f t="array" ref="AG2489">_xlfn.XLOOKUP(Orders_C[[#This Row],[Store_ID]],Stores_c[[#All],[Store_ID]],Stores_c[[#All],[Store_Type]])</f>
        <v>Street</v>
      </c>
    </row>
    <row r="2490" spans="1:33" x14ac:dyDescent="0.25">
      <c r="A2490">
        <v>6398</v>
      </c>
      <c r="B2490" s="1">
        <v>45746</v>
      </c>
      <c r="C2490" s="2">
        <v>0.15472222222222223</v>
      </c>
      <c r="D2490">
        <v>1051</v>
      </c>
      <c r="E2490">
        <v>204</v>
      </c>
      <c r="F2490">
        <v>468</v>
      </c>
      <c r="G2490">
        <v>328</v>
      </c>
      <c r="H2490">
        <v>3</v>
      </c>
      <c r="I2490">
        <v>240</v>
      </c>
      <c r="J2490">
        <v>5</v>
      </c>
      <c r="K2490">
        <v>12</v>
      </c>
      <c r="L2490">
        <v>727</v>
      </c>
      <c r="M2490" t="s">
        <v>19</v>
      </c>
      <c r="N2490" t="s">
        <v>22</v>
      </c>
      <c r="O2490">
        <v>11</v>
      </c>
      <c r="P2490">
        <v>4</v>
      </c>
      <c r="Q2490" t="s">
        <v>421</v>
      </c>
      <c r="R2490">
        <v>505</v>
      </c>
      <c r="S2490" s="3">
        <v>0.05</v>
      </c>
      <c r="T2490" s="6">
        <v>295</v>
      </c>
      <c r="U2490" t="s">
        <v>6334</v>
      </c>
      <c r="V2490">
        <v>2025</v>
      </c>
      <c r="W2490" t="s">
        <v>6333</v>
      </c>
      <c r="X2490" t="str">
        <f>_xlfn.XLOOKUP(Orders_C[[#This Row],[Product_ID]],Products_C[Product_ID],Products_C[Product_Name])</f>
        <v>Rice Bowl</v>
      </c>
      <c r="Y2490" t="str">
        <f>_xlfn.XLOOKUP(Orders_C[[#This Row],[Product_ID]],Products_C[Product_ID],Products_C[Category])</f>
        <v>Burger</v>
      </c>
      <c r="Z2490" t="str">
        <f>_xlfn.XLOOKUP(Orders_C[[#This Row],[Store_ID]],Stores_c[Store_ID],Stores_c[City])</f>
        <v>New Robertfurt</v>
      </c>
      <c r="AA2490" t="str">
        <f>_xlfn.XLOOKUP(Orders_C[[#This Row],[Customer_ID]],Customers_c[Customer_ID],Customers_c[Customer_Name])</f>
        <v>Nancy Lewis</v>
      </c>
      <c r="AB2490" s="6">
        <f>Orders_C[[#This Row],[Quantity]]*Orders_C[[#This Row],[Unit_Price]]*(1-Orders_C[[#This Row],[Discount %]])+Orders_C[[#This Row],[Tax]]</f>
        <v>696</v>
      </c>
      <c r="AC2490" s="9">
        <f>(Orders_C[[#This Row],[Unit_Price]]*Orders_C[[#This Row],[Quantity]])-Orders_C[[#This Row],[Discount]]+Orders_C[[#This Row],[Tax]]</f>
        <v>727</v>
      </c>
      <c r="AD2490" t="str">
        <f>IF(COUNTIF(Orders_C[[#All],[Customer_ID]],Orders_C[[#This Row],[Customer_ID]])&gt;1,"Repeat","New")</f>
        <v>Repeat</v>
      </c>
      <c r="AE2490" t="str" cm="1">
        <f t="array" ref="AE2490">_xlfn.XLOOKUP(Orders_C[[#This Row],[Store_ID]],Stores_c[[#All],[Store_ID]],Stores_c[[#All],[City]])</f>
        <v>New Robertfurt</v>
      </c>
      <c r="AF2490" t="str" cm="1">
        <f t="array" ref="AF2490">_xlfn.XLOOKUP(Orders_C[[#This Row],[Store_ID]],Stores_c[[#All],[Store_ID]],Stores_c[[#All],[Manager_Name]])</f>
        <v>Tiffany Gomez</v>
      </c>
      <c r="AG2490" t="str" cm="1">
        <f t="array" ref="AG2490">_xlfn.XLOOKUP(Orders_C[[#This Row],[Store_ID]],Stores_c[[#All],[Store_ID]],Stores_c[[#All],[Store_Type]])</f>
        <v>Street</v>
      </c>
    </row>
    <row r="2491" spans="1:33" x14ac:dyDescent="0.25">
      <c r="A2491">
        <v>7441</v>
      </c>
      <c r="B2491" s="1">
        <v>45758</v>
      </c>
      <c r="C2491" s="2">
        <v>0.82665509259259262</v>
      </c>
      <c r="D2491">
        <v>1865</v>
      </c>
      <c r="E2491">
        <v>221</v>
      </c>
      <c r="F2491">
        <v>500</v>
      </c>
      <c r="G2491">
        <v>309</v>
      </c>
      <c r="H2491">
        <v>3</v>
      </c>
      <c r="I2491">
        <v>248</v>
      </c>
      <c r="J2491">
        <v>15</v>
      </c>
      <c r="K2491">
        <v>12.4</v>
      </c>
      <c r="L2491">
        <v>741.4</v>
      </c>
      <c r="M2491" t="s">
        <v>18</v>
      </c>
      <c r="N2491" t="s">
        <v>22</v>
      </c>
      <c r="O2491">
        <v>57</v>
      </c>
      <c r="P2491">
        <v>5</v>
      </c>
      <c r="Q2491" t="s">
        <v>1464</v>
      </c>
      <c r="R2491">
        <v>506</v>
      </c>
      <c r="S2491" s="3">
        <v>0.15</v>
      </c>
      <c r="T2491" s="6">
        <v>295</v>
      </c>
      <c r="U2491" t="s">
        <v>6337</v>
      </c>
      <c r="V2491">
        <v>2025</v>
      </c>
      <c r="W2491" t="s">
        <v>6331</v>
      </c>
      <c r="X2491" t="str">
        <f>_xlfn.XLOOKUP(Orders_C[[#This Row],[Product_ID]],Products_C[Product_ID],Products_C[Product_Name])</f>
        <v>Chicken Bucket</v>
      </c>
      <c r="Y2491" t="str">
        <f>_xlfn.XLOOKUP(Orders_C[[#This Row],[Product_ID]],Products_C[Product_ID],Products_C[Category])</f>
        <v>Dessert</v>
      </c>
      <c r="Z2491" t="str">
        <f>_xlfn.XLOOKUP(Orders_C[[#This Row],[Store_ID]],Stores_c[Store_ID],Stores_c[City])</f>
        <v>Port Barbarabury</v>
      </c>
      <c r="AA2491" t="str">
        <f>_xlfn.XLOOKUP(Orders_C[[#This Row],[Customer_ID]],Customers_c[Customer_ID],Customers_c[Customer_Name])</f>
        <v>Loretta Bray</v>
      </c>
      <c r="AB2491" s="6">
        <f>Orders_C[[#This Row],[Quantity]]*Orders_C[[#This Row],[Unit_Price]]*(1-Orders_C[[#This Row],[Discount %]])+Orders_C[[#This Row],[Tax]]</f>
        <v>644.79999999999995</v>
      </c>
      <c r="AC2491" s="9">
        <f>(Orders_C[[#This Row],[Unit_Price]]*Orders_C[[#This Row],[Quantity]])-Orders_C[[#This Row],[Discount]]+Orders_C[[#This Row],[Tax]]</f>
        <v>741.4</v>
      </c>
      <c r="AD2491" t="str">
        <f>IF(COUNTIF(Orders_C[[#All],[Customer_ID]],Orders_C[[#This Row],[Customer_ID]])&gt;1,"Repeat","New")</f>
        <v>Repeat</v>
      </c>
      <c r="AE2491" t="str" cm="1">
        <f t="array" ref="AE2491">_xlfn.XLOOKUP(Orders_C[[#This Row],[Store_ID]],Stores_c[[#All],[Store_ID]],Stores_c[[#All],[City]])</f>
        <v>Port Barbarabury</v>
      </c>
      <c r="AF2491" t="str" cm="1">
        <f t="array" ref="AF2491">_xlfn.XLOOKUP(Orders_C[[#This Row],[Store_ID]],Stores_c[[#All],[Store_ID]],Stores_c[[#All],[Manager_Name]])</f>
        <v>Edward Nguyen</v>
      </c>
      <c r="AG2491" t="str" cm="1">
        <f t="array" ref="AG2491">_xlfn.XLOOKUP(Orders_C[[#This Row],[Store_ID]],Stores_c[[#All],[Store_ID]],Stores_c[[#All],[Store_Type]])</f>
        <v>Street</v>
      </c>
    </row>
    <row r="2492" spans="1:33" x14ac:dyDescent="0.25">
      <c r="A2492">
        <v>9667</v>
      </c>
      <c r="B2492" s="1">
        <v>45766</v>
      </c>
      <c r="C2492" s="2">
        <v>0.24413194444444444</v>
      </c>
      <c r="D2492">
        <v>2000</v>
      </c>
      <c r="E2492">
        <v>205</v>
      </c>
      <c r="F2492">
        <v>455</v>
      </c>
      <c r="G2492">
        <v>336</v>
      </c>
      <c r="H2492">
        <v>3</v>
      </c>
      <c r="I2492">
        <v>244</v>
      </c>
      <c r="J2492">
        <v>10</v>
      </c>
      <c r="K2492">
        <v>12.2</v>
      </c>
      <c r="L2492">
        <v>734.2</v>
      </c>
      <c r="M2492" t="s">
        <v>19</v>
      </c>
      <c r="N2492" t="s">
        <v>22</v>
      </c>
      <c r="O2492">
        <v>38</v>
      </c>
      <c r="P2492">
        <v>1</v>
      </c>
      <c r="Q2492" t="s">
        <v>3690</v>
      </c>
      <c r="R2492">
        <v>503</v>
      </c>
      <c r="S2492" s="3">
        <v>0.1</v>
      </c>
      <c r="T2492" s="6">
        <v>295.00000000000006</v>
      </c>
      <c r="U2492" t="s">
        <v>6337</v>
      </c>
      <c r="V2492">
        <v>2025</v>
      </c>
      <c r="W2492" t="s">
        <v>6329</v>
      </c>
      <c r="X2492" t="str">
        <f>_xlfn.XLOOKUP(Orders_C[[#This Row],[Product_ID]],Products_C[Product_ID],Products_C[Product_Name])</f>
        <v>Chicken Bucket</v>
      </c>
      <c r="Y2492" t="str">
        <f>_xlfn.XLOOKUP(Orders_C[[#This Row],[Product_ID]],Products_C[Product_ID],Products_C[Category])</f>
        <v>Dessert</v>
      </c>
      <c r="Z2492" t="str">
        <f>_xlfn.XLOOKUP(Orders_C[[#This Row],[Store_ID]],Stores_c[Store_ID],Stores_c[City])</f>
        <v>Port Jacob</v>
      </c>
      <c r="AA2492" t="str">
        <f>_xlfn.XLOOKUP(Orders_C[[#This Row],[Customer_ID]],Customers_c[Customer_ID],Customers_c[Customer_Name])</f>
        <v>Travis Simpson</v>
      </c>
      <c r="AB2492" s="6">
        <f>Orders_C[[#This Row],[Quantity]]*Orders_C[[#This Row],[Unit_Price]]*(1-Orders_C[[#This Row],[Discount %]])+Orders_C[[#This Row],[Tax]]</f>
        <v>671.00000000000011</v>
      </c>
      <c r="AC2492" s="9">
        <f>(Orders_C[[#This Row],[Unit_Price]]*Orders_C[[#This Row],[Quantity]])-Orders_C[[#This Row],[Discount]]+Orders_C[[#This Row],[Tax]]</f>
        <v>734.2</v>
      </c>
      <c r="AD2492" t="str">
        <f>IF(COUNTIF(Orders_C[[#All],[Customer_ID]],Orders_C[[#This Row],[Customer_ID]])&gt;1,"Repeat","New")</f>
        <v>Repeat</v>
      </c>
      <c r="AE2492" t="str" cm="1">
        <f t="array" ref="AE2492">_xlfn.XLOOKUP(Orders_C[[#This Row],[Store_ID]],Stores_c[[#All],[Store_ID]],Stores_c[[#All],[City]])</f>
        <v>Port Jacob</v>
      </c>
      <c r="AF2492" t="str" cm="1">
        <f t="array" ref="AF2492">_xlfn.XLOOKUP(Orders_C[[#This Row],[Store_ID]],Stores_c[[#All],[Store_ID]],Stores_c[[#All],[Manager_Name]])</f>
        <v>David Harris</v>
      </c>
      <c r="AG2492" t="str" cm="1">
        <f t="array" ref="AG2492">_xlfn.XLOOKUP(Orders_C[[#This Row],[Store_ID]],Stores_c[[#All],[Store_ID]],Stores_c[[#All],[Store_Type]])</f>
        <v>Mall</v>
      </c>
    </row>
    <row r="2493" spans="1:33" x14ac:dyDescent="0.25">
      <c r="A2493">
        <v>7851</v>
      </c>
      <c r="B2493" s="1">
        <v>46015</v>
      </c>
      <c r="C2493" s="2">
        <v>0.17780092592592592</v>
      </c>
      <c r="D2493">
        <v>1850</v>
      </c>
      <c r="E2493">
        <v>212</v>
      </c>
      <c r="F2493">
        <v>529</v>
      </c>
      <c r="G2493">
        <v>319</v>
      </c>
      <c r="H2493">
        <v>4</v>
      </c>
      <c r="I2493">
        <v>188</v>
      </c>
      <c r="J2493">
        <v>15</v>
      </c>
      <c r="K2493">
        <v>9.4</v>
      </c>
      <c r="L2493">
        <v>746.4</v>
      </c>
      <c r="M2493" t="s">
        <v>18</v>
      </c>
      <c r="N2493" t="s">
        <v>21</v>
      </c>
      <c r="O2493">
        <v>23</v>
      </c>
      <c r="P2493">
        <v>3</v>
      </c>
      <c r="Q2493" t="s">
        <v>1874</v>
      </c>
      <c r="R2493">
        <v>505</v>
      </c>
      <c r="S2493" s="3">
        <v>0.15</v>
      </c>
      <c r="T2493" s="6">
        <v>295.2</v>
      </c>
      <c r="U2493" t="s">
        <v>6328</v>
      </c>
      <c r="V2493">
        <v>2025</v>
      </c>
      <c r="W2493" t="s">
        <v>6329</v>
      </c>
      <c r="X2493" t="str">
        <f>_xlfn.XLOOKUP(Orders_C[[#This Row],[Product_ID]],Products_C[Product_ID],Products_C[Product_Name])</f>
        <v>Chocolate Lava Cake</v>
      </c>
      <c r="Y2493" t="str">
        <f>_xlfn.XLOOKUP(Orders_C[[#This Row],[Product_ID]],Products_C[Product_ID],Products_C[Category])</f>
        <v>Beverage</v>
      </c>
      <c r="Z2493" t="str">
        <f>_xlfn.XLOOKUP(Orders_C[[#This Row],[Store_ID]],Stores_c[Store_ID],Stores_c[City])</f>
        <v>Andrewview</v>
      </c>
      <c r="AA2493" t="str">
        <f>_xlfn.XLOOKUP(Orders_C[[#This Row],[Customer_ID]],Customers_c[Customer_ID],Customers_c[Customer_Name])</f>
        <v>Casey Holmes</v>
      </c>
      <c r="AB2493" s="6">
        <f>Orders_C[[#This Row],[Quantity]]*Orders_C[[#This Row],[Unit_Price]]*(1-Orders_C[[#This Row],[Discount %]])+Orders_C[[#This Row],[Tax]]</f>
        <v>648.59999999999991</v>
      </c>
      <c r="AC2493" s="9">
        <f>(Orders_C[[#This Row],[Unit_Price]]*Orders_C[[#This Row],[Quantity]])-Orders_C[[#This Row],[Discount]]+Orders_C[[#This Row],[Tax]]</f>
        <v>746.4</v>
      </c>
      <c r="AD2493" t="str">
        <f>IF(COUNTIF(Orders_C[[#All],[Customer_ID]],Orders_C[[#This Row],[Customer_ID]])&gt;1,"Repeat","New")</f>
        <v>Repeat</v>
      </c>
      <c r="AE2493" t="str" cm="1">
        <f t="array" ref="AE2493">_xlfn.XLOOKUP(Orders_C[[#This Row],[Store_ID]],Stores_c[[#All],[Store_ID]],Stores_c[[#All],[City]])</f>
        <v>Andrewview</v>
      </c>
      <c r="AF2493" t="str" cm="1">
        <f t="array" ref="AF2493">_xlfn.XLOOKUP(Orders_C[[#This Row],[Store_ID]],Stores_c[[#All],[Store_ID]],Stores_c[[#All],[Manager_Name]])</f>
        <v>Alice Sutton</v>
      </c>
      <c r="AG2493" t="str" cm="1">
        <f t="array" ref="AG2493">_xlfn.XLOOKUP(Orders_C[[#This Row],[Store_ID]],Stores_c[[#All],[Store_ID]],Stores_c[[#All],[Store_Type]])</f>
        <v>Mall</v>
      </c>
    </row>
    <row r="2494" spans="1:33" x14ac:dyDescent="0.25">
      <c r="A2494">
        <v>6641</v>
      </c>
      <c r="B2494" s="1">
        <v>45903</v>
      </c>
      <c r="C2494" s="2">
        <v>0.71332175925925922</v>
      </c>
      <c r="D2494">
        <v>1172</v>
      </c>
      <c r="E2494">
        <v>225</v>
      </c>
      <c r="F2494">
        <v>494</v>
      </c>
      <c r="G2494">
        <v>326</v>
      </c>
      <c r="H2494">
        <v>2</v>
      </c>
      <c r="I2494">
        <v>365</v>
      </c>
      <c r="J2494">
        <v>15</v>
      </c>
      <c r="K2494">
        <v>18.25</v>
      </c>
      <c r="L2494">
        <v>733.25</v>
      </c>
      <c r="M2494" t="s">
        <v>18</v>
      </c>
      <c r="N2494" t="s">
        <v>21</v>
      </c>
      <c r="O2494">
        <v>32</v>
      </c>
      <c r="P2494">
        <v>3</v>
      </c>
      <c r="Q2494" t="s">
        <v>664</v>
      </c>
      <c r="R2494">
        <v>510</v>
      </c>
      <c r="S2494" s="3">
        <v>0.15</v>
      </c>
      <c r="T2494" s="6">
        <v>295.25</v>
      </c>
      <c r="U2494" t="s">
        <v>6335</v>
      </c>
      <c r="V2494">
        <v>2025</v>
      </c>
      <c r="W2494" t="s">
        <v>6329</v>
      </c>
      <c r="X2494" t="str">
        <f>_xlfn.XLOOKUP(Orders_C[[#This Row],[Product_ID]],Products_C[Product_ID],Products_C[Product_Name])</f>
        <v>Rice Bowl</v>
      </c>
      <c r="Y2494" t="str">
        <f>_xlfn.XLOOKUP(Orders_C[[#This Row],[Product_ID]],Products_C[Product_ID],Products_C[Category])</f>
        <v>Burger</v>
      </c>
      <c r="Z2494" t="str">
        <f>_xlfn.XLOOKUP(Orders_C[[#This Row],[Store_ID]],Stores_c[Store_ID],Stores_c[City])</f>
        <v>South Peter</v>
      </c>
      <c r="AA2494" t="str">
        <f>_xlfn.XLOOKUP(Orders_C[[#This Row],[Customer_ID]],Customers_c[Customer_ID],Customers_c[Customer_Name])</f>
        <v>Timothy Pruitt</v>
      </c>
      <c r="AB2494" s="6">
        <f>Orders_C[[#This Row],[Quantity]]*Orders_C[[#This Row],[Unit_Price]]*(1-Orders_C[[#This Row],[Discount %]])+Orders_C[[#This Row],[Tax]]</f>
        <v>638.75</v>
      </c>
      <c r="AC2494" s="9">
        <f>(Orders_C[[#This Row],[Unit_Price]]*Orders_C[[#This Row],[Quantity]])-Orders_C[[#This Row],[Discount]]+Orders_C[[#This Row],[Tax]]</f>
        <v>733.25</v>
      </c>
      <c r="AD2494" t="str">
        <f>IF(COUNTIF(Orders_C[[#All],[Customer_ID]],Orders_C[[#This Row],[Customer_ID]])&gt;1,"Repeat","New")</f>
        <v>Repeat</v>
      </c>
      <c r="AE2494" t="str" cm="1">
        <f t="array" ref="AE2494">_xlfn.XLOOKUP(Orders_C[[#This Row],[Store_ID]],Stores_c[[#All],[Store_ID]],Stores_c[[#All],[City]])</f>
        <v>South Peter</v>
      </c>
      <c r="AF2494" t="str" cm="1">
        <f t="array" ref="AF2494">_xlfn.XLOOKUP(Orders_C[[#This Row],[Store_ID]],Stores_c[[#All],[Store_ID]],Stores_c[[#All],[Manager_Name]])</f>
        <v>Gregory Lambert</v>
      </c>
      <c r="AG2494" t="str" cm="1">
        <f t="array" ref="AG2494">_xlfn.XLOOKUP(Orders_C[[#This Row],[Store_ID]],Stores_c[[#All],[Store_ID]],Stores_c[[#All],[Store_Type]])</f>
        <v>Street</v>
      </c>
    </row>
    <row r="2495" spans="1:33" x14ac:dyDescent="0.25">
      <c r="A2495">
        <v>8118</v>
      </c>
      <c r="B2495" s="1">
        <v>45836</v>
      </c>
      <c r="C2495" s="2">
        <v>5.5960648148148148E-2</v>
      </c>
      <c r="D2495">
        <v>1630</v>
      </c>
      <c r="E2495">
        <v>217</v>
      </c>
      <c r="F2495">
        <v>424</v>
      </c>
      <c r="G2495">
        <v>306</v>
      </c>
      <c r="H2495">
        <v>2</v>
      </c>
      <c r="I2495">
        <v>365</v>
      </c>
      <c r="J2495">
        <v>15</v>
      </c>
      <c r="K2495">
        <v>18.25</v>
      </c>
      <c r="L2495">
        <v>733.25</v>
      </c>
      <c r="M2495" t="s">
        <v>20</v>
      </c>
      <c r="N2495" t="s">
        <v>21</v>
      </c>
      <c r="O2495">
        <v>33</v>
      </c>
      <c r="P2495">
        <v>2</v>
      </c>
      <c r="Q2495" t="s">
        <v>2141</v>
      </c>
      <c r="R2495">
        <v>509</v>
      </c>
      <c r="S2495" s="3">
        <v>0.15</v>
      </c>
      <c r="T2495" s="6">
        <v>295.25</v>
      </c>
      <c r="U2495" t="s">
        <v>6340</v>
      </c>
      <c r="V2495">
        <v>2025</v>
      </c>
      <c r="W2495" t="s">
        <v>6329</v>
      </c>
      <c r="X2495" t="str">
        <f>_xlfn.XLOOKUP(Orders_C[[#This Row],[Product_ID]],Products_C[Product_ID],Products_C[Product_Name])</f>
        <v>Veg Burger</v>
      </c>
      <c r="Y2495" t="str">
        <f>_xlfn.XLOOKUP(Orders_C[[#This Row],[Product_ID]],Products_C[Product_ID],Products_C[Category])</f>
        <v>Burger</v>
      </c>
      <c r="Z2495" t="str">
        <f>_xlfn.XLOOKUP(Orders_C[[#This Row],[Store_ID]],Stores_c[Store_ID],Stores_c[City])</f>
        <v>West Rebecca</v>
      </c>
      <c r="AA2495" t="str">
        <f>_xlfn.XLOOKUP(Orders_C[[#This Row],[Customer_ID]],Customers_c[Customer_ID],Customers_c[Customer_Name])</f>
        <v>Angelica Baker</v>
      </c>
      <c r="AB2495" s="6">
        <f>Orders_C[[#This Row],[Quantity]]*Orders_C[[#This Row],[Unit_Price]]*(1-Orders_C[[#This Row],[Discount %]])+Orders_C[[#This Row],[Tax]]</f>
        <v>638.75</v>
      </c>
      <c r="AC2495" s="9">
        <f>(Orders_C[[#This Row],[Unit_Price]]*Orders_C[[#This Row],[Quantity]])-Orders_C[[#This Row],[Discount]]+Orders_C[[#This Row],[Tax]]</f>
        <v>733.25</v>
      </c>
      <c r="AD2495" t="str">
        <f>IF(COUNTIF(Orders_C[[#All],[Customer_ID]],Orders_C[[#This Row],[Customer_ID]])&gt;1,"Repeat","New")</f>
        <v>Repeat</v>
      </c>
      <c r="AE2495" t="str" cm="1">
        <f t="array" ref="AE2495">_xlfn.XLOOKUP(Orders_C[[#This Row],[Store_ID]],Stores_c[[#All],[Store_ID]],Stores_c[[#All],[City]])</f>
        <v>West Rebecca</v>
      </c>
      <c r="AF2495" t="str" cm="1">
        <f t="array" ref="AF2495">_xlfn.XLOOKUP(Orders_C[[#This Row],[Store_ID]],Stores_c[[#All],[Store_ID]],Stores_c[[#All],[Manager_Name]])</f>
        <v>Albert Smith</v>
      </c>
      <c r="AG2495" t="str" cm="1">
        <f t="array" ref="AG2495">_xlfn.XLOOKUP(Orders_C[[#This Row],[Store_ID]],Stores_c[[#All],[Store_ID]],Stores_c[[#All],[Store_Type]])</f>
        <v>Mall</v>
      </c>
    </row>
    <row r="2496" spans="1:33" x14ac:dyDescent="0.25">
      <c r="A2496">
        <v>10601</v>
      </c>
      <c r="B2496" s="1">
        <v>46013</v>
      </c>
      <c r="C2496" s="2">
        <v>0.92915509259259255</v>
      </c>
      <c r="D2496">
        <v>1317</v>
      </c>
      <c r="E2496">
        <v>217</v>
      </c>
      <c r="F2496">
        <v>442</v>
      </c>
      <c r="G2496">
        <v>337</v>
      </c>
      <c r="H2496">
        <v>2</v>
      </c>
      <c r="I2496">
        <v>365</v>
      </c>
      <c r="J2496">
        <v>15</v>
      </c>
      <c r="K2496">
        <v>18.25</v>
      </c>
      <c r="L2496">
        <v>733.25</v>
      </c>
      <c r="M2496" t="s">
        <v>19</v>
      </c>
      <c r="N2496" t="s">
        <v>23</v>
      </c>
      <c r="O2496">
        <v>37</v>
      </c>
      <c r="P2496">
        <v>1</v>
      </c>
      <c r="Q2496" t="s">
        <v>4624</v>
      </c>
      <c r="R2496">
        <v>510</v>
      </c>
      <c r="S2496" s="3">
        <v>0.15</v>
      </c>
      <c r="T2496" s="6">
        <v>295.25</v>
      </c>
      <c r="U2496" t="s">
        <v>6328</v>
      </c>
      <c r="V2496">
        <v>2025</v>
      </c>
      <c r="W2496" t="s">
        <v>6329</v>
      </c>
      <c r="X2496" t="str">
        <f>_xlfn.XLOOKUP(Orders_C[[#This Row],[Product_ID]],Products_C[Product_ID],Products_C[Product_Name])</f>
        <v>Chocolate Lava Cake</v>
      </c>
      <c r="Y2496" t="str">
        <f>_xlfn.XLOOKUP(Orders_C[[#This Row],[Product_ID]],Products_C[Product_ID],Products_C[Category])</f>
        <v>Chicken</v>
      </c>
      <c r="Z2496" t="str">
        <f>_xlfn.XLOOKUP(Orders_C[[#This Row],[Store_ID]],Stores_c[Store_ID],Stores_c[City])</f>
        <v>West Rebecca</v>
      </c>
      <c r="AA2496" t="str">
        <f>_xlfn.XLOOKUP(Orders_C[[#This Row],[Customer_ID]],Customers_c[Customer_ID],Customers_c[Customer_Name])</f>
        <v>Eric Harding</v>
      </c>
      <c r="AB2496" s="6">
        <f>Orders_C[[#This Row],[Quantity]]*Orders_C[[#This Row],[Unit_Price]]*(1-Orders_C[[#This Row],[Discount %]])+Orders_C[[#This Row],[Tax]]</f>
        <v>638.75</v>
      </c>
      <c r="AC2496" s="9">
        <f>(Orders_C[[#This Row],[Unit_Price]]*Orders_C[[#This Row],[Quantity]])-Orders_C[[#This Row],[Discount]]+Orders_C[[#This Row],[Tax]]</f>
        <v>733.25</v>
      </c>
      <c r="AD2496" t="str">
        <f>IF(COUNTIF(Orders_C[[#All],[Customer_ID]],Orders_C[[#This Row],[Customer_ID]])&gt;1,"Repeat","New")</f>
        <v>Repeat</v>
      </c>
      <c r="AE2496" t="str" cm="1">
        <f t="array" ref="AE2496">_xlfn.XLOOKUP(Orders_C[[#This Row],[Store_ID]],Stores_c[[#All],[Store_ID]],Stores_c[[#All],[City]])</f>
        <v>West Rebecca</v>
      </c>
      <c r="AF2496" t="str" cm="1">
        <f t="array" ref="AF2496">_xlfn.XLOOKUP(Orders_C[[#This Row],[Store_ID]],Stores_c[[#All],[Store_ID]],Stores_c[[#All],[Manager_Name]])</f>
        <v>Albert Smith</v>
      </c>
      <c r="AG2496" t="str" cm="1">
        <f t="array" ref="AG2496">_xlfn.XLOOKUP(Orders_C[[#This Row],[Store_ID]],Stores_c[[#All],[Store_ID]],Stores_c[[#All],[Store_Type]])</f>
        <v>Mall</v>
      </c>
    </row>
    <row r="2497" spans="1:33" x14ac:dyDescent="0.25">
      <c r="A2497">
        <v>6716</v>
      </c>
      <c r="B2497" s="1">
        <v>45705</v>
      </c>
      <c r="C2497" s="2">
        <v>0.9186805555555555</v>
      </c>
      <c r="D2497">
        <v>1155</v>
      </c>
      <c r="E2497">
        <v>220</v>
      </c>
      <c r="F2497">
        <v>454</v>
      </c>
      <c r="G2497">
        <v>325</v>
      </c>
      <c r="H2497">
        <v>2</v>
      </c>
      <c r="I2497">
        <v>354</v>
      </c>
      <c r="J2497">
        <v>5</v>
      </c>
      <c r="K2497">
        <v>17.7</v>
      </c>
      <c r="L2497">
        <v>720.7</v>
      </c>
      <c r="M2497" t="s">
        <v>20</v>
      </c>
      <c r="N2497" t="s">
        <v>23</v>
      </c>
      <c r="O2497">
        <v>23</v>
      </c>
      <c r="P2497">
        <v>5</v>
      </c>
      <c r="Q2497" t="s">
        <v>739</v>
      </c>
      <c r="R2497">
        <v>503</v>
      </c>
      <c r="S2497" s="3">
        <v>0.05</v>
      </c>
      <c r="T2497" s="6">
        <v>295.90000000000003</v>
      </c>
      <c r="U2497" t="s">
        <v>6338</v>
      </c>
      <c r="V2497">
        <v>2025</v>
      </c>
      <c r="W2497" t="s">
        <v>6329</v>
      </c>
      <c r="X2497" t="str">
        <f>_xlfn.XLOOKUP(Orders_C[[#This Row],[Product_ID]],Products_C[Product_ID],Products_C[Product_Name])</f>
        <v>Veg Burger</v>
      </c>
      <c r="Y2497" t="str">
        <f>_xlfn.XLOOKUP(Orders_C[[#This Row],[Product_ID]],Products_C[Product_ID],Products_C[Category])</f>
        <v>Chicken</v>
      </c>
      <c r="Z2497" t="str">
        <f>_xlfn.XLOOKUP(Orders_C[[#This Row],[Store_ID]],Stores_c[Store_ID],Stores_c[City])</f>
        <v>Williamborough</v>
      </c>
      <c r="AA2497" t="str">
        <f>_xlfn.XLOOKUP(Orders_C[[#This Row],[Customer_ID]],Customers_c[Customer_ID],Customers_c[Customer_Name])</f>
        <v>Mariah Houston</v>
      </c>
      <c r="AB2497" s="6">
        <f>Orders_C[[#This Row],[Quantity]]*Orders_C[[#This Row],[Unit_Price]]*(1-Orders_C[[#This Row],[Discount %]])+Orders_C[[#This Row],[Tax]]</f>
        <v>690.30000000000007</v>
      </c>
      <c r="AC2497" s="9">
        <f>(Orders_C[[#This Row],[Unit_Price]]*Orders_C[[#This Row],[Quantity]])-Orders_C[[#This Row],[Discount]]+Orders_C[[#This Row],[Tax]]</f>
        <v>720.7</v>
      </c>
      <c r="AD2497" t="str">
        <f>IF(COUNTIF(Orders_C[[#All],[Customer_ID]],Orders_C[[#This Row],[Customer_ID]])&gt;1,"Repeat","New")</f>
        <v>Repeat</v>
      </c>
      <c r="AE2497" t="str" cm="1">
        <f t="array" ref="AE2497">_xlfn.XLOOKUP(Orders_C[[#This Row],[Store_ID]],Stores_c[[#All],[Store_ID]],Stores_c[[#All],[City]])</f>
        <v>Williamborough</v>
      </c>
      <c r="AF2497" t="str" cm="1">
        <f t="array" ref="AF2497">_xlfn.XLOOKUP(Orders_C[[#This Row],[Store_ID]],Stores_c[[#All],[Store_ID]],Stores_c[[#All],[Manager_Name]])</f>
        <v>Michael Mcbride</v>
      </c>
      <c r="AG2497" t="str" cm="1">
        <f t="array" ref="AG2497">_xlfn.XLOOKUP(Orders_C[[#This Row],[Store_ID]],Stores_c[[#All],[Store_ID]],Stores_c[[#All],[Store_Type]])</f>
        <v>Mall</v>
      </c>
    </row>
    <row r="2498" spans="1:33" x14ac:dyDescent="0.25">
      <c r="A2498">
        <v>7319</v>
      </c>
      <c r="B2498" s="1">
        <v>45762</v>
      </c>
      <c r="C2498" s="2">
        <v>0.65260416666666665</v>
      </c>
      <c r="D2498">
        <v>1536</v>
      </c>
      <c r="E2498">
        <v>215</v>
      </c>
      <c r="F2498">
        <v>490</v>
      </c>
      <c r="G2498">
        <v>303</v>
      </c>
      <c r="H2498">
        <v>2</v>
      </c>
      <c r="I2498">
        <v>354</v>
      </c>
      <c r="J2498">
        <v>5</v>
      </c>
      <c r="K2498">
        <v>17.7</v>
      </c>
      <c r="L2498">
        <v>720.7</v>
      </c>
      <c r="M2498" t="s">
        <v>18</v>
      </c>
      <c r="N2498" t="s">
        <v>22</v>
      </c>
      <c r="O2498">
        <v>44</v>
      </c>
      <c r="P2498">
        <v>1</v>
      </c>
      <c r="Q2498" t="s">
        <v>1342</v>
      </c>
      <c r="R2498">
        <v>501</v>
      </c>
      <c r="S2498" s="3">
        <v>0.05</v>
      </c>
      <c r="T2498" s="6">
        <v>295.90000000000003</v>
      </c>
      <c r="U2498" t="s">
        <v>6337</v>
      </c>
      <c r="V2498">
        <v>2025</v>
      </c>
      <c r="W2498" t="s">
        <v>6331</v>
      </c>
      <c r="X2498" t="str">
        <f>_xlfn.XLOOKUP(Orders_C[[#This Row],[Product_ID]],Products_C[Product_ID],Products_C[Product_Name])</f>
        <v>Chocolate Lava Cake</v>
      </c>
      <c r="Y2498" t="str">
        <f>_xlfn.XLOOKUP(Orders_C[[#This Row],[Product_ID]],Products_C[Product_ID],Products_C[Category])</f>
        <v>Chicken</v>
      </c>
      <c r="Z2498" t="str">
        <f>_xlfn.XLOOKUP(Orders_C[[#This Row],[Store_ID]],Stores_c[Store_ID],Stores_c[City])</f>
        <v>Sallyburgh</v>
      </c>
      <c r="AA2498" t="str">
        <f>_xlfn.XLOOKUP(Orders_C[[#This Row],[Customer_ID]],Customers_c[Customer_ID],Customers_c[Customer_Name])</f>
        <v>April Garcia</v>
      </c>
      <c r="AB2498" s="6">
        <f>Orders_C[[#This Row],[Quantity]]*Orders_C[[#This Row],[Unit_Price]]*(1-Orders_C[[#This Row],[Discount %]])+Orders_C[[#This Row],[Tax]]</f>
        <v>690.30000000000007</v>
      </c>
      <c r="AC2498" s="9">
        <f>(Orders_C[[#This Row],[Unit_Price]]*Orders_C[[#This Row],[Quantity]])-Orders_C[[#This Row],[Discount]]+Orders_C[[#This Row],[Tax]]</f>
        <v>720.7</v>
      </c>
      <c r="AD2498" t="str">
        <f>IF(COUNTIF(Orders_C[[#All],[Customer_ID]],Orders_C[[#This Row],[Customer_ID]])&gt;1,"Repeat","New")</f>
        <v>Repeat</v>
      </c>
      <c r="AE2498" t="str" cm="1">
        <f t="array" ref="AE2498">_xlfn.XLOOKUP(Orders_C[[#This Row],[Store_ID]],Stores_c[[#All],[Store_ID]],Stores_c[[#All],[City]])</f>
        <v>Sallyburgh</v>
      </c>
      <c r="AF2498" t="str" cm="1">
        <f t="array" ref="AF2498">_xlfn.XLOOKUP(Orders_C[[#This Row],[Store_ID]],Stores_c[[#All],[Store_ID]],Stores_c[[#All],[Manager_Name]])</f>
        <v>Benjamin Mccoy</v>
      </c>
      <c r="AG2498" t="str" cm="1">
        <f t="array" ref="AG2498">_xlfn.XLOOKUP(Orders_C[[#This Row],[Store_ID]],Stores_c[[#All],[Store_ID]],Stores_c[[#All],[Store_Type]])</f>
        <v>Drive-Thru</v>
      </c>
    </row>
    <row r="2499" spans="1:33" x14ac:dyDescent="0.25">
      <c r="A2499">
        <v>8685</v>
      </c>
      <c r="B2499" s="1">
        <v>45878</v>
      </c>
      <c r="C2499" s="2">
        <v>0.23962962962962964</v>
      </c>
      <c r="D2499">
        <v>1734</v>
      </c>
      <c r="E2499">
        <v>221</v>
      </c>
      <c r="F2499">
        <v>493</v>
      </c>
      <c r="G2499">
        <v>340</v>
      </c>
      <c r="H2499">
        <v>2</v>
      </c>
      <c r="I2499">
        <v>354</v>
      </c>
      <c r="J2499">
        <v>5</v>
      </c>
      <c r="K2499">
        <v>17.7</v>
      </c>
      <c r="L2499">
        <v>720.7</v>
      </c>
      <c r="M2499" t="s">
        <v>20</v>
      </c>
      <c r="N2499" t="s">
        <v>22</v>
      </c>
      <c r="O2499">
        <v>11</v>
      </c>
      <c r="P2499">
        <v>1</v>
      </c>
      <c r="Q2499" t="s">
        <v>2708</v>
      </c>
      <c r="R2499">
        <v>505</v>
      </c>
      <c r="S2499" s="3">
        <v>0.05</v>
      </c>
      <c r="T2499" s="6">
        <v>295.90000000000003</v>
      </c>
      <c r="U2499" t="s">
        <v>6342</v>
      </c>
      <c r="V2499">
        <v>2025</v>
      </c>
      <c r="W2499" t="s">
        <v>6333</v>
      </c>
      <c r="X2499" t="str">
        <f>_xlfn.XLOOKUP(Orders_C[[#This Row],[Product_ID]],Products_C[Product_ID],Products_C[Product_Name])</f>
        <v>Chocolate Lava Cake</v>
      </c>
      <c r="Y2499" t="str">
        <f>_xlfn.XLOOKUP(Orders_C[[#This Row],[Product_ID]],Products_C[Product_ID],Products_C[Category])</f>
        <v>Chicken</v>
      </c>
      <c r="Z2499" t="str">
        <f>_xlfn.XLOOKUP(Orders_C[[#This Row],[Store_ID]],Stores_c[Store_ID],Stores_c[City])</f>
        <v>Port Barbarabury</v>
      </c>
      <c r="AA2499" t="str">
        <f>_xlfn.XLOOKUP(Orders_C[[#This Row],[Customer_ID]],Customers_c[Customer_ID],Customers_c[Customer_Name])</f>
        <v>Brittany Richardson</v>
      </c>
      <c r="AB2499" s="6">
        <f>Orders_C[[#This Row],[Quantity]]*Orders_C[[#This Row],[Unit_Price]]*(1-Orders_C[[#This Row],[Discount %]])+Orders_C[[#This Row],[Tax]]</f>
        <v>690.30000000000007</v>
      </c>
      <c r="AC2499" s="9">
        <f>(Orders_C[[#This Row],[Unit_Price]]*Orders_C[[#This Row],[Quantity]])-Orders_C[[#This Row],[Discount]]+Orders_C[[#This Row],[Tax]]</f>
        <v>720.7</v>
      </c>
      <c r="AD2499" t="str">
        <f>IF(COUNTIF(Orders_C[[#All],[Customer_ID]],Orders_C[[#This Row],[Customer_ID]])&gt;1,"Repeat","New")</f>
        <v>Repeat</v>
      </c>
      <c r="AE2499" t="str" cm="1">
        <f t="array" ref="AE2499">_xlfn.XLOOKUP(Orders_C[[#This Row],[Store_ID]],Stores_c[[#All],[Store_ID]],Stores_c[[#All],[City]])</f>
        <v>Port Barbarabury</v>
      </c>
      <c r="AF2499" t="str" cm="1">
        <f t="array" ref="AF2499">_xlfn.XLOOKUP(Orders_C[[#This Row],[Store_ID]],Stores_c[[#All],[Store_ID]],Stores_c[[#All],[Manager_Name]])</f>
        <v>Edward Nguyen</v>
      </c>
      <c r="AG2499" t="str" cm="1">
        <f t="array" ref="AG2499">_xlfn.XLOOKUP(Orders_C[[#This Row],[Store_ID]],Stores_c[[#All],[Store_ID]],Stores_c[[#All],[Store_Type]])</f>
        <v>Street</v>
      </c>
    </row>
    <row r="2500" spans="1:33" x14ac:dyDescent="0.25">
      <c r="A2500">
        <v>8983</v>
      </c>
      <c r="B2500" s="1">
        <v>45812</v>
      </c>
      <c r="C2500" s="2">
        <v>0.68085648148148148</v>
      </c>
      <c r="D2500">
        <v>1924</v>
      </c>
      <c r="E2500">
        <v>225</v>
      </c>
      <c r="F2500">
        <v>428</v>
      </c>
      <c r="G2500">
        <v>320</v>
      </c>
      <c r="H2500">
        <v>2</v>
      </c>
      <c r="I2500">
        <v>360</v>
      </c>
      <c r="J2500">
        <v>10</v>
      </c>
      <c r="K2500">
        <v>18</v>
      </c>
      <c r="L2500">
        <v>728</v>
      </c>
      <c r="M2500" t="s">
        <v>20</v>
      </c>
      <c r="N2500" t="s">
        <v>21</v>
      </c>
      <c r="O2500">
        <v>59</v>
      </c>
      <c r="P2500">
        <v>1</v>
      </c>
      <c r="Q2500" t="s">
        <v>3006</v>
      </c>
      <c r="R2500">
        <v>506</v>
      </c>
      <c r="S2500" s="3">
        <v>0.1</v>
      </c>
      <c r="T2500" s="6">
        <v>296</v>
      </c>
      <c r="U2500" t="s">
        <v>6340</v>
      </c>
      <c r="V2500">
        <v>2025</v>
      </c>
      <c r="W2500" t="s">
        <v>6331</v>
      </c>
      <c r="X2500" t="str">
        <f>_xlfn.XLOOKUP(Orders_C[[#This Row],[Product_ID]],Products_C[Product_ID],Products_C[Product_Name])</f>
        <v>Rice Bowl</v>
      </c>
      <c r="Y2500" t="str">
        <f>_xlfn.XLOOKUP(Orders_C[[#This Row],[Product_ID]],Products_C[Product_ID],Products_C[Category])</f>
        <v>Beverage</v>
      </c>
      <c r="Z2500" t="str">
        <f>_xlfn.XLOOKUP(Orders_C[[#This Row],[Store_ID]],Stores_c[Store_ID],Stores_c[City])</f>
        <v>South Peter</v>
      </c>
      <c r="AA2500" t="str">
        <f>_xlfn.XLOOKUP(Orders_C[[#This Row],[Customer_ID]],Customers_c[Customer_ID],Customers_c[Customer_Name])</f>
        <v>Brandon Thomas</v>
      </c>
      <c r="AB2500" s="6">
        <f>Orders_C[[#This Row],[Quantity]]*Orders_C[[#This Row],[Unit_Price]]*(1-Orders_C[[#This Row],[Discount %]])+Orders_C[[#This Row],[Tax]]</f>
        <v>666</v>
      </c>
      <c r="AC2500" s="9">
        <f>(Orders_C[[#This Row],[Unit_Price]]*Orders_C[[#This Row],[Quantity]])-Orders_C[[#This Row],[Discount]]+Orders_C[[#This Row],[Tax]]</f>
        <v>728</v>
      </c>
      <c r="AD2500" t="str">
        <f>IF(COUNTIF(Orders_C[[#All],[Customer_ID]],Orders_C[[#This Row],[Customer_ID]])&gt;1,"Repeat","New")</f>
        <v>Repeat</v>
      </c>
      <c r="AE2500" t="str" cm="1">
        <f t="array" ref="AE2500">_xlfn.XLOOKUP(Orders_C[[#This Row],[Store_ID]],Stores_c[[#All],[Store_ID]],Stores_c[[#All],[City]])</f>
        <v>South Peter</v>
      </c>
      <c r="AF2500" t="str" cm="1">
        <f t="array" ref="AF2500">_xlfn.XLOOKUP(Orders_C[[#This Row],[Store_ID]],Stores_c[[#All],[Store_ID]],Stores_c[[#All],[Manager_Name]])</f>
        <v>Gregory Lambert</v>
      </c>
      <c r="AG2500" t="str" cm="1">
        <f t="array" ref="AG2500">_xlfn.XLOOKUP(Orders_C[[#This Row],[Store_ID]],Stores_c[[#All],[Store_ID]],Stores_c[[#All],[Store_Type]])</f>
        <v>Street</v>
      </c>
    </row>
    <row r="2501" spans="1:33" x14ac:dyDescent="0.25">
      <c r="A2501">
        <v>7356</v>
      </c>
      <c r="B2501" s="1">
        <v>45920</v>
      </c>
      <c r="C2501" s="2">
        <v>9.6192129629629627E-2</v>
      </c>
      <c r="D2501">
        <v>1831</v>
      </c>
      <c r="E2501">
        <v>221</v>
      </c>
      <c r="F2501">
        <v>472</v>
      </c>
      <c r="G2501">
        <v>310</v>
      </c>
      <c r="H2501">
        <v>2</v>
      </c>
      <c r="I2501">
        <v>366</v>
      </c>
      <c r="J2501">
        <v>15</v>
      </c>
      <c r="K2501">
        <v>18.3</v>
      </c>
      <c r="L2501">
        <v>735.3</v>
      </c>
      <c r="M2501" t="s">
        <v>20</v>
      </c>
      <c r="N2501" t="s">
        <v>22</v>
      </c>
      <c r="O2501">
        <v>44</v>
      </c>
      <c r="P2501">
        <v>2</v>
      </c>
      <c r="Q2501" t="s">
        <v>1379</v>
      </c>
      <c r="R2501">
        <v>504</v>
      </c>
      <c r="S2501" s="3">
        <v>0.15</v>
      </c>
      <c r="T2501" s="6">
        <v>296.09999999999997</v>
      </c>
      <c r="U2501" t="s">
        <v>6335</v>
      </c>
      <c r="V2501">
        <v>2025</v>
      </c>
      <c r="W2501" t="s">
        <v>6331</v>
      </c>
      <c r="X2501" t="str">
        <f>_xlfn.XLOOKUP(Orders_C[[#This Row],[Product_ID]],Products_C[Product_ID],Products_C[Product_Name])</f>
        <v>Chicken Bucket</v>
      </c>
      <c r="Y2501" t="str">
        <f>_xlfn.XLOOKUP(Orders_C[[#This Row],[Product_ID]],Products_C[Product_ID],Products_C[Category])</f>
        <v>Chicken</v>
      </c>
      <c r="Z2501" t="str">
        <f>_xlfn.XLOOKUP(Orders_C[[#This Row],[Store_ID]],Stores_c[Store_ID],Stores_c[City])</f>
        <v>Port Barbarabury</v>
      </c>
      <c r="AA2501" t="str">
        <f>_xlfn.XLOOKUP(Orders_C[[#This Row],[Customer_ID]],Customers_c[Customer_ID],Customers_c[Customer_Name])</f>
        <v>Michele White</v>
      </c>
      <c r="AB2501" s="6">
        <f>Orders_C[[#This Row],[Quantity]]*Orders_C[[#This Row],[Unit_Price]]*(1-Orders_C[[#This Row],[Discount %]])+Orders_C[[#This Row],[Tax]]</f>
        <v>640.49999999999989</v>
      </c>
      <c r="AC2501" s="9">
        <f>(Orders_C[[#This Row],[Unit_Price]]*Orders_C[[#This Row],[Quantity]])-Orders_C[[#This Row],[Discount]]+Orders_C[[#This Row],[Tax]]</f>
        <v>735.3</v>
      </c>
      <c r="AD2501" t="str">
        <f>IF(COUNTIF(Orders_C[[#All],[Customer_ID]],Orders_C[[#This Row],[Customer_ID]])&gt;1,"Repeat","New")</f>
        <v>Repeat</v>
      </c>
      <c r="AE2501" t="str" cm="1">
        <f t="array" ref="AE2501">_xlfn.XLOOKUP(Orders_C[[#This Row],[Store_ID]],Stores_c[[#All],[Store_ID]],Stores_c[[#All],[City]])</f>
        <v>Port Barbarabury</v>
      </c>
      <c r="AF2501" t="str" cm="1">
        <f t="array" ref="AF2501">_xlfn.XLOOKUP(Orders_C[[#This Row],[Store_ID]],Stores_c[[#All],[Store_ID]],Stores_c[[#All],[Manager_Name]])</f>
        <v>Edward Nguyen</v>
      </c>
      <c r="AG2501" t="str" cm="1">
        <f t="array" ref="AG2501">_xlfn.XLOOKUP(Orders_C[[#This Row],[Store_ID]],Stores_c[[#All],[Store_ID]],Stores_c[[#All],[Store_Type]])</f>
        <v>Street</v>
      </c>
    </row>
    <row r="2502" spans="1:33" x14ac:dyDescent="0.25">
      <c r="A2502">
        <v>7461</v>
      </c>
      <c r="B2502" s="1">
        <v>45966</v>
      </c>
      <c r="C2502" s="2">
        <v>0.80724537037037036</v>
      </c>
      <c r="D2502">
        <v>1076</v>
      </c>
      <c r="E2502">
        <v>211</v>
      </c>
      <c r="F2502">
        <v>476</v>
      </c>
      <c r="G2502">
        <v>321</v>
      </c>
      <c r="H2502">
        <v>2</v>
      </c>
      <c r="I2502">
        <v>355</v>
      </c>
      <c r="J2502">
        <v>5</v>
      </c>
      <c r="K2502">
        <v>17.75</v>
      </c>
      <c r="L2502">
        <v>722.75</v>
      </c>
      <c r="M2502" t="s">
        <v>18</v>
      </c>
      <c r="N2502" t="s">
        <v>21</v>
      </c>
      <c r="O2502">
        <v>40</v>
      </c>
      <c r="P2502">
        <v>3</v>
      </c>
      <c r="Q2502" t="s">
        <v>1484</v>
      </c>
      <c r="R2502">
        <v>509</v>
      </c>
      <c r="S2502" s="3">
        <v>0.05</v>
      </c>
      <c r="T2502" s="6">
        <v>296.75</v>
      </c>
      <c r="U2502" t="s">
        <v>6336</v>
      </c>
      <c r="V2502">
        <v>2025</v>
      </c>
      <c r="W2502" t="s">
        <v>6329</v>
      </c>
      <c r="X2502" t="str">
        <f>_xlfn.XLOOKUP(Orders_C[[#This Row],[Product_ID]],Products_C[Product_ID],Products_C[Product_Name])</f>
        <v>Cold Coffee</v>
      </c>
      <c r="Y2502" t="str">
        <f>_xlfn.XLOOKUP(Orders_C[[#This Row],[Product_ID]],Products_C[Product_ID],Products_C[Category])</f>
        <v>Dessert</v>
      </c>
      <c r="Z2502" t="str">
        <f>_xlfn.XLOOKUP(Orders_C[[#This Row],[Store_ID]],Stores_c[Store_ID],Stores_c[City])</f>
        <v>North Robertstad</v>
      </c>
      <c r="AA2502" t="str">
        <f>_xlfn.XLOOKUP(Orders_C[[#This Row],[Customer_ID]],Customers_c[Customer_ID],Customers_c[Customer_Name])</f>
        <v>David Perez</v>
      </c>
      <c r="AB2502" s="6">
        <f>Orders_C[[#This Row],[Quantity]]*Orders_C[[#This Row],[Unit_Price]]*(1-Orders_C[[#This Row],[Discount %]])+Orders_C[[#This Row],[Tax]]</f>
        <v>692.25</v>
      </c>
      <c r="AC2502" s="9">
        <f>(Orders_C[[#This Row],[Unit_Price]]*Orders_C[[#This Row],[Quantity]])-Orders_C[[#This Row],[Discount]]+Orders_C[[#This Row],[Tax]]</f>
        <v>722.75</v>
      </c>
      <c r="AD2502" t="str">
        <f>IF(COUNTIF(Orders_C[[#All],[Customer_ID]],Orders_C[[#This Row],[Customer_ID]])&gt;1,"Repeat","New")</f>
        <v>Repeat</v>
      </c>
      <c r="AE2502" t="str" cm="1">
        <f t="array" ref="AE2502">_xlfn.XLOOKUP(Orders_C[[#This Row],[Store_ID]],Stores_c[[#All],[Store_ID]],Stores_c[[#All],[City]])</f>
        <v>North Robertstad</v>
      </c>
      <c r="AF2502" t="str" cm="1">
        <f t="array" ref="AF2502">_xlfn.XLOOKUP(Orders_C[[#This Row],[Store_ID]],Stores_c[[#All],[Store_ID]],Stores_c[[#All],[Manager_Name]])</f>
        <v>Mary Lewis</v>
      </c>
      <c r="AG2502" t="str" cm="1">
        <f t="array" ref="AG2502">_xlfn.XLOOKUP(Orders_C[[#This Row],[Store_ID]],Stores_c[[#All],[Store_ID]],Stores_c[[#All],[Store_Type]])</f>
        <v>Street</v>
      </c>
    </row>
    <row r="2503" spans="1:33" x14ac:dyDescent="0.25">
      <c r="A2503">
        <v>6666</v>
      </c>
      <c r="B2503" s="1">
        <v>45753</v>
      </c>
      <c r="C2503" s="2">
        <v>0.89291666666666669</v>
      </c>
      <c r="D2503">
        <v>1486</v>
      </c>
      <c r="E2503">
        <v>204</v>
      </c>
      <c r="F2503">
        <v>401</v>
      </c>
      <c r="G2503">
        <v>306</v>
      </c>
      <c r="H2503">
        <v>4</v>
      </c>
      <c r="I2503">
        <v>186</v>
      </c>
      <c r="J2503">
        <v>10</v>
      </c>
      <c r="K2503">
        <v>9.3000000000000007</v>
      </c>
      <c r="L2503">
        <v>743.3</v>
      </c>
      <c r="M2503" t="s">
        <v>18</v>
      </c>
      <c r="N2503" t="s">
        <v>22</v>
      </c>
      <c r="O2503">
        <v>46</v>
      </c>
      <c r="P2503">
        <v>5</v>
      </c>
      <c r="Q2503" t="s">
        <v>689</v>
      </c>
      <c r="R2503">
        <v>510</v>
      </c>
      <c r="S2503" s="3">
        <v>0.1</v>
      </c>
      <c r="T2503" s="6">
        <v>296.89999999999998</v>
      </c>
      <c r="U2503" t="s">
        <v>6337</v>
      </c>
      <c r="V2503">
        <v>2025</v>
      </c>
      <c r="W2503" t="s">
        <v>6331</v>
      </c>
      <c r="X2503" t="str">
        <f>_xlfn.XLOOKUP(Orders_C[[#This Row],[Product_ID]],Products_C[Product_ID],Products_C[Product_Name])</f>
        <v>Veg Burger</v>
      </c>
      <c r="Y2503" t="str">
        <f>_xlfn.XLOOKUP(Orders_C[[#This Row],[Product_ID]],Products_C[Product_ID],Products_C[Category])</f>
        <v>Burger</v>
      </c>
      <c r="Z2503" t="str">
        <f>_xlfn.XLOOKUP(Orders_C[[#This Row],[Store_ID]],Stores_c[Store_ID],Stores_c[City])</f>
        <v>New Robertfurt</v>
      </c>
      <c r="AA2503" t="str">
        <f>_xlfn.XLOOKUP(Orders_C[[#This Row],[Customer_ID]],Customers_c[Customer_ID],Customers_c[Customer_Name])</f>
        <v>Mary Russell</v>
      </c>
      <c r="AB2503" s="6">
        <f>Orders_C[[#This Row],[Quantity]]*Orders_C[[#This Row],[Unit_Price]]*(1-Orders_C[[#This Row],[Discount %]])+Orders_C[[#This Row],[Tax]]</f>
        <v>678.9</v>
      </c>
      <c r="AC2503" s="9">
        <f>(Orders_C[[#This Row],[Unit_Price]]*Orders_C[[#This Row],[Quantity]])-Orders_C[[#This Row],[Discount]]+Orders_C[[#This Row],[Tax]]</f>
        <v>743.3</v>
      </c>
      <c r="AD2503" t="str">
        <f>IF(COUNTIF(Orders_C[[#All],[Customer_ID]],Orders_C[[#This Row],[Customer_ID]])&gt;1,"Repeat","New")</f>
        <v>Repeat</v>
      </c>
      <c r="AE2503" t="str" cm="1">
        <f t="array" ref="AE2503">_xlfn.XLOOKUP(Orders_C[[#This Row],[Store_ID]],Stores_c[[#All],[Store_ID]],Stores_c[[#All],[City]])</f>
        <v>New Robertfurt</v>
      </c>
      <c r="AF2503" t="str" cm="1">
        <f t="array" ref="AF2503">_xlfn.XLOOKUP(Orders_C[[#This Row],[Store_ID]],Stores_c[[#All],[Store_ID]],Stores_c[[#All],[Manager_Name]])</f>
        <v>Tiffany Gomez</v>
      </c>
      <c r="AG2503" t="str" cm="1">
        <f t="array" ref="AG2503">_xlfn.XLOOKUP(Orders_C[[#This Row],[Store_ID]],Stores_c[[#All],[Store_ID]],Stores_c[[#All],[Store_Type]])</f>
        <v>Street</v>
      </c>
    </row>
    <row r="2504" spans="1:33" x14ac:dyDescent="0.25">
      <c r="A2504">
        <v>8618</v>
      </c>
      <c r="B2504" s="1">
        <v>46051</v>
      </c>
      <c r="C2504" s="2">
        <v>0.73343749999999996</v>
      </c>
      <c r="D2504">
        <v>1744</v>
      </c>
      <c r="E2504">
        <v>202</v>
      </c>
      <c r="F2504">
        <v>549</v>
      </c>
      <c r="G2504">
        <v>331</v>
      </c>
      <c r="H2504">
        <v>4</v>
      </c>
      <c r="I2504">
        <v>186</v>
      </c>
      <c r="J2504">
        <v>10</v>
      </c>
      <c r="K2504">
        <v>9.3000000000000007</v>
      </c>
      <c r="L2504">
        <v>743.3</v>
      </c>
      <c r="M2504" t="s">
        <v>19</v>
      </c>
      <c r="N2504" t="s">
        <v>22</v>
      </c>
      <c r="O2504">
        <v>57</v>
      </c>
      <c r="P2504">
        <v>4</v>
      </c>
      <c r="Q2504" t="s">
        <v>2641</v>
      </c>
      <c r="R2504">
        <v>504</v>
      </c>
      <c r="S2504" s="3">
        <v>0.1</v>
      </c>
      <c r="T2504" s="6">
        <v>296.89999999999998</v>
      </c>
      <c r="U2504" t="s">
        <v>6330</v>
      </c>
      <c r="V2504">
        <v>2026</v>
      </c>
      <c r="W2504" t="s">
        <v>6331</v>
      </c>
      <c r="X2504" t="str">
        <f>_xlfn.XLOOKUP(Orders_C[[#This Row],[Product_ID]],Products_C[Product_ID],Products_C[Product_Name])</f>
        <v>Chicken Bucket</v>
      </c>
      <c r="Y2504" t="str">
        <f>_xlfn.XLOOKUP(Orders_C[[#This Row],[Product_ID]],Products_C[Product_ID],Products_C[Category])</f>
        <v>Beverage</v>
      </c>
      <c r="Z2504" t="str">
        <f>_xlfn.XLOOKUP(Orders_C[[#This Row],[Store_ID]],Stores_c[Store_ID],Stores_c[City])</f>
        <v>Rebekahside</v>
      </c>
      <c r="AA2504" t="str">
        <f>_xlfn.XLOOKUP(Orders_C[[#This Row],[Customer_ID]],Customers_c[Customer_ID],Customers_c[Customer_Name])</f>
        <v>Timothy Christensen</v>
      </c>
      <c r="AB2504" s="6">
        <f>Orders_C[[#This Row],[Quantity]]*Orders_C[[#This Row],[Unit_Price]]*(1-Orders_C[[#This Row],[Discount %]])+Orders_C[[#This Row],[Tax]]</f>
        <v>678.9</v>
      </c>
      <c r="AC2504" s="9">
        <f>(Orders_C[[#This Row],[Unit_Price]]*Orders_C[[#This Row],[Quantity]])-Orders_C[[#This Row],[Discount]]+Orders_C[[#This Row],[Tax]]</f>
        <v>743.3</v>
      </c>
      <c r="AD2504" t="str">
        <f>IF(COUNTIF(Orders_C[[#All],[Customer_ID]],Orders_C[[#This Row],[Customer_ID]])&gt;1,"Repeat","New")</f>
        <v>Repeat</v>
      </c>
      <c r="AE2504" t="str" cm="1">
        <f t="array" ref="AE2504">_xlfn.XLOOKUP(Orders_C[[#This Row],[Store_ID]],Stores_c[[#All],[Store_ID]],Stores_c[[#All],[City]])</f>
        <v>Rebekahside</v>
      </c>
      <c r="AF2504" t="str" cm="1">
        <f t="array" ref="AF2504">_xlfn.XLOOKUP(Orders_C[[#This Row],[Store_ID]],Stores_c[[#All],[Store_ID]],Stores_c[[#All],[Manager_Name]])</f>
        <v>Mark Ray</v>
      </c>
      <c r="AG2504" t="str" cm="1">
        <f t="array" ref="AG2504">_xlfn.XLOOKUP(Orders_C[[#This Row],[Store_ID]],Stores_c[[#All],[Store_ID]],Stores_c[[#All],[Store_Type]])</f>
        <v>Drive-Thru</v>
      </c>
    </row>
    <row r="2505" spans="1:33" x14ac:dyDescent="0.25">
      <c r="A2505">
        <v>10864</v>
      </c>
      <c r="B2505" s="1">
        <v>45871</v>
      </c>
      <c r="C2505" s="2">
        <v>5.755787037037037E-2</v>
      </c>
      <c r="D2505">
        <v>1023</v>
      </c>
      <c r="E2505">
        <v>221</v>
      </c>
      <c r="F2505">
        <v>416</v>
      </c>
      <c r="G2505">
        <v>319</v>
      </c>
      <c r="H2505">
        <v>4</v>
      </c>
      <c r="I2505">
        <v>186</v>
      </c>
      <c r="J2505">
        <v>10</v>
      </c>
      <c r="K2505">
        <v>9.3000000000000007</v>
      </c>
      <c r="L2505">
        <v>743.3</v>
      </c>
      <c r="M2505" t="s">
        <v>20</v>
      </c>
      <c r="N2505" t="s">
        <v>21</v>
      </c>
      <c r="O2505">
        <v>46</v>
      </c>
      <c r="P2505">
        <v>1</v>
      </c>
      <c r="Q2505" t="s">
        <v>4887</v>
      </c>
      <c r="R2505">
        <v>508</v>
      </c>
      <c r="S2505" s="3">
        <v>0.1</v>
      </c>
      <c r="T2505" s="6">
        <v>296.89999999999998</v>
      </c>
      <c r="U2505" t="s">
        <v>6342</v>
      </c>
      <c r="V2505">
        <v>2025</v>
      </c>
      <c r="W2505" t="s">
        <v>6331</v>
      </c>
      <c r="X2505" t="str">
        <f>_xlfn.XLOOKUP(Orders_C[[#This Row],[Product_ID]],Products_C[Product_ID],Products_C[Product_Name])</f>
        <v>Chocolate Lava Cake</v>
      </c>
      <c r="Y2505" t="str">
        <f>_xlfn.XLOOKUP(Orders_C[[#This Row],[Product_ID]],Products_C[Product_ID],Products_C[Category])</f>
        <v>Beverage</v>
      </c>
      <c r="Z2505" t="str">
        <f>_xlfn.XLOOKUP(Orders_C[[#This Row],[Store_ID]],Stores_c[Store_ID],Stores_c[City])</f>
        <v>Port Barbarabury</v>
      </c>
      <c r="AA2505" t="str">
        <f>_xlfn.XLOOKUP(Orders_C[[#This Row],[Customer_ID]],Customers_c[Customer_ID],Customers_c[Customer_Name])</f>
        <v>Brianna Thompson</v>
      </c>
      <c r="AB2505" s="6">
        <f>Orders_C[[#This Row],[Quantity]]*Orders_C[[#This Row],[Unit_Price]]*(1-Orders_C[[#This Row],[Discount %]])+Orders_C[[#This Row],[Tax]]</f>
        <v>678.9</v>
      </c>
      <c r="AC2505" s="9">
        <f>(Orders_C[[#This Row],[Unit_Price]]*Orders_C[[#This Row],[Quantity]])-Orders_C[[#This Row],[Discount]]+Orders_C[[#This Row],[Tax]]</f>
        <v>743.3</v>
      </c>
      <c r="AD2505" t="str">
        <f>IF(COUNTIF(Orders_C[[#All],[Customer_ID]],Orders_C[[#This Row],[Customer_ID]])&gt;1,"Repeat","New")</f>
        <v>Repeat</v>
      </c>
      <c r="AE2505" t="str" cm="1">
        <f t="array" ref="AE2505">_xlfn.XLOOKUP(Orders_C[[#This Row],[Store_ID]],Stores_c[[#All],[Store_ID]],Stores_c[[#All],[City]])</f>
        <v>Port Barbarabury</v>
      </c>
      <c r="AF2505" t="str" cm="1">
        <f t="array" ref="AF2505">_xlfn.XLOOKUP(Orders_C[[#This Row],[Store_ID]],Stores_c[[#All],[Store_ID]],Stores_c[[#All],[Manager_Name]])</f>
        <v>Edward Nguyen</v>
      </c>
      <c r="AG2505" t="str" cm="1">
        <f t="array" ref="AG2505">_xlfn.XLOOKUP(Orders_C[[#This Row],[Store_ID]],Stores_c[[#All],[Store_ID]],Stores_c[[#All],[Store_Type]])</f>
        <v>Street</v>
      </c>
    </row>
    <row r="2506" spans="1:33" x14ac:dyDescent="0.25">
      <c r="A2506">
        <v>8828</v>
      </c>
      <c r="B2506" s="1">
        <v>45906</v>
      </c>
      <c r="C2506" s="2">
        <v>0.22703703703703704</v>
      </c>
      <c r="D2506">
        <v>1731</v>
      </c>
      <c r="E2506">
        <v>206</v>
      </c>
      <c r="F2506">
        <v>524</v>
      </c>
      <c r="G2506">
        <v>326</v>
      </c>
      <c r="H2506">
        <v>2</v>
      </c>
      <c r="I2506">
        <v>367</v>
      </c>
      <c r="J2506">
        <v>15</v>
      </c>
      <c r="K2506">
        <v>18.350000000000001</v>
      </c>
      <c r="L2506">
        <v>737.35</v>
      </c>
      <c r="M2506" t="s">
        <v>18</v>
      </c>
      <c r="N2506" t="s">
        <v>22</v>
      </c>
      <c r="O2506">
        <v>20</v>
      </c>
      <c r="P2506">
        <v>4</v>
      </c>
      <c r="Q2506" t="s">
        <v>2851</v>
      </c>
      <c r="R2506">
        <v>507</v>
      </c>
      <c r="S2506" s="3">
        <v>0.15</v>
      </c>
      <c r="T2506" s="6">
        <v>296.95000000000005</v>
      </c>
      <c r="U2506" t="s">
        <v>6335</v>
      </c>
      <c r="V2506">
        <v>2025</v>
      </c>
      <c r="W2506" t="s">
        <v>6333</v>
      </c>
      <c r="X2506" t="str">
        <f>_xlfn.XLOOKUP(Orders_C[[#This Row],[Product_ID]],Products_C[Product_ID],Products_C[Product_Name])</f>
        <v>Rice Bowl</v>
      </c>
      <c r="Y2506" t="str">
        <f>_xlfn.XLOOKUP(Orders_C[[#This Row],[Product_ID]],Products_C[Product_ID],Products_C[Category])</f>
        <v>Burger</v>
      </c>
      <c r="Z2506" t="str">
        <f>_xlfn.XLOOKUP(Orders_C[[#This Row],[Store_ID]],Stores_c[Store_ID],Stores_c[City])</f>
        <v>West Matthew</v>
      </c>
      <c r="AA2506" t="str">
        <f>_xlfn.XLOOKUP(Orders_C[[#This Row],[Customer_ID]],Customers_c[Customer_ID],Customers_c[Customer_Name])</f>
        <v>Bryan Williams</v>
      </c>
      <c r="AB2506" s="6">
        <f>Orders_C[[#This Row],[Quantity]]*Orders_C[[#This Row],[Unit_Price]]*(1-Orders_C[[#This Row],[Discount %]])+Orders_C[[#This Row],[Tax]]</f>
        <v>642.25</v>
      </c>
      <c r="AC2506" s="9">
        <f>(Orders_C[[#This Row],[Unit_Price]]*Orders_C[[#This Row],[Quantity]])-Orders_C[[#This Row],[Discount]]+Orders_C[[#This Row],[Tax]]</f>
        <v>737.35</v>
      </c>
      <c r="AD2506" t="str">
        <f>IF(COUNTIF(Orders_C[[#All],[Customer_ID]],Orders_C[[#This Row],[Customer_ID]])&gt;1,"Repeat","New")</f>
        <v>Repeat</v>
      </c>
      <c r="AE2506" t="str" cm="1">
        <f t="array" ref="AE2506">_xlfn.XLOOKUP(Orders_C[[#This Row],[Store_ID]],Stores_c[[#All],[Store_ID]],Stores_c[[#All],[City]])</f>
        <v>West Matthew</v>
      </c>
      <c r="AF2506" t="str" cm="1">
        <f t="array" ref="AF2506">_xlfn.XLOOKUP(Orders_C[[#This Row],[Store_ID]],Stores_c[[#All],[Store_ID]],Stores_c[[#All],[Manager_Name]])</f>
        <v>Miguel Kidd</v>
      </c>
      <c r="AG2506" t="str" cm="1">
        <f t="array" ref="AG2506">_xlfn.XLOOKUP(Orders_C[[#This Row],[Store_ID]],Stores_c[[#All],[Store_ID]],Stores_c[[#All],[Store_Type]])</f>
        <v>Drive-Thru</v>
      </c>
    </row>
    <row r="2507" spans="1:33" x14ac:dyDescent="0.25">
      <c r="A2507">
        <v>8967</v>
      </c>
      <c r="B2507" s="1">
        <v>46017</v>
      </c>
      <c r="C2507" s="2">
        <v>0.42152777777777778</v>
      </c>
      <c r="D2507">
        <v>1632</v>
      </c>
      <c r="E2507">
        <v>204</v>
      </c>
      <c r="F2507">
        <v>412</v>
      </c>
      <c r="G2507">
        <v>304</v>
      </c>
      <c r="H2507">
        <v>2</v>
      </c>
      <c r="I2507">
        <v>367</v>
      </c>
      <c r="J2507">
        <v>15</v>
      </c>
      <c r="K2507">
        <v>18.350000000000001</v>
      </c>
      <c r="L2507">
        <v>737.35</v>
      </c>
      <c r="M2507" t="s">
        <v>19</v>
      </c>
      <c r="N2507" t="s">
        <v>21</v>
      </c>
      <c r="O2507">
        <v>33</v>
      </c>
      <c r="P2507">
        <v>3</v>
      </c>
      <c r="Q2507" t="s">
        <v>2990</v>
      </c>
      <c r="R2507">
        <v>507</v>
      </c>
      <c r="S2507" s="3">
        <v>0.15</v>
      </c>
      <c r="T2507" s="6">
        <v>296.95000000000005</v>
      </c>
      <c r="U2507" t="s">
        <v>6328</v>
      </c>
      <c r="V2507">
        <v>2025</v>
      </c>
      <c r="W2507" t="s">
        <v>6329</v>
      </c>
      <c r="X2507" t="str">
        <f>_xlfn.XLOOKUP(Orders_C[[#This Row],[Product_ID]],Products_C[Product_ID],Products_C[Product_Name])</f>
        <v>Veg Burger</v>
      </c>
      <c r="Y2507" t="str">
        <f>_xlfn.XLOOKUP(Orders_C[[#This Row],[Product_ID]],Products_C[Product_ID],Products_C[Category])</f>
        <v>Burger</v>
      </c>
      <c r="Z2507" t="str">
        <f>_xlfn.XLOOKUP(Orders_C[[#This Row],[Store_ID]],Stores_c[Store_ID],Stores_c[City])</f>
        <v>New Robertfurt</v>
      </c>
      <c r="AA2507" t="str">
        <f>_xlfn.XLOOKUP(Orders_C[[#This Row],[Customer_ID]],Customers_c[Customer_ID],Customers_c[Customer_Name])</f>
        <v>Mary Chan</v>
      </c>
      <c r="AB2507" s="6">
        <f>Orders_C[[#This Row],[Quantity]]*Orders_C[[#This Row],[Unit_Price]]*(1-Orders_C[[#This Row],[Discount %]])+Orders_C[[#This Row],[Tax]]</f>
        <v>642.25</v>
      </c>
      <c r="AC2507" s="9">
        <f>(Orders_C[[#This Row],[Unit_Price]]*Orders_C[[#This Row],[Quantity]])-Orders_C[[#This Row],[Discount]]+Orders_C[[#This Row],[Tax]]</f>
        <v>737.35</v>
      </c>
      <c r="AD2507" t="str">
        <f>IF(COUNTIF(Orders_C[[#All],[Customer_ID]],Orders_C[[#This Row],[Customer_ID]])&gt;1,"Repeat","New")</f>
        <v>Repeat</v>
      </c>
      <c r="AE2507" t="str" cm="1">
        <f t="array" ref="AE2507">_xlfn.XLOOKUP(Orders_C[[#This Row],[Store_ID]],Stores_c[[#All],[Store_ID]],Stores_c[[#All],[City]])</f>
        <v>New Robertfurt</v>
      </c>
      <c r="AF2507" t="str" cm="1">
        <f t="array" ref="AF2507">_xlfn.XLOOKUP(Orders_C[[#This Row],[Store_ID]],Stores_c[[#All],[Store_ID]],Stores_c[[#All],[Manager_Name]])</f>
        <v>Tiffany Gomez</v>
      </c>
      <c r="AG2507" t="str" cm="1">
        <f t="array" ref="AG2507">_xlfn.XLOOKUP(Orders_C[[#This Row],[Store_ID]],Stores_c[[#All],[Store_ID]],Stores_c[[#All],[Store_Type]])</f>
        <v>Street</v>
      </c>
    </row>
    <row r="2508" spans="1:33" x14ac:dyDescent="0.25">
      <c r="A2508">
        <v>6910</v>
      </c>
      <c r="B2508" s="1">
        <v>46057</v>
      </c>
      <c r="C2508" s="2">
        <v>0.60171296296296295</v>
      </c>
      <c r="D2508">
        <v>1841</v>
      </c>
      <c r="E2508">
        <v>209</v>
      </c>
      <c r="F2508">
        <v>458</v>
      </c>
      <c r="G2508">
        <v>328</v>
      </c>
      <c r="H2508">
        <v>4</v>
      </c>
      <c r="I2508">
        <v>180</v>
      </c>
      <c r="J2508">
        <v>0</v>
      </c>
      <c r="K2508">
        <v>9</v>
      </c>
      <c r="L2508">
        <v>729</v>
      </c>
      <c r="M2508" t="s">
        <v>18</v>
      </c>
      <c r="N2508" t="s">
        <v>22</v>
      </c>
      <c r="O2508">
        <v>42</v>
      </c>
      <c r="P2508">
        <v>5</v>
      </c>
      <c r="Q2508" t="s">
        <v>933</v>
      </c>
      <c r="R2508">
        <v>505</v>
      </c>
      <c r="S2508" s="3">
        <v>0</v>
      </c>
      <c r="T2508" s="6">
        <v>297</v>
      </c>
      <c r="U2508" t="s">
        <v>6338</v>
      </c>
      <c r="V2508">
        <v>2026</v>
      </c>
      <c r="W2508" t="s">
        <v>6331</v>
      </c>
      <c r="X2508" t="str">
        <f>_xlfn.XLOOKUP(Orders_C[[#This Row],[Product_ID]],Products_C[Product_ID],Products_C[Product_Name])</f>
        <v>Rice Bowl</v>
      </c>
      <c r="Y2508" t="str">
        <f>_xlfn.XLOOKUP(Orders_C[[#This Row],[Product_ID]],Products_C[Product_ID],Products_C[Category])</f>
        <v>Burger</v>
      </c>
      <c r="Z2508" t="str">
        <f>_xlfn.XLOOKUP(Orders_C[[#This Row],[Store_ID]],Stores_c[Store_ID],Stores_c[City])</f>
        <v>Reidberg</v>
      </c>
      <c r="AA2508" t="str">
        <f>_xlfn.XLOOKUP(Orders_C[[#This Row],[Customer_ID]],Customers_c[Customer_ID],Customers_c[Customer_Name])</f>
        <v>James Murray</v>
      </c>
      <c r="AB2508" s="6">
        <f>Orders_C[[#This Row],[Quantity]]*Orders_C[[#This Row],[Unit_Price]]*(1-Orders_C[[#This Row],[Discount %]])+Orders_C[[#This Row],[Tax]]</f>
        <v>729</v>
      </c>
      <c r="AC2508" s="9">
        <f>(Orders_C[[#This Row],[Unit_Price]]*Orders_C[[#This Row],[Quantity]])-Orders_C[[#This Row],[Discount]]+Orders_C[[#This Row],[Tax]]</f>
        <v>729</v>
      </c>
      <c r="AD2508" t="str">
        <f>IF(COUNTIF(Orders_C[[#All],[Customer_ID]],Orders_C[[#This Row],[Customer_ID]])&gt;1,"Repeat","New")</f>
        <v>Repeat</v>
      </c>
      <c r="AE2508" t="str" cm="1">
        <f t="array" ref="AE2508">_xlfn.XLOOKUP(Orders_C[[#This Row],[Store_ID]],Stores_c[[#All],[Store_ID]],Stores_c[[#All],[City]])</f>
        <v>Reidberg</v>
      </c>
      <c r="AF2508" t="str" cm="1">
        <f t="array" ref="AF2508">_xlfn.XLOOKUP(Orders_C[[#This Row],[Store_ID]],Stores_c[[#All],[Store_ID]],Stores_c[[#All],[Manager_Name]])</f>
        <v>Jeffrey Horn</v>
      </c>
      <c r="AG2508" t="str" cm="1">
        <f t="array" ref="AG2508">_xlfn.XLOOKUP(Orders_C[[#This Row],[Store_ID]],Stores_c[[#All],[Store_ID]],Stores_c[[#All],[Store_Type]])</f>
        <v>Drive-Thru</v>
      </c>
    </row>
    <row r="2509" spans="1:33" x14ac:dyDescent="0.25">
      <c r="A2509">
        <v>8264</v>
      </c>
      <c r="B2509" s="1">
        <v>45988</v>
      </c>
      <c r="C2509" s="2">
        <v>0.55065972222222226</v>
      </c>
      <c r="D2509">
        <v>1634</v>
      </c>
      <c r="E2509">
        <v>209</v>
      </c>
      <c r="F2509">
        <v>453</v>
      </c>
      <c r="G2509">
        <v>307</v>
      </c>
      <c r="H2509">
        <v>4</v>
      </c>
      <c r="I2509">
        <v>180</v>
      </c>
      <c r="J2509">
        <v>0</v>
      </c>
      <c r="K2509">
        <v>9</v>
      </c>
      <c r="L2509">
        <v>729</v>
      </c>
      <c r="M2509" t="s">
        <v>18</v>
      </c>
      <c r="N2509" t="s">
        <v>22</v>
      </c>
      <c r="O2509">
        <v>23</v>
      </c>
      <c r="P2509">
        <v>2</v>
      </c>
      <c r="Q2509" t="s">
        <v>2287</v>
      </c>
      <c r="R2509">
        <v>502</v>
      </c>
      <c r="S2509" s="3">
        <v>0</v>
      </c>
      <c r="T2509" s="6">
        <v>297</v>
      </c>
      <c r="U2509" t="s">
        <v>6336</v>
      </c>
      <c r="V2509">
        <v>2025</v>
      </c>
      <c r="W2509" t="s">
        <v>6329</v>
      </c>
      <c r="X2509" t="str">
        <f>_xlfn.XLOOKUP(Orders_C[[#This Row],[Product_ID]],Products_C[Product_ID],Products_C[Product_Name])</f>
        <v>Chicken Wings</v>
      </c>
      <c r="Y2509" t="str">
        <f>_xlfn.XLOOKUP(Orders_C[[#This Row],[Product_ID]],Products_C[Product_ID],Products_C[Category])</f>
        <v>Chicken</v>
      </c>
      <c r="Z2509" t="str">
        <f>_xlfn.XLOOKUP(Orders_C[[#This Row],[Store_ID]],Stores_c[Store_ID],Stores_c[City])</f>
        <v>Reidberg</v>
      </c>
      <c r="AA2509" t="str">
        <f>_xlfn.XLOOKUP(Orders_C[[#This Row],[Customer_ID]],Customers_c[Customer_ID],Customers_c[Customer_Name])</f>
        <v>Cynthia Soto</v>
      </c>
      <c r="AB2509" s="6">
        <f>Orders_C[[#This Row],[Quantity]]*Orders_C[[#This Row],[Unit_Price]]*(1-Orders_C[[#This Row],[Discount %]])+Orders_C[[#This Row],[Tax]]</f>
        <v>729</v>
      </c>
      <c r="AC2509" s="9">
        <f>(Orders_C[[#This Row],[Unit_Price]]*Orders_C[[#This Row],[Quantity]])-Orders_C[[#This Row],[Discount]]+Orders_C[[#This Row],[Tax]]</f>
        <v>729</v>
      </c>
      <c r="AD2509" t="str">
        <f>IF(COUNTIF(Orders_C[[#All],[Customer_ID]],Orders_C[[#This Row],[Customer_ID]])&gt;1,"Repeat","New")</f>
        <v>Repeat</v>
      </c>
      <c r="AE2509" t="str" cm="1">
        <f t="array" ref="AE2509">_xlfn.XLOOKUP(Orders_C[[#This Row],[Store_ID]],Stores_c[[#All],[Store_ID]],Stores_c[[#All],[City]])</f>
        <v>Reidberg</v>
      </c>
      <c r="AF2509" t="str" cm="1">
        <f t="array" ref="AF2509">_xlfn.XLOOKUP(Orders_C[[#This Row],[Store_ID]],Stores_c[[#All],[Store_ID]],Stores_c[[#All],[Manager_Name]])</f>
        <v>Jeffrey Horn</v>
      </c>
      <c r="AG2509" t="str" cm="1">
        <f t="array" ref="AG2509">_xlfn.XLOOKUP(Orders_C[[#This Row],[Store_ID]],Stores_c[[#All],[Store_ID]],Stores_c[[#All],[Store_Type]])</f>
        <v>Drive-Thru</v>
      </c>
    </row>
    <row r="2510" spans="1:33" x14ac:dyDescent="0.25">
      <c r="A2510">
        <v>8417</v>
      </c>
      <c r="B2510" s="1">
        <v>45869</v>
      </c>
      <c r="C2510" s="2">
        <v>0.77484953703703707</v>
      </c>
      <c r="D2510">
        <v>1921</v>
      </c>
      <c r="E2510">
        <v>216</v>
      </c>
      <c r="F2510">
        <v>487</v>
      </c>
      <c r="G2510">
        <v>333</v>
      </c>
      <c r="H2510">
        <v>4</v>
      </c>
      <c r="I2510">
        <v>180</v>
      </c>
      <c r="J2510">
        <v>0</v>
      </c>
      <c r="K2510">
        <v>9</v>
      </c>
      <c r="L2510">
        <v>729</v>
      </c>
      <c r="M2510" t="s">
        <v>18</v>
      </c>
      <c r="N2510" t="s">
        <v>23</v>
      </c>
      <c r="O2510">
        <v>11</v>
      </c>
      <c r="P2510">
        <v>1</v>
      </c>
      <c r="Q2510" t="s">
        <v>2440</v>
      </c>
      <c r="R2510">
        <v>503</v>
      </c>
      <c r="S2510" s="3">
        <v>0</v>
      </c>
      <c r="T2510" s="6">
        <v>297</v>
      </c>
      <c r="U2510" t="s">
        <v>6341</v>
      </c>
      <c r="V2510">
        <v>2025</v>
      </c>
      <c r="W2510" t="s">
        <v>6333</v>
      </c>
      <c r="X2510" t="str">
        <f>_xlfn.XLOOKUP(Orders_C[[#This Row],[Product_ID]],Products_C[Product_ID],Products_C[Product_Name])</f>
        <v>Chicken Wings</v>
      </c>
      <c r="Y2510" t="str">
        <f>_xlfn.XLOOKUP(Orders_C[[#This Row],[Product_ID]],Products_C[Product_ID],Products_C[Category])</f>
        <v>Burger</v>
      </c>
      <c r="Z2510" t="str">
        <f>_xlfn.XLOOKUP(Orders_C[[#This Row],[Store_ID]],Stores_c[Store_ID],Stores_c[City])</f>
        <v>Garciaview</v>
      </c>
      <c r="AA2510" t="str">
        <f>_xlfn.XLOOKUP(Orders_C[[#This Row],[Customer_ID]],Customers_c[Customer_ID],Customers_c[Customer_Name])</f>
        <v>Michelle Holmes</v>
      </c>
      <c r="AB2510" s="6">
        <f>Orders_C[[#This Row],[Quantity]]*Orders_C[[#This Row],[Unit_Price]]*(1-Orders_C[[#This Row],[Discount %]])+Orders_C[[#This Row],[Tax]]</f>
        <v>729</v>
      </c>
      <c r="AC2510" s="9">
        <f>(Orders_C[[#This Row],[Unit_Price]]*Orders_C[[#This Row],[Quantity]])-Orders_C[[#This Row],[Discount]]+Orders_C[[#This Row],[Tax]]</f>
        <v>729</v>
      </c>
      <c r="AD2510" t="str">
        <f>IF(COUNTIF(Orders_C[[#All],[Customer_ID]],Orders_C[[#This Row],[Customer_ID]])&gt;1,"Repeat","New")</f>
        <v>Repeat</v>
      </c>
      <c r="AE2510" t="str" cm="1">
        <f t="array" ref="AE2510">_xlfn.XLOOKUP(Orders_C[[#This Row],[Store_ID]],Stores_c[[#All],[Store_ID]],Stores_c[[#All],[City]])</f>
        <v>Garciaview</v>
      </c>
      <c r="AF2510" t="str" cm="1">
        <f t="array" ref="AF2510">_xlfn.XLOOKUP(Orders_C[[#This Row],[Store_ID]],Stores_c[[#All],[Store_ID]],Stores_c[[#All],[Manager_Name]])</f>
        <v>Karina Washington</v>
      </c>
      <c r="AG2510" t="str" cm="1">
        <f t="array" ref="AG2510">_xlfn.XLOOKUP(Orders_C[[#This Row],[Store_ID]],Stores_c[[#All],[Store_ID]],Stores_c[[#All],[Store_Type]])</f>
        <v>Drive-Thru</v>
      </c>
    </row>
    <row r="2511" spans="1:33" x14ac:dyDescent="0.25">
      <c r="A2511">
        <v>10439</v>
      </c>
      <c r="B2511" s="1">
        <v>45942</v>
      </c>
      <c r="C2511" s="2">
        <v>0.60687500000000005</v>
      </c>
      <c r="D2511">
        <v>1116</v>
      </c>
      <c r="E2511">
        <v>201</v>
      </c>
      <c r="F2511">
        <v>546</v>
      </c>
      <c r="G2511">
        <v>312</v>
      </c>
      <c r="H2511">
        <v>4</v>
      </c>
      <c r="I2511">
        <v>180</v>
      </c>
      <c r="J2511">
        <v>0</v>
      </c>
      <c r="K2511">
        <v>9</v>
      </c>
      <c r="L2511">
        <v>729</v>
      </c>
      <c r="M2511" t="s">
        <v>20</v>
      </c>
      <c r="N2511" t="s">
        <v>22</v>
      </c>
      <c r="O2511">
        <v>31</v>
      </c>
      <c r="P2511">
        <v>3</v>
      </c>
      <c r="Q2511" t="s">
        <v>4462</v>
      </c>
      <c r="R2511">
        <v>502</v>
      </c>
      <c r="S2511" s="3">
        <v>0</v>
      </c>
      <c r="T2511" s="6">
        <v>297</v>
      </c>
      <c r="U2511" t="s">
        <v>6332</v>
      </c>
      <c r="V2511">
        <v>2025</v>
      </c>
      <c r="W2511" t="s">
        <v>6329</v>
      </c>
      <c r="X2511" t="str">
        <f>_xlfn.XLOOKUP(Orders_C[[#This Row],[Product_ID]],Products_C[Product_ID],Products_C[Product_Name])</f>
        <v>Veg Burger</v>
      </c>
      <c r="Y2511" t="str">
        <f>_xlfn.XLOOKUP(Orders_C[[#This Row],[Product_ID]],Products_C[Product_ID],Products_C[Category])</f>
        <v>Burger</v>
      </c>
      <c r="Z2511" t="str">
        <f>_xlfn.XLOOKUP(Orders_C[[#This Row],[Store_ID]],Stores_c[Store_ID],Stores_c[City])</f>
        <v>Lake Nicholasburgh</v>
      </c>
      <c r="AA2511" t="str">
        <f>_xlfn.XLOOKUP(Orders_C[[#This Row],[Customer_ID]],Customers_c[Customer_ID],Customers_c[Customer_Name])</f>
        <v>Melissa Garrett</v>
      </c>
      <c r="AB2511" s="6">
        <f>Orders_C[[#This Row],[Quantity]]*Orders_C[[#This Row],[Unit_Price]]*(1-Orders_C[[#This Row],[Discount %]])+Orders_C[[#This Row],[Tax]]</f>
        <v>729</v>
      </c>
      <c r="AC2511" s="9">
        <f>(Orders_C[[#This Row],[Unit_Price]]*Orders_C[[#This Row],[Quantity]])-Orders_C[[#This Row],[Discount]]+Orders_C[[#This Row],[Tax]]</f>
        <v>729</v>
      </c>
      <c r="AD2511" t="str">
        <f>IF(COUNTIF(Orders_C[[#All],[Customer_ID]],Orders_C[[#This Row],[Customer_ID]])&gt;1,"Repeat","New")</f>
        <v>Repeat</v>
      </c>
      <c r="AE2511" t="str" cm="1">
        <f t="array" ref="AE2511">_xlfn.XLOOKUP(Orders_C[[#This Row],[Store_ID]],Stores_c[[#All],[Store_ID]],Stores_c[[#All],[City]])</f>
        <v>Lake Nicholasburgh</v>
      </c>
      <c r="AF2511" t="str" cm="1">
        <f t="array" ref="AF2511">_xlfn.XLOOKUP(Orders_C[[#This Row],[Store_ID]],Stores_c[[#All],[Store_ID]],Stores_c[[#All],[Manager_Name]])</f>
        <v>Maurice Garcia</v>
      </c>
      <c r="AG2511" t="str" cm="1">
        <f t="array" ref="AG2511">_xlfn.XLOOKUP(Orders_C[[#This Row],[Store_ID]],Stores_c[[#All],[Store_ID]],Stores_c[[#All],[Store_Type]])</f>
        <v>Mall</v>
      </c>
    </row>
    <row r="2512" spans="1:33" x14ac:dyDescent="0.25">
      <c r="A2512">
        <v>10246</v>
      </c>
      <c r="B2512" s="1">
        <v>46046</v>
      </c>
      <c r="C2512" s="2">
        <v>0.66645833333333337</v>
      </c>
      <c r="D2512">
        <v>1004</v>
      </c>
      <c r="E2512">
        <v>218</v>
      </c>
      <c r="F2512">
        <v>446</v>
      </c>
      <c r="G2512">
        <v>322</v>
      </c>
      <c r="H2512">
        <v>3</v>
      </c>
      <c r="I2512">
        <v>246</v>
      </c>
      <c r="J2512">
        <v>10</v>
      </c>
      <c r="K2512">
        <v>12.3</v>
      </c>
      <c r="L2512">
        <v>740.3</v>
      </c>
      <c r="M2512" t="s">
        <v>19</v>
      </c>
      <c r="N2512" t="s">
        <v>23</v>
      </c>
      <c r="O2512">
        <v>10</v>
      </c>
      <c r="P2512">
        <v>4</v>
      </c>
      <c r="Q2512" t="s">
        <v>4269</v>
      </c>
      <c r="R2512">
        <v>508</v>
      </c>
      <c r="S2512" s="3">
        <v>0.1</v>
      </c>
      <c r="T2512" s="6">
        <v>297.49999999999994</v>
      </c>
      <c r="U2512" t="s">
        <v>6330</v>
      </c>
      <c r="V2512">
        <v>2026</v>
      </c>
      <c r="W2512" t="s">
        <v>6333</v>
      </c>
      <c r="X2512" t="str">
        <f>_xlfn.XLOOKUP(Orders_C[[#This Row],[Product_ID]],Products_C[Product_ID],Products_C[Product_Name])</f>
        <v>Veg Burger</v>
      </c>
      <c r="Y2512" t="str">
        <f>_xlfn.XLOOKUP(Orders_C[[#This Row],[Product_ID]],Products_C[Product_ID],Products_C[Category])</f>
        <v>Burger</v>
      </c>
      <c r="Z2512" t="str">
        <f>_xlfn.XLOOKUP(Orders_C[[#This Row],[Store_ID]],Stores_c[Store_ID],Stores_c[City])</f>
        <v>East Johnport</v>
      </c>
      <c r="AA2512" t="str">
        <f>_xlfn.XLOOKUP(Orders_C[[#This Row],[Customer_ID]],Customers_c[Customer_ID],Customers_c[Customer_Name])</f>
        <v>Mark Hernandez</v>
      </c>
      <c r="AB2512" s="6">
        <f>Orders_C[[#This Row],[Quantity]]*Orders_C[[#This Row],[Unit_Price]]*(1-Orders_C[[#This Row],[Discount %]])+Orders_C[[#This Row],[Tax]]</f>
        <v>676.5</v>
      </c>
      <c r="AC2512" s="9">
        <f>(Orders_C[[#This Row],[Unit_Price]]*Orders_C[[#This Row],[Quantity]])-Orders_C[[#This Row],[Discount]]+Orders_C[[#This Row],[Tax]]</f>
        <v>740.3</v>
      </c>
      <c r="AD2512" t="str">
        <f>IF(COUNTIF(Orders_C[[#All],[Customer_ID]],Orders_C[[#This Row],[Customer_ID]])&gt;1,"Repeat","New")</f>
        <v>Repeat</v>
      </c>
      <c r="AE2512" t="str" cm="1">
        <f t="array" ref="AE2512">_xlfn.XLOOKUP(Orders_C[[#This Row],[Store_ID]],Stores_c[[#All],[Store_ID]],Stores_c[[#All],[City]])</f>
        <v>East Johnport</v>
      </c>
      <c r="AF2512" t="str" cm="1">
        <f t="array" ref="AF2512">_xlfn.XLOOKUP(Orders_C[[#This Row],[Store_ID]],Stores_c[[#All],[Store_ID]],Stores_c[[#All],[Manager_Name]])</f>
        <v>Mr. Matthew Murillo III</v>
      </c>
      <c r="AG2512" t="str" cm="1">
        <f t="array" ref="AG2512">_xlfn.XLOOKUP(Orders_C[[#This Row],[Store_ID]],Stores_c[[#All],[Store_ID]],Stores_c[[#All],[Store_Type]])</f>
        <v>Street</v>
      </c>
    </row>
    <row r="2513" spans="1:33" x14ac:dyDescent="0.25">
      <c r="A2513">
        <v>8368</v>
      </c>
      <c r="B2513" s="1">
        <v>45922</v>
      </c>
      <c r="C2513" s="2">
        <v>0.12211805555555555</v>
      </c>
      <c r="D2513">
        <v>1750</v>
      </c>
      <c r="E2513">
        <v>221</v>
      </c>
      <c r="F2513">
        <v>444</v>
      </c>
      <c r="G2513">
        <v>338</v>
      </c>
      <c r="H2513">
        <v>3</v>
      </c>
      <c r="I2513">
        <v>238</v>
      </c>
      <c r="J2513">
        <v>0</v>
      </c>
      <c r="K2513">
        <v>11.9</v>
      </c>
      <c r="L2513">
        <v>725.9</v>
      </c>
      <c r="M2513" t="s">
        <v>18</v>
      </c>
      <c r="N2513" t="s">
        <v>23</v>
      </c>
      <c r="O2513">
        <v>57</v>
      </c>
      <c r="P2513">
        <v>4</v>
      </c>
      <c r="Q2513" t="s">
        <v>2391</v>
      </c>
      <c r="R2513">
        <v>502</v>
      </c>
      <c r="S2513" s="3">
        <v>0</v>
      </c>
      <c r="T2513" s="6">
        <v>297.5</v>
      </c>
      <c r="U2513" t="s">
        <v>6335</v>
      </c>
      <c r="V2513">
        <v>2025</v>
      </c>
      <c r="W2513" t="s">
        <v>6331</v>
      </c>
      <c r="X2513" t="str">
        <f>_xlfn.XLOOKUP(Orders_C[[#This Row],[Product_ID]],Products_C[Product_ID],Products_C[Product_Name])</f>
        <v>Chicken Wings</v>
      </c>
      <c r="Y2513" t="str">
        <f>_xlfn.XLOOKUP(Orders_C[[#This Row],[Product_ID]],Products_C[Product_ID],Products_C[Category])</f>
        <v>Burger</v>
      </c>
      <c r="Z2513" t="str">
        <f>_xlfn.XLOOKUP(Orders_C[[#This Row],[Store_ID]],Stores_c[Store_ID],Stores_c[City])</f>
        <v>Port Barbarabury</v>
      </c>
      <c r="AA2513" t="str">
        <f>_xlfn.XLOOKUP(Orders_C[[#This Row],[Customer_ID]],Customers_c[Customer_ID],Customers_c[Customer_Name])</f>
        <v>Amber King</v>
      </c>
      <c r="AB2513" s="6">
        <f>Orders_C[[#This Row],[Quantity]]*Orders_C[[#This Row],[Unit_Price]]*(1-Orders_C[[#This Row],[Discount %]])+Orders_C[[#This Row],[Tax]]</f>
        <v>725.9</v>
      </c>
      <c r="AC2513" s="9">
        <f>(Orders_C[[#This Row],[Unit_Price]]*Orders_C[[#This Row],[Quantity]])-Orders_C[[#This Row],[Discount]]+Orders_C[[#This Row],[Tax]]</f>
        <v>725.9</v>
      </c>
      <c r="AD2513" t="str">
        <f>IF(COUNTIF(Orders_C[[#All],[Customer_ID]],Orders_C[[#This Row],[Customer_ID]])&gt;1,"Repeat","New")</f>
        <v>Repeat</v>
      </c>
      <c r="AE2513" t="str" cm="1">
        <f t="array" ref="AE2513">_xlfn.XLOOKUP(Orders_C[[#This Row],[Store_ID]],Stores_c[[#All],[Store_ID]],Stores_c[[#All],[City]])</f>
        <v>Port Barbarabury</v>
      </c>
      <c r="AF2513" t="str" cm="1">
        <f t="array" ref="AF2513">_xlfn.XLOOKUP(Orders_C[[#This Row],[Store_ID]],Stores_c[[#All],[Store_ID]],Stores_c[[#All],[Manager_Name]])</f>
        <v>Edward Nguyen</v>
      </c>
      <c r="AG2513" t="str" cm="1">
        <f t="array" ref="AG2513">_xlfn.XLOOKUP(Orders_C[[#This Row],[Store_ID]],Stores_c[[#All],[Store_ID]],Stores_c[[#All],[Store_Type]])</f>
        <v>Street</v>
      </c>
    </row>
    <row r="2514" spans="1:33" x14ac:dyDescent="0.25">
      <c r="A2514">
        <v>8086</v>
      </c>
      <c r="B2514" s="1">
        <v>45997</v>
      </c>
      <c r="C2514" s="2">
        <v>0.19447916666666668</v>
      </c>
      <c r="D2514">
        <v>1391</v>
      </c>
      <c r="E2514">
        <v>212</v>
      </c>
      <c r="F2514">
        <v>478</v>
      </c>
      <c r="G2514">
        <v>323</v>
      </c>
      <c r="H2514">
        <v>2</v>
      </c>
      <c r="I2514">
        <v>356</v>
      </c>
      <c r="J2514">
        <v>5</v>
      </c>
      <c r="K2514">
        <v>17.8</v>
      </c>
      <c r="L2514">
        <v>724.8</v>
      </c>
      <c r="M2514" t="s">
        <v>18</v>
      </c>
      <c r="N2514" t="s">
        <v>21</v>
      </c>
      <c r="O2514">
        <v>30</v>
      </c>
      <c r="P2514">
        <v>2</v>
      </c>
      <c r="Q2514" t="s">
        <v>2109</v>
      </c>
      <c r="R2514">
        <v>501</v>
      </c>
      <c r="S2514" s="3">
        <v>0.05</v>
      </c>
      <c r="T2514" s="6">
        <v>297.59999999999997</v>
      </c>
      <c r="U2514" t="s">
        <v>6328</v>
      </c>
      <c r="V2514">
        <v>2025</v>
      </c>
      <c r="W2514" t="s">
        <v>6329</v>
      </c>
      <c r="X2514" t="str">
        <f>_xlfn.XLOOKUP(Orders_C[[#This Row],[Product_ID]],Products_C[Product_ID],Products_C[Product_Name])</f>
        <v>Rice Bowl</v>
      </c>
      <c r="Y2514" t="str">
        <f>_xlfn.XLOOKUP(Orders_C[[#This Row],[Product_ID]],Products_C[Product_ID],Products_C[Category])</f>
        <v>Beverage</v>
      </c>
      <c r="Z2514" t="str">
        <f>_xlfn.XLOOKUP(Orders_C[[#This Row],[Store_ID]],Stores_c[Store_ID],Stores_c[City])</f>
        <v>Andrewview</v>
      </c>
      <c r="AA2514" t="str">
        <f>_xlfn.XLOOKUP(Orders_C[[#This Row],[Customer_ID]],Customers_c[Customer_ID],Customers_c[Customer_Name])</f>
        <v>Joseph Nixon</v>
      </c>
      <c r="AB2514" s="6">
        <f>Orders_C[[#This Row],[Quantity]]*Orders_C[[#This Row],[Unit_Price]]*(1-Orders_C[[#This Row],[Discount %]])+Orders_C[[#This Row],[Tax]]</f>
        <v>694.19999999999993</v>
      </c>
      <c r="AC2514" s="9">
        <f>(Orders_C[[#This Row],[Unit_Price]]*Orders_C[[#This Row],[Quantity]])-Orders_C[[#This Row],[Discount]]+Orders_C[[#This Row],[Tax]]</f>
        <v>724.8</v>
      </c>
      <c r="AD2514" t="str">
        <f>IF(COUNTIF(Orders_C[[#All],[Customer_ID]],Orders_C[[#This Row],[Customer_ID]])&gt;1,"Repeat","New")</f>
        <v>Repeat</v>
      </c>
      <c r="AE2514" t="str" cm="1">
        <f t="array" ref="AE2514">_xlfn.XLOOKUP(Orders_C[[#This Row],[Store_ID]],Stores_c[[#All],[Store_ID]],Stores_c[[#All],[City]])</f>
        <v>Andrewview</v>
      </c>
      <c r="AF2514" t="str" cm="1">
        <f t="array" ref="AF2514">_xlfn.XLOOKUP(Orders_C[[#This Row],[Store_ID]],Stores_c[[#All],[Store_ID]],Stores_c[[#All],[Manager_Name]])</f>
        <v>Alice Sutton</v>
      </c>
      <c r="AG2514" t="str" cm="1">
        <f t="array" ref="AG2514">_xlfn.XLOOKUP(Orders_C[[#This Row],[Store_ID]],Stores_c[[#All],[Store_ID]],Stores_c[[#All],[Store_Type]])</f>
        <v>Mall</v>
      </c>
    </row>
    <row r="2515" spans="1:33" x14ac:dyDescent="0.25">
      <c r="A2515">
        <v>9346</v>
      </c>
      <c r="B2515" s="1">
        <v>46027</v>
      </c>
      <c r="C2515" s="2">
        <v>0.49940972222222224</v>
      </c>
      <c r="D2515">
        <v>1298</v>
      </c>
      <c r="E2515">
        <v>221</v>
      </c>
      <c r="F2515">
        <v>432</v>
      </c>
      <c r="G2515">
        <v>311</v>
      </c>
      <c r="H2515">
        <v>2</v>
      </c>
      <c r="I2515">
        <v>368</v>
      </c>
      <c r="J2515">
        <v>15</v>
      </c>
      <c r="K2515">
        <v>18.399999999999999</v>
      </c>
      <c r="L2515">
        <v>739.4</v>
      </c>
      <c r="M2515" t="s">
        <v>20</v>
      </c>
      <c r="N2515" t="s">
        <v>23</v>
      </c>
      <c r="O2515">
        <v>39</v>
      </c>
      <c r="P2515">
        <v>2</v>
      </c>
      <c r="Q2515" t="s">
        <v>3369</v>
      </c>
      <c r="R2515">
        <v>501</v>
      </c>
      <c r="S2515" s="3">
        <v>0.15</v>
      </c>
      <c r="T2515" s="6">
        <v>297.8</v>
      </c>
      <c r="U2515" t="s">
        <v>6330</v>
      </c>
      <c r="V2515">
        <v>2026</v>
      </c>
      <c r="W2515" t="s">
        <v>6329</v>
      </c>
      <c r="X2515" t="str">
        <f>_xlfn.XLOOKUP(Orders_C[[#This Row],[Product_ID]],Products_C[Product_ID],Products_C[Product_Name])</f>
        <v>Pepsi</v>
      </c>
      <c r="Y2515" t="str">
        <f>_xlfn.XLOOKUP(Orders_C[[#This Row],[Product_ID]],Products_C[Product_ID],Products_C[Category])</f>
        <v>Dessert</v>
      </c>
      <c r="Z2515" t="str">
        <f>_xlfn.XLOOKUP(Orders_C[[#This Row],[Store_ID]],Stores_c[Store_ID],Stores_c[City])</f>
        <v>Port Barbarabury</v>
      </c>
      <c r="AA2515" t="str">
        <f>_xlfn.XLOOKUP(Orders_C[[#This Row],[Customer_ID]],Customers_c[Customer_ID],Customers_c[Customer_Name])</f>
        <v>Sophia Vaughn</v>
      </c>
      <c r="AB2515" s="6">
        <f>Orders_C[[#This Row],[Quantity]]*Orders_C[[#This Row],[Unit_Price]]*(1-Orders_C[[#This Row],[Discount %]])+Orders_C[[#This Row],[Tax]]</f>
        <v>644</v>
      </c>
      <c r="AC2515" s="9">
        <f>(Orders_C[[#This Row],[Unit_Price]]*Orders_C[[#This Row],[Quantity]])-Orders_C[[#This Row],[Discount]]+Orders_C[[#This Row],[Tax]]</f>
        <v>739.4</v>
      </c>
      <c r="AD2515" t="str">
        <f>IF(COUNTIF(Orders_C[[#All],[Customer_ID]],Orders_C[[#This Row],[Customer_ID]])&gt;1,"Repeat","New")</f>
        <v>Repeat</v>
      </c>
      <c r="AE2515" t="str" cm="1">
        <f t="array" ref="AE2515">_xlfn.XLOOKUP(Orders_C[[#This Row],[Store_ID]],Stores_c[[#All],[Store_ID]],Stores_c[[#All],[City]])</f>
        <v>Port Barbarabury</v>
      </c>
      <c r="AF2515" t="str" cm="1">
        <f t="array" ref="AF2515">_xlfn.XLOOKUP(Orders_C[[#This Row],[Store_ID]],Stores_c[[#All],[Store_ID]],Stores_c[[#All],[Manager_Name]])</f>
        <v>Edward Nguyen</v>
      </c>
      <c r="AG2515" t="str" cm="1">
        <f t="array" ref="AG2515">_xlfn.XLOOKUP(Orders_C[[#This Row],[Store_ID]],Stores_c[[#All],[Store_ID]],Stores_c[[#All],[Store_Type]])</f>
        <v>Street</v>
      </c>
    </row>
    <row r="2516" spans="1:33" x14ac:dyDescent="0.25">
      <c r="A2516">
        <v>6148</v>
      </c>
      <c r="B2516" s="1">
        <v>45786</v>
      </c>
      <c r="C2516" s="2">
        <v>0.16969907407407409</v>
      </c>
      <c r="D2516">
        <v>1645</v>
      </c>
      <c r="E2516">
        <v>222</v>
      </c>
      <c r="F2516">
        <v>445</v>
      </c>
      <c r="G2516">
        <v>304</v>
      </c>
      <c r="H2516">
        <v>2</v>
      </c>
      <c r="I2516">
        <v>357</v>
      </c>
      <c r="J2516">
        <v>5</v>
      </c>
      <c r="K2516">
        <v>17.850000000000001</v>
      </c>
      <c r="L2516">
        <v>726.85</v>
      </c>
      <c r="M2516" t="s">
        <v>20</v>
      </c>
      <c r="N2516" t="s">
        <v>23</v>
      </c>
      <c r="O2516">
        <v>59</v>
      </c>
      <c r="P2516">
        <v>4</v>
      </c>
      <c r="Q2516" t="s">
        <v>171</v>
      </c>
      <c r="R2516">
        <v>502</v>
      </c>
      <c r="S2516" s="3">
        <v>0.05</v>
      </c>
      <c r="T2516" s="6">
        <v>298.45000000000005</v>
      </c>
      <c r="U2516" t="s">
        <v>6339</v>
      </c>
      <c r="V2516">
        <v>2025</v>
      </c>
      <c r="W2516" t="s">
        <v>6331</v>
      </c>
      <c r="X2516" t="str">
        <f>_xlfn.XLOOKUP(Orders_C[[#This Row],[Product_ID]],Products_C[Product_ID],Products_C[Product_Name])</f>
        <v>Veg Burger</v>
      </c>
      <c r="Y2516" t="str">
        <f>_xlfn.XLOOKUP(Orders_C[[#This Row],[Product_ID]],Products_C[Product_ID],Products_C[Category])</f>
        <v>Burger</v>
      </c>
      <c r="Z2516" t="str">
        <f>_xlfn.XLOOKUP(Orders_C[[#This Row],[Store_ID]],Stores_c[Store_ID],Stores_c[City])</f>
        <v>New Steven</v>
      </c>
      <c r="AA2516" t="str">
        <f>_xlfn.XLOOKUP(Orders_C[[#This Row],[Customer_ID]],Customers_c[Customer_ID],Customers_c[Customer_Name])</f>
        <v>Jeff Martinez</v>
      </c>
      <c r="AB2516" s="6">
        <f>Orders_C[[#This Row],[Quantity]]*Orders_C[[#This Row],[Unit_Price]]*(1-Orders_C[[#This Row],[Discount %]])+Orders_C[[#This Row],[Tax]]</f>
        <v>696.15</v>
      </c>
      <c r="AC2516" s="9">
        <f>(Orders_C[[#This Row],[Unit_Price]]*Orders_C[[#This Row],[Quantity]])-Orders_C[[#This Row],[Discount]]+Orders_C[[#This Row],[Tax]]</f>
        <v>726.85</v>
      </c>
      <c r="AD2516" t="str">
        <f>IF(COUNTIF(Orders_C[[#All],[Customer_ID]],Orders_C[[#This Row],[Customer_ID]])&gt;1,"Repeat","New")</f>
        <v>Repeat</v>
      </c>
      <c r="AE2516" t="str" cm="1">
        <f t="array" ref="AE2516">_xlfn.XLOOKUP(Orders_C[[#This Row],[Store_ID]],Stores_c[[#All],[Store_ID]],Stores_c[[#All],[City]])</f>
        <v>New Steven</v>
      </c>
      <c r="AF2516" t="str" cm="1">
        <f t="array" ref="AF2516">_xlfn.XLOOKUP(Orders_C[[#This Row],[Store_ID]],Stores_c[[#All],[Store_ID]],Stores_c[[#All],[Manager_Name]])</f>
        <v>Terri Martinez</v>
      </c>
      <c r="AG2516" t="str" cm="1">
        <f t="array" ref="AG2516">_xlfn.XLOOKUP(Orders_C[[#This Row],[Store_ID]],Stores_c[[#All],[Store_ID]],Stores_c[[#All],[Store_Type]])</f>
        <v>Drive-Thru</v>
      </c>
    </row>
    <row r="2517" spans="1:33" x14ac:dyDescent="0.25">
      <c r="A2517">
        <v>6678</v>
      </c>
      <c r="B2517" s="1">
        <v>45918</v>
      </c>
      <c r="C2517" s="2">
        <v>0.26483796296296297</v>
      </c>
      <c r="D2517">
        <v>1299</v>
      </c>
      <c r="E2517">
        <v>223</v>
      </c>
      <c r="F2517">
        <v>514</v>
      </c>
      <c r="G2517">
        <v>308</v>
      </c>
      <c r="H2517">
        <v>2</v>
      </c>
      <c r="I2517">
        <v>357</v>
      </c>
      <c r="J2517">
        <v>5</v>
      </c>
      <c r="K2517">
        <v>17.850000000000001</v>
      </c>
      <c r="L2517">
        <v>726.85</v>
      </c>
      <c r="M2517" t="s">
        <v>18</v>
      </c>
      <c r="N2517" t="s">
        <v>22</v>
      </c>
      <c r="O2517">
        <v>51</v>
      </c>
      <c r="P2517">
        <v>5</v>
      </c>
      <c r="Q2517" t="s">
        <v>701</v>
      </c>
      <c r="R2517">
        <v>505</v>
      </c>
      <c r="S2517" s="3">
        <v>0.05</v>
      </c>
      <c r="T2517" s="6">
        <v>298.45000000000005</v>
      </c>
      <c r="U2517" t="s">
        <v>6335</v>
      </c>
      <c r="V2517">
        <v>2025</v>
      </c>
      <c r="W2517" t="s">
        <v>6331</v>
      </c>
      <c r="X2517" t="str">
        <f>_xlfn.XLOOKUP(Orders_C[[#This Row],[Product_ID]],Products_C[Product_ID],Products_C[Product_Name])</f>
        <v>Zinger Burger</v>
      </c>
      <c r="Y2517" t="str">
        <f>_xlfn.XLOOKUP(Orders_C[[#This Row],[Product_ID]],Products_C[Product_ID],Products_C[Category])</f>
        <v>Beverage</v>
      </c>
      <c r="Z2517" t="str">
        <f>_xlfn.XLOOKUP(Orders_C[[#This Row],[Store_ID]],Stores_c[Store_ID],Stores_c[City])</f>
        <v>Chambershaven</v>
      </c>
      <c r="AA2517" t="str">
        <f>_xlfn.XLOOKUP(Orders_C[[#This Row],[Customer_ID]],Customers_c[Customer_ID],Customers_c[Customer_Name])</f>
        <v>Karen Miller</v>
      </c>
      <c r="AB2517" s="6">
        <f>Orders_C[[#This Row],[Quantity]]*Orders_C[[#This Row],[Unit_Price]]*(1-Orders_C[[#This Row],[Discount %]])+Orders_C[[#This Row],[Tax]]</f>
        <v>696.15</v>
      </c>
      <c r="AC2517" s="9">
        <f>(Orders_C[[#This Row],[Unit_Price]]*Orders_C[[#This Row],[Quantity]])-Orders_C[[#This Row],[Discount]]+Orders_C[[#This Row],[Tax]]</f>
        <v>726.85</v>
      </c>
      <c r="AD2517" t="str">
        <f>IF(COUNTIF(Orders_C[[#All],[Customer_ID]],Orders_C[[#This Row],[Customer_ID]])&gt;1,"Repeat","New")</f>
        <v>Repeat</v>
      </c>
      <c r="AE2517" t="str" cm="1">
        <f t="array" ref="AE2517">_xlfn.XLOOKUP(Orders_C[[#This Row],[Store_ID]],Stores_c[[#All],[Store_ID]],Stores_c[[#All],[City]])</f>
        <v>Chambershaven</v>
      </c>
      <c r="AF2517" t="str" cm="1">
        <f t="array" ref="AF2517">_xlfn.XLOOKUP(Orders_C[[#This Row],[Store_ID]],Stores_c[[#All],[Store_ID]],Stores_c[[#All],[Manager_Name]])</f>
        <v>Virginia Webster</v>
      </c>
      <c r="AG2517" t="str" cm="1">
        <f t="array" ref="AG2517">_xlfn.XLOOKUP(Orders_C[[#This Row],[Store_ID]],Stores_c[[#All],[Store_ID]],Stores_c[[#All],[Store_Type]])</f>
        <v>Street</v>
      </c>
    </row>
    <row r="2518" spans="1:33" x14ac:dyDescent="0.25">
      <c r="A2518">
        <v>10204</v>
      </c>
      <c r="B2518" s="1">
        <v>45799</v>
      </c>
      <c r="C2518" s="2">
        <v>0.64982638888888888</v>
      </c>
      <c r="D2518">
        <v>1031</v>
      </c>
      <c r="E2518">
        <v>224</v>
      </c>
      <c r="F2518">
        <v>532</v>
      </c>
      <c r="G2518">
        <v>302</v>
      </c>
      <c r="H2518">
        <v>2</v>
      </c>
      <c r="I2518">
        <v>363</v>
      </c>
      <c r="J2518">
        <v>10</v>
      </c>
      <c r="K2518">
        <v>18.149999999999999</v>
      </c>
      <c r="L2518">
        <v>734.15</v>
      </c>
      <c r="M2518" t="s">
        <v>18</v>
      </c>
      <c r="N2518" t="s">
        <v>23</v>
      </c>
      <c r="O2518">
        <v>24</v>
      </c>
      <c r="P2518">
        <v>2</v>
      </c>
      <c r="Q2518" t="s">
        <v>4227</v>
      </c>
      <c r="R2518">
        <v>508</v>
      </c>
      <c r="S2518" s="3">
        <v>0.1</v>
      </c>
      <c r="T2518" s="6">
        <v>298.55</v>
      </c>
      <c r="U2518" t="s">
        <v>6339</v>
      </c>
      <c r="V2518">
        <v>2025</v>
      </c>
      <c r="W2518" t="s">
        <v>6329</v>
      </c>
      <c r="X2518" t="str">
        <f>_xlfn.XLOOKUP(Orders_C[[#This Row],[Product_ID]],Products_C[Product_ID],Products_C[Product_Name])</f>
        <v>Chicken Wings</v>
      </c>
      <c r="Y2518" t="str">
        <f>_xlfn.XLOOKUP(Orders_C[[#This Row],[Product_ID]],Products_C[Product_ID],Products_C[Category])</f>
        <v>Chicken</v>
      </c>
      <c r="Z2518" t="str">
        <f>_xlfn.XLOOKUP(Orders_C[[#This Row],[Store_ID]],Stores_c[Store_ID],Stores_c[City])</f>
        <v>Valdezton</v>
      </c>
      <c r="AA2518" t="str">
        <f>_xlfn.XLOOKUP(Orders_C[[#This Row],[Customer_ID]],Customers_c[Customer_ID],Customers_c[Customer_Name])</f>
        <v>Sarah Lawrence</v>
      </c>
      <c r="AB2518" s="6">
        <f>Orders_C[[#This Row],[Quantity]]*Orders_C[[#This Row],[Unit_Price]]*(1-Orders_C[[#This Row],[Discount %]])+Orders_C[[#This Row],[Tax]]</f>
        <v>671.55</v>
      </c>
      <c r="AC2518" s="9">
        <f>(Orders_C[[#This Row],[Unit_Price]]*Orders_C[[#This Row],[Quantity]])-Orders_C[[#This Row],[Discount]]+Orders_C[[#This Row],[Tax]]</f>
        <v>734.15</v>
      </c>
      <c r="AD2518" t="str">
        <f>IF(COUNTIF(Orders_C[[#All],[Customer_ID]],Orders_C[[#This Row],[Customer_ID]])&gt;1,"Repeat","New")</f>
        <v>Repeat</v>
      </c>
      <c r="AE2518" t="str" cm="1">
        <f t="array" ref="AE2518">_xlfn.XLOOKUP(Orders_C[[#This Row],[Store_ID]],Stores_c[[#All],[Store_ID]],Stores_c[[#All],[City]])</f>
        <v>Valdezton</v>
      </c>
      <c r="AF2518" t="str" cm="1">
        <f t="array" ref="AF2518">_xlfn.XLOOKUP(Orders_C[[#This Row],[Store_ID]],Stores_c[[#All],[Store_ID]],Stores_c[[#All],[Manager_Name]])</f>
        <v>John Rodriguez</v>
      </c>
      <c r="AG2518" t="str" cm="1">
        <f t="array" ref="AG2518">_xlfn.XLOOKUP(Orders_C[[#This Row],[Store_ID]],Stores_c[[#All],[Store_ID]],Stores_c[[#All],[Store_Type]])</f>
        <v>Street</v>
      </c>
    </row>
    <row r="2519" spans="1:33" x14ac:dyDescent="0.25">
      <c r="A2519">
        <v>8652</v>
      </c>
      <c r="B2519" s="1">
        <v>45766</v>
      </c>
      <c r="C2519" s="2">
        <v>0.32980324074074074</v>
      </c>
      <c r="D2519">
        <v>1758</v>
      </c>
      <c r="E2519">
        <v>202</v>
      </c>
      <c r="F2519">
        <v>522</v>
      </c>
      <c r="G2519">
        <v>309</v>
      </c>
      <c r="H2519">
        <v>4</v>
      </c>
      <c r="I2519">
        <v>184</v>
      </c>
      <c r="J2519">
        <v>5</v>
      </c>
      <c r="K2519">
        <v>9.2000000000000011</v>
      </c>
      <c r="L2519">
        <v>740.2</v>
      </c>
      <c r="M2519" t="s">
        <v>20</v>
      </c>
      <c r="N2519" t="s">
        <v>23</v>
      </c>
      <c r="O2519">
        <v>12</v>
      </c>
      <c r="P2519">
        <v>2</v>
      </c>
      <c r="Q2519" t="s">
        <v>2675</v>
      </c>
      <c r="R2519">
        <v>505</v>
      </c>
      <c r="S2519" s="3">
        <v>0.05</v>
      </c>
      <c r="T2519" s="6">
        <v>298.60000000000008</v>
      </c>
      <c r="U2519" t="s">
        <v>6337</v>
      </c>
      <c r="V2519">
        <v>2025</v>
      </c>
      <c r="W2519" t="s">
        <v>6333</v>
      </c>
      <c r="X2519" t="str">
        <f>_xlfn.XLOOKUP(Orders_C[[#This Row],[Product_ID]],Products_C[Product_ID],Products_C[Product_Name])</f>
        <v>Chicken Bucket</v>
      </c>
      <c r="Y2519" t="str">
        <f>_xlfn.XLOOKUP(Orders_C[[#This Row],[Product_ID]],Products_C[Product_ID],Products_C[Category])</f>
        <v>Dessert</v>
      </c>
      <c r="Z2519" t="str">
        <f>_xlfn.XLOOKUP(Orders_C[[#This Row],[Store_ID]],Stores_c[Store_ID],Stores_c[City])</f>
        <v>Rebekahside</v>
      </c>
      <c r="AA2519" t="str">
        <f>_xlfn.XLOOKUP(Orders_C[[#This Row],[Customer_ID]],Customers_c[Customer_ID],Customers_c[Customer_Name])</f>
        <v>Tasha Dudley</v>
      </c>
      <c r="AB2519" s="6">
        <f>Orders_C[[#This Row],[Quantity]]*Orders_C[[#This Row],[Unit_Price]]*(1-Orders_C[[#This Row],[Discount %]])+Orders_C[[#This Row],[Tax]]</f>
        <v>708.4</v>
      </c>
      <c r="AC2519" s="9">
        <f>(Orders_C[[#This Row],[Unit_Price]]*Orders_C[[#This Row],[Quantity]])-Orders_C[[#This Row],[Discount]]+Orders_C[[#This Row],[Tax]]</f>
        <v>740.2</v>
      </c>
      <c r="AD2519" t="str">
        <f>IF(COUNTIF(Orders_C[[#All],[Customer_ID]],Orders_C[[#This Row],[Customer_ID]])&gt;1,"Repeat","New")</f>
        <v>Repeat</v>
      </c>
      <c r="AE2519" t="str" cm="1">
        <f t="array" ref="AE2519">_xlfn.XLOOKUP(Orders_C[[#This Row],[Store_ID]],Stores_c[[#All],[Store_ID]],Stores_c[[#All],[City]])</f>
        <v>Rebekahside</v>
      </c>
      <c r="AF2519" t="str" cm="1">
        <f t="array" ref="AF2519">_xlfn.XLOOKUP(Orders_C[[#This Row],[Store_ID]],Stores_c[[#All],[Store_ID]],Stores_c[[#All],[Manager_Name]])</f>
        <v>Mark Ray</v>
      </c>
      <c r="AG2519" t="str" cm="1">
        <f t="array" ref="AG2519">_xlfn.XLOOKUP(Orders_C[[#This Row],[Store_ID]],Stores_c[[#All],[Store_ID]],Stores_c[[#All],[Store_Type]])</f>
        <v>Drive-Thru</v>
      </c>
    </row>
    <row r="2520" spans="1:33" x14ac:dyDescent="0.25">
      <c r="A2520">
        <v>7270</v>
      </c>
      <c r="B2520" s="1">
        <v>46059</v>
      </c>
      <c r="C2520" s="2">
        <v>0.16810185185185186</v>
      </c>
      <c r="D2520">
        <v>1950</v>
      </c>
      <c r="E2520">
        <v>216</v>
      </c>
      <c r="F2520">
        <v>480</v>
      </c>
      <c r="G2520">
        <v>301</v>
      </c>
      <c r="H2520">
        <v>4</v>
      </c>
      <c r="I2520">
        <v>181</v>
      </c>
      <c r="J2520">
        <v>0</v>
      </c>
      <c r="K2520">
        <v>9.0500000000000007</v>
      </c>
      <c r="L2520">
        <v>733.05</v>
      </c>
      <c r="M2520" t="s">
        <v>20</v>
      </c>
      <c r="N2520" t="s">
        <v>22</v>
      </c>
      <c r="O2520">
        <v>34</v>
      </c>
      <c r="P2520">
        <v>5</v>
      </c>
      <c r="Q2520" t="s">
        <v>1293</v>
      </c>
      <c r="R2520">
        <v>501</v>
      </c>
      <c r="S2520" s="3">
        <v>0</v>
      </c>
      <c r="T2520" s="6">
        <v>298.64999999999998</v>
      </c>
      <c r="U2520" t="s">
        <v>6338</v>
      </c>
      <c r="V2520">
        <v>2026</v>
      </c>
      <c r="W2520" t="s">
        <v>6329</v>
      </c>
      <c r="X2520" t="str">
        <f>_xlfn.XLOOKUP(Orders_C[[#This Row],[Product_ID]],Products_C[Product_ID],Products_C[Product_Name])</f>
        <v>Krushers</v>
      </c>
      <c r="Y2520" t="str">
        <f>_xlfn.XLOOKUP(Orders_C[[#This Row],[Product_ID]],Products_C[Product_ID],Products_C[Category])</f>
        <v>Burger</v>
      </c>
      <c r="Z2520" t="str">
        <f>_xlfn.XLOOKUP(Orders_C[[#This Row],[Store_ID]],Stores_c[Store_ID],Stores_c[City])</f>
        <v>Garciaview</v>
      </c>
      <c r="AA2520" t="str">
        <f>_xlfn.XLOOKUP(Orders_C[[#This Row],[Customer_ID]],Customers_c[Customer_ID],Customers_c[Customer_Name])</f>
        <v>Gordon Novak</v>
      </c>
      <c r="AB2520" s="6">
        <f>Orders_C[[#This Row],[Quantity]]*Orders_C[[#This Row],[Unit_Price]]*(1-Orders_C[[#This Row],[Discount %]])+Orders_C[[#This Row],[Tax]]</f>
        <v>733.05</v>
      </c>
      <c r="AC2520" s="9">
        <f>(Orders_C[[#This Row],[Unit_Price]]*Orders_C[[#This Row],[Quantity]])-Orders_C[[#This Row],[Discount]]+Orders_C[[#This Row],[Tax]]</f>
        <v>733.05</v>
      </c>
      <c r="AD2520" t="str">
        <f>IF(COUNTIF(Orders_C[[#All],[Customer_ID]],Orders_C[[#This Row],[Customer_ID]])&gt;1,"Repeat","New")</f>
        <v>Repeat</v>
      </c>
      <c r="AE2520" t="str" cm="1">
        <f t="array" ref="AE2520">_xlfn.XLOOKUP(Orders_C[[#This Row],[Store_ID]],Stores_c[[#All],[Store_ID]],Stores_c[[#All],[City]])</f>
        <v>Garciaview</v>
      </c>
      <c r="AF2520" t="str" cm="1">
        <f t="array" ref="AF2520">_xlfn.XLOOKUP(Orders_C[[#This Row],[Store_ID]],Stores_c[[#All],[Store_ID]],Stores_c[[#All],[Manager_Name]])</f>
        <v>Karina Washington</v>
      </c>
      <c r="AG2520" t="str" cm="1">
        <f t="array" ref="AG2520">_xlfn.XLOOKUP(Orders_C[[#This Row],[Store_ID]],Stores_c[[#All],[Store_ID]],Stores_c[[#All],[Store_Type]])</f>
        <v>Drive-Thru</v>
      </c>
    </row>
    <row r="2521" spans="1:33" x14ac:dyDescent="0.25">
      <c r="A2521">
        <v>6652</v>
      </c>
      <c r="B2521" s="1">
        <v>45801</v>
      </c>
      <c r="C2521" s="2">
        <v>0.29259259259259257</v>
      </c>
      <c r="D2521">
        <v>1168</v>
      </c>
      <c r="E2521">
        <v>218</v>
      </c>
      <c r="F2521">
        <v>528</v>
      </c>
      <c r="G2521">
        <v>336</v>
      </c>
      <c r="H2521">
        <v>3</v>
      </c>
      <c r="I2521">
        <v>243</v>
      </c>
      <c r="J2521">
        <v>5</v>
      </c>
      <c r="K2521">
        <v>12.15</v>
      </c>
      <c r="L2521">
        <v>736.15</v>
      </c>
      <c r="M2521" t="s">
        <v>20</v>
      </c>
      <c r="N2521" t="s">
        <v>21</v>
      </c>
      <c r="O2521">
        <v>10</v>
      </c>
      <c r="P2521">
        <v>2</v>
      </c>
      <c r="Q2521" t="s">
        <v>675</v>
      </c>
      <c r="R2521">
        <v>509</v>
      </c>
      <c r="S2521" s="3">
        <v>0.05</v>
      </c>
      <c r="T2521" s="6">
        <v>298.75</v>
      </c>
      <c r="U2521" t="s">
        <v>6339</v>
      </c>
      <c r="V2521">
        <v>2025</v>
      </c>
      <c r="W2521" t="s">
        <v>6333</v>
      </c>
      <c r="X2521" t="str">
        <f>_xlfn.XLOOKUP(Orders_C[[#This Row],[Product_ID]],Products_C[Product_ID],Products_C[Product_Name])</f>
        <v>Chicken Bucket</v>
      </c>
      <c r="Y2521" t="str">
        <f>_xlfn.XLOOKUP(Orders_C[[#This Row],[Product_ID]],Products_C[Product_ID],Products_C[Category])</f>
        <v>Dessert</v>
      </c>
      <c r="Z2521" t="str">
        <f>_xlfn.XLOOKUP(Orders_C[[#This Row],[Store_ID]],Stores_c[Store_ID],Stores_c[City])</f>
        <v>East Johnport</v>
      </c>
      <c r="AA2521" t="str">
        <f>_xlfn.XLOOKUP(Orders_C[[#This Row],[Customer_ID]],Customers_c[Customer_ID],Customers_c[Customer_Name])</f>
        <v>Christopher Martinez</v>
      </c>
      <c r="AB2521" s="6">
        <f>Orders_C[[#This Row],[Quantity]]*Orders_C[[#This Row],[Unit_Price]]*(1-Orders_C[[#This Row],[Discount %]])+Orders_C[[#This Row],[Tax]]</f>
        <v>704.69999999999993</v>
      </c>
      <c r="AC2521" s="9">
        <f>(Orders_C[[#This Row],[Unit_Price]]*Orders_C[[#This Row],[Quantity]])-Orders_C[[#This Row],[Discount]]+Orders_C[[#This Row],[Tax]]</f>
        <v>736.15</v>
      </c>
      <c r="AD2521" t="str">
        <f>IF(COUNTIF(Orders_C[[#All],[Customer_ID]],Orders_C[[#This Row],[Customer_ID]])&gt;1,"Repeat","New")</f>
        <v>Repeat</v>
      </c>
      <c r="AE2521" t="str" cm="1">
        <f t="array" ref="AE2521">_xlfn.XLOOKUP(Orders_C[[#This Row],[Store_ID]],Stores_c[[#All],[Store_ID]],Stores_c[[#All],[City]])</f>
        <v>East Johnport</v>
      </c>
      <c r="AF2521" t="str" cm="1">
        <f t="array" ref="AF2521">_xlfn.XLOOKUP(Orders_C[[#This Row],[Store_ID]],Stores_c[[#All],[Store_ID]],Stores_c[[#All],[Manager_Name]])</f>
        <v>Mr. Matthew Murillo III</v>
      </c>
      <c r="AG2521" t="str" cm="1">
        <f t="array" ref="AG2521">_xlfn.XLOOKUP(Orders_C[[#This Row],[Store_ID]],Stores_c[[#All],[Store_ID]],Stores_c[[#All],[Store_Type]])</f>
        <v>Street</v>
      </c>
    </row>
    <row r="2522" spans="1:33" x14ac:dyDescent="0.25">
      <c r="A2522">
        <v>8441</v>
      </c>
      <c r="B2522" s="1">
        <v>46029</v>
      </c>
      <c r="C2522" s="2">
        <v>0.12600694444444444</v>
      </c>
      <c r="D2522">
        <v>1462</v>
      </c>
      <c r="E2522">
        <v>204</v>
      </c>
      <c r="F2522">
        <v>460</v>
      </c>
      <c r="G2522">
        <v>326</v>
      </c>
      <c r="H2522">
        <v>3</v>
      </c>
      <c r="I2522">
        <v>243</v>
      </c>
      <c r="J2522">
        <v>5</v>
      </c>
      <c r="K2522">
        <v>12.15</v>
      </c>
      <c r="L2522">
        <v>736.15</v>
      </c>
      <c r="M2522" t="s">
        <v>20</v>
      </c>
      <c r="N2522" t="s">
        <v>22</v>
      </c>
      <c r="O2522">
        <v>41</v>
      </c>
      <c r="P2522">
        <v>5</v>
      </c>
      <c r="Q2522" t="s">
        <v>2464</v>
      </c>
      <c r="R2522">
        <v>509</v>
      </c>
      <c r="S2522" s="3">
        <v>0.05</v>
      </c>
      <c r="T2522" s="6">
        <v>298.75</v>
      </c>
      <c r="U2522" t="s">
        <v>6330</v>
      </c>
      <c r="V2522">
        <v>2026</v>
      </c>
      <c r="W2522" t="s">
        <v>6331</v>
      </c>
      <c r="X2522" t="str">
        <f>_xlfn.XLOOKUP(Orders_C[[#This Row],[Product_ID]],Products_C[Product_ID],Products_C[Product_Name])</f>
        <v>Rice Bowl</v>
      </c>
      <c r="Y2522" t="str">
        <f>_xlfn.XLOOKUP(Orders_C[[#This Row],[Product_ID]],Products_C[Product_ID],Products_C[Category])</f>
        <v>Burger</v>
      </c>
      <c r="Z2522" t="str">
        <f>_xlfn.XLOOKUP(Orders_C[[#This Row],[Store_ID]],Stores_c[Store_ID],Stores_c[City])</f>
        <v>New Robertfurt</v>
      </c>
      <c r="AA2522" t="str">
        <f>_xlfn.XLOOKUP(Orders_C[[#This Row],[Customer_ID]],Customers_c[Customer_ID],Customers_c[Customer_Name])</f>
        <v>Jennifer Murray</v>
      </c>
      <c r="AB2522" s="6">
        <f>Orders_C[[#This Row],[Quantity]]*Orders_C[[#This Row],[Unit_Price]]*(1-Orders_C[[#This Row],[Discount %]])+Orders_C[[#This Row],[Tax]]</f>
        <v>704.69999999999993</v>
      </c>
      <c r="AC2522" s="9">
        <f>(Orders_C[[#This Row],[Unit_Price]]*Orders_C[[#This Row],[Quantity]])-Orders_C[[#This Row],[Discount]]+Orders_C[[#This Row],[Tax]]</f>
        <v>736.15</v>
      </c>
      <c r="AD2522" t="str">
        <f>IF(COUNTIF(Orders_C[[#All],[Customer_ID]],Orders_C[[#This Row],[Customer_ID]])&gt;1,"Repeat","New")</f>
        <v>Repeat</v>
      </c>
      <c r="AE2522" t="str" cm="1">
        <f t="array" ref="AE2522">_xlfn.XLOOKUP(Orders_C[[#This Row],[Store_ID]],Stores_c[[#All],[Store_ID]],Stores_c[[#All],[City]])</f>
        <v>New Robertfurt</v>
      </c>
      <c r="AF2522" t="str" cm="1">
        <f t="array" ref="AF2522">_xlfn.XLOOKUP(Orders_C[[#This Row],[Store_ID]],Stores_c[[#All],[Store_ID]],Stores_c[[#All],[Manager_Name]])</f>
        <v>Tiffany Gomez</v>
      </c>
      <c r="AG2522" t="str" cm="1">
        <f t="array" ref="AG2522">_xlfn.XLOOKUP(Orders_C[[#This Row],[Store_ID]],Stores_c[[#All],[Store_ID]],Stores_c[[#All],[Store_Type]])</f>
        <v>Street</v>
      </c>
    </row>
    <row r="2523" spans="1:33" x14ac:dyDescent="0.25">
      <c r="A2523">
        <v>10562</v>
      </c>
      <c r="B2523" s="1">
        <v>45752</v>
      </c>
      <c r="C2523" s="2">
        <v>0.26538194444444446</v>
      </c>
      <c r="D2523">
        <v>1499</v>
      </c>
      <c r="E2523">
        <v>208</v>
      </c>
      <c r="F2523">
        <v>415</v>
      </c>
      <c r="G2523">
        <v>334</v>
      </c>
      <c r="H2523">
        <v>3</v>
      </c>
      <c r="I2523">
        <v>243</v>
      </c>
      <c r="J2523">
        <v>5</v>
      </c>
      <c r="K2523">
        <v>12.15</v>
      </c>
      <c r="L2523">
        <v>736.15</v>
      </c>
      <c r="M2523" t="s">
        <v>20</v>
      </c>
      <c r="N2523" t="s">
        <v>23</v>
      </c>
      <c r="O2523">
        <v>53</v>
      </c>
      <c r="P2523">
        <v>2</v>
      </c>
      <c r="Q2523" t="s">
        <v>4585</v>
      </c>
      <c r="R2523">
        <v>504</v>
      </c>
      <c r="S2523" s="3">
        <v>0.05</v>
      </c>
      <c r="T2523" s="6">
        <v>298.75</v>
      </c>
      <c r="U2523" t="s">
        <v>6337</v>
      </c>
      <c r="V2523">
        <v>2025</v>
      </c>
      <c r="W2523" t="s">
        <v>6331</v>
      </c>
      <c r="X2523" t="str">
        <f>_xlfn.XLOOKUP(Orders_C[[#This Row],[Product_ID]],Products_C[Product_ID],Products_C[Product_Name])</f>
        <v>Krushers</v>
      </c>
      <c r="Y2523" t="str">
        <f>_xlfn.XLOOKUP(Orders_C[[#This Row],[Product_ID]],Products_C[Product_ID],Products_C[Category])</f>
        <v>Dessert</v>
      </c>
      <c r="Z2523" t="str">
        <f>_xlfn.XLOOKUP(Orders_C[[#This Row],[Store_ID]],Stores_c[Store_ID],Stores_c[City])</f>
        <v>Tracyview</v>
      </c>
      <c r="AA2523" t="str">
        <f>_xlfn.XLOOKUP(Orders_C[[#This Row],[Customer_ID]],Customers_c[Customer_ID],Customers_c[Customer_Name])</f>
        <v>Amber Hebert</v>
      </c>
      <c r="AB2523" s="6">
        <f>Orders_C[[#This Row],[Quantity]]*Orders_C[[#This Row],[Unit_Price]]*(1-Orders_C[[#This Row],[Discount %]])+Orders_C[[#This Row],[Tax]]</f>
        <v>704.69999999999993</v>
      </c>
      <c r="AC2523" s="9">
        <f>(Orders_C[[#This Row],[Unit_Price]]*Orders_C[[#This Row],[Quantity]])-Orders_C[[#This Row],[Discount]]+Orders_C[[#This Row],[Tax]]</f>
        <v>736.15</v>
      </c>
      <c r="AD2523" t="str">
        <f>IF(COUNTIF(Orders_C[[#All],[Customer_ID]],Orders_C[[#This Row],[Customer_ID]])&gt;1,"Repeat","New")</f>
        <v>Repeat</v>
      </c>
      <c r="AE2523" t="str" cm="1">
        <f t="array" ref="AE2523">_xlfn.XLOOKUP(Orders_C[[#This Row],[Store_ID]],Stores_c[[#All],[Store_ID]],Stores_c[[#All],[City]])</f>
        <v>Tracyview</v>
      </c>
      <c r="AF2523" t="str" cm="1">
        <f t="array" ref="AF2523">_xlfn.XLOOKUP(Orders_C[[#This Row],[Store_ID]],Stores_c[[#All],[Store_ID]],Stores_c[[#All],[Manager_Name]])</f>
        <v>Jeremiah Lee</v>
      </c>
      <c r="AG2523" t="str" cm="1">
        <f t="array" ref="AG2523">_xlfn.XLOOKUP(Orders_C[[#This Row],[Store_ID]],Stores_c[[#All],[Store_ID]],Stores_c[[#All],[Store_Type]])</f>
        <v>Mall</v>
      </c>
    </row>
    <row r="2524" spans="1:33" x14ac:dyDescent="0.25">
      <c r="A2524">
        <v>6163</v>
      </c>
      <c r="B2524" s="1">
        <v>45861</v>
      </c>
      <c r="C2524" s="2">
        <v>0.48221064814814812</v>
      </c>
      <c r="D2524">
        <v>1040</v>
      </c>
      <c r="E2524">
        <v>202</v>
      </c>
      <c r="F2524">
        <v>414</v>
      </c>
      <c r="G2524">
        <v>302</v>
      </c>
      <c r="H2524">
        <v>3</v>
      </c>
      <c r="I2524">
        <v>247</v>
      </c>
      <c r="J2524">
        <v>10</v>
      </c>
      <c r="K2524">
        <v>12.35</v>
      </c>
      <c r="L2524">
        <v>743.35</v>
      </c>
      <c r="M2524" t="s">
        <v>18</v>
      </c>
      <c r="N2524" t="s">
        <v>22</v>
      </c>
      <c r="O2524">
        <v>22</v>
      </c>
      <c r="P2524">
        <v>4</v>
      </c>
      <c r="Q2524" t="s">
        <v>186</v>
      </c>
      <c r="R2524">
        <v>509</v>
      </c>
      <c r="S2524" s="3">
        <v>0.1</v>
      </c>
      <c r="T2524" s="6">
        <v>298.75000000000006</v>
      </c>
      <c r="U2524" t="s">
        <v>6341</v>
      </c>
      <c r="V2524">
        <v>2025</v>
      </c>
      <c r="W2524" t="s">
        <v>6329</v>
      </c>
      <c r="X2524" t="str">
        <f>_xlfn.XLOOKUP(Orders_C[[#This Row],[Product_ID]],Products_C[Product_ID],Products_C[Product_Name])</f>
        <v>Chicken Wings</v>
      </c>
      <c r="Y2524" t="str">
        <f>_xlfn.XLOOKUP(Orders_C[[#This Row],[Product_ID]],Products_C[Product_ID],Products_C[Category])</f>
        <v>Chicken</v>
      </c>
      <c r="Z2524" t="str">
        <f>_xlfn.XLOOKUP(Orders_C[[#This Row],[Store_ID]],Stores_c[Store_ID],Stores_c[City])</f>
        <v>Rebekahside</v>
      </c>
      <c r="AA2524" t="str">
        <f>_xlfn.XLOOKUP(Orders_C[[#This Row],[Customer_ID]],Customers_c[Customer_ID],Customers_c[Customer_Name])</f>
        <v>Michael Moreno</v>
      </c>
      <c r="AB2524" s="6">
        <f>Orders_C[[#This Row],[Quantity]]*Orders_C[[#This Row],[Unit_Price]]*(1-Orders_C[[#This Row],[Discount %]])+Orders_C[[#This Row],[Tax]]</f>
        <v>679.25</v>
      </c>
      <c r="AC2524" s="9">
        <f>(Orders_C[[#This Row],[Unit_Price]]*Orders_C[[#This Row],[Quantity]])-Orders_C[[#This Row],[Discount]]+Orders_C[[#This Row],[Tax]]</f>
        <v>743.35</v>
      </c>
      <c r="AD2524" t="str">
        <f>IF(COUNTIF(Orders_C[[#All],[Customer_ID]],Orders_C[[#This Row],[Customer_ID]])&gt;1,"Repeat","New")</f>
        <v>Repeat</v>
      </c>
      <c r="AE2524" t="str" cm="1">
        <f t="array" ref="AE2524">_xlfn.XLOOKUP(Orders_C[[#This Row],[Store_ID]],Stores_c[[#All],[Store_ID]],Stores_c[[#All],[City]])</f>
        <v>Rebekahside</v>
      </c>
      <c r="AF2524" t="str" cm="1">
        <f t="array" ref="AF2524">_xlfn.XLOOKUP(Orders_C[[#This Row],[Store_ID]],Stores_c[[#All],[Store_ID]],Stores_c[[#All],[Manager_Name]])</f>
        <v>Mark Ray</v>
      </c>
      <c r="AG2524" t="str" cm="1">
        <f t="array" ref="AG2524">_xlfn.XLOOKUP(Orders_C[[#This Row],[Store_ID]],Stores_c[[#All],[Store_ID]],Stores_c[[#All],[Store_Type]])</f>
        <v>Drive-Thru</v>
      </c>
    </row>
    <row r="2525" spans="1:33" x14ac:dyDescent="0.25">
      <c r="A2525">
        <v>6340</v>
      </c>
      <c r="B2525" s="1">
        <v>45785</v>
      </c>
      <c r="C2525" s="2">
        <v>0.91856481481481478</v>
      </c>
      <c r="D2525">
        <v>1700</v>
      </c>
      <c r="E2525">
        <v>201</v>
      </c>
      <c r="F2525">
        <v>428</v>
      </c>
      <c r="G2525">
        <v>302</v>
      </c>
      <c r="H2525">
        <v>3</v>
      </c>
      <c r="I2525">
        <v>247</v>
      </c>
      <c r="J2525">
        <v>10</v>
      </c>
      <c r="K2525">
        <v>12.35</v>
      </c>
      <c r="L2525">
        <v>743.35</v>
      </c>
      <c r="M2525" t="s">
        <v>20</v>
      </c>
      <c r="N2525" t="s">
        <v>22</v>
      </c>
      <c r="O2525">
        <v>25</v>
      </c>
      <c r="P2525">
        <v>1</v>
      </c>
      <c r="Q2525" t="s">
        <v>363</v>
      </c>
      <c r="R2525">
        <v>508</v>
      </c>
      <c r="S2525" s="3">
        <v>0.1</v>
      </c>
      <c r="T2525" s="6">
        <v>298.75000000000006</v>
      </c>
      <c r="U2525" t="s">
        <v>6339</v>
      </c>
      <c r="V2525">
        <v>2025</v>
      </c>
      <c r="W2525" t="s">
        <v>6329</v>
      </c>
      <c r="X2525" t="str">
        <f>_xlfn.XLOOKUP(Orders_C[[#This Row],[Product_ID]],Products_C[Product_ID],Products_C[Product_Name])</f>
        <v>Chicken Wings</v>
      </c>
      <c r="Y2525" t="str">
        <f>_xlfn.XLOOKUP(Orders_C[[#This Row],[Product_ID]],Products_C[Product_ID],Products_C[Category])</f>
        <v>Chicken</v>
      </c>
      <c r="Z2525" t="str">
        <f>_xlfn.XLOOKUP(Orders_C[[#This Row],[Store_ID]],Stores_c[Store_ID],Stores_c[City])</f>
        <v>Lake Nicholasburgh</v>
      </c>
      <c r="AA2525" t="str">
        <f>_xlfn.XLOOKUP(Orders_C[[#This Row],[Customer_ID]],Customers_c[Customer_ID],Customers_c[Customer_Name])</f>
        <v>Anthony White</v>
      </c>
      <c r="AB2525" s="6">
        <f>Orders_C[[#This Row],[Quantity]]*Orders_C[[#This Row],[Unit_Price]]*(1-Orders_C[[#This Row],[Discount %]])+Orders_C[[#This Row],[Tax]]</f>
        <v>679.25</v>
      </c>
      <c r="AC2525" s="9">
        <f>(Orders_C[[#This Row],[Unit_Price]]*Orders_C[[#This Row],[Quantity]])-Orders_C[[#This Row],[Discount]]+Orders_C[[#This Row],[Tax]]</f>
        <v>743.35</v>
      </c>
      <c r="AD2525" t="str">
        <f>IF(COUNTIF(Orders_C[[#All],[Customer_ID]],Orders_C[[#This Row],[Customer_ID]])&gt;1,"Repeat","New")</f>
        <v>Repeat</v>
      </c>
      <c r="AE2525" t="str" cm="1">
        <f t="array" ref="AE2525">_xlfn.XLOOKUP(Orders_C[[#This Row],[Store_ID]],Stores_c[[#All],[Store_ID]],Stores_c[[#All],[City]])</f>
        <v>Lake Nicholasburgh</v>
      </c>
      <c r="AF2525" t="str" cm="1">
        <f t="array" ref="AF2525">_xlfn.XLOOKUP(Orders_C[[#This Row],[Store_ID]],Stores_c[[#All],[Store_ID]],Stores_c[[#All],[Manager_Name]])</f>
        <v>Maurice Garcia</v>
      </c>
      <c r="AG2525" t="str" cm="1">
        <f t="array" ref="AG2525">_xlfn.XLOOKUP(Orders_C[[#This Row],[Store_ID]],Stores_c[[#All],[Store_ID]],Stores_c[[#All],[Store_Type]])</f>
        <v>Mall</v>
      </c>
    </row>
    <row r="2526" spans="1:33" x14ac:dyDescent="0.25">
      <c r="A2526">
        <v>9145</v>
      </c>
      <c r="B2526" s="1">
        <v>45787</v>
      </c>
      <c r="C2526" s="2">
        <v>3.1967592592592596E-2</v>
      </c>
      <c r="D2526">
        <v>1248</v>
      </c>
      <c r="E2526">
        <v>205</v>
      </c>
      <c r="F2526">
        <v>518</v>
      </c>
      <c r="G2526">
        <v>340</v>
      </c>
      <c r="H2526">
        <v>3</v>
      </c>
      <c r="I2526">
        <v>247</v>
      </c>
      <c r="J2526">
        <v>10</v>
      </c>
      <c r="K2526">
        <v>12.35</v>
      </c>
      <c r="L2526">
        <v>743.35</v>
      </c>
      <c r="M2526" t="s">
        <v>19</v>
      </c>
      <c r="N2526" t="s">
        <v>23</v>
      </c>
      <c r="O2526">
        <v>43</v>
      </c>
      <c r="P2526">
        <v>2</v>
      </c>
      <c r="Q2526" t="s">
        <v>3168</v>
      </c>
      <c r="R2526">
        <v>508</v>
      </c>
      <c r="S2526" s="3">
        <v>0.1</v>
      </c>
      <c r="T2526" s="6">
        <v>298.75000000000006</v>
      </c>
      <c r="U2526" t="s">
        <v>6339</v>
      </c>
      <c r="V2526">
        <v>2025</v>
      </c>
      <c r="W2526" t="s">
        <v>6331</v>
      </c>
      <c r="X2526" t="str">
        <f>_xlfn.XLOOKUP(Orders_C[[#This Row],[Product_ID]],Products_C[Product_ID],Products_C[Product_Name])</f>
        <v>Chocolate Lava Cake</v>
      </c>
      <c r="Y2526" t="str">
        <f>_xlfn.XLOOKUP(Orders_C[[#This Row],[Product_ID]],Products_C[Product_ID],Products_C[Category])</f>
        <v>Chicken</v>
      </c>
      <c r="Z2526" t="str">
        <f>_xlfn.XLOOKUP(Orders_C[[#This Row],[Store_ID]],Stores_c[Store_ID],Stores_c[City])</f>
        <v>Port Jacob</v>
      </c>
      <c r="AA2526" t="str">
        <f>_xlfn.XLOOKUP(Orders_C[[#This Row],[Customer_ID]],Customers_c[Customer_ID],Customers_c[Customer_Name])</f>
        <v>Adam Marquez</v>
      </c>
      <c r="AB2526" s="6">
        <f>Orders_C[[#This Row],[Quantity]]*Orders_C[[#This Row],[Unit_Price]]*(1-Orders_C[[#This Row],[Discount %]])+Orders_C[[#This Row],[Tax]]</f>
        <v>679.25</v>
      </c>
      <c r="AC2526" s="9">
        <f>(Orders_C[[#This Row],[Unit_Price]]*Orders_C[[#This Row],[Quantity]])-Orders_C[[#This Row],[Discount]]+Orders_C[[#This Row],[Tax]]</f>
        <v>743.35</v>
      </c>
      <c r="AD2526" t="str">
        <f>IF(COUNTIF(Orders_C[[#All],[Customer_ID]],Orders_C[[#This Row],[Customer_ID]])&gt;1,"Repeat","New")</f>
        <v>Repeat</v>
      </c>
      <c r="AE2526" t="str" cm="1">
        <f t="array" ref="AE2526">_xlfn.XLOOKUP(Orders_C[[#This Row],[Store_ID]],Stores_c[[#All],[Store_ID]],Stores_c[[#All],[City]])</f>
        <v>Port Jacob</v>
      </c>
      <c r="AF2526" t="str" cm="1">
        <f t="array" ref="AF2526">_xlfn.XLOOKUP(Orders_C[[#This Row],[Store_ID]],Stores_c[[#All],[Store_ID]],Stores_c[[#All],[Manager_Name]])</f>
        <v>David Harris</v>
      </c>
      <c r="AG2526" t="str" cm="1">
        <f t="array" ref="AG2526">_xlfn.XLOOKUP(Orders_C[[#This Row],[Store_ID]],Stores_c[[#All],[Store_ID]],Stores_c[[#All],[Store_Type]])</f>
        <v>Mall</v>
      </c>
    </row>
    <row r="2527" spans="1:33" x14ac:dyDescent="0.25">
      <c r="A2527">
        <v>7305</v>
      </c>
      <c r="B2527" s="1">
        <v>45787</v>
      </c>
      <c r="C2527" s="2">
        <v>0.39150462962962962</v>
      </c>
      <c r="D2527">
        <v>1278</v>
      </c>
      <c r="E2527">
        <v>208</v>
      </c>
      <c r="F2527">
        <v>401</v>
      </c>
      <c r="G2527">
        <v>340</v>
      </c>
      <c r="H2527">
        <v>2</v>
      </c>
      <c r="I2527">
        <v>358</v>
      </c>
      <c r="J2527">
        <v>5</v>
      </c>
      <c r="K2527">
        <v>17.899999999999999</v>
      </c>
      <c r="L2527">
        <v>728.9</v>
      </c>
      <c r="M2527" t="s">
        <v>19</v>
      </c>
      <c r="N2527" t="s">
        <v>21</v>
      </c>
      <c r="O2527">
        <v>30</v>
      </c>
      <c r="P2527">
        <v>3</v>
      </c>
      <c r="Q2527" t="s">
        <v>1328</v>
      </c>
      <c r="R2527">
        <v>505</v>
      </c>
      <c r="S2527" s="3">
        <v>0.05</v>
      </c>
      <c r="T2527" s="6">
        <v>299.3</v>
      </c>
      <c r="U2527" t="s">
        <v>6339</v>
      </c>
      <c r="V2527">
        <v>2025</v>
      </c>
      <c r="W2527" t="s">
        <v>6329</v>
      </c>
      <c r="X2527" t="str">
        <f>_xlfn.XLOOKUP(Orders_C[[#This Row],[Product_ID]],Products_C[Product_ID],Products_C[Product_Name])</f>
        <v>Chocolate Lava Cake</v>
      </c>
      <c r="Y2527" t="str">
        <f>_xlfn.XLOOKUP(Orders_C[[#This Row],[Product_ID]],Products_C[Product_ID],Products_C[Category])</f>
        <v>Chicken</v>
      </c>
      <c r="Z2527" t="str">
        <f>_xlfn.XLOOKUP(Orders_C[[#This Row],[Store_ID]],Stores_c[Store_ID],Stores_c[City])</f>
        <v>Tracyview</v>
      </c>
      <c r="AA2527" t="str">
        <f>_xlfn.XLOOKUP(Orders_C[[#This Row],[Customer_ID]],Customers_c[Customer_ID],Customers_c[Customer_Name])</f>
        <v>Amanda Horton</v>
      </c>
      <c r="AB2527" s="6">
        <f>Orders_C[[#This Row],[Quantity]]*Orders_C[[#This Row],[Unit_Price]]*(1-Orders_C[[#This Row],[Discount %]])+Orders_C[[#This Row],[Tax]]</f>
        <v>698.09999999999991</v>
      </c>
      <c r="AC2527" s="9">
        <f>(Orders_C[[#This Row],[Unit_Price]]*Orders_C[[#This Row],[Quantity]])-Orders_C[[#This Row],[Discount]]+Orders_C[[#This Row],[Tax]]</f>
        <v>728.9</v>
      </c>
      <c r="AD2527" t="str">
        <f>IF(COUNTIF(Orders_C[[#All],[Customer_ID]],Orders_C[[#This Row],[Customer_ID]])&gt;1,"Repeat","New")</f>
        <v>Repeat</v>
      </c>
      <c r="AE2527" t="str" cm="1">
        <f t="array" ref="AE2527">_xlfn.XLOOKUP(Orders_C[[#This Row],[Store_ID]],Stores_c[[#All],[Store_ID]],Stores_c[[#All],[City]])</f>
        <v>Tracyview</v>
      </c>
      <c r="AF2527" t="str" cm="1">
        <f t="array" ref="AF2527">_xlfn.XLOOKUP(Orders_C[[#This Row],[Store_ID]],Stores_c[[#All],[Store_ID]],Stores_c[[#All],[Manager_Name]])</f>
        <v>Jeremiah Lee</v>
      </c>
      <c r="AG2527" t="str" cm="1">
        <f t="array" ref="AG2527">_xlfn.XLOOKUP(Orders_C[[#This Row],[Store_ID]],Stores_c[[#All],[Store_ID]],Stores_c[[#All],[Store_Type]])</f>
        <v>Mall</v>
      </c>
    </row>
    <row r="2528" spans="1:33" x14ac:dyDescent="0.25">
      <c r="A2528">
        <v>6440</v>
      </c>
      <c r="B2528" s="1">
        <v>45821</v>
      </c>
      <c r="C2528" s="2">
        <v>0.68983796296296296</v>
      </c>
      <c r="D2528">
        <v>1311</v>
      </c>
      <c r="E2528">
        <v>215</v>
      </c>
      <c r="F2528">
        <v>457</v>
      </c>
      <c r="G2528">
        <v>329</v>
      </c>
      <c r="H2528">
        <v>2</v>
      </c>
      <c r="I2528">
        <v>364</v>
      </c>
      <c r="J2528">
        <v>10</v>
      </c>
      <c r="K2528">
        <v>18.2</v>
      </c>
      <c r="L2528">
        <v>736.2</v>
      </c>
      <c r="M2528" t="s">
        <v>18</v>
      </c>
      <c r="N2528" t="s">
        <v>21</v>
      </c>
      <c r="O2528">
        <v>12</v>
      </c>
      <c r="P2528">
        <v>4</v>
      </c>
      <c r="Q2528" t="s">
        <v>463</v>
      </c>
      <c r="R2528">
        <v>508</v>
      </c>
      <c r="S2528" s="3">
        <v>0.1</v>
      </c>
      <c r="T2528" s="6">
        <v>299.40000000000003</v>
      </c>
      <c r="U2528" t="s">
        <v>6340</v>
      </c>
      <c r="V2528">
        <v>2025</v>
      </c>
      <c r="W2528" t="s">
        <v>6333</v>
      </c>
      <c r="X2528" t="str">
        <f>_xlfn.XLOOKUP(Orders_C[[#This Row],[Product_ID]],Products_C[Product_ID],Products_C[Product_Name])</f>
        <v>Rice Bowl</v>
      </c>
      <c r="Y2528" t="str">
        <f>_xlfn.XLOOKUP(Orders_C[[#This Row],[Product_ID]],Products_C[Product_ID],Products_C[Category])</f>
        <v>Dessert</v>
      </c>
      <c r="Z2528" t="str">
        <f>_xlfn.XLOOKUP(Orders_C[[#This Row],[Store_ID]],Stores_c[Store_ID],Stores_c[City])</f>
        <v>Sallyburgh</v>
      </c>
      <c r="AA2528" t="str">
        <f>_xlfn.XLOOKUP(Orders_C[[#This Row],[Customer_ID]],Customers_c[Customer_ID],Customers_c[Customer_Name])</f>
        <v>Gina Thomas</v>
      </c>
      <c r="AB2528" s="6">
        <f>Orders_C[[#This Row],[Quantity]]*Orders_C[[#This Row],[Unit_Price]]*(1-Orders_C[[#This Row],[Discount %]])+Orders_C[[#This Row],[Tax]]</f>
        <v>673.40000000000009</v>
      </c>
      <c r="AC2528" s="9">
        <f>(Orders_C[[#This Row],[Unit_Price]]*Orders_C[[#This Row],[Quantity]])-Orders_C[[#This Row],[Discount]]+Orders_C[[#This Row],[Tax]]</f>
        <v>736.2</v>
      </c>
      <c r="AD2528" t="str">
        <f>IF(COUNTIF(Orders_C[[#All],[Customer_ID]],Orders_C[[#This Row],[Customer_ID]])&gt;1,"Repeat","New")</f>
        <v>Repeat</v>
      </c>
      <c r="AE2528" t="str" cm="1">
        <f t="array" ref="AE2528">_xlfn.XLOOKUP(Orders_C[[#This Row],[Store_ID]],Stores_c[[#All],[Store_ID]],Stores_c[[#All],[City]])</f>
        <v>Sallyburgh</v>
      </c>
      <c r="AF2528" t="str" cm="1">
        <f t="array" ref="AF2528">_xlfn.XLOOKUP(Orders_C[[#This Row],[Store_ID]],Stores_c[[#All],[Store_ID]],Stores_c[[#All],[Manager_Name]])</f>
        <v>Benjamin Mccoy</v>
      </c>
      <c r="AG2528" t="str" cm="1">
        <f t="array" ref="AG2528">_xlfn.XLOOKUP(Orders_C[[#This Row],[Store_ID]],Stores_c[[#All],[Store_ID]],Stores_c[[#All],[Store_Type]])</f>
        <v>Drive-Thru</v>
      </c>
    </row>
    <row r="2529" spans="1:33" x14ac:dyDescent="0.25">
      <c r="A2529">
        <v>10023</v>
      </c>
      <c r="B2529" s="1">
        <v>46002</v>
      </c>
      <c r="C2529" s="2">
        <v>0.14832175925925925</v>
      </c>
      <c r="D2529">
        <v>1809</v>
      </c>
      <c r="E2529">
        <v>222</v>
      </c>
      <c r="F2529">
        <v>508</v>
      </c>
      <c r="G2529">
        <v>322</v>
      </c>
      <c r="H2529">
        <v>2</v>
      </c>
      <c r="I2529">
        <v>364</v>
      </c>
      <c r="J2529">
        <v>10</v>
      </c>
      <c r="K2529">
        <v>18.2</v>
      </c>
      <c r="L2529">
        <v>736.2</v>
      </c>
      <c r="M2529" t="s">
        <v>20</v>
      </c>
      <c r="N2529" t="s">
        <v>23</v>
      </c>
      <c r="O2529">
        <v>50</v>
      </c>
      <c r="P2529">
        <v>4</v>
      </c>
      <c r="Q2529" t="s">
        <v>4046</v>
      </c>
      <c r="R2529">
        <v>505</v>
      </c>
      <c r="S2529" s="3">
        <v>0.1</v>
      </c>
      <c r="T2529" s="6">
        <v>299.40000000000003</v>
      </c>
      <c r="U2529" t="s">
        <v>6328</v>
      </c>
      <c r="V2529">
        <v>2025</v>
      </c>
      <c r="W2529" t="s">
        <v>6331</v>
      </c>
      <c r="X2529" t="str">
        <f>_xlfn.XLOOKUP(Orders_C[[#This Row],[Product_ID]],Products_C[Product_ID],Products_C[Product_Name])</f>
        <v>Veg Burger</v>
      </c>
      <c r="Y2529" t="str">
        <f>_xlfn.XLOOKUP(Orders_C[[#This Row],[Product_ID]],Products_C[Product_ID],Products_C[Category])</f>
        <v>Burger</v>
      </c>
      <c r="Z2529" t="str">
        <f>_xlfn.XLOOKUP(Orders_C[[#This Row],[Store_ID]],Stores_c[Store_ID],Stores_c[City])</f>
        <v>New Steven</v>
      </c>
      <c r="AA2529" t="str">
        <f>_xlfn.XLOOKUP(Orders_C[[#This Row],[Customer_ID]],Customers_c[Customer_ID],Customers_c[Customer_Name])</f>
        <v>Renee Jenkins</v>
      </c>
      <c r="AB2529" s="6">
        <f>Orders_C[[#This Row],[Quantity]]*Orders_C[[#This Row],[Unit_Price]]*(1-Orders_C[[#This Row],[Discount %]])+Orders_C[[#This Row],[Tax]]</f>
        <v>673.40000000000009</v>
      </c>
      <c r="AC2529" s="9">
        <f>(Orders_C[[#This Row],[Unit_Price]]*Orders_C[[#This Row],[Quantity]])-Orders_C[[#This Row],[Discount]]+Orders_C[[#This Row],[Tax]]</f>
        <v>736.2</v>
      </c>
      <c r="AD2529" t="str">
        <f>IF(COUNTIF(Orders_C[[#All],[Customer_ID]],Orders_C[[#This Row],[Customer_ID]])&gt;1,"Repeat","New")</f>
        <v>Repeat</v>
      </c>
      <c r="AE2529" t="str" cm="1">
        <f t="array" ref="AE2529">_xlfn.XLOOKUP(Orders_C[[#This Row],[Store_ID]],Stores_c[[#All],[Store_ID]],Stores_c[[#All],[City]])</f>
        <v>New Steven</v>
      </c>
      <c r="AF2529" t="str" cm="1">
        <f t="array" ref="AF2529">_xlfn.XLOOKUP(Orders_C[[#This Row],[Store_ID]],Stores_c[[#All],[Store_ID]],Stores_c[[#All],[Manager_Name]])</f>
        <v>Terri Martinez</v>
      </c>
      <c r="AG2529" t="str" cm="1">
        <f t="array" ref="AG2529">_xlfn.XLOOKUP(Orders_C[[#This Row],[Store_ID]],Stores_c[[#All],[Store_ID]],Stores_c[[#All],[Store_Type]])</f>
        <v>Drive-Thru</v>
      </c>
    </row>
    <row r="2530" spans="1:33" x14ac:dyDescent="0.25">
      <c r="A2530">
        <v>7700</v>
      </c>
      <c r="B2530" s="1">
        <v>45920</v>
      </c>
      <c r="C2530" s="2">
        <v>0.8000694444444445</v>
      </c>
      <c r="D2530">
        <v>1908</v>
      </c>
      <c r="E2530">
        <v>224</v>
      </c>
      <c r="F2530">
        <v>494</v>
      </c>
      <c r="G2530">
        <v>322</v>
      </c>
      <c r="H2530">
        <v>3</v>
      </c>
      <c r="I2530">
        <v>248</v>
      </c>
      <c r="J2530">
        <v>10</v>
      </c>
      <c r="K2530">
        <v>12.4</v>
      </c>
      <c r="L2530">
        <v>746.4</v>
      </c>
      <c r="M2530" t="s">
        <v>19</v>
      </c>
      <c r="N2530" t="s">
        <v>23</v>
      </c>
      <c r="O2530">
        <v>23</v>
      </c>
      <c r="P2530">
        <v>1</v>
      </c>
      <c r="Q2530" t="s">
        <v>1723</v>
      </c>
      <c r="R2530">
        <v>509</v>
      </c>
      <c r="S2530" s="3">
        <v>0.1</v>
      </c>
      <c r="T2530" s="6">
        <v>300</v>
      </c>
      <c r="U2530" t="s">
        <v>6335</v>
      </c>
      <c r="V2530">
        <v>2025</v>
      </c>
      <c r="W2530" t="s">
        <v>6329</v>
      </c>
      <c r="X2530" t="str">
        <f>_xlfn.XLOOKUP(Orders_C[[#This Row],[Product_ID]],Products_C[Product_ID],Products_C[Product_Name])</f>
        <v>Veg Burger</v>
      </c>
      <c r="Y2530" t="str">
        <f>_xlfn.XLOOKUP(Orders_C[[#This Row],[Product_ID]],Products_C[Product_ID],Products_C[Category])</f>
        <v>Burger</v>
      </c>
      <c r="Z2530" t="str">
        <f>_xlfn.XLOOKUP(Orders_C[[#This Row],[Store_ID]],Stores_c[Store_ID],Stores_c[City])</f>
        <v>Valdezton</v>
      </c>
      <c r="AA2530" t="str">
        <f>_xlfn.XLOOKUP(Orders_C[[#This Row],[Customer_ID]],Customers_c[Customer_ID],Customers_c[Customer_Name])</f>
        <v>Daniel Richards</v>
      </c>
      <c r="AB2530" s="6">
        <f>Orders_C[[#This Row],[Quantity]]*Orders_C[[#This Row],[Unit_Price]]*(1-Orders_C[[#This Row],[Discount %]])+Orders_C[[#This Row],[Tax]]</f>
        <v>682</v>
      </c>
      <c r="AC2530" s="9">
        <f>(Orders_C[[#This Row],[Unit_Price]]*Orders_C[[#This Row],[Quantity]])-Orders_C[[#This Row],[Discount]]+Orders_C[[#This Row],[Tax]]</f>
        <v>746.4</v>
      </c>
      <c r="AD2530" t="str">
        <f>IF(COUNTIF(Orders_C[[#All],[Customer_ID]],Orders_C[[#This Row],[Customer_ID]])&gt;1,"Repeat","New")</f>
        <v>Repeat</v>
      </c>
      <c r="AE2530" t="str" cm="1">
        <f t="array" ref="AE2530">_xlfn.XLOOKUP(Orders_C[[#This Row],[Store_ID]],Stores_c[[#All],[Store_ID]],Stores_c[[#All],[City]])</f>
        <v>Valdezton</v>
      </c>
      <c r="AF2530" t="str" cm="1">
        <f t="array" ref="AF2530">_xlfn.XLOOKUP(Orders_C[[#This Row],[Store_ID]],Stores_c[[#All],[Store_ID]],Stores_c[[#All],[Manager_Name]])</f>
        <v>John Rodriguez</v>
      </c>
      <c r="AG2530" t="str" cm="1">
        <f t="array" ref="AG2530">_xlfn.XLOOKUP(Orders_C[[#This Row],[Store_ID]],Stores_c[[#All],[Store_ID]],Stores_c[[#All],[Store_Type]])</f>
        <v>Street</v>
      </c>
    </row>
    <row r="2531" spans="1:33" x14ac:dyDescent="0.25">
      <c r="A2531">
        <v>9541</v>
      </c>
      <c r="B2531" s="1">
        <v>45970</v>
      </c>
      <c r="C2531" s="2">
        <v>0.26197916666666665</v>
      </c>
      <c r="D2531">
        <v>1371</v>
      </c>
      <c r="E2531">
        <v>221</v>
      </c>
      <c r="F2531">
        <v>476</v>
      </c>
      <c r="G2531">
        <v>306</v>
      </c>
      <c r="H2531">
        <v>3</v>
      </c>
      <c r="I2531">
        <v>248</v>
      </c>
      <c r="J2531">
        <v>10</v>
      </c>
      <c r="K2531">
        <v>12.4</v>
      </c>
      <c r="L2531">
        <v>746.4</v>
      </c>
      <c r="M2531" t="s">
        <v>18</v>
      </c>
      <c r="N2531" t="s">
        <v>23</v>
      </c>
      <c r="O2531">
        <v>13</v>
      </c>
      <c r="P2531">
        <v>1</v>
      </c>
      <c r="Q2531" t="s">
        <v>3564</v>
      </c>
      <c r="R2531">
        <v>502</v>
      </c>
      <c r="S2531" s="3">
        <v>0.1</v>
      </c>
      <c r="T2531" s="6">
        <v>300</v>
      </c>
      <c r="U2531" t="s">
        <v>6336</v>
      </c>
      <c r="V2531">
        <v>2025</v>
      </c>
      <c r="W2531" t="s">
        <v>6333</v>
      </c>
      <c r="X2531" t="str">
        <f>_xlfn.XLOOKUP(Orders_C[[#This Row],[Product_ID]],Products_C[Product_ID],Products_C[Product_Name])</f>
        <v>Veg Burger</v>
      </c>
      <c r="Y2531" t="str">
        <f>_xlfn.XLOOKUP(Orders_C[[#This Row],[Product_ID]],Products_C[Product_ID],Products_C[Category])</f>
        <v>Burger</v>
      </c>
      <c r="Z2531" t="str">
        <f>_xlfn.XLOOKUP(Orders_C[[#This Row],[Store_ID]],Stores_c[Store_ID],Stores_c[City])</f>
        <v>Port Barbarabury</v>
      </c>
      <c r="AA2531" t="str">
        <f>_xlfn.XLOOKUP(Orders_C[[#This Row],[Customer_ID]],Customers_c[Customer_ID],Customers_c[Customer_Name])</f>
        <v>Nicole Durham</v>
      </c>
      <c r="AB2531" s="6">
        <f>Orders_C[[#This Row],[Quantity]]*Orders_C[[#This Row],[Unit_Price]]*(1-Orders_C[[#This Row],[Discount %]])+Orders_C[[#This Row],[Tax]]</f>
        <v>682</v>
      </c>
      <c r="AC2531" s="9">
        <f>(Orders_C[[#This Row],[Unit_Price]]*Orders_C[[#This Row],[Quantity]])-Orders_C[[#This Row],[Discount]]+Orders_C[[#This Row],[Tax]]</f>
        <v>746.4</v>
      </c>
      <c r="AD2531" t="str">
        <f>IF(COUNTIF(Orders_C[[#All],[Customer_ID]],Orders_C[[#This Row],[Customer_ID]])&gt;1,"Repeat","New")</f>
        <v>Repeat</v>
      </c>
      <c r="AE2531" t="str" cm="1">
        <f t="array" ref="AE2531">_xlfn.XLOOKUP(Orders_C[[#This Row],[Store_ID]],Stores_c[[#All],[Store_ID]],Stores_c[[#All],[City]])</f>
        <v>Port Barbarabury</v>
      </c>
      <c r="AF2531" t="str" cm="1">
        <f t="array" ref="AF2531">_xlfn.XLOOKUP(Orders_C[[#This Row],[Store_ID]],Stores_c[[#All],[Store_ID]],Stores_c[[#All],[Manager_Name]])</f>
        <v>Edward Nguyen</v>
      </c>
      <c r="AG2531" t="str" cm="1">
        <f t="array" ref="AG2531">_xlfn.XLOOKUP(Orders_C[[#This Row],[Store_ID]],Stores_c[[#All],[Store_ID]],Stores_c[[#All],[Store_Type]])</f>
        <v>Street</v>
      </c>
    </row>
    <row r="2532" spans="1:33" x14ac:dyDescent="0.25">
      <c r="A2532">
        <v>10425</v>
      </c>
      <c r="B2532" s="1">
        <v>45962</v>
      </c>
      <c r="C2532" s="2">
        <v>3.802083333333333E-2</v>
      </c>
      <c r="D2532">
        <v>1529</v>
      </c>
      <c r="E2532">
        <v>217</v>
      </c>
      <c r="F2532">
        <v>465</v>
      </c>
      <c r="G2532">
        <v>315</v>
      </c>
      <c r="H2532">
        <v>3</v>
      </c>
      <c r="I2532">
        <v>248</v>
      </c>
      <c r="J2532">
        <v>10</v>
      </c>
      <c r="K2532">
        <v>12.4</v>
      </c>
      <c r="L2532">
        <v>746.4</v>
      </c>
      <c r="M2532" t="s">
        <v>20</v>
      </c>
      <c r="N2532" t="s">
        <v>21</v>
      </c>
      <c r="O2532">
        <v>26</v>
      </c>
      <c r="P2532">
        <v>5</v>
      </c>
      <c r="Q2532" t="s">
        <v>4448</v>
      </c>
      <c r="R2532">
        <v>505</v>
      </c>
      <c r="S2532" s="3">
        <v>0.1</v>
      </c>
      <c r="T2532" s="6">
        <v>300</v>
      </c>
      <c r="U2532" t="s">
        <v>6336</v>
      </c>
      <c r="V2532">
        <v>2025</v>
      </c>
      <c r="W2532" t="s">
        <v>6329</v>
      </c>
      <c r="X2532" t="str">
        <f>_xlfn.XLOOKUP(Orders_C[[#This Row],[Product_ID]],Products_C[Product_ID],Products_C[Product_Name])</f>
        <v>Popcorn Chicken</v>
      </c>
      <c r="Y2532" t="str">
        <f>_xlfn.XLOOKUP(Orders_C[[#This Row],[Product_ID]],Products_C[Product_ID],Products_C[Category])</f>
        <v>Beverage</v>
      </c>
      <c r="Z2532" t="str">
        <f>_xlfn.XLOOKUP(Orders_C[[#This Row],[Store_ID]],Stores_c[Store_ID],Stores_c[City])</f>
        <v>West Rebecca</v>
      </c>
      <c r="AA2532" t="str">
        <f>_xlfn.XLOOKUP(Orders_C[[#This Row],[Customer_ID]],Customers_c[Customer_ID],Customers_c[Customer_Name])</f>
        <v>Christina Berger</v>
      </c>
      <c r="AB2532" s="6">
        <f>Orders_C[[#This Row],[Quantity]]*Orders_C[[#This Row],[Unit_Price]]*(1-Orders_C[[#This Row],[Discount %]])+Orders_C[[#This Row],[Tax]]</f>
        <v>682</v>
      </c>
      <c r="AC2532" s="9">
        <f>(Orders_C[[#This Row],[Unit_Price]]*Orders_C[[#This Row],[Quantity]])-Orders_C[[#This Row],[Discount]]+Orders_C[[#This Row],[Tax]]</f>
        <v>746.4</v>
      </c>
      <c r="AD2532" t="str">
        <f>IF(COUNTIF(Orders_C[[#All],[Customer_ID]],Orders_C[[#This Row],[Customer_ID]])&gt;1,"Repeat","New")</f>
        <v>Repeat</v>
      </c>
      <c r="AE2532" t="str" cm="1">
        <f t="array" ref="AE2532">_xlfn.XLOOKUP(Orders_C[[#This Row],[Store_ID]],Stores_c[[#All],[Store_ID]],Stores_c[[#All],[City]])</f>
        <v>West Rebecca</v>
      </c>
      <c r="AF2532" t="str" cm="1">
        <f t="array" ref="AF2532">_xlfn.XLOOKUP(Orders_C[[#This Row],[Store_ID]],Stores_c[[#All],[Store_ID]],Stores_c[[#All],[Manager_Name]])</f>
        <v>Albert Smith</v>
      </c>
      <c r="AG2532" t="str" cm="1">
        <f t="array" ref="AG2532">_xlfn.XLOOKUP(Orders_C[[#This Row],[Store_ID]],Stores_c[[#All],[Store_ID]],Stores_c[[#All],[Store_Type]])</f>
        <v>Mall</v>
      </c>
    </row>
    <row r="2533" spans="1:33" x14ac:dyDescent="0.25">
      <c r="A2533">
        <v>6136</v>
      </c>
      <c r="B2533" s="1">
        <v>46014</v>
      </c>
      <c r="C2533" s="2">
        <v>0.8719675925925926</v>
      </c>
      <c r="D2533">
        <v>1270</v>
      </c>
      <c r="E2533">
        <v>221</v>
      </c>
      <c r="F2533">
        <v>524</v>
      </c>
      <c r="G2533">
        <v>327</v>
      </c>
      <c r="H2533">
        <v>3</v>
      </c>
      <c r="I2533">
        <v>244</v>
      </c>
      <c r="J2533">
        <v>5</v>
      </c>
      <c r="K2533">
        <v>12.2</v>
      </c>
      <c r="L2533">
        <v>739.2</v>
      </c>
      <c r="M2533" t="s">
        <v>18</v>
      </c>
      <c r="N2533" t="s">
        <v>21</v>
      </c>
      <c r="O2533">
        <v>27</v>
      </c>
      <c r="P2533">
        <v>4</v>
      </c>
      <c r="Q2533" t="s">
        <v>159</v>
      </c>
      <c r="R2533">
        <v>503</v>
      </c>
      <c r="S2533" s="3">
        <v>0.05</v>
      </c>
      <c r="T2533" s="6">
        <v>300.00000000000006</v>
      </c>
      <c r="U2533" t="s">
        <v>6328</v>
      </c>
      <c r="V2533">
        <v>2025</v>
      </c>
      <c r="W2533" t="s">
        <v>6329</v>
      </c>
      <c r="X2533" t="str">
        <f>_xlfn.XLOOKUP(Orders_C[[#This Row],[Product_ID]],Products_C[Product_ID],Products_C[Product_Name])</f>
        <v>Wrap</v>
      </c>
      <c r="Y2533" t="str">
        <f>_xlfn.XLOOKUP(Orders_C[[#This Row],[Product_ID]],Products_C[Product_ID],Products_C[Category])</f>
        <v>Chicken</v>
      </c>
      <c r="Z2533" t="str">
        <f>_xlfn.XLOOKUP(Orders_C[[#This Row],[Store_ID]],Stores_c[Store_ID],Stores_c[City])</f>
        <v>Port Barbarabury</v>
      </c>
      <c r="AA2533" t="str">
        <f>_xlfn.XLOOKUP(Orders_C[[#This Row],[Customer_ID]],Customers_c[Customer_ID],Customers_c[Customer_Name])</f>
        <v>Jason Stone</v>
      </c>
      <c r="AB2533" s="6">
        <f>Orders_C[[#This Row],[Quantity]]*Orders_C[[#This Row],[Unit_Price]]*(1-Orders_C[[#This Row],[Discount %]])+Orders_C[[#This Row],[Tax]]</f>
        <v>707.6</v>
      </c>
      <c r="AC2533" s="9">
        <f>(Orders_C[[#This Row],[Unit_Price]]*Orders_C[[#This Row],[Quantity]])-Orders_C[[#This Row],[Discount]]+Orders_C[[#This Row],[Tax]]</f>
        <v>739.2</v>
      </c>
      <c r="AD2533" t="str">
        <f>IF(COUNTIF(Orders_C[[#All],[Customer_ID]],Orders_C[[#This Row],[Customer_ID]])&gt;1,"Repeat","New")</f>
        <v>Repeat</v>
      </c>
      <c r="AE2533" t="str" cm="1">
        <f t="array" ref="AE2533">_xlfn.XLOOKUP(Orders_C[[#This Row],[Store_ID]],Stores_c[[#All],[Store_ID]],Stores_c[[#All],[City]])</f>
        <v>Port Barbarabury</v>
      </c>
      <c r="AF2533" t="str" cm="1">
        <f t="array" ref="AF2533">_xlfn.XLOOKUP(Orders_C[[#This Row],[Store_ID]],Stores_c[[#All],[Store_ID]],Stores_c[[#All],[Manager_Name]])</f>
        <v>Edward Nguyen</v>
      </c>
      <c r="AG2533" t="str" cm="1">
        <f t="array" ref="AG2533">_xlfn.XLOOKUP(Orders_C[[#This Row],[Store_ID]],Stores_c[[#All],[Store_ID]],Stores_c[[#All],[Store_Type]])</f>
        <v>Street</v>
      </c>
    </row>
    <row r="2534" spans="1:33" x14ac:dyDescent="0.25">
      <c r="A2534">
        <v>10463</v>
      </c>
      <c r="B2534" s="1">
        <v>45713</v>
      </c>
      <c r="C2534" s="2">
        <v>0.31695601851851851</v>
      </c>
      <c r="D2534">
        <v>1629</v>
      </c>
      <c r="E2534">
        <v>206</v>
      </c>
      <c r="F2534">
        <v>523</v>
      </c>
      <c r="G2534">
        <v>329</v>
      </c>
      <c r="H2534">
        <v>3</v>
      </c>
      <c r="I2534">
        <v>252</v>
      </c>
      <c r="J2534">
        <v>15</v>
      </c>
      <c r="K2534">
        <v>12.6</v>
      </c>
      <c r="L2534">
        <v>753.6</v>
      </c>
      <c r="M2534" t="s">
        <v>18</v>
      </c>
      <c r="N2534" t="s">
        <v>23</v>
      </c>
      <c r="O2534">
        <v>25</v>
      </c>
      <c r="P2534">
        <v>4</v>
      </c>
      <c r="Q2534" t="s">
        <v>4486</v>
      </c>
      <c r="R2534">
        <v>503</v>
      </c>
      <c r="S2534" s="3">
        <v>0.15</v>
      </c>
      <c r="T2534" s="6">
        <v>300.00000000000006</v>
      </c>
      <c r="U2534" t="s">
        <v>6338</v>
      </c>
      <c r="V2534">
        <v>2025</v>
      </c>
      <c r="W2534" t="s">
        <v>6329</v>
      </c>
      <c r="X2534" t="str">
        <f>_xlfn.XLOOKUP(Orders_C[[#This Row],[Product_ID]],Products_C[Product_ID],Products_C[Product_Name])</f>
        <v>Rice Bowl</v>
      </c>
      <c r="Y2534" t="str">
        <f>_xlfn.XLOOKUP(Orders_C[[#This Row],[Product_ID]],Products_C[Product_ID],Products_C[Category])</f>
        <v>Dessert</v>
      </c>
      <c r="Z2534" t="str">
        <f>_xlfn.XLOOKUP(Orders_C[[#This Row],[Store_ID]],Stores_c[Store_ID],Stores_c[City])</f>
        <v>West Matthew</v>
      </c>
      <c r="AA2534" t="str">
        <f>_xlfn.XLOOKUP(Orders_C[[#This Row],[Customer_ID]],Customers_c[Customer_ID],Customers_c[Customer_Name])</f>
        <v>Bradley Jordan</v>
      </c>
      <c r="AB2534" s="6">
        <f>Orders_C[[#This Row],[Quantity]]*Orders_C[[#This Row],[Unit_Price]]*(1-Orders_C[[#This Row],[Discount %]])+Orders_C[[#This Row],[Tax]]</f>
        <v>655.20000000000005</v>
      </c>
      <c r="AC2534" s="9">
        <f>(Orders_C[[#This Row],[Unit_Price]]*Orders_C[[#This Row],[Quantity]])-Orders_C[[#This Row],[Discount]]+Orders_C[[#This Row],[Tax]]</f>
        <v>753.6</v>
      </c>
      <c r="AD2534" t="str">
        <f>IF(COUNTIF(Orders_C[[#All],[Customer_ID]],Orders_C[[#This Row],[Customer_ID]])&gt;1,"Repeat","New")</f>
        <v>Repeat</v>
      </c>
      <c r="AE2534" t="str" cm="1">
        <f t="array" ref="AE2534">_xlfn.XLOOKUP(Orders_C[[#This Row],[Store_ID]],Stores_c[[#All],[Store_ID]],Stores_c[[#All],[City]])</f>
        <v>West Matthew</v>
      </c>
      <c r="AF2534" t="str" cm="1">
        <f t="array" ref="AF2534">_xlfn.XLOOKUP(Orders_C[[#This Row],[Store_ID]],Stores_c[[#All],[Store_ID]],Stores_c[[#All],[Manager_Name]])</f>
        <v>Miguel Kidd</v>
      </c>
      <c r="AG2534" t="str" cm="1">
        <f t="array" ref="AG2534">_xlfn.XLOOKUP(Orders_C[[#This Row],[Store_ID]],Stores_c[[#All],[Store_ID]],Stores_c[[#All],[Store_Type]])</f>
        <v>Drive-Thru</v>
      </c>
    </row>
    <row r="2535" spans="1:33" x14ac:dyDescent="0.25">
      <c r="A2535">
        <v>10703</v>
      </c>
      <c r="B2535" s="1">
        <v>45705</v>
      </c>
      <c r="C2535" s="2">
        <v>0.68532407407407403</v>
      </c>
      <c r="D2535">
        <v>1044</v>
      </c>
      <c r="E2535">
        <v>202</v>
      </c>
      <c r="F2535">
        <v>549</v>
      </c>
      <c r="G2535">
        <v>320</v>
      </c>
      <c r="H2535">
        <v>3</v>
      </c>
      <c r="I2535">
        <v>244</v>
      </c>
      <c r="J2535">
        <v>5</v>
      </c>
      <c r="K2535">
        <v>12.2</v>
      </c>
      <c r="L2535">
        <v>739.2</v>
      </c>
      <c r="M2535" t="s">
        <v>18</v>
      </c>
      <c r="N2535" t="s">
        <v>23</v>
      </c>
      <c r="O2535">
        <v>46</v>
      </c>
      <c r="P2535">
        <v>4</v>
      </c>
      <c r="Q2535" t="s">
        <v>4726</v>
      </c>
      <c r="R2535">
        <v>508</v>
      </c>
      <c r="S2535" s="3">
        <v>0.05</v>
      </c>
      <c r="T2535" s="6">
        <v>300.00000000000006</v>
      </c>
      <c r="U2535" t="s">
        <v>6338</v>
      </c>
      <c r="V2535">
        <v>2025</v>
      </c>
      <c r="W2535" t="s">
        <v>6331</v>
      </c>
      <c r="X2535" t="str">
        <f>_xlfn.XLOOKUP(Orders_C[[#This Row],[Product_ID]],Products_C[Product_ID],Products_C[Product_Name])</f>
        <v>Rice Bowl</v>
      </c>
      <c r="Y2535" t="str">
        <f>_xlfn.XLOOKUP(Orders_C[[#This Row],[Product_ID]],Products_C[Product_ID],Products_C[Category])</f>
        <v>Beverage</v>
      </c>
      <c r="Z2535" t="str">
        <f>_xlfn.XLOOKUP(Orders_C[[#This Row],[Store_ID]],Stores_c[Store_ID],Stores_c[City])</f>
        <v>Rebekahside</v>
      </c>
      <c r="AA2535" t="str">
        <f>_xlfn.XLOOKUP(Orders_C[[#This Row],[Customer_ID]],Customers_c[Customer_ID],Customers_c[Customer_Name])</f>
        <v>Sarah Garcia</v>
      </c>
      <c r="AB2535" s="6">
        <f>Orders_C[[#This Row],[Quantity]]*Orders_C[[#This Row],[Unit_Price]]*(1-Orders_C[[#This Row],[Discount %]])+Orders_C[[#This Row],[Tax]]</f>
        <v>707.6</v>
      </c>
      <c r="AC2535" s="9">
        <f>(Orders_C[[#This Row],[Unit_Price]]*Orders_C[[#This Row],[Quantity]])-Orders_C[[#This Row],[Discount]]+Orders_C[[#This Row],[Tax]]</f>
        <v>739.2</v>
      </c>
      <c r="AD2535" t="str">
        <f>IF(COUNTIF(Orders_C[[#All],[Customer_ID]],Orders_C[[#This Row],[Customer_ID]])&gt;1,"Repeat","New")</f>
        <v>Repeat</v>
      </c>
      <c r="AE2535" t="str" cm="1">
        <f t="array" ref="AE2535">_xlfn.XLOOKUP(Orders_C[[#This Row],[Store_ID]],Stores_c[[#All],[Store_ID]],Stores_c[[#All],[City]])</f>
        <v>Rebekahside</v>
      </c>
      <c r="AF2535" t="str" cm="1">
        <f t="array" ref="AF2535">_xlfn.XLOOKUP(Orders_C[[#This Row],[Store_ID]],Stores_c[[#All],[Store_ID]],Stores_c[[#All],[Manager_Name]])</f>
        <v>Mark Ray</v>
      </c>
      <c r="AG2535" t="str" cm="1">
        <f t="array" ref="AG2535">_xlfn.XLOOKUP(Orders_C[[#This Row],[Store_ID]],Stores_c[[#All],[Store_ID]],Stores_c[[#All],[Store_Type]])</f>
        <v>Drive-Thru</v>
      </c>
    </row>
    <row r="2536" spans="1:33" x14ac:dyDescent="0.25">
      <c r="A2536">
        <v>9397</v>
      </c>
      <c r="B2536" s="1">
        <v>45708</v>
      </c>
      <c r="C2536" s="2">
        <v>0.86075231481481485</v>
      </c>
      <c r="D2536">
        <v>1798</v>
      </c>
      <c r="E2536">
        <v>203</v>
      </c>
      <c r="F2536">
        <v>492</v>
      </c>
      <c r="G2536">
        <v>324</v>
      </c>
      <c r="H2536">
        <v>4</v>
      </c>
      <c r="I2536">
        <v>191</v>
      </c>
      <c r="J2536">
        <v>15</v>
      </c>
      <c r="K2536">
        <v>9.5500000000000007</v>
      </c>
      <c r="L2536">
        <v>758.55</v>
      </c>
      <c r="M2536" t="s">
        <v>18</v>
      </c>
      <c r="N2536" t="s">
        <v>23</v>
      </c>
      <c r="O2536">
        <v>13</v>
      </c>
      <c r="P2536">
        <v>4</v>
      </c>
      <c r="Q2536" t="s">
        <v>3420</v>
      </c>
      <c r="R2536">
        <v>507</v>
      </c>
      <c r="S2536" s="3">
        <v>0.15</v>
      </c>
      <c r="T2536" s="6">
        <v>300.14999999999998</v>
      </c>
      <c r="U2536" t="s">
        <v>6338</v>
      </c>
      <c r="V2536">
        <v>2025</v>
      </c>
      <c r="W2536" t="s">
        <v>6333</v>
      </c>
      <c r="X2536" t="str">
        <f>_xlfn.XLOOKUP(Orders_C[[#This Row],[Product_ID]],Products_C[Product_ID],Products_C[Product_Name])</f>
        <v>Krushers</v>
      </c>
      <c r="Y2536" t="str">
        <f>_xlfn.XLOOKUP(Orders_C[[#This Row],[Product_ID]],Products_C[Product_ID],Products_C[Category])</f>
        <v>Dessert</v>
      </c>
      <c r="Z2536" t="str">
        <f>_xlfn.XLOOKUP(Orders_C[[#This Row],[Store_ID]],Stores_c[Store_ID],Stores_c[City])</f>
        <v>Lake Williammouth</v>
      </c>
      <c r="AA2536" t="str">
        <f>_xlfn.XLOOKUP(Orders_C[[#This Row],[Customer_ID]],Customers_c[Customer_ID],Customers_c[Customer_Name])</f>
        <v>Mrs. Katie Smith</v>
      </c>
      <c r="AB2536" s="6">
        <f>Orders_C[[#This Row],[Quantity]]*Orders_C[[#This Row],[Unit_Price]]*(1-Orders_C[[#This Row],[Discount %]])+Orders_C[[#This Row],[Tax]]</f>
        <v>658.94999999999993</v>
      </c>
      <c r="AC2536" s="9">
        <f>(Orders_C[[#This Row],[Unit_Price]]*Orders_C[[#This Row],[Quantity]])-Orders_C[[#This Row],[Discount]]+Orders_C[[#This Row],[Tax]]</f>
        <v>758.55</v>
      </c>
      <c r="AD2536" t="str">
        <f>IF(COUNTIF(Orders_C[[#All],[Customer_ID]],Orders_C[[#This Row],[Customer_ID]])&gt;1,"Repeat","New")</f>
        <v>Repeat</v>
      </c>
      <c r="AE2536" t="str" cm="1">
        <f t="array" ref="AE2536">_xlfn.XLOOKUP(Orders_C[[#This Row],[Store_ID]],Stores_c[[#All],[Store_ID]],Stores_c[[#All],[City]])</f>
        <v>Lake Williammouth</v>
      </c>
      <c r="AF2536" t="str" cm="1">
        <f t="array" ref="AF2536">_xlfn.XLOOKUP(Orders_C[[#This Row],[Store_ID]],Stores_c[[#All],[Store_ID]],Stores_c[[#All],[Manager_Name]])</f>
        <v>Stephanie Dominguez</v>
      </c>
      <c r="AG2536" t="str" cm="1">
        <f t="array" ref="AG2536">_xlfn.XLOOKUP(Orders_C[[#This Row],[Store_ID]],Stores_c[[#All],[Store_ID]],Stores_c[[#All],[Store_Type]])</f>
        <v>Drive-Thru</v>
      </c>
    </row>
    <row r="2537" spans="1:33" x14ac:dyDescent="0.25">
      <c r="A2537">
        <v>10570</v>
      </c>
      <c r="B2537" s="1">
        <v>45872</v>
      </c>
      <c r="C2537" s="2">
        <v>0.6832407407407407</v>
      </c>
      <c r="D2537">
        <v>1166</v>
      </c>
      <c r="E2537">
        <v>212</v>
      </c>
      <c r="F2537">
        <v>549</v>
      </c>
      <c r="G2537">
        <v>338</v>
      </c>
      <c r="H2537">
        <v>4</v>
      </c>
      <c r="I2537">
        <v>191</v>
      </c>
      <c r="J2537">
        <v>15</v>
      </c>
      <c r="K2537">
        <v>9.5500000000000007</v>
      </c>
      <c r="L2537">
        <v>758.55</v>
      </c>
      <c r="M2537" t="s">
        <v>20</v>
      </c>
      <c r="N2537" t="s">
        <v>23</v>
      </c>
      <c r="O2537">
        <v>12</v>
      </c>
      <c r="P2537">
        <v>2</v>
      </c>
      <c r="Q2537" t="s">
        <v>4593</v>
      </c>
      <c r="R2537">
        <v>503</v>
      </c>
      <c r="S2537" s="3">
        <v>0.15</v>
      </c>
      <c r="T2537" s="6">
        <v>300.14999999999998</v>
      </c>
      <c r="U2537" t="s">
        <v>6342</v>
      </c>
      <c r="V2537">
        <v>2025</v>
      </c>
      <c r="W2537" t="s">
        <v>6333</v>
      </c>
      <c r="X2537" t="str">
        <f>_xlfn.XLOOKUP(Orders_C[[#This Row],[Product_ID]],Products_C[Product_ID],Products_C[Product_Name])</f>
        <v>Chicken Wings</v>
      </c>
      <c r="Y2537" t="str">
        <f>_xlfn.XLOOKUP(Orders_C[[#This Row],[Product_ID]],Products_C[Product_ID],Products_C[Category])</f>
        <v>Burger</v>
      </c>
      <c r="Z2537" t="str">
        <f>_xlfn.XLOOKUP(Orders_C[[#This Row],[Store_ID]],Stores_c[Store_ID],Stores_c[City])</f>
        <v>Andrewview</v>
      </c>
      <c r="AA2537" t="str">
        <f>_xlfn.XLOOKUP(Orders_C[[#This Row],[Customer_ID]],Customers_c[Customer_ID],Customers_c[Customer_Name])</f>
        <v>Ryan Green</v>
      </c>
      <c r="AB2537" s="6">
        <f>Orders_C[[#This Row],[Quantity]]*Orders_C[[#This Row],[Unit_Price]]*(1-Orders_C[[#This Row],[Discount %]])+Orders_C[[#This Row],[Tax]]</f>
        <v>658.94999999999993</v>
      </c>
      <c r="AC2537" s="9">
        <f>(Orders_C[[#This Row],[Unit_Price]]*Orders_C[[#This Row],[Quantity]])-Orders_C[[#This Row],[Discount]]+Orders_C[[#This Row],[Tax]]</f>
        <v>758.55</v>
      </c>
      <c r="AD2537" t="str">
        <f>IF(COUNTIF(Orders_C[[#All],[Customer_ID]],Orders_C[[#This Row],[Customer_ID]])&gt;1,"Repeat","New")</f>
        <v>Repeat</v>
      </c>
      <c r="AE2537" t="str" cm="1">
        <f t="array" ref="AE2537">_xlfn.XLOOKUP(Orders_C[[#This Row],[Store_ID]],Stores_c[[#All],[Store_ID]],Stores_c[[#All],[City]])</f>
        <v>Andrewview</v>
      </c>
      <c r="AF2537" t="str" cm="1">
        <f t="array" ref="AF2537">_xlfn.XLOOKUP(Orders_C[[#This Row],[Store_ID]],Stores_c[[#All],[Store_ID]],Stores_c[[#All],[Manager_Name]])</f>
        <v>Alice Sutton</v>
      </c>
      <c r="AG2537" t="str" cm="1">
        <f t="array" ref="AG2537">_xlfn.XLOOKUP(Orders_C[[#This Row],[Store_ID]],Stores_c[[#All],[Store_ID]],Stores_c[[#All],[Store_Type]])</f>
        <v>Mall</v>
      </c>
    </row>
    <row r="2538" spans="1:33" x14ac:dyDescent="0.25">
      <c r="A2538">
        <v>8805</v>
      </c>
      <c r="B2538" s="1">
        <v>45896</v>
      </c>
      <c r="C2538" s="2">
        <v>0.64006944444444447</v>
      </c>
      <c r="D2538">
        <v>1779</v>
      </c>
      <c r="E2538">
        <v>213</v>
      </c>
      <c r="F2538">
        <v>429</v>
      </c>
      <c r="G2538">
        <v>304</v>
      </c>
      <c r="H2538">
        <v>2</v>
      </c>
      <c r="I2538">
        <v>359</v>
      </c>
      <c r="J2538">
        <v>5</v>
      </c>
      <c r="K2538">
        <v>17.95</v>
      </c>
      <c r="L2538">
        <v>730.95</v>
      </c>
      <c r="M2538" t="s">
        <v>20</v>
      </c>
      <c r="N2538" t="s">
        <v>22</v>
      </c>
      <c r="O2538">
        <v>14</v>
      </c>
      <c r="P2538">
        <v>3</v>
      </c>
      <c r="Q2538" t="s">
        <v>2828</v>
      </c>
      <c r="R2538">
        <v>508</v>
      </c>
      <c r="S2538" s="3">
        <v>0.05</v>
      </c>
      <c r="T2538" s="6">
        <v>300.15000000000003</v>
      </c>
      <c r="U2538" t="s">
        <v>6342</v>
      </c>
      <c r="V2538">
        <v>2025</v>
      </c>
      <c r="W2538" t="s">
        <v>6333</v>
      </c>
      <c r="X2538" t="str">
        <f>_xlfn.XLOOKUP(Orders_C[[#This Row],[Product_ID]],Products_C[Product_ID],Products_C[Product_Name])</f>
        <v>Veg Burger</v>
      </c>
      <c r="Y2538" t="str">
        <f>_xlfn.XLOOKUP(Orders_C[[#This Row],[Product_ID]],Products_C[Product_ID],Products_C[Category])</f>
        <v>Burger</v>
      </c>
      <c r="Z2538" t="str">
        <f>_xlfn.XLOOKUP(Orders_C[[#This Row],[Store_ID]],Stores_c[Store_ID],Stores_c[City])</f>
        <v>Lake Kristashire</v>
      </c>
      <c r="AA2538" t="str">
        <f>_xlfn.XLOOKUP(Orders_C[[#This Row],[Customer_ID]],Customers_c[Customer_ID],Customers_c[Customer_Name])</f>
        <v>Dwayne Turner</v>
      </c>
      <c r="AB2538" s="6">
        <f>Orders_C[[#This Row],[Quantity]]*Orders_C[[#This Row],[Unit_Price]]*(1-Orders_C[[#This Row],[Discount %]])+Orders_C[[#This Row],[Tax]]</f>
        <v>700.05000000000007</v>
      </c>
      <c r="AC2538" s="9">
        <f>(Orders_C[[#This Row],[Unit_Price]]*Orders_C[[#This Row],[Quantity]])-Orders_C[[#This Row],[Discount]]+Orders_C[[#This Row],[Tax]]</f>
        <v>730.95</v>
      </c>
      <c r="AD2538" t="str">
        <f>IF(COUNTIF(Orders_C[[#All],[Customer_ID]],Orders_C[[#This Row],[Customer_ID]])&gt;1,"Repeat","New")</f>
        <v>Repeat</v>
      </c>
      <c r="AE2538" t="str" cm="1">
        <f t="array" ref="AE2538">_xlfn.XLOOKUP(Orders_C[[#This Row],[Store_ID]],Stores_c[[#All],[Store_ID]],Stores_c[[#All],[City]])</f>
        <v>Lake Kristashire</v>
      </c>
      <c r="AF2538" t="str" cm="1">
        <f t="array" ref="AF2538">_xlfn.XLOOKUP(Orders_C[[#This Row],[Store_ID]],Stores_c[[#All],[Store_ID]],Stores_c[[#All],[Manager_Name]])</f>
        <v>Andrea Daugherty</v>
      </c>
      <c r="AG2538" t="str" cm="1">
        <f t="array" ref="AG2538">_xlfn.XLOOKUP(Orders_C[[#This Row],[Store_ID]],Stores_c[[#All],[Store_ID]],Stores_c[[#All],[Store_Type]])</f>
        <v>Mall</v>
      </c>
    </row>
    <row r="2539" spans="1:33" x14ac:dyDescent="0.25">
      <c r="A2539">
        <v>6182</v>
      </c>
      <c r="B2539" s="1">
        <v>46014</v>
      </c>
      <c r="C2539" s="2">
        <v>0.77591435185185187</v>
      </c>
      <c r="D2539">
        <v>1677</v>
      </c>
      <c r="E2539">
        <v>222</v>
      </c>
      <c r="F2539">
        <v>457</v>
      </c>
      <c r="G2539">
        <v>307</v>
      </c>
      <c r="H2539">
        <v>4</v>
      </c>
      <c r="I2539">
        <v>188</v>
      </c>
      <c r="J2539">
        <v>10</v>
      </c>
      <c r="K2539">
        <v>9.4</v>
      </c>
      <c r="L2539">
        <v>751.4</v>
      </c>
      <c r="M2539" t="s">
        <v>19</v>
      </c>
      <c r="N2539" t="s">
        <v>22</v>
      </c>
      <c r="O2539">
        <v>39</v>
      </c>
      <c r="P2539">
        <v>1</v>
      </c>
      <c r="Q2539" t="s">
        <v>205</v>
      </c>
      <c r="R2539">
        <v>504</v>
      </c>
      <c r="S2539" s="3">
        <v>0.1</v>
      </c>
      <c r="T2539" s="6">
        <v>300.2</v>
      </c>
      <c r="U2539" t="s">
        <v>6328</v>
      </c>
      <c r="V2539">
        <v>2025</v>
      </c>
      <c r="W2539" t="s">
        <v>6329</v>
      </c>
      <c r="X2539" t="str">
        <f>_xlfn.XLOOKUP(Orders_C[[#This Row],[Product_ID]],Products_C[Product_ID],Products_C[Product_Name])</f>
        <v>Chicken Wings</v>
      </c>
      <c r="Y2539" t="str">
        <f>_xlfn.XLOOKUP(Orders_C[[#This Row],[Product_ID]],Products_C[Product_ID],Products_C[Category])</f>
        <v>Chicken</v>
      </c>
      <c r="Z2539" t="str">
        <f>_xlfn.XLOOKUP(Orders_C[[#This Row],[Store_ID]],Stores_c[Store_ID],Stores_c[City])</f>
        <v>New Steven</v>
      </c>
      <c r="AA2539" t="str">
        <f>_xlfn.XLOOKUP(Orders_C[[#This Row],[Customer_ID]],Customers_c[Customer_ID],Customers_c[Customer_Name])</f>
        <v>Travis Williams</v>
      </c>
      <c r="AB2539" s="6">
        <f>Orders_C[[#This Row],[Quantity]]*Orders_C[[#This Row],[Unit_Price]]*(1-Orders_C[[#This Row],[Discount %]])+Orders_C[[#This Row],[Tax]]</f>
        <v>686.2</v>
      </c>
      <c r="AC2539" s="9">
        <f>(Orders_C[[#This Row],[Unit_Price]]*Orders_C[[#This Row],[Quantity]])-Orders_C[[#This Row],[Discount]]+Orders_C[[#This Row],[Tax]]</f>
        <v>751.4</v>
      </c>
      <c r="AD2539" t="str">
        <f>IF(COUNTIF(Orders_C[[#All],[Customer_ID]],Orders_C[[#This Row],[Customer_ID]])&gt;1,"Repeat","New")</f>
        <v>Repeat</v>
      </c>
      <c r="AE2539" t="str" cm="1">
        <f t="array" ref="AE2539">_xlfn.XLOOKUP(Orders_C[[#This Row],[Store_ID]],Stores_c[[#All],[Store_ID]],Stores_c[[#All],[City]])</f>
        <v>New Steven</v>
      </c>
      <c r="AF2539" t="str" cm="1">
        <f t="array" ref="AF2539">_xlfn.XLOOKUP(Orders_C[[#This Row],[Store_ID]],Stores_c[[#All],[Store_ID]],Stores_c[[#All],[Manager_Name]])</f>
        <v>Terri Martinez</v>
      </c>
      <c r="AG2539" t="str" cm="1">
        <f t="array" ref="AG2539">_xlfn.XLOOKUP(Orders_C[[#This Row],[Store_ID]],Stores_c[[#All],[Store_ID]],Stores_c[[#All],[Store_Type]])</f>
        <v>Drive-Thru</v>
      </c>
    </row>
    <row r="2540" spans="1:33" x14ac:dyDescent="0.25">
      <c r="A2540">
        <v>6502</v>
      </c>
      <c r="B2540" s="1">
        <v>45886</v>
      </c>
      <c r="C2540" s="2">
        <v>0.49493055555555554</v>
      </c>
      <c r="D2540">
        <v>1926</v>
      </c>
      <c r="E2540">
        <v>225</v>
      </c>
      <c r="F2540">
        <v>452</v>
      </c>
      <c r="G2540">
        <v>305</v>
      </c>
      <c r="H2540">
        <v>2</v>
      </c>
      <c r="I2540">
        <v>365</v>
      </c>
      <c r="J2540">
        <v>10</v>
      </c>
      <c r="K2540">
        <v>18.25</v>
      </c>
      <c r="L2540">
        <v>738.25</v>
      </c>
      <c r="M2540" t="s">
        <v>20</v>
      </c>
      <c r="N2540" t="s">
        <v>21</v>
      </c>
      <c r="O2540">
        <v>39</v>
      </c>
      <c r="P2540">
        <v>5</v>
      </c>
      <c r="Q2540" t="s">
        <v>525</v>
      </c>
      <c r="R2540">
        <v>508</v>
      </c>
      <c r="S2540" s="3">
        <v>0.1</v>
      </c>
      <c r="T2540" s="6">
        <v>300.25</v>
      </c>
      <c r="U2540" t="s">
        <v>6342</v>
      </c>
      <c r="V2540">
        <v>2025</v>
      </c>
      <c r="W2540" t="s">
        <v>6329</v>
      </c>
      <c r="X2540" t="str">
        <f>_xlfn.XLOOKUP(Orders_C[[#This Row],[Product_ID]],Products_C[Product_ID],Products_C[Product_Name])</f>
        <v>Krushers</v>
      </c>
      <c r="Y2540" t="str">
        <f>_xlfn.XLOOKUP(Orders_C[[#This Row],[Product_ID]],Products_C[Product_ID],Products_C[Category])</f>
        <v>Dessert</v>
      </c>
      <c r="Z2540" t="str">
        <f>_xlfn.XLOOKUP(Orders_C[[#This Row],[Store_ID]],Stores_c[Store_ID],Stores_c[City])</f>
        <v>South Peter</v>
      </c>
      <c r="AA2540" t="str">
        <f>_xlfn.XLOOKUP(Orders_C[[#This Row],[Customer_ID]],Customers_c[Customer_ID],Customers_c[Customer_Name])</f>
        <v>Andrew Blair</v>
      </c>
      <c r="AB2540" s="6">
        <f>Orders_C[[#This Row],[Quantity]]*Orders_C[[#This Row],[Unit_Price]]*(1-Orders_C[[#This Row],[Discount %]])+Orders_C[[#This Row],[Tax]]</f>
        <v>675.25</v>
      </c>
      <c r="AC2540" s="9">
        <f>(Orders_C[[#This Row],[Unit_Price]]*Orders_C[[#This Row],[Quantity]])-Orders_C[[#This Row],[Discount]]+Orders_C[[#This Row],[Tax]]</f>
        <v>738.25</v>
      </c>
      <c r="AD2540" t="str">
        <f>IF(COUNTIF(Orders_C[[#All],[Customer_ID]],Orders_C[[#This Row],[Customer_ID]])&gt;1,"Repeat","New")</f>
        <v>Repeat</v>
      </c>
      <c r="AE2540" t="str" cm="1">
        <f t="array" ref="AE2540">_xlfn.XLOOKUP(Orders_C[[#This Row],[Store_ID]],Stores_c[[#All],[Store_ID]],Stores_c[[#All],[City]])</f>
        <v>South Peter</v>
      </c>
      <c r="AF2540" t="str" cm="1">
        <f t="array" ref="AF2540">_xlfn.XLOOKUP(Orders_C[[#This Row],[Store_ID]],Stores_c[[#All],[Store_ID]],Stores_c[[#All],[Manager_Name]])</f>
        <v>Gregory Lambert</v>
      </c>
      <c r="AG2540" t="str" cm="1">
        <f t="array" ref="AG2540">_xlfn.XLOOKUP(Orders_C[[#This Row],[Store_ID]],Stores_c[[#All],[Store_ID]],Stores_c[[#All],[Store_Type]])</f>
        <v>Street</v>
      </c>
    </row>
    <row r="2541" spans="1:33" x14ac:dyDescent="0.25">
      <c r="A2541">
        <v>9932</v>
      </c>
      <c r="B2541" s="1">
        <v>45974</v>
      </c>
      <c r="C2541" s="2">
        <v>0.6257638888888889</v>
      </c>
      <c r="D2541">
        <v>1536</v>
      </c>
      <c r="E2541">
        <v>219</v>
      </c>
      <c r="F2541">
        <v>426</v>
      </c>
      <c r="G2541">
        <v>332</v>
      </c>
      <c r="H2541">
        <v>4</v>
      </c>
      <c r="I2541">
        <v>185</v>
      </c>
      <c r="J2541">
        <v>5</v>
      </c>
      <c r="K2541">
        <v>9.25</v>
      </c>
      <c r="L2541">
        <v>744.25</v>
      </c>
      <c r="M2541" t="s">
        <v>20</v>
      </c>
      <c r="N2541" t="s">
        <v>23</v>
      </c>
      <c r="O2541">
        <v>36</v>
      </c>
      <c r="P2541">
        <v>4</v>
      </c>
      <c r="Q2541" t="s">
        <v>3955</v>
      </c>
      <c r="R2541">
        <v>510</v>
      </c>
      <c r="S2541" s="3">
        <v>0.05</v>
      </c>
      <c r="T2541" s="6">
        <v>300.25</v>
      </c>
      <c r="U2541" t="s">
        <v>6336</v>
      </c>
      <c r="V2541">
        <v>2025</v>
      </c>
      <c r="W2541" t="s">
        <v>6329</v>
      </c>
      <c r="X2541" t="str">
        <f>_xlfn.XLOOKUP(Orders_C[[#This Row],[Product_ID]],Products_C[Product_ID],Products_C[Product_Name])</f>
        <v>Zinger Burger</v>
      </c>
      <c r="Y2541" t="str">
        <f>_xlfn.XLOOKUP(Orders_C[[#This Row],[Product_ID]],Products_C[Product_ID],Products_C[Category])</f>
        <v>Beverage</v>
      </c>
      <c r="Z2541" t="str">
        <f>_xlfn.XLOOKUP(Orders_C[[#This Row],[Store_ID]],Stores_c[Store_ID],Stores_c[City])</f>
        <v>Lake David</v>
      </c>
      <c r="AA2541" t="str">
        <f>_xlfn.XLOOKUP(Orders_C[[#This Row],[Customer_ID]],Customers_c[Customer_ID],Customers_c[Customer_Name])</f>
        <v>April Garcia</v>
      </c>
      <c r="AB2541" s="6">
        <f>Orders_C[[#This Row],[Quantity]]*Orders_C[[#This Row],[Unit_Price]]*(1-Orders_C[[#This Row],[Discount %]])+Orders_C[[#This Row],[Tax]]</f>
        <v>712.25</v>
      </c>
      <c r="AC2541" s="9">
        <f>(Orders_C[[#This Row],[Unit_Price]]*Orders_C[[#This Row],[Quantity]])-Orders_C[[#This Row],[Discount]]+Orders_C[[#This Row],[Tax]]</f>
        <v>744.25</v>
      </c>
      <c r="AD2541" t="str">
        <f>IF(COUNTIF(Orders_C[[#All],[Customer_ID]],Orders_C[[#This Row],[Customer_ID]])&gt;1,"Repeat","New")</f>
        <v>Repeat</v>
      </c>
      <c r="AE2541" t="str" cm="1">
        <f t="array" ref="AE2541">_xlfn.XLOOKUP(Orders_C[[#This Row],[Store_ID]],Stores_c[[#All],[Store_ID]],Stores_c[[#All],[City]])</f>
        <v>Lake David</v>
      </c>
      <c r="AF2541" t="str" cm="1">
        <f t="array" ref="AF2541">_xlfn.XLOOKUP(Orders_C[[#This Row],[Store_ID]],Stores_c[[#All],[Store_ID]],Stores_c[[#All],[Manager_Name]])</f>
        <v>Joshua Hines</v>
      </c>
      <c r="AG2541" t="str" cm="1">
        <f t="array" ref="AG2541">_xlfn.XLOOKUP(Orders_C[[#This Row],[Store_ID]],Stores_c[[#All],[Store_ID]],Stores_c[[#All],[Store_Type]])</f>
        <v>Street</v>
      </c>
    </row>
    <row r="2542" spans="1:33" x14ac:dyDescent="0.25">
      <c r="A2542">
        <v>10316</v>
      </c>
      <c r="B2542" s="1">
        <v>45955</v>
      </c>
      <c r="C2542" s="2">
        <v>0.85423611111111108</v>
      </c>
      <c r="D2542">
        <v>1405</v>
      </c>
      <c r="E2542">
        <v>211</v>
      </c>
      <c r="F2542">
        <v>434</v>
      </c>
      <c r="G2542">
        <v>329</v>
      </c>
      <c r="H2542">
        <v>4</v>
      </c>
      <c r="I2542">
        <v>182</v>
      </c>
      <c r="J2542">
        <v>0</v>
      </c>
      <c r="K2542">
        <v>9.1</v>
      </c>
      <c r="L2542">
        <v>737.1</v>
      </c>
      <c r="M2542" t="s">
        <v>18</v>
      </c>
      <c r="N2542" t="s">
        <v>21</v>
      </c>
      <c r="O2542">
        <v>35</v>
      </c>
      <c r="P2542">
        <v>4</v>
      </c>
      <c r="Q2542" t="s">
        <v>4339</v>
      </c>
      <c r="R2542">
        <v>505</v>
      </c>
      <c r="S2542" s="3">
        <v>0</v>
      </c>
      <c r="T2542" s="6">
        <v>300.3</v>
      </c>
      <c r="U2542" t="s">
        <v>6332</v>
      </c>
      <c r="V2542">
        <v>2025</v>
      </c>
      <c r="W2542" t="s">
        <v>6329</v>
      </c>
      <c r="X2542" t="str">
        <f>_xlfn.XLOOKUP(Orders_C[[#This Row],[Product_ID]],Products_C[Product_ID],Products_C[Product_Name])</f>
        <v>Rice Bowl</v>
      </c>
      <c r="Y2542" t="str">
        <f>_xlfn.XLOOKUP(Orders_C[[#This Row],[Product_ID]],Products_C[Product_ID],Products_C[Category])</f>
        <v>Dessert</v>
      </c>
      <c r="Z2542" t="str">
        <f>_xlfn.XLOOKUP(Orders_C[[#This Row],[Store_ID]],Stores_c[Store_ID],Stores_c[City])</f>
        <v>North Robertstad</v>
      </c>
      <c r="AA2542" t="str">
        <f>_xlfn.XLOOKUP(Orders_C[[#This Row],[Customer_ID]],Customers_c[Customer_ID],Customers_c[Customer_Name])</f>
        <v>Gina Fox</v>
      </c>
      <c r="AB2542" s="6">
        <f>Orders_C[[#This Row],[Quantity]]*Orders_C[[#This Row],[Unit_Price]]*(1-Orders_C[[#This Row],[Discount %]])+Orders_C[[#This Row],[Tax]]</f>
        <v>737.1</v>
      </c>
      <c r="AC2542" s="9">
        <f>(Orders_C[[#This Row],[Unit_Price]]*Orders_C[[#This Row],[Quantity]])-Orders_C[[#This Row],[Discount]]+Orders_C[[#This Row],[Tax]]</f>
        <v>737.1</v>
      </c>
      <c r="AD2542" t="str">
        <f>IF(COUNTIF(Orders_C[[#All],[Customer_ID]],Orders_C[[#This Row],[Customer_ID]])&gt;1,"Repeat","New")</f>
        <v>Repeat</v>
      </c>
      <c r="AE2542" t="str" cm="1">
        <f t="array" ref="AE2542">_xlfn.XLOOKUP(Orders_C[[#This Row],[Store_ID]],Stores_c[[#All],[Store_ID]],Stores_c[[#All],[City]])</f>
        <v>North Robertstad</v>
      </c>
      <c r="AF2542" t="str" cm="1">
        <f t="array" ref="AF2542">_xlfn.XLOOKUP(Orders_C[[#This Row],[Store_ID]],Stores_c[[#All],[Store_ID]],Stores_c[[#All],[Manager_Name]])</f>
        <v>Mary Lewis</v>
      </c>
      <c r="AG2542" t="str" cm="1">
        <f t="array" ref="AG2542">_xlfn.XLOOKUP(Orders_C[[#This Row],[Store_ID]],Stores_c[[#All],[Store_ID]],Stores_c[[#All],[Store_Type]])</f>
        <v>Street</v>
      </c>
    </row>
    <row r="2543" spans="1:33" x14ac:dyDescent="0.25">
      <c r="A2543">
        <v>10680</v>
      </c>
      <c r="B2543" s="1">
        <v>45733</v>
      </c>
      <c r="C2543" s="2">
        <v>0.83983796296296298</v>
      </c>
      <c r="D2543">
        <v>1171</v>
      </c>
      <c r="E2543">
        <v>212</v>
      </c>
      <c r="F2543">
        <v>499</v>
      </c>
      <c r="G2543">
        <v>340</v>
      </c>
      <c r="H2543">
        <v>4</v>
      </c>
      <c r="I2543">
        <v>182</v>
      </c>
      <c r="J2543">
        <v>0</v>
      </c>
      <c r="K2543">
        <v>9.1</v>
      </c>
      <c r="L2543">
        <v>737.1</v>
      </c>
      <c r="M2543" t="s">
        <v>19</v>
      </c>
      <c r="N2543" t="s">
        <v>23</v>
      </c>
      <c r="O2543">
        <v>15</v>
      </c>
      <c r="P2543">
        <v>5</v>
      </c>
      <c r="Q2543" t="s">
        <v>4703</v>
      </c>
      <c r="R2543">
        <v>507</v>
      </c>
      <c r="S2543" s="3">
        <v>0</v>
      </c>
      <c r="T2543" s="6">
        <v>300.3</v>
      </c>
      <c r="U2543" t="s">
        <v>6334</v>
      </c>
      <c r="V2543">
        <v>2025</v>
      </c>
      <c r="W2543" t="s">
        <v>6333</v>
      </c>
      <c r="X2543" t="str">
        <f>_xlfn.XLOOKUP(Orders_C[[#This Row],[Product_ID]],Products_C[Product_ID],Products_C[Product_Name])</f>
        <v>Chocolate Lava Cake</v>
      </c>
      <c r="Y2543" t="str">
        <f>_xlfn.XLOOKUP(Orders_C[[#This Row],[Product_ID]],Products_C[Product_ID],Products_C[Category])</f>
        <v>Chicken</v>
      </c>
      <c r="Z2543" t="str">
        <f>_xlfn.XLOOKUP(Orders_C[[#This Row],[Store_ID]],Stores_c[Store_ID],Stores_c[City])</f>
        <v>Andrewview</v>
      </c>
      <c r="AA2543" t="str">
        <f>_xlfn.XLOOKUP(Orders_C[[#This Row],[Customer_ID]],Customers_c[Customer_ID],Customers_c[Customer_Name])</f>
        <v>Jennifer Smith</v>
      </c>
      <c r="AB2543" s="6">
        <f>Orders_C[[#This Row],[Quantity]]*Orders_C[[#This Row],[Unit_Price]]*(1-Orders_C[[#This Row],[Discount %]])+Orders_C[[#This Row],[Tax]]</f>
        <v>737.1</v>
      </c>
      <c r="AC2543" s="9">
        <f>(Orders_C[[#This Row],[Unit_Price]]*Orders_C[[#This Row],[Quantity]])-Orders_C[[#This Row],[Discount]]+Orders_C[[#This Row],[Tax]]</f>
        <v>737.1</v>
      </c>
      <c r="AD2543" t="str">
        <f>IF(COUNTIF(Orders_C[[#All],[Customer_ID]],Orders_C[[#This Row],[Customer_ID]])&gt;1,"Repeat","New")</f>
        <v>Repeat</v>
      </c>
      <c r="AE2543" t="str" cm="1">
        <f t="array" ref="AE2543">_xlfn.XLOOKUP(Orders_C[[#This Row],[Store_ID]],Stores_c[[#All],[Store_ID]],Stores_c[[#All],[City]])</f>
        <v>Andrewview</v>
      </c>
      <c r="AF2543" t="str" cm="1">
        <f t="array" ref="AF2543">_xlfn.XLOOKUP(Orders_C[[#This Row],[Store_ID]],Stores_c[[#All],[Store_ID]],Stores_c[[#All],[Manager_Name]])</f>
        <v>Alice Sutton</v>
      </c>
      <c r="AG2543" t="str" cm="1">
        <f t="array" ref="AG2543">_xlfn.XLOOKUP(Orders_C[[#This Row],[Store_ID]],Stores_c[[#All],[Store_ID]],Stores_c[[#All],[Store_Type]])</f>
        <v>Mall</v>
      </c>
    </row>
    <row r="2544" spans="1:33" x14ac:dyDescent="0.25">
      <c r="A2544">
        <v>10777</v>
      </c>
      <c r="B2544" s="1">
        <v>45849</v>
      </c>
      <c r="C2544" s="2">
        <v>0.65378472222222217</v>
      </c>
      <c r="D2544">
        <v>1779</v>
      </c>
      <c r="E2544">
        <v>210</v>
      </c>
      <c r="F2544">
        <v>510</v>
      </c>
      <c r="G2544">
        <v>310</v>
      </c>
      <c r="H2544">
        <v>4</v>
      </c>
      <c r="I2544">
        <v>182</v>
      </c>
      <c r="J2544">
        <v>0</v>
      </c>
      <c r="K2544">
        <v>9.1</v>
      </c>
      <c r="L2544">
        <v>737.1</v>
      </c>
      <c r="M2544" t="s">
        <v>18</v>
      </c>
      <c r="N2544" t="s">
        <v>21</v>
      </c>
      <c r="O2544">
        <v>43</v>
      </c>
      <c r="P2544">
        <v>5</v>
      </c>
      <c r="Q2544" t="s">
        <v>4800</v>
      </c>
      <c r="R2544">
        <v>504</v>
      </c>
      <c r="S2544" s="3">
        <v>0</v>
      </c>
      <c r="T2544" s="6">
        <v>300.3</v>
      </c>
      <c r="U2544" t="s">
        <v>6341</v>
      </c>
      <c r="V2544">
        <v>2025</v>
      </c>
      <c r="W2544" t="s">
        <v>6331</v>
      </c>
      <c r="X2544" t="str">
        <f>_xlfn.XLOOKUP(Orders_C[[#This Row],[Product_ID]],Products_C[Product_ID],Products_C[Product_Name])</f>
        <v>Chicken Bucket</v>
      </c>
      <c r="Y2544" t="str">
        <f>_xlfn.XLOOKUP(Orders_C[[#This Row],[Product_ID]],Products_C[Product_ID],Products_C[Category])</f>
        <v>Chicken</v>
      </c>
      <c r="Z2544" t="str">
        <f>_xlfn.XLOOKUP(Orders_C[[#This Row],[Store_ID]],Stores_c[Store_ID],Stores_c[City])</f>
        <v>East William</v>
      </c>
      <c r="AA2544" t="str">
        <f>_xlfn.XLOOKUP(Orders_C[[#This Row],[Customer_ID]],Customers_c[Customer_ID],Customers_c[Customer_Name])</f>
        <v>Dwayne Turner</v>
      </c>
      <c r="AB2544" s="6">
        <f>Orders_C[[#This Row],[Quantity]]*Orders_C[[#This Row],[Unit_Price]]*(1-Orders_C[[#This Row],[Discount %]])+Orders_C[[#This Row],[Tax]]</f>
        <v>737.1</v>
      </c>
      <c r="AC2544" s="9">
        <f>(Orders_C[[#This Row],[Unit_Price]]*Orders_C[[#This Row],[Quantity]])-Orders_C[[#This Row],[Discount]]+Orders_C[[#This Row],[Tax]]</f>
        <v>737.1</v>
      </c>
      <c r="AD2544" t="str">
        <f>IF(COUNTIF(Orders_C[[#All],[Customer_ID]],Orders_C[[#This Row],[Customer_ID]])&gt;1,"Repeat","New")</f>
        <v>Repeat</v>
      </c>
      <c r="AE2544" t="str" cm="1">
        <f t="array" ref="AE2544">_xlfn.XLOOKUP(Orders_C[[#This Row],[Store_ID]],Stores_c[[#All],[Store_ID]],Stores_c[[#All],[City]])</f>
        <v>East William</v>
      </c>
      <c r="AF2544" t="str" cm="1">
        <f t="array" ref="AF2544">_xlfn.XLOOKUP(Orders_C[[#This Row],[Store_ID]],Stores_c[[#All],[Store_ID]],Stores_c[[#All],[Manager_Name]])</f>
        <v>Victoria Butler</v>
      </c>
      <c r="AG2544" t="str" cm="1">
        <f t="array" ref="AG2544">_xlfn.XLOOKUP(Orders_C[[#This Row],[Store_ID]],Stores_c[[#All],[Store_ID]],Stores_c[[#All],[Store_Type]])</f>
        <v>Drive-Thru</v>
      </c>
    </row>
    <row r="2545" spans="1:33" x14ac:dyDescent="0.25">
      <c r="A2545">
        <v>7768</v>
      </c>
      <c r="B2545" s="1">
        <v>45945</v>
      </c>
      <c r="C2545" s="2">
        <v>0.57756944444444447</v>
      </c>
      <c r="D2545">
        <v>1103</v>
      </c>
      <c r="E2545">
        <v>215</v>
      </c>
      <c r="F2545">
        <v>502</v>
      </c>
      <c r="G2545">
        <v>338</v>
      </c>
      <c r="H2545">
        <v>2</v>
      </c>
      <c r="I2545">
        <v>354</v>
      </c>
      <c r="J2545">
        <v>0</v>
      </c>
      <c r="K2545">
        <v>17.7</v>
      </c>
      <c r="L2545">
        <v>725.7</v>
      </c>
      <c r="M2545" t="s">
        <v>18</v>
      </c>
      <c r="N2545" t="s">
        <v>23</v>
      </c>
      <c r="O2545">
        <v>26</v>
      </c>
      <c r="P2545">
        <v>2</v>
      </c>
      <c r="Q2545" t="s">
        <v>1791</v>
      </c>
      <c r="R2545">
        <v>503</v>
      </c>
      <c r="S2545" s="3">
        <v>0</v>
      </c>
      <c r="T2545" s="6">
        <v>300.90000000000003</v>
      </c>
      <c r="U2545" t="s">
        <v>6332</v>
      </c>
      <c r="V2545">
        <v>2025</v>
      </c>
      <c r="W2545" t="s">
        <v>6329</v>
      </c>
      <c r="X2545" t="str">
        <f>_xlfn.XLOOKUP(Orders_C[[#This Row],[Product_ID]],Products_C[Product_ID],Products_C[Product_Name])</f>
        <v>Chicken Wings</v>
      </c>
      <c r="Y2545" t="str">
        <f>_xlfn.XLOOKUP(Orders_C[[#This Row],[Product_ID]],Products_C[Product_ID],Products_C[Category])</f>
        <v>Burger</v>
      </c>
      <c r="Z2545" t="str">
        <f>_xlfn.XLOOKUP(Orders_C[[#This Row],[Store_ID]],Stores_c[Store_ID],Stores_c[City])</f>
        <v>Sallyburgh</v>
      </c>
      <c r="AA2545" t="str">
        <f>_xlfn.XLOOKUP(Orders_C[[#This Row],[Customer_ID]],Customers_c[Customer_ID],Customers_c[Customer_Name])</f>
        <v>Sheryl Green</v>
      </c>
      <c r="AB2545" s="6">
        <f>Orders_C[[#This Row],[Quantity]]*Orders_C[[#This Row],[Unit_Price]]*(1-Orders_C[[#This Row],[Discount %]])+Orders_C[[#This Row],[Tax]]</f>
        <v>725.7</v>
      </c>
      <c r="AC2545" s="9">
        <f>(Orders_C[[#This Row],[Unit_Price]]*Orders_C[[#This Row],[Quantity]])-Orders_C[[#This Row],[Discount]]+Orders_C[[#This Row],[Tax]]</f>
        <v>725.7</v>
      </c>
      <c r="AD2545" t="str">
        <f>IF(COUNTIF(Orders_C[[#All],[Customer_ID]],Orders_C[[#This Row],[Customer_ID]])&gt;1,"Repeat","New")</f>
        <v>Repeat</v>
      </c>
      <c r="AE2545" t="str" cm="1">
        <f t="array" ref="AE2545">_xlfn.XLOOKUP(Orders_C[[#This Row],[Store_ID]],Stores_c[[#All],[Store_ID]],Stores_c[[#All],[City]])</f>
        <v>Sallyburgh</v>
      </c>
      <c r="AF2545" t="str" cm="1">
        <f t="array" ref="AF2545">_xlfn.XLOOKUP(Orders_C[[#This Row],[Store_ID]],Stores_c[[#All],[Store_ID]],Stores_c[[#All],[Manager_Name]])</f>
        <v>Benjamin Mccoy</v>
      </c>
      <c r="AG2545" t="str" cm="1">
        <f t="array" ref="AG2545">_xlfn.XLOOKUP(Orders_C[[#This Row],[Store_ID]],Stores_c[[#All],[Store_ID]],Stores_c[[#All],[Store_Type]])</f>
        <v>Drive-Thru</v>
      </c>
    </row>
    <row r="2546" spans="1:33" x14ac:dyDescent="0.25">
      <c r="A2546">
        <v>6945</v>
      </c>
      <c r="B2546" s="1">
        <v>45858</v>
      </c>
      <c r="C2546" s="2">
        <v>0.56369212962962967</v>
      </c>
      <c r="D2546">
        <v>1843</v>
      </c>
      <c r="E2546">
        <v>223</v>
      </c>
      <c r="F2546">
        <v>444</v>
      </c>
      <c r="G2546">
        <v>305</v>
      </c>
      <c r="H2546">
        <v>2</v>
      </c>
      <c r="I2546">
        <v>360</v>
      </c>
      <c r="J2546">
        <v>5</v>
      </c>
      <c r="K2546">
        <v>18</v>
      </c>
      <c r="L2546">
        <v>733</v>
      </c>
      <c r="M2546" t="s">
        <v>20</v>
      </c>
      <c r="N2546" t="s">
        <v>21</v>
      </c>
      <c r="O2546">
        <v>39</v>
      </c>
      <c r="P2546">
        <v>3</v>
      </c>
      <c r="Q2546" t="s">
        <v>968</v>
      </c>
      <c r="R2546">
        <v>510</v>
      </c>
      <c r="S2546" s="3">
        <v>0.05</v>
      </c>
      <c r="T2546" s="6">
        <v>301</v>
      </c>
      <c r="U2546" t="s">
        <v>6341</v>
      </c>
      <c r="V2546">
        <v>2025</v>
      </c>
      <c r="W2546" t="s">
        <v>6329</v>
      </c>
      <c r="X2546" t="str">
        <f>_xlfn.XLOOKUP(Orders_C[[#This Row],[Product_ID]],Products_C[Product_ID],Products_C[Product_Name])</f>
        <v>Krushers</v>
      </c>
      <c r="Y2546" t="str">
        <f>_xlfn.XLOOKUP(Orders_C[[#This Row],[Product_ID]],Products_C[Product_ID],Products_C[Category])</f>
        <v>Dessert</v>
      </c>
      <c r="Z2546" t="str">
        <f>_xlfn.XLOOKUP(Orders_C[[#This Row],[Store_ID]],Stores_c[Store_ID],Stores_c[City])</f>
        <v>Chambershaven</v>
      </c>
      <c r="AA2546" t="str">
        <f>_xlfn.XLOOKUP(Orders_C[[#This Row],[Customer_ID]],Customers_c[Customer_ID],Customers_c[Customer_Name])</f>
        <v>Jenny Jackson</v>
      </c>
      <c r="AB2546" s="6">
        <f>Orders_C[[#This Row],[Quantity]]*Orders_C[[#This Row],[Unit_Price]]*(1-Orders_C[[#This Row],[Discount %]])+Orders_C[[#This Row],[Tax]]</f>
        <v>702</v>
      </c>
      <c r="AC2546" s="9">
        <f>(Orders_C[[#This Row],[Unit_Price]]*Orders_C[[#This Row],[Quantity]])-Orders_C[[#This Row],[Discount]]+Orders_C[[#This Row],[Tax]]</f>
        <v>733</v>
      </c>
      <c r="AD2546" t="str">
        <f>IF(COUNTIF(Orders_C[[#All],[Customer_ID]],Orders_C[[#This Row],[Customer_ID]])&gt;1,"Repeat","New")</f>
        <v>Repeat</v>
      </c>
      <c r="AE2546" t="str" cm="1">
        <f t="array" ref="AE2546">_xlfn.XLOOKUP(Orders_C[[#This Row],[Store_ID]],Stores_c[[#All],[Store_ID]],Stores_c[[#All],[City]])</f>
        <v>Chambershaven</v>
      </c>
      <c r="AF2546" t="str" cm="1">
        <f t="array" ref="AF2546">_xlfn.XLOOKUP(Orders_C[[#This Row],[Store_ID]],Stores_c[[#All],[Store_ID]],Stores_c[[#All],[Manager_Name]])</f>
        <v>Virginia Webster</v>
      </c>
      <c r="AG2546" t="str" cm="1">
        <f t="array" ref="AG2546">_xlfn.XLOOKUP(Orders_C[[#This Row],[Store_ID]],Stores_c[[#All],[Store_ID]],Stores_c[[#All],[Store_Type]])</f>
        <v>Street</v>
      </c>
    </row>
    <row r="2547" spans="1:33" x14ac:dyDescent="0.25">
      <c r="A2547">
        <v>10457</v>
      </c>
      <c r="B2547" s="1">
        <v>45881</v>
      </c>
      <c r="C2547" s="2">
        <v>0.65555555555555556</v>
      </c>
      <c r="D2547">
        <v>1389</v>
      </c>
      <c r="E2547">
        <v>220</v>
      </c>
      <c r="F2547">
        <v>467</v>
      </c>
      <c r="G2547">
        <v>324</v>
      </c>
      <c r="H2547">
        <v>2</v>
      </c>
      <c r="I2547">
        <v>366</v>
      </c>
      <c r="J2547">
        <v>10</v>
      </c>
      <c r="K2547">
        <v>18.3</v>
      </c>
      <c r="L2547">
        <v>740.3</v>
      </c>
      <c r="M2547" t="s">
        <v>18</v>
      </c>
      <c r="N2547" t="s">
        <v>22</v>
      </c>
      <c r="O2547">
        <v>58</v>
      </c>
      <c r="P2547">
        <v>2</v>
      </c>
      <c r="Q2547" t="s">
        <v>4480</v>
      </c>
      <c r="R2547">
        <v>506</v>
      </c>
      <c r="S2547" s="3">
        <v>0.1</v>
      </c>
      <c r="T2547" s="6">
        <v>301.09999999999997</v>
      </c>
      <c r="U2547" t="s">
        <v>6342</v>
      </c>
      <c r="V2547">
        <v>2025</v>
      </c>
      <c r="W2547" t="s">
        <v>6331</v>
      </c>
      <c r="X2547" t="str">
        <f>_xlfn.XLOOKUP(Orders_C[[#This Row],[Product_ID]],Products_C[Product_ID],Products_C[Product_Name])</f>
        <v>Krushers</v>
      </c>
      <c r="Y2547" t="str">
        <f>_xlfn.XLOOKUP(Orders_C[[#This Row],[Product_ID]],Products_C[Product_ID],Products_C[Category])</f>
        <v>Dessert</v>
      </c>
      <c r="Z2547" t="str">
        <f>_xlfn.XLOOKUP(Orders_C[[#This Row],[Store_ID]],Stores_c[Store_ID],Stores_c[City])</f>
        <v>Williamborough</v>
      </c>
      <c r="AA2547" t="str">
        <f>_xlfn.XLOOKUP(Orders_C[[#This Row],[Customer_ID]],Customers_c[Customer_ID],Customers_c[Customer_Name])</f>
        <v>Karen Curtis</v>
      </c>
      <c r="AB2547" s="6">
        <f>Orders_C[[#This Row],[Quantity]]*Orders_C[[#This Row],[Unit_Price]]*(1-Orders_C[[#This Row],[Discount %]])+Orders_C[[#This Row],[Tax]]</f>
        <v>677.1</v>
      </c>
      <c r="AC2547" s="9">
        <f>(Orders_C[[#This Row],[Unit_Price]]*Orders_C[[#This Row],[Quantity]])-Orders_C[[#This Row],[Discount]]+Orders_C[[#This Row],[Tax]]</f>
        <v>740.3</v>
      </c>
      <c r="AD2547" t="str">
        <f>IF(COUNTIF(Orders_C[[#All],[Customer_ID]],Orders_C[[#This Row],[Customer_ID]])&gt;1,"Repeat","New")</f>
        <v>Repeat</v>
      </c>
      <c r="AE2547" t="str" cm="1">
        <f t="array" ref="AE2547">_xlfn.XLOOKUP(Orders_C[[#This Row],[Store_ID]],Stores_c[[#All],[Store_ID]],Stores_c[[#All],[City]])</f>
        <v>Williamborough</v>
      </c>
      <c r="AF2547" t="str" cm="1">
        <f t="array" ref="AF2547">_xlfn.XLOOKUP(Orders_C[[#This Row],[Store_ID]],Stores_c[[#All],[Store_ID]],Stores_c[[#All],[Manager_Name]])</f>
        <v>Michael Mcbride</v>
      </c>
      <c r="AG2547" t="str" cm="1">
        <f t="array" ref="AG2547">_xlfn.XLOOKUP(Orders_C[[#This Row],[Store_ID]],Stores_c[[#All],[Store_ID]],Stores_c[[#All],[Store_Type]])</f>
        <v>Mall</v>
      </c>
    </row>
    <row r="2548" spans="1:33" x14ac:dyDescent="0.25">
      <c r="A2548">
        <v>7865</v>
      </c>
      <c r="B2548" s="1">
        <v>45855</v>
      </c>
      <c r="C2548" s="2">
        <v>0.49025462962962962</v>
      </c>
      <c r="D2548">
        <v>1033</v>
      </c>
      <c r="E2548">
        <v>207</v>
      </c>
      <c r="F2548">
        <v>422</v>
      </c>
      <c r="G2548">
        <v>320</v>
      </c>
      <c r="H2548">
        <v>2</v>
      </c>
      <c r="I2548">
        <v>372</v>
      </c>
      <c r="J2548">
        <v>15</v>
      </c>
      <c r="K2548">
        <v>18.600000000000001</v>
      </c>
      <c r="L2548">
        <v>747.6</v>
      </c>
      <c r="M2548" t="s">
        <v>20</v>
      </c>
      <c r="N2548" t="s">
        <v>22</v>
      </c>
      <c r="O2548">
        <v>27</v>
      </c>
      <c r="P2548">
        <v>1</v>
      </c>
      <c r="Q2548" t="s">
        <v>1888</v>
      </c>
      <c r="R2548">
        <v>509</v>
      </c>
      <c r="S2548" s="3">
        <v>0.15</v>
      </c>
      <c r="T2548" s="6">
        <v>301.20000000000005</v>
      </c>
      <c r="U2548" t="s">
        <v>6341</v>
      </c>
      <c r="V2548">
        <v>2025</v>
      </c>
      <c r="W2548" t="s">
        <v>6329</v>
      </c>
      <c r="X2548" t="str">
        <f>_xlfn.XLOOKUP(Orders_C[[#This Row],[Product_ID]],Products_C[Product_ID],Products_C[Product_Name])</f>
        <v>Rice Bowl</v>
      </c>
      <c r="Y2548" t="str">
        <f>_xlfn.XLOOKUP(Orders_C[[#This Row],[Product_ID]],Products_C[Product_ID],Products_C[Category])</f>
        <v>Beverage</v>
      </c>
      <c r="Z2548" t="str">
        <f>_xlfn.XLOOKUP(Orders_C[[#This Row],[Store_ID]],Stores_c[Store_ID],Stores_c[City])</f>
        <v>Christineton</v>
      </c>
      <c r="AA2548" t="str">
        <f>_xlfn.XLOOKUP(Orders_C[[#This Row],[Customer_ID]],Customers_c[Customer_ID],Customers_c[Customer_Name])</f>
        <v>Erika Rogers</v>
      </c>
      <c r="AB2548" s="6">
        <f>Orders_C[[#This Row],[Quantity]]*Orders_C[[#This Row],[Unit_Price]]*(1-Orders_C[[#This Row],[Discount %]])+Orders_C[[#This Row],[Tax]]</f>
        <v>651</v>
      </c>
      <c r="AC2548" s="9">
        <f>(Orders_C[[#This Row],[Unit_Price]]*Orders_C[[#This Row],[Quantity]])-Orders_C[[#This Row],[Discount]]+Orders_C[[#This Row],[Tax]]</f>
        <v>747.6</v>
      </c>
      <c r="AD2548" t="str">
        <f>IF(COUNTIF(Orders_C[[#All],[Customer_ID]],Orders_C[[#This Row],[Customer_ID]])&gt;1,"Repeat","New")</f>
        <v>Repeat</v>
      </c>
      <c r="AE2548" t="str" cm="1">
        <f t="array" ref="AE2548">_xlfn.XLOOKUP(Orders_C[[#This Row],[Store_ID]],Stores_c[[#All],[Store_ID]],Stores_c[[#All],[City]])</f>
        <v>Christineton</v>
      </c>
      <c r="AF2548" t="str" cm="1">
        <f t="array" ref="AF2548">_xlfn.XLOOKUP(Orders_C[[#This Row],[Store_ID]],Stores_c[[#All],[Store_ID]],Stores_c[[#All],[Manager_Name]])</f>
        <v>Dr. William Hubbard MD</v>
      </c>
      <c r="AG2548" t="str" cm="1">
        <f t="array" ref="AG2548">_xlfn.XLOOKUP(Orders_C[[#This Row],[Store_ID]],Stores_c[[#All],[Store_ID]],Stores_c[[#All],[Store_Type]])</f>
        <v>Street</v>
      </c>
    </row>
    <row r="2549" spans="1:33" x14ac:dyDescent="0.25">
      <c r="A2549">
        <v>10587</v>
      </c>
      <c r="B2549" s="1">
        <v>45780</v>
      </c>
      <c r="C2549" s="2">
        <v>0.55723379629629632</v>
      </c>
      <c r="D2549">
        <v>1256</v>
      </c>
      <c r="E2549">
        <v>221</v>
      </c>
      <c r="F2549">
        <v>530</v>
      </c>
      <c r="G2549">
        <v>327</v>
      </c>
      <c r="H2549">
        <v>3</v>
      </c>
      <c r="I2549">
        <v>241</v>
      </c>
      <c r="J2549">
        <v>0</v>
      </c>
      <c r="K2549">
        <v>12.05</v>
      </c>
      <c r="L2549">
        <v>735.05</v>
      </c>
      <c r="M2549" t="s">
        <v>19</v>
      </c>
      <c r="N2549" t="s">
        <v>21</v>
      </c>
      <c r="O2549">
        <v>26</v>
      </c>
      <c r="P2549">
        <v>1</v>
      </c>
      <c r="Q2549" t="s">
        <v>4610</v>
      </c>
      <c r="R2549">
        <v>504</v>
      </c>
      <c r="S2549" s="3">
        <v>0</v>
      </c>
      <c r="T2549" s="6">
        <v>301.24999999999994</v>
      </c>
      <c r="U2549" t="s">
        <v>6339</v>
      </c>
      <c r="V2549">
        <v>2025</v>
      </c>
      <c r="W2549" t="s">
        <v>6329</v>
      </c>
      <c r="X2549" t="str">
        <f>_xlfn.XLOOKUP(Orders_C[[#This Row],[Product_ID]],Products_C[Product_ID],Products_C[Product_Name])</f>
        <v>Wrap</v>
      </c>
      <c r="Y2549" t="str">
        <f>_xlfn.XLOOKUP(Orders_C[[#This Row],[Product_ID]],Products_C[Product_ID],Products_C[Category])</f>
        <v>Chicken</v>
      </c>
      <c r="Z2549" t="str">
        <f>_xlfn.XLOOKUP(Orders_C[[#This Row],[Store_ID]],Stores_c[Store_ID],Stores_c[City])</f>
        <v>Port Barbarabury</v>
      </c>
      <c r="AA2549" t="str">
        <f>_xlfn.XLOOKUP(Orders_C[[#This Row],[Customer_ID]],Customers_c[Customer_ID],Customers_c[Customer_Name])</f>
        <v>Benjamin Snyder</v>
      </c>
      <c r="AB2549" s="6">
        <f>Orders_C[[#This Row],[Quantity]]*Orders_C[[#This Row],[Unit_Price]]*(1-Orders_C[[#This Row],[Discount %]])+Orders_C[[#This Row],[Tax]]</f>
        <v>735.05</v>
      </c>
      <c r="AC2549" s="9">
        <f>(Orders_C[[#This Row],[Unit_Price]]*Orders_C[[#This Row],[Quantity]])-Orders_C[[#This Row],[Discount]]+Orders_C[[#This Row],[Tax]]</f>
        <v>735.05</v>
      </c>
      <c r="AD2549" t="str">
        <f>IF(COUNTIF(Orders_C[[#All],[Customer_ID]],Orders_C[[#This Row],[Customer_ID]])&gt;1,"Repeat","New")</f>
        <v>Repeat</v>
      </c>
      <c r="AE2549" t="str" cm="1">
        <f t="array" ref="AE2549">_xlfn.XLOOKUP(Orders_C[[#This Row],[Store_ID]],Stores_c[[#All],[Store_ID]],Stores_c[[#All],[City]])</f>
        <v>Port Barbarabury</v>
      </c>
      <c r="AF2549" t="str" cm="1">
        <f t="array" ref="AF2549">_xlfn.XLOOKUP(Orders_C[[#This Row],[Store_ID]],Stores_c[[#All],[Store_ID]],Stores_c[[#All],[Manager_Name]])</f>
        <v>Edward Nguyen</v>
      </c>
      <c r="AG2549" t="str" cm="1">
        <f t="array" ref="AG2549">_xlfn.XLOOKUP(Orders_C[[#This Row],[Store_ID]],Stores_c[[#All],[Store_ID]],Stores_c[[#All],[Store_Type]])</f>
        <v>Street</v>
      </c>
    </row>
    <row r="2550" spans="1:33" x14ac:dyDescent="0.25">
      <c r="A2550">
        <v>6371</v>
      </c>
      <c r="B2550" s="1">
        <v>45950</v>
      </c>
      <c r="C2550" s="2">
        <v>0.36995370370370373</v>
      </c>
      <c r="D2550">
        <v>1179</v>
      </c>
      <c r="E2550">
        <v>201</v>
      </c>
      <c r="F2550">
        <v>403</v>
      </c>
      <c r="G2550">
        <v>305</v>
      </c>
      <c r="H2550">
        <v>3</v>
      </c>
      <c r="I2550">
        <v>245</v>
      </c>
      <c r="J2550">
        <v>5</v>
      </c>
      <c r="K2550">
        <v>12.25</v>
      </c>
      <c r="L2550">
        <v>742.25</v>
      </c>
      <c r="M2550" t="s">
        <v>18</v>
      </c>
      <c r="N2550" t="s">
        <v>22</v>
      </c>
      <c r="O2550">
        <v>27</v>
      </c>
      <c r="P2550">
        <v>3</v>
      </c>
      <c r="Q2550" t="s">
        <v>394</v>
      </c>
      <c r="R2550">
        <v>505</v>
      </c>
      <c r="S2550" s="3">
        <v>0.05</v>
      </c>
      <c r="T2550" s="6">
        <v>301.25</v>
      </c>
      <c r="U2550" t="s">
        <v>6332</v>
      </c>
      <c r="V2550">
        <v>2025</v>
      </c>
      <c r="W2550" t="s">
        <v>6329</v>
      </c>
      <c r="X2550" t="str">
        <f>_xlfn.XLOOKUP(Orders_C[[#This Row],[Product_ID]],Products_C[Product_ID],Products_C[Product_Name])</f>
        <v>Krushers</v>
      </c>
      <c r="Y2550" t="str">
        <f>_xlfn.XLOOKUP(Orders_C[[#This Row],[Product_ID]],Products_C[Product_ID],Products_C[Category])</f>
        <v>Dessert</v>
      </c>
      <c r="Z2550" t="str">
        <f>_xlfn.XLOOKUP(Orders_C[[#This Row],[Store_ID]],Stores_c[Store_ID],Stores_c[City])</f>
        <v>Lake Nicholasburgh</v>
      </c>
      <c r="AA2550" t="str">
        <f>_xlfn.XLOOKUP(Orders_C[[#This Row],[Customer_ID]],Customers_c[Customer_ID],Customers_c[Customer_Name])</f>
        <v>Matthew Burgess</v>
      </c>
      <c r="AB2550" s="6">
        <f>Orders_C[[#This Row],[Quantity]]*Orders_C[[#This Row],[Unit_Price]]*(1-Orders_C[[#This Row],[Discount %]])+Orders_C[[#This Row],[Tax]]</f>
        <v>710.5</v>
      </c>
      <c r="AC2550" s="9">
        <f>(Orders_C[[#This Row],[Unit_Price]]*Orders_C[[#This Row],[Quantity]])-Orders_C[[#This Row],[Discount]]+Orders_C[[#This Row],[Tax]]</f>
        <v>742.25</v>
      </c>
      <c r="AD2550" t="str">
        <f>IF(COUNTIF(Orders_C[[#All],[Customer_ID]],Orders_C[[#This Row],[Customer_ID]])&gt;1,"Repeat","New")</f>
        <v>Repeat</v>
      </c>
      <c r="AE2550" t="str" cm="1">
        <f t="array" ref="AE2550">_xlfn.XLOOKUP(Orders_C[[#This Row],[Store_ID]],Stores_c[[#All],[Store_ID]],Stores_c[[#All],[City]])</f>
        <v>Lake Nicholasburgh</v>
      </c>
      <c r="AF2550" t="str" cm="1">
        <f t="array" ref="AF2550">_xlfn.XLOOKUP(Orders_C[[#This Row],[Store_ID]],Stores_c[[#All],[Store_ID]],Stores_c[[#All],[Manager_Name]])</f>
        <v>Maurice Garcia</v>
      </c>
      <c r="AG2550" t="str" cm="1">
        <f t="array" ref="AG2550">_xlfn.XLOOKUP(Orders_C[[#This Row],[Store_ID]],Stores_c[[#All],[Store_ID]],Stores_c[[#All],[Store_Type]])</f>
        <v>Mall</v>
      </c>
    </row>
    <row r="2551" spans="1:33" x14ac:dyDescent="0.25">
      <c r="A2551">
        <v>8846</v>
      </c>
      <c r="B2551" s="1">
        <v>45867</v>
      </c>
      <c r="C2551" s="2">
        <v>0.4566898148148148</v>
      </c>
      <c r="D2551">
        <v>1454</v>
      </c>
      <c r="E2551">
        <v>213</v>
      </c>
      <c r="F2551">
        <v>411</v>
      </c>
      <c r="G2551">
        <v>332</v>
      </c>
      <c r="H2551">
        <v>3</v>
      </c>
      <c r="I2551">
        <v>245</v>
      </c>
      <c r="J2551">
        <v>5</v>
      </c>
      <c r="K2551">
        <v>12.25</v>
      </c>
      <c r="L2551">
        <v>742.25</v>
      </c>
      <c r="M2551" t="s">
        <v>18</v>
      </c>
      <c r="N2551" t="s">
        <v>21</v>
      </c>
      <c r="O2551">
        <v>47</v>
      </c>
      <c r="P2551">
        <v>1</v>
      </c>
      <c r="Q2551" t="s">
        <v>2869</v>
      </c>
      <c r="R2551">
        <v>503</v>
      </c>
      <c r="S2551" s="3">
        <v>0.05</v>
      </c>
      <c r="T2551" s="6">
        <v>301.25</v>
      </c>
      <c r="U2551" t="s">
        <v>6341</v>
      </c>
      <c r="V2551">
        <v>2025</v>
      </c>
      <c r="W2551" t="s">
        <v>6331</v>
      </c>
      <c r="X2551" t="str">
        <f>_xlfn.XLOOKUP(Orders_C[[#This Row],[Product_ID]],Products_C[Product_ID],Products_C[Product_Name])</f>
        <v>Zinger Burger</v>
      </c>
      <c r="Y2551" t="str">
        <f>_xlfn.XLOOKUP(Orders_C[[#This Row],[Product_ID]],Products_C[Product_ID],Products_C[Category])</f>
        <v>Beverage</v>
      </c>
      <c r="Z2551" t="str">
        <f>_xlfn.XLOOKUP(Orders_C[[#This Row],[Store_ID]],Stores_c[Store_ID],Stores_c[City])</f>
        <v>Lake Kristashire</v>
      </c>
      <c r="AA2551" t="str">
        <f>_xlfn.XLOOKUP(Orders_C[[#This Row],[Customer_ID]],Customers_c[Customer_ID],Customers_c[Customer_Name])</f>
        <v>David Christensen</v>
      </c>
      <c r="AB2551" s="6">
        <f>Orders_C[[#This Row],[Quantity]]*Orders_C[[#This Row],[Unit_Price]]*(1-Orders_C[[#This Row],[Discount %]])+Orders_C[[#This Row],[Tax]]</f>
        <v>710.5</v>
      </c>
      <c r="AC2551" s="9">
        <f>(Orders_C[[#This Row],[Unit_Price]]*Orders_C[[#This Row],[Quantity]])-Orders_C[[#This Row],[Discount]]+Orders_C[[#This Row],[Tax]]</f>
        <v>742.25</v>
      </c>
      <c r="AD2551" t="str">
        <f>IF(COUNTIF(Orders_C[[#All],[Customer_ID]],Orders_C[[#This Row],[Customer_ID]])&gt;1,"Repeat","New")</f>
        <v>Repeat</v>
      </c>
      <c r="AE2551" t="str" cm="1">
        <f t="array" ref="AE2551">_xlfn.XLOOKUP(Orders_C[[#This Row],[Store_ID]],Stores_c[[#All],[Store_ID]],Stores_c[[#All],[City]])</f>
        <v>Lake Kristashire</v>
      </c>
      <c r="AF2551" t="str" cm="1">
        <f t="array" ref="AF2551">_xlfn.XLOOKUP(Orders_C[[#This Row],[Store_ID]],Stores_c[[#All],[Store_ID]],Stores_c[[#All],[Manager_Name]])</f>
        <v>Andrea Daugherty</v>
      </c>
      <c r="AG2551" t="str" cm="1">
        <f t="array" ref="AG2551">_xlfn.XLOOKUP(Orders_C[[#This Row],[Store_ID]],Stores_c[[#All],[Store_ID]],Stores_c[[#All],[Store_Type]])</f>
        <v>Mall</v>
      </c>
    </row>
    <row r="2552" spans="1:33" x14ac:dyDescent="0.25">
      <c r="A2552">
        <v>10972</v>
      </c>
      <c r="B2552" s="1">
        <v>45906</v>
      </c>
      <c r="C2552" s="2">
        <v>0.34875</v>
      </c>
      <c r="D2552">
        <v>1732</v>
      </c>
      <c r="E2552">
        <v>210</v>
      </c>
      <c r="F2552">
        <v>464</v>
      </c>
      <c r="G2552">
        <v>335</v>
      </c>
      <c r="H2552">
        <v>3</v>
      </c>
      <c r="I2552">
        <v>253</v>
      </c>
      <c r="J2552">
        <v>15</v>
      </c>
      <c r="K2552">
        <v>12.65</v>
      </c>
      <c r="L2552">
        <v>756.65</v>
      </c>
      <c r="M2552" t="s">
        <v>18</v>
      </c>
      <c r="N2552" t="s">
        <v>21</v>
      </c>
      <c r="O2552">
        <v>51</v>
      </c>
      <c r="P2552">
        <v>4</v>
      </c>
      <c r="Q2552" t="s">
        <v>4995</v>
      </c>
      <c r="R2552">
        <v>509</v>
      </c>
      <c r="S2552" s="3">
        <v>0.15</v>
      </c>
      <c r="T2552" s="6">
        <v>301.25</v>
      </c>
      <c r="U2552" t="s">
        <v>6335</v>
      </c>
      <c r="V2552">
        <v>2025</v>
      </c>
      <c r="W2552" t="s">
        <v>6331</v>
      </c>
      <c r="X2552" t="str">
        <f>_xlfn.XLOOKUP(Orders_C[[#This Row],[Product_ID]],Products_C[Product_ID],Products_C[Product_Name])</f>
        <v>Krushers</v>
      </c>
      <c r="Y2552" t="str">
        <f>_xlfn.XLOOKUP(Orders_C[[#This Row],[Product_ID]],Products_C[Product_ID],Products_C[Category])</f>
        <v>Chicken</v>
      </c>
      <c r="Z2552" t="str">
        <f>_xlfn.XLOOKUP(Orders_C[[#This Row],[Store_ID]],Stores_c[Store_ID],Stores_c[City])</f>
        <v>East William</v>
      </c>
      <c r="AA2552" t="str">
        <f>_xlfn.XLOOKUP(Orders_C[[#This Row],[Customer_ID]],Customers_c[Customer_ID],Customers_c[Customer_Name])</f>
        <v>Mark Stephens</v>
      </c>
      <c r="AB2552" s="6">
        <f>Orders_C[[#This Row],[Quantity]]*Orders_C[[#This Row],[Unit_Price]]*(1-Orders_C[[#This Row],[Discount %]])+Orders_C[[#This Row],[Tax]]</f>
        <v>657.8</v>
      </c>
      <c r="AC2552" s="9">
        <f>(Orders_C[[#This Row],[Unit_Price]]*Orders_C[[#This Row],[Quantity]])-Orders_C[[#This Row],[Discount]]+Orders_C[[#This Row],[Tax]]</f>
        <v>756.65</v>
      </c>
      <c r="AD2552" t="str">
        <f>IF(COUNTIF(Orders_C[[#All],[Customer_ID]],Orders_C[[#This Row],[Customer_ID]])&gt;1,"Repeat","New")</f>
        <v>Repeat</v>
      </c>
      <c r="AE2552" t="str" cm="1">
        <f t="array" ref="AE2552">_xlfn.XLOOKUP(Orders_C[[#This Row],[Store_ID]],Stores_c[[#All],[Store_ID]],Stores_c[[#All],[City]])</f>
        <v>East William</v>
      </c>
      <c r="AF2552" t="str" cm="1">
        <f t="array" ref="AF2552">_xlfn.XLOOKUP(Orders_C[[#This Row],[Store_ID]],Stores_c[[#All],[Store_ID]],Stores_c[[#All],[Manager_Name]])</f>
        <v>Victoria Butler</v>
      </c>
      <c r="AG2552" t="str" cm="1">
        <f t="array" ref="AG2552">_xlfn.XLOOKUP(Orders_C[[#This Row],[Store_ID]],Stores_c[[#All],[Store_ID]],Stores_c[[#All],[Store_Type]])</f>
        <v>Drive-Thru</v>
      </c>
    </row>
    <row r="2553" spans="1:33" x14ac:dyDescent="0.25">
      <c r="A2553">
        <v>6197</v>
      </c>
      <c r="B2553" s="1">
        <v>46044</v>
      </c>
      <c r="C2553" s="2">
        <v>0.64932870370370366</v>
      </c>
      <c r="D2553">
        <v>1662</v>
      </c>
      <c r="E2553">
        <v>209</v>
      </c>
      <c r="F2553">
        <v>509</v>
      </c>
      <c r="G2553">
        <v>333</v>
      </c>
      <c r="H2553">
        <v>3</v>
      </c>
      <c r="I2553">
        <v>249</v>
      </c>
      <c r="J2553">
        <v>10</v>
      </c>
      <c r="K2553">
        <v>12.45</v>
      </c>
      <c r="L2553">
        <v>749.45</v>
      </c>
      <c r="M2553" t="s">
        <v>19</v>
      </c>
      <c r="N2553" t="s">
        <v>21</v>
      </c>
      <c r="O2553">
        <v>58</v>
      </c>
      <c r="P2553">
        <v>1</v>
      </c>
      <c r="Q2553" t="s">
        <v>220</v>
      </c>
      <c r="R2553">
        <v>506</v>
      </c>
      <c r="S2553" s="3">
        <v>0.1</v>
      </c>
      <c r="T2553" s="6">
        <v>301.25000000000006</v>
      </c>
      <c r="U2553" t="s">
        <v>6330</v>
      </c>
      <c r="V2553">
        <v>2026</v>
      </c>
      <c r="W2553" t="s">
        <v>6331</v>
      </c>
      <c r="X2553" t="str">
        <f>_xlfn.XLOOKUP(Orders_C[[#This Row],[Product_ID]],Products_C[Product_ID],Products_C[Product_Name])</f>
        <v>Chicken Wings</v>
      </c>
      <c r="Y2553" t="str">
        <f>_xlfn.XLOOKUP(Orders_C[[#This Row],[Product_ID]],Products_C[Product_ID],Products_C[Category])</f>
        <v>Burger</v>
      </c>
      <c r="Z2553" t="str">
        <f>_xlfn.XLOOKUP(Orders_C[[#This Row],[Store_ID]],Stores_c[Store_ID],Stores_c[City])</f>
        <v>Reidberg</v>
      </c>
      <c r="AA2553" t="str">
        <f>_xlfn.XLOOKUP(Orders_C[[#This Row],[Customer_ID]],Customers_c[Customer_ID],Customers_c[Customer_Name])</f>
        <v>Louis Craig</v>
      </c>
      <c r="AB2553" s="6">
        <f>Orders_C[[#This Row],[Quantity]]*Orders_C[[#This Row],[Unit_Price]]*(1-Orders_C[[#This Row],[Discount %]])+Orders_C[[#This Row],[Tax]]</f>
        <v>684.75000000000011</v>
      </c>
      <c r="AC2553" s="9">
        <f>(Orders_C[[#This Row],[Unit_Price]]*Orders_C[[#This Row],[Quantity]])-Orders_C[[#This Row],[Discount]]+Orders_C[[#This Row],[Tax]]</f>
        <v>749.45</v>
      </c>
      <c r="AD2553" t="str">
        <f>IF(COUNTIF(Orders_C[[#All],[Customer_ID]],Orders_C[[#This Row],[Customer_ID]])&gt;1,"Repeat","New")</f>
        <v>Repeat</v>
      </c>
      <c r="AE2553" t="str" cm="1">
        <f t="array" ref="AE2553">_xlfn.XLOOKUP(Orders_C[[#This Row],[Store_ID]],Stores_c[[#All],[Store_ID]],Stores_c[[#All],[City]])</f>
        <v>Reidberg</v>
      </c>
      <c r="AF2553" t="str" cm="1">
        <f t="array" ref="AF2553">_xlfn.XLOOKUP(Orders_C[[#This Row],[Store_ID]],Stores_c[[#All],[Store_ID]],Stores_c[[#All],[Manager_Name]])</f>
        <v>Jeffrey Horn</v>
      </c>
      <c r="AG2553" t="str" cm="1">
        <f t="array" ref="AG2553">_xlfn.XLOOKUP(Orders_C[[#This Row],[Store_ID]],Stores_c[[#All],[Store_ID]],Stores_c[[#All],[Store_Type]])</f>
        <v>Drive-Thru</v>
      </c>
    </row>
    <row r="2554" spans="1:33" x14ac:dyDescent="0.25">
      <c r="A2554">
        <v>9874</v>
      </c>
      <c r="B2554" s="1">
        <v>45934</v>
      </c>
      <c r="C2554" s="2">
        <v>0.10270833333333333</v>
      </c>
      <c r="D2554">
        <v>1374</v>
      </c>
      <c r="E2554">
        <v>207</v>
      </c>
      <c r="F2554">
        <v>460</v>
      </c>
      <c r="G2554">
        <v>305</v>
      </c>
      <c r="H2554">
        <v>2</v>
      </c>
      <c r="I2554">
        <v>355</v>
      </c>
      <c r="J2554">
        <v>0</v>
      </c>
      <c r="K2554">
        <v>17.75</v>
      </c>
      <c r="L2554">
        <v>727.75</v>
      </c>
      <c r="M2554" t="s">
        <v>20</v>
      </c>
      <c r="N2554" t="s">
        <v>23</v>
      </c>
      <c r="O2554">
        <v>35</v>
      </c>
      <c r="P2554">
        <v>3</v>
      </c>
      <c r="Q2554" t="s">
        <v>3897</v>
      </c>
      <c r="R2554">
        <v>509</v>
      </c>
      <c r="S2554" s="3">
        <v>0</v>
      </c>
      <c r="T2554" s="6">
        <v>301.75</v>
      </c>
      <c r="U2554" t="s">
        <v>6332</v>
      </c>
      <c r="V2554">
        <v>2025</v>
      </c>
      <c r="W2554" t="s">
        <v>6329</v>
      </c>
      <c r="X2554" t="str">
        <f>_xlfn.XLOOKUP(Orders_C[[#This Row],[Product_ID]],Products_C[Product_ID],Products_C[Product_Name])</f>
        <v>Krushers</v>
      </c>
      <c r="Y2554" t="str">
        <f>_xlfn.XLOOKUP(Orders_C[[#This Row],[Product_ID]],Products_C[Product_ID],Products_C[Category])</f>
        <v>Dessert</v>
      </c>
      <c r="Z2554" t="str">
        <f>_xlfn.XLOOKUP(Orders_C[[#This Row],[Store_ID]],Stores_c[Store_ID],Stores_c[City])</f>
        <v>Christineton</v>
      </c>
      <c r="AA2554" t="str">
        <f>_xlfn.XLOOKUP(Orders_C[[#This Row],[Customer_ID]],Customers_c[Customer_ID],Customers_c[Customer_Name])</f>
        <v>Matthew Vasquez</v>
      </c>
      <c r="AB2554" s="6">
        <f>Orders_C[[#This Row],[Quantity]]*Orders_C[[#This Row],[Unit_Price]]*(1-Orders_C[[#This Row],[Discount %]])+Orders_C[[#This Row],[Tax]]</f>
        <v>727.75</v>
      </c>
      <c r="AC2554" s="9">
        <f>(Orders_C[[#This Row],[Unit_Price]]*Orders_C[[#This Row],[Quantity]])-Orders_C[[#This Row],[Discount]]+Orders_C[[#This Row],[Tax]]</f>
        <v>727.75</v>
      </c>
      <c r="AD2554" t="str">
        <f>IF(COUNTIF(Orders_C[[#All],[Customer_ID]],Orders_C[[#This Row],[Customer_ID]])&gt;1,"Repeat","New")</f>
        <v>Repeat</v>
      </c>
      <c r="AE2554" t="str" cm="1">
        <f t="array" ref="AE2554">_xlfn.XLOOKUP(Orders_C[[#This Row],[Store_ID]],Stores_c[[#All],[Store_ID]],Stores_c[[#All],[City]])</f>
        <v>Christineton</v>
      </c>
      <c r="AF2554" t="str" cm="1">
        <f t="array" ref="AF2554">_xlfn.XLOOKUP(Orders_C[[#This Row],[Store_ID]],Stores_c[[#All],[Store_ID]],Stores_c[[#All],[Manager_Name]])</f>
        <v>Dr. William Hubbard MD</v>
      </c>
      <c r="AG2554" t="str" cm="1">
        <f t="array" ref="AG2554">_xlfn.XLOOKUP(Orders_C[[#This Row],[Store_ID]],Stores_c[[#All],[Store_ID]],Stores_c[[#All],[Store_Type]])</f>
        <v>Street</v>
      </c>
    </row>
    <row r="2555" spans="1:33" x14ac:dyDescent="0.25">
      <c r="A2555">
        <v>9797</v>
      </c>
      <c r="B2555" s="1">
        <v>46040</v>
      </c>
      <c r="C2555" s="2">
        <v>0.47179398148148149</v>
      </c>
      <c r="D2555">
        <v>1764</v>
      </c>
      <c r="E2555">
        <v>220</v>
      </c>
      <c r="F2555">
        <v>499</v>
      </c>
      <c r="G2555">
        <v>320</v>
      </c>
      <c r="H2555">
        <v>4</v>
      </c>
      <c r="I2555">
        <v>186</v>
      </c>
      <c r="J2555">
        <v>5</v>
      </c>
      <c r="K2555">
        <v>9.3000000000000007</v>
      </c>
      <c r="L2555">
        <v>748.3</v>
      </c>
      <c r="M2555" t="s">
        <v>20</v>
      </c>
      <c r="N2555" t="s">
        <v>21</v>
      </c>
      <c r="O2555">
        <v>41</v>
      </c>
      <c r="P2555">
        <v>5</v>
      </c>
      <c r="Q2555" t="s">
        <v>3820</v>
      </c>
      <c r="R2555">
        <v>502</v>
      </c>
      <c r="S2555" s="3">
        <v>0.05</v>
      </c>
      <c r="T2555" s="6">
        <v>301.89999999999998</v>
      </c>
      <c r="U2555" t="s">
        <v>6330</v>
      </c>
      <c r="V2555">
        <v>2026</v>
      </c>
      <c r="W2555" t="s">
        <v>6331</v>
      </c>
      <c r="X2555" t="str">
        <f>_xlfn.XLOOKUP(Orders_C[[#This Row],[Product_ID]],Products_C[Product_ID],Products_C[Product_Name])</f>
        <v>Rice Bowl</v>
      </c>
      <c r="Y2555" t="str">
        <f>_xlfn.XLOOKUP(Orders_C[[#This Row],[Product_ID]],Products_C[Product_ID],Products_C[Category])</f>
        <v>Beverage</v>
      </c>
      <c r="Z2555" t="str">
        <f>_xlfn.XLOOKUP(Orders_C[[#This Row],[Store_ID]],Stores_c[Store_ID],Stores_c[City])</f>
        <v>Williamborough</v>
      </c>
      <c r="AA2555" t="str">
        <f>_xlfn.XLOOKUP(Orders_C[[#This Row],[Customer_ID]],Customers_c[Customer_ID],Customers_c[Customer_Name])</f>
        <v>Tyrone Howard</v>
      </c>
      <c r="AB2555" s="6">
        <f>Orders_C[[#This Row],[Quantity]]*Orders_C[[#This Row],[Unit_Price]]*(1-Orders_C[[#This Row],[Discount %]])+Orders_C[[#This Row],[Tax]]</f>
        <v>716.09999999999991</v>
      </c>
      <c r="AC2555" s="9">
        <f>(Orders_C[[#This Row],[Unit_Price]]*Orders_C[[#This Row],[Quantity]])-Orders_C[[#This Row],[Discount]]+Orders_C[[#This Row],[Tax]]</f>
        <v>748.3</v>
      </c>
      <c r="AD2555" t="str">
        <f>IF(COUNTIF(Orders_C[[#All],[Customer_ID]],Orders_C[[#This Row],[Customer_ID]])&gt;1,"Repeat","New")</f>
        <v>Repeat</v>
      </c>
      <c r="AE2555" t="str" cm="1">
        <f t="array" ref="AE2555">_xlfn.XLOOKUP(Orders_C[[#This Row],[Store_ID]],Stores_c[[#All],[Store_ID]],Stores_c[[#All],[City]])</f>
        <v>Williamborough</v>
      </c>
      <c r="AF2555" t="str" cm="1">
        <f t="array" ref="AF2555">_xlfn.XLOOKUP(Orders_C[[#This Row],[Store_ID]],Stores_c[[#All],[Store_ID]],Stores_c[[#All],[Manager_Name]])</f>
        <v>Michael Mcbride</v>
      </c>
      <c r="AG2555" t="str" cm="1">
        <f t="array" ref="AG2555">_xlfn.XLOOKUP(Orders_C[[#This Row],[Store_ID]],Stores_c[[#All],[Store_ID]],Stores_c[[#All],[Store_Type]])</f>
        <v>Mall</v>
      </c>
    </row>
    <row r="2556" spans="1:33" x14ac:dyDescent="0.25">
      <c r="A2556">
        <v>7218</v>
      </c>
      <c r="B2556" s="1">
        <v>45965</v>
      </c>
      <c r="C2556" s="2">
        <v>0.46488425925925925</v>
      </c>
      <c r="D2556">
        <v>1010</v>
      </c>
      <c r="E2556">
        <v>215</v>
      </c>
      <c r="F2556">
        <v>531</v>
      </c>
      <c r="G2556">
        <v>308</v>
      </c>
      <c r="H2556">
        <v>4</v>
      </c>
      <c r="I2556">
        <v>183</v>
      </c>
      <c r="J2556">
        <v>0</v>
      </c>
      <c r="K2556">
        <v>9.15</v>
      </c>
      <c r="L2556">
        <v>741.15</v>
      </c>
      <c r="M2556" t="s">
        <v>19</v>
      </c>
      <c r="N2556" t="s">
        <v>21</v>
      </c>
      <c r="O2556">
        <v>22</v>
      </c>
      <c r="P2556">
        <v>5</v>
      </c>
      <c r="Q2556" t="s">
        <v>1241</v>
      </c>
      <c r="R2556">
        <v>506</v>
      </c>
      <c r="S2556" s="3">
        <v>0</v>
      </c>
      <c r="T2556" s="6">
        <v>301.95</v>
      </c>
      <c r="U2556" t="s">
        <v>6336</v>
      </c>
      <c r="V2556">
        <v>2025</v>
      </c>
      <c r="W2556" t="s">
        <v>6329</v>
      </c>
      <c r="X2556" t="str">
        <f>_xlfn.XLOOKUP(Orders_C[[#This Row],[Product_ID]],Products_C[Product_ID],Products_C[Product_Name])</f>
        <v>Zinger Burger</v>
      </c>
      <c r="Y2556" t="str">
        <f>_xlfn.XLOOKUP(Orders_C[[#This Row],[Product_ID]],Products_C[Product_ID],Products_C[Category])</f>
        <v>Beverage</v>
      </c>
      <c r="Z2556" t="str">
        <f>_xlfn.XLOOKUP(Orders_C[[#This Row],[Store_ID]],Stores_c[Store_ID],Stores_c[City])</f>
        <v>Sallyburgh</v>
      </c>
      <c r="AA2556" t="str">
        <f>_xlfn.XLOOKUP(Orders_C[[#This Row],[Customer_ID]],Customers_c[Customer_ID],Customers_c[Customer_Name])</f>
        <v>Patricia Smith</v>
      </c>
      <c r="AB2556" s="6">
        <f>Orders_C[[#This Row],[Quantity]]*Orders_C[[#This Row],[Unit_Price]]*(1-Orders_C[[#This Row],[Discount %]])+Orders_C[[#This Row],[Tax]]</f>
        <v>741.15</v>
      </c>
      <c r="AC2556" s="9">
        <f>(Orders_C[[#This Row],[Unit_Price]]*Orders_C[[#This Row],[Quantity]])-Orders_C[[#This Row],[Discount]]+Orders_C[[#This Row],[Tax]]</f>
        <v>741.15</v>
      </c>
      <c r="AD2556" t="str">
        <f>IF(COUNTIF(Orders_C[[#All],[Customer_ID]],Orders_C[[#This Row],[Customer_ID]])&gt;1,"Repeat","New")</f>
        <v>Repeat</v>
      </c>
      <c r="AE2556" t="str" cm="1">
        <f t="array" ref="AE2556">_xlfn.XLOOKUP(Orders_C[[#This Row],[Store_ID]],Stores_c[[#All],[Store_ID]],Stores_c[[#All],[City]])</f>
        <v>Sallyburgh</v>
      </c>
      <c r="AF2556" t="str" cm="1">
        <f t="array" ref="AF2556">_xlfn.XLOOKUP(Orders_C[[#This Row],[Store_ID]],Stores_c[[#All],[Store_ID]],Stores_c[[#All],[Manager_Name]])</f>
        <v>Benjamin Mccoy</v>
      </c>
      <c r="AG2556" t="str" cm="1">
        <f t="array" ref="AG2556">_xlfn.XLOOKUP(Orders_C[[#This Row],[Store_ID]],Stores_c[[#All],[Store_ID]],Stores_c[[#All],[Store_Type]])</f>
        <v>Drive-Thru</v>
      </c>
    </row>
    <row r="2557" spans="1:33" x14ac:dyDescent="0.25">
      <c r="A2557">
        <v>6062</v>
      </c>
      <c r="B2557" s="1">
        <v>45992</v>
      </c>
      <c r="C2557" s="2">
        <v>0.37744212962962964</v>
      </c>
      <c r="D2557">
        <v>1098</v>
      </c>
      <c r="E2557">
        <v>215</v>
      </c>
      <c r="F2557">
        <v>442</v>
      </c>
      <c r="G2557">
        <v>336</v>
      </c>
      <c r="H2557">
        <v>2</v>
      </c>
      <c r="I2557">
        <v>373</v>
      </c>
      <c r="J2557">
        <v>15</v>
      </c>
      <c r="K2557">
        <v>18.649999999999999</v>
      </c>
      <c r="L2557">
        <v>749.65</v>
      </c>
      <c r="M2557" t="s">
        <v>19</v>
      </c>
      <c r="N2557" t="s">
        <v>23</v>
      </c>
      <c r="O2557">
        <v>45</v>
      </c>
      <c r="P2557">
        <v>5</v>
      </c>
      <c r="Q2557" t="s">
        <v>85</v>
      </c>
      <c r="R2557">
        <v>504</v>
      </c>
      <c r="S2557" s="3">
        <v>0.15</v>
      </c>
      <c r="T2557" s="6">
        <v>302.05</v>
      </c>
      <c r="U2557" t="s">
        <v>6328</v>
      </c>
      <c r="V2557">
        <v>2025</v>
      </c>
      <c r="W2557" t="s">
        <v>6331</v>
      </c>
      <c r="X2557" t="str">
        <f>_xlfn.XLOOKUP(Orders_C[[#This Row],[Product_ID]],Products_C[Product_ID],Products_C[Product_Name])</f>
        <v>Chicken Bucket</v>
      </c>
      <c r="Y2557" t="str">
        <f>_xlfn.XLOOKUP(Orders_C[[#This Row],[Product_ID]],Products_C[Product_ID],Products_C[Category])</f>
        <v>Dessert</v>
      </c>
      <c r="Z2557" t="str">
        <f>_xlfn.XLOOKUP(Orders_C[[#This Row],[Store_ID]],Stores_c[Store_ID],Stores_c[City])</f>
        <v>Sallyburgh</v>
      </c>
      <c r="AA2557" t="str">
        <f>_xlfn.XLOOKUP(Orders_C[[#This Row],[Customer_ID]],Customers_c[Customer_ID],Customers_c[Customer_Name])</f>
        <v>Cynthia Johnson</v>
      </c>
      <c r="AB2557" s="6">
        <f>Orders_C[[#This Row],[Quantity]]*Orders_C[[#This Row],[Unit_Price]]*(1-Orders_C[[#This Row],[Discount %]])+Orders_C[[#This Row],[Tax]]</f>
        <v>652.75</v>
      </c>
      <c r="AC2557" s="9">
        <f>(Orders_C[[#This Row],[Unit_Price]]*Orders_C[[#This Row],[Quantity]])-Orders_C[[#This Row],[Discount]]+Orders_C[[#This Row],[Tax]]</f>
        <v>749.65</v>
      </c>
      <c r="AD2557" t="str">
        <f>IF(COUNTIF(Orders_C[[#All],[Customer_ID]],Orders_C[[#This Row],[Customer_ID]])&gt;1,"Repeat","New")</f>
        <v>Repeat</v>
      </c>
      <c r="AE2557" t="str" cm="1">
        <f t="array" ref="AE2557">_xlfn.XLOOKUP(Orders_C[[#This Row],[Store_ID]],Stores_c[[#All],[Store_ID]],Stores_c[[#All],[City]])</f>
        <v>Sallyburgh</v>
      </c>
      <c r="AF2557" t="str" cm="1">
        <f t="array" ref="AF2557">_xlfn.XLOOKUP(Orders_C[[#This Row],[Store_ID]],Stores_c[[#All],[Store_ID]],Stores_c[[#All],[Manager_Name]])</f>
        <v>Benjamin Mccoy</v>
      </c>
      <c r="AG2557" t="str" cm="1">
        <f t="array" ref="AG2557">_xlfn.XLOOKUP(Orders_C[[#This Row],[Store_ID]],Stores_c[[#All],[Store_ID]],Stores_c[[#All],[Store_Type]])</f>
        <v>Drive-Thru</v>
      </c>
    </row>
    <row r="2558" spans="1:33" x14ac:dyDescent="0.25">
      <c r="A2558">
        <v>8434</v>
      </c>
      <c r="B2558" s="1">
        <v>45963</v>
      </c>
      <c r="C2558" s="2">
        <v>0.71923611111111108</v>
      </c>
      <c r="D2558">
        <v>1727</v>
      </c>
      <c r="E2558">
        <v>218</v>
      </c>
      <c r="F2558">
        <v>407</v>
      </c>
      <c r="G2558">
        <v>312</v>
      </c>
      <c r="H2558">
        <v>2</v>
      </c>
      <c r="I2558">
        <v>373</v>
      </c>
      <c r="J2558">
        <v>15</v>
      </c>
      <c r="K2558">
        <v>18.649999999999999</v>
      </c>
      <c r="L2558">
        <v>749.65</v>
      </c>
      <c r="M2558" t="s">
        <v>19</v>
      </c>
      <c r="N2558" t="s">
        <v>22</v>
      </c>
      <c r="O2558">
        <v>23</v>
      </c>
      <c r="P2558">
        <v>1</v>
      </c>
      <c r="Q2558" t="s">
        <v>2457</v>
      </c>
      <c r="R2558">
        <v>507</v>
      </c>
      <c r="S2558" s="3">
        <v>0.15</v>
      </c>
      <c r="T2558" s="6">
        <v>302.05</v>
      </c>
      <c r="U2558" t="s">
        <v>6336</v>
      </c>
      <c r="V2558">
        <v>2025</v>
      </c>
      <c r="W2558" t="s">
        <v>6329</v>
      </c>
      <c r="X2558" t="str">
        <f>_xlfn.XLOOKUP(Orders_C[[#This Row],[Product_ID]],Products_C[Product_ID],Products_C[Product_Name])</f>
        <v>Veg Burger</v>
      </c>
      <c r="Y2558" t="str">
        <f>_xlfn.XLOOKUP(Orders_C[[#This Row],[Product_ID]],Products_C[Product_ID],Products_C[Category])</f>
        <v>Burger</v>
      </c>
      <c r="Z2558" t="str">
        <f>_xlfn.XLOOKUP(Orders_C[[#This Row],[Store_ID]],Stores_c[Store_ID],Stores_c[City])</f>
        <v>East Johnport</v>
      </c>
      <c r="AA2558" t="str">
        <f>_xlfn.XLOOKUP(Orders_C[[#This Row],[Customer_ID]],Customers_c[Customer_ID],Customers_c[Customer_Name])</f>
        <v>Martin Schultz</v>
      </c>
      <c r="AB2558" s="6">
        <f>Orders_C[[#This Row],[Quantity]]*Orders_C[[#This Row],[Unit_Price]]*(1-Orders_C[[#This Row],[Discount %]])+Orders_C[[#This Row],[Tax]]</f>
        <v>652.75</v>
      </c>
      <c r="AC2558" s="9">
        <f>(Orders_C[[#This Row],[Unit_Price]]*Orders_C[[#This Row],[Quantity]])-Orders_C[[#This Row],[Discount]]+Orders_C[[#This Row],[Tax]]</f>
        <v>749.65</v>
      </c>
      <c r="AD2558" t="str">
        <f>IF(COUNTIF(Orders_C[[#All],[Customer_ID]],Orders_C[[#This Row],[Customer_ID]])&gt;1,"Repeat","New")</f>
        <v>Repeat</v>
      </c>
      <c r="AE2558" t="str" cm="1">
        <f t="array" ref="AE2558">_xlfn.XLOOKUP(Orders_C[[#This Row],[Store_ID]],Stores_c[[#All],[Store_ID]],Stores_c[[#All],[City]])</f>
        <v>East Johnport</v>
      </c>
      <c r="AF2558" t="str" cm="1">
        <f t="array" ref="AF2558">_xlfn.XLOOKUP(Orders_C[[#This Row],[Store_ID]],Stores_c[[#All],[Store_ID]],Stores_c[[#All],[Manager_Name]])</f>
        <v>Mr. Matthew Murillo III</v>
      </c>
      <c r="AG2558" t="str" cm="1">
        <f t="array" ref="AG2558">_xlfn.XLOOKUP(Orders_C[[#This Row],[Store_ID]],Stores_c[[#All],[Store_ID]],Stores_c[[#All],[Store_Type]])</f>
        <v>Street</v>
      </c>
    </row>
    <row r="2559" spans="1:33" x14ac:dyDescent="0.25">
      <c r="A2559">
        <v>8981</v>
      </c>
      <c r="B2559" s="1">
        <v>45888</v>
      </c>
      <c r="C2559" s="2">
        <v>0.22568287037037038</v>
      </c>
      <c r="D2559">
        <v>1043</v>
      </c>
      <c r="E2559">
        <v>213</v>
      </c>
      <c r="F2559">
        <v>422</v>
      </c>
      <c r="G2559">
        <v>303</v>
      </c>
      <c r="H2559">
        <v>3</v>
      </c>
      <c r="I2559">
        <v>250</v>
      </c>
      <c r="J2559">
        <v>10</v>
      </c>
      <c r="K2559">
        <v>12.5</v>
      </c>
      <c r="L2559">
        <v>752.5</v>
      </c>
      <c r="M2559" t="s">
        <v>18</v>
      </c>
      <c r="N2559" t="s">
        <v>21</v>
      </c>
      <c r="O2559">
        <v>19</v>
      </c>
      <c r="P2559">
        <v>1</v>
      </c>
      <c r="Q2559" t="s">
        <v>3004</v>
      </c>
      <c r="R2559">
        <v>503</v>
      </c>
      <c r="S2559" s="3">
        <v>0.1</v>
      </c>
      <c r="T2559" s="6">
        <v>302.5</v>
      </c>
      <c r="U2559" t="s">
        <v>6342</v>
      </c>
      <c r="V2559">
        <v>2025</v>
      </c>
      <c r="W2559" t="s">
        <v>6333</v>
      </c>
      <c r="X2559" t="str">
        <f>_xlfn.XLOOKUP(Orders_C[[#This Row],[Product_ID]],Products_C[Product_ID],Products_C[Product_Name])</f>
        <v>Chocolate Lava Cake</v>
      </c>
      <c r="Y2559" t="str">
        <f>_xlfn.XLOOKUP(Orders_C[[#This Row],[Product_ID]],Products_C[Product_ID],Products_C[Category])</f>
        <v>Chicken</v>
      </c>
      <c r="Z2559" t="str">
        <f>_xlfn.XLOOKUP(Orders_C[[#This Row],[Store_ID]],Stores_c[Store_ID],Stores_c[City])</f>
        <v>Lake Kristashire</v>
      </c>
      <c r="AA2559" t="str">
        <f>_xlfn.XLOOKUP(Orders_C[[#This Row],[Customer_ID]],Customers_c[Customer_ID],Customers_c[Customer_Name])</f>
        <v>William Yoder</v>
      </c>
      <c r="AB2559" s="6">
        <f>Orders_C[[#This Row],[Quantity]]*Orders_C[[#This Row],[Unit_Price]]*(1-Orders_C[[#This Row],[Discount %]])+Orders_C[[#This Row],[Tax]]</f>
        <v>687.5</v>
      </c>
      <c r="AC2559" s="9">
        <f>(Orders_C[[#This Row],[Unit_Price]]*Orders_C[[#This Row],[Quantity]])-Orders_C[[#This Row],[Discount]]+Orders_C[[#This Row],[Tax]]</f>
        <v>752.5</v>
      </c>
      <c r="AD2559" t="str">
        <f>IF(COUNTIF(Orders_C[[#All],[Customer_ID]],Orders_C[[#This Row],[Customer_ID]])&gt;1,"Repeat","New")</f>
        <v>Repeat</v>
      </c>
      <c r="AE2559" t="str" cm="1">
        <f t="array" ref="AE2559">_xlfn.XLOOKUP(Orders_C[[#This Row],[Store_ID]],Stores_c[[#All],[Store_ID]],Stores_c[[#All],[City]])</f>
        <v>Lake Kristashire</v>
      </c>
      <c r="AF2559" t="str" cm="1">
        <f t="array" ref="AF2559">_xlfn.XLOOKUP(Orders_C[[#This Row],[Store_ID]],Stores_c[[#All],[Store_ID]],Stores_c[[#All],[Manager_Name]])</f>
        <v>Andrea Daugherty</v>
      </c>
      <c r="AG2559" t="str" cm="1">
        <f t="array" ref="AG2559">_xlfn.XLOOKUP(Orders_C[[#This Row],[Store_ID]],Stores_c[[#All],[Store_ID]],Stores_c[[#All],[Store_Type]])</f>
        <v>Mall</v>
      </c>
    </row>
    <row r="2560" spans="1:33" x14ac:dyDescent="0.25">
      <c r="A2560">
        <v>6981</v>
      </c>
      <c r="B2560" s="1">
        <v>46025</v>
      </c>
      <c r="C2560" s="2">
        <v>0.32655092592592594</v>
      </c>
      <c r="D2560">
        <v>1303</v>
      </c>
      <c r="E2560">
        <v>203</v>
      </c>
      <c r="F2560">
        <v>515</v>
      </c>
      <c r="G2560">
        <v>306</v>
      </c>
      <c r="H2560">
        <v>3</v>
      </c>
      <c r="I2560">
        <v>254</v>
      </c>
      <c r="J2560">
        <v>15</v>
      </c>
      <c r="K2560">
        <v>12.7</v>
      </c>
      <c r="L2560">
        <v>759.7</v>
      </c>
      <c r="M2560" t="s">
        <v>20</v>
      </c>
      <c r="N2560" t="s">
        <v>21</v>
      </c>
      <c r="O2560">
        <v>41</v>
      </c>
      <c r="P2560">
        <v>5</v>
      </c>
      <c r="Q2560" t="s">
        <v>1004</v>
      </c>
      <c r="R2560">
        <v>501</v>
      </c>
      <c r="S2560" s="3">
        <v>0.15</v>
      </c>
      <c r="T2560" s="6">
        <v>302.50000000000006</v>
      </c>
      <c r="U2560" t="s">
        <v>6330</v>
      </c>
      <c r="V2560">
        <v>2026</v>
      </c>
      <c r="W2560" t="s">
        <v>6331</v>
      </c>
      <c r="X2560" t="str">
        <f>_xlfn.XLOOKUP(Orders_C[[#This Row],[Product_ID]],Products_C[Product_ID],Products_C[Product_Name])</f>
        <v>Veg Burger</v>
      </c>
      <c r="Y2560" t="str">
        <f>_xlfn.XLOOKUP(Orders_C[[#This Row],[Product_ID]],Products_C[Product_ID],Products_C[Category])</f>
        <v>Burger</v>
      </c>
      <c r="Z2560" t="str">
        <f>_xlfn.XLOOKUP(Orders_C[[#This Row],[Store_ID]],Stores_c[Store_ID],Stores_c[City])</f>
        <v>Lake Williammouth</v>
      </c>
      <c r="AA2560" t="str">
        <f>_xlfn.XLOOKUP(Orders_C[[#This Row],[Customer_ID]],Customers_c[Customer_ID],Customers_c[Customer_Name])</f>
        <v>Angela Faulkner</v>
      </c>
      <c r="AB2560" s="6">
        <f>Orders_C[[#This Row],[Quantity]]*Orders_C[[#This Row],[Unit_Price]]*(1-Orders_C[[#This Row],[Discount %]])+Orders_C[[#This Row],[Tax]]</f>
        <v>660.4</v>
      </c>
      <c r="AC2560" s="9">
        <f>(Orders_C[[#This Row],[Unit_Price]]*Orders_C[[#This Row],[Quantity]])-Orders_C[[#This Row],[Discount]]+Orders_C[[#This Row],[Tax]]</f>
        <v>759.7</v>
      </c>
      <c r="AD2560" t="str">
        <f>IF(COUNTIF(Orders_C[[#All],[Customer_ID]],Orders_C[[#This Row],[Customer_ID]])&gt;1,"Repeat","New")</f>
        <v>Repeat</v>
      </c>
      <c r="AE2560" t="str" cm="1">
        <f t="array" ref="AE2560">_xlfn.XLOOKUP(Orders_C[[#This Row],[Store_ID]],Stores_c[[#All],[Store_ID]],Stores_c[[#All],[City]])</f>
        <v>Lake Williammouth</v>
      </c>
      <c r="AF2560" t="str" cm="1">
        <f t="array" ref="AF2560">_xlfn.XLOOKUP(Orders_C[[#This Row],[Store_ID]],Stores_c[[#All],[Store_ID]],Stores_c[[#All],[Manager_Name]])</f>
        <v>Stephanie Dominguez</v>
      </c>
      <c r="AG2560" t="str" cm="1">
        <f t="array" ref="AG2560">_xlfn.XLOOKUP(Orders_C[[#This Row],[Store_ID]],Stores_c[[#All],[Store_ID]],Stores_c[[#All],[Store_Type]])</f>
        <v>Drive-Thru</v>
      </c>
    </row>
    <row r="2561" spans="1:33" x14ac:dyDescent="0.25">
      <c r="A2561">
        <v>7080</v>
      </c>
      <c r="B2561" s="1">
        <v>45859</v>
      </c>
      <c r="C2561" s="2">
        <v>0.54159722222222217</v>
      </c>
      <c r="D2561">
        <v>1274</v>
      </c>
      <c r="E2561">
        <v>217</v>
      </c>
      <c r="F2561">
        <v>488</v>
      </c>
      <c r="G2561">
        <v>310</v>
      </c>
      <c r="H2561">
        <v>3</v>
      </c>
      <c r="I2561">
        <v>242</v>
      </c>
      <c r="J2561">
        <v>0</v>
      </c>
      <c r="K2561">
        <v>12.1</v>
      </c>
      <c r="L2561">
        <v>738.1</v>
      </c>
      <c r="M2561" t="s">
        <v>20</v>
      </c>
      <c r="N2561" t="s">
        <v>21</v>
      </c>
      <c r="O2561">
        <v>18</v>
      </c>
      <c r="P2561">
        <v>5</v>
      </c>
      <c r="Q2561" t="s">
        <v>1103</v>
      </c>
      <c r="R2561">
        <v>501</v>
      </c>
      <c r="S2561" s="3">
        <v>0</v>
      </c>
      <c r="T2561" s="6">
        <v>302.50000000000006</v>
      </c>
      <c r="U2561" t="s">
        <v>6341</v>
      </c>
      <c r="V2561">
        <v>2025</v>
      </c>
      <c r="W2561" t="s">
        <v>6333</v>
      </c>
      <c r="X2561" t="str">
        <f>_xlfn.XLOOKUP(Orders_C[[#This Row],[Product_ID]],Products_C[Product_ID],Products_C[Product_Name])</f>
        <v>Chicken Bucket</v>
      </c>
      <c r="Y2561" t="str">
        <f>_xlfn.XLOOKUP(Orders_C[[#This Row],[Product_ID]],Products_C[Product_ID],Products_C[Category])</f>
        <v>Chicken</v>
      </c>
      <c r="Z2561" t="str">
        <f>_xlfn.XLOOKUP(Orders_C[[#This Row],[Store_ID]],Stores_c[Store_ID],Stores_c[City])</f>
        <v>West Rebecca</v>
      </c>
      <c r="AA2561" t="str">
        <f>_xlfn.XLOOKUP(Orders_C[[#This Row],[Customer_ID]],Customers_c[Customer_ID],Customers_c[Customer_Name])</f>
        <v>Jason Gonzalez</v>
      </c>
      <c r="AB2561" s="6">
        <f>Orders_C[[#This Row],[Quantity]]*Orders_C[[#This Row],[Unit_Price]]*(1-Orders_C[[#This Row],[Discount %]])+Orders_C[[#This Row],[Tax]]</f>
        <v>738.1</v>
      </c>
      <c r="AC2561" s="9">
        <f>(Orders_C[[#This Row],[Unit_Price]]*Orders_C[[#This Row],[Quantity]])-Orders_C[[#This Row],[Discount]]+Orders_C[[#This Row],[Tax]]</f>
        <v>738.1</v>
      </c>
      <c r="AD2561" t="str">
        <f>IF(COUNTIF(Orders_C[[#All],[Customer_ID]],Orders_C[[#This Row],[Customer_ID]])&gt;1,"Repeat","New")</f>
        <v>Repeat</v>
      </c>
      <c r="AE2561" t="str" cm="1">
        <f t="array" ref="AE2561">_xlfn.XLOOKUP(Orders_C[[#This Row],[Store_ID]],Stores_c[[#All],[Store_ID]],Stores_c[[#All],[City]])</f>
        <v>West Rebecca</v>
      </c>
      <c r="AF2561" t="str" cm="1">
        <f t="array" ref="AF2561">_xlfn.XLOOKUP(Orders_C[[#This Row],[Store_ID]],Stores_c[[#All],[Store_ID]],Stores_c[[#All],[Manager_Name]])</f>
        <v>Albert Smith</v>
      </c>
      <c r="AG2561" t="str" cm="1">
        <f t="array" ref="AG2561">_xlfn.XLOOKUP(Orders_C[[#This Row],[Store_ID]],Stores_c[[#All],[Store_ID]],Stores_c[[#All],[Store_Type]])</f>
        <v>Mall</v>
      </c>
    </row>
    <row r="2562" spans="1:33" x14ac:dyDescent="0.25">
      <c r="A2562">
        <v>7333</v>
      </c>
      <c r="B2562" s="1">
        <v>45932</v>
      </c>
      <c r="C2562" s="2">
        <v>0.16074074074074074</v>
      </c>
      <c r="D2562">
        <v>1295</v>
      </c>
      <c r="E2562">
        <v>220</v>
      </c>
      <c r="F2562">
        <v>448</v>
      </c>
      <c r="G2562">
        <v>314</v>
      </c>
      <c r="H2562">
        <v>2</v>
      </c>
      <c r="I2562">
        <v>362</v>
      </c>
      <c r="J2562">
        <v>5</v>
      </c>
      <c r="K2562">
        <v>18.100000000000001</v>
      </c>
      <c r="L2562">
        <v>737.1</v>
      </c>
      <c r="M2562" t="s">
        <v>18</v>
      </c>
      <c r="N2562" t="s">
        <v>21</v>
      </c>
      <c r="O2562">
        <v>49</v>
      </c>
      <c r="P2562">
        <v>4</v>
      </c>
      <c r="Q2562" t="s">
        <v>1356</v>
      </c>
      <c r="R2562">
        <v>509</v>
      </c>
      <c r="S2562" s="3">
        <v>0.05</v>
      </c>
      <c r="T2562" s="6">
        <v>302.70000000000005</v>
      </c>
      <c r="U2562" t="s">
        <v>6332</v>
      </c>
      <c r="V2562">
        <v>2025</v>
      </c>
      <c r="W2562" t="s">
        <v>6331</v>
      </c>
      <c r="X2562" t="str">
        <f>_xlfn.XLOOKUP(Orders_C[[#This Row],[Product_ID]],Products_C[Product_ID],Products_C[Product_Name])</f>
        <v>Wrap</v>
      </c>
      <c r="Y2562" t="str">
        <f>_xlfn.XLOOKUP(Orders_C[[#This Row],[Product_ID]],Products_C[Product_ID],Products_C[Category])</f>
        <v>Burger</v>
      </c>
      <c r="Z2562" t="str">
        <f>_xlfn.XLOOKUP(Orders_C[[#This Row],[Store_ID]],Stores_c[Store_ID],Stores_c[City])</f>
        <v>Williamborough</v>
      </c>
      <c r="AA2562" t="str">
        <f>_xlfn.XLOOKUP(Orders_C[[#This Row],[Customer_ID]],Customers_c[Customer_ID],Customers_c[Customer_Name])</f>
        <v>April Guerra</v>
      </c>
      <c r="AB2562" s="6">
        <f>Orders_C[[#This Row],[Quantity]]*Orders_C[[#This Row],[Unit_Price]]*(1-Orders_C[[#This Row],[Discount %]])+Orders_C[[#This Row],[Tax]]</f>
        <v>705.9</v>
      </c>
      <c r="AC2562" s="9">
        <f>(Orders_C[[#This Row],[Unit_Price]]*Orders_C[[#This Row],[Quantity]])-Orders_C[[#This Row],[Discount]]+Orders_C[[#This Row],[Tax]]</f>
        <v>737.1</v>
      </c>
      <c r="AD2562" t="str">
        <f>IF(COUNTIF(Orders_C[[#All],[Customer_ID]],Orders_C[[#This Row],[Customer_ID]])&gt;1,"Repeat","New")</f>
        <v>Repeat</v>
      </c>
      <c r="AE2562" t="str" cm="1">
        <f t="array" ref="AE2562">_xlfn.XLOOKUP(Orders_C[[#This Row],[Store_ID]],Stores_c[[#All],[Store_ID]],Stores_c[[#All],[City]])</f>
        <v>Williamborough</v>
      </c>
      <c r="AF2562" t="str" cm="1">
        <f t="array" ref="AF2562">_xlfn.XLOOKUP(Orders_C[[#This Row],[Store_ID]],Stores_c[[#All],[Store_ID]],Stores_c[[#All],[Manager_Name]])</f>
        <v>Michael Mcbride</v>
      </c>
      <c r="AG2562" t="str" cm="1">
        <f t="array" ref="AG2562">_xlfn.XLOOKUP(Orders_C[[#This Row],[Store_ID]],Stores_c[[#All],[Store_ID]],Stores_c[[#All],[Store_Type]])</f>
        <v>Mall</v>
      </c>
    </row>
    <row r="2563" spans="1:33" x14ac:dyDescent="0.25">
      <c r="A2563">
        <v>8555</v>
      </c>
      <c r="B2563" s="1">
        <v>45897</v>
      </c>
      <c r="C2563" s="2">
        <v>0.26907407407407408</v>
      </c>
      <c r="D2563">
        <v>1127</v>
      </c>
      <c r="E2563">
        <v>217</v>
      </c>
      <c r="F2563">
        <v>433</v>
      </c>
      <c r="G2563">
        <v>320</v>
      </c>
      <c r="H2563">
        <v>2</v>
      </c>
      <c r="I2563">
        <v>368</v>
      </c>
      <c r="J2563">
        <v>10</v>
      </c>
      <c r="K2563">
        <v>18.399999999999999</v>
      </c>
      <c r="L2563">
        <v>744.4</v>
      </c>
      <c r="M2563" t="s">
        <v>18</v>
      </c>
      <c r="N2563" t="s">
        <v>22</v>
      </c>
      <c r="O2563">
        <v>18</v>
      </c>
      <c r="P2563">
        <v>2</v>
      </c>
      <c r="Q2563" t="s">
        <v>2578</v>
      </c>
      <c r="R2563">
        <v>510</v>
      </c>
      <c r="S2563" s="3">
        <v>0.1</v>
      </c>
      <c r="T2563" s="6">
        <v>302.8</v>
      </c>
      <c r="U2563" t="s">
        <v>6342</v>
      </c>
      <c r="V2563">
        <v>2025</v>
      </c>
      <c r="W2563" t="s">
        <v>6333</v>
      </c>
      <c r="X2563" t="str">
        <f>_xlfn.XLOOKUP(Orders_C[[#This Row],[Product_ID]],Products_C[Product_ID],Products_C[Product_Name])</f>
        <v>Rice Bowl</v>
      </c>
      <c r="Y2563" t="str">
        <f>_xlfn.XLOOKUP(Orders_C[[#This Row],[Product_ID]],Products_C[Product_ID],Products_C[Category])</f>
        <v>Beverage</v>
      </c>
      <c r="Z2563" t="str">
        <f>_xlfn.XLOOKUP(Orders_C[[#This Row],[Store_ID]],Stores_c[Store_ID],Stores_c[City])</f>
        <v>West Rebecca</v>
      </c>
      <c r="AA2563" t="str">
        <f>_xlfn.XLOOKUP(Orders_C[[#This Row],[Customer_ID]],Customers_c[Customer_ID],Customers_c[Customer_Name])</f>
        <v>Christopher Long</v>
      </c>
      <c r="AB2563" s="6">
        <f>Orders_C[[#This Row],[Quantity]]*Orders_C[[#This Row],[Unit_Price]]*(1-Orders_C[[#This Row],[Discount %]])+Orders_C[[#This Row],[Tax]]</f>
        <v>680.8</v>
      </c>
      <c r="AC2563" s="9">
        <f>(Orders_C[[#This Row],[Unit_Price]]*Orders_C[[#This Row],[Quantity]])-Orders_C[[#This Row],[Discount]]+Orders_C[[#This Row],[Tax]]</f>
        <v>744.4</v>
      </c>
      <c r="AD2563" t="str">
        <f>IF(COUNTIF(Orders_C[[#All],[Customer_ID]],Orders_C[[#This Row],[Customer_ID]])&gt;1,"Repeat","New")</f>
        <v>Repeat</v>
      </c>
      <c r="AE2563" t="str" cm="1">
        <f t="array" ref="AE2563">_xlfn.XLOOKUP(Orders_C[[#This Row],[Store_ID]],Stores_c[[#All],[Store_ID]],Stores_c[[#All],[City]])</f>
        <v>West Rebecca</v>
      </c>
      <c r="AF2563" t="str" cm="1">
        <f t="array" ref="AF2563">_xlfn.XLOOKUP(Orders_C[[#This Row],[Store_ID]],Stores_c[[#All],[Store_ID]],Stores_c[[#All],[Manager_Name]])</f>
        <v>Albert Smith</v>
      </c>
      <c r="AG2563" t="str" cm="1">
        <f t="array" ref="AG2563">_xlfn.XLOOKUP(Orders_C[[#This Row],[Store_ID]],Stores_c[[#All],[Store_ID]],Stores_c[[#All],[Store_Type]])</f>
        <v>Mall</v>
      </c>
    </row>
    <row r="2564" spans="1:33" x14ac:dyDescent="0.25">
      <c r="A2564">
        <v>9549</v>
      </c>
      <c r="B2564" s="1">
        <v>45818</v>
      </c>
      <c r="C2564" s="2">
        <v>0.65084490740740741</v>
      </c>
      <c r="D2564">
        <v>1887</v>
      </c>
      <c r="E2564">
        <v>212</v>
      </c>
      <c r="F2564">
        <v>470</v>
      </c>
      <c r="G2564">
        <v>319</v>
      </c>
      <c r="H2564">
        <v>4</v>
      </c>
      <c r="I2564">
        <v>190</v>
      </c>
      <c r="J2564">
        <v>10</v>
      </c>
      <c r="K2564">
        <v>9.5</v>
      </c>
      <c r="L2564">
        <v>759.5</v>
      </c>
      <c r="M2564" t="s">
        <v>19</v>
      </c>
      <c r="N2564" t="s">
        <v>21</v>
      </c>
      <c r="O2564">
        <v>52</v>
      </c>
      <c r="P2564">
        <v>1</v>
      </c>
      <c r="Q2564" t="s">
        <v>3572</v>
      </c>
      <c r="R2564">
        <v>505</v>
      </c>
      <c r="S2564" s="3">
        <v>0.1</v>
      </c>
      <c r="T2564" s="6">
        <v>303.5</v>
      </c>
      <c r="U2564" t="s">
        <v>6340</v>
      </c>
      <c r="V2564">
        <v>2025</v>
      </c>
      <c r="W2564" t="s">
        <v>6331</v>
      </c>
      <c r="X2564" t="str">
        <f>_xlfn.XLOOKUP(Orders_C[[#This Row],[Product_ID]],Products_C[Product_ID],Products_C[Product_Name])</f>
        <v>Chocolate Lava Cake</v>
      </c>
      <c r="Y2564" t="str">
        <f>_xlfn.XLOOKUP(Orders_C[[#This Row],[Product_ID]],Products_C[Product_ID],Products_C[Category])</f>
        <v>Beverage</v>
      </c>
      <c r="Z2564" t="str">
        <f>_xlfn.XLOOKUP(Orders_C[[#This Row],[Store_ID]],Stores_c[Store_ID],Stores_c[City])</f>
        <v>Andrewview</v>
      </c>
      <c r="AA2564" t="str">
        <f>_xlfn.XLOOKUP(Orders_C[[#This Row],[Customer_ID]],Customers_c[Customer_ID],Customers_c[Customer_Name])</f>
        <v>Henry Rivera</v>
      </c>
      <c r="AB2564" s="6">
        <f>Orders_C[[#This Row],[Quantity]]*Orders_C[[#This Row],[Unit_Price]]*(1-Orders_C[[#This Row],[Discount %]])+Orders_C[[#This Row],[Tax]]</f>
        <v>693.5</v>
      </c>
      <c r="AC2564" s="9">
        <f>(Orders_C[[#This Row],[Unit_Price]]*Orders_C[[#This Row],[Quantity]])-Orders_C[[#This Row],[Discount]]+Orders_C[[#This Row],[Tax]]</f>
        <v>759.5</v>
      </c>
      <c r="AD2564" t="str">
        <f>IF(COUNTIF(Orders_C[[#All],[Customer_ID]],Orders_C[[#This Row],[Customer_ID]])&gt;1,"Repeat","New")</f>
        <v>Repeat</v>
      </c>
      <c r="AE2564" t="str" cm="1">
        <f t="array" ref="AE2564">_xlfn.XLOOKUP(Orders_C[[#This Row],[Store_ID]],Stores_c[[#All],[Store_ID]],Stores_c[[#All],[City]])</f>
        <v>Andrewview</v>
      </c>
      <c r="AF2564" t="str" cm="1">
        <f t="array" ref="AF2564">_xlfn.XLOOKUP(Orders_C[[#This Row],[Store_ID]],Stores_c[[#All],[Store_ID]],Stores_c[[#All],[Manager_Name]])</f>
        <v>Alice Sutton</v>
      </c>
      <c r="AG2564" t="str" cm="1">
        <f t="array" ref="AG2564">_xlfn.XLOOKUP(Orders_C[[#This Row],[Store_ID]],Stores_c[[#All],[Store_ID]],Stores_c[[#All],[Store_Type]])</f>
        <v>Mall</v>
      </c>
    </row>
    <row r="2565" spans="1:33" x14ac:dyDescent="0.25">
      <c r="A2565">
        <v>6866</v>
      </c>
      <c r="B2565" s="1">
        <v>45714</v>
      </c>
      <c r="C2565" s="2">
        <v>0.15520833333333334</v>
      </c>
      <c r="D2565">
        <v>1549</v>
      </c>
      <c r="E2565">
        <v>221</v>
      </c>
      <c r="F2565">
        <v>494</v>
      </c>
      <c r="G2565">
        <v>310</v>
      </c>
      <c r="H2565">
        <v>4</v>
      </c>
      <c r="I2565">
        <v>187</v>
      </c>
      <c r="J2565">
        <v>5</v>
      </c>
      <c r="K2565">
        <v>9.35</v>
      </c>
      <c r="L2565">
        <v>752.35</v>
      </c>
      <c r="M2565" t="s">
        <v>18</v>
      </c>
      <c r="N2565" t="s">
        <v>23</v>
      </c>
      <c r="O2565">
        <v>25</v>
      </c>
      <c r="P2565">
        <v>4</v>
      </c>
      <c r="Q2565" t="s">
        <v>889</v>
      </c>
      <c r="R2565">
        <v>503</v>
      </c>
      <c r="S2565" s="3">
        <v>0.05</v>
      </c>
      <c r="T2565" s="6">
        <v>303.55</v>
      </c>
      <c r="U2565" t="s">
        <v>6338</v>
      </c>
      <c r="V2565">
        <v>2025</v>
      </c>
      <c r="W2565" t="s">
        <v>6329</v>
      </c>
      <c r="X2565" t="str">
        <f>_xlfn.XLOOKUP(Orders_C[[#This Row],[Product_ID]],Products_C[Product_ID],Products_C[Product_Name])</f>
        <v>Chicken Bucket</v>
      </c>
      <c r="Y2565" t="str">
        <f>_xlfn.XLOOKUP(Orders_C[[#This Row],[Product_ID]],Products_C[Product_ID],Products_C[Category])</f>
        <v>Chicken</v>
      </c>
      <c r="Z2565" t="str">
        <f>_xlfn.XLOOKUP(Orders_C[[#This Row],[Store_ID]],Stores_c[Store_ID],Stores_c[City])</f>
        <v>Port Barbarabury</v>
      </c>
      <c r="AA2565" t="str">
        <f>_xlfn.XLOOKUP(Orders_C[[#This Row],[Customer_ID]],Customers_c[Customer_ID],Customers_c[Customer_Name])</f>
        <v>Katherine Smith</v>
      </c>
      <c r="AB2565" s="6">
        <f>Orders_C[[#This Row],[Quantity]]*Orders_C[[#This Row],[Unit_Price]]*(1-Orders_C[[#This Row],[Discount %]])+Orders_C[[#This Row],[Tax]]</f>
        <v>719.95</v>
      </c>
      <c r="AC2565" s="9">
        <f>(Orders_C[[#This Row],[Unit_Price]]*Orders_C[[#This Row],[Quantity]])-Orders_C[[#This Row],[Discount]]+Orders_C[[#This Row],[Tax]]</f>
        <v>752.35</v>
      </c>
      <c r="AD2565" t="str">
        <f>IF(COUNTIF(Orders_C[[#All],[Customer_ID]],Orders_C[[#This Row],[Customer_ID]])&gt;1,"Repeat","New")</f>
        <v>Repeat</v>
      </c>
      <c r="AE2565" t="str" cm="1">
        <f t="array" ref="AE2565">_xlfn.XLOOKUP(Orders_C[[#This Row],[Store_ID]],Stores_c[[#All],[Store_ID]],Stores_c[[#All],[City]])</f>
        <v>Port Barbarabury</v>
      </c>
      <c r="AF2565" t="str" cm="1">
        <f t="array" ref="AF2565">_xlfn.XLOOKUP(Orders_C[[#This Row],[Store_ID]],Stores_c[[#All],[Store_ID]],Stores_c[[#All],[Manager_Name]])</f>
        <v>Edward Nguyen</v>
      </c>
      <c r="AG2565" t="str" cm="1">
        <f t="array" ref="AG2565">_xlfn.XLOOKUP(Orders_C[[#This Row],[Store_ID]],Stores_c[[#All],[Store_ID]],Stores_c[[#All],[Store_Type]])</f>
        <v>Street</v>
      </c>
    </row>
    <row r="2566" spans="1:33" x14ac:dyDescent="0.25">
      <c r="A2566">
        <v>6671</v>
      </c>
      <c r="B2566" s="1">
        <v>45818</v>
      </c>
      <c r="C2566" s="2">
        <v>0.15475694444444443</v>
      </c>
      <c r="D2566">
        <v>1424</v>
      </c>
      <c r="E2566">
        <v>215</v>
      </c>
      <c r="F2566">
        <v>454</v>
      </c>
      <c r="G2566">
        <v>317</v>
      </c>
      <c r="H2566">
        <v>4</v>
      </c>
      <c r="I2566">
        <v>184</v>
      </c>
      <c r="J2566">
        <v>0</v>
      </c>
      <c r="K2566">
        <v>9.2000000000000011</v>
      </c>
      <c r="L2566">
        <v>745.2</v>
      </c>
      <c r="M2566" t="s">
        <v>18</v>
      </c>
      <c r="N2566" t="s">
        <v>23</v>
      </c>
      <c r="O2566">
        <v>19</v>
      </c>
      <c r="P2566">
        <v>1</v>
      </c>
      <c r="Q2566" t="s">
        <v>694</v>
      </c>
      <c r="R2566">
        <v>510</v>
      </c>
      <c r="S2566" s="3">
        <v>0</v>
      </c>
      <c r="T2566" s="6">
        <v>303.60000000000008</v>
      </c>
      <c r="U2566" t="s">
        <v>6340</v>
      </c>
      <c r="V2566">
        <v>2025</v>
      </c>
      <c r="W2566" t="s">
        <v>6333</v>
      </c>
      <c r="X2566" t="str">
        <f>_xlfn.XLOOKUP(Orders_C[[#This Row],[Product_ID]],Products_C[Product_ID],Products_C[Product_Name])</f>
        <v>Popcorn Chicken</v>
      </c>
      <c r="Y2566" t="str">
        <f>_xlfn.XLOOKUP(Orders_C[[#This Row],[Product_ID]],Products_C[Product_ID],Products_C[Category])</f>
        <v>Dessert</v>
      </c>
      <c r="Z2566" t="str">
        <f>_xlfn.XLOOKUP(Orders_C[[#This Row],[Store_ID]],Stores_c[Store_ID],Stores_c[City])</f>
        <v>Sallyburgh</v>
      </c>
      <c r="AA2566" t="str">
        <f>_xlfn.XLOOKUP(Orders_C[[#This Row],[Customer_ID]],Customers_c[Customer_ID],Customers_c[Customer_Name])</f>
        <v>Laura Nelson</v>
      </c>
      <c r="AB2566" s="6">
        <f>Orders_C[[#This Row],[Quantity]]*Orders_C[[#This Row],[Unit_Price]]*(1-Orders_C[[#This Row],[Discount %]])+Orders_C[[#This Row],[Tax]]</f>
        <v>745.2</v>
      </c>
      <c r="AC2566" s="9">
        <f>(Orders_C[[#This Row],[Unit_Price]]*Orders_C[[#This Row],[Quantity]])-Orders_C[[#This Row],[Discount]]+Orders_C[[#This Row],[Tax]]</f>
        <v>745.2</v>
      </c>
      <c r="AD2566" t="str">
        <f>IF(COUNTIF(Orders_C[[#All],[Customer_ID]],Orders_C[[#This Row],[Customer_ID]])&gt;1,"Repeat","New")</f>
        <v>Repeat</v>
      </c>
      <c r="AE2566" t="str" cm="1">
        <f t="array" ref="AE2566">_xlfn.XLOOKUP(Orders_C[[#This Row],[Store_ID]],Stores_c[[#All],[Store_ID]],Stores_c[[#All],[City]])</f>
        <v>Sallyburgh</v>
      </c>
      <c r="AF2566" t="str" cm="1">
        <f t="array" ref="AF2566">_xlfn.XLOOKUP(Orders_C[[#This Row],[Store_ID]],Stores_c[[#All],[Store_ID]],Stores_c[[#All],[Manager_Name]])</f>
        <v>Benjamin Mccoy</v>
      </c>
      <c r="AG2566" t="str" cm="1">
        <f t="array" ref="AG2566">_xlfn.XLOOKUP(Orders_C[[#This Row],[Store_ID]],Stores_c[[#All],[Store_ID]],Stores_c[[#All],[Store_Type]])</f>
        <v>Drive-Thru</v>
      </c>
    </row>
    <row r="2567" spans="1:33" x14ac:dyDescent="0.25">
      <c r="A2567">
        <v>7286</v>
      </c>
      <c r="B2567" s="1">
        <v>45830</v>
      </c>
      <c r="C2567" s="2">
        <v>0.9060300925925926</v>
      </c>
      <c r="D2567">
        <v>1674</v>
      </c>
      <c r="E2567">
        <v>201</v>
      </c>
      <c r="F2567">
        <v>547</v>
      </c>
      <c r="G2567">
        <v>330</v>
      </c>
      <c r="H2567">
        <v>2</v>
      </c>
      <c r="I2567">
        <v>369</v>
      </c>
      <c r="J2567">
        <v>10</v>
      </c>
      <c r="K2567">
        <v>18.45</v>
      </c>
      <c r="L2567">
        <v>746.45</v>
      </c>
      <c r="M2567" t="s">
        <v>19</v>
      </c>
      <c r="N2567" t="s">
        <v>23</v>
      </c>
      <c r="O2567">
        <v>58</v>
      </c>
      <c r="P2567">
        <v>2</v>
      </c>
      <c r="Q2567" t="s">
        <v>1309</v>
      </c>
      <c r="R2567">
        <v>504</v>
      </c>
      <c r="S2567" s="3">
        <v>0.1</v>
      </c>
      <c r="T2567" s="6">
        <v>303.65000000000003</v>
      </c>
      <c r="U2567" t="s">
        <v>6340</v>
      </c>
      <c r="V2567">
        <v>2025</v>
      </c>
      <c r="W2567" t="s">
        <v>6331</v>
      </c>
      <c r="X2567" t="str">
        <f>_xlfn.XLOOKUP(Orders_C[[#This Row],[Product_ID]],Products_C[Product_ID],Products_C[Product_Name])</f>
        <v>Rice Bowl</v>
      </c>
      <c r="Y2567" t="str">
        <f>_xlfn.XLOOKUP(Orders_C[[#This Row],[Product_ID]],Products_C[Product_ID],Products_C[Category])</f>
        <v>Beverage</v>
      </c>
      <c r="Z2567" t="str">
        <f>_xlfn.XLOOKUP(Orders_C[[#This Row],[Store_ID]],Stores_c[Store_ID],Stores_c[City])</f>
        <v>Lake Nicholasburgh</v>
      </c>
      <c r="AA2567" t="str">
        <f>_xlfn.XLOOKUP(Orders_C[[#This Row],[Customer_ID]],Customers_c[Customer_ID],Customers_c[Customer_Name])</f>
        <v>Joseph Wiley II</v>
      </c>
      <c r="AB2567" s="6">
        <f>Orders_C[[#This Row],[Quantity]]*Orders_C[[#This Row],[Unit_Price]]*(1-Orders_C[[#This Row],[Discount %]])+Orders_C[[#This Row],[Tax]]</f>
        <v>682.65000000000009</v>
      </c>
      <c r="AC2567" s="9">
        <f>(Orders_C[[#This Row],[Unit_Price]]*Orders_C[[#This Row],[Quantity]])-Orders_C[[#This Row],[Discount]]+Orders_C[[#This Row],[Tax]]</f>
        <v>746.45</v>
      </c>
      <c r="AD2567" t="str">
        <f>IF(COUNTIF(Orders_C[[#All],[Customer_ID]],Orders_C[[#This Row],[Customer_ID]])&gt;1,"Repeat","New")</f>
        <v>Repeat</v>
      </c>
      <c r="AE2567" t="str" cm="1">
        <f t="array" ref="AE2567">_xlfn.XLOOKUP(Orders_C[[#This Row],[Store_ID]],Stores_c[[#All],[Store_ID]],Stores_c[[#All],[City]])</f>
        <v>Lake Nicholasburgh</v>
      </c>
      <c r="AF2567" t="str" cm="1">
        <f t="array" ref="AF2567">_xlfn.XLOOKUP(Orders_C[[#This Row],[Store_ID]],Stores_c[[#All],[Store_ID]],Stores_c[[#All],[Manager_Name]])</f>
        <v>Maurice Garcia</v>
      </c>
      <c r="AG2567" t="str" cm="1">
        <f t="array" ref="AG2567">_xlfn.XLOOKUP(Orders_C[[#This Row],[Store_ID]],Stores_c[[#All],[Store_ID]],Stores_c[[#All],[Store_Type]])</f>
        <v>Mall</v>
      </c>
    </row>
    <row r="2568" spans="1:33" x14ac:dyDescent="0.25">
      <c r="A2568">
        <v>8498</v>
      </c>
      <c r="B2568" s="1">
        <v>45947</v>
      </c>
      <c r="C2568" s="2">
        <v>0.73100694444444447</v>
      </c>
      <c r="D2568">
        <v>1480</v>
      </c>
      <c r="E2568">
        <v>204</v>
      </c>
      <c r="F2568">
        <v>483</v>
      </c>
      <c r="G2568">
        <v>336</v>
      </c>
      <c r="H2568">
        <v>3</v>
      </c>
      <c r="I2568">
        <v>251</v>
      </c>
      <c r="J2568">
        <v>10</v>
      </c>
      <c r="K2568">
        <v>12.55</v>
      </c>
      <c r="L2568">
        <v>755.55</v>
      </c>
      <c r="M2568" t="s">
        <v>19</v>
      </c>
      <c r="N2568" t="s">
        <v>22</v>
      </c>
      <c r="O2568">
        <v>43</v>
      </c>
      <c r="P2568">
        <v>4</v>
      </c>
      <c r="Q2568" t="s">
        <v>2521</v>
      </c>
      <c r="R2568">
        <v>502</v>
      </c>
      <c r="S2568" s="3">
        <v>0.1</v>
      </c>
      <c r="T2568" s="6">
        <v>303.74999999999994</v>
      </c>
      <c r="U2568" t="s">
        <v>6332</v>
      </c>
      <c r="V2568">
        <v>2025</v>
      </c>
      <c r="W2568" t="s">
        <v>6331</v>
      </c>
      <c r="X2568" t="str">
        <f>_xlfn.XLOOKUP(Orders_C[[#This Row],[Product_ID]],Products_C[Product_ID],Products_C[Product_Name])</f>
        <v>Chicken Bucket</v>
      </c>
      <c r="Y2568" t="str">
        <f>_xlfn.XLOOKUP(Orders_C[[#This Row],[Product_ID]],Products_C[Product_ID],Products_C[Category])</f>
        <v>Dessert</v>
      </c>
      <c r="Z2568" t="str">
        <f>_xlfn.XLOOKUP(Orders_C[[#This Row],[Store_ID]],Stores_c[Store_ID],Stores_c[City])</f>
        <v>New Robertfurt</v>
      </c>
      <c r="AA2568" t="str">
        <f>_xlfn.XLOOKUP(Orders_C[[#This Row],[Customer_ID]],Customers_c[Customer_ID],Customers_c[Customer_Name])</f>
        <v>Patrick Meyers</v>
      </c>
      <c r="AB2568" s="6">
        <f>Orders_C[[#This Row],[Quantity]]*Orders_C[[#This Row],[Unit_Price]]*(1-Orders_C[[#This Row],[Discount %]])+Orders_C[[#This Row],[Tax]]</f>
        <v>690.25</v>
      </c>
      <c r="AC2568" s="9">
        <f>(Orders_C[[#This Row],[Unit_Price]]*Orders_C[[#This Row],[Quantity]])-Orders_C[[#This Row],[Discount]]+Orders_C[[#This Row],[Tax]]</f>
        <v>755.55</v>
      </c>
      <c r="AD2568" t="str">
        <f>IF(COUNTIF(Orders_C[[#All],[Customer_ID]],Orders_C[[#This Row],[Customer_ID]])&gt;1,"Repeat","New")</f>
        <v>Repeat</v>
      </c>
      <c r="AE2568" t="str" cm="1">
        <f t="array" ref="AE2568">_xlfn.XLOOKUP(Orders_C[[#This Row],[Store_ID]],Stores_c[[#All],[Store_ID]],Stores_c[[#All],[City]])</f>
        <v>New Robertfurt</v>
      </c>
      <c r="AF2568" t="str" cm="1">
        <f t="array" ref="AF2568">_xlfn.XLOOKUP(Orders_C[[#This Row],[Store_ID]],Stores_c[[#All],[Store_ID]],Stores_c[[#All],[Manager_Name]])</f>
        <v>Tiffany Gomez</v>
      </c>
      <c r="AG2568" t="str" cm="1">
        <f t="array" ref="AG2568">_xlfn.XLOOKUP(Orders_C[[#This Row],[Store_ID]],Stores_c[[#All],[Store_ID]],Stores_c[[#All],[Store_Type]])</f>
        <v>Street</v>
      </c>
    </row>
    <row r="2569" spans="1:33" x14ac:dyDescent="0.25">
      <c r="A2569">
        <v>9055</v>
      </c>
      <c r="B2569" s="1">
        <v>45815</v>
      </c>
      <c r="C2569" s="2">
        <v>0.12792824074074075</v>
      </c>
      <c r="D2569">
        <v>1660</v>
      </c>
      <c r="E2569">
        <v>201</v>
      </c>
      <c r="F2569">
        <v>444</v>
      </c>
      <c r="G2569">
        <v>315</v>
      </c>
      <c r="H2569">
        <v>3</v>
      </c>
      <c r="I2569">
        <v>251</v>
      </c>
      <c r="J2569">
        <v>10</v>
      </c>
      <c r="K2569">
        <v>12.55</v>
      </c>
      <c r="L2569">
        <v>755.55</v>
      </c>
      <c r="M2569" t="s">
        <v>18</v>
      </c>
      <c r="N2569" t="s">
        <v>23</v>
      </c>
      <c r="O2569">
        <v>27</v>
      </c>
      <c r="P2569">
        <v>3</v>
      </c>
      <c r="Q2569" t="s">
        <v>3078</v>
      </c>
      <c r="R2569">
        <v>505</v>
      </c>
      <c r="S2569" s="3">
        <v>0.1</v>
      </c>
      <c r="T2569" s="6">
        <v>303.74999999999994</v>
      </c>
      <c r="U2569" t="s">
        <v>6340</v>
      </c>
      <c r="V2569">
        <v>2025</v>
      </c>
      <c r="W2569" t="s">
        <v>6329</v>
      </c>
      <c r="X2569" t="str">
        <f>_xlfn.XLOOKUP(Orders_C[[#This Row],[Product_ID]],Products_C[Product_ID],Products_C[Product_Name])</f>
        <v>Popcorn Chicken</v>
      </c>
      <c r="Y2569" t="str">
        <f>_xlfn.XLOOKUP(Orders_C[[#This Row],[Product_ID]],Products_C[Product_ID],Products_C[Category])</f>
        <v>Beverage</v>
      </c>
      <c r="Z2569" t="str">
        <f>_xlfn.XLOOKUP(Orders_C[[#This Row],[Store_ID]],Stores_c[Store_ID],Stores_c[City])</f>
        <v>Lake Nicholasburgh</v>
      </c>
      <c r="AA2569" t="str">
        <f>_xlfn.XLOOKUP(Orders_C[[#This Row],[Customer_ID]],Customers_c[Customer_ID],Customers_c[Customer_Name])</f>
        <v>Barbara Martinez</v>
      </c>
      <c r="AB2569" s="6">
        <f>Orders_C[[#This Row],[Quantity]]*Orders_C[[#This Row],[Unit_Price]]*(1-Orders_C[[#This Row],[Discount %]])+Orders_C[[#This Row],[Tax]]</f>
        <v>690.25</v>
      </c>
      <c r="AC2569" s="9">
        <f>(Orders_C[[#This Row],[Unit_Price]]*Orders_C[[#This Row],[Quantity]])-Orders_C[[#This Row],[Discount]]+Orders_C[[#This Row],[Tax]]</f>
        <v>755.55</v>
      </c>
      <c r="AD2569" t="str">
        <f>IF(COUNTIF(Orders_C[[#All],[Customer_ID]],Orders_C[[#This Row],[Customer_ID]])&gt;1,"Repeat","New")</f>
        <v>Repeat</v>
      </c>
      <c r="AE2569" t="str" cm="1">
        <f t="array" ref="AE2569">_xlfn.XLOOKUP(Orders_C[[#This Row],[Store_ID]],Stores_c[[#All],[Store_ID]],Stores_c[[#All],[City]])</f>
        <v>Lake Nicholasburgh</v>
      </c>
      <c r="AF2569" t="str" cm="1">
        <f t="array" ref="AF2569">_xlfn.XLOOKUP(Orders_C[[#This Row],[Store_ID]],Stores_c[[#All],[Store_ID]],Stores_c[[#All],[Manager_Name]])</f>
        <v>Maurice Garcia</v>
      </c>
      <c r="AG2569" t="str" cm="1">
        <f t="array" ref="AG2569">_xlfn.XLOOKUP(Orders_C[[#This Row],[Store_ID]],Stores_c[[#All],[Store_ID]],Stores_c[[#All],[Store_Type]])</f>
        <v>Mall</v>
      </c>
    </row>
    <row r="2570" spans="1:33" x14ac:dyDescent="0.25">
      <c r="A2570">
        <v>8162</v>
      </c>
      <c r="B2570" s="1">
        <v>45864</v>
      </c>
      <c r="C2570" s="2">
        <v>0.74734953703703699</v>
      </c>
      <c r="D2570">
        <v>1598</v>
      </c>
      <c r="E2570">
        <v>207</v>
      </c>
      <c r="F2570">
        <v>482</v>
      </c>
      <c r="G2570">
        <v>332</v>
      </c>
      <c r="H2570">
        <v>2</v>
      </c>
      <c r="I2570">
        <v>375</v>
      </c>
      <c r="J2570">
        <v>15</v>
      </c>
      <c r="K2570">
        <v>18.75</v>
      </c>
      <c r="L2570">
        <v>753.75</v>
      </c>
      <c r="M2570" t="s">
        <v>20</v>
      </c>
      <c r="N2570" t="s">
        <v>22</v>
      </c>
      <c r="O2570">
        <v>37</v>
      </c>
      <c r="P2570">
        <v>3</v>
      </c>
      <c r="Q2570" t="s">
        <v>2185</v>
      </c>
      <c r="R2570">
        <v>501</v>
      </c>
      <c r="S2570" s="3">
        <v>0.15</v>
      </c>
      <c r="T2570" s="6">
        <v>303.75</v>
      </c>
      <c r="U2570" t="s">
        <v>6341</v>
      </c>
      <c r="V2570">
        <v>2025</v>
      </c>
      <c r="W2570" t="s">
        <v>6329</v>
      </c>
      <c r="X2570" t="str">
        <f>_xlfn.XLOOKUP(Orders_C[[#This Row],[Product_ID]],Products_C[Product_ID],Products_C[Product_Name])</f>
        <v>Zinger Burger</v>
      </c>
      <c r="Y2570" t="str">
        <f>_xlfn.XLOOKUP(Orders_C[[#This Row],[Product_ID]],Products_C[Product_ID],Products_C[Category])</f>
        <v>Beverage</v>
      </c>
      <c r="Z2570" t="str">
        <f>_xlfn.XLOOKUP(Orders_C[[#This Row],[Store_ID]],Stores_c[Store_ID],Stores_c[City])</f>
        <v>Christineton</v>
      </c>
      <c r="AA2570" t="str">
        <f>_xlfn.XLOOKUP(Orders_C[[#This Row],[Customer_ID]],Customers_c[Customer_ID],Customers_c[Customer_Name])</f>
        <v>Mary Evans</v>
      </c>
      <c r="AB2570" s="6">
        <f>Orders_C[[#This Row],[Quantity]]*Orders_C[[#This Row],[Unit_Price]]*(1-Orders_C[[#This Row],[Discount %]])+Orders_C[[#This Row],[Tax]]</f>
        <v>656.25</v>
      </c>
      <c r="AC2570" s="9">
        <f>(Orders_C[[#This Row],[Unit_Price]]*Orders_C[[#This Row],[Quantity]])-Orders_C[[#This Row],[Discount]]+Orders_C[[#This Row],[Tax]]</f>
        <v>753.75</v>
      </c>
      <c r="AD2570" t="str">
        <f>IF(COUNTIF(Orders_C[[#All],[Customer_ID]],Orders_C[[#This Row],[Customer_ID]])&gt;1,"Repeat","New")</f>
        <v>Repeat</v>
      </c>
      <c r="AE2570" t="str" cm="1">
        <f t="array" ref="AE2570">_xlfn.XLOOKUP(Orders_C[[#This Row],[Store_ID]],Stores_c[[#All],[Store_ID]],Stores_c[[#All],[City]])</f>
        <v>Christineton</v>
      </c>
      <c r="AF2570" t="str" cm="1">
        <f t="array" ref="AF2570">_xlfn.XLOOKUP(Orders_C[[#This Row],[Store_ID]],Stores_c[[#All],[Store_ID]],Stores_c[[#All],[Manager_Name]])</f>
        <v>Dr. William Hubbard MD</v>
      </c>
      <c r="AG2570" t="str" cm="1">
        <f t="array" ref="AG2570">_xlfn.XLOOKUP(Orders_C[[#This Row],[Store_ID]],Stores_c[[#All],[Store_ID]],Stores_c[[#All],[Store_Type]])</f>
        <v>Street</v>
      </c>
    </row>
    <row r="2571" spans="1:33" x14ac:dyDescent="0.25">
      <c r="A2571">
        <v>10404</v>
      </c>
      <c r="B2571" s="1">
        <v>45927</v>
      </c>
      <c r="C2571" s="2">
        <v>0.82836805555555559</v>
      </c>
      <c r="D2571">
        <v>1806</v>
      </c>
      <c r="E2571">
        <v>203</v>
      </c>
      <c r="F2571">
        <v>532</v>
      </c>
      <c r="G2571">
        <v>304</v>
      </c>
      <c r="H2571">
        <v>3</v>
      </c>
      <c r="I2571">
        <v>243</v>
      </c>
      <c r="J2571">
        <v>0</v>
      </c>
      <c r="K2571">
        <v>12.15</v>
      </c>
      <c r="L2571">
        <v>741.15</v>
      </c>
      <c r="M2571" t="s">
        <v>18</v>
      </c>
      <c r="N2571" t="s">
        <v>23</v>
      </c>
      <c r="O2571">
        <v>35</v>
      </c>
      <c r="P2571">
        <v>5</v>
      </c>
      <c r="Q2571" t="s">
        <v>4427</v>
      </c>
      <c r="R2571">
        <v>503</v>
      </c>
      <c r="S2571" s="3">
        <v>0</v>
      </c>
      <c r="T2571" s="6">
        <v>303.75</v>
      </c>
      <c r="U2571" t="s">
        <v>6335</v>
      </c>
      <c r="V2571">
        <v>2025</v>
      </c>
      <c r="W2571" t="s">
        <v>6329</v>
      </c>
      <c r="X2571" t="str">
        <f>_xlfn.XLOOKUP(Orders_C[[#This Row],[Product_ID]],Products_C[Product_ID],Products_C[Product_Name])</f>
        <v>Veg Burger</v>
      </c>
      <c r="Y2571" t="str">
        <f>_xlfn.XLOOKUP(Orders_C[[#This Row],[Product_ID]],Products_C[Product_ID],Products_C[Category])</f>
        <v>Burger</v>
      </c>
      <c r="Z2571" t="str">
        <f>_xlfn.XLOOKUP(Orders_C[[#This Row],[Store_ID]],Stores_c[Store_ID],Stores_c[City])</f>
        <v>Lake Williammouth</v>
      </c>
      <c r="AA2571" t="str">
        <f>_xlfn.XLOOKUP(Orders_C[[#This Row],[Customer_ID]],Customers_c[Customer_ID],Customers_c[Customer_Name])</f>
        <v>Jennifer Kirby</v>
      </c>
      <c r="AB2571" s="6">
        <f>Orders_C[[#This Row],[Quantity]]*Orders_C[[#This Row],[Unit_Price]]*(1-Orders_C[[#This Row],[Discount %]])+Orders_C[[#This Row],[Tax]]</f>
        <v>741.15</v>
      </c>
      <c r="AC2571" s="9">
        <f>(Orders_C[[#This Row],[Unit_Price]]*Orders_C[[#This Row],[Quantity]])-Orders_C[[#This Row],[Discount]]+Orders_C[[#This Row],[Tax]]</f>
        <v>741.15</v>
      </c>
      <c r="AD2571" t="str">
        <f>IF(COUNTIF(Orders_C[[#All],[Customer_ID]],Orders_C[[#This Row],[Customer_ID]])&gt;1,"Repeat","New")</f>
        <v>Repeat</v>
      </c>
      <c r="AE2571" t="str" cm="1">
        <f t="array" ref="AE2571">_xlfn.XLOOKUP(Orders_C[[#This Row],[Store_ID]],Stores_c[[#All],[Store_ID]],Stores_c[[#All],[City]])</f>
        <v>Lake Williammouth</v>
      </c>
      <c r="AF2571" t="str" cm="1">
        <f t="array" ref="AF2571">_xlfn.XLOOKUP(Orders_C[[#This Row],[Store_ID]],Stores_c[[#All],[Store_ID]],Stores_c[[#All],[Manager_Name]])</f>
        <v>Stephanie Dominguez</v>
      </c>
      <c r="AG2571" t="str" cm="1">
        <f t="array" ref="AG2571">_xlfn.XLOOKUP(Orders_C[[#This Row],[Store_ID]],Stores_c[[#All],[Store_ID]],Stores_c[[#All],[Store_Type]])</f>
        <v>Drive-Thru</v>
      </c>
    </row>
    <row r="2572" spans="1:33" x14ac:dyDescent="0.25">
      <c r="A2572">
        <v>10516</v>
      </c>
      <c r="B2572" s="1">
        <v>46003</v>
      </c>
      <c r="C2572" s="2">
        <v>5.8831018518518519E-2</v>
      </c>
      <c r="D2572">
        <v>1423</v>
      </c>
      <c r="E2572">
        <v>221</v>
      </c>
      <c r="F2572">
        <v>449</v>
      </c>
      <c r="G2572">
        <v>318</v>
      </c>
      <c r="H2572">
        <v>3</v>
      </c>
      <c r="I2572">
        <v>243</v>
      </c>
      <c r="J2572">
        <v>0</v>
      </c>
      <c r="K2572">
        <v>12.15</v>
      </c>
      <c r="L2572">
        <v>741.15</v>
      </c>
      <c r="M2572" t="s">
        <v>18</v>
      </c>
      <c r="N2572" t="s">
        <v>22</v>
      </c>
      <c r="O2572">
        <v>56</v>
      </c>
      <c r="P2572">
        <v>1</v>
      </c>
      <c r="Q2572" t="s">
        <v>4539</v>
      </c>
      <c r="R2572">
        <v>506</v>
      </c>
      <c r="S2572" s="3">
        <v>0</v>
      </c>
      <c r="T2572" s="6">
        <v>303.75</v>
      </c>
      <c r="U2572" t="s">
        <v>6328</v>
      </c>
      <c r="V2572">
        <v>2025</v>
      </c>
      <c r="W2572" t="s">
        <v>6331</v>
      </c>
      <c r="X2572" t="str">
        <f>_xlfn.XLOOKUP(Orders_C[[#This Row],[Product_ID]],Products_C[Product_ID],Products_C[Product_Name])</f>
        <v>Pepsi</v>
      </c>
      <c r="Y2572" t="str">
        <f>_xlfn.XLOOKUP(Orders_C[[#This Row],[Product_ID]],Products_C[Product_ID],Products_C[Category])</f>
        <v>Burger</v>
      </c>
      <c r="Z2572" t="str">
        <f>_xlfn.XLOOKUP(Orders_C[[#This Row],[Store_ID]],Stores_c[Store_ID],Stores_c[City])</f>
        <v>Port Barbarabury</v>
      </c>
      <c r="AA2572" t="str">
        <f>_xlfn.XLOOKUP(Orders_C[[#This Row],[Customer_ID]],Customers_c[Customer_ID],Customers_c[Customer_Name])</f>
        <v>Andrew Martinez</v>
      </c>
      <c r="AB2572" s="6">
        <f>Orders_C[[#This Row],[Quantity]]*Orders_C[[#This Row],[Unit_Price]]*(1-Orders_C[[#This Row],[Discount %]])+Orders_C[[#This Row],[Tax]]</f>
        <v>741.15</v>
      </c>
      <c r="AC2572" s="9">
        <f>(Orders_C[[#This Row],[Unit_Price]]*Orders_C[[#This Row],[Quantity]])-Orders_C[[#This Row],[Discount]]+Orders_C[[#This Row],[Tax]]</f>
        <v>741.15</v>
      </c>
      <c r="AD2572" t="str">
        <f>IF(COUNTIF(Orders_C[[#All],[Customer_ID]],Orders_C[[#This Row],[Customer_ID]])&gt;1,"Repeat","New")</f>
        <v>Repeat</v>
      </c>
      <c r="AE2572" t="str" cm="1">
        <f t="array" ref="AE2572">_xlfn.XLOOKUP(Orders_C[[#This Row],[Store_ID]],Stores_c[[#All],[Store_ID]],Stores_c[[#All],[City]])</f>
        <v>Port Barbarabury</v>
      </c>
      <c r="AF2572" t="str" cm="1">
        <f t="array" ref="AF2572">_xlfn.XLOOKUP(Orders_C[[#This Row],[Store_ID]],Stores_c[[#All],[Store_ID]],Stores_c[[#All],[Manager_Name]])</f>
        <v>Edward Nguyen</v>
      </c>
      <c r="AG2572" t="str" cm="1">
        <f t="array" ref="AG2572">_xlfn.XLOOKUP(Orders_C[[#This Row],[Store_ID]],Stores_c[[#All],[Store_ID]],Stores_c[[#All],[Store_Type]])</f>
        <v>Street</v>
      </c>
    </row>
    <row r="2573" spans="1:33" x14ac:dyDescent="0.25">
      <c r="A2573">
        <v>10821</v>
      </c>
      <c r="B2573" s="1">
        <v>45771</v>
      </c>
      <c r="C2573" s="2">
        <v>9.6365740740740738E-2</v>
      </c>
      <c r="D2573">
        <v>1074</v>
      </c>
      <c r="E2573">
        <v>215</v>
      </c>
      <c r="F2573">
        <v>493</v>
      </c>
      <c r="G2573">
        <v>303</v>
      </c>
      <c r="H2573">
        <v>2</v>
      </c>
      <c r="I2573">
        <v>375</v>
      </c>
      <c r="J2573">
        <v>15</v>
      </c>
      <c r="K2573">
        <v>18.75</v>
      </c>
      <c r="L2573">
        <v>753.75</v>
      </c>
      <c r="M2573" t="s">
        <v>20</v>
      </c>
      <c r="N2573" t="s">
        <v>21</v>
      </c>
      <c r="O2573">
        <v>11</v>
      </c>
      <c r="P2573">
        <v>4</v>
      </c>
      <c r="Q2573" t="s">
        <v>4844</v>
      </c>
      <c r="R2573">
        <v>504</v>
      </c>
      <c r="S2573" s="3">
        <v>0.15</v>
      </c>
      <c r="T2573" s="6">
        <v>303.75</v>
      </c>
      <c r="U2573" t="s">
        <v>6337</v>
      </c>
      <c r="V2573">
        <v>2025</v>
      </c>
      <c r="W2573" t="s">
        <v>6333</v>
      </c>
      <c r="X2573" t="str">
        <f>_xlfn.XLOOKUP(Orders_C[[#This Row],[Product_ID]],Products_C[Product_ID],Products_C[Product_Name])</f>
        <v>Chocolate Lava Cake</v>
      </c>
      <c r="Y2573" t="str">
        <f>_xlfn.XLOOKUP(Orders_C[[#This Row],[Product_ID]],Products_C[Product_ID],Products_C[Category])</f>
        <v>Chicken</v>
      </c>
      <c r="Z2573" t="str">
        <f>_xlfn.XLOOKUP(Orders_C[[#This Row],[Store_ID]],Stores_c[Store_ID],Stores_c[City])</f>
        <v>Sallyburgh</v>
      </c>
      <c r="AA2573" t="str">
        <f>_xlfn.XLOOKUP(Orders_C[[#This Row],[Customer_ID]],Customers_c[Customer_ID],Customers_c[Customer_Name])</f>
        <v>Carrie Walker</v>
      </c>
      <c r="AB2573" s="6">
        <f>Orders_C[[#This Row],[Quantity]]*Orders_C[[#This Row],[Unit_Price]]*(1-Orders_C[[#This Row],[Discount %]])+Orders_C[[#This Row],[Tax]]</f>
        <v>656.25</v>
      </c>
      <c r="AC2573" s="9">
        <f>(Orders_C[[#This Row],[Unit_Price]]*Orders_C[[#This Row],[Quantity]])-Orders_C[[#This Row],[Discount]]+Orders_C[[#This Row],[Tax]]</f>
        <v>753.75</v>
      </c>
      <c r="AD2573" t="str">
        <f>IF(COUNTIF(Orders_C[[#All],[Customer_ID]],Orders_C[[#This Row],[Customer_ID]])&gt;1,"Repeat","New")</f>
        <v>Repeat</v>
      </c>
      <c r="AE2573" t="str" cm="1">
        <f t="array" ref="AE2573">_xlfn.XLOOKUP(Orders_C[[#This Row],[Store_ID]],Stores_c[[#All],[Store_ID]],Stores_c[[#All],[City]])</f>
        <v>Sallyburgh</v>
      </c>
      <c r="AF2573" t="str" cm="1">
        <f t="array" ref="AF2573">_xlfn.XLOOKUP(Orders_C[[#This Row],[Store_ID]],Stores_c[[#All],[Store_ID]],Stores_c[[#All],[Manager_Name]])</f>
        <v>Benjamin Mccoy</v>
      </c>
      <c r="AG2573" t="str" cm="1">
        <f t="array" ref="AG2573">_xlfn.XLOOKUP(Orders_C[[#This Row],[Store_ID]],Stores_c[[#All],[Store_ID]],Stores_c[[#All],[Store_Type]])</f>
        <v>Drive-Thru</v>
      </c>
    </row>
    <row r="2574" spans="1:33" x14ac:dyDescent="0.25">
      <c r="A2574">
        <v>6217</v>
      </c>
      <c r="B2574" s="1">
        <v>46041</v>
      </c>
      <c r="C2574" s="2">
        <v>0.25591435185185185</v>
      </c>
      <c r="D2574">
        <v>1065</v>
      </c>
      <c r="E2574">
        <v>213</v>
      </c>
      <c r="F2574">
        <v>533</v>
      </c>
      <c r="G2574">
        <v>334</v>
      </c>
      <c r="H2574">
        <v>2</v>
      </c>
      <c r="I2574">
        <v>358</v>
      </c>
      <c r="J2574">
        <v>0</v>
      </c>
      <c r="K2574">
        <v>17.899999999999999</v>
      </c>
      <c r="L2574">
        <v>733.9</v>
      </c>
      <c r="M2574" t="s">
        <v>19</v>
      </c>
      <c r="N2574" t="s">
        <v>23</v>
      </c>
      <c r="O2574">
        <v>39</v>
      </c>
      <c r="P2574">
        <v>5</v>
      </c>
      <c r="Q2574" t="s">
        <v>240</v>
      </c>
      <c r="R2574">
        <v>502</v>
      </c>
      <c r="S2574" s="3">
        <v>0</v>
      </c>
      <c r="T2574" s="6">
        <v>304.3</v>
      </c>
      <c r="U2574" t="s">
        <v>6330</v>
      </c>
      <c r="V2574">
        <v>2026</v>
      </c>
      <c r="W2574" t="s">
        <v>6329</v>
      </c>
      <c r="X2574" t="str">
        <f>_xlfn.XLOOKUP(Orders_C[[#This Row],[Product_ID]],Products_C[Product_ID],Products_C[Product_Name])</f>
        <v>Krushers</v>
      </c>
      <c r="Y2574" t="str">
        <f>_xlfn.XLOOKUP(Orders_C[[#This Row],[Product_ID]],Products_C[Product_ID],Products_C[Category])</f>
        <v>Dessert</v>
      </c>
      <c r="Z2574" t="str">
        <f>_xlfn.XLOOKUP(Orders_C[[#This Row],[Store_ID]],Stores_c[Store_ID],Stores_c[City])</f>
        <v>Lake Kristashire</v>
      </c>
      <c r="AA2574" t="str">
        <f>_xlfn.XLOOKUP(Orders_C[[#This Row],[Customer_ID]],Customers_c[Customer_ID],Customers_c[Customer_Name])</f>
        <v>Mariah Mason</v>
      </c>
      <c r="AB2574" s="6">
        <f>Orders_C[[#This Row],[Quantity]]*Orders_C[[#This Row],[Unit_Price]]*(1-Orders_C[[#This Row],[Discount %]])+Orders_C[[#This Row],[Tax]]</f>
        <v>733.9</v>
      </c>
      <c r="AC2574" s="9">
        <f>(Orders_C[[#This Row],[Unit_Price]]*Orders_C[[#This Row],[Quantity]])-Orders_C[[#This Row],[Discount]]+Orders_C[[#This Row],[Tax]]</f>
        <v>733.9</v>
      </c>
      <c r="AD2574" t="str">
        <f>IF(COUNTIF(Orders_C[[#All],[Customer_ID]],Orders_C[[#This Row],[Customer_ID]])&gt;1,"Repeat","New")</f>
        <v>Repeat</v>
      </c>
      <c r="AE2574" t="str" cm="1">
        <f t="array" ref="AE2574">_xlfn.XLOOKUP(Orders_C[[#This Row],[Store_ID]],Stores_c[[#All],[Store_ID]],Stores_c[[#All],[City]])</f>
        <v>Lake Kristashire</v>
      </c>
      <c r="AF2574" t="str" cm="1">
        <f t="array" ref="AF2574">_xlfn.XLOOKUP(Orders_C[[#This Row],[Store_ID]],Stores_c[[#All],[Store_ID]],Stores_c[[#All],[Manager_Name]])</f>
        <v>Andrea Daugherty</v>
      </c>
      <c r="AG2574" t="str" cm="1">
        <f t="array" ref="AG2574">_xlfn.XLOOKUP(Orders_C[[#This Row],[Store_ID]],Stores_c[[#All],[Store_ID]],Stores_c[[#All],[Store_Type]])</f>
        <v>Mall</v>
      </c>
    </row>
    <row r="2575" spans="1:33" x14ac:dyDescent="0.25">
      <c r="A2575">
        <v>7067</v>
      </c>
      <c r="B2575" s="1">
        <v>45841</v>
      </c>
      <c r="C2575" s="2">
        <v>0.81866898148148148</v>
      </c>
      <c r="D2575">
        <v>1914</v>
      </c>
      <c r="E2575">
        <v>223</v>
      </c>
      <c r="F2575">
        <v>415</v>
      </c>
      <c r="G2575">
        <v>311</v>
      </c>
      <c r="H2575">
        <v>2</v>
      </c>
      <c r="I2575">
        <v>370</v>
      </c>
      <c r="J2575">
        <v>10</v>
      </c>
      <c r="K2575">
        <v>18.5</v>
      </c>
      <c r="L2575">
        <v>748.5</v>
      </c>
      <c r="M2575" t="s">
        <v>18</v>
      </c>
      <c r="N2575" t="s">
        <v>22</v>
      </c>
      <c r="O2575">
        <v>38</v>
      </c>
      <c r="P2575">
        <v>1</v>
      </c>
      <c r="Q2575" t="s">
        <v>1090</v>
      </c>
      <c r="R2575">
        <v>507</v>
      </c>
      <c r="S2575" s="3">
        <v>0.1</v>
      </c>
      <c r="T2575" s="6">
        <v>304.5</v>
      </c>
      <c r="U2575" t="s">
        <v>6341</v>
      </c>
      <c r="V2575">
        <v>2025</v>
      </c>
      <c r="W2575" t="s">
        <v>6329</v>
      </c>
      <c r="X2575" t="str">
        <f>_xlfn.XLOOKUP(Orders_C[[#This Row],[Product_ID]],Products_C[Product_ID],Products_C[Product_Name])</f>
        <v>Pepsi</v>
      </c>
      <c r="Y2575" t="str">
        <f>_xlfn.XLOOKUP(Orders_C[[#This Row],[Product_ID]],Products_C[Product_ID],Products_C[Category])</f>
        <v>Dessert</v>
      </c>
      <c r="Z2575" t="str">
        <f>_xlfn.XLOOKUP(Orders_C[[#This Row],[Store_ID]],Stores_c[Store_ID],Stores_c[City])</f>
        <v>Chambershaven</v>
      </c>
      <c r="AA2575" t="str">
        <f>_xlfn.XLOOKUP(Orders_C[[#This Row],[Customer_ID]],Customers_c[Customer_ID],Customers_c[Customer_Name])</f>
        <v>Katrina Carney</v>
      </c>
      <c r="AB2575" s="6">
        <f>Orders_C[[#This Row],[Quantity]]*Orders_C[[#This Row],[Unit_Price]]*(1-Orders_C[[#This Row],[Discount %]])+Orders_C[[#This Row],[Tax]]</f>
        <v>684.5</v>
      </c>
      <c r="AC2575" s="9">
        <f>(Orders_C[[#This Row],[Unit_Price]]*Orders_C[[#This Row],[Quantity]])-Orders_C[[#This Row],[Discount]]+Orders_C[[#This Row],[Tax]]</f>
        <v>748.5</v>
      </c>
      <c r="AD2575" t="str">
        <f>IF(COUNTIF(Orders_C[[#All],[Customer_ID]],Orders_C[[#This Row],[Customer_ID]])&gt;1,"Repeat","New")</f>
        <v>Repeat</v>
      </c>
      <c r="AE2575" t="str" cm="1">
        <f t="array" ref="AE2575">_xlfn.XLOOKUP(Orders_C[[#This Row],[Store_ID]],Stores_c[[#All],[Store_ID]],Stores_c[[#All],[City]])</f>
        <v>Chambershaven</v>
      </c>
      <c r="AF2575" t="str" cm="1">
        <f t="array" ref="AF2575">_xlfn.XLOOKUP(Orders_C[[#This Row],[Store_ID]],Stores_c[[#All],[Store_ID]],Stores_c[[#All],[Manager_Name]])</f>
        <v>Virginia Webster</v>
      </c>
      <c r="AG2575" t="str" cm="1">
        <f t="array" ref="AG2575">_xlfn.XLOOKUP(Orders_C[[#This Row],[Store_ID]],Stores_c[[#All],[Store_ID]],Stores_c[[#All],[Store_Type]])</f>
        <v>Street</v>
      </c>
    </row>
    <row r="2576" spans="1:33" x14ac:dyDescent="0.25">
      <c r="A2576">
        <v>7214</v>
      </c>
      <c r="B2576" s="1">
        <v>45789</v>
      </c>
      <c r="C2576" s="2">
        <v>0.44847222222222222</v>
      </c>
      <c r="D2576">
        <v>1972</v>
      </c>
      <c r="E2576">
        <v>209</v>
      </c>
      <c r="F2576">
        <v>424</v>
      </c>
      <c r="G2576">
        <v>314</v>
      </c>
      <c r="H2576">
        <v>3</v>
      </c>
      <c r="I2576">
        <v>256</v>
      </c>
      <c r="J2576">
        <v>15</v>
      </c>
      <c r="K2576">
        <v>12.8</v>
      </c>
      <c r="L2576">
        <v>765.8</v>
      </c>
      <c r="M2576" t="s">
        <v>20</v>
      </c>
      <c r="N2576" t="s">
        <v>23</v>
      </c>
      <c r="O2576">
        <v>45</v>
      </c>
      <c r="P2576">
        <v>5</v>
      </c>
      <c r="Q2576" t="s">
        <v>1237</v>
      </c>
      <c r="R2576">
        <v>510</v>
      </c>
      <c r="S2576" s="3">
        <v>0.15</v>
      </c>
      <c r="T2576" s="6">
        <v>305</v>
      </c>
      <c r="U2576" t="s">
        <v>6339</v>
      </c>
      <c r="V2576">
        <v>2025</v>
      </c>
      <c r="W2576" t="s">
        <v>6331</v>
      </c>
      <c r="X2576" t="str">
        <f>_xlfn.XLOOKUP(Orders_C[[#This Row],[Product_ID]],Products_C[Product_ID],Products_C[Product_Name])</f>
        <v>Wrap</v>
      </c>
      <c r="Y2576" t="str">
        <f>_xlfn.XLOOKUP(Orders_C[[#This Row],[Product_ID]],Products_C[Product_ID],Products_C[Category])</f>
        <v>Burger</v>
      </c>
      <c r="Z2576" t="str">
        <f>_xlfn.XLOOKUP(Orders_C[[#This Row],[Store_ID]],Stores_c[Store_ID],Stores_c[City])</f>
        <v>Reidberg</v>
      </c>
      <c r="AA2576" t="str">
        <f>_xlfn.XLOOKUP(Orders_C[[#This Row],[Customer_ID]],Customers_c[Customer_ID],Customers_c[Customer_Name])</f>
        <v>Rachel Manning</v>
      </c>
      <c r="AB2576" s="6">
        <f>Orders_C[[#This Row],[Quantity]]*Orders_C[[#This Row],[Unit_Price]]*(1-Orders_C[[#This Row],[Discount %]])+Orders_C[[#This Row],[Tax]]</f>
        <v>665.59999999999991</v>
      </c>
      <c r="AC2576" s="9">
        <f>(Orders_C[[#This Row],[Unit_Price]]*Orders_C[[#This Row],[Quantity]])-Orders_C[[#This Row],[Discount]]+Orders_C[[#This Row],[Tax]]</f>
        <v>765.8</v>
      </c>
      <c r="AD2576" t="str">
        <f>IF(COUNTIF(Orders_C[[#All],[Customer_ID]],Orders_C[[#This Row],[Customer_ID]])&gt;1,"Repeat","New")</f>
        <v>Repeat</v>
      </c>
      <c r="AE2576" t="str" cm="1">
        <f t="array" ref="AE2576">_xlfn.XLOOKUP(Orders_C[[#This Row],[Store_ID]],Stores_c[[#All],[Store_ID]],Stores_c[[#All],[City]])</f>
        <v>Reidberg</v>
      </c>
      <c r="AF2576" t="str" cm="1">
        <f t="array" ref="AF2576">_xlfn.XLOOKUP(Orders_C[[#This Row],[Store_ID]],Stores_c[[#All],[Store_ID]],Stores_c[[#All],[Manager_Name]])</f>
        <v>Jeffrey Horn</v>
      </c>
      <c r="AG2576" t="str" cm="1">
        <f t="array" ref="AG2576">_xlfn.XLOOKUP(Orders_C[[#This Row],[Store_ID]],Stores_c[[#All],[Store_ID]],Stores_c[[#All],[Store_Type]])</f>
        <v>Drive-Thru</v>
      </c>
    </row>
    <row r="2577" spans="1:33" x14ac:dyDescent="0.25">
      <c r="A2577">
        <v>6610</v>
      </c>
      <c r="B2577" s="1">
        <v>46005</v>
      </c>
      <c r="C2577" s="2">
        <v>4.1770833333333333E-2</v>
      </c>
      <c r="D2577">
        <v>1573</v>
      </c>
      <c r="E2577">
        <v>203</v>
      </c>
      <c r="F2577">
        <v>447</v>
      </c>
      <c r="G2577">
        <v>326</v>
      </c>
      <c r="H2577">
        <v>4</v>
      </c>
      <c r="I2577">
        <v>194</v>
      </c>
      <c r="J2577">
        <v>15</v>
      </c>
      <c r="K2577">
        <v>9.7000000000000011</v>
      </c>
      <c r="L2577">
        <v>770.7</v>
      </c>
      <c r="M2577" t="s">
        <v>18</v>
      </c>
      <c r="N2577" t="s">
        <v>21</v>
      </c>
      <c r="O2577">
        <v>58</v>
      </c>
      <c r="P2577">
        <v>4</v>
      </c>
      <c r="Q2577" t="s">
        <v>633</v>
      </c>
      <c r="R2577">
        <v>502</v>
      </c>
      <c r="S2577" s="3">
        <v>0.15</v>
      </c>
      <c r="T2577" s="6">
        <v>305.10000000000008</v>
      </c>
      <c r="U2577" t="s">
        <v>6328</v>
      </c>
      <c r="V2577">
        <v>2025</v>
      </c>
      <c r="W2577" t="s">
        <v>6331</v>
      </c>
      <c r="X2577" t="str">
        <f>_xlfn.XLOOKUP(Orders_C[[#This Row],[Product_ID]],Products_C[Product_ID],Products_C[Product_Name])</f>
        <v>Rice Bowl</v>
      </c>
      <c r="Y2577" t="str">
        <f>_xlfn.XLOOKUP(Orders_C[[#This Row],[Product_ID]],Products_C[Product_ID],Products_C[Category])</f>
        <v>Burger</v>
      </c>
      <c r="Z2577" t="str">
        <f>_xlfn.XLOOKUP(Orders_C[[#This Row],[Store_ID]],Stores_c[Store_ID],Stores_c[City])</f>
        <v>Lake Williammouth</v>
      </c>
      <c r="AA2577" t="str">
        <f>_xlfn.XLOOKUP(Orders_C[[#This Row],[Customer_ID]],Customers_c[Customer_ID],Customers_c[Customer_Name])</f>
        <v>Anthony Bryan</v>
      </c>
      <c r="AB2577" s="6">
        <f>Orders_C[[#This Row],[Quantity]]*Orders_C[[#This Row],[Unit_Price]]*(1-Orders_C[[#This Row],[Discount %]])+Orders_C[[#This Row],[Tax]]</f>
        <v>669.30000000000007</v>
      </c>
      <c r="AC2577" s="9">
        <f>(Orders_C[[#This Row],[Unit_Price]]*Orders_C[[#This Row],[Quantity]])-Orders_C[[#This Row],[Discount]]+Orders_C[[#This Row],[Tax]]</f>
        <v>770.7</v>
      </c>
      <c r="AD2577" t="str">
        <f>IF(COUNTIF(Orders_C[[#All],[Customer_ID]],Orders_C[[#This Row],[Customer_ID]])&gt;1,"Repeat","New")</f>
        <v>Repeat</v>
      </c>
      <c r="AE2577" t="str" cm="1">
        <f t="array" ref="AE2577">_xlfn.XLOOKUP(Orders_C[[#This Row],[Store_ID]],Stores_c[[#All],[Store_ID]],Stores_c[[#All],[City]])</f>
        <v>Lake Williammouth</v>
      </c>
      <c r="AF2577" t="str" cm="1">
        <f t="array" ref="AF2577">_xlfn.XLOOKUP(Orders_C[[#This Row],[Store_ID]],Stores_c[[#All],[Store_ID]],Stores_c[[#All],[Manager_Name]])</f>
        <v>Stephanie Dominguez</v>
      </c>
      <c r="AG2577" t="str" cm="1">
        <f t="array" ref="AG2577">_xlfn.XLOOKUP(Orders_C[[#This Row],[Store_ID]],Stores_c[[#All],[Store_ID]],Stores_c[[#All],[Store_Type]])</f>
        <v>Drive-Thru</v>
      </c>
    </row>
    <row r="2578" spans="1:33" x14ac:dyDescent="0.25">
      <c r="A2578">
        <v>6312</v>
      </c>
      <c r="B2578" s="1">
        <v>45803</v>
      </c>
      <c r="C2578" s="2">
        <v>0.61356481481481484</v>
      </c>
      <c r="D2578">
        <v>1207</v>
      </c>
      <c r="E2578">
        <v>224</v>
      </c>
      <c r="F2578">
        <v>468</v>
      </c>
      <c r="G2578">
        <v>334</v>
      </c>
      <c r="H2578">
        <v>4</v>
      </c>
      <c r="I2578">
        <v>191</v>
      </c>
      <c r="J2578">
        <v>10</v>
      </c>
      <c r="K2578">
        <v>9.5500000000000007</v>
      </c>
      <c r="L2578">
        <v>763.55</v>
      </c>
      <c r="M2578" t="s">
        <v>19</v>
      </c>
      <c r="N2578" t="s">
        <v>23</v>
      </c>
      <c r="O2578">
        <v>39</v>
      </c>
      <c r="P2578">
        <v>3</v>
      </c>
      <c r="Q2578" t="s">
        <v>335</v>
      </c>
      <c r="R2578">
        <v>503</v>
      </c>
      <c r="S2578" s="3">
        <v>0.1</v>
      </c>
      <c r="T2578" s="6">
        <v>305.14999999999998</v>
      </c>
      <c r="U2578" t="s">
        <v>6339</v>
      </c>
      <c r="V2578">
        <v>2025</v>
      </c>
      <c r="W2578" t="s">
        <v>6329</v>
      </c>
      <c r="X2578" t="str">
        <f>_xlfn.XLOOKUP(Orders_C[[#This Row],[Product_ID]],Products_C[Product_ID],Products_C[Product_Name])</f>
        <v>Krushers</v>
      </c>
      <c r="Y2578" t="str">
        <f>_xlfn.XLOOKUP(Orders_C[[#This Row],[Product_ID]],Products_C[Product_ID],Products_C[Category])</f>
        <v>Dessert</v>
      </c>
      <c r="Z2578" t="str">
        <f>_xlfn.XLOOKUP(Orders_C[[#This Row],[Store_ID]],Stores_c[Store_ID],Stores_c[City])</f>
        <v>Valdezton</v>
      </c>
      <c r="AA2578" t="str">
        <f>_xlfn.XLOOKUP(Orders_C[[#This Row],[Customer_ID]],Customers_c[Customer_ID],Customers_c[Customer_Name])</f>
        <v>William Dawson</v>
      </c>
      <c r="AB2578" s="6">
        <f>Orders_C[[#This Row],[Quantity]]*Orders_C[[#This Row],[Unit_Price]]*(1-Orders_C[[#This Row],[Discount %]])+Orders_C[[#This Row],[Tax]]</f>
        <v>697.15</v>
      </c>
      <c r="AC2578" s="9">
        <f>(Orders_C[[#This Row],[Unit_Price]]*Orders_C[[#This Row],[Quantity]])-Orders_C[[#This Row],[Discount]]+Orders_C[[#This Row],[Tax]]</f>
        <v>763.55</v>
      </c>
      <c r="AD2578" t="str">
        <f>IF(COUNTIF(Orders_C[[#All],[Customer_ID]],Orders_C[[#This Row],[Customer_ID]])&gt;1,"Repeat","New")</f>
        <v>Repeat</v>
      </c>
      <c r="AE2578" t="str" cm="1">
        <f t="array" ref="AE2578">_xlfn.XLOOKUP(Orders_C[[#This Row],[Store_ID]],Stores_c[[#All],[Store_ID]],Stores_c[[#All],[City]])</f>
        <v>Valdezton</v>
      </c>
      <c r="AF2578" t="str" cm="1">
        <f t="array" ref="AF2578">_xlfn.XLOOKUP(Orders_C[[#This Row],[Store_ID]],Stores_c[[#All],[Store_ID]],Stores_c[[#All],[Manager_Name]])</f>
        <v>John Rodriguez</v>
      </c>
      <c r="AG2578" t="str" cm="1">
        <f t="array" ref="AG2578">_xlfn.XLOOKUP(Orders_C[[#This Row],[Store_ID]],Stores_c[[#All],[Store_ID]],Stores_c[[#All],[Store_Type]])</f>
        <v>Street</v>
      </c>
    </row>
    <row r="2579" spans="1:33" x14ac:dyDescent="0.25">
      <c r="A2579">
        <v>7183</v>
      </c>
      <c r="B2579" s="1">
        <v>45940</v>
      </c>
      <c r="C2579" s="2">
        <v>0.47293981481481484</v>
      </c>
      <c r="D2579">
        <v>1196</v>
      </c>
      <c r="E2579">
        <v>211</v>
      </c>
      <c r="F2579">
        <v>496</v>
      </c>
      <c r="G2579">
        <v>333</v>
      </c>
      <c r="H2579">
        <v>4</v>
      </c>
      <c r="I2579">
        <v>191</v>
      </c>
      <c r="J2579">
        <v>10</v>
      </c>
      <c r="K2579">
        <v>9.5500000000000007</v>
      </c>
      <c r="L2579">
        <v>763.55</v>
      </c>
      <c r="M2579" t="s">
        <v>20</v>
      </c>
      <c r="N2579" t="s">
        <v>22</v>
      </c>
      <c r="O2579">
        <v>13</v>
      </c>
      <c r="P2579">
        <v>5</v>
      </c>
      <c r="Q2579" t="s">
        <v>1206</v>
      </c>
      <c r="R2579">
        <v>505</v>
      </c>
      <c r="S2579" s="3">
        <v>0.1</v>
      </c>
      <c r="T2579" s="6">
        <v>305.14999999999998</v>
      </c>
      <c r="U2579" t="s">
        <v>6332</v>
      </c>
      <c r="V2579">
        <v>2025</v>
      </c>
      <c r="W2579" t="s">
        <v>6333</v>
      </c>
      <c r="X2579" t="str">
        <f>_xlfn.XLOOKUP(Orders_C[[#This Row],[Product_ID]],Products_C[Product_ID],Products_C[Product_Name])</f>
        <v>Chicken Wings</v>
      </c>
      <c r="Y2579" t="str">
        <f>_xlfn.XLOOKUP(Orders_C[[#This Row],[Product_ID]],Products_C[Product_ID],Products_C[Category])</f>
        <v>Burger</v>
      </c>
      <c r="Z2579" t="str">
        <f>_xlfn.XLOOKUP(Orders_C[[#This Row],[Store_ID]],Stores_c[Store_ID],Stores_c[City])</f>
        <v>North Robertstad</v>
      </c>
      <c r="AA2579" t="str">
        <f>_xlfn.XLOOKUP(Orders_C[[#This Row],[Customer_ID]],Customers_c[Customer_ID],Customers_c[Customer_Name])</f>
        <v>Sean Sweeney</v>
      </c>
      <c r="AB2579" s="6">
        <f>Orders_C[[#This Row],[Quantity]]*Orders_C[[#This Row],[Unit_Price]]*(1-Orders_C[[#This Row],[Discount %]])+Orders_C[[#This Row],[Tax]]</f>
        <v>697.15</v>
      </c>
      <c r="AC2579" s="9">
        <f>(Orders_C[[#This Row],[Unit_Price]]*Orders_C[[#This Row],[Quantity]])-Orders_C[[#This Row],[Discount]]+Orders_C[[#This Row],[Tax]]</f>
        <v>763.55</v>
      </c>
      <c r="AD2579" t="str">
        <f>IF(COUNTIF(Orders_C[[#All],[Customer_ID]],Orders_C[[#This Row],[Customer_ID]])&gt;1,"Repeat","New")</f>
        <v>Repeat</v>
      </c>
      <c r="AE2579" t="str" cm="1">
        <f t="array" ref="AE2579">_xlfn.XLOOKUP(Orders_C[[#This Row],[Store_ID]],Stores_c[[#All],[Store_ID]],Stores_c[[#All],[City]])</f>
        <v>North Robertstad</v>
      </c>
      <c r="AF2579" t="str" cm="1">
        <f t="array" ref="AF2579">_xlfn.XLOOKUP(Orders_C[[#This Row],[Store_ID]],Stores_c[[#All],[Store_ID]],Stores_c[[#All],[Manager_Name]])</f>
        <v>Mary Lewis</v>
      </c>
      <c r="AG2579" t="str" cm="1">
        <f t="array" ref="AG2579">_xlfn.XLOOKUP(Orders_C[[#This Row],[Store_ID]],Stores_c[[#All],[Store_ID]],Stores_c[[#All],[Store_Type]])</f>
        <v>Street</v>
      </c>
    </row>
    <row r="2580" spans="1:33" x14ac:dyDescent="0.25">
      <c r="A2580">
        <v>8766</v>
      </c>
      <c r="B2580" s="1">
        <v>45911</v>
      </c>
      <c r="C2580" s="2">
        <v>0.29900462962962965</v>
      </c>
      <c r="D2580">
        <v>1295</v>
      </c>
      <c r="E2580">
        <v>225</v>
      </c>
      <c r="F2580">
        <v>548</v>
      </c>
      <c r="G2580">
        <v>307</v>
      </c>
      <c r="H2580">
        <v>4</v>
      </c>
      <c r="I2580">
        <v>191</v>
      </c>
      <c r="J2580">
        <v>10</v>
      </c>
      <c r="K2580">
        <v>9.5500000000000007</v>
      </c>
      <c r="L2580">
        <v>763.55</v>
      </c>
      <c r="M2580" t="s">
        <v>18</v>
      </c>
      <c r="N2580" t="s">
        <v>22</v>
      </c>
      <c r="O2580">
        <v>50</v>
      </c>
      <c r="P2580">
        <v>1</v>
      </c>
      <c r="Q2580" t="s">
        <v>2789</v>
      </c>
      <c r="R2580">
        <v>507</v>
      </c>
      <c r="S2580" s="3">
        <v>0.1</v>
      </c>
      <c r="T2580" s="6">
        <v>305.14999999999998</v>
      </c>
      <c r="U2580" t="s">
        <v>6335</v>
      </c>
      <c r="V2580">
        <v>2025</v>
      </c>
      <c r="W2580" t="s">
        <v>6331</v>
      </c>
      <c r="X2580" t="str">
        <f>_xlfn.XLOOKUP(Orders_C[[#This Row],[Product_ID]],Products_C[Product_ID],Products_C[Product_Name])</f>
        <v>Chicken Wings</v>
      </c>
      <c r="Y2580" t="str">
        <f>_xlfn.XLOOKUP(Orders_C[[#This Row],[Product_ID]],Products_C[Product_ID],Products_C[Category])</f>
        <v>Chicken</v>
      </c>
      <c r="Z2580" t="str">
        <f>_xlfn.XLOOKUP(Orders_C[[#This Row],[Store_ID]],Stores_c[Store_ID],Stores_c[City])</f>
        <v>South Peter</v>
      </c>
      <c r="AA2580" t="str">
        <f>_xlfn.XLOOKUP(Orders_C[[#This Row],[Customer_ID]],Customers_c[Customer_ID],Customers_c[Customer_Name])</f>
        <v>April Guerra</v>
      </c>
      <c r="AB2580" s="6">
        <f>Orders_C[[#This Row],[Quantity]]*Orders_C[[#This Row],[Unit_Price]]*(1-Orders_C[[#This Row],[Discount %]])+Orders_C[[#This Row],[Tax]]</f>
        <v>697.15</v>
      </c>
      <c r="AC2580" s="9">
        <f>(Orders_C[[#This Row],[Unit_Price]]*Orders_C[[#This Row],[Quantity]])-Orders_C[[#This Row],[Discount]]+Orders_C[[#This Row],[Tax]]</f>
        <v>763.55</v>
      </c>
      <c r="AD2580" t="str">
        <f>IF(COUNTIF(Orders_C[[#All],[Customer_ID]],Orders_C[[#This Row],[Customer_ID]])&gt;1,"Repeat","New")</f>
        <v>Repeat</v>
      </c>
      <c r="AE2580" t="str" cm="1">
        <f t="array" ref="AE2580">_xlfn.XLOOKUP(Orders_C[[#This Row],[Store_ID]],Stores_c[[#All],[Store_ID]],Stores_c[[#All],[City]])</f>
        <v>South Peter</v>
      </c>
      <c r="AF2580" t="str" cm="1">
        <f t="array" ref="AF2580">_xlfn.XLOOKUP(Orders_C[[#This Row],[Store_ID]],Stores_c[[#All],[Store_ID]],Stores_c[[#All],[Manager_Name]])</f>
        <v>Gregory Lambert</v>
      </c>
      <c r="AG2580" t="str" cm="1">
        <f t="array" ref="AG2580">_xlfn.XLOOKUP(Orders_C[[#This Row],[Store_ID]],Stores_c[[#All],[Store_ID]],Stores_c[[#All],[Store_Type]])</f>
        <v>Street</v>
      </c>
    </row>
    <row r="2581" spans="1:33" x14ac:dyDescent="0.25">
      <c r="A2581">
        <v>6843</v>
      </c>
      <c r="B2581" s="1">
        <v>46000</v>
      </c>
      <c r="C2581" s="2">
        <v>0.50482638888888887</v>
      </c>
      <c r="D2581">
        <v>1924</v>
      </c>
      <c r="E2581">
        <v>214</v>
      </c>
      <c r="F2581">
        <v>468</v>
      </c>
      <c r="G2581">
        <v>333</v>
      </c>
      <c r="H2581">
        <v>4</v>
      </c>
      <c r="I2581">
        <v>188</v>
      </c>
      <c r="J2581">
        <v>5</v>
      </c>
      <c r="K2581">
        <v>9.4</v>
      </c>
      <c r="L2581">
        <v>756.4</v>
      </c>
      <c r="M2581" t="s">
        <v>19</v>
      </c>
      <c r="N2581" t="s">
        <v>23</v>
      </c>
      <c r="O2581">
        <v>42</v>
      </c>
      <c r="P2581">
        <v>4</v>
      </c>
      <c r="Q2581" t="s">
        <v>866</v>
      </c>
      <c r="R2581">
        <v>509</v>
      </c>
      <c r="S2581" s="3">
        <v>0.05</v>
      </c>
      <c r="T2581" s="6">
        <v>305.2</v>
      </c>
      <c r="U2581" t="s">
        <v>6328</v>
      </c>
      <c r="V2581">
        <v>2025</v>
      </c>
      <c r="W2581" t="s">
        <v>6331</v>
      </c>
      <c r="X2581" t="str">
        <f>_xlfn.XLOOKUP(Orders_C[[#This Row],[Product_ID]],Products_C[Product_ID],Products_C[Product_Name])</f>
        <v>Chicken Wings</v>
      </c>
      <c r="Y2581" t="str">
        <f>_xlfn.XLOOKUP(Orders_C[[#This Row],[Product_ID]],Products_C[Product_ID],Products_C[Category])</f>
        <v>Burger</v>
      </c>
      <c r="Z2581" t="str">
        <f>_xlfn.XLOOKUP(Orders_C[[#This Row],[Store_ID]],Stores_c[Store_ID],Stores_c[City])</f>
        <v>New Robert</v>
      </c>
      <c r="AA2581" t="str">
        <f>_xlfn.XLOOKUP(Orders_C[[#This Row],[Customer_ID]],Customers_c[Customer_ID],Customers_c[Customer_Name])</f>
        <v>Brandon Thomas</v>
      </c>
      <c r="AB2581" s="6">
        <f>Orders_C[[#This Row],[Quantity]]*Orders_C[[#This Row],[Unit_Price]]*(1-Orders_C[[#This Row],[Discount %]])+Orders_C[[#This Row],[Tax]]</f>
        <v>723.8</v>
      </c>
      <c r="AC2581" s="9">
        <f>(Orders_C[[#This Row],[Unit_Price]]*Orders_C[[#This Row],[Quantity]])-Orders_C[[#This Row],[Discount]]+Orders_C[[#This Row],[Tax]]</f>
        <v>756.4</v>
      </c>
      <c r="AD2581" t="str">
        <f>IF(COUNTIF(Orders_C[[#All],[Customer_ID]],Orders_C[[#This Row],[Customer_ID]])&gt;1,"Repeat","New")</f>
        <v>Repeat</v>
      </c>
      <c r="AE2581" t="str" cm="1">
        <f t="array" ref="AE2581">_xlfn.XLOOKUP(Orders_C[[#This Row],[Store_ID]],Stores_c[[#All],[Store_ID]],Stores_c[[#All],[City]])</f>
        <v>New Robert</v>
      </c>
      <c r="AF2581" t="str" cm="1">
        <f t="array" ref="AF2581">_xlfn.XLOOKUP(Orders_C[[#This Row],[Store_ID]],Stores_c[[#All],[Store_ID]],Stores_c[[#All],[Manager_Name]])</f>
        <v>Krista Webb</v>
      </c>
      <c r="AG2581" t="str" cm="1">
        <f t="array" ref="AG2581">_xlfn.XLOOKUP(Orders_C[[#This Row],[Store_ID]],Stores_c[[#All],[Store_ID]],Stores_c[[#All],[Store_Type]])</f>
        <v>Drive-Thru</v>
      </c>
    </row>
    <row r="2582" spans="1:33" x14ac:dyDescent="0.25">
      <c r="A2582">
        <v>9245</v>
      </c>
      <c r="B2582" s="1">
        <v>45927</v>
      </c>
      <c r="C2582" s="2">
        <v>0.42207175925925927</v>
      </c>
      <c r="D2582">
        <v>1667</v>
      </c>
      <c r="E2582">
        <v>222</v>
      </c>
      <c r="F2582">
        <v>522</v>
      </c>
      <c r="G2582">
        <v>335</v>
      </c>
      <c r="H2582">
        <v>4</v>
      </c>
      <c r="I2582">
        <v>188</v>
      </c>
      <c r="J2582">
        <v>5</v>
      </c>
      <c r="K2582">
        <v>9.4</v>
      </c>
      <c r="L2582">
        <v>756.4</v>
      </c>
      <c r="M2582" t="s">
        <v>18</v>
      </c>
      <c r="N2582" t="s">
        <v>22</v>
      </c>
      <c r="O2582">
        <v>38</v>
      </c>
      <c r="P2582">
        <v>5</v>
      </c>
      <c r="Q2582" t="s">
        <v>3268</v>
      </c>
      <c r="R2582">
        <v>507</v>
      </c>
      <c r="S2582" s="3">
        <v>0.05</v>
      </c>
      <c r="T2582" s="6">
        <v>305.2</v>
      </c>
      <c r="U2582" t="s">
        <v>6335</v>
      </c>
      <c r="V2582">
        <v>2025</v>
      </c>
      <c r="W2582" t="s">
        <v>6329</v>
      </c>
      <c r="X2582" t="str">
        <f>_xlfn.XLOOKUP(Orders_C[[#This Row],[Product_ID]],Products_C[Product_ID],Products_C[Product_Name])</f>
        <v>Krushers</v>
      </c>
      <c r="Y2582" t="str">
        <f>_xlfn.XLOOKUP(Orders_C[[#This Row],[Product_ID]],Products_C[Product_ID],Products_C[Category])</f>
        <v>Chicken</v>
      </c>
      <c r="Z2582" t="str">
        <f>_xlfn.XLOOKUP(Orders_C[[#This Row],[Store_ID]],Stores_c[Store_ID],Stores_c[City])</f>
        <v>New Steven</v>
      </c>
      <c r="AA2582" t="str">
        <f>_xlfn.XLOOKUP(Orders_C[[#This Row],[Customer_ID]],Customers_c[Customer_ID],Customers_c[Customer_Name])</f>
        <v>Michael Allen</v>
      </c>
      <c r="AB2582" s="6">
        <f>Orders_C[[#This Row],[Quantity]]*Orders_C[[#This Row],[Unit_Price]]*(1-Orders_C[[#This Row],[Discount %]])+Orders_C[[#This Row],[Tax]]</f>
        <v>723.8</v>
      </c>
      <c r="AC2582" s="9">
        <f>(Orders_C[[#This Row],[Unit_Price]]*Orders_C[[#This Row],[Quantity]])-Orders_C[[#This Row],[Discount]]+Orders_C[[#This Row],[Tax]]</f>
        <v>756.4</v>
      </c>
      <c r="AD2582" t="str">
        <f>IF(COUNTIF(Orders_C[[#All],[Customer_ID]],Orders_C[[#This Row],[Customer_ID]])&gt;1,"Repeat","New")</f>
        <v>Repeat</v>
      </c>
      <c r="AE2582" t="str" cm="1">
        <f t="array" ref="AE2582">_xlfn.XLOOKUP(Orders_C[[#This Row],[Store_ID]],Stores_c[[#All],[Store_ID]],Stores_c[[#All],[City]])</f>
        <v>New Steven</v>
      </c>
      <c r="AF2582" t="str" cm="1">
        <f t="array" ref="AF2582">_xlfn.XLOOKUP(Orders_C[[#This Row],[Store_ID]],Stores_c[[#All],[Store_ID]],Stores_c[[#All],[Manager_Name]])</f>
        <v>Terri Martinez</v>
      </c>
      <c r="AG2582" t="str" cm="1">
        <f t="array" ref="AG2582">_xlfn.XLOOKUP(Orders_C[[#This Row],[Store_ID]],Stores_c[[#All],[Store_ID]],Stores_c[[#All],[Store_Type]])</f>
        <v>Drive-Thru</v>
      </c>
    </row>
    <row r="2583" spans="1:33" x14ac:dyDescent="0.25">
      <c r="A2583">
        <v>6087</v>
      </c>
      <c r="B2583" s="1">
        <v>45824</v>
      </c>
      <c r="C2583" s="2">
        <v>0.40121527777777777</v>
      </c>
      <c r="D2583">
        <v>1642</v>
      </c>
      <c r="E2583">
        <v>222</v>
      </c>
      <c r="F2583">
        <v>495</v>
      </c>
      <c r="G2583">
        <v>328</v>
      </c>
      <c r="H2583">
        <v>2</v>
      </c>
      <c r="I2583">
        <v>365</v>
      </c>
      <c r="J2583">
        <v>5</v>
      </c>
      <c r="K2583">
        <v>18.25</v>
      </c>
      <c r="L2583">
        <v>743.25</v>
      </c>
      <c r="M2583" t="s">
        <v>19</v>
      </c>
      <c r="N2583" t="s">
        <v>22</v>
      </c>
      <c r="O2583">
        <v>21</v>
      </c>
      <c r="P2583">
        <v>4</v>
      </c>
      <c r="Q2583" t="s">
        <v>110</v>
      </c>
      <c r="R2583">
        <v>504</v>
      </c>
      <c r="S2583" s="3">
        <v>0.05</v>
      </c>
      <c r="T2583" s="6">
        <v>305.25</v>
      </c>
      <c r="U2583" t="s">
        <v>6340</v>
      </c>
      <c r="V2583">
        <v>2025</v>
      </c>
      <c r="W2583" t="s">
        <v>6329</v>
      </c>
      <c r="X2583" t="str">
        <f>_xlfn.XLOOKUP(Orders_C[[#This Row],[Product_ID]],Products_C[Product_ID],Products_C[Product_Name])</f>
        <v>Rice Bowl</v>
      </c>
      <c r="Y2583" t="str">
        <f>_xlfn.XLOOKUP(Orders_C[[#This Row],[Product_ID]],Products_C[Product_ID],Products_C[Category])</f>
        <v>Burger</v>
      </c>
      <c r="Z2583" t="str">
        <f>_xlfn.XLOOKUP(Orders_C[[#This Row],[Store_ID]],Stores_c[Store_ID],Stores_c[City])</f>
        <v>New Steven</v>
      </c>
      <c r="AA2583" t="str">
        <f>_xlfn.XLOOKUP(Orders_C[[#This Row],[Customer_ID]],Customers_c[Customer_ID],Customers_c[Customer_Name])</f>
        <v>Dr. Kevin Silva MD</v>
      </c>
      <c r="AB2583" s="6">
        <f>Orders_C[[#This Row],[Quantity]]*Orders_C[[#This Row],[Unit_Price]]*(1-Orders_C[[#This Row],[Discount %]])+Orders_C[[#This Row],[Tax]]</f>
        <v>711.75</v>
      </c>
      <c r="AC2583" s="9">
        <f>(Orders_C[[#This Row],[Unit_Price]]*Orders_C[[#This Row],[Quantity]])-Orders_C[[#This Row],[Discount]]+Orders_C[[#This Row],[Tax]]</f>
        <v>743.25</v>
      </c>
      <c r="AD2583" t="str">
        <f>IF(COUNTIF(Orders_C[[#All],[Customer_ID]],Orders_C[[#This Row],[Customer_ID]])&gt;1,"Repeat","New")</f>
        <v>Repeat</v>
      </c>
      <c r="AE2583" t="str" cm="1">
        <f t="array" ref="AE2583">_xlfn.XLOOKUP(Orders_C[[#This Row],[Store_ID]],Stores_c[[#All],[Store_ID]],Stores_c[[#All],[City]])</f>
        <v>New Steven</v>
      </c>
      <c r="AF2583" t="str" cm="1">
        <f t="array" ref="AF2583">_xlfn.XLOOKUP(Orders_C[[#This Row],[Store_ID]],Stores_c[[#All],[Store_ID]],Stores_c[[#All],[Manager_Name]])</f>
        <v>Terri Martinez</v>
      </c>
      <c r="AG2583" t="str" cm="1">
        <f t="array" ref="AG2583">_xlfn.XLOOKUP(Orders_C[[#This Row],[Store_ID]],Stores_c[[#All],[Store_ID]],Stores_c[[#All],[Store_Type]])</f>
        <v>Drive-Thru</v>
      </c>
    </row>
    <row r="2584" spans="1:33" x14ac:dyDescent="0.25">
      <c r="A2584">
        <v>7762</v>
      </c>
      <c r="B2584" s="1">
        <v>45830</v>
      </c>
      <c r="C2584" s="2">
        <v>0.65472222222222221</v>
      </c>
      <c r="D2584">
        <v>1573</v>
      </c>
      <c r="E2584">
        <v>209</v>
      </c>
      <c r="F2584">
        <v>539</v>
      </c>
      <c r="G2584">
        <v>309</v>
      </c>
      <c r="H2584">
        <v>2</v>
      </c>
      <c r="I2584">
        <v>365</v>
      </c>
      <c r="J2584">
        <v>5</v>
      </c>
      <c r="K2584">
        <v>18.25</v>
      </c>
      <c r="L2584">
        <v>743.25</v>
      </c>
      <c r="M2584" t="s">
        <v>18</v>
      </c>
      <c r="N2584" t="s">
        <v>21</v>
      </c>
      <c r="O2584">
        <v>48</v>
      </c>
      <c r="P2584">
        <v>2</v>
      </c>
      <c r="Q2584" t="s">
        <v>1785</v>
      </c>
      <c r="R2584">
        <v>506</v>
      </c>
      <c r="S2584" s="3">
        <v>0.05</v>
      </c>
      <c r="T2584" s="6">
        <v>305.25</v>
      </c>
      <c r="U2584" t="s">
        <v>6340</v>
      </c>
      <c r="V2584">
        <v>2025</v>
      </c>
      <c r="W2584" t="s">
        <v>6331</v>
      </c>
      <c r="X2584" t="str">
        <f>_xlfn.XLOOKUP(Orders_C[[#This Row],[Product_ID]],Products_C[Product_ID],Products_C[Product_Name])</f>
        <v>Chicken Bucket</v>
      </c>
      <c r="Y2584" t="str">
        <f>_xlfn.XLOOKUP(Orders_C[[#This Row],[Product_ID]],Products_C[Product_ID],Products_C[Category])</f>
        <v>Dessert</v>
      </c>
      <c r="Z2584" t="str">
        <f>_xlfn.XLOOKUP(Orders_C[[#This Row],[Store_ID]],Stores_c[Store_ID],Stores_c[City])</f>
        <v>Reidberg</v>
      </c>
      <c r="AA2584" t="str">
        <f>_xlfn.XLOOKUP(Orders_C[[#This Row],[Customer_ID]],Customers_c[Customer_ID],Customers_c[Customer_Name])</f>
        <v>Anthony Bryan</v>
      </c>
      <c r="AB2584" s="6">
        <f>Orders_C[[#This Row],[Quantity]]*Orders_C[[#This Row],[Unit_Price]]*(1-Orders_C[[#This Row],[Discount %]])+Orders_C[[#This Row],[Tax]]</f>
        <v>711.75</v>
      </c>
      <c r="AC2584" s="9">
        <f>(Orders_C[[#This Row],[Unit_Price]]*Orders_C[[#This Row],[Quantity]])-Orders_C[[#This Row],[Discount]]+Orders_C[[#This Row],[Tax]]</f>
        <v>743.25</v>
      </c>
      <c r="AD2584" t="str">
        <f>IF(COUNTIF(Orders_C[[#All],[Customer_ID]],Orders_C[[#This Row],[Customer_ID]])&gt;1,"Repeat","New")</f>
        <v>Repeat</v>
      </c>
      <c r="AE2584" t="str" cm="1">
        <f t="array" ref="AE2584">_xlfn.XLOOKUP(Orders_C[[#This Row],[Store_ID]],Stores_c[[#All],[Store_ID]],Stores_c[[#All],[City]])</f>
        <v>Reidberg</v>
      </c>
      <c r="AF2584" t="str" cm="1">
        <f t="array" ref="AF2584">_xlfn.XLOOKUP(Orders_C[[#This Row],[Store_ID]],Stores_c[[#All],[Store_ID]],Stores_c[[#All],[Manager_Name]])</f>
        <v>Jeffrey Horn</v>
      </c>
      <c r="AG2584" t="str" cm="1">
        <f t="array" ref="AG2584">_xlfn.XLOOKUP(Orders_C[[#This Row],[Store_ID]],Stores_c[[#All],[Store_ID]],Stores_c[[#All],[Store_Type]])</f>
        <v>Drive-Thru</v>
      </c>
    </row>
    <row r="2585" spans="1:33" x14ac:dyDescent="0.25">
      <c r="A2585">
        <v>10571</v>
      </c>
      <c r="B2585" s="1">
        <v>45986</v>
      </c>
      <c r="C2585" s="2">
        <v>0.72012731481481485</v>
      </c>
      <c r="D2585">
        <v>1108</v>
      </c>
      <c r="E2585">
        <v>220</v>
      </c>
      <c r="F2585">
        <v>401</v>
      </c>
      <c r="G2585">
        <v>318</v>
      </c>
      <c r="H2585">
        <v>2</v>
      </c>
      <c r="I2585">
        <v>365</v>
      </c>
      <c r="J2585">
        <v>5</v>
      </c>
      <c r="K2585">
        <v>18.25</v>
      </c>
      <c r="L2585">
        <v>743.25</v>
      </c>
      <c r="M2585" t="s">
        <v>20</v>
      </c>
      <c r="N2585" t="s">
        <v>23</v>
      </c>
      <c r="O2585">
        <v>16</v>
      </c>
      <c r="P2585">
        <v>4</v>
      </c>
      <c r="Q2585" t="s">
        <v>4594</v>
      </c>
      <c r="R2585">
        <v>504</v>
      </c>
      <c r="S2585" s="3">
        <v>0.05</v>
      </c>
      <c r="T2585" s="6">
        <v>305.25</v>
      </c>
      <c r="U2585" t="s">
        <v>6336</v>
      </c>
      <c r="V2585">
        <v>2025</v>
      </c>
      <c r="W2585" t="s">
        <v>6333</v>
      </c>
      <c r="X2585" t="str">
        <f>_xlfn.XLOOKUP(Orders_C[[#This Row],[Product_ID]],Products_C[Product_ID],Products_C[Product_Name])</f>
        <v>Pepsi</v>
      </c>
      <c r="Y2585" t="str">
        <f>_xlfn.XLOOKUP(Orders_C[[#This Row],[Product_ID]],Products_C[Product_ID],Products_C[Category])</f>
        <v>Burger</v>
      </c>
      <c r="Z2585" t="str">
        <f>_xlfn.XLOOKUP(Orders_C[[#This Row],[Store_ID]],Stores_c[Store_ID],Stores_c[City])</f>
        <v>Williamborough</v>
      </c>
      <c r="AA2585" t="str">
        <f>_xlfn.XLOOKUP(Orders_C[[#This Row],[Customer_ID]],Customers_c[Customer_ID],Customers_c[Customer_Name])</f>
        <v>David Campbell</v>
      </c>
      <c r="AB2585" s="6">
        <f>Orders_C[[#This Row],[Quantity]]*Orders_C[[#This Row],[Unit_Price]]*(1-Orders_C[[#This Row],[Discount %]])+Orders_C[[#This Row],[Tax]]</f>
        <v>711.75</v>
      </c>
      <c r="AC2585" s="9">
        <f>(Orders_C[[#This Row],[Unit_Price]]*Orders_C[[#This Row],[Quantity]])-Orders_C[[#This Row],[Discount]]+Orders_C[[#This Row],[Tax]]</f>
        <v>743.25</v>
      </c>
      <c r="AD2585" t="str">
        <f>IF(COUNTIF(Orders_C[[#All],[Customer_ID]],Orders_C[[#This Row],[Customer_ID]])&gt;1,"Repeat","New")</f>
        <v>Repeat</v>
      </c>
      <c r="AE2585" t="str" cm="1">
        <f t="array" ref="AE2585">_xlfn.XLOOKUP(Orders_C[[#This Row],[Store_ID]],Stores_c[[#All],[Store_ID]],Stores_c[[#All],[City]])</f>
        <v>Williamborough</v>
      </c>
      <c r="AF2585" t="str" cm="1">
        <f t="array" ref="AF2585">_xlfn.XLOOKUP(Orders_C[[#This Row],[Store_ID]],Stores_c[[#All],[Store_ID]],Stores_c[[#All],[Manager_Name]])</f>
        <v>Michael Mcbride</v>
      </c>
      <c r="AG2585" t="str" cm="1">
        <f t="array" ref="AG2585">_xlfn.XLOOKUP(Orders_C[[#This Row],[Store_ID]],Stores_c[[#All],[Store_ID]],Stores_c[[#All],[Store_Type]])</f>
        <v>Mall</v>
      </c>
    </row>
    <row r="2586" spans="1:33" x14ac:dyDescent="0.25">
      <c r="A2586">
        <v>10724</v>
      </c>
      <c r="B2586" s="1">
        <v>45806</v>
      </c>
      <c r="C2586" s="2">
        <v>0.63006944444444446</v>
      </c>
      <c r="D2586">
        <v>1088</v>
      </c>
      <c r="E2586">
        <v>203</v>
      </c>
      <c r="F2586">
        <v>402</v>
      </c>
      <c r="G2586">
        <v>329</v>
      </c>
      <c r="H2586">
        <v>2</v>
      </c>
      <c r="I2586">
        <v>372</v>
      </c>
      <c r="J2586">
        <v>10</v>
      </c>
      <c r="K2586">
        <v>18.600000000000001</v>
      </c>
      <c r="L2586">
        <v>752.6</v>
      </c>
      <c r="M2586" t="s">
        <v>20</v>
      </c>
      <c r="N2586" t="s">
        <v>21</v>
      </c>
      <c r="O2586">
        <v>59</v>
      </c>
      <c r="P2586">
        <v>5</v>
      </c>
      <c r="Q2586" t="s">
        <v>4747</v>
      </c>
      <c r="R2586">
        <v>509</v>
      </c>
      <c r="S2586" s="3">
        <v>0.1</v>
      </c>
      <c r="T2586" s="6">
        <v>306.20000000000005</v>
      </c>
      <c r="U2586" t="s">
        <v>6339</v>
      </c>
      <c r="V2586">
        <v>2025</v>
      </c>
      <c r="W2586" t="s">
        <v>6331</v>
      </c>
      <c r="X2586" t="str">
        <f>_xlfn.XLOOKUP(Orders_C[[#This Row],[Product_ID]],Products_C[Product_ID],Products_C[Product_Name])</f>
        <v>Rice Bowl</v>
      </c>
      <c r="Y2586" t="str">
        <f>_xlfn.XLOOKUP(Orders_C[[#This Row],[Product_ID]],Products_C[Product_ID],Products_C[Category])</f>
        <v>Dessert</v>
      </c>
      <c r="Z2586" t="str">
        <f>_xlfn.XLOOKUP(Orders_C[[#This Row],[Store_ID]],Stores_c[Store_ID],Stores_c[City])</f>
        <v>Lake Williammouth</v>
      </c>
      <c r="AA2586" t="str">
        <f>_xlfn.XLOOKUP(Orders_C[[#This Row],[Customer_ID]],Customers_c[Customer_ID],Customers_c[Customer_Name])</f>
        <v>Philip Bridges</v>
      </c>
      <c r="AB2586" s="6">
        <f>Orders_C[[#This Row],[Quantity]]*Orders_C[[#This Row],[Unit_Price]]*(1-Orders_C[[#This Row],[Discount %]])+Orders_C[[#This Row],[Tax]]</f>
        <v>688.2</v>
      </c>
      <c r="AC2586" s="9">
        <f>(Orders_C[[#This Row],[Unit_Price]]*Orders_C[[#This Row],[Quantity]])-Orders_C[[#This Row],[Discount]]+Orders_C[[#This Row],[Tax]]</f>
        <v>752.6</v>
      </c>
      <c r="AD2586" t="str">
        <f>IF(COUNTIF(Orders_C[[#All],[Customer_ID]],Orders_C[[#This Row],[Customer_ID]])&gt;1,"Repeat","New")</f>
        <v>Repeat</v>
      </c>
      <c r="AE2586" t="str" cm="1">
        <f t="array" ref="AE2586">_xlfn.XLOOKUP(Orders_C[[#This Row],[Store_ID]],Stores_c[[#All],[Store_ID]],Stores_c[[#All],[City]])</f>
        <v>Lake Williammouth</v>
      </c>
      <c r="AF2586" t="str" cm="1">
        <f t="array" ref="AF2586">_xlfn.XLOOKUP(Orders_C[[#This Row],[Store_ID]],Stores_c[[#All],[Store_ID]],Stores_c[[#All],[Manager_Name]])</f>
        <v>Stephanie Dominguez</v>
      </c>
      <c r="AG2586" t="str" cm="1">
        <f t="array" ref="AG2586">_xlfn.XLOOKUP(Orders_C[[#This Row],[Store_ID]],Stores_c[[#All],[Store_ID]],Stores_c[[#All],[Store_Type]])</f>
        <v>Drive-Thru</v>
      </c>
    </row>
    <row r="2587" spans="1:33" x14ac:dyDescent="0.25">
      <c r="A2587">
        <v>9005</v>
      </c>
      <c r="B2587" s="1">
        <v>46004</v>
      </c>
      <c r="C2587" s="2">
        <v>0.3679398148148148</v>
      </c>
      <c r="D2587">
        <v>1342</v>
      </c>
      <c r="E2587">
        <v>213</v>
      </c>
      <c r="F2587">
        <v>458</v>
      </c>
      <c r="G2587">
        <v>328</v>
      </c>
      <c r="H2587">
        <v>3</v>
      </c>
      <c r="I2587">
        <v>253</v>
      </c>
      <c r="J2587">
        <v>10</v>
      </c>
      <c r="K2587">
        <v>12.65</v>
      </c>
      <c r="L2587">
        <v>761.65</v>
      </c>
      <c r="M2587" t="s">
        <v>18</v>
      </c>
      <c r="N2587" t="s">
        <v>23</v>
      </c>
      <c r="O2587">
        <v>51</v>
      </c>
      <c r="P2587">
        <v>2</v>
      </c>
      <c r="Q2587" t="s">
        <v>3028</v>
      </c>
      <c r="R2587">
        <v>506</v>
      </c>
      <c r="S2587" s="3">
        <v>0.1</v>
      </c>
      <c r="T2587" s="6">
        <v>306.25</v>
      </c>
      <c r="U2587" t="s">
        <v>6328</v>
      </c>
      <c r="V2587">
        <v>2025</v>
      </c>
      <c r="W2587" t="s">
        <v>6331</v>
      </c>
      <c r="X2587" t="str">
        <f>_xlfn.XLOOKUP(Orders_C[[#This Row],[Product_ID]],Products_C[Product_ID],Products_C[Product_Name])</f>
        <v>Rice Bowl</v>
      </c>
      <c r="Y2587" t="str">
        <f>_xlfn.XLOOKUP(Orders_C[[#This Row],[Product_ID]],Products_C[Product_ID],Products_C[Category])</f>
        <v>Burger</v>
      </c>
      <c r="Z2587" t="str">
        <f>_xlfn.XLOOKUP(Orders_C[[#This Row],[Store_ID]],Stores_c[Store_ID],Stores_c[City])</f>
        <v>Lake Kristashire</v>
      </c>
      <c r="AA2587" t="str">
        <f>_xlfn.XLOOKUP(Orders_C[[#This Row],[Customer_ID]],Customers_c[Customer_ID],Customers_c[Customer_Name])</f>
        <v>Bryan Perry</v>
      </c>
      <c r="AB2587" s="6">
        <f>Orders_C[[#This Row],[Quantity]]*Orders_C[[#This Row],[Unit_Price]]*(1-Orders_C[[#This Row],[Discount %]])+Orders_C[[#This Row],[Tax]]</f>
        <v>695.75</v>
      </c>
      <c r="AC2587" s="9">
        <f>(Orders_C[[#This Row],[Unit_Price]]*Orders_C[[#This Row],[Quantity]])-Orders_C[[#This Row],[Discount]]+Orders_C[[#This Row],[Tax]]</f>
        <v>761.65</v>
      </c>
      <c r="AD2587" t="str">
        <f>IF(COUNTIF(Orders_C[[#All],[Customer_ID]],Orders_C[[#This Row],[Customer_ID]])&gt;1,"Repeat","New")</f>
        <v>Repeat</v>
      </c>
      <c r="AE2587" t="str" cm="1">
        <f t="array" ref="AE2587">_xlfn.XLOOKUP(Orders_C[[#This Row],[Store_ID]],Stores_c[[#All],[Store_ID]],Stores_c[[#All],[City]])</f>
        <v>Lake Kristashire</v>
      </c>
      <c r="AF2587" t="str" cm="1">
        <f t="array" ref="AF2587">_xlfn.XLOOKUP(Orders_C[[#This Row],[Store_ID]],Stores_c[[#All],[Store_ID]],Stores_c[[#All],[Manager_Name]])</f>
        <v>Andrea Daugherty</v>
      </c>
      <c r="AG2587" t="str" cm="1">
        <f t="array" ref="AG2587">_xlfn.XLOOKUP(Orders_C[[#This Row],[Store_ID]],Stores_c[[#All],[Store_ID]],Stores_c[[#All],[Store_Type]])</f>
        <v>Mall</v>
      </c>
    </row>
    <row r="2588" spans="1:33" x14ac:dyDescent="0.25">
      <c r="A2588">
        <v>6316</v>
      </c>
      <c r="B2588" s="1">
        <v>46056</v>
      </c>
      <c r="C2588" s="2">
        <v>0.31708333333333333</v>
      </c>
      <c r="D2588">
        <v>1133</v>
      </c>
      <c r="E2588">
        <v>220</v>
      </c>
      <c r="F2588">
        <v>528</v>
      </c>
      <c r="G2588">
        <v>330</v>
      </c>
      <c r="H2588">
        <v>3</v>
      </c>
      <c r="I2588">
        <v>257</v>
      </c>
      <c r="J2588">
        <v>15</v>
      </c>
      <c r="K2588">
        <v>12.85</v>
      </c>
      <c r="L2588">
        <v>768.85</v>
      </c>
      <c r="M2588" t="s">
        <v>19</v>
      </c>
      <c r="N2588" t="s">
        <v>23</v>
      </c>
      <c r="O2588">
        <v>46</v>
      </c>
      <c r="P2588">
        <v>4</v>
      </c>
      <c r="Q2588" t="s">
        <v>339</v>
      </c>
      <c r="R2588">
        <v>502</v>
      </c>
      <c r="S2588" s="3">
        <v>0.15</v>
      </c>
      <c r="T2588" s="6">
        <v>306.25000000000006</v>
      </c>
      <c r="U2588" t="s">
        <v>6338</v>
      </c>
      <c r="V2588">
        <v>2026</v>
      </c>
      <c r="W2588" t="s">
        <v>6331</v>
      </c>
      <c r="X2588" t="str">
        <f>_xlfn.XLOOKUP(Orders_C[[#This Row],[Product_ID]],Products_C[Product_ID],Products_C[Product_Name])</f>
        <v>Rice Bowl</v>
      </c>
      <c r="Y2588" t="str">
        <f>_xlfn.XLOOKUP(Orders_C[[#This Row],[Product_ID]],Products_C[Product_ID],Products_C[Category])</f>
        <v>Beverage</v>
      </c>
      <c r="Z2588" t="str">
        <f>_xlfn.XLOOKUP(Orders_C[[#This Row],[Store_ID]],Stores_c[Store_ID],Stores_c[City])</f>
        <v>Williamborough</v>
      </c>
      <c r="AA2588" t="str">
        <f>_xlfn.XLOOKUP(Orders_C[[#This Row],[Customer_ID]],Customers_c[Customer_ID],Customers_c[Customer_Name])</f>
        <v>Jared Gomez</v>
      </c>
      <c r="AB2588" s="6">
        <f>Orders_C[[#This Row],[Quantity]]*Orders_C[[#This Row],[Unit_Price]]*(1-Orders_C[[#This Row],[Discount %]])+Orders_C[[#This Row],[Tax]]</f>
        <v>668.2</v>
      </c>
      <c r="AC2588" s="9">
        <f>(Orders_C[[#This Row],[Unit_Price]]*Orders_C[[#This Row],[Quantity]])-Orders_C[[#This Row],[Discount]]+Orders_C[[#This Row],[Tax]]</f>
        <v>768.85</v>
      </c>
      <c r="AD2588" t="str">
        <f>IF(COUNTIF(Orders_C[[#All],[Customer_ID]],Orders_C[[#This Row],[Customer_ID]])&gt;1,"Repeat","New")</f>
        <v>Repeat</v>
      </c>
      <c r="AE2588" t="str" cm="1">
        <f t="array" ref="AE2588">_xlfn.XLOOKUP(Orders_C[[#This Row],[Store_ID]],Stores_c[[#All],[Store_ID]],Stores_c[[#All],[City]])</f>
        <v>Williamborough</v>
      </c>
      <c r="AF2588" t="str" cm="1">
        <f t="array" ref="AF2588">_xlfn.XLOOKUP(Orders_C[[#This Row],[Store_ID]],Stores_c[[#All],[Store_ID]],Stores_c[[#All],[Manager_Name]])</f>
        <v>Michael Mcbride</v>
      </c>
      <c r="AG2588" t="str" cm="1">
        <f t="array" ref="AG2588">_xlfn.XLOOKUP(Orders_C[[#This Row],[Store_ID]],Stores_c[[#All],[Store_ID]],Stores_c[[#All],[Store_Type]])</f>
        <v>Mall</v>
      </c>
    </row>
    <row r="2589" spans="1:33" x14ac:dyDescent="0.25">
      <c r="A2589">
        <v>8979</v>
      </c>
      <c r="B2589" s="1">
        <v>45722</v>
      </c>
      <c r="C2589" s="2">
        <v>0.88230324074074074</v>
      </c>
      <c r="D2589">
        <v>1197</v>
      </c>
      <c r="E2589">
        <v>214</v>
      </c>
      <c r="F2589">
        <v>531</v>
      </c>
      <c r="G2589">
        <v>333</v>
      </c>
      <c r="H2589">
        <v>2</v>
      </c>
      <c r="I2589">
        <v>378</v>
      </c>
      <c r="J2589">
        <v>15</v>
      </c>
      <c r="K2589">
        <v>18.899999999999999</v>
      </c>
      <c r="L2589">
        <v>759.9</v>
      </c>
      <c r="M2589" t="s">
        <v>19</v>
      </c>
      <c r="N2589" t="s">
        <v>21</v>
      </c>
      <c r="O2589">
        <v>27</v>
      </c>
      <c r="P2589">
        <v>1</v>
      </c>
      <c r="Q2589" t="s">
        <v>3002</v>
      </c>
      <c r="R2589">
        <v>508</v>
      </c>
      <c r="S2589" s="3">
        <v>0.15</v>
      </c>
      <c r="T2589" s="6">
        <v>306.3</v>
      </c>
      <c r="U2589" t="s">
        <v>6334</v>
      </c>
      <c r="V2589">
        <v>2025</v>
      </c>
      <c r="W2589" t="s">
        <v>6329</v>
      </c>
      <c r="X2589" t="str">
        <f>_xlfn.XLOOKUP(Orders_C[[#This Row],[Product_ID]],Products_C[Product_ID],Products_C[Product_Name])</f>
        <v>Chicken Wings</v>
      </c>
      <c r="Y2589" t="str">
        <f>_xlfn.XLOOKUP(Orders_C[[#This Row],[Product_ID]],Products_C[Product_ID],Products_C[Category])</f>
        <v>Burger</v>
      </c>
      <c r="Z2589" t="str">
        <f>_xlfn.XLOOKUP(Orders_C[[#This Row],[Store_ID]],Stores_c[Store_ID],Stores_c[City])</f>
        <v>New Robert</v>
      </c>
      <c r="AA2589" t="str">
        <f>_xlfn.XLOOKUP(Orders_C[[#This Row],[Customer_ID]],Customers_c[Customer_ID],Customers_c[Customer_Name])</f>
        <v>Benjamin Flores</v>
      </c>
      <c r="AB2589" s="6">
        <f>Orders_C[[#This Row],[Quantity]]*Orders_C[[#This Row],[Unit_Price]]*(1-Orders_C[[#This Row],[Discount %]])+Orders_C[[#This Row],[Tax]]</f>
        <v>661.5</v>
      </c>
      <c r="AC2589" s="9">
        <f>(Orders_C[[#This Row],[Unit_Price]]*Orders_C[[#This Row],[Quantity]])-Orders_C[[#This Row],[Discount]]+Orders_C[[#This Row],[Tax]]</f>
        <v>759.9</v>
      </c>
      <c r="AD2589" t="str">
        <f>IF(COUNTIF(Orders_C[[#All],[Customer_ID]],Orders_C[[#This Row],[Customer_ID]])&gt;1,"Repeat","New")</f>
        <v>Repeat</v>
      </c>
      <c r="AE2589" t="str" cm="1">
        <f t="array" ref="AE2589">_xlfn.XLOOKUP(Orders_C[[#This Row],[Store_ID]],Stores_c[[#All],[Store_ID]],Stores_c[[#All],[City]])</f>
        <v>New Robert</v>
      </c>
      <c r="AF2589" t="str" cm="1">
        <f t="array" ref="AF2589">_xlfn.XLOOKUP(Orders_C[[#This Row],[Store_ID]],Stores_c[[#All],[Store_ID]],Stores_c[[#All],[Manager_Name]])</f>
        <v>Krista Webb</v>
      </c>
      <c r="AG2589" t="str" cm="1">
        <f t="array" ref="AG2589">_xlfn.XLOOKUP(Orders_C[[#This Row],[Store_ID]],Stores_c[[#All],[Store_ID]],Stores_c[[#All],[Store_Type]])</f>
        <v>Drive-Thru</v>
      </c>
    </row>
    <row r="2590" spans="1:33" x14ac:dyDescent="0.25">
      <c r="A2590">
        <v>8754</v>
      </c>
      <c r="B2590" s="1">
        <v>45788</v>
      </c>
      <c r="C2590" s="2">
        <v>0.22383101851851853</v>
      </c>
      <c r="D2590">
        <v>1342</v>
      </c>
      <c r="E2590">
        <v>219</v>
      </c>
      <c r="F2590">
        <v>440</v>
      </c>
      <c r="G2590">
        <v>304</v>
      </c>
      <c r="H2590">
        <v>4</v>
      </c>
      <c r="I2590">
        <v>192</v>
      </c>
      <c r="J2590">
        <v>10</v>
      </c>
      <c r="K2590">
        <v>9.6000000000000014</v>
      </c>
      <c r="L2590">
        <v>767.6</v>
      </c>
      <c r="M2590" t="s">
        <v>18</v>
      </c>
      <c r="N2590" t="s">
        <v>23</v>
      </c>
      <c r="O2590">
        <v>15</v>
      </c>
      <c r="P2590">
        <v>5</v>
      </c>
      <c r="Q2590" t="s">
        <v>2777</v>
      </c>
      <c r="R2590">
        <v>506</v>
      </c>
      <c r="S2590" s="3">
        <v>0.1</v>
      </c>
      <c r="T2590" s="6">
        <v>306.80000000000007</v>
      </c>
      <c r="U2590" t="s">
        <v>6339</v>
      </c>
      <c r="V2590">
        <v>2025</v>
      </c>
      <c r="W2590" t="s">
        <v>6333</v>
      </c>
      <c r="X2590" t="str">
        <f>_xlfn.XLOOKUP(Orders_C[[#This Row],[Product_ID]],Products_C[Product_ID],Products_C[Product_Name])</f>
        <v>Veg Burger</v>
      </c>
      <c r="Y2590" t="str">
        <f>_xlfn.XLOOKUP(Orders_C[[#This Row],[Product_ID]],Products_C[Product_ID],Products_C[Category])</f>
        <v>Burger</v>
      </c>
      <c r="Z2590" t="str">
        <f>_xlfn.XLOOKUP(Orders_C[[#This Row],[Store_ID]],Stores_c[Store_ID],Stores_c[City])</f>
        <v>Lake David</v>
      </c>
      <c r="AA2590" t="str">
        <f>_xlfn.XLOOKUP(Orders_C[[#This Row],[Customer_ID]],Customers_c[Customer_ID],Customers_c[Customer_Name])</f>
        <v>Bryan Perry</v>
      </c>
      <c r="AB2590" s="6">
        <f>Orders_C[[#This Row],[Quantity]]*Orders_C[[#This Row],[Unit_Price]]*(1-Orders_C[[#This Row],[Discount %]])+Orders_C[[#This Row],[Tax]]</f>
        <v>700.80000000000007</v>
      </c>
      <c r="AC2590" s="9">
        <f>(Orders_C[[#This Row],[Unit_Price]]*Orders_C[[#This Row],[Quantity]])-Orders_C[[#This Row],[Discount]]+Orders_C[[#This Row],[Tax]]</f>
        <v>767.6</v>
      </c>
      <c r="AD2590" t="str">
        <f>IF(COUNTIF(Orders_C[[#All],[Customer_ID]],Orders_C[[#This Row],[Customer_ID]])&gt;1,"Repeat","New")</f>
        <v>Repeat</v>
      </c>
      <c r="AE2590" t="str" cm="1">
        <f t="array" ref="AE2590">_xlfn.XLOOKUP(Orders_C[[#This Row],[Store_ID]],Stores_c[[#All],[Store_ID]],Stores_c[[#All],[City]])</f>
        <v>Lake David</v>
      </c>
      <c r="AF2590" t="str" cm="1">
        <f t="array" ref="AF2590">_xlfn.XLOOKUP(Orders_C[[#This Row],[Store_ID]],Stores_c[[#All],[Store_ID]],Stores_c[[#All],[Manager_Name]])</f>
        <v>Joshua Hines</v>
      </c>
      <c r="AG2590" t="str" cm="1">
        <f t="array" ref="AG2590">_xlfn.XLOOKUP(Orders_C[[#This Row],[Store_ID]],Stores_c[[#All],[Store_ID]],Stores_c[[#All],[Store_Type]])</f>
        <v>Street</v>
      </c>
    </row>
    <row r="2591" spans="1:33" x14ac:dyDescent="0.25">
      <c r="A2591">
        <v>8121</v>
      </c>
      <c r="B2591" s="1">
        <v>45873</v>
      </c>
      <c r="C2591" s="2">
        <v>0.43418981481481483</v>
      </c>
      <c r="D2591">
        <v>1728</v>
      </c>
      <c r="E2591">
        <v>215</v>
      </c>
      <c r="F2591">
        <v>458</v>
      </c>
      <c r="G2591">
        <v>308</v>
      </c>
      <c r="H2591">
        <v>2</v>
      </c>
      <c r="I2591">
        <v>361</v>
      </c>
      <c r="J2591">
        <v>0</v>
      </c>
      <c r="K2591">
        <v>18.05</v>
      </c>
      <c r="L2591">
        <v>740.05</v>
      </c>
      <c r="M2591" t="s">
        <v>19</v>
      </c>
      <c r="N2591" t="s">
        <v>23</v>
      </c>
      <c r="O2591">
        <v>23</v>
      </c>
      <c r="P2591">
        <v>5</v>
      </c>
      <c r="Q2591" t="s">
        <v>2144</v>
      </c>
      <c r="R2591">
        <v>506</v>
      </c>
      <c r="S2591" s="3">
        <v>0</v>
      </c>
      <c r="T2591" s="6">
        <v>306.84999999999997</v>
      </c>
      <c r="U2591" t="s">
        <v>6342</v>
      </c>
      <c r="V2591">
        <v>2025</v>
      </c>
      <c r="W2591" t="s">
        <v>6329</v>
      </c>
      <c r="X2591" t="str">
        <f>_xlfn.XLOOKUP(Orders_C[[#This Row],[Product_ID]],Products_C[Product_ID],Products_C[Product_Name])</f>
        <v>Zinger Burger</v>
      </c>
      <c r="Y2591" t="str">
        <f>_xlfn.XLOOKUP(Orders_C[[#This Row],[Product_ID]],Products_C[Product_ID],Products_C[Category])</f>
        <v>Beverage</v>
      </c>
      <c r="Z2591" t="str">
        <f>_xlfn.XLOOKUP(Orders_C[[#This Row],[Store_ID]],Stores_c[Store_ID],Stores_c[City])</f>
        <v>Sallyburgh</v>
      </c>
      <c r="AA2591" t="str">
        <f>_xlfn.XLOOKUP(Orders_C[[#This Row],[Customer_ID]],Customers_c[Customer_ID],Customers_c[Customer_Name])</f>
        <v>Mr. Eric Jackson</v>
      </c>
      <c r="AB2591" s="6">
        <f>Orders_C[[#This Row],[Quantity]]*Orders_C[[#This Row],[Unit_Price]]*(1-Orders_C[[#This Row],[Discount %]])+Orders_C[[#This Row],[Tax]]</f>
        <v>740.05</v>
      </c>
      <c r="AC2591" s="9">
        <f>(Orders_C[[#This Row],[Unit_Price]]*Orders_C[[#This Row],[Quantity]])-Orders_C[[#This Row],[Discount]]+Orders_C[[#This Row],[Tax]]</f>
        <v>740.05</v>
      </c>
      <c r="AD2591" t="str">
        <f>IF(COUNTIF(Orders_C[[#All],[Customer_ID]],Orders_C[[#This Row],[Customer_ID]])&gt;1,"Repeat","New")</f>
        <v>Repeat</v>
      </c>
      <c r="AE2591" t="str" cm="1">
        <f t="array" ref="AE2591">_xlfn.XLOOKUP(Orders_C[[#This Row],[Store_ID]],Stores_c[[#All],[Store_ID]],Stores_c[[#All],[City]])</f>
        <v>Sallyburgh</v>
      </c>
      <c r="AF2591" t="str" cm="1">
        <f t="array" ref="AF2591">_xlfn.XLOOKUP(Orders_C[[#This Row],[Store_ID]],Stores_c[[#All],[Store_ID]],Stores_c[[#All],[Manager_Name]])</f>
        <v>Benjamin Mccoy</v>
      </c>
      <c r="AG2591" t="str" cm="1">
        <f t="array" ref="AG2591">_xlfn.XLOOKUP(Orders_C[[#This Row],[Store_ID]],Stores_c[[#All],[Store_ID]],Stores_c[[#All],[Store_Type]])</f>
        <v>Drive-Thru</v>
      </c>
    </row>
    <row r="2592" spans="1:33" x14ac:dyDescent="0.25">
      <c r="A2592">
        <v>10586</v>
      </c>
      <c r="B2592" s="1">
        <v>46024</v>
      </c>
      <c r="C2592" s="2">
        <v>0.75133101851851847</v>
      </c>
      <c r="D2592">
        <v>1393</v>
      </c>
      <c r="E2592">
        <v>201</v>
      </c>
      <c r="F2592">
        <v>456</v>
      </c>
      <c r="G2592">
        <v>322</v>
      </c>
      <c r="H2592">
        <v>4</v>
      </c>
      <c r="I2592">
        <v>189</v>
      </c>
      <c r="J2592">
        <v>5</v>
      </c>
      <c r="K2592">
        <v>9.4500000000000011</v>
      </c>
      <c r="L2592">
        <v>760.45</v>
      </c>
      <c r="M2592" t="s">
        <v>19</v>
      </c>
      <c r="N2592" t="s">
        <v>21</v>
      </c>
      <c r="O2592">
        <v>49</v>
      </c>
      <c r="P2592">
        <v>1</v>
      </c>
      <c r="Q2592" t="s">
        <v>4609</v>
      </c>
      <c r="R2592">
        <v>507</v>
      </c>
      <c r="S2592" s="3">
        <v>0.05</v>
      </c>
      <c r="T2592" s="6">
        <v>306.85000000000008</v>
      </c>
      <c r="U2592" t="s">
        <v>6330</v>
      </c>
      <c r="V2592">
        <v>2026</v>
      </c>
      <c r="W2592" t="s">
        <v>6331</v>
      </c>
      <c r="X2592" t="str">
        <f>_xlfn.XLOOKUP(Orders_C[[#This Row],[Product_ID]],Products_C[Product_ID],Products_C[Product_Name])</f>
        <v>Veg Burger</v>
      </c>
      <c r="Y2592" t="str">
        <f>_xlfn.XLOOKUP(Orders_C[[#This Row],[Product_ID]],Products_C[Product_ID],Products_C[Category])</f>
        <v>Burger</v>
      </c>
      <c r="Z2592" t="str">
        <f>_xlfn.XLOOKUP(Orders_C[[#This Row],[Store_ID]],Stores_c[Store_ID],Stores_c[City])</f>
        <v>Lake Nicholasburgh</v>
      </c>
      <c r="AA2592" t="str">
        <f>_xlfn.XLOOKUP(Orders_C[[#This Row],[Customer_ID]],Customers_c[Customer_ID],Customers_c[Customer_Name])</f>
        <v>Jeffrey Thomas</v>
      </c>
      <c r="AB2592" s="6">
        <f>Orders_C[[#This Row],[Quantity]]*Orders_C[[#This Row],[Unit_Price]]*(1-Orders_C[[#This Row],[Discount %]])+Orders_C[[#This Row],[Tax]]</f>
        <v>727.65</v>
      </c>
      <c r="AC2592" s="9">
        <f>(Orders_C[[#This Row],[Unit_Price]]*Orders_C[[#This Row],[Quantity]])-Orders_C[[#This Row],[Discount]]+Orders_C[[#This Row],[Tax]]</f>
        <v>760.45</v>
      </c>
      <c r="AD2592" t="str">
        <f>IF(COUNTIF(Orders_C[[#All],[Customer_ID]],Orders_C[[#This Row],[Customer_ID]])&gt;1,"Repeat","New")</f>
        <v>Repeat</v>
      </c>
      <c r="AE2592" t="str" cm="1">
        <f t="array" ref="AE2592">_xlfn.XLOOKUP(Orders_C[[#This Row],[Store_ID]],Stores_c[[#All],[Store_ID]],Stores_c[[#All],[City]])</f>
        <v>Lake Nicholasburgh</v>
      </c>
      <c r="AF2592" t="str" cm="1">
        <f t="array" ref="AF2592">_xlfn.XLOOKUP(Orders_C[[#This Row],[Store_ID]],Stores_c[[#All],[Store_ID]],Stores_c[[#All],[Manager_Name]])</f>
        <v>Maurice Garcia</v>
      </c>
      <c r="AG2592" t="str" cm="1">
        <f t="array" ref="AG2592">_xlfn.XLOOKUP(Orders_C[[#This Row],[Store_ID]],Stores_c[[#All],[Store_ID]],Stores_c[[#All],[Store_Type]])</f>
        <v>Mall</v>
      </c>
    </row>
    <row r="2593" spans="1:33" x14ac:dyDescent="0.25">
      <c r="A2593">
        <v>6756</v>
      </c>
      <c r="B2593" s="1">
        <v>45795</v>
      </c>
      <c r="C2593" s="2">
        <v>0.62877314814814811</v>
      </c>
      <c r="D2593">
        <v>1030</v>
      </c>
      <c r="E2593">
        <v>211</v>
      </c>
      <c r="F2593">
        <v>445</v>
      </c>
      <c r="G2593">
        <v>316</v>
      </c>
      <c r="H2593">
        <v>2</v>
      </c>
      <c r="I2593">
        <v>367</v>
      </c>
      <c r="J2593">
        <v>5</v>
      </c>
      <c r="K2593">
        <v>18.350000000000001</v>
      </c>
      <c r="L2593">
        <v>747.35</v>
      </c>
      <c r="M2593" t="s">
        <v>20</v>
      </c>
      <c r="N2593" t="s">
        <v>22</v>
      </c>
      <c r="O2593">
        <v>58</v>
      </c>
      <c r="P2593">
        <v>1</v>
      </c>
      <c r="Q2593" t="s">
        <v>779</v>
      </c>
      <c r="R2593">
        <v>505</v>
      </c>
      <c r="S2593" s="3">
        <v>0.05</v>
      </c>
      <c r="T2593" s="6">
        <v>306.95000000000005</v>
      </c>
      <c r="U2593" t="s">
        <v>6339</v>
      </c>
      <c r="V2593">
        <v>2025</v>
      </c>
      <c r="W2593" t="s">
        <v>6331</v>
      </c>
      <c r="X2593" t="str">
        <f>_xlfn.XLOOKUP(Orders_C[[#This Row],[Product_ID]],Products_C[Product_ID],Products_C[Product_Name])</f>
        <v>Popcorn Chicken</v>
      </c>
      <c r="Y2593" t="str">
        <f>_xlfn.XLOOKUP(Orders_C[[#This Row],[Product_ID]],Products_C[Product_ID],Products_C[Category])</f>
        <v>Dessert</v>
      </c>
      <c r="Z2593" t="str">
        <f>_xlfn.XLOOKUP(Orders_C[[#This Row],[Store_ID]],Stores_c[Store_ID],Stores_c[City])</f>
        <v>North Robertstad</v>
      </c>
      <c r="AA2593" t="str">
        <f>_xlfn.XLOOKUP(Orders_C[[#This Row],[Customer_ID]],Customers_c[Customer_ID],Customers_c[Customer_Name])</f>
        <v>Antonio Cline</v>
      </c>
      <c r="AB2593" s="6">
        <f>Orders_C[[#This Row],[Quantity]]*Orders_C[[#This Row],[Unit_Price]]*(1-Orders_C[[#This Row],[Discount %]])+Orders_C[[#This Row],[Tax]]</f>
        <v>715.65</v>
      </c>
      <c r="AC2593" s="9">
        <f>(Orders_C[[#This Row],[Unit_Price]]*Orders_C[[#This Row],[Quantity]])-Orders_C[[#This Row],[Discount]]+Orders_C[[#This Row],[Tax]]</f>
        <v>747.35</v>
      </c>
      <c r="AD2593" t="str">
        <f>IF(COUNTIF(Orders_C[[#All],[Customer_ID]],Orders_C[[#This Row],[Customer_ID]])&gt;1,"Repeat","New")</f>
        <v>Repeat</v>
      </c>
      <c r="AE2593" t="str" cm="1">
        <f t="array" ref="AE2593">_xlfn.XLOOKUP(Orders_C[[#This Row],[Store_ID]],Stores_c[[#All],[Store_ID]],Stores_c[[#All],[City]])</f>
        <v>North Robertstad</v>
      </c>
      <c r="AF2593" t="str" cm="1">
        <f t="array" ref="AF2593">_xlfn.XLOOKUP(Orders_C[[#This Row],[Store_ID]],Stores_c[[#All],[Store_ID]],Stores_c[[#All],[Manager_Name]])</f>
        <v>Mary Lewis</v>
      </c>
      <c r="AG2593" t="str" cm="1">
        <f t="array" ref="AG2593">_xlfn.XLOOKUP(Orders_C[[#This Row],[Store_ID]],Stores_c[[#All],[Store_ID]],Stores_c[[#All],[Store_Type]])</f>
        <v>Street</v>
      </c>
    </row>
    <row r="2594" spans="1:33" x14ac:dyDescent="0.25">
      <c r="A2594">
        <v>8019</v>
      </c>
      <c r="B2594" s="1">
        <v>45999</v>
      </c>
      <c r="C2594" s="2">
        <v>0.44900462962962961</v>
      </c>
      <c r="D2594">
        <v>1284</v>
      </c>
      <c r="E2594">
        <v>204</v>
      </c>
      <c r="F2594">
        <v>442</v>
      </c>
      <c r="G2594">
        <v>331</v>
      </c>
      <c r="H2594">
        <v>2</v>
      </c>
      <c r="I2594">
        <v>373</v>
      </c>
      <c r="J2594">
        <v>10</v>
      </c>
      <c r="K2594">
        <v>18.649999999999999</v>
      </c>
      <c r="L2594">
        <v>754.65</v>
      </c>
      <c r="M2594" t="s">
        <v>20</v>
      </c>
      <c r="N2594" t="s">
        <v>22</v>
      </c>
      <c r="O2594">
        <v>29</v>
      </c>
      <c r="P2594">
        <v>4</v>
      </c>
      <c r="Q2594" t="s">
        <v>2042</v>
      </c>
      <c r="R2594">
        <v>503</v>
      </c>
      <c r="S2594" s="3">
        <v>0.1</v>
      </c>
      <c r="T2594" s="6">
        <v>307.05</v>
      </c>
      <c r="U2594" t="s">
        <v>6328</v>
      </c>
      <c r="V2594">
        <v>2025</v>
      </c>
      <c r="W2594" t="s">
        <v>6329</v>
      </c>
      <c r="X2594" t="str">
        <f>_xlfn.XLOOKUP(Orders_C[[#This Row],[Product_ID]],Products_C[Product_ID],Products_C[Product_Name])</f>
        <v>Chicken Bucket</v>
      </c>
      <c r="Y2594" t="str">
        <f>_xlfn.XLOOKUP(Orders_C[[#This Row],[Product_ID]],Products_C[Product_ID],Products_C[Category])</f>
        <v>Beverage</v>
      </c>
      <c r="Z2594" t="str">
        <f>_xlfn.XLOOKUP(Orders_C[[#This Row],[Store_ID]],Stores_c[Store_ID],Stores_c[City])</f>
        <v>New Robertfurt</v>
      </c>
      <c r="AA2594" t="str">
        <f>_xlfn.XLOOKUP(Orders_C[[#This Row],[Customer_ID]],Customers_c[Customer_ID],Customers_c[Customer_Name])</f>
        <v>Lawrence Randall</v>
      </c>
      <c r="AB2594" s="6">
        <f>Orders_C[[#This Row],[Quantity]]*Orders_C[[#This Row],[Unit_Price]]*(1-Orders_C[[#This Row],[Discount %]])+Orders_C[[#This Row],[Tax]]</f>
        <v>690.05</v>
      </c>
      <c r="AC2594" s="9">
        <f>(Orders_C[[#This Row],[Unit_Price]]*Orders_C[[#This Row],[Quantity]])-Orders_C[[#This Row],[Discount]]+Orders_C[[#This Row],[Tax]]</f>
        <v>754.65</v>
      </c>
      <c r="AD2594" t="str">
        <f>IF(COUNTIF(Orders_C[[#All],[Customer_ID]],Orders_C[[#This Row],[Customer_ID]])&gt;1,"Repeat","New")</f>
        <v>Repeat</v>
      </c>
      <c r="AE2594" t="str" cm="1">
        <f t="array" ref="AE2594">_xlfn.XLOOKUP(Orders_C[[#This Row],[Store_ID]],Stores_c[[#All],[Store_ID]],Stores_c[[#All],[City]])</f>
        <v>New Robertfurt</v>
      </c>
      <c r="AF2594" t="str" cm="1">
        <f t="array" ref="AF2594">_xlfn.XLOOKUP(Orders_C[[#This Row],[Store_ID]],Stores_c[[#All],[Store_ID]],Stores_c[[#All],[Manager_Name]])</f>
        <v>Tiffany Gomez</v>
      </c>
      <c r="AG2594" t="str" cm="1">
        <f t="array" ref="AG2594">_xlfn.XLOOKUP(Orders_C[[#This Row],[Store_ID]],Stores_c[[#All],[Store_ID]],Stores_c[[#All],[Store_Type]])</f>
        <v>Street</v>
      </c>
    </row>
    <row r="2595" spans="1:33" x14ac:dyDescent="0.25">
      <c r="A2595">
        <v>8718</v>
      </c>
      <c r="B2595" s="1">
        <v>45884</v>
      </c>
      <c r="C2595" s="2">
        <v>9.7361111111111107E-2</v>
      </c>
      <c r="D2595">
        <v>1993</v>
      </c>
      <c r="E2595">
        <v>222</v>
      </c>
      <c r="F2595">
        <v>489</v>
      </c>
      <c r="G2595">
        <v>318</v>
      </c>
      <c r="H2595">
        <v>2</v>
      </c>
      <c r="I2595">
        <v>373</v>
      </c>
      <c r="J2595">
        <v>10</v>
      </c>
      <c r="K2595">
        <v>18.649999999999999</v>
      </c>
      <c r="L2595">
        <v>754.65</v>
      </c>
      <c r="M2595" t="s">
        <v>18</v>
      </c>
      <c r="N2595" t="s">
        <v>23</v>
      </c>
      <c r="O2595">
        <v>12</v>
      </c>
      <c r="P2595">
        <v>1</v>
      </c>
      <c r="Q2595" t="s">
        <v>2741</v>
      </c>
      <c r="R2595">
        <v>501</v>
      </c>
      <c r="S2595" s="3">
        <v>0.1</v>
      </c>
      <c r="T2595" s="6">
        <v>307.05</v>
      </c>
      <c r="U2595" t="s">
        <v>6342</v>
      </c>
      <c r="V2595">
        <v>2025</v>
      </c>
      <c r="W2595" t="s">
        <v>6333</v>
      </c>
      <c r="X2595" t="str">
        <f>_xlfn.XLOOKUP(Orders_C[[#This Row],[Product_ID]],Products_C[Product_ID],Products_C[Product_Name])</f>
        <v>Pepsi</v>
      </c>
      <c r="Y2595" t="str">
        <f>_xlfn.XLOOKUP(Orders_C[[#This Row],[Product_ID]],Products_C[Product_ID],Products_C[Category])</f>
        <v>Burger</v>
      </c>
      <c r="Z2595" t="str">
        <f>_xlfn.XLOOKUP(Orders_C[[#This Row],[Store_ID]],Stores_c[Store_ID],Stores_c[City])</f>
        <v>New Steven</v>
      </c>
      <c r="AA2595" t="str">
        <f>_xlfn.XLOOKUP(Orders_C[[#This Row],[Customer_ID]],Customers_c[Customer_ID],Customers_c[Customer_Name])</f>
        <v>Nancy Parks</v>
      </c>
      <c r="AB2595" s="6">
        <f>Orders_C[[#This Row],[Quantity]]*Orders_C[[#This Row],[Unit_Price]]*(1-Orders_C[[#This Row],[Discount %]])+Orders_C[[#This Row],[Tax]]</f>
        <v>690.05</v>
      </c>
      <c r="AC2595" s="9">
        <f>(Orders_C[[#This Row],[Unit_Price]]*Orders_C[[#This Row],[Quantity]])-Orders_C[[#This Row],[Discount]]+Orders_C[[#This Row],[Tax]]</f>
        <v>754.65</v>
      </c>
      <c r="AD2595" t="str">
        <f>IF(COUNTIF(Orders_C[[#All],[Customer_ID]],Orders_C[[#This Row],[Customer_ID]])&gt;1,"Repeat","New")</f>
        <v>Repeat</v>
      </c>
      <c r="AE2595" t="str" cm="1">
        <f t="array" ref="AE2595">_xlfn.XLOOKUP(Orders_C[[#This Row],[Store_ID]],Stores_c[[#All],[Store_ID]],Stores_c[[#All],[City]])</f>
        <v>New Steven</v>
      </c>
      <c r="AF2595" t="str" cm="1">
        <f t="array" ref="AF2595">_xlfn.XLOOKUP(Orders_C[[#This Row],[Store_ID]],Stores_c[[#All],[Store_ID]],Stores_c[[#All],[Manager_Name]])</f>
        <v>Terri Martinez</v>
      </c>
      <c r="AG2595" t="str" cm="1">
        <f t="array" ref="AG2595">_xlfn.XLOOKUP(Orders_C[[#This Row],[Store_ID]],Stores_c[[#All],[Store_ID]],Stores_c[[#All],[Store_Type]])</f>
        <v>Drive-Thru</v>
      </c>
    </row>
    <row r="2596" spans="1:33" x14ac:dyDescent="0.25">
      <c r="A2596">
        <v>6224</v>
      </c>
      <c r="B2596" s="1">
        <v>45906</v>
      </c>
      <c r="C2596" s="2">
        <v>0.35263888888888889</v>
      </c>
      <c r="D2596">
        <v>1277</v>
      </c>
      <c r="E2596">
        <v>204</v>
      </c>
      <c r="F2596">
        <v>500</v>
      </c>
      <c r="G2596">
        <v>307</v>
      </c>
      <c r="H2596">
        <v>3</v>
      </c>
      <c r="I2596">
        <v>246</v>
      </c>
      <c r="J2596">
        <v>0</v>
      </c>
      <c r="K2596">
        <v>12.3</v>
      </c>
      <c r="L2596">
        <v>750.3</v>
      </c>
      <c r="M2596" t="s">
        <v>20</v>
      </c>
      <c r="N2596" t="s">
        <v>22</v>
      </c>
      <c r="O2596">
        <v>36</v>
      </c>
      <c r="P2596">
        <v>3</v>
      </c>
      <c r="Q2596" t="s">
        <v>247</v>
      </c>
      <c r="R2596">
        <v>509</v>
      </c>
      <c r="S2596" s="3">
        <v>0</v>
      </c>
      <c r="T2596" s="6">
        <v>307.49999999999994</v>
      </c>
      <c r="U2596" t="s">
        <v>6335</v>
      </c>
      <c r="V2596">
        <v>2025</v>
      </c>
      <c r="W2596" t="s">
        <v>6329</v>
      </c>
      <c r="X2596" t="str">
        <f>_xlfn.XLOOKUP(Orders_C[[#This Row],[Product_ID]],Products_C[Product_ID],Products_C[Product_Name])</f>
        <v>Chicken Wings</v>
      </c>
      <c r="Y2596" t="str">
        <f>_xlfn.XLOOKUP(Orders_C[[#This Row],[Product_ID]],Products_C[Product_ID],Products_C[Category])</f>
        <v>Chicken</v>
      </c>
      <c r="Z2596" t="str">
        <f>_xlfn.XLOOKUP(Orders_C[[#This Row],[Store_ID]],Stores_c[Store_ID],Stores_c[City])</f>
        <v>New Robertfurt</v>
      </c>
      <c r="AA2596" t="str">
        <f>_xlfn.XLOOKUP(Orders_C[[#This Row],[Customer_ID]],Customers_c[Customer_ID],Customers_c[Customer_Name])</f>
        <v>Brett Morgan II</v>
      </c>
      <c r="AB2596" s="6">
        <f>Orders_C[[#This Row],[Quantity]]*Orders_C[[#This Row],[Unit_Price]]*(1-Orders_C[[#This Row],[Discount %]])+Orders_C[[#This Row],[Tax]]</f>
        <v>750.3</v>
      </c>
      <c r="AC2596" s="9">
        <f>(Orders_C[[#This Row],[Unit_Price]]*Orders_C[[#This Row],[Quantity]])-Orders_C[[#This Row],[Discount]]+Orders_C[[#This Row],[Tax]]</f>
        <v>750.3</v>
      </c>
      <c r="AD2596" t="str">
        <f>IF(COUNTIF(Orders_C[[#All],[Customer_ID]],Orders_C[[#This Row],[Customer_ID]])&gt;1,"Repeat","New")</f>
        <v>Repeat</v>
      </c>
      <c r="AE2596" t="str" cm="1">
        <f t="array" ref="AE2596">_xlfn.XLOOKUP(Orders_C[[#This Row],[Store_ID]],Stores_c[[#All],[Store_ID]],Stores_c[[#All],[City]])</f>
        <v>New Robertfurt</v>
      </c>
      <c r="AF2596" t="str" cm="1">
        <f t="array" ref="AF2596">_xlfn.XLOOKUP(Orders_C[[#This Row],[Store_ID]],Stores_c[[#All],[Store_ID]],Stores_c[[#All],[Manager_Name]])</f>
        <v>Tiffany Gomez</v>
      </c>
      <c r="AG2596" t="str" cm="1">
        <f t="array" ref="AG2596">_xlfn.XLOOKUP(Orders_C[[#This Row],[Store_ID]],Stores_c[[#All],[Store_ID]],Stores_c[[#All],[Store_Type]])</f>
        <v>Street</v>
      </c>
    </row>
    <row r="2597" spans="1:33" x14ac:dyDescent="0.25">
      <c r="A2597">
        <v>6838</v>
      </c>
      <c r="B2597" s="1">
        <v>45977</v>
      </c>
      <c r="C2597" s="2">
        <v>0.76445601851851852</v>
      </c>
      <c r="D2597">
        <v>1302</v>
      </c>
      <c r="E2597">
        <v>213</v>
      </c>
      <c r="F2597">
        <v>464</v>
      </c>
      <c r="G2597">
        <v>303</v>
      </c>
      <c r="H2597">
        <v>3</v>
      </c>
      <c r="I2597">
        <v>258</v>
      </c>
      <c r="J2597">
        <v>15</v>
      </c>
      <c r="K2597">
        <v>12.9</v>
      </c>
      <c r="L2597">
        <v>771.9</v>
      </c>
      <c r="M2597" t="s">
        <v>20</v>
      </c>
      <c r="N2597" t="s">
        <v>23</v>
      </c>
      <c r="O2597">
        <v>43</v>
      </c>
      <c r="P2597">
        <v>1</v>
      </c>
      <c r="Q2597" t="s">
        <v>861</v>
      </c>
      <c r="R2597">
        <v>510</v>
      </c>
      <c r="S2597" s="3">
        <v>0.15</v>
      </c>
      <c r="T2597" s="6">
        <v>307.5</v>
      </c>
      <c r="U2597" t="s">
        <v>6336</v>
      </c>
      <c r="V2597">
        <v>2025</v>
      </c>
      <c r="W2597" t="s">
        <v>6331</v>
      </c>
      <c r="X2597" t="str">
        <f>_xlfn.XLOOKUP(Orders_C[[#This Row],[Product_ID]],Products_C[Product_ID],Products_C[Product_Name])</f>
        <v>Chocolate Lava Cake</v>
      </c>
      <c r="Y2597" t="str">
        <f>_xlfn.XLOOKUP(Orders_C[[#This Row],[Product_ID]],Products_C[Product_ID],Products_C[Category])</f>
        <v>Chicken</v>
      </c>
      <c r="Z2597" t="str">
        <f>_xlfn.XLOOKUP(Orders_C[[#This Row],[Store_ID]],Stores_c[Store_ID],Stores_c[City])</f>
        <v>Lake Kristashire</v>
      </c>
      <c r="AA2597" t="str">
        <f>_xlfn.XLOOKUP(Orders_C[[#This Row],[Customer_ID]],Customers_c[Customer_ID],Customers_c[Customer_Name])</f>
        <v>Troy Hughes</v>
      </c>
      <c r="AB2597" s="6">
        <f>Orders_C[[#This Row],[Quantity]]*Orders_C[[#This Row],[Unit_Price]]*(1-Orders_C[[#This Row],[Discount %]])+Orders_C[[#This Row],[Tax]]</f>
        <v>670.8</v>
      </c>
      <c r="AC2597" s="9">
        <f>(Orders_C[[#This Row],[Unit_Price]]*Orders_C[[#This Row],[Quantity]])-Orders_C[[#This Row],[Discount]]+Orders_C[[#This Row],[Tax]]</f>
        <v>771.9</v>
      </c>
      <c r="AD2597" t="str">
        <f>IF(COUNTIF(Orders_C[[#All],[Customer_ID]],Orders_C[[#This Row],[Customer_ID]])&gt;1,"Repeat","New")</f>
        <v>Repeat</v>
      </c>
      <c r="AE2597" t="str" cm="1">
        <f t="array" ref="AE2597">_xlfn.XLOOKUP(Orders_C[[#This Row],[Store_ID]],Stores_c[[#All],[Store_ID]],Stores_c[[#All],[City]])</f>
        <v>Lake Kristashire</v>
      </c>
      <c r="AF2597" t="str" cm="1">
        <f t="array" ref="AF2597">_xlfn.XLOOKUP(Orders_C[[#This Row],[Store_ID]],Stores_c[[#All],[Store_ID]],Stores_c[[#All],[Manager_Name]])</f>
        <v>Andrea Daugherty</v>
      </c>
      <c r="AG2597" t="str" cm="1">
        <f t="array" ref="AG2597">_xlfn.XLOOKUP(Orders_C[[#This Row],[Store_ID]],Stores_c[[#All],[Store_ID]],Stores_c[[#All],[Store_Type]])</f>
        <v>Mall</v>
      </c>
    </row>
    <row r="2598" spans="1:33" x14ac:dyDescent="0.25">
      <c r="A2598">
        <v>6937</v>
      </c>
      <c r="B2598" s="1">
        <v>45849</v>
      </c>
      <c r="C2598" s="2">
        <v>4.8495370370370368E-3</v>
      </c>
      <c r="D2598">
        <v>1972</v>
      </c>
      <c r="E2598">
        <v>217</v>
      </c>
      <c r="F2598">
        <v>544</v>
      </c>
      <c r="G2598">
        <v>309</v>
      </c>
      <c r="H2598">
        <v>3</v>
      </c>
      <c r="I2598">
        <v>258</v>
      </c>
      <c r="J2598">
        <v>15</v>
      </c>
      <c r="K2598">
        <v>12.9</v>
      </c>
      <c r="L2598">
        <v>771.9</v>
      </c>
      <c r="M2598" t="s">
        <v>18</v>
      </c>
      <c r="N2598" t="s">
        <v>22</v>
      </c>
      <c r="O2598">
        <v>42</v>
      </c>
      <c r="P2598">
        <v>3</v>
      </c>
      <c r="Q2598" t="s">
        <v>960</v>
      </c>
      <c r="R2598">
        <v>502</v>
      </c>
      <c r="S2598" s="3">
        <v>0.15</v>
      </c>
      <c r="T2598" s="6">
        <v>307.5</v>
      </c>
      <c r="U2598" t="s">
        <v>6341</v>
      </c>
      <c r="V2598">
        <v>2025</v>
      </c>
      <c r="W2598" t="s">
        <v>6331</v>
      </c>
      <c r="X2598" t="str">
        <f>_xlfn.XLOOKUP(Orders_C[[#This Row],[Product_ID]],Products_C[Product_ID],Products_C[Product_Name])</f>
        <v>Chicken Bucket</v>
      </c>
      <c r="Y2598" t="str">
        <f>_xlfn.XLOOKUP(Orders_C[[#This Row],[Product_ID]],Products_C[Product_ID],Products_C[Category])</f>
        <v>Dessert</v>
      </c>
      <c r="Z2598" t="str">
        <f>_xlfn.XLOOKUP(Orders_C[[#This Row],[Store_ID]],Stores_c[Store_ID],Stores_c[City])</f>
        <v>West Rebecca</v>
      </c>
      <c r="AA2598" t="str">
        <f>_xlfn.XLOOKUP(Orders_C[[#This Row],[Customer_ID]],Customers_c[Customer_ID],Customers_c[Customer_Name])</f>
        <v>Rachel Manning</v>
      </c>
      <c r="AB2598" s="6">
        <f>Orders_C[[#This Row],[Quantity]]*Orders_C[[#This Row],[Unit_Price]]*(1-Orders_C[[#This Row],[Discount %]])+Orders_C[[#This Row],[Tax]]</f>
        <v>670.8</v>
      </c>
      <c r="AC2598" s="9">
        <f>(Orders_C[[#This Row],[Unit_Price]]*Orders_C[[#This Row],[Quantity]])-Orders_C[[#This Row],[Discount]]+Orders_C[[#This Row],[Tax]]</f>
        <v>771.9</v>
      </c>
      <c r="AD2598" t="str">
        <f>IF(COUNTIF(Orders_C[[#All],[Customer_ID]],Orders_C[[#This Row],[Customer_ID]])&gt;1,"Repeat","New")</f>
        <v>Repeat</v>
      </c>
      <c r="AE2598" t="str" cm="1">
        <f t="array" ref="AE2598">_xlfn.XLOOKUP(Orders_C[[#This Row],[Store_ID]],Stores_c[[#All],[Store_ID]],Stores_c[[#All],[City]])</f>
        <v>West Rebecca</v>
      </c>
      <c r="AF2598" t="str" cm="1">
        <f t="array" ref="AF2598">_xlfn.XLOOKUP(Orders_C[[#This Row],[Store_ID]],Stores_c[[#All],[Store_ID]],Stores_c[[#All],[Manager_Name]])</f>
        <v>Albert Smith</v>
      </c>
      <c r="AG2598" t="str" cm="1">
        <f t="array" ref="AG2598">_xlfn.XLOOKUP(Orders_C[[#This Row],[Store_ID]],Stores_c[[#All],[Store_ID]],Stores_c[[#All],[Store_Type]])</f>
        <v>Mall</v>
      </c>
    </row>
    <row r="2599" spans="1:33" x14ac:dyDescent="0.25">
      <c r="A2599">
        <v>7590</v>
      </c>
      <c r="B2599" s="1">
        <v>45813</v>
      </c>
      <c r="C2599" s="2">
        <v>0.43538194444444445</v>
      </c>
      <c r="D2599">
        <v>1218</v>
      </c>
      <c r="E2599">
        <v>214</v>
      </c>
      <c r="F2599">
        <v>414</v>
      </c>
      <c r="G2599">
        <v>318</v>
      </c>
      <c r="H2599">
        <v>3</v>
      </c>
      <c r="I2599">
        <v>258</v>
      </c>
      <c r="J2599">
        <v>15</v>
      </c>
      <c r="K2599">
        <v>12.9</v>
      </c>
      <c r="L2599">
        <v>771.9</v>
      </c>
      <c r="M2599" t="s">
        <v>18</v>
      </c>
      <c r="N2599" t="s">
        <v>22</v>
      </c>
      <c r="O2599">
        <v>23</v>
      </c>
      <c r="P2599">
        <v>4</v>
      </c>
      <c r="Q2599" t="s">
        <v>1613</v>
      </c>
      <c r="R2599">
        <v>508</v>
      </c>
      <c r="S2599" s="3">
        <v>0.15</v>
      </c>
      <c r="T2599" s="6">
        <v>307.5</v>
      </c>
      <c r="U2599" t="s">
        <v>6340</v>
      </c>
      <c r="V2599">
        <v>2025</v>
      </c>
      <c r="W2599" t="s">
        <v>6329</v>
      </c>
      <c r="X2599" t="str">
        <f>_xlfn.XLOOKUP(Orders_C[[#This Row],[Product_ID]],Products_C[Product_ID],Products_C[Product_Name])</f>
        <v>Pepsi</v>
      </c>
      <c r="Y2599" t="str">
        <f>_xlfn.XLOOKUP(Orders_C[[#This Row],[Product_ID]],Products_C[Product_ID],Products_C[Category])</f>
        <v>Burger</v>
      </c>
      <c r="Z2599" t="str">
        <f>_xlfn.XLOOKUP(Orders_C[[#This Row],[Store_ID]],Stores_c[Store_ID],Stores_c[City])</f>
        <v>New Robert</v>
      </c>
      <c r="AA2599" t="str">
        <f>_xlfn.XLOOKUP(Orders_C[[#This Row],[Customer_ID]],Customers_c[Customer_ID],Customers_c[Customer_Name])</f>
        <v>Charles Murray</v>
      </c>
      <c r="AB2599" s="6">
        <f>Orders_C[[#This Row],[Quantity]]*Orders_C[[#This Row],[Unit_Price]]*(1-Orders_C[[#This Row],[Discount %]])+Orders_C[[#This Row],[Tax]]</f>
        <v>670.8</v>
      </c>
      <c r="AC2599" s="9">
        <f>(Orders_C[[#This Row],[Unit_Price]]*Orders_C[[#This Row],[Quantity]])-Orders_C[[#This Row],[Discount]]+Orders_C[[#This Row],[Tax]]</f>
        <v>771.9</v>
      </c>
      <c r="AD2599" t="str">
        <f>IF(COUNTIF(Orders_C[[#All],[Customer_ID]],Orders_C[[#This Row],[Customer_ID]])&gt;1,"Repeat","New")</f>
        <v>Repeat</v>
      </c>
      <c r="AE2599" t="str" cm="1">
        <f t="array" ref="AE2599">_xlfn.XLOOKUP(Orders_C[[#This Row],[Store_ID]],Stores_c[[#All],[Store_ID]],Stores_c[[#All],[City]])</f>
        <v>New Robert</v>
      </c>
      <c r="AF2599" t="str" cm="1">
        <f t="array" ref="AF2599">_xlfn.XLOOKUP(Orders_C[[#This Row],[Store_ID]],Stores_c[[#All],[Store_ID]],Stores_c[[#All],[Manager_Name]])</f>
        <v>Krista Webb</v>
      </c>
      <c r="AG2599" t="str" cm="1">
        <f t="array" ref="AG2599">_xlfn.XLOOKUP(Orders_C[[#This Row],[Store_ID]],Stores_c[[#All],[Store_ID]],Stores_c[[#All],[Store_Type]])</f>
        <v>Drive-Thru</v>
      </c>
    </row>
    <row r="2600" spans="1:33" x14ac:dyDescent="0.25">
      <c r="A2600">
        <v>10288</v>
      </c>
      <c r="B2600" s="1">
        <v>45889</v>
      </c>
      <c r="C2600" s="2">
        <v>0.93629629629629629</v>
      </c>
      <c r="D2600">
        <v>1630</v>
      </c>
      <c r="E2600">
        <v>220</v>
      </c>
      <c r="F2600">
        <v>492</v>
      </c>
      <c r="G2600">
        <v>303</v>
      </c>
      <c r="H2600">
        <v>3</v>
      </c>
      <c r="I2600">
        <v>250</v>
      </c>
      <c r="J2600">
        <v>5</v>
      </c>
      <c r="K2600">
        <v>12.5</v>
      </c>
      <c r="L2600">
        <v>757.5</v>
      </c>
      <c r="M2600" t="s">
        <v>19</v>
      </c>
      <c r="N2600" t="s">
        <v>21</v>
      </c>
      <c r="O2600">
        <v>20</v>
      </c>
      <c r="P2600">
        <v>3</v>
      </c>
      <c r="Q2600" t="s">
        <v>4311</v>
      </c>
      <c r="R2600">
        <v>503</v>
      </c>
      <c r="S2600" s="3">
        <v>0.05</v>
      </c>
      <c r="T2600" s="6">
        <v>307.5</v>
      </c>
      <c r="U2600" t="s">
        <v>6342</v>
      </c>
      <c r="V2600">
        <v>2025</v>
      </c>
      <c r="W2600" t="s">
        <v>6333</v>
      </c>
      <c r="X2600" t="str">
        <f>_xlfn.XLOOKUP(Orders_C[[#This Row],[Product_ID]],Products_C[Product_ID],Products_C[Product_Name])</f>
        <v>Chocolate Lava Cake</v>
      </c>
      <c r="Y2600" t="str">
        <f>_xlfn.XLOOKUP(Orders_C[[#This Row],[Product_ID]],Products_C[Product_ID],Products_C[Category])</f>
        <v>Chicken</v>
      </c>
      <c r="Z2600" t="str">
        <f>_xlfn.XLOOKUP(Orders_C[[#This Row],[Store_ID]],Stores_c[Store_ID],Stores_c[City])</f>
        <v>Williamborough</v>
      </c>
      <c r="AA2600" t="str">
        <f>_xlfn.XLOOKUP(Orders_C[[#This Row],[Customer_ID]],Customers_c[Customer_ID],Customers_c[Customer_Name])</f>
        <v>Angelica Baker</v>
      </c>
      <c r="AB2600" s="6">
        <f>Orders_C[[#This Row],[Quantity]]*Orders_C[[#This Row],[Unit_Price]]*(1-Orders_C[[#This Row],[Discount %]])+Orders_C[[#This Row],[Tax]]</f>
        <v>725</v>
      </c>
      <c r="AC2600" s="9">
        <f>(Orders_C[[#This Row],[Unit_Price]]*Orders_C[[#This Row],[Quantity]])-Orders_C[[#This Row],[Discount]]+Orders_C[[#This Row],[Tax]]</f>
        <v>757.5</v>
      </c>
      <c r="AD2600" t="str">
        <f>IF(COUNTIF(Orders_C[[#All],[Customer_ID]],Orders_C[[#This Row],[Customer_ID]])&gt;1,"Repeat","New")</f>
        <v>Repeat</v>
      </c>
      <c r="AE2600" t="str" cm="1">
        <f t="array" ref="AE2600">_xlfn.XLOOKUP(Orders_C[[#This Row],[Store_ID]],Stores_c[[#All],[Store_ID]],Stores_c[[#All],[City]])</f>
        <v>Williamborough</v>
      </c>
      <c r="AF2600" t="str" cm="1">
        <f t="array" ref="AF2600">_xlfn.XLOOKUP(Orders_C[[#This Row],[Store_ID]],Stores_c[[#All],[Store_ID]],Stores_c[[#All],[Manager_Name]])</f>
        <v>Michael Mcbride</v>
      </c>
      <c r="AG2600" t="str" cm="1">
        <f t="array" ref="AG2600">_xlfn.XLOOKUP(Orders_C[[#This Row],[Store_ID]],Stores_c[[#All],[Store_ID]],Stores_c[[#All],[Store_Type]])</f>
        <v>Mall</v>
      </c>
    </row>
    <row r="2601" spans="1:33" x14ac:dyDescent="0.25">
      <c r="A2601">
        <v>7422</v>
      </c>
      <c r="B2601" s="1">
        <v>45912</v>
      </c>
      <c r="C2601" s="2">
        <v>0.67834490740740738</v>
      </c>
      <c r="D2601">
        <v>1404</v>
      </c>
      <c r="E2601">
        <v>213</v>
      </c>
      <c r="F2601">
        <v>531</v>
      </c>
      <c r="G2601">
        <v>309</v>
      </c>
      <c r="H2601">
        <v>3</v>
      </c>
      <c r="I2601">
        <v>254</v>
      </c>
      <c r="J2601">
        <v>10</v>
      </c>
      <c r="K2601">
        <v>12.7</v>
      </c>
      <c r="L2601">
        <v>764.7</v>
      </c>
      <c r="M2601" t="s">
        <v>18</v>
      </c>
      <c r="N2601" t="s">
        <v>22</v>
      </c>
      <c r="O2601">
        <v>42</v>
      </c>
      <c r="P2601">
        <v>1</v>
      </c>
      <c r="Q2601" t="s">
        <v>1445</v>
      </c>
      <c r="R2601">
        <v>508</v>
      </c>
      <c r="S2601" s="3">
        <v>0.1</v>
      </c>
      <c r="T2601" s="6">
        <v>307.50000000000006</v>
      </c>
      <c r="U2601" t="s">
        <v>6335</v>
      </c>
      <c r="V2601">
        <v>2025</v>
      </c>
      <c r="W2601" t="s">
        <v>6331</v>
      </c>
      <c r="X2601" t="str">
        <f>_xlfn.XLOOKUP(Orders_C[[#This Row],[Product_ID]],Products_C[Product_ID],Products_C[Product_Name])</f>
        <v>Chicken Bucket</v>
      </c>
      <c r="Y2601" t="str">
        <f>_xlfn.XLOOKUP(Orders_C[[#This Row],[Product_ID]],Products_C[Product_ID],Products_C[Category])</f>
        <v>Dessert</v>
      </c>
      <c r="Z2601" t="str">
        <f>_xlfn.XLOOKUP(Orders_C[[#This Row],[Store_ID]],Stores_c[Store_ID],Stores_c[City])</f>
        <v>Lake Kristashire</v>
      </c>
      <c r="AA2601" t="str">
        <f>_xlfn.XLOOKUP(Orders_C[[#This Row],[Customer_ID]],Customers_c[Customer_ID],Customers_c[Customer_Name])</f>
        <v>Michael Cabrera</v>
      </c>
      <c r="AB2601" s="6">
        <f>Orders_C[[#This Row],[Quantity]]*Orders_C[[#This Row],[Unit_Price]]*(1-Orders_C[[#This Row],[Discount %]])+Orders_C[[#This Row],[Tax]]</f>
        <v>698.50000000000011</v>
      </c>
      <c r="AC2601" s="9">
        <f>(Orders_C[[#This Row],[Unit_Price]]*Orders_C[[#This Row],[Quantity]])-Orders_C[[#This Row],[Discount]]+Orders_C[[#This Row],[Tax]]</f>
        <v>764.7</v>
      </c>
      <c r="AD2601" t="str">
        <f>IF(COUNTIF(Orders_C[[#All],[Customer_ID]],Orders_C[[#This Row],[Customer_ID]])&gt;1,"Repeat","New")</f>
        <v>Repeat</v>
      </c>
      <c r="AE2601" t="str" cm="1">
        <f t="array" ref="AE2601">_xlfn.XLOOKUP(Orders_C[[#This Row],[Store_ID]],Stores_c[[#All],[Store_ID]],Stores_c[[#All],[City]])</f>
        <v>Lake Kristashire</v>
      </c>
      <c r="AF2601" t="str" cm="1">
        <f t="array" ref="AF2601">_xlfn.XLOOKUP(Orders_C[[#This Row],[Store_ID]],Stores_c[[#All],[Store_ID]],Stores_c[[#All],[Manager_Name]])</f>
        <v>Andrea Daugherty</v>
      </c>
      <c r="AG2601" t="str" cm="1">
        <f t="array" ref="AG2601">_xlfn.XLOOKUP(Orders_C[[#This Row],[Store_ID]],Stores_c[[#All],[Store_ID]],Stores_c[[#All],[Store_Type]])</f>
        <v>Mall</v>
      </c>
    </row>
    <row r="2602" spans="1:33" x14ac:dyDescent="0.25">
      <c r="A2602">
        <v>8666</v>
      </c>
      <c r="B2602" s="1">
        <v>45849</v>
      </c>
      <c r="C2602" s="2">
        <v>4.642361111111111E-2</v>
      </c>
      <c r="D2602">
        <v>1078</v>
      </c>
      <c r="E2602">
        <v>218</v>
      </c>
      <c r="F2602">
        <v>429</v>
      </c>
      <c r="G2602">
        <v>335</v>
      </c>
      <c r="H2602">
        <v>3</v>
      </c>
      <c r="I2602">
        <v>254</v>
      </c>
      <c r="J2602">
        <v>10</v>
      </c>
      <c r="K2602">
        <v>12.7</v>
      </c>
      <c r="L2602">
        <v>764.7</v>
      </c>
      <c r="M2602" t="s">
        <v>20</v>
      </c>
      <c r="N2602" t="s">
        <v>21</v>
      </c>
      <c r="O2602">
        <v>25</v>
      </c>
      <c r="P2602">
        <v>1</v>
      </c>
      <c r="Q2602" t="s">
        <v>2689</v>
      </c>
      <c r="R2602">
        <v>509</v>
      </c>
      <c r="S2602" s="3">
        <v>0.1</v>
      </c>
      <c r="T2602" s="6">
        <v>307.50000000000006</v>
      </c>
      <c r="U2602" t="s">
        <v>6341</v>
      </c>
      <c r="V2602">
        <v>2025</v>
      </c>
      <c r="W2602" t="s">
        <v>6329</v>
      </c>
      <c r="X2602" t="str">
        <f>_xlfn.XLOOKUP(Orders_C[[#This Row],[Product_ID]],Products_C[Product_ID],Products_C[Product_Name])</f>
        <v>Krushers</v>
      </c>
      <c r="Y2602" t="str">
        <f>_xlfn.XLOOKUP(Orders_C[[#This Row],[Product_ID]],Products_C[Product_ID],Products_C[Category])</f>
        <v>Chicken</v>
      </c>
      <c r="Z2602" t="str">
        <f>_xlfn.XLOOKUP(Orders_C[[#This Row],[Store_ID]],Stores_c[Store_ID],Stores_c[City])</f>
        <v>East Johnport</v>
      </c>
      <c r="AA2602" t="str">
        <f>_xlfn.XLOOKUP(Orders_C[[#This Row],[Customer_ID]],Customers_c[Customer_ID],Customers_c[Customer_Name])</f>
        <v>Carlos Sullivan</v>
      </c>
      <c r="AB2602" s="6">
        <f>Orders_C[[#This Row],[Quantity]]*Orders_C[[#This Row],[Unit_Price]]*(1-Orders_C[[#This Row],[Discount %]])+Orders_C[[#This Row],[Tax]]</f>
        <v>698.50000000000011</v>
      </c>
      <c r="AC2602" s="9">
        <f>(Orders_C[[#This Row],[Unit_Price]]*Orders_C[[#This Row],[Quantity]])-Orders_C[[#This Row],[Discount]]+Orders_C[[#This Row],[Tax]]</f>
        <v>764.7</v>
      </c>
      <c r="AD2602" t="str">
        <f>IF(COUNTIF(Orders_C[[#All],[Customer_ID]],Orders_C[[#This Row],[Customer_ID]])&gt;1,"Repeat","New")</f>
        <v>Repeat</v>
      </c>
      <c r="AE2602" t="str" cm="1">
        <f t="array" ref="AE2602">_xlfn.XLOOKUP(Orders_C[[#This Row],[Store_ID]],Stores_c[[#All],[Store_ID]],Stores_c[[#All],[City]])</f>
        <v>East Johnport</v>
      </c>
      <c r="AF2602" t="str" cm="1">
        <f t="array" ref="AF2602">_xlfn.XLOOKUP(Orders_C[[#This Row],[Store_ID]],Stores_c[[#All],[Store_ID]],Stores_c[[#All],[Manager_Name]])</f>
        <v>Mr. Matthew Murillo III</v>
      </c>
      <c r="AG2602" t="str" cm="1">
        <f t="array" ref="AG2602">_xlfn.XLOOKUP(Orders_C[[#This Row],[Store_ID]],Stores_c[[#All],[Store_ID]],Stores_c[[#All],[Store_Type]])</f>
        <v>Street</v>
      </c>
    </row>
    <row r="2603" spans="1:33" x14ac:dyDescent="0.25">
      <c r="A2603">
        <v>8091</v>
      </c>
      <c r="B2603" s="1">
        <v>45939</v>
      </c>
      <c r="C2603" s="2">
        <v>0.5896527777777778</v>
      </c>
      <c r="D2603">
        <v>1074</v>
      </c>
      <c r="E2603">
        <v>212</v>
      </c>
      <c r="F2603">
        <v>473</v>
      </c>
      <c r="G2603">
        <v>315</v>
      </c>
      <c r="H2603">
        <v>2</v>
      </c>
      <c r="I2603">
        <v>368</v>
      </c>
      <c r="J2603">
        <v>5</v>
      </c>
      <c r="K2603">
        <v>18.399999999999999</v>
      </c>
      <c r="L2603">
        <v>749.4</v>
      </c>
      <c r="M2603" t="s">
        <v>19</v>
      </c>
      <c r="N2603" t="s">
        <v>22</v>
      </c>
      <c r="O2603">
        <v>24</v>
      </c>
      <c r="P2603">
        <v>4</v>
      </c>
      <c r="Q2603" t="s">
        <v>2114</v>
      </c>
      <c r="R2603">
        <v>505</v>
      </c>
      <c r="S2603" s="3">
        <v>0.05</v>
      </c>
      <c r="T2603" s="6">
        <v>307.8</v>
      </c>
      <c r="U2603" t="s">
        <v>6332</v>
      </c>
      <c r="V2603">
        <v>2025</v>
      </c>
      <c r="W2603" t="s">
        <v>6329</v>
      </c>
      <c r="X2603" t="str">
        <f>_xlfn.XLOOKUP(Orders_C[[#This Row],[Product_ID]],Products_C[Product_ID],Products_C[Product_Name])</f>
        <v>Popcorn Chicken</v>
      </c>
      <c r="Y2603" t="str">
        <f>_xlfn.XLOOKUP(Orders_C[[#This Row],[Product_ID]],Products_C[Product_ID],Products_C[Category])</f>
        <v>Beverage</v>
      </c>
      <c r="Z2603" t="str">
        <f>_xlfn.XLOOKUP(Orders_C[[#This Row],[Store_ID]],Stores_c[Store_ID],Stores_c[City])</f>
        <v>Andrewview</v>
      </c>
      <c r="AA2603" t="str">
        <f>_xlfn.XLOOKUP(Orders_C[[#This Row],[Customer_ID]],Customers_c[Customer_ID],Customers_c[Customer_Name])</f>
        <v>Carrie Walker</v>
      </c>
      <c r="AB2603" s="6">
        <f>Orders_C[[#This Row],[Quantity]]*Orders_C[[#This Row],[Unit_Price]]*(1-Orders_C[[#This Row],[Discount %]])+Orders_C[[#This Row],[Tax]]</f>
        <v>717.59999999999991</v>
      </c>
      <c r="AC2603" s="9">
        <f>(Orders_C[[#This Row],[Unit_Price]]*Orders_C[[#This Row],[Quantity]])-Orders_C[[#This Row],[Discount]]+Orders_C[[#This Row],[Tax]]</f>
        <v>749.4</v>
      </c>
      <c r="AD2603" t="str">
        <f>IF(COUNTIF(Orders_C[[#All],[Customer_ID]],Orders_C[[#This Row],[Customer_ID]])&gt;1,"Repeat","New")</f>
        <v>Repeat</v>
      </c>
      <c r="AE2603" t="str" cm="1">
        <f t="array" ref="AE2603">_xlfn.XLOOKUP(Orders_C[[#This Row],[Store_ID]],Stores_c[[#All],[Store_ID]],Stores_c[[#All],[City]])</f>
        <v>Andrewview</v>
      </c>
      <c r="AF2603" t="str" cm="1">
        <f t="array" ref="AF2603">_xlfn.XLOOKUP(Orders_C[[#This Row],[Store_ID]],Stores_c[[#All],[Store_ID]],Stores_c[[#All],[Manager_Name]])</f>
        <v>Alice Sutton</v>
      </c>
      <c r="AG2603" t="str" cm="1">
        <f t="array" ref="AG2603">_xlfn.XLOOKUP(Orders_C[[#This Row],[Store_ID]],Stores_c[[#All],[Store_ID]],Stores_c[[#All],[Store_Type]])</f>
        <v>Mall</v>
      </c>
    </row>
    <row r="2604" spans="1:33" x14ac:dyDescent="0.25">
      <c r="A2604">
        <v>8629</v>
      </c>
      <c r="B2604" s="1">
        <v>45873</v>
      </c>
      <c r="C2604" s="2">
        <v>0.82407407407407407</v>
      </c>
      <c r="D2604">
        <v>1199</v>
      </c>
      <c r="E2604">
        <v>204</v>
      </c>
      <c r="F2604">
        <v>467</v>
      </c>
      <c r="G2604">
        <v>306</v>
      </c>
      <c r="H2604">
        <v>2</v>
      </c>
      <c r="I2604">
        <v>368</v>
      </c>
      <c r="J2604">
        <v>5</v>
      </c>
      <c r="K2604">
        <v>18.399999999999999</v>
      </c>
      <c r="L2604">
        <v>749.4</v>
      </c>
      <c r="M2604" t="s">
        <v>19</v>
      </c>
      <c r="N2604" t="s">
        <v>23</v>
      </c>
      <c r="O2604">
        <v>15</v>
      </c>
      <c r="P2604">
        <v>1</v>
      </c>
      <c r="Q2604" t="s">
        <v>2652</v>
      </c>
      <c r="R2604">
        <v>504</v>
      </c>
      <c r="S2604" s="3">
        <v>0.05</v>
      </c>
      <c r="T2604" s="6">
        <v>307.8</v>
      </c>
      <c r="U2604" t="s">
        <v>6342</v>
      </c>
      <c r="V2604">
        <v>2025</v>
      </c>
      <c r="W2604" t="s">
        <v>6333</v>
      </c>
      <c r="X2604" t="str">
        <f>_xlfn.XLOOKUP(Orders_C[[#This Row],[Product_ID]],Products_C[Product_ID],Products_C[Product_Name])</f>
        <v>Veg Burger</v>
      </c>
      <c r="Y2604" t="str">
        <f>_xlfn.XLOOKUP(Orders_C[[#This Row],[Product_ID]],Products_C[Product_ID],Products_C[Category])</f>
        <v>Burger</v>
      </c>
      <c r="Z2604" t="str">
        <f>_xlfn.XLOOKUP(Orders_C[[#This Row],[Store_ID]],Stores_c[Store_ID],Stores_c[City])</f>
        <v>New Robertfurt</v>
      </c>
      <c r="AA2604" t="str">
        <f>_xlfn.XLOOKUP(Orders_C[[#This Row],[Customer_ID]],Customers_c[Customer_ID],Customers_c[Customer_Name])</f>
        <v>Carolyn Ortega</v>
      </c>
      <c r="AB2604" s="6">
        <f>Orders_C[[#This Row],[Quantity]]*Orders_C[[#This Row],[Unit_Price]]*(1-Orders_C[[#This Row],[Discount %]])+Orders_C[[#This Row],[Tax]]</f>
        <v>717.59999999999991</v>
      </c>
      <c r="AC2604" s="9">
        <f>(Orders_C[[#This Row],[Unit_Price]]*Orders_C[[#This Row],[Quantity]])-Orders_C[[#This Row],[Discount]]+Orders_C[[#This Row],[Tax]]</f>
        <v>749.4</v>
      </c>
      <c r="AD2604" t="str">
        <f>IF(COUNTIF(Orders_C[[#All],[Customer_ID]],Orders_C[[#This Row],[Customer_ID]])&gt;1,"Repeat","New")</f>
        <v>Repeat</v>
      </c>
      <c r="AE2604" t="str" cm="1">
        <f t="array" ref="AE2604">_xlfn.XLOOKUP(Orders_C[[#This Row],[Store_ID]],Stores_c[[#All],[Store_ID]],Stores_c[[#All],[City]])</f>
        <v>New Robertfurt</v>
      </c>
      <c r="AF2604" t="str" cm="1">
        <f t="array" ref="AF2604">_xlfn.XLOOKUP(Orders_C[[#This Row],[Store_ID]],Stores_c[[#All],[Store_ID]],Stores_c[[#All],[Manager_Name]])</f>
        <v>Tiffany Gomez</v>
      </c>
      <c r="AG2604" t="str" cm="1">
        <f t="array" ref="AG2604">_xlfn.XLOOKUP(Orders_C[[#This Row],[Store_ID]],Stores_c[[#All],[Store_ID]],Stores_c[[#All],[Store_Type]])</f>
        <v>Street</v>
      </c>
    </row>
    <row r="2605" spans="1:33" x14ac:dyDescent="0.25">
      <c r="A2605">
        <v>10735</v>
      </c>
      <c r="B2605" s="1">
        <v>46062</v>
      </c>
      <c r="C2605" s="2">
        <v>0.5280555555555555</v>
      </c>
      <c r="D2605">
        <v>1617</v>
      </c>
      <c r="E2605">
        <v>206</v>
      </c>
      <c r="F2605">
        <v>493</v>
      </c>
      <c r="G2605">
        <v>303</v>
      </c>
      <c r="H2605">
        <v>2</v>
      </c>
      <c r="I2605">
        <v>374</v>
      </c>
      <c r="J2605">
        <v>10</v>
      </c>
      <c r="K2605">
        <v>18.7</v>
      </c>
      <c r="L2605">
        <v>756.7</v>
      </c>
      <c r="M2605" t="s">
        <v>19</v>
      </c>
      <c r="N2605" t="s">
        <v>21</v>
      </c>
      <c r="O2605">
        <v>36</v>
      </c>
      <c r="P2605">
        <v>5</v>
      </c>
      <c r="Q2605" t="s">
        <v>4758</v>
      </c>
      <c r="R2605">
        <v>501</v>
      </c>
      <c r="S2605" s="3">
        <v>0.1</v>
      </c>
      <c r="T2605" s="6">
        <v>307.90000000000003</v>
      </c>
      <c r="U2605" t="s">
        <v>6338</v>
      </c>
      <c r="V2605">
        <v>2026</v>
      </c>
      <c r="W2605" t="s">
        <v>6329</v>
      </c>
      <c r="X2605" t="str">
        <f>_xlfn.XLOOKUP(Orders_C[[#This Row],[Product_ID]],Products_C[Product_ID],Products_C[Product_Name])</f>
        <v>Chocolate Lava Cake</v>
      </c>
      <c r="Y2605" t="str">
        <f>_xlfn.XLOOKUP(Orders_C[[#This Row],[Product_ID]],Products_C[Product_ID],Products_C[Category])</f>
        <v>Chicken</v>
      </c>
      <c r="Z2605" t="str">
        <f>_xlfn.XLOOKUP(Orders_C[[#This Row],[Store_ID]],Stores_c[Store_ID],Stores_c[City])</f>
        <v>West Matthew</v>
      </c>
      <c r="AA2605" t="str">
        <f>_xlfn.XLOOKUP(Orders_C[[#This Row],[Customer_ID]],Customers_c[Customer_ID],Customers_c[Customer_Name])</f>
        <v>Joshua Harrell</v>
      </c>
      <c r="AB2605" s="6">
        <f>Orders_C[[#This Row],[Quantity]]*Orders_C[[#This Row],[Unit_Price]]*(1-Orders_C[[#This Row],[Discount %]])+Orders_C[[#This Row],[Tax]]</f>
        <v>691.90000000000009</v>
      </c>
      <c r="AC2605" s="9">
        <f>(Orders_C[[#This Row],[Unit_Price]]*Orders_C[[#This Row],[Quantity]])-Orders_C[[#This Row],[Discount]]+Orders_C[[#This Row],[Tax]]</f>
        <v>756.7</v>
      </c>
      <c r="AD2605" t="str">
        <f>IF(COUNTIF(Orders_C[[#All],[Customer_ID]],Orders_C[[#This Row],[Customer_ID]])&gt;1,"Repeat","New")</f>
        <v>Repeat</v>
      </c>
      <c r="AE2605" t="str" cm="1">
        <f t="array" ref="AE2605">_xlfn.XLOOKUP(Orders_C[[#This Row],[Store_ID]],Stores_c[[#All],[Store_ID]],Stores_c[[#All],[City]])</f>
        <v>West Matthew</v>
      </c>
      <c r="AF2605" t="str" cm="1">
        <f t="array" ref="AF2605">_xlfn.XLOOKUP(Orders_C[[#This Row],[Store_ID]],Stores_c[[#All],[Store_ID]],Stores_c[[#All],[Manager_Name]])</f>
        <v>Miguel Kidd</v>
      </c>
      <c r="AG2605" t="str" cm="1">
        <f t="array" ref="AG2605">_xlfn.XLOOKUP(Orders_C[[#This Row],[Store_ID]],Stores_c[[#All],[Store_ID]],Stores_c[[#All],[Store_Type]])</f>
        <v>Drive-Thru</v>
      </c>
    </row>
    <row r="2606" spans="1:33" x14ac:dyDescent="0.25">
      <c r="A2606">
        <v>6774</v>
      </c>
      <c r="B2606" s="1">
        <v>45869</v>
      </c>
      <c r="C2606" s="2">
        <v>6.9537037037037036E-2</v>
      </c>
      <c r="D2606">
        <v>1327</v>
      </c>
      <c r="E2606">
        <v>220</v>
      </c>
      <c r="F2606">
        <v>518</v>
      </c>
      <c r="G2606">
        <v>302</v>
      </c>
      <c r="H2606">
        <v>2</v>
      </c>
      <c r="I2606">
        <v>380</v>
      </c>
      <c r="J2606">
        <v>15</v>
      </c>
      <c r="K2606">
        <v>19</v>
      </c>
      <c r="L2606">
        <v>764</v>
      </c>
      <c r="M2606" t="s">
        <v>19</v>
      </c>
      <c r="N2606" t="s">
        <v>23</v>
      </c>
      <c r="O2606">
        <v>32</v>
      </c>
      <c r="P2606">
        <v>5</v>
      </c>
      <c r="Q2606" t="s">
        <v>797</v>
      </c>
      <c r="R2606">
        <v>510</v>
      </c>
      <c r="S2606" s="3">
        <v>0.15</v>
      </c>
      <c r="T2606" s="6">
        <v>308</v>
      </c>
      <c r="U2606" t="s">
        <v>6341</v>
      </c>
      <c r="V2606">
        <v>2025</v>
      </c>
      <c r="W2606" t="s">
        <v>6329</v>
      </c>
      <c r="X2606" t="str">
        <f>_xlfn.XLOOKUP(Orders_C[[#This Row],[Product_ID]],Products_C[Product_ID],Products_C[Product_Name])</f>
        <v>Chicken Wings</v>
      </c>
      <c r="Y2606" t="str">
        <f>_xlfn.XLOOKUP(Orders_C[[#This Row],[Product_ID]],Products_C[Product_ID],Products_C[Category])</f>
        <v>Chicken</v>
      </c>
      <c r="Z2606" t="str">
        <f>_xlfn.XLOOKUP(Orders_C[[#This Row],[Store_ID]],Stores_c[Store_ID],Stores_c[City])</f>
        <v>Williamborough</v>
      </c>
      <c r="AA2606" t="str">
        <f>_xlfn.XLOOKUP(Orders_C[[#This Row],[Customer_ID]],Customers_c[Customer_ID],Customers_c[Customer_Name])</f>
        <v>James Robinson</v>
      </c>
      <c r="AB2606" s="6">
        <f>Orders_C[[#This Row],[Quantity]]*Orders_C[[#This Row],[Unit_Price]]*(1-Orders_C[[#This Row],[Discount %]])+Orders_C[[#This Row],[Tax]]</f>
        <v>665</v>
      </c>
      <c r="AC2606" s="9">
        <f>(Orders_C[[#This Row],[Unit_Price]]*Orders_C[[#This Row],[Quantity]])-Orders_C[[#This Row],[Discount]]+Orders_C[[#This Row],[Tax]]</f>
        <v>764</v>
      </c>
      <c r="AD2606" t="str">
        <f>IF(COUNTIF(Orders_C[[#All],[Customer_ID]],Orders_C[[#This Row],[Customer_ID]])&gt;1,"Repeat","New")</f>
        <v>Repeat</v>
      </c>
      <c r="AE2606" t="str" cm="1">
        <f t="array" ref="AE2606">_xlfn.XLOOKUP(Orders_C[[#This Row],[Store_ID]],Stores_c[[#All],[Store_ID]],Stores_c[[#All],[City]])</f>
        <v>Williamborough</v>
      </c>
      <c r="AF2606" t="str" cm="1">
        <f t="array" ref="AF2606">_xlfn.XLOOKUP(Orders_C[[#This Row],[Store_ID]],Stores_c[[#All],[Store_ID]],Stores_c[[#All],[Manager_Name]])</f>
        <v>Michael Mcbride</v>
      </c>
      <c r="AG2606" t="str" cm="1">
        <f t="array" ref="AG2606">_xlfn.XLOOKUP(Orders_C[[#This Row],[Store_ID]],Stores_c[[#All],[Store_ID]],Stores_c[[#All],[Store_Type]])</f>
        <v>Mall</v>
      </c>
    </row>
    <row r="2607" spans="1:33" x14ac:dyDescent="0.25">
      <c r="A2607">
        <v>10370</v>
      </c>
      <c r="B2607" s="1">
        <v>45850</v>
      </c>
      <c r="C2607" s="2">
        <v>0.25565972222222222</v>
      </c>
      <c r="D2607">
        <v>1326</v>
      </c>
      <c r="E2607">
        <v>222</v>
      </c>
      <c r="F2607">
        <v>418</v>
      </c>
      <c r="G2607">
        <v>328</v>
      </c>
      <c r="H2607">
        <v>4</v>
      </c>
      <c r="I2607">
        <v>196</v>
      </c>
      <c r="J2607">
        <v>15</v>
      </c>
      <c r="K2607">
        <v>9.8000000000000007</v>
      </c>
      <c r="L2607">
        <v>778.8</v>
      </c>
      <c r="M2607" t="s">
        <v>20</v>
      </c>
      <c r="N2607" t="s">
        <v>23</v>
      </c>
      <c r="O2607">
        <v>21</v>
      </c>
      <c r="P2607">
        <v>3</v>
      </c>
      <c r="Q2607" t="s">
        <v>4393</v>
      </c>
      <c r="R2607">
        <v>508</v>
      </c>
      <c r="S2607" s="3">
        <v>0.15</v>
      </c>
      <c r="T2607" s="6">
        <v>308.39999999999998</v>
      </c>
      <c r="U2607" t="s">
        <v>6341</v>
      </c>
      <c r="V2607">
        <v>2025</v>
      </c>
      <c r="W2607" t="s">
        <v>6329</v>
      </c>
      <c r="X2607" t="str">
        <f>_xlfn.XLOOKUP(Orders_C[[#This Row],[Product_ID]],Products_C[Product_ID],Products_C[Product_Name])</f>
        <v>Rice Bowl</v>
      </c>
      <c r="Y2607" t="str">
        <f>_xlfn.XLOOKUP(Orders_C[[#This Row],[Product_ID]],Products_C[Product_ID],Products_C[Category])</f>
        <v>Burger</v>
      </c>
      <c r="Z2607" t="str">
        <f>_xlfn.XLOOKUP(Orders_C[[#This Row],[Store_ID]],Stores_c[Store_ID],Stores_c[City])</f>
        <v>New Steven</v>
      </c>
      <c r="AA2607" t="str">
        <f>_xlfn.XLOOKUP(Orders_C[[#This Row],[Customer_ID]],Customers_c[Customer_ID],Customers_c[Customer_Name])</f>
        <v>Duane Morrow</v>
      </c>
      <c r="AB2607" s="6">
        <f>Orders_C[[#This Row],[Quantity]]*Orders_C[[#This Row],[Unit_Price]]*(1-Orders_C[[#This Row],[Discount %]])+Orders_C[[#This Row],[Tax]]</f>
        <v>676.19999999999993</v>
      </c>
      <c r="AC2607" s="9">
        <f>(Orders_C[[#This Row],[Unit_Price]]*Orders_C[[#This Row],[Quantity]])-Orders_C[[#This Row],[Discount]]+Orders_C[[#This Row],[Tax]]</f>
        <v>778.8</v>
      </c>
      <c r="AD2607" t="str">
        <f>IF(COUNTIF(Orders_C[[#All],[Customer_ID]],Orders_C[[#This Row],[Customer_ID]])&gt;1,"Repeat","New")</f>
        <v>Repeat</v>
      </c>
      <c r="AE2607" t="str" cm="1">
        <f t="array" ref="AE2607">_xlfn.XLOOKUP(Orders_C[[#This Row],[Store_ID]],Stores_c[[#All],[Store_ID]],Stores_c[[#All],[City]])</f>
        <v>New Steven</v>
      </c>
      <c r="AF2607" t="str" cm="1">
        <f t="array" ref="AF2607">_xlfn.XLOOKUP(Orders_C[[#This Row],[Store_ID]],Stores_c[[#All],[Store_ID]],Stores_c[[#All],[Manager_Name]])</f>
        <v>Terri Martinez</v>
      </c>
      <c r="AG2607" t="str" cm="1">
        <f t="array" ref="AG2607">_xlfn.XLOOKUP(Orders_C[[#This Row],[Store_ID]],Stores_c[[#All],[Store_ID]],Stores_c[[#All],[Store_Type]])</f>
        <v>Drive-Thru</v>
      </c>
    </row>
    <row r="2608" spans="1:33" x14ac:dyDescent="0.25">
      <c r="A2608">
        <v>9325</v>
      </c>
      <c r="B2608" s="1">
        <v>46019</v>
      </c>
      <c r="C2608" s="2">
        <v>9.7442129629629629E-2</v>
      </c>
      <c r="D2608">
        <v>1849</v>
      </c>
      <c r="E2608">
        <v>205</v>
      </c>
      <c r="F2608">
        <v>483</v>
      </c>
      <c r="G2608">
        <v>326</v>
      </c>
      <c r="H2608">
        <v>4</v>
      </c>
      <c r="I2608">
        <v>193</v>
      </c>
      <c r="J2608">
        <v>10</v>
      </c>
      <c r="K2608">
        <v>9.65</v>
      </c>
      <c r="L2608">
        <v>771.65</v>
      </c>
      <c r="M2608" t="s">
        <v>18</v>
      </c>
      <c r="N2608" t="s">
        <v>22</v>
      </c>
      <c r="O2608">
        <v>26</v>
      </c>
      <c r="P2608">
        <v>1</v>
      </c>
      <c r="Q2608" t="s">
        <v>3348</v>
      </c>
      <c r="R2608">
        <v>507</v>
      </c>
      <c r="S2608" s="3">
        <v>0.1</v>
      </c>
      <c r="T2608" s="6">
        <v>308.45</v>
      </c>
      <c r="U2608" t="s">
        <v>6328</v>
      </c>
      <c r="V2608">
        <v>2025</v>
      </c>
      <c r="W2608" t="s">
        <v>6329</v>
      </c>
      <c r="X2608" t="str">
        <f>_xlfn.XLOOKUP(Orders_C[[#This Row],[Product_ID]],Products_C[Product_ID],Products_C[Product_Name])</f>
        <v>Rice Bowl</v>
      </c>
      <c r="Y2608" t="str">
        <f>_xlfn.XLOOKUP(Orders_C[[#This Row],[Product_ID]],Products_C[Product_ID],Products_C[Category])</f>
        <v>Burger</v>
      </c>
      <c r="Z2608" t="str">
        <f>_xlfn.XLOOKUP(Orders_C[[#This Row],[Store_ID]],Stores_c[Store_ID],Stores_c[City])</f>
        <v>Port Jacob</v>
      </c>
      <c r="AA2608" t="str">
        <f>_xlfn.XLOOKUP(Orders_C[[#This Row],[Customer_ID]],Customers_c[Customer_ID],Customers_c[Customer_Name])</f>
        <v>Brent Santiago</v>
      </c>
      <c r="AB2608" s="6">
        <f>Orders_C[[#This Row],[Quantity]]*Orders_C[[#This Row],[Unit_Price]]*(1-Orders_C[[#This Row],[Discount %]])+Orders_C[[#This Row],[Tax]]</f>
        <v>704.45</v>
      </c>
      <c r="AC2608" s="9">
        <f>(Orders_C[[#This Row],[Unit_Price]]*Orders_C[[#This Row],[Quantity]])-Orders_C[[#This Row],[Discount]]+Orders_C[[#This Row],[Tax]]</f>
        <v>771.65</v>
      </c>
      <c r="AD2608" t="str">
        <f>IF(COUNTIF(Orders_C[[#All],[Customer_ID]],Orders_C[[#This Row],[Customer_ID]])&gt;1,"Repeat","New")</f>
        <v>Repeat</v>
      </c>
      <c r="AE2608" t="str" cm="1">
        <f t="array" ref="AE2608">_xlfn.XLOOKUP(Orders_C[[#This Row],[Store_ID]],Stores_c[[#All],[Store_ID]],Stores_c[[#All],[City]])</f>
        <v>Port Jacob</v>
      </c>
      <c r="AF2608" t="str" cm="1">
        <f t="array" ref="AF2608">_xlfn.XLOOKUP(Orders_C[[#This Row],[Store_ID]],Stores_c[[#All],[Store_ID]],Stores_c[[#All],[Manager_Name]])</f>
        <v>David Harris</v>
      </c>
      <c r="AG2608" t="str" cm="1">
        <f t="array" ref="AG2608">_xlfn.XLOOKUP(Orders_C[[#This Row],[Store_ID]],Stores_c[[#All],[Store_ID]],Stores_c[[#All],[Store_Type]])</f>
        <v>Mall</v>
      </c>
    </row>
    <row r="2609" spans="1:33" x14ac:dyDescent="0.25">
      <c r="A2609">
        <v>7083</v>
      </c>
      <c r="B2609" s="1">
        <v>45997</v>
      </c>
      <c r="C2609" s="2">
        <v>0.75152777777777779</v>
      </c>
      <c r="D2609">
        <v>1914</v>
      </c>
      <c r="E2609">
        <v>210</v>
      </c>
      <c r="F2609">
        <v>498</v>
      </c>
      <c r="G2609">
        <v>315</v>
      </c>
      <c r="H2609">
        <v>4</v>
      </c>
      <c r="I2609">
        <v>190</v>
      </c>
      <c r="J2609">
        <v>5</v>
      </c>
      <c r="K2609">
        <v>9.5</v>
      </c>
      <c r="L2609">
        <v>764.5</v>
      </c>
      <c r="M2609" t="s">
        <v>19</v>
      </c>
      <c r="N2609" t="s">
        <v>21</v>
      </c>
      <c r="O2609">
        <v>11</v>
      </c>
      <c r="P2609">
        <v>3</v>
      </c>
      <c r="Q2609" t="s">
        <v>1106</v>
      </c>
      <c r="R2609">
        <v>504</v>
      </c>
      <c r="S2609" s="3">
        <v>0.05</v>
      </c>
      <c r="T2609" s="6">
        <v>308.5</v>
      </c>
      <c r="U2609" t="s">
        <v>6328</v>
      </c>
      <c r="V2609">
        <v>2025</v>
      </c>
      <c r="W2609" t="s">
        <v>6333</v>
      </c>
      <c r="X2609" t="str">
        <f>_xlfn.XLOOKUP(Orders_C[[#This Row],[Product_ID]],Products_C[Product_ID],Products_C[Product_Name])</f>
        <v>Popcorn Chicken</v>
      </c>
      <c r="Y2609" t="str">
        <f>_xlfn.XLOOKUP(Orders_C[[#This Row],[Product_ID]],Products_C[Product_ID],Products_C[Category])</f>
        <v>Beverage</v>
      </c>
      <c r="Z2609" t="str">
        <f>_xlfn.XLOOKUP(Orders_C[[#This Row],[Store_ID]],Stores_c[Store_ID],Stores_c[City])</f>
        <v>East William</v>
      </c>
      <c r="AA2609" t="str">
        <f>_xlfn.XLOOKUP(Orders_C[[#This Row],[Customer_ID]],Customers_c[Customer_ID],Customers_c[Customer_Name])</f>
        <v>Katrina Carney</v>
      </c>
      <c r="AB2609" s="6">
        <f>Orders_C[[#This Row],[Quantity]]*Orders_C[[#This Row],[Unit_Price]]*(1-Orders_C[[#This Row],[Discount %]])+Orders_C[[#This Row],[Tax]]</f>
        <v>731.5</v>
      </c>
      <c r="AC2609" s="9">
        <f>(Orders_C[[#This Row],[Unit_Price]]*Orders_C[[#This Row],[Quantity]])-Orders_C[[#This Row],[Discount]]+Orders_C[[#This Row],[Tax]]</f>
        <v>764.5</v>
      </c>
      <c r="AD2609" t="str">
        <f>IF(COUNTIF(Orders_C[[#All],[Customer_ID]],Orders_C[[#This Row],[Customer_ID]])&gt;1,"Repeat","New")</f>
        <v>Repeat</v>
      </c>
      <c r="AE2609" t="str" cm="1">
        <f t="array" ref="AE2609">_xlfn.XLOOKUP(Orders_C[[#This Row],[Store_ID]],Stores_c[[#All],[Store_ID]],Stores_c[[#All],[City]])</f>
        <v>East William</v>
      </c>
      <c r="AF2609" t="str" cm="1">
        <f t="array" ref="AF2609">_xlfn.XLOOKUP(Orders_C[[#This Row],[Store_ID]],Stores_c[[#All],[Store_ID]],Stores_c[[#All],[Manager_Name]])</f>
        <v>Victoria Butler</v>
      </c>
      <c r="AG2609" t="str" cm="1">
        <f t="array" ref="AG2609">_xlfn.XLOOKUP(Orders_C[[#This Row],[Store_ID]],Stores_c[[#All],[Store_ID]],Stores_c[[#All],[Store_Type]])</f>
        <v>Drive-Thru</v>
      </c>
    </row>
    <row r="2610" spans="1:33" x14ac:dyDescent="0.25">
      <c r="A2610">
        <v>7239</v>
      </c>
      <c r="B2610" s="1">
        <v>45960</v>
      </c>
      <c r="C2610" s="2">
        <v>0.6708912037037037</v>
      </c>
      <c r="D2610">
        <v>1801</v>
      </c>
      <c r="E2610">
        <v>216</v>
      </c>
      <c r="F2610">
        <v>404</v>
      </c>
      <c r="G2610">
        <v>330</v>
      </c>
      <c r="H2610">
        <v>4</v>
      </c>
      <c r="I2610">
        <v>187</v>
      </c>
      <c r="J2610">
        <v>0</v>
      </c>
      <c r="K2610">
        <v>9.35</v>
      </c>
      <c r="L2610">
        <v>757.35</v>
      </c>
      <c r="M2610" t="s">
        <v>19</v>
      </c>
      <c r="N2610" t="s">
        <v>23</v>
      </c>
      <c r="O2610">
        <v>57</v>
      </c>
      <c r="P2610">
        <v>2</v>
      </c>
      <c r="Q2610" t="s">
        <v>1262</v>
      </c>
      <c r="R2610">
        <v>506</v>
      </c>
      <c r="S2610" s="3">
        <v>0</v>
      </c>
      <c r="T2610" s="6">
        <v>308.55</v>
      </c>
      <c r="U2610" t="s">
        <v>6332</v>
      </c>
      <c r="V2610">
        <v>2025</v>
      </c>
      <c r="W2610" t="s">
        <v>6331</v>
      </c>
      <c r="X2610" t="str">
        <f>_xlfn.XLOOKUP(Orders_C[[#This Row],[Product_ID]],Products_C[Product_ID],Products_C[Product_Name])</f>
        <v>Rice Bowl</v>
      </c>
      <c r="Y2610" t="str">
        <f>_xlfn.XLOOKUP(Orders_C[[#This Row],[Product_ID]],Products_C[Product_ID],Products_C[Category])</f>
        <v>Beverage</v>
      </c>
      <c r="Z2610" t="str">
        <f>_xlfn.XLOOKUP(Orders_C[[#This Row],[Store_ID]],Stores_c[Store_ID],Stores_c[City])</f>
        <v>Garciaview</v>
      </c>
      <c r="AA2610" t="str">
        <f>_xlfn.XLOOKUP(Orders_C[[#This Row],[Customer_ID]],Customers_c[Customer_ID],Customers_c[Customer_Name])</f>
        <v>Kristen Gordon</v>
      </c>
      <c r="AB2610" s="6">
        <f>Orders_C[[#This Row],[Quantity]]*Orders_C[[#This Row],[Unit_Price]]*(1-Orders_C[[#This Row],[Discount %]])+Orders_C[[#This Row],[Tax]]</f>
        <v>757.35</v>
      </c>
      <c r="AC2610" s="9">
        <f>(Orders_C[[#This Row],[Unit_Price]]*Orders_C[[#This Row],[Quantity]])-Orders_C[[#This Row],[Discount]]+Orders_C[[#This Row],[Tax]]</f>
        <v>757.35</v>
      </c>
      <c r="AD2610" t="str">
        <f>IF(COUNTIF(Orders_C[[#All],[Customer_ID]],Orders_C[[#This Row],[Customer_ID]])&gt;1,"Repeat","New")</f>
        <v>Repeat</v>
      </c>
      <c r="AE2610" t="str" cm="1">
        <f t="array" ref="AE2610">_xlfn.XLOOKUP(Orders_C[[#This Row],[Store_ID]],Stores_c[[#All],[Store_ID]],Stores_c[[#All],[City]])</f>
        <v>Garciaview</v>
      </c>
      <c r="AF2610" t="str" cm="1">
        <f t="array" ref="AF2610">_xlfn.XLOOKUP(Orders_C[[#This Row],[Store_ID]],Stores_c[[#All],[Store_ID]],Stores_c[[#All],[Manager_Name]])</f>
        <v>Karina Washington</v>
      </c>
      <c r="AG2610" t="str" cm="1">
        <f t="array" ref="AG2610">_xlfn.XLOOKUP(Orders_C[[#This Row],[Store_ID]],Stores_c[[#All],[Store_ID]],Stores_c[[#All],[Store_Type]])</f>
        <v>Drive-Thru</v>
      </c>
    </row>
    <row r="2611" spans="1:33" x14ac:dyDescent="0.25">
      <c r="A2611">
        <v>10157</v>
      </c>
      <c r="B2611" s="1">
        <v>45758</v>
      </c>
      <c r="C2611" s="2">
        <v>0.66461805555555553</v>
      </c>
      <c r="D2611">
        <v>1470</v>
      </c>
      <c r="E2611">
        <v>214</v>
      </c>
      <c r="F2611">
        <v>479</v>
      </c>
      <c r="G2611">
        <v>310</v>
      </c>
      <c r="H2611">
        <v>4</v>
      </c>
      <c r="I2611">
        <v>187</v>
      </c>
      <c r="J2611">
        <v>0</v>
      </c>
      <c r="K2611">
        <v>9.35</v>
      </c>
      <c r="L2611">
        <v>757.35</v>
      </c>
      <c r="M2611" t="s">
        <v>19</v>
      </c>
      <c r="N2611" t="s">
        <v>22</v>
      </c>
      <c r="O2611">
        <v>21</v>
      </c>
      <c r="P2611">
        <v>5</v>
      </c>
      <c r="Q2611" t="s">
        <v>4180</v>
      </c>
      <c r="R2611">
        <v>502</v>
      </c>
      <c r="S2611" s="3">
        <v>0</v>
      </c>
      <c r="T2611" s="6">
        <v>308.55</v>
      </c>
      <c r="U2611" t="s">
        <v>6337</v>
      </c>
      <c r="V2611">
        <v>2025</v>
      </c>
      <c r="W2611" t="s">
        <v>6329</v>
      </c>
      <c r="X2611" t="str">
        <f>_xlfn.XLOOKUP(Orders_C[[#This Row],[Product_ID]],Products_C[Product_ID],Products_C[Product_Name])</f>
        <v>Chicken Bucket</v>
      </c>
      <c r="Y2611" t="str">
        <f>_xlfn.XLOOKUP(Orders_C[[#This Row],[Product_ID]],Products_C[Product_ID],Products_C[Category])</f>
        <v>Chicken</v>
      </c>
      <c r="Z2611" t="str">
        <f>_xlfn.XLOOKUP(Orders_C[[#This Row],[Store_ID]],Stores_c[Store_ID],Stores_c[City])</f>
        <v>New Robert</v>
      </c>
      <c r="AA2611" t="str">
        <f>_xlfn.XLOOKUP(Orders_C[[#This Row],[Customer_ID]],Customers_c[Customer_ID],Customers_c[Customer_Name])</f>
        <v>Dr. Michelle Romero</v>
      </c>
      <c r="AB2611" s="6">
        <f>Orders_C[[#This Row],[Quantity]]*Orders_C[[#This Row],[Unit_Price]]*(1-Orders_C[[#This Row],[Discount %]])+Orders_C[[#This Row],[Tax]]</f>
        <v>757.35</v>
      </c>
      <c r="AC2611" s="9">
        <f>(Orders_C[[#This Row],[Unit_Price]]*Orders_C[[#This Row],[Quantity]])-Orders_C[[#This Row],[Discount]]+Orders_C[[#This Row],[Tax]]</f>
        <v>757.35</v>
      </c>
      <c r="AD2611" t="str">
        <f>IF(COUNTIF(Orders_C[[#All],[Customer_ID]],Orders_C[[#This Row],[Customer_ID]])&gt;1,"Repeat","New")</f>
        <v>Repeat</v>
      </c>
      <c r="AE2611" t="str" cm="1">
        <f t="array" ref="AE2611">_xlfn.XLOOKUP(Orders_C[[#This Row],[Store_ID]],Stores_c[[#All],[Store_ID]],Stores_c[[#All],[City]])</f>
        <v>New Robert</v>
      </c>
      <c r="AF2611" t="str" cm="1">
        <f t="array" ref="AF2611">_xlfn.XLOOKUP(Orders_C[[#This Row],[Store_ID]],Stores_c[[#All],[Store_ID]],Stores_c[[#All],[Manager_Name]])</f>
        <v>Krista Webb</v>
      </c>
      <c r="AG2611" t="str" cm="1">
        <f t="array" ref="AG2611">_xlfn.XLOOKUP(Orders_C[[#This Row],[Store_ID]],Stores_c[[#All],[Store_ID]],Stores_c[[#All],[Store_Type]])</f>
        <v>Drive-Thru</v>
      </c>
    </row>
    <row r="2612" spans="1:33" x14ac:dyDescent="0.25">
      <c r="A2612">
        <v>6118</v>
      </c>
      <c r="B2612" s="1">
        <v>45750</v>
      </c>
      <c r="C2612" s="2">
        <v>0.61215277777777777</v>
      </c>
      <c r="D2612">
        <v>1522</v>
      </c>
      <c r="E2612">
        <v>214</v>
      </c>
      <c r="F2612">
        <v>468</v>
      </c>
      <c r="G2612">
        <v>333</v>
      </c>
      <c r="H2612">
        <v>3</v>
      </c>
      <c r="I2612">
        <v>255</v>
      </c>
      <c r="J2612">
        <v>10</v>
      </c>
      <c r="K2612">
        <v>12.75</v>
      </c>
      <c r="L2612">
        <v>767.75</v>
      </c>
      <c r="M2612" t="s">
        <v>18</v>
      </c>
      <c r="N2612" t="s">
        <v>23</v>
      </c>
      <c r="O2612">
        <v>47</v>
      </c>
      <c r="P2612">
        <v>1</v>
      </c>
      <c r="Q2612" t="s">
        <v>141</v>
      </c>
      <c r="R2612">
        <v>509</v>
      </c>
      <c r="S2612" s="3">
        <v>0.1</v>
      </c>
      <c r="T2612" s="6">
        <v>308.75</v>
      </c>
      <c r="U2612" t="s">
        <v>6337</v>
      </c>
      <c r="V2612">
        <v>2025</v>
      </c>
      <c r="W2612" t="s">
        <v>6331</v>
      </c>
      <c r="X2612" t="str">
        <f>_xlfn.XLOOKUP(Orders_C[[#This Row],[Product_ID]],Products_C[Product_ID],Products_C[Product_Name])</f>
        <v>Chicken Wings</v>
      </c>
      <c r="Y2612" t="str">
        <f>_xlfn.XLOOKUP(Orders_C[[#This Row],[Product_ID]],Products_C[Product_ID],Products_C[Category])</f>
        <v>Burger</v>
      </c>
      <c r="Z2612" t="str">
        <f>_xlfn.XLOOKUP(Orders_C[[#This Row],[Store_ID]],Stores_c[Store_ID],Stores_c[City])</f>
        <v>New Robert</v>
      </c>
      <c r="AA2612" t="str">
        <f>_xlfn.XLOOKUP(Orders_C[[#This Row],[Customer_ID]],Customers_c[Customer_ID],Customers_c[Customer_Name])</f>
        <v>Bruce Rodriguez</v>
      </c>
      <c r="AB2612" s="6">
        <f>Orders_C[[#This Row],[Quantity]]*Orders_C[[#This Row],[Unit_Price]]*(1-Orders_C[[#This Row],[Discount %]])+Orders_C[[#This Row],[Tax]]</f>
        <v>701.25</v>
      </c>
      <c r="AC2612" s="9">
        <f>(Orders_C[[#This Row],[Unit_Price]]*Orders_C[[#This Row],[Quantity]])-Orders_C[[#This Row],[Discount]]+Orders_C[[#This Row],[Tax]]</f>
        <v>767.75</v>
      </c>
      <c r="AD2612" t="str">
        <f>IF(COUNTIF(Orders_C[[#All],[Customer_ID]],Orders_C[[#This Row],[Customer_ID]])&gt;1,"Repeat","New")</f>
        <v>Repeat</v>
      </c>
      <c r="AE2612" t="str" cm="1">
        <f t="array" ref="AE2612">_xlfn.XLOOKUP(Orders_C[[#This Row],[Store_ID]],Stores_c[[#All],[Store_ID]],Stores_c[[#All],[City]])</f>
        <v>New Robert</v>
      </c>
      <c r="AF2612" t="str" cm="1">
        <f t="array" ref="AF2612">_xlfn.XLOOKUP(Orders_C[[#This Row],[Store_ID]],Stores_c[[#All],[Store_ID]],Stores_c[[#All],[Manager_Name]])</f>
        <v>Krista Webb</v>
      </c>
      <c r="AG2612" t="str" cm="1">
        <f t="array" ref="AG2612">_xlfn.XLOOKUP(Orders_C[[#This Row],[Store_ID]],Stores_c[[#All],[Store_ID]],Stores_c[[#All],[Store_Type]])</f>
        <v>Drive-Thru</v>
      </c>
    </row>
    <row r="2613" spans="1:33" x14ac:dyDescent="0.25">
      <c r="A2613">
        <v>8748</v>
      </c>
      <c r="B2613" s="1">
        <v>45781</v>
      </c>
      <c r="C2613" s="2">
        <v>5.8298611111111114E-2</v>
      </c>
      <c r="D2613">
        <v>1263</v>
      </c>
      <c r="E2613">
        <v>204</v>
      </c>
      <c r="F2613">
        <v>472</v>
      </c>
      <c r="G2613">
        <v>328</v>
      </c>
      <c r="H2613">
        <v>2</v>
      </c>
      <c r="I2613">
        <v>375</v>
      </c>
      <c r="J2613">
        <v>10</v>
      </c>
      <c r="K2613">
        <v>18.75</v>
      </c>
      <c r="L2613">
        <v>758.75</v>
      </c>
      <c r="M2613" t="s">
        <v>19</v>
      </c>
      <c r="N2613" t="s">
        <v>21</v>
      </c>
      <c r="O2613">
        <v>58</v>
      </c>
      <c r="P2613">
        <v>5</v>
      </c>
      <c r="Q2613" t="s">
        <v>2771</v>
      </c>
      <c r="R2613">
        <v>506</v>
      </c>
      <c r="S2613" s="3">
        <v>0.1</v>
      </c>
      <c r="T2613" s="6">
        <v>308.75</v>
      </c>
      <c r="U2613" t="s">
        <v>6339</v>
      </c>
      <c r="V2613">
        <v>2025</v>
      </c>
      <c r="W2613" t="s">
        <v>6331</v>
      </c>
      <c r="X2613" t="str">
        <f>_xlfn.XLOOKUP(Orders_C[[#This Row],[Product_ID]],Products_C[Product_ID],Products_C[Product_Name])</f>
        <v>Rice Bowl</v>
      </c>
      <c r="Y2613" t="str">
        <f>_xlfn.XLOOKUP(Orders_C[[#This Row],[Product_ID]],Products_C[Product_ID],Products_C[Category])</f>
        <v>Burger</v>
      </c>
      <c r="Z2613" t="str">
        <f>_xlfn.XLOOKUP(Orders_C[[#This Row],[Store_ID]],Stores_c[Store_ID],Stores_c[City])</f>
        <v>New Robertfurt</v>
      </c>
      <c r="AA2613" t="str">
        <f>_xlfn.XLOOKUP(Orders_C[[#This Row],[Customer_ID]],Customers_c[Customer_ID],Customers_c[Customer_Name])</f>
        <v>Eric Harris</v>
      </c>
      <c r="AB2613" s="6">
        <f>Orders_C[[#This Row],[Quantity]]*Orders_C[[#This Row],[Unit_Price]]*(1-Orders_C[[#This Row],[Discount %]])+Orders_C[[#This Row],[Tax]]</f>
        <v>693.75</v>
      </c>
      <c r="AC2613" s="9">
        <f>(Orders_C[[#This Row],[Unit_Price]]*Orders_C[[#This Row],[Quantity]])-Orders_C[[#This Row],[Discount]]+Orders_C[[#This Row],[Tax]]</f>
        <v>758.75</v>
      </c>
      <c r="AD2613" t="str">
        <f>IF(COUNTIF(Orders_C[[#All],[Customer_ID]],Orders_C[[#This Row],[Customer_ID]])&gt;1,"Repeat","New")</f>
        <v>Repeat</v>
      </c>
      <c r="AE2613" t="str" cm="1">
        <f t="array" ref="AE2613">_xlfn.XLOOKUP(Orders_C[[#This Row],[Store_ID]],Stores_c[[#All],[Store_ID]],Stores_c[[#All],[City]])</f>
        <v>New Robertfurt</v>
      </c>
      <c r="AF2613" t="str" cm="1">
        <f t="array" ref="AF2613">_xlfn.XLOOKUP(Orders_C[[#This Row],[Store_ID]],Stores_c[[#All],[Store_ID]],Stores_c[[#All],[Manager_Name]])</f>
        <v>Tiffany Gomez</v>
      </c>
      <c r="AG2613" t="str" cm="1">
        <f t="array" ref="AG2613">_xlfn.XLOOKUP(Orders_C[[#This Row],[Store_ID]],Stores_c[[#All],[Store_ID]],Stores_c[[#All],[Store_Type]])</f>
        <v>Street</v>
      </c>
    </row>
    <row r="2614" spans="1:33" x14ac:dyDescent="0.25">
      <c r="A2614">
        <v>10257</v>
      </c>
      <c r="B2614" s="1">
        <v>45878</v>
      </c>
      <c r="C2614" s="2">
        <v>0.3525462962962963</v>
      </c>
      <c r="D2614">
        <v>1412</v>
      </c>
      <c r="E2614">
        <v>222</v>
      </c>
      <c r="F2614">
        <v>497</v>
      </c>
      <c r="G2614">
        <v>311</v>
      </c>
      <c r="H2614">
        <v>3</v>
      </c>
      <c r="I2614">
        <v>255</v>
      </c>
      <c r="J2614">
        <v>10</v>
      </c>
      <c r="K2614">
        <v>12.75</v>
      </c>
      <c r="L2614">
        <v>767.75</v>
      </c>
      <c r="M2614" t="s">
        <v>20</v>
      </c>
      <c r="N2614" t="s">
        <v>22</v>
      </c>
      <c r="O2614">
        <v>20</v>
      </c>
      <c r="P2614">
        <v>3</v>
      </c>
      <c r="Q2614" t="s">
        <v>4280</v>
      </c>
      <c r="R2614">
        <v>508</v>
      </c>
      <c r="S2614" s="3">
        <v>0.1</v>
      </c>
      <c r="T2614" s="6">
        <v>308.75</v>
      </c>
      <c r="U2614" t="s">
        <v>6342</v>
      </c>
      <c r="V2614">
        <v>2025</v>
      </c>
      <c r="W2614" t="s">
        <v>6333</v>
      </c>
      <c r="X2614" t="str">
        <f>_xlfn.XLOOKUP(Orders_C[[#This Row],[Product_ID]],Products_C[Product_ID],Products_C[Product_Name])</f>
        <v>Pepsi</v>
      </c>
      <c r="Y2614" t="str">
        <f>_xlfn.XLOOKUP(Orders_C[[#This Row],[Product_ID]],Products_C[Product_ID],Products_C[Category])</f>
        <v>Dessert</v>
      </c>
      <c r="Z2614" t="str">
        <f>_xlfn.XLOOKUP(Orders_C[[#This Row],[Store_ID]],Stores_c[Store_ID],Stores_c[City])</f>
        <v>New Steven</v>
      </c>
      <c r="AA2614" t="str">
        <f>_xlfn.XLOOKUP(Orders_C[[#This Row],[Customer_ID]],Customers_c[Customer_ID],Customers_c[Customer_Name])</f>
        <v>Patricia King</v>
      </c>
      <c r="AB2614" s="6">
        <f>Orders_C[[#This Row],[Quantity]]*Orders_C[[#This Row],[Unit_Price]]*(1-Orders_C[[#This Row],[Discount %]])+Orders_C[[#This Row],[Tax]]</f>
        <v>701.25</v>
      </c>
      <c r="AC2614" s="9">
        <f>(Orders_C[[#This Row],[Unit_Price]]*Orders_C[[#This Row],[Quantity]])-Orders_C[[#This Row],[Discount]]+Orders_C[[#This Row],[Tax]]</f>
        <v>767.75</v>
      </c>
      <c r="AD2614" t="str">
        <f>IF(COUNTIF(Orders_C[[#All],[Customer_ID]],Orders_C[[#This Row],[Customer_ID]])&gt;1,"Repeat","New")</f>
        <v>Repeat</v>
      </c>
      <c r="AE2614" t="str" cm="1">
        <f t="array" ref="AE2614">_xlfn.XLOOKUP(Orders_C[[#This Row],[Store_ID]],Stores_c[[#All],[Store_ID]],Stores_c[[#All],[City]])</f>
        <v>New Steven</v>
      </c>
      <c r="AF2614" t="str" cm="1">
        <f t="array" ref="AF2614">_xlfn.XLOOKUP(Orders_C[[#This Row],[Store_ID]],Stores_c[[#All],[Store_ID]],Stores_c[[#All],[Manager_Name]])</f>
        <v>Terri Martinez</v>
      </c>
      <c r="AG2614" t="str" cm="1">
        <f t="array" ref="AG2614">_xlfn.XLOOKUP(Orders_C[[#This Row],[Store_ID]],Stores_c[[#All],[Store_ID]],Stores_c[[#All],[Store_Type]])</f>
        <v>Drive-Thru</v>
      </c>
    </row>
    <row r="2615" spans="1:33" x14ac:dyDescent="0.25">
      <c r="A2615">
        <v>10298</v>
      </c>
      <c r="B2615" s="1">
        <v>45983</v>
      </c>
      <c r="C2615" s="2">
        <v>0.12748842592592594</v>
      </c>
      <c r="D2615">
        <v>1526</v>
      </c>
      <c r="E2615">
        <v>210</v>
      </c>
      <c r="F2615">
        <v>433</v>
      </c>
      <c r="G2615">
        <v>331</v>
      </c>
      <c r="H2615">
        <v>3</v>
      </c>
      <c r="I2615">
        <v>255</v>
      </c>
      <c r="J2615">
        <v>10</v>
      </c>
      <c r="K2615">
        <v>12.75</v>
      </c>
      <c r="L2615">
        <v>767.75</v>
      </c>
      <c r="M2615" t="s">
        <v>19</v>
      </c>
      <c r="N2615" t="s">
        <v>21</v>
      </c>
      <c r="O2615">
        <v>11</v>
      </c>
      <c r="P2615">
        <v>5</v>
      </c>
      <c r="Q2615" t="s">
        <v>4321</v>
      </c>
      <c r="R2615">
        <v>504</v>
      </c>
      <c r="S2615" s="3">
        <v>0.1</v>
      </c>
      <c r="T2615" s="6">
        <v>308.75</v>
      </c>
      <c r="U2615" t="s">
        <v>6336</v>
      </c>
      <c r="V2615">
        <v>2025</v>
      </c>
      <c r="W2615" t="s">
        <v>6333</v>
      </c>
      <c r="X2615" t="str">
        <f>_xlfn.XLOOKUP(Orders_C[[#This Row],[Product_ID]],Products_C[Product_ID],Products_C[Product_Name])</f>
        <v>Chicken Bucket</v>
      </c>
      <c r="Y2615" t="str">
        <f>_xlfn.XLOOKUP(Orders_C[[#This Row],[Product_ID]],Products_C[Product_ID],Products_C[Category])</f>
        <v>Beverage</v>
      </c>
      <c r="Z2615" t="str">
        <f>_xlfn.XLOOKUP(Orders_C[[#This Row],[Store_ID]],Stores_c[Store_ID],Stores_c[City])</f>
        <v>East William</v>
      </c>
      <c r="AA2615" t="str">
        <f>_xlfn.XLOOKUP(Orders_C[[#This Row],[Customer_ID]],Customers_c[Customer_ID],Customers_c[Customer_Name])</f>
        <v>Jonathan Allen</v>
      </c>
      <c r="AB2615" s="6">
        <f>Orders_C[[#This Row],[Quantity]]*Orders_C[[#This Row],[Unit_Price]]*(1-Orders_C[[#This Row],[Discount %]])+Orders_C[[#This Row],[Tax]]</f>
        <v>701.25</v>
      </c>
      <c r="AC2615" s="9">
        <f>(Orders_C[[#This Row],[Unit_Price]]*Orders_C[[#This Row],[Quantity]])-Orders_C[[#This Row],[Discount]]+Orders_C[[#This Row],[Tax]]</f>
        <v>767.75</v>
      </c>
      <c r="AD2615" t="str">
        <f>IF(COUNTIF(Orders_C[[#All],[Customer_ID]],Orders_C[[#This Row],[Customer_ID]])&gt;1,"Repeat","New")</f>
        <v>Repeat</v>
      </c>
      <c r="AE2615" t="str" cm="1">
        <f t="array" ref="AE2615">_xlfn.XLOOKUP(Orders_C[[#This Row],[Store_ID]],Stores_c[[#All],[Store_ID]],Stores_c[[#All],[City]])</f>
        <v>East William</v>
      </c>
      <c r="AF2615" t="str" cm="1">
        <f t="array" ref="AF2615">_xlfn.XLOOKUP(Orders_C[[#This Row],[Store_ID]],Stores_c[[#All],[Store_ID]],Stores_c[[#All],[Manager_Name]])</f>
        <v>Victoria Butler</v>
      </c>
      <c r="AG2615" t="str" cm="1">
        <f t="array" ref="AG2615">_xlfn.XLOOKUP(Orders_C[[#This Row],[Store_ID]],Stores_c[[#All],[Store_ID]],Stores_c[[#All],[Store_Type]])</f>
        <v>Drive-Thru</v>
      </c>
    </row>
    <row r="2616" spans="1:33" x14ac:dyDescent="0.25">
      <c r="A2616">
        <v>10683</v>
      </c>
      <c r="B2616" s="1">
        <v>45889</v>
      </c>
      <c r="C2616" s="2">
        <v>0.99457175925925922</v>
      </c>
      <c r="D2616">
        <v>1465</v>
      </c>
      <c r="E2616">
        <v>213</v>
      </c>
      <c r="F2616">
        <v>537</v>
      </c>
      <c r="G2616">
        <v>335</v>
      </c>
      <c r="H2616">
        <v>3</v>
      </c>
      <c r="I2616">
        <v>255</v>
      </c>
      <c r="J2616">
        <v>10</v>
      </c>
      <c r="K2616">
        <v>12.75</v>
      </c>
      <c r="L2616">
        <v>767.75</v>
      </c>
      <c r="M2616" t="s">
        <v>18</v>
      </c>
      <c r="N2616" t="s">
        <v>21</v>
      </c>
      <c r="O2616">
        <v>11</v>
      </c>
      <c r="P2616">
        <v>2</v>
      </c>
      <c r="Q2616" t="s">
        <v>4706</v>
      </c>
      <c r="R2616">
        <v>506</v>
      </c>
      <c r="S2616" s="3">
        <v>0.1</v>
      </c>
      <c r="T2616" s="6">
        <v>308.75</v>
      </c>
      <c r="U2616" t="s">
        <v>6342</v>
      </c>
      <c r="V2616">
        <v>2025</v>
      </c>
      <c r="W2616" t="s">
        <v>6333</v>
      </c>
      <c r="X2616" t="str">
        <f>_xlfn.XLOOKUP(Orders_C[[#This Row],[Product_ID]],Products_C[Product_ID],Products_C[Product_Name])</f>
        <v>Krushers</v>
      </c>
      <c r="Y2616" t="str">
        <f>_xlfn.XLOOKUP(Orders_C[[#This Row],[Product_ID]],Products_C[Product_ID],Products_C[Category])</f>
        <v>Chicken</v>
      </c>
      <c r="Z2616" t="str">
        <f>_xlfn.XLOOKUP(Orders_C[[#This Row],[Store_ID]],Stores_c[Store_ID],Stores_c[City])</f>
        <v>Lake Kristashire</v>
      </c>
      <c r="AA2616" t="str">
        <f>_xlfn.XLOOKUP(Orders_C[[#This Row],[Customer_ID]],Customers_c[Customer_ID],Customers_c[Customer_Name])</f>
        <v>Shawn Parker</v>
      </c>
      <c r="AB2616" s="6">
        <f>Orders_C[[#This Row],[Quantity]]*Orders_C[[#This Row],[Unit_Price]]*(1-Orders_C[[#This Row],[Discount %]])+Orders_C[[#This Row],[Tax]]</f>
        <v>701.25</v>
      </c>
      <c r="AC2616" s="9">
        <f>(Orders_C[[#This Row],[Unit_Price]]*Orders_C[[#This Row],[Quantity]])-Orders_C[[#This Row],[Discount]]+Orders_C[[#This Row],[Tax]]</f>
        <v>767.75</v>
      </c>
      <c r="AD2616" t="str">
        <f>IF(COUNTIF(Orders_C[[#All],[Customer_ID]],Orders_C[[#This Row],[Customer_ID]])&gt;1,"Repeat","New")</f>
        <v>Repeat</v>
      </c>
      <c r="AE2616" t="str" cm="1">
        <f t="array" ref="AE2616">_xlfn.XLOOKUP(Orders_C[[#This Row],[Store_ID]],Stores_c[[#All],[Store_ID]],Stores_c[[#All],[City]])</f>
        <v>Lake Kristashire</v>
      </c>
      <c r="AF2616" t="str" cm="1">
        <f t="array" ref="AF2616">_xlfn.XLOOKUP(Orders_C[[#This Row],[Store_ID]],Stores_c[[#All],[Store_ID]],Stores_c[[#All],[Manager_Name]])</f>
        <v>Andrea Daugherty</v>
      </c>
      <c r="AG2616" t="str" cm="1">
        <f t="array" ref="AG2616">_xlfn.XLOOKUP(Orders_C[[#This Row],[Store_ID]],Stores_c[[#All],[Store_ID]],Stores_c[[#All],[Store_Type]])</f>
        <v>Mall</v>
      </c>
    </row>
    <row r="2617" spans="1:33" x14ac:dyDescent="0.25">
      <c r="A2617">
        <v>6238</v>
      </c>
      <c r="B2617" s="1">
        <v>45861</v>
      </c>
      <c r="C2617" s="2">
        <v>0.76892361111111107</v>
      </c>
      <c r="D2617">
        <v>1473</v>
      </c>
      <c r="E2617">
        <v>203</v>
      </c>
      <c r="F2617">
        <v>492</v>
      </c>
      <c r="G2617">
        <v>333</v>
      </c>
      <c r="H2617">
        <v>3</v>
      </c>
      <c r="I2617">
        <v>259</v>
      </c>
      <c r="J2617">
        <v>15</v>
      </c>
      <c r="K2617">
        <v>12.95</v>
      </c>
      <c r="L2617">
        <v>774.95</v>
      </c>
      <c r="M2617" t="s">
        <v>19</v>
      </c>
      <c r="N2617" t="s">
        <v>21</v>
      </c>
      <c r="O2617">
        <v>28</v>
      </c>
      <c r="P2617">
        <v>1</v>
      </c>
      <c r="Q2617" t="s">
        <v>261</v>
      </c>
      <c r="R2617">
        <v>506</v>
      </c>
      <c r="S2617" s="3">
        <v>0.15</v>
      </c>
      <c r="T2617" s="6">
        <v>308.75000000000006</v>
      </c>
      <c r="U2617" t="s">
        <v>6341</v>
      </c>
      <c r="V2617">
        <v>2025</v>
      </c>
      <c r="W2617" t="s">
        <v>6329</v>
      </c>
      <c r="X2617" t="str">
        <f>_xlfn.XLOOKUP(Orders_C[[#This Row],[Product_ID]],Products_C[Product_ID],Products_C[Product_Name])</f>
        <v>Chicken Wings</v>
      </c>
      <c r="Y2617" t="str">
        <f>_xlfn.XLOOKUP(Orders_C[[#This Row],[Product_ID]],Products_C[Product_ID],Products_C[Category])</f>
        <v>Burger</v>
      </c>
      <c r="Z2617" t="str">
        <f>_xlfn.XLOOKUP(Orders_C[[#This Row],[Store_ID]],Stores_c[Store_ID],Stores_c[City])</f>
        <v>Lake Williammouth</v>
      </c>
      <c r="AA2617" t="str">
        <f>_xlfn.XLOOKUP(Orders_C[[#This Row],[Customer_ID]],Customers_c[Customer_ID],Customers_c[Customer_Name])</f>
        <v>Morgan Gonzales</v>
      </c>
      <c r="AB2617" s="6">
        <f>Orders_C[[#This Row],[Quantity]]*Orders_C[[#This Row],[Unit_Price]]*(1-Orders_C[[#This Row],[Discount %]])+Orders_C[[#This Row],[Tax]]</f>
        <v>673.4</v>
      </c>
      <c r="AC2617" s="9">
        <f>(Orders_C[[#This Row],[Unit_Price]]*Orders_C[[#This Row],[Quantity]])-Orders_C[[#This Row],[Discount]]+Orders_C[[#This Row],[Tax]]</f>
        <v>774.95</v>
      </c>
      <c r="AD2617" t="str">
        <f>IF(COUNTIF(Orders_C[[#All],[Customer_ID]],Orders_C[[#This Row],[Customer_ID]])&gt;1,"Repeat","New")</f>
        <v>Repeat</v>
      </c>
      <c r="AE2617" t="str" cm="1">
        <f t="array" ref="AE2617">_xlfn.XLOOKUP(Orders_C[[#This Row],[Store_ID]],Stores_c[[#All],[Store_ID]],Stores_c[[#All],[City]])</f>
        <v>Lake Williammouth</v>
      </c>
      <c r="AF2617" t="str" cm="1">
        <f t="array" ref="AF2617">_xlfn.XLOOKUP(Orders_C[[#This Row],[Store_ID]],Stores_c[[#All],[Store_ID]],Stores_c[[#All],[Manager_Name]])</f>
        <v>Stephanie Dominguez</v>
      </c>
      <c r="AG2617" t="str" cm="1">
        <f t="array" ref="AG2617">_xlfn.XLOOKUP(Orders_C[[#This Row],[Store_ID]],Stores_c[[#All],[Store_ID]],Stores_c[[#All],[Store_Type]])</f>
        <v>Drive-Thru</v>
      </c>
    </row>
    <row r="2618" spans="1:33" x14ac:dyDescent="0.25">
      <c r="A2618">
        <v>6531</v>
      </c>
      <c r="B2618" s="1">
        <v>45922</v>
      </c>
      <c r="C2618" s="2">
        <v>4.5682870370370374E-2</v>
      </c>
      <c r="D2618">
        <v>1766</v>
      </c>
      <c r="E2618">
        <v>214</v>
      </c>
      <c r="F2618">
        <v>537</v>
      </c>
      <c r="G2618">
        <v>306</v>
      </c>
      <c r="H2618">
        <v>2</v>
      </c>
      <c r="I2618">
        <v>381</v>
      </c>
      <c r="J2618">
        <v>15</v>
      </c>
      <c r="K2618">
        <v>19.05</v>
      </c>
      <c r="L2618">
        <v>766.05</v>
      </c>
      <c r="M2618" t="s">
        <v>19</v>
      </c>
      <c r="N2618" t="s">
        <v>23</v>
      </c>
      <c r="O2618">
        <v>36</v>
      </c>
      <c r="P2618">
        <v>1</v>
      </c>
      <c r="Q2618" t="s">
        <v>554</v>
      </c>
      <c r="R2618">
        <v>510</v>
      </c>
      <c r="S2618" s="3">
        <v>0.15</v>
      </c>
      <c r="T2618" s="6">
        <v>308.84999999999997</v>
      </c>
      <c r="U2618" t="s">
        <v>6335</v>
      </c>
      <c r="V2618">
        <v>2025</v>
      </c>
      <c r="W2618" t="s">
        <v>6329</v>
      </c>
      <c r="X2618" t="str">
        <f>_xlfn.XLOOKUP(Orders_C[[#This Row],[Product_ID]],Products_C[Product_ID],Products_C[Product_Name])</f>
        <v>Veg Burger</v>
      </c>
      <c r="Y2618" t="str">
        <f>_xlfn.XLOOKUP(Orders_C[[#This Row],[Product_ID]],Products_C[Product_ID],Products_C[Category])</f>
        <v>Burger</v>
      </c>
      <c r="Z2618" t="str">
        <f>_xlfn.XLOOKUP(Orders_C[[#This Row],[Store_ID]],Stores_c[Store_ID],Stores_c[City])</f>
        <v>New Robert</v>
      </c>
      <c r="AA2618" t="str">
        <f>_xlfn.XLOOKUP(Orders_C[[#This Row],[Customer_ID]],Customers_c[Customer_ID],Customers_c[Customer_Name])</f>
        <v>Kristin Thomas</v>
      </c>
      <c r="AB2618" s="6">
        <f>Orders_C[[#This Row],[Quantity]]*Orders_C[[#This Row],[Unit_Price]]*(1-Orders_C[[#This Row],[Discount %]])+Orders_C[[#This Row],[Tax]]</f>
        <v>666.74999999999989</v>
      </c>
      <c r="AC2618" s="9">
        <f>(Orders_C[[#This Row],[Unit_Price]]*Orders_C[[#This Row],[Quantity]])-Orders_C[[#This Row],[Discount]]+Orders_C[[#This Row],[Tax]]</f>
        <v>766.05</v>
      </c>
      <c r="AD2618" t="str">
        <f>IF(COUNTIF(Orders_C[[#All],[Customer_ID]],Orders_C[[#This Row],[Customer_ID]])&gt;1,"Repeat","New")</f>
        <v>Repeat</v>
      </c>
      <c r="AE2618" t="str" cm="1">
        <f t="array" ref="AE2618">_xlfn.XLOOKUP(Orders_C[[#This Row],[Store_ID]],Stores_c[[#All],[Store_ID]],Stores_c[[#All],[City]])</f>
        <v>New Robert</v>
      </c>
      <c r="AF2618" t="str" cm="1">
        <f t="array" ref="AF2618">_xlfn.XLOOKUP(Orders_C[[#This Row],[Store_ID]],Stores_c[[#All],[Store_ID]],Stores_c[[#All],[Manager_Name]])</f>
        <v>Krista Webb</v>
      </c>
      <c r="AG2618" t="str" cm="1">
        <f t="array" ref="AG2618">_xlfn.XLOOKUP(Orders_C[[#This Row],[Store_ID]],Stores_c[[#All],[Store_ID]],Stores_c[[#All],[Store_Type]])</f>
        <v>Drive-Thru</v>
      </c>
    </row>
    <row r="2619" spans="1:33" x14ac:dyDescent="0.25">
      <c r="A2619">
        <v>8975</v>
      </c>
      <c r="B2619" s="1">
        <v>45873</v>
      </c>
      <c r="C2619" s="2">
        <v>0.84145833333333331</v>
      </c>
      <c r="D2619">
        <v>1204</v>
      </c>
      <c r="E2619">
        <v>201</v>
      </c>
      <c r="F2619">
        <v>431</v>
      </c>
      <c r="G2619">
        <v>315</v>
      </c>
      <c r="H2619">
        <v>2</v>
      </c>
      <c r="I2619">
        <v>381</v>
      </c>
      <c r="J2619">
        <v>15</v>
      </c>
      <c r="K2619">
        <v>19.05</v>
      </c>
      <c r="L2619">
        <v>766.05</v>
      </c>
      <c r="M2619" t="s">
        <v>19</v>
      </c>
      <c r="N2619" t="s">
        <v>21</v>
      </c>
      <c r="O2619">
        <v>12</v>
      </c>
      <c r="P2619">
        <v>1</v>
      </c>
      <c r="Q2619" t="s">
        <v>2998</v>
      </c>
      <c r="R2619">
        <v>505</v>
      </c>
      <c r="S2619" s="3">
        <v>0.15</v>
      </c>
      <c r="T2619" s="6">
        <v>308.84999999999997</v>
      </c>
      <c r="U2619" t="s">
        <v>6342</v>
      </c>
      <c r="V2619">
        <v>2025</v>
      </c>
      <c r="W2619" t="s">
        <v>6333</v>
      </c>
      <c r="X2619" t="str">
        <f>_xlfn.XLOOKUP(Orders_C[[#This Row],[Product_ID]],Products_C[Product_ID],Products_C[Product_Name])</f>
        <v>Popcorn Chicken</v>
      </c>
      <c r="Y2619" t="str">
        <f>_xlfn.XLOOKUP(Orders_C[[#This Row],[Product_ID]],Products_C[Product_ID],Products_C[Category])</f>
        <v>Beverage</v>
      </c>
      <c r="Z2619" t="str">
        <f>_xlfn.XLOOKUP(Orders_C[[#This Row],[Store_ID]],Stores_c[Store_ID],Stores_c[City])</f>
        <v>Lake Nicholasburgh</v>
      </c>
      <c r="AA2619" t="str">
        <f>_xlfn.XLOOKUP(Orders_C[[#This Row],[Customer_ID]],Customers_c[Customer_ID],Customers_c[Customer_Name])</f>
        <v>Christopher Howe</v>
      </c>
      <c r="AB2619" s="6">
        <f>Orders_C[[#This Row],[Quantity]]*Orders_C[[#This Row],[Unit_Price]]*(1-Orders_C[[#This Row],[Discount %]])+Orders_C[[#This Row],[Tax]]</f>
        <v>666.74999999999989</v>
      </c>
      <c r="AC2619" s="9">
        <f>(Orders_C[[#This Row],[Unit_Price]]*Orders_C[[#This Row],[Quantity]])-Orders_C[[#This Row],[Discount]]+Orders_C[[#This Row],[Tax]]</f>
        <v>766.05</v>
      </c>
      <c r="AD2619" t="str">
        <f>IF(COUNTIF(Orders_C[[#All],[Customer_ID]],Orders_C[[#This Row],[Customer_ID]])&gt;1,"Repeat","New")</f>
        <v>Repeat</v>
      </c>
      <c r="AE2619" t="str" cm="1">
        <f t="array" ref="AE2619">_xlfn.XLOOKUP(Orders_C[[#This Row],[Store_ID]],Stores_c[[#All],[Store_ID]],Stores_c[[#All],[City]])</f>
        <v>Lake Nicholasburgh</v>
      </c>
      <c r="AF2619" t="str" cm="1">
        <f t="array" ref="AF2619">_xlfn.XLOOKUP(Orders_C[[#This Row],[Store_ID]],Stores_c[[#All],[Store_ID]],Stores_c[[#All],[Manager_Name]])</f>
        <v>Maurice Garcia</v>
      </c>
      <c r="AG2619" t="str" cm="1">
        <f t="array" ref="AG2619">_xlfn.XLOOKUP(Orders_C[[#This Row],[Store_ID]],Stores_c[[#All],[Store_ID]],Stores_c[[#All],[Store_Type]])</f>
        <v>Mall</v>
      </c>
    </row>
    <row r="2620" spans="1:33" x14ac:dyDescent="0.25">
      <c r="A2620">
        <v>10911</v>
      </c>
      <c r="B2620" s="1">
        <v>45912</v>
      </c>
      <c r="C2620" s="2">
        <v>0.4646527777777778</v>
      </c>
      <c r="D2620">
        <v>1215</v>
      </c>
      <c r="E2620">
        <v>220</v>
      </c>
      <c r="F2620">
        <v>467</v>
      </c>
      <c r="G2620">
        <v>314</v>
      </c>
      <c r="H2620">
        <v>2</v>
      </c>
      <c r="I2620">
        <v>381</v>
      </c>
      <c r="J2620">
        <v>15</v>
      </c>
      <c r="K2620">
        <v>19.05</v>
      </c>
      <c r="L2620">
        <v>766.05</v>
      </c>
      <c r="M2620" t="s">
        <v>18</v>
      </c>
      <c r="N2620" t="s">
        <v>22</v>
      </c>
      <c r="O2620">
        <v>42</v>
      </c>
      <c r="P2620">
        <v>1</v>
      </c>
      <c r="Q2620" t="s">
        <v>4934</v>
      </c>
      <c r="R2620">
        <v>503</v>
      </c>
      <c r="S2620" s="3">
        <v>0.15</v>
      </c>
      <c r="T2620" s="6">
        <v>308.84999999999997</v>
      </c>
      <c r="U2620" t="s">
        <v>6335</v>
      </c>
      <c r="V2620">
        <v>2025</v>
      </c>
      <c r="W2620" t="s">
        <v>6331</v>
      </c>
      <c r="X2620" t="str">
        <f>_xlfn.XLOOKUP(Orders_C[[#This Row],[Product_ID]],Products_C[Product_ID],Products_C[Product_Name])</f>
        <v>Wrap</v>
      </c>
      <c r="Y2620" t="str">
        <f>_xlfn.XLOOKUP(Orders_C[[#This Row],[Product_ID]],Products_C[Product_ID],Products_C[Category])</f>
        <v>Burger</v>
      </c>
      <c r="Z2620" t="str">
        <f>_xlfn.XLOOKUP(Orders_C[[#This Row],[Store_ID]],Stores_c[Store_ID],Stores_c[City])</f>
        <v>Williamborough</v>
      </c>
      <c r="AA2620" t="str">
        <f>_xlfn.XLOOKUP(Orders_C[[#This Row],[Customer_ID]],Customers_c[Customer_ID],Customers_c[Customer_Name])</f>
        <v>Crystal Bryant</v>
      </c>
      <c r="AB2620" s="6">
        <f>Orders_C[[#This Row],[Quantity]]*Orders_C[[#This Row],[Unit_Price]]*(1-Orders_C[[#This Row],[Discount %]])+Orders_C[[#This Row],[Tax]]</f>
        <v>666.74999999999989</v>
      </c>
      <c r="AC2620" s="9">
        <f>(Orders_C[[#This Row],[Unit_Price]]*Orders_C[[#This Row],[Quantity]])-Orders_C[[#This Row],[Discount]]+Orders_C[[#This Row],[Tax]]</f>
        <v>766.05</v>
      </c>
      <c r="AD2620" t="str">
        <f>IF(COUNTIF(Orders_C[[#All],[Customer_ID]],Orders_C[[#This Row],[Customer_ID]])&gt;1,"Repeat","New")</f>
        <v>Repeat</v>
      </c>
      <c r="AE2620" t="str" cm="1">
        <f t="array" ref="AE2620">_xlfn.XLOOKUP(Orders_C[[#This Row],[Store_ID]],Stores_c[[#All],[Store_ID]],Stores_c[[#All],[City]])</f>
        <v>Williamborough</v>
      </c>
      <c r="AF2620" t="str" cm="1">
        <f t="array" ref="AF2620">_xlfn.XLOOKUP(Orders_C[[#This Row],[Store_ID]],Stores_c[[#All],[Store_ID]],Stores_c[[#All],[Manager_Name]])</f>
        <v>Michael Mcbride</v>
      </c>
      <c r="AG2620" t="str" cm="1">
        <f t="array" ref="AG2620">_xlfn.XLOOKUP(Orders_C[[#This Row],[Store_ID]],Stores_c[[#All],[Store_ID]],Stores_c[[#All],[Store_Type]])</f>
        <v>Mall</v>
      </c>
    </row>
    <row r="2621" spans="1:33" x14ac:dyDescent="0.25">
      <c r="A2621">
        <v>6114</v>
      </c>
      <c r="B2621" s="1">
        <v>45902</v>
      </c>
      <c r="C2621" s="2">
        <v>0.80277777777777781</v>
      </c>
      <c r="D2621">
        <v>1795</v>
      </c>
      <c r="E2621">
        <v>205</v>
      </c>
      <c r="F2621">
        <v>486</v>
      </c>
      <c r="G2621">
        <v>338</v>
      </c>
      <c r="H2621">
        <v>2</v>
      </c>
      <c r="I2621">
        <v>364</v>
      </c>
      <c r="J2621">
        <v>0</v>
      </c>
      <c r="K2621">
        <v>18.2</v>
      </c>
      <c r="L2621">
        <v>746.2</v>
      </c>
      <c r="M2621" t="s">
        <v>18</v>
      </c>
      <c r="N2621" t="s">
        <v>22</v>
      </c>
      <c r="O2621">
        <v>37</v>
      </c>
      <c r="P2621">
        <v>3</v>
      </c>
      <c r="Q2621" t="s">
        <v>137</v>
      </c>
      <c r="R2621">
        <v>508</v>
      </c>
      <c r="S2621" s="3">
        <v>0</v>
      </c>
      <c r="T2621" s="6">
        <v>309.40000000000003</v>
      </c>
      <c r="U2621" t="s">
        <v>6335</v>
      </c>
      <c r="V2621">
        <v>2025</v>
      </c>
      <c r="W2621" t="s">
        <v>6329</v>
      </c>
      <c r="X2621" t="str">
        <f>_xlfn.XLOOKUP(Orders_C[[#This Row],[Product_ID]],Products_C[Product_ID],Products_C[Product_Name])</f>
        <v>Chicken Wings</v>
      </c>
      <c r="Y2621" t="str">
        <f>_xlfn.XLOOKUP(Orders_C[[#This Row],[Product_ID]],Products_C[Product_ID],Products_C[Category])</f>
        <v>Burger</v>
      </c>
      <c r="Z2621" t="str">
        <f>_xlfn.XLOOKUP(Orders_C[[#This Row],[Store_ID]],Stores_c[Store_ID],Stores_c[City])</f>
        <v>Port Jacob</v>
      </c>
      <c r="AA2621" t="str">
        <f>_xlfn.XLOOKUP(Orders_C[[#This Row],[Customer_ID]],Customers_c[Customer_ID],Customers_c[Customer_Name])</f>
        <v>Emily Scott</v>
      </c>
      <c r="AB2621" s="6">
        <f>Orders_C[[#This Row],[Quantity]]*Orders_C[[#This Row],[Unit_Price]]*(1-Orders_C[[#This Row],[Discount %]])+Orders_C[[#This Row],[Tax]]</f>
        <v>746.2</v>
      </c>
      <c r="AC2621" s="9">
        <f>(Orders_C[[#This Row],[Unit_Price]]*Orders_C[[#This Row],[Quantity]])-Orders_C[[#This Row],[Discount]]+Orders_C[[#This Row],[Tax]]</f>
        <v>746.2</v>
      </c>
      <c r="AD2621" t="str">
        <f>IF(COUNTIF(Orders_C[[#All],[Customer_ID]],Orders_C[[#This Row],[Customer_ID]])&gt;1,"Repeat","New")</f>
        <v>Repeat</v>
      </c>
      <c r="AE2621" t="str" cm="1">
        <f t="array" ref="AE2621">_xlfn.XLOOKUP(Orders_C[[#This Row],[Store_ID]],Stores_c[[#All],[Store_ID]],Stores_c[[#All],[City]])</f>
        <v>Port Jacob</v>
      </c>
      <c r="AF2621" t="str" cm="1">
        <f t="array" ref="AF2621">_xlfn.XLOOKUP(Orders_C[[#This Row],[Store_ID]],Stores_c[[#All],[Store_ID]],Stores_c[[#All],[Manager_Name]])</f>
        <v>David Harris</v>
      </c>
      <c r="AG2621" t="str" cm="1">
        <f t="array" ref="AG2621">_xlfn.XLOOKUP(Orders_C[[#This Row],[Store_ID]],Stores_c[[#All],[Store_ID]],Stores_c[[#All],[Store_Type]])</f>
        <v>Mall</v>
      </c>
    </row>
    <row r="2622" spans="1:33" x14ac:dyDescent="0.25">
      <c r="A2622">
        <v>6974</v>
      </c>
      <c r="B2622" s="1">
        <v>46014</v>
      </c>
      <c r="C2622" s="2">
        <v>0.66351851851851851</v>
      </c>
      <c r="D2622">
        <v>1791</v>
      </c>
      <c r="E2622">
        <v>222</v>
      </c>
      <c r="F2622">
        <v>408</v>
      </c>
      <c r="G2622">
        <v>334</v>
      </c>
      <c r="H2622">
        <v>2</v>
      </c>
      <c r="I2622">
        <v>370</v>
      </c>
      <c r="J2622">
        <v>5</v>
      </c>
      <c r="K2622">
        <v>18.5</v>
      </c>
      <c r="L2622">
        <v>753.5</v>
      </c>
      <c r="M2622" t="s">
        <v>19</v>
      </c>
      <c r="N2622" t="s">
        <v>21</v>
      </c>
      <c r="O2622">
        <v>33</v>
      </c>
      <c r="P2622">
        <v>5</v>
      </c>
      <c r="Q2622" t="s">
        <v>997</v>
      </c>
      <c r="R2622">
        <v>503</v>
      </c>
      <c r="S2622" s="3">
        <v>0.05</v>
      </c>
      <c r="T2622" s="6">
        <v>309.5</v>
      </c>
      <c r="U2622" t="s">
        <v>6328</v>
      </c>
      <c r="V2622">
        <v>2025</v>
      </c>
      <c r="W2622" t="s">
        <v>6329</v>
      </c>
      <c r="X2622" t="str">
        <f>_xlfn.XLOOKUP(Orders_C[[#This Row],[Product_ID]],Products_C[Product_ID],Products_C[Product_Name])</f>
        <v>Krushers</v>
      </c>
      <c r="Y2622" t="str">
        <f>_xlfn.XLOOKUP(Orders_C[[#This Row],[Product_ID]],Products_C[Product_ID],Products_C[Category])</f>
        <v>Dessert</v>
      </c>
      <c r="Z2622" t="str">
        <f>_xlfn.XLOOKUP(Orders_C[[#This Row],[Store_ID]],Stores_c[Store_ID],Stores_c[City])</f>
        <v>New Steven</v>
      </c>
      <c r="AA2622" t="str">
        <f>_xlfn.XLOOKUP(Orders_C[[#This Row],[Customer_ID]],Customers_c[Customer_ID],Customers_c[Customer_Name])</f>
        <v>Theresa Hooper</v>
      </c>
      <c r="AB2622" s="6">
        <f>Orders_C[[#This Row],[Quantity]]*Orders_C[[#This Row],[Unit_Price]]*(1-Orders_C[[#This Row],[Discount %]])+Orders_C[[#This Row],[Tax]]</f>
        <v>721.5</v>
      </c>
      <c r="AC2622" s="9">
        <f>(Orders_C[[#This Row],[Unit_Price]]*Orders_C[[#This Row],[Quantity]])-Orders_C[[#This Row],[Discount]]+Orders_C[[#This Row],[Tax]]</f>
        <v>753.5</v>
      </c>
      <c r="AD2622" t="str">
        <f>IF(COUNTIF(Orders_C[[#All],[Customer_ID]],Orders_C[[#This Row],[Customer_ID]])&gt;1,"Repeat","New")</f>
        <v>Repeat</v>
      </c>
      <c r="AE2622" t="str" cm="1">
        <f t="array" ref="AE2622">_xlfn.XLOOKUP(Orders_C[[#This Row],[Store_ID]],Stores_c[[#All],[Store_ID]],Stores_c[[#All],[City]])</f>
        <v>New Steven</v>
      </c>
      <c r="AF2622" t="str" cm="1">
        <f t="array" ref="AF2622">_xlfn.XLOOKUP(Orders_C[[#This Row],[Store_ID]],Stores_c[[#All],[Store_ID]],Stores_c[[#All],[Manager_Name]])</f>
        <v>Terri Martinez</v>
      </c>
      <c r="AG2622" t="str" cm="1">
        <f t="array" ref="AG2622">_xlfn.XLOOKUP(Orders_C[[#This Row],[Store_ID]],Stores_c[[#All],[Store_ID]],Stores_c[[#All],[Store_Type]])</f>
        <v>Drive-Thru</v>
      </c>
    </row>
    <row r="2623" spans="1:33" x14ac:dyDescent="0.25">
      <c r="A2623">
        <v>8739</v>
      </c>
      <c r="B2623" s="1">
        <v>45813</v>
      </c>
      <c r="C2623" s="2">
        <v>0.43699074074074074</v>
      </c>
      <c r="D2623">
        <v>1687</v>
      </c>
      <c r="E2623">
        <v>213</v>
      </c>
      <c r="F2623">
        <v>459</v>
      </c>
      <c r="G2623">
        <v>335</v>
      </c>
      <c r="H2623">
        <v>2</v>
      </c>
      <c r="I2623">
        <v>370</v>
      </c>
      <c r="J2623">
        <v>5</v>
      </c>
      <c r="K2623">
        <v>18.5</v>
      </c>
      <c r="L2623">
        <v>753.5</v>
      </c>
      <c r="M2623" t="s">
        <v>20</v>
      </c>
      <c r="N2623" t="s">
        <v>22</v>
      </c>
      <c r="O2623">
        <v>41</v>
      </c>
      <c r="P2623">
        <v>4</v>
      </c>
      <c r="Q2623" t="s">
        <v>2762</v>
      </c>
      <c r="R2623">
        <v>504</v>
      </c>
      <c r="S2623" s="3">
        <v>0.05</v>
      </c>
      <c r="T2623" s="6">
        <v>309.5</v>
      </c>
      <c r="U2623" t="s">
        <v>6340</v>
      </c>
      <c r="V2623">
        <v>2025</v>
      </c>
      <c r="W2623" t="s">
        <v>6331</v>
      </c>
      <c r="X2623" t="str">
        <f>_xlfn.XLOOKUP(Orders_C[[#This Row],[Product_ID]],Products_C[Product_ID],Products_C[Product_Name])</f>
        <v>Krushers</v>
      </c>
      <c r="Y2623" t="str">
        <f>_xlfn.XLOOKUP(Orders_C[[#This Row],[Product_ID]],Products_C[Product_ID],Products_C[Category])</f>
        <v>Chicken</v>
      </c>
      <c r="Z2623" t="str">
        <f>_xlfn.XLOOKUP(Orders_C[[#This Row],[Store_ID]],Stores_c[Store_ID],Stores_c[City])</f>
        <v>Lake Kristashire</v>
      </c>
      <c r="AA2623" t="str">
        <f>_xlfn.XLOOKUP(Orders_C[[#This Row],[Customer_ID]],Customers_c[Customer_ID],Customers_c[Customer_Name])</f>
        <v>Alan Reyes</v>
      </c>
      <c r="AB2623" s="6">
        <f>Orders_C[[#This Row],[Quantity]]*Orders_C[[#This Row],[Unit_Price]]*(1-Orders_C[[#This Row],[Discount %]])+Orders_C[[#This Row],[Tax]]</f>
        <v>721.5</v>
      </c>
      <c r="AC2623" s="9">
        <f>(Orders_C[[#This Row],[Unit_Price]]*Orders_C[[#This Row],[Quantity]])-Orders_C[[#This Row],[Discount]]+Orders_C[[#This Row],[Tax]]</f>
        <v>753.5</v>
      </c>
      <c r="AD2623" t="str">
        <f>IF(COUNTIF(Orders_C[[#All],[Customer_ID]],Orders_C[[#This Row],[Customer_ID]])&gt;1,"Repeat","New")</f>
        <v>Repeat</v>
      </c>
      <c r="AE2623" t="str" cm="1">
        <f t="array" ref="AE2623">_xlfn.XLOOKUP(Orders_C[[#This Row],[Store_ID]],Stores_c[[#All],[Store_ID]],Stores_c[[#All],[City]])</f>
        <v>Lake Kristashire</v>
      </c>
      <c r="AF2623" t="str" cm="1">
        <f t="array" ref="AF2623">_xlfn.XLOOKUP(Orders_C[[#This Row],[Store_ID]],Stores_c[[#All],[Store_ID]],Stores_c[[#All],[Manager_Name]])</f>
        <v>Andrea Daugherty</v>
      </c>
      <c r="AG2623" t="str" cm="1">
        <f t="array" ref="AG2623">_xlfn.XLOOKUP(Orders_C[[#This Row],[Store_ID]],Stores_c[[#All],[Store_ID]],Stores_c[[#All],[Store_Type]])</f>
        <v>Mall</v>
      </c>
    </row>
    <row r="2624" spans="1:33" x14ac:dyDescent="0.25">
      <c r="A2624">
        <v>9675</v>
      </c>
      <c r="B2624" s="1">
        <v>45940</v>
      </c>
      <c r="C2624" s="2">
        <v>0.85401620370370368</v>
      </c>
      <c r="D2624">
        <v>1758</v>
      </c>
      <c r="E2624">
        <v>204</v>
      </c>
      <c r="F2624">
        <v>428</v>
      </c>
      <c r="G2624">
        <v>312</v>
      </c>
      <c r="H2624">
        <v>2</v>
      </c>
      <c r="I2624">
        <v>382</v>
      </c>
      <c r="J2624">
        <v>15</v>
      </c>
      <c r="K2624">
        <v>19.100000000000001</v>
      </c>
      <c r="L2624">
        <v>768.1</v>
      </c>
      <c r="M2624" t="s">
        <v>19</v>
      </c>
      <c r="N2624" t="s">
        <v>21</v>
      </c>
      <c r="O2624">
        <v>30</v>
      </c>
      <c r="P2624">
        <v>2</v>
      </c>
      <c r="Q2624" t="s">
        <v>3698</v>
      </c>
      <c r="R2624">
        <v>504</v>
      </c>
      <c r="S2624" s="3">
        <v>0.15</v>
      </c>
      <c r="T2624" s="6">
        <v>309.70000000000005</v>
      </c>
      <c r="U2624" t="s">
        <v>6332</v>
      </c>
      <c r="V2624">
        <v>2025</v>
      </c>
      <c r="W2624" t="s">
        <v>6329</v>
      </c>
      <c r="X2624" t="str">
        <f>_xlfn.XLOOKUP(Orders_C[[#This Row],[Product_ID]],Products_C[Product_ID],Products_C[Product_Name])</f>
        <v>Veg Burger</v>
      </c>
      <c r="Y2624" t="str">
        <f>_xlfn.XLOOKUP(Orders_C[[#This Row],[Product_ID]],Products_C[Product_ID],Products_C[Category])</f>
        <v>Burger</v>
      </c>
      <c r="Z2624" t="str">
        <f>_xlfn.XLOOKUP(Orders_C[[#This Row],[Store_ID]],Stores_c[Store_ID],Stores_c[City])</f>
        <v>New Robertfurt</v>
      </c>
      <c r="AA2624" t="str">
        <f>_xlfn.XLOOKUP(Orders_C[[#This Row],[Customer_ID]],Customers_c[Customer_ID],Customers_c[Customer_Name])</f>
        <v>Tasha Dudley</v>
      </c>
      <c r="AB2624" s="6">
        <f>Orders_C[[#This Row],[Quantity]]*Orders_C[[#This Row],[Unit_Price]]*(1-Orders_C[[#This Row],[Discount %]])+Orders_C[[#This Row],[Tax]]</f>
        <v>668.5</v>
      </c>
      <c r="AC2624" s="9">
        <f>(Orders_C[[#This Row],[Unit_Price]]*Orders_C[[#This Row],[Quantity]])-Orders_C[[#This Row],[Discount]]+Orders_C[[#This Row],[Tax]]</f>
        <v>768.1</v>
      </c>
      <c r="AD2624" t="str">
        <f>IF(COUNTIF(Orders_C[[#All],[Customer_ID]],Orders_C[[#This Row],[Customer_ID]])&gt;1,"Repeat","New")</f>
        <v>Repeat</v>
      </c>
      <c r="AE2624" t="str" cm="1">
        <f t="array" ref="AE2624">_xlfn.XLOOKUP(Orders_C[[#This Row],[Store_ID]],Stores_c[[#All],[Store_ID]],Stores_c[[#All],[City]])</f>
        <v>New Robertfurt</v>
      </c>
      <c r="AF2624" t="str" cm="1">
        <f t="array" ref="AF2624">_xlfn.XLOOKUP(Orders_C[[#This Row],[Store_ID]],Stores_c[[#All],[Store_ID]],Stores_c[[#All],[Manager_Name]])</f>
        <v>Tiffany Gomez</v>
      </c>
      <c r="AG2624" t="str" cm="1">
        <f t="array" ref="AG2624">_xlfn.XLOOKUP(Orders_C[[#This Row],[Store_ID]],Stores_c[[#All],[Store_ID]],Stores_c[[#All],[Store_Type]])</f>
        <v>Street</v>
      </c>
    </row>
    <row r="2625" spans="1:33" x14ac:dyDescent="0.25">
      <c r="A2625">
        <v>6911</v>
      </c>
      <c r="B2625" s="1">
        <v>45756</v>
      </c>
      <c r="C2625" s="2">
        <v>0.64754629629629634</v>
      </c>
      <c r="D2625">
        <v>1717</v>
      </c>
      <c r="E2625">
        <v>212</v>
      </c>
      <c r="F2625">
        <v>417</v>
      </c>
      <c r="G2625">
        <v>308</v>
      </c>
      <c r="H2625">
        <v>3</v>
      </c>
      <c r="I2625">
        <v>256</v>
      </c>
      <c r="J2625">
        <v>10</v>
      </c>
      <c r="K2625">
        <v>12.8</v>
      </c>
      <c r="L2625">
        <v>770.8</v>
      </c>
      <c r="M2625" t="s">
        <v>19</v>
      </c>
      <c r="N2625" t="s">
        <v>23</v>
      </c>
      <c r="O2625">
        <v>43</v>
      </c>
      <c r="P2625">
        <v>2</v>
      </c>
      <c r="Q2625" t="s">
        <v>934</v>
      </c>
      <c r="R2625">
        <v>506</v>
      </c>
      <c r="S2625" s="3">
        <v>0.1</v>
      </c>
      <c r="T2625" s="6">
        <v>310</v>
      </c>
      <c r="U2625" t="s">
        <v>6337</v>
      </c>
      <c r="V2625">
        <v>2025</v>
      </c>
      <c r="W2625" t="s">
        <v>6331</v>
      </c>
      <c r="X2625" t="str">
        <f>_xlfn.XLOOKUP(Orders_C[[#This Row],[Product_ID]],Products_C[Product_ID],Products_C[Product_Name])</f>
        <v>Zinger Burger</v>
      </c>
      <c r="Y2625" t="str">
        <f>_xlfn.XLOOKUP(Orders_C[[#This Row],[Product_ID]],Products_C[Product_ID],Products_C[Category])</f>
        <v>Beverage</v>
      </c>
      <c r="Z2625" t="str">
        <f>_xlfn.XLOOKUP(Orders_C[[#This Row],[Store_ID]],Stores_c[Store_ID],Stores_c[City])</f>
        <v>Andrewview</v>
      </c>
      <c r="AA2625" t="str">
        <f>_xlfn.XLOOKUP(Orders_C[[#This Row],[Customer_ID]],Customers_c[Customer_ID],Customers_c[Customer_Name])</f>
        <v>Andrea Daniels</v>
      </c>
      <c r="AB2625" s="6">
        <f>Orders_C[[#This Row],[Quantity]]*Orders_C[[#This Row],[Unit_Price]]*(1-Orders_C[[#This Row],[Discount %]])+Orders_C[[#This Row],[Tax]]</f>
        <v>704</v>
      </c>
      <c r="AC2625" s="9">
        <f>(Orders_C[[#This Row],[Unit_Price]]*Orders_C[[#This Row],[Quantity]])-Orders_C[[#This Row],[Discount]]+Orders_C[[#This Row],[Tax]]</f>
        <v>770.8</v>
      </c>
      <c r="AD2625" t="str">
        <f>IF(COUNTIF(Orders_C[[#All],[Customer_ID]],Orders_C[[#This Row],[Customer_ID]])&gt;1,"Repeat","New")</f>
        <v>Repeat</v>
      </c>
      <c r="AE2625" t="str" cm="1">
        <f t="array" ref="AE2625">_xlfn.XLOOKUP(Orders_C[[#This Row],[Store_ID]],Stores_c[[#All],[Store_ID]],Stores_c[[#All],[City]])</f>
        <v>Andrewview</v>
      </c>
      <c r="AF2625" t="str" cm="1">
        <f t="array" ref="AF2625">_xlfn.XLOOKUP(Orders_C[[#This Row],[Store_ID]],Stores_c[[#All],[Store_ID]],Stores_c[[#All],[Manager_Name]])</f>
        <v>Alice Sutton</v>
      </c>
      <c r="AG2625" t="str" cm="1">
        <f t="array" ref="AG2625">_xlfn.XLOOKUP(Orders_C[[#This Row],[Store_ID]],Stores_c[[#All],[Store_ID]],Stores_c[[#All],[Store_Type]])</f>
        <v>Mall</v>
      </c>
    </row>
    <row r="2626" spans="1:33" x14ac:dyDescent="0.25">
      <c r="A2626">
        <v>7471</v>
      </c>
      <c r="B2626" s="1">
        <v>46004</v>
      </c>
      <c r="C2626" s="2">
        <v>0.62356481481481485</v>
      </c>
      <c r="D2626">
        <v>1762</v>
      </c>
      <c r="E2626">
        <v>201</v>
      </c>
      <c r="F2626">
        <v>539</v>
      </c>
      <c r="G2626">
        <v>328</v>
      </c>
      <c r="H2626">
        <v>3</v>
      </c>
      <c r="I2626">
        <v>260</v>
      </c>
      <c r="J2626">
        <v>15</v>
      </c>
      <c r="K2626">
        <v>13</v>
      </c>
      <c r="L2626">
        <v>778</v>
      </c>
      <c r="M2626" t="s">
        <v>18</v>
      </c>
      <c r="N2626" t="s">
        <v>23</v>
      </c>
      <c r="O2626">
        <v>59</v>
      </c>
      <c r="P2626">
        <v>4</v>
      </c>
      <c r="Q2626" t="s">
        <v>1494</v>
      </c>
      <c r="R2626">
        <v>504</v>
      </c>
      <c r="S2626" s="3">
        <v>0.15</v>
      </c>
      <c r="T2626" s="6">
        <v>310</v>
      </c>
      <c r="U2626" t="s">
        <v>6328</v>
      </c>
      <c r="V2626">
        <v>2025</v>
      </c>
      <c r="W2626" t="s">
        <v>6331</v>
      </c>
      <c r="X2626" t="str">
        <f>_xlfn.XLOOKUP(Orders_C[[#This Row],[Product_ID]],Products_C[Product_ID],Products_C[Product_Name])</f>
        <v>Rice Bowl</v>
      </c>
      <c r="Y2626" t="str">
        <f>_xlfn.XLOOKUP(Orders_C[[#This Row],[Product_ID]],Products_C[Product_ID],Products_C[Category])</f>
        <v>Burger</v>
      </c>
      <c r="Z2626" t="str">
        <f>_xlfn.XLOOKUP(Orders_C[[#This Row],[Store_ID]],Stores_c[Store_ID],Stores_c[City])</f>
        <v>Lake Nicholasburgh</v>
      </c>
      <c r="AA2626" t="str">
        <f>_xlfn.XLOOKUP(Orders_C[[#This Row],[Customer_ID]],Customers_c[Customer_ID],Customers_c[Customer_Name])</f>
        <v>Donna Brennan</v>
      </c>
      <c r="AB2626" s="6">
        <f>Orders_C[[#This Row],[Quantity]]*Orders_C[[#This Row],[Unit_Price]]*(1-Orders_C[[#This Row],[Discount %]])+Orders_C[[#This Row],[Tax]]</f>
        <v>676</v>
      </c>
      <c r="AC2626" s="9">
        <f>(Orders_C[[#This Row],[Unit_Price]]*Orders_C[[#This Row],[Quantity]])-Orders_C[[#This Row],[Discount]]+Orders_C[[#This Row],[Tax]]</f>
        <v>778</v>
      </c>
      <c r="AD2626" t="str">
        <f>IF(COUNTIF(Orders_C[[#All],[Customer_ID]],Orders_C[[#This Row],[Customer_ID]])&gt;1,"Repeat","New")</f>
        <v>Repeat</v>
      </c>
      <c r="AE2626" t="str" cm="1">
        <f t="array" ref="AE2626">_xlfn.XLOOKUP(Orders_C[[#This Row],[Store_ID]],Stores_c[[#All],[Store_ID]],Stores_c[[#All],[City]])</f>
        <v>Lake Nicholasburgh</v>
      </c>
      <c r="AF2626" t="str" cm="1">
        <f t="array" ref="AF2626">_xlfn.XLOOKUP(Orders_C[[#This Row],[Store_ID]],Stores_c[[#All],[Store_ID]],Stores_c[[#All],[Manager_Name]])</f>
        <v>Maurice Garcia</v>
      </c>
      <c r="AG2626" t="str" cm="1">
        <f t="array" ref="AG2626">_xlfn.XLOOKUP(Orders_C[[#This Row],[Store_ID]],Stores_c[[#All],[Store_ID]],Stores_c[[#All],[Store_Type]])</f>
        <v>Mall</v>
      </c>
    </row>
    <row r="2627" spans="1:33" x14ac:dyDescent="0.25">
      <c r="A2627">
        <v>7931</v>
      </c>
      <c r="B2627" s="1">
        <v>45962</v>
      </c>
      <c r="C2627" s="2">
        <v>0.34079861111111109</v>
      </c>
      <c r="D2627">
        <v>1670</v>
      </c>
      <c r="E2627">
        <v>210</v>
      </c>
      <c r="F2627">
        <v>507</v>
      </c>
      <c r="G2627">
        <v>310</v>
      </c>
      <c r="H2627">
        <v>3</v>
      </c>
      <c r="I2627">
        <v>256</v>
      </c>
      <c r="J2627">
        <v>10</v>
      </c>
      <c r="K2627">
        <v>12.8</v>
      </c>
      <c r="L2627">
        <v>770.8</v>
      </c>
      <c r="M2627" t="s">
        <v>20</v>
      </c>
      <c r="N2627" t="s">
        <v>21</v>
      </c>
      <c r="O2627">
        <v>56</v>
      </c>
      <c r="P2627">
        <v>4</v>
      </c>
      <c r="Q2627" t="s">
        <v>1954</v>
      </c>
      <c r="R2627">
        <v>505</v>
      </c>
      <c r="S2627" s="3">
        <v>0.1</v>
      </c>
      <c r="T2627" s="6">
        <v>310</v>
      </c>
      <c r="U2627" t="s">
        <v>6336</v>
      </c>
      <c r="V2627">
        <v>2025</v>
      </c>
      <c r="W2627" t="s">
        <v>6331</v>
      </c>
      <c r="X2627" t="str">
        <f>_xlfn.XLOOKUP(Orders_C[[#This Row],[Product_ID]],Products_C[Product_ID],Products_C[Product_Name])</f>
        <v>Chicken Bucket</v>
      </c>
      <c r="Y2627" t="str">
        <f>_xlfn.XLOOKUP(Orders_C[[#This Row],[Product_ID]],Products_C[Product_ID],Products_C[Category])</f>
        <v>Chicken</v>
      </c>
      <c r="Z2627" t="str">
        <f>_xlfn.XLOOKUP(Orders_C[[#This Row],[Store_ID]],Stores_c[Store_ID],Stores_c[City])</f>
        <v>East William</v>
      </c>
      <c r="AA2627" t="str">
        <f>_xlfn.XLOOKUP(Orders_C[[#This Row],[Customer_ID]],Customers_c[Customer_ID],Customers_c[Customer_Name])</f>
        <v>Nicholas Clark</v>
      </c>
      <c r="AB2627" s="6">
        <f>Orders_C[[#This Row],[Quantity]]*Orders_C[[#This Row],[Unit_Price]]*(1-Orders_C[[#This Row],[Discount %]])+Orders_C[[#This Row],[Tax]]</f>
        <v>704</v>
      </c>
      <c r="AC2627" s="9">
        <f>(Orders_C[[#This Row],[Unit_Price]]*Orders_C[[#This Row],[Quantity]])-Orders_C[[#This Row],[Discount]]+Orders_C[[#This Row],[Tax]]</f>
        <v>770.8</v>
      </c>
      <c r="AD2627" t="str">
        <f>IF(COUNTIF(Orders_C[[#All],[Customer_ID]],Orders_C[[#This Row],[Customer_ID]])&gt;1,"Repeat","New")</f>
        <v>Repeat</v>
      </c>
      <c r="AE2627" t="str" cm="1">
        <f t="array" ref="AE2627">_xlfn.XLOOKUP(Orders_C[[#This Row],[Store_ID]],Stores_c[[#All],[Store_ID]],Stores_c[[#All],[City]])</f>
        <v>East William</v>
      </c>
      <c r="AF2627" t="str" cm="1">
        <f t="array" ref="AF2627">_xlfn.XLOOKUP(Orders_C[[#This Row],[Store_ID]],Stores_c[[#All],[Store_ID]],Stores_c[[#All],[Manager_Name]])</f>
        <v>Victoria Butler</v>
      </c>
      <c r="AG2627" t="str" cm="1">
        <f t="array" ref="AG2627">_xlfn.XLOOKUP(Orders_C[[#This Row],[Store_ID]],Stores_c[[#All],[Store_ID]],Stores_c[[#All],[Store_Type]])</f>
        <v>Drive-Thru</v>
      </c>
    </row>
    <row r="2628" spans="1:33" x14ac:dyDescent="0.25">
      <c r="A2628">
        <v>6209</v>
      </c>
      <c r="B2628" s="1">
        <v>45883</v>
      </c>
      <c r="C2628" s="2">
        <v>0.68471064814814819</v>
      </c>
      <c r="D2628">
        <v>1760</v>
      </c>
      <c r="E2628">
        <v>207</v>
      </c>
      <c r="F2628">
        <v>459</v>
      </c>
      <c r="G2628">
        <v>314</v>
      </c>
      <c r="H2628">
        <v>4</v>
      </c>
      <c r="I2628">
        <v>197</v>
      </c>
      <c r="J2628">
        <v>15</v>
      </c>
      <c r="K2628">
        <v>9.8500000000000014</v>
      </c>
      <c r="L2628">
        <v>782.85</v>
      </c>
      <c r="M2628" t="s">
        <v>18</v>
      </c>
      <c r="N2628" t="s">
        <v>21</v>
      </c>
      <c r="O2628">
        <v>44</v>
      </c>
      <c r="P2628">
        <v>4</v>
      </c>
      <c r="Q2628" t="s">
        <v>232</v>
      </c>
      <c r="R2628">
        <v>509</v>
      </c>
      <c r="S2628" s="3">
        <v>0.15</v>
      </c>
      <c r="T2628" s="6">
        <v>310.05000000000007</v>
      </c>
      <c r="U2628" t="s">
        <v>6342</v>
      </c>
      <c r="V2628">
        <v>2025</v>
      </c>
      <c r="W2628" t="s">
        <v>6331</v>
      </c>
      <c r="X2628" t="str">
        <f>_xlfn.XLOOKUP(Orders_C[[#This Row],[Product_ID]],Products_C[Product_ID],Products_C[Product_Name])</f>
        <v>Wrap</v>
      </c>
      <c r="Y2628" t="str">
        <f>_xlfn.XLOOKUP(Orders_C[[#This Row],[Product_ID]],Products_C[Product_ID],Products_C[Category])</f>
        <v>Burger</v>
      </c>
      <c r="Z2628" t="str">
        <f>_xlfn.XLOOKUP(Orders_C[[#This Row],[Store_ID]],Stores_c[Store_ID],Stores_c[City])</f>
        <v>Christineton</v>
      </c>
      <c r="AA2628" t="str">
        <f>_xlfn.XLOOKUP(Orders_C[[#This Row],[Customer_ID]],Customers_c[Customer_ID],Customers_c[Customer_Name])</f>
        <v>Cheryl Simmons</v>
      </c>
      <c r="AB2628" s="6">
        <f>Orders_C[[#This Row],[Quantity]]*Orders_C[[#This Row],[Unit_Price]]*(1-Orders_C[[#This Row],[Discount %]])+Orders_C[[#This Row],[Tax]]</f>
        <v>679.65</v>
      </c>
      <c r="AC2628" s="9">
        <f>(Orders_C[[#This Row],[Unit_Price]]*Orders_C[[#This Row],[Quantity]])-Orders_C[[#This Row],[Discount]]+Orders_C[[#This Row],[Tax]]</f>
        <v>782.85</v>
      </c>
      <c r="AD2628" t="str">
        <f>IF(COUNTIF(Orders_C[[#All],[Customer_ID]],Orders_C[[#This Row],[Customer_ID]])&gt;1,"Repeat","New")</f>
        <v>Repeat</v>
      </c>
      <c r="AE2628" t="str" cm="1">
        <f t="array" ref="AE2628">_xlfn.XLOOKUP(Orders_C[[#This Row],[Store_ID]],Stores_c[[#All],[Store_ID]],Stores_c[[#All],[City]])</f>
        <v>Christineton</v>
      </c>
      <c r="AF2628" t="str" cm="1">
        <f t="array" ref="AF2628">_xlfn.XLOOKUP(Orders_C[[#This Row],[Store_ID]],Stores_c[[#All],[Store_ID]],Stores_c[[#All],[Manager_Name]])</f>
        <v>Dr. William Hubbard MD</v>
      </c>
      <c r="AG2628" t="str" cm="1">
        <f t="array" ref="AG2628">_xlfn.XLOOKUP(Orders_C[[#This Row],[Store_ID]],Stores_c[[#All],[Store_ID]],Stores_c[[#All],[Store_Type]])</f>
        <v>Street</v>
      </c>
    </row>
    <row r="2629" spans="1:33" x14ac:dyDescent="0.25">
      <c r="A2629">
        <v>7238</v>
      </c>
      <c r="B2629" s="1">
        <v>45923</v>
      </c>
      <c r="C2629" s="2">
        <v>0.8793981481481481</v>
      </c>
      <c r="D2629">
        <v>1114</v>
      </c>
      <c r="E2629">
        <v>217</v>
      </c>
      <c r="F2629">
        <v>402</v>
      </c>
      <c r="G2629">
        <v>303</v>
      </c>
      <c r="H2629">
        <v>4</v>
      </c>
      <c r="I2629">
        <v>197</v>
      </c>
      <c r="J2629">
        <v>15</v>
      </c>
      <c r="K2629">
        <v>9.8500000000000014</v>
      </c>
      <c r="L2629">
        <v>782.85</v>
      </c>
      <c r="M2629" t="s">
        <v>20</v>
      </c>
      <c r="N2629" t="s">
        <v>21</v>
      </c>
      <c r="O2629">
        <v>45</v>
      </c>
      <c r="P2629">
        <v>5</v>
      </c>
      <c r="Q2629" t="s">
        <v>1261</v>
      </c>
      <c r="R2629">
        <v>502</v>
      </c>
      <c r="S2629" s="3">
        <v>0.15</v>
      </c>
      <c r="T2629" s="6">
        <v>310.05000000000007</v>
      </c>
      <c r="U2629" t="s">
        <v>6335</v>
      </c>
      <c r="V2629">
        <v>2025</v>
      </c>
      <c r="W2629" t="s">
        <v>6331</v>
      </c>
      <c r="X2629" t="str">
        <f>_xlfn.XLOOKUP(Orders_C[[#This Row],[Product_ID]],Products_C[Product_ID],Products_C[Product_Name])</f>
        <v>Chocolate Lava Cake</v>
      </c>
      <c r="Y2629" t="str">
        <f>_xlfn.XLOOKUP(Orders_C[[#This Row],[Product_ID]],Products_C[Product_ID],Products_C[Category])</f>
        <v>Chicken</v>
      </c>
      <c r="Z2629" t="str">
        <f>_xlfn.XLOOKUP(Orders_C[[#This Row],[Store_ID]],Stores_c[Store_ID],Stores_c[City])</f>
        <v>West Rebecca</v>
      </c>
      <c r="AA2629" t="str">
        <f>_xlfn.XLOOKUP(Orders_C[[#This Row],[Customer_ID]],Customers_c[Customer_ID],Customers_c[Customer_Name])</f>
        <v>Jessica Miller</v>
      </c>
      <c r="AB2629" s="6">
        <f>Orders_C[[#This Row],[Quantity]]*Orders_C[[#This Row],[Unit_Price]]*(1-Orders_C[[#This Row],[Discount %]])+Orders_C[[#This Row],[Tax]]</f>
        <v>679.65</v>
      </c>
      <c r="AC2629" s="9">
        <f>(Orders_C[[#This Row],[Unit_Price]]*Orders_C[[#This Row],[Quantity]])-Orders_C[[#This Row],[Discount]]+Orders_C[[#This Row],[Tax]]</f>
        <v>782.85</v>
      </c>
      <c r="AD2629" t="str">
        <f>IF(COUNTIF(Orders_C[[#All],[Customer_ID]],Orders_C[[#This Row],[Customer_ID]])&gt;1,"Repeat","New")</f>
        <v>Repeat</v>
      </c>
      <c r="AE2629" t="str" cm="1">
        <f t="array" ref="AE2629">_xlfn.XLOOKUP(Orders_C[[#This Row],[Store_ID]],Stores_c[[#All],[Store_ID]],Stores_c[[#All],[City]])</f>
        <v>West Rebecca</v>
      </c>
      <c r="AF2629" t="str" cm="1">
        <f t="array" ref="AF2629">_xlfn.XLOOKUP(Orders_C[[#This Row],[Store_ID]],Stores_c[[#All],[Store_ID]],Stores_c[[#All],[Manager_Name]])</f>
        <v>Albert Smith</v>
      </c>
      <c r="AG2629" t="str" cm="1">
        <f t="array" ref="AG2629">_xlfn.XLOOKUP(Orders_C[[#This Row],[Store_ID]],Stores_c[[#All],[Store_ID]],Stores_c[[#All],[Store_Type]])</f>
        <v>Mall</v>
      </c>
    </row>
    <row r="2630" spans="1:33" x14ac:dyDescent="0.25">
      <c r="A2630">
        <v>10807</v>
      </c>
      <c r="B2630" s="1">
        <v>45727</v>
      </c>
      <c r="C2630" s="2">
        <v>0.27438657407407407</v>
      </c>
      <c r="D2630">
        <v>1161</v>
      </c>
      <c r="E2630">
        <v>216</v>
      </c>
      <c r="F2630">
        <v>471</v>
      </c>
      <c r="G2630">
        <v>313</v>
      </c>
      <c r="H2630">
        <v>4</v>
      </c>
      <c r="I2630">
        <v>191</v>
      </c>
      <c r="J2630">
        <v>5</v>
      </c>
      <c r="K2630">
        <v>9.5500000000000007</v>
      </c>
      <c r="L2630">
        <v>768.55</v>
      </c>
      <c r="M2630" t="s">
        <v>20</v>
      </c>
      <c r="N2630" t="s">
        <v>21</v>
      </c>
      <c r="O2630">
        <v>31</v>
      </c>
      <c r="P2630">
        <v>4</v>
      </c>
      <c r="Q2630" t="s">
        <v>4830</v>
      </c>
      <c r="R2630">
        <v>507</v>
      </c>
      <c r="S2630" s="3">
        <v>0.05</v>
      </c>
      <c r="T2630" s="6">
        <v>310.14999999999998</v>
      </c>
      <c r="U2630" t="s">
        <v>6334</v>
      </c>
      <c r="V2630">
        <v>2025</v>
      </c>
      <c r="W2630" t="s">
        <v>6329</v>
      </c>
      <c r="X2630" t="str">
        <f>_xlfn.XLOOKUP(Orders_C[[#This Row],[Product_ID]],Products_C[Product_ID],Products_C[Product_Name])</f>
        <v>Rice Bowl</v>
      </c>
      <c r="Y2630" t="str">
        <f>_xlfn.XLOOKUP(Orders_C[[#This Row],[Product_ID]],Products_C[Product_ID],Products_C[Category])</f>
        <v>Beverage</v>
      </c>
      <c r="Z2630" t="str">
        <f>_xlfn.XLOOKUP(Orders_C[[#This Row],[Store_ID]],Stores_c[Store_ID],Stores_c[City])</f>
        <v>Garciaview</v>
      </c>
      <c r="AA2630" t="str">
        <f>_xlfn.XLOOKUP(Orders_C[[#This Row],[Customer_ID]],Customers_c[Customer_ID],Customers_c[Customer_Name])</f>
        <v>Lance Hughes</v>
      </c>
      <c r="AB2630" s="6">
        <f>Orders_C[[#This Row],[Quantity]]*Orders_C[[#This Row],[Unit_Price]]*(1-Orders_C[[#This Row],[Discount %]])+Orders_C[[#This Row],[Tax]]</f>
        <v>735.34999999999991</v>
      </c>
      <c r="AC2630" s="9">
        <f>(Orders_C[[#This Row],[Unit_Price]]*Orders_C[[#This Row],[Quantity]])-Orders_C[[#This Row],[Discount]]+Orders_C[[#This Row],[Tax]]</f>
        <v>768.55</v>
      </c>
      <c r="AD2630" t="str">
        <f>IF(COUNTIF(Orders_C[[#All],[Customer_ID]],Orders_C[[#This Row],[Customer_ID]])&gt;1,"Repeat","New")</f>
        <v>Repeat</v>
      </c>
      <c r="AE2630" t="str" cm="1">
        <f t="array" ref="AE2630">_xlfn.XLOOKUP(Orders_C[[#This Row],[Store_ID]],Stores_c[[#All],[Store_ID]],Stores_c[[#All],[City]])</f>
        <v>Garciaview</v>
      </c>
      <c r="AF2630" t="str" cm="1">
        <f t="array" ref="AF2630">_xlfn.XLOOKUP(Orders_C[[#This Row],[Store_ID]],Stores_c[[#All],[Store_ID]],Stores_c[[#All],[Manager_Name]])</f>
        <v>Karina Washington</v>
      </c>
      <c r="AG2630" t="str" cm="1">
        <f t="array" ref="AG2630">_xlfn.XLOOKUP(Orders_C[[#This Row],[Store_ID]],Stores_c[[#All],[Store_ID]],Stores_c[[#All],[Store_Type]])</f>
        <v>Drive-Thru</v>
      </c>
    </row>
    <row r="2631" spans="1:33" x14ac:dyDescent="0.25">
      <c r="A2631">
        <v>9212</v>
      </c>
      <c r="B2631" s="1">
        <v>45978</v>
      </c>
      <c r="C2631" s="2">
        <v>0.81906250000000003</v>
      </c>
      <c r="D2631">
        <v>1453</v>
      </c>
      <c r="E2631">
        <v>211</v>
      </c>
      <c r="F2631">
        <v>500</v>
      </c>
      <c r="G2631">
        <v>318</v>
      </c>
      <c r="H2631">
        <v>4</v>
      </c>
      <c r="I2631">
        <v>188</v>
      </c>
      <c r="J2631">
        <v>0</v>
      </c>
      <c r="K2631">
        <v>9.4</v>
      </c>
      <c r="L2631">
        <v>761.4</v>
      </c>
      <c r="M2631" t="s">
        <v>18</v>
      </c>
      <c r="N2631" t="s">
        <v>21</v>
      </c>
      <c r="O2631">
        <v>42</v>
      </c>
      <c r="P2631">
        <v>1</v>
      </c>
      <c r="Q2631" t="s">
        <v>3235</v>
      </c>
      <c r="R2631">
        <v>501</v>
      </c>
      <c r="S2631" s="3">
        <v>0</v>
      </c>
      <c r="T2631" s="6">
        <v>310.2</v>
      </c>
      <c r="U2631" t="s">
        <v>6336</v>
      </c>
      <c r="V2631">
        <v>2025</v>
      </c>
      <c r="W2631" t="s">
        <v>6331</v>
      </c>
      <c r="X2631" t="str">
        <f>_xlfn.XLOOKUP(Orders_C[[#This Row],[Product_ID]],Products_C[Product_ID],Products_C[Product_Name])</f>
        <v>Pepsi</v>
      </c>
      <c r="Y2631" t="str">
        <f>_xlfn.XLOOKUP(Orders_C[[#This Row],[Product_ID]],Products_C[Product_ID],Products_C[Category])</f>
        <v>Burger</v>
      </c>
      <c r="Z2631" t="str">
        <f>_xlfn.XLOOKUP(Orders_C[[#This Row],[Store_ID]],Stores_c[Store_ID],Stores_c[City])</f>
        <v>North Robertstad</v>
      </c>
      <c r="AA2631" t="str">
        <f>_xlfn.XLOOKUP(Orders_C[[#This Row],[Customer_ID]],Customers_c[Customer_ID],Customers_c[Customer_Name])</f>
        <v>Taylor Montgomery</v>
      </c>
      <c r="AB2631" s="6">
        <f>Orders_C[[#This Row],[Quantity]]*Orders_C[[#This Row],[Unit_Price]]*(1-Orders_C[[#This Row],[Discount %]])+Orders_C[[#This Row],[Tax]]</f>
        <v>761.4</v>
      </c>
      <c r="AC2631" s="9">
        <f>(Orders_C[[#This Row],[Unit_Price]]*Orders_C[[#This Row],[Quantity]])-Orders_C[[#This Row],[Discount]]+Orders_C[[#This Row],[Tax]]</f>
        <v>761.4</v>
      </c>
      <c r="AD2631" t="str">
        <f>IF(COUNTIF(Orders_C[[#All],[Customer_ID]],Orders_C[[#This Row],[Customer_ID]])&gt;1,"Repeat","New")</f>
        <v>Repeat</v>
      </c>
      <c r="AE2631" t="str" cm="1">
        <f t="array" ref="AE2631">_xlfn.XLOOKUP(Orders_C[[#This Row],[Store_ID]],Stores_c[[#All],[Store_ID]],Stores_c[[#All],[City]])</f>
        <v>North Robertstad</v>
      </c>
      <c r="AF2631" t="str" cm="1">
        <f t="array" ref="AF2631">_xlfn.XLOOKUP(Orders_C[[#This Row],[Store_ID]],Stores_c[[#All],[Store_ID]],Stores_c[[#All],[Manager_Name]])</f>
        <v>Mary Lewis</v>
      </c>
      <c r="AG2631" t="str" cm="1">
        <f t="array" ref="AG2631">_xlfn.XLOOKUP(Orders_C[[#This Row],[Store_ID]],Stores_c[[#All],[Store_ID]],Stores_c[[#All],[Store_Type]])</f>
        <v>Street</v>
      </c>
    </row>
    <row r="2632" spans="1:33" x14ac:dyDescent="0.25">
      <c r="A2632">
        <v>10901</v>
      </c>
      <c r="B2632" s="1">
        <v>45854</v>
      </c>
      <c r="C2632" s="2">
        <v>0.55009259259259258</v>
      </c>
      <c r="D2632">
        <v>1622</v>
      </c>
      <c r="E2632">
        <v>205</v>
      </c>
      <c r="F2632">
        <v>432</v>
      </c>
      <c r="G2632">
        <v>333</v>
      </c>
      <c r="H2632">
        <v>4</v>
      </c>
      <c r="I2632">
        <v>188</v>
      </c>
      <c r="J2632">
        <v>0</v>
      </c>
      <c r="K2632">
        <v>9.4</v>
      </c>
      <c r="L2632">
        <v>761.4</v>
      </c>
      <c r="M2632" t="s">
        <v>20</v>
      </c>
      <c r="N2632" t="s">
        <v>22</v>
      </c>
      <c r="O2632">
        <v>42</v>
      </c>
      <c r="P2632">
        <v>2</v>
      </c>
      <c r="Q2632" t="s">
        <v>4924</v>
      </c>
      <c r="R2632">
        <v>505</v>
      </c>
      <c r="S2632" s="3">
        <v>0</v>
      </c>
      <c r="T2632" s="6">
        <v>310.2</v>
      </c>
      <c r="U2632" t="s">
        <v>6341</v>
      </c>
      <c r="V2632">
        <v>2025</v>
      </c>
      <c r="W2632" t="s">
        <v>6331</v>
      </c>
      <c r="X2632" t="str">
        <f>_xlfn.XLOOKUP(Orders_C[[#This Row],[Product_ID]],Products_C[Product_ID],Products_C[Product_Name])</f>
        <v>Chicken Wings</v>
      </c>
      <c r="Y2632" t="str">
        <f>_xlfn.XLOOKUP(Orders_C[[#This Row],[Product_ID]],Products_C[Product_ID],Products_C[Category])</f>
        <v>Burger</v>
      </c>
      <c r="Z2632" t="str">
        <f>_xlfn.XLOOKUP(Orders_C[[#This Row],[Store_ID]],Stores_c[Store_ID],Stores_c[City])</f>
        <v>Port Jacob</v>
      </c>
      <c r="AA2632" t="str">
        <f>_xlfn.XLOOKUP(Orders_C[[#This Row],[Customer_ID]],Customers_c[Customer_ID],Customers_c[Customer_Name])</f>
        <v>Robyn Cordova</v>
      </c>
      <c r="AB2632" s="6">
        <f>Orders_C[[#This Row],[Quantity]]*Orders_C[[#This Row],[Unit_Price]]*(1-Orders_C[[#This Row],[Discount %]])+Orders_C[[#This Row],[Tax]]</f>
        <v>761.4</v>
      </c>
      <c r="AC2632" s="9">
        <f>(Orders_C[[#This Row],[Unit_Price]]*Orders_C[[#This Row],[Quantity]])-Orders_C[[#This Row],[Discount]]+Orders_C[[#This Row],[Tax]]</f>
        <v>761.4</v>
      </c>
      <c r="AD2632" t="str">
        <f>IF(COUNTIF(Orders_C[[#All],[Customer_ID]],Orders_C[[#This Row],[Customer_ID]])&gt;1,"Repeat","New")</f>
        <v>Repeat</v>
      </c>
      <c r="AE2632" t="str" cm="1">
        <f t="array" ref="AE2632">_xlfn.XLOOKUP(Orders_C[[#This Row],[Store_ID]],Stores_c[[#All],[Store_ID]],Stores_c[[#All],[City]])</f>
        <v>Port Jacob</v>
      </c>
      <c r="AF2632" t="str" cm="1">
        <f t="array" ref="AF2632">_xlfn.XLOOKUP(Orders_C[[#This Row],[Store_ID]],Stores_c[[#All],[Store_ID]],Stores_c[[#All],[Manager_Name]])</f>
        <v>David Harris</v>
      </c>
      <c r="AG2632" t="str" cm="1">
        <f t="array" ref="AG2632">_xlfn.XLOOKUP(Orders_C[[#This Row],[Store_ID]],Stores_c[[#All],[Store_ID]],Stores_c[[#All],[Store_Type]])</f>
        <v>Mall</v>
      </c>
    </row>
    <row r="2633" spans="1:33" x14ac:dyDescent="0.25">
      <c r="A2633">
        <v>6808</v>
      </c>
      <c r="B2633" s="1">
        <v>45714</v>
      </c>
      <c r="C2633" s="2">
        <v>0.13548611111111111</v>
      </c>
      <c r="D2633">
        <v>1840</v>
      </c>
      <c r="E2633">
        <v>220</v>
      </c>
      <c r="F2633">
        <v>513</v>
      </c>
      <c r="G2633">
        <v>317</v>
      </c>
      <c r="H2633">
        <v>2</v>
      </c>
      <c r="I2633">
        <v>377</v>
      </c>
      <c r="J2633">
        <v>10</v>
      </c>
      <c r="K2633">
        <v>18.850000000000001</v>
      </c>
      <c r="L2633">
        <v>762.85</v>
      </c>
      <c r="M2633" t="s">
        <v>19</v>
      </c>
      <c r="N2633" t="s">
        <v>23</v>
      </c>
      <c r="O2633">
        <v>54</v>
      </c>
      <c r="P2633">
        <v>2</v>
      </c>
      <c r="Q2633" t="s">
        <v>831</v>
      </c>
      <c r="R2633">
        <v>507</v>
      </c>
      <c r="S2633" s="3">
        <v>0.1</v>
      </c>
      <c r="T2633" s="6">
        <v>310.45000000000005</v>
      </c>
      <c r="U2633" t="s">
        <v>6338</v>
      </c>
      <c r="V2633">
        <v>2025</v>
      </c>
      <c r="W2633" t="s">
        <v>6331</v>
      </c>
      <c r="X2633" t="str">
        <f>_xlfn.XLOOKUP(Orders_C[[#This Row],[Product_ID]],Products_C[Product_ID],Products_C[Product_Name])</f>
        <v>Popcorn Chicken</v>
      </c>
      <c r="Y2633" t="str">
        <f>_xlfn.XLOOKUP(Orders_C[[#This Row],[Product_ID]],Products_C[Product_ID],Products_C[Category])</f>
        <v>Dessert</v>
      </c>
      <c r="Z2633" t="str">
        <f>_xlfn.XLOOKUP(Orders_C[[#This Row],[Store_ID]],Stores_c[Store_ID],Stores_c[City])</f>
        <v>Williamborough</v>
      </c>
      <c r="AA2633" t="str">
        <f>_xlfn.XLOOKUP(Orders_C[[#This Row],[Customer_ID]],Customers_c[Customer_ID],Customers_c[Customer_Name])</f>
        <v>Sean Dixon</v>
      </c>
      <c r="AB2633" s="6">
        <f>Orders_C[[#This Row],[Quantity]]*Orders_C[[#This Row],[Unit_Price]]*(1-Orders_C[[#This Row],[Discount %]])+Orders_C[[#This Row],[Tax]]</f>
        <v>697.45</v>
      </c>
      <c r="AC2633" s="9">
        <f>(Orders_C[[#This Row],[Unit_Price]]*Orders_C[[#This Row],[Quantity]])-Orders_C[[#This Row],[Discount]]+Orders_C[[#This Row],[Tax]]</f>
        <v>762.85</v>
      </c>
      <c r="AD2633" t="str">
        <f>IF(COUNTIF(Orders_C[[#All],[Customer_ID]],Orders_C[[#This Row],[Customer_ID]])&gt;1,"Repeat","New")</f>
        <v>Repeat</v>
      </c>
      <c r="AE2633" t="str" cm="1">
        <f t="array" ref="AE2633">_xlfn.XLOOKUP(Orders_C[[#This Row],[Store_ID]],Stores_c[[#All],[Store_ID]],Stores_c[[#All],[City]])</f>
        <v>Williamborough</v>
      </c>
      <c r="AF2633" t="str" cm="1">
        <f t="array" ref="AF2633">_xlfn.XLOOKUP(Orders_C[[#This Row],[Store_ID]],Stores_c[[#All],[Store_ID]],Stores_c[[#All],[Manager_Name]])</f>
        <v>Michael Mcbride</v>
      </c>
      <c r="AG2633" t="str" cm="1">
        <f t="array" ref="AG2633">_xlfn.XLOOKUP(Orders_C[[#This Row],[Store_ID]],Stores_c[[#All],[Store_ID]],Stores_c[[#All],[Store_Type]])</f>
        <v>Mall</v>
      </c>
    </row>
    <row r="2634" spans="1:33" x14ac:dyDescent="0.25">
      <c r="A2634">
        <v>7736</v>
      </c>
      <c r="B2634" s="1">
        <v>46015</v>
      </c>
      <c r="C2634" s="2">
        <v>1.7916666666666668E-2</v>
      </c>
      <c r="D2634">
        <v>1136</v>
      </c>
      <c r="E2634">
        <v>209</v>
      </c>
      <c r="F2634">
        <v>482</v>
      </c>
      <c r="G2634">
        <v>322</v>
      </c>
      <c r="H2634">
        <v>2</v>
      </c>
      <c r="I2634">
        <v>377</v>
      </c>
      <c r="J2634">
        <v>10</v>
      </c>
      <c r="K2634">
        <v>18.850000000000001</v>
      </c>
      <c r="L2634">
        <v>762.85</v>
      </c>
      <c r="M2634" t="s">
        <v>20</v>
      </c>
      <c r="N2634" t="s">
        <v>21</v>
      </c>
      <c r="O2634">
        <v>43</v>
      </c>
      <c r="P2634">
        <v>2</v>
      </c>
      <c r="Q2634" t="s">
        <v>1759</v>
      </c>
      <c r="R2634">
        <v>509</v>
      </c>
      <c r="S2634" s="3">
        <v>0.1</v>
      </c>
      <c r="T2634" s="6">
        <v>310.45000000000005</v>
      </c>
      <c r="U2634" t="s">
        <v>6328</v>
      </c>
      <c r="V2634">
        <v>2025</v>
      </c>
      <c r="W2634" t="s">
        <v>6331</v>
      </c>
      <c r="X2634" t="str">
        <f>_xlfn.XLOOKUP(Orders_C[[#This Row],[Product_ID]],Products_C[Product_ID],Products_C[Product_Name])</f>
        <v>Veg Burger</v>
      </c>
      <c r="Y2634" t="str">
        <f>_xlfn.XLOOKUP(Orders_C[[#This Row],[Product_ID]],Products_C[Product_ID],Products_C[Category])</f>
        <v>Burger</v>
      </c>
      <c r="Z2634" t="str">
        <f>_xlfn.XLOOKUP(Orders_C[[#This Row],[Store_ID]],Stores_c[Store_ID],Stores_c[City])</f>
        <v>Reidberg</v>
      </c>
      <c r="AA2634" t="str">
        <f>_xlfn.XLOOKUP(Orders_C[[#This Row],[Customer_ID]],Customers_c[Customer_ID],Customers_c[Customer_Name])</f>
        <v>Julia Jones</v>
      </c>
      <c r="AB2634" s="6">
        <f>Orders_C[[#This Row],[Quantity]]*Orders_C[[#This Row],[Unit_Price]]*(1-Orders_C[[#This Row],[Discount %]])+Orders_C[[#This Row],[Tax]]</f>
        <v>697.45</v>
      </c>
      <c r="AC2634" s="9">
        <f>(Orders_C[[#This Row],[Unit_Price]]*Orders_C[[#This Row],[Quantity]])-Orders_C[[#This Row],[Discount]]+Orders_C[[#This Row],[Tax]]</f>
        <v>762.85</v>
      </c>
      <c r="AD2634" t="str">
        <f>IF(COUNTIF(Orders_C[[#All],[Customer_ID]],Orders_C[[#This Row],[Customer_ID]])&gt;1,"Repeat","New")</f>
        <v>Repeat</v>
      </c>
      <c r="AE2634" t="str" cm="1">
        <f t="array" ref="AE2634">_xlfn.XLOOKUP(Orders_C[[#This Row],[Store_ID]],Stores_c[[#All],[Store_ID]],Stores_c[[#All],[City]])</f>
        <v>Reidberg</v>
      </c>
      <c r="AF2634" t="str" cm="1">
        <f t="array" ref="AF2634">_xlfn.XLOOKUP(Orders_C[[#This Row],[Store_ID]],Stores_c[[#All],[Store_ID]],Stores_c[[#All],[Manager_Name]])</f>
        <v>Jeffrey Horn</v>
      </c>
      <c r="AG2634" t="str" cm="1">
        <f t="array" ref="AG2634">_xlfn.XLOOKUP(Orders_C[[#This Row],[Store_ID]],Stores_c[[#All],[Store_ID]],Stores_c[[#All],[Store_Type]])</f>
        <v>Drive-Thru</v>
      </c>
    </row>
    <row r="2635" spans="1:33" x14ac:dyDescent="0.25">
      <c r="A2635">
        <v>8428</v>
      </c>
      <c r="B2635" s="1">
        <v>45915</v>
      </c>
      <c r="C2635" s="2">
        <v>0.20876157407407409</v>
      </c>
      <c r="D2635">
        <v>1900</v>
      </c>
      <c r="E2635">
        <v>207</v>
      </c>
      <c r="F2635">
        <v>473</v>
      </c>
      <c r="G2635">
        <v>337</v>
      </c>
      <c r="H2635">
        <v>2</v>
      </c>
      <c r="I2635">
        <v>383</v>
      </c>
      <c r="J2635">
        <v>15</v>
      </c>
      <c r="K2635">
        <v>19.149999999999999</v>
      </c>
      <c r="L2635">
        <v>770.15</v>
      </c>
      <c r="M2635" t="s">
        <v>20</v>
      </c>
      <c r="N2635" t="s">
        <v>23</v>
      </c>
      <c r="O2635">
        <v>56</v>
      </c>
      <c r="P2635">
        <v>2</v>
      </c>
      <c r="Q2635" t="s">
        <v>2451</v>
      </c>
      <c r="R2635">
        <v>505</v>
      </c>
      <c r="S2635" s="3">
        <v>0.15</v>
      </c>
      <c r="T2635" s="6">
        <v>310.55</v>
      </c>
      <c r="U2635" t="s">
        <v>6335</v>
      </c>
      <c r="V2635">
        <v>2025</v>
      </c>
      <c r="W2635" t="s">
        <v>6331</v>
      </c>
      <c r="X2635" t="str">
        <f>_xlfn.XLOOKUP(Orders_C[[#This Row],[Product_ID]],Products_C[Product_ID],Products_C[Product_Name])</f>
        <v>Chocolate Lava Cake</v>
      </c>
      <c r="Y2635" t="str">
        <f>_xlfn.XLOOKUP(Orders_C[[#This Row],[Product_ID]],Products_C[Product_ID],Products_C[Category])</f>
        <v>Chicken</v>
      </c>
      <c r="Z2635" t="str">
        <f>_xlfn.XLOOKUP(Orders_C[[#This Row],[Store_ID]],Stores_c[Store_ID],Stores_c[City])</f>
        <v>Christineton</v>
      </c>
      <c r="AA2635" t="str">
        <f>_xlfn.XLOOKUP(Orders_C[[#This Row],[Customer_ID]],Customers_c[Customer_ID],Customers_c[Customer_Name])</f>
        <v>Jasmin Sullivan</v>
      </c>
      <c r="AB2635" s="6">
        <f>Orders_C[[#This Row],[Quantity]]*Orders_C[[#This Row],[Unit_Price]]*(1-Orders_C[[#This Row],[Discount %]])+Orders_C[[#This Row],[Tax]]</f>
        <v>670.25</v>
      </c>
      <c r="AC2635" s="9">
        <f>(Orders_C[[#This Row],[Unit_Price]]*Orders_C[[#This Row],[Quantity]])-Orders_C[[#This Row],[Discount]]+Orders_C[[#This Row],[Tax]]</f>
        <v>770.15</v>
      </c>
      <c r="AD2635" t="str">
        <f>IF(COUNTIF(Orders_C[[#All],[Customer_ID]],Orders_C[[#This Row],[Customer_ID]])&gt;1,"Repeat","New")</f>
        <v>Repeat</v>
      </c>
      <c r="AE2635" t="str" cm="1">
        <f t="array" ref="AE2635">_xlfn.XLOOKUP(Orders_C[[#This Row],[Store_ID]],Stores_c[[#All],[Store_ID]],Stores_c[[#All],[City]])</f>
        <v>Christineton</v>
      </c>
      <c r="AF2635" t="str" cm="1">
        <f t="array" ref="AF2635">_xlfn.XLOOKUP(Orders_C[[#This Row],[Store_ID]],Stores_c[[#All],[Store_ID]],Stores_c[[#All],[Manager_Name]])</f>
        <v>Dr. William Hubbard MD</v>
      </c>
      <c r="AG2635" t="str" cm="1">
        <f t="array" ref="AG2635">_xlfn.XLOOKUP(Orders_C[[#This Row],[Store_ID]],Stores_c[[#All],[Store_ID]],Stores_c[[#All],[Store_Type]])</f>
        <v>Street</v>
      </c>
    </row>
    <row r="2636" spans="1:33" x14ac:dyDescent="0.25">
      <c r="A2636">
        <v>9685</v>
      </c>
      <c r="B2636" s="1">
        <v>46040</v>
      </c>
      <c r="C2636" s="2">
        <v>0.78508101851851853</v>
      </c>
      <c r="D2636">
        <v>1518</v>
      </c>
      <c r="E2636">
        <v>221</v>
      </c>
      <c r="F2636">
        <v>483</v>
      </c>
      <c r="G2636">
        <v>305</v>
      </c>
      <c r="H2636">
        <v>2</v>
      </c>
      <c r="I2636">
        <v>383</v>
      </c>
      <c r="J2636">
        <v>15</v>
      </c>
      <c r="K2636">
        <v>19.149999999999999</v>
      </c>
      <c r="L2636">
        <v>770.15</v>
      </c>
      <c r="M2636" t="s">
        <v>20</v>
      </c>
      <c r="N2636" t="s">
        <v>22</v>
      </c>
      <c r="O2636">
        <v>26</v>
      </c>
      <c r="P2636">
        <v>5</v>
      </c>
      <c r="Q2636" t="s">
        <v>3708</v>
      </c>
      <c r="R2636">
        <v>505</v>
      </c>
      <c r="S2636" s="3">
        <v>0.15</v>
      </c>
      <c r="T2636" s="6">
        <v>310.55</v>
      </c>
      <c r="U2636" t="s">
        <v>6330</v>
      </c>
      <c r="V2636">
        <v>2026</v>
      </c>
      <c r="W2636" t="s">
        <v>6329</v>
      </c>
      <c r="X2636" t="str">
        <f>_xlfn.XLOOKUP(Orders_C[[#This Row],[Product_ID]],Products_C[Product_ID],Products_C[Product_Name])</f>
        <v>Krushers</v>
      </c>
      <c r="Y2636" t="str">
        <f>_xlfn.XLOOKUP(Orders_C[[#This Row],[Product_ID]],Products_C[Product_ID],Products_C[Category])</f>
        <v>Dessert</v>
      </c>
      <c r="Z2636" t="str">
        <f>_xlfn.XLOOKUP(Orders_C[[#This Row],[Store_ID]],Stores_c[Store_ID],Stores_c[City])</f>
        <v>Port Barbarabury</v>
      </c>
      <c r="AA2636" t="str">
        <f>_xlfn.XLOOKUP(Orders_C[[#This Row],[Customer_ID]],Customers_c[Customer_ID],Customers_c[Customer_Name])</f>
        <v>Alexander Reyes</v>
      </c>
      <c r="AB2636" s="6">
        <f>Orders_C[[#This Row],[Quantity]]*Orders_C[[#This Row],[Unit_Price]]*(1-Orders_C[[#This Row],[Discount %]])+Orders_C[[#This Row],[Tax]]</f>
        <v>670.25</v>
      </c>
      <c r="AC2636" s="9">
        <f>(Orders_C[[#This Row],[Unit_Price]]*Orders_C[[#This Row],[Quantity]])-Orders_C[[#This Row],[Discount]]+Orders_C[[#This Row],[Tax]]</f>
        <v>770.15</v>
      </c>
      <c r="AD2636" t="str">
        <f>IF(COUNTIF(Orders_C[[#All],[Customer_ID]],Orders_C[[#This Row],[Customer_ID]])&gt;1,"Repeat","New")</f>
        <v>Repeat</v>
      </c>
      <c r="AE2636" t="str" cm="1">
        <f t="array" ref="AE2636">_xlfn.XLOOKUP(Orders_C[[#This Row],[Store_ID]],Stores_c[[#All],[Store_ID]],Stores_c[[#All],[City]])</f>
        <v>Port Barbarabury</v>
      </c>
      <c r="AF2636" t="str" cm="1">
        <f t="array" ref="AF2636">_xlfn.XLOOKUP(Orders_C[[#This Row],[Store_ID]],Stores_c[[#All],[Store_ID]],Stores_c[[#All],[Manager_Name]])</f>
        <v>Edward Nguyen</v>
      </c>
      <c r="AG2636" t="str" cm="1">
        <f t="array" ref="AG2636">_xlfn.XLOOKUP(Orders_C[[#This Row],[Store_ID]],Stores_c[[#All],[Store_ID]],Stores_c[[#All],[Store_Type]])</f>
        <v>Street</v>
      </c>
    </row>
    <row r="2637" spans="1:33" x14ac:dyDescent="0.25">
      <c r="A2637">
        <v>10380</v>
      </c>
      <c r="B2637" s="1">
        <v>45781</v>
      </c>
      <c r="C2637" s="2">
        <v>0.98380787037037032</v>
      </c>
      <c r="D2637">
        <v>1532</v>
      </c>
      <c r="E2637">
        <v>221</v>
      </c>
      <c r="F2637">
        <v>528</v>
      </c>
      <c r="G2637">
        <v>305</v>
      </c>
      <c r="H2637">
        <v>2</v>
      </c>
      <c r="I2637">
        <v>366</v>
      </c>
      <c r="J2637">
        <v>0</v>
      </c>
      <c r="K2637">
        <v>18.3</v>
      </c>
      <c r="L2637">
        <v>750.3</v>
      </c>
      <c r="M2637" t="s">
        <v>20</v>
      </c>
      <c r="N2637" t="s">
        <v>21</v>
      </c>
      <c r="O2637">
        <v>14</v>
      </c>
      <c r="P2637">
        <v>4</v>
      </c>
      <c r="Q2637" t="s">
        <v>4403</v>
      </c>
      <c r="R2637">
        <v>509</v>
      </c>
      <c r="S2637" s="3">
        <v>0</v>
      </c>
      <c r="T2637" s="6">
        <v>311.09999999999997</v>
      </c>
      <c r="U2637" t="s">
        <v>6339</v>
      </c>
      <c r="V2637">
        <v>2025</v>
      </c>
      <c r="W2637" t="s">
        <v>6333</v>
      </c>
      <c r="X2637" t="str">
        <f>_xlfn.XLOOKUP(Orders_C[[#This Row],[Product_ID]],Products_C[Product_ID],Products_C[Product_Name])</f>
        <v>Krushers</v>
      </c>
      <c r="Y2637" t="str">
        <f>_xlfn.XLOOKUP(Orders_C[[#This Row],[Product_ID]],Products_C[Product_ID],Products_C[Category])</f>
        <v>Dessert</v>
      </c>
      <c r="Z2637" t="str">
        <f>_xlfn.XLOOKUP(Orders_C[[#This Row],[Store_ID]],Stores_c[Store_ID],Stores_c[City])</f>
        <v>Port Barbarabury</v>
      </c>
      <c r="AA2637" t="str">
        <f>_xlfn.XLOOKUP(Orders_C[[#This Row],[Customer_ID]],Customers_c[Customer_ID],Customers_c[Customer_Name])</f>
        <v>Denise Mcdonald</v>
      </c>
      <c r="AB2637" s="6">
        <f>Orders_C[[#This Row],[Quantity]]*Orders_C[[#This Row],[Unit_Price]]*(1-Orders_C[[#This Row],[Discount %]])+Orders_C[[#This Row],[Tax]]</f>
        <v>750.3</v>
      </c>
      <c r="AC2637" s="9">
        <f>(Orders_C[[#This Row],[Unit_Price]]*Orders_C[[#This Row],[Quantity]])-Orders_C[[#This Row],[Discount]]+Orders_C[[#This Row],[Tax]]</f>
        <v>750.3</v>
      </c>
      <c r="AD2637" t="str">
        <f>IF(COUNTIF(Orders_C[[#All],[Customer_ID]],Orders_C[[#This Row],[Customer_ID]])&gt;1,"Repeat","New")</f>
        <v>Repeat</v>
      </c>
      <c r="AE2637" t="str" cm="1">
        <f t="array" ref="AE2637">_xlfn.XLOOKUP(Orders_C[[#This Row],[Store_ID]],Stores_c[[#All],[Store_ID]],Stores_c[[#All],[City]])</f>
        <v>Port Barbarabury</v>
      </c>
      <c r="AF2637" t="str" cm="1">
        <f t="array" ref="AF2637">_xlfn.XLOOKUP(Orders_C[[#This Row],[Store_ID]],Stores_c[[#All],[Store_ID]],Stores_c[[#All],[Manager_Name]])</f>
        <v>Edward Nguyen</v>
      </c>
      <c r="AG2637" t="str" cm="1">
        <f t="array" ref="AG2637">_xlfn.XLOOKUP(Orders_C[[#This Row],[Store_ID]],Stores_c[[#All],[Store_ID]],Stores_c[[#All],[Store_Type]])</f>
        <v>Street</v>
      </c>
    </row>
    <row r="2638" spans="1:33" x14ac:dyDescent="0.25">
      <c r="A2638">
        <v>6010</v>
      </c>
      <c r="B2638" s="1">
        <v>45998</v>
      </c>
      <c r="C2638" s="2">
        <v>0.82297453703703705</v>
      </c>
      <c r="D2638">
        <v>1150</v>
      </c>
      <c r="E2638">
        <v>211</v>
      </c>
      <c r="F2638">
        <v>437</v>
      </c>
      <c r="G2638">
        <v>314</v>
      </c>
      <c r="H2638">
        <v>3</v>
      </c>
      <c r="I2638">
        <v>261</v>
      </c>
      <c r="J2638">
        <v>15</v>
      </c>
      <c r="K2638">
        <v>13.05</v>
      </c>
      <c r="L2638">
        <v>781.05</v>
      </c>
      <c r="M2638" t="s">
        <v>18</v>
      </c>
      <c r="N2638" t="s">
        <v>21</v>
      </c>
      <c r="O2638">
        <v>13</v>
      </c>
      <c r="P2638">
        <v>3</v>
      </c>
      <c r="Q2638" t="s">
        <v>33</v>
      </c>
      <c r="R2638">
        <v>509</v>
      </c>
      <c r="S2638" s="3">
        <v>0.15</v>
      </c>
      <c r="T2638" s="6">
        <v>311.25</v>
      </c>
      <c r="U2638" t="s">
        <v>6328</v>
      </c>
      <c r="V2638">
        <v>2025</v>
      </c>
      <c r="W2638" t="s">
        <v>6333</v>
      </c>
      <c r="X2638" t="str">
        <f>_xlfn.XLOOKUP(Orders_C[[#This Row],[Product_ID]],Products_C[Product_ID],Products_C[Product_Name])</f>
        <v>Wrap</v>
      </c>
      <c r="Y2638" t="str">
        <f>_xlfn.XLOOKUP(Orders_C[[#This Row],[Product_ID]],Products_C[Product_ID],Products_C[Category])</f>
        <v>Burger</v>
      </c>
      <c r="Z2638" t="str">
        <f>_xlfn.XLOOKUP(Orders_C[[#This Row],[Store_ID]],Stores_c[Store_ID],Stores_c[City])</f>
        <v>North Robertstad</v>
      </c>
      <c r="AA2638" t="str">
        <f>_xlfn.XLOOKUP(Orders_C[[#This Row],[Customer_ID]],Customers_c[Customer_ID],Customers_c[Customer_Name])</f>
        <v>Stephanie Long</v>
      </c>
      <c r="AB2638" s="6">
        <f>Orders_C[[#This Row],[Quantity]]*Orders_C[[#This Row],[Unit_Price]]*(1-Orders_C[[#This Row],[Discount %]])+Orders_C[[#This Row],[Tax]]</f>
        <v>678.59999999999991</v>
      </c>
      <c r="AC2638" s="9">
        <f>(Orders_C[[#This Row],[Unit_Price]]*Orders_C[[#This Row],[Quantity]])-Orders_C[[#This Row],[Discount]]+Orders_C[[#This Row],[Tax]]</f>
        <v>781.05</v>
      </c>
      <c r="AD2638" t="str">
        <f>IF(COUNTIF(Orders_C[[#All],[Customer_ID]],Orders_C[[#This Row],[Customer_ID]])&gt;1,"Repeat","New")</f>
        <v>Repeat</v>
      </c>
      <c r="AE2638" t="str" cm="1">
        <f t="array" ref="AE2638">_xlfn.XLOOKUP(Orders_C[[#This Row],[Store_ID]],Stores_c[[#All],[Store_ID]],Stores_c[[#All],[City]])</f>
        <v>North Robertstad</v>
      </c>
      <c r="AF2638" t="str" cm="1">
        <f t="array" ref="AF2638">_xlfn.XLOOKUP(Orders_C[[#This Row],[Store_ID]],Stores_c[[#All],[Store_ID]],Stores_c[[#All],[Manager_Name]])</f>
        <v>Mary Lewis</v>
      </c>
      <c r="AG2638" t="str" cm="1">
        <f t="array" ref="AG2638">_xlfn.XLOOKUP(Orders_C[[#This Row],[Store_ID]],Stores_c[[#All],[Store_ID]],Stores_c[[#All],[Store_Type]])</f>
        <v>Street</v>
      </c>
    </row>
    <row r="2639" spans="1:33" x14ac:dyDescent="0.25">
      <c r="A2639">
        <v>8216</v>
      </c>
      <c r="B2639" s="1">
        <v>45746</v>
      </c>
      <c r="C2639" s="2">
        <v>0.39878472222222222</v>
      </c>
      <c r="D2639">
        <v>1083</v>
      </c>
      <c r="E2639">
        <v>225</v>
      </c>
      <c r="F2639">
        <v>535</v>
      </c>
      <c r="G2639">
        <v>312</v>
      </c>
      <c r="H2639">
        <v>3</v>
      </c>
      <c r="I2639">
        <v>253</v>
      </c>
      <c r="J2639">
        <v>5</v>
      </c>
      <c r="K2639">
        <v>12.65</v>
      </c>
      <c r="L2639">
        <v>766.65</v>
      </c>
      <c r="M2639" t="s">
        <v>18</v>
      </c>
      <c r="N2639" t="s">
        <v>22</v>
      </c>
      <c r="O2639">
        <v>56</v>
      </c>
      <c r="P2639">
        <v>4</v>
      </c>
      <c r="Q2639" t="s">
        <v>2239</v>
      </c>
      <c r="R2639">
        <v>503</v>
      </c>
      <c r="S2639" s="3">
        <v>0.05</v>
      </c>
      <c r="T2639" s="6">
        <v>311.25</v>
      </c>
      <c r="U2639" t="s">
        <v>6334</v>
      </c>
      <c r="V2639">
        <v>2025</v>
      </c>
      <c r="W2639" t="s">
        <v>6331</v>
      </c>
      <c r="X2639" t="str">
        <f>_xlfn.XLOOKUP(Orders_C[[#This Row],[Product_ID]],Products_C[Product_ID],Products_C[Product_Name])</f>
        <v>Veg Burger</v>
      </c>
      <c r="Y2639" t="str">
        <f>_xlfn.XLOOKUP(Orders_C[[#This Row],[Product_ID]],Products_C[Product_ID],Products_C[Category])</f>
        <v>Burger</v>
      </c>
      <c r="Z2639" t="str">
        <f>_xlfn.XLOOKUP(Orders_C[[#This Row],[Store_ID]],Stores_c[Store_ID],Stores_c[City])</f>
        <v>South Peter</v>
      </c>
      <c r="AA2639" t="str">
        <f>_xlfn.XLOOKUP(Orders_C[[#This Row],[Customer_ID]],Customers_c[Customer_ID],Customers_c[Customer_Name])</f>
        <v>Russell Kim</v>
      </c>
      <c r="AB2639" s="6">
        <f>Orders_C[[#This Row],[Quantity]]*Orders_C[[#This Row],[Unit_Price]]*(1-Orders_C[[#This Row],[Discount %]])+Orders_C[[#This Row],[Tax]]</f>
        <v>733.69999999999993</v>
      </c>
      <c r="AC2639" s="9">
        <f>(Orders_C[[#This Row],[Unit_Price]]*Orders_C[[#This Row],[Quantity]])-Orders_C[[#This Row],[Discount]]+Orders_C[[#This Row],[Tax]]</f>
        <v>766.65</v>
      </c>
      <c r="AD2639" t="str">
        <f>IF(COUNTIF(Orders_C[[#All],[Customer_ID]],Orders_C[[#This Row],[Customer_ID]])&gt;1,"Repeat","New")</f>
        <v>Repeat</v>
      </c>
      <c r="AE2639" t="str" cm="1">
        <f t="array" ref="AE2639">_xlfn.XLOOKUP(Orders_C[[#This Row],[Store_ID]],Stores_c[[#All],[Store_ID]],Stores_c[[#All],[City]])</f>
        <v>South Peter</v>
      </c>
      <c r="AF2639" t="str" cm="1">
        <f t="array" ref="AF2639">_xlfn.XLOOKUP(Orders_C[[#This Row],[Store_ID]],Stores_c[[#All],[Store_ID]],Stores_c[[#All],[Manager_Name]])</f>
        <v>Gregory Lambert</v>
      </c>
      <c r="AG2639" t="str" cm="1">
        <f t="array" ref="AG2639">_xlfn.XLOOKUP(Orders_C[[#This Row],[Store_ID]],Stores_c[[#All],[Store_ID]],Stores_c[[#All],[Store_Type]])</f>
        <v>Street</v>
      </c>
    </row>
    <row r="2640" spans="1:33" x14ac:dyDescent="0.25">
      <c r="A2640">
        <v>8639</v>
      </c>
      <c r="B2640" s="1">
        <v>45890</v>
      </c>
      <c r="C2640" s="2">
        <v>3.394675925925926E-2</v>
      </c>
      <c r="D2640">
        <v>1146</v>
      </c>
      <c r="E2640">
        <v>212</v>
      </c>
      <c r="F2640">
        <v>481</v>
      </c>
      <c r="G2640">
        <v>305</v>
      </c>
      <c r="H2640">
        <v>3</v>
      </c>
      <c r="I2640">
        <v>261</v>
      </c>
      <c r="J2640">
        <v>15</v>
      </c>
      <c r="K2640">
        <v>13.05</v>
      </c>
      <c r="L2640">
        <v>781.05</v>
      </c>
      <c r="M2640" t="s">
        <v>20</v>
      </c>
      <c r="N2640" t="s">
        <v>21</v>
      </c>
      <c r="O2640">
        <v>54</v>
      </c>
      <c r="P2640">
        <v>3</v>
      </c>
      <c r="Q2640" t="s">
        <v>2662</v>
      </c>
      <c r="R2640">
        <v>502</v>
      </c>
      <c r="S2640" s="3">
        <v>0.15</v>
      </c>
      <c r="T2640" s="6">
        <v>311.25</v>
      </c>
      <c r="U2640" t="s">
        <v>6342</v>
      </c>
      <c r="V2640">
        <v>2025</v>
      </c>
      <c r="W2640" t="s">
        <v>6331</v>
      </c>
      <c r="X2640" t="str">
        <f>_xlfn.XLOOKUP(Orders_C[[#This Row],[Product_ID]],Products_C[Product_ID],Products_C[Product_Name])</f>
        <v>Krushers</v>
      </c>
      <c r="Y2640" t="str">
        <f>_xlfn.XLOOKUP(Orders_C[[#This Row],[Product_ID]],Products_C[Product_ID],Products_C[Category])</f>
        <v>Dessert</v>
      </c>
      <c r="Z2640" t="str">
        <f>_xlfn.XLOOKUP(Orders_C[[#This Row],[Store_ID]],Stores_c[Store_ID],Stores_c[City])</f>
        <v>Andrewview</v>
      </c>
      <c r="AA2640" t="str">
        <f>_xlfn.XLOOKUP(Orders_C[[#This Row],[Customer_ID]],Customers_c[Customer_ID],Customers_c[Customer_Name])</f>
        <v>John Lewis</v>
      </c>
      <c r="AB2640" s="6">
        <f>Orders_C[[#This Row],[Quantity]]*Orders_C[[#This Row],[Unit_Price]]*(1-Orders_C[[#This Row],[Discount %]])+Orders_C[[#This Row],[Tax]]</f>
        <v>678.59999999999991</v>
      </c>
      <c r="AC2640" s="9">
        <f>(Orders_C[[#This Row],[Unit_Price]]*Orders_C[[#This Row],[Quantity]])-Orders_C[[#This Row],[Discount]]+Orders_C[[#This Row],[Tax]]</f>
        <v>781.05</v>
      </c>
      <c r="AD2640" t="str">
        <f>IF(COUNTIF(Orders_C[[#All],[Customer_ID]],Orders_C[[#This Row],[Customer_ID]])&gt;1,"Repeat","New")</f>
        <v>Repeat</v>
      </c>
      <c r="AE2640" t="str" cm="1">
        <f t="array" ref="AE2640">_xlfn.XLOOKUP(Orders_C[[#This Row],[Store_ID]],Stores_c[[#All],[Store_ID]],Stores_c[[#All],[City]])</f>
        <v>Andrewview</v>
      </c>
      <c r="AF2640" t="str" cm="1">
        <f t="array" ref="AF2640">_xlfn.XLOOKUP(Orders_C[[#This Row],[Store_ID]],Stores_c[[#All],[Store_ID]],Stores_c[[#All],[Manager_Name]])</f>
        <v>Alice Sutton</v>
      </c>
      <c r="AG2640" t="str" cm="1">
        <f t="array" ref="AG2640">_xlfn.XLOOKUP(Orders_C[[#This Row],[Store_ID]],Stores_c[[#All],[Store_ID]],Stores_c[[#All],[Store_Type]])</f>
        <v>Mall</v>
      </c>
    </row>
    <row r="2641" spans="1:33" x14ac:dyDescent="0.25">
      <c r="A2641">
        <v>10994</v>
      </c>
      <c r="B2641" s="1">
        <v>45821</v>
      </c>
      <c r="C2641" s="2">
        <v>0.43828703703703703</v>
      </c>
      <c r="D2641">
        <v>1452</v>
      </c>
      <c r="E2641">
        <v>202</v>
      </c>
      <c r="F2641">
        <v>510</v>
      </c>
      <c r="G2641">
        <v>322</v>
      </c>
      <c r="H2641">
        <v>3</v>
      </c>
      <c r="I2641">
        <v>253</v>
      </c>
      <c r="J2641">
        <v>5</v>
      </c>
      <c r="K2641">
        <v>12.65</v>
      </c>
      <c r="L2641">
        <v>766.65</v>
      </c>
      <c r="M2641" t="s">
        <v>18</v>
      </c>
      <c r="N2641" t="s">
        <v>21</v>
      </c>
      <c r="O2641">
        <v>14</v>
      </c>
      <c r="P2641">
        <v>2</v>
      </c>
      <c r="Q2641" t="s">
        <v>5017</v>
      </c>
      <c r="R2641">
        <v>507</v>
      </c>
      <c r="S2641" s="3">
        <v>0.05</v>
      </c>
      <c r="T2641" s="6">
        <v>311.25</v>
      </c>
      <c r="U2641" t="s">
        <v>6340</v>
      </c>
      <c r="V2641">
        <v>2025</v>
      </c>
      <c r="W2641" t="s">
        <v>6333</v>
      </c>
      <c r="X2641" t="str">
        <f>_xlfn.XLOOKUP(Orders_C[[#This Row],[Product_ID]],Products_C[Product_ID],Products_C[Product_Name])</f>
        <v>Veg Burger</v>
      </c>
      <c r="Y2641" t="str">
        <f>_xlfn.XLOOKUP(Orders_C[[#This Row],[Product_ID]],Products_C[Product_ID],Products_C[Category])</f>
        <v>Burger</v>
      </c>
      <c r="Z2641" t="str">
        <f>_xlfn.XLOOKUP(Orders_C[[#This Row],[Store_ID]],Stores_c[Store_ID],Stores_c[City])</f>
        <v>Rebekahside</v>
      </c>
      <c r="AA2641" t="str">
        <f>_xlfn.XLOOKUP(Orders_C[[#This Row],[Customer_ID]],Customers_c[Customer_ID],Customers_c[Customer_Name])</f>
        <v>Melissa York</v>
      </c>
      <c r="AB2641" s="6">
        <f>Orders_C[[#This Row],[Quantity]]*Orders_C[[#This Row],[Unit_Price]]*(1-Orders_C[[#This Row],[Discount %]])+Orders_C[[#This Row],[Tax]]</f>
        <v>733.69999999999993</v>
      </c>
      <c r="AC2641" s="9">
        <f>(Orders_C[[#This Row],[Unit_Price]]*Orders_C[[#This Row],[Quantity]])-Orders_C[[#This Row],[Discount]]+Orders_C[[#This Row],[Tax]]</f>
        <v>766.65</v>
      </c>
      <c r="AD2641" t="str">
        <f>IF(COUNTIF(Orders_C[[#All],[Customer_ID]],Orders_C[[#This Row],[Customer_ID]])&gt;1,"Repeat","New")</f>
        <v>Repeat</v>
      </c>
      <c r="AE2641" t="str" cm="1">
        <f t="array" ref="AE2641">_xlfn.XLOOKUP(Orders_C[[#This Row],[Store_ID]],Stores_c[[#All],[Store_ID]],Stores_c[[#All],[City]])</f>
        <v>Rebekahside</v>
      </c>
      <c r="AF2641" t="str" cm="1">
        <f t="array" ref="AF2641">_xlfn.XLOOKUP(Orders_C[[#This Row],[Store_ID]],Stores_c[[#All],[Store_ID]],Stores_c[[#All],[Manager_Name]])</f>
        <v>Mark Ray</v>
      </c>
      <c r="AG2641" t="str" cm="1">
        <f t="array" ref="AG2641">_xlfn.XLOOKUP(Orders_C[[#This Row],[Store_ID]],Stores_c[[#All],[Store_ID]],Stores_c[[#All],[Store_Type]])</f>
        <v>Drive-Thru</v>
      </c>
    </row>
    <row r="2642" spans="1:33" x14ac:dyDescent="0.25">
      <c r="A2642">
        <v>6874</v>
      </c>
      <c r="B2642" s="1">
        <v>45923</v>
      </c>
      <c r="C2642" s="2">
        <v>0.23738425925925927</v>
      </c>
      <c r="D2642">
        <v>1708</v>
      </c>
      <c r="E2642">
        <v>208</v>
      </c>
      <c r="F2642">
        <v>434</v>
      </c>
      <c r="G2642">
        <v>304</v>
      </c>
      <c r="H2642">
        <v>3</v>
      </c>
      <c r="I2642">
        <v>249</v>
      </c>
      <c r="J2642">
        <v>0</v>
      </c>
      <c r="K2642">
        <v>12.45</v>
      </c>
      <c r="L2642">
        <v>759.45</v>
      </c>
      <c r="M2642" t="s">
        <v>20</v>
      </c>
      <c r="N2642" t="s">
        <v>22</v>
      </c>
      <c r="O2642">
        <v>41</v>
      </c>
      <c r="P2642">
        <v>2</v>
      </c>
      <c r="Q2642" t="s">
        <v>897</v>
      </c>
      <c r="R2642">
        <v>507</v>
      </c>
      <c r="S2642" s="3">
        <v>0</v>
      </c>
      <c r="T2642" s="6">
        <v>311.25000000000006</v>
      </c>
      <c r="U2642" t="s">
        <v>6335</v>
      </c>
      <c r="V2642">
        <v>2025</v>
      </c>
      <c r="W2642" t="s">
        <v>6331</v>
      </c>
      <c r="X2642" t="str">
        <f>_xlfn.XLOOKUP(Orders_C[[#This Row],[Product_ID]],Products_C[Product_ID],Products_C[Product_Name])</f>
        <v>Veg Burger</v>
      </c>
      <c r="Y2642" t="str">
        <f>_xlfn.XLOOKUP(Orders_C[[#This Row],[Product_ID]],Products_C[Product_ID],Products_C[Category])</f>
        <v>Burger</v>
      </c>
      <c r="Z2642" t="str">
        <f>_xlfn.XLOOKUP(Orders_C[[#This Row],[Store_ID]],Stores_c[Store_ID],Stores_c[City])</f>
        <v>Tracyview</v>
      </c>
      <c r="AA2642" t="str">
        <f>_xlfn.XLOOKUP(Orders_C[[#This Row],[Customer_ID]],Customers_c[Customer_ID],Customers_c[Customer_Name])</f>
        <v>Kelly Hernandez</v>
      </c>
      <c r="AB2642" s="6">
        <f>Orders_C[[#This Row],[Quantity]]*Orders_C[[#This Row],[Unit_Price]]*(1-Orders_C[[#This Row],[Discount %]])+Orders_C[[#This Row],[Tax]]</f>
        <v>759.45</v>
      </c>
      <c r="AC2642" s="9">
        <f>(Orders_C[[#This Row],[Unit_Price]]*Orders_C[[#This Row],[Quantity]])-Orders_C[[#This Row],[Discount]]+Orders_C[[#This Row],[Tax]]</f>
        <v>759.45</v>
      </c>
      <c r="AD2642" t="str">
        <f>IF(COUNTIF(Orders_C[[#All],[Customer_ID]],Orders_C[[#This Row],[Customer_ID]])&gt;1,"Repeat","New")</f>
        <v>Repeat</v>
      </c>
      <c r="AE2642" t="str" cm="1">
        <f t="array" ref="AE2642">_xlfn.XLOOKUP(Orders_C[[#This Row],[Store_ID]],Stores_c[[#All],[Store_ID]],Stores_c[[#All],[City]])</f>
        <v>Tracyview</v>
      </c>
      <c r="AF2642" t="str" cm="1">
        <f t="array" ref="AF2642">_xlfn.XLOOKUP(Orders_C[[#This Row],[Store_ID]],Stores_c[[#All],[Store_ID]],Stores_c[[#All],[Manager_Name]])</f>
        <v>Jeremiah Lee</v>
      </c>
      <c r="AG2642" t="str" cm="1">
        <f t="array" ref="AG2642">_xlfn.XLOOKUP(Orders_C[[#This Row],[Store_ID]],Stores_c[[#All],[Store_ID]],Stores_c[[#All],[Store_Type]])</f>
        <v>Mall</v>
      </c>
    </row>
    <row r="2643" spans="1:33" x14ac:dyDescent="0.25">
      <c r="A2643">
        <v>9997</v>
      </c>
      <c r="B2643" s="1">
        <v>46048</v>
      </c>
      <c r="C2643" s="2">
        <v>0.14053240740740741</v>
      </c>
      <c r="D2643">
        <v>1983</v>
      </c>
      <c r="E2643">
        <v>205</v>
      </c>
      <c r="F2643">
        <v>548</v>
      </c>
      <c r="G2643">
        <v>339</v>
      </c>
      <c r="H2643">
        <v>3</v>
      </c>
      <c r="I2643">
        <v>249</v>
      </c>
      <c r="J2643">
        <v>0</v>
      </c>
      <c r="K2643">
        <v>12.45</v>
      </c>
      <c r="L2643">
        <v>759.45</v>
      </c>
      <c r="M2643" t="s">
        <v>20</v>
      </c>
      <c r="N2643" t="s">
        <v>22</v>
      </c>
      <c r="O2643">
        <v>13</v>
      </c>
      <c r="P2643">
        <v>3</v>
      </c>
      <c r="Q2643" t="s">
        <v>4020</v>
      </c>
      <c r="R2643">
        <v>508</v>
      </c>
      <c r="S2643" s="3">
        <v>0</v>
      </c>
      <c r="T2643" s="6">
        <v>311.25000000000006</v>
      </c>
      <c r="U2643" t="s">
        <v>6330</v>
      </c>
      <c r="V2643">
        <v>2026</v>
      </c>
      <c r="W2643" t="s">
        <v>6333</v>
      </c>
      <c r="X2643" t="str">
        <f>_xlfn.XLOOKUP(Orders_C[[#This Row],[Product_ID]],Products_C[Product_ID],Products_C[Product_Name])</f>
        <v>Veg Burger</v>
      </c>
      <c r="Y2643" t="str">
        <f>_xlfn.XLOOKUP(Orders_C[[#This Row],[Product_ID]],Products_C[Product_ID],Products_C[Category])</f>
        <v>Burger</v>
      </c>
      <c r="Z2643" t="str">
        <f>_xlfn.XLOOKUP(Orders_C[[#This Row],[Store_ID]],Stores_c[Store_ID],Stores_c[City])</f>
        <v>Port Jacob</v>
      </c>
      <c r="AA2643" t="str">
        <f>_xlfn.XLOOKUP(Orders_C[[#This Row],[Customer_ID]],Customers_c[Customer_ID],Customers_c[Customer_Name])</f>
        <v>Jasmine Zavala</v>
      </c>
      <c r="AB2643" s="6">
        <f>Orders_C[[#This Row],[Quantity]]*Orders_C[[#This Row],[Unit_Price]]*(1-Orders_C[[#This Row],[Discount %]])+Orders_C[[#This Row],[Tax]]</f>
        <v>759.45</v>
      </c>
      <c r="AC2643" s="9">
        <f>(Orders_C[[#This Row],[Unit_Price]]*Orders_C[[#This Row],[Quantity]])-Orders_C[[#This Row],[Discount]]+Orders_C[[#This Row],[Tax]]</f>
        <v>759.45</v>
      </c>
      <c r="AD2643" t="str">
        <f>IF(COUNTIF(Orders_C[[#All],[Customer_ID]],Orders_C[[#This Row],[Customer_ID]])&gt;1,"Repeat","New")</f>
        <v>Repeat</v>
      </c>
      <c r="AE2643" t="str" cm="1">
        <f t="array" ref="AE2643">_xlfn.XLOOKUP(Orders_C[[#This Row],[Store_ID]],Stores_c[[#All],[Store_ID]],Stores_c[[#All],[City]])</f>
        <v>Port Jacob</v>
      </c>
      <c r="AF2643" t="str" cm="1">
        <f t="array" ref="AF2643">_xlfn.XLOOKUP(Orders_C[[#This Row],[Store_ID]],Stores_c[[#All],[Store_ID]],Stores_c[[#All],[Manager_Name]])</f>
        <v>David Harris</v>
      </c>
      <c r="AG2643" t="str" cm="1">
        <f t="array" ref="AG2643">_xlfn.XLOOKUP(Orders_C[[#This Row],[Store_ID]],Stores_c[[#All],[Store_ID]],Stores_c[[#All],[Store_Type]])</f>
        <v>Mall</v>
      </c>
    </row>
    <row r="2644" spans="1:33" x14ac:dyDescent="0.25">
      <c r="A2644">
        <v>10329</v>
      </c>
      <c r="B2644" s="1">
        <v>45804</v>
      </c>
      <c r="C2644" s="2">
        <v>0.9626851851851852</v>
      </c>
      <c r="D2644">
        <v>1615</v>
      </c>
      <c r="E2644">
        <v>207</v>
      </c>
      <c r="F2644">
        <v>550</v>
      </c>
      <c r="G2644">
        <v>322</v>
      </c>
      <c r="H2644">
        <v>3</v>
      </c>
      <c r="I2644">
        <v>257</v>
      </c>
      <c r="J2644">
        <v>10</v>
      </c>
      <c r="K2644">
        <v>12.85</v>
      </c>
      <c r="L2644">
        <v>773.85</v>
      </c>
      <c r="M2644" t="s">
        <v>19</v>
      </c>
      <c r="N2644" t="s">
        <v>22</v>
      </c>
      <c r="O2644">
        <v>55</v>
      </c>
      <c r="P2644">
        <v>4</v>
      </c>
      <c r="Q2644" t="s">
        <v>4352</v>
      </c>
      <c r="R2644">
        <v>508</v>
      </c>
      <c r="S2644" s="3">
        <v>0.1</v>
      </c>
      <c r="T2644" s="6">
        <v>311.25000000000006</v>
      </c>
      <c r="U2644" t="s">
        <v>6339</v>
      </c>
      <c r="V2644">
        <v>2025</v>
      </c>
      <c r="W2644" t="s">
        <v>6331</v>
      </c>
      <c r="X2644" t="str">
        <f>_xlfn.XLOOKUP(Orders_C[[#This Row],[Product_ID]],Products_C[Product_ID],Products_C[Product_Name])</f>
        <v>Veg Burger</v>
      </c>
      <c r="Y2644" t="str">
        <f>_xlfn.XLOOKUP(Orders_C[[#This Row],[Product_ID]],Products_C[Product_ID],Products_C[Category])</f>
        <v>Burger</v>
      </c>
      <c r="Z2644" t="str">
        <f>_xlfn.XLOOKUP(Orders_C[[#This Row],[Store_ID]],Stores_c[Store_ID],Stores_c[City])</f>
        <v>Christineton</v>
      </c>
      <c r="AA2644" t="str">
        <f>_xlfn.XLOOKUP(Orders_C[[#This Row],[Customer_ID]],Customers_c[Customer_ID],Customers_c[Customer_Name])</f>
        <v>Michael Schneider</v>
      </c>
      <c r="AB2644" s="6">
        <f>Orders_C[[#This Row],[Quantity]]*Orders_C[[#This Row],[Unit_Price]]*(1-Orders_C[[#This Row],[Discount %]])+Orders_C[[#This Row],[Tax]]</f>
        <v>706.75</v>
      </c>
      <c r="AC2644" s="9">
        <f>(Orders_C[[#This Row],[Unit_Price]]*Orders_C[[#This Row],[Quantity]])-Orders_C[[#This Row],[Discount]]+Orders_C[[#This Row],[Tax]]</f>
        <v>773.85</v>
      </c>
      <c r="AD2644" t="str">
        <f>IF(COUNTIF(Orders_C[[#All],[Customer_ID]],Orders_C[[#This Row],[Customer_ID]])&gt;1,"Repeat","New")</f>
        <v>Repeat</v>
      </c>
      <c r="AE2644" t="str" cm="1">
        <f t="array" ref="AE2644">_xlfn.XLOOKUP(Orders_C[[#This Row],[Store_ID]],Stores_c[[#All],[Store_ID]],Stores_c[[#All],[City]])</f>
        <v>Christineton</v>
      </c>
      <c r="AF2644" t="str" cm="1">
        <f t="array" ref="AF2644">_xlfn.XLOOKUP(Orders_C[[#This Row],[Store_ID]],Stores_c[[#All],[Store_ID]],Stores_c[[#All],[Manager_Name]])</f>
        <v>Dr. William Hubbard MD</v>
      </c>
      <c r="AG2644" t="str" cm="1">
        <f t="array" ref="AG2644">_xlfn.XLOOKUP(Orders_C[[#This Row],[Store_ID]],Stores_c[[#All],[Store_ID]],Stores_c[[#All],[Store_Type]])</f>
        <v>Street</v>
      </c>
    </row>
    <row r="2645" spans="1:33" x14ac:dyDescent="0.25">
      <c r="A2645">
        <v>8322</v>
      </c>
      <c r="B2645" s="1">
        <v>45842</v>
      </c>
      <c r="C2645" s="2">
        <v>0.36644675925925924</v>
      </c>
      <c r="D2645">
        <v>1039</v>
      </c>
      <c r="E2645">
        <v>201</v>
      </c>
      <c r="F2645">
        <v>463</v>
      </c>
      <c r="G2645">
        <v>319</v>
      </c>
      <c r="H2645">
        <v>4</v>
      </c>
      <c r="I2645">
        <v>198</v>
      </c>
      <c r="J2645">
        <v>15</v>
      </c>
      <c r="K2645">
        <v>9.9</v>
      </c>
      <c r="L2645">
        <v>786.9</v>
      </c>
      <c r="M2645" t="s">
        <v>18</v>
      </c>
      <c r="N2645" t="s">
        <v>21</v>
      </c>
      <c r="O2645">
        <v>58</v>
      </c>
      <c r="P2645">
        <v>2</v>
      </c>
      <c r="Q2645" t="s">
        <v>2345</v>
      </c>
      <c r="R2645">
        <v>505</v>
      </c>
      <c r="S2645" s="3">
        <v>0.15</v>
      </c>
      <c r="T2645" s="6">
        <v>311.7</v>
      </c>
      <c r="U2645" t="s">
        <v>6341</v>
      </c>
      <c r="V2645">
        <v>2025</v>
      </c>
      <c r="W2645" t="s">
        <v>6331</v>
      </c>
      <c r="X2645" t="str">
        <f>_xlfn.XLOOKUP(Orders_C[[#This Row],[Product_ID]],Products_C[Product_ID],Products_C[Product_Name])</f>
        <v>Chocolate Lava Cake</v>
      </c>
      <c r="Y2645" t="str">
        <f>_xlfn.XLOOKUP(Orders_C[[#This Row],[Product_ID]],Products_C[Product_ID],Products_C[Category])</f>
        <v>Beverage</v>
      </c>
      <c r="Z2645" t="str">
        <f>_xlfn.XLOOKUP(Orders_C[[#This Row],[Store_ID]],Stores_c[Store_ID],Stores_c[City])</f>
        <v>Lake Nicholasburgh</v>
      </c>
      <c r="AA2645" t="str">
        <f>_xlfn.XLOOKUP(Orders_C[[#This Row],[Customer_ID]],Customers_c[Customer_ID],Customers_c[Customer_Name])</f>
        <v>Linda Anderson</v>
      </c>
      <c r="AB2645" s="6">
        <f>Orders_C[[#This Row],[Quantity]]*Orders_C[[#This Row],[Unit_Price]]*(1-Orders_C[[#This Row],[Discount %]])+Orders_C[[#This Row],[Tax]]</f>
        <v>683.09999999999991</v>
      </c>
      <c r="AC2645" s="9">
        <f>(Orders_C[[#This Row],[Unit_Price]]*Orders_C[[#This Row],[Quantity]])-Orders_C[[#This Row],[Discount]]+Orders_C[[#This Row],[Tax]]</f>
        <v>786.9</v>
      </c>
      <c r="AD2645" t="str">
        <f>IF(COUNTIF(Orders_C[[#All],[Customer_ID]],Orders_C[[#This Row],[Customer_ID]])&gt;1,"Repeat","New")</f>
        <v>Repeat</v>
      </c>
      <c r="AE2645" t="str" cm="1">
        <f t="array" ref="AE2645">_xlfn.XLOOKUP(Orders_C[[#This Row],[Store_ID]],Stores_c[[#All],[Store_ID]],Stores_c[[#All],[City]])</f>
        <v>Lake Nicholasburgh</v>
      </c>
      <c r="AF2645" t="str" cm="1">
        <f t="array" ref="AF2645">_xlfn.XLOOKUP(Orders_C[[#This Row],[Store_ID]],Stores_c[[#All],[Store_ID]],Stores_c[[#All],[Manager_Name]])</f>
        <v>Maurice Garcia</v>
      </c>
      <c r="AG2645" t="str" cm="1">
        <f t="array" ref="AG2645">_xlfn.XLOOKUP(Orders_C[[#This Row],[Store_ID]],Stores_c[[#All],[Store_ID]],Stores_c[[#All],[Store_Type]])</f>
        <v>Mall</v>
      </c>
    </row>
    <row r="2646" spans="1:33" x14ac:dyDescent="0.25">
      <c r="A2646">
        <v>10289</v>
      </c>
      <c r="B2646" s="1">
        <v>45860</v>
      </c>
      <c r="C2646" s="2">
        <v>0.67756944444444445</v>
      </c>
      <c r="D2646">
        <v>1507</v>
      </c>
      <c r="E2646">
        <v>212</v>
      </c>
      <c r="F2646">
        <v>432</v>
      </c>
      <c r="G2646">
        <v>340</v>
      </c>
      <c r="H2646">
        <v>4</v>
      </c>
      <c r="I2646">
        <v>198</v>
      </c>
      <c r="J2646">
        <v>15</v>
      </c>
      <c r="K2646">
        <v>9.9</v>
      </c>
      <c r="L2646">
        <v>786.9</v>
      </c>
      <c r="M2646" t="s">
        <v>18</v>
      </c>
      <c r="N2646" t="s">
        <v>21</v>
      </c>
      <c r="O2646">
        <v>44</v>
      </c>
      <c r="P2646">
        <v>4</v>
      </c>
      <c r="Q2646" t="s">
        <v>4312</v>
      </c>
      <c r="R2646">
        <v>509</v>
      </c>
      <c r="S2646" s="3">
        <v>0.15</v>
      </c>
      <c r="T2646" s="6">
        <v>311.7</v>
      </c>
      <c r="U2646" t="s">
        <v>6341</v>
      </c>
      <c r="V2646">
        <v>2025</v>
      </c>
      <c r="W2646" t="s">
        <v>6331</v>
      </c>
      <c r="X2646" t="str">
        <f>_xlfn.XLOOKUP(Orders_C[[#This Row],[Product_ID]],Products_C[Product_ID],Products_C[Product_Name])</f>
        <v>Chocolate Lava Cake</v>
      </c>
      <c r="Y2646" t="str">
        <f>_xlfn.XLOOKUP(Orders_C[[#This Row],[Product_ID]],Products_C[Product_ID],Products_C[Category])</f>
        <v>Chicken</v>
      </c>
      <c r="Z2646" t="str">
        <f>_xlfn.XLOOKUP(Orders_C[[#This Row],[Store_ID]],Stores_c[Store_ID],Stores_c[City])</f>
        <v>Andrewview</v>
      </c>
      <c r="AA2646" t="str">
        <f>_xlfn.XLOOKUP(Orders_C[[#This Row],[Customer_ID]],Customers_c[Customer_ID],Customers_c[Customer_Name])</f>
        <v>Kevin Bender</v>
      </c>
      <c r="AB2646" s="6">
        <f>Orders_C[[#This Row],[Quantity]]*Orders_C[[#This Row],[Unit_Price]]*(1-Orders_C[[#This Row],[Discount %]])+Orders_C[[#This Row],[Tax]]</f>
        <v>683.09999999999991</v>
      </c>
      <c r="AC2646" s="9">
        <f>(Orders_C[[#This Row],[Unit_Price]]*Orders_C[[#This Row],[Quantity]])-Orders_C[[#This Row],[Discount]]+Orders_C[[#This Row],[Tax]]</f>
        <v>786.9</v>
      </c>
      <c r="AD2646" t="str">
        <f>IF(COUNTIF(Orders_C[[#All],[Customer_ID]],Orders_C[[#This Row],[Customer_ID]])&gt;1,"Repeat","New")</f>
        <v>Repeat</v>
      </c>
      <c r="AE2646" t="str" cm="1">
        <f t="array" ref="AE2646">_xlfn.XLOOKUP(Orders_C[[#This Row],[Store_ID]],Stores_c[[#All],[Store_ID]],Stores_c[[#All],[City]])</f>
        <v>Andrewview</v>
      </c>
      <c r="AF2646" t="str" cm="1">
        <f t="array" ref="AF2646">_xlfn.XLOOKUP(Orders_C[[#This Row],[Store_ID]],Stores_c[[#All],[Store_ID]],Stores_c[[#All],[Manager_Name]])</f>
        <v>Alice Sutton</v>
      </c>
      <c r="AG2646" t="str" cm="1">
        <f t="array" ref="AG2646">_xlfn.XLOOKUP(Orders_C[[#This Row],[Store_ID]],Stores_c[[#All],[Store_ID]],Stores_c[[#All],[Store_Type]])</f>
        <v>Mall</v>
      </c>
    </row>
    <row r="2647" spans="1:33" x14ac:dyDescent="0.25">
      <c r="A2647">
        <v>8042</v>
      </c>
      <c r="B2647" s="1">
        <v>45855</v>
      </c>
      <c r="C2647" s="2">
        <v>0.14666666666666667</v>
      </c>
      <c r="D2647">
        <v>1690</v>
      </c>
      <c r="E2647">
        <v>217</v>
      </c>
      <c r="F2647">
        <v>463</v>
      </c>
      <c r="G2647">
        <v>323</v>
      </c>
      <c r="H2647">
        <v>4</v>
      </c>
      <c r="I2647">
        <v>195</v>
      </c>
      <c r="J2647">
        <v>10</v>
      </c>
      <c r="K2647">
        <v>9.75</v>
      </c>
      <c r="L2647">
        <v>779.75</v>
      </c>
      <c r="M2647" t="s">
        <v>18</v>
      </c>
      <c r="N2647" t="s">
        <v>21</v>
      </c>
      <c r="O2647">
        <v>33</v>
      </c>
      <c r="P2647">
        <v>1</v>
      </c>
      <c r="Q2647" t="s">
        <v>2065</v>
      </c>
      <c r="R2647">
        <v>504</v>
      </c>
      <c r="S2647" s="3">
        <v>0.1</v>
      </c>
      <c r="T2647" s="6">
        <v>311.75</v>
      </c>
      <c r="U2647" t="s">
        <v>6341</v>
      </c>
      <c r="V2647">
        <v>2025</v>
      </c>
      <c r="W2647" t="s">
        <v>6329</v>
      </c>
      <c r="X2647" t="str">
        <f>_xlfn.XLOOKUP(Orders_C[[#This Row],[Product_ID]],Products_C[Product_ID],Products_C[Product_Name])</f>
        <v>Rice Bowl</v>
      </c>
      <c r="Y2647" t="str">
        <f>_xlfn.XLOOKUP(Orders_C[[#This Row],[Product_ID]],Products_C[Product_ID],Products_C[Category])</f>
        <v>Beverage</v>
      </c>
      <c r="Z2647" t="str">
        <f>_xlfn.XLOOKUP(Orders_C[[#This Row],[Store_ID]],Stores_c[Store_ID],Stores_c[City])</f>
        <v>West Rebecca</v>
      </c>
      <c r="AA2647" t="str">
        <f>_xlfn.XLOOKUP(Orders_C[[#This Row],[Customer_ID]],Customers_c[Customer_ID],Customers_c[Customer_Name])</f>
        <v>Scott Soto</v>
      </c>
      <c r="AB2647" s="6">
        <f>Orders_C[[#This Row],[Quantity]]*Orders_C[[#This Row],[Unit_Price]]*(1-Orders_C[[#This Row],[Discount %]])+Orders_C[[#This Row],[Tax]]</f>
        <v>711.75</v>
      </c>
      <c r="AC2647" s="9">
        <f>(Orders_C[[#This Row],[Unit_Price]]*Orders_C[[#This Row],[Quantity]])-Orders_C[[#This Row],[Discount]]+Orders_C[[#This Row],[Tax]]</f>
        <v>779.75</v>
      </c>
      <c r="AD2647" t="str">
        <f>IF(COUNTIF(Orders_C[[#All],[Customer_ID]],Orders_C[[#This Row],[Customer_ID]])&gt;1,"Repeat","New")</f>
        <v>Repeat</v>
      </c>
      <c r="AE2647" t="str" cm="1">
        <f t="array" ref="AE2647">_xlfn.XLOOKUP(Orders_C[[#This Row],[Store_ID]],Stores_c[[#All],[Store_ID]],Stores_c[[#All],[City]])</f>
        <v>West Rebecca</v>
      </c>
      <c r="AF2647" t="str" cm="1">
        <f t="array" ref="AF2647">_xlfn.XLOOKUP(Orders_C[[#This Row],[Store_ID]],Stores_c[[#All],[Store_ID]],Stores_c[[#All],[Manager_Name]])</f>
        <v>Albert Smith</v>
      </c>
      <c r="AG2647" t="str" cm="1">
        <f t="array" ref="AG2647">_xlfn.XLOOKUP(Orders_C[[#This Row],[Store_ID]],Stores_c[[#All],[Store_ID]],Stores_c[[#All],[Store_Type]])</f>
        <v>Mall</v>
      </c>
    </row>
    <row r="2648" spans="1:33" x14ac:dyDescent="0.25">
      <c r="A2648">
        <v>7331</v>
      </c>
      <c r="B2648" s="1">
        <v>45877</v>
      </c>
      <c r="C2648" s="2">
        <v>0.2996875</v>
      </c>
      <c r="D2648">
        <v>1551</v>
      </c>
      <c r="E2648">
        <v>221</v>
      </c>
      <c r="F2648">
        <v>460</v>
      </c>
      <c r="G2648">
        <v>327</v>
      </c>
      <c r="H2648">
        <v>2</v>
      </c>
      <c r="I2648">
        <v>373</v>
      </c>
      <c r="J2648">
        <v>5</v>
      </c>
      <c r="K2648">
        <v>18.649999999999999</v>
      </c>
      <c r="L2648">
        <v>759.65</v>
      </c>
      <c r="M2648" t="s">
        <v>18</v>
      </c>
      <c r="N2648" t="s">
        <v>21</v>
      </c>
      <c r="O2648">
        <v>10</v>
      </c>
      <c r="P2648">
        <v>2</v>
      </c>
      <c r="Q2648" t="s">
        <v>1354</v>
      </c>
      <c r="R2648">
        <v>506</v>
      </c>
      <c r="S2648" s="3">
        <v>0.05</v>
      </c>
      <c r="T2648" s="6">
        <v>312.05</v>
      </c>
      <c r="U2648" t="s">
        <v>6342</v>
      </c>
      <c r="V2648">
        <v>2025</v>
      </c>
      <c r="W2648" t="s">
        <v>6333</v>
      </c>
      <c r="X2648" t="str">
        <f>_xlfn.XLOOKUP(Orders_C[[#This Row],[Product_ID]],Products_C[Product_ID],Products_C[Product_Name])</f>
        <v>Wrap</v>
      </c>
      <c r="Y2648" t="str">
        <f>_xlfn.XLOOKUP(Orders_C[[#This Row],[Product_ID]],Products_C[Product_ID],Products_C[Category])</f>
        <v>Chicken</v>
      </c>
      <c r="Z2648" t="str">
        <f>_xlfn.XLOOKUP(Orders_C[[#This Row],[Store_ID]],Stores_c[Store_ID],Stores_c[City])</f>
        <v>Port Barbarabury</v>
      </c>
      <c r="AA2648" t="str">
        <f>_xlfn.XLOOKUP(Orders_C[[#This Row],[Customer_ID]],Customers_c[Customer_ID],Customers_c[Customer_Name])</f>
        <v>Bradley Johnson</v>
      </c>
      <c r="AB2648" s="6">
        <f>Orders_C[[#This Row],[Quantity]]*Orders_C[[#This Row],[Unit_Price]]*(1-Orders_C[[#This Row],[Discount %]])+Orders_C[[#This Row],[Tax]]</f>
        <v>727.34999999999991</v>
      </c>
      <c r="AC2648" s="9">
        <f>(Orders_C[[#This Row],[Unit_Price]]*Orders_C[[#This Row],[Quantity]])-Orders_C[[#This Row],[Discount]]+Orders_C[[#This Row],[Tax]]</f>
        <v>759.65</v>
      </c>
      <c r="AD2648" t="str">
        <f>IF(COUNTIF(Orders_C[[#All],[Customer_ID]],Orders_C[[#This Row],[Customer_ID]])&gt;1,"Repeat","New")</f>
        <v>Repeat</v>
      </c>
      <c r="AE2648" t="str" cm="1">
        <f t="array" ref="AE2648">_xlfn.XLOOKUP(Orders_C[[#This Row],[Store_ID]],Stores_c[[#All],[Store_ID]],Stores_c[[#All],[City]])</f>
        <v>Port Barbarabury</v>
      </c>
      <c r="AF2648" t="str" cm="1">
        <f t="array" ref="AF2648">_xlfn.XLOOKUP(Orders_C[[#This Row],[Store_ID]],Stores_c[[#All],[Store_ID]],Stores_c[[#All],[Manager_Name]])</f>
        <v>Edward Nguyen</v>
      </c>
      <c r="AG2648" t="str" cm="1">
        <f t="array" ref="AG2648">_xlfn.XLOOKUP(Orders_C[[#This Row],[Store_ID]],Stores_c[[#All],[Store_ID]],Stores_c[[#All],[Store_Type]])</f>
        <v>Street</v>
      </c>
    </row>
    <row r="2649" spans="1:33" x14ac:dyDescent="0.25">
      <c r="A2649">
        <v>10833</v>
      </c>
      <c r="B2649" s="1">
        <v>45827</v>
      </c>
      <c r="C2649" s="2">
        <v>0.47337962962962965</v>
      </c>
      <c r="D2649">
        <v>1597</v>
      </c>
      <c r="E2649">
        <v>202</v>
      </c>
      <c r="F2649">
        <v>412</v>
      </c>
      <c r="G2649">
        <v>333</v>
      </c>
      <c r="H2649">
        <v>2</v>
      </c>
      <c r="I2649">
        <v>379</v>
      </c>
      <c r="J2649">
        <v>10</v>
      </c>
      <c r="K2649">
        <v>18.95</v>
      </c>
      <c r="L2649">
        <v>766.95</v>
      </c>
      <c r="M2649" t="s">
        <v>20</v>
      </c>
      <c r="N2649" t="s">
        <v>21</v>
      </c>
      <c r="O2649">
        <v>29</v>
      </c>
      <c r="P2649">
        <v>4</v>
      </c>
      <c r="Q2649" t="s">
        <v>4856</v>
      </c>
      <c r="R2649">
        <v>508</v>
      </c>
      <c r="S2649" s="3">
        <v>0.1</v>
      </c>
      <c r="T2649" s="6">
        <v>312.15000000000003</v>
      </c>
      <c r="U2649" t="s">
        <v>6340</v>
      </c>
      <c r="V2649">
        <v>2025</v>
      </c>
      <c r="W2649" t="s">
        <v>6329</v>
      </c>
      <c r="X2649" t="str">
        <f>_xlfn.XLOOKUP(Orders_C[[#This Row],[Product_ID]],Products_C[Product_ID],Products_C[Product_Name])</f>
        <v>Chicken Wings</v>
      </c>
      <c r="Y2649" t="str">
        <f>_xlfn.XLOOKUP(Orders_C[[#This Row],[Product_ID]],Products_C[Product_ID],Products_C[Category])</f>
        <v>Burger</v>
      </c>
      <c r="Z2649" t="str">
        <f>_xlfn.XLOOKUP(Orders_C[[#This Row],[Store_ID]],Stores_c[Store_ID],Stores_c[City])</f>
        <v>Rebekahside</v>
      </c>
      <c r="AA2649" t="str">
        <f>_xlfn.XLOOKUP(Orders_C[[#This Row],[Customer_ID]],Customers_c[Customer_ID],Customers_c[Customer_Name])</f>
        <v>Erika Chapman</v>
      </c>
      <c r="AB2649" s="6">
        <f>Orders_C[[#This Row],[Quantity]]*Orders_C[[#This Row],[Unit_Price]]*(1-Orders_C[[#This Row],[Discount %]])+Orders_C[[#This Row],[Tax]]</f>
        <v>701.15000000000009</v>
      </c>
      <c r="AC2649" s="9">
        <f>(Orders_C[[#This Row],[Unit_Price]]*Orders_C[[#This Row],[Quantity]])-Orders_C[[#This Row],[Discount]]+Orders_C[[#This Row],[Tax]]</f>
        <v>766.95</v>
      </c>
      <c r="AD2649" t="str">
        <f>IF(COUNTIF(Orders_C[[#All],[Customer_ID]],Orders_C[[#This Row],[Customer_ID]])&gt;1,"Repeat","New")</f>
        <v>Repeat</v>
      </c>
      <c r="AE2649" t="str" cm="1">
        <f t="array" ref="AE2649">_xlfn.XLOOKUP(Orders_C[[#This Row],[Store_ID]],Stores_c[[#All],[Store_ID]],Stores_c[[#All],[City]])</f>
        <v>Rebekahside</v>
      </c>
      <c r="AF2649" t="str" cm="1">
        <f t="array" ref="AF2649">_xlfn.XLOOKUP(Orders_C[[#This Row],[Store_ID]],Stores_c[[#All],[Store_ID]],Stores_c[[#All],[Manager_Name]])</f>
        <v>Mark Ray</v>
      </c>
      <c r="AG2649" t="str" cm="1">
        <f t="array" ref="AG2649">_xlfn.XLOOKUP(Orders_C[[#This Row],[Store_ID]],Stores_c[[#All],[Store_ID]],Stores_c[[#All],[Store_Type]])</f>
        <v>Drive-Thru</v>
      </c>
    </row>
    <row r="2650" spans="1:33" x14ac:dyDescent="0.25">
      <c r="A2650">
        <v>10054</v>
      </c>
      <c r="B2650" s="1">
        <v>45705</v>
      </c>
      <c r="C2650" s="2">
        <v>0.82011574074074078</v>
      </c>
      <c r="D2650">
        <v>1933</v>
      </c>
      <c r="E2650">
        <v>204</v>
      </c>
      <c r="F2650">
        <v>463</v>
      </c>
      <c r="G2650">
        <v>314</v>
      </c>
      <c r="H2650">
        <v>2</v>
      </c>
      <c r="I2650">
        <v>385</v>
      </c>
      <c r="J2650">
        <v>15</v>
      </c>
      <c r="K2650">
        <v>19.25</v>
      </c>
      <c r="L2650">
        <v>774.25</v>
      </c>
      <c r="M2650" t="s">
        <v>18</v>
      </c>
      <c r="N2650" t="s">
        <v>22</v>
      </c>
      <c r="O2650">
        <v>10</v>
      </c>
      <c r="P2650">
        <v>1</v>
      </c>
      <c r="Q2650" t="s">
        <v>4077</v>
      </c>
      <c r="R2650">
        <v>508</v>
      </c>
      <c r="S2650" s="3">
        <v>0.15</v>
      </c>
      <c r="T2650" s="6">
        <v>312.25</v>
      </c>
      <c r="U2650" t="s">
        <v>6338</v>
      </c>
      <c r="V2650">
        <v>2025</v>
      </c>
      <c r="W2650" t="s">
        <v>6333</v>
      </c>
      <c r="X2650" t="str">
        <f>_xlfn.XLOOKUP(Orders_C[[#This Row],[Product_ID]],Products_C[Product_ID],Products_C[Product_Name])</f>
        <v>Wrap</v>
      </c>
      <c r="Y2650" t="str">
        <f>_xlfn.XLOOKUP(Orders_C[[#This Row],[Product_ID]],Products_C[Product_ID],Products_C[Category])</f>
        <v>Burger</v>
      </c>
      <c r="Z2650" t="str">
        <f>_xlfn.XLOOKUP(Orders_C[[#This Row],[Store_ID]],Stores_c[Store_ID],Stores_c[City])</f>
        <v>New Robertfurt</v>
      </c>
      <c r="AA2650" t="str">
        <f>_xlfn.XLOOKUP(Orders_C[[#This Row],[Customer_ID]],Customers_c[Customer_ID],Customers_c[Customer_Name])</f>
        <v>Nathan Smith</v>
      </c>
      <c r="AB2650" s="6">
        <f>Orders_C[[#This Row],[Quantity]]*Orders_C[[#This Row],[Unit_Price]]*(1-Orders_C[[#This Row],[Discount %]])+Orders_C[[#This Row],[Tax]]</f>
        <v>673.75</v>
      </c>
      <c r="AC2650" s="9">
        <f>(Orders_C[[#This Row],[Unit_Price]]*Orders_C[[#This Row],[Quantity]])-Orders_C[[#This Row],[Discount]]+Orders_C[[#This Row],[Tax]]</f>
        <v>774.25</v>
      </c>
      <c r="AD2650" t="str">
        <f>IF(COUNTIF(Orders_C[[#All],[Customer_ID]],Orders_C[[#This Row],[Customer_ID]])&gt;1,"Repeat","New")</f>
        <v>Repeat</v>
      </c>
      <c r="AE2650" t="str" cm="1">
        <f t="array" ref="AE2650">_xlfn.XLOOKUP(Orders_C[[#This Row],[Store_ID]],Stores_c[[#All],[Store_ID]],Stores_c[[#All],[City]])</f>
        <v>New Robertfurt</v>
      </c>
      <c r="AF2650" t="str" cm="1">
        <f t="array" ref="AF2650">_xlfn.XLOOKUP(Orders_C[[#This Row],[Store_ID]],Stores_c[[#All],[Store_ID]],Stores_c[[#All],[Manager_Name]])</f>
        <v>Tiffany Gomez</v>
      </c>
      <c r="AG2650" t="str" cm="1">
        <f t="array" ref="AG2650">_xlfn.XLOOKUP(Orders_C[[#This Row],[Store_ID]],Stores_c[[#All],[Store_ID]],Stores_c[[#All],[Store_Type]])</f>
        <v>Street</v>
      </c>
    </row>
    <row r="2651" spans="1:33" x14ac:dyDescent="0.25">
      <c r="A2651">
        <v>10079</v>
      </c>
      <c r="B2651" s="1">
        <v>45795</v>
      </c>
      <c r="C2651" s="2">
        <v>0.28228009259259257</v>
      </c>
      <c r="D2651">
        <v>1296</v>
      </c>
      <c r="E2651">
        <v>206</v>
      </c>
      <c r="F2651">
        <v>477</v>
      </c>
      <c r="G2651">
        <v>329</v>
      </c>
      <c r="H2651">
        <v>3</v>
      </c>
      <c r="I2651">
        <v>258</v>
      </c>
      <c r="J2651">
        <v>10</v>
      </c>
      <c r="K2651">
        <v>12.9</v>
      </c>
      <c r="L2651">
        <v>776.9</v>
      </c>
      <c r="M2651" t="s">
        <v>19</v>
      </c>
      <c r="N2651" t="s">
        <v>21</v>
      </c>
      <c r="O2651">
        <v>39</v>
      </c>
      <c r="P2651">
        <v>2</v>
      </c>
      <c r="Q2651" t="s">
        <v>4102</v>
      </c>
      <c r="R2651">
        <v>508</v>
      </c>
      <c r="S2651" s="3">
        <v>0.1</v>
      </c>
      <c r="T2651" s="6">
        <v>312.5</v>
      </c>
      <c r="U2651" t="s">
        <v>6339</v>
      </c>
      <c r="V2651">
        <v>2025</v>
      </c>
      <c r="W2651" t="s">
        <v>6329</v>
      </c>
      <c r="X2651" t="str">
        <f>_xlfn.XLOOKUP(Orders_C[[#This Row],[Product_ID]],Products_C[Product_ID],Products_C[Product_Name])</f>
        <v>Rice Bowl</v>
      </c>
      <c r="Y2651" t="str">
        <f>_xlfn.XLOOKUP(Orders_C[[#This Row],[Product_ID]],Products_C[Product_ID],Products_C[Category])</f>
        <v>Dessert</v>
      </c>
      <c r="Z2651" t="str">
        <f>_xlfn.XLOOKUP(Orders_C[[#This Row],[Store_ID]],Stores_c[Store_ID],Stores_c[City])</f>
        <v>West Matthew</v>
      </c>
      <c r="AA2651" t="str">
        <f>_xlfn.XLOOKUP(Orders_C[[#This Row],[Customer_ID]],Customers_c[Customer_ID],Customers_c[Customer_Name])</f>
        <v>Ashley Ward</v>
      </c>
      <c r="AB2651" s="6">
        <f>Orders_C[[#This Row],[Quantity]]*Orders_C[[#This Row],[Unit_Price]]*(1-Orders_C[[#This Row],[Discount %]])+Orders_C[[#This Row],[Tax]]</f>
        <v>709.5</v>
      </c>
      <c r="AC2651" s="9">
        <f>(Orders_C[[#This Row],[Unit_Price]]*Orders_C[[#This Row],[Quantity]])-Orders_C[[#This Row],[Discount]]+Orders_C[[#This Row],[Tax]]</f>
        <v>776.9</v>
      </c>
      <c r="AD2651" t="str">
        <f>IF(COUNTIF(Orders_C[[#All],[Customer_ID]],Orders_C[[#This Row],[Customer_ID]])&gt;1,"Repeat","New")</f>
        <v>Repeat</v>
      </c>
      <c r="AE2651" t="str" cm="1">
        <f t="array" ref="AE2651">_xlfn.XLOOKUP(Orders_C[[#This Row],[Store_ID]],Stores_c[[#All],[Store_ID]],Stores_c[[#All],[City]])</f>
        <v>West Matthew</v>
      </c>
      <c r="AF2651" t="str" cm="1">
        <f t="array" ref="AF2651">_xlfn.XLOOKUP(Orders_C[[#This Row],[Store_ID]],Stores_c[[#All],[Store_ID]],Stores_c[[#All],[Manager_Name]])</f>
        <v>Miguel Kidd</v>
      </c>
      <c r="AG2651" t="str" cm="1">
        <f t="array" ref="AG2651">_xlfn.XLOOKUP(Orders_C[[#This Row],[Store_ID]],Stores_c[[#All],[Store_ID]],Stores_c[[#All],[Store_Type]])</f>
        <v>Drive-Thru</v>
      </c>
    </row>
    <row r="2652" spans="1:33" x14ac:dyDescent="0.25">
      <c r="A2652">
        <v>7635</v>
      </c>
      <c r="B2652" s="1">
        <v>45759</v>
      </c>
      <c r="C2652" s="2">
        <v>8.6736111111111111E-2</v>
      </c>
      <c r="D2652">
        <v>1024</v>
      </c>
      <c r="E2652">
        <v>218</v>
      </c>
      <c r="F2652">
        <v>509</v>
      </c>
      <c r="G2652">
        <v>321</v>
      </c>
      <c r="H2652">
        <v>3</v>
      </c>
      <c r="I2652">
        <v>262</v>
      </c>
      <c r="J2652">
        <v>15</v>
      </c>
      <c r="K2652">
        <v>13.1</v>
      </c>
      <c r="L2652">
        <v>784.1</v>
      </c>
      <c r="M2652" t="s">
        <v>20</v>
      </c>
      <c r="N2652" t="s">
        <v>21</v>
      </c>
      <c r="O2652">
        <v>11</v>
      </c>
      <c r="P2652">
        <v>2</v>
      </c>
      <c r="Q2652" t="s">
        <v>1658</v>
      </c>
      <c r="R2652">
        <v>508</v>
      </c>
      <c r="S2652" s="3">
        <v>0.15</v>
      </c>
      <c r="T2652" s="6">
        <v>312.50000000000006</v>
      </c>
      <c r="U2652" t="s">
        <v>6337</v>
      </c>
      <c r="V2652">
        <v>2025</v>
      </c>
      <c r="W2652" t="s">
        <v>6333</v>
      </c>
      <c r="X2652" t="str">
        <f>_xlfn.XLOOKUP(Orders_C[[#This Row],[Product_ID]],Products_C[Product_ID],Products_C[Product_Name])</f>
        <v>Cold Coffee</v>
      </c>
      <c r="Y2652" t="str">
        <f>_xlfn.XLOOKUP(Orders_C[[#This Row],[Product_ID]],Products_C[Product_ID],Products_C[Category])</f>
        <v>Dessert</v>
      </c>
      <c r="Z2652" t="str">
        <f>_xlfn.XLOOKUP(Orders_C[[#This Row],[Store_ID]],Stores_c[Store_ID],Stores_c[City])</f>
        <v>East Johnport</v>
      </c>
      <c r="AA2652" t="str">
        <f>_xlfn.XLOOKUP(Orders_C[[#This Row],[Customer_ID]],Customers_c[Customer_ID],Customers_c[Customer_Name])</f>
        <v>Roger Tucker</v>
      </c>
      <c r="AB2652" s="6">
        <f>Orders_C[[#This Row],[Quantity]]*Orders_C[[#This Row],[Unit_Price]]*(1-Orders_C[[#This Row],[Discount %]])+Orders_C[[#This Row],[Tax]]</f>
        <v>681.2</v>
      </c>
      <c r="AC2652" s="9">
        <f>(Orders_C[[#This Row],[Unit_Price]]*Orders_C[[#This Row],[Quantity]])-Orders_C[[#This Row],[Discount]]+Orders_C[[#This Row],[Tax]]</f>
        <v>784.1</v>
      </c>
      <c r="AD2652" t="str">
        <f>IF(COUNTIF(Orders_C[[#All],[Customer_ID]],Orders_C[[#This Row],[Customer_ID]])&gt;1,"Repeat","New")</f>
        <v>Repeat</v>
      </c>
      <c r="AE2652" t="str" cm="1">
        <f t="array" ref="AE2652">_xlfn.XLOOKUP(Orders_C[[#This Row],[Store_ID]],Stores_c[[#All],[Store_ID]],Stores_c[[#All],[City]])</f>
        <v>East Johnport</v>
      </c>
      <c r="AF2652" t="str" cm="1">
        <f t="array" ref="AF2652">_xlfn.XLOOKUP(Orders_C[[#This Row],[Store_ID]],Stores_c[[#All],[Store_ID]],Stores_c[[#All],[Manager_Name]])</f>
        <v>Mr. Matthew Murillo III</v>
      </c>
      <c r="AG2652" t="str" cm="1">
        <f t="array" ref="AG2652">_xlfn.XLOOKUP(Orders_C[[#This Row],[Store_ID]],Stores_c[[#All],[Store_ID]],Stores_c[[#All],[Store_Type]])</f>
        <v>Street</v>
      </c>
    </row>
    <row r="2653" spans="1:33" x14ac:dyDescent="0.25">
      <c r="A2653">
        <v>6828</v>
      </c>
      <c r="B2653" s="1">
        <v>45890</v>
      </c>
      <c r="C2653" s="2">
        <v>0.5310300925925926</v>
      </c>
      <c r="D2653">
        <v>1399</v>
      </c>
      <c r="E2653">
        <v>224</v>
      </c>
      <c r="F2653">
        <v>520</v>
      </c>
      <c r="G2653">
        <v>312</v>
      </c>
      <c r="H2653">
        <v>2</v>
      </c>
      <c r="I2653">
        <v>368</v>
      </c>
      <c r="J2653">
        <v>0</v>
      </c>
      <c r="K2653">
        <v>18.399999999999999</v>
      </c>
      <c r="L2653">
        <v>754.4</v>
      </c>
      <c r="M2653" t="s">
        <v>19</v>
      </c>
      <c r="N2653" t="s">
        <v>21</v>
      </c>
      <c r="O2653">
        <v>32</v>
      </c>
      <c r="P2653">
        <v>5</v>
      </c>
      <c r="Q2653" t="s">
        <v>851</v>
      </c>
      <c r="R2653">
        <v>508</v>
      </c>
      <c r="S2653" s="3">
        <v>0</v>
      </c>
      <c r="T2653" s="6">
        <v>312.8</v>
      </c>
      <c r="U2653" t="s">
        <v>6342</v>
      </c>
      <c r="V2653">
        <v>2025</v>
      </c>
      <c r="W2653" t="s">
        <v>6329</v>
      </c>
      <c r="X2653" t="str">
        <f>_xlfn.XLOOKUP(Orders_C[[#This Row],[Product_ID]],Products_C[Product_ID],Products_C[Product_Name])</f>
        <v>Veg Burger</v>
      </c>
      <c r="Y2653" t="str">
        <f>_xlfn.XLOOKUP(Orders_C[[#This Row],[Product_ID]],Products_C[Product_ID],Products_C[Category])</f>
        <v>Burger</v>
      </c>
      <c r="Z2653" t="str">
        <f>_xlfn.XLOOKUP(Orders_C[[#This Row],[Store_ID]],Stores_c[Store_ID],Stores_c[City])</f>
        <v>Valdezton</v>
      </c>
      <c r="AA2653" t="str">
        <f>_xlfn.XLOOKUP(Orders_C[[#This Row],[Customer_ID]],Customers_c[Customer_ID],Customers_c[Customer_Name])</f>
        <v>Monica Huang</v>
      </c>
      <c r="AB2653" s="6">
        <f>Orders_C[[#This Row],[Quantity]]*Orders_C[[#This Row],[Unit_Price]]*(1-Orders_C[[#This Row],[Discount %]])+Orders_C[[#This Row],[Tax]]</f>
        <v>754.4</v>
      </c>
      <c r="AC2653" s="9">
        <f>(Orders_C[[#This Row],[Unit_Price]]*Orders_C[[#This Row],[Quantity]])-Orders_C[[#This Row],[Discount]]+Orders_C[[#This Row],[Tax]]</f>
        <v>754.4</v>
      </c>
      <c r="AD2653" t="str">
        <f>IF(COUNTIF(Orders_C[[#All],[Customer_ID]],Orders_C[[#This Row],[Customer_ID]])&gt;1,"Repeat","New")</f>
        <v>Repeat</v>
      </c>
      <c r="AE2653" t="str" cm="1">
        <f t="array" ref="AE2653">_xlfn.XLOOKUP(Orders_C[[#This Row],[Store_ID]],Stores_c[[#All],[Store_ID]],Stores_c[[#All],[City]])</f>
        <v>Valdezton</v>
      </c>
      <c r="AF2653" t="str" cm="1">
        <f t="array" ref="AF2653">_xlfn.XLOOKUP(Orders_C[[#This Row],[Store_ID]],Stores_c[[#All],[Store_ID]],Stores_c[[#All],[Manager_Name]])</f>
        <v>John Rodriguez</v>
      </c>
      <c r="AG2653" t="str" cm="1">
        <f t="array" ref="AG2653">_xlfn.XLOOKUP(Orders_C[[#This Row],[Store_ID]],Stores_c[[#All],[Store_ID]],Stores_c[[#All],[Store_Type]])</f>
        <v>Street</v>
      </c>
    </row>
    <row r="2654" spans="1:33" x14ac:dyDescent="0.25">
      <c r="A2654">
        <v>10266</v>
      </c>
      <c r="B2654" s="1">
        <v>46054</v>
      </c>
      <c r="C2654" s="2">
        <v>0.83582175925925928</v>
      </c>
      <c r="D2654">
        <v>1639</v>
      </c>
      <c r="E2654">
        <v>206</v>
      </c>
      <c r="F2654">
        <v>431</v>
      </c>
      <c r="G2654">
        <v>332</v>
      </c>
      <c r="H2654">
        <v>2</v>
      </c>
      <c r="I2654">
        <v>374</v>
      </c>
      <c r="J2654">
        <v>5</v>
      </c>
      <c r="K2654">
        <v>18.7</v>
      </c>
      <c r="L2654">
        <v>761.7</v>
      </c>
      <c r="M2654" t="s">
        <v>20</v>
      </c>
      <c r="N2654" t="s">
        <v>21</v>
      </c>
      <c r="O2654">
        <v>56</v>
      </c>
      <c r="P2654">
        <v>2</v>
      </c>
      <c r="Q2654" t="s">
        <v>4289</v>
      </c>
      <c r="R2654">
        <v>504</v>
      </c>
      <c r="S2654" s="3">
        <v>0.05</v>
      </c>
      <c r="T2654" s="6">
        <v>312.90000000000003</v>
      </c>
      <c r="U2654" t="s">
        <v>6338</v>
      </c>
      <c r="V2654">
        <v>2026</v>
      </c>
      <c r="W2654" t="s">
        <v>6331</v>
      </c>
      <c r="X2654" t="str">
        <f>_xlfn.XLOOKUP(Orders_C[[#This Row],[Product_ID]],Products_C[Product_ID],Products_C[Product_Name])</f>
        <v>Zinger Burger</v>
      </c>
      <c r="Y2654" t="str">
        <f>_xlfn.XLOOKUP(Orders_C[[#This Row],[Product_ID]],Products_C[Product_ID],Products_C[Category])</f>
        <v>Beverage</v>
      </c>
      <c r="Z2654" t="str">
        <f>_xlfn.XLOOKUP(Orders_C[[#This Row],[Store_ID]],Stores_c[Store_ID],Stores_c[City])</f>
        <v>West Matthew</v>
      </c>
      <c r="AA2654" t="str">
        <f>_xlfn.XLOOKUP(Orders_C[[#This Row],[Customer_ID]],Customers_c[Customer_ID],Customers_c[Customer_Name])</f>
        <v>Sonya Cole</v>
      </c>
      <c r="AB2654" s="6">
        <f>Orders_C[[#This Row],[Quantity]]*Orders_C[[#This Row],[Unit_Price]]*(1-Orders_C[[#This Row],[Discount %]])+Orders_C[[#This Row],[Tax]]</f>
        <v>729.30000000000007</v>
      </c>
      <c r="AC2654" s="9">
        <f>(Orders_C[[#This Row],[Unit_Price]]*Orders_C[[#This Row],[Quantity]])-Orders_C[[#This Row],[Discount]]+Orders_C[[#This Row],[Tax]]</f>
        <v>761.7</v>
      </c>
      <c r="AD2654" t="str">
        <f>IF(COUNTIF(Orders_C[[#All],[Customer_ID]],Orders_C[[#This Row],[Customer_ID]])&gt;1,"Repeat","New")</f>
        <v>Repeat</v>
      </c>
      <c r="AE2654" t="str" cm="1">
        <f t="array" ref="AE2654">_xlfn.XLOOKUP(Orders_C[[#This Row],[Store_ID]],Stores_c[[#All],[Store_ID]],Stores_c[[#All],[City]])</f>
        <v>West Matthew</v>
      </c>
      <c r="AF2654" t="str" cm="1">
        <f t="array" ref="AF2654">_xlfn.XLOOKUP(Orders_C[[#This Row],[Store_ID]],Stores_c[[#All],[Store_ID]],Stores_c[[#All],[Manager_Name]])</f>
        <v>Miguel Kidd</v>
      </c>
      <c r="AG2654" t="str" cm="1">
        <f t="array" ref="AG2654">_xlfn.XLOOKUP(Orders_C[[#This Row],[Store_ID]],Stores_c[[#All],[Store_ID]],Stores_c[[#All],[Store_Type]])</f>
        <v>Drive-Thru</v>
      </c>
    </row>
    <row r="2655" spans="1:33" x14ac:dyDescent="0.25">
      <c r="A2655">
        <v>10260</v>
      </c>
      <c r="B2655" s="1">
        <v>45762</v>
      </c>
      <c r="C2655" s="2">
        <v>0.98572916666666666</v>
      </c>
      <c r="D2655">
        <v>1008</v>
      </c>
      <c r="E2655">
        <v>219</v>
      </c>
      <c r="F2655">
        <v>492</v>
      </c>
      <c r="G2655">
        <v>340</v>
      </c>
      <c r="H2655">
        <v>2</v>
      </c>
      <c r="I2655">
        <v>380</v>
      </c>
      <c r="J2655">
        <v>10</v>
      </c>
      <c r="K2655">
        <v>19</v>
      </c>
      <c r="L2655">
        <v>769</v>
      </c>
      <c r="M2655" t="s">
        <v>19</v>
      </c>
      <c r="N2655" t="s">
        <v>23</v>
      </c>
      <c r="O2655">
        <v>13</v>
      </c>
      <c r="P2655">
        <v>5</v>
      </c>
      <c r="Q2655" t="s">
        <v>4283</v>
      </c>
      <c r="R2655">
        <v>501</v>
      </c>
      <c r="S2655" s="3">
        <v>0.1</v>
      </c>
      <c r="T2655" s="6">
        <v>313</v>
      </c>
      <c r="U2655" t="s">
        <v>6337</v>
      </c>
      <c r="V2655">
        <v>2025</v>
      </c>
      <c r="W2655" t="s">
        <v>6333</v>
      </c>
      <c r="X2655" t="str">
        <f>_xlfn.XLOOKUP(Orders_C[[#This Row],[Product_ID]],Products_C[Product_ID],Products_C[Product_Name])</f>
        <v>Chocolate Lava Cake</v>
      </c>
      <c r="Y2655" t="str">
        <f>_xlfn.XLOOKUP(Orders_C[[#This Row],[Product_ID]],Products_C[Product_ID],Products_C[Category])</f>
        <v>Chicken</v>
      </c>
      <c r="Z2655" t="str">
        <f>_xlfn.XLOOKUP(Orders_C[[#This Row],[Store_ID]],Stores_c[Store_ID],Stores_c[City])</f>
        <v>Lake David</v>
      </c>
      <c r="AA2655" t="str">
        <f>_xlfn.XLOOKUP(Orders_C[[#This Row],[Customer_ID]],Customers_c[Customer_ID],Customers_c[Customer_Name])</f>
        <v>Mary Mcconnell</v>
      </c>
      <c r="AB2655" s="6">
        <f>Orders_C[[#This Row],[Quantity]]*Orders_C[[#This Row],[Unit_Price]]*(1-Orders_C[[#This Row],[Discount %]])+Orders_C[[#This Row],[Tax]]</f>
        <v>703</v>
      </c>
      <c r="AC2655" s="9">
        <f>(Orders_C[[#This Row],[Unit_Price]]*Orders_C[[#This Row],[Quantity]])-Orders_C[[#This Row],[Discount]]+Orders_C[[#This Row],[Tax]]</f>
        <v>769</v>
      </c>
      <c r="AD2655" t="str">
        <f>IF(COUNTIF(Orders_C[[#All],[Customer_ID]],Orders_C[[#This Row],[Customer_ID]])&gt;1,"Repeat","New")</f>
        <v>Repeat</v>
      </c>
      <c r="AE2655" t="str" cm="1">
        <f t="array" ref="AE2655">_xlfn.XLOOKUP(Orders_C[[#This Row],[Store_ID]],Stores_c[[#All],[Store_ID]],Stores_c[[#All],[City]])</f>
        <v>Lake David</v>
      </c>
      <c r="AF2655" t="str" cm="1">
        <f t="array" ref="AF2655">_xlfn.XLOOKUP(Orders_C[[#This Row],[Store_ID]],Stores_c[[#All],[Store_ID]],Stores_c[[#All],[Manager_Name]])</f>
        <v>Joshua Hines</v>
      </c>
      <c r="AG2655" t="str" cm="1">
        <f t="array" ref="AG2655">_xlfn.XLOOKUP(Orders_C[[#This Row],[Store_ID]],Stores_c[[#All],[Store_ID]],Stores_c[[#All],[Store_Type]])</f>
        <v>Street</v>
      </c>
    </row>
    <row r="2656" spans="1:33" x14ac:dyDescent="0.25">
      <c r="A2656">
        <v>10647</v>
      </c>
      <c r="B2656" s="1">
        <v>45935</v>
      </c>
      <c r="C2656" s="2">
        <v>0.70247685185185182</v>
      </c>
      <c r="D2656">
        <v>1205</v>
      </c>
      <c r="E2656">
        <v>221</v>
      </c>
      <c r="F2656">
        <v>548</v>
      </c>
      <c r="G2656">
        <v>306</v>
      </c>
      <c r="H2656">
        <v>2</v>
      </c>
      <c r="I2656">
        <v>380</v>
      </c>
      <c r="J2656">
        <v>10</v>
      </c>
      <c r="K2656">
        <v>19</v>
      </c>
      <c r="L2656">
        <v>769</v>
      </c>
      <c r="M2656" t="s">
        <v>19</v>
      </c>
      <c r="N2656" t="s">
        <v>22</v>
      </c>
      <c r="O2656">
        <v>31</v>
      </c>
      <c r="P2656">
        <v>1</v>
      </c>
      <c r="Q2656" t="s">
        <v>4670</v>
      </c>
      <c r="R2656">
        <v>502</v>
      </c>
      <c r="S2656" s="3">
        <v>0.1</v>
      </c>
      <c r="T2656" s="6">
        <v>313</v>
      </c>
      <c r="U2656" t="s">
        <v>6332</v>
      </c>
      <c r="V2656">
        <v>2025</v>
      </c>
      <c r="W2656" t="s">
        <v>6329</v>
      </c>
      <c r="X2656" t="str">
        <f>_xlfn.XLOOKUP(Orders_C[[#This Row],[Product_ID]],Products_C[Product_ID],Products_C[Product_Name])</f>
        <v>Veg Burger</v>
      </c>
      <c r="Y2656" t="str">
        <f>_xlfn.XLOOKUP(Orders_C[[#This Row],[Product_ID]],Products_C[Product_ID],Products_C[Category])</f>
        <v>Burger</v>
      </c>
      <c r="Z2656" t="str">
        <f>_xlfn.XLOOKUP(Orders_C[[#This Row],[Store_ID]],Stores_c[Store_ID],Stores_c[City])</f>
        <v>Port Barbarabury</v>
      </c>
      <c r="AA2656" t="str">
        <f>_xlfn.XLOOKUP(Orders_C[[#This Row],[Customer_ID]],Customers_c[Customer_ID],Customers_c[Customer_Name])</f>
        <v>Brandon Maynard</v>
      </c>
      <c r="AB2656" s="6">
        <f>Orders_C[[#This Row],[Quantity]]*Orders_C[[#This Row],[Unit_Price]]*(1-Orders_C[[#This Row],[Discount %]])+Orders_C[[#This Row],[Tax]]</f>
        <v>703</v>
      </c>
      <c r="AC2656" s="9">
        <f>(Orders_C[[#This Row],[Unit_Price]]*Orders_C[[#This Row],[Quantity]])-Orders_C[[#This Row],[Discount]]+Orders_C[[#This Row],[Tax]]</f>
        <v>769</v>
      </c>
      <c r="AD2656" t="str">
        <f>IF(COUNTIF(Orders_C[[#All],[Customer_ID]],Orders_C[[#This Row],[Customer_ID]])&gt;1,"Repeat","New")</f>
        <v>Repeat</v>
      </c>
      <c r="AE2656" t="str" cm="1">
        <f t="array" ref="AE2656">_xlfn.XLOOKUP(Orders_C[[#This Row],[Store_ID]],Stores_c[[#All],[Store_ID]],Stores_c[[#All],[City]])</f>
        <v>Port Barbarabury</v>
      </c>
      <c r="AF2656" t="str" cm="1">
        <f t="array" ref="AF2656">_xlfn.XLOOKUP(Orders_C[[#This Row],[Store_ID]],Stores_c[[#All],[Store_ID]],Stores_c[[#All],[Manager_Name]])</f>
        <v>Edward Nguyen</v>
      </c>
      <c r="AG2656" t="str" cm="1">
        <f t="array" ref="AG2656">_xlfn.XLOOKUP(Orders_C[[#This Row],[Store_ID]],Stores_c[[#All],[Store_ID]],Stores_c[[#All],[Store_Type]])</f>
        <v>Street</v>
      </c>
    </row>
    <row r="2657" spans="1:33" x14ac:dyDescent="0.25">
      <c r="A2657">
        <v>10884</v>
      </c>
      <c r="B2657" s="1">
        <v>45941</v>
      </c>
      <c r="C2657" s="2">
        <v>0.38564814814814813</v>
      </c>
      <c r="D2657">
        <v>1519</v>
      </c>
      <c r="E2657">
        <v>224</v>
      </c>
      <c r="F2657">
        <v>492</v>
      </c>
      <c r="G2657">
        <v>319</v>
      </c>
      <c r="H2657">
        <v>4</v>
      </c>
      <c r="I2657">
        <v>199</v>
      </c>
      <c r="J2657">
        <v>15</v>
      </c>
      <c r="K2657">
        <v>9.9500000000000011</v>
      </c>
      <c r="L2657">
        <v>790.95</v>
      </c>
      <c r="M2657" t="s">
        <v>20</v>
      </c>
      <c r="N2657" t="s">
        <v>22</v>
      </c>
      <c r="O2657">
        <v>51</v>
      </c>
      <c r="P2657">
        <v>1</v>
      </c>
      <c r="Q2657" t="s">
        <v>4907</v>
      </c>
      <c r="R2657">
        <v>501</v>
      </c>
      <c r="S2657" s="3">
        <v>0.15</v>
      </c>
      <c r="T2657" s="6">
        <v>313.35000000000008</v>
      </c>
      <c r="U2657" t="s">
        <v>6332</v>
      </c>
      <c r="V2657">
        <v>2025</v>
      </c>
      <c r="W2657" t="s">
        <v>6331</v>
      </c>
      <c r="X2657" t="str">
        <f>_xlfn.XLOOKUP(Orders_C[[#This Row],[Product_ID]],Products_C[Product_ID],Products_C[Product_Name])</f>
        <v>Chocolate Lava Cake</v>
      </c>
      <c r="Y2657" t="str">
        <f>_xlfn.XLOOKUP(Orders_C[[#This Row],[Product_ID]],Products_C[Product_ID],Products_C[Category])</f>
        <v>Beverage</v>
      </c>
      <c r="Z2657" t="str">
        <f>_xlfn.XLOOKUP(Orders_C[[#This Row],[Store_ID]],Stores_c[Store_ID],Stores_c[City])</f>
        <v>Valdezton</v>
      </c>
      <c r="AA2657" t="str">
        <f>_xlfn.XLOOKUP(Orders_C[[#This Row],[Customer_ID]],Customers_c[Customer_ID],Customers_c[Customer_Name])</f>
        <v>Stephanie Vaughn</v>
      </c>
      <c r="AB2657" s="6">
        <f>Orders_C[[#This Row],[Quantity]]*Orders_C[[#This Row],[Unit_Price]]*(1-Orders_C[[#This Row],[Discount %]])+Orders_C[[#This Row],[Tax]]</f>
        <v>686.55000000000007</v>
      </c>
      <c r="AC2657" s="9">
        <f>(Orders_C[[#This Row],[Unit_Price]]*Orders_C[[#This Row],[Quantity]])-Orders_C[[#This Row],[Discount]]+Orders_C[[#This Row],[Tax]]</f>
        <v>790.95</v>
      </c>
      <c r="AD2657" t="str">
        <f>IF(COUNTIF(Orders_C[[#All],[Customer_ID]],Orders_C[[#This Row],[Customer_ID]])&gt;1,"Repeat","New")</f>
        <v>Repeat</v>
      </c>
      <c r="AE2657" t="str" cm="1">
        <f t="array" ref="AE2657">_xlfn.XLOOKUP(Orders_C[[#This Row],[Store_ID]],Stores_c[[#All],[Store_ID]],Stores_c[[#All],[City]])</f>
        <v>Valdezton</v>
      </c>
      <c r="AF2657" t="str" cm="1">
        <f t="array" ref="AF2657">_xlfn.XLOOKUP(Orders_C[[#This Row],[Store_ID]],Stores_c[[#All],[Store_ID]],Stores_c[[#All],[Manager_Name]])</f>
        <v>John Rodriguez</v>
      </c>
      <c r="AG2657" t="str" cm="1">
        <f t="array" ref="AG2657">_xlfn.XLOOKUP(Orders_C[[#This Row],[Store_ID]],Stores_c[[#All],[Store_ID]],Stores_c[[#All],[Store_Type]])</f>
        <v>Street</v>
      </c>
    </row>
    <row r="2658" spans="1:33" x14ac:dyDescent="0.25">
      <c r="A2658">
        <v>6549</v>
      </c>
      <c r="B2658" s="1">
        <v>45708</v>
      </c>
      <c r="C2658" s="2">
        <v>0.28047453703703706</v>
      </c>
      <c r="D2658">
        <v>1224</v>
      </c>
      <c r="E2658">
        <v>203</v>
      </c>
      <c r="F2658">
        <v>425</v>
      </c>
      <c r="G2658">
        <v>337</v>
      </c>
      <c r="H2658">
        <v>4</v>
      </c>
      <c r="I2658">
        <v>196</v>
      </c>
      <c r="J2658">
        <v>10</v>
      </c>
      <c r="K2658">
        <v>9.8000000000000007</v>
      </c>
      <c r="L2658">
        <v>783.8</v>
      </c>
      <c r="M2658" t="s">
        <v>18</v>
      </c>
      <c r="N2658" t="s">
        <v>22</v>
      </c>
      <c r="O2658">
        <v>33</v>
      </c>
      <c r="P2658">
        <v>1</v>
      </c>
      <c r="Q2658" t="s">
        <v>572</v>
      </c>
      <c r="R2658">
        <v>508</v>
      </c>
      <c r="S2658" s="3">
        <v>0.1</v>
      </c>
      <c r="T2658" s="6">
        <v>313.39999999999998</v>
      </c>
      <c r="U2658" t="s">
        <v>6338</v>
      </c>
      <c r="V2658">
        <v>2025</v>
      </c>
      <c r="W2658" t="s">
        <v>6329</v>
      </c>
      <c r="X2658" t="str">
        <f>_xlfn.XLOOKUP(Orders_C[[#This Row],[Product_ID]],Products_C[Product_ID],Products_C[Product_Name])</f>
        <v>Chocolate Lava Cake</v>
      </c>
      <c r="Y2658" t="str">
        <f>_xlfn.XLOOKUP(Orders_C[[#This Row],[Product_ID]],Products_C[Product_ID],Products_C[Category])</f>
        <v>Chicken</v>
      </c>
      <c r="Z2658" t="str">
        <f>_xlfn.XLOOKUP(Orders_C[[#This Row],[Store_ID]],Stores_c[Store_ID],Stores_c[City])</f>
        <v>Lake Williammouth</v>
      </c>
      <c r="AA2658" t="str">
        <f>_xlfn.XLOOKUP(Orders_C[[#This Row],[Customer_ID]],Customers_c[Customer_ID],Customers_c[Customer_Name])</f>
        <v>Nathaniel Franco</v>
      </c>
      <c r="AB2658" s="6">
        <f>Orders_C[[#This Row],[Quantity]]*Orders_C[[#This Row],[Unit_Price]]*(1-Orders_C[[#This Row],[Discount %]])+Orders_C[[#This Row],[Tax]]</f>
        <v>715.4</v>
      </c>
      <c r="AC2658" s="9">
        <f>(Orders_C[[#This Row],[Unit_Price]]*Orders_C[[#This Row],[Quantity]])-Orders_C[[#This Row],[Discount]]+Orders_C[[#This Row],[Tax]]</f>
        <v>783.8</v>
      </c>
      <c r="AD2658" t="str">
        <f>IF(COUNTIF(Orders_C[[#All],[Customer_ID]],Orders_C[[#This Row],[Customer_ID]])&gt;1,"Repeat","New")</f>
        <v>Repeat</v>
      </c>
      <c r="AE2658" t="str" cm="1">
        <f t="array" ref="AE2658">_xlfn.XLOOKUP(Orders_C[[#This Row],[Store_ID]],Stores_c[[#All],[Store_ID]],Stores_c[[#All],[City]])</f>
        <v>Lake Williammouth</v>
      </c>
      <c r="AF2658" t="str" cm="1">
        <f t="array" ref="AF2658">_xlfn.XLOOKUP(Orders_C[[#This Row],[Store_ID]],Stores_c[[#All],[Store_ID]],Stores_c[[#All],[Manager_Name]])</f>
        <v>Stephanie Dominguez</v>
      </c>
      <c r="AG2658" t="str" cm="1">
        <f t="array" ref="AG2658">_xlfn.XLOOKUP(Orders_C[[#This Row],[Store_ID]],Stores_c[[#All],[Store_ID]],Stores_c[[#All],[Store_Type]])</f>
        <v>Drive-Thru</v>
      </c>
    </row>
    <row r="2659" spans="1:33" x14ac:dyDescent="0.25">
      <c r="A2659">
        <v>7537</v>
      </c>
      <c r="B2659" s="1">
        <v>45850</v>
      </c>
      <c r="C2659" s="2">
        <v>2.7453703703703702E-2</v>
      </c>
      <c r="D2659">
        <v>1456</v>
      </c>
      <c r="E2659">
        <v>211</v>
      </c>
      <c r="F2659">
        <v>431</v>
      </c>
      <c r="G2659">
        <v>326</v>
      </c>
      <c r="H2659">
        <v>4</v>
      </c>
      <c r="I2659">
        <v>196</v>
      </c>
      <c r="J2659">
        <v>10</v>
      </c>
      <c r="K2659">
        <v>9.8000000000000007</v>
      </c>
      <c r="L2659">
        <v>783.8</v>
      </c>
      <c r="M2659" t="s">
        <v>20</v>
      </c>
      <c r="N2659" t="s">
        <v>22</v>
      </c>
      <c r="O2659">
        <v>38</v>
      </c>
      <c r="P2659">
        <v>1</v>
      </c>
      <c r="Q2659" t="s">
        <v>1560</v>
      </c>
      <c r="R2659">
        <v>506</v>
      </c>
      <c r="S2659" s="3">
        <v>0.1</v>
      </c>
      <c r="T2659" s="6">
        <v>313.39999999999998</v>
      </c>
      <c r="U2659" t="s">
        <v>6341</v>
      </c>
      <c r="V2659">
        <v>2025</v>
      </c>
      <c r="W2659" t="s">
        <v>6329</v>
      </c>
      <c r="X2659" t="str">
        <f>_xlfn.XLOOKUP(Orders_C[[#This Row],[Product_ID]],Products_C[Product_ID],Products_C[Product_Name])</f>
        <v>Rice Bowl</v>
      </c>
      <c r="Y2659" t="str">
        <f>_xlfn.XLOOKUP(Orders_C[[#This Row],[Product_ID]],Products_C[Product_ID],Products_C[Category])</f>
        <v>Burger</v>
      </c>
      <c r="Z2659" t="str">
        <f>_xlfn.XLOOKUP(Orders_C[[#This Row],[Store_ID]],Stores_c[Store_ID],Stores_c[City])</f>
        <v>North Robertstad</v>
      </c>
      <c r="AA2659" t="str">
        <f>_xlfn.XLOOKUP(Orders_C[[#This Row],[Customer_ID]],Customers_c[Customer_ID],Customers_c[Customer_Name])</f>
        <v>Patrick Smith</v>
      </c>
      <c r="AB2659" s="6">
        <f>Orders_C[[#This Row],[Quantity]]*Orders_C[[#This Row],[Unit_Price]]*(1-Orders_C[[#This Row],[Discount %]])+Orders_C[[#This Row],[Tax]]</f>
        <v>715.4</v>
      </c>
      <c r="AC2659" s="9">
        <f>(Orders_C[[#This Row],[Unit_Price]]*Orders_C[[#This Row],[Quantity]])-Orders_C[[#This Row],[Discount]]+Orders_C[[#This Row],[Tax]]</f>
        <v>783.8</v>
      </c>
      <c r="AD2659" t="str">
        <f>IF(COUNTIF(Orders_C[[#All],[Customer_ID]],Orders_C[[#This Row],[Customer_ID]])&gt;1,"Repeat","New")</f>
        <v>Repeat</v>
      </c>
      <c r="AE2659" t="str" cm="1">
        <f t="array" ref="AE2659">_xlfn.XLOOKUP(Orders_C[[#This Row],[Store_ID]],Stores_c[[#All],[Store_ID]],Stores_c[[#All],[City]])</f>
        <v>North Robertstad</v>
      </c>
      <c r="AF2659" t="str" cm="1">
        <f t="array" ref="AF2659">_xlfn.XLOOKUP(Orders_C[[#This Row],[Store_ID]],Stores_c[[#All],[Store_ID]],Stores_c[[#All],[Manager_Name]])</f>
        <v>Mary Lewis</v>
      </c>
      <c r="AG2659" t="str" cm="1">
        <f t="array" ref="AG2659">_xlfn.XLOOKUP(Orders_C[[#This Row],[Store_ID]],Stores_c[[#All],[Store_ID]],Stores_c[[#All],[Store_Type]])</f>
        <v>Street</v>
      </c>
    </row>
    <row r="2660" spans="1:33" x14ac:dyDescent="0.25">
      <c r="A2660">
        <v>7957</v>
      </c>
      <c r="B2660" s="1">
        <v>45717</v>
      </c>
      <c r="C2660" s="2">
        <v>0.63163194444444448</v>
      </c>
      <c r="D2660">
        <v>1023</v>
      </c>
      <c r="E2660">
        <v>205</v>
      </c>
      <c r="F2660">
        <v>543</v>
      </c>
      <c r="G2660">
        <v>319</v>
      </c>
      <c r="H2660">
        <v>4</v>
      </c>
      <c r="I2660">
        <v>190</v>
      </c>
      <c r="J2660">
        <v>0</v>
      </c>
      <c r="K2660">
        <v>9.5</v>
      </c>
      <c r="L2660">
        <v>769.5</v>
      </c>
      <c r="M2660" t="s">
        <v>19</v>
      </c>
      <c r="N2660" t="s">
        <v>21</v>
      </c>
      <c r="O2660">
        <v>25</v>
      </c>
      <c r="P2660">
        <v>5</v>
      </c>
      <c r="Q2660" t="s">
        <v>1980</v>
      </c>
      <c r="R2660">
        <v>503</v>
      </c>
      <c r="S2660" s="3">
        <v>0</v>
      </c>
      <c r="T2660" s="6">
        <v>313.5</v>
      </c>
      <c r="U2660" t="s">
        <v>6334</v>
      </c>
      <c r="V2660">
        <v>2025</v>
      </c>
      <c r="W2660" t="s">
        <v>6329</v>
      </c>
      <c r="X2660" t="str">
        <f>_xlfn.XLOOKUP(Orders_C[[#This Row],[Product_ID]],Products_C[Product_ID],Products_C[Product_Name])</f>
        <v>Chocolate Lava Cake</v>
      </c>
      <c r="Y2660" t="str">
        <f>_xlfn.XLOOKUP(Orders_C[[#This Row],[Product_ID]],Products_C[Product_ID],Products_C[Category])</f>
        <v>Beverage</v>
      </c>
      <c r="Z2660" t="str">
        <f>_xlfn.XLOOKUP(Orders_C[[#This Row],[Store_ID]],Stores_c[Store_ID],Stores_c[City])</f>
        <v>Port Jacob</v>
      </c>
      <c r="AA2660" t="str">
        <f>_xlfn.XLOOKUP(Orders_C[[#This Row],[Customer_ID]],Customers_c[Customer_ID],Customers_c[Customer_Name])</f>
        <v>Brianna Thompson</v>
      </c>
      <c r="AB2660" s="6">
        <f>Orders_C[[#This Row],[Quantity]]*Orders_C[[#This Row],[Unit_Price]]*(1-Orders_C[[#This Row],[Discount %]])+Orders_C[[#This Row],[Tax]]</f>
        <v>769.5</v>
      </c>
      <c r="AC2660" s="9">
        <f>(Orders_C[[#This Row],[Unit_Price]]*Orders_C[[#This Row],[Quantity]])-Orders_C[[#This Row],[Discount]]+Orders_C[[#This Row],[Tax]]</f>
        <v>769.5</v>
      </c>
      <c r="AD2660" t="str">
        <f>IF(COUNTIF(Orders_C[[#All],[Customer_ID]],Orders_C[[#This Row],[Customer_ID]])&gt;1,"Repeat","New")</f>
        <v>Repeat</v>
      </c>
      <c r="AE2660" t="str" cm="1">
        <f t="array" ref="AE2660">_xlfn.XLOOKUP(Orders_C[[#This Row],[Store_ID]],Stores_c[[#All],[Store_ID]],Stores_c[[#All],[City]])</f>
        <v>Port Jacob</v>
      </c>
      <c r="AF2660" t="str" cm="1">
        <f t="array" ref="AF2660">_xlfn.XLOOKUP(Orders_C[[#This Row],[Store_ID]],Stores_c[[#All],[Store_ID]],Stores_c[[#All],[Manager_Name]])</f>
        <v>David Harris</v>
      </c>
      <c r="AG2660" t="str" cm="1">
        <f t="array" ref="AG2660">_xlfn.XLOOKUP(Orders_C[[#This Row],[Store_ID]],Stores_c[[#All],[Store_ID]],Stores_c[[#All],[Store_Type]])</f>
        <v>Mall</v>
      </c>
    </row>
    <row r="2661" spans="1:33" x14ac:dyDescent="0.25">
      <c r="A2661">
        <v>9665</v>
      </c>
      <c r="B2661" s="1">
        <v>45880</v>
      </c>
      <c r="C2661" s="2">
        <v>0.23178240740740741</v>
      </c>
      <c r="D2661">
        <v>1738</v>
      </c>
      <c r="E2661">
        <v>213</v>
      </c>
      <c r="F2661">
        <v>477</v>
      </c>
      <c r="G2661">
        <v>312</v>
      </c>
      <c r="H2661">
        <v>4</v>
      </c>
      <c r="I2661">
        <v>190</v>
      </c>
      <c r="J2661">
        <v>0</v>
      </c>
      <c r="K2661">
        <v>9.5</v>
      </c>
      <c r="L2661">
        <v>769.5</v>
      </c>
      <c r="M2661" t="s">
        <v>20</v>
      </c>
      <c r="N2661" t="s">
        <v>22</v>
      </c>
      <c r="O2661">
        <v>21</v>
      </c>
      <c r="P2661">
        <v>5</v>
      </c>
      <c r="Q2661" t="s">
        <v>3688</v>
      </c>
      <c r="R2661">
        <v>504</v>
      </c>
      <c r="S2661" s="3">
        <v>0</v>
      </c>
      <c r="T2661" s="6">
        <v>313.5</v>
      </c>
      <c r="U2661" t="s">
        <v>6342</v>
      </c>
      <c r="V2661">
        <v>2025</v>
      </c>
      <c r="W2661" t="s">
        <v>6329</v>
      </c>
      <c r="X2661" t="str">
        <f>_xlfn.XLOOKUP(Orders_C[[#This Row],[Product_ID]],Products_C[Product_ID],Products_C[Product_Name])</f>
        <v>Veg Burger</v>
      </c>
      <c r="Y2661" t="str">
        <f>_xlfn.XLOOKUP(Orders_C[[#This Row],[Product_ID]],Products_C[Product_ID],Products_C[Category])</f>
        <v>Burger</v>
      </c>
      <c r="Z2661" t="str">
        <f>_xlfn.XLOOKUP(Orders_C[[#This Row],[Store_ID]],Stores_c[Store_ID],Stores_c[City])</f>
        <v>Lake Kristashire</v>
      </c>
      <c r="AA2661" t="str">
        <f>_xlfn.XLOOKUP(Orders_C[[#This Row],[Customer_ID]],Customers_c[Customer_ID],Customers_c[Customer_Name])</f>
        <v>Jeffrey Buck</v>
      </c>
      <c r="AB2661" s="6">
        <f>Orders_C[[#This Row],[Quantity]]*Orders_C[[#This Row],[Unit_Price]]*(1-Orders_C[[#This Row],[Discount %]])+Orders_C[[#This Row],[Tax]]</f>
        <v>769.5</v>
      </c>
      <c r="AC2661" s="9">
        <f>(Orders_C[[#This Row],[Unit_Price]]*Orders_C[[#This Row],[Quantity]])-Orders_C[[#This Row],[Discount]]+Orders_C[[#This Row],[Tax]]</f>
        <v>769.5</v>
      </c>
      <c r="AD2661" t="str">
        <f>IF(COUNTIF(Orders_C[[#All],[Customer_ID]],Orders_C[[#This Row],[Customer_ID]])&gt;1,"Repeat","New")</f>
        <v>Repeat</v>
      </c>
      <c r="AE2661" t="str" cm="1">
        <f t="array" ref="AE2661">_xlfn.XLOOKUP(Orders_C[[#This Row],[Store_ID]],Stores_c[[#All],[Store_ID]],Stores_c[[#All],[City]])</f>
        <v>Lake Kristashire</v>
      </c>
      <c r="AF2661" t="str" cm="1">
        <f t="array" ref="AF2661">_xlfn.XLOOKUP(Orders_C[[#This Row],[Store_ID]],Stores_c[[#All],[Store_ID]],Stores_c[[#All],[Manager_Name]])</f>
        <v>Andrea Daugherty</v>
      </c>
      <c r="AG2661" t="str" cm="1">
        <f t="array" ref="AG2661">_xlfn.XLOOKUP(Orders_C[[#This Row],[Store_ID]],Stores_c[[#All],[Store_ID]],Stores_c[[#All],[Store_Type]])</f>
        <v>Mall</v>
      </c>
    </row>
    <row r="2662" spans="1:33" x14ac:dyDescent="0.25">
      <c r="A2662">
        <v>7939</v>
      </c>
      <c r="B2662" s="1">
        <v>45940</v>
      </c>
      <c r="C2662" s="2">
        <v>0.56116898148148153</v>
      </c>
      <c r="D2662">
        <v>1814</v>
      </c>
      <c r="E2662">
        <v>206</v>
      </c>
      <c r="F2662">
        <v>472</v>
      </c>
      <c r="G2662">
        <v>327</v>
      </c>
      <c r="H2662">
        <v>2</v>
      </c>
      <c r="I2662">
        <v>369</v>
      </c>
      <c r="J2662">
        <v>0</v>
      </c>
      <c r="K2662">
        <v>18.45</v>
      </c>
      <c r="L2662">
        <v>756.45</v>
      </c>
      <c r="M2662" t="s">
        <v>18</v>
      </c>
      <c r="N2662" t="s">
        <v>23</v>
      </c>
      <c r="O2662">
        <v>59</v>
      </c>
      <c r="P2662">
        <v>4</v>
      </c>
      <c r="Q2662" t="s">
        <v>1962</v>
      </c>
      <c r="R2662">
        <v>510</v>
      </c>
      <c r="S2662" s="3">
        <v>0</v>
      </c>
      <c r="T2662" s="6">
        <v>313.65000000000003</v>
      </c>
      <c r="U2662" t="s">
        <v>6332</v>
      </c>
      <c r="V2662">
        <v>2025</v>
      </c>
      <c r="W2662" t="s">
        <v>6331</v>
      </c>
      <c r="X2662" t="str">
        <f>_xlfn.XLOOKUP(Orders_C[[#This Row],[Product_ID]],Products_C[Product_ID],Products_C[Product_Name])</f>
        <v>Wrap</v>
      </c>
      <c r="Y2662" t="str">
        <f>_xlfn.XLOOKUP(Orders_C[[#This Row],[Product_ID]],Products_C[Product_ID],Products_C[Category])</f>
        <v>Chicken</v>
      </c>
      <c r="Z2662" t="str">
        <f>_xlfn.XLOOKUP(Orders_C[[#This Row],[Store_ID]],Stores_c[Store_ID],Stores_c[City])</f>
        <v>West Matthew</v>
      </c>
      <c r="AA2662" t="str">
        <f>_xlfn.XLOOKUP(Orders_C[[#This Row],[Customer_ID]],Customers_c[Customer_ID],Customers_c[Customer_Name])</f>
        <v>Donald Williams</v>
      </c>
      <c r="AB2662" s="6">
        <f>Orders_C[[#This Row],[Quantity]]*Orders_C[[#This Row],[Unit_Price]]*(1-Orders_C[[#This Row],[Discount %]])+Orders_C[[#This Row],[Tax]]</f>
        <v>756.45</v>
      </c>
      <c r="AC2662" s="9">
        <f>(Orders_C[[#This Row],[Unit_Price]]*Orders_C[[#This Row],[Quantity]])-Orders_C[[#This Row],[Discount]]+Orders_C[[#This Row],[Tax]]</f>
        <v>756.45</v>
      </c>
      <c r="AD2662" t="str">
        <f>IF(COUNTIF(Orders_C[[#All],[Customer_ID]],Orders_C[[#This Row],[Customer_ID]])&gt;1,"Repeat","New")</f>
        <v>Repeat</v>
      </c>
      <c r="AE2662" t="str" cm="1">
        <f t="array" ref="AE2662">_xlfn.XLOOKUP(Orders_C[[#This Row],[Store_ID]],Stores_c[[#All],[Store_ID]],Stores_c[[#All],[City]])</f>
        <v>West Matthew</v>
      </c>
      <c r="AF2662" t="str" cm="1">
        <f t="array" ref="AF2662">_xlfn.XLOOKUP(Orders_C[[#This Row],[Store_ID]],Stores_c[[#All],[Store_ID]],Stores_c[[#All],[Manager_Name]])</f>
        <v>Miguel Kidd</v>
      </c>
      <c r="AG2662" t="str" cm="1">
        <f t="array" ref="AG2662">_xlfn.XLOOKUP(Orders_C[[#This Row],[Store_ID]],Stores_c[[#All],[Store_ID]],Stores_c[[#All],[Store_Type]])</f>
        <v>Drive-Thru</v>
      </c>
    </row>
    <row r="2663" spans="1:33" x14ac:dyDescent="0.25">
      <c r="A2663">
        <v>8045</v>
      </c>
      <c r="B2663" s="1">
        <v>45727</v>
      </c>
      <c r="C2663" s="2">
        <v>7.3344907407407414E-2</v>
      </c>
      <c r="D2663">
        <v>1100</v>
      </c>
      <c r="E2663">
        <v>220</v>
      </c>
      <c r="F2663">
        <v>547</v>
      </c>
      <c r="G2663">
        <v>313</v>
      </c>
      <c r="H2663">
        <v>2</v>
      </c>
      <c r="I2663">
        <v>369</v>
      </c>
      <c r="J2663">
        <v>0</v>
      </c>
      <c r="K2663">
        <v>18.45</v>
      </c>
      <c r="L2663">
        <v>756.45</v>
      </c>
      <c r="M2663" t="s">
        <v>18</v>
      </c>
      <c r="N2663" t="s">
        <v>23</v>
      </c>
      <c r="O2663">
        <v>34</v>
      </c>
      <c r="P2663">
        <v>4</v>
      </c>
      <c r="Q2663" t="s">
        <v>2068</v>
      </c>
      <c r="R2663">
        <v>504</v>
      </c>
      <c r="S2663" s="3">
        <v>0</v>
      </c>
      <c r="T2663" s="6">
        <v>313.65000000000003</v>
      </c>
      <c r="U2663" t="s">
        <v>6334</v>
      </c>
      <c r="V2663">
        <v>2025</v>
      </c>
      <c r="W2663" t="s">
        <v>6329</v>
      </c>
      <c r="X2663" t="str">
        <f>_xlfn.XLOOKUP(Orders_C[[#This Row],[Product_ID]],Products_C[Product_ID],Products_C[Product_Name])</f>
        <v>Rice Bowl</v>
      </c>
      <c r="Y2663" t="str">
        <f>_xlfn.XLOOKUP(Orders_C[[#This Row],[Product_ID]],Products_C[Product_ID],Products_C[Category])</f>
        <v>Beverage</v>
      </c>
      <c r="Z2663" t="str">
        <f>_xlfn.XLOOKUP(Orders_C[[#This Row],[Store_ID]],Stores_c[Store_ID],Stores_c[City])</f>
        <v>Williamborough</v>
      </c>
      <c r="AA2663" t="str">
        <f>_xlfn.XLOOKUP(Orders_C[[#This Row],[Customer_ID]],Customers_c[Customer_ID],Customers_c[Customer_Name])</f>
        <v>Rebecca Burgess</v>
      </c>
      <c r="AB2663" s="6">
        <f>Orders_C[[#This Row],[Quantity]]*Orders_C[[#This Row],[Unit_Price]]*(1-Orders_C[[#This Row],[Discount %]])+Orders_C[[#This Row],[Tax]]</f>
        <v>756.45</v>
      </c>
      <c r="AC2663" s="9">
        <f>(Orders_C[[#This Row],[Unit_Price]]*Orders_C[[#This Row],[Quantity]])-Orders_C[[#This Row],[Discount]]+Orders_C[[#This Row],[Tax]]</f>
        <v>756.45</v>
      </c>
      <c r="AD2663" t="str">
        <f>IF(COUNTIF(Orders_C[[#All],[Customer_ID]],Orders_C[[#This Row],[Customer_ID]])&gt;1,"Repeat","New")</f>
        <v>Repeat</v>
      </c>
      <c r="AE2663" t="str" cm="1">
        <f t="array" ref="AE2663">_xlfn.XLOOKUP(Orders_C[[#This Row],[Store_ID]],Stores_c[[#All],[Store_ID]],Stores_c[[#All],[City]])</f>
        <v>Williamborough</v>
      </c>
      <c r="AF2663" t="str" cm="1">
        <f t="array" ref="AF2663">_xlfn.XLOOKUP(Orders_C[[#This Row],[Store_ID]],Stores_c[[#All],[Store_ID]],Stores_c[[#All],[Manager_Name]])</f>
        <v>Michael Mcbride</v>
      </c>
      <c r="AG2663" t="str" cm="1">
        <f t="array" ref="AG2663">_xlfn.XLOOKUP(Orders_C[[#This Row],[Store_ID]],Stores_c[[#All],[Store_ID]],Stores_c[[#All],[Store_Type]])</f>
        <v>Mall</v>
      </c>
    </row>
    <row r="2664" spans="1:33" x14ac:dyDescent="0.25">
      <c r="A2664">
        <v>8053</v>
      </c>
      <c r="B2664" s="1">
        <v>45991</v>
      </c>
      <c r="C2664" s="2">
        <v>0.34193287037037035</v>
      </c>
      <c r="D2664">
        <v>1097</v>
      </c>
      <c r="E2664">
        <v>216</v>
      </c>
      <c r="F2664">
        <v>547</v>
      </c>
      <c r="G2664">
        <v>331</v>
      </c>
      <c r="H2664">
        <v>2</v>
      </c>
      <c r="I2664">
        <v>369</v>
      </c>
      <c r="J2664">
        <v>0</v>
      </c>
      <c r="K2664">
        <v>18.45</v>
      </c>
      <c r="L2664">
        <v>756.45</v>
      </c>
      <c r="M2664" t="s">
        <v>20</v>
      </c>
      <c r="N2664" t="s">
        <v>22</v>
      </c>
      <c r="O2664">
        <v>10</v>
      </c>
      <c r="P2664">
        <v>5</v>
      </c>
      <c r="Q2664" t="s">
        <v>2076</v>
      </c>
      <c r="R2664">
        <v>509</v>
      </c>
      <c r="S2664" s="3">
        <v>0</v>
      </c>
      <c r="T2664" s="6">
        <v>313.65000000000003</v>
      </c>
      <c r="U2664" t="s">
        <v>6336</v>
      </c>
      <c r="V2664">
        <v>2025</v>
      </c>
      <c r="W2664" t="s">
        <v>6333</v>
      </c>
      <c r="X2664" t="str">
        <f>_xlfn.XLOOKUP(Orders_C[[#This Row],[Product_ID]],Products_C[Product_ID],Products_C[Product_Name])</f>
        <v>Chicken Bucket</v>
      </c>
      <c r="Y2664" t="str">
        <f>_xlfn.XLOOKUP(Orders_C[[#This Row],[Product_ID]],Products_C[Product_ID],Products_C[Category])</f>
        <v>Beverage</v>
      </c>
      <c r="Z2664" t="str">
        <f>_xlfn.XLOOKUP(Orders_C[[#This Row],[Store_ID]],Stores_c[Store_ID],Stores_c[City])</f>
        <v>Garciaview</v>
      </c>
      <c r="AA2664" t="str">
        <f>_xlfn.XLOOKUP(Orders_C[[#This Row],[Customer_ID]],Customers_c[Customer_ID],Customers_c[Customer_Name])</f>
        <v>Mrs. Kimberly Vaughan</v>
      </c>
      <c r="AB2664" s="6">
        <f>Orders_C[[#This Row],[Quantity]]*Orders_C[[#This Row],[Unit_Price]]*(1-Orders_C[[#This Row],[Discount %]])+Orders_C[[#This Row],[Tax]]</f>
        <v>756.45</v>
      </c>
      <c r="AC2664" s="9">
        <f>(Orders_C[[#This Row],[Unit_Price]]*Orders_C[[#This Row],[Quantity]])-Orders_C[[#This Row],[Discount]]+Orders_C[[#This Row],[Tax]]</f>
        <v>756.45</v>
      </c>
      <c r="AD2664" t="str">
        <f>IF(COUNTIF(Orders_C[[#All],[Customer_ID]],Orders_C[[#This Row],[Customer_ID]])&gt;1,"Repeat","New")</f>
        <v>Repeat</v>
      </c>
      <c r="AE2664" t="str" cm="1">
        <f t="array" ref="AE2664">_xlfn.XLOOKUP(Orders_C[[#This Row],[Store_ID]],Stores_c[[#All],[Store_ID]],Stores_c[[#All],[City]])</f>
        <v>Garciaview</v>
      </c>
      <c r="AF2664" t="str" cm="1">
        <f t="array" ref="AF2664">_xlfn.XLOOKUP(Orders_C[[#This Row],[Store_ID]],Stores_c[[#All],[Store_ID]],Stores_c[[#All],[Manager_Name]])</f>
        <v>Karina Washington</v>
      </c>
      <c r="AG2664" t="str" cm="1">
        <f t="array" ref="AG2664">_xlfn.XLOOKUP(Orders_C[[#This Row],[Store_ID]],Stores_c[[#All],[Store_ID]],Stores_c[[#All],[Store_Type]])</f>
        <v>Drive-Thru</v>
      </c>
    </row>
    <row r="2665" spans="1:33" x14ac:dyDescent="0.25">
      <c r="A2665">
        <v>9307</v>
      </c>
      <c r="B2665" s="1">
        <v>45832</v>
      </c>
      <c r="C2665" s="2">
        <v>0.99572916666666667</v>
      </c>
      <c r="D2665">
        <v>1584</v>
      </c>
      <c r="E2665">
        <v>213</v>
      </c>
      <c r="F2665">
        <v>401</v>
      </c>
      <c r="G2665">
        <v>336</v>
      </c>
      <c r="H2665">
        <v>3</v>
      </c>
      <c r="I2665">
        <v>255</v>
      </c>
      <c r="J2665">
        <v>5</v>
      </c>
      <c r="K2665">
        <v>12.75</v>
      </c>
      <c r="L2665">
        <v>772.75</v>
      </c>
      <c r="M2665" t="s">
        <v>19</v>
      </c>
      <c r="N2665" t="s">
        <v>21</v>
      </c>
      <c r="O2665">
        <v>45</v>
      </c>
      <c r="P2665">
        <v>5</v>
      </c>
      <c r="Q2665" t="s">
        <v>3330</v>
      </c>
      <c r="R2665">
        <v>510</v>
      </c>
      <c r="S2665" s="3">
        <v>0.05</v>
      </c>
      <c r="T2665" s="6">
        <v>313.75</v>
      </c>
      <c r="U2665" t="s">
        <v>6340</v>
      </c>
      <c r="V2665">
        <v>2025</v>
      </c>
      <c r="W2665" t="s">
        <v>6331</v>
      </c>
      <c r="X2665" t="str">
        <f>_xlfn.XLOOKUP(Orders_C[[#This Row],[Product_ID]],Products_C[Product_ID],Products_C[Product_Name])</f>
        <v>Chicken Bucket</v>
      </c>
      <c r="Y2665" t="str">
        <f>_xlfn.XLOOKUP(Orders_C[[#This Row],[Product_ID]],Products_C[Product_ID],Products_C[Category])</f>
        <v>Dessert</v>
      </c>
      <c r="Z2665" t="str">
        <f>_xlfn.XLOOKUP(Orders_C[[#This Row],[Store_ID]],Stores_c[Store_ID],Stores_c[City])</f>
        <v>Lake Kristashire</v>
      </c>
      <c r="AA2665" t="str">
        <f>_xlfn.XLOOKUP(Orders_C[[#This Row],[Customer_ID]],Customers_c[Customer_ID],Customers_c[Customer_Name])</f>
        <v>Drew Edwards</v>
      </c>
      <c r="AB2665" s="6">
        <f>Orders_C[[#This Row],[Quantity]]*Orders_C[[#This Row],[Unit_Price]]*(1-Orders_C[[#This Row],[Discount %]])+Orders_C[[#This Row],[Tax]]</f>
        <v>739.5</v>
      </c>
      <c r="AC2665" s="9">
        <f>(Orders_C[[#This Row],[Unit_Price]]*Orders_C[[#This Row],[Quantity]])-Orders_C[[#This Row],[Discount]]+Orders_C[[#This Row],[Tax]]</f>
        <v>772.75</v>
      </c>
      <c r="AD2665" t="str">
        <f>IF(COUNTIF(Orders_C[[#All],[Customer_ID]],Orders_C[[#This Row],[Customer_ID]])&gt;1,"Repeat","New")</f>
        <v>Repeat</v>
      </c>
      <c r="AE2665" t="str" cm="1">
        <f t="array" ref="AE2665">_xlfn.XLOOKUP(Orders_C[[#This Row],[Store_ID]],Stores_c[[#All],[Store_ID]],Stores_c[[#All],[City]])</f>
        <v>Lake Kristashire</v>
      </c>
      <c r="AF2665" t="str" cm="1">
        <f t="array" ref="AF2665">_xlfn.XLOOKUP(Orders_C[[#This Row],[Store_ID]],Stores_c[[#All],[Store_ID]],Stores_c[[#All],[Manager_Name]])</f>
        <v>Andrea Daugherty</v>
      </c>
      <c r="AG2665" t="str" cm="1">
        <f t="array" ref="AG2665">_xlfn.XLOOKUP(Orders_C[[#This Row],[Store_ID]],Stores_c[[#All],[Store_ID]],Stores_c[[#All],[Store_Type]])</f>
        <v>Mall</v>
      </c>
    </row>
    <row r="2666" spans="1:33" x14ac:dyDescent="0.25">
      <c r="A2666">
        <v>7260</v>
      </c>
      <c r="B2666" s="1">
        <v>46063</v>
      </c>
      <c r="C2666" s="2">
        <v>0.19160879629629629</v>
      </c>
      <c r="D2666">
        <v>1322</v>
      </c>
      <c r="E2666">
        <v>224</v>
      </c>
      <c r="F2666">
        <v>444</v>
      </c>
      <c r="G2666">
        <v>305</v>
      </c>
      <c r="H2666">
        <v>3</v>
      </c>
      <c r="I2666">
        <v>259</v>
      </c>
      <c r="J2666">
        <v>10</v>
      </c>
      <c r="K2666">
        <v>12.95</v>
      </c>
      <c r="L2666">
        <v>779.95</v>
      </c>
      <c r="M2666" t="s">
        <v>19</v>
      </c>
      <c r="N2666" t="s">
        <v>23</v>
      </c>
      <c r="O2666">
        <v>45</v>
      </c>
      <c r="P2666">
        <v>1</v>
      </c>
      <c r="Q2666" t="s">
        <v>1283</v>
      </c>
      <c r="R2666">
        <v>504</v>
      </c>
      <c r="S2666" s="3">
        <v>0.1</v>
      </c>
      <c r="T2666" s="6">
        <v>313.75000000000006</v>
      </c>
      <c r="U2666" t="s">
        <v>6338</v>
      </c>
      <c r="V2666">
        <v>2026</v>
      </c>
      <c r="W2666" t="s">
        <v>6331</v>
      </c>
      <c r="X2666" t="str">
        <f>_xlfn.XLOOKUP(Orders_C[[#This Row],[Product_ID]],Products_C[Product_ID],Products_C[Product_Name])</f>
        <v>Krushers</v>
      </c>
      <c r="Y2666" t="str">
        <f>_xlfn.XLOOKUP(Orders_C[[#This Row],[Product_ID]],Products_C[Product_ID],Products_C[Category])</f>
        <v>Dessert</v>
      </c>
      <c r="Z2666" t="str">
        <f>_xlfn.XLOOKUP(Orders_C[[#This Row],[Store_ID]],Stores_c[Store_ID],Stores_c[City])</f>
        <v>Valdezton</v>
      </c>
      <c r="AA2666" t="str">
        <f>_xlfn.XLOOKUP(Orders_C[[#This Row],[Customer_ID]],Customers_c[Customer_ID],Customers_c[Customer_Name])</f>
        <v>Chad Larson</v>
      </c>
      <c r="AB2666" s="6">
        <f>Orders_C[[#This Row],[Quantity]]*Orders_C[[#This Row],[Unit_Price]]*(1-Orders_C[[#This Row],[Discount %]])+Orders_C[[#This Row],[Tax]]</f>
        <v>712.25000000000011</v>
      </c>
      <c r="AC2666" s="9">
        <f>(Orders_C[[#This Row],[Unit_Price]]*Orders_C[[#This Row],[Quantity]])-Orders_C[[#This Row],[Discount]]+Orders_C[[#This Row],[Tax]]</f>
        <v>779.95</v>
      </c>
      <c r="AD2666" t="str">
        <f>IF(COUNTIF(Orders_C[[#All],[Customer_ID]],Orders_C[[#This Row],[Customer_ID]])&gt;1,"Repeat","New")</f>
        <v>Repeat</v>
      </c>
      <c r="AE2666" t="str" cm="1">
        <f t="array" ref="AE2666">_xlfn.XLOOKUP(Orders_C[[#This Row],[Store_ID]],Stores_c[[#All],[Store_ID]],Stores_c[[#All],[City]])</f>
        <v>Valdezton</v>
      </c>
      <c r="AF2666" t="str" cm="1">
        <f t="array" ref="AF2666">_xlfn.XLOOKUP(Orders_C[[#This Row],[Store_ID]],Stores_c[[#All],[Store_ID]],Stores_c[[#All],[Manager_Name]])</f>
        <v>John Rodriguez</v>
      </c>
      <c r="AG2666" t="str" cm="1">
        <f t="array" ref="AG2666">_xlfn.XLOOKUP(Orders_C[[#This Row],[Store_ID]],Stores_c[[#All],[Store_ID]],Stores_c[[#All],[Store_Type]])</f>
        <v>Street</v>
      </c>
    </row>
    <row r="2667" spans="1:33" x14ac:dyDescent="0.25">
      <c r="A2667">
        <v>10629</v>
      </c>
      <c r="B2667" s="1">
        <v>45704</v>
      </c>
      <c r="C2667" s="2">
        <v>0.50285879629629626</v>
      </c>
      <c r="D2667">
        <v>1123</v>
      </c>
      <c r="E2667">
        <v>225</v>
      </c>
      <c r="F2667">
        <v>503</v>
      </c>
      <c r="G2667">
        <v>336</v>
      </c>
      <c r="H2667">
        <v>3</v>
      </c>
      <c r="I2667">
        <v>259</v>
      </c>
      <c r="J2667">
        <v>10</v>
      </c>
      <c r="K2667">
        <v>12.95</v>
      </c>
      <c r="L2667">
        <v>779.95</v>
      </c>
      <c r="M2667" t="s">
        <v>19</v>
      </c>
      <c r="N2667" t="s">
        <v>21</v>
      </c>
      <c r="O2667">
        <v>38</v>
      </c>
      <c r="P2667">
        <v>2</v>
      </c>
      <c r="Q2667" t="s">
        <v>4652</v>
      </c>
      <c r="R2667">
        <v>508</v>
      </c>
      <c r="S2667" s="3">
        <v>0.1</v>
      </c>
      <c r="T2667" s="6">
        <v>313.75000000000006</v>
      </c>
      <c r="U2667" t="s">
        <v>6338</v>
      </c>
      <c r="V2667">
        <v>2025</v>
      </c>
      <c r="W2667" t="s">
        <v>6329</v>
      </c>
      <c r="X2667" t="str">
        <f>_xlfn.XLOOKUP(Orders_C[[#This Row],[Product_ID]],Products_C[Product_ID],Products_C[Product_Name])</f>
        <v>Chicken Bucket</v>
      </c>
      <c r="Y2667" t="str">
        <f>_xlfn.XLOOKUP(Orders_C[[#This Row],[Product_ID]],Products_C[Product_ID],Products_C[Category])</f>
        <v>Dessert</v>
      </c>
      <c r="Z2667" t="str">
        <f>_xlfn.XLOOKUP(Orders_C[[#This Row],[Store_ID]],Stores_c[Store_ID],Stores_c[City])</f>
        <v>South Peter</v>
      </c>
      <c r="AA2667" t="str">
        <f>_xlfn.XLOOKUP(Orders_C[[#This Row],[Customer_ID]],Customers_c[Customer_ID],Customers_c[Customer_Name])</f>
        <v>Chelsea Brown</v>
      </c>
      <c r="AB2667" s="6">
        <f>Orders_C[[#This Row],[Quantity]]*Orders_C[[#This Row],[Unit_Price]]*(1-Orders_C[[#This Row],[Discount %]])+Orders_C[[#This Row],[Tax]]</f>
        <v>712.25000000000011</v>
      </c>
      <c r="AC2667" s="9">
        <f>(Orders_C[[#This Row],[Unit_Price]]*Orders_C[[#This Row],[Quantity]])-Orders_C[[#This Row],[Discount]]+Orders_C[[#This Row],[Tax]]</f>
        <v>779.95</v>
      </c>
      <c r="AD2667" t="str">
        <f>IF(COUNTIF(Orders_C[[#All],[Customer_ID]],Orders_C[[#This Row],[Customer_ID]])&gt;1,"Repeat","New")</f>
        <v>Repeat</v>
      </c>
      <c r="AE2667" t="str" cm="1">
        <f t="array" ref="AE2667">_xlfn.XLOOKUP(Orders_C[[#This Row],[Store_ID]],Stores_c[[#All],[Store_ID]],Stores_c[[#All],[City]])</f>
        <v>South Peter</v>
      </c>
      <c r="AF2667" t="str" cm="1">
        <f t="array" ref="AF2667">_xlfn.XLOOKUP(Orders_C[[#This Row],[Store_ID]],Stores_c[[#All],[Store_ID]],Stores_c[[#All],[Manager_Name]])</f>
        <v>Gregory Lambert</v>
      </c>
      <c r="AG2667" t="str" cm="1">
        <f t="array" ref="AG2667">_xlfn.XLOOKUP(Orders_C[[#This Row],[Store_ID]],Stores_c[[#All],[Store_ID]],Stores_c[[#All],[Store_Type]])</f>
        <v>Street</v>
      </c>
    </row>
    <row r="2668" spans="1:33" x14ac:dyDescent="0.25">
      <c r="A2668">
        <v>9762</v>
      </c>
      <c r="B2668" s="1">
        <v>45796</v>
      </c>
      <c r="C2668" s="2">
        <v>0.99451388888888892</v>
      </c>
      <c r="D2668">
        <v>1742</v>
      </c>
      <c r="E2668">
        <v>215</v>
      </c>
      <c r="F2668">
        <v>418</v>
      </c>
      <c r="G2668">
        <v>317</v>
      </c>
      <c r="H2668">
        <v>2</v>
      </c>
      <c r="I2668">
        <v>382</v>
      </c>
      <c r="J2668">
        <v>10</v>
      </c>
      <c r="K2668">
        <v>19.100000000000001</v>
      </c>
      <c r="L2668">
        <v>773.1</v>
      </c>
      <c r="M2668" t="s">
        <v>19</v>
      </c>
      <c r="N2668" t="s">
        <v>23</v>
      </c>
      <c r="O2668">
        <v>22</v>
      </c>
      <c r="P2668">
        <v>5</v>
      </c>
      <c r="Q2668" t="s">
        <v>3785</v>
      </c>
      <c r="R2668">
        <v>508</v>
      </c>
      <c r="S2668" s="3">
        <v>0.1</v>
      </c>
      <c r="T2668" s="6">
        <v>314.70000000000005</v>
      </c>
      <c r="U2668" t="s">
        <v>6339</v>
      </c>
      <c r="V2668">
        <v>2025</v>
      </c>
      <c r="W2668" t="s">
        <v>6329</v>
      </c>
      <c r="X2668" t="str">
        <f>_xlfn.XLOOKUP(Orders_C[[#This Row],[Product_ID]],Products_C[Product_ID],Products_C[Product_Name])</f>
        <v>Popcorn Chicken</v>
      </c>
      <c r="Y2668" t="str">
        <f>_xlfn.XLOOKUP(Orders_C[[#This Row],[Product_ID]],Products_C[Product_ID],Products_C[Category])</f>
        <v>Dessert</v>
      </c>
      <c r="Z2668" t="str">
        <f>_xlfn.XLOOKUP(Orders_C[[#This Row],[Store_ID]],Stores_c[Store_ID],Stores_c[City])</f>
        <v>Sallyburgh</v>
      </c>
      <c r="AA2668" t="str">
        <f>_xlfn.XLOOKUP(Orders_C[[#This Row],[Customer_ID]],Customers_c[Customer_ID],Customers_c[Customer_Name])</f>
        <v>Austin Ramos</v>
      </c>
      <c r="AB2668" s="6">
        <f>Orders_C[[#This Row],[Quantity]]*Orders_C[[#This Row],[Unit_Price]]*(1-Orders_C[[#This Row],[Discount %]])+Orders_C[[#This Row],[Tax]]</f>
        <v>706.7</v>
      </c>
      <c r="AC2668" s="9">
        <f>(Orders_C[[#This Row],[Unit_Price]]*Orders_C[[#This Row],[Quantity]])-Orders_C[[#This Row],[Discount]]+Orders_C[[#This Row],[Tax]]</f>
        <v>773.1</v>
      </c>
      <c r="AD2668" t="str">
        <f>IF(COUNTIF(Orders_C[[#All],[Customer_ID]],Orders_C[[#This Row],[Customer_ID]])&gt;1,"Repeat","New")</f>
        <v>Repeat</v>
      </c>
      <c r="AE2668" t="str" cm="1">
        <f t="array" ref="AE2668">_xlfn.XLOOKUP(Orders_C[[#This Row],[Store_ID]],Stores_c[[#All],[Store_ID]],Stores_c[[#All],[City]])</f>
        <v>Sallyburgh</v>
      </c>
      <c r="AF2668" t="str" cm="1">
        <f t="array" ref="AF2668">_xlfn.XLOOKUP(Orders_C[[#This Row],[Store_ID]],Stores_c[[#All],[Store_ID]],Stores_c[[#All],[Manager_Name]])</f>
        <v>Benjamin Mccoy</v>
      </c>
      <c r="AG2668" t="str" cm="1">
        <f t="array" ref="AG2668">_xlfn.XLOOKUP(Orders_C[[#This Row],[Store_ID]],Stores_c[[#All],[Store_ID]],Stores_c[[#All],[Store_Type]])</f>
        <v>Drive-Thru</v>
      </c>
    </row>
    <row r="2669" spans="1:33" x14ac:dyDescent="0.25">
      <c r="A2669">
        <v>7311</v>
      </c>
      <c r="B2669" s="1">
        <v>45900</v>
      </c>
      <c r="C2669" s="2">
        <v>0.8997222222222222</v>
      </c>
      <c r="D2669">
        <v>1091</v>
      </c>
      <c r="E2669">
        <v>213</v>
      </c>
      <c r="F2669">
        <v>412</v>
      </c>
      <c r="G2669">
        <v>328</v>
      </c>
      <c r="H2669">
        <v>4</v>
      </c>
      <c r="I2669">
        <v>200</v>
      </c>
      <c r="J2669">
        <v>15</v>
      </c>
      <c r="K2669">
        <v>10</v>
      </c>
      <c r="L2669">
        <v>795</v>
      </c>
      <c r="M2669" t="s">
        <v>19</v>
      </c>
      <c r="N2669" t="s">
        <v>21</v>
      </c>
      <c r="O2669">
        <v>17</v>
      </c>
      <c r="P2669">
        <v>1</v>
      </c>
      <c r="Q2669" t="s">
        <v>1334</v>
      </c>
      <c r="R2669">
        <v>505</v>
      </c>
      <c r="S2669" s="3">
        <v>0.15</v>
      </c>
      <c r="T2669" s="6">
        <v>315</v>
      </c>
      <c r="U2669" t="s">
        <v>6342</v>
      </c>
      <c r="V2669">
        <v>2025</v>
      </c>
      <c r="W2669" t="s">
        <v>6333</v>
      </c>
      <c r="X2669" t="str">
        <f>_xlfn.XLOOKUP(Orders_C[[#This Row],[Product_ID]],Products_C[Product_ID],Products_C[Product_Name])</f>
        <v>Rice Bowl</v>
      </c>
      <c r="Y2669" t="str">
        <f>_xlfn.XLOOKUP(Orders_C[[#This Row],[Product_ID]],Products_C[Product_ID],Products_C[Category])</f>
        <v>Burger</v>
      </c>
      <c r="Z2669" t="str">
        <f>_xlfn.XLOOKUP(Orders_C[[#This Row],[Store_ID]],Stores_c[Store_ID],Stores_c[City])</f>
        <v>Lake Kristashire</v>
      </c>
      <c r="AA2669" t="str">
        <f>_xlfn.XLOOKUP(Orders_C[[#This Row],[Customer_ID]],Customers_c[Customer_ID],Customers_c[Customer_Name])</f>
        <v>Taylor Scott</v>
      </c>
      <c r="AB2669" s="6">
        <f>Orders_C[[#This Row],[Quantity]]*Orders_C[[#This Row],[Unit_Price]]*(1-Orders_C[[#This Row],[Discount %]])+Orders_C[[#This Row],[Tax]]</f>
        <v>690</v>
      </c>
      <c r="AC2669" s="9">
        <f>(Orders_C[[#This Row],[Unit_Price]]*Orders_C[[#This Row],[Quantity]])-Orders_C[[#This Row],[Discount]]+Orders_C[[#This Row],[Tax]]</f>
        <v>795</v>
      </c>
      <c r="AD2669" t="str">
        <f>IF(COUNTIF(Orders_C[[#All],[Customer_ID]],Orders_C[[#This Row],[Customer_ID]])&gt;1,"Repeat","New")</f>
        <v>Repeat</v>
      </c>
      <c r="AE2669" t="str" cm="1">
        <f t="array" ref="AE2669">_xlfn.XLOOKUP(Orders_C[[#This Row],[Store_ID]],Stores_c[[#All],[Store_ID]],Stores_c[[#All],[City]])</f>
        <v>Lake Kristashire</v>
      </c>
      <c r="AF2669" t="str" cm="1">
        <f t="array" ref="AF2669">_xlfn.XLOOKUP(Orders_C[[#This Row],[Store_ID]],Stores_c[[#All],[Store_ID]],Stores_c[[#All],[Manager_Name]])</f>
        <v>Andrea Daugherty</v>
      </c>
      <c r="AG2669" t="str" cm="1">
        <f t="array" ref="AG2669">_xlfn.XLOOKUP(Orders_C[[#This Row],[Store_ID]],Stores_c[[#All],[Store_ID]],Stores_c[[#All],[Store_Type]])</f>
        <v>Mall</v>
      </c>
    </row>
    <row r="2670" spans="1:33" x14ac:dyDescent="0.25">
      <c r="A2670">
        <v>8328</v>
      </c>
      <c r="B2670" s="1">
        <v>46004</v>
      </c>
      <c r="C2670" s="2">
        <v>0.20495370370370369</v>
      </c>
      <c r="D2670">
        <v>1385</v>
      </c>
      <c r="E2670">
        <v>222</v>
      </c>
      <c r="F2670">
        <v>543</v>
      </c>
      <c r="G2670">
        <v>323</v>
      </c>
      <c r="H2670">
        <v>3</v>
      </c>
      <c r="I2670">
        <v>260</v>
      </c>
      <c r="J2670">
        <v>10</v>
      </c>
      <c r="K2670">
        <v>13</v>
      </c>
      <c r="L2670">
        <v>783</v>
      </c>
      <c r="M2670" t="s">
        <v>19</v>
      </c>
      <c r="N2670" t="s">
        <v>22</v>
      </c>
      <c r="O2670">
        <v>12</v>
      </c>
      <c r="P2670">
        <v>3</v>
      </c>
      <c r="Q2670" t="s">
        <v>2351</v>
      </c>
      <c r="R2670">
        <v>510</v>
      </c>
      <c r="S2670" s="3">
        <v>0.1</v>
      </c>
      <c r="T2670" s="6">
        <v>315</v>
      </c>
      <c r="U2670" t="s">
        <v>6328</v>
      </c>
      <c r="V2670">
        <v>2025</v>
      </c>
      <c r="W2670" t="s">
        <v>6333</v>
      </c>
      <c r="X2670" t="str">
        <f>_xlfn.XLOOKUP(Orders_C[[#This Row],[Product_ID]],Products_C[Product_ID],Products_C[Product_Name])</f>
        <v>Rice Bowl</v>
      </c>
      <c r="Y2670" t="str">
        <f>_xlfn.XLOOKUP(Orders_C[[#This Row],[Product_ID]],Products_C[Product_ID],Products_C[Category])</f>
        <v>Beverage</v>
      </c>
      <c r="Z2670" t="str">
        <f>_xlfn.XLOOKUP(Orders_C[[#This Row],[Store_ID]],Stores_c[Store_ID],Stores_c[City])</f>
        <v>New Steven</v>
      </c>
      <c r="AA2670" t="str">
        <f>_xlfn.XLOOKUP(Orders_C[[#This Row],[Customer_ID]],Customers_c[Customer_ID],Customers_c[Customer_Name])</f>
        <v>Mrs. Angela Jones</v>
      </c>
      <c r="AB2670" s="6">
        <f>Orders_C[[#This Row],[Quantity]]*Orders_C[[#This Row],[Unit_Price]]*(1-Orders_C[[#This Row],[Discount %]])+Orders_C[[#This Row],[Tax]]</f>
        <v>715</v>
      </c>
      <c r="AC2670" s="9">
        <f>(Orders_C[[#This Row],[Unit_Price]]*Orders_C[[#This Row],[Quantity]])-Orders_C[[#This Row],[Discount]]+Orders_C[[#This Row],[Tax]]</f>
        <v>783</v>
      </c>
      <c r="AD2670" t="str">
        <f>IF(COUNTIF(Orders_C[[#All],[Customer_ID]],Orders_C[[#This Row],[Customer_ID]])&gt;1,"Repeat","New")</f>
        <v>Repeat</v>
      </c>
      <c r="AE2670" t="str" cm="1">
        <f t="array" ref="AE2670">_xlfn.XLOOKUP(Orders_C[[#This Row],[Store_ID]],Stores_c[[#All],[Store_ID]],Stores_c[[#All],[City]])</f>
        <v>New Steven</v>
      </c>
      <c r="AF2670" t="str" cm="1">
        <f t="array" ref="AF2670">_xlfn.XLOOKUP(Orders_C[[#This Row],[Store_ID]],Stores_c[[#All],[Store_ID]],Stores_c[[#All],[Manager_Name]])</f>
        <v>Terri Martinez</v>
      </c>
      <c r="AG2670" t="str" cm="1">
        <f t="array" ref="AG2670">_xlfn.XLOOKUP(Orders_C[[#This Row],[Store_ID]],Stores_c[[#All],[Store_ID]],Stores_c[[#All],[Store_Type]])</f>
        <v>Drive-Thru</v>
      </c>
    </row>
    <row r="2671" spans="1:33" x14ac:dyDescent="0.25">
      <c r="A2671">
        <v>8528</v>
      </c>
      <c r="B2671" s="1">
        <v>45838</v>
      </c>
      <c r="C2671" s="2">
        <v>0.27678240740740739</v>
      </c>
      <c r="D2671">
        <v>1132</v>
      </c>
      <c r="E2671">
        <v>206</v>
      </c>
      <c r="F2671">
        <v>403</v>
      </c>
      <c r="G2671">
        <v>302</v>
      </c>
      <c r="H2671">
        <v>3</v>
      </c>
      <c r="I2671">
        <v>252</v>
      </c>
      <c r="J2671">
        <v>0</v>
      </c>
      <c r="K2671">
        <v>12.6</v>
      </c>
      <c r="L2671">
        <v>768.6</v>
      </c>
      <c r="M2671" t="s">
        <v>18</v>
      </c>
      <c r="N2671" t="s">
        <v>23</v>
      </c>
      <c r="O2671">
        <v>17</v>
      </c>
      <c r="P2671">
        <v>2</v>
      </c>
      <c r="Q2671" t="s">
        <v>2551</v>
      </c>
      <c r="R2671">
        <v>504</v>
      </c>
      <c r="S2671" s="3">
        <v>0</v>
      </c>
      <c r="T2671" s="6">
        <v>315.00000000000006</v>
      </c>
      <c r="U2671" t="s">
        <v>6340</v>
      </c>
      <c r="V2671">
        <v>2025</v>
      </c>
      <c r="W2671" t="s">
        <v>6333</v>
      </c>
      <c r="X2671" t="str">
        <f>_xlfn.XLOOKUP(Orders_C[[#This Row],[Product_ID]],Products_C[Product_ID],Products_C[Product_Name])</f>
        <v>Chicken Wings</v>
      </c>
      <c r="Y2671" t="str">
        <f>_xlfn.XLOOKUP(Orders_C[[#This Row],[Product_ID]],Products_C[Product_ID],Products_C[Category])</f>
        <v>Chicken</v>
      </c>
      <c r="Z2671" t="str">
        <f>_xlfn.XLOOKUP(Orders_C[[#This Row],[Store_ID]],Stores_c[Store_ID],Stores_c[City])</f>
        <v>West Matthew</v>
      </c>
      <c r="AA2671" t="str">
        <f>_xlfn.XLOOKUP(Orders_C[[#This Row],[Customer_ID]],Customers_c[Customer_ID],Customers_c[Customer_Name])</f>
        <v>Kathy Gill</v>
      </c>
      <c r="AB2671" s="6">
        <f>Orders_C[[#This Row],[Quantity]]*Orders_C[[#This Row],[Unit_Price]]*(1-Orders_C[[#This Row],[Discount %]])+Orders_C[[#This Row],[Tax]]</f>
        <v>768.6</v>
      </c>
      <c r="AC2671" s="9">
        <f>(Orders_C[[#This Row],[Unit_Price]]*Orders_C[[#This Row],[Quantity]])-Orders_C[[#This Row],[Discount]]+Orders_C[[#This Row],[Tax]]</f>
        <v>768.6</v>
      </c>
      <c r="AD2671" t="str">
        <f>IF(COUNTIF(Orders_C[[#All],[Customer_ID]],Orders_C[[#This Row],[Customer_ID]])&gt;1,"Repeat","New")</f>
        <v>Repeat</v>
      </c>
      <c r="AE2671" t="str" cm="1">
        <f t="array" ref="AE2671">_xlfn.XLOOKUP(Orders_C[[#This Row],[Store_ID]],Stores_c[[#All],[Store_ID]],Stores_c[[#All],[City]])</f>
        <v>West Matthew</v>
      </c>
      <c r="AF2671" t="str" cm="1">
        <f t="array" ref="AF2671">_xlfn.XLOOKUP(Orders_C[[#This Row],[Store_ID]],Stores_c[[#All],[Store_ID]],Stores_c[[#All],[Manager_Name]])</f>
        <v>Miguel Kidd</v>
      </c>
      <c r="AG2671" t="str" cm="1">
        <f t="array" ref="AG2671">_xlfn.XLOOKUP(Orders_C[[#This Row],[Store_ID]],Stores_c[[#All],[Store_ID]],Stores_c[[#All],[Store_Type]])</f>
        <v>Drive-Thru</v>
      </c>
    </row>
    <row r="2672" spans="1:33" x14ac:dyDescent="0.25">
      <c r="A2672">
        <v>10661</v>
      </c>
      <c r="B2672" s="1">
        <v>46052</v>
      </c>
      <c r="C2672" s="2">
        <v>0.96270833333333339</v>
      </c>
      <c r="D2672">
        <v>1186</v>
      </c>
      <c r="E2672">
        <v>224</v>
      </c>
      <c r="F2672">
        <v>500</v>
      </c>
      <c r="G2672">
        <v>302</v>
      </c>
      <c r="H2672">
        <v>4</v>
      </c>
      <c r="I2672">
        <v>197</v>
      </c>
      <c r="J2672">
        <v>10</v>
      </c>
      <c r="K2672">
        <v>9.8500000000000014</v>
      </c>
      <c r="L2672">
        <v>787.85</v>
      </c>
      <c r="M2672" t="s">
        <v>20</v>
      </c>
      <c r="N2672" t="s">
        <v>23</v>
      </c>
      <c r="O2672">
        <v>20</v>
      </c>
      <c r="P2672">
        <v>1</v>
      </c>
      <c r="Q2672" t="s">
        <v>4684</v>
      </c>
      <c r="R2672">
        <v>506</v>
      </c>
      <c r="S2672" s="3">
        <v>0.1</v>
      </c>
      <c r="T2672" s="6">
        <v>315.05000000000007</v>
      </c>
      <c r="U2672" t="s">
        <v>6330</v>
      </c>
      <c r="V2672">
        <v>2026</v>
      </c>
      <c r="W2672" t="s">
        <v>6333</v>
      </c>
      <c r="X2672" t="str">
        <f>_xlfn.XLOOKUP(Orders_C[[#This Row],[Product_ID]],Products_C[Product_ID],Products_C[Product_Name])</f>
        <v>Chicken Wings</v>
      </c>
      <c r="Y2672" t="str">
        <f>_xlfn.XLOOKUP(Orders_C[[#This Row],[Product_ID]],Products_C[Product_ID],Products_C[Category])</f>
        <v>Chicken</v>
      </c>
      <c r="Z2672" t="str">
        <f>_xlfn.XLOOKUP(Orders_C[[#This Row],[Store_ID]],Stores_c[Store_ID],Stores_c[City])</f>
        <v>Valdezton</v>
      </c>
      <c r="AA2672" t="str">
        <f>_xlfn.XLOOKUP(Orders_C[[#This Row],[Customer_ID]],Customers_c[Customer_ID],Customers_c[Customer_Name])</f>
        <v>Michael Garcia</v>
      </c>
      <c r="AB2672" s="6">
        <f>Orders_C[[#This Row],[Quantity]]*Orders_C[[#This Row],[Unit_Price]]*(1-Orders_C[[#This Row],[Discount %]])+Orders_C[[#This Row],[Tax]]</f>
        <v>719.05000000000007</v>
      </c>
      <c r="AC2672" s="9">
        <f>(Orders_C[[#This Row],[Unit_Price]]*Orders_C[[#This Row],[Quantity]])-Orders_C[[#This Row],[Discount]]+Orders_C[[#This Row],[Tax]]</f>
        <v>787.85</v>
      </c>
      <c r="AD2672" t="str">
        <f>IF(COUNTIF(Orders_C[[#All],[Customer_ID]],Orders_C[[#This Row],[Customer_ID]])&gt;1,"Repeat","New")</f>
        <v>Repeat</v>
      </c>
      <c r="AE2672" t="str" cm="1">
        <f t="array" ref="AE2672">_xlfn.XLOOKUP(Orders_C[[#This Row],[Store_ID]],Stores_c[[#All],[Store_ID]],Stores_c[[#All],[City]])</f>
        <v>Valdezton</v>
      </c>
      <c r="AF2672" t="str" cm="1">
        <f t="array" ref="AF2672">_xlfn.XLOOKUP(Orders_C[[#This Row],[Store_ID]],Stores_c[[#All],[Store_ID]],Stores_c[[#All],[Manager_Name]])</f>
        <v>John Rodriguez</v>
      </c>
      <c r="AG2672" t="str" cm="1">
        <f t="array" ref="AG2672">_xlfn.XLOOKUP(Orders_C[[#This Row],[Store_ID]],Stores_c[[#All],[Store_ID]],Stores_c[[#All],[Store_Type]])</f>
        <v>Street</v>
      </c>
    </row>
    <row r="2673" spans="1:33" x14ac:dyDescent="0.25">
      <c r="A2673">
        <v>7887</v>
      </c>
      <c r="B2673" s="1">
        <v>46009</v>
      </c>
      <c r="C2673" s="2">
        <v>0.18454861111111112</v>
      </c>
      <c r="D2673">
        <v>1492</v>
      </c>
      <c r="E2673">
        <v>203</v>
      </c>
      <c r="F2673">
        <v>525</v>
      </c>
      <c r="G2673">
        <v>301</v>
      </c>
      <c r="H2673">
        <v>4</v>
      </c>
      <c r="I2673">
        <v>194</v>
      </c>
      <c r="J2673">
        <v>5</v>
      </c>
      <c r="K2673">
        <v>9.7000000000000011</v>
      </c>
      <c r="L2673">
        <v>780.7</v>
      </c>
      <c r="M2673" t="s">
        <v>18</v>
      </c>
      <c r="N2673" t="s">
        <v>23</v>
      </c>
      <c r="O2673">
        <v>54</v>
      </c>
      <c r="P2673">
        <v>5</v>
      </c>
      <c r="Q2673" t="s">
        <v>1910</v>
      </c>
      <c r="R2673">
        <v>508</v>
      </c>
      <c r="S2673" s="3">
        <v>0.05</v>
      </c>
      <c r="T2673" s="6">
        <v>315.10000000000008</v>
      </c>
      <c r="U2673" t="s">
        <v>6328</v>
      </c>
      <c r="V2673">
        <v>2025</v>
      </c>
      <c r="W2673" t="s">
        <v>6331</v>
      </c>
      <c r="X2673" t="str">
        <f>_xlfn.XLOOKUP(Orders_C[[#This Row],[Product_ID]],Products_C[Product_ID],Products_C[Product_Name])</f>
        <v>Krushers</v>
      </c>
      <c r="Y2673" t="str">
        <f>_xlfn.XLOOKUP(Orders_C[[#This Row],[Product_ID]],Products_C[Product_ID],Products_C[Category])</f>
        <v>Burger</v>
      </c>
      <c r="Z2673" t="str">
        <f>_xlfn.XLOOKUP(Orders_C[[#This Row],[Store_ID]],Stores_c[Store_ID],Stores_c[City])</f>
        <v>Lake Williammouth</v>
      </c>
      <c r="AA2673" t="str">
        <f>_xlfn.XLOOKUP(Orders_C[[#This Row],[Customer_ID]],Customers_c[Customer_ID],Customers_c[Customer_Name])</f>
        <v>Ryan Edwards</v>
      </c>
      <c r="AB2673" s="6">
        <f>Orders_C[[#This Row],[Quantity]]*Orders_C[[#This Row],[Unit_Price]]*(1-Orders_C[[#This Row],[Discount %]])+Orders_C[[#This Row],[Tax]]</f>
        <v>746.9</v>
      </c>
      <c r="AC2673" s="9">
        <f>(Orders_C[[#This Row],[Unit_Price]]*Orders_C[[#This Row],[Quantity]])-Orders_C[[#This Row],[Discount]]+Orders_C[[#This Row],[Tax]]</f>
        <v>780.7</v>
      </c>
      <c r="AD2673" t="str">
        <f>IF(COUNTIF(Orders_C[[#All],[Customer_ID]],Orders_C[[#This Row],[Customer_ID]])&gt;1,"Repeat","New")</f>
        <v>Repeat</v>
      </c>
      <c r="AE2673" t="str" cm="1">
        <f t="array" ref="AE2673">_xlfn.XLOOKUP(Orders_C[[#This Row],[Store_ID]],Stores_c[[#All],[Store_ID]],Stores_c[[#All],[City]])</f>
        <v>Lake Williammouth</v>
      </c>
      <c r="AF2673" t="str" cm="1">
        <f t="array" ref="AF2673">_xlfn.XLOOKUP(Orders_C[[#This Row],[Store_ID]],Stores_c[[#All],[Store_ID]],Stores_c[[#All],[Manager_Name]])</f>
        <v>Stephanie Dominguez</v>
      </c>
      <c r="AG2673" t="str" cm="1">
        <f t="array" ref="AG2673">_xlfn.XLOOKUP(Orders_C[[#This Row],[Store_ID]],Stores_c[[#All],[Store_ID]],Stores_c[[#All],[Store_Type]])</f>
        <v>Drive-Thru</v>
      </c>
    </row>
    <row r="2674" spans="1:33" x14ac:dyDescent="0.25">
      <c r="A2674">
        <v>8535</v>
      </c>
      <c r="B2674" s="1">
        <v>46055</v>
      </c>
      <c r="C2674" s="2">
        <v>8.0590277777777775E-2</v>
      </c>
      <c r="D2674">
        <v>1969</v>
      </c>
      <c r="E2674">
        <v>202</v>
      </c>
      <c r="F2674">
        <v>503</v>
      </c>
      <c r="G2674">
        <v>323</v>
      </c>
      <c r="H2674">
        <v>4</v>
      </c>
      <c r="I2674">
        <v>194</v>
      </c>
      <c r="J2674">
        <v>5</v>
      </c>
      <c r="K2674">
        <v>9.7000000000000011</v>
      </c>
      <c r="L2674">
        <v>780.7</v>
      </c>
      <c r="M2674" t="s">
        <v>18</v>
      </c>
      <c r="N2674" t="s">
        <v>23</v>
      </c>
      <c r="O2674">
        <v>28</v>
      </c>
      <c r="P2674">
        <v>5</v>
      </c>
      <c r="Q2674" t="s">
        <v>2558</v>
      </c>
      <c r="R2674">
        <v>505</v>
      </c>
      <c r="S2674" s="3">
        <v>0.05</v>
      </c>
      <c r="T2674" s="6">
        <v>315.10000000000008</v>
      </c>
      <c r="U2674" t="s">
        <v>6338</v>
      </c>
      <c r="V2674">
        <v>2026</v>
      </c>
      <c r="W2674" t="s">
        <v>6329</v>
      </c>
      <c r="X2674" t="str">
        <f>_xlfn.XLOOKUP(Orders_C[[#This Row],[Product_ID]],Products_C[Product_ID],Products_C[Product_Name])</f>
        <v>Rice Bowl</v>
      </c>
      <c r="Y2674" t="str">
        <f>_xlfn.XLOOKUP(Orders_C[[#This Row],[Product_ID]],Products_C[Product_ID],Products_C[Category])</f>
        <v>Beverage</v>
      </c>
      <c r="Z2674" t="str">
        <f>_xlfn.XLOOKUP(Orders_C[[#This Row],[Store_ID]],Stores_c[Store_ID],Stores_c[City])</f>
        <v>Rebekahside</v>
      </c>
      <c r="AA2674" t="str">
        <f>_xlfn.XLOOKUP(Orders_C[[#This Row],[Customer_ID]],Customers_c[Customer_ID],Customers_c[Customer_Name])</f>
        <v>Peter Lewis</v>
      </c>
      <c r="AB2674" s="6">
        <f>Orders_C[[#This Row],[Quantity]]*Orders_C[[#This Row],[Unit_Price]]*(1-Orders_C[[#This Row],[Discount %]])+Orders_C[[#This Row],[Tax]]</f>
        <v>746.9</v>
      </c>
      <c r="AC2674" s="9">
        <f>(Orders_C[[#This Row],[Unit_Price]]*Orders_C[[#This Row],[Quantity]])-Orders_C[[#This Row],[Discount]]+Orders_C[[#This Row],[Tax]]</f>
        <v>780.7</v>
      </c>
      <c r="AD2674" t="str">
        <f>IF(COUNTIF(Orders_C[[#All],[Customer_ID]],Orders_C[[#This Row],[Customer_ID]])&gt;1,"Repeat","New")</f>
        <v>Repeat</v>
      </c>
      <c r="AE2674" t="str" cm="1">
        <f t="array" ref="AE2674">_xlfn.XLOOKUP(Orders_C[[#This Row],[Store_ID]],Stores_c[[#All],[Store_ID]],Stores_c[[#All],[City]])</f>
        <v>Rebekahside</v>
      </c>
      <c r="AF2674" t="str" cm="1">
        <f t="array" ref="AF2674">_xlfn.XLOOKUP(Orders_C[[#This Row],[Store_ID]],Stores_c[[#All],[Store_ID]],Stores_c[[#All],[Manager_Name]])</f>
        <v>Mark Ray</v>
      </c>
      <c r="AG2674" t="str" cm="1">
        <f t="array" ref="AG2674">_xlfn.XLOOKUP(Orders_C[[#This Row],[Store_ID]],Stores_c[[#All],[Store_ID]],Stores_c[[#All],[Store_Type]])</f>
        <v>Drive-Thru</v>
      </c>
    </row>
    <row r="2675" spans="1:33" x14ac:dyDescent="0.25">
      <c r="A2675">
        <v>7973</v>
      </c>
      <c r="B2675" s="1">
        <v>45796</v>
      </c>
      <c r="C2675" s="2">
        <v>0.98783564814814817</v>
      </c>
      <c r="D2675">
        <v>1217</v>
      </c>
      <c r="E2675">
        <v>209</v>
      </c>
      <c r="F2675">
        <v>500</v>
      </c>
      <c r="G2675">
        <v>308</v>
      </c>
      <c r="H2675">
        <v>4</v>
      </c>
      <c r="I2675">
        <v>191</v>
      </c>
      <c r="J2675">
        <v>0</v>
      </c>
      <c r="K2675">
        <v>9.5500000000000007</v>
      </c>
      <c r="L2675">
        <v>773.55</v>
      </c>
      <c r="M2675" t="s">
        <v>18</v>
      </c>
      <c r="N2675" t="s">
        <v>23</v>
      </c>
      <c r="O2675">
        <v>26</v>
      </c>
      <c r="P2675">
        <v>1</v>
      </c>
      <c r="Q2675" t="s">
        <v>1996</v>
      </c>
      <c r="R2675">
        <v>507</v>
      </c>
      <c r="S2675" s="3">
        <v>0</v>
      </c>
      <c r="T2675" s="6">
        <v>315.14999999999998</v>
      </c>
      <c r="U2675" t="s">
        <v>6339</v>
      </c>
      <c r="V2675">
        <v>2025</v>
      </c>
      <c r="W2675" t="s">
        <v>6329</v>
      </c>
      <c r="X2675" t="str">
        <f>_xlfn.XLOOKUP(Orders_C[[#This Row],[Product_ID]],Products_C[Product_ID],Products_C[Product_Name])</f>
        <v>Zinger Burger</v>
      </c>
      <c r="Y2675" t="str">
        <f>_xlfn.XLOOKUP(Orders_C[[#This Row],[Product_ID]],Products_C[Product_ID],Products_C[Category])</f>
        <v>Beverage</v>
      </c>
      <c r="Z2675" t="str">
        <f>_xlfn.XLOOKUP(Orders_C[[#This Row],[Store_ID]],Stores_c[Store_ID],Stores_c[City])</f>
        <v>Reidberg</v>
      </c>
      <c r="AA2675" t="str">
        <f>_xlfn.XLOOKUP(Orders_C[[#This Row],[Customer_ID]],Customers_c[Customer_ID],Customers_c[Customer_Name])</f>
        <v>Rebecca Barajas</v>
      </c>
      <c r="AB2675" s="6">
        <f>Orders_C[[#This Row],[Quantity]]*Orders_C[[#This Row],[Unit_Price]]*(1-Orders_C[[#This Row],[Discount %]])+Orders_C[[#This Row],[Tax]]</f>
        <v>773.55</v>
      </c>
      <c r="AC2675" s="9">
        <f>(Orders_C[[#This Row],[Unit_Price]]*Orders_C[[#This Row],[Quantity]])-Orders_C[[#This Row],[Discount]]+Orders_C[[#This Row],[Tax]]</f>
        <v>773.55</v>
      </c>
      <c r="AD2675" t="str">
        <f>IF(COUNTIF(Orders_C[[#All],[Customer_ID]],Orders_C[[#This Row],[Customer_ID]])&gt;1,"Repeat","New")</f>
        <v>Repeat</v>
      </c>
      <c r="AE2675" t="str" cm="1">
        <f t="array" ref="AE2675">_xlfn.XLOOKUP(Orders_C[[#This Row],[Store_ID]],Stores_c[[#All],[Store_ID]],Stores_c[[#All],[City]])</f>
        <v>Reidberg</v>
      </c>
      <c r="AF2675" t="str" cm="1">
        <f t="array" ref="AF2675">_xlfn.XLOOKUP(Orders_C[[#This Row],[Store_ID]],Stores_c[[#All],[Store_ID]],Stores_c[[#All],[Manager_Name]])</f>
        <v>Jeffrey Horn</v>
      </c>
      <c r="AG2675" t="str" cm="1">
        <f t="array" ref="AG2675">_xlfn.XLOOKUP(Orders_C[[#This Row],[Store_ID]],Stores_c[[#All],[Store_ID]],Stores_c[[#All],[Store_Type]])</f>
        <v>Drive-Thru</v>
      </c>
    </row>
    <row r="2676" spans="1:33" x14ac:dyDescent="0.25">
      <c r="A2676">
        <v>10183</v>
      </c>
      <c r="B2676" s="1">
        <v>45925</v>
      </c>
      <c r="C2676" s="2">
        <v>0.59640046296296301</v>
      </c>
      <c r="D2676">
        <v>1512</v>
      </c>
      <c r="E2676">
        <v>222</v>
      </c>
      <c r="F2676">
        <v>477</v>
      </c>
      <c r="G2676">
        <v>324</v>
      </c>
      <c r="H2676">
        <v>2</v>
      </c>
      <c r="I2676">
        <v>371</v>
      </c>
      <c r="J2676">
        <v>0</v>
      </c>
      <c r="K2676">
        <v>18.55</v>
      </c>
      <c r="L2676">
        <v>760.55</v>
      </c>
      <c r="M2676" t="s">
        <v>18</v>
      </c>
      <c r="N2676" t="s">
        <v>23</v>
      </c>
      <c r="O2676">
        <v>12</v>
      </c>
      <c r="P2676">
        <v>1</v>
      </c>
      <c r="Q2676" t="s">
        <v>4206</v>
      </c>
      <c r="R2676">
        <v>510</v>
      </c>
      <c r="S2676" s="3">
        <v>0</v>
      </c>
      <c r="T2676" s="6">
        <v>315.34999999999997</v>
      </c>
      <c r="U2676" t="s">
        <v>6335</v>
      </c>
      <c r="V2676">
        <v>2025</v>
      </c>
      <c r="W2676" t="s">
        <v>6333</v>
      </c>
      <c r="X2676" t="str">
        <f>_xlfn.XLOOKUP(Orders_C[[#This Row],[Product_ID]],Products_C[Product_ID],Products_C[Product_Name])</f>
        <v>Krushers</v>
      </c>
      <c r="Y2676" t="str">
        <f>_xlfn.XLOOKUP(Orders_C[[#This Row],[Product_ID]],Products_C[Product_ID],Products_C[Category])</f>
        <v>Dessert</v>
      </c>
      <c r="Z2676" t="str">
        <f>_xlfn.XLOOKUP(Orders_C[[#This Row],[Store_ID]],Stores_c[Store_ID],Stores_c[City])</f>
        <v>New Steven</v>
      </c>
      <c r="AA2676" t="str">
        <f>_xlfn.XLOOKUP(Orders_C[[#This Row],[Customer_ID]],Customers_c[Customer_ID],Customers_c[Customer_Name])</f>
        <v>Omar Moore</v>
      </c>
      <c r="AB2676" s="6">
        <f>Orders_C[[#This Row],[Quantity]]*Orders_C[[#This Row],[Unit_Price]]*(1-Orders_C[[#This Row],[Discount %]])+Orders_C[[#This Row],[Tax]]</f>
        <v>760.55</v>
      </c>
      <c r="AC2676" s="9">
        <f>(Orders_C[[#This Row],[Unit_Price]]*Orders_C[[#This Row],[Quantity]])-Orders_C[[#This Row],[Discount]]+Orders_C[[#This Row],[Tax]]</f>
        <v>760.55</v>
      </c>
      <c r="AD2676" t="str">
        <f>IF(COUNTIF(Orders_C[[#All],[Customer_ID]],Orders_C[[#This Row],[Customer_ID]])&gt;1,"Repeat","New")</f>
        <v>Repeat</v>
      </c>
      <c r="AE2676" t="str" cm="1">
        <f t="array" ref="AE2676">_xlfn.XLOOKUP(Orders_C[[#This Row],[Store_ID]],Stores_c[[#All],[Store_ID]],Stores_c[[#All],[City]])</f>
        <v>New Steven</v>
      </c>
      <c r="AF2676" t="str" cm="1">
        <f t="array" ref="AF2676">_xlfn.XLOOKUP(Orders_C[[#This Row],[Store_ID]],Stores_c[[#All],[Store_ID]],Stores_c[[#All],[Manager_Name]])</f>
        <v>Terri Martinez</v>
      </c>
      <c r="AG2676" t="str" cm="1">
        <f t="array" ref="AG2676">_xlfn.XLOOKUP(Orders_C[[#This Row],[Store_ID]],Stores_c[[#All],[Store_ID]],Stores_c[[#All],[Store_Type]])</f>
        <v>Drive-Thru</v>
      </c>
    </row>
    <row r="2677" spans="1:33" x14ac:dyDescent="0.25">
      <c r="A2677">
        <v>9024</v>
      </c>
      <c r="B2677" s="1">
        <v>45944</v>
      </c>
      <c r="C2677" s="2">
        <v>0.22783564814814813</v>
      </c>
      <c r="D2677">
        <v>1776</v>
      </c>
      <c r="E2677">
        <v>206</v>
      </c>
      <c r="F2677">
        <v>478</v>
      </c>
      <c r="G2677">
        <v>302</v>
      </c>
      <c r="H2677">
        <v>2</v>
      </c>
      <c r="I2677">
        <v>377</v>
      </c>
      <c r="J2677">
        <v>5</v>
      </c>
      <c r="K2677">
        <v>18.850000000000001</v>
      </c>
      <c r="L2677">
        <v>767.85</v>
      </c>
      <c r="M2677" t="s">
        <v>20</v>
      </c>
      <c r="N2677" t="s">
        <v>21</v>
      </c>
      <c r="O2677">
        <v>26</v>
      </c>
      <c r="P2677">
        <v>5</v>
      </c>
      <c r="Q2677" t="s">
        <v>3047</v>
      </c>
      <c r="R2677">
        <v>505</v>
      </c>
      <c r="S2677" s="3">
        <v>0.05</v>
      </c>
      <c r="T2677" s="6">
        <v>315.45000000000005</v>
      </c>
      <c r="U2677" t="s">
        <v>6332</v>
      </c>
      <c r="V2677">
        <v>2025</v>
      </c>
      <c r="W2677" t="s">
        <v>6329</v>
      </c>
      <c r="X2677" t="str">
        <f>_xlfn.XLOOKUP(Orders_C[[#This Row],[Product_ID]],Products_C[Product_ID],Products_C[Product_Name])</f>
        <v>Chicken Wings</v>
      </c>
      <c r="Y2677" t="str">
        <f>_xlfn.XLOOKUP(Orders_C[[#This Row],[Product_ID]],Products_C[Product_ID],Products_C[Category])</f>
        <v>Chicken</v>
      </c>
      <c r="Z2677" t="str">
        <f>_xlfn.XLOOKUP(Orders_C[[#This Row],[Store_ID]],Stores_c[Store_ID],Stores_c[City])</f>
        <v>West Matthew</v>
      </c>
      <c r="AA2677" t="str">
        <f>_xlfn.XLOOKUP(Orders_C[[#This Row],[Customer_ID]],Customers_c[Customer_ID],Customers_c[Customer_Name])</f>
        <v>Rebecca Schultz</v>
      </c>
      <c r="AB2677" s="6">
        <f>Orders_C[[#This Row],[Quantity]]*Orders_C[[#This Row],[Unit_Price]]*(1-Orders_C[[#This Row],[Discount %]])+Orders_C[[#This Row],[Tax]]</f>
        <v>735.15</v>
      </c>
      <c r="AC2677" s="9">
        <f>(Orders_C[[#This Row],[Unit_Price]]*Orders_C[[#This Row],[Quantity]])-Orders_C[[#This Row],[Discount]]+Orders_C[[#This Row],[Tax]]</f>
        <v>767.85</v>
      </c>
      <c r="AD2677" t="str">
        <f>IF(COUNTIF(Orders_C[[#All],[Customer_ID]],Orders_C[[#This Row],[Customer_ID]])&gt;1,"Repeat","New")</f>
        <v>Repeat</v>
      </c>
      <c r="AE2677" t="str" cm="1">
        <f t="array" ref="AE2677">_xlfn.XLOOKUP(Orders_C[[#This Row],[Store_ID]],Stores_c[[#All],[Store_ID]],Stores_c[[#All],[City]])</f>
        <v>West Matthew</v>
      </c>
      <c r="AF2677" t="str" cm="1">
        <f t="array" ref="AF2677">_xlfn.XLOOKUP(Orders_C[[#This Row],[Store_ID]],Stores_c[[#All],[Store_ID]],Stores_c[[#All],[Manager_Name]])</f>
        <v>Miguel Kidd</v>
      </c>
      <c r="AG2677" t="str" cm="1">
        <f t="array" ref="AG2677">_xlfn.XLOOKUP(Orders_C[[#This Row],[Store_ID]],Stores_c[[#All],[Store_ID]],Stores_c[[#All],[Store_Type]])</f>
        <v>Drive-Thru</v>
      </c>
    </row>
    <row r="2678" spans="1:33" x14ac:dyDescent="0.25">
      <c r="A2678">
        <v>10594</v>
      </c>
      <c r="B2678" s="1">
        <v>45978</v>
      </c>
      <c r="C2678" s="2">
        <v>0.78996527777777781</v>
      </c>
      <c r="D2678">
        <v>1535</v>
      </c>
      <c r="E2678">
        <v>214</v>
      </c>
      <c r="F2678">
        <v>458</v>
      </c>
      <c r="G2678">
        <v>301</v>
      </c>
      <c r="H2678">
        <v>2</v>
      </c>
      <c r="I2678">
        <v>383</v>
      </c>
      <c r="J2678">
        <v>10</v>
      </c>
      <c r="K2678">
        <v>19.149999999999999</v>
      </c>
      <c r="L2678">
        <v>775.15</v>
      </c>
      <c r="M2678" t="s">
        <v>18</v>
      </c>
      <c r="N2678" t="s">
        <v>22</v>
      </c>
      <c r="O2678">
        <v>39</v>
      </c>
      <c r="P2678">
        <v>2</v>
      </c>
      <c r="Q2678" t="s">
        <v>4617</v>
      </c>
      <c r="R2678">
        <v>510</v>
      </c>
      <c r="S2678" s="3">
        <v>0.1</v>
      </c>
      <c r="T2678" s="6">
        <v>315.55</v>
      </c>
      <c r="U2678" t="s">
        <v>6336</v>
      </c>
      <c r="V2678">
        <v>2025</v>
      </c>
      <c r="W2678" t="s">
        <v>6329</v>
      </c>
      <c r="X2678" t="str">
        <f>_xlfn.XLOOKUP(Orders_C[[#This Row],[Product_ID]],Products_C[Product_ID],Products_C[Product_Name])</f>
        <v>Krushers</v>
      </c>
      <c r="Y2678" t="str">
        <f>_xlfn.XLOOKUP(Orders_C[[#This Row],[Product_ID]],Products_C[Product_ID],Products_C[Category])</f>
        <v>Burger</v>
      </c>
      <c r="Z2678" t="str">
        <f>_xlfn.XLOOKUP(Orders_C[[#This Row],[Store_ID]],Stores_c[Store_ID],Stores_c[City])</f>
        <v>New Robert</v>
      </c>
      <c r="AA2678" t="str">
        <f>_xlfn.XLOOKUP(Orders_C[[#This Row],[Customer_ID]],Customers_c[Customer_ID],Customers_c[Customer_Name])</f>
        <v>Mark Wright</v>
      </c>
      <c r="AB2678" s="6">
        <f>Orders_C[[#This Row],[Quantity]]*Orders_C[[#This Row],[Unit_Price]]*(1-Orders_C[[#This Row],[Discount %]])+Orders_C[[#This Row],[Tax]]</f>
        <v>708.55</v>
      </c>
      <c r="AC2678" s="9">
        <f>(Orders_C[[#This Row],[Unit_Price]]*Orders_C[[#This Row],[Quantity]])-Orders_C[[#This Row],[Discount]]+Orders_C[[#This Row],[Tax]]</f>
        <v>775.15</v>
      </c>
      <c r="AD2678" t="str">
        <f>IF(COUNTIF(Orders_C[[#All],[Customer_ID]],Orders_C[[#This Row],[Customer_ID]])&gt;1,"Repeat","New")</f>
        <v>Repeat</v>
      </c>
      <c r="AE2678" t="str" cm="1">
        <f t="array" ref="AE2678">_xlfn.XLOOKUP(Orders_C[[#This Row],[Store_ID]],Stores_c[[#All],[Store_ID]],Stores_c[[#All],[City]])</f>
        <v>New Robert</v>
      </c>
      <c r="AF2678" t="str" cm="1">
        <f t="array" ref="AF2678">_xlfn.XLOOKUP(Orders_C[[#This Row],[Store_ID]],Stores_c[[#All],[Store_ID]],Stores_c[[#All],[Manager_Name]])</f>
        <v>Krista Webb</v>
      </c>
      <c r="AG2678" t="str" cm="1">
        <f t="array" ref="AG2678">_xlfn.XLOOKUP(Orders_C[[#This Row],[Store_ID]],Stores_c[[#All],[Store_ID]],Stores_c[[#All],[Store_Type]])</f>
        <v>Drive-Thru</v>
      </c>
    </row>
    <row r="2679" spans="1:33" x14ac:dyDescent="0.25">
      <c r="A2679">
        <v>6606</v>
      </c>
      <c r="B2679" s="1">
        <v>45868</v>
      </c>
      <c r="C2679" s="2">
        <v>0.86326388888888894</v>
      </c>
      <c r="D2679">
        <v>1369</v>
      </c>
      <c r="E2679">
        <v>219</v>
      </c>
      <c r="F2679">
        <v>463</v>
      </c>
      <c r="G2679">
        <v>318</v>
      </c>
      <c r="H2679">
        <v>3</v>
      </c>
      <c r="I2679">
        <v>253</v>
      </c>
      <c r="J2679">
        <v>0</v>
      </c>
      <c r="K2679">
        <v>12.65</v>
      </c>
      <c r="L2679">
        <v>771.65</v>
      </c>
      <c r="M2679" t="s">
        <v>18</v>
      </c>
      <c r="N2679" t="s">
        <v>21</v>
      </c>
      <c r="O2679">
        <v>53</v>
      </c>
      <c r="P2679">
        <v>2</v>
      </c>
      <c r="Q2679" t="s">
        <v>629</v>
      </c>
      <c r="R2679">
        <v>502</v>
      </c>
      <c r="S2679" s="3">
        <v>0</v>
      </c>
      <c r="T2679" s="6">
        <v>316.25</v>
      </c>
      <c r="U2679" t="s">
        <v>6341</v>
      </c>
      <c r="V2679">
        <v>2025</v>
      </c>
      <c r="W2679" t="s">
        <v>6331</v>
      </c>
      <c r="X2679" t="str">
        <f>_xlfn.XLOOKUP(Orders_C[[#This Row],[Product_ID]],Products_C[Product_ID],Products_C[Product_Name])</f>
        <v>Pepsi</v>
      </c>
      <c r="Y2679" t="str">
        <f>_xlfn.XLOOKUP(Orders_C[[#This Row],[Product_ID]],Products_C[Product_ID],Products_C[Category])</f>
        <v>Burger</v>
      </c>
      <c r="Z2679" t="str">
        <f>_xlfn.XLOOKUP(Orders_C[[#This Row],[Store_ID]],Stores_c[Store_ID],Stores_c[City])</f>
        <v>Lake David</v>
      </c>
      <c r="AA2679" t="str">
        <f>_xlfn.XLOOKUP(Orders_C[[#This Row],[Customer_ID]],Customers_c[Customer_ID],Customers_c[Customer_Name])</f>
        <v>Shelby Harvey</v>
      </c>
      <c r="AB2679" s="6">
        <f>Orders_C[[#This Row],[Quantity]]*Orders_C[[#This Row],[Unit_Price]]*(1-Orders_C[[#This Row],[Discount %]])+Orders_C[[#This Row],[Tax]]</f>
        <v>771.65</v>
      </c>
      <c r="AC2679" s="9">
        <f>(Orders_C[[#This Row],[Unit_Price]]*Orders_C[[#This Row],[Quantity]])-Orders_C[[#This Row],[Discount]]+Orders_C[[#This Row],[Tax]]</f>
        <v>771.65</v>
      </c>
      <c r="AD2679" t="str">
        <f>IF(COUNTIF(Orders_C[[#All],[Customer_ID]],Orders_C[[#This Row],[Customer_ID]])&gt;1,"Repeat","New")</f>
        <v>Repeat</v>
      </c>
      <c r="AE2679" t="str" cm="1">
        <f t="array" ref="AE2679">_xlfn.XLOOKUP(Orders_C[[#This Row],[Store_ID]],Stores_c[[#All],[Store_ID]],Stores_c[[#All],[City]])</f>
        <v>Lake David</v>
      </c>
      <c r="AF2679" t="str" cm="1">
        <f t="array" ref="AF2679">_xlfn.XLOOKUP(Orders_C[[#This Row],[Store_ID]],Stores_c[[#All],[Store_ID]],Stores_c[[#All],[Manager_Name]])</f>
        <v>Joshua Hines</v>
      </c>
      <c r="AG2679" t="str" cm="1">
        <f t="array" ref="AG2679">_xlfn.XLOOKUP(Orders_C[[#This Row],[Store_ID]],Stores_c[[#All],[Store_ID]],Stores_c[[#All],[Store_Type]])</f>
        <v>Street</v>
      </c>
    </row>
    <row r="2680" spans="1:33" x14ac:dyDescent="0.25">
      <c r="A2680">
        <v>6739</v>
      </c>
      <c r="B2680" s="1">
        <v>45885</v>
      </c>
      <c r="C2680" s="2">
        <v>0.12854166666666667</v>
      </c>
      <c r="D2680">
        <v>1359</v>
      </c>
      <c r="E2680">
        <v>225</v>
      </c>
      <c r="F2680">
        <v>550</v>
      </c>
      <c r="G2680">
        <v>337</v>
      </c>
      <c r="H2680">
        <v>3</v>
      </c>
      <c r="I2680">
        <v>265</v>
      </c>
      <c r="J2680">
        <v>15</v>
      </c>
      <c r="K2680">
        <v>13.25</v>
      </c>
      <c r="L2680">
        <v>793.25</v>
      </c>
      <c r="M2680" t="s">
        <v>20</v>
      </c>
      <c r="N2680" t="s">
        <v>22</v>
      </c>
      <c r="O2680">
        <v>10</v>
      </c>
      <c r="P2680">
        <v>1</v>
      </c>
      <c r="Q2680" t="s">
        <v>762</v>
      </c>
      <c r="R2680">
        <v>509</v>
      </c>
      <c r="S2680" s="3">
        <v>0.15</v>
      </c>
      <c r="T2680" s="6">
        <v>316.25</v>
      </c>
      <c r="U2680" t="s">
        <v>6342</v>
      </c>
      <c r="V2680">
        <v>2025</v>
      </c>
      <c r="W2680" t="s">
        <v>6333</v>
      </c>
      <c r="X2680" t="str">
        <f>_xlfn.XLOOKUP(Orders_C[[#This Row],[Product_ID]],Products_C[Product_ID],Products_C[Product_Name])</f>
        <v>Chocolate Lava Cake</v>
      </c>
      <c r="Y2680" t="str">
        <f>_xlfn.XLOOKUP(Orders_C[[#This Row],[Product_ID]],Products_C[Product_ID],Products_C[Category])</f>
        <v>Chicken</v>
      </c>
      <c r="Z2680" t="str">
        <f>_xlfn.XLOOKUP(Orders_C[[#This Row],[Store_ID]],Stores_c[Store_ID],Stores_c[City])</f>
        <v>South Peter</v>
      </c>
      <c r="AA2680" t="str">
        <f>_xlfn.XLOOKUP(Orders_C[[#This Row],[Customer_ID]],Customers_c[Customer_ID],Customers_c[Customer_Name])</f>
        <v>Carrie Gardner</v>
      </c>
      <c r="AB2680" s="6">
        <f>Orders_C[[#This Row],[Quantity]]*Orders_C[[#This Row],[Unit_Price]]*(1-Orders_C[[#This Row],[Discount %]])+Orders_C[[#This Row],[Tax]]</f>
        <v>689</v>
      </c>
      <c r="AC2680" s="9">
        <f>(Orders_C[[#This Row],[Unit_Price]]*Orders_C[[#This Row],[Quantity]])-Orders_C[[#This Row],[Discount]]+Orders_C[[#This Row],[Tax]]</f>
        <v>793.25</v>
      </c>
      <c r="AD2680" t="str">
        <f>IF(COUNTIF(Orders_C[[#All],[Customer_ID]],Orders_C[[#This Row],[Customer_ID]])&gt;1,"Repeat","New")</f>
        <v>Repeat</v>
      </c>
      <c r="AE2680" t="str" cm="1">
        <f t="array" ref="AE2680">_xlfn.XLOOKUP(Orders_C[[#This Row],[Store_ID]],Stores_c[[#All],[Store_ID]],Stores_c[[#All],[City]])</f>
        <v>South Peter</v>
      </c>
      <c r="AF2680" t="str" cm="1">
        <f t="array" ref="AF2680">_xlfn.XLOOKUP(Orders_C[[#This Row],[Store_ID]],Stores_c[[#All],[Store_ID]],Stores_c[[#All],[Manager_Name]])</f>
        <v>Gregory Lambert</v>
      </c>
      <c r="AG2680" t="str" cm="1">
        <f t="array" ref="AG2680">_xlfn.XLOOKUP(Orders_C[[#This Row],[Store_ID]],Stores_c[[#All],[Store_ID]],Stores_c[[#All],[Store_Type]])</f>
        <v>Street</v>
      </c>
    </row>
    <row r="2681" spans="1:33" x14ac:dyDescent="0.25">
      <c r="A2681">
        <v>6848</v>
      </c>
      <c r="B2681" s="1">
        <v>45728</v>
      </c>
      <c r="C2681" s="2">
        <v>0.23619212962962963</v>
      </c>
      <c r="D2681">
        <v>1322</v>
      </c>
      <c r="E2681">
        <v>209</v>
      </c>
      <c r="F2681">
        <v>474</v>
      </c>
      <c r="G2681">
        <v>304</v>
      </c>
      <c r="H2681">
        <v>3</v>
      </c>
      <c r="I2681">
        <v>261</v>
      </c>
      <c r="J2681">
        <v>10</v>
      </c>
      <c r="K2681">
        <v>13.05</v>
      </c>
      <c r="L2681">
        <v>786.05</v>
      </c>
      <c r="M2681" t="s">
        <v>20</v>
      </c>
      <c r="N2681" t="s">
        <v>21</v>
      </c>
      <c r="O2681">
        <v>34</v>
      </c>
      <c r="P2681">
        <v>3</v>
      </c>
      <c r="Q2681" t="s">
        <v>871</v>
      </c>
      <c r="R2681">
        <v>506</v>
      </c>
      <c r="S2681" s="3">
        <v>0.1</v>
      </c>
      <c r="T2681" s="6">
        <v>316.25</v>
      </c>
      <c r="U2681" t="s">
        <v>6334</v>
      </c>
      <c r="V2681">
        <v>2025</v>
      </c>
      <c r="W2681" t="s">
        <v>6329</v>
      </c>
      <c r="X2681" t="str">
        <f>_xlfn.XLOOKUP(Orders_C[[#This Row],[Product_ID]],Products_C[Product_ID],Products_C[Product_Name])</f>
        <v>Veg Burger</v>
      </c>
      <c r="Y2681" t="str">
        <f>_xlfn.XLOOKUP(Orders_C[[#This Row],[Product_ID]],Products_C[Product_ID],Products_C[Category])</f>
        <v>Burger</v>
      </c>
      <c r="Z2681" t="str">
        <f>_xlfn.XLOOKUP(Orders_C[[#This Row],[Store_ID]],Stores_c[Store_ID],Stores_c[City])</f>
        <v>Reidberg</v>
      </c>
      <c r="AA2681" t="str">
        <f>_xlfn.XLOOKUP(Orders_C[[#This Row],[Customer_ID]],Customers_c[Customer_ID],Customers_c[Customer_Name])</f>
        <v>Chad Larson</v>
      </c>
      <c r="AB2681" s="6">
        <f>Orders_C[[#This Row],[Quantity]]*Orders_C[[#This Row],[Unit_Price]]*(1-Orders_C[[#This Row],[Discount %]])+Orders_C[[#This Row],[Tax]]</f>
        <v>717.75</v>
      </c>
      <c r="AC2681" s="9">
        <f>(Orders_C[[#This Row],[Unit_Price]]*Orders_C[[#This Row],[Quantity]])-Orders_C[[#This Row],[Discount]]+Orders_C[[#This Row],[Tax]]</f>
        <v>786.05</v>
      </c>
      <c r="AD2681" t="str">
        <f>IF(COUNTIF(Orders_C[[#All],[Customer_ID]],Orders_C[[#This Row],[Customer_ID]])&gt;1,"Repeat","New")</f>
        <v>Repeat</v>
      </c>
      <c r="AE2681" t="str" cm="1">
        <f t="array" ref="AE2681">_xlfn.XLOOKUP(Orders_C[[#This Row],[Store_ID]],Stores_c[[#All],[Store_ID]],Stores_c[[#All],[City]])</f>
        <v>Reidberg</v>
      </c>
      <c r="AF2681" t="str" cm="1">
        <f t="array" ref="AF2681">_xlfn.XLOOKUP(Orders_C[[#This Row],[Store_ID]],Stores_c[[#All],[Store_ID]],Stores_c[[#All],[Manager_Name]])</f>
        <v>Jeffrey Horn</v>
      </c>
      <c r="AG2681" t="str" cm="1">
        <f t="array" ref="AG2681">_xlfn.XLOOKUP(Orders_C[[#This Row],[Store_ID]],Stores_c[[#All],[Store_ID]],Stores_c[[#All],[Store_Type]])</f>
        <v>Drive-Thru</v>
      </c>
    </row>
    <row r="2682" spans="1:33" x14ac:dyDescent="0.25">
      <c r="A2682">
        <v>6856</v>
      </c>
      <c r="B2682" s="1">
        <v>45828</v>
      </c>
      <c r="C2682" s="2">
        <v>0.13119212962962962</v>
      </c>
      <c r="D2682">
        <v>1088</v>
      </c>
      <c r="E2682">
        <v>210</v>
      </c>
      <c r="F2682">
        <v>505</v>
      </c>
      <c r="G2682">
        <v>326</v>
      </c>
      <c r="H2682">
        <v>3</v>
      </c>
      <c r="I2682">
        <v>265</v>
      </c>
      <c r="J2682">
        <v>15</v>
      </c>
      <c r="K2682">
        <v>13.25</v>
      </c>
      <c r="L2682">
        <v>793.25</v>
      </c>
      <c r="M2682" t="s">
        <v>19</v>
      </c>
      <c r="N2682" t="s">
        <v>23</v>
      </c>
      <c r="O2682">
        <v>19</v>
      </c>
      <c r="P2682">
        <v>4</v>
      </c>
      <c r="Q2682" t="s">
        <v>879</v>
      </c>
      <c r="R2682">
        <v>503</v>
      </c>
      <c r="S2682" s="3">
        <v>0.15</v>
      </c>
      <c r="T2682" s="6">
        <v>316.25</v>
      </c>
      <c r="U2682" t="s">
        <v>6340</v>
      </c>
      <c r="V2682">
        <v>2025</v>
      </c>
      <c r="W2682" t="s">
        <v>6333</v>
      </c>
      <c r="X2682" t="str">
        <f>_xlfn.XLOOKUP(Orders_C[[#This Row],[Product_ID]],Products_C[Product_ID],Products_C[Product_Name])</f>
        <v>Rice Bowl</v>
      </c>
      <c r="Y2682" t="str">
        <f>_xlfn.XLOOKUP(Orders_C[[#This Row],[Product_ID]],Products_C[Product_ID],Products_C[Category])</f>
        <v>Burger</v>
      </c>
      <c r="Z2682" t="str">
        <f>_xlfn.XLOOKUP(Orders_C[[#This Row],[Store_ID]],Stores_c[Store_ID],Stores_c[City])</f>
        <v>East William</v>
      </c>
      <c r="AA2682" t="str">
        <f>_xlfn.XLOOKUP(Orders_C[[#This Row],[Customer_ID]],Customers_c[Customer_ID],Customers_c[Customer_Name])</f>
        <v>Philip Bridges</v>
      </c>
      <c r="AB2682" s="6">
        <f>Orders_C[[#This Row],[Quantity]]*Orders_C[[#This Row],[Unit_Price]]*(1-Orders_C[[#This Row],[Discount %]])+Orders_C[[#This Row],[Tax]]</f>
        <v>689</v>
      </c>
      <c r="AC2682" s="9">
        <f>(Orders_C[[#This Row],[Unit_Price]]*Orders_C[[#This Row],[Quantity]])-Orders_C[[#This Row],[Discount]]+Orders_C[[#This Row],[Tax]]</f>
        <v>793.25</v>
      </c>
      <c r="AD2682" t="str">
        <f>IF(COUNTIF(Orders_C[[#All],[Customer_ID]],Orders_C[[#This Row],[Customer_ID]])&gt;1,"Repeat","New")</f>
        <v>Repeat</v>
      </c>
      <c r="AE2682" t="str" cm="1">
        <f t="array" ref="AE2682">_xlfn.XLOOKUP(Orders_C[[#This Row],[Store_ID]],Stores_c[[#All],[Store_ID]],Stores_c[[#All],[City]])</f>
        <v>East William</v>
      </c>
      <c r="AF2682" t="str" cm="1">
        <f t="array" ref="AF2682">_xlfn.XLOOKUP(Orders_C[[#This Row],[Store_ID]],Stores_c[[#All],[Store_ID]],Stores_c[[#All],[Manager_Name]])</f>
        <v>Victoria Butler</v>
      </c>
      <c r="AG2682" t="str" cm="1">
        <f t="array" ref="AG2682">_xlfn.XLOOKUP(Orders_C[[#This Row],[Store_ID]],Stores_c[[#All],[Store_ID]],Stores_c[[#All],[Store_Type]])</f>
        <v>Drive-Thru</v>
      </c>
    </row>
    <row r="2683" spans="1:33" x14ac:dyDescent="0.25">
      <c r="A2683">
        <v>7259</v>
      </c>
      <c r="B2683" s="1">
        <v>45955</v>
      </c>
      <c r="C2683" s="2">
        <v>0.74015046296296294</v>
      </c>
      <c r="D2683">
        <v>1715</v>
      </c>
      <c r="E2683">
        <v>223</v>
      </c>
      <c r="F2683">
        <v>466</v>
      </c>
      <c r="G2683">
        <v>330</v>
      </c>
      <c r="H2683">
        <v>3</v>
      </c>
      <c r="I2683">
        <v>253</v>
      </c>
      <c r="J2683">
        <v>0</v>
      </c>
      <c r="K2683">
        <v>12.65</v>
      </c>
      <c r="L2683">
        <v>771.65</v>
      </c>
      <c r="M2683" t="s">
        <v>18</v>
      </c>
      <c r="N2683" t="s">
        <v>22</v>
      </c>
      <c r="O2683">
        <v>21</v>
      </c>
      <c r="P2683">
        <v>3</v>
      </c>
      <c r="Q2683" t="s">
        <v>1282</v>
      </c>
      <c r="R2683">
        <v>508</v>
      </c>
      <c r="S2683" s="3">
        <v>0</v>
      </c>
      <c r="T2683" s="6">
        <v>316.25</v>
      </c>
      <c r="U2683" t="s">
        <v>6332</v>
      </c>
      <c r="V2683">
        <v>2025</v>
      </c>
      <c r="W2683" t="s">
        <v>6329</v>
      </c>
      <c r="X2683" t="str">
        <f>_xlfn.XLOOKUP(Orders_C[[#This Row],[Product_ID]],Products_C[Product_ID],Products_C[Product_Name])</f>
        <v>Rice Bowl</v>
      </c>
      <c r="Y2683" t="str">
        <f>_xlfn.XLOOKUP(Orders_C[[#This Row],[Product_ID]],Products_C[Product_ID],Products_C[Category])</f>
        <v>Beverage</v>
      </c>
      <c r="Z2683" t="str">
        <f>_xlfn.XLOOKUP(Orders_C[[#This Row],[Store_ID]],Stores_c[Store_ID],Stores_c[City])</f>
        <v>Chambershaven</v>
      </c>
      <c r="AA2683" t="str">
        <f>_xlfn.XLOOKUP(Orders_C[[#This Row],[Customer_ID]],Customers_c[Customer_ID],Customers_c[Customer_Name])</f>
        <v>Tammy Park</v>
      </c>
      <c r="AB2683" s="6">
        <f>Orders_C[[#This Row],[Quantity]]*Orders_C[[#This Row],[Unit_Price]]*(1-Orders_C[[#This Row],[Discount %]])+Orders_C[[#This Row],[Tax]]</f>
        <v>771.65</v>
      </c>
      <c r="AC2683" s="9">
        <f>(Orders_C[[#This Row],[Unit_Price]]*Orders_C[[#This Row],[Quantity]])-Orders_C[[#This Row],[Discount]]+Orders_C[[#This Row],[Tax]]</f>
        <v>771.65</v>
      </c>
      <c r="AD2683" t="str">
        <f>IF(COUNTIF(Orders_C[[#All],[Customer_ID]],Orders_C[[#This Row],[Customer_ID]])&gt;1,"Repeat","New")</f>
        <v>Repeat</v>
      </c>
      <c r="AE2683" t="str" cm="1">
        <f t="array" ref="AE2683">_xlfn.XLOOKUP(Orders_C[[#This Row],[Store_ID]],Stores_c[[#All],[Store_ID]],Stores_c[[#All],[City]])</f>
        <v>Chambershaven</v>
      </c>
      <c r="AF2683" t="str" cm="1">
        <f t="array" ref="AF2683">_xlfn.XLOOKUP(Orders_C[[#This Row],[Store_ID]],Stores_c[[#All],[Store_ID]],Stores_c[[#All],[Manager_Name]])</f>
        <v>Virginia Webster</v>
      </c>
      <c r="AG2683" t="str" cm="1">
        <f t="array" ref="AG2683">_xlfn.XLOOKUP(Orders_C[[#This Row],[Store_ID]],Stores_c[[#All],[Store_ID]],Stores_c[[#All],[Store_Type]])</f>
        <v>Street</v>
      </c>
    </row>
    <row r="2684" spans="1:33" x14ac:dyDescent="0.25">
      <c r="A2684">
        <v>7688</v>
      </c>
      <c r="B2684" s="1">
        <v>45982</v>
      </c>
      <c r="C2684" s="2">
        <v>5.2928240740740741E-2</v>
      </c>
      <c r="D2684">
        <v>1711</v>
      </c>
      <c r="E2684">
        <v>217</v>
      </c>
      <c r="F2684">
        <v>463</v>
      </c>
      <c r="G2684">
        <v>340</v>
      </c>
      <c r="H2684">
        <v>3</v>
      </c>
      <c r="I2684">
        <v>253</v>
      </c>
      <c r="J2684">
        <v>0</v>
      </c>
      <c r="K2684">
        <v>12.65</v>
      </c>
      <c r="L2684">
        <v>771.65</v>
      </c>
      <c r="M2684" t="s">
        <v>19</v>
      </c>
      <c r="N2684" t="s">
        <v>21</v>
      </c>
      <c r="O2684">
        <v>58</v>
      </c>
      <c r="P2684">
        <v>4</v>
      </c>
      <c r="Q2684" t="s">
        <v>1711</v>
      </c>
      <c r="R2684">
        <v>506</v>
      </c>
      <c r="S2684" s="3">
        <v>0</v>
      </c>
      <c r="T2684" s="6">
        <v>316.25</v>
      </c>
      <c r="U2684" t="s">
        <v>6336</v>
      </c>
      <c r="V2684">
        <v>2025</v>
      </c>
      <c r="W2684" t="s">
        <v>6331</v>
      </c>
      <c r="X2684" t="str">
        <f>_xlfn.XLOOKUP(Orders_C[[#This Row],[Product_ID]],Products_C[Product_ID],Products_C[Product_Name])</f>
        <v>Chocolate Lava Cake</v>
      </c>
      <c r="Y2684" t="str">
        <f>_xlfn.XLOOKUP(Orders_C[[#This Row],[Product_ID]],Products_C[Product_ID],Products_C[Category])</f>
        <v>Chicken</v>
      </c>
      <c r="Z2684" t="str">
        <f>_xlfn.XLOOKUP(Orders_C[[#This Row],[Store_ID]],Stores_c[Store_ID],Stores_c[City])</f>
        <v>West Rebecca</v>
      </c>
      <c r="AA2684" t="str">
        <f>_xlfn.XLOOKUP(Orders_C[[#This Row],[Customer_ID]],Customers_c[Customer_ID],Customers_c[Customer_Name])</f>
        <v>Amber Clark</v>
      </c>
      <c r="AB2684" s="6">
        <f>Orders_C[[#This Row],[Quantity]]*Orders_C[[#This Row],[Unit_Price]]*(1-Orders_C[[#This Row],[Discount %]])+Orders_C[[#This Row],[Tax]]</f>
        <v>771.65</v>
      </c>
      <c r="AC2684" s="9">
        <f>(Orders_C[[#This Row],[Unit_Price]]*Orders_C[[#This Row],[Quantity]])-Orders_C[[#This Row],[Discount]]+Orders_C[[#This Row],[Tax]]</f>
        <v>771.65</v>
      </c>
      <c r="AD2684" t="str">
        <f>IF(COUNTIF(Orders_C[[#All],[Customer_ID]],Orders_C[[#This Row],[Customer_ID]])&gt;1,"Repeat","New")</f>
        <v>Repeat</v>
      </c>
      <c r="AE2684" t="str" cm="1">
        <f t="array" ref="AE2684">_xlfn.XLOOKUP(Orders_C[[#This Row],[Store_ID]],Stores_c[[#All],[Store_ID]],Stores_c[[#All],[City]])</f>
        <v>West Rebecca</v>
      </c>
      <c r="AF2684" t="str" cm="1">
        <f t="array" ref="AF2684">_xlfn.XLOOKUP(Orders_C[[#This Row],[Store_ID]],Stores_c[[#All],[Store_ID]],Stores_c[[#All],[Manager_Name]])</f>
        <v>Albert Smith</v>
      </c>
      <c r="AG2684" t="str" cm="1">
        <f t="array" ref="AG2684">_xlfn.XLOOKUP(Orders_C[[#This Row],[Store_ID]],Stores_c[[#All],[Store_ID]],Stores_c[[#All],[Store_Type]])</f>
        <v>Mall</v>
      </c>
    </row>
    <row r="2685" spans="1:33" x14ac:dyDescent="0.25">
      <c r="A2685">
        <v>8060</v>
      </c>
      <c r="B2685" s="1">
        <v>45994</v>
      </c>
      <c r="C2685" s="2">
        <v>0.33265046296296297</v>
      </c>
      <c r="D2685">
        <v>1749</v>
      </c>
      <c r="E2685">
        <v>212</v>
      </c>
      <c r="F2685">
        <v>525</v>
      </c>
      <c r="G2685">
        <v>324</v>
      </c>
      <c r="H2685">
        <v>3</v>
      </c>
      <c r="I2685">
        <v>265</v>
      </c>
      <c r="J2685">
        <v>15</v>
      </c>
      <c r="K2685">
        <v>13.25</v>
      </c>
      <c r="L2685">
        <v>793.25</v>
      </c>
      <c r="M2685" t="s">
        <v>19</v>
      </c>
      <c r="N2685" t="s">
        <v>22</v>
      </c>
      <c r="O2685">
        <v>31</v>
      </c>
      <c r="P2685">
        <v>3</v>
      </c>
      <c r="Q2685" t="s">
        <v>2083</v>
      </c>
      <c r="R2685">
        <v>506</v>
      </c>
      <c r="S2685" s="3">
        <v>0.15</v>
      </c>
      <c r="T2685" s="6">
        <v>316.25</v>
      </c>
      <c r="U2685" t="s">
        <v>6328</v>
      </c>
      <c r="V2685">
        <v>2025</v>
      </c>
      <c r="W2685" t="s">
        <v>6329</v>
      </c>
      <c r="X2685" t="str">
        <f>_xlfn.XLOOKUP(Orders_C[[#This Row],[Product_ID]],Products_C[Product_ID],Products_C[Product_Name])</f>
        <v>Krushers</v>
      </c>
      <c r="Y2685" t="str">
        <f>_xlfn.XLOOKUP(Orders_C[[#This Row],[Product_ID]],Products_C[Product_ID],Products_C[Category])</f>
        <v>Dessert</v>
      </c>
      <c r="Z2685" t="str">
        <f>_xlfn.XLOOKUP(Orders_C[[#This Row],[Store_ID]],Stores_c[Store_ID],Stores_c[City])</f>
        <v>Andrewview</v>
      </c>
      <c r="AA2685" t="str">
        <f>_xlfn.XLOOKUP(Orders_C[[#This Row],[Customer_ID]],Customers_c[Customer_ID],Customers_c[Customer_Name])</f>
        <v>Mikayla Lewis</v>
      </c>
      <c r="AB2685" s="6">
        <f>Orders_C[[#This Row],[Quantity]]*Orders_C[[#This Row],[Unit_Price]]*(1-Orders_C[[#This Row],[Discount %]])+Orders_C[[#This Row],[Tax]]</f>
        <v>689</v>
      </c>
      <c r="AC2685" s="9">
        <f>(Orders_C[[#This Row],[Unit_Price]]*Orders_C[[#This Row],[Quantity]])-Orders_C[[#This Row],[Discount]]+Orders_C[[#This Row],[Tax]]</f>
        <v>793.25</v>
      </c>
      <c r="AD2685" t="str">
        <f>IF(COUNTIF(Orders_C[[#All],[Customer_ID]],Orders_C[[#This Row],[Customer_ID]])&gt;1,"Repeat","New")</f>
        <v>Repeat</v>
      </c>
      <c r="AE2685" t="str" cm="1">
        <f t="array" ref="AE2685">_xlfn.XLOOKUP(Orders_C[[#This Row],[Store_ID]],Stores_c[[#All],[Store_ID]],Stores_c[[#All],[City]])</f>
        <v>Andrewview</v>
      </c>
      <c r="AF2685" t="str" cm="1">
        <f t="array" ref="AF2685">_xlfn.XLOOKUP(Orders_C[[#This Row],[Store_ID]],Stores_c[[#All],[Store_ID]],Stores_c[[#All],[Manager_Name]])</f>
        <v>Alice Sutton</v>
      </c>
      <c r="AG2685" t="str" cm="1">
        <f t="array" ref="AG2685">_xlfn.XLOOKUP(Orders_C[[#This Row],[Store_ID]],Stores_c[[#All],[Store_ID]],Stores_c[[#All],[Store_Type]])</f>
        <v>Mall</v>
      </c>
    </row>
    <row r="2686" spans="1:33" x14ac:dyDescent="0.25">
      <c r="A2686">
        <v>8593</v>
      </c>
      <c r="B2686" s="1">
        <v>45940</v>
      </c>
      <c r="C2686" s="2">
        <v>0.67662037037037037</v>
      </c>
      <c r="D2686">
        <v>1723</v>
      </c>
      <c r="E2686">
        <v>207</v>
      </c>
      <c r="F2686">
        <v>436</v>
      </c>
      <c r="G2686">
        <v>308</v>
      </c>
      <c r="H2686">
        <v>3</v>
      </c>
      <c r="I2686">
        <v>265</v>
      </c>
      <c r="J2686">
        <v>15</v>
      </c>
      <c r="K2686">
        <v>13.25</v>
      </c>
      <c r="L2686">
        <v>793.25</v>
      </c>
      <c r="M2686" t="s">
        <v>19</v>
      </c>
      <c r="N2686" t="s">
        <v>21</v>
      </c>
      <c r="O2686">
        <v>21</v>
      </c>
      <c r="P2686">
        <v>4</v>
      </c>
      <c r="Q2686" t="s">
        <v>2616</v>
      </c>
      <c r="R2686">
        <v>506</v>
      </c>
      <c r="S2686" s="3">
        <v>0.15</v>
      </c>
      <c r="T2686" s="6">
        <v>316.25</v>
      </c>
      <c r="U2686" t="s">
        <v>6332</v>
      </c>
      <c r="V2686">
        <v>2025</v>
      </c>
      <c r="W2686" t="s">
        <v>6329</v>
      </c>
      <c r="X2686" t="str">
        <f>_xlfn.XLOOKUP(Orders_C[[#This Row],[Product_ID]],Products_C[Product_ID],Products_C[Product_Name])</f>
        <v>Zinger Burger</v>
      </c>
      <c r="Y2686" t="str">
        <f>_xlfn.XLOOKUP(Orders_C[[#This Row],[Product_ID]],Products_C[Product_ID],Products_C[Category])</f>
        <v>Beverage</v>
      </c>
      <c r="Z2686" t="str">
        <f>_xlfn.XLOOKUP(Orders_C[[#This Row],[Store_ID]],Stores_c[Store_ID],Stores_c[City])</f>
        <v>Christineton</v>
      </c>
      <c r="AA2686" t="str">
        <f>_xlfn.XLOOKUP(Orders_C[[#This Row],[Customer_ID]],Customers_c[Customer_ID],Customers_c[Customer_Name])</f>
        <v>Ann Casey</v>
      </c>
      <c r="AB2686" s="6">
        <f>Orders_C[[#This Row],[Quantity]]*Orders_C[[#This Row],[Unit_Price]]*(1-Orders_C[[#This Row],[Discount %]])+Orders_C[[#This Row],[Tax]]</f>
        <v>689</v>
      </c>
      <c r="AC2686" s="9">
        <f>(Orders_C[[#This Row],[Unit_Price]]*Orders_C[[#This Row],[Quantity]])-Orders_C[[#This Row],[Discount]]+Orders_C[[#This Row],[Tax]]</f>
        <v>793.25</v>
      </c>
      <c r="AD2686" t="str">
        <f>IF(COUNTIF(Orders_C[[#All],[Customer_ID]],Orders_C[[#This Row],[Customer_ID]])&gt;1,"Repeat","New")</f>
        <v>Repeat</v>
      </c>
      <c r="AE2686" t="str" cm="1">
        <f t="array" ref="AE2686">_xlfn.XLOOKUP(Orders_C[[#This Row],[Store_ID]],Stores_c[[#All],[Store_ID]],Stores_c[[#All],[City]])</f>
        <v>Christineton</v>
      </c>
      <c r="AF2686" t="str" cm="1">
        <f t="array" ref="AF2686">_xlfn.XLOOKUP(Orders_C[[#This Row],[Store_ID]],Stores_c[[#All],[Store_ID]],Stores_c[[#All],[Manager_Name]])</f>
        <v>Dr. William Hubbard MD</v>
      </c>
      <c r="AG2686" t="str" cm="1">
        <f t="array" ref="AG2686">_xlfn.XLOOKUP(Orders_C[[#This Row],[Store_ID]],Stores_c[[#All],[Store_ID]],Stores_c[[#All],[Store_Type]])</f>
        <v>Street</v>
      </c>
    </row>
    <row r="2687" spans="1:33" x14ac:dyDescent="0.25">
      <c r="A2687">
        <v>8928</v>
      </c>
      <c r="B2687" s="1">
        <v>45740</v>
      </c>
      <c r="C2687" s="2">
        <v>0.31184027777777779</v>
      </c>
      <c r="D2687">
        <v>1519</v>
      </c>
      <c r="E2687">
        <v>220</v>
      </c>
      <c r="F2687">
        <v>516</v>
      </c>
      <c r="G2687">
        <v>334</v>
      </c>
      <c r="H2687">
        <v>3</v>
      </c>
      <c r="I2687">
        <v>265</v>
      </c>
      <c r="J2687">
        <v>15</v>
      </c>
      <c r="K2687">
        <v>13.25</v>
      </c>
      <c r="L2687">
        <v>793.25</v>
      </c>
      <c r="M2687" t="s">
        <v>18</v>
      </c>
      <c r="N2687" t="s">
        <v>22</v>
      </c>
      <c r="O2687">
        <v>11</v>
      </c>
      <c r="P2687">
        <v>3</v>
      </c>
      <c r="Q2687" t="s">
        <v>2951</v>
      </c>
      <c r="R2687">
        <v>504</v>
      </c>
      <c r="S2687" s="3">
        <v>0.15</v>
      </c>
      <c r="T2687" s="6">
        <v>316.25</v>
      </c>
      <c r="U2687" t="s">
        <v>6334</v>
      </c>
      <c r="V2687">
        <v>2025</v>
      </c>
      <c r="W2687" t="s">
        <v>6333</v>
      </c>
      <c r="X2687" t="str">
        <f>_xlfn.XLOOKUP(Orders_C[[#This Row],[Product_ID]],Products_C[Product_ID],Products_C[Product_Name])</f>
        <v>Krushers</v>
      </c>
      <c r="Y2687" t="str">
        <f>_xlfn.XLOOKUP(Orders_C[[#This Row],[Product_ID]],Products_C[Product_ID],Products_C[Category])</f>
        <v>Dessert</v>
      </c>
      <c r="Z2687" t="str">
        <f>_xlfn.XLOOKUP(Orders_C[[#This Row],[Store_ID]],Stores_c[Store_ID],Stores_c[City])</f>
        <v>Williamborough</v>
      </c>
      <c r="AA2687" t="str">
        <f>_xlfn.XLOOKUP(Orders_C[[#This Row],[Customer_ID]],Customers_c[Customer_ID],Customers_c[Customer_Name])</f>
        <v>Stephanie Vaughn</v>
      </c>
      <c r="AB2687" s="6">
        <f>Orders_C[[#This Row],[Quantity]]*Orders_C[[#This Row],[Unit_Price]]*(1-Orders_C[[#This Row],[Discount %]])+Orders_C[[#This Row],[Tax]]</f>
        <v>689</v>
      </c>
      <c r="AC2687" s="9">
        <f>(Orders_C[[#This Row],[Unit_Price]]*Orders_C[[#This Row],[Quantity]])-Orders_C[[#This Row],[Discount]]+Orders_C[[#This Row],[Tax]]</f>
        <v>793.25</v>
      </c>
      <c r="AD2687" t="str">
        <f>IF(COUNTIF(Orders_C[[#All],[Customer_ID]],Orders_C[[#This Row],[Customer_ID]])&gt;1,"Repeat","New")</f>
        <v>Repeat</v>
      </c>
      <c r="AE2687" t="str" cm="1">
        <f t="array" ref="AE2687">_xlfn.XLOOKUP(Orders_C[[#This Row],[Store_ID]],Stores_c[[#All],[Store_ID]],Stores_c[[#All],[City]])</f>
        <v>Williamborough</v>
      </c>
      <c r="AF2687" t="str" cm="1">
        <f t="array" ref="AF2687">_xlfn.XLOOKUP(Orders_C[[#This Row],[Store_ID]],Stores_c[[#All],[Store_ID]],Stores_c[[#All],[Manager_Name]])</f>
        <v>Michael Mcbride</v>
      </c>
      <c r="AG2687" t="str" cm="1">
        <f t="array" ref="AG2687">_xlfn.XLOOKUP(Orders_C[[#This Row],[Store_ID]],Stores_c[[#All],[Store_ID]],Stores_c[[#All],[Store_Type]])</f>
        <v>Mall</v>
      </c>
    </row>
    <row r="2688" spans="1:33" x14ac:dyDescent="0.25">
      <c r="A2688">
        <v>8932</v>
      </c>
      <c r="B2688" s="1">
        <v>45711</v>
      </c>
      <c r="C2688" s="2">
        <v>0.19231481481481483</v>
      </c>
      <c r="D2688">
        <v>1683</v>
      </c>
      <c r="E2688">
        <v>211</v>
      </c>
      <c r="F2688">
        <v>525</v>
      </c>
      <c r="G2688">
        <v>305</v>
      </c>
      <c r="H2688">
        <v>3</v>
      </c>
      <c r="I2688">
        <v>261</v>
      </c>
      <c r="J2688">
        <v>10</v>
      </c>
      <c r="K2688">
        <v>13.05</v>
      </c>
      <c r="L2688">
        <v>786.05</v>
      </c>
      <c r="M2688" t="s">
        <v>19</v>
      </c>
      <c r="N2688" t="s">
        <v>23</v>
      </c>
      <c r="O2688">
        <v>30</v>
      </c>
      <c r="P2688">
        <v>2</v>
      </c>
      <c r="Q2688" t="s">
        <v>2955</v>
      </c>
      <c r="R2688">
        <v>507</v>
      </c>
      <c r="S2688" s="3">
        <v>0.1</v>
      </c>
      <c r="T2688" s="6">
        <v>316.25</v>
      </c>
      <c r="U2688" t="s">
        <v>6338</v>
      </c>
      <c r="V2688">
        <v>2025</v>
      </c>
      <c r="W2688" t="s">
        <v>6329</v>
      </c>
      <c r="X2688" t="str">
        <f>_xlfn.XLOOKUP(Orders_C[[#This Row],[Product_ID]],Products_C[Product_ID],Products_C[Product_Name])</f>
        <v>Krushers</v>
      </c>
      <c r="Y2688" t="str">
        <f>_xlfn.XLOOKUP(Orders_C[[#This Row],[Product_ID]],Products_C[Product_ID],Products_C[Category])</f>
        <v>Dessert</v>
      </c>
      <c r="Z2688" t="str">
        <f>_xlfn.XLOOKUP(Orders_C[[#This Row],[Store_ID]],Stores_c[Store_ID],Stores_c[City])</f>
        <v>North Robertstad</v>
      </c>
      <c r="AA2688" t="str">
        <f>_xlfn.XLOOKUP(Orders_C[[#This Row],[Customer_ID]],Customers_c[Customer_ID],Customers_c[Customer_Name])</f>
        <v>Mary Wright</v>
      </c>
      <c r="AB2688" s="6">
        <f>Orders_C[[#This Row],[Quantity]]*Orders_C[[#This Row],[Unit_Price]]*(1-Orders_C[[#This Row],[Discount %]])+Orders_C[[#This Row],[Tax]]</f>
        <v>717.75</v>
      </c>
      <c r="AC2688" s="9">
        <f>(Orders_C[[#This Row],[Unit_Price]]*Orders_C[[#This Row],[Quantity]])-Orders_C[[#This Row],[Discount]]+Orders_C[[#This Row],[Tax]]</f>
        <v>786.05</v>
      </c>
      <c r="AD2688" t="str">
        <f>IF(COUNTIF(Orders_C[[#All],[Customer_ID]],Orders_C[[#This Row],[Customer_ID]])&gt;1,"Repeat","New")</f>
        <v>Repeat</v>
      </c>
      <c r="AE2688" t="str" cm="1">
        <f t="array" ref="AE2688">_xlfn.XLOOKUP(Orders_C[[#This Row],[Store_ID]],Stores_c[[#All],[Store_ID]],Stores_c[[#All],[City]])</f>
        <v>North Robertstad</v>
      </c>
      <c r="AF2688" t="str" cm="1">
        <f t="array" ref="AF2688">_xlfn.XLOOKUP(Orders_C[[#This Row],[Store_ID]],Stores_c[[#All],[Store_ID]],Stores_c[[#All],[Manager_Name]])</f>
        <v>Mary Lewis</v>
      </c>
      <c r="AG2688" t="str" cm="1">
        <f t="array" ref="AG2688">_xlfn.XLOOKUP(Orders_C[[#This Row],[Store_ID]],Stores_c[[#All],[Store_ID]],Stores_c[[#All],[Store_Type]])</f>
        <v>Street</v>
      </c>
    </row>
    <row r="2689" spans="1:33" x14ac:dyDescent="0.25">
      <c r="A2689">
        <v>9076</v>
      </c>
      <c r="B2689" s="1">
        <v>46043</v>
      </c>
      <c r="C2689" s="2">
        <v>0.98124999999999996</v>
      </c>
      <c r="D2689">
        <v>1747</v>
      </c>
      <c r="E2689">
        <v>201</v>
      </c>
      <c r="F2689">
        <v>505</v>
      </c>
      <c r="G2689">
        <v>339</v>
      </c>
      <c r="H2689">
        <v>3</v>
      </c>
      <c r="I2689">
        <v>261</v>
      </c>
      <c r="J2689">
        <v>10</v>
      </c>
      <c r="K2689">
        <v>13.05</v>
      </c>
      <c r="L2689">
        <v>786.05</v>
      </c>
      <c r="M2689" t="s">
        <v>18</v>
      </c>
      <c r="N2689" t="s">
        <v>23</v>
      </c>
      <c r="O2689">
        <v>31</v>
      </c>
      <c r="P2689">
        <v>5</v>
      </c>
      <c r="Q2689" t="s">
        <v>3099</v>
      </c>
      <c r="R2689">
        <v>503</v>
      </c>
      <c r="S2689" s="3">
        <v>0.1</v>
      </c>
      <c r="T2689" s="6">
        <v>316.25</v>
      </c>
      <c r="U2689" t="s">
        <v>6330</v>
      </c>
      <c r="V2689">
        <v>2026</v>
      </c>
      <c r="W2689" t="s">
        <v>6329</v>
      </c>
      <c r="X2689" t="str">
        <f>_xlfn.XLOOKUP(Orders_C[[#This Row],[Product_ID]],Products_C[Product_ID],Products_C[Product_Name])</f>
        <v>Veg Burger</v>
      </c>
      <c r="Y2689" t="str">
        <f>_xlfn.XLOOKUP(Orders_C[[#This Row],[Product_ID]],Products_C[Product_ID],Products_C[Category])</f>
        <v>Burger</v>
      </c>
      <c r="Z2689" t="str">
        <f>_xlfn.XLOOKUP(Orders_C[[#This Row],[Store_ID]],Stores_c[Store_ID],Stores_c[City])</f>
        <v>Lake Nicholasburgh</v>
      </c>
      <c r="AA2689" t="str">
        <f>_xlfn.XLOOKUP(Orders_C[[#This Row],[Customer_ID]],Customers_c[Customer_ID],Customers_c[Customer_Name])</f>
        <v>Margaret Bird</v>
      </c>
      <c r="AB2689" s="6">
        <f>Orders_C[[#This Row],[Quantity]]*Orders_C[[#This Row],[Unit_Price]]*(1-Orders_C[[#This Row],[Discount %]])+Orders_C[[#This Row],[Tax]]</f>
        <v>717.75</v>
      </c>
      <c r="AC2689" s="9">
        <f>(Orders_C[[#This Row],[Unit_Price]]*Orders_C[[#This Row],[Quantity]])-Orders_C[[#This Row],[Discount]]+Orders_C[[#This Row],[Tax]]</f>
        <v>786.05</v>
      </c>
      <c r="AD2689" t="str">
        <f>IF(COUNTIF(Orders_C[[#All],[Customer_ID]],Orders_C[[#This Row],[Customer_ID]])&gt;1,"Repeat","New")</f>
        <v>Repeat</v>
      </c>
      <c r="AE2689" t="str" cm="1">
        <f t="array" ref="AE2689">_xlfn.XLOOKUP(Orders_C[[#This Row],[Store_ID]],Stores_c[[#All],[Store_ID]],Stores_c[[#All],[City]])</f>
        <v>Lake Nicholasburgh</v>
      </c>
      <c r="AF2689" t="str" cm="1">
        <f t="array" ref="AF2689">_xlfn.XLOOKUP(Orders_C[[#This Row],[Store_ID]],Stores_c[[#All],[Store_ID]],Stores_c[[#All],[Manager_Name]])</f>
        <v>Maurice Garcia</v>
      </c>
      <c r="AG2689" t="str" cm="1">
        <f t="array" ref="AG2689">_xlfn.XLOOKUP(Orders_C[[#This Row],[Store_ID]],Stores_c[[#All],[Store_ID]],Stores_c[[#All],[Store_Type]])</f>
        <v>Mall</v>
      </c>
    </row>
    <row r="2690" spans="1:33" x14ac:dyDescent="0.25">
      <c r="A2690">
        <v>9733</v>
      </c>
      <c r="B2690" s="1">
        <v>45913</v>
      </c>
      <c r="C2690" s="2">
        <v>0.34393518518518518</v>
      </c>
      <c r="D2690">
        <v>1903</v>
      </c>
      <c r="E2690">
        <v>206</v>
      </c>
      <c r="F2690">
        <v>413</v>
      </c>
      <c r="G2690">
        <v>321</v>
      </c>
      <c r="H2690">
        <v>3</v>
      </c>
      <c r="I2690">
        <v>265</v>
      </c>
      <c r="J2690">
        <v>15</v>
      </c>
      <c r="K2690">
        <v>13.25</v>
      </c>
      <c r="L2690">
        <v>793.25</v>
      </c>
      <c r="M2690" t="s">
        <v>20</v>
      </c>
      <c r="N2690" t="s">
        <v>22</v>
      </c>
      <c r="O2690">
        <v>38</v>
      </c>
      <c r="P2690">
        <v>3</v>
      </c>
      <c r="Q2690" t="s">
        <v>3756</v>
      </c>
      <c r="R2690">
        <v>509</v>
      </c>
      <c r="S2690" s="3">
        <v>0.15</v>
      </c>
      <c r="T2690" s="6">
        <v>316.25</v>
      </c>
      <c r="U2690" t="s">
        <v>6335</v>
      </c>
      <c r="V2690">
        <v>2025</v>
      </c>
      <c r="W2690" t="s">
        <v>6329</v>
      </c>
      <c r="X2690" t="str">
        <f>_xlfn.XLOOKUP(Orders_C[[#This Row],[Product_ID]],Products_C[Product_ID],Products_C[Product_Name])</f>
        <v>Cold Coffee</v>
      </c>
      <c r="Y2690" t="str">
        <f>_xlfn.XLOOKUP(Orders_C[[#This Row],[Product_ID]],Products_C[Product_ID],Products_C[Category])</f>
        <v>Dessert</v>
      </c>
      <c r="Z2690" t="str">
        <f>_xlfn.XLOOKUP(Orders_C[[#This Row],[Store_ID]],Stores_c[Store_ID],Stores_c[City])</f>
        <v>West Matthew</v>
      </c>
      <c r="AA2690" t="str">
        <f>_xlfn.XLOOKUP(Orders_C[[#This Row],[Customer_ID]],Customers_c[Customer_ID],Customers_c[Customer_Name])</f>
        <v>Richard Young</v>
      </c>
      <c r="AB2690" s="6">
        <f>Orders_C[[#This Row],[Quantity]]*Orders_C[[#This Row],[Unit_Price]]*(1-Orders_C[[#This Row],[Discount %]])+Orders_C[[#This Row],[Tax]]</f>
        <v>689</v>
      </c>
      <c r="AC2690" s="9">
        <f>(Orders_C[[#This Row],[Unit_Price]]*Orders_C[[#This Row],[Quantity]])-Orders_C[[#This Row],[Discount]]+Orders_C[[#This Row],[Tax]]</f>
        <v>793.25</v>
      </c>
      <c r="AD2690" t="str">
        <f>IF(COUNTIF(Orders_C[[#All],[Customer_ID]],Orders_C[[#This Row],[Customer_ID]])&gt;1,"Repeat","New")</f>
        <v>Repeat</v>
      </c>
      <c r="AE2690" t="str" cm="1">
        <f t="array" ref="AE2690">_xlfn.XLOOKUP(Orders_C[[#This Row],[Store_ID]],Stores_c[[#All],[Store_ID]],Stores_c[[#All],[City]])</f>
        <v>West Matthew</v>
      </c>
      <c r="AF2690" t="str" cm="1">
        <f t="array" ref="AF2690">_xlfn.XLOOKUP(Orders_C[[#This Row],[Store_ID]],Stores_c[[#All],[Store_ID]],Stores_c[[#All],[Manager_Name]])</f>
        <v>Miguel Kidd</v>
      </c>
      <c r="AG2690" t="str" cm="1">
        <f t="array" ref="AG2690">_xlfn.XLOOKUP(Orders_C[[#This Row],[Store_ID]],Stores_c[[#All],[Store_ID]],Stores_c[[#All],[Store_Type]])</f>
        <v>Drive-Thru</v>
      </c>
    </row>
    <row r="2691" spans="1:33" x14ac:dyDescent="0.25">
      <c r="A2691">
        <v>6322</v>
      </c>
      <c r="B2691" s="1">
        <v>46035</v>
      </c>
      <c r="C2691" s="2">
        <v>0.98337962962962966</v>
      </c>
      <c r="D2691">
        <v>1823</v>
      </c>
      <c r="E2691">
        <v>222</v>
      </c>
      <c r="F2691">
        <v>541</v>
      </c>
      <c r="G2691">
        <v>310</v>
      </c>
      <c r="H2691">
        <v>3</v>
      </c>
      <c r="I2691">
        <v>257</v>
      </c>
      <c r="J2691">
        <v>5</v>
      </c>
      <c r="K2691">
        <v>12.85</v>
      </c>
      <c r="L2691">
        <v>778.85</v>
      </c>
      <c r="M2691" t="s">
        <v>20</v>
      </c>
      <c r="N2691" t="s">
        <v>23</v>
      </c>
      <c r="O2691">
        <v>32</v>
      </c>
      <c r="P2691">
        <v>5</v>
      </c>
      <c r="Q2691" t="s">
        <v>345</v>
      </c>
      <c r="R2691">
        <v>508</v>
      </c>
      <c r="S2691" s="3">
        <v>0.05</v>
      </c>
      <c r="T2691" s="6">
        <v>316.25000000000006</v>
      </c>
      <c r="U2691" t="s">
        <v>6330</v>
      </c>
      <c r="V2691">
        <v>2026</v>
      </c>
      <c r="W2691" t="s">
        <v>6329</v>
      </c>
      <c r="X2691" t="str">
        <f>_xlfn.XLOOKUP(Orders_C[[#This Row],[Product_ID]],Products_C[Product_ID],Products_C[Product_Name])</f>
        <v>Chicken Bucket</v>
      </c>
      <c r="Y2691" t="str">
        <f>_xlfn.XLOOKUP(Orders_C[[#This Row],[Product_ID]],Products_C[Product_ID],Products_C[Category])</f>
        <v>Chicken</v>
      </c>
      <c r="Z2691" t="str">
        <f>_xlfn.XLOOKUP(Orders_C[[#This Row],[Store_ID]],Stores_c[Store_ID],Stores_c[City])</f>
        <v>New Steven</v>
      </c>
      <c r="AA2691" t="str">
        <f>_xlfn.XLOOKUP(Orders_C[[#This Row],[Customer_ID]],Customers_c[Customer_ID],Customers_c[Customer_Name])</f>
        <v>Carl Williams</v>
      </c>
      <c r="AB2691" s="6">
        <f>Orders_C[[#This Row],[Quantity]]*Orders_C[[#This Row],[Unit_Price]]*(1-Orders_C[[#This Row],[Discount %]])+Orders_C[[#This Row],[Tax]]</f>
        <v>745.3</v>
      </c>
      <c r="AC2691" s="9">
        <f>(Orders_C[[#This Row],[Unit_Price]]*Orders_C[[#This Row],[Quantity]])-Orders_C[[#This Row],[Discount]]+Orders_C[[#This Row],[Tax]]</f>
        <v>778.85</v>
      </c>
      <c r="AD2691" t="str">
        <f>IF(COUNTIF(Orders_C[[#All],[Customer_ID]],Orders_C[[#This Row],[Customer_ID]])&gt;1,"Repeat","New")</f>
        <v>Repeat</v>
      </c>
      <c r="AE2691" t="str" cm="1">
        <f t="array" ref="AE2691">_xlfn.XLOOKUP(Orders_C[[#This Row],[Store_ID]],Stores_c[[#All],[Store_ID]],Stores_c[[#All],[City]])</f>
        <v>New Steven</v>
      </c>
      <c r="AF2691" t="str" cm="1">
        <f t="array" ref="AF2691">_xlfn.XLOOKUP(Orders_C[[#This Row],[Store_ID]],Stores_c[[#All],[Store_ID]],Stores_c[[#All],[Manager_Name]])</f>
        <v>Terri Martinez</v>
      </c>
      <c r="AG2691" t="str" cm="1">
        <f t="array" ref="AG2691">_xlfn.XLOOKUP(Orders_C[[#This Row],[Store_ID]],Stores_c[[#All],[Store_ID]],Stores_c[[#All],[Store_Type]])</f>
        <v>Drive-Thru</v>
      </c>
    </row>
    <row r="2692" spans="1:33" x14ac:dyDescent="0.25">
      <c r="A2692">
        <v>6176</v>
      </c>
      <c r="B2692" s="1">
        <v>45923</v>
      </c>
      <c r="C2692" s="2">
        <v>0.18003472222222222</v>
      </c>
      <c r="D2692">
        <v>1157</v>
      </c>
      <c r="E2692">
        <v>224</v>
      </c>
      <c r="F2692">
        <v>543</v>
      </c>
      <c r="G2692">
        <v>313</v>
      </c>
      <c r="H2692">
        <v>2</v>
      </c>
      <c r="I2692">
        <v>390</v>
      </c>
      <c r="J2692">
        <v>15</v>
      </c>
      <c r="K2692">
        <v>19.5</v>
      </c>
      <c r="L2692">
        <v>784.5</v>
      </c>
      <c r="M2692" t="s">
        <v>20</v>
      </c>
      <c r="N2692" t="s">
        <v>23</v>
      </c>
      <c r="O2692">
        <v>44</v>
      </c>
      <c r="P2692">
        <v>1</v>
      </c>
      <c r="Q2692" t="s">
        <v>199</v>
      </c>
      <c r="R2692">
        <v>509</v>
      </c>
      <c r="S2692" s="3">
        <v>0.15</v>
      </c>
      <c r="T2692" s="6">
        <v>316.5</v>
      </c>
      <c r="U2692" t="s">
        <v>6335</v>
      </c>
      <c r="V2692">
        <v>2025</v>
      </c>
      <c r="W2692" t="s">
        <v>6331</v>
      </c>
      <c r="X2692" t="str">
        <f>_xlfn.XLOOKUP(Orders_C[[#This Row],[Product_ID]],Products_C[Product_ID],Products_C[Product_Name])</f>
        <v>Rice Bowl</v>
      </c>
      <c r="Y2692" t="str">
        <f>_xlfn.XLOOKUP(Orders_C[[#This Row],[Product_ID]],Products_C[Product_ID],Products_C[Category])</f>
        <v>Beverage</v>
      </c>
      <c r="Z2692" t="str">
        <f>_xlfn.XLOOKUP(Orders_C[[#This Row],[Store_ID]],Stores_c[Store_ID],Stores_c[City])</f>
        <v>Valdezton</v>
      </c>
      <c r="AA2692" t="str">
        <f>_xlfn.XLOOKUP(Orders_C[[#This Row],[Customer_ID]],Customers_c[Customer_ID],Customers_c[Customer_Name])</f>
        <v>Matthew Shepard</v>
      </c>
      <c r="AB2692" s="6">
        <f>Orders_C[[#This Row],[Quantity]]*Orders_C[[#This Row],[Unit_Price]]*(1-Orders_C[[#This Row],[Discount %]])+Orders_C[[#This Row],[Tax]]</f>
        <v>682.5</v>
      </c>
      <c r="AC2692" s="9">
        <f>(Orders_C[[#This Row],[Unit_Price]]*Orders_C[[#This Row],[Quantity]])-Orders_C[[#This Row],[Discount]]+Orders_C[[#This Row],[Tax]]</f>
        <v>784.5</v>
      </c>
      <c r="AD2692" t="str">
        <f>IF(COUNTIF(Orders_C[[#All],[Customer_ID]],Orders_C[[#This Row],[Customer_ID]])&gt;1,"Repeat","New")</f>
        <v>Repeat</v>
      </c>
      <c r="AE2692" t="str" cm="1">
        <f t="array" ref="AE2692">_xlfn.XLOOKUP(Orders_C[[#This Row],[Store_ID]],Stores_c[[#All],[Store_ID]],Stores_c[[#All],[City]])</f>
        <v>Valdezton</v>
      </c>
      <c r="AF2692" t="str" cm="1">
        <f t="array" ref="AF2692">_xlfn.XLOOKUP(Orders_C[[#This Row],[Store_ID]],Stores_c[[#All],[Store_ID]],Stores_c[[#All],[Manager_Name]])</f>
        <v>John Rodriguez</v>
      </c>
      <c r="AG2692" t="str" cm="1">
        <f t="array" ref="AG2692">_xlfn.XLOOKUP(Orders_C[[#This Row],[Store_ID]],Stores_c[[#All],[Store_ID]],Stores_c[[#All],[Store_Type]])</f>
        <v>Street</v>
      </c>
    </row>
    <row r="2693" spans="1:33" x14ac:dyDescent="0.25">
      <c r="A2693">
        <v>7335</v>
      </c>
      <c r="B2693" s="1">
        <v>45786</v>
      </c>
      <c r="C2693" s="2">
        <v>0.37612268518518521</v>
      </c>
      <c r="D2693">
        <v>1672</v>
      </c>
      <c r="E2693">
        <v>216</v>
      </c>
      <c r="F2693">
        <v>451</v>
      </c>
      <c r="G2693">
        <v>316</v>
      </c>
      <c r="H2693">
        <v>4</v>
      </c>
      <c r="I2693">
        <v>201</v>
      </c>
      <c r="J2693">
        <v>15</v>
      </c>
      <c r="K2693">
        <v>10.050000000000001</v>
      </c>
      <c r="L2693">
        <v>799.05</v>
      </c>
      <c r="M2693" t="s">
        <v>18</v>
      </c>
      <c r="N2693" t="s">
        <v>21</v>
      </c>
      <c r="O2693">
        <v>23</v>
      </c>
      <c r="P2693">
        <v>4</v>
      </c>
      <c r="Q2693" t="s">
        <v>1358</v>
      </c>
      <c r="R2693">
        <v>509</v>
      </c>
      <c r="S2693" s="3">
        <v>0.15</v>
      </c>
      <c r="T2693" s="6">
        <v>316.64999999999998</v>
      </c>
      <c r="U2693" t="s">
        <v>6339</v>
      </c>
      <c r="V2693">
        <v>2025</v>
      </c>
      <c r="W2693" t="s">
        <v>6329</v>
      </c>
      <c r="X2693" t="str">
        <f>_xlfn.XLOOKUP(Orders_C[[#This Row],[Product_ID]],Products_C[Product_ID],Products_C[Product_Name])</f>
        <v>Popcorn Chicken</v>
      </c>
      <c r="Y2693" t="str">
        <f>_xlfn.XLOOKUP(Orders_C[[#This Row],[Product_ID]],Products_C[Product_ID],Products_C[Category])</f>
        <v>Dessert</v>
      </c>
      <c r="Z2693" t="str">
        <f>_xlfn.XLOOKUP(Orders_C[[#This Row],[Store_ID]],Stores_c[Store_ID],Stores_c[City])</f>
        <v>Garciaview</v>
      </c>
      <c r="AA2693" t="str">
        <f>_xlfn.XLOOKUP(Orders_C[[#This Row],[Customer_ID]],Customers_c[Customer_ID],Customers_c[Customer_Name])</f>
        <v>Robert Rivera</v>
      </c>
      <c r="AB2693" s="6">
        <f>Orders_C[[#This Row],[Quantity]]*Orders_C[[#This Row],[Unit_Price]]*(1-Orders_C[[#This Row],[Discount %]])+Orders_C[[#This Row],[Tax]]</f>
        <v>693.44999999999993</v>
      </c>
      <c r="AC2693" s="9">
        <f>(Orders_C[[#This Row],[Unit_Price]]*Orders_C[[#This Row],[Quantity]])-Orders_C[[#This Row],[Discount]]+Orders_C[[#This Row],[Tax]]</f>
        <v>799.05</v>
      </c>
      <c r="AD2693" t="str">
        <f>IF(COUNTIF(Orders_C[[#All],[Customer_ID]],Orders_C[[#This Row],[Customer_ID]])&gt;1,"Repeat","New")</f>
        <v>Repeat</v>
      </c>
      <c r="AE2693" t="str" cm="1">
        <f t="array" ref="AE2693">_xlfn.XLOOKUP(Orders_C[[#This Row],[Store_ID]],Stores_c[[#All],[Store_ID]],Stores_c[[#All],[City]])</f>
        <v>Garciaview</v>
      </c>
      <c r="AF2693" t="str" cm="1">
        <f t="array" ref="AF2693">_xlfn.XLOOKUP(Orders_C[[#This Row],[Store_ID]],Stores_c[[#All],[Store_ID]],Stores_c[[#All],[Manager_Name]])</f>
        <v>Karina Washington</v>
      </c>
      <c r="AG2693" t="str" cm="1">
        <f t="array" ref="AG2693">_xlfn.XLOOKUP(Orders_C[[#This Row],[Store_ID]],Stores_c[[#All],[Store_ID]],Stores_c[[#All],[Store_Type]])</f>
        <v>Drive-Thru</v>
      </c>
    </row>
    <row r="2694" spans="1:33" x14ac:dyDescent="0.25">
      <c r="A2694">
        <v>9555</v>
      </c>
      <c r="B2694" s="1">
        <v>46046</v>
      </c>
      <c r="C2694" s="2">
        <v>0.94896990740740739</v>
      </c>
      <c r="D2694">
        <v>1054</v>
      </c>
      <c r="E2694">
        <v>205</v>
      </c>
      <c r="F2694">
        <v>411</v>
      </c>
      <c r="G2694">
        <v>335</v>
      </c>
      <c r="H2694">
        <v>4</v>
      </c>
      <c r="I2694">
        <v>201</v>
      </c>
      <c r="J2694">
        <v>15</v>
      </c>
      <c r="K2694">
        <v>10.050000000000001</v>
      </c>
      <c r="L2694">
        <v>799.05</v>
      </c>
      <c r="M2694" t="s">
        <v>19</v>
      </c>
      <c r="N2694" t="s">
        <v>21</v>
      </c>
      <c r="O2694">
        <v>30</v>
      </c>
      <c r="P2694">
        <v>5</v>
      </c>
      <c r="Q2694" t="s">
        <v>3578</v>
      </c>
      <c r="R2694">
        <v>504</v>
      </c>
      <c r="S2694" s="3">
        <v>0.15</v>
      </c>
      <c r="T2694" s="6">
        <v>316.64999999999998</v>
      </c>
      <c r="U2694" t="s">
        <v>6330</v>
      </c>
      <c r="V2694">
        <v>2026</v>
      </c>
      <c r="W2694" t="s">
        <v>6329</v>
      </c>
      <c r="X2694" t="str">
        <f>_xlfn.XLOOKUP(Orders_C[[#This Row],[Product_ID]],Products_C[Product_ID],Products_C[Product_Name])</f>
        <v>Krushers</v>
      </c>
      <c r="Y2694" t="str">
        <f>_xlfn.XLOOKUP(Orders_C[[#This Row],[Product_ID]],Products_C[Product_ID],Products_C[Category])</f>
        <v>Chicken</v>
      </c>
      <c r="Z2694" t="str">
        <f>_xlfn.XLOOKUP(Orders_C[[#This Row],[Store_ID]],Stores_c[Store_ID],Stores_c[City])</f>
        <v>Port Jacob</v>
      </c>
      <c r="AA2694" t="str">
        <f>_xlfn.XLOOKUP(Orders_C[[#This Row],[Customer_ID]],Customers_c[Customer_ID],Customers_c[Customer_Name])</f>
        <v>Larry Murphy</v>
      </c>
      <c r="AB2694" s="6">
        <f>Orders_C[[#This Row],[Quantity]]*Orders_C[[#This Row],[Unit_Price]]*(1-Orders_C[[#This Row],[Discount %]])+Orders_C[[#This Row],[Tax]]</f>
        <v>693.44999999999993</v>
      </c>
      <c r="AC2694" s="9">
        <f>(Orders_C[[#This Row],[Unit_Price]]*Orders_C[[#This Row],[Quantity]])-Orders_C[[#This Row],[Discount]]+Orders_C[[#This Row],[Tax]]</f>
        <v>799.05</v>
      </c>
      <c r="AD2694" t="str">
        <f>IF(COUNTIF(Orders_C[[#All],[Customer_ID]],Orders_C[[#This Row],[Customer_ID]])&gt;1,"Repeat","New")</f>
        <v>Repeat</v>
      </c>
      <c r="AE2694" t="str" cm="1">
        <f t="array" ref="AE2694">_xlfn.XLOOKUP(Orders_C[[#This Row],[Store_ID]],Stores_c[[#All],[Store_ID]],Stores_c[[#All],[City]])</f>
        <v>Port Jacob</v>
      </c>
      <c r="AF2694" t="str" cm="1">
        <f t="array" ref="AF2694">_xlfn.XLOOKUP(Orders_C[[#This Row],[Store_ID]],Stores_c[[#All],[Store_ID]],Stores_c[[#All],[Manager_Name]])</f>
        <v>David Harris</v>
      </c>
      <c r="AG2694" t="str" cm="1">
        <f t="array" ref="AG2694">_xlfn.XLOOKUP(Orders_C[[#This Row],[Store_ID]],Stores_c[[#All],[Store_ID]],Stores_c[[#All],[Store_Type]])</f>
        <v>Mall</v>
      </c>
    </row>
    <row r="2695" spans="1:33" x14ac:dyDescent="0.25">
      <c r="A2695">
        <v>8612</v>
      </c>
      <c r="B2695" s="1">
        <v>45917</v>
      </c>
      <c r="C2695" s="2">
        <v>0.6025462962962963</v>
      </c>
      <c r="D2695">
        <v>1411</v>
      </c>
      <c r="E2695">
        <v>203</v>
      </c>
      <c r="F2695">
        <v>430</v>
      </c>
      <c r="G2695">
        <v>310</v>
      </c>
      <c r="H2695">
        <v>4</v>
      </c>
      <c r="I2695">
        <v>198</v>
      </c>
      <c r="J2695">
        <v>10</v>
      </c>
      <c r="K2695">
        <v>9.9</v>
      </c>
      <c r="L2695">
        <v>791.9</v>
      </c>
      <c r="M2695" t="s">
        <v>19</v>
      </c>
      <c r="N2695" t="s">
        <v>21</v>
      </c>
      <c r="O2695">
        <v>18</v>
      </c>
      <c r="P2695">
        <v>1</v>
      </c>
      <c r="Q2695" t="s">
        <v>2635</v>
      </c>
      <c r="R2695">
        <v>506</v>
      </c>
      <c r="S2695" s="3">
        <v>0.1</v>
      </c>
      <c r="T2695" s="6">
        <v>316.7</v>
      </c>
      <c r="U2695" t="s">
        <v>6335</v>
      </c>
      <c r="V2695">
        <v>2025</v>
      </c>
      <c r="W2695" t="s">
        <v>6333</v>
      </c>
      <c r="X2695" t="str">
        <f>_xlfn.XLOOKUP(Orders_C[[#This Row],[Product_ID]],Products_C[Product_ID],Products_C[Product_Name])</f>
        <v>Chicken Bucket</v>
      </c>
      <c r="Y2695" t="str">
        <f>_xlfn.XLOOKUP(Orders_C[[#This Row],[Product_ID]],Products_C[Product_ID],Products_C[Category])</f>
        <v>Chicken</v>
      </c>
      <c r="Z2695" t="str">
        <f>_xlfn.XLOOKUP(Orders_C[[#This Row],[Store_ID]],Stores_c[Store_ID],Stores_c[City])</f>
        <v>Lake Williammouth</v>
      </c>
      <c r="AA2695" t="str">
        <f>_xlfn.XLOOKUP(Orders_C[[#This Row],[Customer_ID]],Customers_c[Customer_ID],Customers_c[Customer_Name])</f>
        <v>Peter Cooke</v>
      </c>
      <c r="AB2695" s="6">
        <f>Orders_C[[#This Row],[Quantity]]*Orders_C[[#This Row],[Unit_Price]]*(1-Orders_C[[#This Row],[Discount %]])+Orders_C[[#This Row],[Tax]]</f>
        <v>722.7</v>
      </c>
      <c r="AC2695" s="9">
        <f>(Orders_C[[#This Row],[Unit_Price]]*Orders_C[[#This Row],[Quantity]])-Orders_C[[#This Row],[Discount]]+Orders_C[[#This Row],[Tax]]</f>
        <v>791.9</v>
      </c>
      <c r="AD2695" t="str">
        <f>IF(COUNTIF(Orders_C[[#All],[Customer_ID]],Orders_C[[#This Row],[Customer_ID]])&gt;1,"Repeat","New")</f>
        <v>Repeat</v>
      </c>
      <c r="AE2695" t="str" cm="1">
        <f t="array" ref="AE2695">_xlfn.XLOOKUP(Orders_C[[#This Row],[Store_ID]],Stores_c[[#All],[Store_ID]],Stores_c[[#All],[City]])</f>
        <v>Lake Williammouth</v>
      </c>
      <c r="AF2695" t="str" cm="1">
        <f t="array" ref="AF2695">_xlfn.XLOOKUP(Orders_C[[#This Row],[Store_ID]],Stores_c[[#All],[Store_ID]],Stores_c[[#All],[Manager_Name]])</f>
        <v>Stephanie Dominguez</v>
      </c>
      <c r="AG2695" t="str" cm="1">
        <f t="array" ref="AG2695">_xlfn.XLOOKUP(Orders_C[[#This Row],[Store_ID]],Stores_c[[#All],[Store_ID]],Stores_c[[#All],[Store_Type]])</f>
        <v>Drive-Thru</v>
      </c>
    </row>
    <row r="2696" spans="1:33" x14ac:dyDescent="0.25">
      <c r="A2696">
        <v>8868</v>
      </c>
      <c r="B2696" s="1">
        <v>45821</v>
      </c>
      <c r="C2696" s="2">
        <v>0.6096759259259259</v>
      </c>
      <c r="D2696">
        <v>1425</v>
      </c>
      <c r="E2696">
        <v>201</v>
      </c>
      <c r="F2696">
        <v>503</v>
      </c>
      <c r="G2696">
        <v>308</v>
      </c>
      <c r="H2696">
        <v>4</v>
      </c>
      <c r="I2696">
        <v>192</v>
      </c>
      <c r="J2696">
        <v>0</v>
      </c>
      <c r="K2696">
        <v>9.6000000000000014</v>
      </c>
      <c r="L2696">
        <v>777.6</v>
      </c>
      <c r="M2696" t="s">
        <v>18</v>
      </c>
      <c r="N2696" t="s">
        <v>21</v>
      </c>
      <c r="O2696">
        <v>52</v>
      </c>
      <c r="P2696">
        <v>3</v>
      </c>
      <c r="Q2696" t="s">
        <v>2891</v>
      </c>
      <c r="R2696">
        <v>509</v>
      </c>
      <c r="S2696" s="3">
        <v>0</v>
      </c>
      <c r="T2696" s="6">
        <v>316.80000000000007</v>
      </c>
      <c r="U2696" t="s">
        <v>6340</v>
      </c>
      <c r="V2696">
        <v>2025</v>
      </c>
      <c r="W2696" t="s">
        <v>6331</v>
      </c>
      <c r="X2696" t="str">
        <f>_xlfn.XLOOKUP(Orders_C[[#This Row],[Product_ID]],Products_C[Product_ID],Products_C[Product_Name])</f>
        <v>Zinger Burger</v>
      </c>
      <c r="Y2696" t="str">
        <f>_xlfn.XLOOKUP(Orders_C[[#This Row],[Product_ID]],Products_C[Product_ID],Products_C[Category])</f>
        <v>Beverage</v>
      </c>
      <c r="Z2696" t="str">
        <f>_xlfn.XLOOKUP(Orders_C[[#This Row],[Store_ID]],Stores_c[Store_ID],Stores_c[City])</f>
        <v>Lake Nicholasburgh</v>
      </c>
      <c r="AA2696" t="str">
        <f>_xlfn.XLOOKUP(Orders_C[[#This Row],[Customer_ID]],Customers_c[Customer_ID],Customers_c[Customer_Name])</f>
        <v>Zachary Johnson</v>
      </c>
      <c r="AB2696" s="6">
        <f>Orders_C[[#This Row],[Quantity]]*Orders_C[[#This Row],[Unit_Price]]*(1-Orders_C[[#This Row],[Discount %]])+Orders_C[[#This Row],[Tax]]</f>
        <v>777.6</v>
      </c>
      <c r="AC2696" s="9">
        <f>(Orders_C[[#This Row],[Unit_Price]]*Orders_C[[#This Row],[Quantity]])-Orders_C[[#This Row],[Discount]]+Orders_C[[#This Row],[Tax]]</f>
        <v>777.6</v>
      </c>
      <c r="AD2696" t="str">
        <f>IF(COUNTIF(Orders_C[[#All],[Customer_ID]],Orders_C[[#This Row],[Customer_ID]])&gt;1,"Repeat","New")</f>
        <v>Repeat</v>
      </c>
      <c r="AE2696" t="str" cm="1">
        <f t="array" ref="AE2696">_xlfn.XLOOKUP(Orders_C[[#This Row],[Store_ID]],Stores_c[[#All],[Store_ID]],Stores_c[[#All],[City]])</f>
        <v>Lake Nicholasburgh</v>
      </c>
      <c r="AF2696" t="str" cm="1">
        <f t="array" ref="AF2696">_xlfn.XLOOKUP(Orders_C[[#This Row],[Store_ID]],Stores_c[[#All],[Store_ID]],Stores_c[[#All],[Manager_Name]])</f>
        <v>Maurice Garcia</v>
      </c>
      <c r="AG2696" t="str" cm="1">
        <f t="array" ref="AG2696">_xlfn.XLOOKUP(Orders_C[[#This Row],[Store_ID]],Stores_c[[#All],[Store_ID]],Stores_c[[#All],[Store_Type]])</f>
        <v>Mall</v>
      </c>
    </row>
    <row r="2697" spans="1:33" x14ac:dyDescent="0.25">
      <c r="A2697">
        <v>9001</v>
      </c>
      <c r="B2697" s="1">
        <v>45998</v>
      </c>
      <c r="C2697" s="2">
        <v>0.24164351851851851</v>
      </c>
      <c r="D2697">
        <v>1054</v>
      </c>
      <c r="E2697">
        <v>221</v>
      </c>
      <c r="F2697">
        <v>436</v>
      </c>
      <c r="G2697">
        <v>324</v>
      </c>
      <c r="H2697">
        <v>4</v>
      </c>
      <c r="I2697">
        <v>192</v>
      </c>
      <c r="J2697">
        <v>0</v>
      </c>
      <c r="K2697">
        <v>9.6000000000000014</v>
      </c>
      <c r="L2697">
        <v>777.6</v>
      </c>
      <c r="M2697" t="s">
        <v>18</v>
      </c>
      <c r="N2697" t="s">
        <v>23</v>
      </c>
      <c r="O2697">
        <v>17</v>
      </c>
      <c r="P2697">
        <v>2</v>
      </c>
      <c r="Q2697" t="s">
        <v>3024</v>
      </c>
      <c r="R2697">
        <v>509</v>
      </c>
      <c r="S2697" s="3">
        <v>0</v>
      </c>
      <c r="T2697" s="6">
        <v>316.80000000000007</v>
      </c>
      <c r="U2697" t="s">
        <v>6328</v>
      </c>
      <c r="V2697">
        <v>2025</v>
      </c>
      <c r="W2697" t="s">
        <v>6333</v>
      </c>
      <c r="X2697" t="str">
        <f>_xlfn.XLOOKUP(Orders_C[[#This Row],[Product_ID]],Products_C[Product_ID],Products_C[Product_Name])</f>
        <v>Krushers</v>
      </c>
      <c r="Y2697" t="str">
        <f>_xlfn.XLOOKUP(Orders_C[[#This Row],[Product_ID]],Products_C[Product_ID],Products_C[Category])</f>
        <v>Dessert</v>
      </c>
      <c r="Z2697" t="str">
        <f>_xlfn.XLOOKUP(Orders_C[[#This Row],[Store_ID]],Stores_c[Store_ID],Stores_c[City])</f>
        <v>Port Barbarabury</v>
      </c>
      <c r="AA2697" t="str">
        <f>_xlfn.XLOOKUP(Orders_C[[#This Row],[Customer_ID]],Customers_c[Customer_ID],Customers_c[Customer_Name])</f>
        <v>Larry Murphy</v>
      </c>
      <c r="AB2697" s="6">
        <f>Orders_C[[#This Row],[Quantity]]*Orders_C[[#This Row],[Unit_Price]]*(1-Orders_C[[#This Row],[Discount %]])+Orders_C[[#This Row],[Tax]]</f>
        <v>777.6</v>
      </c>
      <c r="AC2697" s="9">
        <f>(Orders_C[[#This Row],[Unit_Price]]*Orders_C[[#This Row],[Quantity]])-Orders_C[[#This Row],[Discount]]+Orders_C[[#This Row],[Tax]]</f>
        <v>777.6</v>
      </c>
      <c r="AD2697" t="str">
        <f>IF(COUNTIF(Orders_C[[#All],[Customer_ID]],Orders_C[[#This Row],[Customer_ID]])&gt;1,"Repeat","New")</f>
        <v>Repeat</v>
      </c>
      <c r="AE2697" t="str" cm="1">
        <f t="array" ref="AE2697">_xlfn.XLOOKUP(Orders_C[[#This Row],[Store_ID]],Stores_c[[#All],[Store_ID]],Stores_c[[#All],[City]])</f>
        <v>Port Barbarabury</v>
      </c>
      <c r="AF2697" t="str" cm="1">
        <f t="array" ref="AF2697">_xlfn.XLOOKUP(Orders_C[[#This Row],[Store_ID]],Stores_c[[#All],[Store_ID]],Stores_c[[#All],[Manager_Name]])</f>
        <v>Edward Nguyen</v>
      </c>
      <c r="AG2697" t="str" cm="1">
        <f t="array" ref="AG2697">_xlfn.XLOOKUP(Orders_C[[#This Row],[Store_ID]],Stores_c[[#All],[Store_ID]],Stores_c[[#All],[Store_Type]])</f>
        <v>Street</v>
      </c>
    </row>
    <row r="2698" spans="1:33" x14ac:dyDescent="0.25">
      <c r="A2698">
        <v>10243</v>
      </c>
      <c r="B2698" s="1">
        <v>45971</v>
      </c>
      <c r="C2698" s="2">
        <v>0.86682870370370368</v>
      </c>
      <c r="D2698">
        <v>1815</v>
      </c>
      <c r="E2698">
        <v>210</v>
      </c>
      <c r="F2698">
        <v>447</v>
      </c>
      <c r="G2698">
        <v>314</v>
      </c>
      <c r="H2698">
        <v>4</v>
      </c>
      <c r="I2698">
        <v>192</v>
      </c>
      <c r="J2698">
        <v>0</v>
      </c>
      <c r="K2698">
        <v>9.6000000000000014</v>
      </c>
      <c r="L2698">
        <v>777.6</v>
      </c>
      <c r="M2698" t="s">
        <v>19</v>
      </c>
      <c r="N2698" t="s">
        <v>22</v>
      </c>
      <c r="O2698">
        <v>17</v>
      </c>
      <c r="P2698">
        <v>2</v>
      </c>
      <c r="Q2698" t="s">
        <v>4266</v>
      </c>
      <c r="R2698">
        <v>508</v>
      </c>
      <c r="S2698" s="3">
        <v>0</v>
      </c>
      <c r="T2698" s="6">
        <v>316.80000000000007</v>
      </c>
      <c r="U2698" t="s">
        <v>6336</v>
      </c>
      <c r="V2698">
        <v>2025</v>
      </c>
      <c r="W2698" t="s">
        <v>6333</v>
      </c>
      <c r="X2698" t="str">
        <f>_xlfn.XLOOKUP(Orders_C[[#This Row],[Product_ID]],Products_C[Product_ID],Products_C[Product_Name])</f>
        <v>Wrap</v>
      </c>
      <c r="Y2698" t="str">
        <f>_xlfn.XLOOKUP(Orders_C[[#This Row],[Product_ID]],Products_C[Product_ID],Products_C[Category])</f>
        <v>Burger</v>
      </c>
      <c r="Z2698" t="str">
        <f>_xlfn.XLOOKUP(Orders_C[[#This Row],[Store_ID]],Stores_c[Store_ID],Stores_c[City])</f>
        <v>East William</v>
      </c>
      <c r="AA2698" t="str">
        <f>_xlfn.XLOOKUP(Orders_C[[#This Row],[Customer_ID]],Customers_c[Customer_ID],Customers_c[Customer_Name])</f>
        <v>Catherine Brown</v>
      </c>
      <c r="AB2698" s="6">
        <f>Orders_C[[#This Row],[Quantity]]*Orders_C[[#This Row],[Unit_Price]]*(1-Orders_C[[#This Row],[Discount %]])+Orders_C[[#This Row],[Tax]]</f>
        <v>777.6</v>
      </c>
      <c r="AC2698" s="9">
        <f>(Orders_C[[#This Row],[Unit_Price]]*Orders_C[[#This Row],[Quantity]])-Orders_C[[#This Row],[Discount]]+Orders_C[[#This Row],[Tax]]</f>
        <v>777.6</v>
      </c>
      <c r="AD2698" t="str">
        <f>IF(COUNTIF(Orders_C[[#All],[Customer_ID]],Orders_C[[#This Row],[Customer_ID]])&gt;1,"Repeat","New")</f>
        <v>Repeat</v>
      </c>
      <c r="AE2698" t="str" cm="1">
        <f t="array" ref="AE2698">_xlfn.XLOOKUP(Orders_C[[#This Row],[Store_ID]],Stores_c[[#All],[Store_ID]],Stores_c[[#All],[City]])</f>
        <v>East William</v>
      </c>
      <c r="AF2698" t="str" cm="1">
        <f t="array" ref="AF2698">_xlfn.XLOOKUP(Orders_C[[#This Row],[Store_ID]],Stores_c[[#All],[Store_ID]],Stores_c[[#All],[Manager_Name]])</f>
        <v>Victoria Butler</v>
      </c>
      <c r="AG2698" t="str" cm="1">
        <f t="array" ref="AG2698">_xlfn.XLOOKUP(Orders_C[[#This Row],[Store_ID]],Stores_c[[#All],[Store_ID]],Stores_c[[#All],[Store_Type]])</f>
        <v>Drive-Thru</v>
      </c>
    </row>
    <row r="2699" spans="1:33" x14ac:dyDescent="0.25">
      <c r="A2699">
        <v>7153</v>
      </c>
      <c r="B2699" s="1">
        <v>45950</v>
      </c>
      <c r="C2699" s="2">
        <v>0.14813657407407407</v>
      </c>
      <c r="D2699">
        <v>1706</v>
      </c>
      <c r="E2699">
        <v>223</v>
      </c>
      <c r="F2699">
        <v>479</v>
      </c>
      <c r="G2699">
        <v>338</v>
      </c>
      <c r="H2699">
        <v>2</v>
      </c>
      <c r="I2699">
        <v>379</v>
      </c>
      <c r="J2699">
        <v>5</v>
      </c>
      <c r="K2699">
        <v>18.95</v>
      </c>
      <c r="L2699">
        <v>771.95</v>
      </c>
      <c r="M2699" t="s">
        <v>20</v>
      </c>
      <c r="N2699" t="s">
        <v>21</v>
      </c>
      <c r="O2699">
        <v>13</v>
      </c>
      <c r="P2699">
        <v>4</v>
      </c>
      <c r="Q2699" t="s">
        <v>1176</v>
      </c>
      <c r="R2699">
        <v>501</v>
      </c>
      <c r="S2699" s="3">
        <v>0.05</v>
      </c>
      <c r="T2699" s="6">
        <v>317.15000000000003</v>
      </c>
      <c r="U2699" t="s">
        <v>6332</v>
      </c>
      <c r="V2699">
        <v>2025</v>
      </c>
      <c r="W2699" t="s">
        <v>6333</v>
      </c>
      <c r="X2699" t="str">
        <f>_xlfn.XLOOKUP(Orders_C[[#This Row],[Product_ID]],Products_C[Product_ID],Products_C[Product_Name])</f>
        <v>Chicken Wings</v>
      </c>
      <c r="Y2699" t="str">
        <f>_xlfn.XLOOKUP(Orders_C[[#This Row],[Product_ID]],Products_C[Product_ID],Products_C[Category])</f>
        <v>Burger</v>
      </c>
      <c r="Z2699" t="str">
        <f>_xlfn.XLOOKUP(Orders_C[[#This Row],[Store_ID]],Stores_c[Store_ID],Stores_c[City])</f>
        <v>Chambershaven</v>
      </c>
      <c r="AA2699" t="str">
        <f>_xlfn.XLOOKUP(Orders_C[[#This Row],[Customer_ID]],Customers_c[Customer_ID],Customers_c[Customer_Name])</f>
        <v>Edward Williams</v>
      </c>
      <c r="AB2699" s="6">
        <f>Orders_C[[#This Row],[Quantity]]*Orders_C[[#This Row],[Unit_Price]]*(1-Orders_C[[#This Row],[Discount %]])+Orders_C[[#This Row],[Tax]]</f>
        <v>739.05000000000007</v>
      </c>
      <c r="AC2699" s="9">
        <f>(Orders_C[[#This Row],[Unit_Price]]*Orders_C[[#This Row],[Quantity]])-Orders_C[[#This Row],[Discount]]+Orders_C[[#This Row],[Tax]]</f>
        <v>771.95</v>
      </c>
      <c r="AD2699" t="str">
        <f>IF(COUNTIF(Orders_C[[#All],[Customer_ID]],Orders_C[[#This Row],[Customer_ID]])&gt;1,"Repeat","New")</f>
        <v>Repeat</v>
      </c>
      <c r="AE2699" t="str" cm="1">
        <f t="array" ref="AE2699">_xlfn.XLOOKUP(Orders_C[[#This Row],[Store_ID]],Stores_c[[#All],[Store_ID]],Stores_c[[#All],[City]])</f>
        <v>Chambershaven</v>
      </c>
      <c r="AF2699" t="str" cm="1">
        <f t="array" ref="AF2699">_xlfn.XLOOKUP(Orders_C[[#This Row],[Store_ID]],Stores_c[[#All],[Store_ID]],Stores_c[[#All],[Manager_Name]])</f>
        <v>Virginia Webster</v>
      </c>
      <c r="AG2699" t="str" cm="1">
        <f t="array" ref="AG2699">_xlfn.XLOOKUP(Orders_C[[#This Row],[Store_ID]],Stores_c[[#All],[Store_ID]],Stores_c[[#All],[Store_Type]])</f>
        <v>Street</v>
      </c>
    </row>
    <row r="2700" spans="1:33" x14ac:dyDescent="0.25">
      <c r="A2700">
        <v>8707</v>
      </c>
      <c r="B2700" s="1">
        <v>45731</v>
      </c>
      <c r="C2700" s="2">
        <v>0.98744212962962963</v>
      </c>
      <c r="D2700">
        <v>1374</v>
      </c>
      <c r="E2700">
        <v>208</v>
      </c>
      <c r="F2700">
        <v>533</v>
      </c>
      <c r="G2700">
        <v>334</v>
      </c>
      <c r="H2700">
        <v>2</v>
      </c>
      <c r="I2700">
        <v>379</v>
      </c>
      <c r="J2700">
        <v>5</v>
      </c>
      <c r="K2700">
        <v>18.95</v>
      </c>
      <c r="L2700">
        <v>771.95</v>
      </c>
      <c r="M2700" t="s">
        <v>19</v>
      </c>
      <c r="N2700" t="s">
        <v>23</v>
      </c>
      <c r="O2700">
        <v>55</v>
      </c>
      <c r="P2700">
        <v>5</v>
      </c>
      <c r="Q2700" t="s">
        <v>2730</v>
      </c>
      <c r="R2700">
        <v>504</v>
      </c>
      <c r="S2700" s="3">
        <v>0.05</v>
      </c>
      <c r="T2700" s="6">
        <v>317.15000000000003</v>
      </c>
      <c r="U2700" t="s">
        <v>6334</v>
      </c>
      <c r="V2700">
        <v>2025</v>
      </c>
      <c r="W2700" t="s">
        <v>6331</v>
      </c>
      <c r="X2700" t="str">
        <f>_xlfn.XLOOKUP(Orders_C[[#This Row],[Product_ID]],Products_C[Product_ID],Products_C[Product_Name])</f>
        <v>Krushers</v>
      </c>
      <c r="Y2700" t="str">
        <f>_xlfn.XLOOKUP(Orders_C[[#This Row],[Product_ID]],Products_C[Product_ID],Products_C[Category])</f>
        <v>Dessert</v>
      </c>
      <c r="Z2700" t="str">
        <f>_xlfn.XLOOKUP(Orders_C[[#This Row],[Store_ID]],Stores_c[Store_ID],Stores_c[City])</f>
        <v>Tracyview</v>
      </c>
      <c r="AA2700" t="str">
        <f>_xlfn.XLOOKUP(Orders_C[[#This Row],[Customer_ID]],Customers_c[Customer_ID],Customers_c[Customer_Name])</f>
        <v>Matthew Vasquez</v>
      </c>
      <c r="AB2700" s="6">
        <f>Orders_C[[#This Row],[Quantity]]*Orders_C[[#This Row],[Unit_Price]]*(1-Orders_C[[#This Row],[Discount %]])+Orders_C[[#This Row],[Tax]]</f>
        <v>739.05000000000007</v>
      </c>
      <c r="AC2700" s="9">
        <f>(Orders_C[[#This Row],[Unit_Price]]*Orders_C[[#This Row],[Quantity]])-Orders_C[[#This Row],[Discount]]+Orders_C[[#This Row],[Tax]]</f>
        <v>771.95</v>
      </c>
      <c r="AD2700" t="str">
        <f>IF(COUNTIF(Orders_C[[#All],[Customer_ID]],Orders_C[[#This Row],[Customer_ID]])&gt;1,"Repeat","New")</f>
        <v>Repeat</v>
      </c>
      <c r="AE2700" t="str" cm="1">
        <f t="array" ref="AE2700">_xlfn.XLOOKUP(Orders_C[[#This Row],[Store_ID]],Stores_c[[#All],[Store_ID]],Stores_c[[#All],[City]])</f>
        <v>Tracyview</v>
      </c>
      <c r="AF2700" t="str" cm="1">
        <f t="array" ref="AF2700">_xlfn.XLOOKUP(Orders_C[[#This Row],[Store_ID]],Stores_c[[#All],[Store_ID]],Stores_c[[#All],[Manager_Name]])</f>
        <v>Jeremiah Lee</v>
      </c>
      <c r="AG2700" t="str" cm="1">
        <f t="array" ref="AG2700">_xlfn.XLOOKUP(Orders_C[[#This Row],[Store_ID]],Stores_c[[#All],[Store_ID]],Stores_c[[#All],[Store_Type]])</f>
        <v>Mall</v>
      </c>
    </row>
    <row r="2701" spans="1:33" x14ac:dyDescent="0.25">
      <c r="A2701">
        <v>8934</v>
      </c>
      <c r="B2701" s="1">
        <v>45932</v>
      </c>
      <c r="C2701" s="2">
        <v>0.26619212962962963</v>
      </c>
      <c r="D2701">
        <v>1078</v>
      </c>
      <c r="E2701">
        <v>209</v>
      </c>
      <c r="F2701">
        <v>530</v>
      </c>
      <c r="G2701">
        <v>332</v>
      </c>
      <c r="H2701">
        <v>2</v>
      </c>
      <c r="I2701">
        <v>385</v>
      </c>
      <c r="J2701">
        <v>10</v>
      </c>
      <c r="K2701">
        <v>19.25</v>
      </c>
      <c r="L2701">
        <v>779.25</v>
      </c>
      <c r="M2701" t="s">
        <v>18</v>
      </c>
      <c r="N2701" t="s">
        <v>22</v>
      </c>
      <c r="O2701">
        <v>23</v>
      </c>
      <c r="P2701">
        <v>3</v>
      </c>
      <c r="Q2701" t="s">
        <v>2957</v>
      </c>
      <c r="R2701">
        <v>509</v>
      </c>
      <c r="S2701" s="3">
        <v>0.1</v>
      </c>
      <c r="T2701" s="6">
        <v>317.25</v>
      </c>
      <c r="U2701" t="s">
        <v>6332</v>
      </c>
      <c r="V2701">
        <v>2025</v>
      </c>
      <c r="W2701" t="s">
        <v>6329</v>
      </c>
      <c r="X2701" t="str">
        <f>_xlfn.XLOOKUP(Orders_C[[#This Row],[Product_ID]],Products_C[Product_ID],Products_C[Product_Name])</f>
        <v>Zinger Burger</v>
      </c>
      <c r="Y2701" t="str">
        <f>_xlfn.XLOOKUP(Orders_C[[#This Row],[Product_ID]],Products_C[Product_ID],Products_C[Category])</f>
        <v>Beverage</v>
      </c>
      <c r="Z2701" t="str">
        <f>_xlfn.XLOOKUP(Orders_C[[#This Row],[Store_ID]],Stores_c[Store_ID],Stores_c[City])</f>
        <v>Reidberg</v>
      </c>
      <c r="AA2701" t="str">
        <f>_xlfn.XLOOKUP(Orders_C[[#This Row],[Customer_ID]],Customers_c[Customer_ID],Customers_c[Customer_Name])</f>
        <v>Carlos Sullivan</v>
      </c>
      <c r="AB2701" s="6">
        <f>Orders_C[[#This Row],[Quantity]]*Orders_C[[#This Row],[Unit_Price]]*(1-Orders_C[[#This Row],[Discount %]])+Orders_C[[#This Row],[Tax]]</f>
        <v>712.25</v>
      </c>
      <c r="AC2701" s="9">
        <f>(Orders_C[[#This Row],[Unit_Price]]*Orders_C[[#This Row],[Quantity]])-Orders_C[[#This Row],[Discount]]+Orders_C[[#This Row],[Tax]]</f>
        <v>779.25</v>
      </c>
      <c r="AD2701" t="str">
        <f>IF(COUNTIF(Orders_C[[#All],[Customer_ID]],Orders_C[[#This Row],[Customer_ID]])&gt;1,"Repeat","New")</f>
        <v>Repeat</v>
      </c>
      <c r="AE2701" t="str" cm="1">
        <f t="array" ref="AE2701">_xlfn.XLOOKUP(Orders_C[[#This Row],[Store_ID]],Stores_c[[#All],[Store_ID]],Stores_c[[#All],[City]])</f>
        <v>Reidberg</v>
      </c>
      <c r="AF2701" t="str" cm="1">
        <f t="array" ref="AF2701">_xlfn.XLOOKUP(Orders_C[[#This Row],[Store_ID]],Stores_c[[#All],[Store_ID]],Stores_c[[#All],[Manager_Name]])</f>
        <v>Jeffrey Horn</v>
      </c>
      <c r="AG2701" t="str" cm="1">
        <f t="array" ref="AG2701">_xlfn.XLOOKUP(Orders_C[[#This Row],[Store_ID]],Stores_c[[#All],[Store_ID]],Stores_c[[#All],[Store_Type]])</f>
        <v>Drive-Thru</v>
      </c>
    </row>
    <row r="2702" spans="1:33" x14ac:dyDescent="0.25">
      <c r="A2702">
        <v>8847</v>
      </c>
      <c r="B2702" s="1">
        <v>45964</v>
      </c>
      <c r="C2702" s="2">
        <v>0.66959490740740746</v>
      </c>
      <c r="D2702">
        <v>1879</v>
      </c>
      <c r="E2702">
        <v>208</v>
      </c>
      <c r="F2702">
        <v>403</v>
      </c>
      <c r="G2702">
        <v>303</v>
      </c>
      <c r="H2702">
        <v>2</v>
      </c>
      <c r="I2702">
        <v>391</v>
      </c>
      <c r="J2702">
        <v>15</v>
      </c>
      <c r="K2702">
        <v>19.55</v>
      </c>
      <c r="L2702">
        <v>786.55</v>
      </c>
      <c r="M2702" t="s">
        <v>18</v>
      </c>
      <c r="N2702" t="s">
        <v>22</v>
      </c>
      <c r="O2702">
        <v>12</v>
      </c>
      <c r="P2702">
        <v>2</v>
      </c>
      <c r="Q2702" t="s">
        <v>2870</v>
      </c>
      <c r="R2702">
        <v>504</v>
      </c>
      <c r="S2702" s="3">
        <v>0.15</v>
      </c>
      <c r="T2702" s="6">
        <v>317.34999999999997</v>
      </c>
      <c r="U2702" t="s">
        <v>6336</v>
      </c>
      <c r="V2702">
        <v>2025</v>
      </c>
      <c r="W2702" t="s">
        <v>6333</v>
      </c>
      <c r="X2702" t="str">
        <f>_xlfn.XLOOKUP(Orders_C[[#This Row],[Product_ID]],Products_C[Product_ID],Products_C[Product_Name])</f>
        <v>Chocolate Lava Cake</v>
      </c>
      <c r="Y2702" t="str">
        <f>_xlfn.XLOOKUP(Orders_C[[#This Row],[Product_ID]],Products_C[Product_ID],Products_C[Category])</f>
        <v>Chicken</v>
      </c>
      <c r="Z2702" t="str">
        <f>_xlfn.XLOOKUP(Orders_C[[#This Row],[Store_ID]],Stores_c[Store_ID],Stores_c[City])</f>
        <v>Tracyview</v>
      </c>
      <c r="AA2702" t="str">
        <f>_xlfn.XLOOKUP(Orders_C[[#This Row],[Customer_ID]],Customers_c[Customer_ID],Customers_c[Customer_Name])</f>
        <v>Leah Hall</v>
      </c>
      <c r="AB2702" s="6">
        <f>Orders_C[[#This Row],[Quantity]]*Orders_C[[#This Row],[Unit_Price]]*(1-Orders_C[[#This Row],[Discount %]])+Orders_C[[#This Row],[Tax]]</f>
        <v>684.24999999999989</v>
      </c>
      <c r="AC2702" s="9">
        <f>(Orders_C[[#This Row],[Unit_Price]]*Orders_C[[#This Row],[Quantity]])-Orders_C[[#This Row],[Discount]]+Orders_C[[#This Row],[Tax]]</f>
        <v>786.55</v>
      </c>
      <c r="AD2702" t="str">
        <f>IF(COUNTIF(Orders_C[[#All],[Customer_ID]],Orders_C[[#This Row],[Customer_ID]])&gt;1,"Repeat","New")</f>
        <v>Repeat</v>
      </c>
      <c r="AE2702" t="str" cm="1">
        <f t="array" ref="AE2702">_xlfn.XLOOKUP(Orders_C[[#This Row],[Store_ID]],Stores_c[[#All],[Store_ID]],Stores_c[[#All],[City]])</f>
        <v>Tracyview</v>
      </c>
      <c r="AF2702" t="str" cm="1">
        <f t="array" ref="AF2702">_xlfn.XLOOKUP(Orders_C[[#This Row],[Store_ID]],Stores_c[[#All],[Store_ID]],Stores_c[[#All],[Manager_Name]])</f>
        <v>Jeremiah Lee</v>
      </c>
      <c r="AG2702" t="str" cm="1">
        <f t="array" ref="AG2702">_xlfn.XLOOKUP(Orders_C[[#This Row],[Store_ID]],Stores_c[[#All],[Store_ID]],Stores_c[[#All],[Store_Type]])</f>
        <v>Mall</v>
      </c>
    </row>
    <row r="2703" spans="1:33" x14ac:dyDescent="0.25">
      <c r="A2703">
        <v>10048</v>
      </c>
      <c r="B2703" s="1">
        <v>45766</v>
      </c>
      <c r="C2703" s="2">
        <v>0.66202546296296294</v>
      </c>
      <c r="D2703">
        <v>1727</v>
      </c>
      <c r="E2703">
        <v>217</v>
      </c>
      <c r="F2703">
        <v>436</v>
      </c>
      <c r="G2703">
        <v>327</v>
      </c>
      <c r="H2703">
        <v>2</v>
      </c>
      <c r="I2703">
        <v>391</v>
      </c>
      <c r="J2703">
        <v>15</v>
      </c>
      <c r="K2703">
        <v>19.55</v>
      </c>
      <c r="L2703">
        <v>786.55</v>
      </c>
      <c r="M2703" t="s">
        <v>19</v>
      </c>
      <c r="N2703" t="s">
        <v>23</v>
      </c>
      <c r="O2703">
        <v>32</v>
      </c>
      <c r="P2703">
        <v>3</v>
      </c>
      <c r="Q2703" t="s">
        <v>4071</v>
      </c>
      <c r="R2703">
        <v>502</v>
      </c>
      <c r="S2703" s="3">
        <v>0.15</v>
      </c>
      <c r="T2703" s="6">
        <v>317.34999999999997</v>
      </c>
      <c r="U2703" t="s">
        <v>6337</v>
      </c>
      <c r="V2703">
        <v>2025</v>
      </c>
      <c r="W2703" t="s">
        <v>6329</v>
      </c>
      <c r="X2703" t="str">
        <f>_xlfn.XLOOKUP(Orders_C[[#This Row],[Product_ID]],Products_C[Product_ID],Products_C[Product_Name])</f>
        <v>Wrap</v>
      </c>
      <c r="Y2703" t="str">
        <f>_xlfn.XLOOKUP(Orders_C[[#This Row],[Product_ID]],Products_C[Product_ID],Products_C[Category])</f>
        <v>Chicken</v>
      </c>
      <c r="Z2703" t="str">
        <f>_xlfn.XLOOKUP(Orders_C[[#This Row],[Store_ID]],Stores_c[Store_ID],Stores_c[City])</f>
        <v>West Rebecca</v>
      </c>
      <c r="AA2703" t="str">
        <f>_xlfn.XLOOKUP(Orders_C[[#This Row],[Customer_ID]],Customers_c[Customer_ID],Customers_c[Customer_Name])</f>
        <v>Martin Schultz</v>
      </c>
      <c r="AB2703" s="6">
        <f>Orders_C[[#This Row],[Quantity]]*Orders_C[[#This Row],[Unit_Price]]*(1-Orders_C[[#This Row],[Discount %]])+Orders_C[[#This Row],[Tax]]</f>
        <v>684.24999999999989</v>
      </c>
      <c r="AC2703" s="9">
        <f>(Orders_C[[#This Row],[Unit_Price]]*Orders_C[[#This Row],[Quantity]])-Orders_C[[#This Row],[Discount]]+Orders_C[[#This Row],[Tax]]</f>
        <v>786.55</v>
      </c>
      <c r="AD2703" t="str">
        <f>IF(COUNTIF(Orders_C[[#All],[Customer_ID]],Orders_C[[#This Row],[Customer_ID]])&gt;1,"Repeat","New")</f>
        <v>Repeat</v>
      </c>
      <c r="AE2703" t="str" cm="1">
        <f t="array" ref="AE2703">_xlfn.XLOOKUP(Orders_C[[#This Row],[Store_ID]],Stores_c[[#All],[Store_ID]],Stores_c[[#All],[City]])</f>
        <v>West Rebecca</v>
      </c>
      <c r="AF2703" t="str" cm="1">
        <f t="array" ref="AF2703">_xlfn.XLOOKUP(Orders_C[[#This Row],[Store_ID]],Stores_c[[#All],[Store_ID]],Stores_c[[#All],[Manager_Name]])</f>
        <v>Albert Smith</v>
      </c>
      <c r="AG2703" t="str" cm="1">
        <f t="array" ref="AG2703">_xlfn.XLOOKUP(Orders_C[[#This Row],[Store_ID]],Stores_c[[#All],[Store_ID]],Stores_c[[#All],[Store_Type]])</f>
        <v>Mall</v>
      </c>
    </row>
    <row r="2704" spans="1:33" x14ac:dyDescent="0.25">
      <c r="A2704">
        <v>9311</v>
      </c>
      <c r="B2704" s="1">
        <v>45737</v>
      </c>
      <c r="C2704" s="2">
        <v>0.11851851851851852</v>
      </c>
      <c r="D2704">
        <v>1927</v>
      </c>
      <c r="E2704">
        <v>219</v>
      </c>
      <c r="F2704">
        <v>494</v>
      </c>
      <c r="G2704">
        <v>318</v>
      </c>
      <c r="H2704">
        <v>3</v>
      </c>
      <c r="I2704">
        <v>258</v>
      </c>
      <c r="J2704">
        <v>5</v>
      </c>
      <c r="K2704">
        <v>12.9</v>
      </c>
      <c r="L2704">
        <v>781.9</v>
      </c>
      <c r="M2704" t="s">
        <v>18</v>
      </c>
      <c r="N2704" t="s">
        <v>22</v>
      </c>
      <c r="O2704">
        <v>23</v>
      </c>
      <c r="P2704">
        <v>2</v>
      </c>
      <c r="Q2704" t="s">
        <v>3334</v>
      </c>
      <c r="R2704">
        <v>507</v>
      </c>
      <c r="S2704" s="3">
        <v>0.05</v>
      </c>
      <c r="T2704" s="6">
        <v>317.5</v>
      </c>
      <c r="U2704" t="s">
        <v>6334</v>
      </c>
      <c r="V2704">
        <v>2025</v>
      </c>
      <c r="W2704" t="s">
        <v>6329</v>
      </c>
      <c r="X2704" t="str">
        <f>_xlfn.XLOOKUP(Orders_C[[#This Row],[Product_ID]],Products_C[Product_ID],Products_C[Product_Name])</f>
        <v>Pepsi</v>
      </c>
      <c r="Y2704" t="str">
        <f>_xlfn.XLOOKUP(Orders_C[[#This Row],[Product_ID]],Products_C[Product_ID],Products_C[Category])</f>
        <v>Burger</v>
      </c>
      <c r="Z2704" t="str">
        <f>_xlfn.XLOOKUP(Orders_C[[#This Row],[Store_ID]],Stores_c[Store_ID],Stores_c[City])</f>
        <v>Lake David</v>
      </c>
      <c r="AA2704" t="str">
        <f>_xlfn.XLOOKUP(Orders_C[[#This Row],[Customer_ID]],Customers_c[Customer_ID],Customers_c[Customer_Name])</f>
        <v>Suzanne Washington</v>
      </c>
      <c r="AB2704" s="6">
        <f>Orders_C[[#This Row],[Quantity]]*Orders_C[[#This Row],[Unit_Price]]*(1-Orders_C[[#This Row],[Discount %]])+Orders_C[[#This Row],[Tax]]</f>
        <v>748.19999999999993</v>
      </c>
      <c r="AC2704" s="9">
        <f>(Orders_C[[#This Row],[Unit_Price]]*Orders_C[[#This Row],[Quantity]])-Orders_C[[#This Row],[Discount]]+Orders_C[[#This Row],[Tax]]</f>
        <v>781.9</v>
      </c>
      <c r="AD2704" t="str">
        <f>IF(COUNTIF(Orders_C[[#All],[Customer_ID]],Orders_C[[#This Row],[Customer_ID]])&gt;1,"Repeat","New")</f>
        <v>Repeat</v>
      </c>
      <c r="AE2704" t="str" cm="1">
        <f t="array" ref="AE2704">_xlfn.XLOOKUP(Orders_C[[#This Row],[Store_ID]],Stores_c[[#All],[Store_ID]],Stores_c[[#All],[City]])</f>
        <v>Lake David</v>
      </c>
      <c r="AF2704" t="str" cm="1">
        <f t="array" ref="AF2704">_xlfn.XLOOKUP(Orders_C[[#This Row],[Store_ID]],Stores_c[[#All],[Store_ID]],Stores_c[[#All],[Manager_Name]])</f>
        <v>Joshua Hines</v>
      </c>
      <c r="AG2704" t="str" cm="1">
        <f t="array" ref="AG2704">_xlfn.XLOOKUP(Orders_C[[#This Row],[Store_ID]],Stores_c[[#All],[Store_ID]],Stores_c[[#All],[Store_Type]])</f>
        <v>Street</v>
      </c>
    </row>
    <row r="2705" spans="1:33" x14ac:dyDescent="0.25">
      <c r="A2705">
        <v>9757</v>
      </c>
      <c r="B2705" s="1">
        <v>45716</v>
      </c>
      <c r="C2705" s="2">
        <v>0.49645833333333333</v>
      </c>
      <c r="D2705">
        <v>1356</v>
      </c>
      <c r="E2705">
        <v>204</v>
      </c>
      <c r="F2705">
        <v>479</v>
      </c>
      <c r="G2705">
        <v>333</v>
      </c>
      <c r="H2705">
        <v>3</v>
      </c>
      <c r="I2705">
        <v>266</v>
      </c>
      <c r="J2705">
        <v>15</v>
      </c>
      <c r="K2705">
        <v>13.3</v>
      </c>
      <c r="L2705">
        <v>796.3</v>
      </c>
      <c r="M2705" t="s">
        <v>20</v>
      </c>
      <c r="N2705" t="s">
        <v>22</v>
      </c>
      <c r="O2705">
        <v>10</v>
      </c>
      <c r="P2705">
        <v>2</v>
      </c>
      <c r="Q2705" t="s">
        <v>3780</v>
      </c>
      <c r="R2705">
        <v>508</v>
      </c>
      <c r="S2705" s="3">
        <v>0.15</v>
      </c>
      <c r="T2705" s="6">
        <v>317.5</v>
      </c>
      <c r="U2705" t="s">
        <v>6338</v>
      </c>
      <c r="V2705">
        <v>2025</v>
      </c>
      <c r="W2705" t="s">
        <v>6333</v>
      </c>
      <c r="X2705" t="str">
        <f>_xlfn.XLOOKUP(Orders_C[[#This Row],[Product_ID]],Products_C[Product_ID],Products_C[Product_Name])</f>
        <v>Chicken Wings</v>
      </c>
      <c r="Y2705" t="str">
        <f>_xlfn.XLOOKUP(Orders_C[[#This Row],[Product_ID]],Products_C[Product_ID],Products_C[Category])</f>
        <v>Burger</v>
      </c>
      <c r="Z2705" t="str">
        <f>_xlfn.XLOOKUP(Orders_C[[#This Row],[Store_ID]],Stores_c[Store_ID],Stores_c[City])</f>
        <v>New Robertfurt</v>
      </c>
      <c r="AA2705" t="str">
        <f>_xlfn.XLOOKUP(Orders_C[[#This Row],[Customer_ID]],Customers_c[Customer_ID],Customers_c[Customer_Name])</f>
        <v>Stephen Jordan</v>
      </c>
      <c r="AB2705" s="6">
        <f>Orders_C[[#This Row],[Quantity]]*Orders_C[[#This Row],[Unit_Price]]*(1-Orders_C[[#This Row],[Discount %]])+Orders_C[[#This Row],[Tax]]</f>
        <v>691.59999999999991</v>
      </c>
      <c r="AC2705" s="9">
        <f>(Orders_C[[#This Row],[Unit_Price]]*Orders_C[[#This Row],[Quantity]])-Orders_C[[#This Row],[Discount]]+Orders_C[[#This Row],[Tax]]</f>
        <v>796.3</v>
      </c>
      <c r="AD2705" t="str">
        <f>IF(COUNTIF(Orders_C[[#All],[Customer_ID]],Orders_C[[#This Row],[Customer_ID]])&gt;1,"Repeat","New")</f>
        <v>Repeat</v>
      </c>
      <c r="AE2705" t="str" cm="1">
        <f t="array" ref="AE2705">_xlfn.XLOOKUP(Orders_C[[#This Row],[Store_ID]],Stores_c[[#All],[Store_ID]],Stores_c[[#All],[City]])</f>
        <v>New Robertfurt</v>
      </c>
      <c r="AF2705" t="str" cm="1">
        <f t="array" ref="AF2705">_xlfn.XLOOKUP(Orders_C[[#This Row],[Store_ID]],Stores_c[[#All],[Store_ID]],Stores_c[[#All],[Manager_Name]])</f>
        <v>Tiffany Gomez</v>
      </c>
      <c r="AG2705" t="str" cm="1">
        <f t="array" ref="AG2705">_xlfn.XLOOKUP(Orders_C[[#This Row],[Store_ID]],Stores_c[[#All],[Store_ID]],Stores_c[[#All],[Store_Type]])</f>
        <v>Street</v>
      </c>
    </row>
    <row r="2706" spans="1:33" x14ac:dyDescent="0.25">
      <c r="A2706">
        <v>6004</v>
      </c>
      <c r="B2706" s="1">
        <v>45744</v>
      </c>
      <c r="C2706" s="2">
        <v>0.17854166666666665</v>
      </c>
      <c r="D2706">
        <v>1089</v>
      </c>
      <c r="E2706">
        <v>218</v>
      </c>
      <c r="F2706">
        <v>420</v>
      </c>
      <c r="G2706">
        <v>317</v>
      </c>
      <c r="H2706">
        <v>3</v>
      </c>
      <c r="I2706">
        <v>262</v>
      </c>
      <c r="J2706">
        <v>10</v>
      </c>
      <c r="K2706">
        <v>13.1</v>
      </c>
      <c r="L2706">
        <v>789.1</v>
      </c>
      <c r="M2706" t="s">
        <v>18</v>
      </c>
      <c r="N2706" t="s">
        <v>23</v>
      </c>
      <c r="O2706">
        <v>53</v>
      </c>
      <c r="P2706">
        <v>2</v>
      </c>
      <c r="Q2706" t="s">
        <v>27</v>
      </c>
      <c r="R2706">
        <v>506</v>
      </c>
      <c r="S2706" s="3">
        <v>0.1</v>
      </c>
      <c r="T2706" s="6">
        <v>317.50000000000006</v>
      </c>
      <c r="U2706" t="s">
        <v>6334</v>
      </c>
      <c r="V2706">
        <v>2025</v>
      </c>
      <c r="W2706" t="s">
        <v>6331</v>
      </c>
      <c r="X2706" t="str">
        <f>_xlfn.XLOOKUP(Orders_C[[#This Row],[Product_ID]],Products_C[Product_ID],Products_C[Product_Name])</f>
        <v>Popcorn Chicken</v>
      </c>
      <c r="Y2706" t="str">
        <f>_xlfn.XLOOKUP(Orders_C[[#This Row],[Product_ID]],Products_C[Product_ID],Products_C[Category])</f>
        <v>Dessert</v>
      </c>
      <c r="Z2706" t="str">
        <f>_xlfn.XLOOKUP(Orders_C[[#This Row],[Store_ID]],Stores_c[Store_ID],Stores_c[City])</f>
        <v>East Johnport</v>
      </c>
      <c r="AA2706" t="str">
        <f>_xlfn.XLOOKUP(Orders_C[[#This Row],[Customer_ID]],Customers_c[Customer_ID],Customers_c[Customer_Name])</f>
        <v>Megan Torres</v>
      </c>
      <c r="AB2706" s="6">
        <f>Orders_C[[#This Row],[Quantity]]*Orders_C[[#This Row],[Unit_Price]]*(1-Orders_C[[#This Row],[Discount %]])+Orders_C[[#This Row],[Tax]]</f>
        <v>720.5</v>
      </c>
      <c r="AC2706" s="9">
        <f>(Orders_C[[#This Row],[Unit_Price]]*Orders_C[[#This Row],[Quantity]])-Orders_C[[#This Row],[Discount]]+Orders_C[[#This Row],[Tax]]</f>
        <v>789.1</v>
      </c>
      <c r="AD2706" t="str">
        <f>IF(COUNTIF(Orders_C[[#All],[Customer_ID]],Orders_C[[#This Row],[Customer_ID]])&gt;1,"Repeat","New")</f>
        <v>Repeat</v>
      </c>
      <c r="AE2706" t="str" cm="1">
        <f t="array" ref="AE2706">_xlfn.XLOOKUP(Orders_C[[#This Row],[Store_ID]],Stores_c[[#All],[Store_ID]],Stores_c[[#All],[City]])</f>
        <v>East Johnport</v>
      </c>
      <c r="AF2706" t="str" cm="1">
        <f t="array" ref="AF2706">_xlfn.XLOOKUP(Orders_C[[#This Row],[Store_ID]],Stores_c[[#All],[Store_ID]],Stores_c[[#All],[Manager_Name]])</f>
        <v>Mr. Matthew Murillo III</v>
      </c>
      <c r="AG2706" t="str" cm="1">
        <f t="array" ref="AG2706">_xlfn.XLOOKUP(Orders_C[[#This Row],[Store_ID]],Stores_c[[#All],[Store_ID]],Stores_c[[#All],[Store_Type]])</f>
        <v>Street</v>
      </c>
    </row>
    <row r="2707" spans="1:33" x14ac:dyDescent="0.25">
      <c r="A2707">
        <v>9247</v>
      </c>
      <c r="B2707" s="1">
        <v>45832</v>
      </c>
      <c r="C2707" s="2">
        <v>0.17469907407407406</v>
      </c>
      <c r="D2707">
        <v>1326</v>
      </c>
      <c r="E2707">
        <v>203</v>
      </c>
      <c r="F2707">
        <v>518</v>
      </c>
      <c r="G2707">
        <v>332</v>
      </c>
      <c r="H2707">
        <v>3</v>
      </c>
      <c r="I2707">
        <v>254</v>
      </c>
      <c r="J2707">
        <v>0</v>
      </c>
      <c r="K2707">
        <v>12.7</v>
      </c>
      <c r="L2707">
        <v>774.7</v>
      </c>
      <c r="M2707" t="s">
        <v>19</v>
      </c>
      <c r="N2707" t="s">
        <v>23</v>
      </c>
      <c r="O2707">
        <v>34</v>
      </c>
      <c r="P2707">
        <v>3</v>
      </c>
      <c r="Q2707" t="s">
        <v>3270</v>
      </c>
      <c r="R2707">
        <v>508</v>
      </c>
      <c r="S2707" s="3">
        <v>0</v>
      </c>
      <c r="T2707" s="6">
        <v>317.50000000000006</v>
      </c>
      <c r="U2707" t="s">
        <v>6340</v>
      </c>
      <c r="V2707">
        <v>2025</v>
      </c>
      <c r="W2707" t="s">
        <v>6329</v>
      </c>
      <c r="X2707" t="str">
        <f>_xlfn.XLOOKUP(Orders_C[[#This Row],[Product_ID]],Products_C[Product_ID],Products_C[Product_Name])</f>
        <v>Zinger Burger</v>
      </c>
      <c r="Y2707" t="str">
        <f>_xlfn.XLOOKUP(Orders_C[[#This Row],[Product_ID]],Products_C[Product_ID],Products_C[Category])</f>
        <v>Beverage</v>
      </c>
      <c r="Z2707" t="str">
        <f>_xlfn.XLOOKUP(Orders_C[[#This Row],[Store_ID]],Stores_c[Store_ID],Stores_c[City])</f>
        <v>Lake Williammouth</v>
      </c>
      <c r="AA2707" t="str">
        <f>_xlfn.XLOOKUP(Orders_C[[#This Row],[Customer_ID]],Customers_c[Customer_ID],Customers_c[Customer_Name])</f>
        <v>Duane Morrow</v>
      </c>
      <c r="AB2707" s="6">
        <f>Orders_C[[#This Row],[Quantity]]*Orders_C[[#This Row],[Unit_Price]]*(1-Orders_C[[#This Row],[Discount %]])+Orders_C[[#This Row],[Tax]]</f>
        <v>774.7</v>
      </c>
      <c r="AC2707" s="9">
        <f>(Orders_C[[#This Row],[Unit_Price]]*Orders_C[[#This Row],[Quantity]])-Orders_C[[#This Row],[Discount]]+Orders_C[[#This Row],[Tax]]</f>
        <v>774.7</v>
      </c>
      <c r="AD2707" t="str">
        <f>IF(COUNTIF(Orders_C[[#All],[Customer_ID]],Orders_C[[#This Row],[Customer_ID]])&gt;1,"Repeat","New")</f>
        <v>Repeat</v>
      </c>
      <c r="AE2707" t="str" cm="1">
        <f t="array" ref="AE2707">_xlfn.XLOOKUP(Orders_C[[#This Row],[Store_ID]],Stores_c[[#All],[Store_ID]],Stores_c[[#All],[City]])</f>
        <v>Lake Williammouth</v>
      </c>
      <c r="AF2707" t="str" cm="1">
        <f t="array" ref="AF2707">_xlfn.XLOOKUP(Orders_C[[#This Row],[Store_ID]],Stores_c[[#All],[Store_ID]],Stores_c[[#All],[Manager_Name]])</f>
        <v>Stephanie Dominguez</v>
      </c>
      <c r="AG2707" t="str" cm="1">
        <f t="array" ref="AG2707">_xlfn.XLOOKUP(Orders_C[[#This Row],[Store_ID]],Stores_c[[#All],[Store_ID]],Stores_c[[#All],[Store_Type]])</f>
        <v>Drive-Thru</v>
      </c>
    </row>
    <row r="2708" spans="1:33" x14ac:dyDescent="0.25">
      <c r="A2708">
        <v>9229</v>
      </c>
      <c r="B2708" s="1">
        <v>46026</v>
      </c>
      <c r="C2708" s="2">
        <v>0.1647800925925926</v>
      </c>
      <c r="D2708">
        <v>1409</v>
      </c>
      <c r="E2708">
        <v>217</v>
      </c>
      <c r="F2708">
        <v>403</v>
      </c>
      <c r="G2708">
        <v>337</v>
      </c>
      <c r="H2708">
        <v>2</v>
      </c>
      <c r="I2708">
        <v>386</v>
      </c>
      <c r="J2708">
        <v>10</v>
      </c>
      <c r="K2708">
        <v>19.3</v>
      </c>
      <c r="L2708">
        <v>781.3</v>
      </c>
      <c r="M2708" t="s">
        <v>19</v>
      </c>
      <c r="N2708" t="s">
        <v>21</v>
      </c>
      <c r="O2708">
        <v>51</v>
      </c>
      <c r="P2708">
        <v>2</v>
      </c>
      <c r="Q2708" t="s">
        <v>3252</v>
      </c>
      <c r="R2708">
        <v>509</v>
      </c>
      <c r="S2708" s="3">
        <v>0.1</v>
      </c>
      <c r="T2708" s="6">
        <v>318.09999999999997</v>
      </c>
      <c r="U2708" t="s">
        <v>6330</v>
      </c>
      <c r="V2708">
        <v>2026</v>
      </c>
      <c r="W2708" t="s">
        <v>6331</v>
      </c>
      <c r="X2708" t="str">
        <f>_xlfn.XLOOKUP(Orders_C[[#This Row],[Product_ID]],Products_C[Product_ID],Products_C[Product_Name])</f>
        <v>Chocolate Lava Cake</v>
      </c>
      <c r="Y2708" t="str">
        <f>_xlfn.XLOOKUP(Orders_C[[#This Row],[Product_ID]],Products_C[Product_ID],Products_C[Category])</f>
        <v>Chicken</v>
      </c>
      <c r="Z2708" t="str">
        <f>_xlfn.XLOOKUP(Orders_C[[#This Row],[Store_ID]],Stores_c[Store_ID],Stores_c[City])</f>
        <v>West Rebecca</v>
      </c>
      <c r="AA2708" t="str">
        <f>_xlfn.XLOOKUP(Orders_C[[#This Row],[Customer_ID]],Customers_c[Customer_ID],Customers_c[Customer_Name])</f>
        <v>Randy Ingram</v>
      </c>
      <c r="AB2708" s="6">
        <f>Orders_C[[#This Row],[Quantity]]*Orders_C[[#This Row],[Unit_Price]]*(1-Orders_C[[#This Row],[Discount %]])+Orders_C[[#This Row],[Tax]]</f>
        <v>714.1</v>
      </c>
      <c r="AC2708" s="9">
        <f>(Orders_C[[#This Row],[Unit_Price]]*Orders_C[[#This Row],[Quantity]])-Orders_C[[#This Row],[Discount]]+Orders_C[[#This Row],[Tax]]</f>
        <v>781.3</v>
      </c>
      <c r="AD2708" t="str">
        <f>IF(COUNTIF(Orders_C[[#All],[Customer_ID]],Orders_C[[#This Row],[Customer_ID]])&gt;1,"Repeat","New")</f>
        <v>Repeat</v>
      </c>
      <c r="AE2708" t="str" cm="1">
        <f t="array" ref="AE2708">_xlfn.XLOOKUP(Orders_C[[#This Row],[Store_ID]],Stores_c[[#All],[Store_ID]],Stores_c[[#All],[City]])</f>
        <v>West Rebecca</v>
      </c>
      <c r="AF2708" t="str" cm="1">
        <f t="array" ref="AF2708">_xlfn.XLOOKUP(Orders_C[[#This Row],[Store_ID]],Stores_c[[#All],[Store_ID]],Stores_c[[#All],[Manager_Name]])</f>
        <v>Albert Smith</v>
      </c>
      <c r="AG2708" t="str" cm="1">
        <f t="array" ref="AG2708">_xlfn.XLOOKUP(Orders_C[[#This Row],[Store_ID]],Stores_c[[#All],[Store_ID]],Stores_c[[#All],[Store_Type]])</f>
        <v>Mall</v>
      </c>
    </row>
    <row r="2709" spans="1:33" x14ac:dyDescent="0.25">
      <c r="A2709">
        <v>10006</v>
      </c>
      <c r="B2709" s="1">
        <v>45786</v>
      </c>
      <c r="C2709" s="2">
        <v>0.2364236111111111</v>
      </c>
      <c r="D2709">
        <v>1027</v>
      </c>
      <c r="E2709">
        <v>221</v>
      </c>
      <c r="F2709">
        <v>524</v>
      </c>
      <c r="G2709">
        <v>338</v>
      </c>
      <c r="H2709">
        <v>2</v>
      </c>
      <c r="I2709">
        <v>386</v>
      </c>
      <c r="J2709">
        <v>10</v>
      </c>
      <c r="K2709">
        <v>19.3</v>
      </c>
      <c r="L2709">
        <v>781.3</v>
      </c>
      <c r="M2709" t="s">
        <v>18</v>
      </c>
      <c r="N2709" t="s">
        <v>21</v>
      </c>
      <c r="O2709">
        <v>24</v>
      </c>
      <c r="P2709">
        <v>1</v>
      </c>
      <c r="Q2709" t="s">
        <v>4029</v>
      </c>
      <c r="R2709">
        <v>502</v>
      </c>
      <c r="S2709" s="3">
        <v>0.1</v>
      </c>
      <c r="T2709" s="6">
        <v>318.09999999999997</v>
      </c>
      <c r="U2709" t="s">
        <v>6339</v>
      </c>
      <c r="V2709">
        <v>2025</v>
      </c>
      <c r="W2709" t="s">
        <v>6329</v>
      </c>
      <c r="X2709" t="str">
        <f>_xlfn.XLOOKUP(Orders_C[[#This Row],[Product_ID]],Products_C[Product_ID],Products_C[Product_Name])</f>
        <v>Chicken Wings</v>
      </c>
      <c r="Y2709" t="str">
        <f>_xlfn.XLOOKUP(Orders_C[[#This Row],[Product_ID]],Products_C[Product_ID],Products_C[Category])</f>
        <v>Burger</v>
      </c>
      <c r="Z2709" t="str">
        <f>_xlfn.XLOOKUP(Orders_C[[#This Row],[Store_ID]],Stores_c[Store_ID],Stores_c[City])</f>
        <v>Port Barbarabury</v>
      </c>
      <c r="AA2709" t="str">
        <f>_xlfn.XLOOKUP(Orders_C[[#This Row],[Customer_ID]],Customers_c[Customer_ID],Customers_c[Customer_Name])</f>
        <v>Stacey Stein</v>
      </c>
      <c r="AB2709" s="6">
        <f>Orders_C[[#This Row],[Quantity]]*Orders_C[[#This Row],[Unit_Price]]*(1-Orders_C[[#This Row],[Discount %]])+Orders_C[[#This Row],[Tax]]</f>
        <v>714.1</v>
      </c>
      <c r="AC2709" s="9">
        <f>(Orders_C[[#This Row],[Unit_Price]]*Orders_C[[#This Row],[Quantity]])-Orders_C[[#This Row],[Discount]]+Orders_C[[#This Row],[Tax]]</f>
        <v>781.3</v>
      </c>
      <c r="AD2709" t="str">
        <f>IF(COUNTIF(Orders_C[[#All],[Customer_ID]],Orders_C[[#This Row],[Customer_ID]])&gt;1,"Repeat","New")</f>
        <v>Repeat</v>
      </c>
      <c r="AE2709" t="str" cm="1">
        <f t="array" ref="AE2709">_xlfn.XLOOKUP(Orders_C[[#This Row],[Store_ID]],Stores_c[[#All],[Store_ID]],Stores_c[[#All],[City]])</f>
        <v>Port Barbarabury</v>
      </c>
      <c r="AF2709" t="str" cm="1">
        <f t="array" ref="AF2709">_xlfn.XLOOKUP(Orders_C[[#This Row],[Store_ID]],Stores_c[[#All],[Store_ID]],Stores_c[[#All],[Manager_Name]])</f>
        <v>Edward Nguyen</v>
      </c>
      <c r="AG2709" t="str" cm="1">
        <f t="array" ref="AG2709">_xlfn.XLOOKUP(Orders_C[[#This Row],[Store_ID]],Stores_c[[#All],[Store_ID]],Stores_c[[#All],[Store_Type]])</f>
        <v>Street</v>
      </c>
    </row>
    <row r="2710" spans="1:33" x14ac:dyDescent="0.25">
      <c r="A2710">
        <v>10710</v>
      </c>
      <c r="B2710" s="1">
        <v>45906</v>
      </c>
      <c r="C2710" s="2">
        <v>0.84079861111111109</v>
      </c>
      <c r="D2710">
        <v>1051</v>
      </c>
      <c r="E2710">
        <v>218</v>
      </c>
      <c r="F2710">
        <v>444</v>
      </c>
      <c r="G2710">
        <v>330</v>
      </c>
      <c r="H2710">
        <v>4</v>
      </c>
      <c r="I2710">
        <v>202</v>
      </c>
      <c r="J2710">
        <v>15</v>
      </c>
      <c r="K2710">
        <v>10.1</v>
      </c>
      <c r="L2710">
        <v>803.1</v>
      </c>
      <c r="M2710" t="s">
        <v>19</v>
      </c>
      <c r="N2710" t="s">
        <v>21</v>
      </c>
      <c r="O2710">
        <v>55</v>
      </c>
      <c r="P2710">
        <v>4</v>
      </c>
      <c r="Q2710" t="s">
        <v>4733</v>
      </c>
      <c r="R2710">
        <v>502</v>
      </c>
      <c r="S2710" s="3">
        <v>0.15</v>
      </c>
      <c r="T2710" s="6">
        <v>318.30000000000007</v>
      </c>
      <c r="U2710" t="s">
        <v>6335</v>
      </c>
      <c r="V2710">
        <v>2025</v>
      </c>
      <c r="W2710" t="s">
        <v>6331</v>
      </c>
      <c r="X2710" t="str">
        <f>_xlfn.XLOOKUP(Orders_C[[#This Row],[Product_ID]],Products_C[Product_ID],Products_C[Product_Name])</f>
        <v>Rice Bowl</v>
      </c>
      <c r="Y2710" t="str">
        <f>_xlfn.XLOOKUP(Orders_C[[#This Row],[Product_ID]],Products_C[Product_ID],Products_C[Category])</f>
        <v>Beverage</v>
      </c>
      <c r="Z2710" t="str">
        <f>_xlfn.XLOOKUP(Orders_C[[#This Row],[Store_ID]],Stores_c[Store_ID],Stores_c[City])</f>
        <v>East Johnport</v>
      </c>
      <c r="AA2710" t="str">
        <f>_xlfn.XLOOKUP(Orders_C[[#This Row],[Customer_ID]],Customers_c[Customer_ID],Customers_c[Customer_Name])</f>
        <v>Nancy Lewis</v>
      </c>
      <c r="AB2710" s="6">
        <f>Orders_C[[#This Row],[Quantity]]*Orders_C[[#This Row],[Unit_Price]]*(1-Orders_C[[#This Row],[Discount %]])+Orders_C[[#This Row],[Tax]]</f>
        <v>696.9</v>
      </c>
      <c r="AC2710" s="9">
        <f>(Orders_C[[#This Row],[Unit_Price]]*Orders_C[[#This Row],[Quantity]])-Orders_C[[#This Row],[Discount]]+Orders_C[[#This Row],[Tax]]</f>
        <v>803.1</v>
      </c>
      <c r="AD2710" t="str">
        <f>IF(COUNTIF(Orders_C[[#All],[Customer_ID]],Orders_C[[#This Row],[Customer_ID]])&gt;1,"Repeat","New")</f>
        <v>Repeat</v>
      </c>
      <c r="AE2710" t="str" cm="1">
        <f t="array" ref="AE2710">_xlfn.XLOOKUP(Orders_C[[#This Row],[Store_ID]],Stores_c[[#All],[Store_ID]],Stores_c[[#All],[City]])</f>
        <v>East Johnport</v>
      </c>
      <c r="AF2710" t="str" cm="1">
        <f t="array" ref="AF2710">_xlfn.XLOOKUP(Orders_C[[#This Row],[Store_ID]],Stores_c[[#All],[Store_ID]],Stores_c[[#All],[Manager_Name]])</f>
        <v>Mr. Matthew Murillo III</v>
      </c>
      <c r="AG2710" t="str" cm="1">
        <f t="array" ref="AG2710">_xlfn.XLOOKUP(Orders_C[[#This Row],[Store_ID]],Stores_c[[#All],[Store_ID]],Stores_c[[#All],[Store_Type]])</f>
        <v>Street</v>
      </c>
    </row>
    <row r="2711" spans="1:33" x14ac:dyDescent="0.25">
      <c r="A2711">
        <v>6880</v>
      </c>
      <c r="B2711" s="1">
        <v>46039</v>
      </c>
      <c r="C2711" s="2">
        <v>0.44467592592592592</v>
      </c>
      <c r="D2711">
        <v>1428</v>
      </c>
      <c r="E2711">
        <v>224</v>
      </c>
      <c r="F2711">
        <v>483</v>
      </c>
      <c r="G2711">
        <v>335</v>
      </c>
      <c r="H2711">
        <v>4</v>
      </c>
      <c r="I2711">
        <v>196</v>
      </c>
      <c r="J2711">
        <v>5</v>
      </c>
      <c r="K2711">
        <v>9.8000000000000007</v>
      </c>
      <c r="L2711">
        <v>788.8</v>
      </c>
      <c r="M2711" t="s">
        <v>18</v>
      </c>
      <c r="N2711" t="s">
        <v>22</v>
      </c>
      <c r="O2711">
        <v>45</v>
      </c>
      <c r="P2711">
        <v>2</v>
      </c>
      <c r="Q2711" t="s">
        <v>903</v>
      </c>
      <c r="R2711">
        <v>510</v>
      </c>
      <c r="S2711" s="3">
        <v>0.05</v>
      </c>
      <c r="T2711" s="6">
        <v>318.39999999999998</v>
      </c>
      <c r="U2711" t="s">
        <v>6330</v>
      </c>
      <c r="V2711">
        <v>2026</v>
      </c>
      <c r="W2711" t="s">
        <v>6331</v>
      </c>
      <c r="X2711" t="str">
        <f>_xlfn.XLOOKUP(Orders_C[[#This Row],[Product_ID]],Products_C[Product_ID],Products_C[Product_Name])</f>
        <v>Krushers</v>
      </c>
      <c r="Y2711" t="str">
        <f>_xlfn.XLOOKUP(Orders_C[[#This Row],[Product_ID]],Products_C[Product_ID],Products_C[Category])</f>
        <v>Chicken</v>
      </c>
      <c r="Z2711" t="str">
        <f>_xlfn.XLOOKUP(Orders_C[[#This Row],[Store_ID]],Stores_c[Store_ID],Stores_c[City])</f>
        <v>Valdezton</v>
      </c>
      <c r="AA2711" t="str">
        <f>_xlfn.XLOOKUP(Orders_C[[#This Row],[Customer_ID]],Customers_c[Customer_ID],Customers_c[Customer_Name])</f>
        <v>Anthony Carter</v>
      </c>
      <c r="AB2711" s="6">
        <f>Orders_C[[#This Row],[Quantity]]*Orders_C[[#This Row],[Unit_Price]]*(1-Orders_C[[#This Row],[Discount %]])+Orders_C[[#This Row],[Tax]]</f>
        <v>754.59999999999991</v>
      </c>
      <c r="AC2711" s="9">
        <f>(Orders_C[[#This Row],[Unit_Price]]*Orders_C[[#This Row],[Quantity]])-Orders_C[[#This Row],[Discount]]+Orders_C[[#This Row],[Tax]]</f>
        <v>788.8</v>
      </c>
      <c r="AD2711" t="str">
        <f>IF(COUNTIF(Orders_C[[#All],[Customer_ID]],Orders_C[[#This Row],[Customer_ID]])&gt;1,"Repeat","New")</f>
        <v>Repeat</v>
      </c>
      <c r="AE2711" t="str" cm="1">
        <f t="array" ref="AE2711">_xlfn.XLOOKUP(Orders_C[[#This Row],[Store_ID]],Stores_c[[#All],[Store_ID]],Stores_c[[#All],[City]])</f>
        <v>Valdezton</v>
      </c>
      <c r="AF2711" t="str" cm="1">
        <f t="array" ref="AF2711">_xlfn.XLOOKUP(Orders_C[[#This Row],[Store_ID]],Stores_c[[#All],[Store_ID]],Stores_c[[#All],[Manager_Name]])</f>
        <v>John Rodriguez</v>
      </c>
      <c r="AG2711" t="str" cm="1">
        <f t="array" ref="AG2711">_xlfn.XLOOKUP(Orders_C[[#This Row],[Store_ID]],Stores_c[[#All],[Store_ID]],Stores_c[[#All],[Store_Type]])</f>
        <v>Street</v>
      </c>
    </row>
    <row r="2712" spans="1:33" x14ac:dyDescent="0.25">
      <c r="A2712">
        <v>6847</v>
      </c>
      <c r="B2712" s="1">
        <v>45760</v>
      </c>
      <c r="C2712" s="2">
        <v>0.9181597222222222</v>
      </c>
      <c r="D2712">
        <v>1593</v>
      </c>
      <c r="E2712">
        <v>219</v>
      </c>
      <c r="F2712">
        <v>466</v>
      </c>
      <c r="G2712">
        <v>326</v>
      </c>
      <c r="H2712">
        <v>2</v>
      </c>
      <c r="I2712">
        <v>375</v>
      </c>
      <c r="J2712">
        <v>0</v>
      </c>
      <c r="K2712">
        <v>18.75</v>
      </c>
      <c r="L2712">
        <v>768.75</v>
      </c>
      <c r="M2712" t="s">
        <v>19</v>
      </c>
      <c r="N2712" t="s">
        <v>23</v>
      </c>
      <c r="O2712">
        <v>22</v>
      </c>
      <c r="P2712">
        <v>2</v>
      </c>
      <c r="Q2712" t="s">
        <v>870</v>
      </c>
      <c r="R2712">
        <v>507</v>
      </c>
      <c r="S2712" s="3">
        <v>0</v>
      </c>
      <c r="T2712" s="6">
        <v>318.75</v>
      </c>
      <c r="U2712" t="s">
        <v>6337</v>
      </c>
      <c r="V2712">
        <v>2025</v>
      </c>
      <c r="W2712" t="s">
        <v>6329</v>
      </c>
      <c r="X2712" t="str">
        <f>_xlfn.XLOOKUP(Orders_C[[#This Row],[Product_ID]],Products_C[Product_ID],Products_C[Product_Name])</f>
        <v>Rice Bowl</v>
      </c>
      <c r="Y2712" t="str">
        <f>_xlfn.XLOOKUP(Orders_C[[#This Row],[Product_ID]],Products_C[Product_ID],Products_C[Category])</f>
        <v>Burger</v>
      </c>
      <c r="Z2712" t="str">
        <f>_xlfn.XLOOKUP(Orders_C[[#This Row],[Store_ID]],Stores_c[Store_ID],Stores_c[City])</f>
        <v>Lake David</v>
      </c>
      <c r="AA2712" t="str">
        <f>_xlfn.XLOOKUP(Orders_C[[#This Row],[Customer_ID]],Customers_c[Customer_ID],Customers_c[Customer_Name])</f>
        <v>Amy Dawson</v>
      </c>
      <c r="AB2712" s="6">
        <f>Orders_C[[#This Row],[Quantity]]*Orders_C[[#This Row],[Unit_Price]]*(1-Orders_C[[#This Row],[Discount %]])+Orders_C[[#This Row],[Tax]]</f>
        <v>768.75</v>
      </c>
      <c r="AC2712" s="9">
        <f>(Orders_C[[#This Row],[Unit_Price]]*Orders_C[[#This Row],[Quantity]])-Orders_C[[#This Row],[Discount]]+Orders_C[[#This Row],[Tax]]</f>
        <v>768.75</v>
      </c>
      <c r="AD2712" t="str">
        <f>IF(COUNTIF(Orders_C[[#All],[Customer_ID]],Orders_C[[#This Row],[Customer_ID]])&gt;1,"Repeat","New")</f>
        <v>Repeat</v>
      </c>
      <c r="AE2712" t="str" cm="1">
        <f t="array" ref="AE2712">_xlfn.XLOOKUP(Orders_C[[#This Row],[Store_ID]],Stores_c[[#All],[Store_ID]],Stores_c[[#All],[City]])</f>
        <v>Lake David</v>
      </c>
      <c r="AF2712" t="str" cm="1">
        <f t="array" ref="AF2712">_xlfn.XLOOKUP(Orders_C[[#This Row],[Store_ID]],Stores_c[[#All],[Store_ID]],Stores_c[[#All],[Manager_Name]])</f>
        <v>Joshua Hines</v>
      </c>
      <c r="AG2712" t="str" cm="1">
        <f t="array" ref="AG2712">_xlfn.XLOOKUP(Orders_C[[#This Row],[Store_ID]],Stores_c[[#All],[Store_ID]],Stores_c[[#All],[Store_Type]])</f>
        <v>Street</v>
      </c>
    </row>
    <row r="2713" spans="1:33" x14ac:dyDescent="0.25">
      <c r="A2713">
        <v>7450</v>
      </c>
      <c r="B2713" s="1">
        <v>45776</v>
      </c>
      <c r="C2713" s="2">
        <v>0.88263888888888886</v>
      </c>
      <c r="D2713">
        <v>1681</v>
      </c>
      <c r="E2713">
        <v>217</v>
      </c>
      <c r="F2713">
        <v>470</v>
      </c>
      <c r="G2713">
        <v>329</v>
      </c>
      <c r="H2713">
        <v>3</v>
      </c>
      <c r="I2713">
        <v>255</v>
      </c>
      <c r="J2713">
        <v>0</v>
      </c>
      <c r="K2713">
        <v>12.75</v>
      </c>
      <c r="L2713">
        <v>777.75</v>
      </c>
      <c r="M2713" t="s">
        <v>18</v>
      </c>
      <c r="N2713" t="s">
        <v>21</v>
      </c>
      <c r="O2713">
        <v>45</v>
      </c>
      <c r="P2713">
        <v>3</v>
      </c>
      <c r="Q2713" t="s">
        <v>1473</v>
      </c>
      <c r="R2713">
        <v>510</v>
      </c>
      <c r="S2713" s="3">
        <v>0</v>
      </c>
      <c r="T2713" s="6">
        <v>318.75</v>
      </c>
      <c r="U2713" t="s">
        <v>6337</v>
      </c>
      <c r="V2713">
        <v>2025</v>
      </c>
      <c r="W2713" t="s">
        <v>6331</v>
      </c>
      <c r="X2713" t="str">
        <f>_xlfn.XLOOKUP(Orders_C[[#This Row],[Product_ID]],Products_C[Product_ID],Products_C[Product_Name])</f>
        <v>Rice Bowl</v>
      </c>
      <c r="Y2713" t="str">
        <f>_xlfn.XLOOKUP(Orders_C[[#This Row],[Product_ID]],Products_C[Product_ID],Products_C[Category])</f>
        <v>Dessert</v>
      </c>
      <c r="Z2713" t="str">
        <f>_xlfn.XLOOKUP(Orders_C[[#This Row],[Store_ID]],Stores_c[Store_ID],Stores_c[City])</f>
        <v>West Rebecca</v>
      </c>
      <c r="AA2713" t="str">
        <f>_xlfn.XLOOKUP(Orders_C[[#This Row],[Customer_ID]],Customers_c[Customer_ID],Customers_c[Customer_Name])</f>
        <v>John Preston</v>
      </c>
      <c r="AB2713" s="6">
        <f>Orders_C[[#This Row],[Quantity]]*Orders_C[[#This Row],[Unit_Price]]*(1-Orders_C[[#This Row],[Discount %]])+Orders_C[[#This Row],[Tax]]</f>
        <v>777.75</v>
      </c>
      <c r="AC2713" s="9">
        <f>(Orders_C[[#This Row],[Unit_Price]]*Orders_C[[#This Row],[Quantity]])-Orders_C[[#This Row],[Discount]]+Orders_C[[#This Row],[Tax]]</f>
        <v>777.75</v>
      </c>
      <c r="AD2713" t="str">
        <f>IF(COUNTIF(Orders_C[[#All],[Customer_ID]],Orders_C[[#This Row],[Customer_ID]])&gt;1,"Repeat","New")</f>
        <v>Repeat</v>
      </c>
      <c r="AE2713" t="str" cm="1">
        <f t="array" ref="AE2713">_xlfn.XLOOKUP(Orders_C[[#This Row],[Store_ID]],Stores_c[[#All],[Store_ID]],Stores_c[[#All],[City]])</f>
        <v>West Rebecca</v>
      </c>
      <c r="AF2713" t="str" cm="1">
        <f t="array" ref="AF2713">_xlfn.XLOOKUP(Orders_C[[#This Row],[Store_ID]],Stores_c[[#All],[Store_ID]],Stores_c[[#All],[Manager_Name]])</f>
        <v>Albert Smith</v>
      </c>
      <c r="AG2713" t="str" cm="1">
        <f t="array" ref="AG2713">_xlfn.XLOOKUP(Orders_C[[#This Row],[Store_ID]],Stores_c[[#All],[Store_ID]],Stores_c[[#All],[Store_Type]])</f>
        <v>Mall</v>
      </c>
    </row>
    <row r="2714" spans="1:33" x14ac:dyDescent="0.25">
      <c r="A2714">
        <v>7602</v>
      </c>
      <c r="B2714" s="1">
        <v>45724</v>
      </c>
      <c r="C2714" s="2">
        <v>4.1666666666666666E-3</v>
      </c>
      <c r="D2714">
        <v>1838</v>
      </c>
      <c r="E2714">
        <v>211</v>
      </c>
      <c r="F2714">
        <v>518</v>
      </c>
      <c r="G2714">
        <v>330</v>
      </c>
      <c r="H2714">
        <v>3</v>
      </c>
      <c r="I2714">
        <v>255</v>
      </c>
      <c r="J2714">
        <v>0</v>
      </c>
      <c r="K2714">
        <v>12.75</v>
      </c>
      <c r="L2714">
        <v>777.75</v>
      </c>
      <c r="M2714" t="s">
        <v>19</v>
      </c>
      <c r="N2714" t="s">
        <v>21</v>
      </c>
      <c r="O2714">
        <v>45</v>
      </c>
      <c r="P2714">
        <v>5</v>
      </c>
      <c r="Q2714" t="s">
        <v>1625</v>
      </c>
      <c r="R2714">
        <v>504</v>
      </c>
      <c r="S2714" s="3">
        <v>0</v>
      </c>
      <c r="T2714" s="6">
        <v>318.75</v>
      </c>
      <c r="U2714" t="s">
        <v>6334</v>
      </c>
      <c r="V2714">
        <v>2025</v>
      </c>
      <c r="W2714" t="s">
        <v>6331</v>
      </c>
      <c r="X2714" t="str">
        <f>_xlfn.XLOOKUP(Orders_C[[#This Row],[Product_ID]],Products_C[Product_ID],Products_C[Product_Name])</f>
        <v>Rice Bowl</v>
      </c>
      <c r="Y2714" t="str">
        <f>_xlfn.XLOOKUP(Orders_C[[#This Row],[Product_ID]],Products_C[Product_ID],Products_C[Category])</f>
        <v>Beverage</v>
      </c>
      <c r="Z2714" t="str">
        <f>_xlfn.XLOOKUP(Orders_C[[#This Row],[Store_ID]],Stores_c[Store_ID],Stores_c[City])</f>
        <v>North Robertstad</v>
      </c>
      <c r="AA2714" t="str">
        <f>_xlfn.XLOOKUP(Orders_C[[#This Row],[Customer_ID]],Customers_c[Customer_ID],Customers_c[Customer_Name])</f>
        <v>Makayla Martin</v>
      </c>
      <c r="AB2714" s="6">
        <f>Orders_C[[#This Row],[Quantity]]*Orders_C[[#This Row],[Unit_Price]]*(1-Orders_C[[#This Row],[Discount %]])+Orders_C[[#This Row],[Tax]]</f>
        <v>777.75</v>
      </c>
      <c r="AC2714" s="9">
        <f>(Orders_C[[#This Row],[Unit_Price]]*Orders_C[[#This Row],[Quantity]])-Orders_C[[#This Row],[Discount]]+Orders_C[[#This Row],[Tax]]</f>
        <v>777.75</v>
      </c>
      <c r="AD2714" t="str">
        <f>IF(COUNTIF(Orders_C[[#All],[Customer_ID]],Orders_C[[#This Row],[Customer_ID]])&gt;1,"Repeat","New")</f>
        <v>Repeat</v>
      </c>
      <c r="AE2714" t="str" cm="1">
        <f t="array" ref="AE2714">_xlfn.XLOOKUP(Orders_C[[#This Row],[Store_ID]],Stores_c[[#All],[Store_ID]],Stores_c[[#All],[City]])</f>
        <v>North Robertstad</v>
      </c>
      <c r="AF2714" t="str" cm="1">
        <f t="array" ref="AF2714">_xlfn.XLOOKUP(Orders_C[[#This Row],[Store_ID]],Stores_c[[#All],[Store_ID]],Stores_c[[#All],[Manager_Name]])</f>
        <v>Mary Lewis</v>
      </c>
      <c r="AG2714" t="str" cm="1">
        <f t="array" ref="AG2714">_xlfn.XLOOKUP(Orders_C[[#This Row],[Store_ID]],Stores_c[[#All],[Store_ID]],Stores_c[[#All],[Store_Type]])</f>
        <v>Street</v>
      </c>
    </row>
    <row r="2715" spans="1:33" x14ac:dyDescent="0.25">
      <c r="A2715">
        <v>6580</v>
      </c>
      <c r="B2715" s="1">
        <v>45886</v>
      </c>
      <c r="C2715" s="2">
        <v>0.75974537037037038</v>
      </c>
      <c r="D2715">
        <v>1995</v>
      </c>
      <c r="E2715">
        <v>215</v>
      </c>
      <c r="F2715">
        <v>434</v>
      </c>
      <c r="G2715">
        <v>308</v>
      </c>
      <c r="H2715">
        <v>3</v>
      </c>
      <c r="I2715">
        <v>267</v>
      </c>
      <c r="J2715">
        <v>15</v>
      </c>
      <c r="K2715">
        <v>13.35</v>
      </c>
      <c r="L2715">
        <v>799.35</v>
      </c>
      <c r="M2715" t="s">
        <v>18</v>
      </c>
      <c r="N2715" t="s">
        <v>23</v>
      </c>
      <c r="O2715">
        <v>35</v>
      </c>
      <c r="P2715">
        <v>1</v>
      </c>
      <c r="Q2715" t="s">
        <v>603</v>
      </c>
      <c r="R2715">
        <v>501</v>
      </c>
      <c r="S2715" s="3">
        <v>0.15</v>
      </c>
      <c r="T2715" s="6">
        <v>318.75000000000006</v>
      </c>
      <c r="U2715" t="s">
        <v>6342</v>
      </c>
      <c r="V2715">
        <v>2025</v>
      </c>
      <c r="W2715" t="s">
        <v>6329</v>
      </c>
      <c r="X2715" t="str">
        <f>_xlfn.XLOOKUP(Orders_C[[#This Row],[Product_ID]],Products_C[Product_ID],Products_C[Product_Name])</f>
        <v>Zinger Burger</v>
      </c>
      <c r="Y2715" t="str">
        <f>_xlfn.XLOOKUP(Orders_C[[#This Row],[Product_ID]],Products_C[Product_ID],Products_C[Category])</f>
        <v>Beverage</v>
      </c>
      <c r="Z2715" t="str">
        <f>_xlfn.XLOOKUP(Orders_C[[#This Row],[Store_ID]],Stores_c[Store_ID],Stores_c[City])</f>
        <v>Sallyburgh</v>
      </c>
      <c r="AA2715" t="str">
        <f>_xlfn.XLOOKUP(Orders_C[[#This Row],[Customer_ID]],Customers_c[Customer_ID],Customers_c[Customer_Name])</f>
        <v>Aaron Long</v>
      </c>
      <c r="AB2715" s="6">
        <f>Orders_C[[#This Row],[Quantity]]*Orders_C[[#This Row],[Unit_Price]]*(1-Orders_C[[#This Row],[Discount %]])+Orders_C[[#This Row],[Tax]]</f>
        <v>694.2</v>
      </c>
      <c r="AC2715" s="9">
        <f>(Orders_C[[#This Row],[Unit_Price]]*Orders_C[[#This Row],[Quantity]])-Orders_C[[#This Row],[Discount]]+Orders_C[[#This Row],[Tax]]</f>
        <v>799.35</v>
      </c>
      <c r="AD2715" t="str">
        <f>IF(COUNTIF(Orders_C[[#All],[Customer_ID]],Orders_C[[#This Row],[Customer_ID]])&gt;1,"Repeat","New")</f>
        <v>Repeat</v>
      </c>
      <c r="AE2715" t="str" cm="1">
        <f t="array" ref="AE2715">_xlfn.XLOOKUP(Orders_C[[#This Row],[Store_ID]],Stores_c[[#All],[Store_ID]],Stores_c[[#All],[City]])</f>
        <v>Sallyburgh</v>
      </c>
      <c r="AF2715" t="str" cm="1">
        <f t="array" ref="AF2715">_xlfn.XLOOKUP(Orders_C[[#This Row],[Store_ID]],Stores_c[[#All],[Store_ID]],Stores_c[[#All],[Manager_Name]])</f>
        <v>Benjamin Mccoy</v>
      </c>
      <c r="AG2715" t="str" cm="1">
        <f t="array" ref="AG2715">_xlfn.XLOOKUP(Orders_C[[#This Row],[Store_ID]],Stores_c[[#All],[Store_ID]],Stores_c[[#All],[Store_Type]])</f>
        <v>Drive-Thru</v>
      </c>
    </row>
    <row r="2716" spans="1:33" x14ac:dyDescent="0.25">
      <c r="A2716">
        <v>8645</v>
      </c>
      <c r="B2716" s="1">
        <v>45981</v>
      </c>
      <c r="C2716" s="2">
        <v>0.979375</v>
      </c>
      <c r="D2716">
        <v>1999</v>
      </c>
      <c r="E2716">
        <v>223</v>
      </c>
      <c r="F2716">
        <v>434</v>
      </c>
      <c r="G2716">
        <v>325</v>
      </c>
      <c r="H2716">
        <v>2</v>
      </c>
      <c r="I2716">
        <v>387</v>
      </c>
      <c r="J2716">
        <v>10</v>
      </c>
      <c r="K2716">
        <v>19.350000000000001</v>
      </c>
      <c r="L2716">
        <v>783.35</v>
      </c>
      <c r="M2716" t="s">
        <v>20</v>
      </c>
      <c r="N2716" t="s">
        <v>23</v>
      </c>
      <c r="O2716">
        <v>13</v>
      </c>
      <c r="P2716">
        <v>4</v>
      </c>
      <c r="Q2716" t="s">
        <v>2668</v>
      </c>
      <c r="R2716">
        <v>501</v>
      </c>
      <c r="S2716" s="3">
        <v>0.1</v>
      </c>
      <c r="T2716" s="6">
        <v>318.95000000000005</v>
      </c>
      <c r="U2716" t="s">
        <v>6336</v>
      </c>
      <c r="V2716">
        <v>2025</v>
      </c>
      <c r="W2716" t="s">
        <v>6333</v>
      </c>
      <c r="X2716" t="str">
        <f>_xlfn.XLOOKUP(Orders_C[[#This Row],[Product_ID]],Products_C[Product_ID],Products_C[Product_Name])</f>
        <v>Veg Burger</v>
      </c>
      <c r="Y2716" t="str">
        <f>_xlfn.XLOOKUP(Orders_C[[#This Row],[Product_ID]],Products_C[Product_ID],Products_C[Category])</f>
        <v>Chicken</v>
      </c>
      <c r="Z2716" t="str">
        <f>_xlfn.XLOOKUP(Orders_C[[#This Row],[Store_ID]],Stores_c[Store_ID],Stores_c[City])</f>
        <v>Chambershaven</v>
      </c>
      <c r="AA2716" t="str">
        <f>_xlfn.XLOOKUP(Orders_C[[#This Row],[Customer_ID]],Customers_c[Customer_ID],Customers_c[Customer_Name])</f>
        <v>Theresa Johnson</v>
      </c>
      <c r="AB2716" s="6">
        <f>Orders_C[[#This Row],[Quantity]]*Orders_C[[#This Row],[Unit_Price]]*(1-Orders_C[[#This Row],[Discount %]])+Orders_C[[#This Row],[Tax]]</f>
        <v>715.95</v>
      </c>
      <c r="AC2716" s="9">
        <f>(Orders_C[[#This Row],[Unit_Price]]*Orders_C[[#This Row],[Quantity]])-Orders_C[[#This Row],[Discount]]+Orders_C[[#This Row],[Tax]]</f>
        <v>783.35</v>
      </c>
      <c r="AD2716" t="str">
        <f>IF(COUNTIF(Orders_C[[#All],[Customer_ID]],Orders_C[[#This Row],[Customer_ID]])&gt;1,"Repeat","New")</f>
        <v>Repeat</v>
      </c>
      <c r="AE2716" t="str" cm="1">
        <f t="array" ref="AE2716">_xlfn.XLOOKUP(Orders_C[[#This Row],[Store_ID]],Stores_c[[#All],[Store_ID]],Stores_c[[#All],[City]])</f>
        <v>Chambershaven</v>
      </c>
      <c r="AF2716" t="str" cm="1">
        <f t="array" ref="AF2716">_xlfn.XLOOKUP(Orders_C[[#This Row],[Store_ID]],Stores_c[[#All],[Store_ID]],Stores_c[[#All],[Manager_Name]])</f>
        <v>Virginia Webster</v>
      </c>
      <c r="AG2716" t="str" cm="1">
        <f t="array" ref="AG2716">_xlfn.XLOOKUP(Orders_C[[#This Row],[Store_ID]],Stores_c[[#All],[Store_ID]],Stores_c[[#All],[Store_Type]])</f>
        <v>Street</v>
      </c>
    </row>
    <row r="2717" spans="1:33" x14ac:dyDescent="0.25">
      <c r="A2717">
        <v>7529</v>
      </c>
      <c r="B2717" s="1">
        <v>45943</v>
      </c>
      <c r="C2717" s="2">
        <v>0.1787037037037037</v>
      </c>
      <c r="D2717">
        <v>1753</v>
      </c>
      <c r="E2717">
        <v>219</v>
      </c>
      <c r="F2717">
        <v>463</v>
      </c>
      <c r="G2717">
        <v>301</v>
      </c>
      <c r="H2717">
        <v>2</v>
      </c>
      <c r="I2717">
        <v>393</v>
      </c>
      <c r="J2717">
        <v>15</v>
      </c>
      <c r="K2717">
        <v>19.649999999999999</v>
      </c>
      <c r="L2717">
        <v>790.65</v>
      </c>
      <c r="M2717" t="s">
        <v>19</v>
      </c>
      <c r="N2717" t="s">
        <v>22</v>
      </c>
      <c r="O2717">
        <v>45</v>
      </c>
      <c r="P2717">
        <v>5</v>
      </c>
      <c r="Q2717" t="s">
        <v>1552</v>
      </c>
      <c r="R2717">
        <v>501</v>
      </c>
      <c r="S2717" s="3">
        <v>0.15</v>
      </c>
      <c r="T2717" s="6">
        <v>319.05</v>
      </c>
      <c r="U2717" t="s">
        <v>6332</v>
      </c>
      <c r="V2717">
        <v>2025</v>
      </c>
      <c r="W2717" t="s">
        <v>6331</v>
      </c>
      <c r="X2717" t="str">
        <f>_xlfn.XLOOKUP(Orders_C[[#This Row],[Product_ID]],Products_C[Product_ID],Products_C[Product_Name])</f>
        <v>Krushers</v>
      </c>
      <c r="Y2717" t="str">
        <f>_xlfn.XLOOKUP(Orders_C[[#This Row],[Product_ID]],Products_C[Product_ID],Products_C[Category])</f>
        <v>Burger</v>
      </c>
      <c r="Z2717" t="str">
        <f>_xlfn.XLOOKUP(Orders_C[[#This Row],[Store_ID]],Stores_c[Store_ID],Stores_c[City])</f>
        <v>Lake David</v>
      </c>
      <c r="AA2717" t="str">
        <f>_xlfn.XLOOKUP(Orders_C[[#This Row],[Customer_ID]],Customers_c[Customer_ID],Customers_c[Customer_Name])</f>
        <v>James Smith</v>
      </c>
      <c r="AB2717" s="6">
        <f>Orders_C[[#This Row],[Quantity]]*Orders_C[[#This Row],[Unit_Price]]*(1-Orders_C[[#This Row],[Discount %]])+Orders_C[[#This Row],[Tax]]</f>
        <v>687.75</v>
      </c>
      <c r="AC2717" s="9">
        <f>(Orders_C[[#This Row],[Unit_Price]]*Orders_C[[#This Row],[Quantity]])-Orders_C[[#This Row],[Discount]]+Orders_C[[#This Row],[Tax]]</f>
        <v>790.65</v>
      </c>
      <c r="AD2717" t="str">
        <f>IF(COUNTIF(Orders_C[[#All],[Customer_ID]],Orders_C[[#This Row],[Customer_ID]])&gt;1,"Repeat","New")</f>
        <v>Repeat</v>
      </c>
      <c r="AE2717" t="str" cm="1">
        <f t="array" ref="AE2717">_xlfn.XLOOKUP(Orders_C[[#This Row],[Store_ID]],Stores_c[[#All],[Store_ID]],Stores_c[[#All],[City]])</f>
        <v>Lake David</v>
      </c>
      <c r="AF2717" t="str" cm="1">
        <f t="array" ref="AF2717">_xlfn.XLOOKUP(Orders_C[[#This Row],[Store_ID]],Stores_c[[#All],[Store_ID]],Stores_c[[#All],[Manager_Name]])</f>
        <v>Joshua Hines</v>
      </c>
      <c r="AG2717" t="str" cm="1">
        <f t="array" ref="AG2717">_xlfn.XLOOKUP(Orders_C[[#This Row],[Store_ID]],Stores_c[[#All],[Store_ID]],Stores_c[[#All],[Store_Type]])</f>
        <v>Street</v>
      </c>
    </row>
    <row r="2718" spans="1:33" x14ac:dyDescent="0.25">
      <c r="A2718">
        <v>8810</v>
      </c>
      <c r="B2718" s="1">
        <v>45712</v>
      </c>
      <c r="C2718" s="2">
        <v>0.70814814814814819</v>
      </c>
      <c r="D2718">
        <v>1857</v>
      </c>
      <c r="E2718">
        <v>217</v>
      </c>
      <c r="F2718">
        <v>434</v>
      </c>
      <c r="G2718">
        <v>319</v>
      </c>
      <c r="H2718">
        <v>2</v>
      </c>
      <c r="I2718">
        <v>393</v>
      </c>
      <c r="J2718">
        <v>15</v>
      </c>
      <c r="K2718">
        <v>19.649999999999999</v>
      </c>
      <c r="L2718">
        <v>790.65</v>
      </c>
      <c r="M2718" t="s">
        <v>18</v>
      </c>
      <c r="N2718" t="s">
        <v>21</v>
      </c>
      <c r="O2718">
        <v>40</v>
      </c>
      <c r="P2718">
        <v>3</v>
      </c>
      <c r="Q2718" t="s">
        <v>2833</v>
      </c>
      <c r="R2718">
        <v>503</v>
      </c>
      <c r="S2718" s="3">
        <v>0.15</v>
      </c>
      <c r="T2718" s="6">
        <v>319.05</v>
      </c>
      <c r="U2718" t="s">
        <v>6338</v>
      </c>
      <c r="V2718">
        <v>2025</v>
      </c>
      <c r="W2718" t="s">
        <v>6329</v>
      </c>
      <c r="X2718" t="str">
        <f>_xlfn.XLOOKUP(Orders_C[[#This Row],[Product_ID]],Products_C[Product_ID],Products_C[Product_Name])</f>
        <v>Chocolate Lava Cake</v>
      </c>
      <c r="Y2718" t="str">
        <f>_xlfn.XLOOKUP(Orders_C[[#This Row],[Product_ID]],Products_C[Product_ID],Products_C[Category])</f>
        <v>Beverage</v>
      </c>
      <c r="Z2718" t="str">
        <f>_xlfn.XLOOKUP(Orders_C[[#This Row],[Store_ID]],Stores_c[Store_ID],Stores_c[City])</f>
        <v>West Rebecca</v>
      </c>
      <c r="AA2718" t="str">
        <f>_xlfn.XLOOKUP(Orders_C[[#This Row],[Customer_ID]],Customers_c[Customer_ID],Customers_c[Customer_Name])</f>
        <v>Jonathan Simmons</v>
      </c>
      <c r="AB2718" s="6">
        <f>Orders_C[[#This Row],[Quantity]]*Orders_C[[#This Row],[Unit_Price]]*(1-Orders_C[[#This Row],[Discount %]])+Orders_C[[#This Row],[Tax]]</f>
        <v>687.75</v>
      </c>
      <c r="AC2718" s="9">
        <f>(Orders_C[[#This Row],[Unit_Price]]*Orders_C[[#This Row],[Quantity]])-Orders_C[[#This Row],[Discount]]+Orders_C[[#This Row],[Tax]]</f>
        <v>790.65</v>
      </c>
      <c r="AD2718" t="str">
        <f>IF(COUNTIF(Orders_C[[#All],[Customer_ID]],Orders_C[[#This Row],[Customer_ID]])&gt;1,"Repeat","New")</f>
        <v>Repeat</v>
      </c>
      <c r="AE2718" t="str" cm="1">
        <f t="array" ref="AE2718">_xlfn.XLOOKUP(Orders_C[[#This Row],[Store_ID]],Stores_c[[#All],[Store_ID]],Stores_c[[#All],[City]])</f>
        <v>West Rebecca</v>
      </c>
      <c r="AF2718" t="str" cm="1">
        <f t="array" ref="AF2718">_xlfn.XLOOKUP(Orders_C[[#This Row],[Store_ID]],Stores_c[[#All],[Store_ID]],Stores_c[[#All],[Manager_Name]])</f>
        <v>Albert Smith</v>
      </c>
      <c r="AG2718" t="str" cm="1">
        <f t="array" ref="AG2718">_xlfn.XLOOKUP(Orders_C[[#This Row],[Store_ID]],Stores_c[[#All],[Store_ID]],Stores_c[[#All],[Store_Type]])</f>
        <v>Mall</v>
      </c>
    </row>
    <row r="2719" spans="1:33" x14ac:dyDescent="0.25">
      <c r="A2719">
        <v>6806</v>
      </c>
      <c r="B2719" s="1">
        <v>45903</v>
      </c>
      <c r="C2719" s="2">
        <v>0.9460763888888889</v>
      </c>
      <c r="D2719">
        <v>1428</v>
      </c>
      <c r="E2719">
        <v>220</v>
      </c>
      <c r="F2719">
        <v>508</v>
      </c>
      <c r="G2719">
        <v>306</v>
      </c>
      <c r="H2719">
        <v>2</v>
      </c>
      <c r="I2719">
        <v>376</v>
      </c>
      <c r="J2719">
        <v>0</v>
      </c>
      <c r="K2719">
        <v>18.8</v>
      </c>
      <c r="L2719">
        <v>770.8</v>
      </c>
      <c r="M2719" t="s">
        <v>19</v>
      </c>
      <c r="N2719" t="s">
        <v>22</v>
      </c>
      <c r="O2719">
        <v>52</v>
      </c>
      <c r="P2719">
        <v>3</v>
      </c>
      <c r="Q2719" t="s">
        <v>829</v>
      </c>
      <c r="R2719">
        <v>506</v>
      </c>
      <c r="S2719" s="3">
        <v>0</v>
      </c>
      <c r="T2719" s="6">
        <v>319.59999999999997</v>
      </c>
      <c r="U2719" t="s">
        <v>6335</v>
      </c>
      <c r="V2719">
        <v>2025</v>
      </c>
      <c r="W2719" t="s">
        <v>6331</v>
      </c>
      <c r="X2719" t="str">
        <f>_xlfn.XLOOKUP(Orders_C[[#This Row],[Product_ID]],Products_C[Product_ID],Products_C[Product_Name])</f>
        <v>Veg Burger</v>
      </c>
      <c r="Y2719" t="str">
        <f>_xlfn.XLOOKUP(Orders_C[[#This Row],[Product_ID]],Products_C[Product_ID],Products_C[Category])</f>
        <v>Burger</v>
      </c>
      <c r="Z2719" t="str">
        <f>_xlfn.XLOOKUP(Orders_C[[#This Row],[Store_ID]],Stores_c[Store_ID],Stores_c[City])</f>
        <v>Williamborough</v>
      </c>
      <c r="AA2719" t="str">
        <f>_xlfn.XLOOKUP(Orders_C[[#This Row],[Customer_ID]],Customers_c[Customer_ID],Customers_c[Customer_Name])</f>
        <v>Anthony Carter</v>
      </c>
      <c r="AB2719" s="6">
        <f>Orders_C[[#This Row],[Quantity]]*Orders_C[[#This Row],[Unit_Price]]*(1-Orders_C[[#This Row],[Discount %]])+Orders_C[[#This Row],[Tax]]</f>
        <v>770.8</v>
      </c>
      <c r="AC2719" s="9">
        <f>(Orders_C[[#This Row],[Unit_Price]]*Orders_C[[#This Row],[Quantity]])-Orders_C[[#This Row],[Discount]]+Orders_C[[#This Row],[Tax]]</f>
        <v>770.8</v>
      </c>
      <c r="AD2719" t="str">
        <f>IF(COUNTIF(Orders_C[[#All],[Customer_ID]],Orders_C[[#This Row],[Customer_ID]])&gt;1,"Repeat","New")</f>
        <v>Repeat</v>
      </c>
      <c r="AE2719" t="str" cm="1">
        <f t="array" ref="AE2719">_xlfn.XLOOKUP(Orders_C[[#This Row],[Store_ID]],Stores_c[[#All],[Store_ID]],Stores_c[[#All],[City]])</f>
        <v>Williamborough</v>
      </c>
      <c r="AF2719" t="str" cm="1">
        <f t="array" ref="AF2719">_xlfn.XLOOKUP(Orders_C[[#This Row],[Store_ID]],Stores_c[[#All],[Store_ID]],Stores_c[[#All],[Manager_Name]])</f>
        <v>Michael Mcbride</v>
      </c>
      <c r="AG2719" t="str" cm="1">
        <f t="array" ref="AG2719">_xlfn.XLOOKUP(Orders_C[[#This Row],[Store_ID]],Stores_c[[#All],[Store_ID]],Stores_c[[#All],[Store_Type]])</f>
        <v>Mall</v>
      </c>
    </row>
    <row r="2720" spans="1:33" x14ac:dyDescent="0.25">
      <c r="A2720">
        <v>9909</v>
      </c>
      <c r="B2720" s="1">
        <v>46063</v>
      </c>
      <c r="C2720" s="2">
        <v>0.11775462962962963</v>
      </c>
      <c r="D2720">
        <v>1405</v>
      </c>
      <c r="E2720">
        <v>210</v>
      </c>
      <c r="F2720">
        <v>456</v>
      </c>
      <c r="G2720">
        <v>302</v>
      </c>
      <c r="H2720">
        <v>2</v>
      </c>
      <c r="I2720">
        <v>376</v>
      </c>
      <c r="J2720">
        <v>0</v>
      </c>
      <c r="K2720">
        <v>18.8</v>
      </c>
      <c r="L2720">
        <v>770.8</v>
      </c>
      <c r="M2720" t="s">
        <v>20</v>
      </c>
      <c r="N2720" t="s">
        <v>22</v>
      </c>
      <c r="O2720">
        <v>28</v>
      </c>
      <c r="P2720">
        <v>2</v>
      </c>
      <c r="Q2720" t="s">
        <v>3932</v>
      </c>
      <c r="R2720">
        <v>503</v>
      </c>
      <c r="S2720" s="3">
        <v>0</v>
      </c>
      <c r="T2720" s="6">
        <v>319.59999999999997</v>
      </c>
      <c r="U2720" t="s">
        <v>6338</v>
      </c>
      <c r="V2720">
        <v>2026</v>
      </c>
      <c r="W2720" t="s">
        <v>6329</v>
      </c>
      <c r="X2720" t="str">
        <f>_xlfn.XLOOKUP(Orders_C[[#This Row],[Product_ID]],Products_C[Product_ID],Products_C[Product_Name])</f>
        <v>Chicken Wings</v>
      </c>
      <c r="Y2720" t="str">
        <f>_xlfn.XLOOKUP(Orders_C[[#This Row],[Product_ID]],Products_C[Product_ID],Products_C[Category])</f>
        <v>Chicken</v>
      </c>
      <c r="Z2720" t="str">
        <f>_xlfn.XLOOKUP(Orders_C[[#This Row],[Store_ID]],Stores_c[Store_ID],Stores_c[City])</f>
        <v>East William</v>
      </c>
      <c r="AA2720" t="str">
        <f>_xlfn.XLOOKUP(Orders_C[[#This Row],[Customer_ID]],Customers_c[Customer_ID],Customers_c[Customer_Name])</f>
        <v>Gina Fox</v>
      </c>
      <c r="AB2720" s="6">
        <f>Orders_C[[#This Row],[Quantity]]*Orders_C[[#This Row],[Unit_Price]]*(1-Orders_C[[#This Row],[Discount %]])+Orders_C[[#This Row],[Tax]]</f>
        <v>770.8</v>
      </c>
      <c r="AC2720" s="9">
        <f>(Orders_C[[#This Row],[Unit_Price]]*Orders_C[[#This Row],[Quantity]])-Orders_C[[#This Row],[Discount]]+Orders_C[[#This Row],[Tax]]</f>
        <v>770.8</v>
      </c>
      <c r="AD2720" t="str">
        <f>IF(COUNTIF(Orders_C[[#All],[Customer_ID]],Orders_C[[#This Row],[Customer_ID]])&gt;1,"Repeat","New")</f>
        <v>Repeat</v>
      </c>
      <c r="AE2720" t="str" cm="1">
        <f t="array" ref="AE2720">_xlfn.XLOOKUP(Orders_C[[#This Row],[Store_ID]],Stores_c[[#All],[Store_ID]],Stores_c[[#All],[City]])</f>
        <v>East William</v>
      </c>
      <c r="AF2720" t="str" cm="1">
        <f t="array" ref="AF2720">_xlfn.XLOOKUP(Orders_C[[#This Row],[Store_ID]],Stores_c[[#All],[Store_ID]],Stores_c[[#All],[Manager_Name]])</f>
        <v>Victoria Butler</v>
      </c>
      <c r="AG2720" t="str" cm="1">
        <f t="array" ref="AG2720">_xlfn.XLOOKUP(Orders_C[[#This Row],[Store_ID]],Stores_c[[#All],[Store_ID]],Stores_c[[#All],[Store_Type]])</f>
        <v>Drive-Thru</v>
      </c>
    </row>
    <row r="2721" spans="1:33" x14ac:dyDescent="0.25">
      <c r="A2721">
        <v>7147</v>
      </c>
      <c r="B2721" s="1">
        <v>45833</v>
      </c>
      <c r="C2721" s="2">
        <v>0.62731481481481477</v>
      </c>
      <c r="D2721">
        <v>1097</v>
      </c>
      <c r="E2721">
        <v>204</v>
      </c>
      <c r="F2721">
        <v>527</v>
      </c>
      <c r="G2721">
        <v>336</v>
      </c>
      <c r="H2721">
        <v>2</v>
      </c>
      <c r="I2721">
        <v>382</v>
      </c>
      <c r="J2721">
        <v>5</v>
      </c>
      <c r="K2721">
        <v>19.100000000000001</v>
      </c>
      <c r="L2721">
        <v>778.1</v>
      </c>
      <c r="M2721" t="s">
        <v>18</v>
      </c>
      <c r="N2721" t="s">
        <v>21</v>
      </c>
      <c r="O2721">
        <v>35</v>
      </c>
      <c r="P2721">
        <v>4</v>
      </c>
      <c r="Q2721" t="s">
        <v>1170</v>
      </c>
      <c r="R2721">
        <v>503</v>
      </c>
      <c r="S2721" s="3">
        <v>0.05</v>
      </c>
      <c r="T2721" s="6">
        <v>319.70000000000005</v>
      </c>
      <c r="U2721" t="s">
        <v>6340</v>
      </c>
      <c r="V2721">
        <v>2025</v>
      </c>
      <c r="W2721" t="s">
        <v>6329</v>
      </c>
      <c r="X2721" t="str">
        <f>_xlfn.XLOOKUP(Orders_C[[#This Row],[Product_ID]],Products_C[Product_ID],Products_C[Product_Name])</f>
        <v>Chicken Bucket</v>
      </c>
      <c r="Y2721" t="str">
        <f>_xlfn.XLOOKUP(Orders_C[[#This Row],[Product_ID]],Products_C[Product_ID],Products_C[Category])</f>
        <v>Dessert</v>
      </c>
      <c r="Z2721" t="str">
        <f>_xlfn.XLOOKUP(Orders_C[[#This Row],[Store_ID]],Stores_c[Store_ID],Stores_c[City])</f>
        <v>New Robertfurt</v>
      </c>
      <c r="AA2721" t="str">
        <f>_xlfn.XLOOKUP(Orders_C[[#This Row],[Customer_ID]],Customers_c[Customer_ID],Customers_c[Customer_Name])</f>
        <v>Mrs. Kimberly Vaughan</v>
      </c>
      <c r="AB2721" s="6">
        <f>Orders_C[[#This Row],[Quantity]]*Orders_C[[#This Row],[Unit_Price]]*(1-Orders_C[[#This Row],[Discount %]])+Orders_C[[#This Row],[Tax]]</f>
        <v>744.9</v>
      </c>
      <c r="AC2721" s="9">
        <f>(Orders_C[[#This Row],[Unit_Price]]*Orders_C[[#This Row],[Quantity]])-Orders_C[[#This Row],[Discount]]+Orders_C[[#This Row],[Tax]]</f>
        <v>778.1</v>
      </c>
      <c r="AD2721" t="str">
        <f>IF(COUNTIF(Orders_C[[#All],[Customer_ID]],Orders_C[[#This Row],[Customer_ID]])&gt;1,"Repeat","New")</f>
        <v>Repeat</v>
      </c>
      <c r="AE2721" t="str" cm="1">
        <f t="array" ref="AE2721">_xlfn.XLOOKUP(Orders_C[[#This Row],[Store_ID]],Stores_c[[#All],[Store_ID]],Stores_c[[#All],[City]])</f>
        <v>New Robertfurt</v>
      </c>
      <c r="AF2721" t="str" cm="1">
        <f t="array" ref="AF2721">_xlfn.XLOOKUP(Orders_C[[#This Row],[Store_ID]],Stores_c[[#All],[Store_ID]],Stores_c[[#All],[Manager_Name]])</f>
        <v>Tiffany Gomez</v>
      </c>
      <c r="AG2721" t="str" cm="1">
        <f t="array" ref="AG2721">_xlfn.XLOOKUP(Orders_C[[#This Row],[Store_ID]],Stores_c[[#All],[Store_ID]],Stores_c[[#All],[Store_Type]])</f>
        <v>Street</v>
      </c>
    </row>
    <row r="2722" spans="1:33" x14ac:dyDescent="0.25">
      <c r="A2722">
        <v>6993</v>
      </c>
      <c r="B2722" s="1">
        <v>46066</v>
      </c>
      <c r="C2722" s="2">
        <v>0.77378472222222228</v>
      </c>
      <c r="D2722">
        <v>1116</v>
      </c>
      <c r="E2722">
        <v>209</v>
      </c>
      <c r="F2722">
        <v>506</v>
      </c>
      <c r="G2722">
        <v>314</v>
      </c>
      <c r="H2722">
        <v>3</v>
      </c>
      <c r="I2722">
        <v>268</v>
      </c>
      <c r="J2722">
        <v>15</v>
      </c>
      <c r="K2722">
        <v>13.4</v>
      </c>
      <c r="L2722">
        <v>802.4</v>
      </c>
      <c r="M2722" t="s">
        <v>20</v>
      </c>
      <c r="N2722" t="s">
        <v>22</v>
      </c>
      <c r="O2722">
        <v>10</v>
      </c>
      <c r="P2722">
        <v>1</v>
      </c>
      <c r="Q2722" t="s">
        <v>1016</v>
      </c>
      <c r="R2722">
        <v>502</v>
      </c>
      <c r="S2722" s="3">
        <v>0.15</v>
      </c>
      <c r="T2722" s="6">
        <v>320</v>
      </c>
      <c r="U2722" t="s">
        <v>6338</v>
      </c>
      <c r="V2722">
        <v>2026</v>
      </c>
      <c r="W2722" t="s">
        <v>6333</v>
      </c>
      <c r="X2722" t="str">
        <f>_xlfn.XLOOKUP(Orders_C[[#This Row],[Product_ID]],Products_C[Product_ID],Products_C[Product_Name])</f>
        <v>Wrap</v>
      </c>
      <c r="Y2722" t="str">
        <f>_xlfn.XLOOKUP(Orders_C[[#This Row],[Product_ID]],Products_C[Product_ID],Products_C[Category])</f>
        <v>Burger</v>
      </c>
      <c r="Z2722" t="str">
        <f>_xlfn.XLOOKUP(Orders_C[[#This Row],[Store_ID]],Stores_c[Store_ID],Stores_c[City])</f>
        <v>Reidberg</v>
      </c>
      <c r="AA2722" t="str">
        <f>_xlfn.XLOOKUP(Orders_C[[#This Row],[Customer_ID]],Customers_c[Customer_ID],Customers_c[Customer_Name])</f>
        <v>Melissa Garrett</v>
      </c>
      <c r="AB2722" s="6">
        <f>Orders_C[[#This Row],[Quantity]]*Orders_C[[#This Row],[Unit_Price]]*(1-Orders_C[[#This Row],[Discount %]])+Orders_C[[#This Row],[Tax]]</f>
        <v>696.8</v>
      </c>
      <c r="AC2722" s="9">
        <f>(Orders_C[[#This Row],[Unit_Price]]*Orders_C[[#This Row],[Quantity]])-Orders_C[[#This Row],[Discount]]+Orders_C[[#This Row],[Tax]]</f>
        <v>802.4</v>
      </c>
      <c r="AD2722" t="str">
        <f>IF(COUNTIF(Orders_C[[#All],[Customer_ID]],Orders_C[[#This Row],[Customer_ID]])&gt;1,"Repeat","New")</f>
        <v>Repeat</v>
      </c>
      <c r="AE2722" t="str" cm="1">
        <f t="array" ref="AE2722">_xlfn.XLOOKUP(Orders_C[[#This Row],[Store_ID]],Stores_c[[#All],[Store_ID]],Stores_c[[#All],[City]])</f>
        <v>Reidberg</v>
      </c>
      <c r="AF2722" t="str" cm="1">
        <f t="array" ref="AF2722">_xlfn.XLOOKUP(Orders_C[[#This Row],[Store_ID]],Stores_c[[#All],[Store_ID]],Stores_c[[#All],[Manager_Name]])</f>
        <v>Jeffrey Horn</v>
      </c>
      <c r="AG2722" t="str" cm="1">
        <f t="array" ref="AG2722">_xlfn.XLOOKUP(Orders_C[[#This Row],[Store_ID]],Stores_c[[#All],[Store_ID]],Stores_c[[#All],[Store_Type]])</f>
        <v>Drive-Thru</v>
      </c>
    </row>
    <row r="2723" spans="1:33" x14ac:dyDescent="0.25">
      <c r="A2723">
        <v>7099</v>
      </c>
      <c r="B2723" s="1">
        <v>46042</v>
      </c>
      <c r="C2723" s="2">
        <v>0.63074074074074071</v>
      </c>
      <c r="D2723">
        <v>1281</v>
      </c>
      <c r="E2723">
        <v>204</v>
      </c>
      <c r="F2723">
        <v>455</v>
      </c>
      <c r="G2723">
        <v>321</v>
      </c>
      <c r="H2723">
        <v>3</v>
      </c>
      <c r="I2723">
        <v>260</v>
      </c>
      <c r="J2723">
        <v>5</v>
      </c>
      <c r="K2723">
        <v>13</v>
      </c>
      <c r="L2723">
        <v>788</v>
      </c>
      <c r="M2723" t="s">
        <v>18</v>
      </c>
      <c r="N2723" t="s">
        <v>23</v>
      </c>
      <c r="O2723">
        <v>41</v>
      </c>
      <c r="P2723">
        <v>5</v>
      </c>
      <c r="Q2723" t="s">
        <v>1122</v>
      </c>
      <c r="R2723">
        <v>509</v>
      </c>
      <c r="S2723" s="3">
        <v>0.05</v>
      </c>
      <c r="T2723" s="6">
        <v>320</v>
      </c>
      <c r="U2723" t="s">
        <v>6330</v>
      </c>
      <c r="V2723">
        <v>2026</v>
      </c>
      <c r="W2723" t="s">
        <v>6331</v>
      </c>
      <c r="X2723" t="str">
        <f>_xlfn.XLOOKUP(Orders_C[[#This Row],[Product_ID]],Products_C[Product_ID],Products_C[Product_Name])</f>
        <v>Cold Coffee</v>
      </c>
      <c r="Y2723" t="str">
        <f>_xlfn.XLOOKUP(Orders_C[[#This Row],[Product_ID]],Products_C[Product_ID],Products_C[Category])</f>
        <v>Dessert</v>
      </c>
      <c r="Z2723" t="str">
        <f>_xlfn.XLOOKUP(Orders_C[[#This Row],[Store_ID]],Stores_c[Store_ID],Stores_c[City])</f>
        <v>New Robertfurt</v>
      </c>
      <c r="AA2723" t="str">
        <f>_xlfn.XLOOKUP(Orders_C[[#This Row],[Customer_ID]],Customers_c[Customer_ID],Customers_c[Customer_Name])</f>
        <v>Jamie Petersen</v>
      </c>
      <c r="AB2723" s="6">
        <f>Orders_C[[#This Row],[Quantity]]*Orders_C[[#This Row],[Unit_Price]]*(1-Orders_C[[#This Row],[Discount %]])+Orders_C[[#This Row],[Tax]]</f>
        <v>754</v>
      </c>
      <c r="AC2723" s="9">
        <f>(Orders_C[[#This Row],[Unit_Price]]*Orders_C[[#This Row],[Quantity]])-Orders_C[[#This Row],[Discount]]+Orders_C[[#This Row],[Tax]]</f>
        <v>788</v>
      </c>
      <c r="AD2723" t="str">
        <f>IF(COUNTIF(Orders_C[[#All],[Customer_ID]],Orders_C[[#This Row],[Customer_ID]])&gt;1,"Repeat","New")</f>
        <v>Repeat</v>
      </c>
      <c r="AE2723" t="str" cm="1">
        <f t="array" ref="AE2723">_xlfn.XLOOKUP(Orders_C[[#This Row],[Store_ID]],Stores_c[[#All],[Store_ID]],Stores_c[[#All],[City]])</f>
        <v>New Robertfurt</v>
      </c>
      <c r="AF2723" t="str" cm="1">
        <f t="array" ref="AF2723">_xlfn.XLOOKUP(Orders_C[[#This Row],[Store_ID]],Stores_c[[#All],[Store_ID]],Stores_c[[#All],[Manager_Name]])</f>
        <v>Tiffany Gomez</v>
      </c>
      <c r="AG2723" t="str" cm="1">
        <f t="array" ref="AG2723">_xlfn.XLOOKUP(Orders_C[[#This Row],[Store_ID]],Stores_c[[#All],[Store_ID]],Stores_c[[#All],[Store_Type]])</f>
        <v>Street</v>
      </c>
    </row>
    <row r="2724" spans="1:33" x14ac:dyDescent="0.25">
      <c r="A2724">
        <v>10941</v>
      </c>
      <c r="B2724" s="1">
        <v>45968</v>
      </c>
      <c r="C2724" s="2">
        <v>0.48662037037037037</v>
      </c>
      <c r="D2724">
        <v>1402</v>
      </c>
      <c r="E2724">
        <v>225</v>
      </c>
      <c r="F2724">
        <v>416</v>
      </c>
      <c r="G2724">
        <v>302</v>
      </c>
      <c r="H2724">
        <v>3</v>
      </c>
      <c r="I2724">
        <v>268</v>
      </c>
      <c r="J2724">
        <v>15</v>
      </c>
      <c r="K2724">
        <v>13.4</v>
      </c>
      <c r="L2724">
        <v>802.4</v>
      </c>
      <c r="M2724" t="s">
        <v>19</v>
      </c>
      <c r="N2724" t="s">
        <v>22</v>
      </c>
      <c r="O2724">
        <v>42</v>
      </c>
      <c r="P2724">
        <v>5</v>
      </c>
      <c r="Q2724" t="s">
        <v>4964</v>
      </c>
      <c r="R2724">
        <v>505</v>
      </c>
      <c r="S2724" s="3">
        <v>0.15</v>
      </c>
      <c r="T2724" s="6">
        <v>320</v>
      </c>
      <c r="U2724" t="s">
        <v>6336</v>
      </c>
      <c r="V2724">
        <v>2025</v>
      </c>
      <c r="W2724" t="s">
        <v>6331</v>
      </c>
      <c r="X2724" t="str">
        <f>_xlfn.XLOOKUP(Orders_C[[#This Row],[Product_ID]],Products_C[Product_ID],Products_C[Product_Name])</f>
        <v>Chicken Wings</v>
      </c>
      <c r="Y2724" t="str">
        <f>_xlfn.XLOOKUP(Orders_C[[#This Row],[Product_ID]],Products_C[Product_ID],Products_C[Category])</f>
        <v>Chicken</v>
      </c>
      <c r="Z2724" t="str">
        <f>_xlfn.XLOOKUP(Orders_C[[#This Row],[Store_ID]],Stores_c[Store_ID],Stores_c[City])</f>
        <v>South Peter</v>
      </c>
      <c r="AA2724" t="str">
        <f>_xlfn.XLOOKUP(Orders_C[[#This Row],[Customer_ID]],Customers_c[Customer_ID],Customers_c[Customer_Name])</f>
        <v>Sharon Arellano</v>
      </c>
      <c r="AB2724" s="6">
        <f>Orders_C[[#This Row],[Quantity]]*Orders_C[[#This Row],[Unit_Price]]*(1-Orders_C[[#This Row],[Discount %]])+Orders_C[[#This Row],[Tax]]</f>
        <v>696.8</v>
      </c>
      <c r="AC2724" s="9">
        <f>(Orders_C[[#This Row],[Unit_Price]]*Orders_C[[#This Row],[Quantity]])-Orders_C[[#This Row],[Discount]]+Orders_C[[#This Row],[Tax]]</f>
        <v>802.4</v>
      </c>
      <c r="AD2724" t="str">
        <f>IF(COUNTIF(Orders_C[[#All],[Customer_ID]],Orders_C[[#This Row],[Customer_ID]])&gt;1,"Repeat","New")</f>
        <v>Repeat</v>
      </c>
      <c r="AE2724" t="str" cm="1">
        <f t="array" ref="AE2724">_xlfn.XLOOKUP(Orders_C[[#This Row],[Store_ID]],Stores_c[[#All],[Store_ID]],Stores_c[[#All],[City]])</f>
        <v>South Peter</v>
      </c>
      <c r="AF2724" t="str" cm="1">
        <f t="array" ref="AF2724">_xlfn.XLOOKUP(Orders_C[[#This Row],[Store_ID]],Stores_c[[#All],[Store_ID]],Stores_c[[#All],[Manager_Name]])</f>
        <v>Gregory Lambert</v>
      </c>
      <c r="AG2724" t="str" cm="1">
        <f t="array" ref="AG2724">_xlfn.XLOOKUP(Orders_C[[#This Row],[Store_ID]],Stores_c[[#All],[Store_ID]],Stores_c[[#All],[Store_Type]])</f>
        <v>Street</v>
      </c>
    </row>
    <row r="2725" spans="1:33" x14ac:dyDescent="0.25">
      <c r="A2725">
        <v>6638</v>
      </c>
      <c r="B2725" s="1">
        <v>45704</v>
      </c>
      <c r="C2725" s="2">
        <v>0.13651620370370371</v>
      </c>
      <c r="D2725">
        <v>1429</v>
      </c>
      <c r="E2725">
        <v>224</v>
      </c>
      <c r="F2725">
        <v>443</v>
      </c>
      <c r="G2725">
        <v>339</v>
      </c>
      <c r="H2725">
        <v>3</v>
      </c>
      <c r="I2725">
        <v>264</v>
      </c>
      <c r="J2725">
        <v>10</v>
      </c>
      <c r="K2725">
        <v>13.2</v>
      </c>
      <c r="L2725">
        <v>795.2</v>
      </c>
      <c r="M2725" t="s">
        <v>20</v>
      </c>
      <c r="N2725" t="s">
        <v>22</v>
      </c>
      <c r="O2725">
        <v>44</v>
      </c>
      <c r="P2725">
        <v>4</v>
      </c>
      <c r="Q2725" t="s">
        <v>661</v>
      </c>
      <c r="R2725">
        <v>503</v>
      </c>
      <c r="S2725" s="3">
        <v>0.1</v>
      </c>
      <c r="T2725" s="6">
        <v>320.00000000000006</v>
      </c>
      <c r="U2725" t="s">
        <v>6338</v>
      </c>
      <c r="V2725">
        <v>2025</v>
      </c>
      <c r="W2725" t="s">
        <v>6331</v>
      </c>
      <c r="X2725" t="str">
        <f>_xlfn.XLOOKUP(Orders_C[[#This Row],[Product_ID]],Products_C[Product_ID],Products_C[Product_Name])</f>
        <v>Veg Burger</v>
      </c>
      <c r="Y2725" t="str">
        <f>_xlfn.XLOOKUP(Orders_C[[#This Row],[Product_ID]],Products_C[Product_ID],Products_C[Category])</f>
        <v>Burger</v>
      </c>
      <c r="Z2725" t="str">
        <f>_xlfn.XLOOKUP(Orders_C[[#This Row],[Store_ID]],Stores_c[Store_ID],Stores_c[City])</f>
        <v>Valdezton</v>
      </c>
      <c r="AA2725" t="str">
        <f>_xlfn.XLOOKUP(Orders_C[[#This Row],[Customer_ID]],Customers_c[Customer_ID],Customers_c[Customer_Name])</f>
        <v>Calvin Harris</v>
      </c>
      <c r="AB2725" s="6">
        <f>Orders_C[[#This Row],[Quantity]]*Orders_C[[#This Row],[Unit_Price]]*(1-Orders_C[[#This Row],[Discount %]])+Orders_C[[#This Row],[Tax]]</f>
        <v>726.00000000000011</v>
      </c>
      <c r="AC2725" s="9">
        <f>(Orders_C[[#This Row],[Unit_Price]]*Orders_C[[#This Row],[Quantity]])-Orders_C[[#This Row],[Discount]]+Orders_C[[#This Row],[Tax]]</f>
        <v>795.2</v>
      </c>
      <c r="AD2725" t="str">
        <f>IF(COUNTIF(Orders_C[[#All],[Customer_ID]],Orders_C[[#This Row],[Customer_ID]])&gt;1,"Repeat","New")</f>
        <v>Repeat</v>
      </c>
      <c r="AE2725" t="str" cm="1">
        <f t="array" ref="AE2725">_xlfn.XLOOKUP(Orders_C[[#This Row],[Store_ID]],Stores_c[[#All],[Store_ID]],Stores_c[[#All],[City]])</f>
        <v>Valdezton</v>
      </c>
      <c r="AF2725" t="str" cm="1">
        <f t="array" ref="AF2725">_xlfn.XLOOKUP(Orders_C[[#This Row],[Store_ID]],Stores_c[[#All],[Store_ID]],Stores_c[[#All],[Manager_Name]])</f>
        <v>John Rodriguez</v>
      </c>
      <c r="AG2725" t="str" cm="1">
        <f t="array" ref="AG2725">_xlfn.XLOOKUP(Orders_C[[#This Row],[Store_ID]],Stores_c[[#All],[Store_ID]],Stores_c[[#All],[Store_Type]])</f>
        <v>Street</v>
      </c>
    </row>
    <row r="2726" spans="1:33" x14ac:dyDescent="0.25">
      <c r="A2726">
        <v>7526</v>
      </c>
      <c r="B2726" s="1">
        <v>45728</v>
      </c>
      <c r="C2726" s="2">
        <v>0.47870370370370369</v>
      </c>
      <c r="D2726">
        <v>1129</v>
      </c>
      <c r="E2726">
        <v>206</v>
      </c>
      <c r="F2726">
        <v>445</v>
      </c>
      <c r="G2726">
        <v>326</v>
      </c>
      <c r="H2726">
        <v>4</v>
      </c>
      <c r="I2726">
        <v>194</v>
      </c>
      <c r="J2726">
        <v>0</v>
      </c>
      <c r="K2726">
        <v>9.7000000000000011</v>
      </c>
      <c r="L2726">
        <v>785.7</v>
      </c>
      <c r="M2726" t="s">
        <v>19</v>
      </c>
      <c r="N2726" t="s">
        <v>23</v>
      </c>
      <c r="O2726">
        <v>47</v>
      </c>
      <c r="P2726">
        <v>3</v>
      </c>
      <c r="Q2726" t="s">
        <v>1549</v>
      </c>
      <c r="R2726">
        <v>508</v>
      </c>
      <c r="S2726" s="3">
        <v>0</v>
      </c>
      <c r="T2726" s="6">
        <v>320.10000000000008</v>
      </c>
      <c r="U2726" t="s">
        <v>6334</v>
      </c>
      <c r="V2726">
        <v>2025</v>
      </c>
      <c r="W2726" t="s">
        <v>6331</v>
      </c>
      <c r="X2726" t="str">
        <f>_xlfn.XLOOKUP(Orders_C[[#This Row],[Product_ID]],Products_C[Product_ID],Products_C[Product_Name])</f>
        <v>Rice Bowl</v>
      </c>
      <c r="Y2726" t="str">
        <f>_xlfn.XLOOKUP(Orders_C[[#This Row],[Product_ID]],Products_C[Product_ID],Products_C[Category])</f>
        <v>Burger</v>
      </c>
      <c r="Z2726" t="str">
        <f>_xlfn.XLOOKUP(Orders_C[[#This Row],[Store_ID]],Stores_c[Store_ID],Stores_c[City])</f>
        <v>West Matthew</v>
      </c>
      <c r="AA2726" t="str">
        <f>_xlfn.XLOOKUP(Orders_C[[#This Row],[Customer_ID]],Customers_c[Customer_ID],Customers_c[Customer_Name])</f>
        <v>Stacy Johnson</v>
      </c>
      <c r="AB2726" s="6">
        <f>Orders_C[[#This Row],[Quantity]]*Orders_C[[#This Row],[Unit_Price]]*(1-Orders_C[[#This Row],[Discount %]])+Orders_C[[#This Row],[Tax]]</f>
        <v>785.7</v>
      </c>
      <c r="AC2726" s="9">
        <f>(Orders_C[[#This Row],[Unit_Price]]*Orders_C[[#This Row],[Quantity]])-Orders_C[[#This Row],[Discount]]+Orders_C[[#This Row],[Tax]]</f>
        <v>785.7</v>
      </c>
      <c r="AD2726" t="str">
        <f>IF(COUNTIF(Orders_C[[#All],[Customer_ID]],Orders_C[[#This Row],[Customer_ID]])&gt;1,"Repeat","New")</f>
        <v>Repeat</v>
      </c>
      <c r="AE2726" t="str" cm="1">
        <f t="array" ref="AE2726">_xlfn.XLOOKUP(Orders_C[[#This Row],[Store_ID]],Stores_c[[#All],[Store_ID]],Stores_c[[#All],[City]])</f>
        <v>West Matthew</v>
      </c>
      <c r="AF2726" t="str" cm="1">
        <f t="array" ref="AF2726">_xlfn.XLOOKUP(Orders_C[[#This Row],[Store_ID]],Stores_c[[#All],[Store_ID]],Stores_c[[#All],[Manager_Name]])</f>
        <v>Miguel Kidd</v>
      </c>
      <c r="AG2726" t="str" cm="1">
        <f t="array" ref="AG2726">_xlfn.XLOOKUP(Orders_C[[#This Row],[Store_ID]],Stores_c[[#All],[Store_ID]],Stores_c[[#All],[Store_Type]])</f>
        <v>Drive-Thru</v>
      </c>
    </row>
    <row r="2727" spans="1:33" x14ac:dyDescent="0.25">
      <c r="A2727">
        <v>8275</v>
      </c>
      <c r="B2727" s="1">
        <v>46032</v>
      </c>
      <c r="C2727" s="2">
        <v>0.9008680555555556</v>
      </c>
      <c r="D2727">
        <v>1578</v>
      </c>
      <c r="E2727">
        <v>215</v>
      </c>
      <c r="F2727">
        <v>471</v>
      </c>
      <c r="G2727">
        <v>335</v>
      </c>
      <c r="H2727">
        <v>2</v>
      </c>
      <c r="I2727">
        <v>383</v>
      </c>
      <c r="J2727">
        <v>5</v>
      </c>
      <c r="K2727">
        <v>19.149999999999999</v>
      </c>
      <c r="L2727">
        <v>780.15</v>
      </c>
      <c r="M2727" t="s">
        <v>18</v>
      </c>
      <c r="N2727" t="s">
        <v>23</v>
      </c>
      <c r="O2727">
        <v>52</v>
      </c>
      <c r="P2727">
        <v>2</v>
      </c>
      <c r="Q2727" t="s">
        <v>2298</v>
      </c>
      <c r="R2727">
        <v>509</v>
      </c>
      <c r="S2727" s="3">
        <v>0.05</v>
      </c>
      <c r="T2727" s="6">
        <v>320.55</v>
      </c>
      <c r="U2727" t="s">
        <v>6330</v>
      </c>
      <c r="V2727">
        <v>2026</v>
      </c>
      <c r="W2727" t="s">
        <v>6331</v>
      </c>
      <c r="X2727" t="str">
        <f>_xlfn.XLOOKUP(Orders_C[[#This Row],[Product_ID]],Products_C[Product_ID],Products_C[Product_Name])</f>
        <v>Krushers</v>
      </c>
      <c r="Y2727" t="str">
        <f>_xlfn.XLOOKUP(Orders_C[[#This Row],[Product_ID]],Products_C[Product_ID],Products_C[Category])</f>
        <v>Chicken</v>
      </c>
      <c r="Z2727" t="str">
        <f>_xlfn.XLOOKUP(Orders_C[[#This Row],[Store_ID]],Stores_c[Store_ID],Stores_c[City])</f>
        <v>Sallyburgh</v>
      </c>
      <c r="AA2727" t="str">
        <f>_xlfn.XLOOKUP(Orders_C[[#This Row],[Customer_ID]],Customers_c[Customer_ID],Customers_c[Customer_Name])</f>
        <v>Donna Hale</v>
      </c>
      <c r="AB2727" s="6">
        <f>Orders_C[[#This Row],[Quantity]]*Orders_C[[#This Row],[Unit_Price]]*(1-Orders_C[[#This Row],[Discount %]])+Orders_C[[#This Row],[Tax]]</f>
        <v>746.84999999999991</v>
      </c>
      <c r="AC2727" s="9">
        <f>(Orders_C[[#This Row],[Unit_Price]]*Orders_C[[#This Row],[Quantity]])-Orders_C[[#This Row],[Discount]]+Orders_C[[#This Row],[Tax]]</f>
        <v>780.15</v>
      </c>
      <c r="AD2727" t="str">
        <f>IF(COUNTIF(Orders_C[[#All],[Customer_ID]],Orders_C[[#This Row],[Customer_ID]])&gt;1,"Repeat","New")</f>
        <v>Repeat</v>
      </c>
      <c r="AE2727" t="str" cm="1">
        <f t="array" ref="AE2727">_xlfn.XLOOKUP(Orders_C[[#This Row],[Store_ID]],Stores_c[[#All],[Store_ID]],Stores_c[[#All],[City]])</f>
        <v>Sallyburgh</v>
      </c>
      <c r="AF2727" t="str" cm="1">
        <f t="array" ref="AF2727">_xlfn.XLOOKUP(Orders_C[[#This Row],[Store_ID]],Stores_c[[#All],[Store_ID]],Stores_c[[#All],[Manager_Name]])</f>
        <v>Benjamin Mccoy</v>
      </c>
      <c r="AG2727" t="str" cm="1">
        <f t="array" ref="AG2727">_xlfn.XLOOKUP(Orders_C[[#This Row],[Store_ID]],Stores_c[[#All],[Store_ID]],Stores_c[[#All],[Store_Type]])</f>
        <v>Drive-Thru</v>
      </c>
    </row>
    <row r="2728" spans="1:33" x14ac:dyDescent="0.25">
      <c r="A2728">
        <v>7360</v>
      </c>
      <c r="B2728" s="1">
        <v>45939</v>
      </c>
      <c r="C2728" s="2">
        <v>0.57247685185185182</v>
      </c>
      <c r="D2728">
        <v>1048</v>
      </c>
      <c r="E2728">
        <v>203</v>
      </c>
      <c r="F2728">
        <v>542</v>
      </c>
      <c r="G2728">
        <v>320</v>
      </c>
      <c r="H2728">
        <v>2</v>
      </c>
      <c r="I2728">
        <v>395</v>
      </c>
      <c r="J2728">
        <v>15</v>
      </c>
      <c r="K2728">
        <v>19.75</v>
      </c>
      <c r="L2728">
        <v>794.75</v>
      </c>
      <c r="M2728" t="s">
        <v>18</v>
      </c>
      <c r="N2728" t="s">
        <v>21</v>
      </c>
      <c r="O2728">
        <v>38</v>
      </c>
      <c r="P2728">
        <v>4</v>
      </c>
      <c r="Q2728" t="s">
        <v>1383</v>
      </c>
      <c r="R2728">
        <v>510</v>
      </c>
      <c r="S2728" s="3">
        <v>0.15</v>
      </c>
      <c r="T2728" s="6">
        <v>320.75</v>
      </c>
      <c r="U2728" t="s">
        <v>6332</v>
      </c>
      <c r="V2728">
        <v>2025</v>
      </c>
      <c r="W2728" t="s">
        <v>6329</v>
      </c>
      <c r="X2728" t="str">
        <f>_xlfn.XLOOKUP(Orders_C[[#This Row],[Product_ID]],Products_C[Product_ID],Products_C[Product_Name])</f>
        <v>Rice Bowl</v>
      </c>
      <c r="Y2728" t="str">
        <f>_xlfn.XLOOKUP(Orders_C[[#This Row],[Product_ID]],Products_C[Product_ID],Products_C[Category])</f>
        <v>Beverage</v>
      </c>
      <c r="Z2728" t="str">
        <f>_xlfn.XLOOKUP(Orders_C[[#This Row],[Store_ID]],Stores_c[Store_ID],Stores_c[City])</f>
        <v>Lake Williammouth</v>
      </c>
      <c r="AA2728" t="str">
        <f>_xlfn.XLOOKUP(Orders_C[[#This Row],[Customer_ID]],Customers_c[Customer_ID],Customers_c[Customer_Name])</f>
        <v>Kelly Ward</v>
      </c>
      <c r="AB2728" s="6">
        <f>Orders_C[[#This Row],[Quantity]]*Orders_C[[#This Row],[Unit_Price]]*(1-Orders_C[[#This Row],[Discount %]])+Orders_C[[#This Row],[Tax]]</f>
        <v>691.25</v>
      </c>
      <c r="AC2728" s="9">
        <f>(Orders_C[[#This Row],[Unit_Price]]*Orders_C[[#This Row],[Quantity]])-Orders_C[[#This Row],[Discount]]+Orders_C[[#This Row],[Tax]]</f>
        <v>794.75</v>
      </c>
      <c r="AD2728" t="str">
        <f>IF(COUNTIF(Orders_C[[#All],[Customer_ID]],Orders_C[[#This Row],[Customer_ID]])&gt;1,"Repeat","New")</f>
        <v>Repeat</v>
      </c>
      <c r="AE2728" t="str" cm="1">
        <f t="array" ref="AE2728">_xlfn.XLOOKUP(Orders_C[[#This Row],[Store_ID]],Stores_c[[#All],[Store_ID]],Stores_c[[#All],[City]])</f>
        <v>Lake Williammouth</v>
      </c>
      <c r="AF2728" t="str" cm="1">
        <f t="array" ref="AF2728">_xlfn.XLOOKUP(Orders_C[[#This Row],[Store_ID]],Stores_c[[#All],[Store_ID]],Stores_c[[#All],[Manager_Name]])</f>
        <v>Stephanie Dominguez</v>
      </c>
      <c r="AG2728" t="str" cm="1">
        <f t="array" ref="AG2728">_xlfn.XLOOKUP(Orders_C[[#This Row],[Store_ID]],Stores_c[[#All],[Store_ID]],Stores_c[[#All],[Store_Type]])</f>
        <v>Drive-Thru</v>
      </c>
    </row>
    <row r="2729" spans="1:33" x14ac:dyDescent="0.25">
      <c r="A2729">
        <v>7235</v>
      </c>
      <c r="B2729" s="1">
        <v>45731</v>
      </c>
      <c r="C2729" s="2">
        <v>0.94335648148148143</v>
      </c>
      <c r="D2729">
        <v>1012</v>
      </c>
      <c r="E2729">
        <v>216</v>
      </c>
      <c r="F2729">
        <v>510</v>
      </c>
      <c r="G2729">
        <v>308</v>
      </c>
      <c r="H2729">
        <v>3</v>
      </c>
      <c r="I2729">
        <v>269</v>
      </c>
      <c r="J2729">
        <v>15</v>
      </c>
      <c r="K2729">
        <v>13.45</v>
      </c>
      <c r="L2729">
        <v>805.45</v>
      </c>
      <c r="M2729" t="s">
        <v>20</v>
      </c>
      <c r="N2729" t="s">
        <v>21</v>
      </c>
      <c r="O2729">
        <v>20</v>
      </c>
      <c r="P2729">
        <v>5</v>
      </c>
      <c r="Q2729" t="s">
        <v>1258</v>
      </c>
      <c r="R2729">
        <v>509</v>
      </c>
      <c r="S2729" s="3">
        <v>0.15</v>
      </c>
      <c r="T2729" s="6">
        <v>321.25000000000006</v>
      </c>
      <c r="U2729" t="s">
        <v>6334</v>
      </c>
      <c r="V2729">
        <v>2025</v>
      </c>
      <c r="W2729" t="s">
        <v>6333</v>
      </c>
      <c r="X2729" t="str">
        <f>_xlfn.XLOOKUP(Orders_C[[#This Row],[Product_ID]],Products_C[Product_ID],Products_C[Product_Name])</f>
        <v>Zinger Burger</v>
      </c>
      <c r="Y2729" t="str">
        <f>_xlfn.XLOOKUP(Orders_C[[#This Row],[Product_ID]],Products_C[Product_ID],Products_C[Category])</f>
        <v>Beverage</v>
      </c>
      <c r="Z2729" t="str">
        <f>_xlfn.XLOOKUP(Orders_C[[#This Row],[Store_ID]],Stores_c[Store_ID],Stores_c[City])</f>
        <v>Garciaview</v>
      </c>
      <c r="AA2729" t="str">
        <f>_xlfn.XLOOKUP(Orders_C[[#This Row],[Customer_ID]],Customers_c[Customer_ID],Customers_c[Customer_Name])</f>
        <v>Alexis Reynolds</v>
      </c>
      <c r="AB2729" s="6">
        <f>Orders_C[[#This Row],[Quantity]]*Orders_C[[#This Row],[Unit_Price]]*(1-Orders_C[[#This Row],[Discount %]])+Orders_C[[#This Row],[Tax]]</f>
        <v>699.4</v>
      </c>
      <c r="AC2729" s="9">
        <f>(Orders_C[[#This Row],[Unit_Price]]*Orders_C[[#This Row],[Quantity]])-Orders_C[[#This Row],[Discount]]+Orders_C[[#This Row],[Tax]]</f>
        <v>805.45</v>
      </c>
      <c r="AD2729" t="str">
        <f>IF(COUNTIF(Orders_C[[#All],[Customer_ID]],Orders_C[[#This Row],[Customer_ID]])&gt;1,"Repeat","New")</f>
        <v>Repeat</v>
      </c>
      <c r="AE2729" t="str" cm="1">
        <f t="array" ref="AE2729">_xlfn.XLOOKUP(Orders_C[[#This Row],[Store_ID]],Stores_c[[#All],[Store_ID]],Stores_c[[#All],[City]])</f>
        <v>Garciaview</v>
      </c>
      <c r="AF2729" t="str" cm="1">
        <f t="array" ref="AF2729">_xlfn.XLOOKUP(Orders_C[[#This Row],[Store_ID]],Stores_c[[#All],[Store_ID]],Stores_c[[#All],[Manager_Name]])</f>
        <v>Karina Washington</v>
      </c>
      <c r="AG2729" t="str" cm="1">
        <f t="array" ref="AG2729">_xlfn.XLOOKUP(Orders_C[[#This Row],[Store_ID]],Stores_c[[#All],[Store_ID]],Stores_c[[#All],[Store_Type]])</f>
        <v>Drive-Thru</v>
      </c>
    </row>
    <row r="2730" spans="1:33" x14ac:dyDescent="0.25">
      <c r="A2730">
        <v>7708</v>
      </c>
      <c r="B2730" s="1">
        <v>45835</v>
      </c>
      <c r="C2730" s="2">
        <v>0.96612268518518518</v>
      </c>
      <c r="D2730">
        <v>1082</v>
      </c>
      <c r="E2730">
        <v>216</v>
      </c>
      <c r="F2730">
        <v>465</v>
      </c>
      <c r="G2730">
        <v>309</v>
      </c>
      <c r="H2730">
        <v>3</v>
      </c>
      <c r="I2730">
        <v>269</v>
      </c>
      <c r="J2730">
        <v>15</v>
      </c>
      <c r="K2730">
        <v>13.45</v>
      </c>
      <c r="L2730">
        <v>805.45</v>
      </c>
      <c r="M2730" t="s">
        <v>19</v>
      </c>
      <c r="N2730" t="s">
        <v>23</v>
      </c>
      <c r="O2730">
        <v>15</v>
      </c>
      <c r="P2730">
        <v>3</v>
      </c>
      <c r="Q2730" t="s">
        <v>1731</v>
      </c>
      <c r="R2730">
        <v>509</v>
      </c>
      <c r="S2730" s="3">
        <v>0.15</v>
      </c>
      <c r="T2730" s="6">
        <v>321.25000000000006</v>
      </c>
      <c r="U2730" t="s">
        <v>6340</v>
      </c>
      <c r="V2730">
        <v>2025</v>
      </c>
      <c r="W2730" t="s">
        <v>6333</v>
      </c>
      <c r="X2730" t="str">
        <f>_xlfn.XLOOKUP(Orders_C[[#This Row],[Product_ID]],Products_C[Product_ID],Products_C[Product_Name])</f>
        <v>Chicken Bucket</v>
      </c>
      <c r="Y2730" t="str">
        <f>_xlfn.XLOOKUP(Orders_C[[#This Row],[Product_ID]],Products_C[Product_ID],Products_C[Category])</f>
        <v>Dessert</v>
      </c>
      <c r="Z2730" t="str">
        <f>_xlfn.XLOOKUP(Orders_C[[#This Row],[Store_ID]],Stores_c[Store_ID],Stores_c[City])</f>
        <v>Garciaview</v>
      </c>
      <c r="AA2730" t="str">
        <f>_xlfn.XLOOKUP(Orders_C[[#This Row],[Customer_ID]],Customers_c[Customer_ID],Customers_c[Customer_Name])</f>
        <v>Candice Lucero</v>
      </c>
      <c r="AB2730" s="6">
        <f>Orders_C[[#This Row],[Quantity]]*Orders_C[[#This Row],[Unit_Price]]*(1-Orders_C[[#This Row],[Discount %]])+Orders_C[[#This Row],[Tax]]</f>
        <v>699.4</v>
      </c>
      <c r="AC2730" s="9">
        <f>(Orders_C[[#This Row],[Unit_Price]]*Orders_C[[#This Row],[Quantity]])-Orders_C[[#This Row],[Discount]]+Orders_C[[#This Row],[Tax]]</f>
        <v>805.45</v>
      </c>
      <c r="AD2730" t="str">
        <f>IF(COUNTIF(Orders_C[[#All],[Customer_ID]],Orders_C[[#This Row],[Customer_ID]])&gt;1,"Repeat","New")</f>
        <v>Repeat</v>
      </c>
      <c r="AE2730" t="str" cm="1">
        <f t="array" ref="AE2730">_xlfn.XLOOKUP(Orders_C[[#This Row],[Store_ID]],Stores_c[[#All],[Store_ID]],Stores_c[[#All],[City]])</f>
        <v>Garciaview</v>
      </c>
      <c r="AF2730" t="str" cm="1">
        <f t="array" ref="AF2730">_xlfn.XLOOKUP(Orders_C[[#This Row],[Store_ID]],Stores_c[[#All],[Store_ID]],Stores_c[[#All],[Manager_Name]])</f>
        <v>Karina Washington</v>
      </c>
      <c r="AG2730" t="str" cm="1">
        <f t="array" ref="AG2730">_xlfn.XLOOKUP(Orders_C[[#This Row],[Store_ID]],Stores_c[[#All],[Store_ID]],Stores_c[[#All],[Store_Type]])</f>
        <v>Drive-Thru</v>
      </c>
    </row>
    <row r="2731" spans="1:33" x14ac:dyDescent="0.25">
      <c r="A2731">
        <v>10985</v>
      </c>
      <c r="B2731" s="1">
        <v>45784</v>
      </c>
      <c r="C2731" s="2">
        <v>0.18616898148148148</v>
      </c>
      <c r="D2731">
        <v>1741</v>
      </c>
      <c r="E2731">
        <v>223</v>
      </c>
      <c r="F2731">
        <v>534</v>
      </c>
      <c r="G2731">
        <v>304</v>
      </c>
      <c r="H2731">
        <v>3</v>
      </c>
      <c r="I2731">
        <v>269</v>
      </c>
      <c r="J2731">
        <v>15</v>
      </c>
      <c r="K2731">
        <v>13.45</v>
      </c>
      <c r="L2731">
        <v>805.45</v>
      </c>
      <c r="M2731" t="s">
        <v>19</v>
      </c>
      <c r="N2731" t="s">
        <v>21</v>
      </c>
      <c r="O2731">
        <v>51</v>
      </c>
      <c r="P2731">
        <v>2</v>
      </c>
      <c r="Q2731" t="s">
        <v>5008</v>
      </c>
      <c r="R2731">
        <v>501</v>
      </c>
      <c r="S2731" s="3">
        <v>0.15</v>
      </c>
      <c r="T2731" s="6">
        <v>321.25000000000006</v>
      </c>
      <c r="U2731" t="s">
        <v>6339</v>
      </c>
      <c r="V2731">
        <v>2025</v>
      </c>
      <c r="W2731" t="s">
        <v>6331</v>
      </c>
      <c r="X2731" t="str">
        <f>_xlfn.XLOOKUP(Orders_C[[#This Row],[Product_ID]],Products_C[Product_ID],Products_C[Product_Name])</f>
        <v>Veg Burger</v>
      </c>
      <c r="Y2731" t="str">
        <f>_xlfn.XLOOKUP(Orders_C[[#This Row],[Product_ID]],Products_C[Product_ID],Products_C[Category])</f>
        <v>Burger</v>
      </c>
      <c r="Z2731" t="str">
        <f>_xlfn.XLOOKUP(Orders_C[[#This Row],[Store_ID]],Stores_c[Store_ID],Stores_c[City])</f>
        <v>Chambershaven</v>
      </c>
      <c r="AA2731" t="str">
        <f>_xlfn.XLOOKUP(Orders_C[[#This Row],[Customer_ID]],Customers_c[Customer_ID],Customers_c[Customer_Name])</f>
        <v>Holly Becker</v>
      </c>
      <c r="AB2731" s="6">
        <f>Orders_C[[#This Row],[Quantity]]*Orders_C[[#This Row],[Unit_Price]]*(1-Orders_C[[#This Row],[Discount %]])+Orders_C[[#This Row],[Tax]]</f>
        <v>699.4</v>
      </c>
      <c r="AC2731" s="9">
        <f>(Orders_C[[#This Row],[Unit_Price]]*Orders_C[[#This Row],[Quantity]])-Orders_C[[#This Row],[Discount]]+Orders_C[[#This Row],[Tax]]</f>
        <v>805.45</v>
      </c>
      <c r="AD2731" t="str">
        <f>IF(COUNTIF(Orders_C[[#All],[Customer_ID]],Orders_C[[#This Row],[Customer_ID]])&gt;1,"Repeat","New")</f>
        <v>Repeat</v>
      </c>
      <c r="AE2731" t="str" cm="1">
        <f t="array" ref="AE2731">_xlfn.XLOOKUP(Orders_C[[#This Row],[Store_ID]],Stores_c[[#All],[Store_ID]],Stores_c[[#All],[City]])</f>
        <v>Chambershaven</v>
      </c>
      <c r="AF2731" t="str" cm="1">
        <f t="array" ref="AF2731">_xlfn.XLOOKUP(Orders_C[[#This Row],[Store_ID]],Stores_c[[#All],[Store_ID]],Stores_c[[#All],[Manager_Name]])</f>
        <v>Virginia Webster</v>
      </c>
      <c r="AG2731" t="str" cm="1">
        <f t="array" ref="AG2731">_xlfn.XLOOKUP(Orders_C[[#This Row],[Store_ID]],Stores_c[[#All],[Store_ID]],Stores_c[[#All],[Store_Type]])</f>
        <v>Street</v>
      </c>
    </row>
    <row r="2732" spans="1:33" x14ac:dyDescent="0.25">
      <c r="A2732">
        <v>9777</v>
      </c>
      <c r="B2732" s="1">
        <v>45804</v>
      </c>
      <c r="C2732" s="2">
        <v>0.21243055555555557</v>
      </c>
      <c r="D2732">
        <v>1927</v>
      </c>
      <c r="E2732">
        <v>210</v>
      </c>
      <c r="F2732">
        <v>544</v>
      </c>
      <c r="G2732">
        <v>305</v>
      </c>
      <c r="H2732">
        <v>2</v>
      </c>
      <c r="I2732">
        <v>378</v>
      </c>
      <c r="J2732">
        <v>0</v>
      </c>
      <c r="K2732">
        <v>18.899999999999999</v>
      </c>
      <c r="L2732">
        <v>774.9</v>
      </c>
      <c r="M2732" t="s">
        <v>20</v>
      </c>
      <c r="N2732" t="s">
        <v>23</v>
      </c>
      <c r="O2732">
        <v>52</v>
      </c>
      <c r="P2732">
        <v>4</v>
      </c>
      <c r="Q2732" t="s">
        <v>3800</v>
      </c>
      <c r="R2732">
        <v>503</v>
      </c>
      <c r="S2732" s="3">
        <v>0</v>
      </c>
      <c r="T2732" s="6">
        <v>321.3</v>
      </c>
      <c r="U2732" t="s">
        <v>6339</v>
      </c>
      <c r="V2732">
        <v>2025</v>
      </c>
      <c r="W2732" t="s">
        <v>6331</v>
      </c>
      <c r="X2732" t="str">
        <f>_xlfn.XLOOKUP(Orders_C[[#This Row],[Product_ID]],Products_C[Product_ID],Products_C[Product_Name])</f>
        <v>Krushers</v>
      </c>
      <c r="Y2732" t="str">
        <f>_xlfn.XLOOKUP(Orders_C[[#This Row],[Product_ID]],Products_C[Product_ID],Products_C[Category])</f>
        <v>Dessert</v>
      </c>
      <c r="Z2732" t="str">
        <f>_xlfn.XLOOKUP(Orders_C[[#This Row],[Store_ID]],Stores_c[Store_ID],Stores_c[City])</f>
        <v>East William</v>
      </c>
      <c r="AA2732" t="str">
        <f>_xlfn.XLOOKUP(Orders_C[[#This Row],[Customer_ID]],Customers_c[Customer_ID],Customers_c[Customer_Name])</f>
        <v>Suzanne Washington</v>
      </c>
      <c r="AB2732" s="6">
        <f>Orders_C[[#This Row],[Quantity]]*Orders_C[[#This Row],[Unit_Price]]*(1-Orders_C[[#This Row],[Discount %]])+Orders_C[[#This Row],[Tax]]</f>
        <v>774.9</v>
      </c>
      <c r="AC2732" s="9">
        <f>(Orders_C[[#This Row],[Unit_Price]]*Orders_C[[#This Row],[Quantity]])-Orders_C[[#This Row],[Discount]]+Orders_C[[#This Row],[Tax]]</f>
        <v>774.9</v>
      </c>
      <c r="AD2732" t="str">
        <f>IF(COUNTIF(Orders_C[[#All],[Customer_ID]],Orders_C[[#This Row],[Customer_ID]])&gt;1,"Repeat","New")</f>
        <v>Repeat</v>
      </c>
      <c r="AE2732" t="str" cm="1">
        <f t="array" ref="AE2732">_xlfn.XLOOKUP(Orders_C[[#This Row],[Store_ID]],Stores_c[[#All],[Store_ID]],Stores_c[[#All],[City]])</f>
        <v>East William</v>
      </c>
      <c r="AF2732" t="str" cm="1">
        <f t="array" ref="AF2732">_xlfn.XLOOKUP(Orders_C[[#This Row],[Store_ID]],Stores_c[[#All],[Store_ID]],Stores_c[[#All],[Manager_Name]])</f>
        <v>Victoria Butler</v>
      </c>
      <c r="AG2732" t="str" cm="1">
        <f t="array" ref="AG2732">_xlfn.XLOOKUP(Orders_C[[#This Row],[Store_ID]],Stores_c[[#All],[Store_ID]],Stores_c[[#All],[Store_Type]])</f>
        <v>Drive-Thru</v>
      </c>
    </row>
    <row r="2733" spans="1:33" x14ac:dyDescent="0.25">
      <c r="A2733">
        <v>10951</v>
      </c>
      <c r="B2733" s="1">
        <v>45781</v>
      </c>
      <c r="C2733" s="2">
        <v>0.8552777777777778</v>
      </c>
      <c r="D2733">
        <v>1820</v>
      </c>
      <c r="E2733">
        <v>209</v>
      </c>
      <c r="F2733">
        <v>471</v>
      </c>
      <c r="G2733">
        <v>313</v>
      </c>
      <c r="H2733">
        <v>4</v>
      </c>
      <c r="I2733">
        <v>198</v>
      </c>
      <c r="J2733">
        <v>5</v>
      </c>
      <c r="K2733">
        <v>9.9</v>
      </c>
      <c r="L2733">
        <v>796.9</v>
      </c>
      <c r="M2733" t="s">
        <v>19</v>
      </c>
      <c r="N2733" t="s">
        <v>21</v>
      </c>
      <c r="O2733">
        <v>18</v>
      </c>
      <c r="P2733">
        <v>1</v>
      </c>
      <c r="Q2733" t="s">
        <v>4974</v>
      </c>
      <c r="R2733">
        <v>510</v>
      </c>
      <c r="S2733" s="3">
        <v>0.05</v>
      </c>
      <c r="T2733" s="6">
        <v>321.7</v>
      </c>
      <c r="U2733" t="s">
        <v>6339</v>
      </c>
      <c r="V2733">
        <v>2025</v>
      </c>
      <c r="W2733" t="s">
        <v>6333</v>
      </c>
      <c r="X2733" t="str">
        <f>_xlfn.XLOOKUP(Orders_C[[#This Row],[Product_ID]],Products_C[Product_ID],Products_C[Product_Name])</f>
        <v>Rice Bowl</v>
      </c>
      <c r="Y2733" t="str">
        <f>_xlfn.XLOOKUP(Orders_C[[#This Row],[Product_ID]],Products_C[Product_ID],Products_C[Category])</f>
        <v>Beverage</v>
      </c>
      <c r="Z2733" t="str">
        <f>_xlfn.XLOOKUP(Orders_C[[#This Row],[Store_ID]],Stores_c[Store_ID],Stores_c[City])</f>
        <v>Reidberg</v>
      </c>
      <c r="AA2733" t="str">
        <f>_xlfn.XLOOKUP(Orders_C[[#This Row],[Customer_ID]],Customers_c[Customer_ID],Customers_c[Customer_Name])</f>
        <v>Danny Dawson</v>
      </c>
      <c r="AB2733" s="6">
        <f>Orders_C[[#This Row],[Quantity]]*Orders_C[[#This Row],[Unit_Price]]*(1-Orders_C[[#This Row],[Discount %]])+Orders_C[[#This Row],[Tax]]</f>
        <v>762.3</v>
      </c>
      <c r="AC2733" s="9">
        <f>(Orders_C[[#This Row],[Unit_Price]]*Orders_C[[#This Row],[Quantity]])-Orders_C[[#This Row],[Discount]]+Orders_C[[#This Row],[Tax]]</f>
        <v>796.9</v>
      </c>
      <c r="AD2733" t="str">
        <f>IF(COUNTIF(Orders_C[[#All],[Customer_ID]],Orders_C[[#This Row],[Customer_ID]])&gt;1,"Repeat","New")</f>
        <v>Repeat</v>
      </c>
      <c r="AE2733" t="str" cm="1">
        <f t="array" ref="AE2733">_xlfn.XLOOKUP(Orders_C[[#This Row],[Store_ID]],Stores_c[[#All],[Store_ID]],Stores_c[[#All],[City]])</f>
        <v>Reidberg</v>
      </c>
      <c r="AF2733" t="str" cm="1">
        <f t="array" ref="AF2733">_xlfn.XLOOKUP(Orders_C[[#This Row],[Store_ID]],Stores_c[[#All],[Store_ID]],Stores_c[[#All],[Manager_Name]])</f>
        <v>Jeffrey Horn</v>
      </c>
      <c r="AG2733" t="str" cm="1">
        <f t="array" ref="AG2733">_xlfn.XLOOKUP(Orders_C[[#This Row],[Store_ID]],Stores_c[[#All],[Store_ID]],Stores_c[[#All],[Store_Type]])</f>
        <v>Drive-Thru</v>
      </c>
    </row>
    <row r="2734" spans="1:33" x14ac:dyDescent="0.25">
      <c r="A2734">
        <v>10430</v>
      </c>
      <c r="B2734" s="1">
        <v>45708</v>
      </c>
      <c r="C2734" s="2">
        <v>2.1574074074074075E-2</v>
      </c>
      <c r="D2734">
        <v>1516</v>
      </c>
      <c r="E2734">
        <v>218</v>
      </c>
      <c r="F2734">
        <v>498</v>
      </c>
      <c r="G2734">
        <v>325</v>
      </c>
      <c r="H2734">
        <v>4</v>
      </c>
      <c r="I2734">
        <v>195</v>
      </c>
      <c r="J2734">
        <v>0</v>
      </c>
      <c r="K2734">
        <v>9.75</v>
      </c>
      <c r="L2734">
        <v>789.75</v>
      </c>
      <c r="M2734" t="s">
        <v>19</v>
      </c>
      <c r="N2734" t="s">
        <v>21</v>
      </c>
      <c r="O2734">
        <v>12</v>
      </c>
      <c r="P2734">
        <v>5</v>
      </c>
      <c r="Q2734" t="s">
        <v>4453</v>
      </c>
      <c r="R2734">
        <v>503</v>
      </c>
      <c r="S2734" s="3">
        <v>0</v>
      </c>
      <c r="T2734" s="6">
        <v>321.75</v>
      </c>
      <c r="U2734" t="s">
        <v>6338</v>
      </c>
      <c r="V2734">
        <v>2025</v>
      </c>
      <c r="W2734" t="s">
        <v>6333</v>
      </c>
      <c r="X2734" t="str">
        <f>_xlfn.XLOOKUP(Orders_C[[#This Row],[Product_ID]],Products_C[Product_ID],Products_C[Product_Name])</f>
        <v>Veg Burger</v>
      </c>
      <c r="Y2734" t="str">
        <f>_xlfn.XLOOKUP(Orders_C[[#This Row],[Product_ID]],Products_C[Product_ID],Products_C[Category])</f>
        <v>Chicken</v>
      </c>
      <c r="Z2734" t="str">
        <f>_xlfn.XLOOKUP(Orders_C[[#This Row],[Store_ID]],Stores_c[Store_ID],Stores_c[City])</f>
        <v>East Johnport</v>
      </c>
      <c r="AA2734" t="str">
        <f>_xlfn.XLOOKUP(Orders_C[[#This Row],[Customer_ID]],Customers_c[Customer_ID],Customers_c[Customer_Name])</f>
        <v>Jeffrey Ramirez</v>
      </c>
      <c r="AB2734" s="6">
        <f>Orders_C[[#This Row],[Quantity]]*Orders_C[[#This Row],[Unit_Price]]*(1-Orders_C[[#This Row],[Discount %]])+Orders_C[[#This Row],[Tax]]</f>
        <v>789.75</v>
      </c>
      <c r="AC2734" s="9">
        <f>(Orders_C[[#This Row],[Unit_Price]]*Orders_C[[#This Row],[Quantity]])-Orders_C[[#This Row],[Discount]]+Orders_C[[#This Row],[Tax]]</f>
        <v>789.75</v>
      </c>
      <c r="AD2734" t="str">
        <f>IF(COUNTIF(Orders_C[[#All],[Customer_ID]],Orders_C[[#This Row],[Customer_ID]])&gt;1,"Repeat","New")</f>
        <v>Repeat</v>
      </c>
      <c r="AE2734" t="str" cm="1">
        <f t="array" ref="AE2734">_xlfn.XLOOKUP(Orders_C[[#This Row],[Store_ID]],Stores_c[[#All],[Store_ID]],Stores_c[[#All],[City]])</f>
        <v>East Johnport</v>
      </c>
      <c r="AF2734" t="str" cm="1">
        <f t="array" ref="AF2734">_xlfn.XLOOKUP(Orders_C[[#This Row],[Store_ID]],Stores_c[[#All],[Store_ID]],Stores_c[[#All],[Manager_Name]])</f>
        <v>Mr. Matthew Murillo III</v>
      </c>
      <c r="AG2734" t="str" cm="1">
        <f t="array" ref="AG2734">_xlfn.XLOOKUP(Orders_C[[#This Row],[Store_ID]],Stores_c[[#All],[Store_ID]],Stores_c[[#All],[Store_Type]])</f>
        <v>Street</v>
      </c>
    </row>
    <row r="2735" spans="1:33" x14ac:dyDescent="0.25">
      <c r="A2735">
        <v>9373</v>
      </c>
      <c r="B2735" s="1">
        <v>45962</v>
      </c>
      <c r="C2735" s="2">
        <v>0.51932870370370365</v>
      </c>
      <c r="D2735">
        <v>1327</v>
      </c>
      <c r="E2735">
        <v>211</v>
      </c>
      <c r="F2735">
        <v>429</v>
      </c>
      <c r="G2735">
        <v>314</v>
      </c>
      <c r="H2735">
        <v>2</v>
      </c>
      <c r="I2735">
        <v>379</v>
      </c>
      <c r="J2735">
        <v>0</v>
      </c>
      <c r="K2735">
        <v>18.95</v>
      </c>
      <c r="L2735">
        <v>776.95</v>
      </c>
      <c r="M2735" t="s">
        <v>18</v>
      </c>
      <c r="N2735" t="s">
        <v>22</v>
      </c>
      <c r="O2735">
        <v>36</v>
      </c>
      <c r="P2735">
        <v>2</v>
      </c>
      <c r="Q2735" t="s">
        <v>3396</v>
      </c>
      <c r="R2735">
        <v>501</v>
      </c>
      <c r="S2735" s="3">
        <v>0</v>
      </c>
      <c r="T2735" s="6">
        <v>322.15000000000003</v>
      </c>
      <c r="U2735" t="s">
        <v>6336</v>
      </c>
      <c r="V2735">
        <v>2025</v>
      </c>
      <c r="W2735" t="s">
        <v>6329</v>
      </c>
      <c r="X2735" t="str">
        <f>_xlfn.XLOOKUP(Orders_C[[#This Row],[Product_ID]],Products_C[Product_ID],Products_C[Product_Name])</f>
        <v>Wrap</v>
      </c>
      <c r="Y2735" t="str">
        <f>_xlfn.XLOOKUP(Orders_C[[#This Row],[Product_ID]],Products_C[Product_ID],Products_C[Category])</f>
        <v>Burger</v>
      </c>
      <c r="Z2735" t="str">
        <f>_xlfn.XLOOKUP(Orders_C[[#This Row],[Store_ID]],Stores_c[Store_ID],Stores_c[City])</f>
        <v>North Robertstad</v>
      </c>
      <c r="AA2735" t="str">
        <f>_xlfn.XLOOKUP(Orders_C[[#This Row],[Customer_ID]],Customers_c[Customer_ID],Customers_c[Customer_Name])</f>
        <v>James Robinson</v>
      </c>
      <c r="AB2735" s="6">
        <f>Orders_C[[#This Row],[Quantity]]*Orders_C[[#This Row],[Unit_Price]]*(1-Orders_C[[#This Row],[Discount %]])+Orders_C[[#This Row],[Tax]]</f>
        <v>776.95</v>
      </c>
      <c r="AC2735" s="9">
        <f>(Orders_C[[#This Row],[Unit_Price]]*Orders_C[[#This Row],[Quantity]])-Orders_C[[#This Row],[Discount]]+Orders_C[[#This Row],[Tax]]</f>
        <v>776.95</v>
      </c>
      <c r="AD2735" t="str">
        <f>IF(COUNTIF(Orders_C[[#All],[Customer_ID]],Orders_C[[#This Row],[Customer_ID]])&gt;1,"Repeat","New")</f>
        <v>Repeat</v>
      </c>
      <c r="AE2735" t="str" cm="1">
        <f t="array" ref="AE2735">_xlfn.XLOOKUP(Orders_C[[#This Row],[Store_ID]],Stores_c[[#All],[Store_ID]],Stores_c[[#All],[City]])</f>
        <v>North Robertstad</v>
      </c>
      <c r="AF2735" t="str" cm="1">
        <f t="array" ref="AF2735">_xlfn.XLOOKUP(Orders_C[[#This Row],[Store_ID]],Stores_c[[#All],[Store_ID]],Stores_c[[#All],[Manager_Name]])</f>
        <v>Mary Lewis</v>
      </c>
      <c r="AG2735" t="str" cm="1">
        <f t="array" ref="AG2735">_xlfn.XLOOKUP(Orders_C[[#This Row],[Store_ID]],Stores_c[[#All],[Store_ID]],Stores_c[[#All],[Store_Type]])</f>
        <v>Street</v>
      </c>
    </row>
    <row r="2736" spans="1:33" x14ac:dyDescent="0.25">
      <c r="A2736">
        <v>6135</v>
      </c>
      <c r="B2736" s="1">
        <v>45915</v>
      </c>
      <c r="C2736" s="2">
        <v>0.42423611111111109</v>
      </c>
      <c r="D2736">
        <v>1655</v>
      </c>
      <c r="E2736">
        <v>208</v>
      </c>
      <c r="F2736">
        <v>513</v>
      </c>
      <c r="G2736">
        <v>338</v>
      </c>
      <c r="H2736">
        <v>2</v>
      </c>
      <c r="I2736">
        <v>385</v>
      </c>
      <c r="J2736">
        <v>5</v>
      </c>
      <c r="K2736">
        <v>19.25</v>
      </c>
      <c r="L2736">
        <v>784.25</v>
      </c>
      <c r="M2736" t="s">
        <v>20</v>
      </c>
      <c r="N2736" t="s">
        <v>22</v>
      </c>
      <c r="O2736">
        <v>42</v>
      </c>
      <c r="P2736">
        <v>4</v>
      </c>
      <c r="Q2736" t="s">
        <v>158</v>
      </c>
      <c r="R2736">
        <v>509</v>
      </c>
      <c r="S2736" s="3">
        <v>0.05</v>
      </c>
      <c r="T2736" s="6">
        <v>322.25</v>
      </c>
      <c r="U2736" t="s">
        <v>6335</v>
      </c>
      <c r="V2736">
        <v>2025</v>
      </c>
      <c r="W2736" t="s">
        <v>6331</v>
      </c>
      <c r="X2736" t="str">
        <f>_xlfn.XLOOKUP(Orders_C[[#This Row],[Product_ID]],Products_C[Product_ID],Products_C[Product_Name])</f>
        <v>Chicken Wings</v>
      </c>
      <c r="Y2736" t="str">
        <f>_xlfn.XLOOKUP(Orders_C[[#This Row],[Product_ID]],Products_C[Product_ID],Products_C[Category])</f>
        <v>Burger</v>
      </c>
      <c r="Z2736" t="str">
        <f>_xlfn.XLOOKUP(Orders_C[[#This Row],[Store_ID]],Stores_c[Store_ID],Stores_c[City])</f>
        <v>Tracyview</v>
      </c>
      <c r="AA2736" t="str">
        <f>_xlfn.XLOOKUP(Orders_C[[#This Row],[Customer_ID]],Customers_c[Customer_ID],Customers_c[Customer_Name])</f>
        <v>Melinda Conner</v>
      </c>
      <c r="AB2736" s="6">
        <f>Orders_C[[#This Row],[Quantity]]*Orders_C[[#This Row],[Unit_Price]]*(1-Orders_C[[#This Row],[Discount %]])+Orders_C[[#This Row],[Tax]]</f>
        <v>750.75</v>
      </c>
      <c r="AC2736" s="9">
        <f>(Orders_C[[#This Row],[Unit_Price]]*Orders_C[[#This Row],[Quantity]])-Orders_C[[#This Row],[Discount]]+Orders_C[[#This Row],[Tax]]</f>
        <v>784.25</v>
      </c>
      <c r="AD2736" t="str">
        <f>IF(COUNTIF(Orders_C[[#All],[Customer_ID]],Orders_C[[#This Row],[Customer_ID]])&gt;1,"Repeat","New")</f>
        <v>Repeat</v>
      </c>
      <c r="AE2736" t="str" cm="1">
        <f t="array" ref="AE2736">_xlfn.XLOOKUP(Orders_C[[#This Row],[Store_ID]],Stores_c[[#All],[Store_ID]],Stores_c[[#All],[City]])</f>
        <v>Tracyview</v>
      </c>
      <c r="AF2736" t="str" cm="1">
        <f t="array" ref="AF2736">_xlfn.XLOOKUP(Orders_C[[#This Row],[Store_ID]],Stores_c[[#All],[Store_ID]],Stores_c[[#All],[Manager_Name]])</f>
        <v>Jeremiah Lee</v>
      </c>
      <c r="AG2736" t="str" cm="1">
        <f t="array" ref="AG2736">_xlfn.XLOOKUP(Orders_C[[#This Row],[Store_ID]],Stores_c[[#All],[Store_ID]],Stores_c[[#All],[Store_Type]])</f>
        <v>Mall</v>
      </c>
    </row>
    <row r="2737" spans="1:33" x14ac:dyDescent="0.25">
      <c r="A2737">
        <v>6815</v>
      </c>
      <c r="B2737" s="1">
        <v>45987</v>
      </c>
      <c r="C2737" s="2">
        <v>5.5891203703703707E-2</v>
      </c>
      <c r="D2737">
        <v>1019</v>
      </c>
      <c r="E2737">
        <v>216</v>
      </c>
      <c r="F2737">
        <v>447</v>
      </c>
      <c r="G2737">
        <v>339</v>
      </c>
      <c r="H2737">
        <v>2</v>
      </c>
      <c r="I2737">
        <v>391</v>
      </c>
      <c r="J2737">
        <v>10</v>
      </c>
      <c r="K2737">
        <v>19.55</v>
      </c>
      <c r="L2737">
        <v>791.55</v>
      </c>
      <c r="M2737" t="s">
        <v>18</v>
      </c>
      <c r="N2737" t="s">
        <v>23</v>
      </c>
      <c r="O2737">
        <v>23</v>
      </c>
      <c r="P2737">
        <v>3</v>
      </c>
      <c r="Q2737" t="s">
        <v>838</v>
      </c>
      <c r="R2737">
        <v>506</v>
      </c>
      <c r="S2737" s="3">
        <v>0.1</v>
      </c>
      <c r="T2737" s="6">
        <v>322.34999999999997</v>
      </c>
      <c r="U2737" t="s">
        <v>6336</v>
      </c>
      <c r="V2737">
        <v>2025</v>
      </c>
      <c r="W2737" t="s">
        <v>6329</v>
      </c>
      <c r="X2737" t="str">
        <f>_xlfn.XLOOKUP(Orders_C[[#This Row],[Product_ID]],Products_C[Product_ID],Products_C[Product_Name])</f>
        <v>Veg Burger</v>
      </c>
      <c r="Y2737" t="str">
        <f>_xlfn.XLOOKUP(Orders_C[[#This Row],[Product_ID]],Products_C[Product_ID],Products_C[Category])</f>
        <v>Burger</v>
      </c>
      <c r="Z2737" t="str">
        <f>_xlfn.XLOOKUP(Orders_C[[#This Row],[Store_ID]],Stores_c[Store_ID],Stores_c[City])</f>
        <v>Garciaview</v>
      </c>
      <c r="AA2737" t="str">
        <f>_xlfn.XLOOKUP(Orders_C[[#This Row],[Customer_ID]],Customers_c[Customer_ID],Customers_c[Customer_Name])</f>
        <v>Kimberly Fields</v>
      </c>
      <c r="AB2737" s="6">
        <f>Orders_C[[#This Row],[Quantity]]*Orders_C[[#This Row],[Unit_Price]]*(1-Orders_C[[#This Row],[Discount %]])+Orders_C[[#This Row],[Tax]]</f>
        <v>723.35</v>
      </c>
      <c r="AC2737" s="9">
        <f>(Orders_C[[#This Row],[Unit_Price]]*Orders_C[[#This Row],[Quantity]])-Orders_C[[#This Row],[Discount]]+Orders_C[[#This Row],[Tax]]</f>
        <v>791.55</v>
      </c>
      <c r="AD2737" t="str">
        <f>IF(COUNTIF(Orders_C[[#All],[Customer_ID]],Orders_C[[#This Row],[Customer_ID]])&gt;1,"Repeat","New")</f>
        <v>New</v>
      </c>
      <c r="AE2737" t="str" cm="1">
        <f t="array" ref="AE2737">_xlfn.XLOOKUP(Orders_C[[#This Row],[Store_ID]],Stores_c[[#All],[Store_ID]],Stores_c[[#All],[City]])</f>
        <v>Garciaview</v>
      </c>
      <c r="AF2737" t="str" cm="1">
        <f t="array" ref="AF2737">_xlfn.XLOOKUP(Orders_C[[#This Row],[Store_ID]],Stores_c[[#All],[Store_ID]],Stores_c[[#All],[Manager_Name]])</f>
        <v>Karina Washington</v>
      </c>
      <c r="AG2737" t="str" cm="1">
        <f t="array" ref="AG2737">_xlfn.XLOOKUP(Orders_C[[#This Row],[Store_ID]],Stores_c[[#All],[Store_ID]],Stores_c[[#All],[Store_Type]])</f>
        <v>Drive-Thru</v>
      </c>
    </row>
    <row r="2738" spans="1:33" x14ac:dyDescent="0.25">
      <c r="A2738">
        <v>9300</v>
      </c>
      <c r="B2738" s="1">
        <v>45748</v>
      </c>
      <c r="C2738" s="2">
        <v>0.25717592592592592</v>
      </c>
      <c r="D2738">
        <v>1274</v>
      </c>
      <c r="E2738">
        <v>219</v>
      </c>
      <c r="F2738">
        <v>426</v>
      </c>
      <c r="G2738">
        <v>315</v>
      </c>
      <c r="H2738">
        <v>2</v>
      </c>
      <c r="I2738">
        <v>397</v>
      </c>
      <c r="J2738">
        <v>15</v>
      </c>
      <c r="K2738">
        <v>19.850000000000001</v>
      </c>
      <c r="L2738">
        <v>798.85</v>
      </c>
      <c r="M2738" t="s">
        <v>18</v>
      </c>
      <c r="N2738" t="s">
        <v>21</v>
      </c>
      <c r="O2738">
        <v>57</v>
      </c>
      <c r="P2738">
        <v>5</v>
      </c>
      <c r="Q2738" t="s">
        <v>3323</v>
      </c>
      <c r="R2738">
        <v>507</v>
      </c>
      <c r="S2738" s="3">
        <v>0.15</v>
      </c>
      <c r="T2738" s="6">
        <v>322.45000000000005</v>
      </c>
      <c r="U2738" t="s">
        <v>6337</v>
      </c>
      <c r="V2738">
        <v>2025</v>
      </c>
      <c r="W2738" t="s">
        <v>6331</v>
      </c>
      <c r="X2738" t="str">
        <f>_xlfn.XLOOKUP(Orders_C[[#This Row],[Product_ID]],Products_C[Product_ID],Products_C[Product_Name])</f>
        <v>Popcorn Chicken</v>
      </c>
      <c r="Y2738" t="str">
        <f>_xlfn.XLOOKUP(Orders_C[[#This Row],[Product_ID]],Products_C[Product_ID],Products_C[Category])</f>
        <v>Beverage</v>
      </c>
      <c r="Z2738" t="str">
        <f>_xlfn.XLOOKUP(Orders_C[[#This Row],[Store_ID]],Stores_c[Store_ID],Stores_c[City])</f>
        <v>Lake David</v>
      </c>
      <c r="AA2738" t="str">
        <f>_xlfn.XLOOKUP(Orders_C[[#This Row],[Customer_ID]],Customers_c[Customer_ID],Customers_c[Customer_Name])</f>
        <v>Jason Gonzalez</v>
      </c>
      <c r="AB2738" s="6">
        <f>Orders_C[[#This Row],[Quantity]]*Orders_C[[#This Row],[Unit_Price]]*(1-Orders_C[[#This Row],[Discount %]])+Orders_C[[#This Row],[Tax]]</f>
        <v>694.75</v>
      </c>
      <c r="AC2738" s="9">
        <f>(Orders_C[[#This Row],[Unit_Price]]*Orders_C[[#This Row],[Quantity]])-Orders_C[[#This Row],[Discount]]+Orders_C[[#This Row],[Tax]]</f>
        <v>798.85</v>
      </c>
      <c r="AD2738" t="str">
        <f>IF(COUNTIF(Orders_C[[#All],[Customer_ID]],Orders_C[[#This Row],[Customer_ID]])&gt;1,"Repeat","New")</f>
        <v>Repeat</v>
      </c>
      <c r="AE2738" t="str" cm="1">
        <f t="array" ref="AE2738">_xlfn.XLOOKUP(Orders_C[[#This Row],[Store_ID]],Stores_c[[#All],[Store_ID]],Stores_c[[#All],[City]])</f>
        <v>Lake David</v>
      </c>
      <c r="AF2738" t="str" cm="1">
        <f t="array" ref="AF2738">_xlfn.XLOOKUP(Orders_C[[#This Row],[Store_ID]],Stores_c[[#All],[Store_ID]],Stores_c[[#All],[Manager_Name]])</f>
        <v>Joshua Hines</v>
      </c>
      <c r="AG2738" t="str" cm="1">
        <f t="array" ref="AG2738">_xlfn.XLOOKUP(Orders_C[[#This Row],[Store_ID]],Stores_c[[#All],[Store_ID]],Stores_c[[#All],[Store_Type]])</f>
        <v>Street</v>
      </c>
    </row>
    <row r="2739" spans="1:33" x14ac:dyDescent="0.25">
      <c r="A2739">
        <v>6682</v>
      </c>
      <c r="B2739" s="1">
        <v>45751</v>
      </c>
      <c r="C2739" s="2">
        <v>0.24990740740740741</v>
      </c>
      <c r="D2739">
        <v>1052</v>
      </c>
      <c r="E2739">
        <v>219</v>
      </c>
      <c r="F2739">
        <v>476</v>
      </c>
      <c r="G2739">
        <v>328</v>
      </c>
      <c r="H2739">
        <v>2</v>
      </c>
      <c r="I2739">
        <v>380</v>
      </c>
      <c r="J2739">
        <v>0</v>
      </c>
      <c r="K2739">
        <v>19</v>
      </c>
      <c r="L2739">
        <v>779</v>
      </c>
      <c r="M2739" t="s">
        <v>19</v>
      </c>
      <c r="N2739" t="s">
        <v>22</v>
      </c>
      <c r="O2739">
        <v>29</v>
      </c>
      <c r="P2739">
        <v>1</v>
      </c>
      <c r="Q2739" t="s">
        <v>705</v>
      </c>
      <c r="R2739">
        <v>509</v>
      </c>
      <c r="S2739" s="3">
        <v>0</v>
      </c>
      <c r="T2739" s="6">
        <v>323</v>
      </c>
      <c r="U2739" t="s">
        <v>6337</v>
      </c>
      <c r="V2739">
        <v>2025</v>
      </c>
      <c r="W2739" t="s">
        <v>6329</v>
      </c>
      <c r="X2739" t="str">
        <f>_xlfn.XLOOKUP(Orders_C[[#This Row],[Product_ID]],Products_C[Product_ID],Products_C[Product_Name])</f>
        <v>Rice Bowl</v>
      </c>
      <c r="Y2739" t="str">
        <f>_xlfn.XLOOKUP(Orders_C[[#This Row],[Product_ID]],Products_C[Product_ID],Products_C[Category])</f>
        <v>Burger</v>
      </c>
      <c r="Z2739" t="str">
        <f>_xlfn.XLOOKUP(Orders_C[[#This Row],[Store_ID]],Stores_c[Store_ID],Stores_c[City])</f>
        <v>Lake David</v>
      </c>
      <c r="AA2739" t="str">
        <f>_xlfn.XLOOKUP(Orders_C[[#This Row],[Customer_ID]],Customers_c[Customer_ID],Customers_c[Customer_Name])</f>
        <v>Nicholas Bishop</v>
      </c>
      <c r="AB2739" s="6">
        <f>Orders_C[[#This Row],[Quantity]]*Orders_C[[#This Row],[Unit_Price]]*(1-Orders_C[[#This Row],[Discount %]])+Orders_C[[#This Row],[Tax]]</f>
        <v>779</v>
      </c>
      <c r="AC2739" s="9">
        <f>(Orders_C[[#This Row],[Unit_Price]]*Orders_C[[#This Row],[Quantity]])-Orders_C[[#This Row],[Discount]]+Orders_C[[#This Row],[Tax]]</f>
        <v>779</v>
      </c>
      <c r="AD2739" t="str">
        <f>IF(COUNTIF(Orders_C[[#All],[Customer_ID]],Orders_C[[#This Row],[Customer_ID]])&gt;1,"Repeat","New")</f>
        <v>Repeat</v>
      </c>
      <c r="AE2739" t="str" cm="1">
        <f t="array" ref="AE2739">_xlfn.XLOOKUP(Orders_C[[#This Row],[Store_ID]],Stores_c[[#All],[Store_ID]],Stores_c[[#All],[City]])</f>
        <v>Lake David</v>
      </c>
      <c r="AF2739" t="str" cm="1">
        <f t="array" ref="AF2739">_xlfn.XLOOKUP(Orders_C[[#This Row],[Store_ID]],Stores_c[[#All],[Store_ID]],Stores_c[[#All],[Manager_Name]])</f>
        <v>Joshua Hines</v>
      </c>
      <c r="AG2739" t="str" cm="1">
        <f t="array" ref="AG2739">_xlfn.XLOOKUP(Orders_C[[#This Row],[Store_ID]],Stores_c[[#All],[Store_ID]],Stores_c[[#All],[Store_Type]])</f>
        <v>Street</v>
      </c>
    </row>
    <row r="2740" spans="1:33" x14ac:dyDescent="0.25">
      <c r="A2740">
        <v>7691</v>
      </c>
      <c r="B2740" s="1">
        <v>45880</v>
      </c>
      <c r="C2740" s="2">
        <v>0.97670138888888891</v>
      </c>
      <c r="D2740">
        <v>1257</v>
      </c>
      <c r="E2740">
        <v>211</v>
      </c>
      <c r="F2740">
        <v>523</v>
      </c>
      <c r="G2740">
        <v>308</v>
      </c>
      <c r="H2740">
        <v>2</v>
      </c>
      <c r="I2740">
        <v>392</v>
      </c>
      <c r="J2740">
        <v>10</v>
      </c>
      <c r="K2740">
        <v>19.600000000000001</v>
      </c>
      <c r="L2740">
        <v>793.6</v>
      </c>
      <c r="M2740" t="s">
        <v>18</v>
      </c>
      <c r="N2740" t="s">
        <v>21</v>
      </c>
      <c r="O2740">
        <v>26</v>
      </c>
      <c r="P2740">
        <v>3</v>
      </c>
      <c r="Q2740" t="s">
        <v>1714</v>
      </c>
      <c r="R2740">
        <v>501</v>
      </c>
      <c r="S2740" s="3">
        <v>0.1</v>
      </c>
      <c r="T2740" s="6">
        <v>323.20000000000005</v>
      </c>
      <c r="U2740" t="s">
        <v>6342</v>
      </c>
      <c r="V2740">
        <v>2025</v>
      </c>
      <c r="W2740" t="s">
        <v>6329</v>
      </c>
      <c r="X2740" t="str">
        <f>_xlfn.XLOOKUP(Orders_C[[#This Row],[Product_ID]],Products_C[Product_ID],Products_C[Product_Name])</f>
        <v>Zinger Burger</v>
      </c>
      <c r="Y2740" t="str">
        <f>_xlfn.XLOOKUP(Orders_C[[#This Row],[Product_ID]],Products_C[Product_ID],Products_C[Category])</f>
        <v>Beverage</v>
      </c>
      <c r="Z2740" t="str">
        <f>_xlfn.XLOOKUP(Orders_C[[#This Row],[Store_ID]],Stores_c[Store_ID],Stores_c[City])</f>
        <v>North Robertstad</v>
      </c>
      <c r="AA2740" t="str">
        <f>_xlfn.XLOOKUP(Orders_C[[#This Row],[Customer_ID]],Customers_c[Customer_ID],Customers_c[Customer_Name])</f>
        <v>Mr. Howard Taylor</v>
      </c>
      <c r="AB2740" s="6">
        <f>Orders_C[[#This Row],[Quantity]]*Orders_C[[#This Row],[Unit_Price]]*(1-Orders_C[[#This Row],[Discount %]])+Orders_C[[#This Row],[Tax]]</f>
        <v>725.2</v>
      </c>
      <c r="AC2740" s="9">
        <f>(Orders_C[[#This Row],[Unit_Price]]*Orders_C[[#This Row],[Quantity]])-Orders_C[[#This Row],[Discount]]+Orders_C[[#This Row],[Tax]]</f>
        <v>793.6</v>
      </c>
      <c r="AD2740" t="str">
        <f>IF(COUNTIF(Orders_C[[#All],[Customer_ID]],Orders_C[[#This Row],[Customer_ID]])&gt;1,"Repeat","New")</f>
        <v>Repeat</v>
      </c>
      <c r="AE2740" t="str" cm="1">
        <f t="array" ref="AE2740">_xlfn.XLOOKUP(Orders_C[[#This Row],[Store_ID]],Stores_c[[#All],[Store_ID]],Stores_c[[#All],[City]])</f>
        <v>North Robertstad</v>
      </c>
      <c r="AF2740" t="str" cm="1">
        <f t="array" ref="AF2740">_xlfn.XLOOKUP(Orders_C[[#This Row],[Store_ID]],Stores_c[[#All],[Store_ID]],Stores_c[[#All],[Manager_Name]])</f>
        <v>Mary Lewis</v>
      </c>
      <c r="AG2740" t="str" cm="1">
        <f t="array" ref="AG2740">_xlfn.XLOOKUP(Orders_C[[#This Row],[Store_ID]],Stores_c[[#All],[Store_ID]],Stores_c[[#All],[Store_Type]])</f>
        <v>Street</v>
      </c>
    </row>
    <row r="2741" spans="1:33" x14ac:dyDescent="0.25">
      <c r="A2741">
        <v>10331</v>
      </c>
      <c r="B2741" s="1">
        <v>45762</v>
      </c>
      <c r="C2741" s="2">
        <v>5.3935185185185188E-3</v>
      </c>
      <c r="D2741">
        <v>1397</v>
      </c>
      <c r="E2741">
        <v>212</v>
      </c>
      <c r="F2741">
        <v>534</v>
      </c>
      <c r="G2741">
        <v>327</v>
      </c>
      <c r="H2741">
        <v>2</v>
      </c>
      <c r="I2741">
        <v>392</v>
      </c>
      <c r="J2741">
        <v>10</v>
      </c>
      <c r="K2741">
        <v>19.600000000000001</v>
      </c>
      <c r="L2741">
        <v>793.6</v>
      </c>
      <c r="M2741" t="s">
        <v>19</v>
      </c>
      <c r="N2741" t="s">
        <v>22</v>
      </c>
      <c r="O2741">
        <v>39</v>
      </c>
      <c r="P2741">
        <v>2</v>
      </c>
      <c r="Q2741" t="s">
        <v>4354</v>
      </c>
      <c r="R2741">
        <v>505</v>
      </c>
      <c r="S2741" s="3">
        <v>0.1</v>
      </c>
      <c r="T2741" s="6">
        <v>323.20000000000005</v>
      </c>
      <c r="U2741" t="s">
        <v>6337</v>
      </c>
      <c r="V2741">
        <v>2025</v>
      </c>
      <c r="W2741" t="s">
        <v>6329</v>
      </c>
      <c r="X2741" t="str">
        <f>_xlfn.XLOOKUP(Orders_C[[#This Row],[Product_ID]],Products_C[Product_ID],Products_C[Product_Name])</f>
        <v>Wrap</v>
      </c>
      <c r="Y2741" t="str">
        <f>_xlfn.XLOOKUP(Orders_C[[#This Row],[Product_ID]],Products_C[Product_ID],Products_C[Category])</f>
        <v>Chicken</v>
      </c>
      <c r="Z2741" t="str">
        <f>_xlfn.XLOOKUP(Orders_C[[#This Row],[Store_ID]],Stores_c[Store_ID],Stores_c[City])</f>
        <v>Andrewview</v>
      </c>
      <c r="AA2741" t="str">
        <f>_xlfn.XLOOKUP(Orders_C[[#This Row],[Customer_ID]],Customers_c[Customer_ID],Customers_c[Customer_Name])</f>
        <v>Amanda Brown</v>
      </c>
      <c r="AB2741" s="6">
        <f>Orders_C[[#This Row],[Quantity]]*Orders_C[[#This Row],[Unit_Price]]*(1-Orders_C[[#This Row],[Discount %]])+Orders_C[[#This Row],[Tax]]</f>
        <v>725.2</v>
      </c>
      <c r="AC2741" s="9">
        <f>(Orders_C[[#This Row],[Unit_Price]]*Orders_C[[#This Row],[Quantity]])-Orders_C[[#This Row],[Discount]]+Orders_C[[#This Row],[Tax]]</f>
        <v>793.6</v>
      </c>
      <c r="AD2741" t="str">
        <f>IF(COUNTIF(Orders_C[[#All],[Customer_ID]],Orders_C[[#This Row],[Customer_ID]])&gt;1,"Repeat","New")</f>
        <v>Repeat</v>
      </c>
      <c r="AE2741" t="str" cm="1">
        <f t="array" ref="AE2741">_xlfn.XLOOKUP(Orders_C[[#This Row],[Store_ID]],Stores_c[[#All],[Store_ID]],Stores_c[[#All],[City]])</f>
        <v>Andrewview</v>
      </c>
      <c r="AF2741" t="str" cm="1">
        <f t="array" ref="AF2741">_xlfn.XLOOKUP(Orders_C[[#This Row],[Store_ID]],Stores_c[[#All],[Store_ID]],Stores_c[[#All],[Manager_Name]])</f>
        <v>Alice Sutton</v>
      </c>
      <c r="AG2741" t="str" cm="1">
        <f t="array" ref="AG2741">_xlfn.XLOOKUP(Orders_C[[#This Row],[Store_ID]],Stores_c[[#All],[Store_ID]],Stores_c[[#All],[Store_Type]])</f>
        <v>Mall</v>
      </c>
    </row>
    <row r="2742" spans="1:33" x14ac:dyDescent="0.25">
      <c r="A2742">
        <v>9190</v>
      </c>
      <c r="B2742" s="1">
        <v>45828</v>
      </c>
      <c r="C2742" s="2">
        <v>0.74827546296296299</v>
      </c>
      <c r="D2742">
        <v>1803</v>
      </c>
      <c r="E2742">
        <v>204</v>
      </c>
      <c r="F2742">
        <v>500</v>
      </c>
      <c r="G2742">
        <v>308</v>
      </c>
      <c r="H2742">
        <v>4</v>
      </c>
      <c r="I2742">
        <v>205</v>
      </c>
      <c r="J2742">
        <v>15</v>
      </c>
      <c r="K2742">
        <v>10.25</v>
      </c>
      <c r="L2742">
        <v>815.25</v>
      </c>
      <c r="M2742" t="s">
        <v>20</v>
      </c>
      <c r="N2742" t="s">
        <v>21</v>
      </c>
      <c r="O2742">
        <v>18</v>
      </c>
      <c r="P2742">
        <v>1</v>
      </c>
      <c r="Q2742" t="s">
        <v>3213</v>
      </c>
      <c r="R2742">
        <v>509</v>
      </c>
      <c r="S2742" s="3">
        <v>0.15</v>
      </c>
      <c r="T2742" s="6">
        <v>323.25</v>
      </c>
      <c r="U2742" t="s">
        <v>6340</v>
      </c>
      <c r="V2742">
        <v>2025</v>
      </c>
      <c r="W2742" t="s">
        <v>6333</v>
      </c>
      <c r="X2742" t="str">
        <f>_xlfn.XLOOKUP(Orders_C[[#This Row],[Product_ID]],Products_C[Product_ID],Products_C[Product_Name])</f>
        <v>Zinger Burger</v>
      </c>
      <c r="Y2742" t="str">
        <f>_xlfn.XLOOKUP(Orders_C[[#This Row],[Product_ID]],Products_C[Product_ID],Products_C[Category])</f>
        <v>Beverage</v>
      </c>
      <c r="Z2742" t="str">
        <f>_xlfn.XLOOKUP(Orders_C[[#This Row],[Store_ID]],Stores_c[Store_ID],Stores_c[City])</f>
        <v>New Robertfurt</v>
      </c>
      <c r="AA2742" t="str">
        <f>_xlfn.XLOOKUP(Orders_C[[#This Row],[Customer_ID]],Customers_c[Customer_ID],Customers_c[Customer_Name])</f>
        <v>Sean Li</v>
      </c>
      <c r="AB2742" s="6">
        <f>Orders_C[[#This Row],[Quantity]]*Orders_C[[#This Row],[Unit_Price]]*(1-Orders_C[[#This Row],[Discount %]])+Orders_C[[#This Row],[Tax]]</f>
        <v>707.25</v>
      </c>
      <c r="AC2742" s="9">
        <f>(Orders_C[[#This Row],[Unit_Price]]*Orders_C[[#This Row],[Quantity]])-Orders_C[[#This Row],[Discount]]+Orders_C[[#This Row],[Tax]]</f>
        <v>815.25</v>
      </c>
      <c r="AD2742" t="str">
        <f>IF(COUNTIF(Orders_C[[#All],[Customer_ID]],Orders_C[[#This Row],[Customer_ID]])&gt;1,"Repeat","New")</f>
        <v>Repeat</v>
      </c>
      <c r="AE2742" t="str" cm="1">
        <f t="array" ref="AE2742">_xlfn.XLOOKUP(Orders_C[[#This Row],[Store_ID]],Stores_c[[#All],[Store_ID]],Stores_c[[#All],[City]])</f>
        <v>New Robertfurt</v>
      </c>
      <c r="AF2742" t="str" cm="1">
        <f t="array" ref="AF2742">_xlfn.XLOOKUP(Orders_C[[#This Row],[Store_ID]],Stores_c[[#All],[Store_ID]],Stores_c[[#All],[Manager_Name]])</f>
        <v>Tiffany Gomez</v>
      </c>
      <c r="AG2742" t="str" cm="1">
        <f t="array" ref="AG2742">_xlfn.XLOOKUP(Orders_C[[#This Row],[Store_ID]],Stores_c[[#All],[Store_ID]],Stores_c[[#All],[Store_Type]])</f>
        <v>Street</v>
      </c>
    </row>
    <row r="2743" spans="1:33" x14ac:dyDescent="0.25">
      <c r="A2743">
        <v>8489</v>
      </c>
      <c r="B2743" s="1">
        <v>45906</v>
      </c>
      <c r="C2743" s="2">
        <v>0.38677083333333334</v>
      </c>
      <c r="D2743">
        <v>1585</v>
      </c>
      <c r="E2743">
        <v>208</v>
      </c>
      <c r="F2743">
        <v>487</v>
      </c>
      <c r="G2743">
        <v>323</v>
      </c>
      <c r="H2743">
        <v>2</v>
      </c>
      <c r="I2743">
        <v>398</v>
      </c>
      <c r="J2743">
        <v>15</v>
      </c>
      <c r="K2743">
        <v>19.899999999999999</v>
      </c>
      <c r="L2743">
        <v>800.9</v>
      </c>
      <c r="M2743" t="s">
        <v>18</v>
      </c>
      <c r="N2743" t="s">
        <v>23</v>
      </c>
      <c r="O2743">
        <v>30</v>
      </c>
      <c r="P2743">
        <v>5</v>
      </c>
      <c r="Q2743" t="s">
        <v>2512</v>
      </c>
      <c r="R2743">
        <v>506</v>
      </c>
      <c r="S2743" s="3">
        <v>0.15</v>
      </c>
      <c r="T2743" s="6">
        <v>323.3</v>
      </c>
      <c r="U2743" t="s">
        <v>6335</v>
      </c>
      <c r="V2743">
        <v>2025</v>
      </c>
      <c r="W2743" t="s">
        <v>6329</v>
      </c>
      <c r="X2743" t="str">
        <f>_xlfn.XLOOKUP(Orders_C[[#This Row],[Product_ID]],Products_C[Product_ID],Products_C[Product_Name])</f>
        <v>Rice Bowl</v>
      </c>
      <c r="Y2743" t="str">
        <f>_xlfn.XLOOKUP(Orders_C[[#This Row],[Product_ID]],Products_C[Product_ID],Products_C[Category])</f>
        <v>Beverage</v>
      </c>
      <c r="Z2743" t="str">
        <f>_xlfn.XLOOKUP(Orders_C[[#This Row],[Store_ID]],Stores_c[Store_ID],Stores_c[City])</f>
        <v>Tracyview</v>
      </c>
      <c r="AA2743" t="str">
        <f>_xlfn.XLOOKUP(Orders_C[[#This Row],[Customer_ID]],Customers_c[Customer_ID],Customers_c[Customer_Name])</f>
        <v>Brandon Walker</v>
      </c>
      <c r="AB2743" s="6">
        <f>Orders_C[[#This Row],[Quantity]]*Orders_C[[#This Row],[Unit_Price]]*(1-Orders_C[[#This Row],[Discount %]])+Orders_C[[#This Row],[Tax]]</f>
        <v>696.5</v>
      </c>
      <c r="AC2743" s="9">
        <f>(Orders_C[[#This Row],[Unit_Price]]*Orders_C[[#This Row],[Quantity]])-Orders_C[[#This Row],[Discount]]+Orders_C[[#This Row],[Tax]]</f>
        <v>800.9</v>
      </c>
      <c r="AD2743" t="str">
        <f>IF(COUNTIF(Orders_C[[#All],[Customer_ID]],Orders_C[[#This Row],[Customer_ID]])&gt;1,"Repeat","New")</f>
        <v>Repeat</v>
      </c>
      <c r="AE2743" t="str" cm="1">
        <f t="array" ref="AE2743">_xlfn.XLOOKUP(Orders_C[[#This Row],[Store_ID]],Stores_c[[#All],[Store_ID]],Stores_c[[#All],[City]])</f>
        <v>Tracyview</v>
      </c>
      <c r="AF2743" t="str" cm="1">
        <f t="array" ref="AF2743">_xlfn.XLOOKUP(Orders_C[[#This Row],[Store_ID]],Stores_c[[#All],[Store_ID]],Stores_c[[#All],[Manager_Name]])</f>
        <v>Jeremiah Lee</v>
      </c>
      <c r="AG2743" t="str" cm="1">
        <f t="array" ref="AG2743">_xlfn.XLOOKUP(Orders_C[[#This Row],[Store_ID]],Stores_c[[#All],[Store_ID]],Stores_c[[#All],[Store_Type]])</f>
        <v>Mall</v>
      </c>
    </row>
    <row r="2744" spans="1:33" x14ac:dyDescent="0.25">
      <c r="A2744">
        <v>6066</v>
      </c>
      <c r="B2744" s="1">
        <v>45946</v>
      </c>
      <c r="C2744" s="2">
        <v>0.18115740740740741</v>
      </c>
      <c r="D2744">
        <v>1176</v>
      </c>
      <c r="E2744">
        <v>222</v>
      </c>
      <c r="F2744">
        <v>458</v>
      </c>
      <c r="G2744">
        <v>304</v>
      </c>
      <c r="H2744">
        <v>4</v>
      </c>
      <c r="I2744">
        <v>199</v>
      </c>
      <c r="J2744">
        <v>5</v>
      </c>
      <c r="K2744">
        <v>9.9500000000000011</v>
      </c>
      <c r="L2744">
        <v>800.95</v>
      </c>
      <c r="M2744" t="s">
        <v>20</v>
      </c>
      <c r="N2744" t="s">
        <v>21</v>
      </c>
      <c r="O2744">
        <v>20</v>
      </c>
      <c r="P2744">
        <v>5</v>
      </c>
      <c r="Q2744" t="s">
        <v>89</v>
      </c>
      <c r="R2744">
        <v>504</v>
      </c>
      <c r="S2744" s="3">
        <v>0.05</v>
      </c>
      <c r="T2744" s="6">
        <v>323.35000000000008</v>
      </c>
      <c r="U2744" t="s">
        <v>6332</v>
      </c>
      <c r="V2744">
        <v>2025</v>
      </c>
      <c r="W2744" t="s">
        <v>6333</v>
      </c>
      <c r="X2744" t="str">
        <f>_xlfn.XLOOKUP(Orders_C[[#This Row],[Product_ID]],Products_C[Product_ID],Products_C[Product_Name])</f>
        <v>Veg Burger</v>
      </c>
      <c r="Y2744" t="str">
        <f>_xlfn.XLOOKUP(Orders_C[[#This Row],[Product_ID]],Products_C[Product_ID],Products_C[Category])</f>
        <v>Burger</v>
      </c>
      <c r="Z2744" t="str">
        <f>_xlfn.XLOOKUP(Orders_C[[#This Row],[Store_ID]],Stores_c[Store_ID],Stores_c[City])</f>
        <v>New Steven</v>
      </c>
      <c r="AA2744" t="str">
        <f>_xlfn.XLOOKUP(Orders_C[[#This Row],[Customer_ID]],Customers_c[Customer_ID],Customers_c[Customer_Name])</f>
        <v>Jamie Rollins</v>
      </c>
      <c r="AB2744" s="6">
        <f>Orders_C[[#This Row],[Quantity]]*Orders_C[[#This Row],[Unit_Price]]*(1-Orders_C[[#This Row],[Discount %]])+Orders_C[[#This Row],[Tax]]</f>
        <v>766.15</v>
      </c>
      <c r="AC2744" s="9">
        <f>(Orders_C[[#This Row],[Unit_Price]]*Orders_C[[#This Row],[Quantity]])-Orders_C[[#This Row],[Discount]]+Orders_C[[#This Row],[Tax]]</f>
        <v>800.95</v>
      </c>
      <c r="AD2744" t="str">
        <f>IF(COUNTIF(Orders_C[[#All],[Customer_ID]],Orders_C[[#This Row],[Customer_ID]])&gt;1,"Repeat","New")</f>
        <v>Repeat</v>
      </c>
      <c r="AE2744" t="str" cm="1">
        <f t="array" ref="AE2744">_xlfn.XLOOKUP(Orders_C[[#This Row],[Store_ID]],Stores_c[[#All],[Store_ID]],Stores_c[[#All],[City]])</f>
        <v>New Steven</v>
      </c>
      <c r="AF2744" t="str" cm="1">
        <f t="array" ref="AF2744">_xlfn.XLOOKUP(Orders_C[[#This Row],[Store_ID]],Stores_c[[#All],[Store_ID]],Stores_c[[#All],[Manager_Name]])</f>
        <v>Terri Martinez</v>
      </c>
      <c r="AG2744" t="str" cm="1">
        <f t="array" ref="AG2744">_xlfn.XLOOKUP(Orders_C[[#This Row],[Store_ID]],Stores_c[[#All],[Store_ID]],Stores_c[[#All],[Store_Type]])</f>
        <v>Drive-Thru</v>
      </c>
    </row>
    <row r="2745" spans="1:33" x14ac:dyDescent="0.25">
      <c r="A2745">
        <v>8258</v>
      </c>
      <c r="B2745" s="1">
        <v>46025</v>
      </c>
      <c r="C2745" s="2">
        <v>0.7530324074074074</v>
      </c>
      <c r="D2745">
        <v>1003</v>
      </c>
      <c r="E2745">
        <v>215</v>
      </c>
      <c r="F2745">
        <v>450</v>
      </c>
      <c r="G2745">
        <v>336</v>
      </c>
      <c r="H2745">
        <v>4</v>
      </c>
      <c r="I2745">
        <v>196</v>
      </c>
      <c r="J2745">
        <v>0</v>
      </c>
      <c r="K2745">
        <v>9.8000000000000007</v>
      </c>
      <c r="L2745">
        <v>793.8</v>
      </c>
      <c r="M2745" t="s">
        <v>20</v>
      </c>
      <c r="N2745" t="s">
        <v>21</v>
      </c>
      <c r="O2745">
        <v>59</v>
      </c>
      <c r="P2745">
        <v>5</v>
      </c>
      <c r="Q2745" t="s">
        <v>2281</v>
      </c>
      <c r="R2745">
        <v>505</v>
      </c>
      <c r="S2745" s="3">
        <v>0</v>
      </c>
      <c r="T2745" s="6">
        <v>323.39999999999998</v>
      </c>
      <c r="U2745" t="s">
        <v>6330</v>
      </c>
      <c r="V2745">
        <v>2026</v>
      </c>
      <c r="W2745" t="s">
        <v>6331</v>
      </c>
      <c r="X2745" t="str">
        <f>_xlfn.XLOOKUP(Orders_C[[#This Row],[Product_ID]],Products_C[Product_ID],Products_C[Product_Name])</f>
        <v>Chicken Bucket</v>
      </c>
      <c r="Y2745" t="str">
        <f>_xlfn.XLOOKUP(Orders_C[[#This Row],[Product_ID]],Products_C[Product_ID],Products_C[Category])</f>
        <v>Dessert</v>
      </c>
      <c r="Z2745" t="str">
        <f>_xlfn.XLOOKUP(Orders_C[[#This Row],[Store_ID]],Stores_c[Store_ID],Stores_c[City])</f>
        <v>Sallyburgh</v>
      </c>
      <c r="AA2745" t="str">
        <f>_xlfn.XLOOKUP(Orders_C[[#This Row],[Customer_ID]],Customers_c[Customer_ID],Customers_c[Customer_Name])</f>
        <v>Justin Hensley</v>
      </c>
      <c r="AB2745" s="6">
        <f>Orders_C[[#This Row],[Quantity]]*Orders_C[[#This Row],[Unit_Price]]*(1-Orders_C[[#This Row],[Discount %]])+Orders_C[[#This Row],[Tax]]</f>
        <v>793.8</v>
      </c>
      <c r="AC2745" s="9">
        <f>(Orders_C[[#This Row],[Unit_Price]]*Orders_C[[#This Row],[Quantity]])-Orders_C[[#This Row],[Discount]]+Orders_C[[#This Row],[Tax]]</f>
        <v>793.8</v>
      </c>
      <c r="AD2745" t="str">
        <f>IF(COUNTIF(Orders_C[[#All],[Customer_ID]],Orders_C[[#This Row],[Customer_ID]])&gt;1,"Repeat","New")</f>
        <v>Repeat</v>
      </c>
      <c r="AE2745" t="str" cm="1">
        <f t="array" ref="AE2745">_xlfn.XLOOKUP(Orders_C[[#This Row],[Store_ID]],Stores_c[[#All],[Store_ID]],Stores_c[[#All],[City]])</f>
        <v>Sallyburgh</v>
      </c>
      <c r="AF2745" t="str" cm="1">
        <f t="array" ref="AF2745">_xlfn.XLOOKUP(Orders_C[[#This Row],[Store_ID]],Stores_c[[#All],[Store_ID]],Stores_c[[#All],[Manager_Name]])</f>
        <v>Benjamin Mccoy</v>
      </c>
      <c r="AG2745" t="str" cm="1">
        <f t="array" ref="AG2745">_xlfn.XLOOKUP(Orders_C[[#This Row],[Store_ID]],Stores_c[[#All],[Store_ID]],Stores_c[[#All],[Store_Type]])</f>
        <v>Drive-Thru</v>
      </c>
    </row>
    <row r="2746" spans="1:33" x14ac:dyDescent="0.25">
      <c r="A2746">
        <v>8988</v>
      </c>
      <c r="B2746" s="1">
        <v>46053</v>
      </c>
      <c r="C2746" s="2">
        <v>0.44383101851851853</v>
      </c>
      <c r="D2746">
        <v>1384</v>
      </c>
      <c r="E2746">
        <v>208</v>
      </c>
      <c r="F2746">
        <v>543</v>
      </c>
      <c r="G2746">
        <v>308</v>
      </c>
      <c r="H2746">
        <v>3</v>
      </c>
      <c r="I2746">
        <v>263</v>
      </c>
      <c r="J2746">
        <v>5</v>
      </c>
      <c r="K2746">
        <v>13.15</v>
      </c>
      <c r="L2746">
        <v>797.15</v>
      </c>
      <c r="M2746" t="s">
        <v>20</v>
      </c>
      <c r="N2746" t="s">
        <v>22</v>
      </c>
      <c r="O2746">
        <v>26</v>
      </c>
      <c r="P2746">
        <v>5</v>
      </c>
      <c r="Q2746" t="s">
        <v>3011</v>
      </c>
      <c r="R2746">
        <v>502</v>
      </c>
      <c r="S2746" s="3">
        <v>0.05</v>
      </c>
      <c r="T2746" s="6">
        <v>323.75</v>
      </c>
      <c r="U2746" t="s">
        <v>6330</v>
      </c>
      <c r="V2746">
        <v>2026</v>
      </c>
      <c r="W2746" t="s">
        <v>6329</v>
      </c>
      <c r="X2746" t="str">
        <f>_xlfn.XLOOKUP(Orders_C[[#This Row],[Product_ID]],Products_C[Product_ID],Products_C[Product_Name])</f>
        <v>Zinger Burger</v>
      </c>
      <c r="Y2746" t="str">
        <f>_xlfn.XLOOKUP(Orders_C[[#This Row],[Product_ID]],Products_C[Product_ID],Products_C[Category])</f>
        <v>Beverage</v>
      </c>
      <c r="Z2746" t="str">
        <f>_xlfn.XLOOKUP(Orders_C[[#This Row],[Store_ID]],Stores_c[Store_ID],Stores_c[City])</f>
        <v>Tracyview</v>
      </c>
      <c r="AA2746" t="str">
        <f>_xlfn.XLOOKUP(Orders_C[[#This Row],[Customer_ID]],Customers_c[Customer_ID],Customers_c[Customer_Name])</f>
        <v>Amanda Boyd</v>
      </c>
      <c r="AB2746" s="6">
        <f>Orders_C[[#This Row],[Quantity]]*Orders_C[[#This Row],[Unit_Price]]*(1-Orders_C[[#This Row],[Discount %]])+Orders_C[[#This Row],[Tax]]</f>
        <v>762.69999999999993</v>
      </c>
      <c r="AC2746" s="9">
        <f>(Orders_C[[#This Row],[Unit_Price]]*Orders_C[[#This Row],[Quantity]])-Orders_C[[#This Row],[Discount]]+Orders_C[[#This Row],[Tax]]</f>
        <v>797.15</v>
      </c>
      <c r="AD2746" t="str">
        <f>IF(COUNTIF(Orders_C[[#All],[Customer_ID]],Orders_C[[#This Row],[Customer_ID]])&gt;1,"Repeat","New")</f>
        <v>Repeat</v>
      </c>
      <c r="AE2746" t="str" cm="1">
        <f t="array" ref="AE2746">_xlfn.XLOOKUP(Orders_C[[#This Row],[Store_ID]],Stores_c[[#All],[Store_ID]],Stores_c[[#All],[City]])</f>
        <v>Tracyview</v>
      </c>
      <c r="AF2746" t="str" cm="1">
        <f t="array" ref="AF2746">_xlfn.XLOOKUP(Orders_C[[#This Row],[Store_ID]],Stores_c[[#All],[Store_ID]],Stores_c[[#All],[Manager_Name]])</f>
        <v>Jeremiah Lee</v>
      </c>
      <c r="AG2746" t="str" cm="1">
        <f t="array" ref="AG2746">_xlfn.XLOOKUP(Orders_C[[#This Row],[Store_ID]],Stores_c[[#All],[Store_ID]],Stores_c[[#All],[Store_Type]])</f>
        <v>Mall</v>
      </c>
    </row>
    <row r="2747" spans="1:33" x14ac:dyDescent="0.25">
      <c r="A2747">
        <v>10526</v>
      </c>
      <c r="B2747" s="1">
        <v>45984</v>
      </c>
      <c r="C2747" s="2">
        <v>0.6617939814814815</v>
      </c>
      <c r="D2747">
        <v>1616</v>
      </c>
      <c r="E2747">
        <v>201</v>
      </c>
      <c r="F2747">
        <v>476</v>
      </c>
      <c r="G2747">
        <v>302</v>
      </c>
      <c r="H2747">
        <v>3</v>
      </c>
      <c r="I2747">
        <v>263</v>
      </c>
      <c r="J2747">
        <v>5</v>
      </c>
      <c r="K2747">
        <v>13.15</v>
      </c>
      <c r="L2747">
        <v>797.15</v>
      </c>
      <c r="M2747" t="s">
        <v>20</v>
      </c>
      <c r="N2747" t="s">
        <v>22</v>
      </c>
      <c r="O2747">
        <v>40</v>
      </c>
      <c r="P2747">
        <v>1</v>
      </c>
      <c r="Q2747" t="s">
        <v>4549</v>
      </c>
      <c r="R2747">
        <v>505</v>
      </c>
      <c r="S2747" s="3">
        <v>0.05</v>
      </c>
      <c r="T2747" s="6">
        <v>323.75</v>
      </c>
      <c r="U2747" t="s">
        <v>6336</v>
      </c>
      <c r="V2747">
        <v>2025</v>
      </c>
      <c r="W2747" t="s">
        <v>6329</v>
      </c>
      <c r="X2747" t="str">
        <f>_xlfn.XLOOKUP(Orders_C[[#This Row],[Product_ID]],Products_C[Product_ID],Products_C[Product_Name])</f>
        <v>Chicken Wings</v>
      </c>
      <c r="Y2747" t="str">
        <f>_xlfn.XLOOKUP(Orders_C[[#This Row],[Product_ID]],Products_C[Product_ID],Products_C[Category])</f>
        <v>Chicken</v>
      </c>
      <c r="Z2747" t="str">
        <f>_xlfn.XLOOKUP(Orders_C[[#This Row],[Store_ID]],Stores_c[Store_ID],Stores_c[City])</f>
        <v>Lake Nicholasburgh</v>
      </c>
      <c r="AA2747" t="str">
        <f>_xlfn.XLOOKUP(Orders_C[[#This Row],[Customer_ID]],Customers_c[Customer_ID],Customers_c[Customer_Name])</f>
        <v>Marcus Robinson MD</v>
      </c>
      <c r="AB2747" s="6">
        <f>Orders_C[[#This Row],[Quantity]]*Orders_C[[#This Row],[Unit_Price]]*(1-Orders_C[[#This Row],[Discount %]])+Orders_C[[#This Row],[Tax]]</f>
        <v>762.69999999999993</v>
      </c>
      <c r="AC2747" s="9">
        <f>(Orders_C[[#This Row],[Unit_Price]]*Orders_C[[#This Row],[Quantity]])-Orders_C[[#This Row],[Discount]]+Orders_C[[#This Row],[Tax]]</f>
        <v>797.15</v>
      </c>
      <c r="AD2747" t="str">
        <f>IF(COUNTIF(Orders_C[[#All],[Customer_ID]],Orders_C[[#This Row],[Customer_ID]])&gt;1,"Repeat","New")</f>
        <v>Repeat</v>
      </c>
      <c r="AE2747" t="str" cm="1">
        <f t="array" ref="AE2747">_xlfn.XLOOKUP(Orders_C[[#This Row],[Store_ID]],Stores_c[[#All],[Store_ID]],Stores_c[[#All],[City]])</f>
        <v>Lake Nicholasburgh</v>
      </c>
      <c r="AF2747" t="str" cm="1">
        <f t="array" ref="AF2747">_xlfn.XLOOKUP(Orders_C[[#This Row],[Store_ID]],Stores_c[[#All],[Store_ID]],Stores_c[[#All],[Manager_Name]])</f>
        <v>Maurice Garcia</v>
      </c>
      <c r="AG2747" t="str" cm="1">
        <f t="array" ref="AG2747">_xlfn.XLOOKUP(Orders_C[[#This Row],[Store_ID]],Stores_c[[#All],[Store_ID]],Stores_c[[#All],[Store_Type]])</f>
        <v>Mall</v>
      </c>
    </row>
    <row r="2748" spans="1:33" x14ac:dyDescent="0.25">
      <c r="A2748">
        <v>6361</v>
      </c>
      <c r="B2748" s="1">
        <v>45979</v>
      </c>
      <c r="C2748" s="2">
        <v>0.97707175925925926</v>
      </c>
      <c r="D2748">
        <v>1698</v>
      </c>
      <c r="E2748">
        <v>221</v>
      </c>
      <c r="F2748">
        <v>538</v>
      </c>
      <c r="G2748">
        <v>323</v>
      </c>
      <c r="H2748">
        <v>3</v>
      </c>
      <c r="I2748">
        <v>267</v>
      </c>
      <c r="J2748">
        <v>10</v>
      </c>
      <c r="K2748">
        <v>13.35</v>
      </c>
      <c r="L2748">
        <v>804.35</v>
      </c>
      <c r="M2748" t="s">
        <v>19</v>
      </c>
      <c r="N2748" t="s">
        <v>22</v>
      </c>
      <c r="O2748">
        <v>29</v>
      </c>
      <c r="P2748">
        <v>1</v>
      </c>
      <c r="Q2748" t="s">
        <v>384</v>
      </c>
      <c r="R2748">
        <v>504</v>
      </c>
      <c r="S2748" s="3">
        <v>0.1</v>
      </c>
      <c r="T2748" s="6">
        <v>323.75000000000006</v>
      </c>
      <c r="U2748" t="s">
        <v>6336</v>
      </c>
      <c r="V2748">
        <v>2025</v>
      </c>
      <c r="W2748" t="s">
        <v>6329</v>
      </c>
      <c r="X2748" t="str">
        <f>_xlfn.XLOOKUP(Orders_C[[#This Row],[Product_ID]],Products_C[Product_ID],Products_C[Product_Name])</f>
        <v>Rice Bowl</v>
      </c>
      <c r="Y2748" t="str">
        <f>_xlfn.XLOOKUP(Orders_C[[#This Row],[Product_ID]],Products_C[Product_ID],Products_C[Category])</f>
        <v>Beverage</v>
      </c>
      <c r="Z2748" t="str">
        <f>_xlfn.XLOOKUP(Orders_C[[#This Row],[Store_ID]],Stores_c[Store_ID],Stores_c[City])</f>
        <v>Port Barbarabury</v>
      </c>
      <c r="AA2748" t="str">
        <f>_xlfn.XLOOKUP(Orders_C[[#This Row],[Customer_ID]],Customers_c[Customer_ID],Customers_c[Customer_Name])</f>
        <v>Steven Carrillo</v>
      </c>
      <c r="AB2748" s="6">
        <f>Orders_C[[#This Row],[Quantity]]*Orders_C[[#This Row],[Unit_Price]]*(1-Orders_C[[#This Row],[Discount %]])+Orders_C[[#This Row],[Tax]]</f>
        <v>734.25</v>
      </c>
      <c r="AC2748" s="9">
        <f>(Orders_C[[#This Row],[Unit_Price]]*Orders_C[[#This Row],[Quantity]])-Orders_C[[#This Row],[Discount]]+Orders_C[[#This Row],[Tax]]</f>
        <v>804.35</v>
      </c>
      <c r="AD2748" t="str">
        <f>IF(COUNTIF(Orders_C[[#All],[Customer_ID]],Orders_C[[#This Row],[Customer_ID]])&gt;1,"Repeat","New")</f>
        <v>Repeat</v>
      </c>
      <c r="AE2748" t="str" cm="1">
        <f t="array" ref="AE2748">_xlfn.XLOOKUP(Orders_C[[#This Row],[Store_ID]],Stores_c[[#All],[Store_ID]],Stores_c[[#All],[City]])</f>
        <v>Port Barbarabury</v>
      </c>
      <c r="AF2748" t="str" cm="1">
        <f t="array" ref="AF2748">_xlfn.XLOOKUP(Orders_C[[#This Row],[Store_ID]],Stores_c[[#All],[Store_ID]],Stores_c[[#All],[Manager_Name]])</f>
        <v>Edward Nguyen</v>
      </c>
      <c r="AG2748" t="str" cm="1">
        <f t="array" ref="AG2748">_xlfn.XLOOKUP(Orders_C[[#This Row],[Store_ID]],Stores_c[[#All],[Store_ID]],Stores_c[[#All],[Store_Type]])</f>
        <v>Street</v>
      </c>
    </row>
    <row r="2749" spans="1:33" x14ac:dyDescent="0.25">
      <c r="A2749">
        <v>6777</v>
      </c>
      <c r="B2749" s="1">
        <v>45754</v>
      </c>
      <c r="C2749" s="2">
        <v>0.12094907407407407</v>
      </c>
      <c r="D2749">
        <v>1349</v>
      </c>
      <c r="E2749">
        <v>202</v>
      </c>
      <c r="F2749">
        <v>526</v>
      </c>
      <c r="G2749">
        <v>327</v>
      </c>
      <c r="H2749">
        <v>3</v>
      </c>
      <c r="I2749">
        <v>259</v>
      </c>
      <c r="J2749">
        <v>0</v>
      </c>
      <c r="K2749">
        <v>12.95</v>
      </c>
      <c r="L2749">
        <v>789.95</v>
      </c>
      <c r="M2749" t="s">
        <v>18</v>
      </c>
      <c r="N2749" t="s">
        <v>23</v>
      </c>
      <c r="O2749">
        <v>35</v>
      </c>
      <c r="P2749">
        <v>4</v>
      </c>
      <c r="Q2749" t="s">
        <v>800</v>
      </c>
      <c r="R2749">
        <v>508</v>
      </c>
      <c r="S2749" s="3">
        <v>0</v>
      </c>
      <c r="T2749" s="6">
        <v>323.75000000000006</v>
      </c>
      <c r="U2749" t="s">
        <v>6337</v>
      </c>
      <c r="V2749">
        <v>2025</v>
      </c>
      <c r="W2749" t="s">
        <v>6329</v>
      </c>
      <c r="X2749" t="str">
        <f>_xlfn.XLOOKUP(Orders_C[[#This Row],[Product_ID]],Products_C[Product_ID],Products_C[Product_Name])</f>
        <v>Wrap</v>
      </c>
      <c r="Y2749" t="str">
        <f>_xlfn.XLOOKUP(Orders_C[[#This Row],[Product_ID]],Products_C[Product_ID],Products_C[Category])</f>
        <v>Chicken</v>
      </c>
      <c r="Z2749" t="str">
        <f>_xlfn.XLOOKUP(Orders_C[[#This Row],[Store_ID]],Stores_c[Store_ID],Stores_c[City])</f>
        <v>Rebekahside</v>
      </c>
      <c r="AA2749" t="str">
        <f>_xlfn.XLOOKUP(Orders_C[[#This Row],[Customer_ID]],Customers_c[Customer_ID],Customers_c[Customer_Name])</f>
        <v>Willie Medina</v>
      </c>
      <c r="AB2749" s="6">
        <f>Orders_C[[#This Row],[Quantity]]*Orders_C[[#This Row],[Unit_Price]]*(1-Orders_C[[#This Row],[Discount %]])+Orders_C[[#This Row],[Tax]]</f>
        <v>789.95</v>
      </c>
      <c r="AC2749" s="9">
        <f>(Orders_C[[#This Row],[Unit_Price]]*Orders_C[[#This Row],[Quantity]])-Orders_C[[#This Row],[Discount]]+Orders_C[[#This Row],[Tax]]</f>
        <v>789.95</v>
      </c>
      <c r="AD2749" t="str">
        <f>IF(COUNTIF(Orders_C[[#All],[Customer_ID]],Orders_C[[#This Row],[Customer_ID]])&gt;1,"Repeat","New")</f>
        <v>Repeat</v>
      </c>
      <c r="AE2749" t="str" cm="1">
        <f t="array" ref="AE2749">_xlfn.XLOOKUP(Orders_C[[#This Row],[Store_ID]],Stores_c[[#All],[Store_ID]],Stores_c[[#All],[City]])</f>
        <v>Rebekahside</v>
      </c>
      <c r="AF2749" t="str" cm="1">
        <f t="array" ref="AF2749">_xlfn.XLOOKUP(Orders_C[[#This Row],[Store_ID]],Stores_c[[#All],[Store_ID]],Stores_c[[#All],[Manager_Name]])</f>
        <v>Mark Ray</v>
      </c>
      <c r="AG2749" t="str" cm="1">
        <f t="array" ref="AG2749">_xlfn.XLOOKUP(Orders_C[[#This Row],[Store_ID]],Stores_c[[#All],[Store_ID]],Stores_c[[#All],[Store_Type]])</f>
        <v>Drive-Thru</v>
      </c>
    </row>
    <row r="2750" spans="1:33" x14ac:dyDescent="0.25">
      <c r="A2750">
        <v>8154</v>
      </c>
      <c r="B2750" s="1">
        <v>45878</v>
      </c>
      <c r="C2750" s="2">
        <v>0.94336805555555558</v>
      </c>
      <c r="D2750">
        <v>1784</v>
      </c>
      <c r="E2750">
        <v>223</v>
      </c>
      <c r="F2750">
        <v>417</v>
      </c>
      <c r="G2750">
        <v>338</v>
      </c>
      <c r="H2750">
        <v>2</v>
      </c>
      <c r="I2750">
        <v>381</v>
      </c>
      <c r="J2750">
        <v>0</v>
      </c>
      <c r="K2750">
        <v>19.05</v>
      </c>
      <c r="L2750">
        <v>781.05</v>
      </c>
      <c r="M2750" t="s">
        <v>18</v>
      </c>
      <c r="N2750" t="s">
        <v>23</v>
      </c>
      <c r="O2750">
        <v>17</v>
      </c>
      <c r="P2750">
        <v>5</v>
      </c>
      <c r="Q2750" t="s">
        <v>2177</v>
      </c>
      <c r="R2750">
        <v>509</v>
      </c>
      <c r="S2750" s="3">
        <v>0</v>
      </c>
      <c r="T2750" s="6">
        <v>323.84999999999997</v>
      </c>
      <c r="U2750" t="s">
        <v>6342</v>
      </c>
      <c r="V2750">
        <v>2025</v>
      </c>
      <c r="W2750" t="s">
        <v>6333</v>
      </c>
      <c r="X2750" t="str">
        <f>_xlfn.XLOOKUP(Orders_C[[#This Row],[Product_ID]],Products_C[Product_ID],Products_C[Product_Name])</f>
        <v>Chicken Wings</v>
      </c>
      <c r="Y2750" t="str">
        <f>_xlfn.XLOOKUP(Orders_C[[#This Row],[Product_ID]],Products_C[Product_ID],Products_C[Category])</f>
        <v>Burger</v>
      </c>
      <c r="Z2750" t="str">
        <f>_xlfn.XLOOKUP(Orders_C[[#This Row],[Store_ID]],Stores_c[Store_ID],Stores_c[City])</f>
        <v>Chambershaven</v>
      </c>
      <c r="AA2750" t="str">
        <f>_xlfn.XLOOKUP(Orders_C[[#This Row],[Customer_ID]],Customers_c[Customer_ID],Customers_c[Customer_Name])</f>
        <v>Jesse Kaiser</v>
      </c>
      <c r="AB2750" s="6">
        <f>Orders_C[[#This Row],[Quantity]]*Orders_C[[#This Row],[Unit_Price]]*(1-Orders_C[[#This Row],[Discount %]])+Orders_C[[#This Row],[Tax]]</f>
        <v>781.05</v>
      </c>
      <c r="AC2750" s="9">
        <f>(Orders_C[[#This Row],[Unit_Price]]*Orders_C[[#This Row],[Quantity]])-Orders_C[[#This Row],[Discount]]+Orders_C[[#This Row],[Tax]]</f>
        <v>781.05</v>
      </c>
      <c r="AD2750" t="str">
        <f>IF(COUNTIF(Orders_C[[#All],[Customer_ID]],Orders_C[[#This Row],[Customer_ID]])&gt;1,"Repeat","New")</f>
        <v>Repeat</v>
      </c>
      <c r="AE2750" t="str" cm="1">
        <f t="array" ref="AE2750">_xlfn.XLOOKUP(Orders_C[[#This Row],[Store_ID]],Stores_c[[#All],[Store_ID]],Stores_c[[#All],[City]])</f>
        <v>Chambershaven</v>
      </c>
      <c r="AF2750" t="str" cm="1">
        <f t="array" ref="AF2750">_xlfn.XLOOKUP(Orders_C[[#This Row],[Store_ID]],Stores_c[[#All],[Store_ID]],Stores_c[[#All],[Manager_Name]])</f>
        <v>Virginia Webster</v>
      </c>
      <c r="AG2750" t="str" cm="1">
        <f t="array" ref="AG2750">_xlfn.XLOOKUP(Orders_C[[#This Row],[Store_ID]],Stores_c[[#All],[Store_ID]],Stores_c[[#All],[Store_Type]])</f>
        <v>Street</v>
      </c>
    </row>
    <row r="2751" spans="1:33" x14ac:dyDescent="0.25">
      <c r="A2751">
        <v>9862</v>
      </c>
      <c r="B2751" s="1">
        <v>45907</v>
      </c>
      <c r="C2751" s="2">
        <v>0.20828703703703705</v>
      </c>
      <c r="D2751">
        <v>1181</v>
      </c>
      <c r="E2751">
        <v>225</v>
      </c>
      <c r="F2751">
        <v>478</v>
      </c>
      <c r="G2751">
        <v>305</v>
      </c>
      <c r="H2751">
        <v>2</v>
      </c>
      <c r="I2751">
        <v>381</v>
      </c>
      <c r="J2751">
        <v>0</v>
      </c>
      <c r="K2751">
        <v>19.05</v>
      </c>
      <c r="L2751">
        <v>781.05</v>
      </c>
      <c r="M2751" t="s">
        <v>19</v>
      </c>
      <c r="N2751" t="s">
        <v>23</v>
      </c>
      <c r="O2751">
        <v>40</v>
      </c>
      <c r="P2751">
        <v>2</v>
      </c>
      <c r="Q2751" t="s">
        <v>3885</v>
      </c>
      <c r="R2751">
        <v>502</v>
      </c>
      <c r="S2751" s="3">
        <v>0</v>
      </c>
      <c r="T2751" s="6">
        <v>323.84999999999997</v>
      </c>
      <c r="U2751" t="s">
        <v>6335</v>
      </c>
      <c r="V2751">
        <v>2025</v>
      </c>
      <c r="W2751" t="s">
        <v>6329</v>
      </c>
      <c r="X2751" t="str">
        <f>_xlfn.XLOOKUP(Orders_C[[#This Row],[Product_ID]],Products_C[Product_ID],Products_C[Product_Name])</f>
        <v>Krushers</v>
      </c>
      <c r="Y2751" t="str">
        <f>_xlfn.XLOOKUP(Orders_C[[#This Row],[Product_ID]],Products_C[Product_ID],Products_C[Category])</f>
        <v>Dessert</v>
      </c>
      <c r="Z2751" t="str">
        <f>_xlfn.XLOOKUP(Orders_C[[#This Row],[Store_ID]],Stores_c[Store_ID],Stores_c[City])</f>
        <v>South Peter</v>
      </c>
      <c r="AA2751" t="str">
        <f>_xlfn.XLOOKUP(Orders_C[[#This Row],[Customer_ID]],Customers_c[Customer_ID],Customers_c[Customer_Name])</f>
        <v>Paula Moore</v>
      </c>
      <c r="AB2751" s="6">
        <f>Orders_C[[#This Row],[Quantity]]*Orders_C[[#This Row],[Unit_Price]]*(1-Orders_C[[#This Row],[Discount %]])+Orders_C[[#This Row],[Tax]]</f>
        <v>781.05</v>
      </c>
      <c r="AC2751" s="9">
        <f>(Orders_C[[#This Row],[Unit_Price]]*Orders_C[[#This Row],[Quantity]])-Orders_C[[#This Row],[Discount]]+Orders_C[[#This Row],[Tax]]</f>
        <v>781.05</v>
      </c>
      <c r="AD2751" t="str">
        <f>IF(COUNTIF(Orders_C[[#All],[Customer_ID]],Orders_C[[#This Row],[Customer_ID]])&gt;1,"Repeat","New")</f>
        <v>Repeat</v>
      </c>
      <c r="AE2751" t="str" cm="1">
        <f t="array" ref="AE2751">_xlfn.XLOOKUP(Orders_C[[#This Row],[Store_ID]],Stores_c[[#All],[Store_ID]],Stores_c[[#All],[City]])</f>
        <v>South Peter</v>
      </c>
      <c r="AF2751" t="str" cm="1">
        <f t="array" ref="AF2751">_xlfn.XLOOKUP(Orders_C[[#This Row],[Store_ID]],Stores_c[[#All],[Store_ID]],Stores_c[[#All],[Manager_Name]])</f>
        <v>Gregory Lambert</v>
      </c>
      <c r="AG2751" t="str" cm="1">
        <f t="array" ref="AG2751">_xlfn.XLOOKUP(Orders_C[[#This Row],[Store_ID]],Stores_c[[#All],[Store_ID]],Stores_c[[#All],[Store_Type]])</f>
        <v>Street</v>
      </c>
    </row>
    <row r="2752" spans="1:33" x14ac:dyDescent="0.25">
      <c r="A2752">
        <v>9576</v>
      </c>
      <c r="B2752" s="1">
        <v>45837</v>
      </c>
      <c r="C2752" s="2">
        <v>0.96810185185185182</v>
      </c>
      <c r="D2752">
        <v>1811</v>
      </c>
      <c r="E2752">
        <v>220</v>
      </c>
      <c r="F2752">
        <v>432</v>
      </c>
      <c r="G2752">
        <v>303</v>
      </c>
      <c r="H2752">
        <v>2</v>
      </c>
      <c r="I2752">
        <v>387</v>
      </c>
      <c r="J2752">
        <v>5</v>
      </c>
      <c r="K2752">
        <v>19.350000000000001</v>
      </c>
      <c r="L2752">
        <v>788.35</v>
      </c>
      <c r="M2752" t="s">
        <v>18</v>
      </c>
      <c r="N2752" t="s">
        <v>23</v>
      </c>
      <c r="O2752">
        <v>15</v>
      </c>
      <c r="P2752">
        <v>5</v>
      </c>
      <c r="Q2752" t="s">
        <v>3599</v>
      </c>
      <c r="R2752">
        <v>506</v>
      </c>
      <c r="S2752" s="3">
        <v>0.05</v>
      </c>
      <c r="T2752" s="6">
        <v>323.95000000000005</v>
      </c>
      <c r="U2752" t="s">
        <v>6340</v>
      </c>
      <c r="V2752">
        <v>2025</v>
      </c>
      <c r="W2752" t="s">
        <v>6333</v>
      </c>
      <c r="X2752" t="str">
        <f>_xlfn.XLOOKUP(Orders_C[[#This Row],[Product_ID]],Products_C[Product_ID],Products_C[Product_Name])</f>
        <v>Chocolate Lava Cake</v>
      </c>
      <c r="Y2752" t="str">
        <f>_xlfn.XLOOKUP(Orders_C[[#This Row],[Product_ID]],Products_C[Product_ID],Products_C[Category])</f>
        <v>Chicken</v>
      </c>
      <c r="Z2752" t="str">
        <f>_xlfn.XLOOKUP(Orders_C[[#This Row],[Store_ID]],Stores_c[Store_ID],Stores_c[City])</f>
        <v>Williamborough</v>
      </c>
      <c r="AA2752" t="str">
        <f>_xlfn.XLOOKUP(Orders_C[[#This Row],[Customer_ID]],Customers_c[Customer_ID],Customers_c[Customer_Name])</f>
        <v>Mary Drake</v>
      </c>
      <c r="AB2752" s="6">
        <f>Orders_C[[#This Row],[Quantity]]*Orders_C[[#This Row],[Unit_Price]]*(1-Orders_C[[#This Row],[Discount %]])+Orders_C[[#This Row],[Tax]]</f>
        <v>754.65</v>
      </c>
      <c r="AC2752" s="9">
        <f>(Orders_C[[#This Row],[Unit_Price]]*Orders_C[[#This Row],[Quantity]])-Orders_C[[#This Row],[Discount]]+Orders_C[[#This Row],[Tax]]</f>
        <v>788.35</v>
      </c>
      <c r="AD2752" t="str">
        <f>IF(COUNTIF(Orders_C[[#All],[Customer_ID]],Orders_C[[#This Row],[Customer_ID]])&gt;1,"Repeat","New")</f>
        <v>Repeat</v>
      </c>
      <c r="AE2752" t="str" cm="1">
        <f t="array" ref="AE2752">_xlfn.XLOOKUP(Orders_C[[#This Row],[Store_ID]],Stores_c[[#All],[Store_ID]],Stores_c[[#All],[City]])</f>
        <v>Williamborough</v>
      </c>
      <c r="AF2752" t="str" cm="1">
        <f t="array" ref="AF2752">_xlfn.XLOOKUP(Orders_C[[#This Row],[Store_ID]],Stores_c[[#All],[Store_ID]],Stores_c[[#All],[Manager_Name]])</f>
        <v>Michael Mcbride</v>
      </c>
      <c r="AG2752" t="str" cm="1">
        <f t="array" ref="AG2752">_xlfn.XLOOKUP(Orders_C[[#This Row],[Store_ID]],Stores_c[[#All],[Store_ID]],Stores_c[[#All],[Store_Type]])</f>
        <v>Mall</v>
      </c>
    </row>
    <row r="2753" spans="1:33" x14ac:dyDescent="0.25">
      <c r="A2753">
        <v>8540</v>
      </c>
      <c r="B2753" s="1">
        <v>45783</v>
      </c>
      <c r="C2753" s="2">
        <v>0.88537037037037036</v>
      </c>
      <c r="D2753">
        <v>1252</v>
      </c>
      <c r="E2753">
        <v>225</v>
      </c>
      <c r="F2753">
        <v>445</v>
      </c>
      <c r="G2753">
        <v>336</v>
      </c>
      <c r="H2753">
        <v>2</v>
      </c>
      <c r="I2753">
        <v>382</v>
      </c>
      <c r="J2753">
        <v>0</v>
      </c>
      <c r="K2753">
        <v>19.100000000000001</v>
      </c>
      <c r="L2753">
        <v>783.1</v>
      </c>
      <c r="M2753" t="s">
        <v>19</v>
      </c>
      <c r="N2753" t="s">
        <v>21</v>
      </c>
      <c r="O2753">
        <v>27</v>
      </c>
      <c r="P2753">
        <v>1</v>
      </c>
      <c r="Q2753" t="s">
        <v>2563</v>
      </c>
      <c r="R2753">
        <v>510</v>
      </c>
      <c r="S2753" s="3">
        <v>0</v>
      </c>
      <c r="T2753" s="6">
        <v>324.70000000000005</v>
      </c>
      <c r="U2753" t="s">
        <v>6339</v>
      </c>
      <c r="V2753">
        <v>2025</v>
      </c>
      <c r="W2753" t="s">
        <v>6329</v>
      </c>
      <c r="X2753" t="str">
        <f>_xlfn.XLOOKUP(Orders_C[[#This Row],[Product_ID]],Products_C[Product_ID],Products_C[Product_Name])</f>
        <v>Chicken Bucket</v>
      </c>
      <c r="Y2753" t="str">
        <f>_xlfn.XLOOKUP(Orders_C[[#This Row],[Product_ID]],Products_C[Product_ID],Products_C[Category])</f>
        <v>Dessert</v>
      </c>
      <c r="Z2753" t="str">
        <f>_xlfn.XLOOKUP(Orders_C[[#This Row],[Store_ID]],Stores_c[Store_ID],Stores_c[City])</f>
        <v>South Peter</v>
      </c>
      <c r="AA2753" t="str">
        <f>_xlfn.XLOOKUP(Orders_C[[#This Row],[Customer_ID]],Customers_c[Customer_ID],Customers_c[Customer_Name])</f>
        <v>Samantha Briggs DVM</v>
      </c>
      <c r="AB2753" s="6">
        <f>Orders_C[[#This Row],[Quantity]]*Orders_C[[#This Row],[Unit_Price]]*(1-Orders_C[[#This Row],[Discount %]])+Orders_C[[#This Row],[Tax]]</f>
        <v>783.1</v>
      </c>
      <c r="AC2753" s="9">
        <f>(Orders_C[[#This Row],[Unit_Price]]*Orders_C[[#This Row],[Quantity]])-Orders_C[[#This Row],[Discount]]+Orders_C[[#This Row],[Tax]]</f>
        <v>783.1</v>
      </c>
      <c r="AD2753" t="str">
        <f>IF(COUNTIF(Orders_C[[#All],[Customer_ID]],Orders_C[[#This Row],[Customer_ID]])&gt;1,"Repeat","New")</f>
        <v>Repeat</v>
      </c>
      <c r="AE2753" t="str" cm="1">
        <f t="array" ref="AE2753">_xlfn.XLOOKUP(Orders_C[[#This Row],[Store_ID]],Stores_c[[#All],[Store_ID]],Stores_c[[#All],[City]])</f>
        <v>South Peter</v>
      </c>
      <c r="AF2753" t="str" cm="1">
        <f t="array" ref="AF2753">_xlfn.XLOOKUP(Orders_C[[#This Row],[Store_ID]],Stores_c[[#All],[Store_ID]],Stores_c[[#All],[Manager_Name]])</f>
        <v>Gregory Lambert</v>
      </c>
      <c r="AG2753" t="str" cm="1">
        <f t="array" ref="AG2753">_xlfn.XLOOKUP(Orders_C[[#This Row],[Store_ID]],Stores_c[[#All],[Store_ID]],Stores_c[[#All],[Store_Type]])</f>
        <v>Street</v>
      </c>
    </row>
    <row r="2754" spans="1:33" x14ac:dyDescent="0.25">
      <c r="A2754">
        <v>8161</v>
      </c>
      <c r="B2754" s="1">
        <v>46004</v>
      </c>
      <c r="C2754" s="2">
        <v>0.14702546296296296</v>
      </c>
      <c r="D2754">
        <v>1222</v>
      </c>
      <c r="E2754">
        <v>208</v>
      </c>
      <c r="F2754">
        <v>543</v>
      </c>
      <c r="G2754">
        <v>337</v>
      </c>
      <c r="H2754">
        <v>2</v>
      </c>
      <c r="I2754">
        <v>388</v>
      </c>
      <c r="J2754">
        <v>5</v>
      </c>
      <c r="K2754">
        <v>19.399999999999999</v>
      </c>
      <c r="L2754">
        <v>790.4</v>
      </c>
      <c r="M2754" t="s">
        <v>20</v>
      </c>
      <c r="N2754" t="s">
        <v>21</v>
      </c>
      <c r="O2754">
        <v>33</v>
      </c>
      <c r="P2754">
        <v>1</v>
      </c>
      <c r="Q2754" t="s">
        <v>2184</v>
      </c>
      <c r="R2754">
        <v>502</v>
      </c>
      <c r="S2754" s="3">
        <v>0.05</v>
      </c>
      <c r="T2754" s="6">
        <v>324.8</v>
      </c>
      <c r="U2754" t="s">
        <v>6328</v>
      </c>
      <c r="V2754">
        <v>2025</v>
      </c>
      <c r="W2754" t="s">
        <v>6329</v>
      </c>
      <c r="X2754" t="str">
        <f>_xlfn.XLOOKUP(Orders_C[[#This Row],[Product_ID]],Products_C[Product_ID],Products_C[Product_Name])</f>
        <v>Chocolate Lava Cake</v>
      </c>
      <c r="Y2754" t="str">
        <f>_xlfn.XLOOKUP(Orders_C[[#This Row],[Product_ID]],Products_C[Product_ID],Products_C[Category])</f>
        <v>Chicken</v>
      </c>
      <c r="Z2754" t="str">
        <f>_xlfn.XLOOKUP(Orders_C[[#This Row],[Store_ID]],Stores_c[Store_ID],Stores_c[City])</f>
        <v>Tracyview</v>
      </c>
      <c r="AA2754" t="str">
        <f>_xlfn.XLOOKUP(Orders_C[[#This Row],[Customer_ID]],Customers_c[Customer_ID],Customers_c[Customer_Name])</f>
        <v>Kristi Fernandez</v>
      </c>
      <c r="AB2754" s="6">
        <f>Orders_C[[#This Row],[Quantity]]*Orders_C[[#This Row],[Unit_Price]]*(1-Orders_C[[#This Row],[Discount %]])+Orders_C[[#This Row],[Tax]]</f>
        <v>756.59999999999991</v>
      </c>
      <c r="AC2754" s="9">
        <f>(Orders_C[[#This Row],[Unit_Price]]*Orders_C[[#This Row],[Quantity]])-Orders_C[[#This Row],[Discount]]+Orders_C[[#This Row],[Tax]]</f>
        <v>790.4</v>
      </c>
      <c r="AD2754" t="str">
        <f>IF(COUNTIF(Orders_C[[#All],[Customer_ID]],Orders_C[[#This Row],[Customer_ID]])&gt;1,"Repeat","New")</f>
        <v>Repeat</v>
      </c>
      <c r="AE2754" t="str" cm="1">
        <f t="array" ref="AE2754">_xlfn.XLOOKUP(Orders_C[[#This Row],[Store_ID]],Stores_c[[#All],[Store_ID]],Stores_c[[#All],[City]])</f>
        <v>Tracyview</v>
      </c>
      <c r="AF2754" t="str" cm="1">
        <f t="array" ref="AF2754">_xlfn.XLOOKUP(Orders_C[[#This Row],[Store_ID]],Stores_c[[#All],[Store_ID]],Stores_c[[#All],[Manager_Name]])</f>
        <v>Jeremiah Lee</v>
      </c>
      <c r="AG2754" t="str" cm="1">
        <f t="array" ref="AG2754">_xlfn.XLOOKUP(Orders_C[[#This Row],[Store_ID]],Stores_c[[#All],[Store_ID]],Stores_c[[#All],[Store_Type]])</f>
        <v>Mall</v>
      </c>
    </row>
    <row r="2755" spans="1:33" x14ac:dyDescent="0.25">
      <c r="A2755">
        <v>6912</v>
      </c>
      <c r="B2755" s="1">
        <v>45810</v>
      </c>
      <c r="C2755" s="2">
        <v>0.90311342592592592</v>
      </c>
      <c r="D2755">
        <v>1335</v>
      </c>
      <c r="E2755">
        <v>220</v>
      </c>
      <c r="F2755">
        <v>426</v>
      </c>
      <c r="G2755">
        <v>309</v>
      </c>
      <c r="H2755">
        <v>2</v>
      </c>
      <c r="I2755">
        <v>394</v>
      </c>
      <c r="J2755">
        <v>10</v>
      </c>
      <c r="K2755">
        <v>19.7</v>
      </c>
      <c r="L2755">
        <v>797.7</v>
      </c>
      <c r="M2755" t="s">
        <v>19</v>
      </c>
      <c r="N2755" t="s">
        <v>21</v>
      </c>
      <c r="O2755">
        <v>20</v>
      </c>
      <c r="P2755">
        <v>5</v>
      </c>
      <c r="Q2755" t="s">
        <v>935</v>
      </c>
      <c r="R2755">
        <v>507</v>
      </c>
      <c r="S2755" s="3">
        <v>0.1</v>
      </c>
      <c r="T2755" s="6">
        <v>324.90000000000009</v>
      </c>
      <c r="U2755" t="s">
        <v>6340</v>
      </c>
      <c r="V2755">
        <v>2025</v>
      </c>
      <c r="W2755" t="s">
        <v>6333</v>
      </c>
      <c r="X2755" t="str">
        <f>_xlfn.XLOOKUP(Orders_C[[#This Row],[Product_ID]],Products_C[Product_ID],Products_C[Product_Name])</f>
        <v>Chicken Bucket</v>
      </c>
      <c r="Y2755" t="str">
        <f>_xlfn.XLOOKUP(Orders_C[[#This Row],[Product_ID]],Products_C[Product_ID],Products_C[Category])</f>
        <v>Dessert</v>
      </c>
      <c r="Z2755" t="str">
        <f>_xlfn.XLOOKUP(Orders_C[[#This Row],[Store_ID]],Stores_c[Store_ID],Stores_c[City])</f>
        <v>Williamborough</v>
      </c>
      <c r="AA2755" t="str">
        <f>_xlfn.XLOOKUP(Orders_C[[#This Row],[Customer_ID]],Customers_c[Customer_ID],Customers_c[Customer_Name])</f>
        <v>David Clements</v>
      </c>
      <c r="AB2755" s="6">
        <f>Orders_C[[#This Row],[Quantity]]*Orders_C[[#This Row],[Unit_Price]]*(1-Orders_C[[#This Row],[Discount %]])+Orders_C[[#This Row],[Tax]]</f>
        <v>728.90000000000009</v>
      </c>
      <c r="AC2755" s="9">
        <f>(Orders_C[[#This Row],[Unit_Price]]*Orders_C[[#This Row],[Quantity]])-Orders_C[[#This Row],[Discount]]+Orders_C[[#This Row],[Tax]]</f>
        <v>797.7</v>
      </c>
      <c r="AD2755" t="str">
        <f>IF(COUNTIF(Orders_C[[#All],[Customer_ID]],Orders_C[[#This Row],[Customer_ID]])&gt;1,"Repeat","New")</f>
        <v>Repeat</v>
      </c>
      <c r="AE2755" t="str" cm="1">
        <f t="array" ref="AE2755">_xlfn.XLOOKUP(Orders_C[[#This Row],[Store_ID]],Stores_c[[#All],[Store_ID]],Stores_c[[#All],[City]])</f>
        <v>Williamborough</v>
      </c>
      <c r="AF2755" t="str" cm="1">
        <f t="array" ref="AF2755">_xlfn.XLOOKUP(Orders_C[[#This Row],[Store_ID]],Stores_c[[#All],[Store_ID]],Stores_c[[#All],[Manager_Name]])</f>
        <v>Michael Mcbride</v>
      </c>
      <c r="AG2755" t="str" cm="1">
        <f t="array" ref="AG2755">_xlfn.XLOOKUP(Orders_C[[#This Row],[Store_ID]],Stores_c[[#All],[Store_ID]],Stores_c[[#All],[Store_Type]])</f>
        <v>Mall</v>
      </c>
    </row>
    <row r="2756" spans="1:33" x14ac:dyDescent="0.25">
      <c r="A2756">
        <v>8052</v>
      </c>
      <c r="B2756" s="1">
        <v>45838</v>
      </c>
      <c r="C2756" s="2">
        <v>0.31633101851851853</v>
      </c>
      <c r="D2756">
        <v>1302</v>
      </c>
      <c r="E2756">
        <v>204</v>
      </c>
      <c r="F2756">
        <v>492</v>
      </c>
      <c r="G2756">
        <v>310</v>
      </c>
      <c r="H2756">
        <v>3</v>
      </c>
      <c r="I2756">
        <v>260</v>
      </c>
      <c r="J2756">
        <v>0</v>
      </c>
      <c r="K2756">
        <v>13</v>
      </c>
      <c r="L2756">
        <v>793</v>
      </c>
      <c r="M2756" t="s">
        <v>20</v>
      </c>
      <c r="N2756" t="s">
        <v>23</v>
      </c>
      <c r="O2756">
        <v>31</v>
      </c>
      <c r="P2756">
        <v>5</v>
      </c>
      <c r="Q2756" t="s">
        <v>2075</v>
      </c>
      <c r="R2756">
        <v>507</v>
      </c>
      <c r="S2756" s="3">
        <v>0</v>
      </c>
      <c r="T2756" s="6">
        <v>325</v>
      </c>
      <c r="U2756" t="s">
        <v>6340</v>
      </c>
      <c r="V2756">
        <v>2025</v>
      </c>
      <c r="W2756" t="s">
        <v>6329</v>
      </c>
      <c r="X2756" t="str">
        <f>_xlfn.XLOOKUP(Orders_C[[#This Row],[Product_ID]],Products_C[Product_ID],Products_C[Product_Name])</f>
        <v>Chicken Bucket</v>
      </c>
      <c r="Y2756" t="str">
        <f>_xlfn.XLOOKUP(Orders_C[[#This Row],[Product_ID]],Products_C[Product_ID],Products_C[Category])</f>
        <v>Chicken</v>
      </c>
      <c r="Z2756" t="str">
        <f>_xlfn.XLOOKUP(Orders_C[[#This Row],[Store_ID]],Stores_c[Store_ID],Stores_c[City])</f>
        <v>New Robertfurt</v>
      </c>
      <c r="AA2756" t="str">
        <f>_xlfn.XLOOKUP(Orders_C[[#This Row],[Customer_ID]],Customers_c[Customer_ID],Customers_c[Customer_Name])</f>
        <v>Troy Hughes</v>
      </c>
      <c r="AB2756" s="6">
        <f>Orders_C[[#This Row],[Quantity]]*Orders_C[[#This Row],[Unit_Price]]*(1-Orders_C[[#This Row],[Discount %]])+Orders_C[[#This Row],[Tax]]</f>
        <v>793</v>
      </c>
      <c r="AC2756" s="9">
        <f>(Orders_C[[#This Row],[Unit_Price]]*Orders_C[[#This Row],[Quantity]])-Orders_C[[#This Row],[Discount]]+Orders_C[[#This Row],[Tax]]</f>
        <v>793</v>
      </c>
      <c r="AD2756" t="str">
        <f>IF(COUNTIF(Orders_C[[#All],[Customer_ID]],Orders_C[[#This Row],[Customer_ID]])&gt;1,"Repeat","New")</f>
        <v>Repeat</v>
      </c>
      <c r="AE2756" t="str" cm="1">
        <f t="array" ref="AE2756">_xlfn.XLOOKUP(Orders_C[[#This Row],[Store_ID]],Stores_c[[#All],[Store_ID]],Stores_c[[#All],[City]])</f>
        <v>New Robertfurt</v>
      </c>
      <c r="AF2756" t="str" cm="1">
        <f t="array" ref="AF2756">_xlfn.XLOOKUP(Orders_C[[#This Row],[Store_ID]],Stores_c[[#All],[Store_ID]],Stores_c[[#All],[Manager_Name]])</f>
        <v>Tiffany Gomez</v>
      </c>
      <c r="AG2756" t="str" cm="1">
        <f t="array" ref="AG2756">_xlfn.XLOOKUP(Orders_C[[#This Row],[Store_ID]],Stores_c[[#All],[Store_ID]],Stores_c[[#All],[Store_Type]])</f>
        <v>Street</v>
      </c>
    </row>
    <row r="2757" spans="1:33" x14ac:dyDescent="0.25">
      <c r="A2757">
        <v>8493</v>
      </c>
      <c r="B2757" s="1">
        <v>46063</v>
      </c>
      <c r="C2757" s="2">
        <v>0.13207175925925926</v>
      </c>
      <c r="D2757">
        <v>1991</v>
      </c>
      <c r="E2757">
        <v>211</v>
      </c>
      <c r="F2757">
        <v>490</v>
      </c>
      <c r="G2757">
        <v>336</v>
      </c>
      <c r="H2757">
        <v>3</v>
      </c>
      <c r="I2757">
        <v>260</v>
      </c>
      <c r="J2757">
        <v>0</v>
      </c>
      <c r="K2757">
        <v>13</v>
      </c>
      <c r="L2757">
        <v>793</v>
      </c>
      <c r="M2757" t="s">
        <v>20</v>
      </c>
      <c r="N2757" t="s">
        <v>22</v>
      </c>
      <c r="O2757">
        <v>35</v>
      </c>
      <c r="P2757">
        <v>4</v>
      </c>
      <c r="Q2757" t="s">
        <v>2516</v>
      </c>
      <c r="R2757">
        <v>508</v>
      </c>
      <c r="S2757" s="3">
        <v>0</v>
      </c>
      <c r="T2757" s="6">
        <v>325</v>
      </c>
      <c r="U2757" t="s">
        <v>6338</v>
      </c>
      <c r="V2757">
        <v>2026</v>
      </c>
      <c r="W2757" t="s">
        <v>6329</v>
      </c>
      <c r="X2757" t="str">
        <f>_xlfn.XLOOKUP(Orders_C[[#This Row],[Product_ID]],Products_C[Product_ID],Products_C[Product_Name])</f>
        <v>Chicken Bucket</v>
      </c>
      <c r="Y2757" t="str">
        <f>_xlfn.XLOOKUP(Orders_C[[#This Row],[Product_ID]],Products_C[Product_ID],Products_C[Category])</f>
        <v>Dessert</v>
      </c>
      <c r="Z2757" t="str">
        <f>_xlfn.XLOOKUP(Orders_C[[#This Row],[Store_ID]],Stores_c[Store_ID],Stores_c[City])</f>
        <v>North Robertstad</v>
      </c>
      <c r="AA2757" t="str">
        <f>_xlfn.XLOOKUP(Orders_C[[#This Row],[Customer_ID]],Customers_c[Customer_ID],Customers_c[Customer_Name])</f>
        <v>Mary Hernandez</v>
      </c>
      <c r="AB2757" s="6">
        <f>Orders_C[[#This Row],[Quantity]]*Orders_C[[#This Row],[Unit_Price]]*(1-Orders_C[[#This Row],[Discount %]])+Orders_C[[#This Row],[Tax]]</f>
        <v>793</v>
      </c>
      <c r="AC2757" s="9">
        <f>(Orders_C[[#This Row],[Unit_Price]]*Orders_C[[#This Row],[Quantity]])-Orders_C[[#This Row],[Discount]]+Orders_C[[#This Row],[Tax]]</f>
        <v>793</v>
      </c>
      <c r="AD2757" t="str">
        <f>IF(COUNTIF(Orders_C[[#All],[Customer_ID]],Orders_C[[#This Row],[Customer_ID]])&gt;1,"Repeat","New")</f>
        <v>Repeat</v>
      </c>
      <c r="AE2757" t="str" cm="1">
        <f t="array" ref="AE2757">_xlfn.XLOOKUP(Orders_C[[#This Row],[Store_ID]],Stores_c[[#All],[Store_ID]],Stores_c[[#All],[City]])</f>
        <v>North Robertstad</v>
      </c>
      <c r="AF2757" t="str" cm="1">
        <f t="array" ref="AF2757">_xlfn.XLOOKUP(Orders_C[[#This Row],[Store_ID]],Stores_c[[#All],[Store_ID]],Stores_c[[#All],[Manager_Name]])</f>
        <v>Mary Lewis</v>
      </c>
      <c r="AG2757" t="str" cm="1">
        <f t="array" ref="AG2757">_xlfn.XLOOKUP(Orders_C[[#This Row],[Store_ID]],Stores_c[[#All],[Store_ID]],Stores_c[[#All],[Store_Type]])</f>
        <v>Street</v>
      </c>
    </row>
    <row r="2758" spans="1:33" x14ac:dyDescent="0.25">
      <c r="A2758">
        <v>9851</v>
      </c>
      <c r="B2758" s="1">
        <v>45745</v>
      </c>
      <c r="C2758" s="2">
        <v>0.74261574074074077</v>
      </c>
      <c r="D2758">
        <v>1635</v>
      </c>
      <c r="E2758">
        <v>219</v>
      </c>
      <c r="F2758">
        <v>440</v>
      </c>
      <c r="G2758">
        <v>305</v>
      </c>
      <c r="H2758">
        <v>2</v>
      </c>
      <c r="I2758">
        <v>400</v>
      </c>
      <c r="J2758">
        <v>15</v>
      </c>
      <c r="K2758">
        <v>20</v>
      </c>
      <c r="L2758">
        <v>805</v>
      </c>
      <c r="M2758" t="s">
        <v>18</v>
      </c>
      <c r="N2758" t="s">
        <v>21</v>
      </c>
      <c r="O2758">
        <v>14</v>
      </c>
      <c r="P2758">
        <v>3</v>
      </c>
      <c r="Q2758" t="s">
        <v>3874</v>
      </c>
      <c r="R2758">
        <v>504</v>
      </c>
      <c r="S2758" s="3">
        <v>0.15</v>
      </c>
      <c r="T2758" s="6">
        <v>325</v>
      </c>
      <c r="U2758" t="s">
        <v>6334</v>
      </c>
      <c r="V2758">
        <v>2025</v>
      </c>
      <c r="W2758" t="s">
        <v>6333</v>
      </c>
      <c r="X2758" t="str">
        <f>_xlfn.XLOOKUP(Orders_C[[#This Row],[Product_ID]],Products_C[Product_ID],Products_C[Product_Name])</f>
        <v>Krushers</v>
      </c>
      <c r="Y2758" t="str">
        <f>_xlfn.XLOOKUP(Orders_C[[#This Row],[Product_ID]],Products_C[Product_ID],Products_C[Category])</f>
        <v>Dessert</v>
      </c>
      <c r="Z2758" t="str">
        <f>_xlfn.XLOOKUP(Orders_C[[#This Row],[Store_ID]],Stores_c[Store_ID],Stores_c[City])</f>
        <v>Lake David</v>
      </c>
      <c r="AA2758" t="str">
        <f>_xlfn.XLOOKUP(Orders_C[[#This Row],[Customer_ID]],Customers_c[Customer_ID],Customers_c[Customer_Name])</f>
        <v>Michael Oliver</v>
      </c>
      <c r="AB2758" s="6">
        <f>Orders_C[[#This Row],[Quantity]]*Orders_C[[#This Row],[Unit_Price]]*(1-Orders_C[[#This Row],[Discount %]])+Orders_C[[#This Row],[Tax]]</f>
        <v>700</v>
      </c>
      <c r="AC2758" s="9">
        <f>(Orders_C[[#This Row],[Unit_Price]]*Orders_C[[#This Row],[Quantity]])-Orders_C[[#This Row],[Discount]]+Orders_C[[#This Row],[Tax]]</f>
        <v>805</v>
      </c>
      <c r="AD2758" t="str">
        <f>IF(COUNTIF(Orders_C[[#All],[Customer_ID]],Orders_C[[#This Row],[Customer_ID]])&gt;1,"Repeat","New")</f>
        <v>Repeat</v>
      </c>
      <c r="AE2758" t="str" cm="1">
        <f t="array" ref="AE2758">_xlfn.XLOOKUP(Orders_C[[#This Row],[Store_ID]],Stores_c[[#All],[Store_ID]],Stores_c[[#All],[City]])</f>
        <v>Lake David</v>
      </c>
      <c r="AF2758" t="str" cm="1">
        <f t="array" ref="AF2758">_xlfn.XLOOKUP(Orders_C[[#This Row],[Store_ID]],Stores_c[[#All],[Store_ID]],Stores_c[[#All],[Manager_Name]])</f>
        <v>Joshua Hines</v>
      </c>
      <c r="AG2758" t="str" cm="1">
        <f t="array" ref="AG2758">_xlfn.XLOOKUP(Orders_C[[#This Row],[Store_ID]],Stores_c[[#All],[Store_ID]],Stores_c[[#All],[Store_Type]])</f>
        <v>Street</v>
      </c>
    </row>
    <row r="2759" spans="1:33" x14ac:dyDescent="0.25">
      <c r="A2759">
        <v>10785</v>
      </c>
      <c r="B2759" s="1">
        <v>45863</v>
      </c>
      <c r="C2759" s="2">
        <v>0.68273148148148144</v>
      </c>
      <c r="D2759">
        <v>1540</v>
      </c>
      <c r="E2759">
        <v>208</v>
      </c>
      <c r="F2759">
        <v>536</v>
      </c>
      <c r="G2759">
        <v>327</v>
      </c>
      <c r="H2759">
        <v>3</v>
      </c>
      <c r="I2759">
        <v>268</v>
      </c>
      <c r="J2759">
        <v>10</v>
      </c>
      <c r="K2759">
        <v>13.4</v>
      </c>
      <c r="L2759">
        <v>807.4</v>
      </c>
      <c r="M2759" t="s">
        <v>20</v>
      </c>
      <c r="N2759" t="s">
        <v>23</v>
      </c>
      <c r="O2759">
        <v>12</v>
      </c>
      <c r="P2759">
        <v>5</v>
      </c>
      <c r="Q2759" t="s">
        <v>4808</v>
      </c>
      <c r="R2759">
        <v>505</v>
      </c>
      <c r="S2759" s="3">
        <v>0.1</v>
      </c>
      <c r="T2759" s="6">
        <v>325</v>
      </c>
      <c r="U2759" t="s">
        <v>6341</v>
      </c>
      <c r="V2759">
        <v>2025</v>
      </c>
      <c r="W2759" t="s">
        <v>6333</v>
      </c>
      <c r="X2759" t="str">
        <f>_xlfn.XLOOKUP(Orders_C[[#This Row],[Product_ID]],Products_C[Product_ID],Products_C[Product_Name])</f>
        <v>Wrap</v>
      </c>
      <c r="Y2759" t="str">
        <f>_xlfn.XLOOKUP(Orders_C[[#This Row],[Product_ID]],Products_C[Product_ID],Products_C[Category])</f>
        <v>Chicken</v>
      </c>
      <c r="Z2759" t="str">
        <f>_xlfn.XLOOKUP(Orders_C[[#This Row],[Store_ID]],Stores_c[Store_ID],Stores_c[City])</f>
        <v>Tracyview</v>
      </c>
      <c r="AA2759" t="str">
        <f>_xlfn.XLOOKUP(Orders_C[[#This Row],[Customer_ID]],Customers_c[Customer_ID],Customers_c[Customer_Name])</f>
        <v>Kari Salinas</v>
      </c>
      <c r="AB2759" s="6">
        <f>Orders_C[[#This Row],[Quantity]]*Orders_C[[#This Row],[Unit_Price]]*(1-Orders_C[[#This Row],[Discount %]])+Orders_C[[#This Row],[Tax]]</f>
        <v>737</v>
      </c>
      <c r="AC2759" s="9">
        <f>(Orders_C[[#This Row],[Unit_Price]]*Orders_C[[#This Row],[Quantity]])-Orders_C[[#This Row],[Discount]]+Orders_C[[#This Row],[Tax]]</f>
        <v>807.4</v>
      </c>
      <c r="AD2759" t="str">
        <f>IF(COUNTIF(Orders_C[[#All],[Customer_ID]],Orders_C[[#This Row],[Customer_ID]])&gt;1,"Repeat","New")</f>
        <v>Repeat</v>
      </c>
      <c r="AE2759" t="str" cm="1">
        <f t="array" ref="AE2759">_xlfn.XLOOKUP(Orders_C[[#This Row],[Store_ID]],Stores_c[[#All],[Store_ID]],Stores_c[[#All],[City]])</f>
        <v>Tracyview</v>
      </c>
      <c r="AF2759" t="str" cm="1">
        <f t="array" ref="AF2759">_xlfn.XLOOKUP(Orders_C[[#This Row],[Store_ID]],Stores_c[[#All],[Store_ID]],Stores_c[[#All],[Manager_Name]])</f>
        <v>Jeremiah Lee</v>
      </c>
      <c r="AG2759" t="str" cm="1">
        <f t="array" ref="AG2759">_xlfn.XLOOKUP(Orders_C[[#This Row],[Store_ID]],Stores_c[[#All],[Store_ID]],Stores_c[[#All],[Store_Type]])</f>
        <v>Mall</v>
      </c>
    </row>
    <row r="2760" spans="1:33" x14ac:dyDescent="0.25">
      <c r="A2760">
        <v>10839</v>
      </c>
      <c r="B2760" s="1">
        <v>45903</v>
      </c>
      <c r="C2760" s="2">
        <v>0.69081018518518522</v>
      </c>
      <c r="D2760">
        <v>1100</v>
      </c>
      <c r="E2760">
        <v>224</v>
      </c>
      <c r="F2760">
        <v>470</v>
      </c>
      <c r="G2760">
        <v>310</v>
      </c>
      <c r="H2760">
        <v>3</v>
      </c>
      <c r="I2760">
        <v>268</v>
      </c>
      <c r="J2760">
        <v>10</v>
      </c>
      <c r="K2760">
        <v>13.4</v>
      </c>
      <c r="L2760">
        <v>807.4</v>
      </c>
      <c r="M2760" t="s">
        <v>20</v>
      </c>
      <c r="N2760" t="s">
        <v>21</v>
      </c>
      <c r="O2760">
        <v>11</v>
      </c>
      <c r="P2760">
        <v>4</v>
      </c>
      <c r="Q2760" t="s">
        <v>4862</v>
      </c>
      <c r="R2760">
        <v>508</v>
      </c>
      <c r="S2760" s="3">
        <v>0.1</v>
      </c>
      <c r="T2760" s="6">
        <v>325</v>
      </c>
      <c r="U2760" t="s">
        <v>6335</v>
      </c>
      <c r="V2760">
        <v>2025</v>
      </c>
      <c r="W2760" t="s">
        <v>6333</v>
      </c>
      <c r="X2760" t="str">
        <f>_xlfn.XLOOKUP(Orders_C[[#This Row],[Product_ID]],Products_C[Product_ID],Products_C[Product_Name])</f>
        <v>Chicken Bucket</v>
      </c>
      <c r="Y2760" t="str">
        <f>_xlfn.XLOOKUP(Orders_C[[#This Row],[Product_ID]],Products_C[Product_ID],Products_C[Category])</f>
        <v>Chicken</v>
      </c>
      <c r="Z2760" t="str">
        <f>_xlfn.XLOOKUP(Orders_C[[#This Row],[Store_ID]],Stores_c[Store_ID],Stores_c[City])</f>
        <v>Valdezton</v>
      </c>
      <c r="AA2760" t="str">
        <f>_xlfn.XLOOKUP(Orders_C[[#This Row],[Customer_ID]],Customers_c[Customer_ID],Customers_c[Customer_Name])</f>
        <v>Rebecca Burgess</v>
      </c>
      <c r="AB2760" s="6">
        <f>Orders_C[[#This Row],[Quantity]]*Orders_C[[#This Row],[Unit_Price]]*(1-Orders_C[[#This Row],[Discount %]])+Orders_C[[#This Row],[Tax]]</f>
        <v>737</v>
      </c>
      <c r="AC2760" s="9">
        <f>(Orders_C[[#This Row],[Unit_Price]]*Orders_C[[#This Row],[Quantity]])-Orders_C[[#This Row],[Discount]]+Orders_C[[#This Row],[Tax]]</f>
        <v>807.4</v>
      </c>
      <c r="AD2760" t="str">
        <f>IF(COUNTIF(Orders_C[[#All],[Customer_ID]],Orders_C[[#This Row],[Customer_ID]])&gt;1,"Repeat","New")</f>
        <v>Repeat</v>
      </c>
      <c r="AE2760" t="str" cm="1">
        <f t="array" ref="AE2760">_xlfn.XLOOKUP(Orders_C[[#This Row],[Store_ID]],Stores_c[[#All],[Store_ID]],Stores_c[[#All],[City]])</f>
        <v>Valdezton</v>
      </c>
      <c r="AF2760" t="str" cm="1">
        <f t="array" ref="AF2760">_xlfn.XLOOKUP(Orders_C[[#This Row],[Store_ID]],Stores_c[[#All],[Store_ID]],Stores_c[[#All],[Manager_Name]])</f>
        <v>John Rodriguez</v>
      </c>
      <c r="AG2760" t="str" cm="1">
        <f t="array" ref="AG2760">_xlfn.XLOOKUP(Orders_C[[#This Row],[Store_ID]],Stores_c[[#All],[Store_ID]],Stores_c[[#All],[Store_Type]])</f>
        <v>Street</v>
      </c>
    </row>
    <row r="2761" spans="1:33" x14ac:dyDescent="0.25">
      <c r="A2761">
        <v>6324</v>
      </c>
      <c r="B2761" s="1">
        <v>45990</v>
      </c>
      <c r="C2761" s="2">
        <v>0.39303240740740741</v>
      </c>
      <c r="D2761">
        <v>1858</v>
      </c>
      <c r="E2761">
        <v>223</v>
      </c>
      <c r="F2761">
        <v>518</v>
      </c>
      <c r="G2761">
        <v>327</v>
      </c>
      <c r="H2761">
        <v>3</v>
      </c>
      <c r="I2761">
        <v>272</v>
      </c>
      <c r="J2761">
        <v>15</v>
      </c>
      <c r="K2761">
        <v>13.6</v>
      </c>
      <c r="L2761">
        <v>814.6</v>
      </c>
      <c r="M2761" t="s">
        <v>19</v>
      </c>
      <c r="N2761" t="s">
        <v>23</v>
      </c>
      <c r="O2761">
        <v>13</v>
      </c>
      <c r="P2761">
        <v>5</v>
      </c>
      <c r="Q2761" t="s">
        <v>347</v>
      </c>
      <c r="R2761">
        <v>502</v>
      </c>
      <c r="S2761" s="3">
        <v>0.15</v>
      </c>
      <c r="T2761" s="6">
        <v>325.00000000000006</v>
      </c>
      <c r="U2761" t="s">
        <v>6336</v>
      </c>
      <c r="V2761">
        <v>2025</v>
      </c>
      <c r="W2761" t="s">
        <v>6333</v>
      </c>
      <c r="X2761" t="str">
        <f>_xlfn.XLOOKUP(Orders_C[[#This Row],[Product_ID]],Products_C[Product_ID],Products_C[Product_Name])</f>
        <v>Wrap</v>
      </c>
      <c r="Y2761" t="str">
        <f>_xlfn.XLOOKUP(Orders_C[[#This Row],[Product_ID]],Products_C[Product_ID],Products_C[Category])</f>
        <v>Chicken</v>
      </c>
      <c r="Z2761" t="str">
        <f>_xlfn.XLOOKUP(Orders_C[[#This Row],[Store_ID]],Stores_c[Store_ID],Stores_c[City])</f>
        <v>Chambershaven</v>
      </c>
      <c r="AA2761" t="str">
        <f>_xlfn.XLOOKUP(Orders_C[[#This Row],[Customer_ID]],Customers_c[Customer_ID],Customers_c[Customer_Name])</f>
        <v>Wayne Smith</v>
      </c>
      <c r="AB2761" s="6">
        <f>Orders_C[[#This Row],[Quantity]]*Orders_C[[#This Row],[Unit_Price]]*(1-Orders_C[[#This Row],[Discount %]])+Orders_C[[#This Row],[Tax]]</f>
        <v>707.2</v>
      </c>
      <c r="AC2761" s="9">
        <f>(Orders_C[[#This Row],[Unit_Price]]*Orders_C[[#This Row],[Quantity]])-Orders_C[[#This Row],[Discount]]+Orders_C[[#This Row],[Tax]]</f>
        <v>814.6</v>
      </c>
      <c r="AD2761" t="str">
        <f>IF(COUNTIF(Orders_C[[#All],[Customer_ID]],Orders_C[[#This Row],[Customer_ID]])&gt;1,"Repeat","New")</f>
        <v>Repeat</v>
      </c>
      <c r="AE2761" t="str" cm="1">
        <f t="array" ref="AE2761">_xlfn.XLOOKUP(Orders_C[[#This Row],[Store_ID]],Stores_c[[#All],[Store_ID]],Stores_c[[#All],[City]])</f>
        <v>Chambershaven</v>
      </c>
      <c r="AF2761" t="str" cm="1">
        <f t="array" ref="AF2761">_xlfn.XLOOKUP(Orders_C[[#This Row],[Store_ID]],Stores_c[[#All],[Store_ID]],Stores_c[[#All],[Manager_Name]])</f>
        <v>Virginia Webster</v>
      </c>
      <c r="AG2761" t="str" cm="1">
        <f t="array" ref="AG2761">_xlfn.XLOOKUP(Orders_C[[#This Row],[Store_ID]],Stores_c[[#All],[Store_ID]],Stores_c[[#All],[Store_Type]])</f>
        <v>Street</v>
      </c>
    </row>
    <row r="2762" spans="1:33" x14ac:dyDescent="0.25">
      <c r="A2762">
        <v>6846</v>
      </c>
      <c r="B2762" s="1">
        <v>45836</v>
      </c>
      <c r="C2762" s="2">
        <v>0.32113425925925926</v>
      </c>
      <c r="D2762">
        <v>1245</v>
      </c>
      <c r="E2762">
        <v>219</v>
      </c>
      <c r="F2762">
        <v>419</v>
      </c>
      <c r="G2762">
        <v>331</v>
      </c>
      <c r="H2762">
        <v>3</v>
      </c>
      <c r="I2762">
        <v>264</v>
      </c>
      <c r="J2762">
        <v>5</v>
      </c>
      <c r="K2762">
        <v>13.2</v>
      </c>
      <c r="L2762">
        <v>800.2</v>
      </c>
      <c r="M2762" t="s">
        <v>20</v>
      </c>
      <c r="N2762" t="s">
        <v>22</v>
      </c>
      <c r="O2762">
        <v>25</v>
      </c>
      <c r="P2762">
        <v>2</v>
      </c>
      <c r="Q2762" t="s">
        <v>869</v>
      </c>
      <c r="R2762">
        <v>507</v>
      </c>
      <c r="S2762" s="3">
        <v>0.05</v>
      </c>
      <c r="T2762" s="6">
        <v>325.00000000000006</v>
      </c>
      <c r="U2762" t="s">
        <v>6340</v>
      </c>
      <c r="V2762">
        <v>2025</v>
      </c>
      <c r="W2762" t="s">
        <v>6329</v>
      </c>
      <c r="X2762" t="str">
        <f>_xlfn.XLOOKUP(Orders_C[[#This Row],[Product_ID]],Products_C[Product_ID],Products_C[Product_Name])</f>
        <v>Chicken Bucket</v>
      </c>
      <c r="Y2762" t="str">
        <f>_xlfn.XLOOKUP(Orders_C[[#This Row],[Product_ID]],Products_C[Product_ID],Products_C[Category])</f>
        <v>Beverage</v>
      </c>
      <c r="Z2762" t="str">
        <f>_xlfn.XLOOKUP(Orders_C[[#This Row],[Store_ID]],Stores_c[Store_ID],Stores_c[City])</f>
        <v>Lake David</v>
      </c>
      <c r="AA2762" t="str">
        <f>_xlfn.XLOOKUP(Orders_C[[#This Row],[Customer_ID]],Customers_c[Customer_ID],Customers_c[Customer_Name])</f>
        <v>William Johnson</v>
      </c>
      <c r="AB2762" s="6">
        <f>Orders_C[[#This Row],[Quantity]]*Orders_C[[#This Row],[Unit_Price]]*(1-Orders_C[[#This Row],[Discount %]])+Orders_C[[#This Row],[Tax]]</f>
        <v>765.6</v>
      </c>
      <c r="AC2762" s="9">
        <f>(Orders_C[[#This Row],[Unit_Price]]*Orders_C[[#This Row],[Quantity]])-Orders_C[[#This Row],[Discount]]+Orders_C[[#This Row],[Tax]]</f>
        <v>800.2</v>
      </c>
      <c r="AD2762" t="str">
        <f>IF(COUNTIF(Orders_C[[#All],[Customer_ID]],Orders_C[[#This Row],[Customer_ID]])&gt;1,"Repeat","New")</f>
        <v>Repeat</v>
      </c>
      <c r="AE2762" t="str" cm="1">
        <f t="array" ref="AE2762">_xlfn.XLOOKUP(Orders_C[[#This Row],[Store_ID]],Stores_c[[#All],[Store_ID]],Stores_c[[#All],[City]])</f>
        <v>Lake David</v>
      </c>
      <c r="AF2762" t="str" cm="1">
        <f t="array" ref="AF2762">_xlfn.XLOOKUP(Orders_C[[#This Row],[Store_ID]],Stores_c[[#All],[Store_ID]],Stores_c[[#All],[Manager_Name]])</f>
        <v>Joshua Hines</v>
      </c>
      <c r="AG2762" t="str" cm="1">
        <f t="array" ref="AG2762">_xlfn.XLOOKUP(Orders_C[[#This Row],[Store_ID]],Stores_c[[#All],[Store_ID]],Stores_c[[#All],[Store_Type]])</f>
        <v>Street</v>
      </c>
    </row>
    <row r="2763" spans="1:33" x14ac:dyDescent="0.25">
      <c r="A2763">
        <v>8692</v>
      </c>
      <c r="B2763" s="1">
        <v>45891</v>
      </c>
      <c r="C2763" s="2">
        <v>0.24640046296296297</v>
      </c>
      <c r="D2763">
        <v>1233</v>
      </c>
      <c r="E2763">
        <v>206</v>
      </c>
      <c r="F2763">
        <v>455</v>
      </c>
      <c r="G2763">
        <v>324</v>
      </c>
      <c r="H2763">
        <v>3</v>
      </c>
      <c r="I2763">
        <v>272</v>
      </c>
      <c r="J2763">
        <v>15</v>
      </c>
      <c r="K2763">
        <v>13.6</v>
      </c>
      <c r="L2763">
        <v>814.6</v>
      </c>
      <c r="M2763" t="s">
        <v>20</v>
      </c>
      <c r="N2763" t="s">
        <v>22</v>
      </c>
      <c r="O2763">
        <v>26</v>
      </c>
      <c r="P2763">
        <v>5</v>
      </c>
      <c r="Q2763" t="s">
        <v>2715</v>
      </c>
      <c r="R2763">
        <v>506</v>
      </c>
      <c r="S2763" s="3">
        <v>0.15</v>
      </c>
      <c r="T2763" s="6">
        <v>325.00000000000006</v>
      </c>
      <c r="U2763" t="s">
        <v>6342</v>
      </c>
      <c r="V2763">
        <v>2025</v>
      </c>
      <c r="W2763" t="s">
        <v>6329</v>
      </c>
      <c r="X2763" t="str">
        <f>_xlfn.XLOOKUP(Orders_C[[#This Row],[Product_ID]],Products_C[Product_ID],Products_C[Product_Name])</f>
        <v>Krushers</v>
      </c>
      <c r="Y2763" t="str">
        <f>_xlfn.XLOOKUP(Orders_C[[#This Row],[Product_ID]],Products_C[Product_ID],Products_C[Category])</f>
        <v>Dessert</v>
      </c>
      <c r="Z2763" t="str">
        <f>_xlfn.XLOOKUP(Orders_C[[#This Row],[Store_ID]],Stores_c[Store_ID],Stores_c[City])</f>
        <v>West Matthew</v>
      </c>
      <c r="AA2763" t="str">
        <f>_xlfn.XLOOKUP(Orders_C[[#This Row],[Customer_ID]],Customers_c[Customer_ID],Customers_c[Customer_Name])</f>
        <v>Regina Everett</v>
      </c>
      <c r="AB2763" s="6">
        <f>Orders_C[[#This Row],[Quantity]]*Orders_C[[#This Row],[Unit_Price]]*(1-Orders_C[[#This Row],[Discount %]])+Orders_C[[#This Row],[Tax]]</f>
        <v>707.2</v>
      </c>
      <c r="AC2763" s="9">
        <f>(Orders_C[[#This Row],[Unit_Price]]*Orders_C[[#This Row],[Quantity]])-Orders_C[[#This Row],[Discount]]+Orders_C[[#This Row],[Tax]]</f>
        <v>814.6</v>
      </c>
      <c r="AD2763" t="str">
        <f>IF(COUNTIF(Orders_C[[#All],[Customer_ID]],Orders_C[[#This Row],[Customer_ID]])&gt;1,"Repeat","New")</f>
        <v>Repeat</v>
      </c>
      <c r="AE2763" t="str" cm="1">
        <f t="array" ref="AE2763">_xlfn.XLOOKUP(Orders_C[[#This Row],[Store_ID]],Stores_c[[#All],[Store_ID]],Stores_c[[#All],[City]])</f>
        <v>West Matthew</v>
      </c>
      <c r="AF2763" t="str" cm="1">
        <f t="array" ref="AF2763">_xlfn.XLOOKUP(Orders_C[[#This Row],[Store_ID]],Stores_c[[#All],[Store_ID]],Stores_c[[#All],[Manager_Name]])</f>
        <v>Miguel Kidd</v>
      </c>
      <c r="AG2763" t="str" cm="1">
        <f t="array" ref="AG2763">_xlfn.XLOOKUP(Orders_C[[#This Row],[Store_ID]],Stores_c[[#All],[Store_ID]],Stores_c[[#All],[Store_Type]])</f>
        <v>Drive-Thru</v>
      </c>
    </row>
    <row r="2764" spans="1:33" x14ac:dyDescent="0.25">
      <c r="A2764">
        <v>7070</v>
      </c>
      <c r="B2764" s="1">
        <v>45762</v>
      </c>
      <c r="C2764" s="2">
        <v>0.2565277777777778</v>
      </c>
      <c r="D2764">
        <v>1717</v>
      </c>
      <c r="E2764">
        <v>218</v>
      </c>
      <c r="F2764">
        <v>549</v>
      </c>
      <c r="G2764">
        <v>334</v>
      </c>
      <c r="H2764">
        <v>4</v>
      </c>
      <c r="I2764">
        <v>197</v>
      </c>
      <c r="J2764">
        <v>0</v>
      </c>
      <c r="K2764">
        <v>9.8500000000000014</v>
      </c>
      <c r="L2764">
        <v>797.85</v>
      </c>
      <c r="M2764" t="s">
        <v>20</v>
      </c>
      <c r="N2764" t="s">
        <v>23</v>
      </c>
      <c r="O2764">
        <v>27</v>
      </c>
      <c r="P2764">
        <v>3</v>
      </c>
      <c r="Q2764" t="s">
        <v>1093</v>
      </c>
      <c r="R2764">
        <v>501</v>
      </c>
      <c r="S2764" s="3">
        <v>0</v>
      </c>
      <c r="T2764" s="6">
        <v>325.05000000000007</v>
      </c>
      <c r="U2764" t="s">
        <v>6337</v>
      </c>
      <c r="V2764">
        <v>2025</v>
      </c>
      <c r="W2764" t="s">
        <v>6329</v>
      </c>
      <c r="X2764" t="str">
        <f>_xlfn.XLOOKUP(Orders_C[[#This Row],[Product_ID]],Products_C[Product_ID],Products_C[Product_Name])</f>
        <v>Krushers</v>
      </c>
      <c r="Y2764" t="str">
        <f>_xlfn.XLOOKUP(Orders_C[[#This Row],[Product_ID]],Products_C[Product_ID],Products_C[Category])</f>
        <v>Dessert</v>
      </c>
      <c r="Z2764" t="str">
        <f>_xlfn.XLOOKUP(Orders_C[[#This Row],[Store_ID]],Stores_c[Store_ID],Stores_c[City])</f>
        <v>East Johnport</v>
      </c>
      <c r="AA2764" t="str">
        <f>_xlfn.XLOOKUP(Orders_C[[#This Row],[Customer_ID]],Customers_c[Customer_ID],Customers_c[Customer_Name])</f>
        <v>Andrea Daniels</v>
      </c>
      <c r="AB2764" s="6">
        <f>Orders_C[[#This Row],[Quantity]]*Orders_C[[#This Row],[Unit_Price]]*(1-Orders_C[[#This Row],[Discount %]])+Orders_C[[#This Row],[Tax]]</f>
        <v>797.85</v>
      </c>
      <c r="AC2764" s="9">
        <f>(Orders_C[[#This Row],[Unit_Price]]*Orders_C[[#This Row],[Quantity]])-Orders_C[[#This Row],[Discount]]+Orders_C[[#This Row],[Tax]]</f>
        <v>797.85</v>
      </c>
      <c r="AD2764" t="str">
        <f>IF(COUNTIF(Orders_C[[#All],[Customer_ID]],Orders_C[[#This Row],[Customer_ID]])&gt;1,"Repeat","New")</f>
        <v>Repeat</v>
      </c>
      <c r="AE2764" t="str" cm="1">
        <f t="array" ref="AE2764">_xlfn.XLOOKUP(Orders_C[[#This Row],[Store_ID]],Stores_c[[#All],[Store_ID]],Stores_c[[#All],[City]])</f>
        <v>East Johnport</v>
      </c>
      <c r="AF2764" t="str" cm="1">
        <f t="array" ref="AF2764">_xlfn.XLOOKUP(Orders_C[[#This Row],[Store_ID]],Stores_c[[#All],[Store_ID]],Stores_c[[#All],[Manager_Name]])</f>
        <v>Mr. Matthew Murillo III</v>
      </c>
      <c r="AG2764" t="str" cm="1">
        <f t="array" ref="AG2764">_xlfn.XLOOKUP(Orders_C[[#This Row],[Store_ID]],Stores_c[[#All],[Store_ID]],Stores_c[[#All],[Store_Type]])</f>
        <v>Street</v>
      </c>
    </row>
    <row r="2765" spans="1:33" x14ac:dyDescent="0.25">
      <c r="A2765">
        <v>6299</v>
      </c>
      <c r="B2765" s="1">
        <v>45868</v>
      </c>
      <c r="C2765" s="2">
        <v>0.88967592592592593</v>
      </c>
      <c r="D2765">
        <v>1207</v>
      </c>
      <c r="E2765">
        <v>203</v>
      </c>
      <c r="F2765">
        <v>492</v>
      </c>
      <c r="G2765">
        <v>309</v>
      </c>
      <c r="H2765">
        <v>2</v>
      </c>
      <c r="I2765">
        <v>389</v>
      </c>
      <c r="J2765">
        <v>5</v>
      </c>
      <c r="K2765">
        <v>19.45</v>
      </c>
      <c r="L2765">
        <v>792.45</v>
      </c>
      <c r="M2765" t="s">
        <v>19</v>
      </c>
      <c r="N2765" t="s">
        <v>23</v>
      </c>
      <c r="O2765">
        <v>31</v>
      </c>
      <c r="P2765">
        <v>5</v>
      </c>
      <c r="Q2765" t="s">
        <v>322</v>
      </c>
      <c r="R2765">
        <v>505</v>
      </c>
      <c r="S2765" s="3">
        <v>0.05</v>
      </c>
      <c r="T2765" s="6">
        <v>325.65000000000009</v>
      </c>
      <c r="U2765" t="s">
        <v>6341</v>
      </c>
      <c r="V2765">
        <v>2025</v>
      </c>
      <c r="W2765" t="s">
        <v>6329</v>
      </c>
      <c r="X2765" t="str">
        <f>_xlfn.XLOOKUP(Orders_C[[#This Row],[Product_ID]],Products_C[Product_ID],Products_C[Product_Name])</f>
        <v>Chicken Bucket</v>
      </c>
      <c r="Y2765" t="str">
        <f>_xlfn.XLOOKUP(Orders_C[[#This Row],[Product_ID]],Products_C[Product_ID],Products_C[Category])</f>
        <v>Dessert</v>
      </c>
      <c r="Z2765" t="str">
        <f>_xlfn.XLOOKUP(Orders_C[[#This Row],[Store_ID]],Stores_c[Store_ID],Stores_c[City])</f>
        <v>Lake Williammouth</v>
      </c>
      <c r="AA2765" t="str">
        <f>_xlfn.XLOOKUP(Orders_C[[#This Row],[Customer_ID]],Customers_c[Customer_ID],Customers_c[Customer_Name])</f>
        <v>William Dawson</v>
      </c>
      <c r="AB2765" s="6">
        <f>Orders_C[[#This Row],[Quantity]]*Orders_C[[#This Row],[Unit_Price]]*(1-Orders_C[[#This Row],[Discount %]])+Orders_C[[#This Row],[Tax]]</f>
        <v>758.55</v>
      </c>
      <c r="AC2765" s="9">
        <f>(Orders_C[[#This Row],[Unit_Price]]*Orders_C[[#This Row],[Quantity]])-Orders_C[[#This Row],[Discount]]+Orders_C[[#This Row],[Tax]]</f>
        <v>792.45</v>
      </c>
      <c r="AD2765" t="str">
        <f>IF(COUNTIF(Orders_C[[#All],[Customer_ID]],Orders_C[[#This Row],[Customer_ID]])&gt;1,"Repeat","New")</f>
        <v>Repeat</v>
      </c>
      <c r="AE2765" t="str" cm="1">
        <f t="array" ref="AE2765">_xlfn.XLOOKUP(Orders_C[[#This Row],[Store_ID]],Stores_c[[#All],[Store_ID]],Stores_c[[#All],[City]])</f>
        <v>Lake Williammouth</v>
      </c>
      <c r="AF2765" t="str" cm="1">
        <f t="array" ref="AF2765">_xlfn.XLOOKUP(Orders_C[[#This Row],[Store_ID]],Stores_c[[#All],[Store_ID]],Stores_c[[#All],[Manager_Name]])</f>
        <v>Stephanie Dominguez</v>
      </c>
      <c r="AG2765" t="str" cm="1">
        <f t="array" ref="AG2765">_xlfn.XLOOKUP(Orders_C[[#This Row],[Store_ID]],Stores_c[[#All],[Store_ID]],Stores_c[[#All],[Store_Type]])</f>
        <v>Drive-Thru</v>
      </c>
    </row>
    <row r="2766" spans="1:33" x14ac:dyDescent="0.25">
      <c r="A2766">
        <v>9933</v>
      </c>
      <c r="B2766" s="1">
        <v>45944</v>
      </c>
      <c r="C2766" s="2">
        <v>0.10864583333333333</v>
      </c>
      <c r="D2766">
        <v>1062</v>
      </c>
      <c r="E2766">
        <v>211</v>
      </c>
      <c r="F2766">
        <v>534</v>
      </c>
      <c r="G2766">
        <v>338</v>
      </c>
      <c r="H2766">
        <v>2</v>
      </c>
      <c r="I2766">
        <v>395</v>
      </c>
      <c r="J2766">
        <v>10</v>
      </c>
      <c r="K2766">
        <v>19.75</v>
      </c>
      <c r="L2766">
        <v>799.75</v>
      </c>
      <c r="M2766" t="s">
        <v>18</v>
      </c>
      <c r="N2766" t="s">
        <v>22</v>
      </c>
      <c r="O2766">
        <v>53</v>
      </c>
      <c r="P2766">
        <v>5</v>
      </c>
      <c r="Q2766" t="s">
        <v>3956</v>
      </c>
      <c r="R2766">
        <v>501</v>
      </c>
      <c r="S2766" s="3">
        <v>0.1</v>
      </c>
      <c r="T2766" s="6">
        <v>325.75</v>
      </c>
      <c r="U2766" t="s">
        <v>6332</v>
      </c>
      <c r="V2766">
        <v>2025</v>
      </c>
      <c r="W2766" t="s">
        <v>6331</v>
      </c>
      <c r="X2766" t="str">
        <f>_xlfn.XLOOKUP(Orders_C[[#This Row],[Product_ID]],Products_C[Product_ID],Products_C[Product_Name])</f>
        <v>Chicken Wings</v>
      </c>
      <c r="Y2766" t="str">
        <f>_xlfn.XLOOKUP(Orders_C[[#This Row],[Product_ID]],Products_C[Product_ID],Products_C[Category])</f>
        <v>Burger</v>
      </c>
      <c r="Z2766" t="str">
        <f>_xlfn.XLOOKUP(Orders_C[[#This Row],[Store_ID]],Stores_c[Store_ID],Stores_c[City])</f>
        <v>North Robertstad</v>
      </c>
      <c r="AA2766" t="str">
        <f>_xlfn.XLOOKUP(Orders_C[[#This Row],[Customer_ID]],Customers_c[Customer_ID],Customers_c[Customer_Name])</f>
        <v>Malik Reed</v>
      </c>
      <c r="AB2766" s="6">
        <f>Orders_C[[#This Row],[Quantity]]*Orders_C[[#This Row],[Unit_Price]]*(1-Orders_C[[#This Row],[Discount %]])+Orders_C[[#This Row],[Tax]]</f>
        <v>730.75</v>
      </c>
      <c r="AC2766" s="9">
        <f>(Orders_C[[#This Row],[Unit_Price]]*Orders_C[[#This Row],[Quantity]])-Orders_C[[#This Row],[Discount]]+Orders_C[[#This Row],[Tax]]</f>
        <v>799.75</v>
      </c>
      <c r="AD2766" t="str">
        <f>IF(COUNTIF(Orders_C[[#All],[Customer_ID]],Orders_C[[#This Row],[Customer_ID]])&gt;1,"Repeat","New")</f>
        <v>Repeat</v>
      </c>
      <c r="AE2766" t="str" cm="1">
        <f t="array" ref="AE2766">_xlfn.XLOOKUP(Orders_C[[#This Row],[Store_ID]],Stores_c[[#All],[Store_ID]],Stores_c[[#All],[City]])</f>
        <v>North Robertstad</v>
      </c>
      <c r="AF2766" t="str" cm="1">
        <f t="array" ref="AF2766">_xlfn.XLOOKUP(Orders_C[[#This Row],[Store_ID]],Stores_c[[#All],[Store_ID]],Stores_c[[#All],[Manager_Name]])</f>
        <v>Mary Lewis</v>
      </c>
      <c r="AG2766" t="str" cm="1">
        <f t="array" ref="AG2766">_xlfn.XLOOKUP(Orders_C[[#This Row],[Store_ID]],Stores_c[[#All],[Store_ID]],Stores_c[[#All],[Store_Type]])</f>
        <v>Street</v>
      </c>
    </row>
    <row r="2767" spans="1:33" x14ac:dyDescent="0.25">
      <c r="A2767">
        <v>10852</v>
      </c>
      <c r="B2767" s="1">
        <v>45733</v>
      </c>
      <c r="C2767" s="2">
        <v>0.99614583333333329</v>
      </c>
      <c r="D2767">
        <v>1166</v>
      </c>
      <c r="E2767">
        <v>216</v>
      </c>
      <c r="F2767">
        <v>549</v>
      </c>
      <c r="G2767">
        <v>323</v>
      </c>
      <c r="H2767">
        <v>2</v>
      </c>
      <c r="I2767">
        <v>401</v>
      </c>
      <c r="J2767">
        <v>15</v>
      </c>
      <c r="K2767">
        <v>20.05</v>
      </c>
      <c r="L2767">
        <v>807.05</v>
      </c>
      <c r="M2767" t="s">
        <v>19</v>
      </c>
      <c r="N2767" t="s">
        <v>22</v>
      </c>
      <c r="O2767">
        <v>56</v>
      </c>
      <c r="P2767">
        <v>5</v>
      </c>
      <c r="Q2767" t="s">
        <v>4875</v>
      </c>
      <c r="R2767">
        <v>508</v>
      </c>
      <c r="S2767" s="3">
        <v>0.15</v>
      </c>
      <c r="T2767" s="6">
        <v>325.84999999999997</v>
      </c>
      <c r="U2767" t="s">
        <v>6334</v>
      </c>
      <c r="V2767">
        <v>2025</v>
      </c>
      <c r="W2767" t="s">
        <v>6331</v>
      </c>
      <c r="X2767" t="str">
        <f>_xlfn.XLOOKUP(Orders_C[[#This Row],[Product_ID]],Products_C[Product_ID],Products_C[Product_Name])</f>
        <v>Rice Bowl</v>
      </c>
      <c r="Y2767" t="str">
        <f>_xlfn.XLOOKUP(Orders_C[[#This Row],[Product_ID]],Products_C[Product_ID],Products_C[Category])</f>
        <v>Beverage</v>
      </c>
      <c r="Z2767" t="str">
        <f>_xlfn.XLOOKUP(Orders_C[[#This Row],[Store_ID]],Stores_c[Store_ID],Stores_c[City])</f>
        <v>Garciaview</v>
      </c>
      <c r="AA2767" t="str">
        <f>_xlfn.XLOOKUP(Orders_C[[#This Row],[Customer_ID]],Customers_c[Customer_ID],Customers_c[Customer_Name])</f>
        <v>Ryan Green</v>
      </c>
      <c r="AB2767" s="6">
        <f>Orders_C[[#This Row],[Quantity]]*Orders_C[[#This Row],[Unit_Price]]*(1-Orders_C[[#This Row],[Discount %]])+Orders_C[[#This Row],[Tax]]</f>
        <v>701.74999999999989</v>
      </c>
      <c r="AC2767" s="9">
        <f>(Orders_C[[#This Row],[Unit_Price]]*Orders_C[[#This Row],[Quantity]])-Orders_C[[#This Row],[Discount]]+Orders_C[[#This Row],[Tax]]</f>
        <v>807.05</v>
      </c>
      <c r="AD2767" t="str">
        <f>IF(COUNTIF(Orders_C[[#All],[Customer_ID]],Orders_C[[#This Row],[Customer_ID]])&gt;1,"Repeat","New")</f>
        <v>Repeat</v>
      </c>
      <c r="AE2767" t="str" cm="1">
        <f t="array" ref="AE2767">_xlfn.XLOOKUP(Orders_C[[#This Row],[Store_ID]],Stores_c[[#All],[Store_ID]],Stores_c[[#All],[City]])</f>
        <v>Garciaview</v>
      </c>
      <c r="AF2767" t="str" cm="1">
        <f t="array" ref="AF2767">_xlfn.XLOOKUP(Orders_C[[#This Row],[Store_ID]],Stores_c[[#All],[Store_ID]],Stores_c[[#All],[Manager_Name]])</f>
        <v>Karina Washington</v>
      </c>
      <c r="AG2767" t="str" cm="1">
        <f t="array" ref="AG2767">_xlfn.XLOOKUP(Orders_C[[#This Row],[Store_ID]],Stores_c[[#All],[Store_ID]],Stores_c[[#All],[Store_Type]])</f>
        <v>Drive-Thru</v>
      </c>
    </row>
    <row r="2768" spans="1:33" x14ac:dyDescent="0.25">
      <c r="A2768">
        <v>9091</v>
      </c>
      <c r="B2768" s="1">
        <v>45811</v>
      </c>
      <c r="C2768" s="2">
        <v>0.94163194444444442</v>
      </c>
      <c r="D2768">
        <v>1712</v>
      </c>
      <c r="E2768">
        <v>223</v>
      </c>
      <c r="F2768">
        <v>434</v>
      </c>
      <c r="G2768">
        <v>330</v>
      </c>
      <c r="H2768">
        <v>3</v>
      </c>
      <c r="I2768">
        <v>261</v>
      </c>
      <c r="J2768">
        <v>0</v>
      </c>
      <c r="K2768">
        <v>13.05</v>
      </c>
      <c r="L2768">
        <v>796.05</v>
      </c>
      <c r="M2768" t="s">
        <v>19</v>
      </c>
      <c r="N2768" t="s">
        <v>22</v>
      </c>
      <c r="O2768">
        <v>42</v>
      </c>
      <c r="P2768">
        <v>1</v>
      </c>
      <c r="Q2768" t="s">
        <v>3114</v>
      </c>
      <c r="R2768">
        <v>507</v>
      </c>
      <c r="S2768" s="3">
        <v>0</v>
      </c>
      <c r="T2768" s="6">
        <v>326.25</v>
      </c>
      <c r="U2768" t="s">
        <v>6340</v>
      </c>
      <c r="V2768">
        <v>2025</v>
      </c>
      <c r="W2768" t="s">
        <v>6331</v>
      </c>
      <c r="X2768" t="str">
        <f>_xlfn.XLOOKUP(Orders_C[[#This Row],[Product_ID]],Products_C[Product_ID],Products_C[Product_Name])</f>
        <v>Rice Bowl</v>
      </c>
      <c r="Y2768" t="str">
        <f>_xlfn.XLOOKUP(Orders_C[[#This Row],[Product_ID]],Products_C[Product_ID],Products_C[Category])</f>
        <v>Beverage</v>
      </c>
      <c r="Z2768" t="str">
        <f>_xlfn.XLOOKUP(Orders_C[[#This Row],[Store_ID]],Stores_c[Store_ID],Stores_c[City])</f>
        <v>Chambershaven</v>
      </c>
      <c r="AA2768" t="str">
        <f>_xlfn.XLOOKUP(Orders_C[[#This Row],[Customer_ID]],Customers_c[Customer_ID],Customers_c[Customer_Name])</f>
        <v>Theodore Contreras</v>
      </c>
      <c r="AB2768" s="6">
        <f>Orders_C[[#This Row],[Quantity]]*Orders_C[[#This Row],[Unit_Price]]*(1-Orders_C[[#This Row],[Discount %]])+Orders_C[[#This Row],[Tax]]</f>
        <v>796.05</v>
      </c>
      <c r="AC2768" s="9">
        <f>(Orders_C[[#This Row],[Unit_Price]]*Orders_C[[#This Row],[Quantity]])-Orders_C[[#This Row],[Discount]]+Orders_C[[#This Row],[Tax]]</f>
        <v>796.05</v>
      </c>
      <c r="AD2768" t="str">
        <f>IF(COUNTIF(Orders_C[[#All],[Customer_ID]],Orders_C[[#This Row],[Customer_ID]])&gt;1,"Repeat","New")</f>
        <v>Repeat</v>
      </c>
      <c r="AE2768" t="str" cm="1">
        <f t="array" ref="AE2768">_xlfn.XLOOKUP(Orders_C[[#This Row],[Store_ID]],Stores_c[[#All],[Store_ID]],Stores_c[[#All],[City]])</f>
        <v>Chambershaven</v>
      </c>
      <c r="AF2768" t="str" cm="1">
        <f t="array" ref="AF2768">_xlfn.XLOOKUP(Orders_C[[#This Row],[Store_ID]],Stores_c[[#All],[Store_ID]],Stores_c[[#All],[Manager_Name]])</f>
        <v>Virginia Webster</v>
      </c>
      <c r="AG2768" t="str" cm="1">
        <f t="array" ref="AG2768">_xlfn.XLOOKUP(Orders_C[[#This Row],[Store_ID]],Stores_c[[#All],[Store_ID]],Stores_c[[#All],[Store_Type]])</f>
        <v>Street</v>
      </c>
    </row>
    <row r="2769" spans="1:33" x14ac:dyDescent="0.25">
      <c r="A2769">
        <v>10369</v>
      </c>
      <c r="B2769" s="1">
        <v>45802</v>
      </c>
      <c r="C2769" s="2">
        <v>0.66342592592592597</v>
      </c>
      <c r="D2769">
        <v>1863</v>
      </c>
      <c r="E2769">
        <v>208</v>
      </c>
      <c r="F2769">
        <v>405</v>
      </c>
      <c r="G2769">
        <v>325</v>
      </c>
      <c r="H2769">
        <v>3</v>
      </c>
      <c r="I2769">
        <v>273</v>
      </c>
      <c r="J2769">
        <v>15</v>
      </c>
      <c r="K2769">
        <v>13.65</v>
      </c>
      <c r="L2769">
        <v>817.65</v>
      </c>
      <c r="M2769" t="s">
        <v>18</v>
      </c>
      <c r="N2769" t="s">
        <v>23</v>
      </c>
      <c r="O2769">
        <v>57</v>
      </c>
      <c r="P2769">
        <v>5</v>
      </c>
      <c r="Q2769" t="s">
        <v>4392</v>
      </c>
      <c r="R2769">
        <v>509</v>
      </c>
      <c r="S2769" s="3">
        <v>0.15</v>
      </c>
      <c r="T2769" s="6">
        <v>326.25</v>
      </c>
      <c r="U2769" t="s">
        <v>6339</v>
      </c>
      <c r="V2769">
        <v>2025</v>
      </c>
      <c r="W2769" t="s">
        <v>6331</v>
      </c>
      <c r="X2769" t="str">
        <f>_xlfn.XLOOKUP(Orders_C[[#This Row],[Product_ID]],Products_C[Product_ID],Products_C[Product_Name])</f>
        <v>Veg Burger</v>
      </c>
      <c r="Y2769" t="str">
        <f>_xlfn.XLOOKUP(Orders_C[[#This Row],[Product_ID]],Products_C[Product_ID],Products_C[Category])</f>
        <v>Chicken</v>
      </c>
      <c r="Z2769" t="str">
        <f>_xlfn.XLOOKUP(Orders_C[[#This Row],[Store_ID]],Stores_c[Store_ID],Stores_c[City])</f>
        <v>Tracyview</v>
      </c>
      <c r="AA2769" t="str">
        <f>_xlfn.XLOOKUP(Orders_C[[#This Row],[Customer_ID]],Customers_c[Customer_ID],Customers_c[Customer_Name])</f>
        <v>Erin Brown</v>
      </c>
      <c r="AB2769" s="6">
        <f>Orders_C[[#This Row],[Quantity]]*Orders_C[[#This Row],[Unit_Price]]*(1-Orders_C[[#This Row],[Discount %]])+Orders_C[[#This Row],[Tax]]</f>
        <v>709.8</v>
      </c>
      <c r="AC2769" s="9">
        <f>(Orders_C[[#This Row],[Unit_Price]]*Orders_C[[#This Row],[Quantity]])-Orders_C[[#This Row],[Discount]]+Orders_C[[#This Row],[Tax]]</f>
        <v>817.65</v>
      </c>
      <c r="AD2769" t="str">
        <f>IF(COUNTIF(Orders_C[[#All],[Customer_ID]],Orders_C[[#This Row],[Customer_ID]])&gt;1,"Repeat","New")</f>
        <v>Repeat</v>
      </c>
      <c r="AE2769" t="str" cm="1">
        <f t="array" ref="AE2769">_xlfn.XLOOKUP(Orders_C[[#This Row],[Store_ID]],Stores_c[[#All],[Store_ID]],Stores_c[[#All],[City]])</f>
        <v>Tracyview</v>
      </c>
      <c r="AF2769" t="str" cm="1">
        <f t="array" ref="AF2769">_xlfn.XLOOKUP(Orders_C[[#This Row],[Store_ID]],Stores_c[[#All],[Store_ID]],Stores_c[[#All],[Manager_Name]])</f>
        <v>Jeremiah Lee</v>
      </c>
      <c r="AG2769" t="str" cm="1">
        <f t="array" ref="AG2769">_xlfn.XLOOKUP(Orders_C[[#This Row],[Store_ID]],Stores_c[[#All],[Store_ID]],Stores_c[[#All],[Store_Type]])</f>
        <v>Mall</v>
      </c>
    </row>
    <row r="2770" spans="1:33" x14ac:dyDescent="0.25">
      <c r="A2770">
        <v>8570</v>
      </c>
      <c r="B2770" s="1">
        <v>45742</v>
      </c>
      <c r="C2770" s="2">
        <v>0.86962962962962964</v>
      </c>
      <c r="D2770">
        <v>1965</v>
      </c>
      <c r="E2770">
        <v>209</v>
      </c>
      <c r="F2770">
        <v>512</v>
      </c>
      <c r="G2770">
        <v>322</v>
      </c>
      <c r="H2770">
        <v>2</v>
      </c>
      <c r="I2770">
        <v>390</v>
      </c>
      <c r="J2770">
        <v>5</v>
      </c>
      <c r="K2770">
        <v>19.5</v>
      </c>
      <c r="L2770">
        <v>794.5</v>
      </c>
      <c r="M2770" t="s">
        <v>18</v>
      </c>
      <c r="N2770" t="s">
        <v>22</v>
      </c>
      <c r="O2770">
        <v>21</v>
      </c>
      <c r="P2770">
        <v>1</v>
      </c>
      <c r="Q2770" t="s">
        <v>2593</v>
      </c>
      <c r="R2770">
        <v>501</v>
      </c>
      <c r="S2770" s="3">
        <v>0.05</v>
      </c>
      <c r="T2770" s="6">
        <v>326.5</v>
      </c>
      <c r="U2770" t="s">
        <v>6334</v>
      </c>
      <c r="V2770">
        <v>2025</v>
      </c>
      <c r="W2770" t="s">
        <v>6329</v>
      </c>
      <c r="X2770" t="str">
        <f>_xlfn.XLOOKUP(Orders_C[[#This Row],[Product_ID]],Products_C[Product_ID],Products_C[Product_Name])</f>
        <v>Veg Burger</v>
      </c>
      <c r="Y2770" t="str">
        <f>_xlfn.XLOOKUP(Orders_C[[#This Row],[Product_ID]],Products_C[Product_ID],Products_C[Category])</f>
        <v>Burger</v>
      </c>
      <c r="Z2770" t="str">
        <f>_xlfn.XLOOKUP(Orders_C[[#This Row],[Store_ID]],Stores_c[Store_ID],Stores_c[City])</f>
        <v>Reidberg</v>
      </c>
      <c r="AA2770" t="str">
        <f>_xlfn.XLOOKUP(Orders_C[[#This Row],[Customer_ID]],Customers_c[Customer_ID],Customers_c[Customer_Name])</f>
        <v>David Ford</v>
      </c>
      <c r="AB2770" s="6">
        <f>Orders_C[[#This Row],[Quantity]]*Orders_C[[#This Row],[Unit_Price]]*(1-Orders_C[[#This Row],[Discount %]])+Orders_C[[#This Row],[Tax]]</f>
        <v>760.5</v>
      </c>
      <c r="AC2770" s="9">
        <f>(Orders_C[[#This Row],[Unit_Price]]*Orders_C[[#This Row],[Quantity]])-Orders_C[[#This Row],[Discount]]+Orders_C[[#This Row],[Tax]]</f>
        <v>794.5</v>
      </c>
      <c r="AD2770" t="str">
        <f>IF(COUNTIF(Orders_C[[#All],[Customer_ID]],Orders_C[[#This Row],[Customer_ID]])&gt;1,"Repeat","New")</f>
        <v>Repeat</v>
      </c>
      <c r="AE2770" t="str" cm="1">
        <f t="array" ref="AE2770">_xlfn.XLOOKUP(Orders_C[[#This Row],[Store_ID]],Stores_c[[#All],[Store_ID]],Stores_c[[#All],[City]])</f>
        <v>Reidberg</v>
      </c>
      <c r="AF2770" t="str" cm="1">
        <f t="array" ref="AF2770">_xlfn.XLOOKUP(Orders_C[[#This Row],[Store_ID]],Stores_c[[#All],[Store_ID]],Stores_c[[#All],[Manager_Name]])</f>
        <v>Jeffrey Horn</v>
      </c>
      <c r="AG2770" t="str" cm="1">
        <f t="array" ref="AG2770">_xlfn.XLOOKUP(Orders_C[[#This Row],[Store_ID]],Stores_c[[#All],[Store_ID]],Stores_c[[#All],[Store_Type]])</f>
        <v>Drive-Thru</v>
      </c>
    </row>
    <row r="2771" spans="1:33" x14ac:dyDescent="0.25">
      <c r="A2771">
        <v>9753</v>
      </c>
      <c r="B2771" s="1">
        <v>46061</v>
      </c>
      <c r="C2771" s="2">
        <v>0.86597222222222225</v>
      </c>
      <c r="D2771">
        <v>1696</v>
      </c>
      <c r="E2771">
        <v>219</v>
      </c>
      <c r="F2771">
        <v>519</v>
      </c>
      <c r="G2771">
        <v>326</v>
      </c>
      <c r="H2771">
        <v>4</v>
      </c>
      <c r="I2771">
        <v>207</v>
      </c>
      <c r="J2771">
        <v>15</v>
      </c>
      <c r="K2771">
        <v>10.35</v>
      </c>
      <c r="L2771">
        <v>823.35</v>
      </c>
      <c r="M2771" t="s">
        <v>18</v>
      </c>
      <c r="N2771" t="s">
        <v>22</v>
      </c>
      <c r="O2771">
        <v>42</v>
      </c>
      <c r="P2771">
        <v>4</v>
      </c>
      <c r="Q2771" t="s">
        <v>3776</v>
      </c>
      <c r="R2771">
        <v>504</v>
      </c>
      <c r="S2771" s="3">
        <v>0.15</v>
      </c>
      <c r="T2771" s="6">
        <v>326.55000000000007</v>
      </c>
      <c r="U2771" t="s">
        <v>6338</v>
      </c>
      <c r="V2771">
        <v>2026</v>
      </c>
      <c r="W2771" t="s">
        <v>6331</v>
      </c>
      <c r="X2771" t="str">
        <f>_xlfn.XLOOKUP(Orders_C[[#This Row],[Product_ID]],Products_C[Product_ID],Products_C[Product_Name])</f>
        <v>Rice Bowl</v>
      </c>
      <c r="Y2771" t="str">
        <f>_xlfn.XLOOKUP(Orders_C[[#This Row],[Product_ID]],Products_C[Product_ID],Products_C[Category])</f>
        <v>Burger</v>
      </c>
      <c r="Z2771" t="str">
        <f>_xlfn.XLOOKUP(Orders_C[[#This Row],[Store_ID]],Stores_c[Store_ID],Stores_c[City])</f>
        <v>Lake David</v>
      </c>
      <c r="AA2771" t="str">
        <f>_xlfn.XLOOKUP(Orders_C[[#This Row],[Customer_ID]],Customers_c[Customer_ID],Customers_c[Customer_Name])</f>
        <v>Alicia Mendoza</v>
      </c>
      <c r="AB2771" s="6">
        <f>Orders_C[[#This Row],[Quantity]]*Orders_C[[#This Row],[Unit_Price]]*(1-Orders_C[[#This Row],[Discount %]])+Orders_C[[#This Row],[Tax]]</f>
        <v>714.15</v>
      </c>
      <c r="AC2771" s="9">
        <f>(Orders_C[[#This Row],[Unit_Price]]*Orders_C[[#This Row],[Quantity]])-Orders_C[[#This Row],[Discount]]+Orders_C[[#This Row],[Tax]]</f>
        <v>823.35</v>
      </c>
      <c r="AD2771" t="str">
        <f>IF(COUNTIF(Orders_C[[#All],[Customer_ID]],Orders_C[[#This Row],[Customer_ID]])&gt;1,"Repeat","New")</f>
        <v>Repeat</v>
      </c>
      <c r="AE2771" t="str" cm="1">
        <f t="array" ref="AE2771">_xlfn.XLOOKUP(Orders_C[[#This Row],[Store_ID]],Stores_c[[#All],[Store_ID]],Stores_c[[#All],[City]])</f>
        <v>Lake David</v>
      </c>
      <c r="AF2771" t="str" cm="1">
        <f t="array" ref="AF2771">_xlfn.XLOOKUP(Orders_C[[#This Row],[Store_ID]],Stores_c[[#All],[Store_ID]],Stores_c[[#All],[Manager_Name]])</f>
        <v>Joshua Hines</v>
      </c>
      <c r="AG2771" t="str" cm="1">
        <f t="array" ref="AG2771">_xlfn.XLOOKUP(Orders_C[[#This Row],[Store_ID]],Stores_c[[#All],[Store_ID]],Stores_c[[#All],[Store_Type]])</f>
        <v>Street</v>
      </c>
    </row>
    <row r="2772" spans="1:33" x14ac:dyDescent="0.25">
      <c r="A2772">
        <v>9532</v>
      </c>
      <c r="B2772" s="1">
        <v>46053</v>
      </c>
      <c r="C2772" s="2">
        <v>0.79699074074074072</v>
      </c>
      <c r="D2772">
        <v>1466</v>
      </c>
      <c r="E2772">
        <v>214</v>
      </c>
      <c r="F2772">
        <v>483</v>
      </c>
      <c r="G2772">
        <v>306</v>
      </c>
      <c r="H2772">
        <v>2</v>
      </c>
      <c r="I2772">
        <v>396</v>
      </c>
      <c r="J2772">
        <v>10</v>
      </c>
      <c r="K2772">
        <v>19.8</v>
      </c>
      <c r="L2772">
        <v>801.8</v>
      </c>
      <c r="M2772" t="s">
        <v>18</v>
      </c>
      <c r="N2772" t="s">
        <v>22</v>
      </c>
      <c r="O2772">
        <v>58</v>
      </c>
      <c r="P2772">
        <v>3</v>
      </c>
      <c r="Q2772" t="s">
        <v>3555</v>
      </c>
      <c r="R2772">
        <v>503</v>
      </c>
      <c r="S2772" s="3">
        <v>0.1</v>
      </c>
      <c r="T2772" s="6">
        <v>326.59999999999997</v>
      </c>
      <c r="U2772" t="s">
        <v>6330</v>
      </c>
      <c r="V2772">
        <v>2026</v>
      </c>
      <c r="W2772" t="s">
        <v>6331</v>
      </c>
      <c r="X2772" t="str">
        <f>_xlfn.XLOOKUP(Orders_C[[#This Row],[Product_ID]],Products_C[Product_ID],Products_C[Product_Name])</f>
        <v>Veg Burger</v>
      </c>
      <c r="Y2772" t="str">
        <f>_xlfn.XLOOKUP(Orders_C[[#This Row],[Product_ID]],Products_C[Product_ID],Products_C[Category])</f>
        <v>Burger</v>
      </c>
      <c r="Z2772" t="str">
        <f>_xlfn.XLOOKUP(Orders_C[[#This Row],[Store_ID]],Stores_c[Store_ID],Stores_c[City])</f>
        <v>New Robert</v>
      </c>
      <c r="AA2772" t="str">
        <f>_xlfn.XLOOKUP(Orders_C[[#This Row],[Customer_ID]],Customers_c[Customer_ID],Customers_c[Customer_Name])</f>
        <v>Tony Ruiz</v>
      </c>
      <c r="AB2772" s="6">
        <f>Orders_C[[#This Row],[Quantity]]*Orders_C[[#This Row],[Unit_Price]]*(1-Orders_C[[#This Row],[Discount %]])+Orders_C[[#This Row],[Tax]]</f>
        <v>732.6</v>
      </c>
      <c r="AC2772" s="9">
        <f>(Orders_C[[#This Row],[Unit_Price]]*Orders_C[[#This Row],[Quantity]])-Orders_C[[#This Row],[Discount]]+Orders_C[[#This Row],[Tax]]</f>
        <v>801.8</v>
      </c>
      <c r="AD2772" t="str">
        <f>IF(COUNTIF(Orders_C[[#All],[Customer_ID]],Orders_C[[#This Row],[Customer_ID]])&gt;1,"Repeat","New")</f>
        <v>Repeat</v>
      </c>
      <c r="AE2772" t="str" cm="1">
        <f t="array" ref="AE2772">_xlfn.XLOOKUP(Orders_C[[#This Row],[Store_ID]],Stores_c[[#All],[Store_ID]],Stores_c[[#All],[City]])</f>
        <v>New Robert</v>
      </c>
      <c r="AF2772" t="str" cm="1">
        <f t="array" ref="AF2772">_xlfn.XLOOKUP(Orders_C[[#This Row],[Store_ID]],Stores_c[[#All],[Store_ID]],Stores_c[[#All],[Manager_Name]])</f>
        <v>Krista Webb</v>
      </c>
      <c r="AG2772" t="str" cm="1">
        <f t="array" ref="AG2772">_xlfn.XLOOKUP(Orders_C[[#This Row],[Store_ID]],Stores_c[[#All],[Store_ID]],Stores_c[[#All],[Store_Type]])</f>
        <v>Drive-Thru</v>
      </c>
    </row>
    <row r="2773" spans="1:33" x14ac:dyDescent="0.25">
      <c r="A2773">
        <v>9642</v>
      </c>
      <c r="B2773" s="1">
        <v>45756</v>
      </c>
      <c r="C2773" s="2">
        <v>0.42348379629629629</v>
      </c>
      <c r="D2773">
        <v>1711</v>
      </c>
      <c r="E2773">
        <v>205</v>
      </c>
      <c r="F2773">
        <v>499</v>
      </c>
      <c r="G2773">
        <v>326</v>
      </c>
      <c r="H2773">
        <v>2</v>
      </c>
      <c r="I2773">
        <v>396</v>
      </c>
      <c r="J2773">
        <v>10</v>
      </c>
      <c r="K2773">
        <v>19.8</v>
      </c>
      <c r="L2773">
        <v>801.8</v>
      </c>
      <c r="M2773" t="s">
        <v>19</v>
      </c>
      <c r="N2773" t="s">
        <v>23</v>
      </c>
      <c r="O2773">
        <v>28</v>
      </c>
      <c r="P2773">
        <v>2</v>
      </c>
      <c r="Q2773" t="s">
        <v>3665</v>
      </c>
      <c r="R2773">
        <v>502</v>
      </c>
      <c r="S2773" s="3">
        <v>0.1</v>
      </c>
      <c r="T2773" s="6">
        <v>326.59999999999997</v>
      </c>
      <c r="U2773" t="s">
        <v>6337</v>
      </c>
      <c r="V2773">
        <v>2025</v>
      </c>
      <c r="W2773" t="s">
        <v>6329</v>
      </c>
      <c r="X2773" t="str">
        <f>_xlfn.XLOOKUP(Orders_C[[#This Row],[Product_ID]],Products_C[Product_ID],Products_C[Product_Name])</f>
        <v>Rice Bowl</v>
      </c>
      <c r="Y2773" t="str">
        <f>_xlfn.XLOOKUP(Orders_C[[#This Row],[Product_ID]],Products_C[Product_ID],Products_C[Category])</f>
        <v>Burger</v>
      </c>
      <c r="Z2773" t="str">
        <f>_xlfn.XLOOKUP(Orders_C[[#This Row],[Store_ID]],Stores_c[Store_ID],Stores_c[City])</f>
        <v>Port Jacob</v>
      </c>
      <c r="AA2773" t="str">
        <f>_xlfn.XLOOKUP(Orders_C[[#This Row],[Customer_ID]],Customers_c[Customer_ID],Customers_c[Customer_Name])</f>
        <v>Amber Clark</v>
      </c>
      <c r="AB2773" s="6">
        <f>Orders_C[[#This Row],[Quantity]]*Orders_C[[#This Row],[Unit_Price]]*(1-Orders_C[[#This Row],[Discount %]])+Orders_C[[#This Row],[Tax]]</f>
        <v>732.6</v>
      </c>
      <c r="AC2773" s="9">
        <f>(Orders_C[[#This Row],[Unit_Price]]*Orders_C[[#This Row],[Quantity]])-Orders_C[[#This Row],[Discount]]+Orders_C[[#This Row],[Tax]]</f>
        <v>801.8</v>
      </c>
      <c r="AD2773" t="str">
        <f>IF(COUNTIF(Orders_C[[#All],[Customer_ID]],Orders_C[[#This Row],[Customer_ID]])&gt;1,"Repeat","New")</f>
        <v>Repeat</v>
      </c>
      <c r="AE2773" t="str" cm="1">
        <f t="array" ref="AE2773">_xlfn.XLOOKUP(Orders_C[[#This Row],[Store_ID]],Stores_c[[#All],[Store_ID]],Stores_c[[#All],[City]])</f>
        <v>Port Jacob</v>
      </c>
      <c r="AF2773" t="str" cm="1">
        <f t="array" ref="AF2773">_xlfn.XLOOKUP(Orders_C[[#This Row],[Store_ID]],Stores_c[[#All],[Store_ID]],Stores_c[[#All],[Manager_Name]])</f>
        <v>David Harris</v>
      </c>
      <c r="AG2773" t="str" cm="1">
        <f t="array" ref="AG2773">_xlfn.XLOOKUP(Orders_C[[#This Row],[Store_ID]],Stores_c[[#All],[Store_ID]],Stores_c[[#All],[Store_Type]])</f>
        <v>Mall</v>
      </c>
    </row>
    <row r="2774" spans="1:33" x14ac:dyDescent="0.25">
      <c r="A2774">
        <v>6834</v>
      </c>
      <c r="B2774" s="1">
        <v>45799</v>
      </c>
      <c r="C2774" s="2">
        <v>0.83665509259259263</v>
      </c>
      <c r="D2774">
        <v>1133</v>
      </c>
      <c r="E2774">
        <v>225</v>
      </c>
      <c r="F2774">
        <v>492</v>
      </c>
      <c r="G2774">
        <v>332</v>
      </c>
      <c r="H2774">
        <v>4</v>
      </c>
      <c r="I2774">
        <v>204</v>
      </c>
      <c r="J2774">
        <v>10</v>
      </c>
      <c r="K2774">
        <v>10.199999999999999</v>
      </c>
      <c r="L2774">
        <v>816.2</v>
      </c>
      <c r="M2774" t="s">
        <v>19</v>
      </c>
      <c r="N2774" t="s">
        <v>21</v>
      </c>
      <c r="O2774">
        <v>42</v>
      </c>
      <c r="P2774">
        <v>1</v>
      </c>
      <c r="Q2774" t="s">
        <v>857</v>
      </c>
      <c r="R2774">
        <v>508</v>
      </c>
      <c r="S2774" s="3">
        <v>0.1</v>
      </c>
      <c r="T2774" s="6">
        <v>326.60000000000008</v>
      </c>
      <c r="U2774" t="s">
        <v>6339</v>
      </c>
      <c r="V2774">
        <v>2025</v>
      </c>
      <c r="W2774" t="s">
        <v>6331</v>
      </c>
      <c r="X2774" t="str">
        <f>_xlfn.XLOOKUP(Orders_C[[#This Row],[Product_ID]],Products_C[Product_ID],Products_C[Product_Name])</f>
        <v>Zinger Burger</v>
      </c>
      <c r="Y2774" t="str">
        <f>_xlfn.XLOOKUP(Orders_C[[#This Row],[Product_ID]],Products_C[Product_ID],Products_C[Category])</f>
        <v>Beverage</v>
      </c>
      <c r="Z2774" t="str">
        <f>_xlfn.XLOOKUP(Orders_C[[#This Row],[Store_ID]],Stores_c[Store_ID],Stores_c[City])</f>
        <v>South Peter</v>
      </c>
      <c r="AA2774" t="str">
        <f>_xlfn.XLOOKUP(Orders_C[[#This Row],[Customer_ID]],Customers_c[Customer_ID],Customers_c[Customer_Name])</f>
        <v>Jared Gomez</v>
      </c>
      <c r="AB2774" s="6">
        <f>Orders_C[[#This Row],[Quantity]]*Orders_C[[#This Row],[Unit_Price]]*(1-Orders_C[[#This Row],[Discount %]])+Orders_C[[#This Row],[Tax]]</f>
        <v>744.6</v>
      </c>
      <c r="AC2774" s="9">
        <f>(Orders_C[[#This Row],[Unit_Price]]*Orders_C[[#This Row],[Quantity]])-Orders_C[[#This Row],[Discount]]+Orders_C[[#This Row],[Tax]]</f>
        <v>816.2</v>
      </c>
      <c r="AD2774" t="str">
        <f>IF(COUNTIF(Orders_C[[#All],[Customer_ID]],Orders_C[[#This Row],[Customer_ID]])&gt;1,"Repeat","New")</f>
        <v>Repeat</v>
      </c>
      <c r="AE2774" t="str" cm="1">
        <f t="array" ref="AE2774">_xlfn.XLOOKUP(Orders_C[[#This Row],[Store_ID]],Stores_c[[#All],[Store_ID]],Stores_c[[#All],[City]])</f>
        <v>South Peter</v>
      </c>
      <c r="AF2774" t="str" cm="1">
        <f t="array" ref="AF2774">_xlfn.XLOOKUP(Orders_C[[#This Row],[Store_ID]],Stores_c[[#All],[Store_ID]],Stores_c[[#All],[Manager_Name]])</f>
        <v>Gregory Lambert</v>
      </c>
      <c r="AG2774" t="str" cm="1">
        <f t="array" ref="AG2774">_xlfn.XLOOKUP(Orders_C[[#This Row],[Store_ID]],Stores_c[[#All],[Store_ID]],Stores_c[[#All],[Store_Type]])</f>
        <v>Street</v>
      </c>
    </row>
    <row r="2775" spans="1:33" x14ac:dyDescent="0.25">
      <c r="A2775">
        <v>7603</v>
      </c>
      <c r="B2775" s="1">
        <v>45741</v>
      </c>
      <c r="C2775" s="2">
        <v>0.49456018518518519</v>
      </c>
      <c r="D2775">
        <v>1912</v>
      </c>
      <c r="E2775">
        <v>224</v>
      </c>
      <c r="F2775">
        <v>429</v>
      </c>
      <c r="G2775">
        <v>333</v>
      </c>
      <c r="H2775">
        <v>4</v>
      </c>
      <c r="I2775">
        <v>204</v>
      </c>
      <c r="J2775">
        <v>10</v>
      </c>
      <c r="K2775">
        <v>10.199999999999999</v>
      </c>
      <c r="L2775">
        <v>816.2</v>
      </c>
      <c r="M2775" t="s">
        <v>18</v>
      </c>
      <c r="N2775" t="s">
        <v>23</v>
      </c>
      <c r="O2775">
        <v>16</v>
      </c>
      <c r="P2775">
        <v>2</v>
      </c>
      <c r="Q2775" t="s">
        <v>1626</v>
      </c>
      <c r="R2775">
        <v>506</v>
      </c>
      <c r="S2775" s="3">
        <v>0.1</v>
      </c>
      <c r="T2775" s="6">
        <v>326.60000000000008</v>
      </c>
      <c r="U2775" t="s">
        <v>6334</v>
      </c>
      <c r="V2775">
        <v>2025</v>
      </c>
      <c r="W2775" t="s">
        <v>6333</v>
      </c>
      <c r="X2775" t="str">
        <f>_xlfn.XLOOKUP(Orders_C[[#This Row],[Product_ID]],Products_C[Product_ID],Products_C[Product_Name])</f>
        <v>Chicken Wings</v>
      </c>
      <c r="Y2775" t="str">
        <f>_xlfn.XLOOKUP(Orders_C[[#This Row],[Product_ID]],Products_C[Product_ID],Products_C[Category])</f>
        <v>Burger</v>
      </c>
      <c r="Z2775" t="str">
        <f>_xlfn.XLOOKUP(Orders_C[[#This Row],[Store_ID]],Stores_c[Store_ID],Stores_c[City])</f>
        <v>Valdezton</v>
      </c>
      <c r="AA2775" t="str">
        <f>_xlfn.XLOOKUP(Orders_C[[#This Row],[Customer_ID]],Customers_c[Customer_ID],Customers_c[Customer_Name])</f>
        <v>Miss Katherine Davis DVM</v>
      </c>
      <c r="AB2775" s="6">
        <f>Orders_C[[#This Row],[Quantity]]*Orders_C[[#This Row],[Unit_Price]]*(1-Orders_C[[#This Row],[Discount %]])+Orders_C[[#This Row],[Tax]]</f>
        <v>744.6</v>
      </c>
      <c r="AC2775" s="9">
        <f>(Orders_C[[#This Row],[Unit_Price]]*Orders_C[[#This Row],[Quantity]])-Orders_C[[#This Row],[Discount]]+Orders_C[[#This Row],[Tax]]</f>
        <v>816.2</v>
      </c>
      <c r="AD2775" t="str">
        <f>IF(COUNTIF(Orders_C[[#All],[Customer_ID]],Orders_C[[#This Row],[Customer_ID]])&gt;1,"Repeat","New")</f>
        <v>Repeat</v>
      </c>
      <c r="AE2775" t="str" cm="1">
        <f t="array" ref="AE2775">_xlfn.XLOOKUP(Orders_C[[#This Row],[Store_ID]],Stores_c[[#All],[Store_ID]],Stores_c[[#All],[City]])</f>
        <v>Valdezton</v>
      </c>
      <c r="AF2775" t="str" cm="1">
        <f t="array" ref="AF2775">_xlfn.XLOOKUP(Orders_C[[#This Row],[Store_ID]],Stores_c[[#All],[Store_ID]],Stores_c[[#All],[Manager_Name]])</f>
        <v>John Rodriguez</v>
      </c>
      <c r="AG2775" t="str" cm="1">
        <f t="array" ref="AG2775">_xlfn.XLOOKUP(Orders_C[[#This Row],[Store_ID]],Stores_c[[#All],[Store_ID]],Stores_c[[#All],[Store_Type]])</f>
        <v>Street</v>
      </c>
    </row>
    <row r="2776" spans="1:33" x14ac:dyDescent="0.25">
      <c r="A2776">
        <v>10917</v>
      </c>
      <c r="B2776" s="1">
        <v>45737</v>
      </c>
      <c r="C2776" s="2">
        <v>0.50649305555555557</v>
      </c>
      <c r="D2776">
        <v>1589</v>
      </c>
      <c r="E2776">
        <v>211</v>
      </c>
      <c r="F2776">
        <v>508</v>
      </c>
      <c r="G2776">
        <v>316</v>
      </c>
      <c r="H2776">
        <v>4</v>
      </c>
      <c r="I2776">
        <v>201</v>
      </c>
      <c r="J2776">
        <v>5</v>
      </c>
      <c r="K2776">
        <v>10.050000000000001</v>
      </c>
      <c r="L2776">
        <v>809.05</v>
      </c>
      <c r="M2776" t="s">
        <v>19</v>
      </c>
      <c r="N2776" t="s">
        <v>21</v>
      </c>
      <c r="O2776">
        <v>10</v>
      </c>
      <c r="P2776">
        <v>3</v>
      </c>
      <c r="Q2776" t="s">
        <v>4940</v>
      </c>
      <c r="R2776">
        <v>506</v>
      </c>
      <c r="S2776" s="3">
        <v>0.05</v>
      </c>
      <c r="T2776" s="6">
        <v>326.64999999999998</v>
      </c>
      <c r="U2776" t="s">
        <v>6334</v>
      </c>
      <c r="V2776">
        <v>2025</v>
      </c>
      <c r="W2776" t="s">
        <v>6333</v>
      </c>
      <c r="X2776" t="str">
        <f>_xlfn.XLOOKUP(Orders_C[[#This Row],[Product_ID]],Products_C[Product_ID],Products_C[Product_Name])</f>
        <v>Popcorn Chicken</v>
      </c>
      <c r="Y2776" t="str">
        <f>_xlfn.XLOOKUP(Orders_C[[#This Row],[Product_ID]],Products_C[Product_ID],Products_C[Category])</f>
        <v>Dessert</v>
      </c>
      <c r="Z2776" t="str">
        <f>_xlfn.XLOOKUP(Orders_C[[#This Row],[Store_ID]],Stores_c[Store_ID],Stores_c[City])</f>
        <v>North Robertstad</v>
      </c>
      <c r="AA2776" t="str">
        <f>_xlfn.XLOOKUP(Orders_C[[#This Row],[Customer_ID]],Customers_c[Customer_ID],Customers_c[Customer_Name])</f>
        <v>Andrew Johnson</v>
      </c>
      <c r="AB2776" s="6">
        <f>Orders_C[[#This Row],[Quantity]]*Orders_C[[#This Row],[Unit_Price]]*(1-Orders_C[[#This Row],[Discount %]])+Orders_C[[#This Row],[Tax]]</f>
        <v>773.84999999999991</v>
      </c>
      <c r="AC2776" s="9">
        <f>(Orders_C[[#This Row],[Unit_Price]]*Orders_C[[#This Row],[Quantity]])-Orders_C[[#This Row],[Discount]]+Orders_C[[#This Row],[Tax]]</f>
        <v>809.05</v>
      </c>
      <c r="AD2776" t="str">
        <f>IF(COUNTIF(Orders_C[[#All],[Customer_ID]],Orders_C[[#This Row],[Customer_ID]])&gt;1,"Repeat","New")</f>
        <v>Repeat</v>
      </c>
      <c r="AE2776" t="str" cm="1">
        <f t="array" ref="AE2776">_xlfn.XLOOKUP(Orders_C[[#This Row],[Store_ID]],Stores_c[[#All],[Store_ID]],Stores_c[[#All],[City]])</f>
        <v>North Robertstad</v>
      </c>
      <c r="AF2776" t="str" cm="1">
        <f t="array" ref="AF2776">_xlfn.XLOOKUP(Orders_C[[#This Row],[Store_ID]],Stores_c[[#All],[Store_ID]],Stores_c[[#All],[Manager_Name]])</f>
        <v>Mary Lewis</v>
      </c>
      <c r="AG2776" t="str" cm="1">
        <f t="array" ref="AG2776">_xlfn.XLOOKUP(Orders_C[[#This Row],[Store_ID]],Stores_c[[#All],[Store_ID]],Stores_c[[#All],[Store_Type]])</f>
        <v>Street</v>
      </c>
    </row>
    <row r="2777" spans="1:33" x14ac:dyDescent="0.25">
      <c r="A2777">
        <v>10630</v>
      </c>
      <c r="B2777" s="1">
        <v>45785</v>
      </c>
      <c r="C2777" s="2">
        <v>0.98653935185185182</v>
      </c>
      <c r="D2777">
        <v>1749</v>
      </c>
      <c r="E2777">
        <v>215</v>
      </c>
      <c r="F2777">
        <v>465</v>
      </c>
      <c r="G2777">
        <v>307</v>
      </c>
      <c r="H2777">
        <v>4</v>
      </c>
      <c r="I2777">
        <v>198</v>
      </c>
      <c r="J2777">
        <v>0</v>
      </c>
      <c r="K2777">
        <v>9.9</v>
      </c>
      <c r="L2777">
        <v>801.9</v>
      </c>
      <c r="M2777" t="s">
        <v>19</v>
      </c>
      <c r="N2777" t="s">
        <v>23</v>
      </c>
      <c r="O2777">
        <v>53</v>
      </c>
      <c r="P2777">
        <v>3</v>
      </c>
      <c r="Q2777" t="s">
        <v>4653</v>
      </c>
      <c r="R2777">
        <v>505</v>
      </c>
      <c r="S2777" s="3">
        <v>0</v>
      </c>
      <c r="T2777" s="6">
        <v>326.7</v>
      </c>
      <c r="U2777" t="s">
        <v>6339</v>
      </c>
      <c r="V2777">
        <v>2025</v>
      </c>
      <c r="W2777" t="s">
        <v>6331</v>
      </c>
      <c r="X2777" t="str">
        <f>_xlfn.XLOOKUP(Orders_C[[#This Row],[Product_ID]],Products_C[Product_ID],Products_C[Product_Name])</f>
        <v>Chicken Wings</v>
      </c>
      <c r="Y2777" t="str">
        <f>_xlfn.XLOOKUP(Orders_C[[#This Row],[Product_ID]],Products_C[Product_ID],Products_C[Category])</f>
        <v>Chicken</v>
      </c>
      <c r="Z2777" t="str">
        <f>_xlfn.XLOOKUP(Orders_C[[#This Row],[Store_ID]],Stores_c[Store_ID],Stores_c[City])</f>
        <v>Sallyburgh</v>
      </c>
      <c r="AA2777" t="str">
        <f>_xlfn.XLOOKUP(Orders_C[[#This Row],[Customer_ID]],Customers_c[Customer_ID],Customers_c[Customer_Name])</f>
        <v>Mikayla Lewis</v>
      </c>
      <c r="AB2777" s="6">
        <f>Orders_C[[#This Row],[Quantity]]*Orders_C[[#This Row],[Unit_Price]]*(1-Orders_C[[#This Row],[Discount %]])+Orders_C[[#This Row],[Tax]]</f>
        <v>801.9</v>
      </c>
      <c r="AC2777" s="9">
        <f>(Orders_C[[#This Row],[Unit_Price]]*Orders_C[[#This Row],[Quantity]])-Orders_C[[#This Row],[Discount]]+Orders_C[[#This Row],[Tax]]</f>
        <v>801.9</v>
      </c>
      <c r="AD2777" t="str">
        <f>IF(COUNTIF(Orders_C[[#All],[Customer_ID]],Orders_C[[#This Row],[Customer_ID]])&gt;1,"Repeat","New")</f>
        <v>Repeat</v>
      </c>
      <c r="AE2777" t="str" cm="1">
        <f t="array" ref="AE2777">_xlfn.XLOOKUP(Orders_C[[#This Row],[Store_ID]],Stores_c[[#All],[Store_ID]],Stores_c[[#All],[City]])</f>
        <v>Sallyburgh</v>
      </c>
      <c r="AF2777" t="str" cm="1">
        <f t="array" ref="AF2777">_xlfn.XLOOKUP(Orders_C[[#This Row],[Store_ID]],Stores_c[[#All],[Store_ID]],Stores_c[[#All],[Manager_Name]])</f>
        <v>Benjamin Mccoy</v>
      </c>
      <c r="AG2777" t="str" cm="1">
        <f t="array" ref="AG2777">_xlfn.XLOOKUP(Orders_C[[#This Row],[Store_ID]],Stores_c[[#All],[Store_ID]],Stores_c[[#All],[Store_Type]])</f>
        <v>Drive-Thru</v>
      </c>
    </row>
    <row r="2778" spans="1:33" x14ac:dyDescent="0.25">
      <c r="A2778">
        <v>8494</v>
      </c>
      <c r="B2778" s="1">
        <v>45914</v>
      </c>
      <c r="C2778" s="2">
        <v>0.39853009259259259</v>
      </c>
      <c r="D2778">
        <v>1743</v>
      </c>
      <c r="E2778">
        <v>219</v>
      </c>
      <c r="F2778">
        <v>504</v>
      </c>
      <c r="G2778">
        <v>306</v>
      </c>
      <c r="H2778">
        <v>2</v>
      </c>
      <c r="I2778">
        <v>385</v>
      </c>
      <c r="J2778">
        <v>0</v>
      </c>
      <c r="K2778">
        <v>19.25</v>
      </c>
      <c r="L2778">
        <v>789.25</v>
      </c>
      <c r="M2778" t="s">
        <v>20</v>
      </c>
      <c r="N2778" t="s">
        <v>22</v>
      </c>
      <c r="O2778">
        <v>34</v>
      </c>
      <c r="P2778">
        <v>5</v>
      </c>
      <c r="Q2778" t="s">
        <v>2517</v>
      </c>
      <c r="R2778">
        <v>505</v>
      </c>
      <c r="S2778" s="3">
        <v>0</v>
      </c>
      <c r="T2778" s="6">
        <v>327.25</v>
      </c>
      <c r="U2778" t="s">
        <v>6335</v>
      </c>
      <c r="V2778">
        <v>2025</v>
      </c>
      <c r="W2778" t="s">
        <v>6329</v>
      </c>
      <c r="X2778" t="str">
        <f>_xlfn.XLOOKUP(Orders_C[[#This Row],[Product_ID]],Products_C[Product_ID],Products_C[Product_Name])</f>
        <v>Veg Burger</v>
      </c>
      <c r="Y2778" t="str">
        <f>_xlfn.XLOOKUP(Orders_C[[#This Row],[Product_ID]],Products_C[Product_ID],Products_C[Category])</f>
        <v>Burger</v>
      </c>
      <c r="Z2778" t="str">
        <f>_xlfn.XLOOKUP(Orders_C[[#This Row],[Store_ID]],Stores_c[Store_ID],Stores_c[City])</f>
        <v>Lake David</v>
      </c>
      <c r="AA2778" t="str">
        <f>_xlfn.XLOOKUP(Orders_C[[#This Row],[Customer_ID]],Customers_c[Customer_ID],Customers_c[Customer_Name])</f>
        <v>Jerome Ford</v>
      </c>
      <c r="AB2778" s="6">
        <f>Orders_C[[#This Row],[Quantity]]*Orders_C[[#This Row],[Unit_Price]]*(1-Orders_C[[#This Row],[Discount %]])+Orders_C[[#This Row],[Tax]]</f>
        <v>789.25</v>
      </c>
      <c r="AC2778" s="9">
        <f>(Orders_C[[#This Row],[Unit_Price]]*Orders_C[[#This Row],[Quantity]])-Orders_C[[#This Row],[Discount]]+Orders_C[[#This Row],[Tax]]</f>
        <v>789.25</v>
      </c>
      <c r="AD2778" t="str">
        <f>IF(COUNTIF(Orders_C[[#All],[Customer_ID]],Orders_C[[#This Row],[Customer_ID]])&gt;1,"Repeat","New")</f>
        <v>Repeat</v>
      </c>
      <c r="AE2778" t="str" cm="1">
        <f t="array" ref="AE2778">_xlfn.XLOOKUP(Orders_C[[#This Row],[Store_ID]],Stores_c[[#All],[Store_ID]],Stores_c[[#All],[City]])</f>
        <v>Lake David</v>
      </c>
      <c r="AF2778" t="str" cm="1">
        <f t="array" ref="AF2778">_xlfn.XLOOKUP(Orders_C[[#This Row],[Store_ID]],Stores_c[[#All],[Store_ID]],Stores_c[[#All],[Manager_Name]])</f>
        <v>Joshua Hines</v>
      </c>
      <c r="AG2778" t="str" cm="1">
        <f t="array" ref="AG2778">_xlfn.XLOOKUP(Orders_C[[#This Row],[Store_ID]],Stores_c[[#All],[Store_ID]],Stores_c[[#All],[Store_Type]])</f>
        <v>Street</v>
      </c>
    </row>
    <row r="2779" spans="1:33" x14ac:dyDescent="0.25">
      <c r="A2779">
        <v>7879</v>
      </c>
      <c r="B2779" s="1">
        <v>46009</v>
      </c>
      <c r="C2779" s="2">
        <v>2.7523148148148147E-2</v>
      </c>
      <c r="D2779">
        <v>1066</v>
      </c>
      <c r="E2779">
        <v>223</v>
      </c>
      <c r="F2779">
        <v>445</v>
      </c>
      <c r="G2779">
        <v>315</v>
      </c>
      <c r="H2779">
        <v>2</v>
      </c>
      <c r="I2779">
        <v>391</v>
      </c>
      <c r="J2779">
        <v>5</v>
      </c>
      <c r="K2779">
        <v>19.55</v>
      </c>
      <c r="L2779">
        <v>796.55</v>
      </c>
      <c r="M2779" t="s">
        <v>19</v>
      </c>
      <c r="N2779" t="s">
        <v>22</v>
      </c>
      <c r="O2779">
        <v>42</v>
      </c>
      <c r="P2779">
        <v>3</v>
      </c>
      <c r="Q2779" t="s">
        <v>1902</v>
      </c>
      <c r="R2779">
        <v>508</v>
      </c>
      <c r="S2779" s="3">
        <v>0.05</v>
      </c>
      <c r="T2779" s="6">
        <v>327.34999999999997</v>
      </c>
      <c r="U2779" t="s">
        <v>6328</v>
      </c>
      <c r="V2779">
        <v>2025</v>
      </c>
      <c r="W2779" t="s">
        <v>6331</v>
      </c>
      <c r="X2779" t="str">
        <f>_xlfn.XLOOKUP(Orders_C[[#This Row],[Product_ID]],Products_C[Product_ID],Products_C[Product_Name])</f>
        <v>Popcorn Chicken</v>
      </c>
      <c r="Y2779" t="str">
        <f>_xlfn.XLOOKUP(Orders_C[[#This Row],[Product_ID]],Products_C[Product_ID],Products_C[Category])</f>
        <v>Beverage</v>
      </c>
      <c r="Z2779" t="str">
        <f>_xlfn.XLOOKUP(Orders_C[[#This Row],[Store_ID]],Stores_c[Store_ID],Stores_c[City])</f>
        <v>Chambershaven</v>
      </c>
      <c r="AA2779" t="str">
        <f>_xlfn.XLOOKUP(Orders_C[[#This Row],[Customer_ID]],Customers_c[Customer_ID],Customers_c[Customer_Name])</f>
        <v>David Wyatt</v>
      </c>
      <c r="AB2779" s="6">
        <f>Orders_C[[#This Row],[Quantity]]*Orders_C[[#This Row],[Unit_Price]]*(1-Orders_C[[#This Row],[Discount %]])+Orders_C[[#This Row],[Tax]]</f>
        <v>762.44999999999993</v>
      </c>
      <c r="AC2779" s="9">
        <f>(Orders_C[[#This Row],[Unit_Price]]*Orders_C[[#This Row],[Quantity]])-Orders_C[[#This Row],[Discount]]+Orders_C[[#This Row],[Tax]]</f>
        <v>796.55</v>
      </c>
      <c r="AD2779" t="str">
        <f>IF(COUNTIF(Orders_C[[#All],[Customer_ID]],Orders_C[[#This Row],[Customer_ID]])&gt;1,"Repeat","New")</f>
        <v>Repeat</v>
      </c>
      <c r="AE2779" t="str" cm="1">
        <f t="array" ref="AE2779">_xlfn.XLOOKUP(Orders_C[[#This Row],[Store_ID]],Stores_c[[#All],[Store_ID]],Stores_c[[#All],[City]])</f>
        <v>Chambershaven</v>
      </c>
      <c r="AF2779" t="str" cm="1">
        <f t="array" ref="AF2779">_xlfn.XLOOKUP(Orders_C[[#This Row],[Store_ID]],Stores_c[[#All],[Store_ID]],Stores_c[[#All],[Manager_Name]])</f>
        <v>Virginia Webster</v>
      </c>
      <c r="AG2779" t="str" cm="1">
        <f t="array" ref="AG2779">_xlfn.XLOOKUP(Orders_C[[#This Row],[Store_ID]],Stores_c[[#All],[Store_ID]],Stores_c[[#All],[Store_Type]])</f>
        <v>Street</v>
      </c>
    </row>
    <row r="2780" spans="1:33" x14ac:dyDescent="0.25">
      <c r="A2780">
        <v>6577</v>
      </c>
      <c r="B2780" s="1">
        <v>45991</v>
      </c>
      <c r="C2780" s="2">
        <v>0.30975694444444446</v>
      </c>
      <c r="D2780">
        <v>1810</v>
      </c>
      <c r="E2780">
        <v>219</v>
      </c>
      <c r="F2780">
        <v>414</v>
      </c>
      <c r="G2780">
        <v>333</v>
      </c>
      <c r="H2780">
        <v>2</v>
      </c>
      <c r="I2780">
        <v>397</v>
      </c>
      <c r="J2780">
        <v>10</v>
      </c>
      <c r="K2780">
        <v>19.850000000000001</v>
      </c>
      <c r="L2780">
        <v>803.85</v>
      </c>
      <c r="M2780" t="s">
        <v>20</v>
      </c>
      <c r="N2780" t="s">
        <v>23</v>
      </c>
      <c r="O2780">
        <v>10</v>
      </c>
      <c r="P2780">
        <v>4</v>
      </c>
      <c r="Q2780" t="s">
        <v>600</v>
      </c>
      <c r="R2780">
        <v>501</v>
      </c>
      <c r="S2780" s="3">
        <v>0.1</v>
      </c>
      <c r="T2780" s="6">
        <v>327.45000000000005</v>
      </c>
      <c r="U2780" t="s">
        <v>6336</v>
      </c>
      <c r="V2780">
        <v>2025</v>
      </c>
      <c r="W2780" t="s">
        <v>6333</v>
      </c>
      <c r="X2780" t="str">
        <f>_xlfn.XLOOKUP(Orders_C[[#This Row],[Product_ID]],Products_C[Product_ID],Products_C[Product_Name])</f>
        <v>Chicken Wings</v>
      </c>
      <c r="Y2780" t="str">
        <f>_xlfn.XLOOKUP(Orders_C[[#This Row],[Product_ID]],Products_C[Product_ID],Products_C[Category])</f>
        <v>Burger</v>
      </c>
      <c r="Z2780" t="str">
        <f>_xlfn.XLOOKUP(Orders_C[[#This Row],[Store_ID]],Stores_c[Store_ID],Stores_c[City])</f>
        <v>Lake David</v>
      </c>
      <c r="AA2780" t="str">
        <f>_xlfn.XLOOKUP(Orders_C[[#This Row],[Customer_ID]],Customers_c[Customer_ID],Customers_c[Customer_Name])</f>
        <v>Adam Williams</v>
      </c>
      <c r="AB2780" s="6">
        <f>Orders_C[[#This Row],[Quantity]]*Orders_C[[#This Row],[Unit_Price]]*(1-Orders_C[[#This Row],[Discount %]])+Orders_C[[#This Row],[Tax]]</f>
        <v>734.45</v>
      </c>
      <c r="AC2780" s="9">
        <f>(Orders_C[[#This Row],[Unit_Price]]*Orders_C[[#This Row],[Quantity]])-Orders_C[[#This Row],[Discount]]+Orders_C[[#This Row],[Tax]]</f>
        <v>803.85</v>
      </c>
      <c r="AD2780" t="str">
        <f>IF(COUNTIF(Orders_C[[#All],[Customer_ID]],Orders_C[[#This Row],[Customer_ID]])&gt;1,"Repeat","New")</f>
        <v>Repeat</v>
      </c>
      <c r="AE2780" t="str" cm="1">
        <f t="array" ref="AE2780">_xlfn.XLOOKUP(Orders_C[[#This Row],[Store_ID]],Stores_c[[#All],[Store_ID]],Stores_c[[#All],[City]])</f>
        <v>Lake David</v>
      </c>
      <c r="AF2780" t="str" cm="1">
        <f t="array" ref="AF2780">_xlfn.XLOOKUP(Orders_C[[#This Row],[Store_ID]],Stores_c[[#All],[Store_ID]],Stores_c[[#All],[Manager_Name]])</f>
        <v>Joshua Hines</v>
      </c>
      <c r="AG2780" t="str" cm="1">
        <f t="array" ref="AG2780">_xlfn.XLOOKUP(Orders_C[[#This Row],[Store_ID]],Stores_c[[#All],[Store_ID]],Stores_c[[#All],[Store_Type]])</f>
        <v>Street</v>
      </c>
    </row>
    <row r="2781" spans="1:33" x14ac:dyDescent="0.25">
      <c r="A2781">
        <v>9863</v>
      </c>
      <c r="B2781" s="1">
        <v>46007</v>
      </c>
      <c r="C2781" s="2">
        <v>0.3250925925925926</v>
      </c>
      <c r="D2781">
        <v>1595</v>
      </c>
      <c r="E2781">
        <v>225</v>
      </c>
      <c r="F2781">
        <v>544</v>
      </c>
      <c r="G2781">
        <v>340</v>
      </c>
      <c r="H2781">
        <v>3</v>
      </c>
      <c r="I2781">
        <v>270</v>
      </c>
      <c r="J2781">
        <v>10</v>
      </c>
      <c r="K2781">
        <v>13.5</v>
      </c>
      <c r="L2781">
        <v>813.5</v>
      </c>
      <c r="M2781" t="s">
        <v>19</v>
      </c>
      <c r="N2781" t="s">
        <v>21</v>
      </c>
      <c r="O2781">
        <v>57</v>
      </c>
      <c r="P2781">
        <v>3</v>
      </c>
      <c r="Q2781" t="s">
        <v>3886</v>
      </c>
      <c r="R2781">
        <v>505</v>
      </c>
      <c r="S2781" s="3">
        <v>0.1</v>
      </c>
      <c r="T2781" s="6">
        <v>327.5</v>
      </c>
      <c r="U2781" t="s">
        <v>6328</v>
      </c>
      <c r="V2781">
        <v>2025</v>
      </c>
      <c r="W2781" t="s">
        <v>6331</v>
      </c>
      <c r="X2781" t="str">
        <f>_xlfn.XLOOKUP(Orders_C[[#This Row],[Product_ID]],Products_C[Product_ID],Products_C[Product_Name])</f>
        <v>Chocolate Lava Cake</v>
      </c>
      <c r="Y2781" t="str">
        <f>_xlfn.XLOOKUP(Orders_C[[#This Row],[Product_ID]],Products_C[Product_ID],Products_C[Category])</f>
        <v>Chicken</v>
      </c>
      <c r="Z2781" t="str">
        <f>_xlfn.XLOOKUP(Orders_C[[#This Row],[Store_ID]],Stores_c[Store_ID],Stores_c[City])</f>
        <v>South Peter</v>
      </c>
      <c r="AA2781" t="str">
        <f>_xlfn.XLOOKUP(Orders_C[[#This Row],[Customer_ID]],Customers_c[Customer_ID],Customers_c[Customer_Name])</f>
        <v>Steven Garcia</v>
      </c>
      <c r="AB2781" s="6">
        <f>Orders_C[[#This Row],[Quantity]]*Orders_C[[#This Row],[Unit_Price]]*(1-Orders_C[[#This Row],[Discount %]])+Orders_C[[#This Row],[Tax]]</f>
        <v>742.5</v>
      </c>
      <c r="AC2781" s="9">
        <f>(Orders_C[[#This Row],[Unit_Price]]*Orders_C[[#This Row],[Quantity]])-Orders_C[[#This Row],[Discount]]+Orders_C[[#This Row],[Tax]]</f>
        <v>813.5</v>
      </c>
      <c r="AD2781" t="str">
        <f>IF(COUNTIF(Orders_C[[#All],[Customer_ID]],Orders_C[[#This Row],[Customer_ID]])&gt;1,"Repeat","New")</f>
        <v>Repeat</v>
      </c>
      <c r="AE2781" t="str" cm="1">
        <f t="array" ref="AE2781">_xlfn.XLOOKUP(Orders_C[[#This Row],[Store_ID]],Stores_c[[#All],[Store_ID]],Stores_c[[#All],[City]])</f>
        <v>South Peter</v>
      </c>
      <c r="AF2781" t="str" cm="1">
        <f t="array" ref="AF2781">_xlfn.XLOOKUP(Orders_C[[#This Row],[Store_ID]],Stores_c[[#All],[Store_ID]],Stores_c[[#All],[Manager_Name]])</f>
        <v>Gregory Lambert</v>
      </c>
      <c r="AG2781" t="str" cm="1">
        <f t="array" ref="AG2781">_xlfn.XLOOKUP(Orders_C[[#This Row],[Store_ID]],Stores_c[[#All],[Store_ID]],Stores_c[[#All],[Store_Type]])</f>
        <v>Street</v>
      </c>
    </row>
    <row r="2782" spans="1:33" x14ac:dyDescent="0.25">
      <c r="A2782">
        <v>10308</v>
      </c>
      <c r="B2782" s="1">
        <v>45823</v>
      </c>
      <c r="C2782" s="2">
        <v>0.11925925925925926</v>
      </c>
      <c r="D2782">
        <v>1263</v>
      </c>
      <c r="E2782">
        <v>211</v>
      </c>
      <c r="F2782">
        <v>523</v>
      </c>
      <c r="G2782">
        <v>339</v>
      </c>
      <c r="H2782">
        <v>3</v>
      </c>
      <c r="I2782">
        <v>270</v>
      </c>
      <c r="J2782">
        <v>10</v>
      </c>
      <c r="K2782">
        <v>13.5</v>
      </c>
      <c r="L2782">
        <v>813.5</v>
      </c>
      <c r="M2782" t="s">
        <v>19</v>
      </c>
      <c r="N2782" t="s">
        <v>22</v>
      </c>
      <c r="O2782">
        <v>50</v>
      </c>
      <c r="P2782">
        <v>3</v>
      </c>
      <c r="Q2782" t="s">
        <v>4331</v>
      </c>
      <c r="R2782">
        <v>502</v>
      </c>
      <c r="S2782" s="3">
        <v>0.1</v>
      </c>
      <c r="T2782" s="6">
        <v>327.5</v>
      </c>
      <c r="U2782" t="s">
        <v>6340</v>
      </c>
      <c r="V2782">
        <v>2025</v>
      </c>
      <c r="W2782" t="s">
        <v>6331</v>
      </c>
      <c r="X2782" t="str">
        <f>_xlfn.XLOOKUP(Orders_C[[#This Row],[Product_ID]],Products_C[Product_ID],Products_C[Product_Name])</f>
        <v>Veg Burger</v>
      </c>
      <c r="Y2782" t="str">
        <f>_xlfn.XLOOKUP(Orders_C[[#This Row],[Product_ID]],Products_C[Product_ID],Products_C[Category])</f>
        <v>Burger</v>
      </c>
      <c r="Z2782" t="str">
        <f>_xlfn.XLOOKUP(Orders_C[[#This Row],[Store_ID]],Stores_c[Store_ID],Stores_c[City])</f>
        <v>North Robertstad</v>
      </c>
      <c r="AA2782" t="str">
        <f>_xlfn.XLOOKUP(Orders_C[[#This Row],[Customer_ID]],Customers_c[Customer_ID],Customers_c[Customer_Name])</f>
        <v>Eric Harris</v>
      </c>
      <c r="AB2782" s="6">
        <f>Orders_C[[#This Row],[Quantity]]*Orders_C[[#This Row],[Unit_Price]]*(1-Orders_C[[#This Row],[Discount %]])+Orders_C[[#This Row],[Tax]]</f>
        <v>742.5</v>
      </c>
      <c r="AC2782" s="9">
        <f>(Orders_C[[#This Row],[Unit_Price]]*Orders_C[[#This Row],[Quantity]])-Orders_C[[#This Row],[Discount]]+Orders_C[[#This Row],[Tax]]</f>
        <v>813.5</v>
      </c>
      <c r="AD2782" t="str">
        <f>IF(COUNTIF(Orders_C[[#All],[Customer_ID]],Orders_C[[#This Row],[Customer_ID]])&gt;1,"Repeat","New")</f>
        <v>Repeat</v>
      </c>
      <c r="AE2782" t="str" cm="1">
        <f t="array" ref="AE2782">_xlfn.XLOOKUP(Orders_C[[#This Row],[Store_ID]],Stores_c[[#All],[Store_ID]],Stores_c[[#All],[City]])</f>
        <v>North Robertstad</v>
      </c>
      <c r="AF2782" t="str" cm="1">
        <f t="array" ref="AF2782">_xlfn.XLOOKUP(Orders_C[[#This Row],[Store_ID]],Stores_c[[#All],[Store_ID]],Stores_c[[#All],[Manager_Name]])</f>
        <v>Mary Lewis</v>
      </c>
      <c r="AG2782" t="str" cm="1">
        <f t="array" ref="AG2782">_xlfn.XLOOKUP(Orders_C[[#This Row],[Store_ID]],Stores_c[[#All],[Store_ID]],Stores_c[[#All],[Store_Type]])</f>
        <v>Street</v>
      </c>
    </row>
    <row r="2783" spans="1:33" x14ac:dyDescent="0.25">
      <c r="A2783">
        <v>10996</v>
      </c>
      <c r="B2783" s="1">
        <v>45711</v>
      </c>
      <c r="C2783" s="2">
        <v>0.92062500000000003</v>
      </c>
      <c r="D2783">
        <v>1865</v>
      </c>
      <c r="E2783">
        <v>207</v>
      </c>
      <c r="F2783">
        <v>467</v>
      </c>
      <c r="G2783">
        <v>323</v>
      </c>
      <c r="H2783">
        <v>3</v>
      </c>
      <c r="I2783">
        <v>266</v>
      </c>
      <c r="J2783">
        <v>5</v>
      </c>
      <c r="K2783">
        <v>13.3</v>
      </c>
      <c r="L2783">
        <v>806.3</v>
      </c>
      <c r="M2783" t="s">
        <v>18</v>
      </c>
      <c r="N2783" t="s">
        <v>21</v>
      </c>
      <c r="O2783">
        <v>32</v>
      </c>
      <c r="P2783">
        <v>4</v>
      </c>
      <c r="Q2783" t="s">
        <v>5019</v>
      </c>
      <c r="R2783">
        <v>508</v>
      </c>
      <c r="S2783" s="3">
        <v>0.05</v>
      </c>
      <c r="T2783" s="6">
        <v>327.5</v>
      </c>
      <c r="U2783" t="s">
        <v>6338</v>
      </c>
      <c r="V2783">
        <v>2025</v>
      </c>
      <c r="W2783" t="s">
        <v>6329</v>
      </c>
      <c r="X2783" t="str">
        <f>_xlfn.XLOOKUP(Orders_C[[#This Row],[Product_ID]],Products_C[Product_ID],Products_C[Product_Name])</f>
        <v>Rice Bowl</v>
      </c>
      <c r="Y2783" t="str">
        <f>_xlfn.XLOOKUP(Orders_C[[#This Row],[Product_ID]],Products_C[Product_ID],Products_C[Category])</f>
        <v>Beverage</v>
      </c>
      <c r="Z2783" t="str">
        <f>_xlfn.XLOOKUP(Orders_C[[#This Row],[Store_ID]],Stores_c[Store_ID],Stores_c[City])</f>
        <v>Christineton</v>
      </c>
      <c r="AA2783" t="str">
        <f>_xlfn.XLOOKUP(Orders_C[[#This Row],[Customer_ID]],Customers_c[Customer_ID],Customers_c[Customer_Name])</f>
        <v>Loretta Bray</v>
      </c>
      <c r="AB2783" s="6">
        <f>Orders_C[[#This Row],[Quantity]]*Orders_C[[#This Row],[Unit_Price]]*(1-Orders_C[[#This Row],[Discount %]])+Orders_C[[#This Row],[Tax]]</f>
        <v>771.39999999999986</v>
      </c>
      <c r="AC2783" s="9">
        <f>(Orders_C[[#This Row],[Unit_Price]]*Orders_C[[#This Row],[Quantity]])-Orders_C[[#This Row],[Discount]]+Orders_C[[#This Row],[Tax]]</f>
        <v>806.3</v>
      </c>
      <c r="AD2783" t="str">
        <f>IF(COUNTIF(Orders_C[[#All],[Customer_ID]],Orders_C[[#This Row],[Customer_ID]])&gt;1,"Repeat","New")</f>
        <v>Repeat</v>
      </c>
      <c r="AE2783" t="str" cm="1">
        <f t="array" ref="AE2783">_xlfn.XLOOKUP(Orders_C[[#This Row],[Store_ID]],Stores_c[[#All],[Store_ID]],Stores_c[[#All],[City]])</f>
        <v>Christineton</v>
      </c>
      <c r="AF2783" t="str" cm="1">
        <f t="array" ref="AF2783">_xlfn.XLOOKUP(Orders_C[[#This Row],[Store_ID]],Stores_c[[#All],[Store_ID]],Stores_c[[#All],[Manager_Name]])</f>
        <v>Dr. William Hubbard MD</v>
      </c>
      <c r="AG2783" t="str" cm="1">
        <f t="array" ref="AG2783">_xlfn.XLOOKUP(Orders_C[[#This Row],[Store_ID]],Stores_c[[#All],[Store_ID]],Stores_c[[#All],[Store_Type]])</f>
        <v>Street</v>
      </c>
    </row>
    <row r="2784" spans="1:33" x14ac:dyDescent="0.25">
      <c r="A2784">
        <v>7339</v>
      </c>
      <c r="B2784" s="1">
        <v>45881</v>
      </c>
      <c r="C2784" s="2">
        <v>0.26986111111111111</v>
      </c>
      <c r="D2784">
        <v>1895</v>
      </c>
      <c r="E2784">
        <v>221</v>
      </c>
      <c r="F2784">
        <v>510</v>
      </c>
      <c r="G2784">
        <v>317</v>
      </c>
      <c r="H2784">
        <v>2</v>
      </c>
      <c r="I2784">
        <v>386</v>
      </c>
      <c r="J2784">
        <v>0</v>
      </c>
      <c r="K2784">
        <v>19.3</v>
      </c>
      <c r="L2784">
        <v>791.3</v>
      </c>
      <c r="M2784" t="s">
        <v>19</v>
      </c>
      <c r="N2784" t="s">
        <v>22</v>
      </c>
      <c r="O2784">
        <v>57</v>
      </c>
      <c r="P2784">
        <v>5</v>
      </c>
      <c r="Q2784" t="s">
        <v>1362</v>
      </c>
      <c r="R2784">
        <v>510</v>
      </c>
      <c r="S2784" s="3">
        <v>0</v>
      </c>
      <c r="T2784" s="6">
        <v>328.09999999999997</v>
      </c>
      <c r="U2784" t="s">
        <v>6342</v>
      </c>
      <c r="V2784">
        <v>2025</v>
      </c>
      <c r="W2784" t="s">
        <v>6331</v>
      </c>
      <c r="X2784" t="str">
        <f>_xlfn.XLOOKUP(Orders_C[[#This Row],[Product_ID]],Products_C[Product_ID],Products_C[Product_Name])</f>
        <v>Popcorn Chicken</v>
      </c>
      <c r="Y2784" t="str">
        <f>_xlfn.XLOOKUP(Orders_C[[#This Row],[Product_ID]],Products_C[Product_ID],Products_C[Category])</f>
        <v>Dessert</v>
      </c>
      <c r="Z2784" t="str">
        <f>_xlfn.XLOOKUP(Orders_C[[#This Row],[Store_ID]],Stores_c[Store_ID],Stores_c[City])</f>
        <v>Port Barbarabury</v>
      </c>
      <c r="AA2784" t="str">
        <f>_xlfn.XLOOKUP(Orders_C[[#This Row],[Customer_ID]],Customers_c[Customer_ID],Customers_c[Customer_Name])</f>
        <v>Alan Potter</v>
      </c>
      <c r="AB2784" s="6">
        <f>Orders_C[[#This Row],[Quantity]]*Orders_C[[#This Row],[Unit_Price]]*(1-Orders_C[[#This Row],[Discount %]])+Orders_C[[#This Row],[Tax]]</f>
        <v>791.3</v>
      </c>
      <c r="AC2784" s="9">
        <f>(Orders_C[[#This Row],[Unit_Price]]*Orders_C[[#This Row],[Quantity]])-Orders_C[[#This Row],[Discount]]+Orders_C[[#This Row],[Tax]]</f>
        <v>791.3</v>
      </c>
      <c r="AD2784" t="str">
        <f>IF(COUNTIF(Orders_C[[#All],[Customer_ID]],Orders_C[[#This Row],[Customer_ID]])&gt;1,"Repeat","New")</f>
        <v>Repeat</v>
      </c>
      <c r="AE2784" t="str" cm="1">
        <f t="array" ref="AE2784">_xlfn.XLOOKUP(Orders_C[[#This Row],[Store_ID]],Stores_c[[#All],[Store_ID]],Stores_c[[#All],[City]])</f>
        <v>Port Barbarabury</v>
      </c>
      <c r="AF2784" t="str" cm="1">
        <f t="array" ref="AF2784">_xlfn.XLOOKUP(Orders_C[[#This Row],[Store_ID]],Stores_c[[#All],[Store_ID]],Stores_c[[#All],[Manager_Name]])</f>
        <v>Edward Nguyen</v>
      </c>
      <c r="AG2784" t="str" cm="1">
        <f t="array" ref="AG2784">_xlfn.XLOOKUP(Orders_C[[#This Row],[Store_ID]],Stores_c[[#All],[Store_ID]],Stores_c[[#All],[Store_Type]])</f>
        <v>Street</v>
      </c>
    </row>
    <row r="2785" spans="1:33" x14ac:dyDescent="0.25">
      <c r="A2785">
        <v>6959</v>
      </c>
      <c r="B2785" s="1">
        <v>45789</v>
      </c>
      <c r="C2785" s="2">
        <v>0.53440972222222227</v>
      </c>
      <c r="D2785">
        <v>1179</v>
      </c>
      <c r="E2785">
        <v>225</v>
      </c>
      <c r="F2785">
        <v>447</v>
      </c>
      <c r="G2785">
        <v>327</v>
      </c>
      <c r="H2785">
        <v>2</v>
      </c>
      <c r="I2785">
        <v>392</v>
      </c>
      <c r="J2785">
        <v>5</v>
      </c>
      <c r="K2785">
        <v>19.600000000000001</v>
      </c>
      <c r="L2785">
        <v>798.6</v>
      </c>
      <c r="M2785" t="s">
        <v>20</v>
      </c>
      <c r="N2785" t="s">
        <v>23</v>
      </c>
      <c r="O2785">
        <v>34</v>
      </c>
      <c r="P2785">
        <v>5</v>
      </c>
      <c r="Q2785" t="s">
        <v>982</v>
      </c>
      <c r="R2785">
        <v>502</v>
      </c>
      <c r="S2785" s="3">
        <v>0.05</v>
      </c>
      <c r="T2785" s="6">
        <v>328.20000000000005</v>
      </c>
      <c r="U2785" t="s">
        <v>6339</v>
      </c>
      <c r="V2785">
        <v>2025</v>
      </c>
      <c r="W2785" t="s">
        <v>6329</v>
      </c>
      <c r="X2785" t="str">
        <f>_xlfn.XLOOKUP(Orders_C[[#This Row],[Product_ID]],Products_C[Product_ID],Products_C[Product_Name])</f>
        <v>Wrap</v>
      </c>
      <c r="Y2785" t="str">
        <f>_xlfn.XLOOKUP(Orders_C[[#This Row],[Product_ID]],Products_C[Product_ID],Products_C[Category])</f>
        <v>Chicken</v>
      </c>
      <c r="Z2785" t="str">
        <f>_xlfn.XLOOKUP(Orders_C[[#This Row],[Store_ID]],Stores_c[Store_ID],Stores_c[City])</f>
        <v>South Peter</v>
      </c>
      <c r="AA2785" t="str">
        <f>_xlfn.XLOOKUP(Orders_C[[#This Row],[Customer_ID]],Customers_c[Customer_ID],Customers_c[Customer_Name])</f>
        <v>Matthew Burgess</v>
      </c>
      <c r="AB2785" s="6">
        <f>Orders_C[[#This Row],[Quantity]]*Orders_C[[#This Row],[Unit_Price]]*(1-Orders_C[[#This Row],[Discount %]])+Orders_C[[#This Row],[Tax]]</f>
        <v>764.4</v>
      </c>
      <c r="AC2785" s="9">
        <f>(Orders_C[[#This Row],[Unit_Price]]*Orders_C[[#This Row],[Quantity]])-Orders_C[[#This Row],[Discount]]+Orders_C[[#This Row],[Tax]]</f>
        <v>798.6</v>
      </c>
      <c r="AD2785" t="str">
        <f>IF(COUNTIF(Orders_C[[#All],[Customer_ID]],Orders_C[[#This Row],[Customer_ID]])&gt;1,"Repeat","New")</f>
        <v>Repeat</v>
      </c>
      <c r="AE2785" t="str" cm="1">
        <f t="array" ref="AE2785">_xlfn.XLOOKUP(Orders_C[[#This Row],[Store_ID]],Stores_c[[#All],[Store_ID]],Stores_c[[#All],[City]])</f>
        <v>South Peter</v>
      </c>
      <c r="AF2785" t="str" cm="1">
        <f t="array" ref="AF2785">_xlfn.XLOOKUP(Orders_C[[#This Row],[Store_ID]],Stores_c[[#All],[Store_ID]],Stores_c[[#All],[Manager_Name]])</f>
        <v>Gregory Lambert</v>
      </c>
      <c r="AG2785" t="str" cm="1">
        <f t="array" ref="AG2785">_xlfn.XLOOKUP(Orders_C[[#This Row],[Store_ID]],Stores_c[[#All],[Store_ID]],Stores_c[[#All],[Store_Type]])</f>
        <v>Street</v>
      </c>
    </row>
    <row r="2786" spans="1:33" x14ac:dyDescent="0.25">
      <c r="A2786">
        <v>7056</v>
      </c>
      <c r="B2786" s="1">
        <v>46048</v>
      </c>
      <c r="C2786" s="2">
        <v>0.46434027777777775</v>
      </c>
      <c r="D2786">
        <v>1629</v>
      </c>
      <c r="E2786">
        <v>214</v>
      </c>
      <c r="F2786">
        <v>421</v>
      </c>
      <c r="G2786">
        <v>338</v>
      </c>
      <c r="H2786">
        <v>4</v>
      </c>
      <c r="I2786">
        <v>205</v>
      </c>
      <c r="J2786">
        <v>10</v>
      </c>
      <c r="K2786">
        <v>10.25</v>
      </c>
      <c r="L2786">
        <v>820.25</v>
      </c>
      <c r="M2786" t="s">
        <v>20</v>
      </c>
      <c r="N2786" t="s">
        <v>22</v>
      </c>
      <c r="O2786">
        <v>44</v>
      </c>
      <c r="P2786">
        <v>1</v>
      </c>
      <c r="Q2786" t="s">
        <v>1079</v>
      </c>
      <c r="R2786">
        <v>506</v>
      </c>
      <c r="S2786" s="3">
        <v>0.1</v>
      </c>
      <c r="T2786" s="6">
        <v>328.25</v>
      </c>
      <c r="U2786" t="s">
        <v>6330</v>
      </c>
      <c r="V2786">
        <v>2026</v>
      </c>
      <c r="W2786" t="s">
        <v>6331</v>
      </c>
      <c r="X2786" t="str">
        <f>_xlfn.XLOOKUP(Orders_C[[#This Row],[Product_ID]],Products_C[Product_ID],Products_C[Product_Name])</f>
        <v>Chicken Wings</v>
      </c>
      <c r="Y2786" t="str">
        <f>_xlfn.XLOOKUP(Orders_C[[#This Row],[Product_ID]],Products_C[Product_ID],Products_C[Category])</f>
        <v>Burger</v>
      </c>
      <c r="Z2786" t="str">
        <f>_xlfn.XLOOKUP(Orders_C[[#This Row],[Store_ID]],Stores_c[Store_ID],Stores_c[City])</f>
        <v>New Robert</v>
      </c>
      <c r="AA2786" t="str">
        <f>_xlfn.XLOOKUP(Orders_C[[#This Row],[Customer_ID]],Customers_c[Customer_ID],Customers_c[Customer_Name])</f>
        <v>Bradley Jordan</v>
      </c>
      <c r="AB2786" s="6">
        <f>Orders_C[[#This Row],[Quantity]]*Orders_C[[#This Row],[Unit_Price]]*(1-Orders_C[[#This Row],[Discount %]])+Orders_C[[#This Row],[Tax]]</f>
        <v>748.25</v>
      </c>
      <c r="AC2786" s="9">
        <f>(Orders_C[[#This Row],[Unit_Price]]*Orders_C[[#This Row],[Quantity]])-Orders_C[[#This Row],[Discount]]+Orders_C[[#This Row],[Tax]]</f>
        <v>820.25</v>
      </c>
      <c r="AD2786" t="str">
        <f>IF(COUNTIF(Orders_C[[#All],[Customer_ID]],Orders_C[[#This Row],[Customer_ID]])&gt;1,"Repeat","New")</f>
        <v>Repeat</v>
      </c>
      <c r="AE2786" t="str" cm="1">
        <f t="array" ref="AE2786">_xlfn.XLOOKUP(Orders_C[[#This Row],[Store_ID]],Stores_c[[#All],[Store_ID]],Stores_c[[#All],[City]])</f>
        <v>New Robert</v>
      </c>
      <c r="AF2786" t="str" cm="1">
        <f t="array" ref="AF2786">_xlfn.XLOOKUP(Orders_C[[#This Row],[Store_ID]],Stores_c[[#All],[Store_ID]],Stores_c[[#All],[Manager_Name]])</f>
        <v>Krista Webb</v>
      </c>
      <c r="AG2786" t="str" cm="1">
        <f t="array" ref="AG2786">_xlfn.XLOOKUP(Orders_C[[#This Row],[Store_ID]],Stores_c[[#All],[Store_ID]],Stores_c[[#All],[Store_Type]])</f>
        <v>Drive-Thru</v>
      </c>
    </row>
    <row r="2787" spans="1:33" x14ac:dyDescent="0.25">
      <c r="A2787">
        <v>6953</v>
      </c>
      <c r="B2787" s="1">
        <v>45992</v>
      </c>
      <c r="C2787" s="2">
        <v>0.38120370370370371</v>
      </c>
      <c r="D2787">
        <v>1526</v>
      </c>
      <c r="E2787">
        <v>211</v>
      </c>
      <c r="F2787">
        <v>459</v>
      </c>
      <c r="G2787">
        <v>310</v>
      </c>
      <c r="H2787">
        <v>2</v>
      </c>
      <c r="I2787">
        <v>398</v>
      </c>
      <c r="J2787">
        <v>10</v>
      </c>
      <c r="K2787">
        <v>19.899999999999999</v>
      </c>
      <c r="L2787">
        <v>805.9</v>
      </c>
      <c r="M2787" t="s">
        <v>20</v>
      </c>
      <c r="N2787" t="s">
        <v>22</v>
      </c>
      <c r="O2787">
        <v>33</v>
      </c>
      <c r="P2787">
        <v>3</v>
      </c>
      <c r="Q2787" t="s">
        <v>976</v>
      </c>
      <c r="R2787">
        <v>504</v>
      </c>
      <c r="S2787" s="3">
        <v>0.1</v>
      </c>
      <c r="T2787" s="6">
        <v>328.3</v>
      </c>
      <c r="U2787" t="s">
        <v>6328</v>
      </c>
      <c r="V2787">
        <v>2025</v>
      </c>
      <c r="W2787" t="s">
        <v>6329</v>
      </c>
      <c r="X2787" t="str">
        <f>_xlfn.XLOOKUP(Orders_C[[#This Row],[Product_ID]],Products_C[Product_ID],Products_C[Product_Name])</f>
        <v>Chicken Bucket</v>
      </c>
      <c r="Y2787" t="str">
        <f>_xlfn.XLOOKUP(Orders_C[[#This Row],[Product_ID]],Products_C[Product_ID],Products_C[Category])</f>
        <v>Chicken</v>
      </c>
      <c r="Z2787" t="str">
        <f>_xlfn.XLOOKUP(Orders_C[[#This Row],[Store_ID]],Stores_c[Store_ID],Stores_c[City])</f>
        <v>North Robertstad</v>
      </c>
      <c r="AA2787" t="str">
        <f>_xlfn.XLOOKUP(Orders_C[[#This Row],[Customer_ID]],Customers_c[Customer_ID],Customers_c[Customer_Name])</f>
        <v>Jonathan Allen</v>
      </c>
      <c r="AB2787" s="6">
        <f>Orders_C[[#This Row],[Quantity]]*Orders_C[[#This Row],[Unit_Price]]*(1-Orders_C[[#This Row],[Discount %]])+Orders_C[[#This Row],[Tax]]</f>
        <v>736.3</v>
      </c>
      <c r="AC2787" s="9">
        <f>(Orders_C[[#This Row],[Unit_Price]]*Orders_C[[#This Row],[Quantity]])-Orders_C[[#This Row],[Discount]]+Orders_C[[#This Row],[Tax]]</f>
        <v>805.9</v>
      </c>
      <c r="AD2787" t="str">
        <f>IF(COUNTIF(Orders_C[[#All],[Customer_ID]],Orders_C[[#This Row],[Customer_ID]])&gt;1,"Repeat","New")</f>
        <v>Repeat</v>
      </c>
      <c r="AE2787" t="str" cm="1">
        <f t="array" ref="AE2787">_xlfn.XLOOKUP(Orders_C[[#This Row],[Store_ID]],Stores_c[[#All],[Store_ID]],Stores_c[[#All],[City]])</f>
        <v>North Robertstad</v>
      </c>
      <c r="AF2787" t="str" cm="1">
        <f t="array" ref="AF2787">_xlfn.XLOOKUP(Orders_C[[#This Row],[Store_ID]],Stores_c[[#All],[Store_ID]],Stores_c[[#All],[Manager_Name]])</f>
        <v>Mary Lewis</v>
      </c>
      <c r="AG2787" t="str" cm="1">
        <f t="array" ref="AG2787">_xlfn.XLOOKUP(Orders_C[[#This Row],[Store_ID]],Stores_c[[#All],[Store_ID]],Stores_c[[#All],[Store_Type]])</f>
        <v>Street</v>
      </c>
    </row>
    <row r="2788" spans="1:33" x14ac:dyDescent="0.25">
      <c r="A2788">
        <v>7953</v>
      </c>
      <c r="B2788" s="1">
        <v>45892</v>
      </c>
      <c r="C2788" s="2">
        <v>0.63145833333333334</v>
      </c>
      <c r="D2788">
        <v>1674</v>
      </c>
      <c r="E2788">
        <v>216</v>
      </c>
      <c r="F2788">
        <v>487</v>
      </c>
      <c r="G2788">
        <v>322</v>
      </c>
      <c r="H2788">
        <v>2</v>
      </c>
      <c r="I2788">
        <v>398</v>
      </c>
      <c r="J2788">
        <v>10</v>
      </c>
      <c r="K2788">
        <v>19.899999999999999</v>
      </c>
      <c r="L2788">
        <v>805.9</v>
      </c>
      <c r="M2788" t="s">
        <v>20</v>
      </c>
      <c r="N2788" t="s">
        <v>21</v>
      </c>
      <c r="O2788">
        <v>48</v>
      </c>
      <c r="P2788">
        <v>3</v>
      </c>
      <c r="Q2788" t="s">
        <v>1976</v>
      </c>
      <c r="R2788">
        <v>505</v>
      </c>
      <c r="S2788" s="3">
        <v>0.1</v>
      </c>
      <c r="T2788" s="6">
        <v>328.3</v>
      </c>
      <c r="U2788" t="s">
        <v>6342</v>
      </c>
      <c r="V2788">
        <v>2025</v>
      </c>
      <c r="W2788" t="s">
        <v>6331</v>
      </c>
      <c r="X2788" t="str">
        <f>_xlfn.XLOOKUP(Orders_C[[#This Row],[Product_ID]],Products_C[Product_ID],Products_C[Product_Name])</f>
        <v>Veg Burger</v>
      </c>
      <c r="Y2788" t="str">
        <f>_xlfn.XLOOKUP(Orders_C[[#This Row],[Product_ID]],Products_C[Product_ID],Products_C[Category])</f>
        <v>Burger</v>
      </c>
      <c r="Z2788" t="str">
        <f>_xlfn.XLOOKUP(Orders_C[[#This Row],[Store_ID]],Stores_c[Store_ID],Stores_c[City])</f>
        <v>Garciaview</v>
      </c>
      <c r="AA2788" t="str">
        <f>_xlfn.XLOOKUP(Orders_C[[#This Row],[Customer_ID]],Customers_c[Customer_ID],Customers_c[Customer_Name])</f>
        <v>Joseph Wiley II</v>
      </c>
      <c r="AB2788" s="6">
        <f>Orders_C[[#This Row],[Quantity]]*Orders_C[[#This Row],[Unit_Price]]*(1-Orders_C[[#This Row],[Discount %]])+Orders_C[[#This Row],[Tax]]</f>
        <v>736.3</v>
      </c>
      <c r="AC2788" s="9">
        <f>(Orders_C[[#This Row],[Unit_Price]]*Orders_C[[#This Row],[Quantity]])-Orders_C[[#This Row],[Discount]]+Orders_C[[#This Row],[Tax]]</f>
        <v>805.9</v>
      </c>
      <c r="AD2788" t="str">
        <f>IF(COUNTIF(Orders_C[[#All],[Customer_ID]],Orders_C[[#This Row],[Customer_ID]])&gt;1,"Repeat","New")</f>
        <v>Repeat</v>
      </c>
      <c r="AE2788" t="str" cm="1">
        <f t="array" ref="AE2788">_xlfn.XLOOKUP(Orders_C[[#This Row],[Store_ID]],Stores_c[[#All],[Store_ID]],Stores_c[[#All],[City]])</f>
        <v>Garciaview</v>
      </c>
      <c r="AF2788" t="str" cm="1">
        <f t="array" ref="AF2788">_xlfn.XLOOKUP(Orders_C[[#This Row],[Store_ID]],Stores_c[[#All],[Store_ID]],Stores_c[[#All],[Manager_Name]])</f>
        <v>Karina Washington</v>
      </c>
      <c r="AG2788" t="str" cm="1">
        <f t="array" ref="AG2788">_xlfn.XLOOKUP(Orders_C[[#This Row],[Store_ID]],Stores_c[[#All],[Store_ID]],Stores_c[[#All],[Store_Type]])</f>
        <v>Drive-Thru</v>
      </c>
    </row>
    <row r="2789" spans="1:33" x14ac:dyDescent="0.25">
      <c r="A2789">
        <v>7255</v>
      </c>
      <c r="B2789" s="1">
        <v>45743</v>
      </c>
      <c r="C2789" s="2">
        <v>0.42006944444444444</v>
      </c>
      <c r="D2789">
        <v>1864</v>
      </c>
      <c r="E2789">
        <v>224</v>
      </c>
      <c r="F2789">
        <v>462</v>
      </c>
      <c r="G2789">
        <v>330</v>
      </c>
      <c r="H2789">
        <v>4</v>
      </c>
      <c r="I2789">
        <v>202</v>
      </c>
      <c r="J2789">
        <v>5</v>
      </c>
      <c r="K2789">
        <v>10.1</v>
      </c>
      <c r="L2789">
        <v>813.1</v>
      </c>
      <c r="M2789" t="s">
        <v>20</v>
      </c>
      <c r="N2789" t="s">
        <v>21</v>
      </c>
      <c r="O2789">
        <v>53</v>
      </c>
      <c r="P2789">
        <v>2</v>
      </c>
      <c r="Q2789" t="s">
        <v>1278</v>
      </c>
      <c r="R2789">
        <v>505</v>
      </c>
      <c r="S2789" s="3">
        <v>0.05</v>
      </c>
      <c r="T2789" s="6">
        <v>328.30000000000007</v>
      </c>
      <c r="U2789" t="s">
        <v>6334</v>
      </c>
      <c r="V2789">
        <v>2025</v>
      </c>
      <c r="W2789" t="s">
        <v>6331</v>
      </c>
      <c r="X2789" t="str">
        <f>_xlfn.XLOOKUP(Orders_C[[#This Row],[Product_ID]],Products_C[Product_ID],Products_C[Product_Name])</f>
        <v>Rice Bowl</v>
      </c>
      <c r="Y2789" t="str">
        <f>_xlfn.XLOOKUP(Orders_C[[#This Row],[Product_ID]],Products_C[Product_ID],Products_C[Category])</f>
        <v>Beverage</v>
      </c>
      <c r="Z2789" t="str">
        <f>_xlfn.XLOOKUP(Orders_C[[#This Row],[Store_ID]],Stores_c[Store_ID],Stores_c[City])</f>
        <v>Valdezton</v>
      </c>
      <c r="AA2789" t="str">
        <f>_xlfn.XLOOKUP(Orders_C[[#This Row],[Customer_ID]],Customers_c[Customer_ID],Customers_c[Customer_Name])</f>
        <v>Miss Linda Thomas</v>
      </c>
      <c r="AB2789" s="6">
        <f>Orders_C[[#This Row],[Quantity]]*Orders_C[[#This Row],[Unit_Price]]*(1-Orders_C[[#This Row],[Discount %]])+Orders_C[[#This Row],[Tax]]</f>
        <v>777.69999999999993</v>
      </c>
      <c r="AC2789" s="9">
        <f>(Orders_C[[#This Row],[Unit_Price]]*Orders_C[[#This Row],[Quantity]])-Orders_C[[#This Row],[Discount]]+Orders_C[[#This Row],[Tax]]</f>
        <v>813.1</v>
      </c>
      <c r="AD2789" t="str">
        <f>IF(COUNTIF(Orders_C[[#All],[Customer_ID]],Orders_C[[#This Row],[Customer_ID]])&gt;1,"Repeat","New")</f>
        <v>Repeat</v>
      </c>
      <c r="AE2789" t="str" cm="1">
        <f t="array" ref="AE2789">_xlfn.XLOOKUP(Orders_C[[#This Row],[Store_ID]],Stores_c[[#All],[Store_ID]],Stores_c[[#All],[City]])</f>
        <v>Valdezton</v>
      </c>
      <c r="AF2789" t="str" cm="1">
        <f t="array" ref="AF2789">_xlfn.XLOOKUP(Orders_C[[#This Row],[Store_ID]],Stores_c[[#All],[Store_ID]],Stores_c[[#All],[Manager_Name]])</f>
        <v>John Rodriguez</v>
      </c>
      <c r="AG2789" t="str" cm="1">
        <f t="array" ref="AG2789">_xlfn.XLOOKUP(Orders_C[[#This Row],[Store_ID]],Stores_c[[#All],[Store_ID]],Stores_c[[#All],[Store_Type]])</f>
        <v>Street</v>
      </c>
    </row>
    <row r="2790" spans="1:33" x14ac:dyDescent="0.25">
      <c r="A2790">
        <v>6458</v>
      </c>
      <c r="B2790" s="1">
        <v>45716</v>
      </c>
      <c r="C2790" s="2">
        <v>4.5127314814814815E-2</v>
      </c>
      <c r="D2790">
        <v>1488</v>
      </c>
      <c r="E2790">
        <v>207</v>
      </c>
      <c r="F2790">
        <v>426</v>
      </c>
      <c r="G2790">
        <v>301</v>
      </c>
      <c r="H2790">
        <v>2</v>
      </c>
      <c r="I2790">
        <v>404</v>
      </c>
      <c r="J2790">
        <v>15</v>
      </c>
      <c r="K2790">
        <v>20.2</v>
      </c>
      <c r="L2790">
        <v>813.2</v>
      </c>
      <c r="M2790" t="s">
        <v>19</v>
      </c>
      <c r="N2790" t="s">
        <v>23</v>
      </c>
      <c r="O2790">
        <v>47</v>
      </c>
      <c r="P2790">
        <v>5</v>
      </c>
      <c r="Q2790" t="s">
        <v>481</v>
      </c>
      <c r="R2790">
        <v>504</v>
      </c>
      <c r="S2790" s="3">
        <v>0.15</v>
      </c>
      <c r="T2790" s="6">
        <v>328.40000000000009</v>
      </c>
      <c r="U2790" t="s">
        <v>6338</v>
      </c>
      <c r="V2790">
        <v>2025</v>
      </c>
      <c r="W2790" t="s">
        <v>6331</v>
      </c>
      <c r="X2790" t="str">
        <f>_xlfn.XLOOKUP(Orders_C[[#This Row],[Product_ID]],Products_C[Product_ID],Products_C[Product_Name])</f>
        <v>Krushers</v>
      </c>
      <c r="Y2790" t="str">
        <f>_xlfn.XLOOKUP(Orders_C[[#This Row],[Product_ID]],Products_C[Product_ID],Products_C[Category])</f>
        <v>Burger</v>
      </c>
      <c r="Z2790" t="str">
        <f>_xlfn.XLOOKUP(Orders_C[[#This Row],[Store_ID]],Stores_c[Store_ID],Stores_c[City])</f>
        <v>Christineton</v>
      </c>
      <c r="AA2790" t="str">
        <f>_xlfn.XLOOKUP(Orders_C[[#This Row],[Customer_ID]],Customers_c[Customer_ID],Customers_c[Customer_Name])</f>
        <v>Mathew Monroe</v>
      </c>
      <c r="AB2790" s="6">
        <f>Orders_C[[#This Row],[Quantity]]*Orders_C[[#This Row],[Unit_Price]]*(1-Orders_C[[#This Row],[Discount %]])+Orders_C[[#This Row],[Tax]]</f>
        <v>707</v>
      </c>
      <c r="AC2790" s="9">
        <f>(Orders_C[[#This Row],[Unit_Price]]*Orders_C[[#This Row],[Quantity]])-Orders_C[[#This Row],[Discount]]+Orders_C[[#This Row],[Tax]]</f>
        <v>813.2</v>
      </c>
      <c r="AD2790" t="str">
        <f>IF(COUNTIF(Orders_C[[#All],[Customer_ID]],Orders_C[[#This Row],[Customer_ID]])&gt;1,"Repeat","New")</f>
        <v>Repeat</v>
      </c>
      <c r="AE2790" t="str" cm="1">
        <f t="array" ref="AE2790">_xlfn.XLOOKUP(Orders_C[[#This Row],[Store_ID]],Stores_c[[#All],[Store_ID]],Stores_c[[#All],[City]])</f>
        <v>Christineton</v>
      </c>
      <c r="AF2790" t="str" cm="1">
        <f t="array" ref="AF2790">_xlfn.XLOOKUP(Orders_C[[#This Row],[Store_ID]],Stores_c[[#All],[Store_ID]],Stores_c[[#All],[Manager_Name]])</f>
        <v>Dr. William Hubbard MD</v>
      </c>
      <c r="AG2790" t="str" cm="1">
        <f t="array" ref="AG2790">_xlfn.XLOOKUP(Orders_C[[#This Row],[Store_ID]],Stores_c[[#All],[Store_ID]],Stores_c[[#All],[Store_Type]])</f>
        <v>Street</v>
      </c>
    </row>
    <row r="2791" spans="1:33" x14ac:dyDescent="0.25">
      <c r="A2791">
        <v>6942</v>
      </c>
      <c r="B2791" s="1">
        <v>46037</v>
      </c>
      <c r="C2791" s="2">
        <v>0.20479166666666668</v>
      </c>
      <c r="D2791">
        <v>1788</v>
      </c>
      <c r="E2791">
        <v>213</v>
      </c>
      <c r="F2791">
        <v>477</v>
      </c>
      <c r="G2791">
        <v>337</v>
      </c>
      <c r="H2791">
        <v>2</v>
      </c>
      <c r="I2791">
        <v>404</v>
      </c>
      <c r="J2791">
        <v>15</v>
      </c>
      <c r="K2791">
        <v>20.2</v>
      </c>
      <c r="L2791">
        <v>813.2</v>
      </c>
      <c r="M2791" t="s">
        <v>19</v>
      </c>
      <c r="N2791" t="s">
        <v>21</v>
      </c>
      <c r="O2791">
        <v>37</v>
      </c>
      <c r="P2791">
        <v>3</v>
      </c>
      <c r="Q2791" t="s">
        <v>965</v>
      </c>
      <c r="R2791">
        <v>510</v>
      </c>
      <c r="S2791" s="3">
        <v>0.15</v>
      </c>
      <c r="T2791" s="6">
        <v>328.40000000000009</v>
      </c>
      <c r="U2791" t="s">
        <v>6330</v>
      </c>
      <c r="V2791">
        <v>2026</v>
      </c>
      <c r="W2791" t="s">
        <v>6329</v>
      </c>
      <c r="X2791" t="str">
        <f>_xlfn.XLOOKUP(Orders_C[[#This Row],[Product_ID]],Products_C[Product_ID],Products_C[Product_Name])</f>
        <v>Chocolate Lava Cake</v>
      </c>
      <c r="Y2791" t="str">
        <f>_xlfn.XLOOKUP(Orders_C[[#This Row],[Product_ID]],Products_C[Product_ID],Products_C[Category])</f>
        <v>Chicken</v>
      </c>
      <c r="Z2791" t="str">
        <f>_xlfn.XLOOKUP(Orders_C[[#This Row],[Store_ID]],Stores_c[Store_ID],Stores_c[City])</f>
        <v>Lake Kristashire</v>
      </c>
      <c r="AA2791" t="str">
        <f>_xlfn.XLOOKUP(Orders_C[[#This Row],[Customer_ID]],Customers_c[Customer_ID],Customers_c[Customer_Name])</f>
        <v>Jordan Jones</v>
      </c>
      <c r="AB2791" s="6">
        <f>Orders_C[[#This Row],[Quantity]]*Orders_C[[#This Row],[Unit_Price]]*(1-Orders_C[[#This Row],[Discount %]])+Orders_C[[#This Row],[Tax]]</f>
        <v>707</v>
      </c>
      <c r="AC2791" s="9">
        <f>(Orders_C[[#This Row],[Unit_Price]]*Orders_C[[#This Row],[Quantity]])-Orders_C[[#This Row],[Discount]]+Orders_C[[#This Row],[Tax]]</f>
        <v>813.2</v>
      </c>
      <c r="AD2791" t="str">
        <f>IF(COUNTIF(Orders_C[[#All],[Customer_ID]],Orders_C[[#This Row],[Customer_ID]])&gt;1,"Repeat","New")</f>
        <v>Repeat</v>
      </c>
      <c r="AE2791" t="str" cm="1">
        <f t="array" ref="AE2791">_xlfn.XLOOKUP(Orders_C[[#This Row],[Store_ID]],Stores_c[[#All],[Store_ID]],Stores_c[[#All],[City]])</f>
        <v>Lake Kristashire</v>
      </c>
      <c r="AF2791" t="str" cm="1">
        <f t="array" ref="AF2791">_xlfn.XLOOKUP(Orders_C[[#This Row],[Store_ID]],Stores_c[[#All],[Store_ID]],Stores_c[[#All],[Manager_Name]])</f>
        <v>Andrea Daugherty</v>
      </c>
      <c r="AG2791" t="str" cm="1">
        <f t="array" ref="AG2791">_xlfn.XLOOKUP(Orders_C[[#This Row],[Store_ID]],Stores_c[[#All],[Store_ID]],Stores_c[[#All],[Store_Type]])</f>
        <v>Mall</v>
      </c>
    </row>
    <row r="2792" spans="1:33" x14ac:dyDescent="0.25">
      <c r="A2792">
        <v>8655</v>
      </c>
      <c r="B2792" s="1">
        <v>45996</v>
      </c>
      <c r="C2792" s="2">
        <v>0.869537037037037</v>
      </c>
      <c r="D2792">
        <v>1194</v>
      </c>
      <c r="E2792">
        <v>217</v>
      </c>
      <c r="F2792">
        <v>519</v>
      </c>
      <c r="G2792">
        <v>339</v>
      </c>
      <c r="H2792">
        <v>2</v>
      </c>
      <c r="I2792">
        <v>404</v>
      </c>
      <c r="J2792">
        <v>15</v>
      </c>
      <c r="K2792">
        <v>20.2</v>
      </c>
      <c r="L2792">
        <v>813.2</v>
      </c>
      <c r="M2792" t="s">
        <v>19</v>
      </c>
      <c r="N2792" t="s">
        <v>22</v>
      </c>
      <c r="O2792">
        <v>12</v>
      </c>
      <c r="P2792">
        <v>1</v>
      </c>
      <c r="Q2792" t="s">
        <v>2678</v>
      </c>
      <c r="R2792">
        <v>501</v>
      </c>
      <c r="S2792" s="3">
        <v>0.15</v>
      </c>
      <c r="T2792" s="6">
        <v>328.40000000000009</v>
      </c>
      <c r="U2792" t="s">
        <v>6328</v>
      </c>
      <c r="V2792">
        <v>2025</v>
      </c>
      <c r="W2792" t="s">
        <v>6333</v>
      </c>
      <c r="X2792" t="str">
        <f>_xlfn.XLOOKUP(Orders_C[[#This Row],[Product_ID]],Products_C[Product_ID],Products_C[Product_Name])</f>
        <v>Veg Burger</v>
      </c>
      <c r="Y2792" t="str">
        <f>_xlfn.XLOOKUP(Orders_C[[#This Row],[Product_ID]],Products_C[Product_ID],Products_C[Category])</f>
        <v>Burger</v>
      </c>
      <c r="Z2792" t="str">
        <f>_xlfn.XLOOKUP(Orders_C[[#This Row],[Store_ID]],Stores_c[Store_ID],Stores_c[City])</f>
        <v>West Rebecca</v>
      </c>
      <c r="AA2792" t="str">
        <f>_xlfn.XLOOKUP(Orders_C[[#This Row],[Customer_ID]],Customers_c[Customer_ID],Customers_c[Customer_Name])</f>
        <v>Brittany Hawkins</v>
      </c>
      <c r="AB2792" s="6">
        <f>Orders_C[[#This Row],[Quantity]]*Orders_C[[#This Row],[Unit_Price]]*(1-Orders_C[[#This Row],[Discount %]])+Orders_C[[#This Row],[Tax]]</f>
        <v>707</v>
      </c>
      <c r="AC2792" s="9">
        <f>(Orders_C[[#This Row],[Unit_Price]]*Orders_C[[#This Row],[Quantity]])-Orders_C[[#This Row],[Discount]]+Orders_C[[#This Row],[Tax]]</f>
        <v>813.2</v>
      </c>
      <c r="AD2792" t="str">
        <f>IF(COUNTIF(Orders_C[[#All],[Customer_ID]],Orders_C[[#This Row],[Customer_ID]])&gt;1,"Repeat","New")</f>
        <v>Repeat</v>
      </c>
      <c r="AE2792" t="str" cm="1">
        <f t="array" ref="AE2792">_xlfn.XLOOKUP(Orders_C[[#This Row],[Store_ID]],Stores_c[[#All],[Store_ID]],Stores_c[[#All],[City]])</f>
        <v>West Rebecca</v>
      </c>
      <c r="AF2792" t="str" cm="1">
        <f t="array" ref="AF2792">_xlfn.XLOOKUP(Orders_C[[#This Row],[Store_ID]],Stores_c[[#All],[Store_ID]],Stores_c[[#All],[Manager_Name]])</f>
        <v>Albert Smith</v>
      </c>
      <c r="AG2792" t="str" cm="1">
        <f t="array" ref="AG2792">_xlfn.XLOOKUP(Orders_C[[#This Row],[Store_ID]],Stores_c[[#All],[Store_ID]],Stores_c[[#All],[Store_Type]])</f>
        <v>Mall</v>
      </c>
    </row>
    <row r="2793" spans="1:33" x14ac:dyDescent="0.25">
      <c r="A2793">
        <v>6766</v>
      </c>
      <c r="B2793" s="1">
        <v>45819</v>
      </c>
      <c r="C2793" s="2">
        <v>0.15609953703703705</v>
      </c>
      <c r="D2793">
        <v>1091</v>
      </c>
      <c r="E2793">
        <v>205</v>
      </c>
      <c r="F2793">
        <v>540</v>
      </c>
      <c r="G2793">
        <v>331</v>
      </c>
      <c r="H2793">
        <v>3</v>
      </c>
      <c r="I2793">
        <v>271</v>
      </c>
      <c r="J2793">
        <v>10</v>
      </c>
      <c r="K2793">
        <v>13.55</v>
      </c>
      <c r="L2793">
        <v>816.55</v>
      </c>
      <c r="M2793" t="s">
        <v>19</v>
      </c>
      <c r="N2793" t="s">
        <v>23</v>
      </c>
      <c r="O2793">
        <v>37</v>
      </c>
      <c r="P2793">
        <v>2</v>
      </c>
      <c r="Q2793" t="s">
        <v>789</v>
      </c>
      <c r="R2793">
        <v>503</v>
      </c>
      <c r="S2793" s="3">
        <v>0.1</v>
      </c>
      <c r="T2793" s="6">
        <v>328.75</v>
      </c>
      <c r="U2793" t="s">
        <v>6340</v>
      </c>
      <c r="V2793">
        <v>2025</v>
      </c>
      <c r="W2793" t="s">
        <v>6329</v>
      </c>
      <c r="X2793" t="str">
        <f>_xlfn.XLOOKUP(Orders_C[[#This Row],[Product_ID]],Products_C[Product_ID],Products_C[Product_Name])</f>
        <v>Chicken Bucket</v>
      </c>
      <c r="Y2793" t="str">
        <f>_xlfn.XLOOKUP(Orders_C[[#This Row],[Product_ID]],Products_C[Product_ID],Products_C[Category])</f>
        <v>Beverage</v>
      </c>
      <c r="Z2793" t="str">
        <f>_xlfn.XLOOKUP(Orders_C[[#This Row],[Store_ID]],Stores_c[Store_ID],Stores_c[City])</f>
        <v>Port Jacob</v>
      </c>
      <c r="AA2793" t="str">
        <f>_xlfn.XLOOKUP(Orders_C[[#This Row],[Customer_ID]],Customers_c[Customer_ID],Customers_c[Customer_Name])</f>
        <v>Taylor Scott</v>
      </c>
      <c r="AB2793" s="6">
        <f>Orders_C[[#This Row],[Quantity]]*Orders_C[[#This Row],[Unit_Price]]*(1-Orders_C[[#This Row],[Discount %]])+Orders_C[[#This Row],[Tax]]</f>
        <v>745.25</v>
      </c>
      <c r="AC2793" s="9">
        <f>(Orders_C[[#This Row],[Unit_Price]]*Orders_C[[#This Row],[Quantity]])-Orders_C[[#This Row],[Discount]]+Orders_C[[#This Row],[Tax]]</f>
        <v>816.55</v>
      </c>
      <c r="AD2793" t="str">
        <f>IF(COUNTIF(Orders_C[[#All],[Customer_ID]],Orders_C[[#This Row],[Customer_ID]])&gt;1,"Repeat","New")</f>
        <v>Repeat</v>
      </c>
      <c r="AE2793" t="str" cm="1">
        <f t="array" ref="AE2793">_xlfn.XLOOKUP(Orders_C[[#This Row],[Store_ID]],Stores_c[[#All],[Store_ID]],Stores_c[[#All],[City]])</f>
        <v>Port Jacob</v>
      </c>
      <c r="AF2793" t="str" cm="1">
        <f t="array" ref="AF2793">_xlfn.XLOOKUP(Orders_C[[#This Row],[Store_ID]],Stores_c[[#All],[Store_ID]],Stores_c[[#All],[Manager_Name]])</f>
        <v>David Harris</v>
      </c>
      <c r="AG2793" t="str" cm="1">
        <f t="array" ref="AG2793">_xlfn.XLOOKUP(Orders_C[[#This Row],[Store_ID]],Stores_c[[#All],[Store_ID]],Stores_c[[#All],[Store_Type]])</f>
        <v>Mall</v>
      </c>
    </row>
    <row r="2794" spans="1:33" x14ac:dyDescent="0.25">
      <c r="A2794">
        <v>7150</v>
      </c>
      <c r="B2794" s="1">
        <v>46001</v>
      </c>
      <c r="C2794" s="2">
        <v>0.53238425925925925</v>
      </c>
      <c r="D2794">
        <v>1918</v>
      </c>
      <c r="E2794">
        <v>221</v>
      </c>
      <c r="F2794">
        <v>451</v>
      </c>
      <c r="G2794">
        <v>336</v>
      </c>
      <c r="H2794">
        <v>3</v>
      </c>
      <c r="I2794">
        <v>263</v>
      </c>
      <c r="J2794">
        <v>0</v>
      </c>
      <c r="K2794">
        <v>13.15</v>
      </c>
      <c r="L2794">
        <v>802.15</v>
      </c>
      <c r="M2794" t="s">
        <v>18</v>
      </c>
      <c r="N2794" t="s">
        <v>21</v>
      </c>
      <c r="O2794">
        <v>20</v>
      </c>
      <c r="P2794">
        <v>3</v>
      </c>
      <c r="Q2794" t="s">
        <v>1173</v>
      </c>
      <c r="R2794">
        <v>502</v>
      </c>
      <c r="S2794" s="3">
        <v>0</v>
      </c>
      <c r="T2794" s="6">
        <v>328.75</v>
      </c>
      <c r="U2794" t="s">
        <v>6328</v>
      </c>
      <c r="V2794">
        <v>2025</v>
      </c>
      <c r="W2794" t="s">
        <v>6333</v>
      </c>
      <c r="X2794" t="str">
        <f>_xlfn.XLOOKUP(Orders_C[[#This Row],[Product_ID]],Products_C[Product_ID],Products_C[Product_Name])</f>
        <v>Chicken Bucket</v>
      </c>
      <c r="Y2794" t="str">
        <f>_xlfn.XLOOKUP(Orders_C[[#This Row],[Product_ID]],Products_C[Product_ID],Products_C[Category])</f>
        <v>Dessert</v>
      </c>
      <c r="Z2794" t="str">
        <f>_xlfn.XLOOKUP(Orders_C[[#This Row],[Store_ID]],Stores_c[Store_ID],Stores_c[City])</f>
        <v>Port Barbarabury</v>
      </c>
      <c r="AA2794" t="str">
        <f>_xlfn.XLOOKUP(Orders_C[[#This Row],[Customer_ID]],Customers_c[Customer_ID],Customers_c[Customer_Name])</f>
        <v>Arthur Rogers</v>
      </c>
      <c r="AB2794" s="6">
        <f>Orders_C[[#This Row],[Quantity]]*Orders_C[[#This Row],[Unit_Price]]*(1-Orders_C[[#This Row],[Discount %]])+Orders_C[[#This Row],[Tax]]</f>
        <v>802.15</v>
      </c>
      <c r="AC2794" s="9">
        <f>(Orders_C[[#This Row],[Unit_Price]]*Orders_C[[#This Row],[Quantity]])-Orders_C[[#This Row],[Discount]]+Orders_C[[#This Row],[Tax]]</f>
        <v>802.15</v>
      </c>
      <c r="AD2794" t="str">
        <f>IF(COUNTIF(Orders_C[[#All],[Customer_ID]],Orders_C[[#This Row],[Customer_ID]])&gt;1,"Repeat","New")</f>
        <v>Repeat</v>
      </c>
      <c r="AE2794" t="str" cm="1">
        <f t="array" ref="AE2794">_xlfn.XLOOKUP(Orders_C[[#This Row],[Store_ID]],Stores_c[[#All],[Store_ID]],Stores_c[[#All],[City]])</f>
        <v>Port Barbarabury</v>
      </c>
      <c r="AF2794" t="str" cm="1">
        <f t="array" ref="AF2794">_xlfn.XLOOKUP(Orders_C[[#This Row],[Store_ID]],Stores_c[[#All],[Store_ID]],Stores_c[[#All],[Manager_Name]])</f>
        <v>Edward Nguyen</v>
      </c>
      <c r="AG2794" t="str" cm="1">
        <f t="array" ref="AG2794">_xlfn.XLOOKUP(Orders_C[[#This Row],[Store_ID]],Stores_c[[#All],[Store_ID]],Stores_c[[#All],[Store_Type]])</f>
        <v>Street</v>
      </c>
    </row>
    <row r="2795" spans="1:33" x14ac:dyDescent="0.25">
      <c r="A2795">
        <v>10312</v>
      </c>
      <c r="B2795" s="1">
        <v>45856</v>
      </c>
      <c r="C2795" s="2">
        <v>0.7540162037037037</v>
      </c>
      <c r="D2795">
        <v>1876</v>
      </c>
      <c r="E2795">
        <v>214</v>
      </c>
      <c r="F2795">
        <v>517</v>
      </c>
      <c r="G2795">
        <v>318</v>
      </c>
      <c r="H2795">
        <v>3</v>
      </c>
      <c r="I2795">
        <v>263</v>
      </c>
      <c r="J2795">
        <v>0</v>
      </c>
      <c r="K2795">
        <v>13.15</v>
      </c>
      <c r="L2795">
        <v>802.15</v>
      </c>
      <c r="M2795" t="s">
        <v>19</v>
      </c>
      <c r="N2795" t="s">
        <v>23</v>
      </c>
      <c r="O2795">
        <v>55</v>
      </c>
      <c r="P2795">
        <v>3</v>
      </c>
      <c r="Q2795" t="s">
        <v>4335</v>
      </c>
      <c r="R2795">
        <v>505</v>
      </c>
      <c r="S2795" s="3">
        <v>0</v>
      </c>
      <c r="T2795" s="6">
        <v>328.75</v>
      </c>
      <c r="U2795" t="s">
        <v>6341</v>
      </c>
      <c r="V2795">
        <v>2025</v>
      </c>
      <c r="W2795" t="s">
        <v>6331</v>
      </c>
      <c r="X2795" t="str">
        <f>_xlfn.XLOOKUP(Orders_C[[#This Row],[Product_ID]],Products_C[Product_ID],Products_C[Product_Name])</f>
        <v>Pepsi</v>
      </c>
      <c r="Y2795" t="str">
        <f>_xlfn.XLOOKUP(Orders_C[[#This Row],[Product_ID]],Products_C[Product_ID],Products_C[Category])</f>
        <v>Burger</v>
      </c>
      <c r="Z2795" t="str">
        <f>_xlfn.XLOOKUP(Orders_C[[#This Row],[Store_ID]],Stores_c[Store_ID],Stores_c[City])</f>
        <v>New Robert</v>
      </c>
      <c r="AA2795" t="str">
        <f>_xlfn.XLOOKUP(Orders_C[[#This Row],[Customer_ID]],Customers_c[Customer_ID],Customers_c[Customer_Name])</f>
        <v>Brian Molina</v>
      </c>
      <c r="AB2795" s="6">
        <f>Orders_C[[#This Row],[Quantity]]*Orders_C[[#This Row],[Unit_Price]]*(1-Orders_C[[#This Row],[Discount %]])+Orders_C[[#This Row],[Tax]]</f>
        <v>802.15</v>
      </c>
      <c r="AC2795" s="9">
        <f>(Orders_C[[#This Row],[Unit_Price]]*Orders_C[[#This Row],[Quantity]])-Orders_C[[#This Row],[Discount]]+Orders_C[[#This Row],[Tax]]</f>
        <v>802.15</v>
      </c>
      <c r="AD2795" t="str">
        <f>IF(COUNTIF(Orders_C[[#All],[Customer_ID]],Orders_C[[#This Row],[Customer_ID]])&gt;1,"Repeat","New")</f>
        <v>Repeat</v>
      </c>
      <c r="AE2795" t="str" cm="1">
        <f t="array" ref="AE2795">_xlfn.XLOOKUP(Orders_C[[#This Row],[Store_ID]],Stores_c[[#All],[Store_ID]],Stores_c[[#All],[City]])</f>
        <v>New Robert</v>
      </c>
      <c r="AF2795" t="str" cm="1">
        <f t="array" ref="AF2795">_xlfn.XLOOKUP(Orders_C[[#This Row],[Store_ID]],Stores_c[[#All],[Store_ID]],Stores_c[[#All],[Manager_Name]])</f>
        <v>Krista Webb</v>
      </c>
      <c r="AG2795" t="str" cm="1">
        <f t="array" ref="AG2795">_xlfn.XLOOKUP(Orders_C[[#This Row],[Store_ID]],Stores_c[[#All],[Store_ID]],Stores_c[[#All],[Store_Type]])</f>
        <v>Drive-Thru</v>
      </c>
    </row>
    <row r="2796" spans="1:33" x14ac:dyDescent="0.25">
      <c r="A2796">
        <v>8295</v>
      </c>
      <c r="B2796" s="1">
        <v>46058</v>
      </c>
      <c r="C2796" s="2">
        <v>0.91673611111111108</v>
      </c>
      <c r="D2796">
        <v>1031</v>
      </c>
      <c r="E2796">
        <v>223</v>
      </c>
      <c r="F2796">
        <v>510</v>
      </c>
      <c r="G2796">
        <v>337</v>
      </c>
      <c r="H2796">
        <v>3</v>
      </c>
      <c r="I2796">
        <v>267</v>
      </c>
      <c r="J2796">
        <v>5</v>
      </c>
      <c r="K2796">
        <v>13.35</v>
      </c>
      <c r="L2796">
        <v>809.35</v>
      </c>
      <c r="M2796" t="s">
        <v>19</v>
      </c>
      <c r="N2796" t="s">
        <v>23</v>
      </c>
      <c r="O2796">
        <v>28</v>
      </c>
      <c r="P2796">
        <v>4</v>
      </c>
      <c r="Q2796" t="s">
        <v>2318</v>
      </c>
      <c r="R2796">
        <v>502</v>
      </c>
      <c r="S2796" s="3">
        <v>0.05</v>
      </c>
      <c r="T2796" s="6">
        <v>328.75000000000006</v>
      </c>
      <c r="U2796" t="s">
        <v>6338</v>
      </c>
      <c r="V2796">
        <v>2026</v>
      </c>
      <c r="W2796" t="s">
        <v>6329</v>
      </c>
      <c r="X2796" t="str">
        <f>_xlfn.XLOOKUP(Orders_C[[#This Row],[Product_ID]],Products_C[Product_ID],Products_C[Product_Name])</f>
        <v>Chocolate Lava Cake</v>
      </c>
      <c r="Y2796" t="str">
        <f>_xlfn.XLOOKUP(Orders_C[[#This Row],[Product_ID]],Products_C[Product_ID],Products_C[Category])</f>
        <v>Chicken</v>
      </c>
      <c r="Z2796" t="str">
        <f>_xlfn.XLOOKUP(Orders_C[[#This Row],[Store_ID]],Stores_c[Store_ID],Stores_c[City])</f>
        <v>Chambershaven</v>
      </c>
      <c r="AA2796" t="str">
        <f>_xlfn.XLOOKUP(Orders_C[[#This Row],[Customer_ID]],Customers_c[Customer_ID],Customers_c[Customer_Name])</f>
        <v>Sarah Lawrence</v>
      </c>
      <c r="AB2796" s="6">
        <f>Orders_C[[#This Row],[Quantity]]*Orders_C[[#This Row],[Unit_Price]]*(1-Orders_C[[#This Row],[Discount %]])+Orders_C[[#This Row],[Tax]]</f>
        <v>774.3</v>
      </c>
      <c r="AC2796" s="9">
        <f>(Orders_C[[#This Row],[Unit_Price]]*Orders_C[[#This Row],[Quantity]])-Orders_C[[#This Row],[Discount]]+Orders_C[[#This Row],[Tax]]</f>
        <v>809.35</v>
      </c>
      <c r="AD2796" t="str">
        <f>IF(COUNTIF(Orders_C[[#All],[Customer_ID]],Orders_C[[#This Row],[Customer_ID]])&gt;1,"Repeat","New")</f>
        <v>Repeat</v>
      </c>
      <c r="AE2796" t="str" cm="1">
        <f t="array" ref="AE2796">_xlfn.XLOOKUP(Orders_C[[#This Row],[Store_ID]],Stores_c[[#All],[Store_ID]],Stores_c[[#All],[City]])</f>
        <v>Chambershaven</v>
      </c>
      <c r="AF2796" t="str" cm="1">
        <f t="array" ref="AF2796">_xlfn.XLOOKUP(Orders_C[[#This Row],[Store_ID]],Stores_c[[#All],[Store_ID]],Stores_c[[#All],[Manager_Name]])</f>
        <v>Virginia Webster</v>
      </c>
      <c r="AG2796" t="str" cm="1">
        <f t="array" ref="AG2796">_xlfn.XLOOKUP(Orders_C[[#This Row],[Store_ID]],Stores_c[[#All],[Store_ID]],Stores_c[[#All],[Store_Type]])</f>
        <v>Street</v>
      </c>
    </row>
    <row r="2797" spans="1:33" x14ac:dyDescent="0.25">
      <c r="A2797">
        <v>7161</v>
      </c>
      <c r="B2797" s="1">
        <v>45927</v>
      </c>
      <c r="C2797" s="2">
        <v>0.29509259259259257</v>
      </c>
      <c r="D2797">
        <v>1820</v>
      </c>
      <c r="E2797">
        <v>221</v>
      </c>
      <c r="F2797">
        <v>458</v>
      </c>
      <c r="G2797">
        <v>312</v>
      </c>
      <c r="H2797">
        <v>2</v>
      </c>
      <c r="I2797">
        <v>399</v>
      </c>
      <c r="J2797">
        <v>10</v>
      </c>
      <c r="K2797">
        <v>19.95</v>
      </c>
      <c r="L2797">
        <v>807.95</v>
      </c>
      <c r="M2797" t="s">
        <v>19</v>
      </c>
      <c r="N2797" t="s">
        <v>22</v>
      </c>
      <c r="O2797">
        <v>34</v>
      </c>
      <c r="P2797">
        <v>4</v>
      </c>
      <c r="Q2797" t="s">
        <v>1184</v>
      </c>
      <c r="R2797">
        <v>505</v>
      </c>
      <c r="S2797" s="3">
        <v>0.1</v>
      </c>
      <c r="T2797" s="6">
        <v>329.15000000000009</v>
      </c>
      <c r="U2797" t="s">
        <v>6335</v>
      </c>
      <c r="V2797">
        <v>2025</v>
      </c>
      <c r="W2797" t="s">
        <v>6329</v>
      </c>
      <c r="X2797" t="str">
        <f>_xlfn.XLOOKUP(Orders_C[[#This Row],[Product_ID]],Products_C[Product_ID],Products_C[Product_Name])</f>
        <v>Veg Burger</v>
      </c>
      <c r="Y2797" t="str">
        <f>_xlfn.XLOOKUP(Orders_C[[#This Row],[Product_ID]],Products_C[Product_ID],Products_C[Category])</f>
        <v>Burger</v>
      </c>
      <c r="Z2797" t="str">
        <f>_xlfn.XLOOKUP(Orders_C[[#This Row],[Store_ID]],Stores_c[Store_ID],Stores_c[City])</f>
        <v>Port Barbarabury</v>
      </c>
      <c r="AA2797" t="str">
        <f>_xlfn.XLOOKUP(Orders_C[[#This Row],[Customer_ID]],Customers_c[Customer_ID],Customers_c[Customer_Name])</f>
        <v>Danny Dawson</v>
      </c>
      <c r="AB2797" s="6">
        <f>Orders_C[[#This Row],[Quantity]]*Orders_C[[#This Row],[Unit_Price]]*(1-Orders_C[[#This Row],[Discount %]])+Orders_C[[#This Row],[Tax]]</f>
        <v>738.15000000000009</v>
      </c>
      <c r="AC2797" s="9">
        <f>(Orders_C[[#This Row],[Unit_Price]]*Orders_C[[#This Row],[Quantity]])-Orders_C[[#This Row],[Discount]]+Orders_C[[#This Row],[Tax]]</f>
        <v>807.95</v>
      </c>
      <c r="AD2797" t="str">
        <f>IF(COUNTIF(Orders_C[[#All],[Customer_ID]],Orders_C[[#This Row],[Customer_ID]])&gt;1,"Repeat","New")</f>
        <v>Repeat</v>
      </c>
      <c r="AE2797" t="str" cm="1">
        <f t="array" ref="AE2797">_xlfn.XLOOKUP(Orders_C[[#This Row],[Store_ID]],Stores_c[[#All],[Store_ID]],Stores_c[[#All],[City]])</f>
        <v>Port Barbarabury</v>
      </c>
      <c r="AF2797" t="str" cm="1">
        <f t="array" ref="AF2797">_xlfn.XLOOKUP(Orders_C[[#This Row],[Store_ID]],Stores_c[[#All],[Store_ID]],Stores_c[[#All],[Manager_Name]])</f>
        <v>Edward Nguyen</v>
      </c>
      <c r="AG2797" t="str" cm="1">
        <f t="array" ref="AG2797">_xlfn.XLOOKUP(Orders_C[[#This Row],[Store_ID]],Stores_c[[#All],[Store_ID]],Stores_c[[#All],[Store_Type]])</f>
        <v>Street</v>
      </c>
    </row>
    <row r="2798" spans="1:33" x14ac:dyDescent="0.25">
      <c r="A2798">
        <v>8238</v>
      </c>
      <c r="B2798" s="1">
        <v>45722</v>
      </c>
      <c r="C2798" s="2">
        <v>0.40390046296296295</v>
      </c>
      <c r="D2798">
        <v>1376</v>
      </c>
      <c r="E2798">
        <v>212</v>
      </c>
      <c r="F2798">
        <v>459</v>
      </c>
      <c r="G2798">
        <v>337</v>
      </c>
      <c r="H2798">
        <v>2</v>
      </c>
      <c r="I2798">
        <v>399</v>
      </c>
      <c r="J2798">
        <v>10</v>
      </c>
      <c r="K2798">
        <v>19.95</v>
      </c>
      <c r="L2798">
        <v>807.95</v>
      </c>
      <c r="M2798" t="s">
        <v>19</v>
      </c>
      <c r="N2798" t="s">
        <v>23</v>
      </c>
      <c r="O2798">
        <v>57</v>
      </c>
      <c r="P2798">
        <v>3</v>
      </c>
      <c r="Q2798" t="s">
        <v>2261</v>
      </c>
      <c r="R2798">
        <v>508</v>
      </c>
      <c r="S2798" s="3">
        <v>0.1</v>
      </c>
      <c r="T2798" s="6">
        <v>329.15000000000009</v>
      </c>
      <c r="U2798" t="s">
        <v>6334</v>
      </c>
      <c r="V2798">
        <v>2025</v>
      </c>
      <c r="W2798" t="s">
        <v>6331</v>
      </c>
      <c r="X2798" t="str">
        <f>_xlfn.XLOOKUP(Orders_C[[#This Row],[Product_ID]],Products_C[Product_ID],Products_C[Product_Name])</f>
        <v>Chocolate Lava Cake</v>
      </c>
      <c r="Y2798" t="str">
        <f>_xlfn.XLOOKUP(Orders_C[[#This Row],[Product_ID]],Products_C[Product_ID],Products_C[Category])</f>
        <v>Chicken</v>
      </c>
      <c r="Z2798" t="str">
        <f>_xlfn.XLOOKUP(Orders_C[[#This Row],[Store_ID]],Stores_c[Store_ID],Stores_c[City])</f>
        <v>Andrewview</v>
      </c>
      <c r="AA2798" t="str">
        <f>_xlfn.XLOOKUP(Orders_C[[#This Row],[Customer_ID]],Customers_c[Customer_ID],Customers_c[Customer_Name])</f>
        <v>David Sweeney</v>
      </c>
      <c r="AB2798" s="6">
        <f>Orders_C[[#This Row],[Quantity]]*Orders_C[[#This Row],[Unit_Price]]*(1-Orders_C[[#This Row],[Discount %]])+Orders_C[[#This Row],[Tax]]</f>
        <v>738.15000000000009</v>
      </c>
      <c r="AC2798" s="9">
        <f>(Orders_C[[#This Row],[Unit_Price]]*Orders_C[[#This Row],[Quantity]])-Orders_C[[#This Row],[Discount]]+Orders_C[[#This Row],[Tax]]</f>
        <v>807.95</v>
      </c>
      <c r="AD2798" t="str">
        <f>IF(COUNTIF(Orders_C[[#All],[Customer_ID]],Orders_C[[#This Row],[Customer_ID]])&gt;1,"Repeat","New")</f>
        <v>Repeat</v>
      </c>
      <c r="AE2798" t="str" cm="1">
        <f t="array" ref="AE2798">_xlfn.XLOOKUP(Orders_C[[#This Row],[Store_ID]],Stores_c[[#All],[Store_ID]],Stores_c[[#All],[City]])</f>
        <v>Andrewview</v>
      </c>
      <c r="AF2798" t="str" cm="1">
        <f t="array" ref="AF2798">_xlfn.XLOOKUP(Orders_C[[#This Row],[Store_ID]],Stores_c[[#All],[Store_ID]],Stores_c[[#All],[Manager_Name]])</f>
        <v>Alice Sutton</v>
      </c>
      <c r="AG2798" t="str" cm="1">
        <f t="array" ref="AG2798">_xlfn.XLOOKUP(Orders_C[[#This Row],[Store_ID]],Stores_c[[#All],[Store_ID]],Stores_c[[#All],[Store_Type]])</f>
        <v>Mall</v>
      </c>
    </row>
    <row r="2799" spans="1:33" x14ac:dyDescent="0.25">
      <c r="A2799">
        <v>9577</v>
      </c>
      <c r="B2799" s="1">
        <v>45931</v>
      </c>
      <c r="C2799" s="2">
        <v>0.91321759259259261</v>
      </c>
      <c r="D2799">
        <v>1147</v>
      </c>
      <c r="E2799">
        <v>215</v>
      </c>
      <c r="F2799">
        <v>427</v>
      </c>
      <c r="G2799">
        <v>340</v>
      </c>
      <c r="H2799">
        <v>2</v>
      </c>
      <c r="I2799">
        <v>399</v>
      </c>
      <c r="J2799">
        <v>10</v>
      </c>
      <c r="K2799">
        <v>19.95</v>
      </c>
      <c r="L2799">
        <v>807.95</v>
      </c>
      <c r="M2799" t="s">
        <v>20</v>
      </c>
      <c r="N2799" t="s">
        <v>21</v>
      </c>
      <c r="O2799">
        <v>36</v>
      </c>
      <c r="P2799">
        <v>3</v>
      </c>
      <c r="Q2799" t="s">
        <v>3600</v>
      </c>
      <c r="R2799">
        <v>504</v>
      </c>
      <c r="S2799" s="3">
        <v>0.1</v>
      </c>
      <c r="T2799" s="6">
        <v>329.15000000000009</v>
      </c>
      <c r="U2799" t="s">
        <v>6332</v>
      </c>
      <c r="V2799">
        <v>2025</v>
      </c>
      <c r="W2799" t="s">
        <v>6329</v>
      </c>
      <c r="X2799" t="str">
        <f>_xlfn.XLOOKUP(Orders_C[[#This Row],[Product_ID]],Products_C[Product_ID],Products_C[Product_Name])</f>
        <v>Chocolate Lava Cake</v>
      </c>
      <c r="Y2799" t="str">
        <f>_xlfn.XLOOKUP(Orders_C[[#This Row],[Product_ID]],Products_C[Product_ID],Products_C[Category])</f>
        <v>Chicken</v>
      </c>
      <c r="Z2799" t="str">
        <f>_xlfn.XLOOKUP(Orders_C[[#This Row],[Store_ID]],Stores_c[Store_ID],Stores_c[City])</f>
        <v>Sallyburgh</v>
      </c>
      <c r="AA2799" t="str">
        <f>_xlfn.XLOOKUP(Orders_C[[#This Row],[Customer_ID]],Customers_c[Customer_ID],Customers_c[Customer_Name])</f>
        <v>Joseph Johnson</v>
      </c>
      <c r="AB2799" s="6">
        <f>Orders_C[[#This Row],[Quantity]]*Orders_C[[#This Row],[Unit_Price]]*(1-Orders_C[[#This Row],[Discount %]])+Orders_C[[#This Row],[Tax]]</f>
        <v>738.15000000000009</v>
      </c>
      <c r="AC2799" s="9">
        <f>(Orders_C[[#This Row],[Unit_Price]]*Orders_C[[#This Row],[Quantity]])-Orders_C[[#This Row],[Discount]]+Orders_C[[#This Row],[Tax]]</f>
        <v>807.95</v>
      </c>
      <c r="AD2799" t="str">
        <f>IF(COUNTIF(Orders_C[[#All],[Customer_ID]],Orders_C[[#This Row],[Customer_ID]])&gt;1,"Repeat","New")</f>
        <v>Repeat</v>
      </c>
      <c r="AE2799" t="str" cm="1">
        <f t="array" ref="AE2799">_xlfn.XLOOKUP(Orders_C[[#This Row],[Store_ID]],Stores_c[[#All],[Store_ID]],Stores_c[[#All],[City]])</f>
        <v>Sallyburgh</v>
      </c>
      <c r="AF2799" t="str" cm="1">
        <f t="array" ref="AF2799">_xlfn.XLOOKUP(Orders_C[[#This Row],[Store_ID]],Stores_c[[#All],[Store_ID]],Stores_c[[#All],[Manager_Name]])</f>
        <v>Benjamin Mccoy</v>
      </c>
      <c r="AG2799" t="str" cm="1">
        <f t="array" ref="AG2799">_xlfn.XLOOKUP(Orders_C[[#This Row],[Store_ID]],Stores_c[[#All],[Store_ID]],Stores_c[[#All],[Store_Type]])</f>
        <v>Drive-Thru</v>
      </c>
    </row>
    <row r="2800" spans="1:33" x14ac:dyDescent="0.25">
      <c r="A2800">
        <v>6513</v>
      </c>
      <c r="B2800" s="1">
        <v>46035</v>
      </c>
      <c r="C2800" s="2">
        <v>0.51810185185185187</v>
      </c>
      <c r="D2800">
        <v>1581</v>
      </c>
      <c r="E2800">
        <v>210</v>
      </c>
      <c r="F2800">
        <v>510</v>
      </c>
      <c r="G2800">
        <v>332</v>
      </c>
      <c r="H2800">
        <v>2</v>
      </c>
      <c r="I2800">
        <v>405</v>
      </c>
      <c r="J2800">
        <v>15</v>
      </c>
      <c r="K2800">
        <v>20.25</v>
      </c>
      <c r="L2800">
        <v>815.25</v>
      </c>
      <c r="M2800" t="s">
        <v>19</v>
      </c>
      <c r="N2800" t="s">
        <v>21</v>
      </c>
      <c r="O2800">
        <v>53</v>
      </c>
      <c r="P2800">
        <v>1</v>
      </c>
      <c r="Q2800" t="s">
        <v>536</v>
      </c>
      <c r="R2800">
        <v>507</v>
      </c>
      <c r="S2800" s="3">
        <v>0.15</v>
      </c>
      <c r="T2800" s="6">
        <v>329.25</v>
      </c>
      <c r="U2800" t="s">
        <v>6330</v>
      </c>
      <c r="V2800">
        <v>2026</v>
      </c>
      <c r="W2800" t="s">
        <v>6331</v>
      </c>
      <c r="X2800" t="str">
        <f>_xlfn.XLOOKUP(Orders_C[[#This Row],[Product_ID]],Products_C[Product_ID],Products_C[Product_Name])</f>
        <v>Zinger Burger</v>
      </c>
      <c r="Y2800" t="str">
        <f>_xlfn.XLOOKUP(Orders_C[[#This Row],[Product_ID]],Products_C[Product_ID],Products_C[Category])</f>
        <v>Beverage</v>
      </c>
      <c r="Z2800" t="str">
        <f>_xlfn.XLOOKUP(Orders_C[[#This Row],[Store_ID]],Stores_c[Store_ID],Stores_c[City])</f>
        <v>East William</v>
      </c>
      <c r="AA2800" t="str">
        <f>_xlfn.XLOOKUP(Orders_C[[#This Row],[Customer_ID]],Customers_c[Customer_ID],Customers_c[Customer_Name])</f>
        <v>Brian Reed</v>
      </c>
      <c r="AB2800" s="6">
        <f>Orders_C[[#This Row],[Quantity]]*Orders_C[[#This Row],[Unit_Price]]*(1-Orders_C[[#This Row],[Discount %]])+Orders_C[[#This Row],[Tax]]</f>
        <v>708.75</v>
      </c>
      <c r="AC2800" s="9">
        <f>(Orders_C[[#This Row],[Unit_Price]]*Orders_C[[#This Row],[Quantity]])-Orders_C[[#This Row],[Discount]]+Orders_C[[#This Row],[Tax]]</f>
        <v>815.25</v>
      </c>
      <c r="AD2800" t="str">
        <f>IF(COUNTIF(Orders_C[[#All],[Customer_ID]],Orders_C[[#This Row],[Customer_ID]])&gt;1,"Repeat","New")</f>
        <v>Repeat</v>
      </c>
      <c r="AE2800" t="str" cm="1">
        <f t="array" ref="AE2800">_xlfn.XLOOKUP(Orders_C[[#This Row],[Store_ID]],Stores_c[[#All],[Store_ID]],Stores_c[[#All],[City]])</f>
        <v>East William</v>
      </c>
      <c r="AF2800" t="str" cm="1">
        <f t="array" ref="AF2800">_xlfn.XLOOKUP(Orders_C[[#This Row],[Store_ID]],Stores_c[[#All],[Store_ID]],Stores_c[[#All],[Manager_Name]])</f>
        <v>Victoria Butler</v>
      </c>
      <c r="AG2800" t="str" cm="1">
        <f t="array" ref="AG2800">_xlfn.XLOOKUP(Orders_C[[#This Row],[Store_ID]],Stores_c[[#All],[Store_ID]],Stores_c[[#All],[Store_Type]])</f>
        <v>Drive-Thru</v>
      </c>
    </row>
    <row r="2801" spans="1:33" x14ac:dyDescent="0.25">
      <c r="A2801">
        <v>7989</v>
      </c>
      <c r="B2801" s="1">
        <v>45922</v>
      </c>
      <c r="C2801" s="2">
        <v>0.18718750000000001</v>
      </c>
      <c r="D2801">
        <v>1321</v>
      </c>
      <c r="E2801">
        <v>215</v>
      </c>
      <c r="F2801">
        <v>435</v>
      </c>
      <c r="G2801">
        <v>338</v>
      </c>
      <c r="H2801">
        <v>2</v>
      </c>
      <c r="I2801">
        <v>388</v>
      </c>
      <c r="J2801">
        <v>0</v>
      </c>
      <c r="K2801">
        <v>19.399999999999999</v>
      </c>
      <c r="L2801">
        <v>795.4</v>
      </c>
      <c r="M2801" t="s">
        <v>19</v>
      </c>
      <c r="N2801" t="s">
        <v>21</v>
      </c>
      <c r="O2801">
        <v>31</v>
      </c>
      <c r="P2801">
        <v>3</v>
      </c>
      <c r="Q2801" t="s">
        <v>2012</v>
      </c>
      <c r="R2801">
        <v>504</v>
      </c>
      <c r="S2801" s="3">
        <v>0</v>
      </c>
      <c r="T2801" s="6">
        <v>329.8</v>
      </c>
      <c r="U2801" t="s">
        <v>6335</v>
      </c>
      <c r="V2801">
        <v>2025</v>
      </c>
      <c r="W2801" t="s">
        <v>6329</v>
      </c>
      <c r="X2801" t="str">
        <f>_xlfn.XLOOKUP(Orders_C[[#This Row],[Product_ID]],Products_C[Product_ID],Products_C[Product_Name])</f>
        <v>Chicken Wings</v>
      </c>
      <c r="Y2801" t="str">
        <f>_xlfn.XLOOKUP(Orders_C[[#This Row],[Product_ID]],Products_C[Product_ID],Products_C[Category])</f>
        <v>Burger</v>
      </c>
      <c r="Z2801" t="str">
        <f>_xlfn.XLOOKUP(Orders_C[[#This Row],[Store_ID]],Stores_c[Store_ID],Stores_c[City])</f>
        <v>Sallyburgh</v>
      </c>
      <c r="AA2801" t="str">
        <f>_xlfn.XLOOKUP(Orders_C[[#This Row],[Customer_ID]],Customers_c[Customer_ID],Customers_c[Customer_Name])</f>
        <v>Glenn Mccall</v>
      </c>
      <c r="AB2801" s="6">
        <f>Orders_C[[#This Row],[Quantity]]*Orders_C[[#This Row],[Unit_Price]]*(1-Orders_C[[#This Row],[Discount %]])+Orders_C[[#This Row],[Tax]]</f>
        <v>795.4</v>
      </c>
      <c r="AC2801" s="9">
        <f>(Orders_C[[#This Row],[Unit_Price]]*Orders_C[[#This Row],[Quantity]])-Orders_C[[#This Row],[Discount]]+Orders_C[[#This Row],[Tax]]</f>
        <v>795.4</v>
      </c>
      <c r="AD2801" t="str">
        <f>IF(COUNTIF(Orders_C[[#All],[Customer_ID]],Orders_C[[#This Row],[Customer_ID]])&gt;1,"Repeat","New")</f>
        <v>Repeat</v>
      </c>
      <c r="AE2801" t="str" cm="1">
        <f t="array" ref="AE2801">_xlfn.XLOOKUP(Orders_C[[#This Row],[Store_ID]],Stores_c[[#All],[Store_ID]],Stores_c[[#All],[City]])</f>
        <v>Sallyburgh</v>
      </c>
      <c r="AF2801" t="str" cm="1">
        <f t="array" ref="AF2801">_xlfn.XLOOKUP(Orders_C[[#This Row],[Store_ID]],Stores_c[[#All],[Store_ID]],Stores_c[[#All],[Manager_Name]])</f>
        <v>Benjamin Mccoy</v>
      </c>
      <c r="AG2801" t="str" cm="1">
        <f t="array" ref="AG2801">_xlfn.XLOOKUP(Orders_C[[#This Row],[Store_ID]],Stores_c[[#All],[Store_ID]],Stores_c[[#All],[Store_Type]])</f>
        <v>Drive-Thru</v>
      </c>
    </row>
    <row r="2802" spans="1:33" x14ac:dyDescent="0.25">
      <c r="A2802">
        <v>6978</v>
      </c>
      <c r="B2802" s="1">
        <v>46052</v>
      </c>
      <c r="C2802" s="2">
        <v>0.98993055555555554</v>
      </c>
      <c r="D2802">
        <v>1720</v>
      </c>
      <c r="E2802">
        <v>201</v>
      </c>
      <c r="F2802">
        <v>406</v>
      </c>
      <c r="G2802">
        <v>340</v>
      </c>
      <c r="H2802">
        <v>2</v>
      </c>
      <c r="I2802">
        <v>394</v>
      </c>
      <c r="J2802">
        <v>5</v>
      </c>
      <c r="K2802">
        <v>19.7</v>
      </c>
      <c r="L2802">
        <v>802.7</v>
      </c>
      <c r="M2802" t="s">
        <v>19</v>
      </c>
      <c r="N2802" t="s">
        <v>22</v>
      </c>
      <c r="O2802">
        <v>25</v>
      </c>
      <c r="P2802">
        <v>3</v>
      </c>
      <c r="Q2802" t="s">
        <v>1001</v>
      </c>
      <c r="R2802">
        <v>506</v>
      </c>
      <c r="S2802" s="3">
        <v>0.05</v>
      </c>
      <c r="T2802" s="6">
        <v>329.90000000000009</v>
      </c>
      <c r="U2802" t="s">
        <v>6330</v>
      </c>
      <c r="V2802">
        <v>2026</v>
      </c>
      <c r="W2802" t="s">
        <v>6329</v>
      </c>
      <c r="X2802" t="str">
        <f>_xlfn.XLOOKUP(Orders_C[[#This Row],[Product_ID]],Products_C[Product_ID],Products_C[Product_Name])</f>
        <v>Chocolate Lava Cake</v>
      </c>
      <c r="Y2802" t="str">
        <f>_xlfn.XLOOKUP(Orders_C[[#This Row],[Product_ID]],Products_C[Product_ID],Products_C[Category])</f>
        <v>Chicken</v>
      </c>
      <c r="Z2802" t="str">
        <f>_xlfn.XLOOKUP(Orders_C[[#This Row],[Store_ID]],Stores_c[Store_ID],Stores_c[City])</f>
        <v>Lake Nicholasburgh</v>
      </c>
      <c r="AA2802" t="str">
        <f>_xlfn.XLOOKUP(Orders_C[[#This Row],[Customer_ID]],Customers_c[Customer_ID],Customers_c[Customer_Name])</f>
        <v>Gina Calhoun</v>
      </c>
      <c r="AB2802" s="6">
        <f>Orders_C[[#This Row],[Quantity]]*Orders_C[[#This Row],[Unit_Price]]*(1-Orders_C[[#This Row],[Discount %]])+Orders_C[[#This Row],[Tax]]</f>
        <v>768.3</v>
      </c>
      <c r="AC2802" s="9">
        <f>(Orders_C[[#This Row],[Unit_Price]]*Orders_C[[#This Row],[Quantity]])-Orders_C[[#This Row],[Discount]]+Orders_C[[#This Row],[Tax]]</f>
        <v>802.7</v>
      </c>
      <c r="AD2802" t="str">
        <f>IF(COUNTIF(Orders_C[[#All],[Customer_ID]],Orders_C[[#This Row],[Customer_ID]])&gt;1,"Repeat","New")</f>
        <v>Repeat</v>
      </c>
      <c r="AE2802" t="str" cm="1">
        <f t="array" ref="AE2802">_xlfn.XLOOKUP(Orders_C[[#This Row],[Store_ID]],Stores_c[[#All],[Store_ID]],Stores_c[[#All],[City]])</f>
        <v>Lake Nicholasburgh</v>
      </c>
      <c r="AF2802" t="str" cm="1">
        <f t="array" ref="AF2802">_xlfn.XLOOKUP(Orders_C[[#This Row],[Store_ID]],Stores_c[[#All],[Store_ID]],Stores_c[[#All],[Manager_Name]])</f>
        <v>Maurice Garcia</v>
      </c>
      <c r="AG2802" t="str" cm="1">
        <f t="array" ref="AG2802">_xlfn.XLOOKUP(Orders_C[[#This Row],[Store_ID]],Stores_c[[#All],[Store_ID]],Stores_c[[#All],[Store_Type]])</f>
        <v>Mall</v>
      </c>
    </row>
    <row r="2803" spans="1:33" x14ac:dyDescent="0.25">
      <c r="A2803">
        <v>7646</v>
      </c>
      <c r="B2803" s="1">
        <v>45912</v>
      </c>
      <c r="C2803" s="2">
        <v>0.84645833333333331</v>
      </c>
      <c r="D2803">
        <v>1120</v>
      </c>
      <c r="E2803">
        <v>221</v>
      </c>
      <c r="F2803">
        <v>436</v>
      </c>
      <c r="G2803">
        <v>317</v>
      </c>
      <c r="H2803">
        <v>2</v>
      </c>
      <c r="I2803">
        <v>394</v>
      </c>
      <c r="J2803">
        <v>5</v>
      </c>
      <c r="K2803">
        <v>19.7</v>
      </c>
      <c r="L2803">
        <v>802.7</v>
      </c>
      <c r="M2803" t="s">
        <v>20</v>
      </c>
      <c r="N2803" t="s">
        <v>23</v>
      </c>
      <c r="O2803">
        <v>21</v>
      </c>
      <c r="P2803">
        <v>2</v>
      </c>
      <c r="Q2803" t="s">
        <v>1669</v>
      </c>
      <c r="R2803">
        <v>506</v>
      </c>
      <c r="S2803" s="3">
        <v>0.05</v>
      </c>
      <c r="T2803" s="6">
        <v>329.90000000000009</v>
      </c>
      <c r="U2803" t="s">
        <v>6335</v>
      </c>
      <c r="V2803">
        <v>2025</v>
      </c>
      <c r="W2803" t="s">
        <v>6329</v>
      </c>
      <c r="X2803" t="str">
        <f>_xlfn.XLOOKUP(Orders_C[[#This Row],[Product_ID]],Products_C[Product_ID],Products_C[Product_Name])</f>
        <v>Popcorn Chicken</v>
      </c>
      <c r="Y2803" t="str">
        <f>_xlfn.XLOOKUP(Orders_C[[#This Row],[Product_ID]],Products_C[Product_ID],Products_C[Category])</f>
        <v>Dessert</v>
      </c>
      <c r="Z2803" t="str">
        <f>_xlfn.XLOOKUP(Orders_C[[#This Row],[Store_ID]],Stores_c[Store_ID],Stores_c[City])</f>
        <v>Port Barbarabury</v>
      </c>
      <c r="AA2803" t="str">
        <f>_xlfn.XLOOKUP(Orders_C[[#This Row],[Customer_ID]],Customers_c[Customer_ID],Customers_c[Customer_Name])</f>
        <v>Kevin Garcia</v>
      </c>
      <c r="AB2803" s="6">
        <f>Orders_C[[#This Row],[Quantity]]*Orders_C[[#This Row],[Unit_Price]]*(1-Orders_C[[#This Row],[Discount %]])+Orders_C[[#This Row],[Tax]]</f>
        <v>768.3</v>
      </c>
      <c r="AC2803" s="9">
        <f>(Orders_C[[#This Row],[Unit_Price]]*Orders_C[[#This Row],[Quantity]])-Orders_C[[#This Row],[Discount]]+Orders_C[[#This Row],[Tax]]</f>
        <v>802.7</v>
      </c>
      <c r="AD2803" t="str">
        <f>IF(COUNTIF(Orders_C[[#All],[Customer_ID]],Orders_C[[#This Row],[Customer_ID]])&gt;1,"Repeat","New")</f>
        <v>Repeat</v>
      </c>
      <c r="AE2803" t="str" cm="1">
        <f t="array" ref="AE2803">_xlfn.XLOOKUP(Orders_C[[#This Row],[Store_ID]],Stores_c[[#All],[Store_ID]],Stores_c[[#All],[City]])</f>
        <v>Port Barbarabury</v>
      </c>
      <c r="AF2803" t="str" cm="1">
        <f t="array" ref="AF2803">_xlfn.XLOOKUP(Orders_C[[#This Row],[Store_ID]],Stores_c[[#All],[Store_ID]],Stores_c[[#All],[Manager_Name]])</f>
        <v>Edward Nguyen</v>
      </c>
      <c r="AG2803" t="str" cm="1">
        <f t="array" ref="AG2803">_xlfn.XLOOKUP(Orders_C[[#This Row],[Store_ID]],Stores_c[[#All],[Store_ID]],Stores_c[[#All],[Store_Type]])</f>
        <v>Street</v>
      </c>
    </row>
    <row r="2804" spans="1:33" x14ac:dyDescent="0.25">
      <c r="A2804">
        <v>10732</v>
      </c>
      <c r="B2804" s="1">
        <v>45928</v>
      </c>
      <c r="C2804" s="2">
        <v>0.75656250000000003</v>
      </c>
      <c r="D2804">
        <v>1652</v>
      </c>
      <c r="E2804">
        <v>205</v>
      </c>
      <c r="F2804">
        <v>482</v>
      </c>
      <c r="G2804">
        <v>339</v>
      </c>
      <c r="H2804">
        <v>2</v>
      </c>
      <c r="I2804">
        <v>394</v>
      </c>
      <c r="J2804">
        <v>5</v>
      </c>
      <c r="K2804">
        <v>19.7</v>
      </c>
      <c r="L2804">
        <v>802.7</v>
      </c>
      <c r="M2804" t="s">
        <v>20</v>
      </c>
      <c r="N2804" t="s">
        <v>21</v>
      </c>
      <c r="O2804">
        <v>29</v>
      </c>
      <c r="P2804">
        <v>5</v>
      </c>
      <c r="Q2804" t="s">
        <v>4755</v>
      </c>
      <c r="R2804">
        <v>501</v>
      </c>
      <c r="S2804" s="3">
        <v>0.05</v>
      </c>
      <c r="T2804" s="6">
        <v>329.90000000000009</v>
      </c>
      <c r="U2804" t="s">
        <v>6335</v>
      </c>
      <c r="V2804">
        <v>2025</v>
      </c>
      <c r="W2804" t="s">
        <v>6329</v>
      </c>
      <c r="X2804" t="str">
        <f>_xlfn.XLOOKUP(Orders_C[[#This Row],[Product_ID]],Products_C[Product_ID],Products_C[Product_Name])</f>
        <v>Veg Burger</v>
      </c>
      <c r="Y2804" t="str">
        <f>_xlfn.XLOOKUP(Orders_C[[#This Row],[Product_ID]],Products_C[Product_ID],Products_C[Category])</f>
        <v>Burger</v>
      </c>
      <c r="Z2804" t="str">
        <f>_xlfn.XLOOKUP(Orders_C[[#This Row],[Store_ID]],Stores_c[Store_ID],Stores_c[City])</f>
        <v>Port Jacob</v>
      </c>
      <c r="AA2804" t="str">
        <f>_xlfn.XLOOKUP(Orders_C[[#This Row],[Customer_ID]],Customers_c[Customer_ID],Customers_c[Customer_Name])</f>
        <v>Amber Martinez</v>
      </c>
      <c r="AB2804" s="6">
        <f>Orders_C[[#This Row],[Quantity]]*Orders_C[[#This Row],[Unit_Price]]*(1-Orders_C[[#This Row],[Discount %]])+Orders_C[[#This Row],[Tax]]</f>
        <v>768.3</v>
      </c>
      <c r="AC2804" s="9">
        <f>(Orders_C[[#This Row],[Unit_Price]]*Orders_C[[#This Row],[Quantity]])-Orders_C[[#This Row],[Discount]]+Orders_C[[#This Row],[Tax]]</f>
        <v>802.7</v>
      </c>
      <c r="AD2804" t="str">
        <f>IF(COUNTIF(Orders_C[[#All],[Customer_ID]],Orders_C[[#This Row],[Customer_ID]])&gt;1,"Repeat","New")</f>
        <v>Repeat</v>
      </c>
      <c r="AE2804" t="str" cm="1">
        <f t="array" ref="AE2804">_xlfn.XLOOKUP(Orders_C[[#This Row],[Store_ID]],Stores_c[[#All],[Store_ID]],Stores_c[[#All],[City]])</f>
        <v>Port Jacob</v>
      </c>
      <c r="AF2804" t="str" cm="1">
        <f t="array" ref="AF2804">_xlfn.XLOOKUP(Orders_C[[#This Row],[Store_ID]],Stores_c[[#All],[Store_ID]],Stores_c[[#All],[Manager_Name]])</f>
        <v>David Harris</v>
      </c>
      <c r="AG2804" t="str" cm="1">
        <f t="array" ref="AG2804">_xlfn.XLOOKUP(Orders_C[[#This Row],[Store_ID]],Stores_c[[#All],[Store_ID]],Stores_c[[#All],[Store_Type]])</f>
        <v>Mall</v>
      </c>
    </row>
    <row r="2805" spans="1:33" x14ac:dyDescent="0.25">
      <c r="A2805">
        <v>7020</v>
      </c>
      <c r="B2805" s="1">
        <v>45798</v>
      </c>
      <c r="C2805" s="2">
        <v>0.935150462962963</v>
      </c>
      <c r="D2805">
        <v>1419</v>
      </c>
      <c r="E2805">
        <v>208</v>
      </c>
      <c r="F2805">
        <v>474</v>
      </c>
      <c r="G2805">
        <v>311</v>
      </c>
      <c r="H2805">
        <v>4</v>
      </c>
      <c r="I2805">
        <v>203</v>
      </c>
      <c r="J2805">
        <v>5</v>
      </c>
      <c r="K2805">
        <v>10.15</v>
      </c>
      <c r="L2805">
        <v>817.15</v>
      </c>
      <c r="M2805" t="s">
        <v>19</v>
      </c>
      <c r="N2805" t="s">
        <v>23</v>
      </c>
      <c r="O2805">
        <v>54</v>
      </c>
      <c r="P2805">
        <v>2</v>
      </c>
      <c r="Q2805" t="s">
        <v>1043</v>
      </c>
      <c r="R2805">
        <v>501</v>
      </c>
      <c r="S2805" s="3">
        <v>0.05</v>
      </c>
      <c r="T2805" s="6">
        <v>329.95</v>
      </c>
      <c r="U2805" t="s">
        <v>6339</v>
      </c>
      <c r="V2805">
        <v>2025</v>
      </c>
      <c r="W2805" t="s">
        <v>6331</v>
      </c>
      <c r="X2805" t="str">
        <f>_xlfn.XLOOKUP(Orders_C[[#This Row],[Product_ID]],Products_C[Product_ID],Products_C[Product_Name])</f>
        <v>Pepsi</v>
      </c>
      <c r="Y2805" t="str">
        <f>_xlfn.XLOOKUP(Orders_C[[#This Row],[Product_ID]],Products_C[Product_ID],Products_C[Category])</f>
        <v>Dessert</v>
      </c>
      <c r="Z2805" t="str">
        <f>_xlfn.XLOOKUP(Orders_C[[#This Row],[Store_ID]],Stores_c[Store_ID],Stores_c[City])</f>
        <v>Tracyview</v>
      </c>
      <c r="AA2805" t="str">
        <f>_xlfn.XLOOKUP(Orders_C[[#This Row],[Customer_ID]],Customers_c[Customer_ID],Customers_c[Customer_Name])</f>
        <v>Kevin Hodges</v>
      </c>
      <c r="AB2805" s="6">
        <f>Orders_C[[#This Row],[Quantity]]*Orders_C[[#This Row],[Unit_Price]]*(1-Orders_C[[#This Row],[Discount %]])+Orders_C[[#This Row],[Tax]]</f>
        <v>781.55</v>
      </c>
      <c r="AC2805" s="9">
        <f>(Orders_C[[#This Row],[Unit_Price]]*Orders_C[[#This Row],[Quantity]])-Orders_C[[#This Row],[Discount]]+Orders_C[[#This Row],[Tax]]</f>
        <v>817.15</v>
      </c>
      <c r="AD2805" t="str">
        <f>IF(COUNTIF(Orders_C[[#All],[Customer_ID]],Orders_C[[#This Row],[Customer_ID]])&gt;1,"Repeat","New")</f>
        <v>Repeat</v>
      </c>
      <c r="AE2805" t="str" cm="1">
        <f t="array" ref="AE2805">_xlfn.XLOOKUP(Orders_C[[#This Row],[Store_ID]],Stores_c[[#All],[Store_ID]],Stores_c[[#All],[City]])</f>
        <v>Tracyview</v>
      </c>
      <c r="AF2805" t="str" cm="1">
        <f t="array" ref="AF2805">_xlfn.XLOOKUP(Orders_C[[#This Row],[Store_ID]],Stores_c[[#All],[Store_ID]],Stores_c[[#All],[Manager_Name]])</f>
        <v>Jeremiah Lee</v>
      </c>
      <c r="AG2805" t="str" cm="1">
        <f t="array" ref="AG2805">_xlfn.XLOOKUP(Orders_C[[#This Row],[Store_ID]],Stores_c[[#All],[Store_ID]],Stores_c[[#All],[Store_Type]])</f>
        <v>Mall</v>
      </c>
    </row>
    <row r="2806" spans="1:33" x14ac:dyDescent="0.25">
      <c r="A2806">
        <v>8726</v>
      </c>
      <c r="B2806" s="1">
        <v>45789</v>
      </c>
      <c r="C2806" s="2">
        <v>0.94486111111111115</v>
      </c>
      <c r="D2806">
        <v>1875</v>
      </c>
      <c r="E2806">
        <v>209</v>
      </c>
      <c r="F2806">
        <v>522</v>
      </c>
      <c r="G2806">
        <v>330</v>
      </c>
      <c r="H2806">
        <v>4</v>
      </c>
      <c r="I2806">
        <v>203</v>
      </c>
      <c r="J2806">
        <v>5</v>
      </c>
      <c r="K2806">
        <v>10.15</v>
      </c>
      <c r="L2806">
        <v>817.15</v>
      </c>
      <c r="M2806" t="s">
        <v>18</v>
      </c>
      <c r="N2806" t="s">
        <v>21</v>
      </c>
      <c r="O2806">
        <v>57</v>
      </c>
      <c r="P2806">
        <v>4</v>
      </c>
      <c r="Q2806" t="s">
        <v>2749</v>
      </c>
      <c r="R2806">
        <v>502</v>
      </c>
      <c r="S2806" s="3">
        <v>0.05</v>
      </c>
      <c r="T2806" s="6">
        <v>329.95</v>
      </c>
      <c r="U2806" t="s">
        <v>6339</v>
      </c>
      <c r="V2806">
        <v>2025</v>
      </c>
      <c r="W2806" t="s">
        <v>6331</v>
      </c>
      <c r="X2806" t="str">
        <f>_xlfn.XLOOKUP(Orders_C[[#This Row],[Product_ID]],Products_C[Product_ID],Products_C[Product_Name])</f>
        <v>Rice Bowl</v>
      </c>
      <c r="Y2806" t="str">
        <f>_xlfn.XLOOKUP(Orders_C[[#This Row],[Product_ID]],Products_C[Product_ID],Products_C[Category])</f>
        <v>Beverage</v>
      </c>
      <c r="Z2806" t="str">
        <f>_xlfn.XLOOKUP(Orders_C[[#This Row],[Store_ID]],Stores_c[Store_ID],Stores_c[City])</f>
        <v>Reidberg</v>
      </c>
      <c r="AA2806" t="str">
        <f>_xlfn.XLOOKUP(Orders_C[[#This Row],[Customer_ID]],Customers_c[Customer_ID],Customers_c[Customer_Name])</f>
        <v>Carrie Barnes</v>
      </c>
      <c r="AB2806" s="6">
        <f>Orders_C[[#This Row],[Quantity]]*Orders_C[[#This Row],[Unit_Price]]*(1-Orders_C[[#This Row],[Discount %]])+Orders_C[[#This Row],[Tax]]</f>
        <v>781.55</v>
      </c>
      <c r="AC2806" s="9">
        <f>(Orders_C[[#This Row],[Unit_Price]]*Orders_C[[#This Row],[Quantity]])-Orders_C[[#This Row],[Discount]]+Orders_C[[#This Row],[Tax]]</f>
        <v>817.15</v>
      </c>
      <c r="AD2806" t="str">
        <f>IF(COUNTIF(Orders_C[[#All],[Customer_ID]],Orders_C[[#This Row],[Customer_ID]])&gt;1,"Repeat","New")</f>
        <v>Repeat</v>
      </c>
      <c r="AE2806" t="str" cm="1">
        <f t="array" ref="AE2806">_xlfn.XLOOKUP(Orders_C[[#This Row],[Store_ID]],Stores_c[[#All],[Store_ID]],Stores_c[[#All],[City]])</f>
        <v>Reidberg</v>
      </c>
      <c r="AF2806" t="str" cm="1">
        <f t="array" ref="AF2806">_xlfn.XLOOKUP(Orders_C[[#This Row],[Store_ID]],Stores_c[[#All],[Store_ID]],Stores_c[[#All],[Manager_Name]])</f>
        <v>Jeffrey Horn</v>
      </c>
      <c r="AG2806" t="str" cm="1">
        <f t="array" ref="AG2806">_xlfn.XLOOKUP(Orders_C[[#This Row],[Store_ID]],Stores_c[[#All],[Store_ID]],Stores_c[[#All],[Store_Type]])</f>
        <v>Drive-Thru</v>
      </c>
    </row>
    <row r="2807" spans="1:33" x14ac:dyDescent="0.25">
      <c r="A2807">
        <v>6718</v>
      </c>
      <c r="B2807" s="1">
        <v>45983</v>
      </c>
      <c r="C2807" s="2">
        <v>0.1335648148148148</v>
      </c>
      <c r="D2807">
        <v>1237</v>
      </c>
      <c r="E2807">
        <v>212</v>
      </c>
      <c r="F2807">
        <v>478</v>
      </c>
      <c r="G2807">
        <v>307</v>
      </c>
      <c r="H2807">
        <v>2</v>
      </c>
      <c r="I2807">
        <v>400</v>
      </c>
      <c r="J2807">
        <v>10</v>
      </c>
      <c r="K2807">
        <v>20</v>
      </c>
      <c r="L2807">
        <v>810</v>
      </c>
      <c r="M2807" t="s">
        <v>19</v>
      </c>
      <c r="N2807" t="s">
        <v>23</v>
      </c>
      <c r="O2807">
        <v>41</v>
      </c>
      <c r="P2807">
        <v>3</v>
      </c>
      <c r="Q2807" t="s">
        <v>741</v>
      </c>
      <c r="R2807">
        <v>505</v>
      </c>
      <c r="S2807" s="3">
        <v>0.1</v>
      </c>
      <c r="T2807" s="6">
        <v>330</v>
      </c>
      <c r="U2807" t="s">
        <v>6336</v>
      </c>
      <c r="V2807">
        <v>2025</v>
      </c>
      <c r="W2807" t="s">
        <v>6331</v>
      </c>
      <c r="X2807" t="str">
        <f>_xlfn.XLOOKUP(Orders_C[[#This Row],[Product_ID]],Products_C[Product_ID],Products_C[Product_Name])</f>
        <v>Chicken Wings</v>
      </c>
      <c r="Y2807" t="str">
        <f>_xlfn.XLOOKUP(Orders_C[[#This Row],[Product_ID]],Products_C[Product_ID],Products_C[Category])</f>
        <v>Chicken</v>
      </c>
      <c r="Z2807" t="str">
        <f>_xlfn.XLOOKUP(Orders_C[[#This Row],[Store_ID]],Stores_c[Store_ID],Stores_c[City])</f>
        <v>Andrewview</v>
      </c>
      <c r="AA2807" t="str">
        <f>_xlfn.XLOOKUP(Orders_C[[#This Row],[Customer_ID]],Customers_c[Customer_ID],Customers_c[Customer_Name])</f>
        <v>Joshua Jackson</v>
      </c>
      <c r="AB2807" s="6">
        <f>Orders_C[[#This Row],[Quantity]]*Orders_C[[#This Row],[Unit_Price]]*(1-Orders_C[[#This Row],[Discount %]])+Orders_C[[#This Row],[Tax]]</f>
        <v>740</v>
      </c>
      <c r="AC2807" s="9">
        <f>(Orders_C[[#This Row],[Unit_Price]]*Orders_C[[#This Row],[Quantity]])-Orders_C[[#This Row],[Discount]]+Orders_C[[#This Row],[Tax]]</f>
        <v>810</v>
      </c>
      <c r="AD2807" t="str">
        <f>IF(COUNTIF(Orders_C[[#All],[Customer_ID]],Orders_C[[#This Row],[Customer_ID]])&gt;1,"Repeat","New")</f>
        <v>Repeat</v>
      </c>
      <c r="AE2807" t="str" cm="1">
        <f t="array" ref="AE2807">_xlfn.XLOOKUP(Orders_C[[#This Row],[Store_ID]],Stores_c[[#All],[Store_ID]],Stores_c[[#All],[City]])</f>
        <v>Andrewview</v>
      </c>
      <c r="AF2807" t="str" cm="1">
        <f t="array" ref="AF2807">_xlfn.XLOOKUP(Orders_C[[#This Row],[Store_ID]],Stores_c[[#All],[Store_ID]],Stores_c[[#All],[Manager_Name]])</f>
        <v>Alice Sutton</v>
      </c>
      <c r="AG2807" t="str" cm="1">
        <f t="array" ref="AG2807">_xlfn.XLOOKUP(Orders_C[[#This Row],[Store_ID]],Stores_c[[#All],[Store_ID]],Stores_c[[#All],[Store_Type]])</f>
        <v>Mall</v>
      </c>
    </row>
    <row r="2808" spans="1:33" x14ac:dyDescent="0.25">
      <c r="A2808">
        <v>10350</v>
      </c>
      <c r="B2808" s="1">
        <v>46040</v>
      </c>
      <c r="C2808" s="2">
        <v>0.20121527777777778</v>
      </c>
      <c r="D2808">
        <v>1614</v>
      </c>
      <c r="E2808">
        <v>203</v>
      </c>
      <c r="F2808">
        <v>501</v>
      </c>
      <c r="G2808">
        <v>337</v>
      </c>
      <c r="H2808">
        <v>3</v>
      </c>
      <c r="I2808">
        <v>276</v>
      </c>
      <c r="J2808">
        <v>15</v>
      </c>
      <c r="K2808">
        <v>13.8</v>
      </c>
      <c r="L2808">
        <v>826.8</v>
      </c>
      <c r="M2808" t="s">
        <v>18</v>
      </c>
      <c r="N2808" t="s">
        <v>23</v>
      </c>
      <c r="O2808">
        <v>35</v>
      </c>
      <c r="P2808">
        <v>4</v>
      </c>
      <c r="Q2808" t="s">
        <v>4373</v>
      </c>
      <c r="R2808">
        <v>508</v>
      </c>
      <c r="S2808" s="3">
        <v>0.15</v>
      </c>
      <c r="T2808" s="6">
        <v>330</v>
      </c>
      <c r="U2808" t="s">
        <v>6330</v>
      </c>
      <c r="V2808">
        <v>2026</v>
      </c>
      <c r="W2808" t="s">
        <v>6329</v>
      </c>
      <c r="X2808" t="str">
        <f>_xlfn.XLOOKUP(Orders_C[[#This Row],[Product_ID]],Products_C[Product_ID],Products_C[Product_Name])</f>
        <v>Chocolate Lava Cake</v>
      </c>
      <c r="Y2808" t="str">
        <f>_xlfn.XLOOKUP(Orders_C[[#This Row],[Product_ID]],Products_C[Product_ID],Products_C[Category])</f>
        <v>Chicken</v>
      </c>
      <c r="Z2808" t="str">
        <f>_xlfn.XLOOKUP(Orders_C[[#This Row],[Store_ID]],Stores_c[Store_ID],Stores_c[City])</f>
        <v>Lake Williammouth</v>
      </c>
      <c r="AA2808" t="str">
        <f>_xlfn.XLOOKUP(Orders_C[[#This Row],[Customer_ID]],Customers_c[Customer_ID],Customers_c[Customer_Name])</f>
        <v>James Morgan</v>
      </c>
      <c r="AB2808" s="6">
        <f>Orders_C[[#This Row],[Quantity]]*Orders_C[[#This Row],[Unit_Price]]*(1-Orders_C[[#This Row],[Discount %]])+Orders_C[[#This Row],[Tax]]</f>
        <v>717.59999999999991</v>
      </c>
      <c r="AC2808" s="9">
        <f>(Orders_C[[#This Row],[Unit_Price]]*Orders_C[[#This Row],[Quantity]])-Orders_C[[#This Row],[Discount]]+Orders_C[[#This Row],[Tax]]</f>
        <v>826.8</v>
      </c>
      <c r="AD2808" t="str">
        <f>IF(COUNTIF(Orders_C[[#All],[Customer_ID]],Orders_C[[#This Row],[Customer_ID]])&gt;1,"Repeat","New")</f>
        <v>Repeat</v>
      </c>
      <c r="AE2808" t="str" cm="1">
        <f t="array" ref="AE2808">_xlfn.XLOOKUP(Orders_C[[#This Row],[Store_ID]],Stores_c[[#All],[Store_ID]],Stores_c[[#All],[City]])</f>
        <v>Lake Williammouth</v>
      </c>
      <c r="AF2808" t="str" cm="1">
        <f t="array" ref="AF2808">_xlfn.XLOOKUP(Orders_C[[#This Row],[Store_ID]],Stores_c[[#All],[Store_ID]],Stores_c[[#All],[Manager_Name]])</f>
        <v>Stephanie Dominguez</v>
      </c>
      <c r="AG2808" t="str" cm="1">
        <f t="array" ref="AG2808">_xlfn.XLOOKUP(Orders_C[[#This Row],[Store_ID]],Stores_c[[#All],[Store_ID]],Stores_c[[#All],[Store_Type]])</f>
        <v>Drive-Thru</v>
      </c>
    </row>
    <row r="2809" spans="1:33" x14ac:dyDescent="0.25">
      <c r="A2809">
        <v>10536</v>
      </c>
      <c r="B2809" s="1">
        <v>45831</v>
      </c>
      <c r="C2809" s="2">
        <v>0.10265046296296296</v>
      </c>
      <c r="D2809">
        <v>1125</v>
      </c>
      <c r="E2809">
        <v>207</v>
      </c>
      <c r="F2809">
        <v>479</v>
      </c>
      <c r="G2809">
        <v>329</v>
      </c>
      <c r="H2809">
        <v>4</v>
      </c>
      <c r="I2809">
        <v>200</v>
      </c>
      <c r="J2809">
        <v>0</v>
      </c>
      <c r="K2809">
        <v>10</v>
      </c>
      <c r="L2809">
        <v>810</v>
      </c>
      <c r="M2809" t="s">
        <v>18</v>
      </c>
      <c r="N2809" t="s">
        <v>21</v>
      </c>
      <c r="O2809">
        <v>59</v>
      </c>
      <c r="P2809">
        <v>4</v>
      </c>
      <c r="Q2809" t="s">
        <v>4559</v>
      </c>
      <c r="R2809">
        <v>509</v>
      </c>
      <c r="S2809" s="3">
        <v>0</v>
      </c>
      <c r="T2809" s="6">
        <v>330</v>
      </c>
      <c r="U2809" t="s">
        <v>6340</v>
      </c>
      <c r="V2809">
        <v>2025</v>
      </c>
      <c r="W2809" t="s">
        <v>6331</v>
      </c>
      <c r="X2809" t="str">
        <f>_xlfn.XLOOKUP(Orders_C[[#This Row],[Product_ID]],Products_C[Product_ID],Products_C[Product_Name])</f>
        <v>Rice Bowl</v>
      </c>
      <c r="Y2809" t="str">
        <f>_xlfn.XLOOKUP(Orders_C[[#This Row],[Product_ID]],Products_C[Product_ID],Products_C[Category])</f>
        <v>Dessert</v>
      </c>
      <c r="Z2809" t="str">
        <f>_xlfn.XLOOKUP(Orders_C[[#This Row],[Store_ID]],Stores_c[Store_ID],Stores_c[City])</f>
        <v>Christineton</v>
      </c>
      <c r="AA2809" t="str">
        <f>_xlfn.XLOOKUP(Orders_C[[#This Row],[Customer_ID]],Customers_c[Customer_ID],Customers_c[Customer_Name])</f>
        <v>Thomas Moreno</v>
      </c>
      <c r="AB2809" s="6">
        <f>Orders_C[[#This Row],[Quantity]]*Orders_C[[#This Row],[Unit_Price]]*(1-Orders_C[[#This Row],[Discount %]])+Orders_C[[#This Row],[Tax]]</f>
        <v>810</v>
      </c>
      <c r="AC2809" s="9">
        <f>(Orders_C[[#This Row],[Unit_Price]]*Orders_C[[#This Row],[Quantity]])-Orders_C[[#This Row],[Discount]]+Orders_C[[#This Row],[Tax]]</f>
        <v>810</v>
      </c>
      <c r="AD2809" t="str">
        <f>IF(COUNTIF(Orders_C[[#All],[Customer_ID]],Orders_C[[#This Row],[Customer_ID]])&gt;1,"Repeat","New")</f>
        <v>Repeat</v>
      </c>
      <c r="AE2809" t="str" cm="1">
        <f t="array" ref="AE2809">_xlfn.XLOOKUP(Orders_C[[#This Row],[Store_ID]],Stores_c[[#All],[Store_ID]],Stores_c[[#All],[City]])</f>
        <v>Christineton</v>
      </c>
      <c r="AF2809" t="str" cm="1">
        <f t="array" ref="AF2809">_xlfn.XLOOKUP(Orders_C[[#This Row],[Store_ID]],Stores_c[[#All],[Store_ID]],Stores_c[[#All],[Manager_Name]])</f>
        <v>Dr. William Hubbard MD</v>
      </c>
      <c r="AG2809" t="str" cm="1">
        <f t="array" ref="AG2809">_xlfn.XLOOKUP(Orders_C[[#This Row],[Store_ID]],Stores_c[[#All],[Store_ID]],Stores_c[[#All],[Store_Type]])</f>
        <v>Street</v>
      </c>
    </row>
    <row r="2810" spans="1:33" x14ac:dyDescent="0.25">
      <c r="A2810">
        <v>6885</v>
      </c>
      <c r="B2810" s="1">
        <v>45914</v>
      </c>
      <c r="C2810" s="2">
        <v>0.95785879629629633</v>
      </c>
      <c r="D2810">
        <v>1221</v>
      </c>
      <c r="E2810">
        <v>223</v>
      </c>
      <c r="F2810">
        <v>429</v>
      </c>
      <c r="G2810">
        <v>336</v>
      </c>
      <c r="H2810">
        <v>3</v>
      </c>
      <c r="I2810">
        <v>264</v>
      </c>
      <c r="J2810">
        <v>0</v>
      </c>
      <c r="K2810">
        <v>13.2</v>
      </c>
      <c r="L2810">
        <v>805.2</v>
      </c>
      <c r="M2810" t="s">
        <v>19</v>
      </c>
      <c r="N2810" t="s">
        <v>23</v>
      </c>
      <c r="O2810">
        <v>29</v>
      </c>
      <c r="P2810">
        <v>5</v>
      </c>
      <c r="Q2810" t="s">
        <v>908</v>
      </c>
      <c r="R2810">
        <v>506</v>
      </c>
      <c r="S2810" s="3">
        <v>0</v>
      </c>
      <c r="T2810" s="6">
        <v>330.00000000000006</v>
      </c>
      <c r="U2810" t="s">
        <v>6335</v>
      </c>
      <c r="V2810">
        <v>2025</v>
      </c>
      <c r="W2810" t="s">
        <v>6329</v>
      </c>
      <c r="X2810" t="str">
        <f>_xlfn.XLOOKUP(Orders_C[[#This Row],[Product_ID]],Products_C[Product_ID],Products_C[Product_Name])</f>
        <v>Chicken Bucket</v>
      </c>
      <c r="Y2810" t="str">
        <f>_xlfn.XLOOKUP(Orders_C[[#This Row],[Product_ID]],Products_C[Product_ID],Products_C[Category])</f>
        <v>Dessert</v>
      </c>
      <c r="Z2810" t="str">
        <f>_xlfn.XLOOKUP(Orders_C[[#This Row],[Store_ID]],Stores_c[Store_ID],Stores_c[City])</f>
        <v>Chambershaven</v>
      </c>
      <c r="AA2810" t="str">
        <f>_xlfn.XLOOKUP(Orders_C[[#This Row],[Customer_ID]],Customers_c[Customer_ID],Customers_c[Customer_Name])</f>
        <v>Katrina Baker</v>
      </c>
      <c r="AB2810" s="6">
        <f>Orders_C[[#This Row],[Quantity]]*Orders_C[[#This Row],[Unit_Price]]*(1-Orders_C[[#This Row],[Discount %]])+Orders_C[[#This Row],[Tax]]</f>
        <v>805.2</v>
      </c>
      <c r="AC2810" s="9">
        <f>(Orders_C[[#This Row],[Unit_Price]]*Orders_C[[#This Row],[Quantity]])-Orders_C[[#This Row],[Discount]]+Orders_C[[#This Row],[Tax]]</f>
        <v>805.2</v>
      </c>
      <c r="AD2810" t="str">
        <f>IF(COUNTIF(Orders_C[[#All],[Customer_ID]],Orders_C[[#This Row],[Customer_ID]])&gt;1,"Repeat","New")</f>
        <v>Repeat</v>
      </c>
      <c r="AE2810" t="str" cm="1">
        <f t="array" ref="AE2810">_xlfn.XLOOKUP(Orders_C[[#This Row],[Store_ID]],Stores_c[[#All],[Store_ID]],Stores_c[[#All],[City]])</f>
        <v>Chambershaven</v>
      </c>
      <c r="AF2810" t="str" cm="1">
        <f t="array" ref="AF2810">_xlfn.XLOOKUP(Orders_C[[#This Row],[Store_ID]],Stores_c[[#All],[Store_ID]],Stores_c[[#All],[Manager_Name]])</f>
        <v>Virginia Webster</v>
      </c>
      <c r="AG2810" t="str" cm="1">
        <f t="array" ref="AG2810">_xlfn.XLOOKUP(Orders_C[[#This Row],[Store_ID]],Stores_c[[#All],[Store_ID]],Stores_c[[#All],[Store_Type]])</f>
        <v>Street</v>
      </c>
    </row>
    <row r="2811" spans="1:33" x14ac:dyDescent="0.25">
      <c r="A2811">
        <v>10613</v>
      </c>
      <c r="B2811" s="1">
        <v>45873</v>
      </c>
      <c r="C2811" s="2">
        <v>0.66167824074074078</v>
      </c>
      <c r="D2811">
        <v>1182</v>
      </c>
      <c r="E2811">
        <v>222</v>
      </c>
      <c r="F2811">
        <v>419</v>
      </c>
      <c r="G2811">
        <v>331</v>
      </c>
      <c r="H2811">
        <v>3</v>
      </c>
      <c r="I2811">
        <v>272</v>
      </c>
      <c r="J2811">
        <v>10</v>
      </c>
      <c r="K2811">
        <v>13.6</v>
      </c>
      <c r="L2811">
        <v>819.6</v>
      </c>
      <c r="M2811" t="s">
        <v>20</v>
      </c>
      <c r="N2811" t="s">
        <v>22</v>
      </c>
      <c r="O2811">
        <v>49</v>
      </c>
      <c r="P2811">
        <v>4</v>
      </c>
      <c r="Q2811" t="s">
        <v>4636</v>
      </c>
      <c r="R2811">
        <v>501</v>
      </c>
      <c r="S2811" s="3">
        <v>0.1</v>
      </c>
      <c r="T2811" s="6">
        <v>330.00000000000006</v>
      </c>
      <c r="U2811" t="s">
        <v>6342</v>
      </c>
      <c r="V2811">
        <v>2025</v>
      </c>
      <c r="W2811" t="s">
        <v>6331</v>
      </c>
      <c r="X2811" t="str">
        <f>_xlfn.XLOOKUP(Orders_C[[#This Row],[Product_ID]],Products_C[Product_ID],Products_C[Product_Name])</f>
        <v>Chicken Bucket</v>
      </c>
      <c r="Y2811" t="str">
        <f>_xlfn.XLOOKUP(Orders_C[[#This Row],[Product_ID]],Products_C[Product_ID],Products_C[Category])</f>
        <v>Beverage</v>
      </c>
      <c r="Z2811" t="str">
        <f>_xlfn.XLOOKUP(Orders_C[[#This Row],[Store_ID]],Stores_c[Store_ID],Stores_c[City])</f>
        <v>New Steven</v>
      </c>
      <c r="AA2811" t="str">
        <f>_xlfn.XLOOKUP(Orders_C[[#This Row],[Customer_ID]],Customers_c[Customer_ID],Customers_c[Customer_Name])</f>
        <v>Sarah Adams</v>
      </c>
      <c r="AB2811" s="6">
        <f>Orders_C[[#This Row],[Quantity]]*Orders_C[[#This Row],[Unit_Price]]*(1-Orders_C[[#This Row],[Discount %]])+Orders_C[[#This Row],[Tax]]</f>
        <v>748</v>
      </c>
      <c r="AC2811" s="9">
        <f>(Orders_C[[#This Row],[Unit_Price]]*Orders_C[[#This Row],[Quantity]])-Orders_C[[#This Row],[Discount]]+Orders_C[[#This Row],[Tax]]</f>
        <v>819.6</v>
      </c>
      <c r="AD2811" t="str">
        <f>IF(COUNTIF(Orders_C[[#All],[Customer_ID]],Orders_C[[#This Row],[Customer_ID]])&gt;1,"Repeat","New")</f>
        <v>Repeat</v>
      </c>
      <c r="AE2811" t="str" cm="1">
        <f t="array" ref="AE2811">_xlfn.XLOOKUP(Orders_C[[#This Row],[Store_ID]],Stores_c[[#All],[Store_ID]],Stores_c[[#All],[City]])</f>
        <v>New Steven</v>
      </c>
      <c r="AF2811" t="str" cm="1">
        <f t="array" ref="AF2811">_xlfn.XLOOKUP(Orders_C[[#This Row],[Store_ID]],Stores_c[[#All],[Store_ID]],Stores_c[[#All],[Manager_Name]])</f>
        <v>Terri Martinez</v>
      </c>
      <c r="AG2811" t="str" cm="1">
        <f t="array" ref="AG2811">_xlfn.XLOOKUP(Orders_C[[#This Row],[Store_ID]],Stores_c[[#All],[Store_ID]],Stores_c[[#All],[Store_Type]])</f>
        <v>Drive-Thru</v>
      </c>
    </row>
    <row r="2812" spans="1:33" x14ac:dyDescent="0.25">
      <c r="A2812">
        <v>7933</v>
      </c>
      <c r="B2812" s="1">
        <v>45778</v>
      </c>
      <c r="C2812" s="2">
        <v>0.86836805555555552</v>
      </c>
      <c r="D2812">
        <v>1581</v>
      </c>
      <c r="E2812">
        <v>203</v>
      </c>
      <c r="F2812">
        <v>517</v>
      </c>
      <c r="G2812">
        <v>335</v>
      </c>
      <c r="H2812">
        <v>2</v>
      </c>
      <c r="I2812">
        <v>389</v>
      </c>
      <c r="J2812">
        <v>0</v>
      </c>
      <c r="K2812">
        <v>19.45</v>
      </c>
      <c r="L2812">
        <v>797.45</v>
      </c>
      <c r="M2812" t="s">
        <v>20</v>
      </c>
      <c r="N2812" t="s">
        <v>22</v>
      </c>
      <c r="O2812">
        <v>38</v>
      </c>
      <c r="P2812">
        <v>5</v>
      </c>
      <c r="Q2812" t="s">
        <v>1956</v>
      </c>
      <c r="R2812">
        <v>508</v>
      </c>
      <c r="S2812" s="3">
        <v>0</v>
      </c>
      <c r="T2812" s="6">
        <v>330.65000000000009</v>
      </c>
      <c r="U2812" t="s">
        <v>6339</v>
      </c>
      <c r="V2812">
        <v>2025</v>
      </c>
      <c r="W2812" t="s">
        <v>6329</v>
      </c>
      <c r="X2812" t="str">
        <f>_xlfn.XLOOKUP(Orders_C[[#This Row],[Product_ID]],Products_C[Product_ID],Products_C[Product_Name])</f>
        <v>Krushers</v>
      </c>
      <c r="Y2812" t="str">
        <f>_xlfn.XLOOKUP(Orders_C[[#This Row],[Product_ID]],Products_C[Product_ID],Products_C[Category])</f>
        <v>Chicken</v>
      </c>
      <c r="Z2812" t="str">
        <f>_xlfn.XLOOKUP(Orders_C[[#This Row],[Store_ID]],Stores_c[Store_ID],Stores_c[City])</f>
        <v>Lake Williammouth</v>
      </c>
      <c r="AA2812" t="str">
        <f>_xlfn.XLOOKUP(Orders_C[[#This Row],[Customer_ID]],Customers_c[Customer_ID],Customers_c[Customer_Name])</f>
        <v>Brian Reed</v>
      </c>
      <c r="AB2812" s="6">
        <f>Orders_C[[#This Row],[Quantity]]*Orders_C[[#This Row],[Unit_Price]]*(1-Orders_C[[#This Row],[Discount %]])+Orders_C[[#This Row],[Tax]]</f>
        <v>797.45</v>
      </c>
      <c r="AC2812" s="9">
        <f>(Orders_C[[#This Row],[Unit_Price]]*Orders_C[[#This Row],[Quantity]])-Orders_C[[#This Row],[Discount]]+Orders_C[[#This Row],[Tax]]</f>
        <v>797.45</v>
      </c>
      <c r="AD2812" t="str">
        <f>IF(COUNTIF(Orders_C[[#All],[Customer_ID]],Orders_C[[#This Row],[Customer_ID]])&gt;1,"Repeat","New")</f>
        <v>Repeat</v>
      </c>
      <c r="AE2812" t="str" cm="1">
        <f t="array" ref="AE2812">_xlfn.XLOOKUP(Orders_C[[#This Row],[Store_ID]],Stores_c[[#All],[Store_ID]],Stores_c[[#All],[City]])</f>
        <v>Lake Williammouth</v>
      </c>
      <c r="AF2812" t="str" cm="1">
        <f t="array" ref="AF2812">_xlfn.XLOOKUP(Orders_C[[#This Row],[Store_ID]],Stores_c[[#All],[Store_ID]],Stores_c[[#All],[Manager_Name]])</f>
        <v>Stephanie Dominguez</v>
      </c>
      <c r="AG2812" t="str" cm="1">
        <f t="array" ref="AG2812">_xlfn.XLOOKUP(Orders_C[[#This Row],[Store_ID]],Stores_c[[#All],[Store_ID]],Stores_c[[#All],[Store_Type]])</f>
        <v>Drive-Thru</v>
      </c>
    </row>
    <row r="2813" spans="1:33" x14ac:dyDescent="0.25">
      <c r="A2813">
        <v>8008</v>
      </c>
      <c r="B2813" s="1">
        <v>45753</v>
      </c>
      <c r="C2813" s="2">
        <v>0.33001157407407405</v>
      </c>
      <c r="D2813">
        <v>1591</v>
      </c>
      <c r="E2813">
        <v>207</v>
      </c>
      <c r="F2813">
        <v>428</v>
      </c>
      <c r="G2813">
        <v>301</v>
      </c>
      <c r="H2813">
        <v>2</v>
      </c>
      <c r="I2813">
        <v>395</v>
      </c>
      <c r="J2813">
        <v>5</v>
      </c>
      <c r="K2813">
        <v>19.75</v>
      </c>
      <c r="L2813">
        <v>804.75</v>
      </c>
      <c r="M2813" t="s">
        <v>20</v>
      </c>
      <c r="N2813" t="s">
        <v>22</v>
      </c>
      <c r="O2813">
        <v>32</v>
      </c>
      <c r="P2813">
        <v>5</v>
      </c>
      <c r="Q2813" t="s">
        <v>2031</v>
      </c>
      <c r="R2813">
        <v>509</v>
      </c>
      <c r="S2813" s="3">
        <v>0.05</v>
      </c>
      <c r="T2813" s="6">
        <v>330.75</v>
      </c>
      <c r="U2813" t="s">
        <v>6337</v>
      </c>
      <c r="V2813">
        <v>2025</v>
      </c>
      <c r="W2813" t="s">
        <v>6329</v>
      </c>
      <c r="X2813" t="str">
        <f>_xlfn.XLOOKUP(Orders_C[[#This Row],[Product_ID]],Products_C[Product_ID],Products_C[Product_Name])</f>
        <v>Krushers</v>
      </c>
      <c r="Y2813" t="str">
        <f>_xlfn.XLOOKUP(Orders_C[[#This Row],[Product_ID]],Products_C[Product_ID],Products_C[Category])</f>
        <v>Burger</v>
      </c>
      <c r="Z2813" t="str">
        <f>_xlfn.XLOOKUP(Orders_C[[#This Row],[Store_ID]],Stores_c[Store_ID],Stores_c[City])</f>
        <v>Christineton</v>
      </c>
      <c r="AA2813" t="str">
        <f>_xlfn.XLOOKUP(Orders_C[[#This Row],[Customer_ID]],Customers_c[Customer_ID],Customers_c[Customer_Name])</f>
        <v>Derek Smith</v>
      </c>
      <c r="AB2813" s="6">
        <f>Orders_C[[#This Row],[Quantity]]*Orders_C[[#This Row],[Unit_Price]]*(1-Orders_C[[#This Row],[Discount %]])+Orders_C[[#This Row],[Tax]]</f>
        <v>770.25</v>
      </c>
      <c r="AC2813" s="9">
        <f>(Orders_C[[#This Row],[Unit_Price]]*Orders_C[[#This Row],[Quantity]])-Orders_C[[#This Row],[Discount]]+Orders_C[[#This Row],[Tax]]</f>
        <v>804.75</v>
      </c>
      <c r="AD2813" t="str">
        <f>IF(COUNTIF(Orders_C[[#All],[Customer_ID]],Orders_C[[#This Row],[Customer_ID]])&gt;1,"Repeat","New")</f>
        <v>Repeat</v>
      </c>
      <c r="AE2813" t="str" cm="1">
        <f t="array" ref="AE2813">_xlfn.XLOOKUP(Orders_C[[#This Row],[Store_ID]],Stores_c[[#All],[Store_ID]],Stores_c[[#All],[City]])</f>
        <v>Christineton</v>
      </c>
      <c r="AF2813" t="str" cm="1">
        <f t="array" ref="AF2813">_xlfn.XLOOKUP(Orders_C[[#This Row],[Store_ID]],Stores_c[[#All],[Store_ID]],Stores_c[[#All],[Manager_Name]])</f>
        <v>Dr. William Hubbard MD</v>
      </c>
      <c r="AG2813" t="str" cm="1">
        <f t="array" ref="AG2813">_xlfn.XLOOKUP(Orders_C[[#This Row],[Store_ID]],Stores_c[[#All],[Store_ID]],Stores_c[[#All],[Store_Type]])</f>
        <v>Street</v>
      </c>
    </row>
    <row r="2814" spans="1:33" x14ac:dyDescent="0.25">
      <c r="A2814">
        <v>9195</v>
      </c>
      <c r="B2814" s="1">
        <v>45917</v>
      </c>
      <c r="C2814" s="2">
        <v>0.90517361111111116</v>
      </c>
      <c r="D2814">
        <v>1965</v>
      </c>
      <c r="E2814">
        <v>208</v>
      </c>
      <c r="F2814">
        <v>438</v>
      </c>
      <c r="G2814">
        <v>325</v>
      </c>
      <c r="H2814">
        <v>2</v>
      </c>
      <c r="I2814">
        <v>401</v>
      </c>
      <c r="J2814">
        <v>10</v>
      </c>
      <c r="K2814">
        <v>20.05</v>
      </c>
      <c r="L2814">
        <v>812.05</v>
      </c>
      <c r="M2814" t="s">
        <v>19</v>
      </c>
      <c r="N2814" t="s">
        <v>21</v>
      </c>
      <c r="O2814">
        <v>15</v>
      </c>
      <c r="P2814">
        <v>3</v>
      </c>
      <c r="Q2814" t="s">
        <v>3218</v>
      </c>
      <c r="R2814">
        <v>507</v>
      </c>
      <c r="S2814" s="3">
        <v>0.1</v>
      </c>
      <c r="T2814" s="6">
        <v>330.84999999999997</v>
      </c>
      <c r="U2814" t="s">
        <v>6335</v>
      </c>
      <c r="V2814">
        <v>2025</v>
      </c>
      <c r="W2814" t="s">
        <v>6333</v>
      </c>
      <c r="X2814" t="str">
        <f>_xlfn.XLOOKUP(Orders_C[[#This Row],[Product_ID]],Products_C[Product_ID],Products_C[Product_Name])</f>
        <v>Veg Burger</v>
      </c>
      <c r="Y2814" t="str">
        <f>_xlfn.XLOOKUP(Orders_C[[#This Row],[Product_ID]],Products_C[Product_ID],Products_C[Category])</f>
        <v>Chicken</v>
      </c>
      <c r="Z2814" t="str">
        <f>_xlfn.XLOOKUP(Orders_C[[#This Row],[Store_ID]],Stores_c[Store_ID],Stores_c[City])</f>
        <v>Tracyview</v>
      </c>
      <c r="AA2814" t="str">
        <f>_xlfn.XLOOKUP(Orders_C[[#This Row],[Customer_ID]],Customers_c[Customer_ID],Customers_c[Customer_Name])</f>
        <v>David Ford</v>
      </c>
      <c r="AB2814" s="6">
        <f>Orders_C[[#This Row],[Quantity]]*Orders_C[[#This Row],[Unit_Price]]*(1-Orders_C[[#This Row],[Discount %]])+Orders_C[[#This Row],[Tax]]</f>
        <v>741.85</v>
      </c>
      <c r="AC2814" s="9">
        <f>(Orders_C[[#This Row],[Unit_Price]]*Orders_C[[#This Row],[Quantity]])-Orders_C[[#This Row],[Discount]]+Orders_C[[#This Row],[Tax]]</f>
        <v>812.05</v>
      </c>
      <c r="AD2814" t="str">
        <f>IF(COUNTIF(Orders_C[[#All],[Customer_ID]],Orders_C[[#This Row],[Customer_ID]])&gt;1,"Repeat","New")</f>
        <v>Repeat</v>
      </c>
      <c r="AE2814" t="str" cm="1">
        <f t="array" ref="AE2814">_xlfn.XLOOKUP(Orders_C[[#This Row],[Store_ID]],Stores_c[[#All],[Store_ID]],Stores_c[[#All],[City]])</f>
        <v>Tracyview</v>
      </c>
      <c r="AF2814" t="str" cm="1">
        <f t="array" ref="AF2814">_xlfn.XLOOKUP(Orders_C[[#This Row],[Store_ID]],Stores_c[[#All],[Store_ID]],Stores_c[[#All],[Manager_Name]])</f>
        <v>Jeremiah Lee</v>
      </c>
      <c r="AG2814" t="str" cm="1">
        <f t="array" ref="AG2814">_xlfn.XLOOKUP(Orders_C[[#This Row],[Store_ID]],Stores_c[[#All],[Store_ID]],Stores_c[[#All],[Store_Type]])</f>
        <v>Mall</v>
      </c>
    </row>
    <row r="2815" spans="1:33" x14ac:dyDescent="0.25">
      <c r="A2815">
        <v>9090</v>
      </c>
      <c r="B2815" s="1">
        <v>45972</v>
      </c>
      <c r="C2815" s="2">
        <v>0.96148148148148149</v>
      </c>
      <c r="D2815">
        <v>1873</v>
      </c>
      <c r="E2815">
        <v>224</v>
      </c>
      <c r="F2815">
        <v>470</v>
      </c>
      <c r="G2815">
        <v>335</v>
      </c>
      <c r="H2815">
        <v>3</v>
      </c>
      <c r="I2815">
        <v>273</v>
      </c>
      <c r="J2815">
        <v>10</v>
      </c>
      <c r="K2815">
        <v>13.65</v>
      </c>
      <c r="L2815">
        <v>822.65</v>
      </c>
      <c r="M2815" t="s">
        <v>19</v>
      </c>
      <c r="N2815" t="s">
        <v>21</v>
      </c>
      <c r="O2815">
        <v>36</v>
      </c>
      <c r="P2815">
        <v>5</v>
      </c>
      <c r="Q2815" t="s">
        <v>3113</v>
      </c>
      <c r="R2815">
        <v>507</v>
      </c>
      <c r="S2815" s="3">
        <v>0.1</v>
      </c>
      <c r="T2815" s="6">
        <v>331.25</v>
      </c>
      <c r="U2815" t="s">
        <v>6336</v>
      </c>
      <c r="V2815">
        <v>2025</v>
      </c>
      <c r="W2815" t="s">
        <v>6329</v>
      </c>
      <c r="X2815" t="str">
        <f>_xlfn.XLOOKUP(Orders_C[[#This Row],[Product_ID]],Products_C[Product_ID],Products_C[Product_Name])</f>
        <v>Krushers</v>
      </c>
      <c r="Y2815" t="str">
        <f>_xlfn.XLOOKUP(Orders_C[[#This Row],[Product_ID]],Products_C[Product_ID],Products_C[Category])</f>
        <v>Chicken</v>
      </c>
      <c r="Z2815" t="str">
        <f>_xlfn.XLOOKUP(Orders_C[[#This Row],[Store_ID]],Stores_c[Store_ID],Stores_c[City])</f>
        <v>Valdezton</v>
      </c>
      <c r="AA2815" t="str">
        <f>_xlfn.XLOOKUP(Orders_C[[#This Row],[Customer_ID]],Customers_c[Customer_ID],Customers_c[Customer_Name])</f>
        <v>Juan Williams</v>
      </c>
      <c r="AB2815" s="6">
        <f>Orders_C[[#This Row],[Quantity]]*Orders_C[[#This Row],[Unit_Price]]*(1-Orders_C[[#This Row],[Discount %]])+Orders_C[[#This Row],[Tax]]</f>
        <v>750.75</v>
      </c>
      <c r="AC2815" s="9">
        <f>(Orders_C[[#This Row],[Unit_Price]]*Orders_C[[#This Row],[Quantity]])-Orders_C[[#This Row],[Discount]]+Orders_C[[#This Row],[Tax]]</f>
        <v>822.65</v>
      </c>
      <c r="AD2815" t="str">
        <f>IF(COUNTIF(Orders_C[[#All],[Customer_ID]],Orders_C[[#This Row],[Customer_ID]])&gt;1,"Repeat","New")</f>
        <v>Repeat</v>
      </c>
      <c r="AE2815" t="str" cm="1">
        <f t="array" ref="AE2815">_xlfn.XLOOKUP(Orders_C[[#This Row],[Store_ID]],Stores_c[[#All],[Store_ID]],Stores_c[[#All],[City]])</f>
        <v>Valdezton</v>
      </c>
      <c r="AF2815" t="str" cm="1">
        <f t="array" ref="AF2815">_xlfn.XLOOKUP(Orders_C[[#This Row],[Store_ID]],Stores_c[[#All],[Store_ID]],Stores_c[[#All],[Manager_Name]])</f>
        <v>John Rodriguez</v>
      </c>
      <c r="AG2815" t="str" cm="1">
        <f t="array" ref="AG2815">_xlfn.XLOOKUP(Orders_C[[#This Row],[Store_ID]],Stores_c[[#All],[Store_ID]],Stores_c[[#All],[Store_Type]])</f>
        <v>Street</v>
      </c>
    </row>
    <row r="2816" spans="1:33" x14ac:dyDescent="0.25">
      <c r="A2816">
        <v>7809</v>
      </c>
      <c r="B2816" s="1">
        <v>45984</v>
      </c>
      <c r="C2816" s="2">
        <v>0.12469907407407407</v>
      </c>
      <c r="D2816">
        <v>1717</v>
      </c>
      <c r="E2816">
        <v>203</v>
      </c>
      <c r="F2816">
        <v>495</v>
      </c>
      <c r="G2816">
        <v>315</v>
      </c>
      <c r="H2816">
        <v>3</v>
      </c>
      <c r="I2816">
        <v>277</v>
      </c>
      <c r="J2816">
        <v>15</v>
      </c>
      <c r="K2816">
        <v>13.85</v>
      </c>
      <c r="L2816">
        <v>829.85</v>
      </c>
      <c r="M2816" t="s">
        <v>18</v>
      </c>
      <c r="N2816" t="s">
        <v>23</v>
      </c>
      <c r="O2816">
        <v>24</v>
      </c>
      <c r="P2816">
        <v>2</v>
      </c>
      <c r="Q2816" t="s">
        <v>1832</v>
      </c>
      <c r="R2816">
        <v>510</v>
      </c>
      <c r="S2816" s="3">
        <v>0.15</v>
      </c>
      <c r="T2816" s="6">
        <v>331.25000000000006</v>
      </c>
      <c r="U2816" t="s">
        <v>6336</v>
      </c>
      <c r="V2816">
        <v>2025</v>
      </c>
      <c r="W2816" t="s">
        <v>6329</v>
      </c>
      <c r="X2816" t="str">
        <f>_xlfn.XLOOKUP(Orders_C[[#This Row],[Product_ID]],Products_C[Product_ID],Products_C[Product_Name])</f>
        <v>Popcorn Chicken</v>
      </c>
      <c r="Y2816" t="str">
        <f>_xlfn.XLOOKUP(Orders_C[[#This Row],[Product_ID]],Products_C[Product_ID],Products_C[Category])</f>
        <v>Beverage</v>
      </c>
      <c r="Z2816" t="str">
        <f>_xlfn.XLOOKUP(Orders_C[[#This Row],[Store_ID]],Stores_c[Store_ID],Stores_c[City])</f>
        <v>Lake Williammouth</v>
      </c>
      <c r="AA2816" t="str">
        <f>_xlfn.XLOOKUP(Orders_C[[#This Row],[Customer_ID]],Customers_c[Customer_ID],Customers_c[Customer_Name])</f>
        <v>Andrea Daniels</v>
      </c>
      <c r="AB2816" s="6">
        <f>Orders_C[[#This Row],[Quantity]]*Orders_C[[#This Row],[Unit_Price]]*(1-Orders_C[[#This Row],[Discount %]])+Orders_C[[#This Row],[Tax]]</f>
        <v>720.2</v>
      </c>
      <c r="AC2816" s="9">
        <f>(Orders_C[[#This Row],[Unit_Price]]*Orders_C[[#This Row],[Quantity]])-Orders_C[[#This Row],[Discount]]+Orders_C[[#This Row],[Tax]]</f>
        <v>829.85</v>
      </c>
      <c r="AD2816" t="str">
        <f>IF(COUNTIF(Orders_C[[#All],[Customer_ID]],Orders_C[[#This Row],[Customer_ID]])&gt;1,"Repeat","New")</f>
        <v>Repeat</v>
      </c>
      <c r="AE2816" t="str" cm="1">
        <f t="array" ref="AE2816">_xlfn.XLOOKUP(Orders_C[[#This Row],[Store_ID]],Stores_c[[#All],[Store_ID]],Stores_c[[#All],[City]])</f>
        <v>Lake Williammouth</v>
      </c>
      <c r="AF2816" t="str" cm="1">
        <f t="array" ref="AF2816">_xlfn.XLOOKUP(Orders_C[[#This Row],[Store_ID]],Stores_c[[#All],[Store_ID]],Stores_c[[#All],[Manager_Name]])</f>
        <v>Stephanie Dominguez</v>
      </c>
      <c r="AG2816" t="str" cm="1">
        <f t="array" ref="AG2816">_xlfn.XLOOKUP(Orders_C[[#This Row],[Store_ID]],Stores_c[[#All],[Store_ID]],Stores_c[[#All],[Store_Type]])</f>
        <v>Drive-Thru</v>
      </c>
    </row>
    <row r="2817" spans="1:33" x14ac:dyDescent="0.25">
      <c r="A2817">
        <v>9396</v>
      </c>
      <c r="B2817" s="1">
        <v>45867</v>
      </c>
      <c r="C2817" s="2">
        <v>0.48996527777777776</v>
      </c>
      <c r="D2817">
        <v>1410</v>
      </c>
      <c r="E2817">
        <v>218</v>
      </c>
      <c r="F2817">
        <v>527</v>
      </c>
      <c r="G2817">
        <v>324</v>
      </c>
      <c r="H2817">
        <v>3</v>
      </c>
      <c r="I2817">
        <v>277</v>
      </c>
      <c r="J2817">
        <v>15</v>
      </c>
      <c r="K2817">
        <v>13.85</v>
      </c>
      <c r="L2817">
        <v>829.85</v>
      </c>
      <c r="M2817" t="s">
        <v>20</v>
      </c>
      <c r="N2817" t="s">
        <v>23</v>
      </c>
      <c r="O2817">
        <v>23</v>
      </c>
      <c r="P2817">
        <v>4</v>
      </c>
      <c r="Q2817" t="s">
        <v>3419</v>
      </c>
      <c r="R2817">
        <v>508</v>
      </c>
      <c r="S2817" s="3">
        <v>0.15</v>
      </c>
      <c r="T2817" s="6">
        <v>331.25000000000006</v>
      </c>
      <c r="U2817" t="s">
        <v>6341</v>
      </c>
      <c r="V2817">
        <v>2025</v>
      </c>
      <c r="W2817" t="s">
        <v>6329</v>
      </c>
      <c r="X2817" t="str">
        <f>_xlfn.XLOOKUP(Orders_C[[#This Row],[Product_ID]],Products_C[Product_ID],Products_C[Product_Name])</f>
        <v>Krushers</v>
      </c>
      <c r="Y2817" t="str">
        <f>_xlfn.XLOOKUP(Orders_C[[#This Row],[Product_ID]],Products_C[Product_ID],Products_C[Category])</f>
        <v>Dessert</v>
      </c>
      <c r="Z2817" t="str">
        <f>_xlfn.XLOOKUP(Orders_C[[#This Row],[Store_ID]],Stores_c[Store_ID],Stores_c[City])</f>
        <v>East Johnport</v>
      </c>
      <c r="AA2817" t="str">
        <f>_xlfn.XLOOKUP(Orders_C[[#This Row],[Customer_ID]],Customers_c[Customer_ID],Customers_c[Customer_Name])</f>
        <v>Rodney Phillips</v>
      </c>
      <c r="AB2817" s="6">
        <f>Orders_C[[#This Row],[Quantity]]*Orders_C[[#This Row],[Unit_Price]]*(1-Orders_C[[#This Row],[Discount %]])+Orders_C[[#This Row],[Tax]]</f>
        <v>720.2</v>
      </c>
      <c r="AC2817" s="9">
        <f>(Orders_C[[#This Row],[Unit_Price]]*Orders_C[[#This Row],[Quantity]])-Orders_C[[#This Row],[Discount]]+Orders_C[[#This Row],[Tax]]</f>
        <v>829.85</v>
      </c>
      <c r="AD2817" t="str">
        <f>IF(COUNTIF(Orders_C[[#All],[Customer_ID]],Orders_C[[#This Row],[Customer_ID]])&gt;1,"Repeat","New")</f>
        <v>Repeat</v>
      </c>
      <c r="AE2817" t="str" cm="1">
        <f t="array" ref="AE2817">_xlfn.XLOOKUP(Orders_C[[#This Row],[Store_ID]],Stores_c[[#All],[Store_ID]],Stores_c[[#All],[City]])</f>
        <v>East Johnport</v>
      </c>
      <c r="AF2817" t="str" cm="1">
        <f t="array" ref="AF2817">_xlfn.XLOOKUP(Orders_C[[#This Row],[Store_ID]],Stores_c[[#All],[Store_ID]],Stores_c[[#All],[Manager_Name]])</f>
        <v>Mr. Matthew Murillo III</v>
      </c>
      <c r="AG2817" t="str" cm="1">
        <f t="array" ref="AG2817">_xlfn.XLOOKUP(Orders_C[[#This Row],[Store_ID]],Stores_c[[#All],[Store_ID]],Stores_c[[#All],[Store_Type]])</f>
        <v>Street</v>
      </c>
    </row>
    <row r="2818" spans="1:33" x14ac:dyDescent="0.25">
      <c r="A2818">
        <v>9421</v>
      </c>
      <c r="B2818" s="1">
        <v>45853</v>
      </c>
      <c r="C2818" s="2">
        <v>0.47932870370370373</v>
      </c>
      <c r="D2818">
        <v>1061</v>
      </c>
      <c r="E2818">
        <v>222</v>
      </c>
      <c r="F2818">
        <v>490</v>
      </c>
      <c r="G2818">
        <v>325</v>
      </c>
      <c r="H2818">
        <v>3</v>
      </c>
      <c r="I2818">
        <v>277</v>
      </c>
      <c r="J2818">
        <v>15</v>
      </c>
      <c r="K2818">
        <v>13.85</v>
      </c>
      <c r="L2818">
        <v>829.85</v>
      </c>
      <c r="M2818" t="s">
        <v>20</v>
      </c>
      <c r="N2818" t="s">
        <v>22</v>
      </c>
      <c r="O2818">
        <v>46</v>
      </c>
      <c r="P2818">
        <v>4</v>
      </c>
      <c r="Q2818" t="s">
        <v>3444</v>
      </c>
      <c r="R2818">
        <v>506</v>
      </c>
      <c r="S2818" s="3">
        <v>0.15</v>
      </c>
      <c r="T2818" s="6">
        <v>331.25000000000006</v>
      </c>
      <c r="U2818" t="s">
        <v>6341</v>
      </c>
      <c r="V2818">
        <v>2025</v>
      </c>
      <c r="W2818" t="s">
        <v>6331</v>
      </c>
      <c r="X2818" t="str">
        <f>_xlfn.XLOOKUP(Orders_C[[#This Row],[Product_ID]],Products_C[Product_ID],Products_C[Product_Name])</f>
        <v>Veg Burger</v>
      </c>
      <c r="Y2818" t="str">
        <f>_xlfn.XLOOKUP(Orders_C[[#This Row],[Product_ID]],Products_C[Product_ID],Products_C[Category])</f>
        <v>Chicken</v>
      </c>
      <c r="Z2818" t="str">
        <f>_xlfn.XLOOKUP(Orders_C[[#This Row],[Store_ID]],Stores_c[Store_ID],Stores_c[City])</f>
        <v>New Steven</v>
      </c>
      <c r="AA2818" t="str">
        <f>_xlfn.XLOOKUP(Orders_C[[#This Row],[Customer_ID]],Customers_c[Customer_ID],Customers_c[Customer_Name])</f>
        <v>Tony Simpson</v>
      </c>
      <c r="AB2818" s="6">
        <f>Orders_C[[#This Row],[Quantity]]*Orders_C[[#This Row],[Unit_Price]]*(1-Orders_C[[#This Row],[Discount %]])+Orders_C[[#This Row],[Tax]]</f>
        <v>720.2</v>
      </c>
      <c r="AC2818" s="9">
        <f>(Orders_C[[#This Row],[Unit_Price]]*Orders_C[[#This Row],[Quantity]])-Orders_C[[#This Row],[Discount]]+Orders_C[[#This Row],[Tax]]</f>
        <v>829.85</v>
      </c>
      <c r="AD2818" t="str">
        <f>IF(COUNTIF(Orders_C[[#All],[Customer_ID]],Orders_C[[#This Row],[Customer_ID]])&gt;1,"Repeat","New")</f>
        <v>Repeat</v>
      </c>
      <c r="AE2818" t="str" cm="1">
        <f t="array" ref="AE2818">_xlfn.XLOOKUP(Orders_C[[#This Row],[Store_ID]],Stores_c[[#All],[Store_ID]],Stores_c[[#All],[City]])</f>
        <v>New Steven</v>
      </c>
      <c r="AF2818" t="str" cm="1">
        <f t="array" ref="AF2818">_xlfn.XLOOKUP(Orders_C[[#This Row],[Store_ID]],Stores_c[[#All],[Store_ID]],Stores_c[[#All],[Manager_Name]])</f>
        <v>Terri Martinez</v>
      </c>
      <c r="AG2818" t="str" cm="1">
        <f t="array" ref="AG2818">_xlfn.XLOOKUP(Orders_C[[#This Row],[Store_ID]],Stores_c[[#All],[Store_ID]],Stores_c[[#All],[Store_Type]])</f>
        <v>Drive-Thru</v>
      </c>
    </row>
    <row r="2819" spans="1:33" x14ac:dyDescent="0.25">
      <c r="A2819">
        <v>9509</v>
      </c>
      <c r="B2819" s="1">
        <v>45780</v>
      </c>
      <c r="C2819" s="2">
        <v>0.53673611111111108</v>
      </c>
      <c r="D2819">
        <v>1462</v>
      </c>
      <c r="E2819">
        <v>214</v>
      </c>
      <c r="F2819">
        <v>465</v>
      </c>
      <c r="G2819">
        <v>324</v>
      </c>
      <c r="H2819">
        <v>3</v>
      </c>
      <c r="I2819">
        <v>277</v>
      </c>
      <c r="J2819">
        <v>15</v>
      </c>
      <c r="K2819">
        <v>13.85</v>
      </c>
      <c r="L2819">
        <v>829.85</v>
      </c>
      <c r="M2819" t="s">
        <v>18</v>
      </c>
      <c r="N2819" t="s">
        <v>22</v>
      </c>
      <c r="O2819">
        <v>18</v>
      </c>
      <c r="P2819">
        <v>3</v>
      </c>
      <c r="Q2819" t="s">
        <v>3532</v>
      </c>
      <c r="R2819">
        <v>501</v>
      </c>
      <c r="S2819" s="3">
        <v>0.15</v>
      </c>
      <c r="T2819" s="6">
        <v>331.25000000000006</v>
      </c>
      <c r="U2819" t="s">
        <v>6339</v>
      </c>
      <c r="V2819">
        <v>2025</v>
      </c>
      <c r="W2819" t="s">
        <v>6333</v>
      </c>
      <c r="X2819" t="str">
        <f>_xlfn.XLOOKUP(Orders_C[[#This Row],[Product_ID]],Products_C[Product_ID],Products_C[Product_Name])</f>
        <v>Krushers</v>
      </c>
      <c r="Y2819" t="str">
        <f>_xlfn.XLOOKUP(Orders_C[[#This Row],[Product_ID]],Products_C[Product_ID],Products_C[Category])</f>
        <v>Dessert</v>
      </c>
      <c r="Z2819" t="str">
        <f>_xlfn.XLOOKUP(Orders_C[[#This Row],[Store_ID]],Stores_c[Store_ID],Stores_c[City])</f>
        <v>New Robert</v>
      </c>
      <c r="AA2819" t="str">
        <f>_xlfn.XLOOKUP(Orders_C[[#This Row],[Customer_ID]],Customers_c[Customer_ID],Customers_c[Customer_Name])</f>
        <v>Jennifer Murray</v>
      </c>
      <c r="AB2819" s="6">
        <f>Orders_C[[#This Row],[Quantity]]*Orders_C[[#This Row],[Unit_Price]]*(1-Orders_C[[#This Row],[Discount %]])+Orders_C[[#This Row],[Tax]]</f>
        <v>720.2</v>
      </c>
      <c r="AC2819" s="9">
        <f>(Orders_C[[#This Row],[Unit_Price]]*Orders_C[[#This Row],[Quantity]])-Orders_C[[#This Row],[Discount]]+Orders_C[[#This Row],[Tax]]</f>
        <v>829.85</v>
      </c>
      <c r="AD2819" t="str">
        <f>IF(COUNTIF(Orders_C[[#All],[Customer_ID]],Orders_C[[#This Row],[Customer_ID]])&gt;1,"Repeat","New")</f>
        <v>Repeat</v>
      </c>
      <c r="AE2819" t="str" cm="1">
        <f t="array" ref="AE2819">_xlfn.XLOOKUP(Orders_C[[#This Row],[Store_ID]],Stores_c[[#All],[Store_ID]],Stores_c[[#All],[City]])</f>
        <v>New Robert</v>
      </c>
      <c r="AF2819" t="str" cm="1">
        <f t="array" ref="AF2819">_xlfn.XLOOKUP(Orders_C[[#This Row],[Store_ID]],Stores_c[[#All],[Store_ID]],Stores_c[[#All],[Manager_Name]])</f>
        <v>Krista Webb</v>
      </c>
      <c r="AG2819" t="str" cm="1">
        <f t="array" ref="AG2819">_xlfn.XLOOKUP(Orders_C[[#This Row],[Store_ID]],Stores_c[[#All],[Store_ID]],Stores_c[[#All],[Store_Type]])</f>
        <v>Drive-Thru</v>
      </c>
    </row>
    <row r="2820" spans="1:33" x14ac:dyDescent="0.25">
      <c r="A2820">
        <v>6234</v>
      </c>
      <c r="B2820" s="1">
        <v>45925</v>
      </c>
      <c r="C2820" s="2">
        <v>0.27299768518518519</v>
      </c>
      <c r="D2820">
        <v>1046</v>
      </c>
      <c r="E2820">
        <v>212</v>
      </c>
      <c r="F2820">
        <v>458</v>
      </c>
      <c r="G2820">
        <v>338</v>
      </c>
      <c r="H2820">
        <v>2</v>
      </c>
      <c r="I2820">
        <v>390</v>
      </c>
      <c r="J2820">
        <v>0</v>
      </c>
      <c r="K2820">
        <v>19.5</v>
      </c>
      <c r="L2820">
        <v>799.5</v>
      </c>
      <c r="M2820" t="s">
        <v>18</v>
      </c>
      <c r="N2820" t="s">
        <v>21</v>
      </c>
      <c r="O2820">
        <v>28</v>
      </c>
      <c r="P2820">
        <v>1</v>
      </c>
      <c r="Q2820" t="s">
        <v>257</v>
      </c>
      <c r="R2820">
        <v>510</v>
      </c>
      <c r="S2820" s="3">
        <v>0</v>
      </c>
      <c r="T2820" s="6">
        <v>331.5</v>
      </c>
      <c r="U2820" t="s">
        <v>6335</v>
      </c>
      <c r="V2820">
        <v>2025</v>
      </c>
      <c r="W2820" t="s">
        <v>6329</v>
      </c>
      <c r="X2820" t="str">
        <f>_xlfn.XLOOKUP(Orders_C[[#This Row],[Product_ID]],Products_C[Product_ID],Products_C[Product_Name])</f>
        <v>Chicken Wings</v>
      </c>
      <c r="Y2820" t="str">
        <f>_xlfn.XLOOKUP(Orders_C[[#This Row],[Product_ID]],Products_C[Product_ID],Products_C[Category])</f>
        <v>Burger</v>
      </c>
      <c r="Z2820" t="str">
        <f>_xlfn.XLOOKUP(Orders_C[[#This Row],[Store_ID]],Stores_c[Store_ID],Stores_c[City])</f>
        <v>Andrewview</v>
      </c>
      <c r="AA2820" t="str">
        <f>_xlfn.XLOOKUP(Orders_C[[#This Row],[Customer_ID]],Customers_c[Customer_ID],Customers_c[Customer_Name])</f>
        <v>Belinda Wiggins</v>
      </c>
      <c r="AB2820" s="6">
        <f>Orders_C[[#This Row],[Quantity]]*Orders_C[[#This Row],[Unit_Price]]*(1-Orders_C[[#This Row],[Discount %]])+Orders_C[[#This Row],[Tax]]</f>
        <v>799.5</v>
      </c>
      <c r="AC2820" s="9">
        <f>(Orders_C[[#This Row],[Unit_Price]]*Orders_C[[#This Row],[Quantity]])-Orders_C[[#This Row],[Discount]]+Orders_C[[#This Row],[Tax]]</f>
        <v>799.5</v>
      </c>
      <c r="AD2820" t="str">
        <f>IF(COUNTIF(Orders_C[[#All],[Customer_ID]],Orders_C[[#This Row],[Customer_ID]])&gt;1,"Repeat","New")</f>
        <v>Repeat</v>
      </c>
      <c r="AE2820" t="str" cm="1">
        <f t="array" ref="AE2820">_xlfn.XLOOKUP(Orders_C[[#This Row],[Store_ID]],Stores_c[[#All],[Store_ID]],Stores_c[[#All],[City]])</f>
        <v>Andrewview</v>
      </c>
      <c r="AF2820" t="str" cm="1">
        <f t="array" ref="AF2820">_xlfn.XLOOKUP(Orders_C[[#This Row],[Store_ID]],Stores_c[[#All],[Store_ID]],Stores_c[[#All],[Manager_Name]])</f>
        <v>Alice Sutton</v>
      </c>
      <c r="AG2820" t="str" cm="1">
        <f t="array" ref="AG2820">_xlfn.XLOOKUP(Orders_C[[#This Row],[Store_ID]],Stores_c[[#All],[Store_ID]],Stores_c[[#All],[Store_Type]])</f>
        <v>Mall</v>
      </c>
    </row>
    <row r="2821" spans="1:33" x14ac:dyDescent="0.25">
      <c r="A2821">
        <v>7064</v>
      </c>
      <c r="B2821" s="1">
        <v>46042</v>
      </c>
      <c r="C2821" s="2">
        <v>0.72793981481481485</v>
      </c>
      <c r="D2821">
        <v>1855</v>
      </c>
      <c r="E2821">
        <v>202</v>
      </c>
      <c r="F2821">
        <v>403</v>
      </c>
      <c r="G2821">
        <v>321</v>
      </c>
      <c r="H2821">
        <v>4</v>
      </c>
      <c r="I2821">
        <v>210</v>
      </c>
      <c r="J2821">
        <v>15</v>
      </c>
      <c r="K2821">
        <v>10.5</v>
      </c>
      <c r="L2821">
        <v>835.5</v>
      </c>
      <c r="M2821" t="s">
        <v>20</v>
      </c>
      <c r="N2821" t="s">
        <v>23</v>
      </c>
      <c r="O2821">
        <v>38</v>
      </c>
      <c r="P2821">
        <v>3</v>
      </c>
      <c r="Q2821" t="s">
        <v>1087</v>
      </c>
      <c r="R2821">
        <v>510</v>
      </c>
      <c r="S2821" s="3">
        <v>0.15</v>
      </c>
      <c r="T2821" s="6">
        <v>331.5</v>
      </c>
      <c r="U2821" t="s">
        <v>6330</v>
      </c>
      <c r="V2821">
        <v>2026</v>
      </c>
      <c r="W2821" t="s">
        <v>6329</v>
      </c>
      <c r="X2821" t="str">
        <f>_xlfn.XLOOKUP(Orders_C[[#This Row],[Product_ID]],Products_C[Product_ID],Products_C[Product_Name])</f>
        <v>Cold Coffee</v>
      </c>
      <c r="Y2821" t="str">
        <f>_xlfn.XLOOKUP(Orders_C[[#This Row],[Product_ID]],Products_C[Product_ID],Products_C[Category])</f>
        <v>Dessert</v>
      </c>
      <c r="Z2821" t="str">
        <f>_xlfn.XLOOKUP(Orders_C[[#This Row],[Store_ID]],Stores_c[Store_ID],Stores_c[City])</f>
        <v>Rebekahside</v>
      </c>
      <c r="AA2821" t="str">
        <f>_xlfn.XLOOKUP(Orders_C[[#This Row],[Customer_ID]],Customers_c[Customer_ID],Customers_c[Customer_Name])</f>
        <v>Robert Burke</v>
      </c>
      <c r="AB2821" s="6">
        <f>Orders_C[[#This Row],[Quantity]]*Orders_C[[#This Row],[Unit_Price]]*(1-Orders_C[[#This Row],[Discount %]])+Orders_C[[#This Row],[Tax]]</f>
        <v>724.5</v>
      </c>
      <c r="AC2821" s="9">
        <f>(Orders_C[[#This Row],[Unit_Price]]*Orders_C[[#This Row],[Quantity]])-Orders_C[[#This Row],[Discount]]+Orders_C[[#This Row],[Tax]]</f>
        <v>835.5</v>
      </c>
      <c r="AD2821" t="str">
        <f>IF(COUNTIF(Orders_C[[#All],[Customer_ID]],Orders_C[[#This Row],[Customer_ID]])&gt;1,"Repeat","New")</f>
        <v>Repeat</v>
      </c>
      <c r="AE2821" t="str" cm="1">
        <f t="array" ref="AE2821">_xlfn.XLOOKUP(Orders_C[[#This Row],[Store_ID]],Stores_c[[#All],[Store_ID]],Stores_c[[#All],[City]])</f>
        <v>Rebekahside</v>
      </c>
      <c r="AF2821" t="str" cm="1">
        <f t="array" ref="AF2821">_xlfn.XLOOKUP(Orders_C[[#This Row],[Store_ID]],Stores_c[[#All],[Store_ID]],Stores_c[[#All],[Manager_Name]])</f>
        <v>Mark Ray</v>
      </c>
      <c r="AG2821" t="str" cm="1">
        <f t="array" ref="AG2821">_xlfn.XLOOKUP(Orders_C[[#This Row],[Store_ID]],Stores_c[[#All],[Store_ID]],Stores_c[[#All],[Store_Type]])</f>
        <v>Drive-Thru</v>
      </c>
    </row>
    <row r="2822" spans="1:33" x14ac:dyDescent="0.25">
      <c r="A2822">
        <v>7886</v>
      </c>
      <c r="B2822" s="1">
        <v>46025</v>
      </c>
      <c r="C2822" s="2">
        <v>0.52859953703703699</v>
      </c>
      <c r="D2822">
        <v>1267</v>
      </c>
      <c r="E2822">
        <v>205</v>
      </c>
      <c r="F2822">
        <v>520</v>
      </c>
      <c r="G2822">
        <v>313</v>
      </c>
      <c r="H2822">
        <v>2</v>
      </c>
      <c r="I2822">
        <v>390</v>
      </c>
      <c r="J2822">
        <v>0</v>
      </c>
      <c r="K2822">
        <v>19.5</v>
      </c>
      <c r="L2822">
        <v>799.5</v>
      </c>
      <c r="M2822" t="s">
        <v>19</v>
      </c>
      <c r="N2822" t="s">
        <v>23</v>
      </c>
      <c r="O2822">
        <v>40</v>
      </c>
      <c r="P2822">
        <v>5</v>
      </c>
      <c r="Q2822" t="s">
        <v>1909</v>
      </c>
      <c r="R2822">
        <v>506</v>
      </c>
      <c r="S2822" s="3">
        <v>0</v>
      </c>
      <c r="T2822" s="6">
        <v>331.5</v>
      </c>
      <c r="U2822" t="s">
        <v>6330</v>
      </c>
      <c r="V2822">
        <v>2026</v>
      </c>
      <c r="W2822" t="s">
        <v>6329</v>
      </c>
      <c r="X2822" t="str">
        <f>_xlfn.XLOOKUP(Orders_C[[#This Row],[Product_ID]],Products_C[Product_ID],Products_C[Product_Name])</f>
        <v>Rice Bowl</v>
      </c>
      <c r="Y2822" t="str">
        <f>_xlfn.XLOOKUP(Orders_C[[#This Row],[Product_ID]],Products_C[Product_ID],Products_C[Category])</f>
        <v>Beverage</v>
      </c>
      <c r="Z2822" t="str">
        <f>_xlfn.XLOOKUP(Orders_C[[#This Row],[Store_ID]],Stores_c[Store_ID],Stores_c[City])</f>
        <v>Port Jacob</v>
      </c>
      <c r="AA2822" t="str">
        <f>_xlfn.XLOOKUP(Orders_C[[#This Row],[Customer_ID]],Customers_c[Customer_ID],Customers_c[Customer_Name])</f>
        <v>Adrian Wood</v>
      </c>
      <c r="AB2822" s="6">
        <f>Orders_C[[#This Row],[Quantity]]*Orders_C[[#This Row],[Unit_Price]]*(1-Orders_C[[#This Row],[Discount %]])+Orders_C[[#This Row],[Tax]]</f>
        <v>799.5</v>
      </c>
      <c r="AC2822" s="9">
        <f>(Orders_C[[#This Row],[Unit_Price]]*Orders_C[[#This Row],[Quantity]])-Orders_C[[#This Row],[Discount]]+Orders_C[[#This Row],[Tax]]</f>
        <v>799.5</v>
      </c>
      <c r="AD2822" t="str">
        <f>IF(COUNTIF(Orders_C[[#All],[Customer_ID]],Orders_C[[#This Row],[Customer_ID]])&gt;1,"Repeat","New")</f>
        <v>Repeat</v>
      </c>
      <c r="AE2822" t="str" cm="1">
        <f t="array" ref="AE2822">_xlfn.XLOOKUP(Orders_C[[#This Row],[Store_ID]],Stores_c[[#All],[Store_ID]],Stores_c[[#All],[City]])</f>
        <v>Port Jacob</v>
      </c>
      <c r="AF2822" t="str" cm="1">
        <f t="array" ref="AF2822">_xlfn.XLOOKUP(Orders_C[[#This Row],[Store_ID]],Stores_c[[#All],[Store_ID]],Stores_c[[#All],[Manager_Name]])</f>
        <v>David Harris</v>
      </c>
      <c r="AG2822" t="str" cm="1">
        <f t="array" ref="AG2822">_xlfn.XLOOKUP(Orders_C[[#This Row],[Store_ID]],Stores_c[[#All],[Store_ID]],Stores_c[[#All],[Store_Type]])</f>
        <v>Mall</v>
      </c>
    </row>
    <row r="2823" spans="1:33" x14ac:dyDescent="0.25">
      <c r="A2823">
        <v>8941</v>
      </c>
      <c r="B2823" s="1">
        <v>45727</v>
      </c>
      <c r="C2823" s="2">
        <v>0.71163194444444444</v>
      </c>
      <c r="D2823">
        <v>1072</v>
      </c>
      <c r="E2823">
        <v>221</v>
      </c>
      <c r="F2823">
        <v>401</v>
      </c>
      <c r="G2823">
        <v>335</v>
      </c>
      <c r="H2823">
        <v>2</v>
      </c>
      <c r="I2823">
        <v>390</v>
      </c>
      <c r="J2823">
        <v>0</v>
      </c>
      <c r="K2823">
        <v>19.5</v>
      </c>
      <c r="L2823">
        <v>799.5</v>
      </c>
      <c r="M2823" t="s">
        <v>18</v>
      </c>
      <c r="N2823" t="s">
        <v>23</v>
      </c>
      <c r="O2823">
        <v>44</v>
      </c>
      <c r="P2823">
        <v>4</v>
      </c>
      <c r="Q2823" t="s">
        <v>2964</v>
      </c>
      <c r="R2823">
        <v>509</v>
      </c>
      <c r="S2823" s="3">
        <v>0</v>
      </c>
      <c r="T2823" s="6">
        <v>331.5</v>
      </c>
      <c r="U2823" t="s">
        <v>6334</v>
      </c>
      <c r="V2823">
        <v>2025</v>
      </c>
      <c r="W2823" t="s">
        <v>6331</v>
      </c>
      <c r="X2823" t="str">
        <f>_xlfn.XLOOKUP(Orders_C[[#This Row],[Product_ID]],Products_C[Product_ID],Products_C[Product_Name])</f>
        <v>Krushers</v>
      </c>
      <c r="Y2823" t="str">
        <f>_xlfn.XLOOKUP(Orders_C[[#This Row],[Product_ID]],Products_C[Product_ID],Products_C[Category])</f>
        <v>Chicken</v>
      </c>
      <c r="Z2823" t="str">
        <f>_xlfn.XLOOKUP(Orders_C[[#This Row],[Store_ID]],Stores_c[Store_ID],Stores_c[City])</f>
        <v>Port Barbarabury</v>
      </c>
      <c r="AA2823" t="str">
        <f>_xlfn.XLOOKUP(Orders_C[[#This Row],[Customer_ID]],Customers_c[Customer_ID],Customers_c[Customer_Name])</f>
        <v>Jordan Clark</v>
      </c>
      <c r="AB2823" s="6">
        <f>Orders_C[[#This Row],[Quantity]]*Orders_C[[#This Row],[Unit_Price]]*(1-Orders_C[[#This Row],[Discount %]])+Orders_C[[#This Row],[Tax]]</f>
        <v>799.5</v>
      </c>
      <c r="AC2823" s="9">
        <f>(Orders_C[[#This Row],[Unit_Price]]*Orders_C[[#This Row],[Quantity]])-Orders_C[[#This Row],[Discount]]+Orders_C[[#This Row],[Tax]]</f>
        <v>799.5</v>
      </c>
      <c r="AD2823" t="str">
        <f>IF(COUNTIF(Orders_C[[#All],[Customer_ID]],Orders_C[[#This Row],[Customer_ID]])&gt;1,"Repeat","New")</f>
        <v>Repeat</v>
      </c>
      <c r="AE2823" t="str" cm="1">
        <f t="array" ref="AE2823">_xlfn.XLOOKUP(Orders_C[[#This Row],[Store_ID]],Stores_c[[#All],[Store_ID]],Stores_c[[#All],[City]])</f>
        <v>Port Barbarabury</v>
      </c>
      <c r="AF2823" t="str" cm="1">
        <f t="array" ref="AF2823">_xlfn.XLOOKUP(Orders_C[[#This Row],[Store_ID]],Stores_c[[#All],[Store_ID]],Stores_c[[#All],[Manager_Name]])</f>
        <v>Edward Nguyen</v>
      </c>
      <c r="AG2823" t="str" cm="1">
        <f t="array" ref="AG2823">_xlfn.XLOOKUP(Orders_C[[#This Row],[Store_ID]],Stores_c[[#All],[Store_ID]],Stores_c[[#All],[Store_Type]])</f>
        <v>Street</v>
      </c>
    </row>
    <row r="2824" spans="1:33" x14ac:dyDescent="0.25">
      <c r="A2824">
        <v>10804</v>
      </c>
      <c r="B2824" s="1">
        <v>45845</v>
      </c>
      <c r="C2824" s="2">
        <v>0.25049768518518517</v>
      </c>
      <c r="D2824">
        <v>1924</v>
      </c>
      <c r="E2824">
        <v>201</v>
      </c>
      <c r="F2824">
        <v>484</v>
      </c>
      <c r="G2824">
        <v>317</v>
      </c>
      <c r="H2824">
        <v>4</v>
      </c>
      <c r="I2824">
        <v>207</v>
      </c>
      <c r="J2824">
        <v>10</v>
      </c>
      <c r="K2824">
        <v>10.35</v>
      </c>
      <c r="L2824">
        <v>828.35</v>
      </c>
      <c r="M2824" t="s">
        <v>19</v>
      </c>
      <c r="N2824" t="s">
        <v>22</v>
      </c>
      <c r="O2824">
        <v>51</v>
      </c>
      <c r="P2824">
        <v>2</v>
      </c>
      <c r="Q2824" t="s">
        <v>4827</v>
      </c>
      <c r="R2824">
        <v>506</v>
      </c>
      <c r="S2824" s="3">
        <v>0.1</v>
      </c>
      <c r="T2824" s="6">
        <v>331.55000000000007</v>
      </c>
      <c r="U2824" t="s">
        <v>6341</v>
      </c>
      <c r="V2824">
        <v>2025</v>
      </c>
      <c r="W2824" t="s">
        <v>6331</v>
      </c>
      <c r="X2824" t="str">
        <f>_xlfn.XLOOKUP(Orders_C[[#This Row],[Product_ID]],Products_C[Product_ID],Products_C[Product_Name])</f>
        <v>Popcorn Chicken</v>
      </c>
      <c r="Y2824" t="str">
        <f>_xlfn.XLOOKUP(Orders_C[[#This Row],[Product_ID]],Products_C[Product_ID],Products_C[Category])</f>
        <v>Dessert</v>
      </c>
      <c r="Z2824" t="str">
        <f>_xlfn.XLOOKUP(Orders_C[[#This Row],[Store_ID]],Stores_c[Store_ID],Stores_c[City])</f>
        <v>Lake Nicholasburgh</v>
      </c>
      <c r="AA2824" t="str">
        <f>_xlfn.XLOOKUP(Orders_C[[#This Row],[Customer_ID]],Customers_c[Customer_ID],Customers_c[Customer_Name])</f>
        <v>Brandon Thomas</v>
      </c>
      <c r="AB2824" s="6">
        <f>Orders_C[[#This Row],[Quantity]]*Orders_C[[#This Row],[Unit_Price]]*(1-Orders_C[[#This Row],[Discount %]])+Orders_C[[#This Row],[Tax]]</f>
        <v>755.55000000000007</v>
      </c>
      <c r="AC2824" s="9">
        <f>(Orders_C[[#This Row],[Unit_Price]]*Orders_C[[#This Row],[Quantity]])-Orders_C[[#This Row],[Discount]]+Orders_C[[#This Row],[Tax]]</f>
        <v>828.35</v>
      </c>
      <c r="AD2824" t="str">
        <f>IF(COUNTIF(Orders_C[[#All],[Customer_ID]],Orders_C[[#This Row],[Customer_ID]])&gt;1,"Repeat","New")</f>
        <v>Repeat</v>
      </c>
      <c r="AE2824" t="str" cm="1">
        <f t="array" ref="AE2824">_xlfn.XLOOKUP(Orders_C[[#This Row],[Store_ID]],Stores_c[[#All],[Store_ID]],Stores_c[[#All],[City]])</f>
        <v>Lake Nicholasburgh</v>
      </c>
      <c r="AF2824" t="str" cm="1">
        <f t="array" ref="AF2824">_xlfn.XLOOKUP(Orders_C[[#This Row],[Store_ID]],Stores_c[[#All],[Store_ID]],Stores_c[[#All],[Manager_Name]])</f>
        <v>Maurice Garcia</v>
      </c>
      <c r="AG2824" t="str" cm="1">
        <f t="array" ref="AG2824">_xlfn.XLOOKUP(Orders_C[[#This Row],[Store_ID]],Stores_c[[#All],[Store_ID]],Stores_c[[#All],[Store_Type]])</f>
        <v>Mall</v>
      </c>
    </row>
    <row r="2825" spans="1:33" x14ac:dyDescent="0.25">
      <c r="A2825">
        <v>8725</v>
      </c>
      <c r="B2825" s="1">
        <v>45761</v>
      </c>
      <c r="C2825" s="2">
        <v>0.71520833333333333</v>
      </c>
      <c r="D2825">
        <v>1388</v>
      </c>
      <c r="E2825">
        <v>212</v>
      </c>
      <c r="F2825">
        <v>411</v>
      </c>
      <c r="G2825">
        <v>304</v>
      </c>
      <c r="H2825">
        <v>2</v>
      </c>
      <c r="I2825">
        <v>396</v>
      </c>
      <c r="J2825">
        <v>5</v>
      </c>
      <c r="K2825">
        <v>19.8</v>
      </c>
      <c r="L2825">
        <v>806.8</v>
      </c>
      <c r="M2825" t="s">
        <v>18</v>
      </c>
      <c r="N2825" t="s">
        <v>21</v>
      </c>
      <c r="O2825">
        <v>57</v>
      </c>
      <c r="P2825">
        <v>5</v>
      </c>
      <c r="Q2825" t="s">
        <v>2748</v>
      </c>
      <c r="R2825">
        <v>504</v>
      </c>
      <c r="S2825" s="3">
        <v>0.05</v>
      </c>
      <c r="T2825" s="6">
        <v>331.59999999999997</v>
      </c>
      <c r="U2825" t="s">
        <v>6337</v>
      </c>
      <c r="V2825">
        <v>2025</v>
      </c>
      <c r="W2825" t="s">
        <v>6331</v>
      </c>
      <c r="X2825" t="str">
        <f>_xlfn.XLOOKUP(Orders_C[[#This Row],[Product_ID]],Products_C[Product_ID],Products_C[Product_Name])</f>
        <v>Veg Burger</v>
      </c>
      <c r="Y2825" t="str">
        <f>_xlfn.XLOOKUP(Orders_C[[#This Row],[Product_ID]],Products_C[Product_ID],Products_C[Category])</f>
        <v>Burger</v>
      </c>
      <c r="Z2825" t="str">
        <f>_xlfn.XLOOKUP(Orders_C[[#This Row],[Store_ID]],Stores_c[Store_ID],Stores_c[City])</f>
        <v>Andrewview</v>
      </c>
      <c r="AA2825" t="str">
        <f>_xlfn.XLOOKUP(Orders_C[[#This Row],[Customer_ID]],Customers_c[Customer_ID],Customers_c[Customer_Name])</f>
        <v>Desiree Hancock</v>
      </c>
      <c r="AB2825" s="6">
        <f>Orders_C[[#This Row],[Quantity]]*Orders_C[[#This Row],[Unit_Price]]*(1-Orders_C[[#This Row],[Discount %]])+Orders_C[[#This Row],[Tax]]</f>
        <v>772.19999999999993</v>
      </c>
      <c r="AC2825" s="9">
        <f>(Orders_C[[#This Row],[Unit_Price]]*Orders_C[[#This Row],[Quantity]])-Orders_C[[#This Row],[Discount]]+Orders_C[[#This Row],[Tax]]</f>
        <v>806.8</v>
      </c>
      <c r="AD2825" t="str">
        <f>IF(COUNTIF(Orders_C[[#All],[Customer_ID]],Orders_C[[#This Row],[Customer_ID]])&gt;1,"Repeat","New")</f>
        <v>Repeat</v>
      </c>
      <c r="AE2825" t="str" cm="1">
        <f t="array" ref="AE2825">_xlfn.XLOOKUP(Orders_C[[#This Row],[Store_ID]],Stores_c[[#All],[Store_ID]],Stores_c[[#All],[City]])</f>
        <v>Andrewview</v>
      </c>
      <c r="AF2825" t="str" cm="1">
        <f t="array" ref="AF2825">_xlfn.XLOOKUP(Orders_C[[#This Row],[Store_ID]],Stores_c[[#All],[Store_ID]],Stores_c[[#All],[Manager_Name]])</f>
        <v>Alice Sutton</v>
      </c>
      <c r="AG2825" t="str" cm="1">
        <f t="array" ref="AG2825">_xlfn.XLOOKUP(Orders_C[[#This Row],[Store_ID]],Stores_c[[#All],[Store_ID]],Stores_c[[#All],[Store_Type]])</f>
        <v>Mall</v>
      </c>
    </row>
    <row r="2826" spans="1:33" x14ac:dyDescent="0.25">
      <c r="A2826">
        <v>7668</v>
      </c>
      <c r="B2826" s="1">
        <v>45870</v>
      </c>
      <c r="C2826" s="2">
        <v>0.21114583333333334</v>
      </c>
      <c r="D2826">
        <v>1786</v>
      </c>
      <c r="E2826">
        <v>215</v>
      </c>
      <c r="F2826">
        <v>472</v>
      </c>
      <c r="G2826">
        <v>308</v>
      </c>
      <c r="H2826">
        <v>4</v>
      </c>
      <c r="I2826">
        <v>204</v>
      </c>
      <c r="J2826">
        <v>5</v>
      </c>
      <c r="K2826">
        <v>10.199999999999999</v>
      </c>
      <c r="L2826">
        <v>821.2</v>
      </c>
      <c r="M2826" t="s">
        <v>19</v>
      </c>
      <c r="N2826" t="s">
        <v>23</v>
      </c>
      <c r="O2826">
        <v>17</v>
      </c>
      <c r="P2826">
        <v>3</v>
      </c>
      <c r="Q2826" t="s">
        <v>1691</v>
      </c>
      <c r="R2826">
        <v>504</v>
      </c>
      <c r="S2826" s="3">
        <v>0.05</v>
      </c>
      <c r="T2826" s="6">
        <v>331.60000000000008</v>
      </c>
      <c r="U2826" t="s">
        <v>6342</v>
      </c>
      <c r="V2826">
        <v>2025</v>
      </c>
      <c r="W2826" t="s">
        <v>6333</v>
      </c>
      <c r="X2826" t="str">
        <f>_xlfn.XLOOKUP(Orders_C[[#This Row],[Product_ID]],Products_C[Product_ID],Products_C[Product_Name])</f>
        <v>Zinger Burger</v>
      </c>
      <c r="Y2826" t="str">
        <f>_xlfn.XLOOKUP(Orders_C[[#This Row],[Product_ID]],Products_C[Product_ID],Products_C[Category])</f>
        <v>Beverage</v>
      </c>
      <c r="Z2826" t="str">
        <f>_xlfn.XLOOKUP(Orders_C[[#This Row],[Store_ID]],Stores_c[Store_ID],Stores_c[City])</f>
        <v>Sallyburgh</v>
      </c>
      <c r="AA2826" t="str">
        <f>_xlfn.XLOOKUP(Orders_C[[#This Row],[Customer_ID]],Customers_c[Customer_ID],Customers_c[Customer_Name])</f>
        <v>Jessica Good</v>
      </c>
      <c r="AB2826" s="6">
        <f>Orders_C[[#This Row],[Quantity]]*Orders_C[[#This Row],[Unit_Price]]*(1-Orders_C[[#This Row],[Discount %]])+Orders_C[[#This Row],[Tax]]</f>
        <v>785.4</v>
      </c>
      <c r="AC2826" s="9">
        <f>(Orders_C[[#This Row],[Unit_Price]]*Orders_C[[#This Row],[Quantity]])-Orders_C[[#This Row],[Discount]]+Orders_C[[#This Row],[Tax]]</f>
        <v>821.2</v>
      </c>
      <c r="AD2826" t="str">
        <f>IF(COUNTIF(Orders_C[[#All],[Customer_ID]],Orders_C[[#This Row],[Customer_ID]])&gt;1,"Repeat","New")</f>
        <v>Repeat</v>
      </c>
      <c r="AE2826" t="str" cm="1">
        <f t="array" ref="AE2826">_xlfn.XLOOKUP(Orders_C[[#This Row],[Store_ID]],Stores_c[[#All],[Store_ID]],Stores_c[[#All],[City]])</f>
        <v>Sallyburgh</v>
      </c>
      <c r="AF2826" t="str" cm="1">
        <f t="array" ref="AF2826">_xlfn.XLOOKUP(Orders_C[[#This Row],[Store_ID]],Stores_c[[#All],[Store_ID]],Stores_c[[#All],[Manager_Name]])</f>
        <v>Benjamin Mccoy</v>
      </c>
      <c r="AG2826" t="str" cm="1">
        <f t="array" ref="AG2826">_xlfn.XLOOKUP(Orders_C[[#This Row],[Store_ID]],Stores_c[[#All],[Store_ID]],Stores_c[[#All],[Store_Type]])</f>
        <v>Drive-Thru</v>
      </c>
    </row>
    <row r="2827" spans="1:33" x14ac:dyDescent="0.25">
      <c r="A2827">
        <v>6670</v>
      </c>
      <c r="B2827" s="1">
        <v>45799</v>
      </c>
      <c r="C2827" s="2">
        <v>0.64740740740740743</v>
      </c>
      <c r="D2827">
        <v>1243</v>
      </c>
      <c r="E2827">
        <v>216</v>
      </c>
      <c r="F2827">
        <v>522</v>
      </c>
      <c r="G2827">
        <v>329</v>
      </c>
      <c r="H2827">
        <v>2</v>
      </c>
      <c r="I2827">
        <v>402</v>
      </c>
      <c r="J2827">
        <v>10</v>
      </c>
      <c r="K2827">
        <v>20.100000000000001</v>
      </c>
      <c r="L2827">
        <v>814.1</v>
      </c>
      <c r="M2827" t="s">
        <v>19</v>
      </c>
      <c r="N2827" t="s">
        <v>23</v>
      </c>
      <c r="O2827">
        <v>28</v>
      </c>
      <c r="P2827">
        <v>1</v>
      </c>
      <c r="Q2827" t="s">
        <v>693</v>
      </c>
      <c r="R2827">
        <v>507</v>
      </c>
      <c r="S2827" s="3">
        <v>0.1</v>
      </c>
      <c r="T2827" s="6">
        <v>331.70000000000005</v>
      </c>
      <c r="U2827" t="s">
        <v>6339</v>
      </c>
      <c r="V2827">
        <v>2025</v>
      </c>
      <c r="W2827" t="s">
        <v>6329</v>
      </c>
      <c r="X2827" t="str">
        <f>_xlfn.XLOOKUP(Orders_C[[#This Row],[Product_ID]],Products_C[Product_ID],Products_C[Product_Name])</f>
        <v>Rice Bowl</v>
      </c>
      <c r="Y2827" t="str">
        <f>_xlfn.XLOOKUP(Orders_C[[#This Row],[Product_ID]],Products_C[Product_ID],Products_C[Category])</f>
        <v>Dessert</v>
      </c>
      <c r="Z2827" t="str">
        <f>_xlfn.XLOOKUP(Orders_C[[#This Row],[Store_ID]],Stores_c[Store_ID],Stores_c[City])</f>
        <v>Garciaview</v>
      </c>
      <c r="AA2827" t="str">
        <f>_xlfn.XLOOKUP(Orders_C[[#This Row],[Customer_ID]],Customers_c[Customer_ID],Customers_c[Customer_Name])</f>
        <v>Lori Bryant</v>
      </c>
      <c r="AB2827" s="6">
        <f>Orders_C[[#This Row],[Quantity]]*Orders_C[[#This Row],[Unit_Price]]*(1-Orders_C[[#This Row],[Discount %]])+Orders_C[[#This Row],[Tax]]</f>
        <v>743.7</v>
      </c>
      <c r="AC2827" s="9">
        <f>(Orders_C[[#This Row],[Unit_Price]]*Orders_C[[#This Row],[Quantity]])-Orders_C[[#This Row],[Discount]]+Orders_C[[#This Row],[Tax]]</f>
        <v>814.1</v>
      </c>
      <c r="AD2827" t="str">
        <f>IF(COUNTIF(Orders_C[[#All],[Customer_ID]],Orders_C[[#This Row],[Customer_ID]])&gt;1,"Repeat","New")</f>
        <v>Repeat</v>
      </c>
      <c r="AE2827" t="str" cm="1">
        <f t="array" ref="AE2827">_xlfn.XLOOKUP(Orders_C[[#This Row],[Store_ID]],Stores_c[[#All],[Store_ID]],Stores_c[[#All],[City]])</f>
        <v>Garciaview</v>
      </c>
      <c r="AF2827" t="str" cm="1">
        <f t="array" ref="AF2827">_xlfn.XLOOKUP(Orders_C[[#This Row],[Store_ID]],Stores_c[[#All],[Store_ID]],Stores_c[[#All],[Manager_Name]])</f>
        <v>Karina Washington</v>
      </c>
      <c r="AG2827" t="str" cm="1">
        <f t="array" ref="AG2827">_xlfn.XLOOKUP(Orders_C[[#This Row],[Store_ID]],Stores_c[[#All],[Store_ID]],Stores_c[[#All],[Store_Type]])</f>
        <v>Drive-Thru</v>
      </c>
    </row>
    <row r="2828" spans="1:33" x14ac:dyDescent="0.25">
      <c r="A2828">
        <v>6753</v>
      </c>
      <c r="B2828" s="1">
        <v>45761</v>
      </c>
      <c r="C2828" s="2">
        <v>0.60542824074074075</v>
      </c>
      <c r="D2828">
        <v>1408</v>
      </c>
      <c r="E2828">
        <v>215</v>
      </c>
      <c r="F2828">
        <v>474</v>
      </c>
      <c r="G2828">
        <v>340</v>
      </c>
      <c r="H2828">
        <v>2</v>
      </c>
      <c r="I2828">
        <v>402</v>
      </c>
      <c r="J2828">
        <v>10</v>
      </c>
      <c r="K2828">
        <v>20.100000000000001</v>
      </c>
      <c r="L2828">
        <v>814.1</v>
      </c>
      <c r="M2828" t="s">
        <v>19</v>
      </c>
      <c r="N2828" t="s">
        <v>23</v>
      </c>
      <c r="O2828">
        <v>12</v>
      </c>
      <c r="P2828">
        <v>2</v>
      </c>
      <c r="Q2828" t="s">
        <v>776</v>
      </c>
      <c r="R2828">
        <v>502</v>
      </c>
      <c r="S2828" s="3">
        <v>0.1</v>
      </c>
      <c r="T2828" s="6">
        <v>331.70000000000005</v>
      </c>
      <c r="U2828" t="s">
        <v>6337</v>
      </c>
      <c r="V2828">
        <v>2025</v>
      </c>
      <c r="W2828" t="s">
        <v>6333</v>
      </c>
      <c r="X2828" t="str">
        <f>_xlfn.XLOOKUP(Orders_C[[#This Row],[Product_ID]],Products_C[Product_ID],Products_C[Product_Name])</f>
        <v>Chocolate Lava Cake</v>
      </c>
      <c r="Y2828" t="str">
        <f>_xlfn.XLOOKUP(Orders_C[[#This Row],[Product_ID]],Products_C[Product_ID],Products_C[Category])</f>
        <v>Chicken</v>
      </c>
      <c r="Z2828" t="str">
        <f>_xlfn.XLOOKUP(Orders_C[[#This Row],[Store_ID]],Stores_c[Store_ID],Stores_c[City])</f>
        <v>Sallyburgh</v>
      </c>
      <c r="AA2828" t="str">
        <f>_xlfn.XLOOKUP(Orders_C[[#This Row],[Customer_ID]],Customers_c[Customer_ID],Customers_c[Customer_Name])</f>
        <v>Annette Acevedo</v>
      </c>
      <c r="AB2828" s="6">
        <f>Orders_C[[#This Row],[Quantity]]*Orders_C[[#This Row],[Unit_Price]]*(1-Orders_C[[#This Row],[Discount %]])+Orders_C[[#This Row],[Tax]]</f>
        <v>743.7</v>
      </c>
      <c r="AC2828" s="9">
        <f>(Orders_C[[#This Row],[Unit_Price]]*Orders_C[[#This Row],[Quantity]])-Orders_C[[#This Row],[Discount]]+Orders_C[[#This Row],[Tax]]</f>
        <v>814.1</v>
      </c>
      <c r="AD2828" t="str">
        <f>IF(COUNTIF(Orders_C[[#All],[Customer_ID]],Orders_C[[#This Row],[Customer_ID]])&gt;1,"Repeat","New")</f>
        <v>Repeat</v>
      </c>
      <c r="AE2828" t="str" cm="1">
        <f t="array" ref="AE2828">_xlfn.XLOOKUP(Orders_C[[#This Row],[Store_ID]],Stores_c[[#All],[Store_ID]],Stores_c[[#All],[City]])</f>
        <v>Sallyburgh</v>
      </c>
      <c r="AF2828" t="str" cm="1">
        <f t="array" ref="AF2828">_xlfn.XLOOKUP(Orders_C[[#This Row],[Store_ID]],Stores_c[[#All],[Store_ID]],Stores_c[[#All],[Manager_Name]])</f>
        <v>Benjamin Mccoy</v>
      </c>
      <c r="AG2828" t="str" cm="1">
        <f t="array" ref="AG2828">_xlfn.XLOOKUP(Orders_C[[#This Row],[Store_ID]],Stores_c[[#All],[Store_ID]],Stores_c[[#All],[Store_Type]])</f>
        <v>Drive-Thru</v>
      </c>
    </row>
    <row r="2829" spans="1:33" x14ac:dyDescent="0.25">
      <c r="A2829">
        <v>9431</v>
      </c>
      <c r="B2829" s="1">
        <v>46000</v>
      </c>
      <c r="C2829" s="2">
        <v>0.29560185185185184</v>
      </c>
      <c r="D2829">
        <v>1658</v>
      </c>
      <c r="E2829">
        <v>211</v>
      </c>
      <c r="F2829">
        <v>439</v>
      </c>
      <c r="G2829">
        <v>316</v>
      </c>
      <c r="H2829">
        <v>2</v>
      </c>
      <c r="I2829">
        <v>402</v>
      </c>
      <c r="J2829">
        <v>10</v>
      </c>
      <c r="K2829">
        <v>20.100000000000001</v>
      </c>
      <c r="L2829">
        <v>814.1</v>
      </c>
      <c r="M2829" t="s">
        <v>20</v>
      </c>
      <c r="N2829" t="s">
        <v>21</v>
      </c>
      <c r="O2829">
        <v>45</v>
      </c>
      <c r="P2829">
        <v>4</v>
      </c>
      <c r="Q2829" t="s">
        <v>3454</v>
      </c>
      <c r="R2829">
        <v>502</v>
      </c>
      <c r="S2829" s="3">
        <v>0.1</v>
      </c>
      <c r="T2829" s="6">
        <v>331.70000000000005</v>
      </c>
      <c r="U2829" t="s">
        <v>6328</v>
      </c>
      <c r="V2829">
        <v>2025</v>
      </c>
      <c r="W2829" t="s">
        <v>6331</v>
      </c>
      <c r="X2829" t="str">
        <f>_xlfn.XLOOKUP(Orders_C[[#This Row],[Product_ID]],Products_C[Product_ID],Products_C[Product_Name])</f>
        <v>Popcorn Chicken</v>
      </c>
      <c r="Y2829" t="str">
        <f>_xlfn.XLOOKUP(Orders_C[[#This Row],[Product_ID]],Products_C[Product_ID],Products_C[Category])</f>
        <v>Dessert</v>
      </c>
      <c r="Z2829" t="str">
        <f>_xlfn.XLOOKUP(Orders_C[[#This Row],[Store_ID]],Stores_c[Store_ID],Stores_c[City])</f>
        <v>North Robertstad</v>
      </c>
      <c r="AA2829" t="str">
        <f>_xlfn.XLOOKUP(Orders_C[[#This Row],[Customer_ID]],Customers_c[Customer_ID],Customers_c[Customer_Name])</f>
        <v>Don Garcia</v>
      </c>
      <c r="AB2829" s="6">
        <f>Orders_C[[#This Row],[Quantity]]*Orders_C[[#This Row],[Unit_Price]]*(1-Orders_C[[#This Row],[Discount %]])+Orders_C[[#This Row],[Tax]]</f>
        <v>743.7</v>
      </c>
      <c r="AC2829" s="9">
        <f>(Orders_C[[#This Row],[Unit_Price]]*Orders_C[[#This Row],[Quantity]])-Orders_C[[#This Row],[Discount]]+Orders_C[[#This Row],[Tax]]</f>
        <v>814.1</v>
      </c>
      <c r="AD2829" t="str">
        <f>IF(COUNTIF(Orders_C[[#All],[Customer_ID]],Orders_C[[#This Row],[Customer_ID]])&gt;1,"Repeat","New")</f>
        <v>Repeat</v>
      </c>
      <c r="AE2829" t="str" cm="1">
        <f t="array" ref="AE2829">_xlfn.XLOOKUP(Orders_C[[#This Row],[Store_ID]],Stores_c[[#All],[Store_ID]],Stores_c[[#All],[City]])</f>
        <v>North Robertstad</v>
      </c>
      <c r="AF2829" t="str" cm="1">
        <f t="array" ref="AF2829">_xlfn.XLOOKUP(Orders_C[[#This Row],[Store_ID]],Stores_c[[#All],[Store_ID]],Stores_c[[#All],[Manager_Name]])</f>
        <v>Mary Lewis</v>
      </c>
      <c r="AG2829" t="str" cm="1">
        <f t="array" ref="AG2829">_xlfn.XLOOKUP(Orders_C[[#This Row],[Store_ID]],Stores_c[[#All],[Store_ID]],Stores_c[[#All],[Store_Type]])</f>
        <v>Street</v>
      </c>
    </row>
    <row r="2830" spans="1:33" x14ac:dyDescent="0.25">
      <c r="A2830">
        <v>9490</v>
      </c>
      <c r="B2830" s="1">
        <v>45728</v>
      </c>
      <c r="C2830" s="2">
        <v>0.32672453703703702</v>
      </c>
      <c r="D2830">
        <v>1212</v>
      </c>
      <c r="E2830">
        <v>217</v>
      </c>
      <c r="F2830">
        <v>481</v>
      </c>
      <c r="G2830">
        <v>328</v>
      </c>
      <c r="H2830">
        <v>2</v>
      </c>
      <c r="I2830">
        <v>402</v>
      </c>
      <c r="J2830">
        <v>10</v>
      </c>
      <c r="K2830">
        <v>20.100000000000001</v>
      </c>
      <c r="L2830">
        <v>814.1</v>
      </c>
      <c r="M2830" t="s">
        <v>20</v>
      </c>
      <c r="N2830" t="s">
        <v>22</v>
      </c>
      <c r="O2830">
        <v>43</v>
      </c>
      <c r="P2830">
        <v>4</v>
      </c>
      <c r="Q2830" t="s">
        <v>3513</v>
      </c>
      <c r="R2830">
        <v>502</v>
      </c>
      <c r="S2830" s="3">
        <v>0.1</v>
      </c>
      <c r="T2830" s="6">
        <v>331.70000000000005</v>
      </c>
      <c r="U2830" t="s">
        <v>6334</v>
      </c>
      <c r="V2830">
        <v>2025</v>
      </c>
      <c r="W2830" t="s">
        <v>6331</v>
      </c>
      <c r="X2830" t="str">
        <f>_xlfn.XLOOKUP(Orders_C[[#This Row],[Product_ID]],Products_C[Product_ID],Products_C[Product_Name])</f>
        <v>Rice Bowl</v>
      </c>
      <c r="Y2830" t="str">
        <f>_xlfn.XLOOKUP(Orders_C[[#This Row],[Product_ID]],Products_C[Product_ID],Products_C[Category])</f>
        <v>Burger</v>
      </c>
      <c r="Z2830" t="str">
        <f>_xlfn.XLOOKUP(Orders_C[[#This Row],[Store_ID]],Stores_c[Store_ID],Stores_c[City])</f>
        <v>West Rebecca</v>
      </c>
      <c r="AA2830" t="str">
        <f>_xlfn.XLOOKUP(Orders_C[[#This Row],[Customer_ID]],Customers_c[Customer_ID],Customers_c[Customer_Name])</f>
        <v>Julie Washington</v>
      </c>
      <c r="AB2830" s="6">
        <f>Orders_C[[#This Row],[Quantity]]*Orders_C[[#This Row],[Unit_Price]]*(1-Orders_C[[#This Row],[Discount %]])+Orders_C[[#This Row],[Tax]]</f>
        <v>743.7</v>
      </c>
      <c r="AC2830" s="9">
        <f>(Orders_C[[#This Row],[Unit_Price]]*Orders_C[[#This Row],[Quantity]])-Orders_C[[#This Row],[Discount]]+Orders_C[[#This Row],[Tax]]</f>
        <v>814.1</v>
      </c>
      <c r="AD2830" t="str">
        <f>IF(COUNTIF(Orders_C[[#All],[Customer_ID]],Orders_C[[#This Row],[Customer_ID]])&gt;1,"Repeat","New")</f>
        <v>Repeat</v>
      </c>
      <c r="AE2830" t="str" cm="1">
        <f t="array" ref="AE2830">_xlfn.XLOOKUP(Orders_C[[#This Row],[Store_ID]],Stores_c[[#All],[Store_ID]],Stores_c[[#All],[City]])</f>
        <v>West Rebecca</v>
      </c>
      <c r="AF2830" t="str" cm="1">
        <f t="array" ref="AF2830">_xlfn.XLOOKUP(Orders_C[[#This Row],[Store_ID]],Stores_c[[#All],[Store_ID]],Stores_c[[#All],[Manager_Name]])</f>
        <v>Albert Smith</v>
      </c>
      <c r="AG2830" t="str" cm="1">
        <f t="array" ref="AG2830">_xlfn.XLOOKUP(Orders_C[[#This Row],[Store_ID]],Stores_c[[#All],[Store_ID]],Stores_c[[#All],[Store_Type]])</f>
        <v>Mall</v>
      </c>
    </row>
    <row r="2831" spans="1:33" x14ac:dyDescent="0.25">
      <c r="A2831">
        <v>10218</v>
      </c>
      <c r="B2831" s="1">
        <v>45915</v>
      </c>
      <c r="C2831" s="2">
        <v>0.94677083333333334</v>
      </c>
      <c r="D2831">
        <v>1393</v>
      </c>
      <c r="E2831">
        <v>209</v>
      </c>
      <c r="F2831">
        <v>514</v>
      </c>
      <c r="G2831">
        <v>319</v>
      </c>
      <c r="H2831">
        <v>2</v>
      </c>
      <c r="I2831">
        <v>402</v>
      </c>
      <c r="J2831">
        <v>10</v>
      </c>
      <c r="K2831">
        <v>20.100000000000001</v>
      </c>
      <c r="L2831">
        <v>814.1</v>
      </c>
      <c r="M2831" t="s">
        <v>20</v>
      </c>
      <c r="N2831" t="s">
        <v>22</v>
      </c>
      <c r="O2831">
        <v>37</v>
      </c>
      <c r="P2831">
        <v>3</v>
      </c>
      <c r="Q2831" t="s">
        <v>4241</v>
      </c>
      <c r="R2831">
        <v>510</v>
      </c>
      <c r="S2831" s="3">
        <v>0.1</v>
      </c>
      <c r="T2831" s="6">
        <v>331.70000000000005</v>
      </c>
      <c r="U2831" t="s">
        <v>6335</v>
      </c>
      <c r="V2831">
        <v>2025</v>
      </c>
      <c r="W2831" t="s">
        <v>6329</v>
      </c>
      <c r="X2831" t="str">
        <f>_xlfn.XLOOKUP(Orders_C[[#This Row],[Product_ID]],Products_C[Product_ID],Products_C[Product_Name])</f>
        <v>Chocolate Lava Cake</v>
      </c>
      <c r="Y2831" t="str">
        <f>_xlfn.XLOOKUP(Orders_C[[#This Row],[Product_ID]],Products_C[Product_ID],Products_C[Category])</f>
        <v>Beverage</v>
      </c>
      <c r="Z2831" t="str">
        <f>_xlfn.XLOOKUP(Orders_C[[#This Row],[Store_ID]],Stores_c[Store_ID],Stores_c[City])</f>
        <v>Reidberg</v>
      </c>
      <c r="AA2831" t="str">
        <f>_xlfn.XLOOKUP(Orders_C[[#This Row],[Customer_ID]],Customers_c[Customer_ID],Customers_c[Customer_Name])</f>
        <v>Jeffrey Thomas</v>
      </c>
      <c r="AB2831" s="6">
        <f>Orders_C[[#This Row],[Quantity]]*Orders_C[[#This Row],[Unit_Price]]*(1-Orders_C[[#This Row],[Discount %]])+Orders_C[[#This Row],[Tax]]</f>
        <v>743.7</v>
      </c>
      <c r="AC2831" s="9">
        <f>(Orders_C[[#This Row],[Unit_Price]]*Orders_C[[#This Row],[Quantity]])-Orders_C[[#This Row],[Discount]]+Orders_C[[#This Row],[Tax]]</f>
        <v>814.1</v>
      </c>
      <c r="AD2831" t="str">
        <f>IF(COUNTIF(Orders_C[[#All],[Customer_ID]],Orders_C[[#This Row],[Customer_ID]])&gt;1,"Repeat","New")</f>
        <v>Repeat</v>
      </c>
      <c r="AE2831" t="str" cm="1">
        <f t="array" ref="AE2831">_xlfn.XLOOKUP(Orders_C[[#This Row],[Store_ID]],Stores_c[[#All],[Store_ID]],Stores_c[[#All],[City]])</f>
        <v>Reidberg</v>
      </c>
      <c r="AF2831" t="str" cm="1">
        <f t="array" ref="AF2831">_xlfn.XLOOKUP(Orders_C[[#This Row],[Store_ID]],Stores_c[[#All],[Store_ID]],Stores_c[[#All],[Manager_Name]])</f>
        <v>Jeffrey Horn</v>
      </c>
      <c r="AG2831" t="str" cm="1">
        <f t="array" ref="AG2831">_xlfn.XLOOKUP(Orders_C[[#This Row],[Store_ID]],Stores_c[[#All],[Store_ID]],Stores_c[[#All],[Store_Type]])</f>
        <v>Drive-Thru</v>
      </c>
    </row>
    <row r="2832" spans="1:33" x14ac:dyDescent="0.25">
      <c r="A2832">
        <v>10626</v>
      </c>
      <c r="B2832" s="1">
        <v>45741</v>
      </c>
      <c r="C2832" s="2">
        <v>0.84971064814814812</v>
      </c>
      <c r="D2832">
        <v>1619</v>
      </c>
      <c r="E2832">
        <v>207</v>
      </c>
      <c r="F2832">
        <v>432</v>
      </c>
      <c r="G2832">
        <v>336</v>
      </c>
      <c r="H2832">
        <v>2</v>
      </c>
      <c r="I2832">
        <v>402</v>
      </c>
      <c r="J2832">
        <v>10</v>
      </c>
      <c r="K2832">
        <v>20.100000000000001</v>
      </c>
      <c r="L2832">
        <v>814.1</v>
      </c>
      <c r="M2832" t="s">
        <v>19</v>
      </c>
      <c r="N2832" t="s">
        <v>22</v>
      </c>
      <c r="O2832">
        <v>40</v>
      </c>
      <c r="P2832">
        <v>1</v>
      </c>
      <c r="Q2832" t="s">
        <v>4649</v>
      </c>
      <c r="R2832">
        <v>507</v>
      </c>
      <c r="S2832" s="3">
        <v>0.1</v>
      </c>
      <c r="T2832" s="6">
        <v>331.70000000000005</v>
      </c>
      <c r="U2832" t="s">
        <v>6334</v>
      </c>
      <c r="V2832">
        <v>2025</v>
      </c>
      <c r="W2832" t="s">
        <v>6329</v>
      </c>
      <c r="X2832" t="str">
        <f>_xlfn.XLOOKUP(Orders_C[[#This Row],[Product_ID]],Products_C[Product_ID],Products_C[Product_Name])</f>
        <v>Chicken Bucket</v>
      </c>
      <c r="Y2832" t="str">
        <f>_xlfn.XLOOKUP(Orders_C[[#This Row],[Product_ID]],Products_C[Product_ID],Products_C[Category])</f>
        <v>Dessert</v>
      </c>
      <c r="Z2832" t="str">
        <f>_xlfn.XLOOKUP(Orders_C[[#This Row],[Store_ID]],Stores_c[Store_ID],Stores_c[City])</f>
        <v>Christineton</v>
      </c>
      <c r="AA2832" t="str">
        <f>_xlfn.XLOOKUP(Orders_C[[#This Row],[Customer_ID]],Customers_c[Customer_ID],Customers_c[Customer_Name])</f>
        <v>Shawn Morales</v>
      </c>
      <c r="AB2832" s="6">
        <f>Orders_C[[#This Row],[Quantity]]*Orders_C[[#This Row],[Unit_Price]]*(1-Orders_C[[#This Row],[Discount %]])+Orders_C[[#This Row],[Tax]]</f>
        <v>743.7</v>
      </c>
      <c r="AC2832" s="9">
        <f>(Orders_C[[#This Row],[Unit_Price]]*Orders_C[[#This Row],[Quantity]])-Orders_C[[#This Row],[Discount]]+Orders_C[[#This Row],[Tax]]</f>
        <v>814.1</v>
      </c>
      <c r="AD2832" t="str">
        <f>IF(COUNTIF(Orders_C[[#All],[Customer_ID]],Orders_C[[#This Row],[Customer_ID]])&gt;1,"Repeat","New")</f>
        <v>Repeat</v>
      </c>
      <c r="AE2832" t="str" cm="1">
        <f t="array" ref="AE2832">_xlfn.XLOOKUP(Orders_C[[#This Row],[Store_ID]],Stores_c[[#All],[Store_ID]],Stores_c[[#All],[City]])</f>
        <v>Christineton</v>
      </c>
      <c r="AF2832" t="str" cm="1">
        <f t="array" ref="AF2832">_xlfn.XLOOKUP(Orders_C[[#This Row],[Store_ID]],Stores_c[[#All],[Store_ID]],Stores_c[[#All],[Manager_Name]])</f>
        <v>Dr. William Hubbard MD</v>
      </c>
      <c r="AG2832" t="str" cm="1">
        <f t="array" ref="AG2832">_xlfn.XLOOKUP(Orders_C[[#This Row],[Store_ID]],Stores_c[[#All],[Store_ID]],Stores_c[[#All],[Store_Type]])</f>
        <v>Street</v>
      </c>
    </row>
    <row r="2833" spans="1:33" x14ac:dyDescent="0.25">
      <c r="A2833">
        <v>9475</v>
      </c>
      <c r="B2833" s="1">
        <v>45866</v>
      </c>
      <c r="C2833" s="2">
        <v>0.65288194444444447</v>
      </c>
      <c r="D2833">
        <v>1613</v>
      </c>
      <c r="E2833">
        <v>209</v>
      </c>
      <c r="F2833">
        <v>506</v>
      </c>
      <c r="G2833">
        <v>306</v>
      </c>
      <c r="H2833">
        <v>2</v>
      </c>
      <c r="I2833">
        <v>391</v>
      </c>
      <c r="J2833">
        <v>0</v>
      </c>
      <c r="K2833">
        <v>19.55</v>
      </c>
      <c r="L2833">
        <v>801.55</v>
      </c>
      <c r="M2833" t="s">
        <v>20</v>
      </c>
      <c r="N2833" t="s">
        <v>23</v>
      </c>
      <c r="O2833">
        <v>58</v>
      </c>
      <c r="P2833">
        <v>5</v>
      </c>
      <c r="Q2833" t="s">
        <v>3498</v>
      </c>
      <c r="R2833">
        <v>509</v>
      </c>
      <c r="S2833" s="3">
        <v>0</v>
      </c>
      <c r="T2833" s="6">
        <v>332.34999999999997</v>
      </c>
      <c r="U2833" t="s">
        <v>6341</v>
      </c>
      <c r="V2833">
        <v>2025</v>
      </c>
      <c r="W2833" t="s">
        <v>6331</v>
      </c>
      <c r="X2833" t="str">
        <f>_xlfn.XLOOKUP(Orders_C[[#This Row],[Product_ID]],Products_C[Product_ID],Products_C[Product_Name])</f>
        <v>Veg Burger</v>
      </c>
      <c r="Y2833" t="str">
        <f>_xlfn.XLOOKUP(Orders_C[[#This Row],[Product_ID]],Products_C[Product_ID],Products_C[Category])</f>
        <v>Burger</v>
      </c>
      <c r="Z2833" t="str">
        <f>_xlfn.XLOOKUP(Orders_C[[#This Row],[Store_ID]],Stores_c[Store_ID],Stores_c[City])</f>
        <v>Reidberg</v>
      </c>
      <c r="AA2833" t="str">
        <f>_xlfn.XLOOKUP(Orders_C[[#This Row],[Customer_ID]],Customers_c[Customer_ID],Customers_c[Customer_Name])</f>
        <v>Amber Faulkner</v>
      </c>
      <c r="AB2833" s="6">
        <f>Orders_C[[#This Row],[Quantity]]*Orders_C[[#This Row],[Unit_Price]]*(1-Orders_C[[#This Row],[Discount %]])+Orders_C[[#This Row],[Tax]]</f>
        <v>801.55</v>
      </c>
      <c r="AC2833" s="9">
        <f>(Orders_C[[#This Row],[Unit_Price]]*Orders_C[[#This Row],[Quantity]])-Orders_C[[#This Row],[Discount]]+Orders_C[[#This Row],[Tax]]</f>
        <v>801.55</v>
      </c>
      <c r="AD2833" t="str">
        <f>IF(COUNTIF(Orders_C[[#All],[Customer_ID]],Orders_C[[#This Row],[Customer_ID]])&gt;1,"Repeat","New")</f>
        <v>Repeat</v>
      </c>
      <c r="AE2833" t="str" cm="1">
        <f t="array" ref="AE2833">_xlfn.XLOOKUP(Orders_C[[#This Row],[Store_ID]],Stores_c[[#All],[Store_ID]],Stores_c[[#All],[City]])</f>
        <v>Reidberg</v>
      </c>
      <c r="AF2833" t="str" cm="1">
        <f t="array" ref="AF2833">_xlfn.XLOOKUP(Orders_C[[#This Row],[Store_ID]],Stores_c[[#All],[Store_ID]],Stores_c[[#All],[Manager_Name]])</f>
        <v>Jeffrey Horn</v>
      </c>
      <c r="AG2833" t="str" cm="1">
        <f t="array" ref="AG2833">_xlfn.XLOOKUP(Orders_C[[#This Row],[Store_ID]],Stores_c[[#All],[Store_ID]],Stores_c[[#All],[Store_Type]])</f>
        <v>Drive-Thru</v>
      </c>
    </row>
    <row r="2834" spans="1:33" x14ac:dyDescent="0.25">
      <c r="A2834">
        <v>9970</v>
      </c>
      <c r="B2834" s="1">
        <v>45745</v>
      </c>
      <c r="C2834" s="2">
        <v>0.83725694444444443</v>
      </c>
      <c r="D2834">
        <v>1879</v>
      </c>
      <c r="E2834">
        <v>216</v>
      </c>
      <c r="F2834">
        <v>492</v>
      </c>
      <c r="G2834">
        <v>309</v>
      </c>
      <c r="H2834">
        <v>2</v>
      </c>
      <c r="I2834">
        <v>391</v>
      </c>
      <c r="J2834">
        <v>0</v>
      </c>
      <c r="K2834">
        <v>19.55</v>
      </c>
      <c r="L2834">
        <v>801.55</v>
      </c>
      <c r="M2834" t="s">
        <v>20</v>
      </c>
      <c r="N2834" t="s">
        <v>22</v>
      </c>
      <c r="O2834">
        <v>39</v>
      </c>
      <c r="P2834">
        <v>1</v>
      </c>
      <c r="Q2834" t="s">
        <v>3993</v>
      </c>
      <c r="R2834">
        <v>505</v>
      </c>
      <c r="S2834" s="3">
        <v>0</v>
      </c>
      <c r="T2834" s="6">
        <v>332.34999999999997</v>
      </c>
      <c r="U2834" t="s">
        <v>6334</v>
      </c>
      <c r="V2834">
        <v>2025</v>
      </c>
      <c r="W2834" t="s">
        <v>6329</v>
      </c>
      <c r="X2834" t="str">
        <f>_xlfn.XLOOKUP(Orders_C[[#This Row],[Product_ID]],Products_C[Product_ID],Products_C[Product_Name])</f>
        <v>Chicken Bucket</v>
      </c>
      <c r="Y2834" t="str">
        <f>_xlfn.XLOOKUP(Orders_C[[#This Row],[Product_ID]],Products_C[Product_ID],Products_C[Category])</f>
        <v>Dessert</v>
      </c>
      <c r="Z2834" t="str">
        <f>_xlfn.XLOOKUP(Orders_C[[#This Row],[Store_ID]],Stores_c[Store_ID],Stores_c[City])</f>
        <v>Garciaview</v>
      </c>
      <c r="AA2834" t="str">
        <f>_xlfn.XLOOKUP(Orders_C[[#This Row],[Customer_ID]],Customers_c[Customer_ID],Customers_c[Customer_Name])</f>
        <v>Leah Hall</v>
      </c>
      <c r="AB2834" s="6">
        <f>Orders_C[[#This Row],[Quantity]]*Orders_C[[#This Row],[Unit_Price]]*(1-Orders_C[[#This Row],[Discount %]])+Orders_C[[#This Row],[Tax]]</f>
        <v>801.55</v>
      </c>
      <c r="AC2834" s="9">
        <f>(Orders_C[[#This Row],[Unit_Price]]*Orders_C[[#This Row],[Quantity]])-Orders_C[[#This Row],[Discount]]+Orders_C[[#This Row],[Tax]]</f>
        <v>801.55</v>
      </c>
      <c r="AD2834" t="str">
        <f>IF(COUNTIF(Orders_C[[#All],[Customer_ID]],Orders_C[[#This Row],[Customer_ID]])&gt;1,"Repeat","New")</f>
        <v>Repeat</v>
      </c>
      <c r="AE2834" t="str" cm="1">
        <f t="array" ref="AE2834">_xlfn.XLOOKUP(Orders_C[[#This Row],[Store_ID]],Stores_c[[#All],[Store_ID]],Stores_c[[#All],[City]])</f>
        <v>Garciaview</v>
      </c>
      <c r="AF2834" t="str" cm="1">
        <f t="array" ref="AF2834">_xlfn.XLOOKUP(Orders_C[[#This Row],[Store_ID]],Stores_c[[#All],[Store_ID]],Stores_c[[#All],[Manager_Name]])</f>
        <v>Karina Washington</v>
      </c>
      <c r="AG2834" t="str" cm="1">
        <f t="array" ref="AG2834">_xlfn.XLOOKUP(Orders_C[[#This Row],[Store_ID]],Stores_c[[#All],[Store_ID]],Stores_c[[#All],[Store_Type]])</f>
        <v>Drive-Thru</v>
      </c>
    </row>
    <row r="2835" spans="1:33" x14ac:dyDescent="0.25">
      <c r="A2835">
        <v>9208</v>
      </c>
      <c r="B2835" s="1">
        <v>45868</v>
      </c>
      <c r="C2835" s="2">
        <v>0.4856712962962963</v>
      </c>
      <c r="D2835">
        <v>1523</v>
      </c>
      <c r="E2835">
        <v>221</v>
      </c>
      <c r="F2835">
        <v>484</v>
      </c>
      <c r="G2835">
        <v>320</v>
      </c>
      <c r="H2835">
        <v>2</v>
      </c>
      <c r="I2835">
        <v>397</v>
      </c>
      <c r="J2835">
        <v>5</v>
      </c>
      <c r="K2835">
        <v>19.850000000000001</v>
      </c>
      <c r="L2835">
        <v>808.85</v>
      </c>
      <c r="M2835" t="s">
        <v>19</v>
      </c>
      <c r="N2835" t="s">
        <v>22</v>
      </c>
      <c r="O2835">
        <v>51</v>
      </c>
      <c r="P2835">
        <v>4</v>
      </c>
      <c r="Q2835" t="s">
        <v>3231</v>
      </c>
      <c r="R2835">
        <v>509</v>
      </c>
      <c r="S2835" s="3">
        <v>0.05</v>
      </c>
      <c r="T2835" s="6">
        <v>332.45000000000005</v>
      </c>
      <c r="U2835" t="s">
        <v>6341</v>
      </c>
      <c r="V2835">
        <v>2025</v>
      </c>
      <c r="W2835" t="s">
        <v>6331</v>
      </c>
      <c r="X2835" t="str">
        <f>_xlfn.XLOOKUP(Orders_C[[#This Row],[Product_ID]],Products_C[Product_ID],Products_C[Product_Name])</f>
        <v>Rice Bowl</v>
      </c>
      <c r="Y2835" t="str">
        <f>_xlfn.XLOOKUP(Orders_C[[#This Row],[Product_ID]],Products_C[Product_ID],Products_C[Category])</f>
        <v>Beverage</v>
      </c>
      <c r="Z2835" t="str">
        <f>_xlfn.XLOOKUP(Orders_C[[#This Row],[Store_ID]],Stores_c[Store_ID],Stores_c[City])</f>
        <v>Port Barbarabury</v>
      </c>
      <c r="AA2835" t="str">
        <f>_xlfn.XLOOKUP(Orders_C[[#This Row],[Customer_ID]],Customers_c[Customer_ID],Customers_c[Customer_Name])</f>
        <v>Brandon Allen</v>
      </c>
      <c r="AB2835" s="6">
        <f>Orders_C[[#This Row],[Quantity]]*Orders_C[[#This Row],[Unit_Price]]*(1-Orders_C[[#This Row],[Discount %]])+Orders_C[[#This Row],[Tax]]</f>
        <v>774.15</v>
      </c>
      <c r="AC2835" s="9">
        <f>(Orders_C[[#This Row],[Unit_Price]]*Orders_C[[#This Row],[Quantity]])-Orders_C[[#This Row],[Discount]]+Orders_C[[#This Row],[Tax]]</f>
        <v>808.85</v>
      </c>
      <c r="AD2835" t="str">
        <f>IF(COUNTIF(Orders_C[[#All],[Customer_ID]],Orders_C[[#This Row],[Customer_ID]])&gt;1,"Repeat","New")</f>
        <v>Repeat</v>
      </c>
      <c r="AE2835" t="str" cm="1">
        <f t="array" ref="AE2835">_xlfn.XLOOKUP(Orders_C[[#This Row],[Store_ID]],Stores_c[[#All],[Store_ID]],Stores_c[[#All],[City]])</f>
        <v>Port Barbarabury</v>
      </c>
      <c r="AF2835" t="str" cm="1">
        <f t="array" ref="AF2835">_xlfn.XLOOKUP(Orders_C[[#This Row],[Store_ID]],Stores_c[[#All],[Store_ID]],Stores_c[[#All],[Manager_Name]])</f>
        <v>Edward Nguyen</v>
      </c>
      <c r="AG2835" t="str" cm="1">
        <f t="array" ref="AG2835">_xlfn.XLOOKUP(Orders_C[[#This Row],[Store_ID]],Stores_c[[#All],[Store_ID]],Stores_c[[#All],[Store_Type]])</f>
        <v>Street</v>
      </c>
    </row>
    <row r="2836" spans="1:33" x14ac:dyDescent="0.25">
      <c r="A2836">
        <v>7597</v>
      </c>
      <c r="B2836" s="1">
        <v>45780</v>
      </c>
      <c r="C2836" s="2">
        <v>4.3090277777777776E-2</v>
      </c>
      <c r="D2836">
        <v>1884</v>
      </c>
      <c r="E2836">
        <v>214</v>
      </c>
      <c r="F2836">
        <v>440</v>
      </c>
      <c r="G2836">
        <v>322</v>
      </c>
      <c r="H2836">
        <v>3</v>
      </c>
      <c r="I2836">
        <v>266</v>
      </c>
      <c r="J2836">
        <v>0</v>
      </c>
      <c r="K2836">
        <v>13.3</v>
      </c>
      <c r="L2836">
        <v>811.3</v>
      </c>
      <c r="M2836" t="s">
        <v>20</v>
      </c>
      <c r="N2836" t="s">
        <v>21</v>
      </c>
      <c r="O2836">
        <v>20</v>
      </c>
      <c r="P2836">
        <v>5</v>
      </c>
      <c r="Q2836" t="s">
        <v>1620</v>
      </c>
      <c r="R2836">
        <v>501</v>
      </c>
      <c r="S2836" s="3">
        <v>0</v>
      </c>
      <c r="T2836" s="6">
        <v>332.5</v>
      </c>
      <c r="U2836" t="s">
        <v>6339</v>
      </c>
      <c r="V2836">
        <v>2025</v>
      </c>
      <c r="W2836" t="s">
        <v>6333</v>
      </c>
      <c r="X2836" t="str">
        <f>_xlfn.XLOOKUP(Orders_C[[#This Row],[Product_ID]],Products_C[Product_ID],Products_C[Product_Name])</f>
        <v>Veg Burger</v>
      </c>
      <c r="Y2836" t="str">
        <f>_xlfn.XLOOKUP(Orders_C[[#This Row],[Product_ID]],Products_C[Product_ID],Products_C[Category])</f>
        <v>Burger</v>
      </c>
      <c r="Z2836" t="str">
        <f>_xlfn.XLOOKUP(Orders_C[[#This Row],[Store_ID]],Stores_c[Store_ID],Stores_c[City])</f>
        <v>New Robert</v>
      </c>
      <c r="AA2836" t="str">
        <f>_xlfn.XLOOKUP(Orders_C[[#This Row],[Customer_ID]],Customers_c[Customer_ID],Customers_c[Customer_Name])</f>
        <v>Jay Rios</v>
      </c>
      <c r="AB2836" s="6">
        <f>Orders_C[[#This Row],[Quantity]]*Orders_C[[#This Row],[Unit_Price]]*(1-Orders_C[[#This Row],[Discount %]])+Orders_C[[#This Row],[Tax]]</f>
        <v>811.3</v>
      </c>
      <c r="AC2836" s="9">
        <f>(Orders_C[[#This Row],[Unit_Price]]*Orders_C[[#This Row],[Quantity]])-Orders_C[[#This Row],[Discount]]+Orders_C[[#This Row],[Tax]]</f>
        <v>811.3</v>
      </c>
      <c r="AD2836" t="str">
        <f>IF(COUNTIF(Orders_C[[#All],[Customer_ID]],Orders_C[[#This Row],[Customer_ID]])&gt;1,"Repeat","New")</f>
        <v>Repeat</v>
      </c>
      <c r="AE2836" t="str" cm="1">
        <f t="array" ref="AE2836">_xlfn.XLOOKUP(Orders_C[[#This Row],[Store_ID]],Stores_c[[#All],[Store_ID]],Stores_c[[#All],[City]])</f>
        <v>New Robert</v>
      </c>
      <c r="AF2836" t="str" cm="1">
        <f t="array" ref="AF2836">_xlfn.XLOOKUP(Orders_C[[#This Row],[Store_ID]],Stores_c[[#All],[Store_ID]],Stores_c[[#All],[Manager_Name]])</f>
        <v>Krista Webb</v>
      </c>
      <c r="AG2836" t="str" cm="1">
        <f t="array" ref="AG2836">_xlfn.XLOOKUP(Orders_C[[#This Row],[Store_ID]],Stores_c[[#All],[Store_ID]],Stores_c[[#All],[Store_Type]])</f>
        <v>Drive-Thru</v>
      </c>
    </row>
    <row r="2837" spans="1:33" x14ac:dyDescent="0.25">
      <c r="A2837">
        <v>10027</v>
      </c>
      <c r="B2837" s="1">
        <v>45889</v>
      </c>
      <c r="C2837" s="2">
        <v>0.18732638888888889</v>
      </c>
      <c r="D2837">
        <v>1261</v>
      </c>
      <c r="E2837">
        <v>206</v>
      </c>
      <c r="F2837">
        <v>507</v>
      </c>
      <c r="G2837">
        <v>317</v>
      </c>
      <c r="H2837">
        <v>3</v>
      </c>
      <c r="I2837">
        <v>278</v>
      </c>
      <c r="J2837">
        <v>15</v>
      </c>
      <c r="K2837">
        <v>13.9</v>
      </c>
      <c r="L2837">
        <v>832.9</v>
      </c>
      <c r="M2837" t="s">
        <v>19</v>
      </c>
      <c r="N2837" t="s">
        <v>23</v>
      </c>
      <c r="O2837">
        <v>50</v>
      </c>
      <c r="P2837">
        <v>4</v>
      </c>
      <c r="Q2837" t="s">
        <v>4050</v>
      </c>
      <c r="R2837">
        <v>503</v>
      </c>
      <c r="S2837" s="3">
        <v>0.15</v>
      </c>
      <c r="T2837" s="6">
        <v>332.5</v>
      </c>
      <c r="U2837" t="s">
        <v>6342</v>
      </c>
      <c r="V2837">
        <v>2025</v>
      </c>
      <c r="W2837" t="s">
        <v>6331</v>
      </c>
      <c r="X2837" t="str">
        <f>_xlfn.XLOOKUP(Orders_C[[#This Row],[Product_ID]],Products_C[Product_ID],Products_C[Product_Name])</f>
        <v>Popcorn Chicken</v>
      </c>
      <c r="Y2837" t="str">
        <f>_xlfn.XLOOKUP(Orders_C[[#This Row],[Product_ID]],Products_C[Product_ID],Products_C[Category])</f>
        <v>Dessert</v>
      </c>
      <c r="Z2837" t="str">
        <f>_xlfn.XLOOKUP(Orders_C[[#This Row],[Store_ID]],Stores_c[Store_ID],Stores_c[City])</f>
        <v>West Matthew</v>
      </c>
      <c r="AA2837" t="str">
        <f>_xlfn.XLOOKUP(Orders_C[[#This Row],[Customer_ID]],Customers_c[Customer_ID],Customers_c[Customer_Name])</f>
        <v>Donald Howell</v>
      </c>
      <c r="AB2837" s="6">
        <f>Orders_C[[#This Row],[Quantity]]*Orders_C[[#This Row],[Unit_Price]]*(1-Orders_C[[#This Row],[Discount %]])+Orders_C[[#This Row],[Tax]]</f>
        <v>722.8</v>
      </c>
      <c r="AC2837" s="9">
        <f>(Orders_C[[#This Row],[Unit_Price]]*Orders_C[[#This Row],[Quantity]])-Orders_C[[#This Row],[Discount]]+Orders_C[[#This Row],[Tax]]</f>
        <v>832.9</v>
      </c>
      <c r="AD2837" t="str">
        <f>IF(COUNTIF(Orders_C[[#All],[Customer_ID]],Orders_C[[#This Row],[Customer_ID]])&gt;1,"Repeat","New")</f>
        <v>Repeat</v>
      </c>
      <c r="AE2837" t="str" cm="1">
        <f t="array" ref="AE2837">_xlfn.XLOOKUP(Orders_C[[#This Row],[Store_ID]],Stores_c[[#All],[Store_ID]],Stores_c[[#All],[City]])</f>
        <v>West Matthew</v>
      </c>
      <c r="AF2837" t="str" cm="1">
        <f t="array" ref="AF2837">_xlfn.XLOOKUP(Orders_C[[#This Row],[Store_ID]],Stores_c[[#All],[Store_ID]],Stores_c[[#All],[Manager_Name]])</f>
        <v>Miguel Kidd</v>
      </c>
      <c r="AG2837" t="str" cm="1">
        <f t="array" ref="AG2837">_xlfn.XLOOKUP(Orders_C[[#This Row],[Store_ID]],Stores_c[[#All],[Store_ID]],Stores_c[[#All],[Store_Type]])</f>
        <v>Drive-Thru</v>
      </c>
    </row>
    <row r="2838" spans="1:33" x14ac:dyDescent="0.25">
      <c r="A2838">
        <v>7840</v>
      </c>
      <c r="B2838" s="1">
        <v>46055</v>
      </c>
      <c r="C2838" s="2">
        <v>0.50922453703703707</v>
      </c>
      <c r="D2838">
        <v>1807</v>
      </c>
      <c r="E2838">
        <v>201</v>
      </c>
      <c r="F2838">
        <v>502</v>
      </c>
      <c r="G2838">
        <v>324</v>
      </c>
      <c r="H2838">
        <v>3</v>
      </c>
      <c r="I2838">
        <v>274</v>
      </c>
      <c r="J2838">
        <v>10</v>
      </c>
      <c r="K2838">
        <v>13.7</v>
      </c>
      <c r="L2838">
        <v>825.7</v>
      </c>
      <c r="M2838" t="s">
        <v>19</v>
      </c>
      <c r="N2838" t="s">
        <v>23</v>
      </c>
      <c r="O2838">
        <v>57</v>
      </c>
      <c r="P2838">
        <v>2</v>
      </c>
      <c r="Q2838" t="s">
        <v>1863</v>
      </c>
      <c r="R2838">
        <v>508</v>
      </c>
      <c r="S2838" s="3">
        <v>0.1</v>
      </c>
      <c r="T2838" s="6">
        <v>332.50000000000006</v>
      </c>
      <c r="U2838" t="s">
        <v>6338</v>
      </c>
      <c r="V2838">
        <v>2026</v>
      </c>
      <c r="W2838" t="s">
        <v>6331</v>
      </c>
      <c r="X2838" t="str">
        <f>_xlfn.XLOOKUP(Orders_C[[#This Row],[Product_ID]],Products_C[Product_ID],Products_C[Product_Name])</f>
        <v>Krushers</v>
      </c>
      <c r="Y2838" t="str">
        <f>_xlfn.XLOOKUP(Orders_C[[#This Row],[Product_ID]],Products_C[Product_ID],Products_C[Category])</f>
        <v>Dessert</v>
      </c>
      <c r="Z2838" t="str">
        <f>_xlfn.XLOOKUP(Orders_C[[#This Row],[Store_ID]],Stores_c[Store_ID],Stores_c[City])</f>
        <v>Lake Nicholasburgh</v>
      </c>
      <c r="AA2838" t="str">
        <f>_xlfn.XLOOKUP(Orders_C[[#This Row],[Customer_ID]],Customers_c[Customer_ID],Customers_c[Customer_Name])</f>
        <v>Nicole Cameron</v>
      </c>
      <c r="AB2838" s="6">
        <f>Orders_C[[#This Row],[Quantity]]*Orders_C[[#This Row],[Unit_Price]]*(1-Orders_C[[#This Row],[Discount %]])+Orders_C[[#This Row],[Tax]]</f>
        <v>753.50000000000011</v>
      </c>
      <c r="AC2838" s="9">
        <f>(Orders_C[[#This Row],[Unit_Price]]*Orders_C[[#This Row],[Quantity]])-Orders_C[[#This Row],[Discount]]+Orders_C[[#This Row],[Tax]]</f>
        <v>825.7</v>
      </c>
      <c r="AD2838" t="str">
        <f>IF(COUNTIF(Orders_C[[#All],[Customer_ID]],Orders_C[[#This Row],[Customer_ID]])&gt;1,"Repeat","New")</f>
        <v>Repeat</v>
      </c>
      <c r="AE2838" t="str" cm="1">
        <f t="array" ref="AE2838">_xlfn.XLOOKUP(Orders_C[[#This Row],[Store_ID]],Stores_c[[#All],[Store_ID]],Stores_c[[#All],[City]])</f>
        <v>Lake Nicholasburgh</v>
      </c>
      <c r="AF2838" t="str" cm="1">
        <f t="array" ref="AF2838">_xlfn.XLOOKUP(Orders_C[[#This Row],[Store_ID]],Stores_c[[#All],[Store_ID]],Stores_c[[#All],[Manager_Name]])</f>
        <v>Maurice Garcia</v>
      </c>
      <c r="AG2838" t="str" cm="1">
        <f t="array" ref="AG2838">_xlfn.XLOOKUP(Orders_C[[#This Row],[Store_ID]],Stores_c[[#All],[Store_ID]],Stores_c[[#All],[Store_Type]])</f>
        <v>Mall</v>
      </c>
    </row>
    <row r="2839" spans="1:33" x14ac:dyDescent="0.25">
      <c r="A2839">
        <v>10897</v>
      </c>
      <c r="B2839" s="1">
        <v>45739</v>
      </c>
      <c r="C2839" s="2">
        <v>0.2426736111111111</v>
      </c>
      <c r="D2839">
        <v>1202</v>
      </c>
      <c r="E2839">
        <v>207</v>
      </c>
      <c r="F2839">
        <v>478</v>
      </c>
      <c r="G2839">
        <v>322</v>
      </c>
      <c r="H2839">
        <v>4</v>
      </c>
      <c r="I2839">
        <v>205</v>
      </c>
      <c r="J2839">
        <v>5</v>
      </c>
      <c r="K2839">
        <v>10.25</v>
      </c>
      <c r="L2839">
        <v>825.25</v>
      </c>
      <c r="M2839" t="s">
        <v>19</v>
      </c>
      <c r="N2839" t="s">
        <v>23</v>
      </c>
      <c r="O2839">
        <v>53</v>
      </c>
      <c r="P2839">
        <v>2</v>
      </c>
      <c r="Q2839" t="s">
        <v>4920</v>
      </c>
      <c r="R2839">
        <v>505</v>
      </c>
      <c r="S2839" s="3">
        <v>0.05</v>
      </c>
      <c r="T2839" s="6">
        <v>333.25</v>
      </c>
      <c r="U2839" t="s">
        <v>6334</v>
      </c>
      <c r="V2839">
        <v>2025</v>
      </c>
      <c r="W2839" t="s">
        <v>6331</v>
      </c>
      <c r="X2839" t="str">
        <f>_xlfn.XLOOKUP(Orders_C[[#This Row],[Product_ID]],Products_C[Product_ID],Products_C[Product_Name])</f>
        <v>Veg Burger</v>
      </c>
      <c r="Y2839" t="str">
        <f>_xlfn.XLOOKUP(Orders_C[[#This Row],[Product_ID]],Products_C[Product_ID],Products_C[Category])</f>
        <v>Burger</v>
      </c>
      <c r="Z2839" t="str">
        <f>_xlfn.XLOOKUP(Orders_C[[#This Row],[Store_ID]],Stores_c[Store_ID],Stores_c[City])</f>
        <v>Christineton</v>
      </c>
      <c r="AA2839" t="str">
        <f>_xlfn.XLOOKUP(Orders_C[[#This Row],[Customer_ID]],Customers_c[Customer_ID],Customers_c[Customer_Name])</f>
        <v>Carolyn Hicks</v>
      </c>
      <c r="AB2839" s="6">
        <f>Orders_C[[#This Row],[Quantity]]*Orders_C[[#This Row],[Unit_Price]]*(1-Orders_C[[#This Row],[Discount %]])+Orders_C[[#This Row],[Tax]]</f>
        <v>789.25</v>
      </c>
      <c r="AC2839" s="9">
        <f>(Orders_C[[#This Row],[Unit_Price]]*Orders_C[[#This Row],[Quantity]])-Orders_C[[#This Row],[Discount]]+Orders_C[[#This Row],[Tax]]</f>
        <v>825.25</v>
      </c>
      <c r="AD2839" t="str">
        <f>IF(COUNTIF(Orders_C[[#All],[Customer_ID]],Orders_C[[#This Row],[Customer_ID]])&gt;1,"Repeat","New")</f>
        <v>New</v>
      </c>
      <c r="AE2839" t="str" cm="1">
        <f t="array" ref="AE2839">_xlfn.XLOOKUP(Orders_C[[#This Row],[Store_ID]],Stores_c[[#All],[Store_ID]],Stores_c[[#All],[City]])</f>
        <v>Christineton</v>
      </c>
      <c r="AF2839" t="str" cm="1">
        <f t="array" ref="AF2839">_xlfn.XLOOKUP(Orders_C[[#This Row],[Store_ID]],Stores_c[[#All],[Store_ID]],Stores_c[[#All],[Manager_Name]])</f>
        <v>Dr. William Hubbard MD</v>
      </c>
      <c r="AG2839" t="str" cm="1">
        <f t="array" ref="AG2839">_xlfn.XLOOKUP(Orders_C[[#This Row],[Store_ID]],Stores_c[[#All],[Store_ID]],Stores_c[[#All],[Store_Type]])</f>
        <v>Street</v>
      </c>
    </row>
    <row r="2840" spans="1:33" x14ac:dyDescent="0.25">
      <c r="A2840">
        <v>6131</v>
      </c>
      <c r="B2840" s="1">
        <v>45992</v>
      </c>
      <c r="C2840" s="2">
        <v>0.78664351851851855</v>
      </c>
      <c r="D2840">
        <v>1277</v>
      </c>
      <c r="E2840">
        <v>210</v>
      </c>
      <c r="F2840">
        <v>413</v>
      </c>
      <c r="G2840">
        <v>336</v>
      </c>
      <c r="H2840">
        <v>2</v>
      </c>
      <c r="I2840">
        <v>398</v>
      </c>
      <c r="J2840">
        <v>5</v>
      </c>
      <c r="K2840">
        <v>19.899999999999999</v>
      </c>
      <c r="L2840">
        <v>810.9</v>
      </c>
      <c r="M2840" t="s">
        <v>20</v>
      </c>
      <c r="N2840" t="s">
        <v>22</v>
      </c>
      <c r="O2840">
        <v>46</v>
      </c>
      <c r="P2840">
        <v>4</v>
      </c>
      <c r="Q2840" t="s">
        <v>154</v>
      </c>
      <c r="R2840">
        <v>506</v>
      </c>
      <c r="S2840" s="3">
        <v>0.05</v>
      </c>
      <c r="T2840" s="6">
        <v>333.3</v>
      </c>
      <c r="U2840" t="s">
        <v>6328</v>
      </c>
      <c r="V2840">
        <v>2025</v>
      </c>
      <c r="W2840" t="s">
        <v>6331</v>
      </c>
      <c r="X2840" t="str">
        <f>_xlfn.XLOOKUP(Orders_C[[#This Row],[Product_ID]],Products_C[Product_ID],Products_C[Product_Name])</f>
        <v>Chicken Bucket</v>
      </c>
      <c r="Y2840" t="str">
        <f>_xlfn.XLOOKUP(Orders_C[[#This Row],[Product_ID]],Products_C[Product_ID],Products_C[Category])</f>
        <v>Dessert</v>
      </c>
      <c r="Z2840" t="str">
        <f>_xlfn.XLOOKUP(Orders_C[[#This Row],[Store_ID]],Stores_c[Store_ID],Stores_c[City])</f>
        <v>East William</v>
      </c>
      <c r="AA2840" t="str">
        <f>_xlfn.XLOOKUP(Orders_C[[#This Row],[Customer_ID]],Customers_c[Customer_ID],Customers_c[Customer_Name])</f>
        <v>Brett Morgan II</v>
      </c>
      <c r="AB2840" s="6">
        <f>Orders_C[[#This Row],[Quantity]]*Orders_C[[#This Row],[Unit_Price]]*(1-Orders_C[[#This Row],[Discount %]])+Orders_C[[#This Row],[Tax]]</f>
        <v>776.09999999999991</v>
      </c>
      <c r="AC2840" s="9">
        <f>(Orders_C[[#This Row],[Unit_Price]]*Orders_C[[#This Row],[Quantity]])-Orders_C[[#This Row],[Discount]]+Orders_C[[#This Row],[Tax]]</f>
        <v>810.9</v>
      </c>
      <c r="AD2840" t="str">
        <f>IF(COUNTIF(Orders_C[[#All],[Customer_ID]],Orders_C[[#This Row],[Customer_ID]])&gt;1,"Repeat","New")</f>
        <v>Repeat</v>
      </c>
      <c r="AE2840" t="str" cm="1">
        <f t="array" ref="AE2840">_xlfn.XLOOKUP(Orders_C[[#This Row],[Store_ID]],Stores_c[[#All],[Store_ID]],Stores_c[[#All],[City]])</f>
        <v>East William</v>
      </c>
      <c r="AF2840" t="str" cm="1">
        <f t="array" ref="AF2840">_xlfn.XLOOKUP(Orders_C[[#This Row],[Store_ID]],Stores_c[[#All],[Store_ID]],Stores_c[[#All],[Manager_Name]])</f>
        <v>Victoria Butler</v>
      </c>
      <c r="AG2840" t="str" cm="1">
        <f t="array" ref="AG2840">_xlfn.XLOOKUP(Orders_C[[#This Row],[Store_ID]],Stores_c[[#All],[Store_ID]],Stores_c[[#All],[Store_Type]])</f>
        <v>Drive-Thru</v>
      </c>
    </row>
    <row r="2841" spans="1:33" x14ac:dyDescent="0.25">
      <c r="A2841">
        <v>7379</v>
      </c>
      <c r="B2841" s="1">
        <v>45842</v>
      </c>
      <c r="C2841" s="2">
        <v>6.744212962962963E-2</v>
      </c>
      <c r="D2841">
        <v>1001</v>
      </c>
      <c r="E2841">
        <v>216</v>
      </c>
      <c r="F2841">
        <v>429</v>
      </c>
      <c r="G2841">
        <v>326</v>
      </c>
      <c r="H2841">
        <v>2</v>
      </c>
      <c r="I2841">
        <v>398</v>
      </c>
      <c r="J2841">
        <v>5</v>
      </c>
      <c r="K2841">
        <v>19.899999999999999</v>
      </c>
      <c r="L2841">
        <v>810.9</v>
      </c>
      <c r="M2841" t="s">
        <v>19</v>
      </c>
      <c r="N2841" t="s">
        <v>22</v>
      </c>
      <c r="O2841">
        <v>31</v>
      </c>
      <c r="P2841">
        <v>4</v>
      </c>
      <c r="Q2841" t="s">
        <v>1402</v>
      </c>
      <c r="R2841">
        <v>502</v>
      </c>
      <c r="S2841" s="3">
        <v>0.05</v>
      </c>
      <c r="T2841" s="6">
        <v>333.3</v>
      </c>
      <c r="U2841" t="s">
        <v>6341</v>
      </c>
      <c r="V2841">
        <v>2025</v>
      </c>
      <c r="W2841" t="s">
        <v>6329</v>
      </c>
      <c r="X2841" t="str">
        <f>_xlfn.XLOOKUP(Orders_C[[#This Row],[Product_ID]],Products_C[Product_ID],Products_C[Product_Name])</f>
        <v>Rice Bowl</v>
      </c>
      <c r="Y2841" t="str">
        <f>_xlfn.XLOOKUP(Orders_C[[#This Row],[Product_ID]],Products_C[Product_ID],Products_C[Category])</f>
        <v>Burger</v>
      </c>
      <c r="Z2841" t="str">
        <f>_xlfn.XLOOKUP(Orders_C[[#This Row],[Store_ID]],Stores_c[Store_ID],Stores_c[City])</f>
        <v>Garciaview</v>
      </c>
      <c r="AA2841" t="str">
        <f>_xlfn.XLOOKUP(Orders_C[[#This Row],[Customer_ID]],Customers_c[Customer_ID],Customers_c[Customer_Name])</f>
        <v>Jacqueline Mason</v>
      </c>
      <c r="AB2841" s="6">
        <f>Orders_C[[#This Row],[Quantity]]*Orders_C[[#This Row],[Unit_Price]]*(1-Orders_C[[#This Row],[Discount %]])+Orders_C[[#This Row],[Tax]]</f>
        <v>776.09999999999991</v>
      </c>
      <c r="AC2841" s="9">
        <f>(Orders_C[[#This Row],[Unit_Price]]*Orders_C[[#This Row],[Quantity]])-Orders_C[[#This Row],[Discount]]+Orders_C[[#This Row],[Tax]]</f>
        <v>810.9</v>
      </c>
      <c r="AD2841" t="str">
        <f>IF(COUNTIF(Orders_C[[#All],[Customer_ID]],Orders_C[[#This Row],[Customer_ID]])&gt;1,"Repeat","New")</f>
        <v>Repeat</v>
      </c>
      <c r="AE2841" t="str" cm="1">
        <f t="array" ref="AE2841">_xlfn.XLOOKUP(Orders_C[[#This Row],[Store_ID]],Stores_c[[#All],[Store_ID]],Stores_c[[#All],[City]])</f>
        <v>Garciaview</v>
      </c>
      <c r="AF2841" t="str" cm="1">
        <f t="array" ref="AF2841">_xlfn.XLOOKUP(Orders_C[[#This Row],[Store_ID]],Stores_c[[#All],[Store_ID]],Stores_c[[#All],[Manager_Name]])</f>
        <v>Karina Washington</v>
      </c>
      <c r="AG2841" t="str" cm="1">
        <f t="array" ref="AG2841">_xlfn.XLOOKUP(Orders_C[[#This Row],[Store_ID]],Stores_c[[#All],[Store_ID]],Stores_c[[#All],[Store_Type]])</f>
        <v>Drive-Thru</v>
      </c>
    </row>
    <row r="2842" spans="1:33" x14ac:dyDescent="0.25">
      <c r="A2842">
        <v>9128</v>
      </c>
      <c r="B2842" s="1">
        <v>45937</v>
      </c>
      <c r="C2842" s="2">
        <v>5.7997685185185187E-2</v>
      </c>
      <c r="D2842">
        <v>1379</v>
      </c>
      <c r="E2842">
        <v>208</v>
      </c>
      <c r="F2842">
        <v>541</v>
      </c>
      <c r="G2842">
        <v>339</v>
      </c>
      <c r="H2842">
        <v>2</v>
      </c>
      <c r="I2842">
        <v>398</v>
      </c>
      <c r="J2842">
        <v>5</v>
      </c>
      <c r="K2842">
        <v>19.899999999999999</v>
      </c>
      <c r="L2842">
        <v>810.9</v>
      </c>
      <c r="M2842" t="s">
        <v>20</v>
      </c>
      <c r="N2842" t="s">
        <v>23</v>
      </c>
      <c r="O2842">
        <v>12</v>
      </c>
      <c r="P2842">
        <v>5</v>
      </c>
      <c r="Q2842" t="s">
        <v>3151</v>
      </c>
      <c r="R2842">
        <v>508</v>
      </c>
      <c r="S2842" s="3">
        <v>0.05</v>
      </c>
      <c r="T2842" s="6">
        <v>333.3</v>
      </c>
      <c r="U2842" t="s">
        <v>6332</v>
      </c>
      <c r="V2842">
        <v>2025</v>
      </c>
      <c r="W2842" t="s">
        <v>6333</v>
      </c>
      <c r="X2842" t="str">
        <f>_xlfn.XLOOKUP(Orders_C[[#This Row],[Product_ID]],Products_C[Product_ID],Products_C[Product_Name])</f>
        <v>Veg Burger</v>
      </c>
      <c r="Y2842" t="str">
        <f>_xlfn.XLOOKUP(Orders_C[[#This Row],[Product_ID]],Products_C[Product_ID],Products_C[Category])</f>
        <v>Burger</v>
      </c>
      <c r="Z2842" t="str">
        <f>_xlfn.XLOOKUP(Orders_C[[#This Row],[Store_ID]],Stores_c[Store_ID],Stores_c[City])</f>
        <v>Tracyview</v>
      </c>
      <c r="AA2842" t="str">
        <f>_xlfn.XLOOKUP(Orders_C[[#This Row],[Customer_ID]],Customers_c[Customer_ID],Customers_c[Customer_Name])</f>
        <v>Katherine White</v>
      </c>
      <c r="AB2842" s="6">
        <f>Orders_C[[#This Row],[Quantity]]*Orders_C[[#This Row],[Unit_Price]]*(1-Orders_C[[#This Row],[Discount %]])+Orders_C[[#This Row],[Tax]]</f>
        <v>776.09999999999991</v>
      </c>
      <c r="AC2842" s="9">
        <f>(Orders_C[[#This Row],[Unit_Price]]*Orders_C[[#This Row],[Quantity]])-Orders_C[[#This Row],[Discount]]+Orders_C[[#This Row],[Tax]]</f>
        <v>810.9</v>
      </c>
      <c r="AD2842" t="str">
        <f>IF(COUNTIF(Orders_C[[#All],[Customer_ID]],Orders_C[[#This Row],[Customer_ID]])&gt;1,"Repeat","New")</f>
        <v>Repeat</v>
      </c>
      <c r="AE2842" t="str" cm="1">
        <f t="array" ref="AE2842">_xlfn.XLOOKUP(Orders_C[[#This Row],[Store_ID]],Stores_c[[#All],[Store_ID]],Stores_c[[#All],[City]])</f>
        <v>Tracyview</v>
      </c>
      <c r="AF2842" t="str" cm="1">
        <f t="array" ref="AF2842">_xlfn.XLOOKUP(Orders_C[[#This Row],[Store_ID]],Stores_c[[#All],[Store_ID]],Stores_c[[#All],[Manager_Name]])</f>
        <v>Jeremiah Lee</v>
      </c>
      <c r="AG2842" t="str" cm="1">
        <f t="array" ref="AG2842">_xlfn.XLOOKUP(Orders_C[[#This Row],[Store_ID]],Stores_c[[#All],[Store_ID]],Stores_c[[#All],[Store_Type]])</f>
        <v>Mall</v>
      </c>
    </row>
    <row r="2843" spans="1:33" x14ac:dyDescent="0.25">
      <c r="A2843">
        <v>8819</v>
      </c>
      <c r="B2843" s="1">
        <v>45808</v>
      </c>
      <c r="C2843" s="2">
        <v>0.96270833333333339</v>
      </c>
      <c r="D2843">
        <v>1857</v>
      </c>
      <c r="E2843">
        <v>212</v>
      </c>
      <c r="F2843">
        <v>481</v>
      </c>
      <c r="G2843">
        <v>323</v>
      </c>
      <c r="H2843">
        <v>2</v>
      </c>
      <c r="I2843">
        <v>404</v>
      </c>
      <c r="J2843">
        <v>10</v>
      </c>
      <c r="K2843">
        <v>20.2</v>
      </c>
      <c r="L2843">
        <v>818.2</v>
      </c>
      <c r="M2843" t="s">
        <v>20</v>
      </c>
      <c r="N2843" t="s">
        <v>21</v>
      </c>
      <c r="O2843">
        <v>29</v>
      </c>
      <c r="P2843">
        <v>2</v>
      </c>
      <c r="Q2843" t="s">
        <v>2842</v>
      </c>
      <c r="R2843">
        <v>503</v>
      </c>
      <c r="S2843" s="3">
        <v>0.1</v>
      </c>
      <c r="T2843" s="6">
        <v>333.40000000000009</v>
      </c>
      <c r="U2843" t="s">
        <v>6339</v>
      </c>
      <c r="V2843">
        <v>2025</v>
      </c>
      <c r="W2843" t="s">
        <v>6329</v>
      </c>
      <c r="X2843" t="str">
        <f>_xlfn.XLOOKUP(Orders_C[[#This Row],[Product_ID]],Products_C[Product_ID],Products_C[Product_Name])</f>
        <v>Rice Bowl</v>
      </c>
      <c r="Y2843" t="str">
        <f>_xlfn.XLOOKUP(Orders_C[[#This Row],[Product_ID]],Products_C[Product_ID],Products_C[Category])</f>
        <v>Beverage</v>
      </c>
      <c r="Z2843" t="str">
        <f>_xlfn.XLOOKUP(Orders_C[[#This Row],[Store_ID]],Stores_c[Store_ID],Stores_c[City])</f>
        <v>Andrewview</v>
      </c>
      <c r="AA2843" t="str">
        <f>_xlfn.XLOOKUP(Orders_C[[#This Row],[Customer_ID]],Customers_c[Customer_ID],Customers_c[Customer_Name])</f>
        <v>Jonathan Simmons</v>
      </c>
      <c r="AB2843" s="6">
        <f>Orders_C[[#This Row],[Quantity]]*Orders_C[[#This Row],[Unit_Price]]*(1-Orders_C[[#This Row],[Discount %]])+Orders_C[[#This Row],[Tax]]</f>
        <v>747.40000000000009</v>
      </c>
      <c r="AC2843" s="9">
        <f>(Orders_C[[#This Row],[Unit_Price]]*Orders_C[[#This Row],[Quantity]])-Orders_C[[#This Row],[Discount]]+Orders_C[[#This Row],[Tax]]</f>
        <v>818.2</v>
      </c>
      <c r="AD2843" t="str">
        <f>IF(COUNTIF(Orders_C[[#All],[Customer_ID]],Orders_C[[#This Row],[Customer_ID]])&gt;1,"Repeat","New")</f>
        <v>Repeat</v>
      </c>
      <c r="AE2843" t="str" cm="1">
        <f t="array" ref="AE2843">_xlfn.XLOOKUP(Orders_C[[#This Row],[Store_ID]],Stores_c[[#All],[Store_ID]],Stores_c[[#All],[City]])</f>
        <v>Andrewview</v>
      </c>
      <c r="AF2843" t="str" cm="1">
        <f t="array" ref="AF2843">_xlfn.XLOOKUP(Orders_C[[#This Row],[Store_ID]],Stores_c[[#All],[Store_ID]],Stores_c[[#All],[Manager_Name]])</f>
        <v>Alice Sutton</v>
      </c>
      <c r="AG2843" t="str" cm="1">
        <f t="array" ref="AG2843">_xlfn.XLOOKUP(Orders_C[[#This Row],[Store_ID]],Stores_c[[#All],[Store_ID]],Stores_c[[#All],[Store_Type]])</f>
        <v>Mall</v>
      </c>
    </row>
    <row r="2844" spans="1:33" x14ac:dyDescent="0.25">
      <c r="A2844">
        <v>7343</v>
      </c>
      <c r="B2844" s="1">
        <v>45931</v>
      </c>
      <c r="C2844" s="2">
        <v>5.423611111111111E-2</v>
      </c>
      <c r="D2844">
        <v>1583</v>
      </c>
      <c r="E2844">
        <v>218</v>
      </c>
      <c r="F2844">
        <v>548</v>
      </c>
      <c r="G2844">
        <v>318</v>
      </c>
      <c r="H2844">
        <v>3</v>
      </c>
      <c r="I2844">
        <v>275</v>
      </c>
      <c r="J2844">
        <v>10</v>
      </c>
      <c r="K2844">
        <v>13.75</v>
      </c>
      <c r="L2844">
        <v>828.75</v>
      </c>
      <c r="M2844" t="s">
        <v>19</v>
      </c>
      <c r="N2844" t="s">
        <v>21</v>
      </c>
      <c r="O2844">
        <v>34</v>
      </c>
      <c r="P2844">
        <v>5</v>
      </c>
      <c r="Q2844" t="s">
        <v>1366</v>
      </c>
      <c r="R2844">
        <v>503</v>
      </c>
      <c r="S2844" s="3">
        <v>0.1</v>
      </c>
      <c r="T2844" s="6">
        <v>333.75</v>
      </c>
      <c r="U2844" t="s">
        <v>6332</v>
      </c>
      <c r="V2844">
        <v>2025</v>
      </c>
      <c r="W2844" t="s">
        <v>6329</v>
      </c>
      <c r="X2844" t="str">
        <f>_xlfn.XLOOKUP(Orders_C[[#This Row],[Product_ID]],Products_C[Product_ID],Products_C[Product_Name])</f>
        <v>Pepsi</v>
      </c>
      <c r="Y2844" t="str">
        <f>_xlfn.XLOOKUP(Orders_C[[#This Row],[Product_ID]],Products_C[Product_ID],Products_C[Category])</f>
        <v>Burger</v>
      </c>
      <c r="Z2844" t="str">
        <f>_xlfn.XLOOKUP(Orders_C[[#This Row],[Store_ID]],Stores_c[Store_ID],Stores_c[City])</f>
        <v>East Johnport</v>
      </c>
      <c r="AA2844" t="str">
        <f>_xlfn.XLOOKUP(Orders_C[[#This Row],[Customer_ID]],Customers_c[Customer_ID],Customers_c[Customer_Name])</f>
        <v>Carol Hunter</v>
      </c>
      <c r="AB2844" s="6">
        <f>Orders_C[[#This Row],[Quantity]]*Orders_C[[#This Row],[Unit_Price]]*(1-Orders_C[[#This Row],[Discount %]])+Orders_C[[#This Row],[Tax]]</f>
        <v>756.25</v>
      </c>
      <c r="AC2844" s="9">
        <f>(Orders_C[[#This Row],[Unit_Price]]*Orders_C[[#This Row],[Quantity]])-Orders_C[[#This Row],[Discount]]+Orders_C[[#This Row],[Tax]]</f>
        <v>828.75</v>
      </c>
      <c r="AD2844" t="str">
        <f>IF(COUNTIF(Orders_C[[#All],[Customer_ID]],Orders_C[[#This Row],[Customer_ID]])&gt;1,"Repeat","New")</f>
        <v>Repeat</v>
      </c>
      <c r="AE2844" t="str" cm="1">
        <f t="array" ref="AE2844">_xlfn.XLOOKUP(Orders_C[[#This Row],[Store_ID]],Stores_c[[#All],[Store_ID]],Stores_c[[#All],[City]])</f>
        <v>East Johnport</v>
      </c>
      <c r="AF2844" t="str" cm="1">
        <f t="array" ref="AF2844">_xlfn.XLOOKUP(Orders_C[[#This Row],[Store_ID]],Stores_c[[#All],[Store_ID]],Stores_c[[#All],[Manager_Name]])</f>
        <v>Mr. Matthew Murillo III</v>
      </c>
      <c r="AG2844" t="str" cm="1">
        <f t="array" ref="AG2844">_xlfn.XLOOKUP(Orders_C[[#This Row],[Store_ID]],Stores_c[[#All],[Store_ID]],Stores_c[[#All],[Store_Type]])</f>
        <v>Street</v>
      </c>
    </row>
    <row r="2845" spans="1:33" x14ac:dyDescent="0.25">
      <c r="A2845">
        <v>8684</v>
      </c>
      <c r="B2845" s="1">
        <v>46057</v>
      </c>
      <c r="C2845" s="2">
        <v>0.9039814814814815</v>
      </c>
      <c r="D2845">
        <v>1978</v>
      </c>
      <c r="E2845">
        <v>204</v>
      </c>
      <c r="F2845">
        <v>451</v>
      </c>
      <c r="G2845">
        <v>317</v>
      </c>
      <c r="H2845">
        <v>3</v>
      </c>
      <c r="I2845">
        <v>275</v>
      </c>
      <c r="J2845">
        <v>10</v>
      </c>
      <c r="K2845">
        <v>13.75</v>
      </c>
      <c r="L2845">
        <v>828.75</v>
      </c>
      <c r="M2845" t="s">
        <v>19</v>
      </c>
      <c r="N2845" t="s">
        <v>23</v>
      </c>
      <c r="O2845">
        <v>58</v>
      </c>
      <c r="P2845">
        <v>4</v>
      </c>
      <c r="Q2845" t="s">
        <v>2707</v>
      </c>
      <c r="R2845">
        <v>503</v>
      </c>
      <c r="S2845" s="3">
        <v>0.1</v>
      </c>
      <c r="T2845" s="6">
        <v>333.75</v>
      </c>
      <c r="U2845" t="s">
        <v>6338</v>
      </c>
      <c r="V2845">
        <v>2026</v>
      </c>
      <c r="W2845" t="s">
        <v>6331</v>
      </c>
      <c r="X2845" t="str">
        <f>_xlfn.XLOOKUP(Orders_C[[#This Row],[Product_ID]],Products_C[Product_ID],Products_C[Product_Name])</f>
        <v>Popcorn Chicken</v>
      </c>
      <c r="Y2845" t="str">
        <f>_xlfn.XLOOKUP(Orders_C[[#This Row],[Product_ID]],Products_C[Product_ID],Products_C[Category])</f>
        <v>Dessert</v>
      </c>
      <c r="Z2845" t="str">
        <f>_xlfn.XLOOKUP(Orders_C[[#This Row],[Store_ID]],Stores_c[Store_ID],Stores_c[City])</f>
        <v>New Robertfurt</v>
      </c>
      <c r="AA2845" t="str">
        <f>_xlfn.XLOOKUP(Orders_C[[#This Row],[Customer_ID]],Customers_c[Customer_ID],Customers_c[Customer_Name])</f>
        <v>Derek Brown</v>
      </c>
      <c r="AB2845" s="6">
        <f>Orders_C[[#This Row],[Quantity]]*Orders_C[[#This Row],[Unit_Price]]*(1-Orders_C[[#This Row],[Discount %]])+Orders_C[[#This Row],[Tax]]</f>
        <v>756.25</v>
      </c>
      <c r="AC2845" s="9">
        <f>(Orders_C[[#This Row],[Unit_Price]]*Orders_C[[#This Row],[Quantity]])-Orders_C[[#This Row],[Discount]]+Orders_C[[#This Row],[Tax]]</f>
        <v>828.75</v>
      </c>
      <c r="AD2845" t="str">
        <f>IF(COUNTIF(Orders_C[[#All],[Customer_ID]],Orders_C[[#This Row],[Customer_ID]])&gt;1,"Repeat","New")</f>
        <v>Repeat</v>
      </c>
      <c r="AE2845" t="str" cm="1">
        <f t="array" ref="AE2845">_xlfn.XLOOKUP(Orders_C[[#This Row],[Store_ID]],Stores_c[[#All],[Store_ID]],Stores_c[[#All],[City]])</f>
        <v>New Robertfurt</v>
      </c>
      <c r="AF2845" t="str" cm="1">
        <f t="array" ref="AF2845">_xlfn.XLOOKUP(Orders_C[[#This Row],[Store_ID]],Stores_c[[#All],[Store_ID]],Stores_c[[#All],[Manager_Name]])</f>
        <v>Tiffany Gomez</v>
      </c>
      <c r="AG2845" t="str" cm="1">
        <f t="array" ref="AG2845">_xlfn.XLOOKUP(Orders_C[[#This Row],[Store_ID]],Stores_c[[#All],[Store_ID]],Stores_c[[#All],[Store_Type]])</f>
        <v>Street</v>
      </c>
    </row>
    <row r="2846" spans="1:33" x14ac:dyDescent="0.25">
      <c r="A2846">
        <v>9105</v>
      </c>
      <c r="B2846" s="1">
        <v>46055</v>
      </c>
      <c r="C2846" s="2">
        <v>0.18312500000000001</v>
      </c>
      <c r="D2846">
        <v>1646</v>
      </c>
      <c r="E2846">
        <v>223</v>
      </c>
      <c r="F2846">
        <v>465</v>
      </c>
      <c r="G2846">
        <v>327</v>
      </c>
      <c r="H2846">
        <v>3</v>
      </c>
      <c r="I2846">
        <v>271</v>
      </c>
      <c r="J2846">
        <v>5</v>
      </c>
      <c r="K2846">
        <v>13.55</v>
      </c>
      <c r="L2846">
        <v>821.55</v>
      </c>
      <c r="M2846" t="s">
        <v>18</v>
      </c>
      <c r="N2846" t="s">
        <v>23</v>
      </c>
      <c r="O2846">
        <v>34</v>
      </c>
      <c r="P2846">
        <v>3</v>
      </c>
      <c r="Q2846" t="s">
        <v>3128</v>
      </c>
      <c r="R2846">
        <v>503</v>
      </c>
      <c r="S2846" s="3">
        <v>0.05</v>
      </c>
      <c r="T2846" s="6">
        <v>333.75</v>
      </c>
      <c r="U2846" t="s">
        <v>6338</v>
      </c>
      <c r="V2846">
        <v>2026</v>
      </c>
      <c r="W2846" t="s">
        <v>6329</v>
      </c>
      <c r="X2846" t="str">
        <f>_xlfn.XLOOKUP(Orders_C[[#This Row],[Product_ID]],Products_C[Product_ID],Products_C[Product_Name])</f>
        <v>Wrap</v>
      </c>
      <c r="Y2846" t="str">
        <f>_xlfn.XLOOKUP(Orders_C[[#This Row],[Product_ID]],Products_C[Product_ID],Products_C[Category])</f>
        <v>Chicken</v>
      </c>
      <c r="Z2846" t="str">
        <f>_xlfn.XLOOKUP(Orders_C[[#This Row],[Store_ID]],Stores_c[Store_ID],Stores_c[City])</f>
        <v>Chambershaven</v>
      </c>
      <c r="AA2846" t="str">
        <f>_xlfn.XLOOKUP(Orders_C[[#This Row],[Customer_ID]],Customers_c[Customer_ID],Customers_c[Customer_Name])</f>
        <v>Shelby Bailey</v>
      </c>
      <c r="AB2846" s="6">
        <f>Orders_C[[#This Row],[Quantity]]*Orders_C[[#This Row],[Unit_Price]]*(1-Orders_C[[#This Row],[Discount %]])+Orders_C[[#This Row],[Tax]]</f>
        <v>785.89999999999986</v>
      </c>
      <c r="AC2846" s="9">
        <f>(Orders_C[[#This Row],[Unit_Price]]*Orders_C[[#This Row],[Quantity]])-Orders_C[[#This Row],[Discount]]+Orders_C[[#This Row],[Tax]]</f>
        <v>821.55</v>
      </c>
      <c r="AD2846" t="str">
        <f>IF(COUNTIF(Orders_C[[#All],[Customer_ID]],Orders_C[[#This Row],[Customer_ID]])&gt;1,"Repeat","New")</f>
        <v>Repeat</v>
      </c>
      <c r="AE2846" t="str" cm="1">
        <f t="array" ref="AE2846">_xlfn.XLOOKUP(Orders_C[[#This Row],[Store_ID]],Stores_c[[#All],[Store_ID]],Stores_c[[#All],[City]])</f>
        <v>Chambershaven</v>
      </c>
      <c r="AF2846" t="str" cm="1">
        <f t="array" ref="AF2846">_xlfn.XLOOKUP(Orders_C[[#This Row],[Store_ID]],Stores_c[[#All],[Store_ID]],Stores_c[[#All],[Manager_Name]])</f>
        <v>Virginia Webster</v>
      </c>
      <c r="AG2846" t="str" cm="1">
        <f t="array" ref="AG2846">_xlfn.XLOOKUP(Orders_C[[#This Row],[Store_ID]],Stores_c[[#All],[Store_ID]],Stores_c[[#All],[Store_Type]])</f>
        <v>Street</v>
      </c>
    </row>
    <row r="2847" spans="1:33" x14ac:dyDescent="0.25">
      <c r="A2847">
        <v>10706</v>
      </c>
      <c r="B2847" s="1">
        <v>46043</v>
      </c>
      <c r="C2847" s="2">
        <v>3.3344907407407406E-2</v>
      </c>
      <c r="D2847">
        <v>1885</v>
      </c>
      <c r="E2847">
        <v>215</v>
      </c>
      <c r="F2847">
        <v>501</v>
      </c>
      <c r="G2847">
        <v>318</v>
      </c>
      <c r="H2847">
        <v>3</v>
      </c>
      <c r="I2847">
        <v>271</v>
      </c>
      <c r="J2847">
        <v>5</v>
      </c>
      <c r="K2847">
        <v>13.55</v>
      </c>
      <c r="L2847">
        <v>821.55</v>
      </c>
      <c r="M2847" t="s">
        <v>20</v>
      </c>
      <c r="N2847" t="s">
        <v>22</v>
      </c>
      <c r="O2847">
        <v>40</v>
      </c>
      <c r="P2847">
        <v>3</v>
      </c>
      <c r="Q2847" t="s">
        <v>4729</v>
      </c>
      <c r="R2847">
        <v>502</v>
      </c>
      <c r="S2847" s="3">
        <v>0.05</v>
      </c>
      <c r="T2847" s="6">
        <v>333.75</v>
      </c>
      <c r="U2847" t="s">
        <v>6330</v>
      </c>
      <c r="V2847">
        <v>2026</v>
      </c>
      <c r="W2847" t="s">
        <v>6329</v>
      </c>
      <c r="X2847" t="str">
        <f>_xlfn.XLOOKUP(Orders_C[[#This Row],[Product_ID]],Products_C[Product_ID],Products_C[Product_Name])</f>
        <v>Pepsi</v>
      </c>
      <c r="Y2847" t="str">
        <f>_xlfn.XLOOKUP(Orders_C[[#This Row],[Product_ID]],Products_C[Product_ID],Products_C[Category])</f>
        <v>Burger</v>
      </c>
      <c r="Z2847" t="str">
        <f>_xlfn.XLOOKUP(Orders_C[[#This Row],[Store_ID]],Stores_c[Store_ID],Stores_c[City])</f>
        <v>Sallyburgh</v>
      </c>
      <c r="AA2847" t="str">
        <f>_xlfn.XLOOKUP(Orders_C[[#This Row],[Customer_ID]],Customers_c[Customer_ID],Customers_c[Customer_Name])</f>
        <v>Elizabeth Johnson</v>
      </c>
      <c r="AB2847" s="6">
        <f>Orders_C[[#This Row],[Quantity]]*Orders_C[[#This Row],[Unit_Price]]*(1-Orders_C[[#This Row],[Discount %]])+Orders_C[[#This Row],[Tax]]</f>
        <v>785.89999999999986</v>
      </c>
      <c r="AC2847" s="9">
        <f>(Orders_C[[#This Row],[Unit_Price]]*Orders_C[[#This Row],[Quantity]])-Orders_C[[#This Row],[Discount]]+Orders_C[[#This Row],[Tax]]</f>
        <v>821.55</v>
      </c>
      <c r="AD2847" t="str">
        <f>IF(COUNTIF(Orders_C[[#All],[Customer_ID]],Orders_C[[#This Row],[Customer_ID]])&gt;1,"Repeat","New")</f>
        <v>Repeat</v>
      </c>
      <c r="AE2847" t="str" cm="1">
        <f t="array" ref="AE2847">_xlfn.XLOOKUP(Orders_C[[#This Row],[Store_ID]],Stores_c[[#All],[Store_ID]],Stores_c[[#All],[City]])</f>
        <v>Sallyburgh</v>
      </c>
      <c r="AF2847" t="str" cm="1">
        <f t="array" ref="AF2847">_xlfn.XLOOKUP(Orders_C[[#This Row],[Store_ID]],Stores_c[[#All],[Store_ID]],Stores_c[[#All],[Manager_Name]])</f>
        <v>Benjamin Mccoy</v>
      </c>
      <c r="AG2847" t="str" cm="1">
        <f t="array" ref="AG2847">_xlfn.XLOOKUP(Orders_C[[#This Row],[Store_ID]],Stores_c[[#All],[Store_ID]],Stores_c[[#All],[Store_Type]])</f>
        <v>Drive-Thru</v>
      </c>
    </row>
    <row r="2848" spans="1:33" x14ac:dyDescent="0.25">
      <c r="A2848">
        <v>6220</v>
      </c>
      <c r="B2848" s="1">
        <v>46009</v>
      </c>
      <c r="C2848" s="2">
        <v>0.73436342592592596</v>
      </c>
      <c r="D2848">
        <v>1147</v>
      </c>
      <c r="E2848">
        <v>225</v>
      </c>
      <c r="F2848">
        <v>402</v>
      </c>
      <c r="G2848">
        <v>333</v>
      </c>
      <c r="H2848">
        <v>3</v>
      </c>
      <c r="I2848">
        <v>279</v>
      </c>
      <c r="J2848">
        <v>15</v>
      </c>
      <c r="K2848">
        <v>13.95</v>
      </c>
      <c r="L2848">
        <v>835.95</v>
      </c>
      <c r="M2848" t="s">
        <v>20</v>
      </c>
      <c r="N2848" t="s">
        <v>21</v>
      </c>
      <c r="O2848">
        <v>43</v>
      </c>
      <c r="P2848">
        <v>1</v>
      </c>
      <c r="Q2848" t="s">
        <v>243</v>
      </c>
      <c r="R2848">
        <v>509</v>
      </c>
      <c r="S2848" s="3">
        <v>0.15</v>
      </c>
      <c r="T2848" s="6">
        <v>333.75000000000006</v>
      </c>
      <c r="U2848" t="s">
        <v>6328</v>
      </c>
      <c r="V2848">
        <v>2025</v>
      </c>
      <c r="W2848" t="s">
        <v>6331</v>
      </c>
      <c r="X2848" t="str">
        <f>_xlfn.XLOOKUP(Orders_C[[#This Row],[Product_ID]],Products_C[Product_ID],Products_C[Product_Name])</f>
        <v>Chicken Wings</v>
      </c>
      <c r="Y2848" t="str">
        <f>_xlfn.XLOOKUP(Orders_C[[#This Row],[Product_ID]],Products_C[Product_ID],Products_C[Category])</f>
        <v>Burger</v>
      </c>
      <c r="Z2848" t="str">
        <f>_xlfn.XLOOKUP(Orders_C[[#This Row],[Store_ID]],Stores_c[Store_ID],Stores_c[City])</f>
        <v>South Peter</v>
      </c>
      <c r="AA2848" t="str">
        <f>_xlfn.XLOOKUP(Orders_C[[#This Row],[Customer_ID]],Customers_c[Customer_ID],Customers_c[Customer_Name])</f>
        <v>Joseph Johnson</v>
      </c>
      <c r="AB2848" s="6">
        <f>Orders_C[[#This Row],[Quantity]]*Orders_C[[#This Row],[Unit_Price]]*(1-Orders_C[[#This Row],[Discount %]])+Orders_C[[#This Row],[Tax]]</f>
        <v>725.4</v>
      </c>
      <c r="AC2848" s="9">
        <f>(Orders_C[[#This Row],[Unit_Price]]*Orders_C[[#This Row],[Quantity]])-Orders_C[[#This Row],[Discount]]+Orders_C[[#This Row],[Tax]]</f>
        <v>835.95</v>
      </c>
      <c r="AD2848" t="str">
        <f>IF(COUNTIF(Orders_C[[#All],[Customer_ID]],Orders_C[[#This Row],[Customer_ID]])&gt;1,"Repeat","New")</f>
        <v>Repeat</v>
      </c>
      <c r="AE2848" t="str" cm="1">
        <f t="array" ref="AE2848">_xlfn.XLOOKUP(Orders_C[[#This Row],[Store_ID]],Stores_c[[#All],[Store_ID]],Stores_c[[#All],[City]])</f>
        <v>South Peter</v>
      </c>
      <c r="AF2848" t="str" cm="1">
        <f t="array" ref="AF2848">_xlfn.XLOOKUP(Orders_C[[#This Row],[Store_ID]],Stores_c[[#All],[Store_ID]],Stores_c[[#All],[Manager_Name]])</f>
        <v>Gregory Lambert</v>
      </c>
      <c r="AG2848" t="str" cm="1">
        <f t="array" ref="AG2848">_xlfn.XLOOKUP(Orders_C[[#This Row],[Store_ID]],Stores_c[[#All],[Store_ID]],Stores_c[[#All],[Store_Type]])</f>
        <v>Street</v>
      </c>
    </row>
    <row r="2849" spans="1:33" x14ac:dyDescent="0.25">
      <c r="A2849">
        <v>8022</v>
      </c>
      <c r="B2849" s="1">
        <v>45873</v>
      </c>
      <c r="C2849" s="2">
        <v>0.2545486111111111</v>
      </c>
      <c r="D2849">
        <v>1943</v>
      </c>
      <c r="E2849">
        <v>214</v>
      </c>
      <c r="F2849">
        <v>543</v>
      </c>
      <c r="G2849">
        <v>336</v>
      </c>
      <c r="H2849">
        <v>3</v>
      </c>
      <c r="I2849">
        <v>267</v>
      </c>
      <c r="J2849">
        <v>0</v>
      </c>
      <c r="K2849">
        <v>13.35</v>
      </c>
      <c r="L2849">
        <v>814.35</v>
      </c>
      <c r="M2849" t="s">
        <v>18</v>
      </c>
      <c r="N2849" t="s">
        <v>21</v>
      </c>
      <c r="O2849">
        <v>37</v>
      </c>
      <c r="P2849">
        <v>3</v>
      </c>
      <c r="Q2849" t="s">
        <v>2045</v>
      </c>
      <c r="R2849">
        <v>510</v>
      </c>
      <c r="S2849" s="3">
        <v>0</v>
      </c>
      <c r="T2849" s="6">
        <v>333.75000000000006</v>
      </c>
      <c r="U2849" t="s">
        <v>6342</v>
      </c>
      <c r="V2849">
        <v>2025</v>
      </c>
      <c r="W2849" t="s">
        <v>6329</v>
      </c>
      <c r="X2849" t="str">
        <f>_xlfn.XLOOKUP(Orders_C[[#This Row],[Product_ID]],Products_C[Product_ID],Products_C[Product_Name])</f>
        <v>Chicken Bucket</v>
      </c>
      <c r="Y2849" t="str">
        <f>_xlfn.XLOOKUP(Orders_C[[#This Row],[Product_ID]],Products_C[Product_ID],Products_C[Category])</f>
        <v>Dessert</v>
      </c>
      <c r="Z2849" t="str">
        <f>_xlfn.XLOOKUP(Orders_C[[#This Row],[Store_ID]],Stores_c[Store_ID],Stores_c[City])</f>
        <v>New Robert</v>
      </c>
      <c r="AA2849" t="str">
        <f>_xlfn.XLOOKUP(Orders_C[[#This Row],[Customer_ID]],Customers_c[Customer_ID],Customers_c[Customer_Name])</f>
        <v>Cameron Thomas</v>
      </c>
      <c r="AB2849" s="6">
        <f>Orders_C[[#This Row],[Quantity]]*Orders_C[[#This Row],[Unit_Price]]*(1-Orders_C[[#This Row],[Discount %]])+Orders_C[[#This Row],[Tax]]</f>
        <v>814.35</v>
      </c>
      <c r="AC2849" s="9">
        <f>(Orders_C[[#This Row],[Unit_Price]]*Orders_C[[#This Row],[Quantity]])-Orders_C[[#This Row],[Discount]]+Orders_C[[#This Row],[Tax]]</f>
        <v>814.35</v>
      </c>
      <c r="AD2849" t="str">
        <f>IF(COUNTIF(Orders_C[[#All],[Customer_ID]],Orders_C[[#This Row],[Customer_ID]])&gt;1,"Repeat","New")</f>
        <v>Repeat</v>
      </c>
      <c r="AE2849" t="str" cm="1">
        <f t="array" ref="AE2849">_xlfn.XLOOKUP(Orders_C[[#This Row],[Store_ID]],Stores_c[[#All],[Store_ID]],Stores_c[[#All],[City]])</f>
        <v>New Robert</v>
      </c>
      <c r="AF2849" t="str" cm="1">
        <f t="array" ref="AF2849">_xlfn.XLOOKUP(Orders_C[[#This Row],[Store_ID]],Stores_c[[#All],[Store_ID]],Stores_c[[#All],[Manager_Name]])</f>
        <v>Krista Webb</v>
      </c>
      <c r="AG2849" t="str" cm="1">
        <f t="array" ref="AG2849">_xlfn.XLOOKUP(Orders_C[[#This Row],[Store_ID]],Stores_c[[#All],[Store_ID]],Stores_c[[#All],[Store_Type]])</f>
        <v>Drive-Thru</v>
      </c>
    </row>
    <row r="2850" spans="1:33" x14ac:dyDescent="0.25">
      <c r="A2850">
        <v>10989</v>
      </c>
      <c r="B2850" s="1">
        <v>45800</v>
      </c>
      <c r="C2850" s="2">
        <v>5.2291666666666667E-2</v>
      </c>
      <c r="D2850">
        <v>1783</v>
      </c>
      <c r="E2850">
        <v>215</v>
      </c>
      <c r="F2850">
        <v>432</v>
      </c>
      <c r="G2850">
        <v>305</v>
      </c>
      <c r="H2850">
        <v>3</v>
      </c>
      <c r="I2850">
        <v>267</v>
      </c>
      <c r="J2850">
        <v>0</v>
      </c>
      <c r="K2850">
        <v>13.35</v>
      </c>
      <c r="L2850">
        <v>814.35</v>
      </c>
      <c r="M2850" t="s">
        <v>19</v>
      </c>
      <c r="N2850" t="s">
        <v>21</v>
      </c>
      <c r="O2850">
        <v>47</v>
      </c>
      <c r="P2850">
        <v>4</v>
      </c>
      <c r="Q2850" t="s">
        <v>5012</v>
      </c>
      <c r="R2850">
        <v>507</v>
      </c>
      <c r="S2850" s="3">
        <v>0</v>
      </c>
      <c r="T2850" s="6">
        <v>333.75000000000006</v>
      </c>
      <c r="U2850" t="s">
        <v>6339</v>
      </c>
      <c r="V2850">
        <v>2025</v>
      </c>
      <c r="W2850" t="s">
        <v>6331</v>
      </c>
      <c r="X2850" t="str">
        <f>_xlfn.XLOOKUP(Orders_C[[#This Row],[Product_ID]],Products_C[Product_ID],Products_C[Product_Name])</f>
        <v>Krushers</v>
      </c>
      <c r="Y2850" t="str">
        <f>_xlfn.XLOOKUP(Orders_C[[#This Row],[Product_ID]],Products_C[Product_ID],Products_C[Category])</f>
        <v>Dessert</v>
      </c>
      <c r="Z2850" t="str">
        <f>_xlfn.XLOOKUP(Orders_C[[#This Row],[Store_ID]],Stores_c[Store_ID],Stores_c[City])</f>
        <v>Sallyburgh</v>
      </c>
      <c r="AA2850" t="str">
        <f>_xlfn.XLOOKUP(Orders_C[[#This Row],[Customer_ID]],Customers_c[Customer_ID],Customers_c[Customer_Name])</f>
        <v>Amanda Marquez</v>
      </c>
      <c r="AB2850" s="6">
        <f>Orders_C[[#This Row],[Quantity]]*Orders_C[[#This Row],[Unit_Price]]*(1-Orders_C[[#This Row],[Discount %]])+Orders_C[[#This Row],[Tax]]</f>
        <v>814.35</v>
      </c>
      <c r="AC2850" s="9">
        <f>(Orders_C[[#This Row],[Unit_Price]]*Orders_C[[#This Row],[Quantity]])-Orders_C[[#This Row],[Discount]]+Orders_C[[#This Row],[Tax]]</f>
        <v>814.35</v>
      </c>
      <c r="AD2850" t="str">
        <f>IF(COUNTIF(Orders_C[[#All],[Customer_ID]],Orders_C[[#This Row],[Customer_ID]])&gt;1,"Repeat","New")</f>
        <v>Repeat</v>
      </c>
      <c r="AE2850" t="str" cm="1">
        <f t="array" ref="AE2850">_xlfn.XLOOKUP(Orders_C[[#This Row],[Store_ID]],Stores_c[[#All],[Store_ID]],Stores_c[[#All],[City]])</f>
        <v>Sallyburgh</v>
      </c>
      <c r="AF2850" t="str" cm="1">
        <f t="array" ref="AF2850">_xlfn.XLOOKUP(Orders_C[[#This Row],[Store_ID]],Stores_c[[#All],[Store_ID]],Stores_c[[#All],[Manager_Name]])</f>
        <v>Benjamin Mccoy</v>
      </c>
      <c r="AG2850" t="str" cm="1">
        <f t="array" ref="AG2850">_xlfn.XLOOKUP(Orders_C[[#This Row],[Store_ID]],Stores_c[[#All],[Store_ID]],Stores_c[[#All],[Store_Type]])</f>
        <v>Drive-Thru</v>
      </c>
    </row>
    <row r="2851" spans="1:33" x14ac:dyDescent="0.25">
      <c r="A2851">
        <v>7562</v>
      </c>
      <c r="B2851" s="1">
        <v>45909</v>
      </c>
      <c r="C2851" s="2">
        <v>0.4042824074074074</v>
      </c>
      <c r="D2851">
        <v>1548</v>
      </c>
      <c r="E2851">
        <v>214</v>
      </c>
      <c r="F2851">
        <v>534</v>
      </c>
      <c r="G2851">
        <v>310</v>
      </c>
      <c r="H2851">
        <v>2</v>
      </c>
      <c r="I2851">
        <v>393</v>
      </c>
      <c r="J2851">
        <v>0</v>
      </c>
      <c r="K2851">
        <v>19.649999999999999</v>
      </c>
      <c r="L2851">
        <v>805.65</v>
      </c>
      <c r="M2851" t="s">
        <v>20</v>
      </c>
      <c r="N2851" t="s">
        <v>23</v>
      </c>
      <c r="O2851">
        <v>39</v>
      </c>
      <c r="P2851">
        <v>2</v>
      </c>
      <c r="Q2851" t="s">
        <v>1585</v>
      </c>
      <c r="R2851">
        <v>503</v>
      </c>
      <c r="S2851" s="3">
        <v>0</v>
      </c>
      <c r="T2851" s="6">
        <v>334.05</v>
      </c>
      <c r="U2851" t="s">
        <v>6335</v>
      </c>
      <c r="V2851">
        <v>2025</v>
      </c>
      <c r="W2851" t="s">
        <v>6329</v>
      </c>
      <c r="X2851" t="str">
        <f>_xlfn.XLOOKUP(Orders_C[[#This Row],[Product_ID]],Products_C[Product_ID],Products_C[Product_Name])</f>
        <v>Chicken Bucket</v>
      </c>
      <c r="Y2851" t="str">
        <f>_xlfn.XLOOKUP(Orders_C[[#This Row],[Product_ID]],Products_C[Product_ID],Products_C[Category])</f>
        <v>Chicken</v>
      </c>
      <c r="Z2851" t="str">
        <f>_xlfn.XLOOKUP(Orders_C[[#This Row],[Store_ID]],Stores_c[Store_ID],Stores_c[City])</f>
        <v>New Robert</v>
      </c>
      <c r="AA2851" t="str">
        <f>_xlfn.XLOOKUP(Orders_C[[#This Row],[Customer_ID]],Customers_c[Customer_ID],Customers_c[Customer_Name])</f>
        <v>Anne Turner</v>
      </c>
      <c r="AB2851" s="6">
        <f>Orders_C[[#This Row],[Quantity]]*Orders_C[[#This Row],[Unit_Price]]*(1-Orders_C[[#This Row],[Discount %]])+Orders_C[[#This Row],[Tax]]</f>
        <v>805.65</v>
      </c>
      <c r="AC2851" s="9">
        <f>(Orders_C[[#This Row],[Unit_Price]]*Orders_C[[#This Row],[Quantity]])-Orders_C[[#This Row],[Discount]]+Orders_C[[#This Row],[Tax]]</f>
        <v>805.65</v>
      </c>
      <c r="AD2851" t="str">
        <f>IF(COUNTIF(Orders_C[[#All],[Customer_ID]],Orders_C[[#This Row],[Customer_ID]])&gt;1,"Repeat","New")</f>
        <v>Repeat</v>
      </c>
      <c r="AE2851" t="str" cm="1">
        <f t="array" ref="AE2851">_xlfn.XLOOKUP(Orders_C[[#This Row],[Store_ID]],Stores_c[[#All],[Store_ID]],Stores_c[[#All],[City]])</f>
        <v>New Robert</v>
      </c>
      <c r="AF2851" t="str" cm="1">
        <f t="array" ref="AF2851">_xlfn.XLOOKUP(Orders_C[[#This Row],[Store_ID]],Stores_c[[#All],[Store_ID]],Stores_c[[#All],[Manager_Name]])</f>
        <v>Krista Webb</v>
      </c>
      <c r="AG2851" t="str" cm="1">
        <f t="array" ref="AG2851">_xlfn.XLOOKUP(Orders_C[[#This Row],[Store_ID]],Stores_c[[#All],[Store_ID]],Stores_c[[#All],[Store_Type]])</f>
        <v>Drive-Thru</v>
      </c>
    </row>
    <row r="2852" spans="1:33" x14ac:dyDescent="0.25">
      <c r="A2852">
        <v>7843</v>
      </c>
      <c r="B2852" s="1">
        <v>45978</v>
      </c>
      <c r="C2852" s="2">
        <v>0.68677083333333333</v>
      </c>
      <c r="D2852">
        <v>1348</v>
      </c>
      <c r="E2852">
        <v>221</v>
      </c>
      <c r="F2852">
        <v>449</v>
      </c>
      <c r="G2852">
        <v>338</v>
      </c>
      <c r="H2852">
        <v>2</v>
      </c>
      <c r="I2852">
        <v>393</v>
      </c>
      <c r="J2852">
        <v>0</v>
      </c>
      <c r="K2852">
        <v>19.649999999999999</v>
      </c>
      <c r="L2852">
        <v>805.65</v>
      </c>
      <c r="M2852" t="s">
        <v>18</v>
      </c>
      <c r="N2852" t="s">
        <v>21</v>
      </c>
      <c r="O2852">
        <v>22</v>
      </c>
      <c r="P2852">
        <v>3</v>
      </c>
      <c r="Q2852" t="s">
        <v>1866</v>
      </c>
      <c r="R2852">
        <v>506</v>
      </c>
      <c r="S2852" s="3">
        <v>0</v>
      </c>
      <c r="T2852" s="6">
        <v>334.05</v>
      </c>
      <c r="U2852" t="s">
        <v>6336</v>
      </c>
      <c r="V2852">
        <v>2025</v>
      </c>
      <c r="W2852" t="s">
        <v>6329</v>
      </c>
      <c r="X2852" t="str">
        <f>_xlfn.XLOOKUP(Orders_C[[#This Row],[Product_ID]],Products_C[Product_ID],Products_C[Product_Name])</f>
        <v>Chicken Wings</v>
      </c>
      <c r="Y2852" t="str">
        <f>_xlfn.XLOOKUP(Orders_C[[#This Row],[Product_ID]],Products_C[Product_ID],Products_C[Category])</f>
        <v>Burger</v>
      </c>
      <c r="Z2852" t="str">
        <f>_xlfn.XLOOKUP(Orders_C[[#This Row],[Store_ID]],Stores_c[Store_ID],Stores_c[City])</f>
        <v>Port Barbarabury</v>
      </c>
      <c r="AA2852" t="str">
        <f>_xlfn.XLOOKUP(Orders_C[[#This Row],[Customer_ID]],Customers_c[Customer_ID],Customers_c[Customer_Name])</f>
        <v>Jesse Romero</v>
      </c>
      <c r="AB2852" s="6">
        <f>Orders_C[[#This Row],[Quantity]]*Orders_C[[#This Row],[Unit_Price]]*(1-Orders_C[[#This Row],[Discount %]])+Orders_C[[#This Row],[Tax]]</f>
        <v>805.65</v>
      </c>
      <c r="AC2852" s="9">
        <f>(Orders_C[[#This Row],[Unit_Price]]*Orders_C[[#This Row],[Quantity]])-Orders_C[[#This Row],[Discount]]+Orders_C[[#This Row],[Tax]]</f>
        <v>805.65</v>
      </c>
      <c r="AD2852" t="str">
        <f>IF(COUNTIF(Orders_C[[#All],[Customer_ID]],Orders_C[[#This Row],[Customer_ID]])&gt;1,"Repeat","New")</f>
        <v>Repeat</v>
      </c>
      <c r="AE2852" t="str" cm="1">
        <f t="array" ref="AE2852">_xlfn.XLOOKUP(Orders_C[[#This Row],[Store_ID]],Stores_c[[#All],[Store_ID]],Stores_c[[#All],[City]])</f>
        <v>Port Barbarabury</v>
      </c>
      <c r="AF2852" t="str" cm="1">
        <f t="array" ref="AF2852">_xlfn.XLOOKUP(Orders_C[[#This Row],[Store_ID]],Stores_c[[#All],[Store_ID]],Stores_c[[#All],[Manager_Name]])</f>
        <v>Edward Nguyen</v>
      </c>
      <c r="AG2852" t="str" cm="1">
        <f t="array" ref="AG2852">_xlfn.XLOOKUP(Orders_C[[#This Row],[Store_ID]],Stores_c[[#All],[Store_ID]],Stores_c[[#All],[Store_Type]])</f>
        <v>Street</v>
      </c>
    </row>
    <row r="2853" spans="1:33" x14ac:dyDescent="0.25">
      <c r="A2853">
        <v>8527</v>
      </c>
      <c r="B2853" s="1">
        <v>45843</v>
      </c>
      <c r="C2853" s="2">
        <v>0.1209375</v>
      </c>
      <c r="D2853">
        <v>1435</v>
      </c>
      <c r="E2853">
        <v>220</v>
      </c>
      <c r="F2853">
        <v>488</v>
      </c>
      <c r="G2853">
        <v>330</v>
      </c>
      <c r="H2853">
        <v>2</v>
      </c>
      <c r="I2853">
        <v>405</v>
      </c>
      <c r="J2853">
        <v>10</v>
      </c>
      <c r="K2853">
        <v>20.25</v>
      </c>
      <c r="L2853">
        <v>820.25</v>
      </c>
      <c r="M2853" t="s">
        <v>20</v>
      </c>
      <c r="N2853" t="s">
        <v>22</v>
      </c>
      <c r="O2853">
        <v>51</v>
      </c>
      <c r="P2853">
        <v>3</v>
      </c>
      <c r="Q2853" t="s">
        <v>2550</v>
      </c>
      <c r="R2853">
        <v>504</v>
      </c>
      <c r="S2853" s="3">
        <v>0.1</v>
      </c>
      <c r="T2853" s="6">
        <v>334.25</v>
      </c>
      <c r="U2853" t="s">
        <v>6341</v>
      </c>
      <c r="V2853">
        <v>2025</v>
      </c>
      <c r="W2853" t="s">
        <v>6331</v>
      </c>
      <c r="X2853" t="str">
        <f>_xlfn.XLOOKUP(Orders_C[[#This Row],[Product_ID]],Products_C[Product_ID],Products_C[Product_Name])</f>
        <v>Rice Bowl</v>
      </c>
      <c r="Y2853" t="str">
        <f>_xlfn.XLOOKUP(Orders_C[[#This Row],[Product_ID]],Products_C[Product_ID],Products_C[Category])</f>
        <v>Beverage</v>
      </c>
      <c r="Z2853" t="str">
        <f>_xlfn.XLOOKUP(Orders_C[[#This Row],[Store_ID]],Stores_c[Store_ID],Stores_c[City])</f>
        <v>Williamborough</v>
      </c>
      <c r="AA2853" t="str">
        <f>_xlfn.XLOOKUP(Orders_C[[#This Row],[Customer_ID]],Customers_c[Customer_ID],Customers_c[Customer_Name])</f>
        <v>Sarah Mcguire</v>
      </c>
      <c r="AB2853" s="6">
        <f>Orders_C[[#This Row],[Quantity]]*Orders_C[[#This Row],[Unit_Price]]*(1-Orders_C[[#This Row],[Discount %]])+Orders_C[[#This Row],[Tax]]</f>
        <v>749.25</v>
      </c>
      <c r="AC2853" s="9">
        <f>(Orders_C[[#This Row],[Unit_Price]]*Orders_C[[#This Row],[Quantity]])-Orders_C[[#This Row],[Discount]]+Orders_C[[#This Row],[Tax]]</f>
        <v>820.25</v>
      </c>
      <c r="AD2853" t="str">
        <f>IF(COUNTIF(Orders_C[[#All],[Customer_ID]],Orders_C[[#This Row],[Customer_ID]])&gt;1,"Repeat","New")</f>
        <v>Repeat</v>
      </c>
      <c r="AE2853" t="str" cm="1">
        <f t="array" ref="AE2853">_xlfn.XLOOKUP(Orders_C[[#This Row],[Store_ID]],Stores_c[[#All],[Store_ID]],Stores_c[[#All],[City]])</f>
        <v>Williamborough</v>
      </c>
      <c r="AF2853" t="str" cm="1">
        <f t="array" ref="AF2853">_xlfn.XLOOKUP(Orders_C[[#This Row],[Store_ID]],Stores_c[[#All],[Store_ID]],Stores_c[[#All],[Manager_Name]])</f>
        <v>Michael Mcbride</v>
      </c>
      <c r="AG2853" t="str" cm="1">
        <f t="array" ref="AG2853">_xlfn.XLOOKUP(Orders_C[[#This Row],[Store_ID]],Stores_c[[#All],[Store_ID]],Stores_c[[#All],[Store_Type]])</f>
        <v>Mall</v>
      </c>
    </row>
    <row r="2854" spans="1:33" x14ac:dyDescent="0.25">
      <c r="A2854">
        <v>8968</v>
      </c>
      <c r="B2854" s="1">
        <v>45893</v>
      </c>
      <c r="C2854" s="2">
        <v>0.3540625</v>
      </c>
      <c r="D2854">
        <v>1488</v>
      </c>
      <c r="E2854">
        <v>214</v>
      </c>
      <c r="F2854">
        <v>467</v>
      </c>
      <c r="G2854">
        <v>314</v>
      </c>
      <c r="H2854">
        <v>2</v>
      </c>
      <c r="I2854">
        <v>405</v>
      </c>
      <c r="J2854">
        <v>10</v>
      </c>
      <c r="K2854">
        <v>20.25</v>
      </c>
      <c r="L2854">
        <v>820.25</v>
      </c>
      <c r="M2854" t="s">
        <v>20</v>
      </c>
      <c r="N2854" t="s">
        <v>21</v>
      </c>
      <c r="O2854">
        <v>29</v>
      </c>
      <c r="P2854">
        <v>5</v>
      </c>
      <c r="Q2854" t="s">
        <v>2991</v>
      </c>
      <c r="R2854">
        <v>509</v>
      </c>
      <c r="S2854" s="3">
        <v>0.1</v>
      </c>
      <c r="T2854" s="6">
        <v>334.25</v>
      </c>
      <c r="U2854" t="s">
        <v>6342</v>
      </c>
      <c r="V2854">
        <v>2025</v>
      </c>
      <c r="W2854" t="s">
        <v>6329</v>
      </c>
      <c r="X2854" t="str">
        <f>_xlfn.XLOOKUP(Orders_C[[#This Row],[Product_ID]],Products_C[Product_ID],Products_C[Product_Name])</f>
        <v>Wrap</v>
      </c>
      <c r="Y2854" t="str">
        <f>_xlfn.XLOOKUP(Orders_C[[#This Row],[Product_ID]],Products_C[Product_ID],Products_C[Category])</f>
        <v>Burger</v>
      </c>
      <c r="Z2854" t="str">
        <f>_xlfn.XLOOKUP(Orders_C[[#This Row],[Store_ID]],Stores_c[Store_ID],Stores_c[City])</f>
        <v>New Robert</v>
      </c>
      <c r="AA2854" t="str">
        <f>_xlfn.XLOOKUP(Orders_C[[#This Row],[Customer_ID]],Customers_c[Customer_ID],Customers_c[Customer_Name])</f>
        <v>Mathew Monroe</v>
      </c>
      <c r="AB2854" s="6">
        <f>Orders_C[[#This Row],[Quantity]]*Orders_C[[#This Row],[Unit_Price]]*(1-Orders_C[[#This Row],[Discount %]])+Orders_C[[#This Row],[Tax]]</f>
        <v>749.25</v>
      </c>
      <c r="AC2854" s="9">
        <f>(Orders_C[[#This Row],[Unit_Price]]*Orders_C[[#This Row],[Quantity]])-Orders_C[[#This Row],[Discount]]+Orders_C[[#This Row],[Tax]]</f>
        <v>820.25</v>
      </c>
      <c r="AD2854" t="str">
        <f>IF(COUNTIF(Orders_C[[#All],[Customer_ID]],Orders_C[[#This Row],[Customer_ID]])&gt;1,"Repeat","New")</f>
        <v>Repeat</v>
      </c>
      <c r="AE2854" t="str" cm="1">
        <f t="array" ref="AE2854">_xlfn.XLOOKUP(Orders_C[[#This Row],[Store_ID]],Stores_c[[#All],[Store_ID]],Stores_c[[#All],[City]])</f>
        <v>New Robert</v>
      </c>
      <c r="AF2854" t="str" cm="1">
        <f t="array" ref="AF2854">_xlfn.XLOOKUP(Orders_C[[#This Row],[Store_ID]],Stores_c[[#All],[Store_ID]],Stores_c[[#All],[Manager_Name]])</f>
        <v>Krista Webb</v>
      </c>
      <c r="AG2854" t="str" cm="1">
        <f t="array" ref="AG2854">_xlfn.XLOOKUP(Orders_C[[#This Row],[Store_ID]],Stores_c[[#All],[Store_ID]],Stores_c[[#All],[Store_Type]])</f>
        <v>Drive-Thru</v>
      </c>
    </row>
    <row r="2855" spans="1:33" x14ac:dyDescent="0.25">
      <c r="A2855">
        <v>10893</v>
      </c>
      <c r="B2855" s="1">
        <v>45817</v>
      </c>
      <c r="C2855" s="2">
        <v>0.40903935185185186</v>
      </c>
      <c r="D2855">
        <v>1476</v>
      </c>
      <c r="E2855">
        <v>223</v>
      </c>
      <c r="F2855">
        <v>415</v>
      </c>
      <c r="G2855">
        <v>321</v>
      </c>
      <c r="H2855">
        <v>2</v>
      </c>
      <c r="I2855">
        <v>405</v>
      </c>
      <c r="J2855">
        <v>10</v>
      </c>
      <c r="K2855">
        <v>20.25</v>
      </c>
      <c r="L2855">
        <v>820.25</v>
      </c>
      <c r="M2855" t="s">
        <v>19</v>
      </c>
      <c r="N2855" t="s">
        <v>22</v>
      </c>
      <c r="O2855">
        <v>22</v>
      </c>
      <c r="P2855">
        <v>5</v>
      </c>
      <c r="Q2855" t="s">
        <v>4916</v>
      </c>
      <c r="R2855">
        <v>510</v>
      </c>
      <c r="S2855" s="3">
        <v>0.1</v>
      </c>
      <c r="T2855" s="6">
        <v>334.25</v>
      </c>
      <c r="U2855" t="s">
        <v>6340</v>
      </c>
      <c r="V2855">
        <v>2025</v>
      </c>
      <c r="W2855" t="s">
        <v>6329</v>
      </c>
      <c r="X2855" t="str">
        <f>_xlfn.XLOOKUP(Orders_C[[#This Row],[Product_ID]],Products_C[Product_ID],Products_C[Product_Name])</f>
        <v>Cold Coffee</v>
      </c>
      <c r="Y2855" t="str">
        <f>_xlfn.XLOOKUP(Orders_C[[#This Row],[Product_ID]],Products_C[Product_ID],Products_C[Category])</f>
        <v>Dessert</v>
      </c>
      <c r="Z2855" t="str">
        <f>_xlfn.XLOOKUP(Orders_C[[#This Row],[Store_ID]],Stores_c[Store_ID],Stores_c[City])</f>
        <v>Chambershaven</v>
      </c>
      <c r="AA2855" t="str">
        <f>_xlfn.XLOOKUP(Orders_C[[#This Row],[Customer_ID]],Customers_c[Customer_ID],Customers_c[Customer_Name])</f>
        <v>John Krueger</v>
      </c>
      <c r="AB2855" s="6">
        <f>Orders_C[[#This Row],[Quantity]]*Orders_C[[#This Row],[Unit_Price]]*(1-Orders_C[[#This Row],[Discount %]])+Orders_C[[#This Row],[Tax]]</f>
        <v>749.25</v>
      </c>
      <c r="AC2855" s="9">
        <f>(Orders_C[[#This Row],[Unit_Price]]*Orders_C[[#This Row],[Quantity]])-Orders_C[[#This Row],[Discount]]+Orders_C[[#This Row],[Tax]]</f>
        <v>820.25</v>
      </c>
      <c r="AD2855" t="str">
        <f>IF(COUNTIF(Orders_C[[#All],[Customer_ID]],Orders_C[[#This Row],[Customer_ID]])&gt;1,"Repeat","New")</f>
        <v>Repeat</v>
      </c>
      <c r="AE2855" t="str" cm="1">
        <f t="array" ref="AE2855">_xlfn.XLOOKUP(Orders_C[[#This Row],[Store_ID]],Stores_c[[#All],[Store_ID]],Stores_c[[#All],[City]])</f>
        <v>Chambershaven</v>
      </c>
      <c r="AF2855" t="str" cm="1">
        <f t="array" ref="AF2855">_xlfn.XLOOKUP(Orders_C[[#This Row],[Store_ID]],Stores_c[[#All],[Store_ID]],Stores_c[[#All],[Manager_Name]])</f>
        <v>Virginia Webster</v>
      </c>
      <c r="AG2855" t="str" cm="1">
        <f t="array" ref="AG2855">_xlfn.XLOOKUP(Orders_C[[#This Row],[Store_ID]],Stores_c[[#All],[Store_ID]],Stores_c[[#All],[Store_Type]])</f>
        <v>Street</v>
      </c>
    </row>
    <row r="2856" spans="1:33" x14ac:dyDescent="0.25">
      <c r="A2856">
        <v>8504</v>
      </c>
      <c r="B2856" s="1">
        <v>45722</v>
      </c>
      <c r="C2856" s="2">
        <v>0.26798611111111109</v>
      </c>
      <c r="D2856">
        <v>1940</v>
      </c>
      <c r="E2856">
        <v>214</v>
      </c>
      <c r="F2856">
        <v>548</v>
      </c>
      <c r="G2856">
        <v>301</v>
      </c>
      <c r="H2856">
        <v>2</v>
      </c>
      <c r="I2856">
        <v>411</v>
      </c>
      <c r="J2856">
        <v>15</v>
      </c>
      <c r="K2856">
        <v>20.55</v>
      </c>
      <c r="L2856">
        <v>827.55</v>
      </c>
      <c r="M2856" t="s">
        <v>20</v>
      </c>
      <c r="N2856" t="s">
        <v>21</v>
      </c>
      <c r="O2856">
        <v>51</v>
      </c>
      <c r="P2856">
        <v>4</v>
      </c>
      <c r="Q2856" t="s">
        <v>2527</v>
      </c>
      <c r="R2856">
        <v>505</v>
      </c>
      <c r="S2856" s="3">
        <v>0.15</v>
      </c>
      <c r="T2856" s="6">
        <v>334.34999999999997</v>
      </c>
      <c r="U2856" t="s">
        <v>6334</v>
      </c>
      <c r="V2856">
        <v>2025</v>
      </c>
      <c r="W2856" t="s">
        <v>6331</v>
      </c>
      <c r="X2856" t="str">
        <f>_xlfn.XLOOKUP(Orders_C[[#This Row],[Product_ID]],Products_C[Product_ID],Products_C[Product_Name])</f>
        <v>Krushers</v>
      </c>
      <c r="Y2856" t="str">
        <f>_xlfn.XLOOKUP(Orders_C[[#This Row],[Product_ID]],Products_C[Product_ID],Products_C[Category])</f>
        <v>Burger</v>
      </c>
      <c r="Z2856" t="str">
        <f>_xlfn.XLOOKUP(Orders_C[[#This Row],[Store_ID]],Stores_c[Store_ID],Stores_c[City])</f>
        <v>New Robert</v>
      </c>
      <c r="AA2856" t="str">
        <f>_xlfn.XLOOKUP(Orders_C[[#This Row],[Customer_ID]],Customers_c[Customer_ID],Customers_c[Customer_Name])</f>
        <v>Ronald Anderson</v>
      </c>
      <c r="AB2856" s="6">
        <f>Orders_C[[#This Row],[Quantity]]*Orders_C[[#This Row],[Unit_Price]]*(1-Orders_C[[#This Row],[Discount %]])+Orders_C[[#This Row],[Tax]]</f>
        <v>719.24999999999989</v>
      </c>
      <c r="AC2856" s="9">
        <f>(Orders_C[[#This Row],[Unit_Price]]*Orders_C[[#This Row],[Quantity]])-Orders_C[[#This Row],[Discount]]+Orders_C[[#This Row],[Tax]]</f>
        <v>827.55</v>
      </c>
      <c r="AD2856" t="str">
        <f>IF(COUNTIF(Orders_C[[#All],[Customer_ID]],Orders_C[[#This Row],[Customer_ID]])&gt;1,"Repeat","New")</f>
        <v>Repeat</v>
      </c>
      <c r="AE2856" t="str" cm="1">
        <f t="array" ref="AE2856">_xlfn.XLOOKUP(Orders_C[[#This Row],[Store_ID]],Stores_c[[#All],[Store_ID]],Stores_c[[#All],[City]])</f>
        <v>New Robert</v>
      </c>
      <c r="AF2856" t="str" cm="1">
        <f t="array" ref="AF2856">_xlfn.XLOOKUP(Orders_C[[#This Row],[Store_ID]],Stores_c[[#All],[Store_ID]],Stores_c[[#All],[Manager_Name]])</f>
        <v>Krista Webb</v>
      </c>
      <c r="AG2856" t="str" cm="1">
        <f t="array" ref="AG2856">_xlfn.XLOOKUP(Orders_C[[#This Row],[Store_ID]],Stores_c[[#All],[Store_ID]],Stores_c[[#All],[Store_Type]])</f>
        <v>Drive-Thru</v>
      </c>
    </row>
    <row r="2857" spans="1:33" x14ac:dyDescent="0.25">
      <c r="A2857">
        <v>7808</v>
      </c>
      <c r="B2857" s="1">
        <v>45749</v>
      </c>
      <c r="C2857" s="2">
        <v>0.59116898148148145</v>
      </c>
      <c r="D2857">
        <v>1071</v>
      </c>
      <c r="E2857">
        <v>213</v>
      </c>
      <c r="F2857">
        <v>494</v>
      </c>
      <c r="G2857">
        <v>313</v>
      </c>
      <c r="H2857">
        <v>4</v>
      </c>
      <c r="I2857">
        <v>212</v>
      </c>
      <c r="J2857">
        <v>15</v>
      </c>
      <c r="K2857">
        <v>10.6</v>
      </c>
      <c r="L2857">
        <v>843.6</v>
      </c>
      <c r="M2857" t="s">
        <v>18</v>
      </c>
      <c r="N2857" t="s">
        <v>21</v>
      </c>
      <c r="O2857">
        <v>44</v>
      </c>
      <c r="P2857">
        <v>1</v>
      </c>
      <c r="Q2857" t="s">
        <v>1831</v>
      </c>
      <c r="R2857">
        <v>503</v>
      </c>
      <c r="S2857" s="3">
        <v>0.15</v>
      </c>
      <c r="T2857" s="6">
        <v>334.80000000000007</v>
      </c>
      <c r="U2857" t="s">
        <v>6337</v>
      </c>
      <c r="V2857">
        <v>2025</v>
      </c>
      <c r="W2857" t="s">
        <v>6331</v>
      </c>
      <c r="X2857" t="str">
        <f>_xlfn.XLOOKUP(Orders_C[[#This Row],[Product_ID]],Products_C[Product_ID],Products_C[Product_Name])</f>
        <v>Rice Bowl</v>
      </c>
      <c r="Y2857" t="str">
        <f>_xlfn.XLOOKUP(Orders_C[[#This Row],[Product_ID]],Products_C[Product_ID],Products_C[Category])</f>
        <v>Beverage</v>
      </c>
      <c r="Z2857" t="str">
        <f>_xlfn.XLOOKUP(Orders_C[[#This Row],[Store_ID]],Stores_c[Store_ID],Stores_c[City])</f>
        <v>Lake Kristashire</v>
      </c>
      <c r="AA2857" t="str">
        <f>_xlfn.XLOOKUP(Orders_C[[#This Row],[Customer_ID]],Customers_c[Customer_ID],Customers_c[Customer_Name])</f>
        <v>Timothy Riley</v>
      </c>
      <c r="AB2857" s="6">
        <f>Orders_C[[#This Row],[Quantity]]*Orders_C[[#This Row],[Unit_Price]]*(1-Orders_C[[#This Row],[Discount %]])+Orders_C[[#This Row],[Tax]]</f>
        <v>731.4</v>
      </c>
      <c r="AC2857" s="9">
        <f>(Orders_C[[#This Row],[Unit_Price]]*Orders_C[[#This Row],[Quantity]])-Orders_C[[#This Row],[Discount]]+Orders_C[[#This Row],[Tax]]</f>
        <v>843.6</v>
      </c>
      <c r="AD2857" t="str">
        <f>IF(COUNTIF(Orders_C[[#All],[Customer_ID]],Orders_C[[#This Row],[Customer_ID]])&gt;1,"Repeat","New")</f>
        <v>Repeat</v>
      </c>
      <c r="AE2857" t="str" cm="1">
        <f t="array" ref="AE2857">_xlfn.XLOOKUP(Orders_C[[#This Row],[Store_ID]],Stores_c[[#All],[Store_ID]],Stores_c[[#All],[City]])</f>
        <v>Lake Kristashire</v>
      </c>
      <c r="AF2857" t="str" cm="1">
        <f t="array" ref="AF2857">_xlfn.XLOOKUP(Orders_C[[#This Row],[Store_ID]],Stores_c[[#All],[Store_ID]],Stores_c[[#All],[Manager_Name]])</f>
        <v>Andrea Daugherty</v>
      </c>
      <c r="AG2857" t="str" cm="1">
        <f t="array" ref="AG2857">_xlfn.XLOOKUP(Orders_C[[#This Row],[Store_ID]],Stores_c[[#All],[Store_ID]],Stores_c[[#All],[Store_Type]])</f>
        <v>Mall</v>
      </c>
    </row>
    <row r="2858" spans="1:33" x14ac:dyDescent="0.25">
      <c r="A2858">
        <v>9070</v>
      </c>
      <c r="B2858" s="1">
        <v>45822</v>
      </c>
      <c r="C2858" s="2">
        <v>0.96491898148148147</v>
      </c>
      <c r="D2858">
        <v>1266</v>
      </c>
      <c r="E2858">
        <v>215</v>
      </c>
      <c r="F2858">
        <v>505</v>
      </c>
      <c r="G2858">
        <v>340</v>
      </c>
      <c r="H2858">
        <v>4</v>
      </c>
      <c r="I2858">
        <v>206</v>
      </c>
      <c r="J2858">
        <v>5</v>
      </c>
      <c r="K2858">
        <v>10.3</v>
      </c>
      <c r="L2858">
        <v>829.3</v>
      </c>
      <c r="M2858" t="s">
        <v>20</v>
      </c>
      <c r="N2858" t="s">
        <v>22</v>
      </c>
      <c r="O2858">
        <v>33</v>
      </c>
      <c r="P2858">
        <v>3</v>
      </c>
      <c r="Q2858" t="s">
        <v>3093</v>
      </c>
      <c r="R2858">
        <v>509</v>
      </c>
      <c r="S2858" s="3">
        <v>0.05</v>
      </c>
      <c r="T2858" s="6">
        <v>334.9</v>
      </c>
      <c r="U2858" t="s">
        <v>6340</v>
      </c>
      <c r="V2858">
        <v>2025</v>
      </c>
      <c r="W2858" t="s">
        <v>6329</v>
      </c>
      <c r="X2858" t="str">
        <f>_xlfn.XLOOKUP(Orders_C[[#This Row],[Product_ID]],Products_C[Product_ID],Products_C[Product_Name])</f>
        <v>Chocolate Lava Cake</v>
      </c>
      <c r="Y2858" t="str">
        <f>_xlfn.XLOOKUP(Orders_C[[#This Row],[Product_ID]],Products_C[Product_ID],Products_C[Category])</f>
        <v>Chicken</v>
      </c>
      <c r="Z2858" t="str">
        <f>_xlfn.XLOOKUP(Orders_C[[#This Row],[Store_ID]],Stores_c[Store_ID],Stores_c[City])</f>
        <v>Sallyburgh</v>
      </c>
      <c r="AA2858" t="str">
        <f>_xlfn.XLOOKUP(Orders_C[[#This Row],[Customer_ID]],Customers_c[Customer_ID],Customers_c[Customer_Name])</f>
        <v>Edward Schultz</v>
      </c>
      <c r="AB2858" s="6">
        <f>Orders_C[[#This Row],[Quantity]]*Orders_C[[#This Row],[Unit_Price]]*(1-Orders_C[[#This Row],[Discount %]])+Orders_C[[#This Row],[Tax]]</f>
        <v>793.09999999999991</v>
      </c>
      <c r="AC2858" s="9">
        <f>(Orders_C[[#This Row],[Unit_Price]]*Orders_C[[#This Row],[Quantity]])-Orders_C[[#This Row],[Discount]]+Orders_C[[#This Row],[Tax]]</f>
        <v>829.3</v>
      </c>
      <c r="AD2858" t="str">
        <f>IF(COUNTIF(Orders_C[[#All],[Customer_ID]],Orders_C[[#This Row],[Customer_ID]])&gt;1,"Repeat","New")</f>
        <v>Repeat</v>
      </c>
      <c r="AE2858" t="str" cm="1">
        <f t="array" ref="AE2858">_xlfn.XLOOKUP(Orders_C[[#This Row],[Store_ID]],Stores_c[[#All],[Store_ID]],Stores_c[[#All],[City]])</f>
        <v>Sallyburgh</v>
      </c>
      <c r="AF2858" t="str" cm="1">
        <f t="array" ref="AF2858">_xlfn.XLOOKUP(Orders_C[[#This Row],[Store_ID]],Stores_c[[#All],[Store_ID]],Stores_c[[#All],[Manager_Name]])</f>
        <v>Benjamin Mccoy</v>
      </c>
      <c r="AG2858" t="str" cm="1">
        <f t="array" ref="AG2858">_xlfn.XLOOKUP(Orders_C[[#This Row],[Store_ID]],Stores_c[[#All],[Store_ID]],Stores_c[[#All],[Store_Type]])</f>
        <v>Drive-Thru</v>
      </c>
    </row>
    <row r="2859" spans="1:33" x14ac:dyDescent="0.25">
      <c r="A2859">
        <v>7028</v>
      </c>
      <c r="B2859" s="1">
        <v>45941</v>
      </c>
      <c r="C2859" s="2">
        <v>0.30730324074074072</v>
      </c>
      <c r="D2859">
        <v>1936</v>
      </c>
      <c r="E2859">
        <v>213</v>
      </c>
      <c r="F2859">
        <v>404</v>
      </c>
      <c r="G2859">
        <v>326</v>
      </c>
      <c r="H2859">
        <v>2</v>
      </c>
      <c r="I2859">
        <v>394</v>
      </c>
      <c r="J2859">
        <v>0</v>
      </c>
      <c r="K2859">
        <v>19.7</v>
      </c>
      <c r="L2859">
        <v>807.7</v>
      </c>
      <c r="M2859" t="s">
        <v>19</v>
      </c>
      <c r="N2859" t="s">
        <v>22</v>
      </c>
      <c r="O2859">
        <v>13</v>
      </c>
      <c r="P2859">
        <v>3</v>
      </c>
      <c r="Q2859" t="s">
        <v>1051</v>
      </c>
      <c r="R2859">
        <v>503</v>
      </c>
      <c r="S2859" s="3">
        <v>0</v>
      </c>
      <c r="T2859" s="6">
        <v>334.90000000000009</v>
      </c>
      <c r="U2859" t="s">
        <v>6332</v>
      </c>
      <c r="V2859">
        <v>2025</v>
      </c>
      <c r="W2859" t="s">
        <v>6333</v>
      </c>
      <c r="X2859" t="str">
        <f>_xlfn.XLOOKUP(Orders_C[[#This Row],[Product_ID]],Products_C[Product_ID],Products_C[Product_Name])</f>
        <v>Rice Bowl</v>
      </c>
      <c r="Y2859" t="str">
        <f>_xlfn.XLOOKUP(Orders_C[[#This Row],[Product_ID]],Products_C[Product_ID],Products_C[Category])</f>
        <v>Burger</v>
      </c>
      <c r="Z2859" t="str">
        <f>_xlfn.XLOOKUP(Orders_C[[#This Row],[Store_ID]],Stores_c[Store_ID],Stores_c[City])</f>
        <v>Lake Kristashire</v>
      </c>
      <c r="AA2859" t="str">
        <f>_xlfn.XLOOKUP(Orders_C[[#This Row],[Customer_ID]],Customers_c[Customer_ID],Customers_c[Customer_Name])</f>
        <v>Kimberly Gonzales</v>
      </c>
      <c r="AB2859" s="6">
        <f>Orders_C[[#This Row],[Quantity]]*Orders_C[[#This Row],[Unit_Price]]*(1-Orders_C[[#This Row],[Discount %]])+Orders_C[[#This Row],[Tax]]</f>
        <v>807.7</v>
      </c>
      <c r="AC2859" s="9">
        <f>(Orders_C[[#This Row],[Unit_Price]]*Orders_C[[#This Row],[Quantity]])-Orders_C[[#This Row],[Discount]]+Orders_C[[#This Row],[Tax]]</f>
        <v>807.7</v>
      </c>
      <c r="AD2859" t="str">
        <f>IF(COUNTIF(Orders_C[[#All],[Customer_ID]],Orders_C[[#This Row],[Customer_ID]])&gt;1,"Repeat","New")</f>
        <v>Repeat</v>
      </c>
      <c r="AE2859" t="str" cm="1">
        <f t="array" ref="AE2859">_xlfn.XLOOKUP(Orders_C[[#This Row],[Store_ID]],Stores_c[[#All],[Store_ID]],Stores_c[[#All],[City]])</f>
        <v>Lake Kristashire</v>
      </c>
      <c r="AF2859" t="str" cm="1">
        <f t="array" ref="AF2859">_xlfn.XLOOKUP(Orders_C[[#This Row],[Store_ID]],Stores_c[[#All],[Store_ID]],Stores_c[[#All],[Manager_Name]])</f>
        <v>Andrea Daugherty</v>
      </c>
      <c r="AG2859" t="str" cm="1">
        <f t="array" ref="AG2859">_xlfn.XLOOKUP(Orders_C[[#This Row],[Store_ID]],Stores_c[[#All],[Store_ID]],Stores_c[[#All],[Store_Type]])</f>
        <v>Mall</v>
      </c>
    </row>
    <row r="2860" spans="1:33" x14ac:dyDescent="0.25">
      <c r="A2860">
        <v>8525</v>
      </c>
      <c r="B2860" s="1">
        <v>46011</v>
      </c>
      <c r="C2860" s="2">
        <v>0.8624074074074074</v>
      </c>
      <c r="D2860">
        <v>1808</v>
      </c>
      <c r="E2860">
        <v>209</v>
      </c>
      <c r="F2860">
        <v>413</v>
      </c>
      <c r="G2860">
        <v>315</v>
      </c>
      <c r="H2860">
        <v>4</v>
      </c>
      <c r="I2860">
        <v>203</v>
      </c>
      <c r="J2860">
        <v>0</v>
      </c>
      <c r="K2860">
        <v>10.15</v>
      </c>
      <c r="L2860">
        <v>822.15</v>
      </c>
      <c r="M2860" t="s">
        <v>20</v>
      </c>
      <c r="N2860" t="s">
        <v>22</v>
      </c>
      <c r="O2860">
        <v>19</v>
      </c>
      <c r="P2860">
        <v>5</v>
      </c>
      <c r="Q2860" t="s">
        <v>2548</v>
      </c>
      <c r="R2860">
        <v>503</v>
      </c>
      <c r="S2860" s="3">
        <v>0</v>
      </c>
      <c r="T2860" s="6">
        <v>334.95</v>
      </c>
      <c r="U2860" t="s">
        <v>6328</v>
      </c>
      <c r="V2860">
        <v>2025</v>
      </c>
      <c r="W2860" t="s">
        <v>6333</v>
      </c>
      <c r="X2860" t="str">
        <f>_xlfn.XLOOKUP(Orders_C[[#This Row],[Product_ID]],Products_C[Product_ID],Products_C[Product_Name])</f>
        <v>Popcorn Chicken</v>
      </c>
      <c r="Y2860" t="str">
        <f>_xlfn.XLOOKUP(Orders_C[[#This Row],[Product_ID]],Products_C[Product_ID],Products_C[Category])</f>
        <v>Beverage</v>
      </c>
      <c r="Z2860" t="str">
        <f>_xlfn.XLOOKUP(Orders_C[[#This Row],[Store_ID]],Stores_c[Store_ID],Stores_c[City])</f>
        <v>Reidberg</v>
      </c>
      <c r="AA2860" t="str">
        <f>_xlfn.XLOOKUP(Orders_C[[#This Row],[Customer_ID]],Customers_c[Customer_ID],Customers_c[Customer_Name])</f>
        <v>Alan Strong</v>
      </c>
      <c r="AB2860" s="6">
        <f>Orders_C[[#This Row],[Quantity]]*Orders_C[[#This Row],[Unit_Price]]*(1-Orders_C[[#This Row],[Discount %]])+Orders_C[[#This Row],[Tax]]</f>
        <v>822.15</v>
      </c>
      <c r="AC2860" s="9">
        <f>(Orders_C[[#This Row],[Unit_Price]]*Orders_C[[#This Row],[Quantity]])-Orders_C[[#This Row],[Discount]]+Orders_C[[#This Row],[Tax]]</f>
        <v>822.15</v>
      </c>
      <c r="AD2860" t="str">
        <f>IF(COUNTIF(Orders_C[[#All],[Customer_ID]],Orders_C[[#This Row],[Customer_ID]])&gt;1,"Repeat","New")</f>
        <v>Repeat</v>
      </c>
      <c r="AE2860" t="str" cm="1">
        <f t="array" ref="AE2860">_xlfn.XLOOKUP(Orders_C[[#This Row],[Store_ID]],Stores_c[[#All],[Store_ID]],Stores_c[[#All],[City]])</f>
        <v>Reidberg</v>
      </c>
      <c r="AF2860" t="str" cm="1">
        <f t="array" ref="AF2860">_xlfn.XLOOKUP(Orders_C[[#This Row],[Store_ID]],Stores_c[[#All],[Store_ID]],Stores_c[[#All],[Manager_Name]])</f>
        <v>Jeffrey Horn</v>
      </c>
      <c r="AG2860" t="str" cm="1">
        <f t="array" ref="AG2860">_xlfn.XLOOKUP(Orders_C[[#This Row],[Store_ID]],Stores_c[[#All],[Store_ID]],Stores_c[[#All],[Store_Type]])</f>
        <v>Drive-Thru</v>
      </c>
    </row>
    <row r="2861" spans="1:33" x14ac:dyDescent="0.25">
      <c r="A2861">
        <v>8003</v>
      </c>
      <c r="B2861" s="1">
        <v>46023</v>
      </c>
      <c r="C2861" s="2">
        <v>0.80526620370370372</v>
      </c>
      <c r="D2861">
        <v>1680</v>
      </c>
      <c r="E2861">
        <v>222</v>
      </c>
      <c r="F2861">
        <v>411</v>
      </c>
      <c r="G2861">
        <v>322</v>
      </c>
      <c r="H2861">
        <v>3</v>
      </c>
      <c r="I2861">
        <v>268</v>
      </c>
      <c r="J2861">
        <v>0</v>
      </c>
      <c r="K2861">
        <v>13.4</v>
      </c>
      <c r="L2861">
        <v>817.4</v>
      </c>
      <c r="M2861" t="s">
        <v>20</v>
      </c>
      <c r="N2861" t="s">
        <v>23</v>
      </c>
      <c r="O2861">
        <v>23</v>
      </c>
      <c r="P2861">
        <v>2</v>
      </c>
      <c r="Q2861" t="s">
        <v>2026</v>
      </c>
      <c r="R2861">
        <v>510</v>
      </c>
      <c r="S2861" s="3">
        <v>0</v>
      </c>
      <c r="T2861" s="6">
        <v>335</v>
      </c>
      <c r="U2861" t="s">
        <v>6330</v>
      </c>
      <c r="V2861">
        <v>2026</v>
      </c>
      <c r="W2861" t="s">
        <v>6329</v>
      </c>
      <c r="X2861" t="str">
        <f>_xlfn.XLOOKUP(Orders_C[[#This Row],[Product_ID]],Products_C[Product_ID],Products_C[Product_Name])</f>
        <v>Veg Burger</v>
      </c>
      <c r="Y2861" t="str">
        <f>_xlfn.XLOOKUP(Orders_C[[#This Row],[Product_ID]],Products_C[Product_ID],Products_C[Category])</f>
        <v>Burger</v>
      </c>
      <c r="Z2861" t="str">
        <f>_xlfn.XLOOKUP(Orders_C[[#This Row],[Store_ID]],Stores_c[Store_ID],Stores_c[City])</f>
        <v>New Steven</v>
      </c>
      <c r="AA2861" t="str">
        <f>_xlfn.XLOOKUP(Orders_C[[#This Row],[Customer_ID]],Customers_c[Customer_ID],Customers_c[Customer_Name])</f>
        <v>Brian Hines</v>
      </c>
      <c r="AB2861" s="6">
        <f>Orders_C[[#This Row],[Quantity]]*Orders_C[[#This Row],[Unit_Price]]*(1-Orders_C[[#This Row],[Discount %]])+Orders_C[[#This Row],[Tax]]</f>
        <v>817.4</v>
      </c>
      <c r="AC2861" s="9">
        <f>(Orders_C[[#This Row],[Unit_Price]]*Orders_C[[#This Row],[Quantity]])-Orders_C[[#This Row],[Discount]]+Orders_C[[#This Row],[Tax]]</f>
        <v>817.4</v>
      </c>
      <c r="AD2861" t="str">
        <f>IF(COUNTIF(Orders_C[[#All],[Customer_ID]],Orders_C[[#This Row],[Customer_ID]])&gt;1,"Repeat","New")</f>
        <v>Repeat</v>
      </c>
      <c r="AE2861" t="str" cm="1">
        <f t="array" ref="AE2861">_xlfn.XLOOKUP(Orders_C[[#This Row],[Store_ID]],Stores_c[[#All],[Store_ID]],Stores_c[[#All],[City]])</f>
        <v>New Steven</v>
      </c>
      <c r="AF2861" t="str" cm="1">
        <f t="array" ref="AF2861">_xlfn.XLOOKUP(Orders_C[[#This Row],[Store_ID]],Stores_c[[#All],[Store_ID]],Stores_c[[#All],[Manager_Name]])</f>
        <v>Terri Martinez</v>
      </c>
      <c r="AG2861" t="str" cm="1">
        <f t="array" ref="AG2861">_xlfn.XLOOKUP(Orders_C[[#This Row],[Store_ID]],Stores_c[[#All],[Store_ID]],Stores_c[[#All],[Store_Type]])</f>
        <v>Drive-Thru</v>
      </c>
    </row>
    <row r="2862" spans="1:33" x14ac:dyDescent="0.25">
      <c r="A2862">
        <v>9037</v>
      </c>
      <c r="B2862" s="1">
        <v>46066</v>
      </c>
      <c r="C2862" s="2">
        <v>2.7847222222222221E-2</v>
      </c>
      <c r="D2862">
        <v>1550</v>
      </c>
      <c r="E2862">
        <v>206</v>
      </c>
      <c r="F2862">
        <v>516</v>
      </c>
      <c r="G2862">
        <v>322</v>
      </c>
      <c r="H2862">
        <v>3</v>
      </c>
      <c r="I2862">
        <v>268</v>
      </c>
      <c r="J2862">
        <v>0</v>
      </c>
      <c r="K2862">
        <v>13.4</v>
      </c>
      <c r="L2862">
        <v>817.4</v>
      </c>
      <c r="M2862" t="s">
        <v>19</v>
      </c>
      <c r="N2862" t="s">
        <v>21</v>
      </c>
      <c r="O2862">
        <v>57</v>
      </c>
      <c r="P2862">
        <v>5</v>
      </c>
      <c r="Q2862" t="s">
        <v>3060</v>
      </c>
      <c r="R2862">
        <v>508</v>
      </c>
      <c r="S2862" s="3">
        <v>0</v>
      </c>
      <c r="T2862" s="6">
        <v>335</v>
      </c>
      <c r="U2862" t="s">
        <v>6338</v>
      </c>
      <c r="V2862">
        <v>2026</v>
      </c>
      <c r="W2862" t="s">
        <v>6331</v>
      </c>
      <c r="X2862" t="str">
        <f>_xlfn.XLOOKUP(Orders_C[[#This Row],[Product_ID]],Products_C[Product_ID],Products_C[Product_Name])</f>
        <v>Veg Burger</v>
      </c>
      <c r="Y2862" t="str">
        <f>_xlfn.XLOOKUP(Orders_C[[#This Row],[Product_ID]],Products_C[Product_ID],Products_C[Category])</f>
        <v>Burger</v>
      </c>
      <c r="Z2862" t="str">
        <f>_xlfn.XLOOKUP(Orders_C[[#This Row],[Store_ID]],Stores_c[Store_ID],Stores_c[City])</f>
        <v>West Matthew</v>
      </c>
      <c r="AA2862" t="str">
        <f>_xlfn.XLOOKUP(Orders_C[[#This Row],[Customer_ID]],Customers_c[Customer_ID],Customers_c[Customer_Name])</f>
        <v>Alexander Silva</v>
      </c>
      <c r="AB2862" s="6">
        <f>Orders_C[[#This Row],[Quantity]]*Orders_C[[#This Row],[Unit_Price]]*(1-Orders_C[[#This Row],[Discount %]])+Orders_C[[#This Row],[Tax]]</f>
        <v>817.4</v>
      </c>
      <c r="AC2862" s="9">
        <f>(Orders_C[[#This Row],[Unit_Price]]*Orders_C[[#This Row],[Quantity]])-Orders_C[[#This Row],[Discount]]+Orders_C[[#This Row],[Tax]]</f>
        <v>817.4</v>
      </c>
      <c r="AD2862" t="str">
        <f>IF(COUNTIF(Orders_C[[#All],[Customer_ID]],Orders_C[[#This Row],[Customer_ID]])&gt;1,"Repeat","New")</f>
        <v>Repeat</v>
      </c>
      <c r="AE2862" t="str" cm="1">
        <f t="array" ref="AE2862">_xlfn.XLOOKUP(Orders_C[[#This Row],[Store_ID]],Stores_c[[#All],[Store_ID]],Stores_c[[#All],[City]])</f>
        <v>West Matthew</v>
      </c>
      <c r="AF2862" t="str" cm="1">
        <f t="array" ref="AF2862">_xlfn.XLOOKUP(Orders_C[[#This Row],[Store_ID]],Stores_c[[#All],[Store_ID]],Stores_c[[#All],[Manager_Name]])</f>
        <v>Miguel Kidd</v>
      </c>
      <c r="AG2862" t="str" cm="1">
        <f t="array" ref="AG2862">_xlfn.XLOOKUP(Orders_C[[#This Row],[Store_ID]],Stores_c[[#All],[Store_ID]],Stores_c[[#All],[Store_Type]])</f>
        <v>Drive-Thru</v>
      </c>
    </row>
    <row r="2863" spans="1:33" x14ac:dyDescent="0.25">
      <c r="A2863">
        <v>10371</v>
      </c>
      <c r="B2863" s="1">
        <v>45705</v>
      </c>
      <c r="C2863" s="2">
        <v>0.41217592592592595</v>
      </c>
      <c r="D2863">
        <v>1732</v>
      </c>
      <c r="E2863">
        <v>204</v>
      </c>
      <c r="F2863">
        <v>429</v>
      </c>
      <c r="G2863">
        <v>301</v>
      </c>
      <c r="H2863">
        <v>2</v>
      </c>
      <c r="I2863">
        <v>400</v>
      </c>
      <c r="J2863">
        <v>5</v>
      </c>
      <c r="K2863">
        <v>20</v>
      </c>
      <c r="L2863">
        <v>815</v>
      </c>
      <c r="M2863" t="s">
        <v>18</v>
      </c>
      <c r="N2863" t="s">
        <v>23</v>
      </c>
      <c r="O2863">
        <v>10</v>
      </c>
      <c r="P2863">
        <v>5</v>
      </c>
      <c r="Q2863" t="s">
        <v>4394</v>
      </c>
      <c r="R2863">
        <v>503</v>
      </c>
      <c r="S2863" s="3">
        <v>0.05</v>
      </c>
      <c r="T2863" s="6">
        <v>335</v>
      </c>
      <c r="U2863" t="s">
        <v>6338</v>
      </c>
      <c r="V2863">
        <v>2025</v>
      </c>
      <c r="W2863" t="s">
        <v>6333</v>
      </c>
      <c r="X2863" t="str">
        <f>_xlfn.XLOOKUP(Orders_C[[#This Row],[Product_ID]],Products_C[Product_ID],Products_C[Product_Name])</f>
        <v>Krushers</v>
      </c>
      <c r="Y2863" t="str">
        <f>_xlfn.XLOOKUP(Orders_C[[#This Row],[Product_ID]],Products_C[Product_ID],Products_C[Category])</f>
        <v>Burger</v>
      </c>
      <c r="Z2863" t="str">
        <f>_xlfn.XLOOKUP(Orders_C[[#This Row],[Store_ID]],Stores_c[Store_ID],Stores_c[City])</f>
        <v>New Robertfurt</v>
      </c>
      <c r="AA2863" t="str">
        <f>_xlfn.XLOOKUP(Orders_C[[#This Row],[Customer_ID]],Customers_c[Customer_ID],Customers_c[Customer_Name])</f>
        <v>Mark Stephens</v>
      </c>
      <c r="AB2863" s="6">
        <f>Orders_C[[#This Row],[Quantity]]*Orders_C[[#This Row],[Unit_Price]]*(1-Orders_C[[#This Row],[Discount %]])+Orders_C[[#This Row],[Tax]]</f>
        <v>780</v>
      </c>
      <c r="AC2863" s="9">
        <f>(Orders_C[[#This Row],[Unit_Price]]*Orders_C[[#This Row],[Quantity]])-Orders_C[[#This Row],[Discount]]+Orders_C[[#This Row],[Tax]]</f>
        <v>815</v>
      </c>
      <c r="AD2863" t="str">
        <f>IF(COUNTIF(Orders_C[[#All],[Customer_ID]],Orders_C[[#This Row],[Customer_ID]])&gt;1,"Repeat","New")</f>
        <v>Repeat</v>
      </c>
      <c r="AE2863" t="str" cm="1">
        <f t="array" ref="AE2863">_xlfn.XLOOKUP(Orders_C[[#This Row],[Store_ID]],Stores_c[[#All],[Store_ID]],Stores_c[[#All],[City]])</f>
        <v>New Robertfurt</v>
      </c>
      <c r="AF2863" t="str" cm="1">
        <f t="array" ref="AF2863">_xlfn.XLOOKUP(Orders_C[[#This Row],[Store_ID]],Stores_c[[#All],[Store_ID]],Stores_c[[#All],[Manager_Name]])</f>
        <v>Tiffany Gomez</v>
      </c>
      <c r="AG2863" t="str" cm="1">
        <f t="array" ref="AG2863">_xlfn.XLOOKUP(Orders_C[[#This Row],[Store_ID]],Stores_c[[#All],[Store_ID]],Stores_c[[#All],[Store_Type]])</f>
        <v>Street</v>
      </c>
    </row>
    <row r="2864" spans="1:33" x14ac:dyDescent="0.25">
      <c r="A2864">
        <v>9558</v>
      </c>
      <c r="B2864" s="1">
        <v>45843</v>
      </c>
      <c r="C2864" s="2">
        <v>6.0925925925925925E-2</v>
      </c>
      <c r="D2864">
        <v>1381</v>
      </c>
      <c r="E2864">
        <v>216</v>
      </c>
      <c r="F2864">
        <v>528</v>
      </c>
      <c r="G2864">
        <v>329</v>
      </c>
      <c r="H2864">
        <v>2</v>
      </c>
      <c r="I2864">
        <v>412</v>
      </c>
      <c r="J2864">
        <v>15</v>
      </c>
      <c r="K2864">
        <v>20.6</v>
      </c>
      <c r="L2864">
        <v>829.6</v>
      </c>
      <c r="M2864" t="s">
        <v>18</v>
      </c>
      <c r="N2864" t="s">
        <v>22</v>
      </c>
      <c r="O2864">
        <v>32</v>
      </c>
      <c r="P2864">
        <v>5</v>
      </c>
      <c r="Q2864" t="s">
        <v>3581</v>
      </c>
      <c r="R2864">
        <v>502</v>
      </c>
      <c r="S2864" s="3">
        <v>0.15</v>
      </c>
      <c r="T2864" s="6">
        <v>335.20000000000005</v>
      </c>
      <c r="U2864" t="s">
        <v>6341</v>
      </c>
      <c r="V2864">
        <v>2025</v>
      </c>
      <c r="W2864" t="s">
        <v>6329</v>
      </c>
      <c r="X2864" t="str">
        <f>_xlfn.XLOOKUP(Orders_C[[#This Row],[Product_ID]],Products_C[Product_ID],Products_C[Product_Name])</f>
        <v>Rice Bowl</v>
      </c>
      <c r="Y2864" t="str">
        <f>_xlfn.XLOOKUP(Orders_C[[#This Row],[Product_ID]],Products_C[Product_ID],Products_C[Category])</f>
        <v>Dessert</v>
      </c>
      <c r="Z2864" t="str">
        <f>_xlfn.XLOOKUP(Orders_C[[#This Row],[Store_ID]],Stores_c[Store_ID],Stores_c[City])</f>
        <v>Garciaview</v>
      </c>
      <c r="AA2864" t="str">
        <f>_xlfn.XLOOKUP(Orders_C[[#This Row],[Customer_ID]],Customers_c[Customer_ID],Customers_c[Customer_Name])</f>
        <v>Jesus Gilbert</v>
      </c>
      <c r="AB2864" s="6">
        <f>Orders_C[[#This Row],[Quantity]]*Orders_C[[#This Row],[Unit_Price]]*(1-Orders_C[[#This Row],[Discount %]])+Orders_C[[#This Row],[Tax]]</f>
        <v>721</v>
      </c>
      <c r="AC2864" s="9">
        <f>(Orders_C[[#This Row],[Unit_Price]]*Orders_C[[#This Row],[Quantity]])-Orders_C[[#This Row],[Discount]]+Orders_C[[#This Row],[Tax]]</f>
        <v>829.6</v>
      </c>
      <c r="AD2864" t="str">
        <f>IF(COUNTIF(Orders_C[[#All],[Customer_ID]],Orders_C[[#This Row],[Customer_ID]])&gt;1,"Repeat","New")</f>
        <v>Repeat</v>
      </c>
      <c r="AE2864" t="str" cm="1">
        <f t="array" ref="AE2864">_xlfn.XLOOKUP(Orders_C[[#This Row],[Store_ID]],Stores_c[[#All],[Store_ID]],Stores_c[[#All],[City]])</f>
        <v>Garciaview</v>
      </c>
      <c r="AF2864" t="str" cm="1">
        <f t="array" ref="AF2864">_xlfn.XLOOKUP(Orders_C[[#This Row],[Store_ID]],Stores_c[[#All],[Store_ID]],Stores_c[[#All],[Manager_Name]])</f>
        <v>Karina Washington</v>
      </c>
      <c r="AG2864" t="str" cm="1">
        <f t="array" ref="AG2864">_xlfn.XLOOKUP(Orders_C[[#This Row],[Store_ID]],Stores_c[[#All],[Store_ID]],Stores_c[[#All],[Store_Type]])</f>
        <v>Drive-Thru</v>
      </c>
    </row>
    <row r="2865" spans="1:33" x14ac:dyDescent="0.25">
      <c r="A2865">
        <v>9379</v>
      </c>
      <c r="B2865" s="1">
        <v>45852</v>
      </c>
      <c r="C2865" s="2">
        <v>0.41609953703703706</v>
      </c>
      <c r="D2865">
        <v>1686</v>
      </c>
      <c r="E2865">
        <v>215</v>
      </c>
      <c r="F2865">
        <v>419</v>
      </c>
      <c r="G2865">
        <v>305</v>
      </c>
      <c r="H2865">
        <v>2</v>
      </c>
      <c r="I2865">
        <v>395</v>
      </c>
      <c r="J2865">
        <v>0</v>
      </c>
      <c r="K2865">
        <v>19.75</v>
      </c>
      <c r="L2865">
        <v>809.75</v>
      </c>
      <c r="M2865" t="s">
        <v>19</v>
      </c>
      <c r="N2865" t="s">
        <v>23</v>
      </c>
      <c r="O2865">
        <v>37</v>
      </c>
      <c r="P2865">
        <v>4</v>
      </c>
      <c r="Q2865" t="s">
        <v>3402</v>
      </c>
      <c r="R2865">
        <v>505</v>
      </c>
      <c r="S2865" s="3">
        <v>0</v>
      </c>
      <c r="T2865" s="6">
        <v>335.75</v>
      </c>
      <c r="U2865" t="s">
        <v>6341</v>
      </c>
      <c r="V2865">
        <v>2025</v>
      </c>
      <c r="W2865" t="s">
        <v>6329</v>
      </c>
      <c r="X2865" t="str">
        <f>_xlfn.XLOOKUP(Orders_C[[#This Row],[Product_ID]],Products_C[Product_ID],Products_C[Product_Name])</f>
        <v>Krushers</v>
      </c>
      <c r="Y2865" t="str">
        <f>_xlfn.XLOOKUP(Orders_C[[#This Row],[Product_ID]],Products_C[Product_ID],Products_C[Category])</f>
        <v>Dessert</v>
      </c>
      <c r="Z2865" t="str">
        <f>_xlfn.XLOOKUP(Orders_C[[#This Row],[Store_ID]],Stores_c[Store_ID],Stores_c[City])</f>
        <v>Sallyburgh</v>
      </c>
      <c r="AA2865" t="str">
        <f>_xlfn.XLOOKUP(Orders_C[[#This Row],[Customer_ID]],Customers_c[Customer_ID],Customers_c[Customer_Name])</f>
        <v>Gloria Jones</v>
      </c>
      <c r="AB2865" s="6">
        <f>Orders_C[[#This Row],[Quantity]]*Orders_C[[#This Row],[Unit_Price]]*(1-Orders_C[[#This Row],[Discount %]])+Orders_C[[#This Row],[Tax]]</f>
        <v>809.75</v>
      </c>
      <c r="AC2865" s="9">
        <f>(Orders_C[[#This Row],[Unit_Price]]*Orders_C[[#This Row],[Quantity]])-Orders_C[[#This Row],[Discount]]+Orders_C[[#This Row],[Tax]]</f>
        <v>809.75</v>
      </c>
      <c r="AD2865" t="str">
        <f>IF(COUNTIF(Orders_C[[#All],[Customer_ID]],Orders_C[[#This Row],[Customer_ID]])&gt;1,"Repeat","New")</f>
        <v>Repeat</v>
      </c>
      <c r="AE2865" t="str" cm="1">
        <f t="array" ref="AE2865">_xlfn.XLOOKUP(Orders_C[[#This Row],[Store_ID]],Stores_c[[#All],[Store_ID]],Stores_c[[#All],[City]])</f>
        <v>Sallyburgh</v>
      </c>
      <c r="AF2865" t="str" cm="1">
        <f t="array" ref="AF2865">_xlfn.XLOOKUP(Orders_C[[#This Row],[Store_ID]],Stores_c[[#All],[Store_ID]],Stores_c[[#All],[Manager_Name]])</f>
        <v>Benjamin Mccoy</v>
      </c>
      <c r="AG2865" t="str" cm="1">
        <f t="array" ref="AG2865">_xlfn.XLOOKUP(Orders_C[[#This Row],[Store_ID]],Stores_c[[#All],[Store_ID]],Stores_c[[#All],[Store_Type]])</f>
        <v>Drive-Thru</v>
      </c>
    </row>
    <row r="2866" spans="1:33" x14ac:dyDescent="0.25">
      <c r="A2866">
        <v>9639</v>
      </c>
      <c r="B2866" s="1">
        <v>45810</v>
      </c>
      <c r="C2866" s="2">
        <v>0.59518518518518515</v>
      </c>
      <c r="D2866">
        <v>1024</v>
      </c>
      <c r="E2866">
        <v>211</v>
      </c>
      <c r="F2866">
        <v>466</v>
      </c>
      <c r="G2866">
        <v>315</v>
      </c>
      <c r="H2866">
        <v>2</v>
      </c>
      <c r="I2866">
        <v>395</v>
      </c>
      <c r="J2866">
        <v>0</v>
      </c>
      <c r="K2866">
        <v>19.75</v>
      </c>
      <c r="L2866">
        <v>809.75</v>
      </c>
      <c r="M2866" t="s">
        <v>20</v>
      </c>
      <c r="N2866" t="s">
        <v>23</v>
      </c>
      <c r="O2866">
        <v>13</v>
      </c>
      <c r="P2866">
        <v>5</v>
      </c>
      <c r="Q2866" t="s">
        <v>3662</v>
      </c>
      <c r="R2866">
        <v>503</v>
      </c>
      <c r="S2866" s="3">
        <v>0</v>
      </c>
      <c r="T2866" s="6">
        <v>335.75</v>
      </c>
      <c r="U2866" t="s">
        <v>6340</v>
      </c>
      <c r="V2866">
        <v>2025</v>
      </c>
      <c r="W2866" t="s">
        <v>6333</v>
      </c>
      <c r="X2866" t="str">
        <f>_xlfn.XLOOKUP(Orders_C[[#This Row],[Product_ID]],Products_C[Product_ID],Products_C[Product_Name])</f>
        <v>Popcorn Chicken</v>
      </c>
      <c r="Y2866" t="str">
        <f>_xlfn.XLOOKUP(Orders_C[[#This Row],[Product_ID]],Products_C[Product_ID],Products_C[Category])</f>
        <v>Beverage</v>
      </c>
      <c r="Z2866" t="str">
        <f>_xlfn.XLOOKUP(Orders_C[[#This Row],[Store_ID]],Stores_c[Store_ID],Stores_c[City])</f>
        <v>North Robertstad</v>
      </c>
      <c r="AA2866" t="str">
        <f>_xlfn.XLOOKUP(Orders_C[[#This Row],[Customer_ID]],Customers_c[Customer_ID],Customers_c[Customer_Name])</f>
        <v>Roger Tucker</v>
      </c>
      <c r="AB2866" s="6">
        <f>Orders_C[[#This Row],[Quantity]]*Orders_C[[#This Row],[Unit_Price]]*(1-Orders_C[[#This Row],[Discount %]])+Orders_C[[#This Row],[Tax]]</f>
        <v>809.75</v>
      </c>
      <c r="AC2866" s="9">
        <f>(Orders_C[[#This Row],[Unit_Price]]*Orders_C[[#This Row],[Quantity]])-Orders_C[[#This Row],[Discount]]+Orders_C[[#This Row],[Tax]]</f>
        <v>809.75</v>
      </c>
      <c r="AD2866" t="str">
        <f>IF(COUNTIF(Orders_C[[#All],[Customer_ID]],Orders_C[[#This Row],[Customer_ID]])&gt;1,"Repeat","New")</f>
        <v>Repeat</v>
      </c>
      <c r="AE2866" t="str" cm="1">
        <f t="array" ref="AE2866">_xlfn.XLOOKUP(Orders_C[[#This Row],[Store_ID]],Stores_c[[#All],[Store_ID]],Stores_c[[#All],[City]])</f>
        <v>North Robertstad</v>
      </c>
      <c r="AF2866" t="str" cm="1">
        <f t="array" ref="AF2866">_xlfn.XLOOKUP(Orders_C[[#This Row],[Store_ID]],Stores_c[[#All],[Store_ID]],Stores_c[[#All],[Manager_Name]])</f>
        <v>Mary Lewis</v>
      </c>
      <c r="AG2866" t="str" cm="1">
        <f t="array" ref="AG2866">_xlfn.XLOOKUP(Orders_C[[#This Row],[Store_ID]],Stores_c[[#All],[Store_ID]],Stores_c[[#All],[Store_Type]])</f>
        <v>Street</v>
      </c>
    </row>
    <row r="2867" spans="1:33" x14ac:dyDescent="0.25">
      <c r="A2867">
        <v>8186</v>
      </c>
      <c r="B2867" s="1">
        <v>45801</v>
      </c>
      <c r="C2867" s="2">
        <v>0.64862268518518518</v>
      </c>
      <c r="D2867">
        <v>1493</v>
      </c>
      <c r="E2867">
        <v>222</v>
      </c>
      <c r="F2867">
        <v>544</v>
      </c>
      <c r="G2867">
        <v>309</v>
      </c>
      <c r="H2867">
        <v>2</v>
      </c>
      <c r="I2867">
        <v>401</v>
      </c>
      <c r="J2867">
        <v>5</v>
      </c>
      <c r="K2867">
        <v>20.05</v>
      </c>
      <c r="L2867">
        <v>817.05</v>
      </c>
      <c r="M2867" t="s">
        <v>20</v>
      </c>
      <c r="N2867" t="s">
        <v>21</v>
      </c>
      <c r="O2867">
        <v>55</v>
      </c>
      <c r="P2867">
        <v>2</v>
      </c>
      <c r="Q2867" t="s">
        <v>2209</v>
      </c>
      <c r="R2867">
        <v>510</v>
      </c>
      <c r="S2867" s="3">
        <v>0.05</v>
      </c>
      <c r="T2867" s="6">
        <v>335.84999999999997</v>
      </c>
      <c r="U2867" t="s">
        <v>6339</v>
      </c>
      <c r="V2867">
        <v>2025</v>
      </c>
      <c r="W2867" t="s">
        <v>6331</v>
      </c>
      <c r="X2867" t="str">
        <f>_xlfn.XLOOKUP(Orders_C[[#This Row],[Product_ID]],Products_C[Product_ID],Products_C[Product_Name])</f>
        <v>Chicken Bucket</v>
      </c>
      <c r="Y2867" t="str">
        <f>_xlfn.XLOOKUP(Orders_C[[#This Row],[Product_ID]],Products_C[Product_ID],Products_C[Category])</f>
        <v>Dessert</v>
      </c>
      <c r="Z2867" t="str">
        <f>_xlfn.XLOOKUP(Orders_C[[#This Row],[Store_ID]],Stores_c[Store_ID],Stores_c[City])</f>
        <v>New Steven</v>
      </c>
      <c r="AA2867" t="str">
        <f>_xlfn.XLOOKUP(Orders_C[[#This Row],[Customer_ID]],Customers_c[Customer_ID],Customers_c[Customer_Name])</f>
        <v>Kyle Smith Jr.</v>
      </c>
      <c r="AB2867" s="6">
        <f>Orders_C[[#This Row],[Quantity]]*Orders_C[[#This Row],[Unit_Price]]*(1-Orders_C[[#This Row],[Discount %]])+Orders_C[[#This Row],[Tax]]</f>
        <v>781.94999999999993</v>
      </c>
      <c r="AC2867" s="9">
        <f>(Orders_C[[#This Row],[Unit_Price]]*Orders_C[[#This Row],[Quantity]])-Orders_C[[#This Row],[Discount]]+Orders_C[[#This Row],[Tax]]</f>
        <v>817.05</v>
      </c>
      <c r="AD2867" t="str">
        <f>IF(COUNTIF(Orders_C[[#All],[Customer_ID]],Orders_C[[#This Row],[Customer_ID]])&gt;1,"Repeat","New")</f>
        <v>Repeat</v>
      </c>
      <c r="AE2867" t="str" cm="1">
        <f t="array" ref="AE2867">_xlfn.XLOOKUP(Orders_C[[#This Row],[Store_ID]],Stores_c[[#All],[Store_ID]],Stores_c[[#All],[City]])</f>
        <v>New Steven</v>
      </c>
      <c r="AF2867" t="str" cm="1">
        <f t="array" ref="AF2867">_xlfn.XLOOKUP(Orders_C[[#This Row],[Store_ID]],Stores_c[[#All],[Store_ID]],Stores_c[[#All],[Manager_Name]])</f>
        <v>Terri Martinez</v>
      </c>
      <c r="AG2867" t="str" cm="1">
        <f t="array" ref="AG2867">_xlfn.XLOOKUP(Orders_C[[#This Row],[Store_ID]],Stores_c[[#All],[Store_ID]],Stores_c[[#All],[Store_Type]])</f>
        <v>Drive-Thru</v>
      </c>
    </row>
    <row r="2868" spans="1:33" x14ac:dyDescent="0.25">
      <c r="A2868">
        <v>8887</v>
      </c>
      <c r="B2868" s="1">
        <v>45986</v>
      </c>
      <c r="C2868" s="2">
        <v>3.15625E-2</v>
      </c>
      <c r="D2868">
        <v>1295</v>
      </c>
      <c r="E2868">
        <v>219</v>
      </c>
      <c r="F2868">
        <v>482</v>
      </c>
      <c r="G2868">
        <v>312</v>
      </c>
      <c r="H2868">
        <v>2</v>
      </c>
      <c r="I2868">
        <v>407</v>
      </c>
      <c r="J2868">
        <v>10</v>
      </c>
      <c r="K2868">
        <v>20.350000000000001</v>
      </c>
      <c r="L2868">
        <v>824.35</v>
      </c>
      <c r="M2868" t="s">
        <v>18</v>
      </c>
      <c r="N2868" t="s">
        <v>23</v>
      </c>
      <c r="O2868">
        <v>52</v>
      </c>
      <c r="P2868">
        <v>4</v>
      </c>
      <c r="Q2868" t="s">
        <v>2910</v>
      </c>
      <c r="R2868">
        <v>505</v>
      </c>
      <c r="S2868" s="3">
        <v>0.1</v>
      </c>
      <c r="T2868" s="6">
        <v>335.95000000000005</v>
      </c>
      <c r="U2868" t="s">
        <v>6336</v>
      </c>
      <c r="V2868">
        <v>2025</v>
      </c>
      <c r="W2868" t="s">
        <v>6331</v>
      </c>
      <c r="X2868" t="str">
        <f>_xlfn.XLOOKUP(Orders_C[[#This Row],[Product_ID]],Products_C[Product_ID],Products_C[Product_Name])</f>
        <v>Veg Burger</v>
      </c>
      <c r="Y2868" t="str">
        <f>_xlfn.XLOOKUP(Orders_C[[#This Row],[Product_ID]],Products_C[Product_ID],Products_C[Category])</f>
        <v>Burger</v>
      </c>
      <c r="Z2868" t="str">
        <f>_xlfn.XLOOKUP(Orders_C[[#This Row],[Store_ID]],Stores_c[Store_ID],Stores_c[City])</f>
        <v>Lake David</v>
      </c>
      <c r="AA2868" t="str">
        <f>_xlfn.XLOOKUP(Orders_C[[#This Row],[Customer_ID]],Customers_c[Customer_ID],Customers_c[Customer_Name])</f>
        <v>April Guerra</v>
      </c>
      <c r="AB2868" s="6">
        <f>Orders_C[[#This Row],[Quantity]]*Orders_C[[#This Row],[Unit_Price]]*(1-Orders_C[[#This Row],[Discount %]])+Orders_C[[#This Row],[Tax]]</f>
        <v>752.95</v>
      </c>
      <c r="AC2868" s="9">
        <f>(Orders_C[[#This Row],[Unit_Price]]*Orders_C[[#This Row],[Quantity]])-Orders_C[[#This Row],[Discount]]+Orders_C[[#This Row],[Tax]]</f>
        <v>824.35</v>
      </c>
      <c r="AD2868" t="str">
        <f>IF(COUNTIF(Orders_C[[#All],[Customer_ID]],Orders_C[[#This Row],[Customer_ID]])&gt;1,"Repeat","New")</f>
        <v>Repeat</v>
      </c>
      <c r="AE2868" t="str" cm="1">
        <f t="array" ref="AE2868">_xlfn.XLOOKUP(Orders_C[[#This Row],[Store_ID]],Stores_c[[#All],[Store_ID]],Stores_c[[#All],[City]])</f>
        <v>Lake David</v>
      </c>
      <c r="AF2868" t="str" cm="1">
        <f t="array" ref="AF2868">_xlfn.XLOOKUP(Orders_C[[#This Row],[Store_ID]],Stores_c[[#All],[Store_ID]],Stores_c[[#All],[Manager_Name]])</f>
        <v>Joshua Hines</v>
      </c>
      <c r="AG2868" t="str" cm="1">
        <f t="array" ref="AG2868">_xlfn.XLOOKUP(Orders_C[[#This Row],[Store_ID]],Stores_c[[#All],[Store_ID]],Stores_c[[#All],[Store_Type]])</f>
        <v>Street</v>
      </c>
    </row>
    <row r="2869" spans="1:33" x14ac:dyDescent="0.25">
      <c r="A2869">
        <v>9134</v>
      </c>
      <c r="B2869" s="1">
        <v>45808</v>
      </c>
      <c r="C2869" s="2">
        <v>0.47645833333333332</v>
      </c>
      <c r="D2869">
        <v>1937</v>
      </c>
      <c r="E2869">
        <v>220</v>
      </c>
      <c r="F2869">
        <v>546</v>
      </c>
      <c r="G2869">
        <v>317</v>
      </c>
      <c r="H2869">
        <v>2</v>
      </c>
      <c r="I2869">
        <v>407</v>
      </c>
      <c r="J2869">
        <v>10</v>
      </c>
      <c r="K2869">
        <v>20.350000000000001</v>
      </c>
      <c r="L2869">
        <v>824.35</v>
      </c>
      <c r="M2869" t="s">
        <v>20</v>
      </c>
      <c r="N2869" t="s">
        <v>21</v>
      </c>
      <c r="O2869">
        <v>21</v>
      </c>
      <c r="P2869">
        <v>4</v>
      </c>
      <c r="Q2869" t="s">
        <v>3157</v>
      </c>
      <c r="R2869">
        <v>507</v>
      </c>
      <c r="S2869" s="3">
        <v>0.1</v>
      </c>
      <c r="T2869" s="6">
        <v>335.95000000000005</v>
      </c>
      <c r="U2869" t="s">
        <v>6339</v>
      </c>
      <c r="V2869">
        <v>2025</v>
      </c>
      <c r="W2869" t="s">
        <v>6329</v>
      </c>
      <c r="X2869" t="str">
        <f>_xlfn.XLOOKUP(Orders_C[[#This Row],[Product_ID]],Products_C[Product_ID],Products_C[Product_Name])</f>
        <v>Popcorn Chicken</v>
      </c>
      <c r="Y2869" t="str">
        <f>_xlfn.XLOOKUP(Orders_C[[#This Row],[Product_ID]],Products_C[Product_ID],Products_C[Category])</f>
        <v>Dessert</v>
      </c>
      <c r="Z2869" t="str">
        <f>_xlfn.XLOOKUP(Orders_C[[#This Row],[Store_ID]],Stores_c[Store_ID],Stores_c[City])</f>
        <v>Williamborough</v>
      </c>
      <c r="AA2869" t="str">
        <f>_xlfn.XLOOKUP(Orders_C[[#This Row],[Customer_ID]],Customers_c[Customer_ID],Customers_c[Customer_Name])</f>
        <v>Craig Garcia</v>
      </c>
      <c r="AB2869" s="6">
        <f>Orders_C[[#This Row],[Quantity]]*Orders_C[[#This Row],[Unit_Price]]*(1-Orders_C[[#This Row],[Discount %]])+Orders_C[[#This Row],[Tax]]</f>
        <v>752.95</v>
      </c>
      <c r="AC2869" s="9">
        <f>(Orders_C[[#This Row],[Unit_Price]]*Orders_C[[#This Row],[Quantity]])-Orders_C[[#This Row],[Discount]]+Orders_C[[#This Row],[Tax]]</f>
        <v>824.35</v>
      </c>
      <c r="AD2869" t="str">
        <f>IF(COUNTIF(Orders_C[[#All],[Customer_ID]],Orders_C[[#This Row],[Customer_ID]])&gt;1,"Repeat","New")</f>
        <v>Repeat</v>
      </c>
      <c r="AE2869" t="str" cm="1">
        <f t="array" ref="AE2869">_xlfn.XLOOKUP(Orders_C[[#This Row],[Store_ID]],Stores_c[[#All],[Store_ID]],Stores_c[[#All],[City]])</f>
        <v>Williamborough</v>
      </c>
      <c r="AF2869" t="str" cm="1">
        <f t="array" ref="AF2869">_xlfn.XLOOKUP(Orders_C[[#This Row],[Store_ID]],Stores_c[[#All],[Store_ID]],Stores_c[[#All],[Manager_Name]])</f>
        <v>Michael Mcbride</v>
      </c>
      <c r="AG2869" t="str" cm="1">
        <f t="array" ref="AG2869">_xlfn.XLOOKUP(Orders_C[[#This Row],[Store_ID]],Stores_c[[#All],[Store_ID]],Stores_c[[#All],[Store_Type]])</f>
        <v>Mall</v>
      </c>
    </row>
    <row r="2870" spans="1:33" x14ac:dyDescent="0.25">
      <c r="A2870">
        <v>8280</v>
      </c>
      <c r="B2870" s="1">
        <v>45724</v>
      </c>
      <c r="C2870" s="2">
        <v>0.11940972222222222</v>
      </c>
      <c r="D2870">
        <v>1574</v>
      </c>
      <c r="E2870">
        <v>206</v>
      </c>
      <c r="F2870">
        <v>465</v>
      </c>
      <c r="G2870">
        <v>337</v>
      </c>
      <c r="H2870">
        <v>2</v>
      </c>
      <c r="I2870">
        <v>413</v>
      </c>
      <c r="J2870">
        <v>15</v>
      </c>
      <c r="K2870">
        <v>20.65</v>
      </c>
      <c r="L2870">
        <v>831.65</v>
      </c>
      <c r="M2870" t="s">
        <v>19</v>
      </c>
      <c r="N2870" t="s">
        <v>22</v>
      </c>
      <c r="O2870">
        <v>12</v>
      </c>
      <c r="P2870">
        <v>3</v>
      </c>
      <c r="Q2870" t="s">
        <v>2303</v>
      </c>
      <c r="R2870">
        <v>507</v>
      </c>
      <c r="S2870" s="3">
        <v>0.15</v>
      </c>
      <c r="T2870" s="6">
        <v>336.05</v>
      </c>
      <c r="U2870" t="s">
        <v>6334</v>
      </c>
      <c r="V2870">
        <v>2025</v>
      </c>
      <c r="W2870" t="s">
        <v>6333</v>
      </c>
      <c r="X2870" t="str">
        <f>_xlfn.XLOOKUP(Orders_C[[#This Row],[Product_ID]],Products_C[Product_ID],Products_C[Product_Name])</f>
        <v>Chocolate Lava Cake</v>
      </c>
      <c r="Y2870" t="str">
        <f>_xlfn.XLOOKUP(Orders_C[[#This Row],[Product_ID]],Products_C[Product_ID],Products_C[Category])</f>
        <v>Chicken</v>
      </c>
      <c r="Z2870" t="str">
        <f>_xlfn.XLOOKUP(Orders_C[[#This Row],[Store_ID]],Stores_c[Store_ID],Stores_c[City])</f>
        <v>West Matthew</v>
      </c>
      <c r="AA2870" t="str">
        <f>_xlfn.XLOOKUP(Orders_C[[#This Row],[Customer_ID]],Customers_c[Customer_ID],Customers_c[Customer_Name])</f>
        <v>Pamela Jones</v>
      </c>
      <c r="AB2870" s="6">
        <f>Orders_C[[#This Row],[Quantity]]*Orders_C[[#This Row],[Unit_Price]]*(1-Orders_C[[#This Row],[Discount %]])+Orders_C[[#This Row],[Tax]]</f>
        <v>722.75</v>
      </c>
      <c r="AC2870" s="9">
        <f>(Orders_C[[#This Row],[Unit_Price]]*Orders_C[[#This Row],[Quantity]])-Orders_C[[#This Row],[Discount]]+Orders_C[[#This Row],[Tax]]</f>
        <v>831.65</v>
      </c>
      <c r="AD2870" t="str">
        <f>IF(COUNTIF(Orders_C[[#All],[Customer_ID]],Orders_C[[#This Row],[Customer_ID]])&gt;1,"Repeat","New")</f>
        <v>Repeat</v>
      </c>
      <c r="AE2870" t="str" cm="1">
        <f t="array" ref="AE2870">_xlfn.XLOOKUP(Orders_C[[#This Row],[Store_ID]],Stores_c[[#All],[Store_ID]],Stores_c[[#All],[City]])</f>
        <v>West Matthew</v>
      </c>
      <c r="AF2870" t="str" cm="1">
        <f t="array" ref="AF2870">_xlfn.XLOOKUP(Orders_C[[#This Row],[Store_ID]],Stores_c[[#All],[Store_ID]],Stores_c[[#All],[Manager_Name]])</f>
        <v>Miguel Kidd</v>
      </c>
      <c r="AG2870" t="str" cm="1">
        <f t="array" ref="AG2870">_xlfn.XLOOKUP(Orders_C[[#This Row],[Store_ID]],Stores_c[[#All],[Store_ID]],Stores_c[[#All],[Store_Type]])</f>
        <v>Drive-Thru</v>
      </c>
    </row>
    <row r="2871" spans="1:33" x14ac:dyDescent="0.25">
      <c r="A2871">
        <v>10750</v>
      </c>
      <c r="B2871" s="1">
        <v>45950</v>
      </c>
      <c r="C2871" s="2">
        <v>0.92637731481481478</v>
      </c>
      <c r="D2871">
        <v>1572</v>
      </c>
      <c r="E2871">
        <v>207</v>
      </c>
      <c r="F2871">
        <v>507</v>
      </c>
      <c r="G2871">
        <v>339</v>
      </c>
      <c r="H2871">
        <v>3</v>
      </c>
      <c r="I2871">
        <v>273</v>
      </c>
      <c r="J2871">
        <v>5</v>
      </c>
      <c r="K2871">
        <v>13.65</v>
      </c>
      <c r="L2871">
        <v>827.65</v>
      </c>
      <c r="M2871" t="s">
        <v>20</v>
      </c>
      <c r="N2871" t="s">
        <v>23</v>
      </c>
      <c r="O2871">
        <v>24</v>
      </c>
      <c r="P2871">
        <v>5</v>
      </c>
      <c r="Q2871" t="s">
        <v>4773</v>
      </c>
      <c r="R2871">
        <v>505</v>
      </c>
      <c r="S2871" s="3">
        <v>0.05</v>
      </c>
      <c r="T2871" s="6">
        <v>336.25</v>
      </c>
      <c r="U2871" t="s">
        <v>6332</v>
      </c>
      <c r="V2871">
        <v>2025</v>
      </c>
      <c r="W2871" t="s">
        <v>6329</v>
      </c>
      <c r="X2871" t="str">
        <f>_xlfn.XLOOKUP(Orders_C[[#This Row],[Product_ID]],Products_C[Product_ID],Products_C[Product_Name])</f>
        <v>Veg Burger</v>
      </c>
      <c r="Y2871" t="str">
        <f>_xlfn.XLOOKUP(Orders_C[[#This Row],[Product_ID]],Products_C[Product_ID],Products_C[Category])</f>
        <v>Burger</v>
      </c>
      <c r="Z2871" t="str">
        <f>_xlfn.XLOOKUP(Orders_C[[#This Row],[Store_ID]],Stores_c[Store_ID],Stores_c[City])</f>
        <v>Christineton</v>
      </c>
      <c r="AA2871" t="str">
        <f>_xlfn.XLOOKUP(Orders_C[[#This Row],[Customer_ID]],Customers_c[Customer_ID],Customers_c[Customer_Name])</f>
        <v>Thomas Patel</v>
      </c>
      <c r="AB2871" s="6">
        <f>Orders_C[[#This Row],[Quantity]]*Orders_C[[#This Row],[Unit_Price]]*(1-Orders_C[[#This Row],[Discount %]])+Orders_C[[#This Row],[Tax]]</f>
        <v>791.69999999999993</v>
      </c>
      <c r="AC2871" s="9">
        <f>(Orders_C[[#This Row],[Unit_Price]]*Orders_C[[#This Row],[Quantity]])-Orders_C[[#This Row],[Discount]]+Orders_C[[#This Row],[Tax]]</f>
        <v>827.65</v>
      </c>
      <c r="AD2871" t="str">
        <f>IF(COUNTIF(Orders_C[[#All],[Customer_ID]],Orders_C[[#This Row],[Customer_ID]])&gt;1,"Repeat","New")</f>
        <v>Repeat</v>
      </c>
      <c r="AE2871" t="str" cm="1">
        <f t="array" ref="AE2871">_xlfn.XLOOKUP(Orders_C[[#This Row],[Store_ID]],Stores_c[[#All],[Store_ID]],Stores_c[[#All],[City]])</f>
        <v>Christineton</v>
      </c>
      <c r="AF2871" t="str" cm="1">
        <f t="array" ref="AF2871">_xlfn.XLOOKUP(Orders_C[[#This Row],[Store_ID]],Stores_c[[#All],[Store_ID]],Stores_c[[#All],[Manager_Name]])</f>
        <v>Dr. William Hubbard MD</v>
      </c>
      <c r="AG2871" t="str" cm="1">
        <f t="array" ref="AG2871">_xlfn.XLOOKUP(Orders_C[[#This Row],[Store_ID]],Stores_c[[#All],[Store_ID]],Stores_c[[#All],[Store_Type]])</f>
        <v>Street</v>
      </c>
    </row>
    <row r="2872" spans="1:33" x14ac:dyDescent="0.25">
      <c r="A2872">
        <v>8169</v>
      </c>
      <c r="B2872" s="1">
        <v>45955</v>
      </c>
      <c r="C2872" s="2">
        <v>0.31344907407407407</v>
      </c>
      <c r="D2872">
        <v>1623</v>
      </c>
      <c r="E2872">
        <v>213</v>
      </c>
      <c r="F2872">
        <v>447</v>
      </c>
      <c r="G2872">
        <v>332</v>
      </c>
      <c r="H2872">
        <v>3</v>
      </c>
      <c r="I2872">
        <v>277</v>
      </c>
      <c r="J2872">
        <v>10</v>
      </c>
      <c r="K2872">
        <v>13.85</v>
      </c>
      <c r="L2872">
        <v>834.85</v>
      </c>
      <c r="M2872" t="s">
        <v>19</v>
      </c>
      <c r="N2872" t="s">
        <v>21</v>
      </c>
      <c r="O2872">
        <v>50</v>
      </c>
      <c r="P2872">
        <v>3</v>
      </c>
      <c r="Q2872" t="s">
        <v>2192</v>
      </c>
      <c r="R2872">
        <v>502</v>
      </c>
      <c r="S2872" s="3">
        <v>0.1</v>
      </c>
      <c r="T2872" s="6">
        <v>336.25000000000006</v>
      </c>
      <c r="U2872" t="s">
        <v>6332</v>
      </c>
      <c r="V2872">
        <v>2025</v>
      </c>
      <c r="W2872" t="s">
        <v>6331</v>
      </c>
      <c r="X2872" t="str">
        <f>_xlfn.XLOOKUP(Orders_C[[#This Row],[Product_ID]],Products_C[Product_ID],Products_C[Product_Name])</f>
        <v>Zinger Burger</v>
      </c>
      <c r="Y2872" t="str">
        <f>_xlfn.XLOOKUP(Orders_C[[#This Row],[Product_ID]],Products_C[Product_ID],Products_C[Category])</f>
        <v>Beverage</v>
      </c>
      <c r="Z2872" t="str">
        <f>_xlfn.XLOOKUP(Orders_C[[#This Row],[Store_ID]],Stores_c[Store_ID],Stores_c[City])</f>
        <v>Lake Kristashire</v>
      </c>
      <c r="AA2872" t="str">
        <f>_xlfn.XLOOKUP(Orders_C[[#This Row],[Customer_ID]],Customers_c[Customer_ID],Customers_c[Customer_Name])</f>
        <v>Kim Jackson</v>
      </c>
      <c r="AB2872" s="6">
        <f>Orders_C[[#This Row],[Quantity]]*Orders_C[[#This Row],[Unit_Price]]*(1-Orders_C[[#This Row],[Discount %]])+Orders_C[[#This Row],[Tax]]</f>
        <v>761.75</v>
      </c>
      <c r="AC2872" s="9">
        <f>(Orders_C[[#This Row],[Unit_Price]]*Orders_C[[#This Row],[Quantity]])-Orders_C[[#This Row],[Discount]]+Orders_C[[#This Row],[Tax]]</f>
        <v>834.85</v>
      </c>
      <c r="AD2872" t="str">
        <f>IF(COUNTIF(Orders_C[[#All],[Customer_ID]],Orders_C[[#This Row],[Customer_ID]])&gt;1,"Repeat","New")</f>
        <v>Repeat</v>
      </c>
      <c r="AE2872" t="str" cm="1">
        <f t="array" ref="AE2872">_xlfn.XLOOKUP(Orders_C[[#This Row],[Store_ID]],Stores_c[[#All],[Store_ID]],Stores_c[[#All],[City]])</f>
        <v>Lake Kristashire</v>
      </c>
      <c r="AF2872" t="str" cm="1">
        <f t="array" ref="AF2872">_xlfn.XLOOKUP(Orders_C[[#This Row],[Store_ID]],Stores_c[[#All],[Store_ID]],Stores_c[[#All],[Manager_Name]])</f>
        <v>Andrea Daugherty</v>
      </c>
      <c r="AG2872" t="str" cm="1">
        <f t="array" ref="AG2872">_xlfn.XLOOKUP(Orders_C[[#This Row],[Store_ID]],Stores_c[[#All],[Store_ID]],Stores_c[[#All],[Store_Type]])</f>
        <v>Mall</v>
      </c>
    </row>
    <row r="2873" spans="1:33" x14ac:dyDescent="0.25">
      <c r="A2873">
        <v>9528</v>
      </c>
      <c r="B2873" s="1">
        <v>46052</v>
      </c>
      <c r="C2873" s="2">
        <v>0.93296296296296299</v>
      </c>
      <c r="D2873">
        <v>1816</v>
      </c>
      <c r="E2873">
        <v>207</v>
      </c>
      <c r="F2873">
        <v>516</v>
      </c>
      <c r="G2873">
        <v>304</v>
      </c>
      <c r="H2873">
        <v>3</v>
      </c>
      <c r="I2873">
        <v>269</v>
      </c>
      <c r="J2873">
        <v>0</v>
      </c>
      <c r="K2873">
        <v>13.45</v>
      </c>
      <c r="L2873">
        <v>820.45</v>
      </c>
      <c r="M2873" t="s">
        <v>19</v>
      </c>
      <c r="N2873" t="s">
        <v>23</v>
      </c>
      <c r="O2873">
        <v>40</v>
      </c>
      <c r="P2873">
        <v>4</v>
      </c>
      <c r="Q2873" t="s">
        <v>3551</v>
      </c>
      <c r="R2873">
        <v>509</v>
      </c>
      <c r="S2873" s="3">
        <v>0</v>
      </c>
      <c r="T2873" s="6">
        <v>336.25000000000006</v>
      </c>
      <c r="U2873" t="s">
        <v>6330</v>
      </c>
      <c r="V2873">
        <v>2026</v>
      </c>
      <c r="W2873" t="s">
        <v>6329</v>
      </c>
      <c r="X2873" t="str">
        <f>_xlfn.XLOOKUP(Orders_C[[#This Row],[Product_ID]],Products_C[Product_ID],Products_C[Product_Name])</f>
        <v>Veg Burger</v>
      </c>
      <c r="Y2873" t="str">
        <f>_xlfn.XLOOKUP(Orders_C[[#This Row],[Product_ID]],Products_C[Product_ID],Products_C[Category])</f>
        <v>Burger</v>
      </c>
      <c r="Z2873" t="str">
        <f>_xlfn.XLOOKUP(Orders_C[[#This Row],[Store_ID]],Stores_c[Store_ID],Stores_c[City])</f>
        <v>Christineton</v>
      </c>
      <c r="AA2873" t="str">
        <f>_xlfn.XLOOKUP(Orders_C[[#This Row],[Customer_ID]],Customers_c[Customer_ID],Customers_c[Customer_Name])</f>
        <v>Richard Keller</v>
      </c>
      <c r="AB2873" s="6">
        <f>Orders_C[[#This Row],[Quantity]]*Orders_C[[#This Row],[Unit_Price]]*(1-Orders_C[[#This Row],[Discount %]])+Orders_C[[#This Row],[Tax]]</f>
        <v>820.45</v>
      </c>
      <c r="AC2873" s="9">
        <f>(Orders_C[[#This Row],[Unit_Price]]*Orders_C[[#This Row],[Quantity]])-Orders_C[[#This Row],[Discount]]+Orders_C[[#This Row],[Tax]]</f>
        <v>820.45</v>
      </c>
      <c r="AD2873" t="str">
        <f>IF(COUNTIF(Orders_C[[#All],[Customer_ID]],Orders_C[[#This Row],[Customer_ID]])&gt;1,"Repeat","New")</f>
        <v>Repeat</v>
      </c>
      <c r="AE2873" t="str" cm="1">
        <f t="array" ref="AE2873">_xlfn.XLOOKUP(Orders_C[[#This Row],[Store_ID]],Stores_c[[#All],[Store_ID]],Stores_c[[#All],[City]])</f>
        <v>Christineton</v>
      </c>
      <c r="AF2873" t="str" cm="1">
        <f t="array" ref="AF2873">_xlfn.XLOOKUP(Orders_C[[#This Row],[Store_ID]],Stores_c[[#All],[Store_ID]],Stores_c[[#All],[Manager_Name]])</f>
        <v>Dr. William Hubbard MD</v>
      </c>
      <c r="AG2873" t="str" cm="1">
        <f t="array" ref="AG2873">_xlfn.XLOOKUP(Orders_C[[#This Row],[Store_ID]],Stores_c[[#All],[Store_ID]],Stores_c[[#All],[Store_Type]])</f>
        <v>Street</v>
      </c>
    </row>
    <row r="2874" spans="1:33" x14ac:dyDescent="0.25">
      <c r="A2874">
        <v>9045</v>
      </c>
      <c r="B2874" s="1">
        <v>45886</v>
      </c>
      <c r="C2874" s="2">
        <v>0.39688657407407407</v>
      </c>
      <c r="D2874">
        <v>1095</v>
      </c>
      <c r="E2874">
        <v>217</v>
      </c>
      <c r="F2874">
        <v>436</v>
      </c>
      <c r="G2874">
        <v>336</v>
      </c>
      <c r="H2874">
        <v>4</v>
      </c>
      <c r="I2874">
        <v>210</v>
      </c>
      <c r="J2874">
        <v>10</v>
      </c>
      <c r="K2874">
        <v>10.5</v>
      </c>
      <c r="L2874">
        <v>840.5</v>
      </c>
      <c r="M2874" t="s">
        <v>20</v>
      </c>
      <c r="N2874" t="s">
        <v>23</v>
      </c>
      <c r="O2874">
        <v>40</v>
      </c>
      <c r="P2874">
        <v>2</v>
      </c>
      <c r="Q2874" t="s">
        <v>3068</v>
      </c>
      <c r="R2874">
        <v>504</v>
      </c>
      <c r="S2874" s="3">
        <v>0.1</v>
      </c>
      <c r="T2874" s="6">
        <v>336.5</v>
      </c>
      <c r="U2874" t="s">
        <v>6342</v>
      </c>
      <c r="V2874">
        <v>2025</v>
      </c>
      <c r="W2874" t="s">
        <v>6329</v>
      </c>
      <c r="X2874" t="str">
        <f>_xlfn.XLOOKUP(Orders_C[[#This Row],[Product_ID]],Products_C[Product_ID],Products_C[Product_Name])</f>
        <v>Chicken Bucket</v>
      </c>
      <c r="Y2874" t="str">
        <f>_xlfn.XLOOKUP(Orders_C[[#This Row],[Product_ID]],Products_C[Product_ID],Products_C[Category])</f>
        <v>Dessert</v>
      </c>
      <c r="Z2874" t="str">
        <f>_xlfn.XLOOKUP(Orders_C[[#This Row],[Store_ID]],Stores_c[Store_ID],Stores_c[City])</f>
        <v>West Rebecca</v>
      </c>
      <c r="AA2874" t="str">
        <f>_xlfn.XLOOKUP(Orders_C[[#This Row],[Customer_ID]],Customers_c[Customer_ID],Customers_c[Customer_Name])</f>
        <v>Rebecca Dean</v>
      </c>
      <c r="AB2874" s="6">
        <f>Orders_C[[#This Row],[Quantity]]*Orders_C[[#This Row],[Unit_Price]]*(1-Orders_C[[#This Row],[Discount %]])+Orders_C[[#This Row],[Tax]]</f>
        <v>766.5</v>
      </c>
      <c r="AC2874" s="9">
        <f>(Orders_C[[#This Row],[Unit_Price]]*Orders_C[[#This Row],[Quantity]])-Orders_C[[#This Row],[Discount]]+Orders_C[[#This Row],[Tax]]</f>
        <v>840.5</v>
      </c>
      <c r="AD2874" t="str">
        <f>IF(COUNTIF(Orders_C[[#All],[Customer_ID]],Orders_C[[#This Row],[Customer_ID]])&gt;1,"Repeat","New")</f>
        <v>Repeat</v>
      </c>
      <c r="AE2874" t="str" cm="1">
        <f t="array" ref="AE2874">_xlfn.XLOOKUP(Orders_C[[#This Row],[Store_ID]],Stores_c[[#All],[Store_ID]],Stores_c[[#All],[City]])</f>
        <v>West Rebecca</v>
      </c>
      <c r="AF2874" t="str" cm="1">
        <f t="array" ref="AF2874">_xlfn.XLOOKUP(Orders_C[[#This Row],[Store_ID]],Stores_c[[#All],[Store_ID]],Stores_c[[#All],[Manager_Name]])</f>
        <v>Albert Smith</v>
      </c>
      <c r="AG2874" t="str" cm="1">
        <f t="array" ref="AG2874">_xlfn.XLOOKUP(Orders_C[[#This Row],[Store_ID]],Stores_c[[#All],[Store_ID]],Stores_c[[#All],[Store_Type]])</f>
        <v>Mall</v>
      </c>
    </row>
    <row r="2875" spans="1:33" x14ac:dyDescent="0.25">
      <c r="A2875">
        <v>7612</v>
      </c>
      <c r="B2875" s="1">
        <v>45760</v>
      </c>
      <c r="C2875" s="2">
        <v>0.70763888888888893</v>
      </c>
      <c r="D2875">
        <v>1823</v>
      </c>
      <c r="E2875">
        <v>207</v>
      </c>
      <c r="F2875">
        <v>430</v>
      </c>
      <c r="G2875">
        <v>330</v>
      </c>
      <c r="H2875">
        <v>2</v>
      </c>
      <c r="I2875">
        <v>396</v>
      </c>
      <c r="J2875">
        <v>0</v>
      </c>
      <c r="K2875">
        <v>19.8</v>
      </c>
      <c r="L2875">
        <v>811.8</v>
      </c>
      <c r="M2875" t="s">
        <v>19</v>
      </c>
      <c r="N2875" t="s">
        <v>21</v>
      </c>
      <c r="O2875">
        <v>28</v>
      </c>
      <c r="P2875">
        <v>1</v>
      </c>
      <c r="Q2875" t="s">
        <v>1635</v>
      </c>
      <c r="R2875">
        <v>501</v>
      </c>
      <c r="S2875" s="3">
        <v>0</v>
      </c>
      <c r="T2875" s="6">
        <v>336.59999999999997</v>
      </c>
      <c r="U2875" t="s">
        <v>6337</v>
      </c>
      <c r="V2875">
        <v>2025</v>
      </c>
      <c r="W2875" t="s">
        <v>6329</v>
      </c>
      <c r="X2875" t="str">
        <f>_xlfn.XLOOKUP(Orders_C[[#This Row],[Product_ID]],Products_C[Product_ID],Products_C[Product_Name])</f>
        <v>Rice Bowl</v>
      </c>
      <c r="Y2875" t="str">
        <f>_xlfn.XLOOKUP(Orders_C[[#This Row],[Product_ID]],Products_C[Product_ID],Products_C[Category])</f>
        <v>Beverage</v>
      </c>
      <c r="Z2875" t="str">
        <f>_xlfn.XLOOKUP(Orders_C[[#This Row],[Store_ID]],Stores_c[Store_ID],Stores_c[City])</f>
        <v>Christineton</v>
      </c>
      <c r="AA2875" t="str">
        <f>_xlfn.XLOOKUP(Orders_C[[#This Row],[Customer_ID]],Customers_c[Customer_ID],Customers_c[Customer_Name])</f>
        <v>Carl Williams</v>
      </c>
      <c r="AB2875" s="6">
        <f>Orders_C[[#This Row],[Quantity]]*Orders_C[[#This Row],[Unit_Price]]*(1-Orders_C[[#This Row],[Discount %]])+Orders_C[[#This Row],[Tax]]</f>
        <v>811.8</v>
      </c>
      <c r="AC2875" s="9">
        <f>(Orders_C[[#This Row],[Unit_Price]]*Orders_C[[#This Row],[Quantity]])-Orders_C[[#This Row],[Discount]]+Orders_C[[#This Row],[Tax]]</f>
        <v>811.8</v>
      </c>
      <c r="AD2875" t="str">
        <f>IF(COUNTIF(Orders_C[[#All],[Customer_ID]],Orders_C[[#This Row],[Customer_ID]])&gt;1,"Repeat","New")</f>
        <v>Repeat</v>
      </c>
      <c r="AE2875" t="str" cm="1">
        <f t="array" ref="AE2875">_xlfn.XLOOKUP(Orders_C[[#This Row],[Store_ID]],Stores_c[[#All],[Store_ID]],Stores_c[[#All],[City]])</f>
        <v>Christineton</v>
      </c>
      <c r="AF2875" t="str" cm="1">
        <f t="array" ref="AF2875">_xlfn.XLOOKUP(Orders_C[[#This Row],[Store_ID]],Stores_c[[#All],[Store_ID]],Stores_c[[#All],[Manager_Name]])</f>
        <v>Dr. William Hubbard MD</v>
      </c>
      <c r="AG2875" t="str" cm="1">
        <f t="array" ref="AG2875">_xlfn.XLOOKUP(Orders_C[[#This Row],[Store_ID]],Stores_c[[#All],[Store_ID]],Stores_c[[#All],[Store_Type]])</f>
        <v>Street</v>
      </c>
    </row>
    <row r="2876" spans="1:33" x14ac:dyDescent="0.25">
      <c r="A2876">
        <v>10843</v>
      </c>
      <c r="B2876" s="1">
        <v>45884</v>
      </c>
      <c r="C2876" s="2">
        <v>0.68753472222222223</v>
      </c>
      <c r="D2876">
        <v>1872</v>
      </c>
      <c r="E2876">
        <v>220</v>
      </c>
      <c r="F2876">
        <v>468</v>
      </c>
      <c r="G2876">
        <v>303</v>
      </c>
      <c r="H2876">
        <v>2</v>
      </c>
      <c r="I2876">
        <v>396</v>
      </c>
      <c r="J2876">
        <v>0</v>
      </c>
      <c r="K2876">
        <v>19.8</v>
      </c>
      <c r="L2876">
        <v>811.8</v>
      </c>
      <c r="M2876" t="s">
        <v>20</v>
      </c>
      <c r="N2876" t="s">
        <v>22</v>
      </c>
      <c r="O2876">
        <v>31</v>
      </c>
      <c r="P2876">
        <v>4</v>
      </c>
      <c r="Q2876" t="s">
        <v>4866</v>
      </c>
      <c r="R2876">
        <v>508</v>
      </c>
      <c r="S2876" s="3">
        <v>0</v>
      </c>
      <c r="T2876" s="6">
        <v>336.59999999999997</v>
      </c>
      <c r="U2876" t="s">
        <v>6342</v>
      </c>
      <c r="V2876">
        <v>2025</v>
      </c>
      <c r="W2876" t="s">
        <v>6329</v>
      </c>
      <c r="X2876" t="str">
        <f>_xlfn.XLOOKUP(Orders_C[[#This Row],[Product_ID]],Products_C[Product_ID],Products_C[Product_Name])</f>
        <v>Chocolate Lava Cake</v>
      </c>
      <c r="Y2876" t="str">
        <f>_xlfn.XLOOKUP(Orders_C[[#This Row],[Product_ID]],Products_C[Product_ID],Products_C[Category])</f>
        <v>Chicken</v>
      </c>
      <c r="Z2876" t="str">
        <f>_xlfn.XLOOKUP(Orders_C[[#This Row],[Store_ID]],Stores_c[Store_ID],Stores_c[City])</f>
        <v>Williamborough</v>
      </c>
      <c r="AA2876" t="str">
        <f>_xlfn.XLOOKUP(Orders_C[[#This Row],[Customer_ID]],Customers_c[Customer_ID],Customers_c[Customer_Name])</f>
        <v>Michael Hicks</v>
      </c>
      <c r="AB2876" s="6">
        <f>Orders_C[[#This Row],[Quantity]]*Orders_C[[#This Row],[Unit_Price]]*(1-Orders_C[[#This Row],[Discount %]])+Orders_C[[#This Row],[Tax]]</f>
        <v>811.8</v>
      </c>
      <c r="AC2876" s="9">
        <f>(Orders_C[[#This Row],[Unit_Price]]*Orders_C[[#This Row],[Quantity]])-Orders_C[[#This Row],[Discount]]+Orders_C[[#This Row],[Tax]]</f>
        <v>811.8</v>
      </c>
      <c r="AD2876" t="str">
        <f>IF(COUNTIF(Orders_C[[#All],[Customer_ID]],Orders_C[[#This Row],[Customer_ID]])&gt;1,"Repeat","New")</f>
        <v>Repeat</v>
      </c>
      <c r="AE2876" t="str" cm="1">
        <f t="array" ref="AE2876">_xlfn.XLOOKUP(Orders_C[[#This Row],[Store_ID]],Stores_c[[#All],[Store_ID]],Stores_c[[#All],[City]])</f>
        <v>Williamborough</v>
      </c>
      <c r="AF2876" t="str" cm="1">
        <f t="array" ref="AF2876">_xlfn.XLOOKUP(Orders_C[[#This Row],[Store_ID]],Stores_c[[#All],[Store_ID]],Stores_c[[#All],[Manager_Name]])</f>
        <v>Michael Mcbride</v>
      </c>
      <c r="AG2876" t="str" cm="1">
        <f t="array" ref="AG2876">_xlfn.XLOOKUP(Orders_C[[#This Row],[Store_ID]],Stores_c[[#All],[Store_ID]],Stores_c[[#All],[Store_Type]])</f>
        <v>Mall</v>
      </c>
    </row>
    <row r="2877" spans="1:33" x14ac:dyDescent="0.25">
      <c r="A2877">
        <v>9502</v>
      </c>
      <c r="B2877" s="1">
        <v>45853</v>
      </c>
      <c r="C2877" s="2">
        <v>0.89938657407407407</v>
      </c>
      <c r="D2877">
        <v>1733</v>
      </c>
      <c r="E2877">
        <v>215</v>
      </c>
      <c r="F2877">
        <v>510</v>
      </c>
      <c r="G2877">
        <v>330</v>
      </c>
      <c r="H2877">
        <v>2</v>
      </c>
      <c r="I2877">
        <v>408</v>
      </c>
      <c r="J2877">
        <v>10</v>
      </c>
      <c r="K2877">
        <v>20.399999999999999</v>
      </c>
      <c r="L2877">
        <v>826.4</v>
      </c>
      <c r="M2877" t="s">
        <v>18</v>
      </c>
      <c r="N2877" t="s">
        <v>21</v>
      </c>
      <c r="O2877">
        <v>21</v>
      </c>
      <c r="P2877">
        <v>2</v>
      </c>
      <c r="Q2877" t="s">
        <v>3525</v>
      </c>
      <c r="R2877">
        <v>505</v>
      </c>
      <c r="S2877" s="3">
        <v>0.1</v>
      </c>
      <c r="T2877" s="6">
        <v>336.8</v>
      </c>
      <c r="U2877" t="s">
        <v>6341</v>
      </c>
      <c r="V2877">
        <v>2025</v>
      </c>
      <c r="W2877" t="s">
        <v>6329</v>
      </c>
      <c r="X2877" t="str">
        <f>_xlfn.XLOOKUP(Orders_C[[#This Row],[Product_ID]],Products_C[Product_ID],Products_C[Product_Name])</f>
        <v>Rice Bowl</v>
      </c>
      <c r="Y2877" t="str">
        <f>_xlfn.XLOOKUP(Orders_C[[#This Row],[Product_ID]],Products_C[Product_ID],Products_C[Category])</f>
        <v>Beverage</v>
      </c>
      <c r="Z2877" t="str">
        <f>_xlfn.XLOOKUP(Orders_C[[#This Row],[Store_ID]],Stores_c[Store_ID],Stores_c[City])</f>
        <v>Sallyburgh</v>
      </c>
      <c r="AA2877" t="str">
        <f>_xlfn.XLOOKUP(Orders_C[[#This Row],[Customer_ID]],Customers_c[Customer_ID],Customers_c[Customer_Name])</f>
        <v>Christopher Boyd</v>
      </c>
      <c r="AB2877" s="6">
        <f>Orders_C[[#This Row],[Quantity]]*Orders_C[[#This Row],[Unit_Price]]*(1-Orders_C[[#This Row],[Discount %]])+Orders_C[[#This Row],[Tax]]</f>
        <v>754.8</v>
      </c>
      <c r="AC2877" s="9">
        <f>(Orders_C[[#This Row],[Unit_Price]]*Orders_C[[#This Row],[Quantity]])-Orders_C[[#This Row],[Discount]]+Orders_C[[#This Row],[Tax]]</f>
        <v>826.4</v>
      </c>
      <c r="AD2877" t="str">
        <f>IF(COUNTIF(Orders_C[[#All],[Customer_ID]],Orders_C[[#This Row],[Customer_ID]])&gt;1,"Repeat","New")</f>
        <v>Repeat</v>
      </c>
      <c r="AE2877" t="str" cm="1">
        <f t="array" ref="AE2877">_xlfn.XLOOKUP(Orders_C[[#This Row],[Store_ID]],Stores_c[[#All],[Store_ID]],Stores_c[[#All],[City]])</f>
        <v>Sallyburgh</v>
      </c>
      <c r="AF2877" t="str" cm="1">
        <f t="array" ref="AF2877">_xlfn.XLOOKUP(Orders_C[[#This Row],[Store_ID]],Stores_c[[#All],[Store_ID]],Stores_c[[#All],[Manager_Name]])</f>
        <v>Benjamin Mccoy</v>
      </c>
      <c r="AG2877" t="str" cm="1">
        <f t="array" ref="AG2877">_xlfn.XLOOKUP(Orders_C[[#This Row],[Store_ID]],Stores_c[[#All],[Store_ID]],Stores_c[[#All],[Store_Type]])</f>
        <v>Drive-Thru</v>
      </c>
    </row>
    <row r="2878" spans="1:33" x14ac:dyDescent="0.25">
      <c r="A2878">
        <v>6853</v>
      </c>
      <c r="B2878" s="1">
        <v>45754</v>
      </c>
      <c r="C2878" s="2">
        <v>0.38593749999999999</v>
      </c>
      <c r="D2878">
        <v>1065</v>
      </c>
      <c r="E2878">
        <v>201</v>
      </c>
      <c r="F2878">
        <v>453</v>
      </c>
      <c r="G2878">
        <v>334</v>
      </c>
      <c r="H2878">
        <v>3</v>
      </c>
      <c r="I2878">
        <v>270</v>
      </c>
      <c r="J2878">
        <v>0</v>
      </c>
      <c r="K2878">
        <v>13.5</v>
      </c>
      <c r="L2878">
        <v>823.5</v>
      </c>
      <c r="M2878" t="s">
        <v>18</v>
      </c>
      <c r="N2878" t="s">
        <v>23</v>
      </c>
      <c r="O2878">
        <v>13</v>
      </c>
      <c r="P2878">
        <v>2</v>
      </c>
      <c r="Q2878" t="s">
        <v>876</v>
      </c>
      <c r="R2878">
        <v>503</v>
      </c>
      <c r="S2878" s="3">
        <v>0</v>
      </c>
      <c r="T2878" s="6">
        <v>337.5</v>
      </c>
      <c r="U2878" t="s">
        <v>6337</v>
      </c>
      <c r="V2878">
        <v>2025</v>
      </c>
      <c r="W2878" t="s">
        <v>6333</v>
      </c>
      <c r="X2878" t="str">
        <f>_xlfn.XLOOKUP(Orders_C[[#This Row],[Product_ID]],Products_C[Product_ID],Products_C[Product_Name])</f>
        <v>Krushers</v>
      </c>
      <c r="Y2878" t="str">
        <f>_xlfn.XLOOKUP(Orders_C[[#This Row],[Product_ID]],Products_C[Product_ID],Products_C[Category])</f>
        <v>Dessert</v>
      </c>
      <c r="Z2878" t="str">
        <f>_xlfn.XLOOKUP(Orders_C[[#This Row],[Store_ID]],Stores_c[Store_ID],Stores_c[City])</f>
        <v>Lake Nicholasburgh</v>
      </c>
      <c r="AA2878" t="str">
        <f>_xlfn.XLOOKUP(Orders_C[[#This Row],[Customer_ID]],Customers_c[Customer_ID],Customers_c[Customer_Name])</f>
        <v>Mariah Mason</v>
      </c>
      <c r="AB2878" s="6">
        <f>Orders_C[[#This Row],[Quantity]]*Orders_C[[#This Row],[Unit_Price]]*(1-Orders_C[[#This Row],[Discount %]])+Orders_C[[#This Row],[Tax]]</f>
        <v>823.5</v>
      </c>
      <c r="AC2878" s="9">
        <f>(Orders_C[[#This Row],[Unit_Price]]*Orders_C[[#This Row],[Quantity]])-Orders_C[[#This Row],[Discount]]+Orders_C[[#This Row],[Tax]]</f>
        <v>823.5</v>
      </c>
      <c r="AD2878" t="str">
        <f>IF(COUNTIF(Orders_C[[#All],[Customer_ID]],Orders_C[[#This Row],[Customer_ID]])&gt;1,"Repeat","New")</f>
        <v>Repeat</v>
      </c>
      <c r="AE2878" t="str" cm="1">
        <f t="array" ref="AE2878">_xlfn.XLOOKUP(Orders_C[[#This Row],[Store_ID]],Stores_c[[#All],[Store_ID]],Stores_c[[#All],[City]])</f>
        <v>Lake Nicholasburgh</v>
      </c>
      <c r="AF2878" t="str" cm="1">
        <f t="array" ref="AF2878">_xlfn.XLOOKUP(Orders_C[[#This Row],[Store_ID]],Stores_c[[#All],[Store_ID]],Stores_c[[#All],[Manager_Name]])</f>
        <v>Maurice Garcia</v>
      </c>
      <c r="AG2878" t="str" cm="1">
        <f t="array" ref="AG2878">_xlfn.XLOOKUP(Orders_C[[#This Row],[Store_ID]],Stores_c[[#All],[Store_ID]],Stores_c[[#All],[Store_Type]])</f>
        <v>Mall</v>
      </c>
    </row>
    <row r="2879" spans="1:33" x14ac:dyDescent="0.25">
      <c r="A2879">
        <v>9751</v>
      </c>
      <c r="B2879" s="1">
        <v>45889</v>
      </c>
      <c r="C2879" s="2">
        <v>0.94814814814814818</v>
      </c>
      <c r="D2879">
        <v>1641</v>
      </c>
      <c r="E2879">
        <v>215</v>
      </c>
      <c r="F2879">
        <v>424</v>
      </c>
      <c r="G2879">
        <v>306</v>
      </c>
      <c r="H2879">
        <v>3</v>
      </c>
      <c r="I2879">
        <v>270</v>
      </c>
      <c r="J2879">
        <v>0</v>
      </c>
      <c r="K2879">
        <v>13.5</v>
      </c>
      <c r="L2879">
        <v>823.5</v>
      </c>
      <c r="M2879" t="s">
        <v>19</v>
      </c>
      <c r="N2879" t="s">
        <v>22</v>
      </c>
      <c r="O2879">
        <v>49</v>
      </c>
      <c r="P2879">
        <v>1</v>
      </c>
      <c r="Q2879" t="s">
        <v>3774</v>
      </c>
      <c r="R2879">
        <v>506</v>
      </c>
      <c r="S2879" s="3">
        <v>0</v>
      </c>
      <c r="T2879" s="6">
        <v>337.5</v>
      </c>
      <c r="U2879" t="s">
        <v>6342</v>
      </c>
      <c r="V2879">
        <v>2025</v>
      </c>
      <c r="W2879" t="s">
        <v>6331</v>
      </c>
      <c r="X2879" t="str">
        <f>_xlfn.XLOOKUP(Orders_C[[#This Row],[Product_ID]],Products_C[Product_ID],Products_C[Product_Name])</f>
        <v>Veg Burger</v>
      </c>
      <c r="Y2879" t="str">
        <f>_xlfn.XLOOKUP(Orders_C[[#This Row],[Product_ID]],Products_C[Product_ID],Products_C[Category])</f>
        <v>Burger</v>
      </c>
      <c r="Z2879" t="str">
        <f>_xlfn.XLOOKUP(Orders_C[[#This Row],[Store_ID]],Stores_c[Store_ID],Stores_c[City])</f>
        <v>Sallyburgh</v>
      </c>
      <c r="AA2879" t="str">
        <f>_xlfn.XLOOKUP(Orders_C[[#This Row],[Customer_ID]],Customers_c[Customer_ID],Customers_c[Customer_Name])</f>
        <v>Warren Carter</v>
      </c>
      <c r="AB2879" s="6">
        <f>Orders_C[[#This Row],[Quantity]]*Orders_C[[#This Row],[Unit_Price]]*(1-Orders_C[[#This Row],[Discount %]])+Orders_C[[#This Row],[Tax]]</f>
        <v>823.5</v>
      </c>
      <c r="AC2879" s="9">
        <f>(Orders_C[[#This Row],[Unit_Price]]*Orders_C[[#This Row],[Quantity]])-Orders_C[[#This Row],[Discount]]+Orders_C[[#This Row],[Tax]]</f>
        <v>823.5</v>
      </c>
      <c r="AD2879" t="str">
        <f>IF(COUNTIF(Orders_C[[#All],[Customer_ID]],Orders_C[[#This Row],[Customer_ID]])&gt;1,"Repeat","New")</f>
        <v>Repeat</v>
      </c>
      <c r="AE2879" t="str" cm="1">
        <f t="array" ref="AE2879">_xlfn.XLOOKUP(Orders_C[[#This Row],[Store_ID]],Stores_c[[#All],[Store_ID]],Stores_c[[#All],[City]])</f>
        <v>Sallyburgh</v>
      </c>
      <c r="AF2879" t="str" cm="1">
        <f t="array" ref="AF2879">_xlfn.XLOOKUP(Orders_C[[#This Row],[Store_ID]],Stores_c[[#All],[Store_ID]],Stores_c[[#All],[Manager_Name]])</f>
        <v>Benjamin Mccoy</v>
      </c>
      <c r="AG2879" t="str" cm="1">
        <f t="array" ref="AG2879">_xlfn.XLOOKUP(Orders_C[[#This Row],[Store_ID]],Stores_c[[#All],[Store_ID]],Stores_c[[#All],[Store_Type]])</f>
        <v>Drive-Thru</v>
      </c>
    </row>
    <row r="2880" spans="1:33" x14ac:dyDescent="0.25">
      <c r="A2880">
        <v>8433</v>
      </c>
      <c r="B2880" s="1">
        <v>45955</v>
      </c>
      <c r="C2880" s="2">
        <v>0.40598379629629627</v>
      </c>
      <c r="D2880">
        <v>1350</v>
      </c>
      <c r="E2880">
        <v>220</v>
      </c>
      <c r="F2880">
        <v>483</v>
      </c>
      <c r="G2880">
        <v>307</v>
      </c>
      <c r="H2880">
        <v>3</v>
      </c>
      <c r="I2880">
        <v>282</v>
      </c>
      <c r="J2880">
        <v>15</v>
      </c>
      <c r="K2880">
        <v>14.1</v>
      </c>
      <c r="L2880">
        <v>845.1</v>
      </c>
      <c r="M2880" t="s">
        <v>19</v>
      </c>
      <c r="N2880" t="s">
        <v>23</v>
      </c>
      <c r="O2880">
        <v>45</v>
      </c>
      <c r="P2880">
        <v>2</v>
      </c>
      <c r="Q2880" t="s">
        <v>2456</v>
      </c>
      <c r="R2880">
        <v>506</v>
      </c>
      <c r="S2880" s="3">
        <v>0.15</v>
      </c>
      <c r="T2880" s="6">
        <v>337.50000000000006</v>
      </c>
      <c r="U2880" t="s">
        <v>6332</v>
      </c>
      <c r="V2880">
        <v>2025</v>
      </c>
      <c r="W2880" t="s">
        <v>6331</v>
      </c>
      <c r="X2880" t="str">
        <f>_xlfn.XLOOKUP(Orders_C[[#This Row],[Product_ID]],Products_C[Product_ID],Products_C[Product_Name])</f>
        <v>Chicken Wings</v>
      </c>
      <c r="Y2880" t="str">
        <f>_xlfn.XLOOKUP(Orders_C[[#This Row],[Product_ID]],Products_C[Product_ID],Products_C[Category])</f>
        <v>Chicken</v>
      </c>
      <c r="Z2880" t="str">
        <f>_xlfn.XLOOKUP(Orders_C[[#This Row],[Store_ID]],Stores_c[Store_ID],Stores_c[City])</f>
        <v>Williamborough</v>
      </c>
      <c r="AA2880" t="str">
        <f>_xlfn.XLOOKUP(Orders_C[[#This Row],[Customer_ID]],Customers_c[Customer_ID],Customers_c[Customer_Name])</f>
        <v>Chloe Arnold</v>
      </c>
      <c r="AB2880" s="6">
        <f>Orders_C[[#This Row],[Quantity]]*Orders_C[[#This Row],[Unit_Price]]*(1-Orders_C[[#This Row],[Discount %]])+Orders_C[[#This Row],[Tax]]</f>
        <v>733.2</v>
      </c>
      <c r="AC2880" s="9">
        <f>(Orders_C[[#This Row],[Unit_Price]]*Orders_C[[#This Row],[Quantity]])-Orders_C[[#This Row],[Discount]]+Orders_C[[#This Row],[Tax]]</f>
        <v>845.1</v>
      </c>
      <c r="AD2880" t="str">
        <f>IF(COUNTIF(Orders_C[[#All],[Customer_ID]],Orders_C[[#This Row],[Customer_ID]])&gt;1,"Repeat","New")</f>
        <v>Repeat</v>
      </c>
      <c r="AE2880" t="str" cm="1">
        <f t="array" ref="AE2880">_xlfn.XLOOKUP(Orders_C[[#This Row],[Store_ID]],Stores_c[[#All],[Store_ID]],Stores_c[[#All],[City]])</f>
        <v>Williamborough</v>
      </c>
      <c r="AF2880" t="str" cm="1">
        <f t="array" ref="AF2880">_xlfn.XLOOKUP(Orders_C[[#This Row],[Store_ID]],Stores_c[[#All],[Store_ID]],Stores_c[[#All],[Manager_Name]])</f>
        <v>Michael Mcbride</v>
      </c>
      <c r="AG2880" t="str" cm="1">
        <f t="array" ref="AG2880">_xlfn.XLOOKUP(Orders_C[[#This Row],[Store_ID]],Stores_c[[#All],[Store_ID]],Stores_c[[#All],[Store_Type]])</f>
        <v>Mall</v>
      </c>
    </row>
    <row r="2881" spans="1:33" x14ac:dyDescent="0.25">
      <c r="A2881">
        <v>10653</v>
      </c>
      <c r="B2881" s="1">
        <v>45893</v>
      </c>
      <c r="C2881" s="2">
        <v>0.87540509259259258</v>
      </c>
      <c r="D2881">
        <v>1002</v>
      </c>
      <c r="E2881">
        <v>218</v>
      </c>
      <c r="F2881">
        <v>539</v>
      </c>
      <c r="G2881">
        <v>314</v>
      </c>
      <c r="H2881">
        <v>2</v>
      </c>
      <c r="I2881">
        <v>409</v>
      </c>
      <c r="J2881">
        <v>10</v>
      </c>
      <c r="K2881">
        <v>20.45</v>
      </c>
      <c r="L2881">
        <v>828.45</v>
      </c>
      <c r="M2881" t="s">
        <v>18</v>
      </c>
      <c r="N2881" t="s">
        <v>21</v>
      </c>
      <c r="O2881">
        <v>32</v>
      </c>
      <c r="P2881">
        <v>1</v>
      </c>
      <c r="Q2881" t="s">
        <v>4676</v>
      </c>
      <c r="R2881">
        <v>503</v>
      </c>
      <c r="S2881" s="3">
        <v>0.1</v>
      </c>
      <c r="T2881" s="6">
        <v>337.65000000000009</v>
      </c>
      <c r="U2881" t="s">
        <v>6342</v>
      </c>
      <c r="V2881">
        <v>2025</v>
      </c>
      <c r="W2881" t="s">
        <v>6329</v>
      </c>
      <c r="X2881" t="str">
        <f>_xlfn.XLOOKUP(Orders_C[[#This Row],[Product_ID]],Products_C[Product_ID],Products_C[Product_Name])</f>
        <v>Wrap</v>
      </c>
      <c r="Y2881" t="str">
        <f>_xlfn.XLOOKUP(Orders_C[[#This Row],[Product_ID]],Products_C[Product_ID],Products_C[Category])</f>
        <v>Burger</v>
      </c>
      <c r="Z2881" t="str">
        <f>_xlfn.XLOOKUP(Orders_C[[#This Row],[Store_ID]],Stores_c[Store_ID],Stores_c[City])</f>
        <v>East Johnport</v>
      </c>
      <c r="AA2881" t="str">
        <f>_xlfn.XLOOKUP(Orders_C[[#This Row],[Customer_ID]],Customers_c[Customer_ID],Customers_c[Customer_Name])</f>
        <v>Angela Tucker</v>
      </c>
      <c r="AB2881" s="6">
        <f>Orders_C[[#This Row],[Quantity]]*Orders_C[[#This Row],[Unit_Price]]*(1-Orders_C[[#This Row],[Discount %]])+Orders_C[[#This Row],[Tax]]</f>
        <v>756.65000000000009</v>
      </c>
      <c r="AC2881" s="9">
        <f>(Orders_C[[#This Row],[Unit_Price]]*Orders_C[[#This Row],[Quantity]])-Orders_C[[#This Row],[Discount]]+Orders_C[[#This Row],[Tax]]</f>
        <v>828.45</v>
      </c>
      <c r="AD2881" t="str">
        <f>IF(COUNTIF(Orders_C[[#All],[Customer_ID]],Orders_C[[#This Row],[Customer_ID]])&gt;1,"Repeat","New")</f>
        <v>Repeat</v>
      </c>
      <c r="AE2881" t="str" cm="1">
        <f t="array" ref="AE2881">_xlfn.XLOOKUP(Orders_C[[#This Row],[Store_ID]],Stores_c[[#All],[Store_ID]],Stores_c[[#All],[City]])</f>
        <v>East Johnport</v>
      </c>
      <c r="AF2881" t="str" cm="1">
        <f t="array" ref="AF2881">_xlfn.XLOOKUP(Orders_C[[#This Row],[Store_ID]],Stores_c[[#All],[Store_ID]],Stores_c[[#All],[Manager_Name]])</f>
        <v>Mr. Matthew Murillo III</v>
      </c>
      <c r="AG2881" t="str" cm="1">
        <f t="array" ref="AG2881">_xlfn.XLOOKUP(Orders_C[[#This Row],[Store_ID]],Stores_c[[#All],[Store_ID]],Stores_c[[#All],[Store_Type]])</f>
        <v>Street</v>
      </c>
    </row>
    <row r="2882" spans="1:33" x14ac:dyDescent="0.25">
      <c r="A2882">
        <v>6879</v>
      </c>
      <c r="B2882" s="1">
        <v>45785</v>
      </c>
      <c r="C2882" s="2">
        <v>0.94303240740740746</v>
      </c>
      <c r="D2882">
        <v>1059</v>
      </c>
      <c r="E2882">
        <v>220</v>
      </c>
      <c r="F2882">
        <v>493</v>
      </c>
      <c r="G2882">
        <v>318</v>
      </c>
      <c r="H2882">
        <v>2</v>
      </c>
      <c r="I2882">
        <v>415</v>
      </c>
      <c r="J2882">
        <v>15</v>
      </c>
      <c r="K2882">
        <v>20.75</v>
      </c>
      <c r="L2882">
        <v>835.75</v>
      </c>
      <c r="M2882" t="s">
        <v>20</v>
      </c>
      <c r="N2882" t="s">
        <v>21</v>
      </c>
      <c r="O2882">
        <v>22</v>
      </c>
      <c r="P2882">
        <v>5</v>
      </c>
      <c r="Q2882" t="s">
        <v>902</v>
      </c>
      <c r="R2882">
        <v>508</v>
      </c>
      <c r="S2882" s="3">
        <v>0.15</v>
      </c>
      <c r="T2882" s="6">
        <v>337.75</v>
      </c>
      <c r="U2882" t="s">
        <v>6339</v>
      </c>
      <c r="V2882">
        <v>2025</v>
      </c>
      <c r="W2882" t="s">
        <v>6329</v>
      </c>
      <c r="X2882" t="str">
        <f>_xlfn.XLOOKUP(Orders_C[[#This Row],[Product_ID]],Products_C[Product_ID],Products_C[Product_Name])</f>
        <v>Pepsi</v>
      </c>
      <c r="Y2882" t="str">
        <f>_xlfn.XLOOKUP(Orders_C[[#This Row],[Product_ID]],Products_C[Product_ID],Products_C[Category])</f>
        <v>Burger</v>
      </c>
      <c r="Z2882" t="str">
        <f>_xlfn.XLOOKUP(Orders_C[[#This Row],[Store_ID]],Stores_c[Store_ID],Stores_c[City])</f>
        <v>Williamborough</v>
      </c>
      <c r="AA2882" t="str">
        <f>_xlfn.XLOOKUP(Orders_C[[#This Row],[Customer_ID]],Customers_c[Customer_ID],Customers_c[Customer_Name])</f>
        <v>Misty Robertson</v>
      </c>
      <c r="AB2882" s="6">
        <f>Orders_C[[#This Row],[Quantity]]*Orders_C[[#This Row],[Unit_Price]]*(1-Orders_C[[#This Row],[Discount %]])+Orders_C[[#This Row],[Tax]]</f>
        <v>726.25</v>
      </c>
      <c r="AC2882" s="9">
        <f>(Orders_C[[#This Row],[Unit_Price]]*Orders_C[[#This Row],[Quantity]])-Orders_C[[#This Row],[Discount]]+Orders_C[[#This Row],[Tax]]</f>
        <v>835.75</v>
      </c>
      <c r="AD2882" t="str">
        <f>IF(COUNTIF(Orders_C[[#All],[Customer_ID]],Orders_C[[#This Row],[Customer_ID]])&gt;1,"Repeat","New")</f>
        <v>Repeat</v>
      </c>
      <c r="AE2882" t="str" cm="1">
        <f t="array" ref="AE2882">_xlfn.XLOOKUP(Orders_C[[#This Row],[Store_ID]],Stores_c[[#All],[Store_ID]],Stores_c[[#All],[City]])</f>
        <v>Williamborough</v>
      </c>
      <c r="AF2882" t="str" cm="1">
        <f t="array" ref="AF2882">_xlfn.XLOOKUP(Orders_C[[#This Row],[Store_ID]],Stores_c[[#All],[Store_ID]],Stores_c[[#All],[Manager_Name]])</f>
        <v>Michael Mcbride</v>
      </c>
      <c r="AG2882" t="str" cm="1">
        <f t="array" ref="AG2882">_xlfn.XLOOKUP(Orders_C[[#This Row],[Store_ID]],Stores_c[[#All],[Store_ID]],Stores_c[[#All],[Store_Type]])</f>
        <v>Mall</v>
      </c>
    </row>
    <row r="2883" spans="1:33" x14ac:dyDescent="0.25">
      <c r="A2883">
        <v>10061</v>
      </c>
      <c r="B2883" s="1">
        <v>45943</v>
      </c>
      <c r="C2883" s="2">
        <v>4.4212962962962961E-2</v>
      </c>
      <c r="D2883">
        <v>1492</v>
      </c>
      <c r="E2883">
        <v>217</v>
      </c>
      <c r="F2883">
        <v>430</v>
      </c>
      <c r="G2883">
        <v>318</v>
      </c>
      <c r="H2883">
        <v>2</v>
      </c>
      <c r="I2883">
        <v>415</v>
      </c>
      <c r="J2883">
        <v>15</v>
      </c>
      <c r="K2883">
        <v>20.75</v>
      </c>
      <c r="L2883">
        <v>835.75</v>
      </c>
      <c r="M2883" t="s">
        <v>18</v>
      </c>
      <c r="N2883" t="s">
        <v>21</v>
      </c>
      <c r="O2883">
        <v>19</v>
      </c>
      <c r="P2883">
        <v>1</v>
      </c>
      <c r="Q2883" t="s">
        <v>4084</v>
      </c>
      <c r="R2883">
        <v>507</v>
      </c>
      <c r="S2883" s="3">
        <v>0.15</v>
      </c>
      <c r="T2883" s="6">
        <v>337.75</v>
      </c>
      <c r="U2883" t="s">
        <v>6332</v>
      </c>
      <c r="V2883">
        <v>2025</v>
      </c>
      <c r="W2883" t="s">
        <v>6333</v>
      </c>
      <c r="X2883" t="str">
        <f>_xlfn.XLOOKUP(Orders_C[[#This Row],[Product_ID]],Products_C[Product_ID],Products_C[Product_Name])</f>
        <v>Pepsi</v>
      </c>
      <c r="Y2883" t="str">
        <f>_xlfn.XLOOKUP(Orders_C[[#This Row],[Product_ID]],Products_C[Product_ID],Products_C[Category])</f>
        <v>Burger</v>
      </c>
      <c r="Z2883" t="str">
        <f>_xlfn.XLOOKUP(Orders_C[[#This Row],[Store_ID]],Stores_c[Store_ID],Stores_c[City])</f>
        <v>West Rebecca</v>
      </c>
      <c r="AA2883" t="str">
        <f>_xlfn.XLOOKUP(Orders_C[[#This Row],[Customer_ID]],Customers_c[Customer_ID],Customers_c[Customer_Name])</f>
        <v>Ryan Edwards</v>
      </c>
      <c r="AB2883" s="6">
        <f>Orders_C[[#This Row],[Quantity]]*Orders_C[[#This Row],[Unit_Price]]*(1-Orders_C[[#This Row],[Discount %]])+Orders_C[[#This Row],[Tax]]</f>
        <v>726.25</v>
      </c>
      <c r="AC2883" s="9">
        <f>(Orders_C[[#This Row],[Unit_Price]]*Orders_C[[#This Row],[Quantity]])-Orders_C[[#This Row],[Discount]]+Orders_C[[#This Row],[Tax]]</f>
        <v>835.75</v>
      </c>
      <c r="AD2883" t="str">
        <f>IF(COUNTIF(Orders_C[[#All],[Customer_ID]],Orders_C[[#This Row],[Customer_ID]])&gt;1,"Repeat","New")</f>
        <v>Repeat</v>
      </c>
      <c r="AE2883" t="str" cm="1">
        <f t="array" ref="AE2883">_xlfn.XLOOKUP(Orders_C[[#This Row],[Store_ID]],Stores_c[[#All],[Store_ID]],Stores_c[[#All],[City]])</f>
        <v>West Rebecca</v>
      </c>
      <c r="AF2883" t="str" cm="1">
        <f t="array" ref="AF2883">_xlfn.XLOOKUP(Orders_C[[#This Row],[Store_ID]],Stores_c[[#All],[Store_ID]],Stores_c[[#All],[Manager_Name]])</f>
        <v>Albert Smith</v>
      </c>
      <c r="AG2883" t="str" cm="1">
        <f t="array" ref="AG2883">_xlfn.XLOOKUP(Orders_C[[#This Row],[Store_ID]],Stores_c[[#All],[Store_ID]],Stores_c[[#All],[Store_Type]])</f>
        <v>Mall</v>
      </c>
    </row>
    <row r="2884" spans="1:33" x14ac:dyDescent="0.25">
      <c r="A2884">
        <v>10351</v>
      </c>
      <c r="B2884" s="1">
        <v>46057</v>
      </c>
      <c r="C2884" s="2">
        <v>0.83594907407407404</v>
      </c>
      <c r="D2884">
        <v>1455</v>
      </c>
      <c r="E2884">
        <v>219</v>
      </c>
      <c r="F2884">
        <v>483</v>
      </c>
      <c r="G2884">
        <v>337</v>
      </c>
      <c r="H2884">
        <v>2</v>
      </c>
      <c r="I2884">
        <v>415</v>
      </c>
      <c r="J2884">
        <v>15</v>
      </c>
      <c r="K2884">
        <v>20.75</v>
      </c>
      <c r="L2884">
        <v>835.75</v>
      </c>
      <c r="M2884" t="s">
        <v>20</v>
      </c>
      <c r="N2884" t="s">
        <v>22</v>
      </c>
      <c r="O2884">
        <v>25</v>
      </c>
      <c r="P2884">
        <v>1</v>
      </c>
      <c r="Q2884" t="s">
        <v>4374</v>
      </c>
      <c r="R2884">
        <v>508</v>
      </c>
      <c r="S2884" s="3">
        <v>0.15</v>
      </c>
      <c r="T2884" s="6">
        <v>337.75</v>
      </c>
      <c r="U2884" t="s">
        <v>6338</v>
      </c>
      <c r="V2884">
        <v>2026</v>
      </c>
      <c r="W2884" t="s">
        <v>6329</v>
      </c>
      <c r="X2884" t="str">
        <f>_xlfn.XLOOKUP(Orders_C[[#This Row],[Product_ID]],Products_C[Product_ID],Products_C[Product_Name])</f>
        <v>Chocolate Lava Cake</v>
      </c>
      <c r="Y2884" t="str">
        <f>_xlfn.XLOOKUP(Orders_C[[#This Row],[Product_ID]],Products_C[Product_ID],Products_C[Category])</f>
        <v>Chicken</v>
      </c>
      <c r="Z2884" t="str">
        <f>_xlfn.XLOOKUP(Orders_C[[#This Row],[Store_ID]],Stores_c[Store_ID],Stores_c[City])</f>
        <v>Lake David</v>
      </c>
      <c r="AA2884" t="str">
        <f>_xlfn.XLOOKUP(Orders_C[[#This Row],[Customer_ID]],Customers_c[Customer_ID],Customers_c[Customer_Name])</f>
        <v>John White</v>
      </c>
      <c r="AB2884" s="6">
        <f>Orders_C[[#This Row],[Quantity]]*Orders_C[[#This Row],[Unit_Price]]*(1-Orders_C[[#This Row],[Discount %]])+Orders_C[[#This Row],[Tax]]</f>
        <v>726.25</v>
      </c>
      <c r="AC2884" s="9">
        <f>(Orders_C[[#This Row],[Unit_Price]]*Orders_C[[#This Row],[Quantity]])-Orders_C[[#This Row],[Discount]]+Orders_C[[#This Row],[Tax]]</f>
        <v>835.75</v>
      </c>
      <c r="AD2884" t="str">
        <f>IF(COUNTIF(Orders_C[[#All],[Customer_ID]],Orders_C[[#This Row],[Customer_ID]])&gt;1,"Repeat","New")</f>
        <v>Repeat</v>
      </c>
      <c r="AE2884" t="str" cm="1">
        <f t="array" ref="AE2884">_xlfn.XLOOKUP(Orders_C[[#This Row],[Store_ID]],Stores_c[[#All],[Store_ID]],Stores_c[[#All],[City]])</f>
        <v>Lake David</v>
      </c>
      <c r="AF2884" t="str" cm="1">
        <f t="array" ref="AF2884">_xlfn.XLOOKUP(Orders_C[[#This Row],[Store_ID]],Stores_c[[#All],[Store_ID]],Stores_c[[#All],[Manager_Name]])</f>
        <v>Joshua Hines</v>
      </c>
      <c r="AG2884" t="str" cm="1">
        <f t="array" ref="AG2884">_xlfn.XLOOKUP(Orders_C[[#This Row],[Store_ID]],Stores_c[[#All],[Store_ID]],Stores_c[[#All],[Store_Type]])</f>
        <v>Street</v>
      </c>
    </row>
    <row r="2885" spans="1:33" x14ac:dyDescent="0.25">
      <c r="A2885">
        <v>9607</v>
      </c>
      <c r="B2885" s="1">
        <v>45825</v>
      </c>
      <c r="C2885" s="2">
        <v>0.97350694444444441</v>
      </c>
      <c r="D2885">
        <v>1085</v>
      </c>
      <c r="E2885">
        <v>205</v>
      </c>
      <c r="F2885">
        <v>499</v>
      </c>
      <c r="G2885">
        <v>301</v>
      </c>
      <c r="H2885">
        <v>4</v>
      </c>
      <c r="I2885">
        <v>208</v>
      </c>
      <c r="J2885">
        <v>5</v>
      </c>
      <c r="K2885">
        <v>10.4</v>
      </c>
      <c r="L2885">
        <v>837.4</v>
      </c>
      <c r="M2885" t="s">
        <v>20</v>
      </c>
      <c r="N2885" t="s">
        <v>23</v>
      </c>
      <c r="O2885">
        <v>22</v>
      </c>
      <c r="P2885">
        <v>4</v>
      </c>
      <c r="Q2885" t="s">
        <v>3630</v>
      </c>
      <c r="R2885">
        <v>504</v>
      </c>
      <c r="S2885" s="3">
        <v>0.05</v>
      </c>
      <c r="T2885" s="6">
        <v>338.2</v>
      </c>
      <c r="U2885" t="s">
        <v>6340</v>
      </c>
      <c r="V2885">
        <v>2025</v>
      </c>
      <c r="W2885" t="s">
        <v>6329</v>
      </c>
      <c r="X2885" t="str">
        <f>_xlfn.XLOOKUP(Orders_C[[#This Row],[Product_ID]],Products_C[Product_ID],Products_C[Product_Name])</f>
        <v>Krushers</v>
      </c>
      <c r="Y2885" t="str">
        <f>_xlfn.XLOOKUP(Orders_C[[#This Row],[Product_ID]],Products_C[Product_ID],Products_C[Category])</f>
        <v>Burger</v>
      </c>
      <c r="Z2885" t="str">
        <f>_xlfn.XLOOKUP(Orders_C[[#This Row],[Store_ID]],Stores_c[Store_ID],Stores_c[City])</f>
        <v>Port Jacob</v>
      </c>
      <c r="AA2885" t="str">
        <f>_xlfn.XLOOKUP(Orders_C[[#This Row],[Customer_ID]],Customers_c[Customer_ID],Customers_c[Customer_Name])</f>
        <v>Michael Jones</v>
      </c>
      <c r="AB2885" s="6">
        <f>Orders_C[[#This Row],[Quantity]]*Orders_C[[#This Row],[Unit_Price]]*(1-Orders_C[[#This Row],[Discount %]])+Orders_C[[#This Row],[Tax]]</f>
        <v>800.8</v>
      </c>
      <c r="AC2885" s="9">
        <f>(Orders_C[[#This Row],[Unit_Price]]*Orders_C[[#This Row],[Quantity]])-Orders_C[[#This Row],[Discount]]+Orders_C[[#This Row],[Tax]]</f>
        <v>837.4</v>
      </c>
      <c r="AD2885" t="str">
        <f>IF(COUNTIF(Orders_C[[#All],[Customer_ID]],Orders_C[[#This Row],[Customer_ID]])&gt;1,"Repeat","New")</f>
        <v>Repeat</v>
      </c>
      <c r="AE2885" t="str" cm="1">
        <f t="array" ref="AE2885">_xlfn.XLOOKUP(Orders_C[[#This Row],[Store_ID]],Stores_c[[#All],[Store_ID]],Stores_c[[#All],[City]])</f>
        <v>Port Jacob</v>
      </c>
      <c r="AF2885" t="str" cm="1">
        <f t="array" ref="AF2885">_xlfn.XLOOKUP(Orders_C[[#This Row],[Store_ID]],Stores_c[[#All],[Store_ID]],Stores_c[[#All],[Manager_Name]])</f>
        <v>David Harris</v>
      </c>
      <c r="AG2885" t="str" cm="1">
        <f t="array" ref="AG2885">_xlfn.XLOOKUP(Orders_C[[#This Row],[Store_ID]],Stores_c[[#All],[Store_ID]],Stores_c[[#All],[Store_Type]])</f>
        <v>Mall</v>
      </c>
    </row>
    <row r="2886" spans="1:33" x14ac:dyDescent="0.25">
      <c r="A2886">
        <v>9742</v>
      </c>
      <c r="B2886" s="1">
        <v>45906</v>
      </c>
      <c r="C2886" s="2">
        <v>0.68821759259259263</v>
      </c>
      <c r="D2886">
        <v>1666</v>
      </c>
      <c r="E2886">
        <v>213</v>
      </c>
      <c r="F2886">
        <v>406</v>
      </c>
      <c r="G2886">
        <v>313</v>
      </c>
      <c r="H2886">
        <v>4</v>
      </c>
      <c r="I2886">
        <v>208</v>
      </c>
      <c r="J2886">
        <v>5</v>
      </c>
      <c r="K2886">
        <v>10.4</v>
      </c>
      <c r="L2886">
        <v>837.4</v>
      </c>
      <c r="M2886" t="s">
        <v>20</v>
      </c>
      <c r="N2886" t="s">
        <v>22</v>
      </c>
      <c r="O2886">
        <v>35</v>
      </c>
      <c r="P2886">
        <v>5</v>
      </c>
      <c r="Q2886" t="s">
        <v>3765</v>
      </c>
      <c r="R2886">
        <v>503</v>
      </c>
      <c r="S2886" s="3">
        <v>0.05</v>
      </c>
      <c r="T2886" s="6">
        <v>338.2</v>
      </c>
      <c r="U2886" t="s">
        <v>6335</v>
      </c>
      <c r="V2886">
        <v>2025</v>
      </c>
      <c r="W2886" t="s">
        <v>6329</v>
      </c>
      <c r="X2886" t="str">
        <f>_xlfn.XLOOKUP(Orders_C[[#This Row],[Product_ID]],Products_C[Product_ID],Products_C[Product_Name])</f>
        <v>Rice Bowl</v>
      </c>
      <c r="Y2886" t="str">
        <f>_xlfn.XLOOKUP(Orders_C[[#This Row],[Product_ID]],Products_C[Product_ID],Products_C[Category])</f>
        <v>Beverage</v>
      </c>
      <c r="Z2886" t="str">
        <f>_xlfn.XLOOKUP(Orders_C[[#This Row],[Store_ID]],Stores_c[Store_ID],Stores_c[City])</f>
        <v>Lake Kristashire</v>
      </c>
      <c r="AA2886" t="str">
        <f>_xlfn.XLOOKUP(Orders_C[[#This Row],[Customer_ID]],Customers_c[Customer_ID],Customers_c[Customer_Name])</f>
        <v>Robert Beasley</v>
      </c>
      <c r="AB2886" s="6">
        <f>Orders_C[[#This Row],[Quantity]]*Orders_C[[#This Row],[Unit_Price]]*(1-Orders_C[[#This Row],[Discount %]])+Orders_C[[#This Row],[Tax]]</f>
        <v>800.8</v>
      </c>
      <c r="AC2886" s="9">
        <f>(Orders_C[[#This Row],[Unit_Price]]*Orders_C[[#This Row],[Quantity]])-Orders_C[[#This Row],[Discount]]+Orders_C[[#This Row],[Tax]]</f>
        <v>837.4</v>
      </c>
      <c r="AD2886" t="str">
        <f>IF(COUNTIF(Orders_C[[#All],[Customer_ID]],Orders_C[[#This Row],[Customer_ID]])&gt;1,"Repeat","New")</f>
        <v>Repeat</v>
      </c>
      <c r="AE2886" t="str" cm="1">
        <f t="array" ref="AE2886">_xlfn.XLOOKUP(Orders_C[[#This Row],[Store_ID]],Stores_c[[#All],[Store_ID]],Stores_c[[#All],[City]])</f>
        <v>Lake Kristashire</v>
      </c>
      <c r="AF2886" t="str" cm="1">
        <f t="array" ref="AF2886">_xlfn.XLOOKUP(Orders_C[[#This Row],[Store_ID]],Stores_c[[#All],[Store_ID]],Stores_c[[#All],[Manager_Name]])</f>
        <v>Andrea Daugherty</v>
      </c>
      <c r="AG2886" t="str" cm="1">
        <f t="array" ref="AG2886">_xlfn.XLOOKUP(Orders_C[[#This Row],[Store_ID]],Stores_c[[#All],[Store_ID]],Stores_c[[#All],[Store_Type]])</f>
        <v>Mall</v>
      </c>
    </row>
    <row r="2887" spans="1:33" x14ac:dyDescent="0.25">
      <c r="A2887">
        <v>6227</v>
      </c>
      <c r="B2887" s="1">
        <v>45908</v>
      </c>
      <c r="C2887" s="2">
        <v>0.59777777777777774</v>
      </c>
      <c r="D2887">
        <v>1635</v>
      </c>
      <c r="E2887">
        <v>204</v>
      </c>
      <c r="F2887">
        <v>444</v>
      </c>
      <c r="G2887">
        <v>324</v>
      </c>
      <c r="H2887">
        <v>4</v>
      </c>
      <c r="I2887">
        <v>205</v>
      </c>
      <c r="J2887">
        <v>0</v>
      </c>
      <c r="K2887">
        <v>10.25</v>
      </c>
      <c r="L2887">
        <v>830.25</v>
      </c>
      <c r="M2887" t="s">
        <v>20</v>
      </c>
      <c r="N2887" t="s">
        <v>22</v>
      </c>
      <c r="O2887">
        <v>22</v>
      </c>
      <c r="P2887">
        <v>1</v>
      </c>
      <c r="Q2887" t="s">
        <v>250</v>
      </c>
      <c r="R2887">
        <v>505</v>
      </c>
      <c r="S2887" s="3">
        <v>0</v>
      </c>
      <c r="T2887" s="6">
        <v>338.25</v>
      </c>
      <c r="U2887" t="s">
        <v>6335</v>
      </c>
      <c r="V2887">
        <v>2025</v>
      </c>
      <c r="W2887" t="s">
        <v>6329</v>
      </c>
      <c r="X2887" t="str">
        <f>_xlfn.XLOOKUP(Orders_C[[#This Row],[Product_ID]],Products_C[Product_ID],Products_C[Product_Name])</f>
        <v>Krushers</v>
      </c>
      <c r="Y2887" t="str">
        <f>_xlfn.XLOOKUP(Orders_C[[#This Row],[Product_ID]],Products_C[Product_ID],Products_C[Category])</f>
        <v>Dessert</v>
      </c>
      <c r="Z2887" t="str">
        <f>_xlfn.XLOOKUP(Orders_C[[#This Row],[Store_ID]],Stores_c[Store_ID],Stores_c[City])</f>
        <v>New Robertfurt</v>
      </c>
      <c r="AA2887" t="str">
        <f>_xlfn.XLOOKUP(Orders_C[[#This Row],[Customer_ID]],Customers_c[Customer_ID],Customers_c[Customer_Name])</f>
        <v>Michael Oliver</v>
      </c>
      <c r="AB2887" s="6">
        <f>Orders_C[[#This Row],[Quantity]]*Orders_C[[#This Row],[Unit_Price]]*(1-Orders_C[[#This Row],[Discount %]])+Orders_C[[#This Row],[Tax]]</f>
        <v>830.25</v>
      </c>
      <c r="AC2887" s="9">
        <f>(Orders_C[[#This Row],[Unit_Price]]*Orders_C[[#This Row],[Quantity]])-Orders_C[[#This Row],[Discount]]+Orders_C[[#This Row],[Tax]]</f>
        <v>830.25</v>
      </c>
      <c r="AD2887" t="str">
        <f>IF(COUNTIF(Orders_C[[#All],[Customer_ID]],Orders_C[[#This Row],[Customer_ID]])&gt;1,"Repeat","New")</f>
        <v>Repeat</v>
      </c>
      <c r="AE2887" t="str" cm="1">
        <f t="array" ref="AE2887">_xlfn.XLOOKUP(Orders_C[[#This Row],[Store_ID]],Stores_c[[#All],[Store_ID]],Stores_c[[#All],[City]])</f>
        <v>New Robertfurt</v>
      </c>
      <c r="AF2887" t="str" cm="1">
        <f t="array" ref="AF2887">_xlfn.XLOOKUP(Orders_C[[#This Row],[Store_ID]],Stores_c[[#All],[Store_ID]],Stores_c[[#All],[Manager_Name]])</f>
        <v>Tiffany Gomez</v>
      </c>
      <c r="AG2887" t="str" cm="1">
        <f t="array" ref="AG2887">_xlfn.XLOOKUP(Orders_C[[#This Row],[Store_ID]],Stores_c[[#All],[Store_ID]],Stores_c[[#All],[Store_Type]])</f>
        <v>Street</v>
      </c>
    </row>
    <row r="2888" spans="1:33" x14ac:dyDescent="0.25">
      <c r="A2888">
        <v>7252</v>
      </c>
      <c r="B2888" s="1">
        <v>45806</v>
      </c>
      <c r="C2888" s="2">
        <v>0.32483796296296297</v>
      </c>
      <c r="D2888">
        <v>1229</v>
      </c>
      <c r="E2888">
        <v>222</v>
      </c>
      <c r="F2888">
        <v>452</v>
      </c>
      <c r="G2888">
        <v>338</v>
      </c>
      <c r="H2888">
        <v>4</v>
      </c>
      <c r="I2888">
        <v>205</v>
      </c>
      <c r="J2888">
        <v>0</v>
      </c>
      <c r="K2888">
        <v>10.25</v>
      </c>
      <c r="L2888">
        <v>830.25</v>
      </c>
      <c r="M2888" t="s">
        <v>18</v>
      </c>
      <c r="N2888" t="s">
        <v>23</v>
      </c>
      <c r="O2888">
        <v>18</v>
      </c>
      <c r="P2888">
        <v>3</v>
      </c>
      <c r="Q2888" t="s">
        <v>1275</v>
      </c>
      <c r="R2888">
        <v>501</v>
      </c>
      <c r="S2888" s="3">
        <v>0</v>
      </c>
      <c r="T2888" s="6">
        <v>338.25</v>
      </c>
      <c r="U2888" t="s">
        <v>6339</v>
      </c>
      <c r="V2888">
        <v>2025</v>
      </c>
      <c r="W2888" t="s">
        <v>6333</v>
      </c>
      <c r="X2888" t="str">
        <f>_xlfn.XLOOKUP(Orders_C[[#This Row],[Product_ID]],Products_C[Product_ID],Products_C[Product_Name])</f>
        <v>Chicken Wings</v>
      </c>
      <c r="Y2888" t="str">
        <f>_xlfn.XLOOKUP(Orders_C[[#This Row],[Product_ID]],Products_C[Product_ID],Products_C[Category])</f>
        <v>Burger</v>
      </c>
      <c r="Z2888" t="str">
        <f>_xlfn.XLOOKUP(Orders_C[[#This Row],[Store_ID]],Stores_c[Store_ID],Stores_c[City])</f>
        <v>New Steven</v>
      </c>
      <c r="AA2888" t="str">
        <f>_xlfn.XLOOKUP(Orders_C[[#This Row],[Customer_ID]],Customers_c[Customer_ID],Customers_c[Customer_Name])</f>
        <v>Veronica Hamilton</v>
      </c>
      <c r="AB2888" s="6">
        <f>Orders_C[[#This Row],[Quantity]]*Orders_C[[#This Row],[Unit_Price]]*(1-Orders_C[[#This Row],[Discount %]])+Orders_C[[#This Row],[Tax]]</f>
        <v>830.25</v>
      </c>
      <c r="AC2888" s="9">
        <f>(Orders_C[[#This Row],[Unit_Price]]*Orders_C[[#This Row],[Quantity]])-Orders_C[[#This Row],[Discount]]+Orders_C[[#This Row],[Tax]]</f>
        <v>830.25</v>
      </c>
      <c r="AD2888" t="str">
        <f>IF(COUNTIF(Orders_C[[#All],[Customer_ID]],Orders_C[[#This Row],[Customer_ID]])&gt;1,"Repeat","New")</f>
        <v>Repeat</v>
      </c>
      <c r="AE2888" t="str" cm="1">
        <f t="array" ref="AE2888">_xlfn.XLOOKUP(Orders_C[[#This Row],[Store_ID]],Stores_c[[#All],[Store_ID]],Stores_c[[#All],[City]])</f>
        <v>New Steven</v>
      </c>
      <c r="AF2888" t="str" cm="1">
        <f t="array" ref="AF2888">_xlfn.XLOOKUP(Orders_C[[#This Row],[Store_ID]],Stores_c[[#All],[Store_ID]],Stores_c[[#All],[Manager_Name]])</f>
        <v>Terri Martinez</v>
      </c>
      <c r="AG2888" t="str" cm="1">
        <f t="array" ref="AG2888">_xlfn.XLOOKUP(Orders_C[[#This Row],[Store_ID]],Stores_c[[#All],[Store_ID]],Stores_c[[#All],[Store_Type]])</f>
        <v>Drive-Thru</v>
      </c>
    </row>
    <row r="2889" spans="1:33" x14ac:dyDescent="0.25">
      <c r="A2889">
        <v>8640</v>
      </c>
      <c r="B2889" s="1">
        <v>45806</v>
      </c>
      <c r="C2889" s="2">
        <v>6.2129629629629632E-2</v>
      </c>
      <c r="D2889">
        <v>1302</v>
      </c>
      <c r="E2889">
        <v>224</v>
      </c>
      <c r="F2889">
        <v>481</v>
      </c>
      <c r="G2889">
        <v>317</v>
      </c>
      <c r="H2889">
        <v>4</v>
      </c>
      <c r="I2889">
        <v>205</v>
      </c>
      <c r="J2889">
        <v>0</v>
      </c>
      <c r="K2889">
        <v>10.25</v>
      </c>
      <c r="L2889">
        <v>830.25</v>
      </c>
      <c r="M2889" t="s">
        <v>20</v>
      </c>
      <c r="N2889" t="s">
        <v>22</v>
      </c>
      <c r="O2889">
        <v>46</v>
      </c>
      <c r="P2889">
        <v>3</v>
      </c>
      <c r="Q2889" t="s">
        <v>2663</v>
      </c>
      <c r="R2889">
        <v>501</v>
      </c>
      <c r="S2889" s="3">
        <v>0</v>
      </c>
      <c r="T2889" s="6">
        <v>338.25</v>
      </c>
      <c r="U2889" t="s">
        <v>6339</v>
      </c>
      <c r="V2889">
        <v>2025</v>
      </c>
      <c r="W2889" t="s">
        <v>6331</v>
      </c>
      <c r="X2889" t="str">
        <f>_xlfn.XLOOKUP(Orders_C[[#This Row],[Product_ID]],Products_C[Product_ID],Products_C[Product_Name])</f>
        <v>Popcorn Chicken</v>
      </c>
      <c r="Y2889" t="str">
        <f>_xlfn.XLOOKUP(Orders_C[[#This Row],[Product_ID]],Products_C[Product_ID],Products_C[Category])</f>
        <v>Dessert</v>
      </c>
      <c r="Z2889" t="str">
        <f>_xlfn.XLOOKUP(Orders_C[[#This Row],[Store_ID]],Stores_c[Store_ID],Stores_c[City])</f>
        <v>Valdezton</v>
      </c>
      <c r="AA2889" t="str">
        <f>_xlfn.XLOOKUP(Orders_C[[#This Row],[Customer_ID]],Customers_c[Customer_ID],Customers_c[Customer_Name])</f>
        <v>Troy Hughes</v>
      </c>
      <c r="AB2889" s="6">
        <f>Orders_C[[#This Row],[Quantity]]*Orders_C[[#This Row],[Unit_Price]]*(1-Orders_C[[#This Row],[Discount %]])+Orders_C[[#This Row],[Tax]]</f>
        <v>830.25</v>
      </c>
      <c r="AC2889" s="9">
        <f>(Orders_C[[#This Row],[Unit_Price]]*Orders_C[[#This Row],[Quantity]])-Orders_C[[#This Row],[Discount]]+Orders_C[[#This Row],[Tax]]</f>
        <v>830.25</v>
      </c>
      <c r="AD2889" t="str">
        <f>IF(COUNTIF(Orders_C[[#All],[Customer_ID]],Orders_C[[#This Row],[Customer_ID]])&gt;1,"Repeat","New")</f>
        <v>Repeat</v>
      </c>
      <c r="AE2889" t="str" cm="1">
        <f t="array" ref="AE2889">_xlfn.XLOOKUP(Orders_C[[#This Row],[Store_ID]],Stores_c[[#All],[Store_ID]],Stores_c[[#All],[City]])</f>
        <v>Valdezton</v>
      </c>
      <c r="AF2889" t="str" cm="1">
        <f t="array" ref="AF2889">_xlfn.XLOOKUP(Orders_C[[#This Row],[Store_ID]],Stores_c[[#All],[Store_ID]],Stores_c[[#All],[Manager_Name]])</f>
        <v>John Rodriguez</v>
      </c>
      <c r="AG2889" t="str" cm="1">
        <f t="array" ref="AG2889">_xlfn.XLOOKUP(Orders_C[[#This Row],[Store_ID]],Stores_c[[#All],[Store_ID]],Stores_c[[#All],[Store_Type]])</f>
        <v>Street</v>
      </c>
    </row>
    <row r="2890" spans="1:33" x14ac:dyDescent="0.25">
      <c r="A2890">
        <v>6390</v>
      </c>
      <c r="B2890" s="1">
        <v>45982</v>
      </c>
      <c r="C2890" s="2">
        <v>0.80327546296296293</v>
      </c>
      <c r="D2890">
        <v>1996</v>
      </c>
      <c r="E2890">
        <v>202</v>
      </c>
      <c r="F2890">
        <v>414</v>
      </c>
      <c r="G2890">
        <v>302</v>
      </c>
      <c r="H2890">
        <v>2</v>
      </c>
      <c r="I2890">
        <v>398</v>
      </c>
      <c r="J2890">
        <v>0</v>
      </c>
      <c r="K2890">
        <v>19.899999999999999</v>
      </c>
      <c r="L2890">
        <v>815.9</v>
      </c>
      <c r="M2890" t="s">
        <v>19</v>
      </c>
      <c r="N2890" t="s">
        <v>21</v>
      </c>
      <c r="O2890">
        <v>35</v>
      </c>
      <c r="P2890">
        <v>3</v>
      </c>
      <c r="Q2890" t="s">
        <v>413</v>
      </c>
      <c r="R2890">
        <v>505</v>
      </c>
      <c r="S2890" s="3">
        <v>0</v>
      </c>
      <c r="T2890" s="6">
        <v>338.3</v>
      </c>
      <c r="U2890" t="s">
        <v>6336</v>
      </c>
      <c r="V2890">
        <v>2025</v>
      </c>
      <c r="W2890" t="s">
        <v>6329</v>
      </c>
      <c r="X2890" t="str">
        <f>_xlfn.XLOOKUP(Orders_C[[#This Row],[Product_ID]],Products_C[Product_ID],Products_C[Product_Name])</f>
        <v>Chicken Wings</v>
      </c>
      <c r="Y2890" t="str">
        <f>_xlfn.XLOOKUP(Orders_C[[#This Row],[Product_ID]],Products_C[Product_ID],Products_C[Category])</f>
        <v>Chicken</v>
      </c>
      <c r="Z2890" t="str">
        <f>_xlfn.XLOOKUP(Orders_C[[#This Row],[Store_ID]],Stores_c[Store_ID],Stores_c[City])</f>
        <v>Rebekahside</v>
      </c>
      <c r="AA2890" t="str">
        <f>_xlfn.XLOOKUP(Orders_C[[#This Row],[Customer_ID]],Customers_c[Customer_ID],Customers_c[Customer_Name])</f>
        <v>Alexis Proctor</v>
      </c>
      <c r="AB2890" s="6">
        <f>Orders_C[[#This Row],[Quantity]]*Orders_C[[#This Row],[Unit_Price]]*(1-Orders_C[[#This Row],[Discount %]])+Orders_C[[#This Row],[Tax]]</f>
        <v>815.9</v>
      </c>
      <c r="AC2890" s="9">
        <f>(Orders_C[[#This Row],[Unit_Price]]*Orders_C[[#This Row],[Quantity]])-Orders_C[[#This Row],[Discount]]+Orders_C[[#This Row],[Tax]]</f>
        <v>815.9</v>
      </c>
      <c r="AD2890" t="str">
        <f>IF(COUNTIF(Orders_C[[#All],[Customer_ID]],Orders_C[[#This Row],[Customer_ID]])&gt;1,"Repeat","New")</f>
        <v>Repeat</v>
      </c>
      <c r="AE2890" t="str" cm="1">
        <f t="array" ref="AE2890">_xlfn.XLOOKUP(Orders_C[[#This Row],[Store_ID]],Stores_c[[#All],[Store_ID]],Stores_c[[#All],[City]])</f>
        <v>Rebekahside</v>
      </c>
      <c r="AF2890" t="str" cm="1">
        <f t="array" ref="AF2890">_xlfn.XLOOKUP(Orders_C[[#This Row],[Store_ID]],Stores_c[[#All],[Store_ID]],Stores_c[[#All],[Manager_Name]])</f>
        <v>Mark Ray</v>
      </c>
      <c r="AG2890" t="str" cm="1">
        <f t="array" ref="AG2890">_xlfn.XLOOKUP(Orders_C[[#This Row],[Store_ID]],Stores_c[[#All],[Store_ID]],Stores_c[[#All],[Store_Type]])</f>
        <v>Drive-Thru</v>
      </c>
    </row>
    <row r="2891" spans="1:33" x14ac:dyDescent="0.25">
      <c r="A2891">
        <v>6642</v>
      </c>
      <c r="B2891" s="1">
        <v>46055</v>
      </c>
      <c r="C2891" s="2">
        <v>0.16618055555555555</v>
      </c>
      <c r="D2891">
        <v>1072</v>
      </c>
      <c r="E2891">
        <v>211</v>
      </c>
      <c r="F2891">
        <v>417</v>
      </c>
      <c r="G2891">
        <v>319</v>
      </c>
      <c r="H2891">
        <v>2</v>
      </c>
      <c r="I2891">
        <v>398</v>
      </c>
      <c r="J2891">
        <v>0</v>
      </c>
      <c r="K2891">
        <v>19.899999999999999</v>
      </c>
      <c r="L2891">
        <v>815.9</v>
      </c>
      <c r="M2891" t="s">
        <v>20</v>
      </c>
      <c r="N2891" t="s">
        <v>22</v>
      </c>
      <c r="O2891">
        <v>10</v>
      </c>
      <c r="P2891">
        <v>2</v>
      </c>
      <c r="Q2891" t="s">
        <v>665</v>
      </c>
      <c r="R2891">
        <v>504</v>
      </c>
      <c r="S2891" s="3">
        <v>0</v>
      </c>
      <c r="T2891" s="6">
        <v>338.3</v>
      </c>
      <c r="U2891" t="s">
        <v>6338</v>
      </c>
      <c r="V2891">
        <v>2026</v>
      </c>
      <c r="W2891" t="s">
        <v>6333</v>
      </c>
      <c r="X2891" t="str">
        <f>_xlfn.XLOOKUP(Orders_C[[#This Row],[Product_ID]],Products_C[Product_ID],Products_C[Product_Name])</f>
        <v>Chocolate Lava Cake</v>
      </c>
      <c r="Y2891" t="str">
        <f>_xlfn.XLOOKUP(Orders_C[[#This Row],[Product_ID]],Products_C[Product_ID],Products_C[Category])</f>
        <v>Beverage</v>
      </c>
      <c r="Z2891" t="str">
        <f>_xlfn.XLOOKUP(Orders_C[[#This Row],[Store_ID]],Stores_c[Store_ID],Stores_c[City])</f>
        <v>North Robertstad</v>
      </c>
      <c r="AA2891" t="str">
        <f>_xlfn.XLOOKUP(Orders_C[[#This Row],[Customer_ID]],Customers_c[Customer_ID],Customers_c[Customer_Name])</f>
        <v>Jordan Clark</v>
      </c>
      <c r="AB2891" s="6">
        <f>Orders_C[[#This Row],[Quantity]]*Orders_C[[#This Row],[Unit_Price]]*(1-Orders_C[[#This Row],[Discount %]])+Orders_C[[#This Row],[Tax]]</f>
        <v>815.9</v>
      </c>
      <c r="AC2891" s="9">
        <f>(Orders_C[[#This Row],[Unit_Price]]*Orders_C[[#This Row],[Quantity]])-Orders_C[[#This Row],[Discount]]+Orders_C[[#This Row],[Tax]]</f>
        <v>815.9</v>
      </c>
      <c r="AD2891" t="str">
        <f>IF(COUNTIF(Orders_C[[#All],[Customer_ID]],Orders_C[[#This Row],[Customer_ID]])&gt;1,"Repeat","New")</f>
        <v>Repeat</v>
      </c>
      <c r="AE2891" t="str" cm="1">
        <f t="array" ref="AE2891">_xlfn.XLOOKUP(Orders_C[[#This Row],[Store_ID]],Stores_c[[#All],[Store_ID]],Stores_c[[#All],[City]])</f>
        <v>North Robertstad</v>
      </c>
      <c r="AF2891" t="str" cm="1">
        <f t="array" ref="AF2891">_xlfn.XLOOKUP(Orders_C[[#This Row],[Store_ID]],Stores_c[[#All],[Store_ID]],Stores_c[[#All],[Manager_Name]])</f>
        <v>Mary Lewis</v>
      </c>
      <c r="AG2891" t="str" cm="1">
        <f t="array" ref="AG2891">_xlfn.XLOOKUP(Orders_C[[#This Row],[Store_ID]],Stores_c[[#All],[Store_ID]],Stores_c[[#All],[Store_Type]])</f>
        <v>Street</v>
      </c>
    </row>
    <row r="2892" spans="1:33" x14ac:dyDescent="0.25">
      <c r="A2892">
        <v>9250</v>
      </c>
      <c r="B2892" s="1">
        <v>45715</v>
      </c>
      <c r="C2892" s="2">
        <v>0.95361111111111108</v>
      </c>
      <c r="D2892">
        <v>1951</v>
      </c>
      <c r="E2892">
        <v>220</v>
      </c>
      <c r="F2892">
        <v>467</v>
      </c>
      <c r="G2892">
        <v>327</v>
      </c>
      <c r="H2892">
        <v>2</v>
      </c>
      <c r="I2892">
        <v>398</v>
      </c>
      <c r="J2892">
        <v>0</v>
      </c>
      <c r="K2892">
        <v>19.899999999999999</v>
      </c>
      <c r="L2892">
        <v>815.9</v>
      </c>
      <c r="M2892" t="s">
        <v>20</v>
      </c>
      <c r="N2892" t="s">
        <v>23</v>
      </c>
      <c r="O2892">
        <v>49</v>
      </c>
      <c r="P2892">
        <v>5</v>
      </c>
      <c r="Q2892" t="s">
        <v>3273</v>
      </c>
      <c r="R2892">
        <v>502</v>
      </c>
      <c r="S2892" s="3">
        <v>0</v>
      </c>
      <c r="T2892" s="6">
        <v>338.3</v>
      </c>
      <c r="U2892" t="s">
        <v>6338</v>
      </c>
      <c r="V2892">
        <v>2025</v>
      </c>
      <c r="W2892" t="s">
        <v>6331</v>
      </c>
      <c r="X2892" t="str">
        <f>_xlfn.XLOOKUP(Orders_C[[#This Row],[Product_ID]],Products_C[Product_ID],Products_C[Product_Name])</f>
        <v>Wrap</v>
      </c>
      <c r="Y2892" t="str">
        <f>_xlfn.XLOOKUP(Orders_C[[#This Row],[Product_ID]],Products_C[Product_ID],Products_C[Category])</f>
        <v>Chicken</v>
      </c>
      <c r="Z2892" t="str">
        <f>_xlfn.XLOOKUP(Orders_C[[#This Row],[Store_ID]],Stores_c[Store_ID],Stores_c[City])</f>
        <v>Williamborough</v>
      </c>
      <c r="AA2892" t="str">
        <f>_xlfn.XLOOKUP(Orders_C[[#This Row],[Customer_ID]],Customers_c[Customer_ID],Customers_c[Customer_Name])</f>
        <v>Cindy Adams</v>
      </c>
      <c r="AB2892" s="6">
        <f>Orders_C[[#This Row],[Quantity]]*Orders_C[[#This Row],[Unit_Price]]*(1-Orders_C[[#This Row],[Discount %]])+Orders_C[[#This Row],[Tax]]</f>
        <v>815.9</v>
      </c>
      <c r="AC2892" s="9">
        <f>(Orders_C[[#This Row],[Unit_Price]]*Orders_C[[#This Row],[Quantity]])-Orders_C[[#This Row],[Discount]]+Orders_C[[#This Row],[Tax]]</f>
        <v>815.9</v>
      </c>
      <c r="AD2892" t="str">
        <f>IF(COUNTIF(Orders_C[[#All],[Customer_ID]],Orders_C[[#This Row],[Customer_ID]])&gt;1,"Repeat","New")</f>
        <v>Repeat</v>
      </c>
      <c r="AE2892" t="str" cm="1">
        <f t="array" ref="AE2892">_xlfn.XLOOKUP(Orders_C[[#This Row],[Store_ID]],Stores_c[[#All],[Store_ID]],Stores_c[[#All],[City]])</f>
        <v>Williamborough</v>
      </c>
      <c r="AF2892" t="str" cm="1">
        <f t="array" ref="AF2892">_xlfn.XLOOKUP(Orders_C[[#This Row],[Store_ID]],Stores_c[[#All],[Store_ID]],Stores_c[[#All],[Manager_Name]])</f>
        <v>Michael Mcbride</v>
      </c>
      <c r="AG2892" t="str" cm="1">
        <f t="array" ref="AG2892">_xlfn.XLOOKUP(Orders_C[[#This Row],[Store_ID]],Stores_c[[#All],[Store_ID]],Stores_c[[#All],[Store_Type]])</f>
        <v>Mall</v>
      </c>
    </row>
    <row r="2893" spans="1:33" x14ac:dyDescent="0.25">
      <c r="A2893">
        <v>8800</v>
      </c>
      <c r="B2893" s="1">
        <v>45952</v>
      </c>
      <c r="C2893" s="2">
        <v>0.60052083333333328</v>
      </c>
      <c r="D2893">
        <v>1514</v>
      </c>
      <c r="E2893">
        <v>202</v>
      </c>
      <c r="F2893">
        <v>472</v>
      </c>
      <c r="G2893">
        <v>334</v>
      </c>
      <c r="H2893">
        <v>2</v>
      </c>
      <c r="I2893">
        <v>404</v>
      </c>
      <c r="J2893">
        <v>5</v>
      </c>
      <c r="K2893">
        <v>20.2</v>
      </c>
      <c r="L2893">
        <v>823.2</v>
      </c>
      <c r="M2893" t="s">
        <v>19</v>
      </c>
      <c r="N2893" t="s">
        <v>21</v>
      </c>
      <c r="O2893">
        <v>58</v>
      </c>
      <c r="P2893">
        <v>4</v>
      </c>
      <c r="Q2893" t="s">
        <v>2823</v>
      </c>
      <c r="R2893">
        <v>505</v>
      </c>
      <c r="S2893" s="3">
        <v>0.05</v>
      </c>
      <c r="T2893" s="6">
        <v>338.40000000000009</v>
      </c>
      <c r="U2893" t="s">
        <v>6332</v>
      </c>
      <c r="V2893">
        <v>2025</v>
      </c>
      <c r="W2893" t="s">
        <v>6331</v>
      </c>
      <c r="X2893" t="str">
        <f>_xlfn.XLOOKUP(Orders_C[[#This Row],[Product_ID]],Products_C[Product_ID],Products_C[Product_Name])</f>
        <v>Krushers</v>
      </c>
      <c r="Y2893" t="str">
        <f>_xlfn.XLOOKUP(Orders_C[[#This Row],[Product_ID]],Products_C[Product_ID],Products_C[Category])</f>
        <v>Dessert</v>
      </c>
      <c r="Z2893" t="str">
        <f>_xlfn.XLOOKUP(Orders_C[[#This Row],[Store_ID]],Stores_c[Store_ID],Stores_c[City])</f>
        <v>Rebekahside</v>
      </c>
      <c r="AA2893" t="str">
        <f>_xlfn.XLOOKUP(Orders_C[[#This Row],[Customer_ID]],Customers_c[Customer_ID],Customers_c[Customer_Name])</f>
        <v>Luis Herrera</v>
      </c>
      <c r="AB2893" s="6">
        <f>Orders_C[[#This Row],[Quantity]]*Orders_C[[#This Row],[Unit_Price]]*(1-Orders_C[[#This Row],[Discount %]])+Orders_C[[#This Row],[Tax]]</f>
        <v>787.8</v>
      </c>
      <c r="AC2893" s="9">
        <f>(Orders_C[[#This Row],[Unit_Price]]*Orders_C[[#This Row],[Quantity]])-Orders_C[[#This Row],[Discount]]+Orders_C[[#This Row],[Tax]]</f>
        <v>823.2</v>
      </c>
      <c r="AD2893" t="str">
        <f>IF(COUNTIF(Orders_C[[#All],[Customer_ID]],Orders_C[[#This Row],[Customer_ID]])&gt;1,"Repeat","New")</f>
        <v>Repeat</v>
      </c>
      <c r="AE2893" t="str" cm="1">
        <f t="array" ref="AE2893">_xlfn.XLOOKUP(Orders_C[[#This Row],[Store_ID]],Stores_c[[#All],[Store_ID]],Stores_c[[#All],[City]])</f>
        <v>Rebekahside</v>
      </c>
      <c r="AF2893" t="str" cm="1">
        <f t="array" ref="AF2893">_xlfn.XLOOKUP(Orders_C[[#This Row],[Store_ID]],Stores_c[[#All],[Store_ID]],Stores_c[[#All],[Manager_Name]])</f>
        <v>Mark Ray</v>
      </c>
      <c r="AG2893" t="str" cm="1">
        <f t="array" ref="AG2893">_xlfn.XLOOKUP(Orders_C[[#This Row],[Store_ID]],Stores_c[[#All],[Store_ID]],Stores_c[[#All],[Store_Type]])</f>
        <v>Drive-Thru</v>
      </c>
    </row>
    <row r="2894" spans="1:33" x14ac:dyDescent="0.25">
      <c r="A2894">
        <v>9000</v>
      </c>
      <c r="B2894" s="1">
        <v>45711</v>
      </c>
      <c r="C2894" s="2">
        <v>0.47680555555555554</v>
      </c>
      <c r="D2894">
        <v>1136</v>
      </c>
      <c r="E2894">
        <v>202</v>
      </c>
      <c r="F2894">
        <v>462</v>
      </c>
      <c r="G2894">
        <v>314</v>
      </c>
      <c r="H2894">
        <v>2</v>
      </c>
      <c r="I2894">
        <v>404</v>
      </c>
      <c r="J2894">
        <v>5</v>
      </c>
      <c r="K2894">
        <v>20.2</v>
      </c>
      <c r="L2894">
        <v>823.2</v>
      </c>
      <c r="M2894" t="s">
        <v>19</v>
      </c>
      <c r="N2894" t="s">
        <v>22</v>
      </c>
      <c r="O2894">
        <v>23</v>
      </c>
      <c r="P2894">
        <v>2</v>
      </c>
      <c r="Q2894" t="s">
        <v>3023</v>
      </c>
      <c r="R2894">
        <v>510</v>
      </c>
      <c r="S2894" s="3">
        <v>0.05</v>
      </c>
      <c r="T2894" s="6">
        <v>338.40000000000009</v>
      </c>
      <c r="U2894" t="s">
        <v>6338</v>
      </c>
      <c r="V2894">
        <v>2025</v>
      </c>
      <c r="W2894" t="s">
        <v>6329</v>
      </c>
      <c r="X2894" t="str">
        <f>_xlfn.XLOOKUP(Orders_C[[#This Row],[Product_ID]],Products_C[Product_ID],Products_C[Product_Name])</f>
        <v>Wrap</v>
      </c>
      <c r="Y2894" t="str">
        <f>_xlfn.XLOOKUP(Orders_C[[#This Row],[Product_ID]],Products_C[Product_ID],Products_C[Category])</f>
        <v>Burger</v>
      </c>
      <c r="Z2894" t="str">
        <f>_xlfn.XLOOKUP(Orders_C[[#This Row],[Store_ID]],Stores_c[Store_ID],Stores_c[City])</f>
        <v>Rebekahside</v>
      </c>
      <c r="AA2894" t="str">
        <f>_xlfn.XLOOKUP(Orders_C[[#This Row],[Customer_ID]],Customers_c[Customer_ID],Customers_c[Customer_Name])</f>
        <v>Julia Jones</v>
      </c>
      <c r="AB2894" s="6">
        <f>Orders_C[[#This Row],[Quantity]]*Orders_C[[#This Row],[Unit_Price]]*(1-Orders_C[[#This Row],[Discount %]])+Orders_C[[#This Row],[Tax]]</f>
        <v>787.8</v>
      </c>
      <c r="AC2894" s="9">
        <f>(Orders_C[[#This Row],[Unit_Price]]*Orders_C[[#This Row],[Quantity]])-Orders_C[[#This Row],[Discount]]+Orders_C[[#This Row],[Tax]]</f>
        <v>823.2</v>
      </c>
      <c r="AD2894" t="str">
        <f>IF(COUNTIF(Orders_C[[#All],[Customer_ID]],Orders_C[[#This Row],[Customer_ID]])&gt;1,"Repeat","New")</f>
        <v>Repeat</v>
      </c>
      <c r="AE2894" t="str" cm="1">
        <f t="array" ref="AE2894">_xlfn.XLOOKUP(Orders_C[[#This Row],[Store_ID]],Stores_c[[#All],[Store_ID]],Stores_c[[#All],[City]])</f>
        <v>Rebekahside</v>
      </c>
      <c r="AF2894" t="str" cm="1">
        <f t="array" ref="AF2894">_xlfn.XLOOKUP(Orders_C[[#This Row],[Store_ID]],Stores_c[[#All],[Store_ID]],Stores_c[[#All],[Manager_Name]])</f>
        <v>Mark Ray</v>
      </c>
      <c r="AG2894" t="str" cm="1">
        <f t="array" ref="AG2894">_xlfn.XLOOKUP(Orders_C[[#This Row],[Store_ID]],Stores_c[[#All],[Store_ID]],Stores_c[[#All],[Store_Type]])</f>
        <v>Drive-Thru</v>
      </c>
    </row>
    <row r="2895" spans="1:33" x14ac:dyDescent="0.25">
      <c r="A2895">
        <v>6773</v>
      </c>
      <c r="B2895" s="1">
        <v>46061</v>
      </c>
      <c r="C2895" s="2">
        <v>0.21346064814814814</v>
      </c>
      <c r="D2895">
        <v>1811</v>
      </c>
      <c r="E2895">
        <v>201</v>
      </c>
      <c r="F2895">
        <v>446</v>
      </c>
      <c r="G2895">
        <v>315</v>
      </c>
      <c r="H2895">
        <v>2</v>
      </c>
      <c r="I2895">
        <v>410</v>
      </c>
      <c r="J2895">
        <v>10</v>
      </c>
      <c r="K2895">
        <v>20.5</v>
      </c>
      <c r="L2895">
        <v>830.5</v>
      </c>
      <c r="M2895" t="s">
        <v>18</v>
      </c>
      <c r="N2895" t="s">
        <v>21</v>
      </c>
      <c r="O2895">
        <v>28</v>
      </c>
      <c r="P2895">
        <v>4</v>
      </c>
      <c r="Q2895" t="s">
        <v>796</v>
      </c>
      <c r="R2895">
        <v>507</v>
      </c>
      <c r="S2895" s="3">
        <v>0.1</v>
      </c>
      <c r="T2895" s="6">
        <v>338.5</v>
      </c>
      <c r="U2895" t="s">
        <v>6338</v>
      </c>
      <c r="V2895">
        <v>2026</v>
      </c>
      <c r="W2895" t="s">
        <v>6329</v>
      </c>
      <c r="X2895" t="str">
        <f>_xlfn.XLOOKUP(Orders_C[[#This Row],[Product_ID]],Products_C[Product_ID],Products_C[Product_Name])</f>
        <v>Popcorn Chicken</v>
      </c>
      <c r="Y2895" t="str">
        <f>_xlfn.XLOOKUP(Orders_C[[#This Row],[Product_ID]],Products_C[Product_ID],Products_C[Category])</f>
        <v>Beverage</v>
      </c>
      <c r="Z2895" t="str">
        <f>_xlfn.XLOOKUP(Orders_C[[#This Row],[Store_ID]],Stores_c[Store_ID],Stores_c[City])</f>
        <v>Lake Nicholasburgh</v>
      </c>
      <c r="AA2895" t="str">
        <f>_xlfn.XLOOKUP(Orders_C[[#This Row],[Customer_ID]],Customers_c[Customer_ID],Customers_c[Customer_Name])</f>
        <v>Mary Drake</v>
      </c>
      <c r="AB2895" s="6">
        <f>Orders_C[[#This Row],[Quantity]]*Orders_C[[#This Row],[Unit_Price]]*(1-Orders_C[[#This Row],[Discount %]])+Orders_C[[#This Row],[Tax]]</f>
        <v>758.5</v>
      </c>
      <c r="AC2895" s="9">
        <f>(Orders_C[[#This Row],[Unit_Price]]*Orders_C[[#This Row],[Quantity]])-Orders_C[[#This Row],[Discount]]+Orders_C[[#This Row],[Tax]]</f>
        <v>830.5</v>
      </c>
      <c r="AD2895" t="str">
        <f>IF(COUNTIF(Orders_C[[#All],[Customer_ID]],Orders_C[[#This Row],[Customer_ID]])&gt;1,"Repeat","New")</f>
        <v>Repeat</v>
      </c>
      <c r="AE2895" t="str" cm="1">
        <f t="array" ref="AE2895">_xlfn.XLOOKUP(Orders_C[[#This Row],[Store_ID]],Stores_c[[#All],[Store_ID]],Stores_c[[#All],[City]])</f>
        <v>Lake Nicholasburgh</v>
      </c>
      <c r="AF2895" t="str" cm="1">
        <f t="array" ref="AF2895">_xlfn.XLOOKUP(Orders_C[[#This Row],[Store_ID]],Stores_c[[#All],[Store_ID]],Stores_c[[#All],[Manager_Name]])</f>
        <v>Maurice Garcia</v>
      </c>
      <c r="AG2895" t="str" cm="1">
        <f t="array" ref="AG2895">_xlfn.XLOOKUP(Orders_C[[#This Row],[Store_ID]],Stores_c[[#All],[Store_ID]],Stores_c[[#All],[Store_Type]])</f>
        <v>Mall</v>
      </c>
    </row>
    <row r="2896" spans="1:33" x14ac:dyDescent="0.25">
      <c r="A2896">
        <v>7616</v>
      </c>
      <c r="B2896" s="1">
        <v>45808</v>
      </c>
      <c r="C2896" s="2">
        <v>0.94663194444444443</v>
      </c>
      <c r="D2896">
        <v>1147</v>
      </c>
      <c r="E2896">
        <v>216</v>
      </c>
      <c r="F2896">
        <v>438</v>
      </c>
      <c r="G2896">
        <v>305</v>
      </c>
      <c r="H2896">
        <v>2</v>
      </c>
      <c r="I2896">
        <v>410</v>
      </c>
      <c r="J2896">
        <v>10</v>
      </c>
      <c r="K2896">
        <v>20.5</v>
      </c>
      <c r="L2896">
        <v>830.5</v>
      </c>
      <c r="M2896" t="s">
        <v>18</v>
      </c>
      <c r="N2896" t="s">
        <v>23</v>
      </c>
      <c r="O2896">
        <v>24</v>
      </c>
      <c r="P2896">
        <v>4</v>
      </c>
      <c r="Q2896" t="s">
        <v>1639</v>
      </c>
      <c r="R2896">
        <v>510</v>
      </c>
      <c r="S2896" s="3">
        <v>0.1</v>
      </c>
      <c r="T2896" s="6">
        <v>338.5</v>
      </c>
      <c r="U2896" t="s">
        <v>6339</v>
      </c>
      <c r="V2896">
        <v>2025</v>
      </c>
      <c r="W2896" t="s">
        <v>6329</v>
      </c>
      <c r="X2896" t="str">
        <f>_xlfn.XLOOKUP(Orders_C[[#This Row],[Product_ID]],Products_C[Product_ID],Products_C[Product_Name])</f>
        <v>Krushers</v>
      </c>
      <c r="Y2896" t="str">
        <f>_xlfn.XLOOKUP(Orders_C[[#This Row],[Product_ID]],Products_C[Product_ID],Products_C[Category])</f>
        <v>Dessert</v>
      </c>
      <c r="Z2896" t="str">
        <f>_xlfn.XLOOKUP(Orders_C[[#This Row],[Store_ID]],Stores_c[Store_ID],Stores_c[City])</f>
        <v>Garciaview</v>
      </c>
      <c r="AA2896" t="str">
        <f>_xlfn.XLOOKUP(Orders_C[[#This Row],[Customer_ID]],Customers_c[Customer_ID],Customers_c[Customer_Name])</f>
        <v>Joseph Johnson</v>
      </c>
      <c r="AB2896" s="6">
        <f>Orders_C[[#This Row],[Quantity]]*Orders_C[[#This Row],[Unit_Price]]*(1-Orders_C[[#This Row],[Discount %]])+Orders_C[[#This Row],[Tax]]</f>
        <v>758.5</v>
      </c>
      <c r="AC2896" s="9">
        <f>(Orders_C[[#This Row],[Unit_Price]]*Orders_C[[#This Row],[Quantity]])-Orders_C[[#This Row],[Discount]]+Orders_C[[#This Row],[Tax]]</f>
        <v>830.5</v>
      </c>
      <c r="AD2896" t="str">
        <f>IF(COUNTIF(Orders_C[[#All],[Customer_ID]],Orders_C[[#This Row],[Customer_ID]])&gt;1,"Repeat","New")</f>
        <v>Repeat</v>
      </c>
      <c r="AE2896" t="str" cm="1">
        <f t="array" ref="AE2896">_xlfn.XLOOKUP(Orders_C[[#This Row],[Store_ID]],Stores_c[[#All],[Store_ID]],Stores_c[[#All],[City]])</f>
        <v>Garciaview</v>
      </c>
      <c r="AF2896" t="str" cm="1">
        <f t="array" ref="AF2896">_xlfn.XLOOKUP(Orders_C[[#This Row],[Store_ID]],Stores_c[[#All],[Store_ID]],Stores_c[[#All],[Manager_Name]])</f>
        <v>Karina Washington</v>
      </c>
      <c r="AG2896" t="str" cm="1">
        <f t="array" ref="AG2896">_xlfn.XLOOKUP(Orders_C[[#This Row],[Store_ID]],Stores_c[[#All],[Store_ID]],Stores_c[[#All],[Store_Type]])</f>
        <v>Drive-Thru</v>
      </c>
    </row>
    <row r="2897" spans="1:33" x14ac:dyDescent="0.25">
      <c r="A2897">
        <v>8138</v>
      </c>
      <c r="B2897" s="1">
        <v>45770</v>
      </c>
      <c r="C2897" s="2">
        <v>0.91364583333333338</v>
      </c>
      <c r="D2897">
        <v>1185</v>
      </c>
      <c r="E2897">
        <v>209</v>
      </c>
      <c r="F2897">
        <v>462</v>
      </c>
      <c r="G2897">
        <v>331</v>
      </c>
      <c r="H2897">
        <v>2</v>
      </c>
      <c r="I2897">
        <v>410</v>
      </c>
      <c r="J2897">
        <v>10</v>
      </c>
      <c r="K2897">
        <v>20.5</v>
      </c>
      <c r="L2897">
        <v>830.5</v>
      </c>
      <c r="M2897" t="s">
        <v>19</v>
      </c>
      <c r="N2897" t="s">
        <v>21</v>
      </c>
      <c r="O2897">
        <v>41</v>
      </c>
      <c r="P2897">
        <v>2</v>
      </c>
      <c r="Q2897" t="s">
        <v>2161</v>
      </c>
      <c r="R2897">
        <v>506</v>
      </c>
      <c r="S2897" s="3">
        <v>0.1</v>
      </c>
      <c r="T2897" s="6">
        <v>338.5</v>
      </c>
      <c r="U2897" t="s">
        <v>6337</v>
      </c>
      <c r="V2897">
        <v>2025</v>
      </c>
      <c r="W2897" t="s">
        <v>6331</v>
      </c>
      <c r="X2897" t="str">
        <f>_xlfn.XLOOKUP(Orders_C[[#This Row],[Product_ID]],Products_C[Product_ID],Products_C[Product_Name])</f>
        <v>Chicken Bucket</v>
      </c>
      <c r="Y2897" t="str">
        <f>_xlfn.XLOOKUP(Orders_C[[#This Row],[Product_ID]],Products_C[Product_ID],Products_C[Category])</f>
        <v>Beverage</v>
      </c>
      <c r="Z2897" t="str">
        <f>_xlfn.XLOOKUP(Orders_C[[#This Row],[Store_ID]],Stores_c[Store_ID],Stores_c[City])</f>
        <v>Reidberg</v>
      </c>
      <c r="AA2897" t="str">
        <f>_xlfn.XLOOKUP(Orders_C[[#This Row],[Customer_ID]],Customers_c[Customer_ID],Customers_c[Customer_Name])</f>
        <v>Patrick Preston</v>
      </c>
      <c r="AB2897" s="6">
        <f>Orders_C[[#This Row],[Quantity]]*Orders_C[[#This Row],[Unit_Price]]*(1-Orders_C[[#This Row],[Discount %]])+Orders_C[[#This Row],[Tax]]</f>
        <v>758.5</v>
      </c>
      <c r="AC2897" s="9">
        <f>(Orders_C[[#This Row],[Unit_Price]]*Orders_C[[#This Row],[Quantity]])-Orders_C[[#This Row],[Discount]]+Orders_C[[#This Row],[Tax]]</f>
        <v>830.5</v>
      </c>
      <c r="AD2897" t="str">
        <f>IF(COUNTIF(Orders_C[[#All],[Customer_ID]],Orders_C[[#This Row],[Customer_ID]])&gt;1,"Repeat","New")</f>
        <v>Repeat</v>
      </c>
      <c r="AE2897" t="str" cm="1">
        <f t="array" ref="AE2897">_xlfn.XLOOKUP(Orders_C[[#This Row],[Store_ID]],Stores_c[[#All],[Store_ID]],Stores_c[[#All],[City]])</f>
        <v>Reidberg</v>
      </c>
      <c r="AF2897" t="str" cm="1">
        <f t="array" ref="AF2897">_xlfn.XLOOKUP(Orders_C[[#This Row],[Store_ID]],Stores_c[[#All],[Store_ID]],Stores_c[[#All],[Manager_Name]])</f>
        <v>Jeffrey Horn</v>
      </c>
      <c r="AG2897" t="str" cm="1">
        <f t="array" ref="AG2897">_xlfn.XLOOKUP(Orders_C[[#This Row],[Store_ID]],Stores_c[[#All],[Store_ID]],Stores_c[[#All],[Store_Type]])</f>
        <v>Drive-Thru</v>
      </c>
    </row>
    <row r="2898" spans="1:33" x14ac:dyDescent="0.25">
      <c r="A2898">
        <v>9425</v>
      </c>
      <c r="B2898" s="1">
        <v>45827</v>
      </c>
      <c r="C2898" s="2">
        <v>0.79486111111111113</v>
      </c>
      <c r="D2898">
        <v>1805</v>
      </c>
      <c r="E2898">
        <v>212</v>
      </c>
      <c r="F2898">
        <v>523</v>
      </c>
      <c r="G2898">
        <v>331</v>
      </c>
      <c r="H2898">
        <v>2</v>
      </c>
      <c r="I2898">
        <v>416</v>
      </c>
      <c r="J2898">
        <v>15</v>
      </c>
      <c r="K2898">
        <v>20.8</v>
      </c>
      <c r="L2898">
        <v>837.8</v>
      </c>
      <c r="M2898" t="s">
        <v>18</v>
      </c>
      <c r="N2898" t="s">
        <v>23</v>
      </c>
      <c r="O2898">
        <v>57</v>
      </c>
      <c r="P2898">
        <v>2</v>
      </c>
      <c r="Q2898" t="s">
        <v>3448</v>
      </c>
      <c r="R2898">
        <v>506</v>
      </c>
      <c r="S2898" s="3">
        <v>0.15</v>
      </c>
      <c r="T2898" s="6">
        <v>338.59999999999997</v>
      </c>
      <c r="U2898" t="s">
        <v>6340</v>
      </c>
      <c r="V2898">
        <v>2025</v>
      </c>
      <c r="W2898" t="s">
        <v>6331</v>
      </c>
      <c r="X2898" t="str">
        <f>_xlfn.XLOOKUP(Orders_C[[#This Row],[Product_ID]],Products_C[Product_ID],Products_C[Product_Name])</f>
        <v>Chicken Bucket</v>
      </c>
      <c r="Y2898" t="str">
        <f>_xlfn.XLOOKUP(Orders_C[[#This Row],[Product_ID]],Products_C[Product_ID],Products_C[Category])</f>
        <v>Beverage</v>
      </c>
      <c r="Z2898" t="str">
        <f>_xlfn.XLOOKUP(Orders_C[[#This Row],[Store_ID]],Stores_c[Store_ID],Stores_c[City])</f>
        <v>Andrewview</v>
      </c>
      <c r="AA2898" t="str">
        <f>_xlfn.XLOOKUP(Orders_C[[#This Row],[Customer_ID]],Customers_c[Customer_ID],Customers_c[Customer_Name])</f>
        <v>Deanna Gibson</v>
      </c>
      <c r="AB2898" s="6">
        <f>Orders_C[[#This Row],[Quantity]]*Orders_C[[#This Row],[Unit_Price]]*(1-Orders_C[[#This Row],[Discount %]])+Orders_C[[#This Row],[Tax]]</f>
        <v>727.99999999999989</v>
      </c>
      <c r="AC2898" s="9">
        <f>(Orders_C[[#This Row],[Unit_Price]]*Orders_C[[#This Row],[Quantity]])-Orders_C[[#This Row],[Discount]]+Orders_C[[#This Row],[Tax]]</f>
        <v>837.8</v>
      </c>
      <c r="AD2898" t="str">
        <f>IF(COUNTIF(Orders_C[[#All],[Customer_ID]],Orders_C[[#This Row],[Customer_ID]])&gt;1,"Repeat","New")</f>
        <v>Repeat</v>
      </c>
      <c r="AE2898" t="str" cm="1">
        <f t="array" ref="AE2898">_xlfn.XLOOKUP(Orders_C[[#This Row],[Store_ID]],Stores_c[[#All],[Store_ID]],Stores_c[[#All],[City]])</f>
        <v>Andrewview</v>
      </c>
      <c r="AF2898" t="str" cm="1">
        <f t="array" ref="AF2898">_xlfn.XLOOKUP(Orders_C[[#This Row],[Store_ID]],Stores_c[[#All],[Store_ID]],Stores_c[[#All],[Manager_Name]])</f>
        <v>Alice Sutton</v>
      </c>
      <c r="AG2898" t="str" cm="1">
        <f t="array" ref="AG2898">_xlfn.XLOOKUP(Orders_C[[#This Row],[Store_ID]],Stores_c[[#All],[Store_ID]],Stores_c[[#All],[Store_Type]])</f>
        <v>Mall</v>
      </c>
    </row>
    <row r="2899" spans="1:33" x14ac:dyDescent="0.25">
      <c r="A2899">
        <v>8311</v>
      </c>
      <c r="B2899" s="1">
        <v>45879</v>
      </c>
      <c r="C2899" s="2">
        <v>0.74564814814814817</v>
      </c>
      <c r="D2899">
        <v>1152</v>
      </c>
      <c r="E2899">
        <v>216</v>
      </c>
      <c r="F2899">
        <v>541</v>
      </c>
      <c r="G2899">
        <v>301</v>
      </c>
      <c r="H2899">
        <v>3</v>
      </c>
      <c r="I2899">
        <v>283</v>
      </c>
      <c r="J2899">
        <v>15</v>
      </c>
      <c r="K2899">
        <v>14.15</v>
      </c>
      <c r="L2899">
        <v>848.15</v>
      </c>
      <c r="M2899" t="s">
        <v>19</v>
      </c>
      <c r="N2899" t="s">
        <v>22</v>
      </c>
      <c r="O2899">
        <v>35</v>
      </c>
      <c r="P2899">
        <v>5</v>
      </c>
      <c r="Q2899" t="s">
        <v>2334</v>
      </c>
      <c r="R2899">
        <v>502</v>
      </c>
      <c r="S2899" s="3">
        <v>0.15</v>
      </c>
      <c r="T2899" s="6">
        <v>338.75</v>
      </c>
      <c r="U2899" t="s">
        <v>6342</v>
      </c>
      <c r="V2899">
        <v>2025</v>
      </c>
      <c r="W2899" t="s">
        <v>6329</v>
      </c>
      <c r="X2899" t="str">
        <f>_xlfn.XLOOKUP(Orders_C[[#This Row],[Product_ID]],Products_C[Product_ID],Products_C[Product_Name])</f>
        <v>Krushers</v>
      </c>
      <c r="Y2899" t="str">
        <f>_xlfn.XLOOKUP(Orders_C[[#This Row],[Product_ID]],Products_C[Product_ID],Products_C[Category])</f>
        <v>Burger</v>
      </c>
      <c r="Z2899" t="str">
        <f>_xlfn.XLOOKUP(Orders_C[[#This Row],[Store_ID]],Stores_c[Store_ID],Stores_c[City])</f>
        <v>Garciaview</v>
      </c>
      <c r="AA2899" t="str">
        <f>_xlfn.XLOOKUP(Orders_C[[#This Row],[Customer_ID]],Customers_c[Customer_ID],Customers_c[Customer_Name])</f>
        <v>Emily Huff</v>
      </c>
      <c r="AB2899" s="6">
        <f>Orders_C[[#This Row],[Quantity]]*Orders_C[[#This Row],[Unit_Price]]*(1-Orders_C[[#This Row],[Discount %]])+Orders_C[[#This Row],[Tax]]</f>
        <v>735.8</v>
      </c>
      <c r="AC2899" s="9">
        <f>(Orders_C[[#This Row],[Unit_Price]]*Orders_C[[#This Row],[Quantity]])-Orders_C[[#This Row],[Discount]]+Orders_C[[#This Row],[Tax]]</f>
        <v>848.15</v>
      </c>
      <c r="AD2899" t="str">
        <f>IF(COUNTIF(Orders_C[[#All],[Customer_ID]],Orders_C[[#This Row],[Customer_ID]])&gt;1,"Repeat","New")</f>
        <v>Repeat</v>
      </c>
      <c r="AE2899" t="str" cm="1">
        <f t="array" ref="AE2899">_xlfn.XLOOKUP(Orders_C[[#This Row],[Store_ID]],Stores_c[[#All],[Store_ID]],Stores_c[[#All],[City]])</f>
        <v>Garciaview</v>
      </c>
      <c r="AF2899" t="str" cm="1">
        <f t="array" ref="AF2899">_xlfn.XLOOKUP(Orders_C[[#This Row],[Store_ID]],Stores_c[[#All],[Store_ID]],Stores_c[[#All],[Manager_Name]])</f>
        <v>Karina Washington</v>
      </c>
      <c r="AG2899" t="str" cm="1">
        <f t="array" ref="AG2899">_xlfn.XLOOKUP(Orders_C[[#This Row],[Store_ID]],Stores_c[[#All],[Store_ID]],Stores_c[[#All],[Store_Type]])</f>
        <v>Drive-Thru</v>
      </c>
    </row>
    <row r="2900" spans="1:33" x14ac:dyDescent="0.25">
      <c r="A2900">
        <v>10015</v>
      </c>
      <c r="B2900" s="1">
        <v>45923</v>
      </c>
      <c r="C2900" s="2">
        <v>0.12525462962962963</v>
      </c>
      <c r="D2900">
        <v>1541</v>
      </c>
      <c r="E2900">
        <v>221</v>
      </c>
      <c r="F2900">
        <v>525</v>
      </c>
      <c r="G2900">
        <v>326</v>
      </c>
      <c r="H2900">
        <v>3</v>
      </c>
      <c r="I2900">
        <v>283</v>
      </c>
      <c r="J2900">
        <v>15</v>
      </c>
      <c r="K2900">
        <v>14.15</v>
      </c>
      <c r="L2900">
        <v>848.15</v>
      </c>
      <c r="M2900" t="s">
        <v>19</v>
      </c>
      <c r="N2900" t="s">
        <v>22</v>
      </c>
      <c r="O2900">
        <v>23</v>
      </c>
      <c r="P2900">
        <v>5</v>
      </c>
      <c r="Q2900" t="s">
        <v>4038</v>
      </c>
      <c r="R2900">
        <v>507</v>
      </c>
      <c r="S2900" s="3">
        <v>0.15</v>
      </c>
      <c r="T2900" s="6">
        <v>338.75</v>
      </c>
      <c r="U2900" t="s">
        <v>6335</v>
      </c>
      <c r="V2900">
        <v>2025</v>
      </c>
      <c r="W2900" t="s">
        <v>6329</v>
      </c>
      <c r="X2900" t="str">
        <f>_xlfn.XLOOKUP(Orders_C[[#This Row],[Product_ID]],Products_C[Product_ID],Products_C[Product_Name])</f>
        <v>Rice Bowl</v>
      </c>
      <c r="Y2900" t="str">
        <f>_xlfn.XLOOKUP(Orders_C[[#This Row],[Product_ID]],Products_C[Product_ID],Products_C[Category])</f>
        <v>Burger</v>
      </c>
      <c r="Z2900" t="str">
        <f>_xlfn.XLOOKUP(Orders_C[[#This Row],[Store_ID]],Stores_c[Store_ID],Stores_c[City])</f>
        <v>Port Barbarabury</v>
      </c>
      <c r="AA2900" t="str">
        <f>_xlfn.XLOOKUP(Orders_C[[#This Row],[Customer_ID]],Customers_c[Customer_ID],Customers_c[Customer_Name])</f>
        <v>Pamela Mason</v>
      </c>
      <c r="AB2900" s="6">
        <f>Orders_C[[#This Row],[Quantity]]*Orders_C[[#This Row],[Unit_Price]]*(1-Orders_C[[#This Row],[Discount %]])+Orders_C[[#This Row],[Tax]]</f>
        <v>735.8</v>
      </c>
      <c r="AC2900" s="9">
        <f>(Orders_C[[#This Row],[Unit_Price]]*Orders_C[[#This Row],[Quantity]])-Orders_C[[#This Row],[Discount]]+Orders_C[[#This Row],[Tax]]</f>
        <v>848.15</v>
      </c>
      <c r="AD2900" t="str">
        <f>IF(COUNTIF(Orders_C[[#All],[Customer_ID]],Orders_C[[#This Row],[Customer_ID]])&gt;1,"Repeat","New")</f>
        <v>Repeat</v>
      </c>
      <c r="AE2900" t="str" cm="1">
        <f t="array" ref="AE2900">_xlfn.XLOOKUP(Orders_C[[#This Row],[Store_ID]],Stores_c[[#All],[Store_ID]],Stores_c[[#All],[City]])</f>
        <v>Port Barbarabury</v>
      </c>
      <c r="AF2900" t="str" cm="1">
        <f t="array" ref="AF2900">_xlfn.XLOOKUP(Orders_C[[#This Row],[Store_ID]],Stores_c[[#All],[Store_ID]],Stores_c[[#All],[Manager_Name]])</f>
        <v>Edward Nguyen</v>
      </c>
      <c r="AG2900" t="str" cm="1">
        <f t="array" ref="AG2900">_xlfn.XLOOKUP(Orders_C[[#This Row],[Store_ID]],Stores_c[[#All],[Store_ID]],Stores_c[[#All],[Store_Type]])</f>
        <v>Street</v>
      </c>
    </row>
    <row r="2901" spans="1:33" x14ac:dyDescent="0.25">
      <c r="A2901">
        <v>9956</v>
      </c>
      <c r="B2901" s="1">
        <v>46031</v>
      </c>
      <c r="C2901" s="2">
        <v>0.51428240740740738</v>
      </c>
      <c r="D2901">
        <v>1595</v>
      </c>
      <c r="E2901">
        <v>201</v>
      </c>
      <c r="F2901">
        <v>513</v>
      </c>
      <c r="G2901">
        <v>329</v>
      </c>
      <c r="H2901">
        <v>3</v>
      </c>
      <c r="I2901">
        <v>279</v>
      </c>
      <c r="J2901">
        <v>10</v>
      </c>
      <c r="K2901">
        <v>13.95</v>
      </c>
      <c r="L2901">
        <v>840.95</v>
      </c>
      <c r="M2901" t="s">
        <v>19</v>
      </c>
      <c r="N2901" t="s">
        <v>21</v>
      </c>
      <c r="O2901">
        <v>48</v>
      </c>
      <c r="P2901">
        <v>2</v>
      </c>
      <c r="Q2901" t="s">
        <v>3979</v>
      </c>
      <c r="R2901">
        <v>503</v>
      </c>
      <c r="S2901" s="3">
        <v>0.1</v>
      </c>
      <c r="T2901" s="6">
        <v>338.75000000000006</v>
      </c>
      <c r="U2901" t="s">
        <v>6330</v>
      </c>
      <c r="V2901">
        <v>2026</v>
      </c>
      <c r="W2901" t="s">
        <v>6331</v>
      </c>
      <c r="X2901" t="str">
        <f>_xlfn.XLOOKUP(Orders_C[[#This Row],[Product_ID]],Products_C[Product_ID],Products_C[Product_Name])</f>
        <v>Rice Bowl</v>
      </c>
      <c r="Y2901" t="str">
        <f>_xlfn.XLOOKUP(Orders_C[[#This Row],[Product_ID]],Products_C[Product_ID],Products_C[Category])</f>
        <v>Dessert</v>
      </c>
      <c r="Z2901" t="str">
        <f>_xlfn.XLOOKUP(Orders_C[[#This Row],[Store_ID]],Stores_c[Store_ID],Stores_c[City])</f>
        <v>Lake Nicholasburgh</v>
      </c>
      <c r="AA2901" t="str">
        <f>_xlfn.XLOOKUP(Orders_C[[#This Row],[Customer_ID]],Customers_c[Customer_ID],Customers_c[Customer_Name])</f>
        <v>Steven Garcia</v>
      </c>
      <c r="AB2901" s="6">
        <f>Orders_C[[#This Row],[Quantity]]*Orders_C[[#This Row],[Unit_Price]]*(1-Orders_C[[#This Row],[Discount %]])+Orders_C[[#This Row],[Tax]]</f>
        <v>767.25000000000011</v>
      </c>
      <c r="AC2901" s="9">
        <f>(Orders_C[[#This Row],[Unit_Price]]*Orders_C[[#This Row],[Quantity]])-Orders_C[[#This Row],[Discount]]+Orders_C[[#This Row],[Tax]]</f>
        <v>840.95</v>
      </c>
      <c r="AD2901" t="str">
        <f>IF(COUNTIF(Orders_C[[#All],[Customer_ID]],Orders_C[[#This Row],[Customer_ID]])&gt;1,"Repeat","New")</f>
        <v>Repeat</v>
      </c>
      <c r="AE2901" t="str" cm="1">
        <f t="array" ref="AE2901">_xlfn.XLOOKUP(Orders_C[[#This Row],[Store_ID]],Stores_c[[#All],[Store_ID]],Stores_c[[#All],[City]])</f>
        <v>Lake Nicholasburgh</v>
      </c>
      <c r="AF2901" t="str" cm="1">
        <f t="array" ref="AF2901">_xlfn.XLOOKUP(Orders_C[[#This Row],[Store_ID]],Stores_c[[#All],[Store_ID]],Stores_c[[#All],[Manager_Name]])</f>
        <v>Maurice Garcia</v>
      </c>
      <c r="AG2901" t="str" cm="1">
        <f t="array" ref="AG2901">_xlfn.XLOOKUP(Orders_C[[#This Row],[Store_ID]],Stores_c[[#All],[Store_ID]],Stores_c[[#All],[Store_Type]])</f>
        <v>Mall</v>
      </c>
    </row>
    <row r="2902" spans="1:33" x14ac:dyDescent="0.25">
      <c r="A2902">
        <v>8552</v>
      </c>
      <c r="B2902" s="1">
        <v>45773</v>
      </c>
      <c r="C2902" s="2">
        <v>0.84957175925925921</v>
      </c>
      <c r="D2902">
        <v>1791</v>
      </c>
      <c r="E2902">
        <v>206</v>
      </c>
      <c r="F2902">
        <v>472</v>
      </c>
      <c r="G2902">
        <v>309</v>
      </c>
      <c r="H2902">
        <v>2</v>
      </c>
      <c r="I2902">
        <v>411</v>
      </c>
      <c r="J2902">
        <v>10</v>
      </c>
      <c r="K2902">
        <v>20.55</v>
      </c>
      <c r="L2902">
        <v>832.55</v>
      </c>
      <c r="M2902" t="s">
        <v>20</v>
      </c>
      <c r="N2902" t="s">
        <v>21</v>
      </c>
      <c r="O2902">
        <v>24</v>
      </c>
      <c r="P2902">
        <v>5</v>
      </c>
      <c r="Q2902" t="s">
        <v>2575</v>
      </c>
      <c r="R2902">
        <v>506</v>
      </c>
      <c r="S2902" s="3">
        <v>0.1</v>
      </c>
      <c r="T2902" s="6">
        <v>339.34999999999997</v>
      </c>
      <c r="U2902" t="s">
        <v>6337</v>
      </c>
      <c r="V2902">
        <v>2025</v>
      </c>
      <c r="W2902" t="s">
        <v>6329</v>
      </c>
      <c r="X2902" t="str">
        <f>_xlfn.XLOOKUP(Orders_C[[#This Row],[Product_ID]],Products_C[Product_ID],Products_C[Product_Name])</f>
        <v>Chicken Bucket</v>
      </c>
      <c r="Y2902" t="str">
        <f>_xlfn.XLOOKUP(Orders_C[[#This Row],[Product_ID]],Products_C[Product_ID],Products_C[Category])</f>
        <v>Dessert</v>
      </c>
      <c r="Z2902" t="str">
        <f>_xlfn.XLOOKUP(Orders_C[[#This Row],[Store_ID]],Stores_c[Store_ID],Stores_c[City])</f>
        <v>West Matthew</v>
      </c>
      <c r="AA2902" t="str">
        <f>_xlfn.XLOOKUP(Orders_C[[#This Row],[Customer_ID]],Customers_c[Customer_ID],Customers_c[Customer_Name])</f>
        <v>Theresa Hooper</v>
      </c>
      <c r="AB2902" s="6">
        <f>Orders_C[[#This Row],[Quantity]]*Orders_C[[#This Row],[Unit_Price]]*(1-Orders_C[[#This Row],[Discount %]])+Orders_C[[#This Row],[Tax]]</f>
        <v>760.35</v>
      </c>
      <c r="AC2902" s="9">
        <f>(Orders_C[[#This Row],[Unit_Price]]*Orders_C[[#This Row],[Quantity]])-Orders_C[[#This Row],[Discount]]+Orders_C[[#This Row],[Tax]]</f>
        <v>832.55</v>
      </c>
      <c r="AD2902" t="str">
        <f>IF(COUNTIF(Orders_C[[#All],[Customer_ID]],Orders_C[[#This Row],[Customer_ID]])&gt;1,"Repeat","New")</f>
        <v>Repeat</v>
      </c>
      <c r="AE2902" t="str" cm="1">
        <f t="array" ref="AE2902">_xlfn.XLOOKUP(Orders_C[[#This Row],[Store_ID]],Stores_c[[#All],[Store_ID]],Stores_c[[#All],[City]])</f>
        <v>West Matthew</v>
      </c>
      <c r="AF2902" t="str" cm="1">
        <f t="array" ref="AF2902">_xlfn.XLOOKUP(Orders_C[[#This Row],[Store_ID]],Stores_c[[#All],[Store_ID]],Stores_c[[#All],[Manager_Name]])</f>
        <v>Miguel Kidd</v>
      </c>
      <c r="AG2902" t="str" cm="1">
        <f t="array" ref="AG2902">_xlfn.XLOOKUP(Orders_C[[#This Row],[Store_ID]],Stores_c[[#All],[Store_ID]],Stores_c[[#All],[Store_Type]])</f>
        <v>Drive-Thru</v>
      </c>
    </row>
    <row r="2903" spans="1:33" x14ac:dyDescent="0.25">
      <c r="A2903">
        <v>8600</v>
      </c>
      <c r="B2903" s="1">
        <v>45802</v>
      </c>
      <c r="C2903" s="2">
        <v>0.9755787037037037</v>
      </c>
      <c r="D2903">
        <v>1468</v>
      </c>
      <c r="E2903">
        <v>217</v>
      </c>
      <c r="F2903">
        <v>405</v>
      </c>
      <c r="G2903">
        <v>317</v>
      </c>
      <c r="H2903">
        <v>2</v>
      </c>
      <c r="I2903">
        <v>411</v>
      </c>
      <c r="J2903">
        <v>10</v>
      </c>
      <c r="K2903">
        <v>20.55</v>
      </c>
      <c r="L2903">
        <v>832.55</v>
      </c>
      <c r="M2903" t="s">
        <v>18</v>
      </c>
      <c r="N2903" t="s">
        <v>22</v>
      </c>
      <c r="O2903">
        <v>18</v>
      </c>
      <c r="P2903">
        <v>1</v>
      </c>
      <c r="Q2903" t="s">
        <v>2623</v>
      </c>
      <c r="R2903">
        <v>501</v>
      </c>
      <c r="S2903" s="3">
        <v>0.1</v>
      </c>
      <c r="T2903" s="6">
        <v>339.34999999999997</v>
      </c>
      <c r="U2903" t="s">
        <v>6339</v>
      </c>
      <c r="V2903">
        <v>2025</v>
      </c>
      <c r="W2903" t="s">
        <v>6333</v>
      </c>
      <c r="X2903" t="str">
        <f>_xlfn.XLOOKUP(Orders_C[[#This Row],[Product_ID]],Products_C[Product_ID],Products_C[Product_Name])</f>
        <v>Popcorn Chicken</v>
      </c>
      <c r="Y2903" t="str">
        <f>_xlfn.XLOOKUP(Orders_C[[#This Row],[Product_ID]],Products_C[Product_ID],Products_C[Category])</f>
        <v>Dessert</v>
      </c>
      <c r="Z2903" t="str">
        <f>_xlfn.XLOOKUP(Orders_C[[#This Row],[Store_ID]],Stores_c[Store_ID],Stores_c[City])</f>
        <v>West Rebecca</v>
      </c>
      <c r="AA2903" t="str">
        <f>_xlfn.XLOOKUP(Orders_C[[#This Row],[Customer_ID]],Customers_c[Customer_ID],Customers_c[Customer_Name])</f>
        <v>Joseph Lopez</v>
      </c>
      <c r="AB2903" s="6">
        <f>Orders_C[[#This Row],[Quantity]]*Orders_C[[#This Row],[Unit_Price]]*(1-Orders_C[[#This Row],[Discount %]])+Orders_C[[#This Row],[Tax]]</f>
        <v>760.35</v>
      </c>
      <c r="AC2903" s="9">
        <f>(Orders_C[[#This Row],[Unit_Price]]*Orders_C[[#This Row],[Quantity]])-Orders_C[[#This Row],[Discount]]+Orders_C[[#This Row],[Tax]]</f>
        <v>832.55</v>
      </c>
      <c r="AD2903" t="str">
        <f>IF(COUNTIF(Orders_C[[#All],[Customer_ID]],Orders_C[[#This Row],[Customer_ID]])&gt;1,"Repeat","New")</f>
        <v>Repeat</v>
      </c>
      <c r="AE2903" t="str" cm="1">
        <f t="array" ref="AE2903">_xlfn.XLOOKUP(Orders_C[[#This Row],[Store_ID]],Stores_c[[#All],[Store_ID]],Stores_c[[#All],[City]])</f>
        <v>West Rebecca</v>
      </c>
      <c r="AF2903" t="str" cm="1">
        <f t="array" ref="AF2903">_xlfn.XLOOKUP(Orders_C[[#This Row],[Store_ID]],Stores_c[[#All],[Store_ID]],Stores_c[[#All],[Manager_Name]])</f>
        <v>Albert Smith</v>
      </c>
      <c r="AG2903" t="str" cm="1">
        <f t="array" ref="AG2903">_xlfn.XLOOKUP(Orders_C[[#This Row],[Store_ID]],Stores_c[[#All],[Store_ID]],Stores_c[[#All],[Store_Type]])</f>
        <v>Mall</v>
      </c>
    </row>
    <row r="2904" spans="1:33" x14ac:dyDescent="0.25">
      <c r="A2904">
        <v>8795</v>
      </c>
      <c r="B2904" s="1">
        <v>45782</v>
      </c>
      <c r="C2904" s="2">
        <v>0.86059027777777775</v>
      </c>
      <c r="D2904">
        <v>1582</v>
      </c>
      <c r="E2904">
        <v>215</v>
      </c>
      <c r="F2904">
        <v>468</v>
      </c>
      <c r="G2904">
        <v>330</v>
      </c>
      <c r="H2904">
        <v>4</v>
      </c>
      <c r="I2904">
        <v>215</v>
      </c>
      <c r="J2904">
        <v>15</v>
      </c>
      <c r="K2904">
        <v>10.75</v>
      </c>
      <c r="L2904">
        <v>855.75</v>
      </c>
      <c r="M2904" t="s">
        <v>20</v>
      </c>
      <c r="N2904" t="s">
        <v>22</v>
      </c>
      <c r="O2904">
        <v>52</v>
      </c>
      <c r="P2904">
        <v>1</v>
      </c>
      <c r="Q2904" t="s">
        <v>2818</v>
      </c>
      <c r="R2904">
        <v>507</v>
      </c>
      <c r="S2904" s="3">
        <v>0.15</v>
      </c>
      <c r="T2904" s="6">
        <v>339.75</v>
      </c>
      <c r="U2904" t="s">
        <v>6339</v>
      </c>
      <c r="V2904">
        <v>2025</v>
      </c>
      <c r="W2904" t="s">
        <v>6331</v>
      </c>
      <c r="X2904" t="str">
        <f>_xlfn.XLOOKUP(Orders_C[[#This Row],[Product_ID]],Products_C[Product_ID],Products_C[Product_Name])</f>
        <v>Rice Bowl</v>
      </c>
      <c r="Y2904" t="str">
        <f>_xlfn.XLOOKUP(Orders_C[[#This Row],[Product_ID]],Products_C[Product_ID],Products_C[Category])</f>
        <v>Beverage</v>
      </c>
      <c r="Z2904" t="str">
        <f>_xlfn.XLOOKUP(Orders_C[[#This Row],[Store_ID]],Stores_c[Store_ID],Stores_c[City])</f>
        <v>Sallyburgh</v>
      </c>
      <c r="AA2904" t="str">
        <f>_xlfn.XLOOKUP(Orders_C[[#This Row],[Customer_ID]],Customers_c[Customer_ID],Customers_c[Customer_Name])</f>
        <v>Debbie Perry</v>
      </c>
      <c r="AB2904" s="6">
        <f>Orders_C[[#This Row],[Quantity]]*Orders_C[[#This Row],[Unit_Price]]*(1-Orders_C[[#This Row],[Discount %]])+Orders_C[[#This Row],[Tax]]</f>
        <v>741.75</v>
      </c>
      <c r="AC2904" s="9">
        <f>(Orders_C[[#This Row],[Unit_Price]]*Orders_C[[#This Row],[Quantity]])-Orders_C[[#This Row],[Discount]]+Orders_C[[#This Row],[Tax]]</f>
        <v>855.75</v>
      </c>
      <c r="AD2904" t="str">
        <f>IF(COUNTIF(Orders_C[[#All],[Customer_ID]],Orders_C[[#This Row],[Customer_ID]])&gt;1,"Repeat","New")</f>
        <v>Repeat</v>
      </c>
      <c r="AE2904" t="str" cm="1">
        <f t="array" ref="AE2904">_xlfn.XLOOKUP(Orders_C[[#This Row],[Store_ID]],Stores_c[[#All],[Store_ID]],Stores_c[[#All],[City]])</f>
        <v>Sallyburgh</v>
      </c>
      <c r="AF2904" t="str" cm="1">
        <f t="array" ref="AF2904">_xlfn.XLOOKUP(Orders_C[[#This Row],[Store_ID]],Stores_c[[#All],[Store_ID]],Stores_c[[#All],[Manager_Name]])</f>
        <v>Benjamin Mccoy</v>
      </c>
      <c r="AG2904" t="str" cm="1">
        <f t="array" ref="AG2904">_xlfn.XLOOKUP(Orders_C[[#This Row],[Store_ID]],Stores_c[[#All],[Store_ID]],Stores_c[[#All],[Store_Type]])</f>
        <v>Drive-Thru</v>
      </c>
    </row>
    <row r="2905" spans="1:33" x14ac:dyDescent="0.25">
      <c r="A2905">
        <v>10046</v>
      </c>
      <c r="B2905" s="1">
        <v>45941</v>
      </c>
      <c r="C2905" s="2">
        <v>8.8287037037037039E-2</v>
      </c>
      <c r="D2905">
        <v>1771</v>
      </c>
      <c r="E2905">
        <v>203</v>
      </c>
      <c r="F2905">
        <v>486</v>
      </c>
      <c r="G2905">
        <v>302</v>
      </c>
      <c r="H2905">
        <v>4</v>
      </c>
      <c r="I2905">
        <v>212</v>
      </c>
      <c r="J2905">
        <v>10</v>
      </c>
      <c r="K2905">
        <v>10.6</v>
      </c>
      <c r="L2905">
        <v>848.6</v>
      </c>
      <c r="M2905" t="s">
        <v>20</v>
      </c>
      <c r="N2905" t="s">
        <v>21</v>
      </c>
      <c r="O2905">
        <v>45</v>
      </c>
      <c r="P2905">
        <v>3</v>
      </c>
      <c r="Q2905" t="s">
        <v>4069</v>
      </c>
      <c r="R2905">
        <v>503</v>
      </c>
      <c r="S2905" s="3">
        <v>0.1</v>
      </c>
      <c r="T2905" s="6">
        <v>339.80000000000007</v>
      </c>
      <c r="U2905" t="s">
        <v>6332</v>
      </c>
      <c r="V2905">
        <v>2025</v>
      </c>
      <c r="W2905" t="s">
        <v>6331</v>
      </c>
      <c r="X2905" t="str">
        <f>_xlfn.XLOOKUP(Orders_C[[#This Row],[Product_ID]],Products_C[Product_ID],Products_C[Product_Name])</f>
        <v>Chicken Wings</v>
      </c>
      <c r="Y2905" t="str">
        <f>_xlfn.XLOOKUP(Orders_C[[#This Row],[Product_ID]],Products_C[Product_ID],Products_C[Category])</f>
        <v>Chicken</v>
      </c>
      <c r="Z2905" t="str">
        <f>_xlfn.XLOOKUP(Orders_C[[#This Row],[Store_ID]],Stores_c[Store_ID],Stores_c[City])</f>
        <v>Lake Williammouth</v>
      </c>
      <c r="AA2905" t="str">
        <f>_xlfn.XLOOKUP(Orders_C[[#This Row],[Customer_ID]],Customers_c[Customer_ID],Customers_c[Customer_Name])</f>
        <v>David Barnett</v>
      </c>
      <c r="AB2905" s="6">
        <f>Orders_C[[#This Row],[Quantity]]*Orders_C[[#This Row],[Unit_Price]]*(1-Orders_C[[#This Row],[Discount %]])+Orders_C[[#This Row],[Tax]]</f>
        <v>773.80000000000007</v>
      </c>
      <c r="AC2905" s="9">
        <f>(Orders_C[[#This Row],[Unit_Price]]*Orders_C[[#This Row],[Quantity]])-Orders_C[[#This Row],[Discount]]+Orders_C[[#This Row],[Tax]]</f>
        <v>848.6</v>
      </c>
      <c r="AD2905" t="str">
        <f>IF(COUNTIF(Orders_C[[#All],[Customer_ID]],Orders_C[[#This Row],[Customer_ID]])&gt;1,"Repeat","New")</f>
        <v>Repeat</v>
      </c>
      <c r="AE2905" t="str" cm="1">
        <f t="array" ref="AE2905">_xlfn.XLOOKUP(Orders_C[[#This Row],[Store_ID]],Stores_c[[#All],[Store_ID]],Stores_c[[#All],[City]])</f>
        <v>Lake Williammouth</v>
      </c>
      <c r="AF2905" t="str" cm="1">
        <f t="array" ref="AF2905">_xlfn.XLOOKUP(Orders_C[[#This Row],[Store_ID]],Stores_c[[#All],[Store_ID]],Stores_c[[#All],[Manager_Name]])</f>
        <v>Stephanie Dominguez</v>
      </c>
      <c r="AG2905" t="str" cm="1">
        <f t="array" ref="AG2905">_xlfn.XLOOKUP(Orders_C[[#This Row],[Store_ID]],Stores_c[[#All],[Store_ID]],Stores_c[[#All],[Store_Type]])</f>
        <v>Drive-Thru</v>
      </c>
    </row>
    <row r="2906" spans="1:33" x14ac:dyDescent="0.25">
      <c r="A2906">
        <v>7272</v>
      </c>
      <c r="B2906" s="1">
        <v>45721</v>
      </c>
      <c r="C2906" s="2">
        <v>0.89157407407407407</v>
      </c>
      <c r="D2906">
        <v>1756</v>
      </c>
      <c r="E2906">
        <v>214</v>
      </c>
      <c r="F2906">
        <v>529</v>
      </c>
      <c r="G2906">
        <v>305</v>
      </c>
      <c r="H2906">
        <v>4</v>
      </c>
      <c r="I2906">
        <v>206</v>
      </c>
      <c r="J2906">
        <v>0</v>
      </c>
      <c r="K2906">
        <v>10.3</v>
      </c>
      <c r="L2906">
        <v>834.3</v>
      </c>
      <c r="M2906" t="s">
        <v>18</v>
      </c>
      <c r="N2906" t="s">
        <v>22</v>
      </c>
      <c r="O2906">
        <v>26</v>
      </c>
      <c r="P2906">
        <v>5</v>
      </c>
      <c r="Q2906" t="s">
        <v>1295</v>
      </c>
      <c r="R2906">
        <v>506</v>
      </c>
      <c r="S2906" s="3">
        <v>0</v>
      </c>
      <c r="T2906" s="6">
        <v>339.9</v>
      </c>
      <c r="U2906" t="s">
        <v>6334</v>
      </c>
      <c r="V2906">
        <v>2025</v>
      </c>
      <c r="W2906" t="s">
        <v>6329</v>
      </c>
      <c r="X2906" t="str">
        <f>_xlfn.XLOOKUP(Orders_C[[#This Row],[Product_ID]],Products_C[Product_ID],Products_C[Product_Name])</f>
        <v>Krushers</v>
      </c>
      <c r="Y2906" t="str">
        <f>_xlfn.XLOOKUP(Orders_C[[#This Row],[Product_ID]],Products_C[Product_ID],Products_C[Category])</f>
        <v>Dessert</v>
      </c>
      <c r="Z2906" t="str">
        <f>_xlfn.XLOOKUP(Orders_C[[#This Row],[Store_ID]],Stores_c[Store_ID],Stores_c[City])</f>
        <v>New Robert</v>
      </c>
      <c r="AA2906" t="str">
        <f>_xlfn.XLOOKUP(Orders_C[[#This Row],[Customer_ID]],Customers_c[Customer_ID],Customers_c[Customer_Name])</f>
        <v>Joshua Ayala</v>
      </c>
      <c r="AB2906" s="6">
        <f>Orders_C[[#This Row],[Quantity]]*Orders_C[[#This Row],[Unit_Price]]*(1-Orders_C[[#This Row],[Discount %]])+Orders_C[[#This Row],[Tax]]</f>
        <v>834.3</v>
      </c>
      <c r="AC2906" s="9">
        <f>(Orders_C[[#This Row],[Unit_Price]]*Orders_C[[#This Row],[Quantity]])-Orders_C[[#This Row],[Discount]]+Orders_C[[#This Row],[Tax]]</f>
        <v>834.3</v>
      </c>
      <c r="AD2906" t="str">
        <f>IF(COUNTIF(Orders_C[[#All],[Customer_ID]],Orders_C[[#This Row],[Customer_ID]])&gt;1,"Repeat","New")</f>
        <v>Repeat</v>
      </c>
      <c r="AE2906" t="str" cm="1">
        <f t="array" ref="AE2906">_xlfn.XLOOKUP(Orders_C[[#This Row],[Store_ID]],Stores_c[[#All],[Store_ID]],Stores_c[[#All],[City]])</f>
        <v>New Robert</v>
      </c>
      <c r="AF2906" t="str" cm="1">
        <f t="array" ref="AF2906">_xlfn.XLOOKUP(Orders_C[[#This Row],[Store_ID]],Stores_c[[#All],[Store_ID]],Stores_c[[#All],[Manager_Name]])</f>
        <v>Krista Webb</v>
      </c>
      <c r="AG2906" t="str" cm="1">
        <f t="array" ref="AG2906">_xlfn.XLOOKUP(Orders_C[[#This Row],[Store_ID]],Stores_c[[#All],[Store_ID]],Stores_c[[#All],[Store_Type]])</f>
        <v>Drive-Thru</v>
      </c>
    </row>
    <row r="2907" spans="1:33" x14ac:dyDescent="0.25">
      <c r="A2907">
        <v>7707</v>
      </c>
      <c r="B2907" s="1">
        <v>45910</v>
      </c>
      <c r="C2907" s="2">
        <v>0.76012731481481477</v>
      </c>
      <c r="D2907">
        <v>1424</v>
      </c>
      <c r="E2907">
        <v>214</v>
      </c>
      <c r="F2907">
        <v>452</v>
      </c>
      <c r="G2907">
        <v>338</v>
      </c>
      <c r="H2907">
        <v>3</v>
      </c>
      <c r="I2907">
        <v>280</v>
      </c>
      <c r="J2907">
        <v>10</v>
      </c>
      <c r="K2907">
        <v>14</v>
      </c>
      <c r="L2907">
        <v>844</v>
      </c>
      <c r="M2907" t="s">
        <v>20</v>
      </c>
      <c r="N2907" t="s">
        <v>23</v>
      </c>
      <c r="O2907">
        <v>49</v>
      </c>
      <c r="P2907">
        <v>1</v>
      </c>
      <c r="Q2907" t="s">
        <v>1730</v>
      </c>
      <c r="R2907">
        <v>506</v>
      </c>
      <c r="S2907" s="3">
        <v>0.1</v>
      </c>
      <c r="T2907" s="6">
        <v>340</v>
      </c>
      <c r="U2907" t="s">
        <v>6335</v>
      </c>
      <c r="V2907">
        <v>2025</v>
      </c>
      <c r="W2907" t="s">
        <v>6331</v>
      </c>
      <c r="X2907" t="str">
        <f>_xlfn.XLOOKUP(Orders_C[[#This Row],[Product_ID]],Products_C[Product_ID],Products_C[Product_Name])</f>
        <v>Chicken Wings</v>
      </c>
      <c r="Y2907" t="str">
        <f>_xlfn.XLOOKUP(Orders_C[[#This Row],[Product_ID]],Products_C[Product_ID],Products_C[Category])</f>
        <v>Burger</v>
      </c>
      <c r="Z2907" t="str">
        <f>_xlfn.XLOOKUP(Orders_C[[#This Row],[Store_ID]],Stores_c[Store_ID],Stores_c[City])</f>
        <v>New Robert</v>
      </c>
      <c r="AA2907" t="str">
        <f>_xlfn.XLOOKUP(Orders_C[[#This Row],[Customer_ID]],Customers_c[Customer_ID],Customers_c[Customer_Name])</f>
        <v>Laura Nelson</v>
      </c>
      <c r="AB2907" s="6">
        <f>Orders_C[[#This Row],[Quantity]]*Orders_C[[#This Row],[Unit_Price]]*(1-Orders_C[[#This Row],[Discount %]])+Orders_C[[#This Row],[Tax]]</f>
        <v>770</v>
      </c>
      <c r="AC2907" s="9">
        <f>(Orders_C[[#This Row],[Unit_Price]]*Orders_C[[#This Row],[Quantity]])-Orders_C[[#This Row],[Discount]]+Orders_C[[#This Row],[Tax]]</f>
        <v>844</v>
      </c>
      <c r="AD2907" t="str">
        <f>IF(COUNTIF(Orders_C[[#All],[Customer_ID]],Orders_C[[#This Row],[Customer_ID]])&gt;1,"Repeat","New")</f>
        <v>Repeat</v>
      </c>
      <c r="AE2907" t="str" cm="1">
        <f t="array" ref="AE2907">_xlfn.XLOOKUP(Orders_C[[#This Row],[Store_ID]],Stores_c[[#All],[Store_ID]],Stores_c[[#All],[City]])</f>
        <v>New Robert</v>
      </c>
      <c r="AF2907" t="str" cm="1">
        <f t="array" ref="AF2907">_xlfn.XLOOKUP(Orders_C[[#This Row],[Store_ID]],Stores_c[[#All],[Store_ID]],Stores_c[[#All],[Manager_Name]])</f>
        <v>Krista Webb</v>
      </c>
      <c r="AG2907" t="str" cm="1">
        <f t="array" ref="AG2907">_xlfn.XLOOKUP(Orders_C[[#This Row],[Store_ID]],Stores_c[[#All],[Store_ID]],Stores_c[[#All],[Store_Type]])</f>
        <v>Drive-Thru</v>
      </c>
    </row>
    <row r="2908" spans="1:33" x14ac:dyDescent="0.25">
      <c r="A2908">
        <v>8197</v>
      </c>
      <c r="B2908" s="1">
        <v>46001</v>
      </c>
      <c r="C2908" s="2">
        <v>0.68040509259259263</v>
      </c>
      <c r="D2908">
        <v>1370</v>
      </c>
      <c r="E2908">
        <v>215</v>
      </c>
      <c r="F2908">
        <v>497</v>
      </c>
      <c r="G2908">
        <v>322</v>
      </c>
      <c r="H2908">
        <v>3</v>
      </c>
      <c r="I2908">
        <v>284</v>
      </c>
      <c r="J2908">
        <v>15</v>
      </c>
      <c r="K2908">
        <v>14.2</v>
      </c>
      <c r="L2908">
        <v>851.2</v>
      </c>
      <c r="M2908" t="s">
        <v>19</v>
      </c>
      <c r="N2908" t="s">
        <v>22</v>
      </c>
      <c r="O2908">
        <v>33</v>
      </c>
      <c r="P2908">
        <v>4</v>
      </c>
      <c r="Q2908" t="s">
        <v>2220</v>
      </c>
      <c r="R2908">
        <v>506</v>
      </c>
      <c r="S2908" s="3">
        <v>0.15</v>
      </c>
      <c r="T2908" s="6">
        <v>340.00000000000006</v>
      </c>
      <c r="U2908" t="s">
        <v>6328</v>
      </c>
      <c r="V2908">
        <v>2025</v>
      </c>
      <c r="W2908" t="s">
        <v>6329</v>
      </c>
      <c r="X2908" t="str">
        <f>_xlfn.XLOOKUP(Orders_C[[#This Row],[Product_ID]],Products_C[Product_ID],Products_C[Product_Name])</f>
        <v>Veg Burger</v>
      </c>
      <c r="Y2908" t="str">
        <f>_xlfn.XLOOKUP(Orders_C[[#This Row],[Product_ID]],Products_C[Product_ID],Products_C[Category])</f>
        <v>Burger</v>
      </c>
      <c r="Z2908" t="str">
        <f>_xlfn.XLOOKUP(Orders_C[[#This Row],[Store_ID]],Stores_c[Store_ID],Stores_c[City])</f>
        <v>Sallyburgh</v>
      </c>
      <c r="AA2908" t="str">
        <f>_xlfn.XLOOKUP(Orders_C[[#This Row],[Customer_ID]],Customers_c[Customer_ID],Customers_c[Customer_Name])</f>
        <v>Kim Jensen</v>
      </c>
      <c r="AB2908" s="6">
        <f>Orders_C[[#This Row],[Quantity]]*Orders_C[[#This Row],[Unit_Price]]*(1-Orders_C[[#This Row],[Discount %]])+Orders_C[[#This Row],[Tax]]</f>
        <v>738.4</v>
      </c>
      <c r="AC2908" s="9">
        <f>(Orders_C[[#This Row],[Unit_Price]]*Orders_C[[#This Row],[Quantity]])-Orders_C[[#This Row],[Discount]]+Orders_C[[#This Row],[Tax]]</f>
        <v>851.2</v>
      </c>
      <c r="AD2908" t="str">
        <f>IF(COUNTIF(Orders_C[[#All],[Customer_ID]],Orders_C[[#This Row],[Customer_ID]])&gt;1,"Repeat","New")</f>
        <v>Repeat</v>
      </c>
      <c r="AE2908" t="str" cm="1">
        <f t="array" ref="AE2908">_xlfn.XLOOKUP(Orders_C[[#This Row],[Store_ID]],Stores_c[[#All],[Store_ID]],Stores_c[[#All],[City]])</f>
        <v>Sallyburgh</v>
      </c>
      <c r="AF2908" t="str" cm="1">
        <f t="array" ref="AF2908">_xlfn.XLOOKUP(Orders_C[[#This Row],[Store_ID]],Stores_c[[#All],[Store_ID]],Stores_c[[#All],[Manager_Name]])</f>
        <v>Benjamin Mccoy</v>
      </c>
      <c r="AG2908" t="str" cm="1">
        <f t="array" ref="AG2908">_xlfn.XLOOKUP(Orders_C[[#This Row],[Store_ID]],Stores_c[[#All],[Store_ID]],Stores_c[[#All],[Store_Type]])</f>
        <v>Drive-Thru</v>
      </c>
    </row>
    <row r="2909" spans="1:33" x14ac:dyDescent="0.25">
      <c r="A2909">
        <v>9310</v>
      </c>
      <c r="B2909" s="1">
        <v>45926</v>
      </c>
      <c r="C2909" s="2">
        <v>0.78589120370370369</v>
      </c>
      <c r="D2909">
        <v>1480</v>
      </c>
      <c r="E2909">
        <v>214</v>
      </c>
      <c r="F2909">
        <v>517</v>
      </c>
      <c r="G2909">
        <v>339</v>
      </c>
      <c r="H2909">
        <v>3</v>
      </c>
      <c r="I2909">
        <v>272</v>
      </c>
      <c r="J2909">
        <v>0</v>
      </c>
      <c r="K2909">
        <v>13.6</v>
      </c>
      <c r="L2909">
        <v>829.6</v>
      </c>
      <c r="M2909" t="s">
        <v>19</v>
      </c>
      <c r="N2909" t="s">
        <v>21</v>
      </c>
      <c r="O2909">
        <v>39</v>
      </c>
      <c r="P2909">
        <v>2</v>
      </c>
      <c r="Q2909" t="s">
        <v>3333</v>
      </c>
      <c r="R2909">
        <v>507</v>
      </c>
      <c r="S2909" s="3">
        <v>0</v>
      </c>
      <c r="T2909" s="6">
        <v>340.00000000000006</v>
      </c>
      <c r="U2909" t="s">
        <v>6335</v>
      </c>
      <c r="V2909">
        <v>2025</v>
      </c>
      <c r="W2909" t="s">
        <v>6329</v>
      </c>
      <c r="X2909" t="str">
        <f>_xlfn.XLOOKUP(Orders_C[[#This Row],[Product_ID]],Products_C[Product_ID],Products_C[Product_Name])</f>
        <v>Veg Burger</v>
      </c>
      <c r="Y2909" t="str">
        <f>_xlfn.XLOOKUP(Orders_C[[#This Row],[Product_ID]],Products_C[Product_ID],Products_C[Category])</f>
        <v>Burger</v>
      </c>
      <c r="Z2909" t="str">
        <f>_xlfn.XLOOKUP(Orders_C[[#This Row],[Store_ID]],Stores_c[Store_ID],Stores_c[City])</f>
        <v>New Robert</v>
      </c>
      <c r="AA2909" t="str">
        <f>_xlfn.XLOOKUP(Orders_C[[#This Row],[Customer_ID]],Customers_c[Customer_ID],Customers_c[Customer_Name])</f>
        <v>Patrick Meyers</v>
      </c>
      <c r="AB2909" s="6">
        <f>Orders_C[[#This Row],[Quantity]]*Orders_C[[#This Row],[Unit_Price]]*(1-Orders_C[[#This Row],[Discount %]])+Orders_C[[#This Row],[Tax]]</f>
        <v>829.6</v>
      </c>
      <c r="AC2909" s="9">
        <f>(Orders_C[[#This Row],[Unit_Price]]*Orders_C[[#This Row],[Quantity]])-Orders_C[[#This Row],[Discount]]+Orders_C[[#This Row],[Tax]]</f>
        <v>829.6</v>
      </c>
      <c r="AD2909" t="str">
        <f>IF(COUNTIF(Orders_C[[#All],[Customer_ID]],Orders_C[[#This Row],[Customer_ID]])&gt;1,"Repeat","New")</f>
        <v>Repeat</v>
      </c>
      <c r="AE2909" t="str" cm="1">
        <f t="array" ref="AE2909">_xlfn.XLOOKUP(Orders_C[[#This Row],[Store_ID]],Stores_c[[#All],[Store_ID]],Stores_c[[#All],[City]])</f>
        <v>New Robert</v>
      </c>
      <c r="AF2909" t="str" cm="1">
        <f t="array" ref="AF2909">_xlfn.XLOOKUP(Orders_C[[#This Row],[Store_ID]],Stores_c[[#All],[Store_ID]],Stores_c[[#All],[Manager_Name]])</f>
        <v>Krista Webb</v>
      </c>
      <c r="AG2909" t="str" cm="1">
        <f t="array" ref="AG2909">_xlfn.XLOOKUP(Orders_C[[#This Row],[Store_ID]],Stores_c[[#All],[Store_ID]],Stores_c[[#All],[Store_Type]])</f>
        <v>Drive-Thru</v>
      </c>
    </row>
    <row r="2910" spans="1:33" x14ac:dyDescent="0.25">
      <c r="A2910">
        <v>7292</v>
      </c>
      <c r="B2910" s="1">
        <v>45904</v>
      </c>
      <c r="C2910" s="2">
        <v>0.77026620370370369</v>
      </c>
      <c r="D2910">
        <v>1042</v>
      </c>
      <c r="E2910">
        <v>201</v>
      </c>
      <c r="F2910">
        <v>443</v>
      </c>
      <c r="G2910">
        <v>325</v>
      </c>
      <c r="H2910">
        <v>2</v>
      </c>
      <c r="I2910">
        <v>418</v>
      </c>
      <c r="J2910">
        <v>15</v>
      </c>
      <c r="K2910">
        <v>20.9</v>
      </c>
      <c r="L2910">
        <v>841.9</v>
      </c>
      <c r="M2910" t="s">
        <v>18</v>
      </c>
      <c r="N2910" t="s">
        <v>21</v>
      </c>
      <c r="O2910">
        <v>36</v>
      </c>
      <c r="P2910">
        <v>5</v>
      </c>
      <c r="Q2910" t="s">
        <v>1315</v>
      </c>
      <c r="R2910">
        <v>503</v>
      </c>
      <c r="S2910" s="3">
        <v>0.15</v>
      </c>
      <c r="T2910" s="6">
        <v>340.3</v>
      </c>
      <c r="U2910" t="s">
        <v>6335</v>
      </c>
      <c r="V2910">
        <v>2025</v>
      </c>
      <c r="W2910" t="s">
        <v>6329</v>
      </c>
      <c r="X2910" t="str">
        <f>_xlfn.XLOOKUP(Orders_C[[#This Row],[Product_ID]],Products_C[Product_ID],Products_C[Product_Name])</f>
        <v>Veg Burger</v>
      </c>
      <c r="Y2910" t="str">
        <f>_xlfn.XLOOKUP(Orders_C[[#This Row],[Product_ID]],Products_C[Product_ID],Products_C[Category])</f>
        <v>Chicken</v>
      </c>
      <c r="Z2910" t="str">
        <f>_xlfn.XLOOKUP(Orders_C[[#This Row],[Store_ID]],Stores_c[Store_ID],Stores_c[City])</f>
        <v>Lake Nicholasburgh</v>
      </c>
      <c r="AA2910" t="str">
        <f>_xlfn.XLOOKUP(Orders_C[[#This Row],[Customer_ID]],Customers_c[Customer_ID],Customers_c[Customer_Name])</f>
        <v>Jessica Cruz</v>
      </c>
      <c r="AB2910" s="6">
        <f>Orders_C[[#This Row],[Quantity]]*Orders_C[[#This Row],[Unit_Price]]*(1-Orders_C[[#This Row],[Discount %]])+Orders_C[[#This Row],[Tax]]</f>
        <v>731.5</v>
      </c>
      <c r="AC2910" s="9">
        <f>(Orders_C[[#This Row],[Unit_Price]]*Orders_C[[#This Row],[Quantity]])-Orders_C[[#This Row],[Discount]]+Orders_C[[#This Row],[Tax]]</f>
        <v>841.9</v>
      </c>
      <c r="AD2910" t="str">
        <f>IF(COUNTIF(Orders_C[[#All],[Customer_ID]],Orders_C[[#This Row],[Customer_ID]])&gt;1,"Repeat","New")</f>
        <v>Repeat</v>
      </c>
      <c r="AE2910" t="str" cm="1">
        <f t="array" ref="AE2910">_xlfn.XLOOKUP(Orders_C[[#This Row],[Store_ID]],Stores_c[[#All],[Store_ID]],Stores_c[[#All],[City]])</f>
        <v>Lake Nicholasburgh</v>
      </c>
      <c r="AF2910" t="str" cm="1">
        <f t="array" ref="AF2910">_xlfn.XLOOKUP(Orders_C[[#This Row],[Store_ID]],Stores_c[[#All],[Store_ID]],Stores_c[[#All],[Manager_Name]])</f>
        <v>Maurice Garcia</v>
      </c>
      <c r="AG2910" t="str" cm="1">
        <f t="array" ref="AG2910">_xlfn.XLOOKUP(Orders_C[[#This Row],[Store_ID]],Stores_c[[#All],[Store_ID]],Stores_c[[#All],[Store_Type]])</f>
        <v>Mall</v>
      </c>
    </row>
    <row r="2911" spans="1:33" x14ac:dyDescent="0.25">
      <c r="A2911">
        <v>7991</v>
      </c>
      <c r="B2911" s="1">
        <v>45845</v>
      </c>
      <c r="C2911" s="2">
        <v>0.80052083333333335</v>
      </c>
      <c r="D2911">
        <v>1534</v>
      </c>
      <c r="E2911">
        <v>222</v>
      </c>
      <c r="F2911">
        <v>472</v>
      </c>
      <c r="G2911">
        <v>322</v>
      </c>
      <c r="H2911">
        <v>2</v>
      </c>
      <c r="I2911">
        <v>401</v>
      </c>
      <c r="J2911">
        <v>0</v>
      </c>
      <c r="K2911">
        <v>20.05</v>
      </c>
      <c r="L2911">
        <v>822.05</v>
      </c>
      <c r="M2911" t="s">
        <v>20</v>
      </c>
      <c r="N2911" t="s">
        <v>22</v>
      </c>
      <c r="O2911">
        <v>45</v>
      </c>
      <c r="P2911">
        <v>1</v>
      </c>
      <c r="Q2911" t="s">
        <v>2014</v>
      </c>
      <c r="R2911">
        <v>507</v>
      </c>
      <c r="S2911" s="3">
        <v>0</v>
      </c>
      <c r="T2911" s="6">
        <v>340.84999999999997</v>
      </c>
      <c r="U2911" t="s">
        <v>6341</v>
      </c>
      <c r="V2911">
        <v>2025</v>
      </c>
      <c r="W2911" t="s">
        <v>6331</v>
      </c>
      <c r="X2911" t="str">
        <f>_xlfn.XLOOKUP(Orders_C[[#This Row],[Product_ID]],Products_C[Product_ID],Products_C[Product_Name])</f>
        <v>Veg Burger</v>
      </c>
      <c r="Y2911" t="str">
        <f>_xlfn.XLOOKUP(Orders_C[[#This Row],[Product_ID]],Products_C[Product_ID],Products_C[Category])</f>
        <v>Burger</v>
      </c>
      <c r="Z2911" t="str">
        <f>_xlfn.XLOOKUP(Orders_C[[#This Row],[Store_ID]],Stores_c[Store_ID],Stores_c[City])</f>
        <v>New Steven</v>
      </c>
      <c r="AA2911" t="str">
        <f>_xlfn.XLOOKUP(Orders_C[[#This Row],[Customer_ID]],Customers_c[Customer_ID],Customers_c[Customer_Name])</f>
        <v>Hannah Kidd</v>
      </c>
      <c r="AB2911" s="6">
        <f>Orders_C[[#This Row],[Quantity]]*Orders_C[[#This Row],[Unit_Price]]*(1-Orders_C[[#This Row],[Discount %]])+Orders_C[[#This Row],[Tax]]</f>
        <v>822.05</v>
      </c>
      <c r="AC2911" s="9">
        <f>(Orders_C[[#This Row],[Unit_Price]]*Orders_C[[#This Row],[Quantity]])-Orders_C[[#This Row],[Discount]]+Orders_C[[#This Row],[Tax]]</f>
        <v>822.05</v>
      </c>
      <c r="AD2911" t="str">
        <f>IF(COUNTIF(Orders_C[[#All],[Customer_ID]],Orders_C[[#This Row],[Customer_ID]])&gt;1,"Repeat","New")</f>
        <v>Repeat</v>
      </c>
      <c r="AE2911" t="str" cm="1">
        <f t="array" ref="AE2911">_xlfn.XLOOKUP(Orders_C[[#This Row],[Store_ID]],Stores_c[[#All],[Store_ID]],Stores_c[[#All],[City]])</f>
        <v>New Steven</v>
      </c>
      <c r="AF2911" t="str" cm="1">
        <f t="array" ref="AF2911">_xlfn.XLOOKUP(Orders_C[[#This Row],[Store_ID]],Stores_c[[#All],[Store_ID]],Stores_c[[#All],[Manager_Name]])</f>
        <v>Terri Martinez</v>
      </c>
      <c r="AG2911" t="str" cm="1">
        <f t="array" ref="AG2911">_xlfn.XLOOKUP(Orders_C[[#This Row],[Store_ID]],Stores_c[[#All],[Store_ID]],Stores_c[[#All],[Store_Type]])</f>
        <v>Drive-Thru</v>
      </c>
    </row>
    <row r="2912" spans="1:33" x14ac:dyDescent="0.25">
      <c r="A2912">
        <v>10935</v>
      </c>
      <c r="B2912" s="1">
        <v>45921</v>
      </c>
      <c r="C2912" s="2">
        <v>0.94252314814814819</v>
      </c>
      <c r="D2912">
        <v>1366</v>
      </c>
      <c r="E2912">
        <v>221</v>
      </c>
      <c r="F2912">
        <v>444</v>
      </c>
      <c r="G2912">
        <v>319</v>
      </c>
      <c r="H2912">
        <v>2</v>
      </c>
      <c r="I2912">
        <v>401</v>
      </c>
      <c r="J2912">
        <v>0</v>
      </c>
      <c r="K2912">
        <v>20.05</v>
      </c>
      <c r="L2912">
        <v>822.05</v>
      </c>
      <c r="M2912" t="s">
        <v>18</v>
      </c>
      <c r="N2912" t="s">
        <v>22</v>
      </c>
      <c r="O2912">
        <v>56</v>
      </c>
      <c r="P2912">
        <v>5</v>
      </c>
      <c r="Q2912" t="s">
        <v>4958</v>
      </c>
      <c r="R2912">
        <v>504</v>
      </c>
      <c r="S2912" s="3">
        <v>0</v>
      </c>
      <c r="T2912" s="6">
        <v>340.84999999999997</v>
      </c>
      <c r="U2912" t="s">
        <v>6335</v>
      </c>
      <c r="V2912">
        <v>2025</v>
      </c>
      <c r="W2912" t="s">
        <v>6331</v>
      </c>
      <c r="X2912" t="str">
        <f>_xlfn.XLOOKUP(Orders_C[[#This Row],[Product_ID]],Products_C[Product_ID],Products_C[Product_Name])</f>
        <v>Chocolate Lava Cake</v>
      </c>
      <c r="Y2912" t="str">
        <f>_xlfn.XLOOKUP(Orders_C[[#This Row],[Product_ID]],Products_C[Product_ID],Products_C[Category])</f>
        <v>Beverage</v>
      </c>
      <c r="Z2912" t="str">
        <f>_xlfn.XLOOKUP(Orders_C[[#This Row],[Store_ID]],Stores_c[Store_ID],Stores_c[City])</f>
        <v>Port Barbarabury</v>
      </c>
      <c r="AA2912" t="str">
        <f>_xlfn.XLOOKUP(Orders_C[[#This Row],[Customer_ID]],Customers_c[Customer_ID],Customers_c[Customer_Name])</f>
        <v>Aaron Foster</v>
      </c>
      <c r="AB2912" s="6">
        <f>Orders_C[[#This Row],[Quantity]]*Orders_C[[#This Row],[Unit_Price]]*(1-Orders_C[[#This Row],[Discount %]])+Orders_C[[#This Row],[Tax]]</f>
        <v>822.05</v>
      </c>
      <c r="AC2912" s="9">
        <f>(Orders_C[[#This Row],[Unit_Price]]*Orders_C[[#This Row],[Quantity]])-Orders_C[[#This Row],[Discount]]+Orders_C[[#This Row],[Tax]]</f>
        <v>822.05</v>
      </c>
      <c r="AD2912" t="str">
        <f>IF(COUNTIF(Orders_C[[#All],[Customer_ID]],Orders_C[[#This Row],[Customer_ID]])&gt;1,"Repeat","New")</f>
        <v>Repeat</v>
      </c>
      <c r="AE2912" t="str" cm="1">
        <f t="array" ref="AE2912">_xlfn.XLOOKUP(Orders_C[[#This Row],[Store_ID]],Stores_c[[#All],[Store_ID]],Stores_c[[#All],[City]])</f>
        <v>Port Barbarabury</v>
      </c>
      <c r="AF2912" t="str" cm="1">
        <f t="array" ref="AF2912">_xlfn.XLOOKUP(Orders_C[[#This Row],[Store_ID]],Stores_c[[#All],[Store_ID]],Stores_c[[#All],[Manager_Name]])</f>
        <v>Edward Nguyen</v>
      </c>
      <c r="AG2912" t="str" cm="1">
        <f t="array" ref="AG2912">_xlfn.XLOOKUP(Orders_C[[#This Row],[Store_ID]],Stores_c[[#All],[Store_ID]],Stores_c[[#All],[Store_Type]])</f>
        <v>Street</v>
      </c>
    </row>
    <row r="2913" spans="1:33" x14ac:dyDescent="0.25">
      <c r="A2913">
        <v>9280</v>
      </c>
      <c r="B2913" s="1">
        <v>45820</v>
      </c>
      <c r="C2913" s="2">
        <v>0.42025462962962962</v>
      </c>
      <c r="D2913">
        <v>1731</v>
      </c>
      <c r="E2913">
        <v>224</v>
      </c>
      <c r="F2913">
        <v>432</v>
      </c>
      <c r="G2913">
        <v>324</v>
      </c>
      <c r="H2913">
        <v>2</v>
      </c>
      <c r="I2913">
        <v>419</v>
      </c>
      <c r="J2913">
        <v>15</v>
      </c>
      <c r="K2913">
        <v>20.95</v>
      </c>
      <c r="L2913">
        <v>843.95</v>
      </c>
      <c r="M2913" t="s">
        <v>19</v>
      </c>
      <c r="N2913" t="s">
        <v>21</v>
      </c>
      <c r="O2913">
        <v>16</v>
      </c>
      <c r="P2913">
        <v>3</v>
      </c>
      <c r="Q2913" t="s">
        <v>3303</v>
      </c>
      <c r="R2913">
        <v>507</v>
      </c>
      <c r="S2913" s="3">
        <v>0.15</v>
      </c>
      <c r="T2913" s="6">
        <v>341.15000000000009</v>
      </c>
      <c r="U2913" t="s">
        <v>6340</v>
      </c>
      <c r="V2913">
        <v>2025</v>
      </c>
      <c r="W2913" t="s">
        <v>6333</v>
      </c>
      <c r="X2913" t="str">
        <f>_xlfn.XLOOKUP(Orders_C[[#This Row],[Product_ID]],Products_C[Product_ID],Products_C[Product_Name])</f>
        <v>Krushers</v>
      </c>
      <c r="Y2913" t="str">
        <f>_xlfn.XLOOKUP(Orders_C[[#This Row],[Product_ID]],Products_C[Product_ID],Products_C[Category])</f>
        <v>Dessert</v>
      </c>
      <c r="Z2913" t="str">
        <f>_xlfn.XLOOKUP(Orders_C[[#This Row],[Store_ID]],Stores_c[Store_ID],Stores_c[City])</f>
        <v>Valdezton</v>
      </c>
      <c r="AA2913" t="str">
        <f>_xlfn.XLOOKUP(Orders_C[[#This Row],[Customer_ID]],Customers_c[Customer_ID],Customers_c[Customer_Name])</f>
        <v>Bryan Williams</v>
      </c>
      <c r="AB2913" s="6">
        <f>Orders_C[[#This Row],[Quantity]]*Orders_C[[#This Row],[Unit_Price]]*(1-Orders_C[[#This Row],[Discount %]])+Orders_C[[#This Row],[Tax]]</f>
        <v>733.25</v>
      </c>
      <c r="AC2913" s="9">
        <f>(Orders_C[[#This Row],[Unit_Price]]*Orders_C[[#This Row],[Quantity]])-Orders_C[[#This Row],[Discount]]+Orders_C[[#This Row],[Tax]]</f>
        <v>843.95</v>
      </c>
      <c r="AD2913" t="str">
        <f>IF(COUNTIF(Orders_C[[#All],[Customer_ID]],Orders_C[[#This Row],[Customer_ID]])&gt;1,"Repeat","New")</f>
        <v>Repeat</v>
      </c>
      <c r="AE2913" t="str" cm="1">
        <f t="array" ref="AE2913">_xlfn.XLOOKUP(Orders_C[[#This Row],[Store_ID]],Stores_c[[#All],[Store_ID]],Stores_c[[#All],[City]])</f>
        <v>Valdezton</v>
      </c>
      <c r="AF2913" t="str" cm="1">
        <f t="array" ref="AF2913">_xlfn.XLOOKUP(Orders_C[[#This Row],[Store_ID]],Stores_c[[#All],[Store_ID]],Stores_c[[#All],[Manager_Name]])</f>
        <v>John Rodriguez</v>
      </c>
      <c r="AG2913" t="str" cm="1">
        <f t="array" ref="AG2913">_xlfn.XLOOKUP(Orders_C[[#This Row],[Store_ID]],Stores_c[[#All],[Store_ID]],Stores_c[[#All],[Store_Type]])</f>
        <v>Street</v>
      </c>
    </row>
    <row r="2914" spans="1:33" x14ac:dyDescent="0.25">
      <c r="A2914">
        <v>6006</v>
      </c>
      <c r="B2914" s="1">
        <v>45724</v>
      </c>
      <c r="C2914" s="2">
        <v>0.11113425925925927</v>
      </c>
      <c r="D2914">
        <v>1214</v>
      </c>
      <c r="E2914">
        <v>207</v>
      </c>
      <c r="F2914">
        <v>478</v>
      </c>
      <c r="G2914">
        <v>309</v>
      </c>
      <c r="H2914">
        <v>3</v>
      </c>
      <c r="I2914">
        <v>281</v>
      </c>
      <c r="J2914">
        <v>10</v>
      </c>
      <c r="K2914">
        <v>14.05</v>
      </c>
      <c r="L2914">
        <v>847.05</v>
      </c>
      <c r="M2914" t="s">
        <v>18</v>
      </c>
      <c r="N2914" t="s">
        <v>23</v>
      </c>
      <c r="O2914">
        <v>34</v>
      </c>
      <c r="P2914">
        <v>2</v>
      </c>
      <c r="Q2914" t="s">
        <v>29</v>
      </c>
      <c r="R2914">
        <v>507</v>
      </c>
      <c r="S2914" s="3">
        <v>0.1</v>
      </c>
      <c r="T2914" s="6">
        <v>341.25</v>
      </c>
      <c r="U2914" t="s">
        <v>6334</v>
      </c>
      <c r="V2914">
        <v>2025</v>
      </c>
      <c r="W2914" t="s">
        <v>6329</v>
      </c>
      <c r="X2914" t="str">
        <f>_xlfn.XLOOKUP(Orders_C[[#This Row],[Product_ID]],Products_C[Product_ID],Products_C[Product_Name])</f>
        <v>Chicken Bucket</v>
      </c>
      <c r="Y2914" t="str">
        <f>_xlfn.XLOOKUP(Orders_C[[#This Row],[Product_ID]],Products_C[Product_ID],Products_C[Category])</f>
        <v>Dessert</v>
      </c>
      <c r="Z2914" t="str">
        <f>_xlfn.XLOOKUP(Orders_C[[#This Row],[Store_ID]],Stores_c[Store_ID],Stores_c[City])</f>
        <v>Christineton</v>
      </c>
      <c r="AA2914" t="str">
        <f>_xlfn.XLOOKUP(Orders_C[[#This Row],[Customer_ID]],Customers_c[Customer_ID],Customers_c[Customer_Name])</f>
        <v>Kelsey Santiago</v>
      </c>
      <c r="AB2914" s="6">
        <f>Orders_C[[#This Row],[Quantity]]*Orders_C[[#This Row],[Unit_Price]]*(1-Orders_C[[#This Row],[Discount %]])+Orders_C[[#This Row],[Tax]]</f>
        <v>772.75</v>
      </c>
      <c r="AC2914" s="9">
        <f>(Orders_C[[#This Row],[Unit_Price]]*Orders_C[[#This Row],[Quantity]])-Orders_C[[#This Row],[Discount]]+Orders_C[[#This Row],[Tax]]</f>
        <v>847.05</v>
      </c>
      <c r="AD2914" t="str">
        <f>IF(COUNTIF(Orders_C[[#All],[Customer_ID]],Orders_C[[#This Row],[Customer_ID]])&gt;1,"Repeat","New")</f>
        <v>Repeat</v>
      </c>
      <c r="AE2914" t="str" cm="1">
        <f t="array" ref="AE2914">_xlfn.XLOOKUP(Orders_C[[#This Row],[Store_ID]],Stores_c[[#All],[Store_ID]],Stores_c[[#All],[City]])</f>
        <v>Christineton</v>
      </c>
      <c r="AF2914" t="str" cm="1">
        <f t="array" ref="AF2914">_xlfn.XLOOKUP(Orders_C[[#This Row],[Store_ID]],Stores_c[[#All],[Store_ID]],Stores_c[[#All],[Manager_Name]])</f>
        <v>Dr. William Hubbard MD</v>
      </c>
      <c r="AG2914" t="str" cm="1">
        <f t="array" ref="AG2914">_xlfn.XLOOKUP(Orders_C[[#This Row],[Store_ID]],Stores_c[[#All],[Store_ID]],Stores_c[[#All],[Store_Type]])</f>
        <v>Street</v>
      </c>
    </row>
    <row r="2915" spans="1:33" x14ac:dyDescent="0.25">
      <c r="A2915">
        <v>10857</v>
      </c>
      <c r="B2915" s="1">
        <v>46043</v>
      </c>
      <c r="C2915" s="2">
        <v>0.80238425925925927</v>
      </c>
      <c r="D2915">
        <v>1035</v>
      </c>
      <c r="E2915">
        <v>203</v>
      </c>
      <c r="F2915">
        <v>493</v>
      </c>
      <c r="G2915">
        <v>324</v>
      </c>
      <c r="H2915">
        <v>3</v>
      </c>
      <c r="I2915">
        <v>273</v>
      </c>
      <c r="J2915">
        <v>0</v>
      </c>
      <c r="K2915">
        <v>13.65</v>
      </c>
      <c r="L2915">
        <v>832.65</v>
      </c>
      <c r="M2915" t="s">
        <v>18</v>
      </c>
      <c r="N2915" t="s">
        <v>22</v>
      </c>
      <c r="O2915">
        <v>21</v>
      </c>
      <c r="P2915">
        <v>2</v>
      </c>
      <c r="Q2915" t="s">
        <v>4880</v>
      </c>
      <c r="R2915">
        <v>502</v>
      </c>
      <c r="S2915" s="3">
        <v>0</v>
      </c>
      <c r="T2915" s="6">
        <v>341.25</v>
      </c>
      <c r="U2915" t="s">
        <v>6330</v>
      </c>
      <c r="V2915">
        <v>2026</v>
      </c>
      <c r="W2915" t="s">
        <v>6329</v>
      </c>
      <c r="X2915" t="str">
        <f>_xlfn.XLOOKUP(Orders_C[[#This Row],[Product_ID]],Products_C[Product_ID],Products_C[Product_Name])</f>
        <v>Krushers</v>
      </c>
      <c r="Y2915" t="str">
        <f>_xlfn.XLOOKUP(Orders_C[[#This Row],[Product_ID]],Products_C[Product_ID],Products_C[Category])</f>
        <v>Dessert</v>
      </c>
      <c r="Z2915" t="str">
        <f>_xlfn.XLOOKUP(Orders_C[[#This Row],[Store_ID]],Stores_c[Store_ID],Stores_c[City])</f>
        <v>Lake Williammouth</v>
      </c>
      <c r="AA2915" t="str">
        <f>_xlfn.XLOOKUP(Orders_C[[#This Row],[Customer_ID]],Customers_c[Customer_ID],Customers_c[Customer_Name])</f>
        <v>Jessica Oconnor</v>
      </c>
      <c r="AB2915" s="6">
        <f>Orders_C[[#This Row],[Quantity]]*Orders_C[[#This Row],[Unit_Price]]*(1-Orders_C[[#This Row],[Discount %]])+Orders_C[[#This Row],[Tax]]</f>
        <v>832.65</v>
      </c>
      <c r="AC2915" s="9">
        <f>(Orders_C[[#This Row],[Unit_Price]]*Orders_C[[#This Row],[Quantity]])-Orders_C[[#This Row],[Discount]]+Orders_C[[#This Row],[Tax]]</f>
        <v>832.65</v>
      </c>
      <c r="AD2915" t="str">
        <f>IF(COUNTIF(Orders_C[[#All],[Customer_ID]],Orders_C[[#This Row],[Customer_ID]])&gt;1,"Repeat","New")</f>
        <v>Repeat</v>
      </c>
      <c r="AE2915" t="str" cm="1">
        <f t="array" ref="AE2915">_xlfn.XLOOKUP(Orders_C[[#This Row],[Store_ID]],Stores_c[[#All],[Store_ID]],Stores_c[[#All],[City]])</f>
        <v>Lake Williammouth</v>
      </c>
      <c r="AF2915" t="str" cm="1">
        <f t="array" ref="AF2915">_xlfn.XLOOKUP(Orders_C[[#This Row],[Store_ID]],Stores_c[[#All],[Store_ID]],Stores_c[[#All],[Manager_Name]])</f>
        <v>Stephanie Dominguez</v>
      </c>
      <c r="AG2915" t="str" cm="1">
        <f t="array" ref="AG2915">_xlfn.XLOOKUP(Orders_C[[#This Row],[Store_ID]],Stores_c[[#All],[Store_ID]],Stores_c[[#All],[Store_Type]])</f>
        <v>Drive-Thru</v>
      </c>
    </row>
    <row r="2916" spans="1:33" x14ac:dyDescent="0.25">
      <c r="A2916">
        <v>8589</v>
      </c>
      <c r="B2916" s="1">
        <v>45897</v>
      </c>
      <c r="C2916" s="2">
        <v>0.60733796296296294</v>
      </c>
      <c r="D2916">
        <v>1465</v>
      </c>
      <c r="E2916">
        <v>222</v>
      </c>
      <c r="F2916">
        <v>487</v>
      </c>
      <c r="G2916">
        <v>304</v>
      </c>
      <c r="H2916">
        <v>3</v>
      </c>
      <c r="I2916">
        <v>277</v>
      </c>
      <c r="J2916">
        <v>5</v>
      </c>
      <c r="K2916">
        <v>13.85</v>
      </c>
      <c r="L2916">
        <v>839.85</v>
      </c>
      <c r="M2916" t="s">
        <v>18</v>
      </c>
      <c r="N2916" t="s">
        <v>22</v>
      </c>
      <c r="O2916">
        <v>48</v>
      </c>
      <c r="P2916">
        <v>1</v>
      </c>
      <c r="Q2916" t="s">
        <v>2612</v>
      </c>
      <c r="R2916">
        <v>502</v>
      </c>
      <c r="S2916" s="3">
        <v>0.05</v>
      </c>
      <c r="T2916" s="6">
        <v>341.25000000000006</v>
      </c>
      <c r="U2916" t="s">
        <v>6342</v>
      </c>
      <c r="V2916">
        <v>2025</v>
      </c>
      <c r="W2916" t="s">
        <v>6331</v>
      </c>
      <c r="X2916" t="str">
        <f>_xlfn.XLOOKUP(Orders_C[[#This Row],[Product_ID]],Products_C[Product_ID],Products_C[Product_Name])</f>
        <v>Veg Burger</v>
      </c>
      <c r="Y2916" t="str">
        <f>_xlfn.XLOOKUP(Orders_C[[#This Row],[Product_ID]],Products_C[Product_ID],Products_C[Category])</f>
        <v>Burger</v>
      </c>
      <c r="Z2916" t="str">
        <f>_xlfn.XLOOKUP(Orders_C[[#This Row],[Store_ID]],Stores_c[Store_ID],Stores_c[City])</f>
        <v>New Steven</v>
      </c>
      <c r="AA2916" t="str">
        <f>_xlfn.XLOOKUP(Orders_C[[#This Row],[Customer_ID]],Customers_c[Customer_ID],Customers_c[Customer_Name])</f>
        <v>Shawn Parker</v>
      </c>
      <c r="AB2916" s="6">
        <f>Orders_C[[#This Row],[Quantity]]*Orders_C[[#This Row],[Unit_Price]]*(1-Orders_C[[#This Row],[Discount %]])+Orders_C[[#This Row],[Tax]]</f>
        <v>803.3</v>
      </c>
      <c r="AC2916" s="9">
        <f>(Orders_C[[#This Row],[Unit_Price]]*Orders_C[[#This Row],[Quantity]])-Orders_C[[#This Row],[Discount]]+Orders_C[[#This Row],[Tax]]</f>
        <v>839.85</v>
      </c>
      <c r="AD2916" t="str">
        <f>IF(COUNTIF(Orders_C[[#All],[Customer_ID]],Orders_C[[#This Row],[Customer_ID]])&gt;1,"Repeat","New")</f>
        <v>Repeat</v>
      </c>
      <c r="AE2916" t="str" cm="1">
        <f t="array" ref="AE2916">_xlfn.XLOOKUP(Orders_C[[#This Row],[Store_ID]],Stores_c[[#All],[Store_ID]],Stores_c[[#All],[City]])</f>
        <v>New Steven</v>
      </c>
      <c r="AF2916" t="str" cm="1">
        <f t="array" ref="AF2916">_xlfn.XLOOKUP(Orders_C[[#This Row],[Store_ID]],Stores_c[[#All],[Store_ID]],Stores_c[[#All],[Manager_Name]])</f>
        <v>Terri Martinez</v>
      </c>
      <c r="AG2916" t="str" cm="1">
        <f t="array" ref="AG2916">_xlfn.XLOOKUP(Orders_C[[#This Row],[Store_ID]],Stores_c[[#All],[Store_ID]],Stores_c[[#All],[Store_Type]])</f>
        <v>Drive-Thru</v>
      </c>
    </row>
    <row r="2917" spans="1:33" x14ac:dyDescent="0.25">
      <c r="A2917">
        <v>10492</v>
      </c>
      <c r="B2917" s="1">
        <v>45749</v>
      </c>
      <c r="C2917" s="2">
        <v>0.25391203703703702</v>
      </c>
      <c r="D2917">
        <v>1485</v>
      </c>
      <c r="E2917">
        <v>211</v>
      </c>
      <c r="F2917">
        <v>439</v>
      </c>
      <c r="G2917">
        <v>324</v>
      </c>
      <c r="H2917">
        <v>3</v>
      </c>
      <c r="I2917">
        <v>277</v>
      </c>
      <c r="J2917">
        <v>5</v>
      </c>
      <c r="K2917">
        <v>13.85</v>
      </c>
      <c r="L2917">
        <v>839.85</v>
      </c>
      <c r="M2917" t="s">
        <v>19</v>
      </c>
      <c r="N2917" t="s">
        <v>21</v>
      </c>
      <c r="O2917">
        <v>41</v>
      </c>
      <c r="P2917">
        <v>5</v>
      </c>
      <c r="Q2917" t="s">
        <v>4515</v>
      </c>
      <c r="R2917">
        <v>506</v>
      </c>
      <c r="S2917" s="3">
        <v>0.05</v>
      </c>
      <c r="T2917" s="6">
        <v>341.25000000000006</v>
      </c>
      <c r="U2917" t="s">
        <v>6337</v>
      </c>
      <c r="V2917">
        <v>2025</v>
      </c>
      <c r="W2917" t="s">
        <v>6331</v>
      </c>
      <c r="X2917" t="str">
        <f>_xlfn.XLOOKUP(Orders_C[[#This Row],[Product_ID]],Products_C[Product_ID],Products_C[Product_Name])</f>
        <v>Krushers</v>
      </c>
      <c r="Y2917" t="str">
        <f>_xlfn.XLOOKUP(Orders_C[[#This Row],[Product_ID]],Products_C[Product_ID],Products_C[Category])</f>
        <v>Dessert</v>
      </c>
      <c r="Z2917" t="str">
        <f>_xlfn.XLOOKUP(Orders_C[[#This Row],[Store_ID]],Stores_c[Store_ID],Stores_c[City])</f>
        <v>North Robertstad</v>
      </c>
      <c r="AA2917" t="str">
        <f>_xlfn.XLOOKUP(Orders_C[[#This Row],[Customer_ID]],Customers_c[Customer_ID],Customers_c[Customer_Name])</f>
        <v>Katelyn Silva</v>
      </c>
      <c r="AB2917" s="6">
        <f>Orders_C[[#This Row],[Quantity]]*Orders_C[[#This Row],[Unit_Price]]*(1-Orders_C[[#This Row],[Discount %]])+Orders_C[[#This Row],[Tax]]</f>
        <v>803.3</v>
      </c>
      <c r="AC2917" s="9">
        <f>(Orders_C[[#This Row],[Unit_Price]]*Orders_C[[#This Row],[Quantity]])-Orders_C[[#This Row],[Discount]]+Orders_C[[#This Row],[Tax]]</f>
        <v>839.85</v>
      </c>
      <c r="AD2917" t="str">
        <f>IF(COUNTIF(Orders_C[[#All],[Customer_ID]],Orders_C[[#This Row],[Customer_ID]])&gt;1,"Repeat","New")</f>
        <v>Repeat</v>
      </c>
      <c r="AE2917" t="str" cm="1">
        <f t="array" ref="AE2917">_xlfn.XLOOKUP(Orders_C[[#This Row],[Store_ID]],Stores_c[[#All],[Store_ID]],Stores_c[[#All],[City]])</f>
        <v>North Robertstad</v>
      </c>
      <c r="AF2917" t="str" cm="1">
        <f t="array" ref="AF2917">_xlfn.XLOOKUP(Orders_C[[#This Row],[Store_ID]],Stores_c[[#All],[Store_ID]],Stores_c[[#All],[Manager_Name]])</f>
        <v>Mary Lewis</v>
      </c>
      <c r="AG2917" t="str" cm="1">
        <f t="array" ref="AG2917">_xlfn.XLOOKUP(Orders_C[[#This Row],[Store_ID]],Stores_c[[#All],[Store_ID]],Stores_c[[#All],[Store_Type]])</f>
        <v>Street</v>
      </c>
    </row>
    <row r="2918" spans="1:33" x14ac:dyDescent="0.25">
      <c r="A2918">
        <v>10635</v>
      </c>
      <c r="B2918" s="1">
        <v>45740</v>
      </c>
      <c r="C2918" s="2">
        <v>0.71797453703703706</v>
      </c>
      <c r="D2918">
        <v>1799</v>
      </c>
      <c r="E2918">
        <v>205</v>
      </c>
      <c r="F2918">
        <v>545</v>
      </c>
      <c r="G2918">
        <v>321</v>
      </c>
      <c r="H2918">
        <v>3</v>
      </c>
      <c r="I2918">
        <v>277</v>
      </c>
      <c r="J2918">
        <v>5</v>
      </c>
      <c r="K2918">
        <v>13.85</v>
      </c>
      <c r="L2918">
        <v>839.85</v>
      </c>
      <c r="M2918" t="s">
        <v>19</v>
      </c>
      <c r="N2918" t="s">
        <v>22</v>
      </c>
      <c r="O2918">
        <v>54</v>
      </c>
      <c r="P2918">
        <v>1</v>
      </c>
      <c r="Q2918" t="s">
        <v>4658</v>
      </c>
      <c r="R2918">
        <v>507</v>
      </c>
      <c r="S2918" s="3">
        <v>0.05</v>
      </c>
      <c r="T2918" s="6">
        <v>341.25000000000006</v>
      </c>
      <c r="U2918" t="s">
        <v>6334</v>
      </c>
      <c r="V2918">
        <v>2025</v>
      </c>
      <c r="W2918" t="s">
        <v>6331</v>
      </c>
      <c r="X2918" t="str">
        <f>_xlfn.XLOOKUP(Orders_C[[#This Row],[Product_ID]],Products_C[Product_ID],Products_C[Product_Name])</f>
        <v>Cold Coffee</v>
      </c>
      <c r="Y2918" t="str">
        <f>_xlfn.XLOOKUP(Orders_C[[#This Row],[Product_ID]],Products_C[Product_ID],Products_C[Category])</f>
        <v>Dessert</v>
      </c>
      <c r="Z2918" t="str">
        <f>_xlfn.XLOOKUP(Orders_C[[#This Row],[Store_ID]],Stores_c[Store_ID],Stores_c[City])</f>
        <v>Port Jacob</v>
      </c>
      <c r="AA2918" t="str">
        <f>_xlfn.XLOOKUP(Orders_C[[#This Row],[Customer_ID]],Customers_c[Customer_ID],Customers_c[Customer_Name])</f>
        <v>Bonnie Haynes</v>
      </c>
      <c r="AB2918" s="6">
        <f>Orders_C[[#This Row],[Quantity]]*Orders_C[[#This Row],[Unit_Price]]*(1-Orders_C[[#This Row],[Discount %]])+Orders_C[[#This Row],[Tax]]</f>
        <v>803.3</v>
      </c>
      <c r="AC2918" s="9">
        <f>(Orders_C[[#This Row],[Unit_Price]]*Orders_C[[#This Row],[Quantity]])-Orders_C[[#This Row],[Discount]]+Orders_C[[#This Row],[Tax]]</f>
        <v>839.85</v>
      </c>
      <c r="AD2918" t="str">
        <f>IF(COUNTIF(Orders_C[[#All],[Customer_ID]],Orders_C[[#This Row],[Customer_ID]])&gt;1,"Repeat","New")</f>
        <v>Repeat</v>
      </c>
      <c r="AE2918" t="str" cm="1">
        <f t="array" ref="AE2918">_xlfn.XLOOKUP(Orders_C[[#This Row],[Store_ID]],Stores_c[[#All],[Store_ID]],Stores_c[[#All],[City]])</f>
        <v>Port Jacob</v>
      </c>
      <c r="AF2918" t="str" cm="1">
        <f t="array" ref="AF2918">_xlfn.XLOOKUP(Orders_C[[#This Row],[Store_ID]],Stores_c[[#All],[Store_ID]],Stores_c[[#All],[Manager_Name]])</f>
        <v>David Harris</v>
      </c>
      <c r="AG2918" t="str" cm="1">
        <f t="array" ref="AG2918">_xlfn.XLOOKUP(Orders_C[[#This Row],[Store_ID]],Stores_c[[#All],[Store_ID]],Stores_c[[#All],[Store_Type]])</f>
        <v>Mall</v>
      </c>
    </row>
    <row r="2919" spans="1:33" x14ac:dyDescent="0.25">
      <c r="A2919">
        <v>6923</v>
      </c>
      <c r="B2919" s="1">
        <v>45918</v>
      </c>
      <c r="C2919" s="2">
        <v>0.76785879629629628</v>
      </c>
      <c r="D2919">
        <v>1511</v>
      </c>
      <c r="E2919">
        <v>224</v>
      </c>
      <c r="F2919">
        <v>477</v>
      </c>
      <c r="G2919">
        <v>335</v>
      </c>
      <c r="H2919">
        <v>4</v>
      </c>
      <c r="I2919">
        <v>213</v>
      </c>
      <c r="J2919">
        <v>10</v>
      </c>
      <c r="K2919">
        <v>10.65</v>
      </c>
      <c r="L2919">
        <v>852.65</v>
      </c>
      <c r="M2919" t="s">
        <v>18</v>
      </c>
      <c r="N2919" t="s">
        <v>23</v>
      </c>
      <c r="O2919">
        <v>49</v>
      </c>
      <c r="P2919">
        <v>3</v>
      </c>
      <c r="Q2919" t="s">
        <v>946</v>
      </c>
      <c r="R2919">
        <v>502</v>
      </c>
      <c r="S2919" s="3">
        <v>0.1</v>
      </c>
      <c r="T2919" s="6">
        <v>341.45</v>
      </c>
      <c r="U2919" t="s">
        <v>6335</v>
      </c>
      <c r="V2919">
        <v>2025</v>
      </c>
      <c r="W2919" t="s">
        <v>6331</v>
      </c>
      <c r="X2919" t="str">
        <f>_xlfn.XLOOKUP(Orders_C[[#This Row],[Product_ID]],Products_C[Product_ID],Products_C[Product_Name])</f>
        <v>Krushers</v>
      </c>
      <c r="Y2919" t="str">
        <f>_xlfn.XLOOKUP(Orders_C[[#This Row],[Product_ID]],Products_C[Product_ID],Products_C[Category])</f>
        <v>Chicken</v>
      </c>
      <c r="Z2919" t="str">
        <f>_xlfn.XLOOKUP(Orders_C[[#This Row],[Store_ID]],Stores_c[Store_ID],Stores_c[City])</f>
        <v>Valdezton</v>
      </c>
      <c r="AA2919" t="str">
        <f>_xlfn.XLOOKUP(Orders_C[[#This Row],[Customer_ID]],Customers_c[Customer_ID],Customers_c[Customer_Name])</f>
        <v>Gary Suarez</v>
      </c>
      <c r="AB2919" s="6">
        <f>Orders_C[[#This Row],[Quantity]]*Orders_C[[#This Row],[Unit_Price]]*(1-Orders_C[[#This Row],[Discount %]])+Orders_C[[#This Row],[Tax]]</f>
        <v>777.45</v>
      </c>
      <c r="AC2919" s="9">
        <f>(Orders_C[[#This Row],[Unit_Price]]*Orders_C[[#This Row],[Quantity]])-Orders_C[[#This Row],[Discount]]+Orders_C[[#This Row],[Tax]]</f>
        <v>852.65</v>
      </c>
      <c r="AD2919" t="str">
        <f>IF(COUNTIF(Orders_C[[#All],[Customer_ID]],Orders_C[[#This Row],[Customer_ID]])&gt;1,"Repeat","New")</f>
        <v>Repeat</v>
      </c>
      <c r="AE2919" t="str" cm="1">
        <f t="array" ref="AE2919">_xlfn.XLOOKUP(Orders_C[[#This Row],[Store_ID]],Stores_c[[#All],[Store_ID]],Stores_c[[#All],[City]])</f>
        <v>Valdezton</v>
      </c>
      <c r="AF2919" t="str" cm="1">
        <f t="array" ref="AF2919">_xlfn.XLOOKUP(Orders_C[[#This Row],[Store_ID]],Stores_c[[#All],[Store_ID]],Stores_c[[#All],[Manager_Name]])</f>
        <v>John Rodriguez</v>
      </c>
      <c r="AG2919" t="str" cm="1">
        <f t="array" ref="AG2919">_xlfn.XLOOKUP(Orders_C[[#This Row],[Store_ID]],Stores_c[[#All],[Store_ID]],Stores_c[[#All],[Store_Type]])</f>
        <v>Street</v>
      </c>
    </row>
    <row r="2920" spans="1:33" x14ac:dyDescent="0.25">
      <c r="A2920">
        <v>6241</v>
      </c>
      <c r="B2920" s="1">
        <v>45923</v>
      </c>
      <c r="C2920" s="2">
        <v>1.8518518518518519E-3</v>
      </c>
      <c r="D2920">
        <v>1846</v>
      </c>
      <c r="E2920">
        <v>206</v>
      </c>
      <c r="F2920">
        <v>502</v>
      </c>
      <c r="G2920">
        <v>318</v>
      </c>
      <c r="H2920">
        <v>4</v>
      </c>
      <c r="I2920">
        <v>210</v>
      </c>
      <c r="J2920">
        <v>5</v>
      </c>
      <c r="K2920">
        <v>10.5</v>
      </c>
      <c r="L2920">
        <v>845.5</v>
      </c>
      <c r="M2920" t="s">
        <v>19</v>
      </c>
      <c r="N2920" t="s">
        <v>23</v>
      </c>
      <c r="O2920">
        <v>45</v>
      </c>
      <c r="P2920">
        <v>2</v>
      </c>
      <c r="Q2920" t="s">
        <v>264</v>
      </c>
      <c r="R2920">
        <v>503</v>
      </c>
      <c r="S2920" s="3">
        <v>0.05</v>
      </c>
      <c r="T2920" s="6">
        <v>341.5</v>
      </c>
      <c r="U2920" t="s">
        <v>6335</v>
      </c>
      <c r="V2920">
        <v>2025</v>
      </c>
      <c r="W2920" t="s">
        <v>6331</v>
      </c>
      <c r="X2920" t="str">
        <f>_xlfn.XLOOKUP(Orders_C[[#This Row],[Product_ID]],Products_C[Product_ID],Products_C[Product_Name])</f>
        <v>Pepsi</v>
      </c>
      <c r="Y2920" t="str">
        <f>_xlfn.XLOOKUP(Orders_C[[#This Row],[Product_ID]],Products_C[Product_ID],Products_C[Category])</f>
        <v>Burger</v>
      </c>
      <c r="Z2920" t="str">
        <f>_xlfn.XLOOKUP(Orders_C[[#This Row],[Store_ID]],Stores_c[Store_ID],Stores_c[City])</f>
        <v>West Matthew</v>
      </c>
      <c r="AA2920" t="str">
        <f>_xlfn.XLOOKUP(Orders_C[[#This Row],[Customer_ID]],Customers_c[Customer_ID],Customers_c[Customer_Name])</f>
        <v>Virginia Morton</v>
      </c>
      <c r="AB2920" s="6">
        <f>Orders_C[[#This Row],[Quantity]]*Orders_C[[#This Row],[Unit_Price]]*(1-Orders_C[[#This Row],[Discount %]])+Orders_C[[#This Row],[Tax]]</f>
        <v>808.5</v>
      </c>
      <c r="AC2920" s="9">
        <f>(Orders_C[[#This Row],[Unit_Price]]*Orders_C[[#This Row],[Quantity]])-Orders_C[[#This Row],[Discount]]+Orders_C[[#This Row],[Tax]]</f>
        <v>845.5</v>
      </c>
      <c r="AD2920" t="str">
        <f>IF(COUNTIF(Orders_C[[#All],[Customer_ID]],Orders_C[[#This Row],[Customer_ID]])&gt;1,"Repeat","New")</f>
        <v>Repeat</v>
      </c>
      <c r="AE2920" t="str" cm="1">
        <f t="array" ref="AE2920">_xlfn.XLOOKUP(Orders_C[[#This Row],[Store_ID]],Stores_c[[#All],[Store_ID]],Stores_c[[#All],[City]])</f>
        <v>West Matthew</v>
      </c>
      <c r="AF2920" t="str" cm="1">
        <f t="array" ref="AF2920">_xlfn.XLOOKUP(Orders_C[[#This Row],[Store_ID]],Stores_c[[#All],[Store_ID]],Stores_c[[#All],[Manager_Name]])</f>
        <v>Miguel Kidd</v>
      </c>
      <c r="AG2920" t="str" cm="1">
        <f t="array" ref="AG2920">_xlfn.XLOOKUP(Orders_C[[#This Row],[Store_ID]],Stores_c[[#All],[Store_ID]],Stores_c[[#All],[Store_Type]])</f>
        <v>Drive-Thru</v>
      </c>
    </row>
    <row r="2921" spans="1:33" x14ac:dyDescent="0.25">
      <c r="A2921">
        <v>9824</v>
      </c>
      <c r="B2921" s="1">
        <v>46001</v>
      </c>
      <c r="C2921" s="2">
        <v>3.0972222222222224E-2</v>
      </c>
      <c r="D2921">
        <v>1503</v>
      </c>
      <c r="E2921">
        <v>217</v>
      </c>
      <c r="F2921">
        <v>402</v>
      </c>
      <c r="G2921">
        <v>321</v>
      </c>
      <c r="H2921">
        <v>4</v>
      </c>
      <c r="I2921">
        <v>207</v>
      </c>
      <c r="J2921">
        <v>0</v>
      </c>
      <c r="K2921">
        <v>10.35</v>
      </c>
      <c r="L2921">
        <v>838.35</v>
      </c>
      <c r="M2921" t="s">
        <v>20</v>
      </c>
      <c r="N2921" t="s">
        <v>21</v>
      </c>
      <c r="O2921">
        <v>28</v>
      </c>
      <c r="P2921">
        <v>5</v>
      </c>
      <c r="Q2921" t="s">
        <v>3847</v>
      </c>
      <c r="R2921">
        <v>508</v>
      </c>
      <c r="S2921" s="3">
        <v>0</v>
      </c>
      <c r="T2921" s="6">
        <v>341.55000000000007</v>
      </c>
      <c r="U2921" t="s">
        <v>6328</v>
      </c>
      <c r="V2921">
        <v>2025</v>
      </c>
      <c r="W2921" t="s">
        <v>6329</v>
      </c>
      <c r="X2921" t="str">
        <f>_xlfn.XLOOKUP(Orders_C[[#This Row],[Product_ID]],Products_C[Product_ID],Products_C[Product_Name])</f>
        <v>Cold Coffee</v>
      </c>
      <c r="Y2921" t="str">
        <f>_xlfn.XLOOKUP(Orders_C[[#This Row],[Product_ID]],Products_C[Product_ID],Products_C[Category])</f>
        <v>Dessert</v>
      </c>
      <c r="Z2921" t="str">
        <f>_xlfn.XLOOKUP(Orders_C[[#This Row],[Store_ID]],Stores_c[Store_ID],Stores_c[City])</f>
        <v>West Rebecca</v>
      </c>
      <c r="AA2921" t="str">
        <f>_xlfn.XLOOKUP(Orders_C[[#This Row],[Customer_ID]],Customers_c[Customer_ID],Customers_c[Customer_Name])</f>
        <v>Sandra Daniels</v>
      </c>
      <c r="AB2921" s="6">
        <f>Orders_C[[#This Row],[Quantity]]*Orders_C[[#This Row],[Unit_Price]]*(1-Orders_C[[#This Row],[Discount %]])+Orders_C[[#This Row],[Tax]]</f>
        <v>838.35</v>
      </c>
      <c r="AC2921" s="9">
        <f>(Orders_C[[#This Row],[Unit_Price]]*Orders_C[[#This Row],[Quantity]])-Orders_C[[#This Row],[Discount]]+Orders_C[[#This Row],[Tax]]</f>
        <v>838.35</v>
      </c>
      <c r="AD2921" t="str">
        <f>IF(COUNTIF(Orders_C[[#All],[Customer_ID]],Orders_C[[#This Row],[Customer_ID]])&gt;1,"Repeat","New")</f>
        <v>Repeat</v>
      </c>
      <c r="AE2921" t="str" cm="1">
        <f t="array" ref="AE2921">_xlfn.XLOOKUP(Orders_C[[#This Row],[Store_ID]],Stores_c[[#All],[Store_ID]],Stores_c[[#All],[City]])</f>
        <v>West Rebecca</v>
      </c>
      <c r="AF2921" t="str" cm="1">
        <f t="array" ref="AF2921">_xlfn.XLOOKUP(Orders_C[[#This Row],[Store_ID]],Stores_c[[#All],[Store_ID]],Stores_c[[#All],[Manager_Name]])</f>
        <v>Albert Smith</v>
      </c>
      <c r="AG2921" t="str" cm="1">
        <f t="array" ref="AG2921">_xlfn.XLOOKUP(Orders_C[[#This Row],[Store_ID]],Stores_c[[#All],[Store_ID]],Stores_c[[#All],[Store_Type]])</f>
        <v>Mall</v>
      </c>
    </row>
    <row r="2922" spans="1:33" x14ac:dyDescent="0.25">
      <c r="A2922">
        <v>6210</v>
      </c>
      <c r="B2922" s="1">
        <v>46038</v>
      </c>
      <c r="C2922" s="2">
        <v>0.94655092592592593</v>
      </c>
      <c r="D2922">
        <v>1537</v>
      </c>
      <c r="E2922">
        <v>225</v>
      </c>
      <c r="F2922">
        <v>536</v>
      </c>
      <c r="G2922">
        <v>304</v>
      </c>
      <c r="H2922">
        <v>2</v>
      </c>
      <c r="I2922">
        <v>402</v>
      </c>
      <c r="J2922">
        <v>0</v>
      </c>
      <c r="K2922">
        <v>20.100000000000001</v>
      </c>
      <c r="L2922">
        <v>824.1</v>
      </c>
      <c r="M2922" t="s">
        <v>18</v>
      </c>
      <c r="N2922" t="s">
        <v>21</v>
      </c>
      <c r="O2922">
        <v>26</v>
      </c>
      <c r="P2922">
        <v>4</v>
      </c>
      <c r="Q2922" t="s">
        <v>233</v>
      </c>
      <c r="R2922">
        <v>507</v>
      </c>
      <c r="S2922" s="3">
        <v>0</v>
      </c>
      <c r="T2922" s="6">
        <v>341.70000000000005</v>
      </c>
      <c r="U2922" t="s">
        <v>6330</v>
      </c>
      <c r="V2922">
        <v>2026</v>
      </c>
      <c r="W2922" t="s">
        <v>6329</v>
      </c>
      <c r="X2922" t="str">
        <f>_xlfn.XLOOKUP(Orders_C[[#This Row],[Product_ID]],Products_C[Product_ID],Products_C[Product_Name])</f>
        <v>Veg Burger</v>
      </c>
      <c r="Y2922" t="str">
        <f>_xlfn.XLOOKUP(Orders_C[[#This Row],[Product_ID]],Products_C[Product_ID],Products_C[Category])</f>
        <v>Burger</v>
      </c>
      <c r="Z2922" t="str">
        <f>_xlfn.XLOOKUP(Orders_C[[#This Row],[Store_ID]],Stores_c[Store_ID],Stores_c[City])</f>
        <v>South Peter</v>
      </c>
      <c r="AA2922" t="str">
        <f>_xlfn.XLOOKUP(Orders_C[[#This Row],[Customer_ID]],Customers_c[Customer_ID],Customers_c[Customer_Name])</f>
        <v>Marissa Saunders</v>
      </c>
      <c r="AB2922" s="6">
        <f>Orders_C[[#This Row],[Quantity]]*Orders_C[[#This Row],[Unit_Price]]*(1-Orders_C[[#This Row],[Discount %]])+Orders_C[[#This Row],[Tax]]</f>
        <v>824.1</v>
      </c>
      <c r="AC2922" s="9">
        <f>(Orders_C[[#This Row],[Unit_Price]]*Orders_C[[#This Row],[Quantity]])-Orders_C[[#This Row],[Discount]]+Orders_C[[#This Row],[Tax]]</f>
        <v>824.1</v>
      </c>
      <c r="AD2922" t="str">
        <f>IF(COUNTIF(Orders_C[[#All],[Customer_ID]],Orders_C[[#This Row],[Customer_ID]])&gt;1,"Repeat","New")</f>
        <v>Repeat</v>
      </c>
      <c r="AE2922" t="str" cm="1">
        <f t="array" ref="AE2922">_xlfn.XLOOKUP(Orders_C[[#This Row],[Store_ID]],Stores_c[[#All],[Store_ID]],Stores_c[[#All],[City]])</f>
        <v>South Peter</v>
      </c>
      <c r="AF2922" t="str" cm="1">
        <f t="array" ref="AF2922">_xlfn.XLOOKUP(Orders_C[[#This Row],[Store_ID]],Stores_c[[#All],[Store_ID]],Stores_c[[#All],[Manager_Name]])</f>
        <v>Gregory Lambert</v>
      </c>
      <c r="AG2922" t="str" cm="1">
        <f t="array" ref="AG2922">_xlfn.XLOOKUP(Orders_C[[#This Row],[Store_ID]],Stores_c[[#All],[Store_ID]],Stores_c[[#All],[Store_Type]])</f>
        <v>Street</v>
      </c>
    </row>
    <row r="2923" spans="1:33" x14ac:dyDescent="0.25">
      <c r="A2923">
        <v>9837</v>
      </c>
      <c r="B2923" s="1">
        <v>46032</v>
      </c>
      <c r="C2923" s="2">
        <v>0.49658564814814815</v>
      </c>
      <c r="D2923">
        <v>1896</v>
      </c>
      <c r="E2923">
        <v>218</v>
      </c>
      <c r="F2923">
        <v>537</v>
      </c>
      <c r="G2923">
        <v>303</v>
      </c>
      <c r="H2923">
        <v>2</v>
      </c>
      <c r="I2923">
        <v>402</v>
      </c>
      <c r="J2923">
        <v>0</v>
      </c>
      <c r="K2923">
        <v>20.100000000000001</v>
      </c>
      <c r="L2923">
        <v>824.1</v>
      </c>
      <c r="M2923" t="s">
        <v>19</v>
      </c>
      <c r="N2923" t="s">
        <v>23</v>
      </c>
      <c r="O2923">
        <v>31</v>
      </c>
      <c r="P2923">
        <v>4</v>
      </c>
      <c r="Q2923" t="s">
        <v>3860</v>
      </c>
      <c r="R2923">
        <v>507</v>
      </c>
      <c r="S2923" s="3">
        <v>0</v>
      </c>
      <c r="T2923" s="6">
        <v>341.70000000000005</v>
      </c>
      <c r="U2923" t="s">
        <v>6330</v>
      </c>
      <c r="V2923">
        <v>2026</v>
      </c>
      <c r="W2923" t="s">
        <v>6329</v>
      </c>
      <c r="X2923" t="str">
        <f>_xlfn.XLOOKUP(Orders_C[[#This Row],[Product_ID]],Products_C[Product_ID],Products_C[Product_Name])</f>
        <v>Chocolate Lava Cake</v>
      </c>
      <c r="Y2923" t="str">
        <f>_xlfn.XLOOKUP(Orders_C[[#This Row],[Product_ID]],Products_C[Product_ID],Products_C[Category])</f>
        <v>Chicken</v>
      </c>
      <c r="Z2923" t="str">
        <f>_xlfn.XLOOKUP(Orders_C[[#This Row],[Store_ID]],Stores_c[Store_ID],Stores_c[City])</f>
        <v>East Johnport</v>
      </c>
      <c r="AA2923" t="str">
        <f>_xlfn.XLOOKUP(Orders_C[[#This Row],[Customer_ID]],Customers_c[Customer_ID],Customers_c[Customer_Name])</f>
        <v>Lisa Wyatt</v>
      </c>
      <c r="AB2923" s="6">
        <f>Orders_C[[#This Row],[Quantity]]*Orders_C[[#This Row],[Unit_Price]]*(1-Orders_C[[#This Row],[Discount %]])+Orders_C[[#This Row],[Tax]]</f>
        <v>824.1</v>
      </c>
      <c r="AC2923" s="9">
        <f>(Orders_C[[#This Row],[Unit_Price]]*Orders_C[[#This Row],[Quantity]])-Orders_C[[#This Row],[Discount]]+Orders_C[[#This Row],[Tax]]</f>
        <v>824.1</v>
      </c>
      <c r="AD2923" t="str">
        <f>IF(COUNTIF(Orders_C[[#All],[Customer_ID]],Orders_C[[#This Row],[Customer_ID]])&gt;1,"Repeat","New")</f>
        <v>Repeat</v>
      </c>
      <c r="AE2923" t="str" cm="1">
        <f t="array" ref="AE2923">_xlfn.XLOOKUP(Orders_C[[#This Row],[Store_ID]],Stores_c[[#All],[Store_ID]],Stores_c[[#All],[City]])</f>
        <v>East Johnport</v>
      </c>
      <c r="AF2923" t="str" cm="1">
        <f t="array" ref="AF2923">_xlfn.XLOOKUP(Orders_C[[#This Row],[Store_ID]],Stores_c[[#All],[Store_ID]],Stores_c[[#All],[Manager_Name]])</f>
        <v>Mr. Matthew Murillo III</v>
      </c>
      <c r="AG2923" t="str" cm="1">
        <f t="array" ref="AG2923">_xlfn.XLOOKUP(Orders_C[[#This Row],[Store_ID]],Stores_c[[#All],[Store_ID]],Stores_c[[#All],[Store_Type]])</f>
        <v>Street</v>
      </c>
    </row>
    <row r="2924" spans="1:33" x14ac:dyDescent="0.25">
      <c r="A2924">
        <v>9811</v>
      </c>
      <c r="B2924" s="1">
        <v>45701</v>
      </c>
      <c r="C2924" s="2">
        <v>0.94195601851851851</v>
      </c>
      <c r="D2924">
        <v>1087</v>
      </c>
      <c r="E2924">
        <v>212</v>
      </c>
      <c r="F2924">
        <v>461</v>
      </c>
      <c r="G2924">
        <v>301</v>
      </c>
      <c r="H2924">
        <v>2</v>
      </c>
      <c r="I2924">
        <v>408</v>
      </c>
      <c r="J2924">
        <v>5</v>
      </c>
      <c r="K2924">
        <v>20.399999999999999</v>
      </c>
      <c r="L2924">
        <v>831.4</v>
      </c>
      <c r="M2924" t="s">
        <v>18</v>
      </c>
      <c r="N2924" t="s">
        <v>22</v>
      </c>
      <c r="O2924">
        <v>11</v>
      </c>
      <c r="P2924">
        <v>2</v>
      </c>
      <c r="Q2924" t="s">
        <v>3834</v>
      </c>
      <c r="R2924">
        <v>506</v>
      </c>
      <c r="S2924" s="3">
        <v>0.05</v>
      </c>
      <c r="T2924" s="6">
        <v>341.8</v>
      </c>
      <c r="U2924" t="s">
        <v>6338</v>
      </c>
      <c r="V2924">
        <v>2025</v>
      </c>
      <c r="W2924" t="s">
        <v>6333</v>
      </c>
      <c r="X2924" t="str">
        <f>_xlfn.XLOOKUP(Orders_C[[#This Row],[Product_ID]],Products_C[Product_ID],Products_C[Product_Name])</f>
        <v>Krushers</v>
      </c>
      <c r="Y2924" t="str">
        <f>_xlfn.XLOOKUP(Orders_C[[#This Row],[Product_ID]],Products_C[Product_ID],Products_C[Category])</f>
        <v>Burger</v>
      </c>
      <c r="Z2924" t="str">
        <f>_xlfn.XLOOKUP(Orders_C[[#This Row],[Store_ID]],Stores_c[Store_ID],Stores_c[City])</f>
        <v>Andrewview</v>
      </c>
      <c r="AA2924" t="str">
        <f>_xlfn.XLOOKUP(Orders_C[[#This Row],[Customer_ID]],Customers_c[Customer_ID],Customers_c[Customer_Name])</f>
        <v>Allen Hinton</v>
      </c>
      <c r="AB2924" s="6">
        <f>Orders_C[[#This Row],[Quantity]]*Orders_C[[#This Row],[Unit_Price]]*(1-Orders_C[[#This Row],[Discount %]])+Orders_C[[#This Row],[Tax]]</f>
        <v>795.59999999999991</v>
      </c>
      <c r="AC2924" s="9">
        <f>(Orders_C[[#This Row],[Unit_Price]]*Orders_C[[#This Row],[Quantity]])-Orders_C[[#This Row],[Discount]]+Orders_C[[#This Row],[Tax]]</f>
        <v>831.4</v>
      </c>
      <c r="AD2924" t="str">
        <f>IF(COUNTIF(Orders_C[[#All],[Customer_ID]],Orders_C[[#This Row],[Customer_ID]])&gt;1,"Repeat","New")</f>
        <v>Repeat</v>
      </c>
      <c r="AE2924" t="str" cm="1">
        <f t="array" ref="AE2924">_xlfn.XLOOKUP(Orders_C[[#This Row],[Store_ID]],Stores_c[[#All],[Store_ID]],Stores_c[[#All],[City]])</f>
        <v>Andrewview</v>
      </c>
      <c r="AF2924" t="str" cm="1">
        <f t="array" ref="AF2924">_xlfn.XLOOKUP(Orders_C[[#This Row],[Store_ID]],Stores_c[[#All],[Store_ID]],Stores_c[[#All],[Manager_Name]])</f>
        <v>Alice Sutton</v>
      </c>
      <c r="AG2924" t="str" cm="1">
        <f t="array" ref="AG2924">_xlfn.XLOOKUP(Orders_C[[#This Row],[Store_ID]],Stores_c[[#All],[Store_ID]],Stores_c[[#All],[Store_Type]])</f>
        <v>Mall</v>
      </c>
    </row>
    <row r="2925" spans="1:33" x14ac:dyDescent="0.25">
      <c r="A2925">
        <v>10398</v>
      </c>
      <c r="B2925" s="1">
        <v>45986</v>
      </c>
      <c r="C2925" s="2">
        <v>0.63266203703703705</v>
      </c>
      <c r="D2925">
        <v>1660</v>
      </c>
      <c r="E2925">
        <v>212</v>
      </c>
      <c r="F2925">
        <v>490</v>
      </c>
      <c r="G2925">
        <v>308</v>
      </c>
      <c r="H2925">
        <v>2</v>
      </c>
      <c r="I2925">
        <v>408</v>
      </c>
      <c r="J2925">
        <v>5</v>
      </c>
      <c r="K2925">
        <v>20.399999999999999</v>
      </c>
      <c r="L2925">
        <v>831.4</v>
      </c>
      <c r="M2925" t="s">
        <v>19</v>
      </c>
      <c r="N2925" t="s">
        <v>22</v>
      </c>
      <c r="O2925">
        <v>13</v>
      </c>
      <c r="P2925">
        <v>1</v>
      </c>
      <c r="Q2925" t="s">
        <v>4421</v>
      </c>
      <c r="R2925">
        <v>507</v>
      </c>
      <c r="S2925" s="3">
        <v>0.05</v>
      </c>
      <c r="T2925" s="6">
        <v>341.8</v>
      </c>
      <c r="U2925" t="s">
        <v>6336</v>
      </c>
      <c r="V2925">
        <v>2025</v>
      </c>
      <c r="W2925" t="s">
        <v>6333</v>
      </c>
      <c r="X2925" t="str">
        <f>_xlfn.XLOOKUP(Orders_C[[#This Row],[Product_ID]],Products_C[Product_ID],Products_C[Product_Name])</f>
        <v>Zinger Burger</v>
      </c>
      <c r="Y2925" t="str">
        <f>_xlfn.XLOOKUP(Orders_C[[#This Row],[Product_ID]],Products_C[Product_ID],Products_C[Category])</f>
        <v>Beverage</v>
      </c>
      <c r="Z2925" t="str">
        <f>_xlfn.XLOOKUP(Orders_C[[#This Row],[Store_ID]],Stores_c[Store_ID],Stores_c[City])</f>
        <v>Andrewview</v>
      </c>
      <c r="AA2925" t="str">
        <f>_xlfn.XLOOKUP(Orders_C[[#This Row],[Customer_ID]],Customers_c[Customer_ID],Customers_c[Customer_Name])</f>
        <v>Barbara Martinez</v>
      </c>
      <c r="AB2925" s="6">
        <f>Orders_C[[#This Row],[Quantity]]*Orders_C[[#This Row],[Unit_Price]]*(1-Orders_C[[#This Row],[Discount %]])+Orders_C[[#This Row],[Tax]]</f>
        <v>795.59999999999991</v>
      </c>
      <c r="AC2925" s="9">
        <f>(Orders_C[[#This Row],[Unit_Price]]*Orders_C[[#This Row],[Quantity]])-Orders_C[[#This Row],[Discount]]+Orders_C[[#This Row],[Tax]]</f>
        <v>831.4</v>
      </c>
      <c r="AD2925" t="str">
        <f>IF(COUNTIF(Orders_C[[#All],[Customer_ID]],Orders_C[[#This Row],[Customer_ID]])&gt;1,"Repeat","New")</f>
        <v>Repeat</v>
      </c>
      <c r="AE2925" t="str" cm="1">
        <f t="array" ref="AE2925">_xlfn.XLOOKUP(Orders_C[[#This Row],[Store_ID]],Stores_c[[#All],[Store_ID]],Stores_c[[#All],[City]])</f>
        <v>Andrewview</v>
      </c>
      <c r="AF2925" t="str" cm="1">
        <f t="array" ref="AF2925">_xlfn.XLOOKUP(Orders_C[[#This Row],[Store_ID]],Stores_c[[#All],[Store_ID]],Stores_c[[#All],[Manager_Name]])</f>
        <v>Alice Sutton</v>
      </c>
      <c r="AG2925" t="str" cm="1">
        <f t="array" ref="AG2925">_xlfn.XLOOKUP(Orders_C[[#This Row],[Store_ID]],Stores_c[[#All],[Store_ID]],Stores_c[[#All],[Store_Type]])</f>
        <v>Mall</v>
      </c>
    </row>
    <row r="2926" spans="1:33" x14ac:dyDescent="0.25">
      <c r="A2926">
        <v>7016</v>
      </c>
      <c r="B2926" s="1">
        <v>45874</v>
      </c>
      <c r="C2926" s="2">
        <v>0.25846064814814818</v>
      </c>
      <c r="D2926">
        <v>1973</v>
      </c>
      <c r="E2926">
        <v>218</v>
      </c>
      <c r="F2926">
        <v>404</v>
      </c>
      <c r="G2926">
        <v>316</v>
      </c>
      <c r="H2926">
        <v>2</v>
      </c>
      <c r="I2926">
        <v>414</v>
      </c>
      <c r="J2926">
        <v>10</v>
      </c>
      <c r="K2926">
        <v>20.7</v>
      </c>
      <c r="L2926">
        <v>838.7</v>
      </c>
      <c r="M2926" t="s">
        <v>18</v>
      </c>
      <c r="N2926" t="s">
        <v>21</v>
      </c>
      <c r="O2926">
        <v>15</v>
      </c>
      <c r="P2926">
        <v>2</v>
      </c>
      <c r="Q2926" t="s">
        <v>1039</v>
      </c>
      <c r="R2926">
        <v>507</v>
      </c>
      <c r="S2926" s="3">
        <v>0.1</v>
      </c>
      <c r="T2926" s="6">
        <v>341.90000000000009</v>
      </c>
      <c r="U2926" t="s">
        <v>6342</v>
      </c>
      <c r="V2926">
        <v>2025</v>
      </c>
      <c r="W2926" t="s">
        <v>6333</v>
      </c>
      <c r="X2926" t="str">
        <f>_xlfn.XLOOKUP(Orders_C[[#This Row],[Product_ID]],Products_C[Product_ID],Products_C[Product_Name])</f>
        <v>Popcorn Chicken</v>
      </c>
      <c r="Y2926" t="str">
        <f>_xlfn.XLOOKUP(Orders_C[[#This Row],[Product_ID]],Products_C[Product_ID],Products_C[Category])</f>
        <v>Dessert</v>
      </c>
      <c r="Z2926" t="str">
        <f>_xlfn.XLOOKUP(Orders_C[[#This Row],[Store_ID]],Stores_c[Store_ID],Stores_c[City])</f>
        <v>East Johnport</v>
      </c>
      <c r="AA2926" t="str">
        <f>_xlfn.XLOOKUP(Orders_C[[#This Row],[Customer_ID]],Customers_c[Customer_ID],Customers_c[Customer_Name])</f>
        <v>David Scott</v>
      </c>
      <c r="AB2926" s="6">
        <f>Orders_C[[#This Row],[Quantity]]*Orders_C[[#This Row],[Unit_Price]]*(1-Orders_C[[#This Row],[Discount %]])+Orders_C[[#This Row],[Tax]]</f>
        <v>765.90000000000009</v>
      </c>
      <c r="AC2926" s="9">
        <f>(Orders_C[[#This Row],[Unit_Price]]*Orders_C[[#This Row],[Quantity]])-Orders_C[[#This Row],[Discount]]+Orders_C[[#This Row],[Tax]]</f>
        <v>838.7</v>
      </c>
      <c r="AD2926" t="str">
        <f>IF(COUNTIF(Orders_C[[#All],[Customer_ID]],Orders_C[[#This Row],[Customer_ID]])&gt;1,"Repeat","New")</f>
        <v>Repeat</v>
      </c>
      <c r="AE2926" t="str" cm="1">
        <f t="array" ref="AE2926">_xlfn.XLOOKUP(Orders_C[[#This Row],[Store_ID]],Stores_c[[#All],[Store_ID]],Stores_c[[#All],[City]])</f>
        <v>East Johnport</v>
      </c>
      <c r="AF2926" t="str" cm="1">
        <f t="array" ref="AF2926">_xlfn.XLOOKUP(Orders_C[[#This Row],[Store_ID]],Stores_c[[#All],[Store_ID]],Stores_c[[#All],[Manager_Name]])</f>
        <v>Mr. Matthew Murillo III</v>
      </c>
      <c r="AG2926" t="str" cm="1">
        <f t="array" ref="AG2926">_xlfn.XLOOKUP(Orders_C[[#This Row],[Store_ID]],Stores_c[[#All],[Store_ID]],Stores_c[[#All],[Store_Type]])</f>
        <v>Street</v>
      </c>
    </row>
    <row r="2927" spans="1:33" x14ac:dyDescent="0.25">
      <c r="A2927">
        <v>6039</v>
      </c>
      <c r="B2927" s="1">
        <v>45849</v>
      </c>
      <c r="C2927" s="2">
        <v>0.41300925925925924</v>
      </c>
      <c r="D2927">
        <v>1848</v>
      </c>
      <c r="E2927">
        <v>215</v>
      </c>
      <c r="F2927">
        <v>416</v>
      </c>
      <c r="G2927">
        <v>340</v>
      </c>
      <c r="H2927">
        <v>2</v>
      </c>
      <c r="I2927">
        <v>420</v>
      </c>
      <c r="J2927">
        <v>15</v>
      </c>
      <c r="K2927">
        <v>21</v>
      </c>
      <c r="L2927">
        <v>846</v>
      </c>
      <c r="M2927" t="s">
        <v>19</v>
      </c>
      <c r="N2927" t="s">
        <v>23</v>
      </c>
      <c r="O2927">
        <v>46</v>
      </c>
      <c r="P2927">
        <v>2</v>
      </c>
      <c r="Q2927" t="s">
        <v>62</v>
      </c>
      <c r="R2927">
        <v>501</v>
      </c>
      <c r="S2927" s="3">
        <v>0.15</v>
      </c>
      <c r="T2927" s="6">
        <v>342</v>
      </c>
      <c r="U2927" t="s">
        <v>6341</v>
      </c>
      <c r="V2927">
        <v>2025</v>
      </c>
      <c r="W2927" t="s">
        <v>6331</v>
      </c>
      <c r="X2927" t="str">
        <f>_xlfn.XLOOKUP(Orders_C[[#This Row],[Product_ID]],Products_C[Product_ID],Products_C[Product_Name])</f>
        <v>Chocolate Lava Cake</v>
      </c>
      <c r="Y2927" t="str">
        <f>_xlfn.XLOOKUP(Orders_C[[#This Row],[Product_ID]],Products_C[Product_ID],Products_C[Category])</f>
        <v>Chicken</v>
      </c>
      <c r="Z2927" t="str">
        <f>_xlfn.XLOOKUP(Orders_C[[#This Row],[Store_ID]],Stores_c[Store_ID],Stores_c[City])</f>
        <v>Sallyburgh</v>
      </c>
      <c r="AA2927" t="str">
        <f>_xlfn.XLOOKUP(Orders_C[[#This Row],[Customer_ID]],Customers_c[Customer_ID],Customers_c[Customer_Name])</f>
        <v>Elizabeth Koch</v>
      </c>
      <c r="AB2927" s="6">
        <f>Orders_C[[#This Row],[Quantity]]*Orders_C[[#This Row],[Unit_Price]]*(1-Orders_C[[#This Row],[Discount %]])+Orders_C[[#This Row],[Tax]]</f>
        <v>735</v>
      </c>
      <c r="AC2927" s="9">
        <f>(Orders_C[[#This Row],[Unit_Price]]*Orders_C[[#This Row],[Quantity]])-Orders_C[[#This Row],[Discount]]+Orders_C[[#This Row],[Tax]]</f>
        <v>846</v>
      </c>
      <c r="AD2927" t="str">
        <f>IF(COUNTIF(Orders_C[[#All],[Customer_ID]],Orders_C[[#This Row],[Customer_ID]])&gt;1,"Repeat","New")</f>
        <v>Repeat</v>
      </c>
      <c r="AE2927" t="str" cm="1">
        <f t="array" ref="AE2927">_xlfn.XLOOKUP(Orders_C[[#This Row],[Store_ID]],Stores_c[[#All],[Store_ID]],Stores_c[[#All],[City]])</f>
        <v>Sallyburgh</v>
      </c>
      <c r="AF2927" t="str" cm="1">
        <f t="array" ref="AF2927">_xlfn.XLOOKUP(Orders_C[[#This Row],[Store_ID]],Stores_c[[#All],[Store_ID]],Stores_c[[#All],[Manager_Name]])</f>
        <v>Benjamin Mccoy</v>
      </c>
      <c r="AG2927" t="str" cm="1">
        <f t="array" ref="AG2927">_xlfn.XLOOKUP(Orders_C[[#This Row],[Store_ID]],Stores_c[[#All],[Store_ID]],Stores_c[[#All],[Store_Type]])</f>
        <v>Drive-Thru</v>
      </c>
    </row>
    <row r="2928" spans="1:33" x14ac:dyDescent="0.25">
      <c r="A2928">
        <v>7600</v>
      </c>
      <c r="B2928" s="1">
        <v>45723</v>
      </c>
      <c r="C2928" s="2">
        <v>0.32201388888888888</v>
      </c>
      <c r="D2928">
        <v>1842</v>
      </c>
      <c r="E2928">
        <v>219</v>
      </c>
      <c r="F2928">
        <v>475</v>
      </c>
      <c r="G2928">
        <v>316</v>
      </c>
      <c r="H2928">
        <v>2</v>
      </c>
      <c r="I2928">
        <v>420</v>
      </c>
      <c r="J2928">
        <v>15</v>
      </c>
      <c r="K2928">
        <v>21</v>
      </c>
      <c r="L2928">
        <v>846</v>
      </c>
      <c r="M2928" t="s">
        <v>19</v>
      </c>
      <c r="N2928" t="s">
        <v>22</v>
      </c>
      <c r="O2928">
        <v>39</v>
      </c>
      <c r="P2928">
        <v>2</v>
      </c>
      <c r="Q2928" t="s">
        <v>1623</v>
      </c>
      <c r="R2928">
        <v>505</v>
      </c>
      <c r="S2928" s="3">
        <v>0.15</v>
      </c>
      <c r="T2928" s="6">
        <v>342</v>
      </c>
      <c r="U2928" t="s">
        <v>6334</v>
      </c>
      <c r="V2928">
        <v>2025</v>
      </c>
      <c r="W2928" t="s">
        <v>6329</v>
      </c>
      <c r="X2928" t="str">
        <f>_xlfn.XLOOKUP(Orders_C[[#This Row],[Product_ID]],Products_C[Product_ID],Products_C[Product_Name])</f>
        <v>Popcorn Chicken</v>
      </c>
      <c r="Y2928" t="str">
        <f>_xlfn.XLOOKUP(Orders_C[[#This Row],[Product_ID]],Products_C[Product_ID],Products_C[Category])</f>
        <v>Dessert</v>
      </c>
      <c r="Z2928" t="str">
        <f>_xlfn.XLOOKUP(Orders_C[[#This Row],[Store_ID]],Stores_c[Store_ID],Stores_c[City])</f>
        <v>Lake David</v>
      </c>
      <c r="AA2928" t="str">
        <f>_xlfn.XLOOKUP(Orders_C[[#This Row],[Customer_ID]],Customers_c[Customer_ID],Customers_c[Customer_Name])</f>
        <v>Ryan Willis</v>
      </c>
      <c r="AB2928" s="6">
        <f>Orders_C[[#This Row],[Quantity]]*Orders_C[[#This Row],[Unit_Price]]*(1-Orders_C[[#This Row],[Discount %]])+Orders_C[[#This Row],[Tax]]</f>
        <v>735</v>
      </c>
      <c r="AC2928" s="9">
        <f>(Orders_C[[#This Row],[Unit_Price]]*Orders_C[[#This Row],[Quantity]])-Orders_C[[#This Row],[Discount]]+Orders_C[[#This Row],[Tax]]</f>
        <v>846</v>
      </c>
      <c r="AD2928" t="str">
        <f>IF(COUNTIF(Orders_C[[#All],[Customer_ID]],Orders_C[[#This Row],[Customer_ID]])&gt;1,"Repeat","New")</f>
        <v>Repeat</v>
      </c>
      <c r="AE2928" t="str" cm="1">
        <f t="array" ref="AE2928">_xlfn.XLOOKUP(Orders_C[[#This Row],[Store_ID]],Stores_c[[#All],[Store_ID]],Stores_c[[#All],[City]])</f>
        <v>Lake David</v>
      </c>
      <c r="AF2928" t="str" cm="1">
        <f t="array" ref="AF2928">_xlfn.XLOOKUP(Orders_C[[#This Row],[Store_ID]],Stores_c[[#All],[Store_ID]],Stores_c[[#All],[Manager_Name]])</f>
        <v>Joshua Hines</v>
      </c>
      <c r="AG2928" t="str" cm="1">
        <f t="array" ref="AG2928">_xlfn.XLOOKUP(Orders_C[[#This Row],[Store_ID]],Stores_c[[#All],[Store_ID]],Stores_c[[#All],[Store_Type]])</f>
        <v>Street</v>
      </c>
    </row>
    <row r="2929" spans="1:33" x14ac:dyDescent="0.25">
      <c r="A2929">
        <v>7990</v>
      </c>
      <c r="B2929" s="1">
        <v>45968</v>
      </c>
      <c r="C2929" s="2">
        <v>0.85876157407407405</v>
      </c>
      <c r="D2929">
        <v>1669</v>
      </c>
      <c r="E2929">
        <v>224</v>
      </c>
      <c r="F2929">
        <v>484</v>
      </c>
      <c r="G2929">
        <v>338</v>
      </c>
      <c r="H2929">
        <v>2</v>
      </c>
      <c r="I2929">
        <v>420</v>
      </c>
      <c r="J2929">
        <v>15</v>
      </c>
      <c r="K2929">
        <v>21</v>
      </c>
      <c r="L2929">
        <v>846</v>
      </c>
      <c r="M2929" t="s">
        <v>18</v>
      </c>
      <c r="N2929" t="s">
        <v>22</v>
      </c>
      <c r="O2929">
        <v>37</v>
      </c>
      <c r="P2929">
        <v>2</v>
      </c>
      <c r="Q2929" t="s">
        <v>2013</v>
      </c>
      <c r="R2929">
        <v>508</v>
      </c>
      <c r="S2929" s="3">
        <v>0.15</v>
      </c>
      <c r="T2929" s="6">
        <v>342</v>
      </c>
      <c r="U2929" t="s">
        <v>6336</v>
      </c>
      <c r="V2929">
        <v>2025</v>
      </c>
      <c r="W2929" t="s">
        <v>6329</v>
      </c>
      <c r="X2929" t="str">
        <f>_xlfn.XLOOKUP(Orders_C[[#This Row],[Product_ID]],Products_C[Product_ID],Products_C[Product_Name])</f>
        <v>Chicken Wings</v>
      </c>
      <c r="Y2929" t="str">
        <f>_xlfn.XLOOKUP(Orders_C[[#This Row],[Product_ID]],Products_C[Product_ID],Products_C[Category])</f>
        <v>Burger</v>
      </c>
      <c r="Z2929" t="str">
        <f>_xlfn.XLOOKUP(Orders_C[[#This Row],[Store_ID]],Stores_c[Store_ID],Stores_c[City])</f>
        <v>Valdezton</v>
      </c>
      <c r="AA2929" t="str">
        <f>_xlfn.XLOOKUP(Orders_C[[#This Row],[Customer_ID]],Customers_c[Customer_ID],Customers_c[Customer_Name])</f>
        <v>Casey Miller</v>
      </c>
      <c r="AB2929" s="6">
        <f>Orders_C[[#This Row],[Quantity]]*Orders_C[[#This Row],[Unit_Price]]*(1-Orders_C[[#This Row],[Discount %]])+Orders_C[[#This Row],[Tax]]</f>
        <v>735</v>
      </c>
      <c r="AC2929" s="9">
        <f>(Orders_C[[#This Row],[Unit_Price]]*Orders_C[[#This Row],[Quantity]])-Orders_C[[#This Row],[Discount]]+Orders_C[[#This Row],[Tax]]</f>
        <v>846</v>
      </c>
      <c r="AD2929" t="str">
        <f>IF(COUNTIF(Orders_C[[#All],[Customer_ID]],Orders_C[[#This Row],[Customer_ID]])&gt;1,"Repeat","New")</f>
        <v>Repeat</v>
      </c>
      <c r="AE2929" t="str" cm="1">
        <f t="array" ref="AE2929">_xlfn.XLOOKUP(Orders_C[[#This Row],[Store_ID]],Stores_c[[#All],[Store_ID]],Stores_c[[#All],[City]])</f>
        <v>Valdezton</v>
      </c>
      <c r="AF2929" t="str" cm="1">
        <f t="array" ref="AF2929">_xlfn.XLOOKUP(Orders_C[[#This Row],[Store_ID]],Stores_c[[#All],[Store_ID]],Stores_c[[#All],[Manager_Name]])</f>
        <v>John Rodriguez</v>
      </c>
      <c r="AG2929" t="str" cm="1">
        <f t="array" ref="AG2929">_xlfn.XLOOKUP(Orders_C[[#This Row],[Store_ID]],Stores_c[[#All],[Store_ID]],Stores_c[[#All],[Store_Type]])</f>
        <v>Street</v>
      </c>
    </row>
    <row r="2930" spans="1:33" x14ac:dyDescent="0.25">
      <c r="A2930">
        <v>9674</v>
      </c>
      <c r="B2930" s="1">
        <v>46021</v>
      </c>
      <c r="C2930" s="2">
        <v>0.78326388888888887</v>
      </c>
      <c r="D2930">
        <v>1370</v>
      </c>
      <c r="E2930">
        <v>224</v>
      </c>
      <c r="F2930">
        <v>496</v>
      </c>
      <c r="G2930">
        <v>309</v>
      </c>
      <c r="H2930">
        <v>2</v>
      </c>
      <c r="I2930">
        <v>420</v>
      </c>
      <c r="J2930">
        <v>15</v>
      </c>
      <c r="K2930">
        <v>21</v>
      </c>
      <c r="L2930">
        <v>846</v>
      </c>
      <c r="M2930" t="s">
        <v>19</v>
      </c>
      <c r="N2930" t="s">
        <v>21</v>
      </c>
      <c r="O2930">
        <v>52</v>
      </c>
      <c r="P2930">
        <v>5</v>
      </c>
      <c r="Q2930" t="s">
        <v>3697</v>
      </c>
      <c r="R2930">
        <v>504</v>
      </c>
      <c r="S2930" s="3">
        <v>0.15</v>
      </c>
      <c r="T2930" s="6">
        <v>342</v>
      </c>
      <c r="U2930" t="s">
        <v>6328</v>
      </c>
      <c r="V2930">
        <v>2025</v>
      </c>
      <c r="W2930" t="s">
        <v>6331</v>
      </c>
      <c r="X2930" t="str">
        <f>_xlfn.XLOOKUP(Orders_C[[#This Row],[Product_ID]],Products_C[Product_ID],Products_C[Product_Name])</f>
        <v>Chicken Bucket</v>
      </c>
      <c r="Y2930" t="str">
        <f>_xlfn.XLOOKUP(Orders_C[[#This Row],[Product_ID]],Products_C[Product_ID],Products_C[Category])</f>
        <v>Dessert</v>
      </c>
      <c r="Z2930" t="str">
        <f>_xlfn.XLOOKUP(Orders_C[[#This Row],[Store_ID]],Stores_c[Store_ID],Stores_c[City])</f>
        <v>Valdezton</v>
      </c>
      <c r="AA2930" t="str">
        <f>_xlfn.XLOOKUP(Orders_C[[#This Row],[Customer_ID]],Customers_c[Customer_ID],Customers_c[Customer_Name])</f>
        <v>Kim Jensen</v>
      </c>
      <c r="AB2930" s="6">
        <f>Orders_C[[#This Row],[Quantity]]*Orders_C[[#This Row],[Unit_Price]]*(1-Orders_C[[#This Row],[Discount %]])+Orders_C[[#This Row],[Tax]]</f>
        <v>735</v>
      </c>
      <c r="AC2930" s="9">
        <f>(Orders_C[[#This Row],[Unit_Price]]*Orders_C[[#This Row],[Quantity]])-Orders_C[[#This Row],[Discount]]+Orders_C[[#This Row],[Tax]]</f>
        <v>846</v>
      </c>
      <c r="AD2930" t="str">
        <f>IF(COUNTIF(Orders_C[[#All],[Customer_ID]],Orders_C[[#This Row],[Customer_ID]])&gt;1,"Repeat","New")</f>
        <v>Repeat</v>
      </c>
      <c r="AE2930" t="str" cm="1">
        <f t="array" ref="AE2930">_xlfn.XLOOKUP(Orders_C[[#This Row],[Store_ID]],Stores_c[[#All],[Store_ID]],Stores_c[[#All],[City]])</f>
        <v>Valdezton</v>
      </c>
      <c r="AF2930" t="str" cm="1">
        <f t="array" ref="AF2930">_xlfn.XLOOKUP(Orders_C[[#This Row],[Store_ID]],Stores_c[[#All],[Store_ID]],Stores_c[[#All],[Manager_Name]])</f>
        <v>John Rodriguez</v>
      </c>
      <c r="AG2930" t="str" cm="1">
        <f t="array" ref="AG2930">_xlfn.XLOOKUP(Orders_C[[#This Row],[Store_ID]],Stores_c[[#All],[Store_ID]],Stores_c[[#All],[Store_Type]])</f>
        <v>Street</v>
      </c>
    </row>
    <row r="2931" spans="1:33" x14ac:dyDescent="0.25">
      <c r="A2931">
        <v>10294</v>
      </c>
      <c r="B2931" s="1">
        <v>45782</v>
      </c>
      <c r="C2931" s="2">
        <v>4.8854166666666664E-2</v>
      </c>
      <c r="D2931">
        <v>1625</v>
      </c>
      <c r="E2931">
        <v>202</v>
      </c>
      <c r="F2931">
        <v>408</v>
      </c>
      <c r="G2931">
        <v>332</v>
      </c>
      <c r="H2931">
        <v>2</v>
      </c>
      <c r="I2931">
        <v>420</v>
      </c>
      <c r="J2931">
        <v>15</v>
      </c>
      <c r="K2931">
        <v>21</v>
      </c>
      <c r="L2931">
        <v>846</v>
      </c>
      <c r="M2931" t="s">
        <v>18</v>
      </c>
      <c r="N2931" t="s">
        <v>21</v>
      </c>
      <c r="O2931">
        <v>46</v>
      </c>
      <c r="P2931">
        <v>4</v>
      </c>
      <c r="Q2931" t="s">
        <v>4317</v>
      </c>
      <c r="R2931">
        <v>501</v>
      </c>
      <c r="S2931" s="3">
        <v>0.15</v>
      </c>
      <c r="T2931" s="6">
        <v>342</v>
      </c>
      <c r="U2931" t="s">
        <v>6339</v>
      </c>
      <c r="V2931">
        <v>2025</v>
      </c>
      <c r="W2931" t="s">
        <v>6331</v>
      </c>
      <c r="X2931" t="str">
        <f>_xlfn.XLOOKUP(Orders_C[[#This Row],[Product_ID]],Products_C[Product_ID],Products_C[Product_Name])</f>
        <v>Zinger Burger</v>
      </c>
      <c r="Y2931" t="str">
        <f>_xlfn.XLOOKUP(Orders_C[[#This Row],[Product_ID]],Products_C[Product_ID],Products_C[Category])</f>
        <v>Beverage</v>
      </c>
      <c r="Z2931" t="str">
        <f>_xlfn.XLOOKUP(Orders_C[[#This Row],[Store_ID]],Stores_c[Store_ID],Stores_c[City])</f>
        <v>Rebekahside</v>
      </c>
      <c r="AA2931" t="str">
        <f>_xlfn.XLOOKUP(Orders_C[[#This Row],[Customer_ID]],Customers_c[Customer_ID],Customers_c[Customer_Name])</f>
        <v>Donald Martinez</v>
      </c>
      <c r="AB2931" s="6">
        <f>Orders_C[[#This Row],[Quantity]]*Orders_C[[#This Row],[Unit_Price]]*(1-Orders_C[[#This Row],[Discount %]])+Orders_C[[#This Row],[Tax]]</f>
        <v>735</v>
      </c>
      <c r="AC2931" s="9">
        <f>(Orders_C[[#This Row],[Unit_Price]]*Orders_C[[#This Row],[Quantity]])-Orders_C[[#This Row],[Discount]]+Orders_C[[#This Row],[Tax]]</f>
        <v>846</v>
      </c>
      <c r="AD2931" t="str">
        <f>IF(COUNTIF(Orders_C[[#All],[Customer_ID]],Orders_C[[#This Row],[Customer_ID]])&gt;1,"Repeat","New")</f>
        <v>Repeat</v>
      </c>
      <c r="AE2931" t="str" cm="1">
        <f t="array" ref="AE2931">_xlfn.XLOOKUP(Orders_C[[#This Row],[Store_ID]],Stores_c[[#All],[Store_ID]],Stores_c[[#All],[City]])</f>
        <v>Rebekahside</v>
      </c>
      <c r="AF2931" t="str" cm="1">
        <f t="array" ref="AF2931">_xlfn.XLOOKUP(Orders_C[[#This Row],[Store_ID]],Stores_c[[#All],[Store_ID]],Stores_c[[#All],[Manager_Name]])</f>
        <v>Mark Ray</v>
      </c>
      <c r="AG2931" t="str" cm="1">
        <f t="array" ref="AG2931">_xlfn.XLOOKUP(Orders_C[[#This Row],[Store_ID]],Stores_c[[#All],[Store_ID]],Stores_c[[#All],[Store_Type]])</f>
        <v>Drive-Thru</v>
      </c>
    </row>
    <row r="2932" spans="1:33" x14ac:dyDescent="0.25">
      <c r="A2932">
        <v>8345</v>
      </c>
      <c r="B2932" s="1">
        <v>46027</v>
      </c>
      <c r="C2932" s="2">
        <v>0.10249999999999999</v>
      </c>
      <c r="D2932">
        <v>1244</v>
      </c>
      <c r="E2932">
        <v>203</v>
      </c>
      <c r="F2932">
        <v>497</v>
      </c>
      <c r="G2932">
        <v>334</v>
      </c>
      <c r="H2932">
        <v>3</v>
      </c>
      <c r="I2932">
        <v>286</v>
      </c>
      <c r="J2932">
        <v>15</v>
      </c>
      <c r="K2932">
        <v>14.3</v>
      </c>
      <c r="L2932">
        <v>857.3</v>
      </c>
      <c r="M2932" t="s">
        <v>18</v>
      </c>
      <c r="N2932" t="s">
        <v>21</v>
      </c>
      <c r="O2932">
        <v>32</v>
      </c>
      <c r="P2932">
        <v>2</v>
      </c>
      <c r="Q2932" t="s">
        <v>2368</v>
      </c>
      <c r="R2932">
        <v>506</v>
      </c>
      <c r="S2932" s="3">
        <v>0.15</v>
      </c>
      <c r="T2932" s="6">
        <v>342.5</v>
      </c>
      <c r="U2932" t="s">
        <v>6330</v>
      </c>
      <c r="V2932">
        <v>2026</v>
      </c>
      <c r="W2932" t="s">
        <v>6329</v>
      </c>
      <c r="X2932" t="str">
        <f>_xlfn.XLOOKUP(Orders_C[[#This Row],[Product_ID]],Products_C[Product_ID],Products_C[Product_Name])</f>
        <v>Krushers</v>
      </c>
      <c r="Y2932" t="str">
        <f>_xlfn.XLOOKUP(Orders_C[[#This Row],[Product_ID]],Products_C[Product_ID],Products_C[Category])</f>
        <v>Dessert</v>
      </c>
      <c r="Z2932" t="str">
        <f>_xlfn.XLOOKUP(Orders_C[[#This Row],[Store_ID]],Stores_c[Store_ID],Stores_c[City])</f>
        <v>Lake Williammouth</v>
      </c>
      <c r="AA2932" t="str">
        <f>_xlfn.XLOOKUP(Orders_C[[#This Row],[Customer_ID]],Customers_c[Customer_ID],Customers_c[Customer_Name])</f>
        <v>Allison Galloway</v>
      </c>
      <c r="AB2932" s="6">
        <f>Orders_C[[#This Row],[Quantity]]*Orders_C[[#This Row],[Unit_Price]]*(1-Orders_C[[#This Row],[Discount %]])+Orders_C[[#This Row],[Tax]]</f>
        <v>743.59999999999991</v>
      </c>
      <c r="AC2932" s="9">
        <f>(Orders_C[[#This Row],[Unit_Price]]*Orders_C[[#This Row],[Quantity]])-Orders_C[[#This Row],[Discount]]+Orders_C[[#This Row],[Tax]]</f>
        <v>857.3</v>
      </c>
      <c r="AD2932" t="str">
        <f>IF(COUNTIF(Orders_C[[#All],[Customer_ID]],Orders_C[[#This Row],[Customer_ID]])&gt;1,"Repeat","New")</f>
        <v>Repeat</v>
      </c>
      <c r="AE2932" t="str" cm="1">
        <f t="array" ref="AE2932">_xlfn.XLOOKUP(Orders_C[[#This Row],[Store_ID]],Stores_c[[#All],[Store_ID]],Stores_c[[#All],[City]])</f>
        <v>Lake Williammouth</v>
      </c>
      <c r="AF2932" t="str" cm="1">
        <f t="array" ref="AF2932">_xlfn.XLOOKUP(Orders_C[[#This Row],[Store_ID]],Stores_c[[#All],[Store_ID]],Stores_c[[#All],[Manager_Name]])</f>
        <v>Stephanie Dominguez</v>
      </c>
      <c r="AG2932" t="str" cm="1">
        <f t="array" ref="AG2932">_xlfn.XLOOKUP(Orders_C[[#This Row],[Store_ID]],Stores_c[[#All],[Store_ID]],Stores_c[[#All],[Store_Type]])</f>
        <v>Drive-Thru</v>
      </c>
    </row>
    <row r="2933" spans="1:33" x14ac:dyDescent="0.25">
      <c r="A2933">
        <v>8607</v>
      </c>
      <c r="B2933" s="1">
        <v>45862</v>
      </c>
      <c r="C2933" s="2">
        <v>0.27899305555555554</v>
      </c>
      <c r="D2933">
        <v>1362</v>
      </c>
      <c r="E2933">
        <v>203</v>
      </c>
      <c r="F2933">
        <v>469</v>
      </c>
      <c r="G2933">
        <v>333</v>
      </c>
      <c r="H2933">
        <v>3</v>
      </c>
      <c r="I2933">
        <v>286</v>
      </c>
      <c r="J2933">
        <v>15</v>
      </c>
      <c r="K2933">
        <v>14.3</v>
      </c>
      <c r="L2933">
        <v>857.3</v>
      </c>
      <c r="M2933" t="s">
        <v>19</v>
      </c>
      <c r="N2933" t="s">
        <v>21</v>
      </c>
      <c r="O2933">
        <v>17</v>
      </c>
      <c r="P2933">
        <v>3</v>
      </c>
      <c r="Q2933" t="s">
        <v>2630</v>
      </c>
      <c r="R2933">
        <v>510</v>
      </c>
      <c r="S2933" s="3">
        <v>0.15</v>
      </c>
      <c r="T2933" s="6">
        <v>342.5</v>
      </c>
      <c r="U2933" t="s">
        <v>6341</v>
      </c>
      <c r="V2933">
        <v>2025</v>
      </c>
      <c r="W2933" t="s">
        <v>6333</v>
      </c>
      <c r="X2933" t="str">
        <f>_xlfn.XLOOKUP(Orders_C[[#This Row],[Product_ID]],Products_C[Product_ID],Products_C[Product_Name])</f>
        <v>Chicken Wings</v>
      </c>
      <c r="Y2933" t="str">
        <f>_xlfn.XLOOKUP(Orders_C[[#This Row],[Product_ID]],Products_C[Product_ID],Products_C[Category])</f>
        <v>Burger</v>
      </c>
      <c r="Z2933" t="str">
        <f>_xlfn.XLOOKUP(Orders_C[[#This Row],[Store_ID]],Stores_c[Store_ID],Stores_c[City])</f>
        <v>Lake Williammouth</v>
      </c>
      <c r="AA2933" t="str">
        <f>_xlfn.XLOOKUP(Orders_C[[#This Row],[Customer_ID]],Customers_c[Customer_ID],Customers_c[Customer_Name])</f>
        <v>Micheal Moore</v>
      </c>
      <c r="AB2933" s="6">
        <f>Orders_C[[#This Row],[Quantity]]*Orders_C[[#This Row],[Unit_Price]]*(1-Orders_C[[#This Row],[Discount %]])+Orders_C[[#This Row],[Tax]]</f>
        <v>743.59999999999991</v>
      </c>
      <c r="AC2933" s="9">
        <f>(Orders_C[[#This Row],[Unit_Price]]*Orders_C[[#This Row],[Quantity]])-Orders_C[[#This Row],[Discount]]+Orders_C[[#This Row],[Tax]]</f>
        <v>857.3</v>
      </c>
      <c r="AD2933" t="str">
        <f>IF(COUNTIF(Orders_C[[#All],[Customer_ID]],Orders_C[[#This Row],[Customer_ID]])&gt;1,"Repeat","New")</f>
        <v>Repeat</v>
      </c>
      <c r="AE2933" t="str" cm="1">
        <f t="array" ref="AE2933">_xlfn.XLOOKUP(Orders_C[[#This Row],[Store_ID]],Stores_c[[#All],[Store_ID]],Stores_c[[#All],[City]])</f>
        <v>Lake Williammouth</v>
      </c>
      <c r="AF2933" t="str" cm="1">
        <f t="array" ref="AF2933">_xlfn.XLOOKUP(Orders_C[[#This Row],[Store_ID]],Stores_c[[#All],[Store_ID]],Stores_c[[#All],[Manager_Name]])</f>
        <v>Stephanie Dominguez</v>
      </c>
      <c r="AG2933" t="str" cm="1">
        <f t="array" ref="AG2933">_xlfn.XLOOKUP(Orders_C[[#This Row],[Store_ID]],Stores_c[[#All],[Store_ID]],Stores_c[[#All],[Store_Type]])</f>
        <v>Drive-Thru</v>
      </c>
    </row>
    <row r="2934" spans="1:33" x14ac:dyDescent="0.25">
      <c r="A2934">
        <v>9868</v>
      </c>
      <c r="B2934" s="1">
        <v>45852</v>
      </c>
      <c r="C2934" s="2">
        <v>0.13726851851851851</v>
      </c>
      <c r="D2934">
        <v>1525</v>
      </c>
      <c r="E2934">
        <v>212</v>
      </c>
      <c r="F2934">
        <v>522</v>
      </c>
      <c r="G2934">
        <v>325</v>
      </c>
      <c r="H2934">
        <v>3</v>
      </c>
      <c r="I2934">
        <v>278</v>
      </c>
      <c r="J2934">
        <v>5</v>
      </c>
      <c r="K2934">
        <v>13.9</v>
      </c>
      <c r="L2934">
        <v>842.9</v>
      </c>
      <c r="M2934" t="s">
        <v>20</v>
      </c>
      <c r="N2934" t="s">
        <v>22</v>
      </c>
      <c r="O2934">
        <v>22</v>
      </c>
      <c r="P2934">
        <v>5</v>
      </c>
      <c r="Q2934" t="s">
        <v>3891</v>
      </c>
      <c r="R2934">
        <v>505</v>
      </c>
      <c r="S2934" s="3">
        <v>0.05</v>
      </c>
      <c r="T2934" s="6">
        <v>342.5</v>
      </c>
      <c r="U2934" t="s">
        <v>6341</v>
      </c>
      <c r="V2934">
        <v>2025</v>
      </c>
      <c r="W2934" t="s">
        <v>6329</v>
      </c>
      <c r="X2934" t="str">
        <f>_xlfn.XLOOKUP(Orders_C[[#This Row],[Product_ID]],Products_C[Product_ID],Products_C[Product_Name])</f>
        <v>Veg Burger</v>
      </c>
      <c r="Y2934" t="str">
        <f>_xlfn.XLOOKUP(Orders_C[[#This Row],[Product_ID]],Products_C[Product_ID],Products_C[Category])</f>
        <v>Chicken</v>
      </c>
      <c r="Z2934" t="str">
        <f>_xlfn.XLOOKUP(Orders_C[[#This Row],[Store_ID]],Stores_c[Store_ID],Stores_c[City])</f>
        <v>Andrewview</v>
      </c>
      <c r="AA2934" t="str">
        <f>_xlfn.XLOOKUP(Orders_C[[#This Row],[Customer_ID]],Customers_c[Customer_ID],Customers_c[Customer_Name])</f>
        <v>Crystal Melendez</v>
      </c>
      <c r="AB2934" s="6">
        <f>Orders_C[[#This Row],[Quantity]]*Orders_C[[#This Row],[Unit_Price]]*(1-Orders_C[[#This Row],[Discount %]])+Orders_C[[#This Row],[Tax]]</f>
        <v>806.19999999999993</v>
      </c>
      <c r="AC2934" s="9">
        <f>(Orders_C[[#This Row],[Unit_Price]]*Orders_C[[#This Row],[Quantity]])-Orders_C[[#This Row],[Discount]]+Orders_C[[#This Row],[Tax]]</f>
        <v>842.9</v>
      </c>
      <c r="AD2934" t="str">
        <f>IF(COUNTIF(Orders_C[[#All],[Customer_ID]],Orders_C[[#This Row],[Customer_ID]])&gt;1,"Repeat","New")</f>
        <v>Repeat</v>
      </c>
      <c r="AE2934" t="str" cm="1">
        <f t="array" ref="AE2934">_xlfn.XLOOKUP(Orders_C[[#This Row],[Store_ID]],Stores_c[[#All],[Store_ID]],Stores_c[[#All],[City]])</f>
        <v>Andrewview</v>
      </c>
      <c r="AF2934" t="str" cm="1">
        <f t="array" ref="AF2934">_xlfn.XLOOKUP(Orders_C[[#This Row],[Store_ID]],Stores_c[[#All],[Store_ID]],Stores_c[[#All],[Manager_Name]])</f>
        <v>Alice Sutton</v>
      </c>
      <c r="AG2934" t="str" cm="1">
        <f t="array" ref="AG2934">_xlfn.XLOOKUP(Orders_C[[#This Row],[Store_ID]],Stores_c[[#All],[Store_ID]],Stores_c[[#All],[Store_Type]])</f>
        <v>Mall</v>
      </c>
    </row>
    <row r="2935" spans="1:33" x14ac:dyDescent="0.25">
      <c r="A2935">
        <v>8844</v>
      </c>
      <c r="B2935" s="1">
        <v>45940</v>
      </c>
      <c r="C2935" s="2">
        <v>0.31846064814814817</v>
      </c>
      <c r="D2935">
        <v>1819</v>
      </c>
      <c r="E2935">
        <v>213</v>
      </c>
      <c r="F2935">
        <v>418</v>
      </c>
      <c r="G2935">
        <v>339</v>
      </c>
      <c r="H2935">
        <v>3</v>
      </c>
      <c r="I2935">
        <v>282</v>
      </c>
      <c r="J2935">
        <v>10</v>
      </c>
      <c r="K2935">
        <v>14.1</v>
      </c>
      <c r="L2935">
        <v>850.1</v>
      </c>
      <c r="M2935" t="s">
        <v>18</v>
      </c>
      <c r="N2935" t="s">
        <v>22</v>
      </c>
      <c r="O2935">
        <v>17</v>
      </c>
      <c r="P2935">
        <v>1</v>
      </c>
      <c r="Q2935" t="s">
        <v>2867</v>
      </c>
      <c r="R2935">
        <v>510</v>
      </c>
      <c r="S2935" s="3">
        <v>0.1</v>
      </c>
      <c r="T2935" s="6">
        <v>342.50000000000006</v>
      </c>
      <c r="U2935" t="s">
        <v>6332</v>
      </c>
      <c r="V2935">
        <v>2025</v>
      </c>
      <c r="W2935" t="s">
        <v>6333</v>
      </c>
      <c r="X2935" t="str">
        <f>_xlfn.XLOOKUP(Orders_C[[#This Row],[Product_ID]],Products_C[Product_ID],Products_C[Product_Name])</f>
        <v>Veg Burger</v>
      </c>
      <c r="Y2935" t="str">
        <f>_xlfn.XLOOKUP(Orders_C[[#This Row],[Product_ID]],Products_C[Product_ID],Products_C[Category])</f>
        <v>Burger</v>
      </c>
      <c r="Z2935" t="str">
        <f>_xlfn.XLOOKUP(Orders_C[[#This Row],[Store_ID]],Stores_c[Store_ID],Stores_c[City])</f>
        <v>Lake Kristashire</v>
      </c>
      <c r="AA2935" t="str">
        <f>_xlfn.XLOOKUP(Orders_C[[#This Row],[Customer_ID]],Customers_c[Customer_ID],Customers_c[Customer_Name])</f>
        <v>Cheryl Brennan</v>
      </c>
      <c r="AB2935" s="6">
        <f>Orders_C[[#This Row],[Quantity]]*Orders_C[[#This Row],[Unit_Price]]*(1-Orders_C[[#This Row],[Discount %]])+Orders_C[[#This Row],[Tax]]</f>
        <v>775.5</v>
      </c>
      <c r="AC2935" s="9">
        <f>(Orders_C[[#This Row],[Unit_Price]]*Orders_C[[#This Row],[Quantity]])-Orders_C[[#This Row],[Discount]]+Orders_C[[#This Row],[Tax]]</f>
        <v>850.1</v>
      </c>
      <c r="AD2935" t="str">
        <f>IF(COUNTIF(Orders_C[[#All],[Customer_ID]],Orders_C[[#This Row],[Customer_ID]])&gt;1,"Repeat","New")</f>
        <v>Repeat</v>
      </c>
      <c r="AE2935" t="str" cm="1">
        <f t="array" ref="AE2935">_xlfn.XLOOKUP(Orders_C[[#This Row],[Store_ID]],Stores_c[[#All],[Store_ID]],Stores_c[[#All],[City]])</f>
        <v>Lake Kristashire</v>
      </c>
      <c r="AF2935" t="str" cm="1">
        <f t="array" ref="AF2935">_xlfn.XLOOKUP(Orders_C[[#This Row],[Store_ID]],Stores_c[[#All],[Store_ID]],Stores_c[[#All],[Manager_Name]])</f>
        <v>Andrea Daugherty</v>
      </c>
      <c r="AG2935" t="str" cm="1">
        <f t="array" ref="AG2935">_xlfn.XLOOKUP(Orders_C[[#This Row],[Store_ID]],Stores_c[[#All],[Store_ID]],Stores_c[[#All],[Store_Type]])</f>
        <v>Mall</v>
      </c>
    </row>
    <row r="2936" spans="1:33" x14ac:dyDescent="0.25">
      <c r="A2936">
        <v>9760</v>
      </c>
      <c r="B2936" s="1">
        <v>46039</v>
      </c>
      <c r="C2936" s="2">
        <v>0.44773148148148151</v>
      </c>
      <c r="D2936">
        <v>1409</v>
      </c>
      <c r="E2936">
        <v>218</v>
      </c>
      <c r="F2936">
        <v>475</v>
      </c>
      <c r="G2936">
        <v>333</v>
      </c>
      <c r="H2936">
        <v>2</v>
      </c>
      <c r="I2936">
        <v>403</v>
      </c>
      <c r="J2936">
        <v>0</v>
      </c>
      <c r="K2936">
        <v>20.149999999999999</v>
      </c>
      <c r="L2936">
        <v>826.15</v>
      </c>
      <c r="M2936" t="s">
        <v>20</v>
      </c>
      <c r="N2936" t="s">
        <v>21</v>
      </c>
      <c r="O2936">
        <v>41</v>
      </c>
      <c r="P2936">
        <v>1</v>
      </c>
      <c r="Q2936" t="s">
        <v>3783</v>
      </c>
      <c r="R2936">
        <v>503</v>
      </c>
      <c r="S2936" s="3">
        <v>0</v>
      </c>
      <c r="T2936" s="6">
        <v>342.55</v>
      </c>
      <c r="U2936" t="s">
        <v>6330</v>
      </c>
      <c r="V2936">
        <v>2026</v>
      </c>
      <c r="W2936" t="s">
        <v>6331</v>
      </c>
      <c r="X2936" t="str">
        <f>_xlfn.XLOOKUP(Orders_C[[#This Row],[Product_ID]],Products_C[Product_ID],Products_C[Product_Name])</f>
        <v>Chicken Wings</v>
      </c>
      <c r="Y2936" t="str">
        <f>_xlfn.XLOOKUP(Orders_C[[#This Row],[Product_ID]],Products_C[Product_ID],Products_C[Category])</f>
        <v>Burger</v>
      </c>
      <c r="Z2936" t="str">
        <f>_xlfn.XLOOKUP(Orders_C[[#This Row],[Store_ID]],Stores_c[Store_ID],Stores_c[City])</f>
        <v>East Johnport</v>
      </c>
      <c r="AA2936" t="str">
        <f>_xlfn.XLOOKUP(Orders_C[[#This Row],[Customer_ID]],Customers_c[Customer_ID],Customers_c[Customer_Name])</f>
        <v>Randy Ingram</v>
      </c>
      <c r="AB2936" s="6">
        <f>Orders_C[[#This Row],[Quantity]]*Orders_C[[#This Row],[Unit_Price]]*(1-Orders_C[[#This Row],[Discount %]])+Orders_C[[#This Row],[Tax]]</f>
        <v>826.15</v>
      </c>
      <c r="AC2936" s="9">
        <f>(Orders_C[[#This Row],[Unit_Price]]*Orders_C[[#This Row],[Quantity]])-Orders_C[[#This Row],[Discount]]+Orders_C[[#This Row],[Tax]]</f>
        <v>826.15</v>
      </c>
      <c r="AD2936" t="str">
        <f>IF(COUNTIF(Orders_C[[#All],[Customer_ID]],Orders_C[[#This Row],[Customer_ID]])&gt;1,"Repeat","New")</f>
        <v>Repeat</v>
      </c>
      <c r="AE2936" t="str" cm="1">
        <f t="array" ref="AE2936">_xlfn.XLOOKUP(Orders_C[[#This Row],[Store_ID]],Stores_c[[#All],[Store_ID]],Stores_c[[#All],[City]])</f>
        <v>East Johnport</v>
      </c>
      <c r="AF2936" t="str" cm="1">
        <f t="array" ref="AF2936">_xlfn.XLOOKUP(Orders_C[[#This Row],[Store_ID]],Stores_c[[#All],[Store_ID]],Stores_c[[#All],[Manager_Name]])</f>
        <v>Mr. Matthew Murillo III</v>
      </c>
      <c r="AG2936" t="str" cm="1">
        <f t="array" ref="AG2936">_xlfn.XLOOKUP(Orders_C[[#This Row],[Store_ID]],Stores_c[[#All],[Store_ID]],Stores_c[[#All],[Store_Type]])</f>
        <v>Street</v>
      </c>
    </row>
    <row r="2937" spans="1:33" x14ac:dyDescent="0.25">
      <c r="A2937">
        <v>9955</v>
      </c>
      <c r="B2937" s="1">
        <v>45834</v>
      </c>
      <c r="C2937" s="2">
        <v>0.67223379629629632</v>
      </c>
      <c r="D2937">
        <v>1287</v>
      </c>
      <c r="E2937">
        <v>202</v>
      </c>
      <c r="F2937">
        <v>456</v>
      </c>
      <c r="G2937">
        <v>303</v>
      </c>
      <c r="H2937">
        <v>2</v>
      </c>
      <c r="I2937">
        <v>409</v>
      </c>
      <c r="J2937">
        <v>5</v>
      </c>
      <c r="K2937">
        <v>20.45</v>
      </c>
      <c r="L2937">
        <v>833.45</v>
      </c>
      <c r="M2937" t="s">
        <v>18</v>
      </c>
      <c r="N2937" t="s">
        <v>22</v>
      </c>
      <c r="O2937">
        <v>50</v>
      </c>
      <c r="P2937">
        <v>4</v>
      </c>
      <c r="Q2937" t="s">
        <v>3978</v>
      </c>
      <c r="R2937">
        <v>503</v>
      </c>
      <c r="S2937" s="3">
        <v>0.05</v>
      </c>
      <c r="T2937" s="6">
        <v>342.65000000000009</v>
      </c>
      <c r="U2937" t="s">
        <v>6340</v>
      </c>
      <c r="V2937">
        <v>2025</v>
      </c>
      <c r="W2937" t="s">
        <v>6331</v>
      </c>
      <c r="X2937" t="str">
        <f>_xlfn.XLOOKUP(Orders_C[[#This Row],[Product_ID]],Products_C[Product_ID],Products_C[Product_Name])</f>
        <v>Chocolate Lava Cake</v>
      </c>
      <c r="Y2937" t="str">
        <f>_xlfn.XLOOKUP(Orders_C[[#This Row],[Product_ID]],Products_C[Product_ID],Products_C[Category])</f>
        <v>Chicken</v>
      </c>
      <c r="Z2937" t="str">
        <f>_xlfn.XLOOKUP(Orders_C[[#This Row],[Store_ID]],Stores_c[Store_ID],Stores_c[City])</f>
        <v>Rebekahside</v>
      </c>
      <c r="AA2937" t="str">
        <f>_xlfn.XLOOKUP(Orders_C[[#This Row],[Customer_ID]],Customers_c[Customer_ID],Customers_c[Customer_Name])</f>
        <v>Tammy Harding</v>
      </c>
      <c r="AB2937" s="6">
        <f>Orders_C[[#This Row],[Quantity]]*Orders_C[[#This Row],[Unit_Price]]*(1-Orders_C[[#This Row],[Discount %]])+Orders_C[[#This Row],[Tax]]</f>
        <v>797.55</v>
      </c>
      <c r="AC2937" s="9">
        <f>(Orders_C[[#This Row],[Unit_Price]]*Orders_C[[#This Row],[Quantity]])-Orders_C[[#This Row],[Discount]]+Orders_C[[#This Row],[Tax]]</f>
        <v>833.45</v>
      </c>
      <c r="AD2937" t="str">
        <f>IF(COUNTIF(Orders_C[[#All],[Customer_ID]],Orders_C[[#This Row],[Customer_ID]])&gt;1,"Repeat","New")</f>
        <v>Repeat</v>
      </c>
      <c r="AE2937" t="str" cm="1">
        <f t="array" ref="AE2937">_xlfn.XLOOKUP(Orders_C[[#This Row],[Store_ID]],Stores_c[[#All],[Store_ID]],Stores_c[[#All],[City]])</f>
        <v>Rebekahside</v>
      </c>
      <c r="AF2937" t="str" cm="1">
        <f t="array" ref="AF2937">_xlfn.XLOOKUP(Orders_C[[#This Row],[Store_ID]],Stores_c[[#All],[Store_ID]],Stores_c[[#All],[Manager_Name]])</f>
        <v>Mark Ray</v>
      </c>
      <c r="AG2937" t="str" cm="1">
        <f t="array" ref="AG2937">_xlfn.XLOOKUP(Orders_C[[#This Row],[Store_ID]],Stores_c[[#All],[Store_ID]],Stores_c[[#All],[Store_Type]])</f>
        <v>Drive-Thru</v>
      </c>
    </row>
    <row r="2938" spans="1:33" x14ac:dyDescent="0.25">
      <c r="A2938">
        <v>7107</v>
      </c>
      <c r="B2938" s="1">
        <v>45982</v>
      </c>
      <c r="C2938" s="2">
        <v>0.96289351851851857</v>
      </c>
      <c r="D2938">
        <v>1855</v>
      </c>
      <c r="E2938">
        <v>204</v>
      </c>
      <c r="F2938">
        <v>421</v>
      </c>
      <c r="G2938">
        <v>311</v>
      </c>
      <c r="H2938">
        <v>2</v>
      </c>
      <c r="I2938">
        <v>415</v>
      </c>
      <c r="J2938">
        <v>10</v>
      </c>
      <c r="K2938">
        <v>20.75</v>
      </c>
      <c r="L2938">
        <v>840.75</v>
      </c>
      <c r="M2938" t="s">
        <v>18</v>
      </c>
      <c r="N2938" t="s">
        <v>22</v>
      </c>
      <c r="O2938">
        <v>12</v>
      </c>
      <c r="P2938">
        <v>2</v>
      </c>
      <c r="Q2938" t="s">
        <v>1130</v>
      </c>
      <c r="R2938">
        <v>508</v>
      </c>
      <c r="S2938" s="3">
        <v>0.1</v>
      </c>
      <c r="T2938" s="6">
        <v>342.75</v>
      </c>
      <c r="U2938" t="s">
        <v>6336</v>
      </c>
      <c r="V2938">
        <v>2025</v>
      </c>
      <c r="W2938" t="s">
        <v>6333</v>
      </c>
      <c r="X2938" t="str">
        <f>_xlfn.XLOOKUP(Orders_C[[#This Row],[Product_ID]],Products_C[Product_ID],Products_C[Product_Name])</f>
        <v>Pepsi</v>
      </c>
      <c r="Y2938" t="str">
        <f>_xlfn.XLOOKUP(Orders_C[[#This Row],[Product_ID]],Products_C[Product_ID],Products_C[Category])</f>
        <v>Dessert</v>
      </c>
      <c r="Z2938" t="str">
        <f>_xlfn.XLOOKUP(Orders_C[[#This Row],[Store_ID]],Stores_c[Store_ID],Stores_c[City])</f>
        <v>New Robertfurt</v>
      </c>
      <c r="AA2938" t="str">
        <f>_xlfn.XLOOKUP(Orders_C[[#This Row],[Customer_ID]],Customers_c[Customer_ID],Customers_c[Customer_Name])</f>
        <v>Robert Burke</v>
      </c>
      <c r="AB2938" s="6">
        <f>Orders_C[[#This Row],[Quantity]]*Orders_C[[#This Row],[Unit_Price]]*(1-Orders_C[[#This Row],[Discount %]])+Orders_C[[#This Row],[Tax]]</f>
        <v>767.75</v>
      </c>
      <c r="AC2938" s="9">
        <f>(Orders_C[[#This Row],[Unit_Price]]*Orders_C[[#This Row],[Quantity]])-Orders_C[[#This Row],[Discount]]+Orders_C[[#This Row],[Tax]]</f>
        <v>840.75</v>
      </c>
      <c r="AD2938" t="str">
        <f>IF(COUNTIF(Orders_C[[#All],[Customer_ID]],Orders_C[[#This Row],[Customer_ID]])&gt;1,"Repeat","New")</f>
        <v>Repeat</v>
      </c>
      <c r="AE2938" t="str" cm="1">
        <f t="array" ref="AE2938">_xlfn.XLOOKUP(Orders_C[[#This Row],[Store_ID]],Stores_c[[#All],[Store_ID]],Stores_c[[#All],[City]])</f>
        <v>New Robertfurt</v>
      </c>
      <c r="AF2938" t="str" cm="1">
        <f t="array" ref="AF2938">_xlfn.XLOOKUP(Orders_C[[#This Row],[Store_ID]],Stores_c[[#All],[Store_ID]],Stores_c[[#All],[Manager_Name]])</f>
        <v>Tiffany Gomez</v>
      </c>
      <c r="AG2938" t="str" cm="1">
        <f t="array" ref="AG2938">_xlfn.XLOOKUP(Orders_C[[#This Row],[Store_ID]],Stores_c[[#All],[Store_ID]],Stores_c[[#All],[Store_Type]])</f>
        <v>Street</v>
      </c>
    </row>
    <row r="2939" spans="1:33" x14ac:dyDescent="0.25">
      <c r="A2939">
        <v>8862</v>
      </c>
      <c r="B2939" s="1">
        <v>45766</v>
      </c>
      <c r="C2939" s="2">
        <v>0.75100694444444449</v>
      </c>
      <c r="D2939">
        <v>1312</v>
      </c>
      <c r="E2939">
        <v>206</v>
      </c>
      <c r="F2939">
        <v>542</v>
      </c>
      <c r="G2939">
        <v>318</v>
      </c>
      <c r="H2939">
        <v>2</v>
      </c>
      <c r="I2939">
        <v>415</v>
      </c>
      <c r="J2939">
        <v>10</v>
      </c>
      <c r="K2939">
        <v>20.75</v>
      </c>
      <c r="L2939">
        <v>840.75</v>
      </c>
      <c r="M2939" t="s">
        <v>20</v>
      </c>
      <c r="N2939" t="s">
        <v>21</v>
      </c>
      <c r="O2939">
        <v>45</v>
      </c>
      <c r="P2939">
        <v>1</v>
      </c>
      <c r="Q2939" t="s">
        <v>2885</v>
      </c>
      <c r="R2939">
        <v>501</v>
      </c>
      <c r="S2939" s="3">
        <v>0.1</v>
      </c>
      <c r="T2939" s="6">
        <v>342.75</v>
      </c>
      <c r="U2939" t="s">
        <v>6337</v>
      </c>
      <c r="V2939">
        <v>2025</v>
      </c>
      <c r="W2939" t="s">
        <v>6331</v>
      </c>
      <c r="X2939" t="str">
        <f>_xlfn.XLOOKUP(Orders_C[[#This Row],[Product_ID]],Products_C[Product_ID],Products_C[Product_Name])</f>
        <v>Pepsi</v>
      </c>
      <c r="Y2939" t="str">
        <f>_xlfn.XLOOKUP(Orders_C[[#This Row],[Product_ID]],Products_C[Product_ID],Products_C[Category])</f>
        <v>Burger</v>
      </c>
      <c r="Z2939" t="str">
        <f>_xlfn.XLOOKUP(Orders_C[[#This Row],[Store_ID]],Stores_c[Store_ID],Stores_c[City])</f>
        <v>West Matthew</v>
      </c>
      <c r="AA2939" t="str">
        <f>_xlfn.XLOOKUP(Orders_C[[#This Row],[Customer_ID]],Customers_c[Customer_ID],Customers_c[Customer_Name])</f>
        <v>Alexa Vance</v>
      </c>
      <c r="AB2939" s="6">
        <f>Orders_C[[#This Row],[Quantity]]*Orders_C[[#This Row],[Unit_Price]]*(1-Orders_C[[#This Row],[Discount %]])+Orders_C[[#This Row],[Tax]]</f>
        <v>767.75</v>
      </c>
      <c r="AC2939" s="9">
        <f>(Orders_C[[#This Row],[Unit_Price]]*Orders_C[[#This Row],[Quantity]])-Orders_C[[#This Row],[Discount]]+Orders_C[[#This Row],[Tax]]</f>
        <v>840.75</v>
      </c>
      <c r="AD2939" t="str">
        <f>IF(COUNTIF(Orders_C[[#All],[Customer_ID]],Orders_C[[#This Row],[Customer_ID]])&gt;1,"Repeat","New")</f>
        <v>New</v>
      </c>
      <c r="AE2939" t="str" cm="1">
        <f t="array" ref="AE2939">_xlfn.XLOOKUP(Orders_C[[#This Row],[Store_ID]],Stores_c[[#All],[Store_ID]],Stores_c[[#All],[City]])</f>
        <v>West Matthew</v>
      </c>
      <c r="AF2939" t="str" cm="1">
        <f t="array" ref="AF2939">_xlfn.XLOOKUP(Orders_C[[#This Row],[Store_ID]],Stores_c[[#All],[Store_ID]],Stores_c[[#All],[Manager_Name]])</f>
        <v>Miguel Kidd</v>
      </c>
      <c r="AG2939" t="str" cm="1">
        <f t="array" ref="AG2939">_xlfn.XLOOKUP(Orders_C[[#This Row],[Store_ID]],Stores_c[[#All],[Store_ID]],Stores_c[[#All],[Store_Type]])</f>
        <v>Drive-Thru</v>
      </c>
    </row>
    <row r="2940" spans="1:33" x14ac:dyDescent="0.25">
      <c r="A2940">
        <v>7060</v>
      </c>
      <c r="B2940" s="1">
        <v>45724</v>
      </c>
      <c r="C2940" s="2">
        <v>0.68246527777777777</v>
      </c>
      <c r="D2940">
        <v>1970</v>
      </c>
      <c r="E2940">
        <v>220</v>
      </c>
      <c r="F2940">
        <v>406</v>
      </c>
      <c r="G2940">
        <v>338</v>
      </c>
      <c r="H2940">
        <v>2</v>
      </c>
      <c r="I2940">
        <v>421</v>
      </c>
      <c r="J2940">
        <v>15</v>
      </c>
      <c r="K2940">
        <v>21.05</v>
      </c>
      <c r="L2940">
        <v>848.05</v>
      </c>
      <c r="M2940" t="s">
        <v>20</v>
      </c>
      <c r="N2940" t="s">
        <v>21</v>
      </c>
      <c r="O2940">
        <v>38</v>
      </c>
      <c r="P2940">
        <v>2</v>
      </c>
      <c r="Q2940" t="s">
        <v>1083</v>
      </c>
      <c r="R2940">
        <v>507</v>
      </c>
      <c r="S2940" s="3">
        <v>0.15</v>
      </c>
      <c r="T2940" s="6">
        <v>342.84999999999997</v>
      </c>
      <c r="U2940" t="s">
        <v>6334</v>
      </c>
      <c r="V2940">
        <v>2025</v>
      </c>
      <c r="W2940" t="s">
        <v>6329</v>
      </c>
      <c r="X2940" t="str">
        <f>_xlfn.XLOOKUP(Orders_C[[#This Row],[Product_ID]],Products_C[Product_ID],Products_C[Product_Name])</f>
        <v>Chicken Wings</v>
      </c>
      <c r="Y2940" t="str">
        <f>_xlfn.XLOOKUP(Orders_C[[#This Row],[Product_ID]],Products_C[Product_ID],Products_C[Category])</f>
        <v>Burger</v>
      </c>
      <c r="Z2940" t="str">
        <f>_xlfn.XLOOKUP(Orders_C[[#This Row],[Store_ID]],Stores_c[Store_ID],Stores_c[City])</f>
        <v>Williamborough</v>
      </c>
      <c r="AA2940" t="str">
        <f>_xlfn.XLOOKUP(Orders_C[[#This Row],[Customer_ID]],Customers_c[Customer_ID],Customers_c[Customer_Name])</f>
        <v>Timothy Robinson</v>
      </c>
      <c r="AB2940" s="6">
        <f>Orders_C[[#This Row],[Quantity]]*Orders_C[[#This Row],[Unit_Price]]*(1-Orders_C[[#This Row],[Discount %]])+Orders_C[[#This Row],[Tax]]</f>
        <v>736.74999999999989</v>
      </c>
      <c r="AC2940" s="9">
        <f>(Orders_C[[#This Row],[Unit_Price]]*Orders_C[[#This Row],[Quantity]])-Orders_C[[#This Row],[Discount]]+Orders_C[[#This Row],[Tax]]</f>
        <v>848.05</v>
      </c>
      <c r="AD2940" t="str">
        <f>IF(COUNTIF(Orders_C[[#All],[Customer_ID]],Orders_C[[#This Row],[Customer_ID]])&gt;1,"Repeat","New")</f>
        <v>Repeat</v>
      </c>
      <c r="AE2940" t="str" cm="1">
        <f t="array" ref="AE2940">_xlfn.XLOOKUP(Orders_C[[#This Row],[Store_ID]],Stores_c[[#All],[Store_ID]],Stores_c[[#All],[City]])</f>
        <v>Williamborough</v>
      </c>
      <c r="AF2940" t="str" cm="1">
        <f t="array" ref="AF2940">_xlfn.XLOOKUP(Orders_C[[#This Row],[Store_ID]],Stores_c[[#All],[Store_ID]],Stores_c[[#All],[Manager_Name]])</f>
        <v>Michael Mcbride</v>
      </c>
      <c r="AG2940" t="str" cm="1">
        <f t="array" ref="AG2940">_xlfn.XLOOKUP(Orders_C[[#This Row],[Store_ID]],Stores_c[[#All],[Store_ID]],Stores_c[[#All],[Store_Type]])</f>
        <v>Mall</v>
      </c>
    </row>
    <row r="2941" spans="1:33" x14ac:dyDescent="0.25">
      <c r="A2941">
        <v>9054</v>
      </c>
      <c r="B2941" s="1">
        <v>45781</v>
      </c>
      <c r="C2941" s="2">
        <v>1.8020833333333333E-2</v>
      </c>
      <c r="D2941">
        <v>1592</v>
      </c>
      <c r="E2941">
        <v>223</v>
      </c>
      <c r="F2941">
        <v>499</v>
      </c>
      <c r="G2941">
        <v>337</v>
      </c>
      <c r="H2941">
        <v>2</v>
      </c>
      <c r="I2941">
        <v>421</v>
      </c>
      <c r="J2941">
        <v>15</v>
      </c>
      <c r="K2941">
        <v>21.05</v>
      </c>
      <c r="L2941">
        <v>848.05</v>
      </c>
      <c r="M2941" t="s">
        <v>18</v>
      </c>
      <c r="N2941" t="s">
        <v>22</v>
      </c>
      <c r="O2941">
        <v>45</v>
      </c>
      <c r="P2941">
        <v>3</v>
      </c>
      <c r="Q2941" t="s">
        <v>3077</v>
      </c>
      <c r="R2941">
        <v>502</v>
      </c>
      <c r="S2941" s="3">
        <v>0.15</v>
      </c>
      <c r="T2941" s="6">
        <v>342.84999999999997</v>
      </c>
      <c r="U2941" t="s">
        <v>6339</v>
      </c>
      <c r="V2941">
        <v>2025</v>
      </c>
      <c r="W2941" t="s">
        <v>6331</v>
      </c>
      <c r="X2941" t="str">
        <f>_xlfn.XLOOKUP(Orders_C[[#This Row],[Product_ID]],Products_C[Product_ID],Products_C[Product_Name])</f>
        <v>Chocolate Lava Cake</v>
      </c>
      <c r="Y2941" t="str">
        <f>_xlfn.XLOOKUP(Orders_C[[#This Row],[Product_ID]],Products_C[Product_ID],Products_C[Category])</f>
        <v>Chicken</v>
      </c>
      <c r="Z2941" t="str">
        <f>_xlfn.XLOOKUP(Orders_C[[#This Row],[Store_ID]],Stores_c[Store_ID],Stores_c[City])</f>
        <v>Chambershaven</v>
      </c>
      <c r="AA2941" t="str">
        <f>_xlfn.XLOOKUP(Orders_C[[#This Row],[Customer_ID]],Customers_c[Customer_ID],Customers_c[Customer_Name])</f>
        <v>Peter Gutierrez</v>
      </c>
      <c r="AB2941" s="6">
        <f>Orders_C[[#This Row],[Quantity]]*Orders_C[[#This Row],[Unit_Price]]*(1-Orders_C[[#This Row],[Discount %]])+Orders_C[[#This Row],[Tax]]</f>
        <v>736.74999999999989</v>
      </c>
      <c r="AC2941" s="9">
        <f>(Orders_C[[#This Row],[Unit_Price]]*Orders_C[[#This Row],[Quantity]])-Orders_C[[#This Row],[Discount]]+Orders_C[[#This Row],[Tax]]</f>
        <v>848.05</v>
      </c>
      <c r="AD2941" t="str">
        <f>IF(COUNTIF(Orders_C[[#All],[Customer_ID]],Orders_C[[#This Row],[Customer_ID]])&gt;1,"Repeat","New")</f>
        <v>Repeat</v>
      </c>
      <c r="AE2941" t="str" cm="1">
        <f t="array" ref="AE2941">_xlfn.XLOOKUP(Orders_C[[#This Row],[Store_ID]],Stores_c[[#All],[Store_ID]],Stores_c[[#All],[City]])</f>
        <v>Chambershaven</v>
      </c>
      <c r="AF2941" t="str" cm="1">
        <f t="array" ref="AF2941">_xlfn.XLOOKUP(Orders_C[[#This Row],[Store_ID]],Stores_c[[#All],[Store_ID]],Stores_c[[#All],[Manager_Name]])</f>
        <v>Virginia Webster</v>
      </c>
      <c r="AG2941" t="str" cm="1">
        <f t="array" ref="AG2941">_xlfn.XLOOKUP(Orders_C[[#This Row],[Store_ID]],Stores_c[[#All],[Store_ID]],Stores_c[[#All],[Store_Type]])</f>
        <v>Street</v>
      </c>
    </row>
    <row r="2942" spans="1:33" x14ac:dyDescent="0.25">
      <c r="A2942">
        <v>10126</v>
      </c>
      <c r="B2942" s="1">
        <v>45866</v>
      </c>
      <c r="C2942" s="2">
        <v>0.38349537037037035</v>
      </c>
      <c r="D2942">
        <v>1988</v>
      </c>
      <c r="E2942">
        <v>217</v>
      </c>
      <c r="F2942">
        <v>522</v>
      </c>
      <c r="G2942">
        <v>320</v>
      </c>
      <c r="H2942">
        <v>2</v>
      </c>
      <c r="I2942">
        <v>421</v>
      </c>
      <c r="J2942">
        <v>15</v>
      </c>
      <c r="K2942">
        <v>21.05</v>
      </c>
      <c r="L2942">
        <v>848.05</v>
      </c>
      <c r="M2942" t="s">
        <v>18</v>
      </c>
      <c r="N2942" t="s">
        <v>21</v>
      </c>
      <c r="O2942">
        <v>32</v>
      </c>
      <c r="P2942">
        <v>1</v>
      </c>
      <c r="Q2942" t="s">
        <v>4149</v>
      </c>
      <c r="R2942">
        <v>504</v>
      </c>
      <c r="S2942" s="3">
        <v>0.15</v>
      </c>
      <c r="T2942" s="6">
        <v>342.84999999999997</v>
      </c>
      <c r="U2942" t="s">
        <v>6341</v>
      </c>
      <c r="V2942">
        <v>2025</v>
      </c>
      <c r="W2942" t="s">
        <v>6329</v>
      </c>
      <c r="X2942" t="str">
        <f>_xlfn.XLOOKUP(Orders_C[[#This Row],[Product_ID]],Products_C[Product_ID],Products_C[Product_Name])</f>
        <v>Rice Bowl</v>
      </c>
      <c r="Y2942" t="str">
        <f>_xlfn.XLOOKUP(Orders_C[[#This Row],[Product_ID]],Products_C[Product_ID],Products_C[Category])</f>
        <v>Beverage</v>
      </c>
      <c r="Z2942" t="str">
        <f>_xlfn.XLOOKUP(Orders_C[[#This Row],[Store_ID]],Stores_c[Store_ID],Stores_c[City])</f>
        <v>West Rebecca</v>
      </c>
      <c r="AA2942" t="str">
        <f>_xlfn.XLOOKUP(Orders_C[[#This Row],[Customer_ID]],Customers_c[Customer_ID],Customers_c[Customer_Name])</f>
        <v>Stephanie Knapp</v>
      </c>
      <c r="AB2942" s="6">
        <f>Orders_C[[#This Row],[Quantity]]*Orders_C[[#This Row],[Unit_Price]]*(1-Orders_C[[#This Row],[Discount %]])+Orders_C[[#This Row],[Tax]]</f>
        <v>736.74999999999989</v>
      </c>
      <c r="AC2942" s="9">
        <f>(Orders_C[[#This Row],[Unit_Price]]*Orders_C[[#This Row],[Quantity]])-Orders_C[[#This Row],[Discount]]+Orders_C[[#This Row],[Tax]]</f>
        <v>848.05</v>
      </c>
      <c r="AD2942" t="str">
        <f>IF(COUNTIF(Orders_C[[#All],[Customer_ID]],Orders_C[[#This Row],[Customer_ID]])&gt;1,"Repeat","New")</f>
        <v>Repeat</v>
      </c>
      <c r="AE2942" t="str" cm="1">
        <f t="array" ref="AE2942">_xlfn.XLOOKUP(Orders_C[[#This Row],[Store_ID]],Stores_c[[#All],[Store_ID]],Stores_c[[#All],[City]])</f>
        <v>West Rebecca</v>
      </c>
      <c r="AF2942" t="str" cm="1">
        <f t="array" ref="AF2942">_xlfn.XLOOKUP(Orders_C[[#This Row],[Store_ID]],Stores_c[[#All],[Store_ID]],Stores_c[[#All],[Manager_Name]])</f>
        <v>Albert Smith</v>
      </c>
      <c r="AG2942" t="str" cm="1">
        <f t="array" ref="AG2942">_xlfn.XLOOKUP(Orders_C[[#This Row],[Store_ID]],Stores_c[[#All],[Store_ID]],Stores_c[[#All],[Store_Type]])</f>
        <v>Mall</v>
      </c>
    </row>
    <row r="2943" spans="1:33" x14ac:dyDescent="0.25">
      <c r="A2943">
        <v>10682</v>
      </c>
      <c r="B2943" s="1">
        <v>45805</v>
      </c>
      <c r="C2943" s="2">
        <v>0.23303240740740741</v>
      </c>
      <c r="D2943">
        <v>1580</v>
      </c>
      <c r="E2943">
        <v>224</v>
      </c>
      <c r="F2943">
        <v>441</v>
      </c>
      <c r="G2943">
        <v>309</v>
      </c>
      <c r="H2943">
        <v>4</v>
      </c>
      <c r="I2943">
        <v>217</v>
      </c>
      <c r="J2943">
        <v>15</v>
      </c>
      <c r="K2943">
        <v>10.85</v>
      </c>
      <c r="L2943">
        <v>863.85</v>
      </c>
      <c r="M2943" t="s">
        <v>19</v>
      </c>
      <c r="N2943" t="s">
        <v>22</v>
      </c>
      <c r="O2943">
        <v>33</v>
      </c>
      <c r="P2943">
        <v>1</v>
      </c>
      <c r="Q2943" t="s">
        <v>4705</v>
      </c>
      <c r="R2943">
        <v>501</v>
      </c>
      <c r="S2943" s="3">
        <v>0.15</v>
      </c>
      <c r="T2943" s="6">
        <v>343.05000000000007</v>
      </c>
      <c r="U2943" t="s">
        <v>6339</v>
      </c>
      <c r="V2943">
        <v>2025</v>
      </c>
      <c r="W2943" t="s">
        <v>6329</v>
      </c>
      <c r="X2943" t="str">
        <f>_xlfn.XLOOKUP(Orders_C[[#This Row],[Product_ID]],Products_C[Product_ID],Products_C[Product_Name])</f>
        <v>Chicken Bucket</v>
      </c>
      <c r="Y2943" t="str">
        <f>_xlfn.XLOOKUP(Orders_C[[#This Row],[Product_ID]],Products_C[Product_ID],Products_C[Category])</f>
        <v>Dessert</v>
      </c>
      <c r="Z2943" t="str">
        <f>_xlfn.XLOOKUP(Orders_C[[#This Row],[Store_ID]],Stores_c[Store_ID],Stores_c[City])</f>
        <v>Valdezton</v>
      </c>
      <c r="AA2943" t="str">
        <f>_xlfn.XLOOKUP(Orders_C[[#This Row],[Customer_ID]],Customers_c[Customer_ID],Customers_c[Customer_Name])</f>
        <v>Mary Adams</v>
      </c>
      <c r="AB2943" s="6">
        <f>Orders_C[[#This Row],[Quantity]]*Orders_C[[#This Row],[Unit_Price]]*(1-Orders_C[[#This Row],[Discount %]])+Orders_C[[#This Row],[Tax]]</f>
        <v>748.65</v>
      </c>
      <c r="AC2943" s="9">
        <f>(Orders_C[[#This Row],[Unit_Price]]*Orders_C[[#This Row],[Quantity]])-Orders_C[[#This Row],[Discount]]+Orders_C[[#This Row],[Tax]]</f>
        <v>863.85</v>
      </c>
      <c r="AD2943" t="str">
        <f>IF(COUNTIF(Orders_C[[#All],[Customer_ID]],Orders_C[[#This Row],[Customer_ID]])&gt;1,"Repeat","New")</f>
        <v>Repeat</v>
      </c>
      <c r="AE2943" t="str" cm="1">
        <f t="array" ref="AE2943">_xlfn.XLOOKUP(Orders_C[[#This Row],[Store_ID]],Stores_c[[#All],[Store_ID]],Stores_c[[#All],[City]])</f>
        <v>Valdezton</v>
      </c>
      <c r="AF2943" t="str" cm="1">
        <f t="array" ref="AF2943">_xlfn.XLOOKUP(Orders_C[[#This Row],[Store_ID]],Stores_c[[#All],[Store_ID]],Stores_c[[#All],[Manager_Name]])</f>
        <v>John Rodriguez</v>
      </c>
      <c r="AG2943" t="str" cm="1">
        <f t="array" ref="AG2943">_xlfn.XLOOKUP(Orders_C[[#This Row],[Store_ID]],Stores_c[[#All],[Store_ID]],Stores_c[[#All],[Store_Type]])</f>
        <v>Street</v>
      </c>
    </row>
    <row r="2944" spans="1:33" x14ac:dyDescent="0.25">
      <c r="A2944">
        <v>8790</v>
      </c>
      <c r="B2944" s="1">
        <v>45767</v>
      </c>
      <c r="C2944" s="2">
        <v>0.66789351851851853</v>
      </c>
      <c r="D2944">
        <v>1075</v>
      </c>
      <c r="E2944">
        <v>209</v>
      </c>
      <c r="F2944">
        <v>548</v>
      </c>
      <c r="G2944">
        <v>314</v>
      </c>
      <c r="H2944">
        <v>4</v>
      </c>
      <c r="I2944">
        <v>211</v>
      </c>
      <c r="J2944">
        <v>5</v>
      </c>
      <c r="K2944">
        <v>10.55</v>
      </c>
      <c r="L2944">
        <v>849.55</v>
      </c>
      <c r="M2944" t="s">
        <v>20</v>
      </c>
      <c r="N2944" t="s">
        <v>23</v>
      </c>
      <c r="O2944">
        <v>35</v>
      </c>
      <c r="P2944">
        <v>3</v>
      </c>
      <c r="Q2944" t="s">
        <v>2813</v>
      </c>
      <c r="R2944">
        <v>508</v>
      </c>
      <c r="S2944" s="3">
        <v>0.05</v>
      </c>
      <c r="T2944" s="6">
        <v>343.15</v>
      </c>
      <c r="U2944" t="s">
        <v>6337</v>
      </c>
      <c r="V2944">
        <v>2025</v>
      </c>
      <c r="W2944" t="s">
        <v>6329</v>
      </c>
      <c r="X2944" t="str">
        <f>_xlfn.XLOOKUP(Orders_C[[#This Row],[Product_ID]],Products_C[Product_ID],Products_C[Product_Name])</f>
        <v>Wrap</v>
      </c>
      <c r="Y2944" t="str">
        <f>_xlfn.XLOOKUP(Orders_C[[#This Row],[Product_ID]],Products_C[Product_ID],Products_C[Category])</f>
        <v>Burger</v>
      </c>
      <c r="Z2944" t="str">
        <f>_xlfn.XLOOKUP(Orders_C[[#This Row],[Store_ID]],Stores_c[Store_ID],Stores_c[City])</f>
        <v>Reidberg</v>
      </c>
      <c r="AA2944" t="str">
        <f>_xlfn.XLOOKUP(Orders_C[[#This Row],[Customer_ID]],Customers_c[Customer_ID],Customers_c[Customer_Name])</f>
        <v>Christopher Frazier</v>
      </c>
      <c r="AB2944" s="6">
        <f>Orders_C[[#This Row],[Quantity]]*Orders_C[[#This Row],[Unit_Price]]*(1-Orders_C[[#This Row],[Discount %]])+Orders_C[[#This Row],[Tax]]</f>
        <v>812.34999999999991</v>
      </c>
      <c r="AC2944" s="9">
        <f>(Orders_C[[#This Row],[Unit_Price]]*Orders_C[[#This Row],[Quantity]])-Orders_C[[#This Row],[Discount]]+Orders_C[[#This Row],[Tax]]</f>
        <v>849.55</v>
      </c>
      <c r="AD2944" t="str">
        <f>IF(COUNTIF(Orders_C[[#All],[Customer_ID]],Orders_C[[#This Row],[Customer_ID]])&gt;1,"Repeat","New")</f>
        <v>Repeat</v>
      </c>
      <c r="AE2944" t="str" cm="1">
        <f t="array" ref="AE2944">_xlfn.XLOOKUP(Orders_C[[#This Row],[Store_ID]],Stores_c[[#All],[Store_ID]],Stores_c[[#All],[City]])</f>
        <v>Reidberg</v>
      </c>
      <c r="AF2944" t="str" cm="1">
        <f t="array" ref="AF2944">_xlfn.XLOOKUP(Orders_C[[#This Row],[Store_ID]],Stores_c[[#All],[Store_ID]],Stores_c[[#All],[Manager_Name]])</f>
        <v>Jeffrey Horn</v>
      </c>
      <c r="AG2944" t="str" cm="1">
        <f t="array" ref="AG2944">_xlfn.XLOOKUP(Orders_C[[#This Row],[Store_ID]],Stores_c[[#All],[Store_ID]],Stores_c[[#All],[Store_Type]])</f>
        <v>Drive-Thru</v>
      </c>
    </row>
    <row r="2945" spans="1:33" x14ac:dyDescent="0.25">
      <c r="A2945">
        <v>7271</v>
      </c>
      <c r="B2945" s="1">
        <v>45755</v>
      </c>
      <c r="C2945" s="2">
        <v>0.14848379629629629</v>
      </c>
      <c r="D2945">
        <v>1386</v>
      </c>
      <c r="E2945">
        <v>201</v>
      </c>
      <c r="F2945">
        <v>474</v>
      </c>
      <c r="G2945">
        <v>318</v>
      </c>
      <c r="H2945">
        <v>4</v>
      </c>
      <c r="I2945">
        <v>208</v>
      </c>
      <c r="J2945">
        <v>0</v>
      </c>
      <c r="K2945">
        <v>10.4</v>
      </c>
      <c r="L2945">
        <v>842.4</v>
      </c>
      <c r="M2945" t="s">
        <v>19</v>
      </c>
      <c r="N2945" t="s">
        <v>22</v>
      </c>
      <c r="O2945">
        <v>14</v>
      </c>
      <c r="P2945">
        <v>2</v>
      </c>
      <c r="Q2945" t="s">
        <v>1294</v>
      </c>
      <c r="R2945">
        <v>508</v>
      </c>
      <c r="S2945" s="3">
        <v>0</v>
      </c>
      <c r="T2945" s="6">
        <v>343.2</v>
      </c>
      <c r="U2945" t="s">
        <v>6337</v>
      </c>
      <c r="V2945">
        <v>2025</v>
      </c>
      <c r="W2945" t="s">
        <v>6333</v>
      </c>
      <c r="X2945" t="str">
        <f>_xlfn.XLOOKUP(Orders_C[[#This Row],[Product_ID]],Products_C[Product_ID],Products_C[Product_Name])</f>
        <v>Pepsi</v>
      </c>
      <c r="Y2945" t="str">
        <f>_xlfn.XLOOKUP(Orders_C[[#This Row],[Product_ID]],Products_C[Product_ID],Products_C[Category])</f>
        <v>Burger</v>
      </c>
      <c r="Z2945" t="str">
        <f>_xlfn.XLOOKUP(Orders_C[[#This Row],[Store_ID]],Stores_c[Store_ID],Stores_c[City])</f>
        <v>Lake Nicholasburgh</v>
      </c>
      <c r="AA2945" t="str">
        <f>_xlfn.XLOOKUP(Orders_C[[#This Row],[Customer_ID]],Customers_c[Customer_ID],Customers_c[Customer_Name])</f>
        <v>Amy Berg</v>
      </c>
      <c r="AB2945" s="6">
        <f>Orders_C[[#This Row],[Quantity]]*Orders_C[[#This Row],[Unit_Price]]*(1-Orders_C[[#This Row],[Discount %]])+Orders_C[[#This Row],[Tax]]</f>
        <v>842.4</v>
      </c>
      <c r="AC2945" s="9">
        <f>(Orders_C[[#This Row],[Unit_Price]]*Orders_C[[#This Row],[Quantity]])-Orders_C[[#This Row],[Discount]]+Orders_C[[#This Row],[Tax]]</f>
        <v>842.4</v>
      </c>
      <c r="AD2945" t="str">
        <f>IF(COUNTIF(Orders_C[[#All],[Customer_ID]],Orders_C[[#This Row],[Customer_ID]])&gt;1,"Repeat","New")</f>
        <v>Repeat</v>
      </c>
      <c r="AE2945" t="str" cm="1">
        <f t="array" ref="AE2945">_xlfn.XLOOKUP(Orders_C[[#This Row],[Store_ID]],Stores_c[[#All],[Store_ID]],Stores_c[[#All],[City]])</f>
        <v>Lake Nicholasburgh</v>
      </c>
      <c r="AF2945" t="str" cm="1">
        <f t="array" ref="AF2945">_xlfn.XLOOKUP(Orders_C[[#This Row],[Store_ID]],Stores_c[[#All],[Store_ID]],Stores_c[[#All],[Manager_Name]])</f>
        <v>Maurice Garcia</v>
      </c>
      <c r="AG2945" t="str" cm="1">
        <f t="array" ref="AG2945">_xlfn.XLOOKUP(Orders_C[[#This Row],[Store_ID]],Stores_c[[#All],[Store_ID]],Stores_c[[#All],[Store_Type]])</f>
        <v>Mall</v>
      </c>
    </row>
    <row r="2946" spans="1:33" x14ac:dyDescent="0.25">
      <c r="A2946">
        <v>10787</v>
      </c>
      <c r="B2946" s="1">
        <v>46030</v>
      </c>
      <c r="C2946" s="2">
        <v>0.65667824074074077</v>
      </c>
      <c r="D2946">
        <v>1676</v>
      </c>
      <c r="E2946">
        <v>219</v>
      </c>
      <c r="F2946">
        <v>444</v>
      </c>
      <c r="G2946">
        <v>310</v>
      </c>
      <c r="H2946">
        <v>2</v>
      </c>
      <c r="I2946">
        <v>416</v>
      </c>
      <c r="J2946">
        <v>10</v>
      </c>
      <c r="K2946">
        <v>20.8</v>
      </c>
      <c r="L2946">
        <v>842.8</v>
      </c>
      <c r="M2946" t="s">
        <v>20</v>
      </c>
      <c r="N2946" t="s">
        <v>21</v>
      </c>
      <c r="O2946">
        <v>56</v>
      </c>
      <c r="P2946">
        <v>3</v>
      </c>
      <c r="Q2946" t="s">
        <v>4810</v>
      </c>
      <c r="R2946">
        <v>502</v>
      </c>
      <c r="S2946" s="3">
        <v>0.1</v>
      </c>
      <c r="T2946" s="6">
        <v>343.59999999999997</v>
      </c>
      <c r="U2946" t="s">
        <v>6330</v>
      </c>
      <c r="V2946">
        <v>2026</v>
      </c>
      <c r="W2946" t="s">
        <v>6331</v>
      </c>
      <c r="X2946" t="str">
        <f>_xlfn.XLOOKUP(Orders_C[[#This Row],[Product_ID]],Products_C[Product_ID],Products_C[Product_Name])</f>
        <v>Chicken Bucket</v>
      </c>
      <c r="Y2946" t="str">
        <f>_xlfn.XLOOKUP(Orders_C[[#This Row],[Product_ID]],Products_C[Product_ID],Products_C[Category])</f>
        <v>Chicken</v>
      </c>
      <c r="Z2946" t="str">
        <f>_xlfn.XLOOKUP(Orders_C[[#This Row],[Store_ID]],Stores_c[Store_ID],Stores_c[City])</f>
        <v>Lake David</v>
      </c>
      <c r="AA2946" t="str">
        <f>_xlfn.XLOOKUP(Orders_C[[#This Row],[Customer_ID]],Customers_c[Customer_ID],Customers_c[Customer_Name])</f>
        <v>Candice Flores</v>
      </c>
      <c r="AB2946" s="6">
        <f>Orders_C[[#This Row],[Quantity]]*Orders_C[[#This Row],[Unit_Price]]*(1-Orders_C[[#This Row],[Discount %]])+Orders_C[[#This Row],[Tax]]</f>
        <v>769.6</v>
      </c>
      <c r="AC2946" s="9">
        <f>(Orders_C[[#This Row],[Unit_Price]]*Orders_C[[#This Row],[Quantity]])-Orders_C[[#This Row],[Discount]]+Orders_C[[#This Row],[Tax]]</f>
        <v>842.8</v>
      </c>
      <c r="AD2946" t="str">
        <f>IF(COUNTIF(Orders_C[[#All],[Customer_ID]],Orders_C[[#This Row],[Customer_ID]])&gt;1,"Repeat","New")</f>
        <v>Repeat</v>
      </c>
      <c r="AE2946" t="str" cm="1">
        <f t="array" ref="AE2946">_xlfn.XLOOKUP(Orders_C[[#This Row],[Store_ID]],Stores_c[[#All],[Store_ID]],Stores_c[[#All],[City]])</f>
        <v>Lake David</v>
      </c>
      <c r="AF2946" t="str" cm="1">
        <f t="array" ref="AF2946">_xlfn.XLOOKUP(Orders_C[[#This Row],[Store_ID]],Stores_c[[#All],[Store_ID]],Stores_c[[#All],[Manager_Name]])</f>
        <v>Joshua Hines</v>
      </c>
      <c r="AG2946" t="str" cm="1">
        <f t="array" ref="AG2946">_xlfn.XLOOKUP(Orders_C[[#This Row],[Store_ID]],Stores_c[[#All],[Store_ID]],Stores_c[[#All],[Store_Type]])</f>
        <v>Street</v>
      </c>
    </row>
    <row r="2947" spans="1:33" x14ac:dyDescent="0.25">
      <c r="A2947">
        <v>9088</v>
      </c>
      <c r="B2947" s="1">
        <v>45894</v>
      </c>
      <c r="C2947" s="2">
        <v>0.19546296296296295</v>
      </c>
      <c r="D2947">
        <v>1371</v>
      </c>
      <c r="E2947">
        <v>222</v>
      </c>
      <c r="F2947">
        <v>445</v>
      </c>
      <c r="G2947">
        <v>320</v>
      </c>
      <c r="H2947">
        <v>3</v>
      </c>
      <c r="I2947">
        <v>287</v>
      </c>
      <c r="J2947">
        <v>15</v>
      </c>
      <c r="K2947">
        <v>14.35</v>
      </c>
      <c r="L2947">
        <v>860.35</v>
      </c>
      <c r="M2947" t="s">
        <v>19</v>
      </c>
      <c r="N2947" t="s">
        <v>22</v>
      </c>
      <c r="O2947">
        <v>28</v>
      </c>
      <c r="P2947">
        <v>5</v>
      </c>
      <c r="Q2947" t="s">
        <v>3111</v>
      </c>
      <c r="R2947">
        <v>507</v>
      </c>
      <c r="S2947" s="3">
        <v>0.15</v>
      </c>
      <c r="T2947" s="6">
        <v>343.75</v>
      </c>
      <c r="U2947" t="s">
        <v>6342</v>
      </c>
      <c r="V2947">
        <v>2025</v>
      </c>
      <c r="W2947" t="s">
        <v>6329</v>
      </c>
      <c r="X2947" t="str">
        <f>_xlfn.XLOOKUP(Orders_C[[#This Row],[Product_ID]],Products_C[Product_ID],Products_C[Product_Name])</f>
        <v>Rice Bowl</v>
      </c>
      <c r="Y2947" t="str">
        <f>_xlfn.XLOOKUP(Orders_C[[#This Row],[Product_ID]],Products_C[Product_ID],Products_C[Category])</f>
        <v>Beverage</v>
      </c>
      <c r="Z2947" t="str">
        <f>_xlfn.XLOOKUP(Orders_C[[#This Row],[Store_ID]],Stores_c[Store_ID],Stores_c[City])</f>
        <v>New Steven</v>
      </c>
      <c r="AA2947" t="str">
        <f>_xlfn.XLOOKUP(Orders_C[[#This Row],[Customer_ID]],Customers_c[Customer_ID],Customers_c[Customer_Name])</f>
        <v>Nicole Durham</v>
      </c>
      <c r="AB2947" s="6">
        <f>Orders_C[[#This Row],[Quantity]]*Orders_C[[#This Row],[Unit_Price]]*(1-Orders_C[[#This Row],[Discount %]])+Orders_C[[#This Row],[Tax]]</f>
        <v>746.2</v>
      </c>
      <c r="AC2947" s="9">
        <f>(Orders_C[[#This Row],[Unit_Price]]*Orders_C[[#This Row],[Quantity]])-Orders_C[[#This Row],[Discount]]+Orders_C[[#This Row],[Tax]]</f>
        <v>860.35</v>
      </c>
      <c r="AD2947" t="str">
        <f>IF(COUNTIF(Orders_C[[#All],[Customer_ID]],Orders_C[[#This Row],[Customer_ID]])&gt;1,"Repeat","New")</f>
        <v>Repeat</v>
      </c>
      <c r="AE2947" t="str" cm="1">
        <f t="array" ref="AE2947">_xlfn.XLOOKUP(Orders_C[[#This Row],[Store_ID]],Stores_c[[#All],[Store_ID]],Stores_c[[#All],[City]])</f>
        <v>New Steven</v>
      </c>
      <c r="AF2947" t="str" cm="1">
        <f t="array" ref="AF2947">_xlfn.XLOOKUP(Orders_C[[#This Row],[Store_ID]],Stores_c[[#All],[Store_ID]],Stores_c[[#All],[Manager_Name]])</f>
        <v>Terri Martinez</v>
      </c>
      <c r="AG2947" t="str" cm="1">
        <f t="array" ref="AG2947">_xlfn.XLOOKUP(Orders_C[[#This Row],[Store_ID]],Stores_c[[#All],[Store_ID]],Stores_c[[#All],[Store_Type]])</f>
        <v>Drive-Thru</v>
      </c>
    </row>
    <row r="2948" spans="1:33" x14ac:dyDescent="0.25">
      <c r="A2948">
        <v>9578</v>
      </c>
      <c r="B2948" s="1">
        <v>45808</v>
      </c>
      <c r="C2948" s="2">
        <v>0.77135416666666667</v>
      </c>
      <c r="D2948">
        <v>1034</v>
      </c>
      <c r="E2948">
        <v>225</v>
      </c>
      <c r="F2948">
        <v>470</v>
      </c>
      <c r="G2948">
        <v>329</v>
      </c>
      <c r="H2948">
        <v>3</v>
      </c>
      <c r="I2948">
        <v>275</v>
      </c>
      <c r="J2948">
        <v>0</v>
      </c>
      <c r="K2948">
        <v>13.75</v>
      </c>
      <c r="L2948">
        <v>838.75</v>
      </c>
      <c r="M2948" t="s">
        <v>20</v>
      </c>
      <c r="N2948" t="s">
        <v>21</v>
      </c>
      <c r="O2948">
        <v>14</v>
      </c>
      <c r="P2948">
        <v>2</v>
      </c>
      <c r="Q2948" t="s">
        <v>3601</v>
      </c>
      <c r="R2948">
        <v>509</v>
      </c>
      <c r="S2948" s="3">
        <v>0</v>
      </c>
      <c r="T2948" s="6">
        <v>343.75</v>
      </c>
      <c r="U2948" t="s">
        <v>6339</v>
      </c>
      <c r="V2948">
        <v>2025</v>
      </c>
      <c r="W2948" t="s">
        <v>6333</v>
      </c>
      <c r="X2948" t="str">
        <f>_xlfn.XLOOKUP(Orders_C[[#This Row],[Product_ID]],Products_C[Product_ID],Products_C[Product_Name])</f>
        <v>Rice Bowl</v>
      </c>
      <c r="Y2948" t="str">
        <f>_xlfn.XLOOKUP(Orders_C[[#This Row],[Product_ID]],Products_C[Product_ID],Products_C[Category])</f>
        <v>Dessert</v>
      </c>
      <c r="Z2948" t="str">
        <f>_xlfn.XLOOKUP(Orders_C[[#This Row],[Store_ID]],Stores_c[Store_ID],Stores_c[City])</f>
        <v>South Peter</v>
      </c>
      <c r="AA2948" t="str">
        <f>_xlfn.XLOOKUP(Orders_C[[#This Row],[Customer_ID]],Customers_c[Customer_ID],Customers_c[Customer_Name])</f>
        <v>Christopher Adams</v>
      </c>
      <c r="AB2948" s="6">
        <f>Orders_C[[#This Row],[Quantity]]*Orders_C[[#This Row],[Unit_Price]]*(1-Orders_C[[#This Row],[Discount %]])+Orders_C[[#This Row],[Tax]]</f>
        <v>838.75</v>
      </c>
      <c r="AC2948" s="9">
        <f>(Orders_C[[#This Row],[Unit_Price]]*Orders_C[[#This Row],[Quantity]])-Orders_C[[#This Row],[Discount]]+Orders_C[[#This Row],[Tax]]</f>
        <v>838.75</v>
      </c>
      <c r="AD2948" t="str">
        <f>IF(COUNTIF(Orders_C[[#All],[Customer_ID]],Orders_C[[#This Row],[Customer_ID]])&gt;1,"Repeat","New")</f>
        <v>Repeat</v>
      </c>
      <c r="AE2948" t="str" cm="1">
        <f t="array" ref="AE2948">_xlfn.XLOOKUP(Orders_C[[#This Row],[Store_ID]],Stores_c[[#All],[Store_ID]],Stores_c[[#All],[City]])</f>
        <v>South Peter</v>
      </c>
      <c r="AF2948" t="str" cm="1">
        <f t="array" ref="AF2948">_xlfn.XLOOKUP(Orders_C[[#This Row],[Store_ID]],Stores_c[[#All],[Store_ID]],Stores_c[[#All],[Manager_Name]])</f>
        <v>Gregory Lambert</v>
      </c>
      <c r="AG2948" t="str" cm="1">
        <f t="array" ref="AG2948">_xlfn.XLOOKUP(Orders_C[[#This Row],[Store_ID]],Stores_c[[#All],[Store_ID]],Stores_c[[#All],[Store_Type]])</f>
        <v>Street</v>
      </c>
    </row>
    <row r="2949" spans="1:33" x14ac:dyDescent="0.25">
      <c r="A2949">
        <v>8870</v>
      </c>
      <c r="B2949" s="1">
        <v>45762</v>
      </c>
      <c r="C2949" s="2">
        <v>0.67543981481481485</v>
      </c>
      <c r="D2949">
        <v>1953</v>
      </c>
      <c r="E2949">
        <v>222</v>
      </c>
      <c r="F2949">
        <v>492</v>
      </c>
      <c r="G2949">
        <v>314</v>
      </c>
      <c r="H2949">
        <v>3</v>
      </c>
      <c r="I2949">
        <v>279</v>
      </c>
      <c r="J2949">
        <v>5</v>
      </c>
      <c r="K2949">
        <v>13.95</v>
      </c>
      <c r="L2949">
        <v>845.95</v>
      </c>
      <c r="M2949" t="s">
        <v>19</v>
      </c>
      <c r="N2949" t="s">
        <v>21</v>
      </c>
      <c r="O2949">
        <v>24</v>
      </c>
      <c r="P2949">
        <v>4</v>
      </c>
      <c r="Q2949" t="s">
        <v>2893</v>
      </c>
      <c r="R2949">
        <v>501</v>
      </c>
      <c r="S2949" s="3">
        <v>0.05</v>
      </c>
      <c r="T2949" s="6">
        <v>343.75000000000006</v>
      </c>
      <c r="U2949" t="s">
        <v>6337</v>
      </c>
      <c r="V2949">
        <v>2025</v>
      </c>
      <c r="W2949" t="s">
        <v>6329</v>
      </c>
      <c r="X2949" t="str">
        <f>_xlfn.XLOOKUP(Orders_C[[#This Row],[Product_ID]],Products_C[Product_ID],Products_C[Product_Name])</f>
        <v>Wrap</v>
      </c>
      <c r="Y2949" t="str">
        <f>_xlfn.XLOOKUP(Orders_C[[#This Row],[Product_ID]],Products_C[Product_ID],Products_C[Category])</f>
        <v>Burger</v>
      </c>
      <c r="Z2949" t="str">
        <f>_xlfn.XLOOKUP(Orders_C[[#This Row],[Store_ID]],Stores_c[Store_ID],Stores_c[City])</f>
        <v>New Steven</v>
      </c>
      <c r="AA2949" t="str">
        <f>_xlfn.XLOOKUP(Orders_C[[#This Row],[Customer_ID]],Customers_c[Customer_ID],Customers_c[Customer_Name])</f>
        <v>Joseph Diaz</v>
      </c>
      <c r="AB2949" s="6">
        <f>Orders_C[[#This Row],[Quantity]]*Orders_C[[#This Row],[Unit_Price]]*(1-Orders_C[[#This Row],[Discount %]])+Orders_C[[#This Row],[Tax]]</f>
        <v>809.1</v>
      </c>
      <c r="AC2949" s="9">
        <f>(Orders_C[[#This Row],[Unit_Price]]*Orders_C[[#This Row],[Quantity]])-Orders_C[[#This Row],[Discount]]+Orders_C[[#This Row],[Tax]]</f>
        <v>845.95</v>
      </c>
      <c r="AD2949" t="str">
        <f>IF(COUNTIF(Orders_C[[#All],[Customer_ID]],Orders_C[[#This Row],[Customer_ID]])&gt;1,"Repeat","New")</f>
        <v>Repeat</v>
      </c>
      <c r="AE2949" t="str" cm="1">
        <f t="array" ref="AE2949">_xlfn.XLOOKUP(Orders_C[[#This Row],[Store_ID]],Stores_c[[#All],[Store_ID]],Stores_c[[#All],[City]])</f>
        <v>New Steven</v>
      </c>
      <c r="AF2949" t="str" cm="1">
        <f t="array" ref="AF2949">_xlfn.XLOOKUP(Orders_C[[#This Row],[Store_ID]],Stores_c[[#All],[Store_ID]],Stores_c[[#All],[Manager_Name]])</f>
        <v>Terri Martinez</v>
      </c>
      <c r="AG2949" t="str" cm="1">
        <f t="array" ref="AG2949">_xlfn.XLOOKUP(Orders_C[[#This Row],[Store_ID]],Stores_c[[#All],[Store_ID]],Stores_c[[#All],[Store_Type]])</f>
        <v>Drive-Thru</v>
      </c>
    </row>
    <row r="2950" spans="1:33" x14ac:dyDescent="0.25">
      <c r="A2950">
        <v>6839</v>
      </c>
      <c r="B2950" s="1">
        <v>45881</v>
      </c>
      <c r="C2950" s="2">
        <v>9.1087962962962971E-3</v>
      </c>
      <c r="D2950">
        <v>1194</v>
      </c>
      <c r="E2950">
        <v>225</v>
      </c>
      <c r="F2950">
        <v>513</v>
      </c>
      <c r="G2950">
        <v>330</v>
      </c>
      <c r="H2950">
        <v>4</v>
      </c>
      <c r="I2950">
        <v>218</v>
      </c>
      <c r="J2950">
        <v>15</v>
      </c>
      <c r="K2950">
        <v>10.9</v>
      </c>
      <c r="L2950">
        <v>867.9</v>
      </c>
      <c r="M2950" t="s">
        <v>18</v>
      </c>
      <c r="N2950" t="s">
        <v>23</v>
      </c>
      <c r="O2950">
        <v>16</v>
      </c>
      <c r="P2950">
        <v>5</v>
      </c>
      <c r="Q2950" t="s">
        <v>862</v>
      </c>
      <c r="R2950">
        <v>502</v>
      </c>
      <c r="S2950" s="3">
        <v>0.15</v>
      </c>
      <c r="T2950" s="6">
        <v>344.70000000000005</v>
      </c>
      <c r="U2950" t="s">
        <v>6342</v>
      </c>
      <c r="V2950">
        <v>2025</v>
      </c>
      <c r="W2950" t="s">
        <v>6333</v>
      </c>
      <c r="X2950" t="str">
        <f>_xlfn.XLOOKUP(Orders_C[[#This Row],[Product_ID]],Products_C[Product_ID],Products_C[Product_Name])</f>
        <v>Rice Bowl</v>
      </c>
      <c r="Y2950" t="str">
        <f>_xlfn.XLOOKUP(Orders_C[[#This Row],[Product_ID]],Products_C[Product_ID],Products_C[Category])</f>
        <v>Beverage</v>
      </c>
      <c r="Z2950" t="str">
        <f>_xlfn.XLOOKUP(Orders_C[[#This Row],[Store_ID]],Stores_c[Store_ID],Stores_c[City])</f>
        <v>South Peter</v>
      </c>
      <c r="AA2950" t="str">
        <f>_xlfn.XLOOKUP(Orders_C[[#This Row],[Customer_ID]],Customers_c[Customer_ID],Customers_c[Customer_Name])</f>
        <v>Brittany Hawkins</v>
      </c>
      <c r="AB2950" s="6">
        <f>Orders_C[[#This Row],[Quantity]]*Orders_C[[#This Row],[Unit_Price]]*(1-Orders_C[[#This Row],[Discount %]])+Orders_C[[#This Row],[Tax]]</f>
        <v>752.09999999999991</v>
      </c>
      <c r="AC2950" s="9">
        <f>(Orders_C[[#This Row],[Unit_Price]]*Orders_C[[#This Row],[Quantity]])-Orders_C[[#This Row],[Discount]]+Orders_C[[#This Row],[Tax]]</f>
        <v>867.9</v>
      </c>
      <c r="AD2950" t="str">
        <f>IF(COUNTIF(Orders_C[[#All],[Customer_ID]],Orders_C[[#This Row],[Customer_ID]])&gt;1,"Repeat","New")</f>
        <v>Repeat</v>
      </c>
      <c r="AE2950" t="str" cm="1">
        <f t="array" ref="AE2950">_xlfn.XLOOKUP(Orders_C[[#This Row],[Store_ID]],Stores_c[[#All],[Store_ID]],Stores_c[[#All],[City]])</f>
        <v>South Peter</v>
      </c>
      <c r="AF2950" t="str" cm="1">
        <f t="array" ref="AF2950">_xlfn.XLOOKUP(Orders_C[[#This Row],[Store_ID]],Stores_c[[#All],[Store_ID]],Stores_c[[#All],[Manager_Name]])</f>
        <v>Gregory Lambert</v>
      </c>
      <c r="AG2950" t="str" cm="1">
        <f t="array" ref="AG2950">_xlfn.XLOOKUP(Orders_C[[#This Row],[Store_ID]],Stores_c[[#All],[Store_ID]],Stores_c[[#All],[Store_Type]])</f>
        <v>Street</v>
      </c>
    </row>
    <row r="2951" spans="1:33" x14ac:dyDescent="0.25">
      <c r="A2951">
        <v>8364</v>
      </c>
      <c r="B2951" s="1">
        <v>45882</v>
      </c>
      <c r="C2951" s="2">
        <v>0.32672453703703702</v>
      </c>
      <c r="D2951">
        <v>1207</v>
      </c>
      <c r="E2951">
        <v>205</v>
      </c>
      <c r="F2951">
        <v>434</v>
      </c>
      <c r="G2951">
        <v>324</v>
      </c>
      <c r="H2951">
        <v>4</v>
      </c>
      <c r="I2951">
        <v>215</v>
      </c>
      <c r="J2951">
        <v>10</v>
      </c>
      <c r="K2951">
        <v>10.75</v>
      </c>
      <c r="L2951">
        <v>860.75</v>
      </c>
      <c r="M2951" t="s">
        <v>18</v>
      </c>
      <c r="N2951" t="s">
        <v>21</v>
      </c>
      <c r="O2951">
        <v>29</v>
      </c>
      <c r="P2951">
        <v>5</v>
      </c>
      <c r="Q2951" t="s">
        <v>2387</v>
      </c>
      <c r="R2951">
        <v>502</v>
      </c>
      <c r="S2951" s="3">
        <v>0.1</v>
      </c>
      <c r="T2951" s="6">
        <v>344.75</v>
      </c>
      <c r="U2951" t="s">
        <v>6342</v>
      </c>
      <c r="V2951">
        <v>2025</v>
      </c>
      <c r="W2951" t="s">
        <v>6329</v>
      </c>
      <c r="X2951" t="str">
        <f>_xlfn.XLOOKUP(Orders_C[[#This Row],[Product_ID]],Products_C[Product_ID],Products_C[Product_Name])</f>
        <v>Krushers</v>
      </c>
      <c r="Y2951" t="str">
        <f>_xlfn.XLOOKUP(Orders_C[[#This Row],[Product_ID]],Products_C[Product_ID],Products_C[Category])</f>
        <v>Dessert</v>
      </c>
      <c r="Z2951" t="str">
        <f>_xlfn.XLOOKUP(Orders_C[[#This Row],[Store_ID]],Stores_c[Store_ID],Stores_c[City])</f>
        <v>Port Jacob</v>
      </c>
      <c r="AA2951" t="str">
        <f>_xlfn.XLOOKUP(Orders_C[[#This Row],[Customer_ID]],Customers_c[Customer_ID],Customers_c[Customer_Name])</f>
        <v>William Dawson</v>
      </c>
      <c r="AB2951" s="6">
        <f>Orders_C[[#This Row],[Quantity]]*Orders_C[[#This Row],[Unit_Price]]*(1-Orders_C[[#This Row],[Discount %]])+Orders_C[[#This Row],[Tax]]</f>
        <v>784.75</v>
      </c>
      <c r="AC2951" s="9">
        <f>(Orders_C[[#This Row],[Unit_Price]]*Orders_C[[#This Row],[Quantity]])-Orders_C[[#This Row],[Discount]]+Orders_C[[#This Row],[Tax]]</f>
        <v>860.75</v>
      </c>
      <c r="AD2951" t="str">
        <f>IF(COUNTIF(Orders_C[[#All],[Customer_ID]],Orders_C[[#This Row],[Customer_ID]])&gt;1,"Repeat","New")</f>
        <v>Repeat</v>
      </c>
      <c r="AE2951" t="str" cm="1">
        <f t="array" ref="AE2951">_xlfn.XLOOKUP(Orders_C[[#This Row],[Store_ID]],Stores_c[[#All],[Store_ID]],Stores_c[[#All],[City]])</f>
        <v>Port Jacob</v>
      </c>
      <c r="AF2951" t="str" cm="1">
        <f t="array" ref="AF2951">_xlfn.XLOOKUP(Orders_C[[#This Row],[Store_ID]],Stores_c[[#All],[Store_ID]],Stores_c[[#All],[Manager_Name]])</f>
        <v>David Harris</v>
      </c>
      <c r="AG2951" t="str" cm="1">
        <f t="array" ref="AG2951">_xlfn.XLOOKUP(Orders_C[[#This Row],[Store_ID]],Stores_c[[#All],[Store_ID]],Stores_c[[#All],[Store_Type]])</f>
        <v>Mall</v>
      </c>
    </row>
    <row r="2952" spans="1:33" x14ac:dyDescent="0.25">
      <c r="A2952">
        <v>8077</v>
      </c>
      <c r="B2952" s="1">
        <v>45872</v>
      </c>
      <c r="C2952" s="2">
        <v>0.56870370370370371</v>
      </c>
      <c r="D2952">
        <v>1591</v>
      </c>
      <c r="E2952">
        <v>213</v>
      </c>
      <c r="F2952">
        <v>507</v>
      </c>
      <c r="G2952">
        <v>322</v>
      </c>
      <c r="H2952">
        <v>3</v>
      </c>
      <c r="I2952">
        <v>280</v>
      </c>
      <c r="J2952">
        <v>5</v>
      </c>
      <c r="K2952">
        <v>14</v>
      </c>
      <c r="L2952">
        <v>849</v>
      </c>
      <c r="M2952" t="s">
        <v>20</v>
      </c>
      <c r="N2952" t="s">
        <v>22</v>
      </c>
      <c r="O2952">
        <v>15</v>
      </c>
      <c r="P2952">
        <v>1</v>
      </c>
      <c r="Q2952" t="s">
        <v>2100</v>
      </c>
      <c r="R2952">
        <v>504</v>
      </c>
      <c r="S2952" s="3">
        <v>0.05</v>
      </c>
      <c r="T2952" s="6">
        <v>345</v>
      </c>
      <c r="U2952" t="s">
        <v>6342</v>
      </c>
      <c r="V2952">
        <v>2025</v>
      </c>
      <c r="W2952" t="s">
        <v>6333</v>
      </c>
      <c r="X2952" t="str">
        <f>_xlfn.XLOOKUP(Orders_C[[#This Row],[Product_ID]],Products_C[Product_ID],Products_C[Product_Name])</f>
        <v>Veg Burger</v>
      </c>
      <c r="Y2952" t="str">
        <f>_xlfn.XLOOKUP(Orders_C[[#This Row],[Product_ID]],Products_C[Product_ID],Products_C[Category])</f>
        <v>Burger</v>
      </c>
      <c r="Z2952" t="str">
        <f>_xlfn.XLOOKUP(Orders_C[[#This Row],[Store_ID]],Stores_c[Store_ID],Stores_c[City])</f>
        <v>Lake Kristashire</v>
      </c>
      <c r="AA2952" t="str">
        <f>_xlfn.XLOOKUP(Orders_C[[#This Row],[Customer_ID]],Customers_c[Customer_ID],Customers_c[Customer_Name])</f>
        <v>Derek Smith</v>
      </c>
      <c r="AB2952" s="6">
        <f>Orders_C[[#This Row],[Quantity]]*Orders_C[[#This Row],[Unit_Price]]*(1-Orders_C[[#This Row],[Discount %]])+Orders_C[[#This Row],[Tax]]</f>
        <v>812</v>
      </c>
      <c r="AC2952" s="9">
        <f>(Orders_C[[#This Row],[Unit_Price]]*Orders_C[[#This Row],[Quantity]])-Orders_C[[#This Row],[Discount]]+Orders_C[[#This Row],[Tax]]</f>
        <v>849</v>
      </c>
      <c r="AD2952" t="str">
        <f>IF(COUNTIF(Orders_C[[#All],[Customer_ID]],Orders_C[[#This Row],[Customer_ID]])&gt;1,"Repeat","New")</f>
        <v>Repeat</v>
      </c>
      <c r="AE2952" t="str" cm="1">
        <f t="array" ref="AE2952">_xlfn.XLOOKUP(Orders_C[[#This Row],[Store_ID]],Stores_c[[#All],[Store_ID]],Stores_c[[#All],[City]])</f>
        <v>Lake Kristashire</v>
      </c>
      <c r="AF2952" t="str" cm="1">
        <f t="array" ref="AF2952">_xlfn.XLOOKUP(Orders_C[[#This Row],[Store_ID]],Stores_c[[#All],[Store_ID]],Stores_c[[#All],[Manager_Name]])</f>
        <v>Andrea Daugherty</v>
      </c>
      <c r="AG2952" t="str" cm="1">
        <f t="array" ref="AG2952">_xlfn.XLOOKUP(Orders_C[[#This Row],[Store_ID]],Stores_c[[#All],[Store_ID]],Stores_c[[#All],[Store_Type]])</f>
        <v>Mall</v>
      </c>
    </row>
    <row r="2953" spans="1:33" x14ac:dyDescent="0.25">
      <c r="A2953">
        <v>9584</v>
      </c>
      <c r="B2953" s="1">
        <v>45957</v>
      </c>
      <c r="C2953" s="2">
        <v>0.40309027777777778</v>
      </c>
      <c r="D2953">
        <v>1146</v>
      </c>
      <c r="E2953">
        <v>205</v>
      </c>
      <c r="F2953">
        <v>536</v>
      </c>
      <c r="G2953">
        <v>313</v>
      </c>
      <c r="H2953">
        <v>3</v>
      </c>
      <c r="I2953">
        <v>280</v>
      </c>
      <c r="J2953">
        <v>5</v>
      </c>
      <c r="K2953">
        <v>14</v>
      </c>
      <c r="L2953">
        <v>849</v>
      </c>
      <c r="M2953" t="s">
        <v>19</v>
      </c>
      <c r="N2953" t="s">
        <v>21</v>
      </c>
      <c r="O2953">
        <v>34</v>
      </c>
      <c r="P2953">
        <v>2</v>
      </c>
      <c r="Q2953" t="s">
        <v>3607</v>
      </c>
      <c r="R2953">
        <v>508</v>
      </c>
      <c r="S2953" s="3">
        <v>0.05</v>
      </c>
      <c r="T2953" s="6">
        <v>345</v>
      </c>
      <c r="U2953" t="s">
        <v>6332</v>
      </c>
      <c r="V2953">
        <v>2025</v>
      </c>
      <c r="W2953" t="s">
        <v>6329</v>
      </c>
      <c r="X2953" t="str">
        <f>_xlfn.XLOOKUP(Orders_C[[#This Row],[Product_ID]],Products_C[Product_ID],Products_C[Product_Name])</f>
        <v>Rice Bowl</v>
      </c>
      <c r="Y2953" t="str">
        <f>_xlfn.XLOOKUP(Orders_C[[#This Row],[Product_ID]],Products_C[Product_ID],Products_C[Category])</f>
        <v>Beverage</v>
      </c>
      <c r="Z2953" t="str">
        <f>_xlfn.XLOOKUP(Orders_C[[#This Row],[Store_ID]],Stores_c[Store_ID],Stores_c[City])</f>
        <v>Port Jacob</v>
      </c>
      <c r="AA2953" t="str">
        <f>_xlfn.XLOOKUP(Orders_C[[#This Row],[Customer_ID]],Customers_c[Customer_ID],Customers_c[Customer_Name])</f>
        <v>John Lewis</v>
      </c>
      <c r="AB2953" s="6">
        <f>Orders_C[[#This Row],[Quantity]]*Orders_C[[#This Row],[Unit_Price]]*(1-Orders_C[[#This Row],[Discount %]])+Orders_C[[#This Row],[Tax]]</f>
        <v>812</v>
      </c>
      <c r="AC2953" s="9">
        <f>(Orders_C[[#This Row],[Unit_Price]]*Orders_C[[#This Row],[Quantity]])-Orders_C[[#This Row],[Discount]]+Orders_C[[#This Row],[Tax]]</f>
        <v>849</v>
      </c>
      <c r="AD2953" t="str">
        <f>IF(COUNTIF(Orders_C[[#All],[Customer_ID]],Orders_C[[#This Row],[Customer_ID]])&gt;1,"Repeat","New")</f>
        <v>Repeat</v>
      </c>
      <c r="AE2953" t="str" cm="1">
        <f t="array" ref="AE2953">_xlfn.XLOOKUP(Orders_C[[#This Row],[Store_ID]],Stores_c[[#All],[Store_ID]],Stores_c[[#All],[City]])</f>
        <v>Port Jacob</v>
      </c>
      <c r="AF2953" t="str" cm="1">
        <f t="array" ref="AF2953">_xlfn.XLOOKUP(Orders_C[[#This Row],[Store_ID]],Stores_c[[#All],[Store_ID]],Stores_c[[#All],[Manager_Name]])</f>
        <v>David Harris</v>
      </c>
      <c r="AG2953" t="str" cm="1">
        <f t="array" ref="AG2953">_xlfn.XLOOKUP(Orders_C[[#This Row],[Store_ID]],Stores_c[[#All],[Store_ID]],Stores_c[[#All],[Store_Type]])</f>
        <v>Mall</v>
      </c>
    </row>
    <row r="2954" spans="1:33" x14ac:dyDescent="0.25">
      <c r="A2954">
        <v>6770</v>
      </c>
      <c r="B2954" s="1">
        <v>46035</v>
      </c>
      <c r="C2954" s="2">
        <v>0.76788194444444446</v>
      </c>
      <c r="D2954">
        <v>1383</v>
      </c>
      <c r="E2954">
        <v>207</v>
      </c>
      <c r="F2954">
        <v>462</v>
      </c>
      <c r="G2954">
        <v>322</v>
      </c>
      <c r="H2954">
        <v>2</v>
      </c>
      <c r="I2954">
        <v>406</v>
      </c>
      <c r="J2954">
        <v>0</v>
      </c>
      <c r="K2954">
        <v>20.3</v>
      </c>
      <c r="L2954">
        <v>832.3</v>
      </c>
      <c r="M2954" t="s">
        <v>18</v>
      </c>
      <c r="N2954" t="s">
        <v>21</v>
      </c>
      <c r="O2954">
        <v>13</v>
      </c>
      <c r="P2954">
        <v>1</v>
      </c>
      <c r="Q2954" t="s">
        <v>793</v>
      </c>
      <c r="R2954">
        <v>503</v>
      </c>
      <c r="S2954" s="3">
        <v>0</v>
      </c>
      <c r="T2954" s="6">
        <v>345.09999999999997</v>
      </c>
      <c r="U2954" t="s">
        <v>6330</v>
      </c>
      <c r="V2954">
        <v>2026</v>
      </c>
      <c r="W2954" t="s">
        <v>6333</v>
      </c>
      <c r="X2954" t="str">
        <f>_xlfn.XLOOKUP(Orders_C[[#This Row],[Product_ID]],Products_C[Product_ID],Products_C[Product_Name])</f>
        <v>Veg Burger</v>
      </c>
      <c r="Y2954" t="str">
        <f>_xlfn.XLOOKUP(Orders_C[[#This Row],[Product_ID]],Products_C[Product_ID],Products_C[Category])</f>
        <v>Burger</v>
      </c>
      <c r="Z2954" t="str">
        <f>_xlfn.XLOOKUP(Orders_C[[#This Row],[Store_ID]],Stores_c[Store_ID],Stores_c[City])</f>
        <v>Christineton</v>
      </c>
      <c r="AA2954" t="str">
        <f>_xlfn.XLOOKUP(Orders_C[[#This Row],[Customer_ID]],Customers_c[Customer_ID],Customers_c[Customer_Name])</f>
        <v>Henry Moore</v>
      </c>
      <c r="AB2954" s="6">
        <f>Orders_C[[#This Row],[Quantity]]*Orders_C[[#This Row],[Unit_Price]]*(1-Orders_C[[#This Row],[Discount %]])+Orders_C[[#This Row],[Tax]]</f>
        <v>832.3</v>
      </c>
      <c r="AC2954" s="9">
        <f>(Orders_C[[#This Row],[Unit_Price]]*Orders_C[[#This Row],[Quantity]])-Orders_C[[#This Row],[Discount]]+Orders_C[[#This Row],[Tax]]</f>
        <v>832.3</v>
      </c>
      <c r="AD2954" t="str">
        <f>IF(COUNTIF(Orders_C[[#All],[Customer_ID]],Orders_C[[#This Row],[Customer_ID]])&gt;1,"Repeat","New")</f>
        <v>Repeat</v>
      </c>
      <c r="AE2954" t="str" cm="1">
        <f t="array" ref="AE2954">_xlfn.XLOOKUP(Orders_C[[#This Row],[Store_ID]],Stores_c[[#All],[Store_ID]],Stores_c[[#All],[City]])</f>
        <v>Christineton</v>
      </c>
      <c r="AF2954" t="str" cm="1">
        <f t="array" ref="AF2954">_xlfn.XLOOKUP(Orders_C[[#This Row],[Store_ID]],Stores_c[[#All],[Store_ID]],Stores_c[[#All],[Manager_Name]])</f>
        <v>Dr. William Hubbard MD</v>
      </c>
      <c r="AG2954" t="str" cm="1">
        <f t="array" ref="AG2954">_xlfn.XLOOKUP(Orders_C[[#This Row],[Store_ID]],Stores_c[[#All],[Store_ID]],Stores_c[[#All],[Store_Type]])</f>
        <v>Street</v>
      </c>
    </row>
    <row r="2955" spans="1:33" x14ac:dyDescent="0.25">
      <c r="A2955">
        <v>8893</v>
      </c>
      <c r="B2955" s="1">
        <v>45789</v>
      </c>
      <c r="C2955" s="2">
        <v>0.44222222222222224</v>
      </c>
      <c r="D2955">
        <v>1172</v>
      </c>
      <c r="E2955">
        <v>216</v>
      </c>
      <c r="F2955">
        <v>538</v>
      </c>
      <c r="G2955">
        <v>306</v>
      </c>
      <c r="H2955">
        <v>2</v>
      </c>
      <c r="I2955">
        <v>406</v>
      </c>
      <c r="J2955">
        <v>0</v>
      </c>
      <c r="K2955">
        <v>20.3</v>
      </c>
      <c r="L2955">
        <v>832.3</v>
      </c>
      <c r="M2955" t="s">
        <v>19</v>
      </c>
      <c r="N2955" t="s">
        <v>21</v>
      </c>
      <c r="O2955">
        <v>43</v>
      </c>
      <c r="P2955">
        <v>3</v>
      </c>
      <c r="Q2955" t="s">
        <v>2916</v>
      </c>
      <c r="R2955">
        <v>510</v>
      </c>
      <c r="S2955" s="3">
        <v>0</v>
      </c>
      <c r="T2955" s="6">
        <v>345.09999999999997</v>
      </c>
      <c r="U2955" t="s">
        <v>6339</v>
      </c>
      <c r="V2955">
        <v>2025</v>
      </c>
      <c r="W2955" t="s">
        <v>6331</v>
      </c>
      <c r="X2955" t="str">
        <f>_xlfn.XLOOKUP(Orders_C[[#This Row],[Product_ID]],Products_C[Product_ID],Products_C[Product_Name])</f>
        <v>Veg Burger</v>
      </c>
      <c r="Y2955" t="str">
        <f>_xlfn.XLOOKUP(Orders_C[[#This Row],[Product_ID]],Products_C[Product_ID],Products_C[Category])</f>
        <v>Burger</v>
      </c>
      <c r="Z2955" t="str">
        <f>_xlfn.XLOOKUP(Orders_C[[#This Row],[Store_ID]],Stores_c[Store_ID],Stores_c[City])</f>
        <v>Garciaview</v>
      </c>
      <c r="AA2955" t="str">
        <f>_xlfn.XLOOKUP(Orders_C[[#This Row],[Customer_ID]],Customers_c[Customer_ID],Customers_c[Customer_Name])</f>
        <v>Timothy Pruitt</v>
      </c>
      <c r="AB2955" s="6">
        <f>Orders_C[[#This Row],[Quantity]]*Orders_C[[#This Row],[Unit_Price]]*(1-Orders_C[[#This Row],[Discount %]])+Orders_C[[#This Row],[Tax]]</f>
        <v>832.3</v>
      </c>
      <c r="AC2955" s="9">
        <f>(Orders_C[[#This Row],[Unit_Price]]*Orders_C[[#This Row],[Quantity]])-Orders_C[[#This Row],[Discount]]+Orders_C[[#This Row],[Tax]]</f>
        <v>832.3</v>
      </c>
      <c r="AD2955" t="str">
        <f>IF(COUNTIF(Orders_C[[#All],[Customer_ID]],Orders_C[[#This Row],[Customer_ID]])&gt;1,"Repeat","New")</f>
        <v>Repeat</v>
      </c>
      <c r="AE2955" t="str" cm="1">
        <f t="array" ref="AE2955">_xlfn.XLOOKUP(Orders_C[[#This Row],[Store_ID]],Stores_c[[#All],[Store_ID]],Stores_c[[#All],[City]])</f>
        <v>Garciaview</v>
      </c>
      <c r="AF2955" t="str" cm="1">
        <f t="array" ref="AF2955">_xlfn.XLOOKUP(Orders_C[[#This Row],[Store_ID]],Stores_c[[#All],[Store_ID]],Stores_c[[#All],[Manager_Name]])</f>
        <v>Karina Washington</v>
      </c>
      <c r="AG2955" t="str" cm="1">
        <f t="array" ref="AG2955">_xlfn.XLOOKUP(Orders_C[[#This Row],[Store_ID]],Stores_c[[#All],[Store_ID]],Stores_c[[#All],[Store_Type]])</f>
        <v>Drive-Thru</v>
      </c>
    </row>
    <row r="2956" spans="1:33" x14ac:dyDescent="0.25">
      <c r="A2956">
        <v>9029</v>
      </c>
      <c r="B2956" s="1">
        <v>45786</v>
      </c>
      <c r="C2956" s="2">
        <v>0.57759259259259255</v>
      </c>
      <c r="D2956">
        <v>1360</v>
      </c>
      <c r="E2956">
        <v>206</v>
      </c>
      <c r="F2956">
        <v>470</v>
      </c>
      <c r="G2956">
        <v>326</v>
      </c>
      <c r="H2956">
        <v>2</v>
      </c>
      <c r="I2956">
        <v>406</v>
      </c>
      <c r="J2956">
        <v>0</v>
      </c>
      <c r="K2956">
        <v>20.3</v>
      </c>
      <c r="L2956">
        <v>832.3</v>
      </c>
      <c r="M2956" t="s">
        <v>19</v>
      </c>
      <c r="N2956" t="s">
        <v>23</v>
      </c>
      <c r="O2956">
        <v>31</v>
      </c>
      <c r="P2956">
        <v>2</v>
      </c>
      <c r="Q2956" t="s">
        <v>3052</v>
      </c>
      <c r="R2956">
        <v>510</v>
      </c>
      <c r="S2956" s="3">
        <v>0</v>
      </c>
      <c r="T2956" s="6">
        <v>345.09999999999997</v>
      </c>
      <c r="U2956" t="s">
        <v>6339</v>
      </c>
      <c r="V2956">
        <v>2025</v>
      </c>
      <c r="W2956" t="s">
        <v>6329</v>
      </c>
      <c r="X2956" t="str">
        <f>_xlfn.XLOOKUP(Orders_C[[#This Row],[Product_ID]],Products_C[Product_ID],Products_C[Product_Name])</f>
        <v>Rice Bowl</v>
      </c>
      <c r="Y2956" t="str">
        <f>_xlfn.XLOOKUP(Orders_C[[#This Row],[Product_ID]],Products_C[Product_ID],Products_C[Category])</f>
        <v>Burger</v>
      </c>
      <c r="Z2956" t="str">
        <f>_xlfn.XLOOKUP(Orders_C[[#This Row],[Store_ID]],Stores_c[Store_ID],Stores_c[City])</f>
        <v>West Matthew</v>
      </c>
      <c r="AA2956" t="str">
        <f>_xlfn.XLOOKUP(Orders_C[[#This Row],[Customer_ID]],Customers_c[Customer_ID],Customers_c[Customer_Name])</f>
        <v>Nicholas Rodriguez</v>
      </c>
      <c r="AB2956" s="6">
        <f>Orders_C[[#This Row],[Quantity]]*Orders_C[[#This Row],[Unit_Price]]*(1-Orders_C[[#This Row],[Discount %]])+Orders_C[[#This Row],[Tax]]</f>
        <v>832.3</v>
      </c>
      <c r="AC2956" s="9">
        <f>(Orders_C[[#This Row],[Unit_Price]]*Orders_C[[#This Row],[Quantity]])-Orders_C[[#This Row],[Discount]]+Orders_C[[#This Row],[Tax]]</f>
        <v>832.3</v>
      </c>
      <c r="AD2956" t="str">
        <f>IF(COUNTIF(Orders_C[[#All],[Customer_ID]],Orders_C[[#This Row],[Customer_ID]])&gt;1,"Repeat","New")</f>
        <v>Repeat</v>
      </c>
      <c r="AE2956" t="str" cm="1">
        <f t="array" ref="AE2956">_xlfn.XLOOKUP(Orders_C[[#This Row],[Store_ID]],Stores_c[[#All],[Store_ID]],Stores_c[[#All],[City]])</f>
        <v>West Matthew</v>
      </c>
      <c r="AF2956" t="str" cm="1">
        <f t="array" ref="AF2956">_xlfn.XLOOKUP(Orders_C[[#This Row],[Store_ID]],Stores_c[[#All],[Store_ID]],Stores_c[[#All],[Manager_Name]])</f>
        <v>Miguel Kidd</v>
      </c>
      <c r="AG2956" t="str" cm="1">
        <f t="array" ref="AG2956">_xlfn.XLOOKUP(Orders_C[[#This Row],[Store_ID]],Stores_c[[#All],[Store_ID]],Stores_c[[#All],[Store_Type]])</f>
        <v>Drive-Thru</v>
      </c>
    </row>
    <row r="2957" spans="1:33" x14ac:dyDescent="0.25">
      <c r="A2957">
        <v>10125</v>
      </c>
      <c r="B2957" s="1">
        <v>46061</v>
      </c>
      <c r="C2957" s="2">
        <v>0.41945601851851849</v>
      </c>
      <c r="D2957">
        <v>1930</v>
      </c>
      <c r="E2957">
        <v>214</v>
      </c>
      <c r="F2957">
        <v>439</v>
      </c>
      <c r="G2957">
        <v>305</v>
      </c>
      <c r="H2957">
        <v>2</v>
      </c>
      <c r="I2957">
        <v>418</v>
      </c>
      <c r="J2957">
        <v>10</v>
      </c>
      <c r="K2957">
        <v>20.9</v>
      </c>
      <c r="L2957">
        <v>846.9</v>
      </c>
      <c r="M2957" t="s">
        <v>20</v>
      </c>
      <c r="N2957" t="s">
        <v>22</v>
      </c>
      <c r="O2957">
        <v>32</v>
      </c>
      <c r="P2957">
        <v>1</v>
      </c>
      <c r="Q2957" t="s">
        <v>4148</v>
      </c>
      <c r="R2957">
        <v>509</v>
      </c>
      <c r="S2957" s="3">
        <v>0.1</v>
      </c>
      <c r="T2957" s="6">
        <v>345.3</v>
      </c>
      <c r="U2957" t="s">
        <v>6338</v>
      </c>
      <c r="V2957">
        <v>2026</v>
      </c>
      <c r="W2957" t="s">
        <v>6329</v>
      </c>
      <c r="X2957" t="str">
        <f>_xlfn.XLOOKUP(Orders_C[[#This Row],[Product_ID]],Products_C[Product_ID],Products_C[Product_Name])</f>
        <v>Krushers</v>
      </c>
      <c r="Y2957" t="str">
        <f>_xlfn.XLOOKUP(Orders_C[[#This Row],[Product_ID]],Products_C[Product_ID],Products_C[Category])</f>
        <v>Dessert</v>
      </c>
      <c r="Z2957" t="str">
        <f>_xlfn.XLOOKUP(Orders_C[[#This Row],[Store_ID]],Stores_c[Store_ID],Stores_c[City])</f>
        <v>New Robert</v>
      </c>
      <c r="AA2957" t="str">
        <f>_xlfn.XLOOKUP(Orders_C[[#This Row],[Customer_ID]],Customers_c[Customer_ID],Customers_c[Customer_Name])</f>
        <v>Tyler Walton</v>
      </c>
      <c r="AB2957" s="6">
        <f>Orders_C[[#This Row],[Quantity]]*Orders_C[[#This Row],[Unit_Price]]*(1-Orders_C[[#This Row],[Discount %]])+Orders_C[[#This Row],[Tax]]</f>
        <v>773.3</v>
      </c>
      <c r="AC2957" s="9">
        <f>(Orders_C[[#This Row],[Unit_Price]]*Orders_C[[#This Row],[Quantity]])-Orders_C[[#This Row],[Discount]]+Orders_C[[#This Row],[Tax]]</f>
        <v>846.9</v>
      </c>
      <c r="AD2957" t="str">
        <f>IF(COUNTIF(Orders_C[[#All],[Customer_ID]],Orders_C[[#This Row],[Customer_ID]])&gt;1,"Repeat","New")</f>
        <v>Repeat</v>
      </c>
      <c r="AE2957" t="str" cm="1">
        <f t="array" ref="AE2957">_xlfn.XLOOKUP(Orders_C[[#This Row],[Store_ID]],Stores_c[[#All],[Store_ID]],Stores_c[[#All],[City]])</f>
        <v>New Robert</v>
      </c>
      <c r="AF2957" t="str" cm="1">
        <f t="array" ref="AF2957">_xlfn.XLOOKUP(Orders_C[[#This Row],[Store_ID]],Stores_c[[#All],[Store_ID]],Stores_c[[#All],[Manager_Name]])</f>
        <v>Krista Webb</v>
      </c>
      <c r="AG2957" t="str" cm="1">
        <f t="array" ref="AG2957">_xlfn.XLOOKUP(Orders_C[[#This Row],[Store_ID]],Stores_c[[#All],[Store_ID]],Stores_c[[#All],[Store_Type]])</f>
        <v>Drive-Thru</v>
      </c>
    </row>
    <row r="2958" spans="1:33" x14ac:dyDescent="0.25">
      <c r="A2958">
        <v>9763</v>
      </c>
      <c r="B2958" s="1">
        <v>45821</v>
      </c>
      <c r="C2958" s="2">
        <v>0.48314814814814816</v>
      </c>
      <c r="D2958">
        <v>1535</v>
      </c>
      <c r="E2958">
        <v>214</v>
      </c>
      <c r="F2958">
        <v>419</v>
      </c>
      <c r="G2958">
        <v>301</v>
      </c>
      <c r="H2958">
        <v>2</v>
      </c>
      <c r="I2958">
        <v>413</v>
      </c>
      <c r="J2958">
        <v>5</v>
      </c>
      <c r="K2958">
        <v>20.65</v>
      </c>
      <c r="L2958">
        <v>841.65</v>
      </c>
      <c r="M2958" t="s">
        <v>18</v>
      </c>
      <c r="N2958" t="s">
        <v>21</v>
      </c>
      <c r="O2958">
        <v>48</v>
      </c>
      <c r="P2958">
        <v>4</v>
      </c>
      <c r="Q2958" t="s">
        <v>3786</v>
      </c>
      <c r="R2958">
        <v>510</v>
      </c>
      <c r="S2958" s="3">
        <v>0.05</v>
      </c>
      <c r="T2958" s="6">
        <v>346.05</v>
      </c>
      <c r="U2958" t="s">
        <v>6340</v>
      </c>
      <c r="V2958">
        <v>2025</v>
      </c>
      <c r="W2958" t="s">
        <v>6331</v>
      </c>
      <c r="X2958" t="str">
        <f>_xlfn.XLOOKUP(Orders_C[[#This Row],[Product_ID]],Products_C[Product_ID],Products_C[Product_Name])</f>
        <v>Krushers</v>
      </c>
      <c r="Y2958" t="str">
        <f>_xlfn.XLOOKUP(Orders_C[[#This Row],[Product_ID]],Products_C[Product_ID],Products_C[Category])</f>
        <v>Burger</v>
      </c>
      <c r="Z2958" t="str">
        <f>_xlfn.XLOOKUP(Orders_C[[#This Row],[Store_ID]],Stores_c[Store_ID],Stores_c[City])</f>
        <v>New Robert</v>
      </c>
      <c r="AA2958" t="str">
        <f>_xlfn.XLOOKUP(Orders_C[[#This Row],[Customer_ID]],Customers_c[Customer_ID],Customers_c[Customer_Name])</f>
        <v>Mark Wright</v>
      </c>
      <c r="AB2958" s="6">
        <f>Orders_C[[#This Row],[Quantity]]*Orders_C[[#This Row],[Unit_Price]]*(1-Orders_C[[#This Row],[Discount %]])+Orders_C[[#This Row],[Tax]]</f>
        <v>805.34999999999991</v>
      </c>
      <c r="AC2958" s="9">
        <f>(Orders_C[[#This Row],[Unit_Price]]*Orders_C[[#This Row],[Quantity]])-Orders_C[[#This Row],[Discount]]+Orders_C[[#This Row],[Tax]]</f>
        <v>841.65</v>
      </c>
      <c r="AD2958" t="str">
        <f>IF(COUNTIF(Orders_C[[#All],[Customer_ID]],Orders_C[[#This Row],[Customer_ID]])&gt;1,"Repeat","New")</f>
        <v>Repeat</v>
      </c>
      <c r="AE2958" t="str" cm="1">
        <f t="array" ref="AE2958">_xlfn.XLOOKUP(Orders_C[[#This Row],[Store_ID]],Stores_c[[#All],[Store_ID]],Stores_c[[#All],[City]])</f>
        <v>New Robert</v>
      </c>
      <c r="AF2958" t="str" cm="1">
        <f t="array" ref="AF2958">_xlfn.XLOOKUP(Orders_C[[#This Row],[Store_ID]],Stores_c[[#All],[Store_ID]],Stores_c[[#All],[Manager_Name]])</f>
        <v>Krista Webb</v>
      </c>
      <c r="AG2958" t="str" cm="1">
        <f t="array" ref="AG2958">_xlfn.XLOOKUP(Orders_C[[#This Row],[Store_ID]],Stores_c[[#All],[Store_ID]],Stores_c[[#All],[Store_Type]])</f>
        <v>Drive-Thru</v>
      </c>
    </row>
    <row r="2959" spans="1:33" x14ac:dyDescent="0.25">
      <c r="A2959">
        <v>7058</v>
      </c>
      <c r="B2959" s="1">
        <v>45845</v>
      </c>
      <c r="C2959" s="2">
        <v>0.10518518518518519</v>
      </c>
      <c r="D2959">
        <v>1092</v>
      </c>
      <c r="E2959">
        <v>218</v>
      </c>
      <c r="F2959">
        <v>502</v>
      </c>
      <c r="G2959">
        <v>340</v>
      </c>
      <c r="H2959">
        <v>2</v>
      </c>
      <c r="I2959">
        <v>419</v>
      </c>
      <c r="J2959">
        <v>10</v>
      </c>
      <c r="K2959">
        <v>20.95</v>
      </c>
      <c r="L2959">
        <v>848.95</v>
      </c>
      <c r="M2959" t="s">
        <v>20</v>
      </c>
      <c r="N2959" t="s">
        <v>22</v>
      </c>
      <c r="O2959">
        <v>48</v>
      </c>
      <c r="P2959">
        <v>3</v>
      </c>
      <c r="Q2959" t="s">
        <v>1081</v>
      </c>
      <c r="R2959">
        <v>502</v>
      </c>
      <c r="S2959" s="3">
        <v>0.1</v>
      </c>
      <c r="T2959" s="6">
        <v>346.15000000000009</v>
      </c>
      <c r="U2959" t="s">
        <v>6341</v>
      </c>
      <c r="V2959">
        <v>2025</v>
      </c>
      <c r="W2959" t="s">
        <v>6331</v>
      </c>
      <c r="X2959" t="str">
        <f>_xlfn.XLOOKUP(Orders_C[[#This Row],[Product_ID]],Products_C[Product_ID],Products_C[Product_Name])</f>
        <v>Chocolate Lava Cake</v>
      </c>
      <c r="Y2959" t="str">
        <f>_xlfn.XLOOKUP(Orders_C[[#This Row],[Product_ID]],Products_C[Product_ID],Products_C[Category])</f>
        <v>Chicken</v>
      </c>
      <c r="Z2959" t="str">
        <f>_xlfn.XLOOKUP(Orders_C[[#This Row],[Store_ID]],Stores_c[Store_ID],Stores_c[City])</f>
        <v>East Johnport</v>
      </c>
      <c r="AA2959" t="str">
        <f>_xlfn.XLOOKUP(Orders_C[[#This Row],[Customer_ID]],Customers_c[Customer_ID],Customers_c[Customer_Name])</f>
        <v>Jordan Stephens</v>
      </c>
      <c r="AB2959" s="6">
        <f>Orders_C[[#This Row],[Quantity]]*Orders_C[[#This Row],[Unit_Price]]*(1-Orders_C[[#This Row],[Discount %]])+Orders_C[[#This Row],[Tax]]</f>
        <v>775.15000000000009</v>
      </c>
      <c r="AC2959" s="9">
        <f>(Orders_C[[#This Row],[Unit_Price]]*Orders_C[[#This Row],[Quantity]])-Orders_C[[#This Row],[Discount]]+Orders_C[[#This Row],[Tax]]</f>
        <v>848.95</v>
      </c>
      <c r="AD2959" t="str">
        <f>IF(COUNTIF(Orders_C[[#All],[Customer_ID]],Orders_C[[#This Row],[Customer_ID]])&gt;1,"Repeat","New")</f>
        <v>Repeat</v>
      </c>
      <c r="AE2959" t="str" cm="1">
        <f t="array" ref="AE2959">_xlfn.XLOOKUP(Orders_C[[#This Row],[Store_ID]],Stores_c[[#All],[Store_ID]],Stores_c[[#All],[City]])</f>
        <v>East Johnport</v>
      </c>
      <c r="AF2959" t="str" cm="1">
        <f t="array" ref="AF2959">_xlfn.XLOOKUP(Orders_C[[#This Row],[Store_ID]],Stores_c[[#All],[Store_ID]],Stores_c[[#All],[Manager_Name]])</f>
        <v>Mr. Matthew Murillo III</v>
      </c>
      <c r="AG2959" t="str" cm="1">
        <f t="array" ref="AG2959">_xlfn.XLOOKUP(Orders_C[[#This Row],[Store_ID]],Stores_c[[#All],[Store_ID]],Stores_c[[#All],[Store_Type]])</f>
        <v>Street</v>
      </c>
    </row>
    <row r="2960" spans="1:33" x14ac:dyDescent="0.25">
      <c r="A2960">
        <v>7636</v>
      </c>
      <c r="B2960" s="1">
        <v>46035</v>
      </c>
      <c r="C2960" s="2">
        <v>0.9871064814814815</v>
      </c>
      <c r="D2960">
        <v>1648</v>
      </c>
      <c r="E2960">
        <v>207</v>
      </c>
      <c r="F2960">
        <v>405</v>
      </c>
      <c r="G2960">
        <v>303</v>
      </c>
      <c r="H2960">
        <v>2</v>
      </c>
      <c r="I2960">
        <v>419</v>
      </c>
      <c r="J2960">
        <v>10</v>
      </c>
      <c r="K2960">
        <v>20.95</v>
      </c>
      <c r="L2960">
        <v>848.95</v>
      </c>
      <c r="M2960" t="s">
        <v>19</v>
      </c>
      <c r="N2960" t="s">
        <v>21</v>
      </c>
      <c r="O2960">
        <v>18</v>
      </c>
      <c r="P2960">
        <v>5</v>
      </c>
      <c r="Q2960" t="s">
        <v>1659</v>
      </c>
      <c r="R2960">
        <v>506</v>
      </c>
      <c r="S2960" s="3">
        <v>0.1</v>
      </c>
      <c r="T2960" s="6">
        <v>346.15000000000009</v>
      </c>
      <c r="U2960" t="s">
        <v>6330</v>
      </c>
      <c r="V2960">
        <v>2026</v>
      </c>
      <c r="W2960" t="s">
        <v>6333</v>
      </c>
      <c r="X2960" t="str">
        <f>_xlfn.XLOOKUP(Orders_C[[#This Row],[Product_ID]],Products_C[Product_ID],Products_C[Product_Name])</f>
        <v>Chocolate Lava Cake</v>
      </c>
      <c r="Y2960" t="str">
        <f>_xlfn.XLOOKUP(Orders_C[[#This Row],[Product_ID]],Products_C[Product_ID],Products_C[Category])</f>
        <v>Chicken</v>
      </c>
      <c r="Z2960" t="str">
        <f>_xlfn.XLOOKUP(Orders_C[[#This Row],[Store_ID]],Stores_c[Store_ID],Stores_c[City])</f>
        <v>Christineton</v>
      </c>
      <c r="AA2960" t="str">
        <f>_xlfn.XLOOKUP(Orders_C[[#This Row],[Customer_ID]],Customers_c[Customer_ID],Customers_c[Customer_Name])</f>
        <v>Timothy Campbell</v>
      </c>
      <c r="AB2960" s="6">
        <f>Orders_C[[#This Row],[Quantity]]*Orders_C[[#This Row],[Unit_Price]]*(1-Orders_C[[#This Row],[Discount %]])+Orders_C[[#This Row],[Tax]]</f>
        <v>775.15000000000009</v>
      </c>
      <c r="AC2960" s="9">
        <f>(Orders_C[[#This Row],[Unit_Price]]*Orders_C[[#This Row],[Quantity]])-Orders_C[[#This Row],[Discount]]+Orders_C[[#This Row],[Tax]]</f>
        <v>848.95</v>
      </c>
      <c r="AD2960" t="str">
        <f>IF(COUNTIF(Orders_C[[#All],[Customer_ID]],Orders_C[[#This Row],[Customer_ID]])&gt;1,"Repeat","New")</f>
        <v>Repeat</v>
      </c>
      <c r="AE2960" t="str" cm="1">
        <f t="array" ref="AE2960">_xlfn.XLOOKUP(Orders_C[[#This Row],[Store_ID]],Stores_c[[#All],[Store_ID]],Stores_c[[#All],[City]])</f>
        <v>Christineton</v>
      </c>
      <c r="AF2960" t="str" cm="1">
        <f t="array" ref="AF2960">_xlfn.XLOOKUP(Orders_C[[#This Row],[Store_ID]],Stores_c[[#All],[Store_ID]],Stores_c[[#All],[Manager_Name]])</f>
        <v>Dr. William Hubbard MD</v>
      </c>
      <c r="AG2960" t="str" cm="1">
        <f t="array" ref="AG2960">_xlfn.XLOOKUP(Orders_C[[#This Row],[Store_ID]],Stores_c[[#All],[Store_ID]],Stores_c[[#All],[Store_Type]])</f>
        <v>Street</v>
      </c>
    </row>
    <row r="2961" spans="1:33" x14ac:dyDescent="0.25">
      <c r="A2961">
        <v>7202</v>
      </c>
      <c r="B2961" s="1">
        <v>45798</v>
      </c>
      <c r="C2961" s="2">
        <v>0.44208333333333333</v>
      </c>
      <c r="D2961">
        <v>1938</v>
      </c>
      <c r="E2961">
        <v>207</v>
      </c>
      <c r="F2961">
        <v>450</v>
      </c>
      <c r="G2961">
        <v>307</v>
      </c>
      <c r="H2961">
        <v>3</v>
      </c>
      <c r="I2961">
        <v>285</v>
      </c>
      <c r="J2961">
        <v>10</v>
      </c>
      <c r="K2961">
        <v>14.25</v>
      </c>
      <c r="L2961">
        <v>859.25</v>
      </c>
      <c r="M2961" t="s">
        <v>18</v>
      </c>
      <c r="N2961" t="s">
        <v>22</v>
      </c>
      <c r="O2961">
        <v>39</v>
      </c>
      <c r="P2961">
        <v>1</v>
      </c>
      <c r="Q2961" t="s">
        <v>1225</v>
      </c>
      <c r="R2961">
        <v>501</v>
      </c>
      <c r="S2961" s="3">
        <v>0.1</v>
      </c>
      <c r="T2961" s="6">
        <v>346.25</v>
      </c>
      <c r="U2961" t="s">
        <v>6339</v>
      </c>
      <c r="V2961">
        <v>2025</v>
      </c>
      <c r="W2961" t="s">
        <v>6329</v>
      </c>
      <c r="X2961" t="str">
        <f>_xlfn.XLOOKUP(Orders_C[[#This Row],[Product_ID]],Products_C[Product_ID],Products_C[Product_Name])</f>
        <v>Chicken Wings</v>
      </c>
      <c r="Y2961" t="str">
        <f>_xlfn.XLOOKUP(Orders_C[[#This Row],[Product_ID]],Products_C[Product_ID],Products_C[Category])</f>
        <v>Chicken</v>
      </c>
      <c r="Z2961" t="str">
        <f>_xlfn.XLOOKUP(Orders_C[[#This Row],[Store_ID]],Stores_c[Store_ID],Stores_c[City])</f>
        <v>Christineton</v>
      </c>
      <c r="AA2961" t="str">
        <f>_xlfn.XLOOKUP(Orders_C[[#This Row],[Customer_ID]],Customers_c[Customer_ID],Customers_c[Customer_Name])</f>
        <v>Susan Thompson</v>
      </c>
      <c r="AB2961" s="6">
        <f>Orders_C[[#This Row],[Quantity]]*Orders_C[[#This Row],[Unit_Price]]*(1-Orders_C[[#This Row],[Discount %]])+Orders_C[[#This Row],[Tax]]</f>
        <v>783.75</v>
      </c>
      <c r="AC2961" s="9">
        <f>(Orders_C[[#This Row],[Unit_Price]]*Orders_C[[#This Row],[Quantity]])-Orders_C[[#This Row],[Discount]]+Orders_C[[#This Row],[Tax]]</f>
        <v>859.25</v>
      </c>
      <c r="AD2961" t="str">
        <f>IF(COUNTIF(Orders_C[[#All],[Customer_ID]],Orders_C[[#This Row],[Customer_ID]])&gt;1,"Repeat","New")</f>
        <v>Repeat</v>
      </c>
      <c r="AE2961" t="str" cm="1">
        <f t="array" ref="AE2961">_xlfn.XLOOKUP(Orders_C[[#This Row],[Store_ID]],Stores_c[[#All],[Store_ID]],Stores_c[[#All],[City]])</f>
        <v>Christineton</v>
      </c>
      <c r="AF2961" t="str" cm="1">
        <f t="array" ref="AF2961">_xlfn.XLOOKUP(Orders_C[[#This Row],[Store_ID]],Stores_c[[#All],[Store_ID]],Stores_c[[#All],[Manager_Name]])</f>
        <v>Dr. William Hubbard MD</v>
      </c>
      <c r="AG2961" t="str" cm="1">
        <f t="array" ref="AG2961">_xlfn.XLOOKUP(Orders_C[[#This Row],[Store_ID]],Stores_c[[#All],[Store_ID]],Stores_c[[#All],[Store_Type]])</f>
        <v>Street</v>
      </c>
    </row>
    <row r="2962" spans="1:33" x14ac:dyDescent="0.25">
      <c r="A2962">
        <v>7330</v>
      </c>
      <c r="B2962" s="1">
        <v>45856</v>
      </c>
      <c r="C2962" s="2">
        <v>0.45015046296296296</v>
      </c>
      <c r="D2962">
        <v>1563</v>
      </c>
      <c r="E2962">
        <v>213</v>
      </c>
      <c r="F2962">
        <v>459</v>
      </c>
      <c r="G2962">
        <v>302</v>
      </c>
      <c r="H2962">
        <v>2</v>
      </c>
      <c r="I2962">
        <v>425</v>
      </c>
      <c r="J2962">
        <v>15</v>
      </c>
      <c r="K2962">
        <v>21.25</v>
      </c>
      <c r="L2962">
        <v>856.25</v>
      </c>
      <c r="M2962" t="s">
        <v>20</v>
      </c>
      <c r="N2962" t="s">
        <v>21</v>
      </c>
      <c r="O2962">
        <v>35</v>
      </c>
      <c r="P2962">
        <v>2</v>
      </c>
      <c r="Q2962" t="s">
        <v>1353</v>
      </c>
      <c r="R2962">
        <v>507</v>
      </c>
      <c r="S2962" s="3">
        <v>0.15</v>
      </c>
      <c r="T2962" s="6">
        <v>346.25</v>
      </c>
      <c r="U2962" t="s">
        <v>6341</v>
      </c>
      <c r="V2962">
        <v>2025</v>
      </c>
      <c r="W2962" t="s">
        <v>6329</v>
      </c>
      <c r="X2962" t="str">
        <f>_xlfn.XLOOKUP(Orders_C[[#This Row],[Product_ID]],Products_C[Product_ID],Products_C[Product_Name])</f>
        <v>Chicken Wings</v>
      </c>
      <c r="Y2962" t="str">
        <f>_xlfn.XLOOKUP(Orders_C[[#This Row],[Product_ID]],Products_C[Product_ID],Products_C[Category])</f>
        <v>Chicken</v>
      </c>
      <c r="Z2962" t="str">
        <f>_xlfn.XLOOKUP(Orders_C[[#This Row],[Store_ID]],Stores_c[Store_ID],Stores_c[City])</f>
        <v>Lake Kristashire</v>
      </c>
      <c r="AA2962" t="str">
        <f>_xlfn.XLOOKUP(Orders_C[[#This Row],[Customer_ID]],Customers_c[Customer_ID],Customers_c[Customer_Name])</f>
        <v>Jose Olson</v>
      </c>
      <c r="AB2962" s="6">
        <f>Orders_C[[#This Row],[Quantity]]*Orders_C[[#This Row],[Unit_Price]]*(1-Orders_C[[#This Row],[Discount %]])+Orders_C[[#This Row],[Tax]]</f>
        <v>743.75</v>
      </c>
      <c r="AC2962" s="9">
        <f>(Orders_C[[#This Row],[Unit_Price]]*Orders_C[[#This Row],[Quantity]])-Orders_C[[#This Row],[Discount]]+Orders_C[[#This Row],[Tax]]</f>
        <v>856.25</v>
      </c>
      <c r="AD2962" t="str">
        <f>IF(COUNTIF(Orders_C[[#All],[Customer_ID]],Orders_C[[#This Row],[Customer_ID]])&gt;1,"Repeat","New")</f>
        <v>Repeat</v>
      </c>
      <c r="AE2962" t="str" cm="1">
        <f t="array" ref="AE2962">_xlfn.XLOOKUP(Orders_C[[#This Row],[Store_ID]],Stores_c[[#All],[Store_ID]],Stores_c[[#All],[City]])</f>
        <v>Lake Kristashire</v>
      </c>
      <c r="AF2962" t="str" cm="1">
        <f t="array" ref="AF2962">_xlfn.XLOOKUP(Orders_C[[#This Row],[Store_ID]],Stores_c[[#All],[Store_ID]],Stores_c[[#All],[Manager_Name]])</f>
        <v>Andrea Daugherty</v>
      </c>
      <c r="AG2962" t="str" cm="1">
        <f t="array" ref="AG2962">_xlfn.XLOOKUP(Orders_C[[#This Row],[Store_ID]],Stores_c[[#All],[Store_ID]],Stores_c[[#All],[Store_Type]])</f>
        <v>Mall</v>
      </c>
    </row>
    <row r="2963" spans="1:33" x14ac:dyDescent="0.25">
      <c r="A2963">
        <v>7681</v>
      </c>
      <c r="B2963" s="1">
        <v>45789</v>
      </c>
      <c r="C2963" s="2">
        <v>0.49518518518518517</v>
      </c>
      <c r="D2963">
        <v>1228</v>
      </c>
      <c r="E2963">
        <v>207</v>
      </c>
      <c r="F2963">
        <v>547</v>
      </c>
      <c r="G2963">
        <v>317</v>
      </c>
      <c r="H2963">
        <v>2</v>
      </c>
      <c r="I2963">
        <v>425</v>
      </c>
      <c r="J2963">
        <v>15</v>
      </c>
      <c r="K2963">
        <v>21.25</v>
      </c>
      <c r="L2963">
        <v>856.25</v>
      </c>
      <c r="M2963" t="s">
        <v>19</v>
      </c>
      <c r="N2963" t="s">
        <v>23</v>
      </c>
      <c r="O2963">
        <v>49</v>
      </c>
      <c r="P2963">
        <v>2</v>
      </c>
      <c r="Q2963" t="s">
        <v>1704</v>
      </c>
      <c r="R2963">
        <v>506</v>
      </c>
      <c r="S2963" s="3">
        <v>0.15</v>
      </c>
      <c r="T2963" s="6">
        <v>346.25</v>
      </c>
      <c r="U2963" t="s">
        <v>6339</v>
      </c>
      <c r="V2963">
        <v>2025</v>
      </c>
      <c r="W2963" t="s">
        <v>6331</v>
      </c>
      <c r="X2963" t="str">
        <f>_xlfn.XLOOKUP(Orders_C[[#This Row],[Product_ID]],Products_C[Product_ID],Products_C[Product_Name])</f>
        <v>Popcorn Chicken</v>
      </c>
      <c r="Y2963" t="str">
        <f>_xlfn.XLOOKUP(Orders_C[[#This Row],[Product_ID]],Products_C[Product_ID],Products_C[Category])</f>
        <v>Dessert</v>
      </c>
      <c r="Z2963" t="str">
        <f>_xlfn.XLOOKUP(Orders_C[[#This Row],[Store_ID]],Stores_c[Store_ID],Stores_c[City])</f>
        <v>Christineton</v>
      </c>
      <c r="AA2963" t="str">
        <f>_xlfn.XLOOKUP(Orders_C[[#This Row],[Customer_ID]],Customers_c[Customer_ID],Customers_c[Customer_Name])</f>
        <v>Casey Patton</v>
      </c>
      <c r="AB2963" s="6">
        <f>Orders_C[[#This Row],[Quantity]]*Orders_C[[#This Row],[Unit_Price]]*(1-Orders_C[[#This Row],[Discount %]])+Orders_C[[#This Row],[Tax]]</f>
        <v>743.75</v>
      </c>
      <c r="AC2963" s="9">
        <f>(Orders_C[[#This Row],[Unit_Price]]*Orders_C[[#This Row],[Quantity]])-Orders_C[[#This Row],[Discount]]+Orders_C[[#This Row],[Tax]]</f>
        <v>856.25</v>
      </c>
      <c r="AD2963" t="str">
        <f>IF(COUNTIF(Orders_C[[#All],[Customer_ID]],Orders_C[[#This Row],[Customer_ID]])&gt;1,"Repeat","New")</f>
        <v>Repeat</v>
      </c>
      <c r="AE2963" t="str" cm="1">
        <f t="array" ref="AE2963">_xlfn.XLOOKUP(Orders_C[[#This Row],[Store_ID]],Stores_c[[#All],[Store_ID]],Stores_c[[#All],[City]])</f>
        <v>Christineton</v>
      </c>
      <c r="AF2963" t="str" cm="1">
        <f t="array" ref="AF2963">_xlfn.XLOOKUP(Orders_C[[#This Row],[Store_ID]],Stores_c[[#All],[Store_ID]],Stores_c[[#All],[Manager_Name]])</f>
        <v>Dr. William Hubbard MD</v>
      </c>
      <c r="AG2963" t="str" cm="1">
        <f t="array" ref="AG2963">_xlfn.XLOOKUP(Orders_C[[#This Row],[Store_ID]],Stores_c[[#All],[Store_ID]],Stores_c[[#All],[Store_Type]])</f>
        <v>Street</v>
      </c>
    </row>
    <row r="2964" spans="1:33" x14ac:dyDescent="0.25">
      <c r="A2964">
        <v>9084</v>
      </c>
      <c r="B2964" s="1">
        <v>45724</v>
      </c>
      <c r="C2964" s="2">
        <v>0.86550925925925926</v>
      </c>
      <c r="D2964">
        <v>1129</v>
      </c>
      <c r="E2964">
        <v>212</v>
      </c>
      <c r="F2964">
        <v>469</v>
      </c>
      <c r="G2964">
        <v>316</v>
      </c>
      <c r="H2964">
        <v>2</v>
      </c>
      <c r="I2964">
        <v>425</v>
      </c>
      <c r="J2964">
        <v>15</v>
      </c>
      <c r="K2964">
        <v>21.25</v>
      </c>
      <c r="L2964">
        <v>856.25</v>
      </c>
      <c r="M2964" t="s">
        <v>19</v>
      </c>
      <c r="N2964" t="s">
        <v>23</v>
      </c>
      <c r="O2964">
        <v>51</v>
      </c>
      <c r="P2964">
        <v>2</v>
      </c>
      <c r="Q2964" t="s">
        <v>3107</v>
      </c>
      <c r="R2964">
        <v>508</v>
      </c>
      <c r="S2964" s="3">
        <v>0.15</v>
      </c>
      <c r="T2964" s="6">
        <v>346.25</v>
      </c>
      <c r="U2964" t="s">
        <v>6334</v>
      </c>
      <c r="V2964">
        <v>2025</v>
      </c>
      <c r="W2964" t="s">
        <v>6331</v>
      </c>
      <c r="X2964" t="str">
        <f>_xlfn.XLOOKUP(Orders_C[[#This Row],[Product_ID]],Products_C[Product_ID],Products_C[Product_Name])</f>
        <v>Popcorn Chicken</v>
      </c>
      <c r="Y2964" t="str">
        <f>_xlfn.XLOOKUP(Orders_C[[#This Row],[Product_ID]],Products_C[Product_ID],Products_C[Category])</f>
        <v>Dessert</v>
      </c>
      <c r="Z2964" t="str">
        <f>_xlfn.XLOOKUP(Orders_C[[#This Row],[Store_ID]],Stores_c[Store_ID],Stores_c[City])</f>
        <v>Andrewview</v>
      </c>
      <c r="AA2964" t="str">
        <f>_xlfn.XLOOKUP(Orders_C[[#This Row],[Customer_ID]],Customers_c[Customer_ID],Customers_c[Customer_Name])</f>
        <v>Stacy Johnson</v>
      </c>
      <c r="AB2964" s="6">
        <f>Orders_C[[#This Row],[Quantity]]*Orders_C[[#This Row],[Unit_Price]]*(1-Orders_C[[#This Row],[Discount %]])+Orders_C[[#This Row],[Tax]]</f>
        <v>743.75</v>
      </c>
      <c r="AC2964" s="9">
        <f>(Orders_C[[#This Row],[Unit_Price]]*Orders_C[[#This Row],[Quantity]])-Orders_C[[#This Row],[Discount]]+Orders_C[[#This Row],[Tax]]</f>
        <v>856.25</v>
      </c>
      <c r="AD2964" t="str">
        <f>IF(COUNTIF(Orders_C[[#All],[Customer_ID]],Orders_C[[#This Row],[Customer_ID]])&gt;1,"Repeat","New")</f>
        <v>Repeat</v>
      </c>
      <c r="AE2964" t="str" cm="1">
        <f t="array" ref="AE2964">_xlfn.XLOOKUP(Orders_C[[#This Row],[Store_ID]],Stores_c[[#All],[Store_ID]],Stores_c[[#All],[City]])</f>
        <v>Andrewview</v>
      </c>
      <c r="AF2964" t="str" cm="1">
        <f t="array" ref="AF2964">_xlfn.XLOOKUP(Orders_C[[#This Row],[Store_ID]],Stores_c[[#All],[Store_ID]],Stores_c[[#All],[Manager_Name]])</f>
        <v>Alice Sutton</v>
      </c>
      <c r="AG2964" t="str" cm="1">
        <f t="array" ref="AG2964">_xlfn.XLOOKUP(Orders_C[[#This Row],[Store_ID]],Stores_c[[#All],[Store_ID]],Stores_c[[#All],[Store_Type]])</f>
        <v>Mall</v>
      </c>
    </row>
    <row r="2965" spans="1:33" x14ac:dyDescent="0.25">
      <c r="A2965">
        <v>9527</v>
      </c>
      <c r="B2965" s="1">
        <v>46016</v>
      </c>
      <c r="C2965" s="2">
        <v>0.45900462962962962</v>
      </c>
      <c r="D2965">
        <v>1668</v>
      </c>
      <c r="E2965">
        <v>207</v>
      </c>
      <c r="F2965">
        <v>436</v>
      </c>
      <c r="G2965">
        <v>332</v>
      </c>
      <c r="H2965">
        <v>4</v>
      </c>
      <c r="I2965">
        <v>219</v>
      </c>
      <c r="J2965">
        <v>15</v>
      </c>
      <c r="K2965">
        <v>10.95</v>
      </c>
      <c r="L2965">
        <v>871.95</v>
      </c>
      <c r="M2965" t="s">
        <v>19</v>
      </c>
      <c r="N2965" t="s">
        <v>21</v>
      </c>
      <c r="O2965">
        <v>12</v>
      </c>
      <c r="P2965">
        <v>4</v>
      </c>
      <c r="Q2965" t="s">
        <v>3550</v>
      </c>
      <c r="R2965">
        <v>501</v>
      </c>
      <c r="S2965" s="3">
        <v>0.15</v>
      </c>
      <c r="T2965" s="6">
        <v>346.35</v>
      </c>
      <c r="U2965" t="s">
        <v>6328</v>
      </c>
      <c r="V2965">
        <v>2025</v>
      </c>
      <c r="W2965" t="s">
        <v>6333</v>
      </c>
      <c r="X2965" t="str">
        <f>_xlfn.XLOOKUP(Orders_C[[#This Row],[Product_ID]],Products_C[Product_ID],Products_C[Product_Name])</f>
        <v>Zinger Burger</v>
      </c>
      <c r="Y2965" t="str">
        <f>_xlfn.XLOOKUP(Orders_C[[#This Row],[Product_ID]],Products_C[Product_ID],Products_C[Category])</f>
        <v>Beverage</v>
      </c>
      <c r="Z2965" t="str">
        <f>_xlfn.XLOOKUP(Orders_C[[#This Row],[Store_ID]],Stores_c[Store_ID],Stores_c[City])</f>
        <v>Christineton</v>
      </c>
      <c r="AA2965" t="str">
        <f>_xlfn.XLOOKUP(Orders_C[[#This Row],[Customer_ID]],Customers_c[Customer_ID],Customers_c[Customer_Name])</f>
        <v>Jerry Hurley</v>
      </c>
      <c r="AB2965" s="6">
        <f>Orders_C[[#This Row],[Quantity]]*Orders_C[[#This Row],[Unit_Price]]*(1-Orders_C[[#This Row],[Discount %]])+Orders_C[[#This Row],[Tax]]</f>
        <v>755.55000000000007</v>
      </c>
      <c r="AC2965" s="9">
        <f>(Orders_C[[#This Row],[Unit_Price]]*Orders_C[[#This Row],[Quantity]])-Orders_C[[#This Row],[Discount]]+Orders_C[[#This Row],[Tax]]</f>
        <v>871.95</v>
      </c>
      <c r="AD2965" t="str">
        <f>IF(COUNTIF(Orders_C[[#All],[Customer_ID]],Orders_C[[#This Row],[Customer_ID]])&gt;1,"Repeat","New")</f>
        <v>Repeat</v>
      </c>
      <c r="AE2965" t="str" cm="1">
        <f t="array" ref="AE2965">_xlfn.XLOOKUP(Orders_C[[#This Row],[Store_ID]],Stores_c[[#All],[Store_ID]],Stores_c[[#All],[City]])</f>
        <v>Christineton</v>
      </c>
      <c r="AF2965" t="str" cm="1">
        <f t="array" ref="AF2965">_xlfn.XLOOKUP(Orders_C[[#This Row],[Store_ID]],Stores_c[[#All],[Store_ID]],Stores_c[[#All],[Manager_Name]])</f>
        <v>Dr. William Hubbard MD</v>
      </c>
      <c r="AG2965" t="str" cm="1">
        <f t="array" ref="AG2965">_xlfn.XLOOKUP(Orders_C[[#This Row],[Store_ID]],Stores_c[[#All],[Store_ID]],Stores_c[[#All],[Store_Type]])</f>
        <v>Street</v>
      </c>
    </row>
    <row r="2966" spans="1:33" x14ac:dyDescent="0.25">
      <c r="A2966">
        <v>6051</v>
      </c>
      <c r="B2966" s="1">
        <v>45898</v>
      </c>
      <c r="C2966" s="2">
        <v>0.98167824074074073</v>
      </c>
      <c r="D2966">
        <v>1838</v>
      </c>
      <c r="E2966">
        <v>214</v>
      </c>
      <c r="F2966">
        <v>435</v>
      </c>
      <c r="G2966">
        <v>326</v>
      </c>
      <c r="H2966">
        <v>4</v>
      </c>
      <c r="I2966">
        <v>213</v>
      </c>
      <c r="J2966">
        <v>5</v>
      </c>
      <c r="K2966">
        <v>10.65</v>
      </c>
      <c r="L2966">
        <v>857.65</v>
      </c>
      <c r="M2966" t="s">
        <v>20</v>
      </c>
      <c r="N2966" t="s">
        <v>22</v>
      </c>
      <c r="O2966">
        <v>27</v>
      </c>
      <c r="P2966">
        <v>3</v>
      </c>
      <c r="Q2966" t="s">
        <v>74</v>
      </c>
      <c r="R2966">
        <v>506</v>
      </c>
      <c r="S2966" s="3">
        <v>0.05</v>
      </c>
      <c r="T2966" s="6">
        <v>346.45</v>
      </c>
      <c r="U2966" t="s">
        <v>6342</v>
      </c>
      <c r="V2966">
        <v>2025</v>
      </c>
      <c r="W2966" t="s">
        <v>6329</v>
      </c>
      <c r="X2966" t="str">
        <f>_xlfn.XLOOKUP(Orders_C[[#This Row],[Product_ID]],Products_C[Product_ID],Products_C[Product_Name])</f>
        <v>Rice Bowl</v>
      </c>
      <c r="Y2966" t="str">
        <f>_xlfn.XLOOKUP(Orders_C[[#This Row],[Product_ID]],Products_C[Product_ID],Products_C[Category])</f>
        <v>Burger</v>
      </c>
      <c r="Z2966" t="str">
        <f>_xlfn.XLOOKUP(Orders_C[[#This Row],[Store_ID]],Stores_c[Store_ID],Stores_c[City])</f>
        <v>New Robert</v>
      </c>
      <c r="AA2966" t="str">
        <f>_xlfn.XLOOKUP(Orders_C[[#This Row],[Customer_ID]],Customers_c[Customer_ID],Customers_c[Customer_Name])</f>
        <v>Makayla Martin</v>
      </c>
      <c r="AB2966" s="6">
        <f>Orders_C[[#This Row],[Quantity]]*Orders_C[[#This Row],[Unit_Price]]*(1-Orders_C[[#This Row],[Discount %]])+Orders_C[[#This Row],[Tax]]</f>
        <v>820.05</v>
      </c>
      <c r="AC2966" s="9">
        <f>(Orders_C[[#This Row],[Unit_Price]]*Orders_C[[#This Row],[Quantity]])-Orders_C[[#This Row],[Discount]]+Orders_C[[#This Row],[Tax]]</f>
        <v>857.65</v>
      </c>
      <c r="AD2966" t="str">
        <f>IF(COUNTIF(Orders_C[[#All],[Customer_ID]],Orders_C[[#This Row],[Customer_ID]])&gt;1,"Repeat","New")</f>
        <v>Repeat</v>
      </c>
      <c r="AE2966" t="str" cm="1">
        <f t="array" ref="AE2966">_xlfn.XLOOKUP(Orders_C[[#This Row],[Store_ID]],Stores_c[[#All],[Store_ID]],Stores_c[[#All],[City]])</f>
        <v>New Robert</v>
      </c>
      <c r="AF2966" t="str" cm="1">
        <f t="array" ref="AF2966">_xlfn.XLOOKUP(Orders_C[[#This Row],[Store_ID]],Stores_c[[#All],[Store_ID]],Stores_c[[#All],[Manager_Name]])</f>
        <v>Krista Webb</v>
      </c>
      <c r="AG2966" t="str" cm="1">
        <f t="array" ref="AG2966">_xlfn.XLOOKUP(Orders_C[[#This Row],[Store_ID]],Stores_c[[#All],[Store_ID]],Stores_c[[#All],[Store_Type]])</f>
        <v>Drive-Thru</v>
      </c>
    </row>
    <row r="2967" spans="1:33" x14ac:dyDescent="0.25">
      <c r="A2967">
        <v>6958</v>
      </c>
      <c r="B2967" s="1">
        <v>46025</v>
      </c>
      <c r="C2967" s="2">
        <v>0.90456018518518522</v>
      </c>
      <c r="D2967">
        <v>1242</v>
      </c>
      <c r="E2967">
        <v>219</v>
      </c>
      <c r="F2967">
        <v>452</v>
      </c>
      <c r="G2967">
        <v>320</v>
      </c>
      <c r="H2967">
        <v>4</v>
      </c>
      <c r="I2967">
        <v>210</v>
      </c>
      <c r="J2967">
        <v>0</v>
      </c>
      <c r="K2967">
        <v>10.5</v>
      </c>
      <c r="L2967">
        <v>850.5</v>
      </c>
      <c r="M2967" t="s">
        <v>18</v>
      </c>
      <c r="N2967" t="s">
        <v>22</v>
      </c>
      <c r="O2967">
        <v>20</v>
      </c>
      <c r="P2967">
        <v>4</v>
      </c>
      <c r="Q2967" t="s">
        <v>981</v>
      </c>
      <c r="R2967">
        <v>509</v>
      </c>
      <c r="S2967" s="3">
        <v>0</v>
      </c>
      <c r="T2967" s="6">
        <v>346.5</v>
      </c>
      <c r="U2967" t="s">
        <v>6330</v>
      </c>
      <c r="V2967">
        <v>2026</v>
      </c>
      <c r="W2967" t="s">
        <v>6333</v>
      </c>
      <c r="X2967" t="str">
        <f>_xlfn.XLOOKUP(Orders_C[[#This Row],[Product_ID]],Products_C[Product_ID],Products_C[Product_Name])</f>
        <v>Rice Bowl</v>
      </c>
      <c r="Y2967" t="str">
        <f>_xlfn.XLOOKUP(Orders_C[[#This Row],[Product_ID]],Products_C[Product_ID],Products_C[Category])</f>
        <v>Beverage</v>
      </c>
      <c r="Z2967" t="str">
        <f>_xlfn.XLOOKUP(Orders_C[[#This Row],[Store_ID]],Stores_c[Store_ID],Stores_c[City])</f>
        <v>Lake David</v>
      </c>
      <c r="AA2967" t="str">
        <f>_xlfn.XLOOKUP(Orders_C[[#This Row],[Customer_ID]],Customers_c[Customer_ID],Customers_c[Customer_Name])</f>
        <v>Melinda Kramer</v>
      </c>
      <c r="AB2967" s="6">
        <f>Orders_C[[#This Row],[Quantity]]*Orders_C[[#This Row],[Unit_Price]]*(1-Orders_C[[#This Row],[Discount %]])+Orders_C[[#This Row],[Tax]]</f>
        <v>850.5</v>
      </c>
      <c r="AC2967" s="9">
        <f>(Orders_C[[#This Row],[Unit_Price]]*Orders_C[[#This Row],[Quantity]])-Orders_C[[#This Row],[Discount]]+Orders_C[[#This Row],[Tax]]</f>
        <v>850.5</v>
      </c>
      <c r="AD2967" t="str">
        <f>IF(COUNTIF(Orders_C[[#All],[Customer_ID]],Orders_C[[#This Row],[Customer_ID]])&gt;1,"Repeat","New")</f>
        <v>Repeat</v>
      </c>
      <c r="AE2967" t="str" cm="1">
        <f t="array" ref="AE2967">_xlfn.XLOOKUP(Orders_C[[#This Row],[Store_ID]],Stores_c[[#All],[Store_ID]],Stores_c[[#All],[City]])</f>
        <v>Lake David</v>
      </c>
      <c r="AF2967" t="str" cm="1">
        <f t="array" ref="AF2967">_xlfn.XLOOKUP(Orders_C[[#This Row],[Store_ID]],Stores_c[[#All],[Store_ID]],Stores_c[[#All],[Manager_Name]])</f>
        <v>Joshua Hines</v>
      </c>
      <c r="AG2967" t="str" cm="1">
        <f t="array" ref="AG2967">_xlfn.XLOOKUP(Orders_C[[#This Row],[Store_ID]],Stores_c[[#All],[Store_ID]],Stores_c[[#All],[Store_Type]])</f>
        <v>Street</v>
      </c>
    </row>
    <row r="2968" spans="1:33" x14ac:dyDescent="0.25">
      <c r="A2968">
        <v>8028</v>
      </c>
      <c r="B2968" s="1">
        <v>45817</v>
      </c>
      <c r="C2968" s="2">
        <v>0.8998842592592593</v>
      </c>
      <c r="D2968">
        <v>1755</v>
      </c>
      <c r="E2968">
        <v>209</v>
      </c>
      <c r="F2968">
        <v>526</v>
      </c>
      <c r="G2968">
        <v>336</v>
      </c>
      <c r="H2968">
        <v>4</v>
      </c>
      <c r="I2968">
        <v>210</v>
      </c>
      <c r="J2968">
        <v>0</v>
      </c>
      <c r="K2968">
        <v>10.5</v>
      </c>
      <c r="L2968">
        <v>850.5</v>
      </c>
      <c r="M2968" t="s">
        <v>19</v>
      </c>
      <c r="N2968" t="s">
        <v>21</v>
      </c>
      <c r="O2968">
        <v>36</v>
      </c>
      <c r="P2968">
        <v>4</v>
      </c>
      <c r="Q2968" t="s">
        <v>2051</v>
      </c>
      <c r="R2968">
        <v>501</v>
      </c>
      <c r="S2968" s="3">
        <v>0</v>
      </c>
      <c r="T2968" s="6">
        <v>346.5</v>
      </c>
      <c r="U2968" t="s">
        <v>6340</v>
      </c>
      <c r="V2968">
        <v>2025</v>
      </c>
      <c r="W2968" t="s">
        <v>6329</v>
      </c>
      <c r="X2968" t="str">
        <f>_xlfn.XLOOKUP(Orders_C[[#This Row],[Product_ID]],Products_C[Product_ID],Products_C[Product_Name])</f>
        <v>Chicken Bucket</v>
      </c>
      <c r="Y2968" t="str">
        <f>_xlfn.XLOOKUP(Orders_C[[#This Row],[Product_ID]],Products_C[Product_ID],Products_C[Category])</f>
        <v>Dessert</v>
      </c>
      <c r="Z2968" t="str">
        <f>_xlfn.XLOOKUP(Orders_C[[#This Row],[Store_ID]],Stores_c[Store_ID],Stores_c[City])</f>
        <v>Reidberg</v>
      </c>
      <c r="AA2968" t="str">
        <f>_xlfn.XLOOKUP(Orders_C[[#This Row],[Customer_ID]],Customers_c[Customer_ID],Customers_c[Customer_Name])</f>
        <v>Kelly Rivera</v>
      </c>
      <c r="AB2968" s="6">
        <f>Orders_C[[#This Row],[Quantity]]*Orders_C[[#This Row],[Unit_Price]]*(1-Orders_C[[#This Row],[Discount %]])+Orders_C[[#This Row],[Tax]]</f>
        <v>850.5</v>
      </c>
      <c r="AC2968" s="9">
        <f>(Orders_C[[#This Row],[Unit_Price]]*Orders_C[[#This Row],[Quantity]])-Orders_C[[#This Row],[Discount]]+Orders_C[[#This Row],[Tax]]</f>
        <v>850.5</v>
      </c>
      <c r="AD2968" t="str">
        <f>IF(COUNTIF(Orders_C[[#All],[Customer_ID]],Orders_C[[#This Row],[Customer_ID]])&gt;1,"Repeat","New")</f>
        <v>Repeat</v>
      </c>
      <c r="AE2968" t="str" cm="1">
        <f t="array" ref="AE2968">_xlfn.XLOOKUP(Orders_C[[#This Row],[Store_ID]],Stores_c[[#All],[Store_ID]],Stores_c[[#All],[City]])</f>
        <v>Reidberg</v>
      </c>
      <c r="AF2968" t="str" cm="1">
        <f t="array" ref="AF2968">_xlfn.XLOOKUP(Orders_C[[#This Row],[Store_ID]],Stores_c[[#All],[Store_ID]],Stores_c[[#All],[Manager_Name]])</f>
        <v>Jeffrey Horn</v>
      </c>
      <c r="AG2968" t="str" cm="1">
        <f t="array" ref="AG2968">_xlfn.XLOOKUP(Orders_C[[#This Row],[Store_ID]],Stores_c[[#All],[Store_ID]],Stores_c[[#All],[Store_Type]])</f>
        <v>Drive-Thru</v>
      </c>
    </row>
    <row r="2969" spans="1:33" x14ac:dyDescent="0.25">
      <c r="A2969">
        <v>8717</v>
      </c>
      <c r="B2969" s="1">
        <v>46035</v>
      </c>
      <c r="C2969" s="2">
        <v>0.98427083333333332</v>
      </c>
      <c r="D2969">
        <v>1632</v>
      </c>
      <c r="E2969">
        <v>208</v>
      </c>
      <c r="F2969">
        <v>455</v>
      </c>
      <c r="G2969">
        <v>339</v>
      </c>
      <c r="H2969">
        <v>2</v>
      </c>
      <c r="I2969">
        <v>408</v>
      </c>
      <c r="J2969">
        <v>0</v>
      </c>
      <c r="K2969">
        <v>20.399999999999999</v>
      </c>
      <c r="L2969">
        <v>836.4</v>
      </c>
      <c r="M2969" t="s">
        <v>18</v>
      </c>
      <c r="N2969" t="s">
        <v>23</v>
      </c>
      <c r="O2969">
        <v>59</v>
      </c>
      <c r="P2969">
        <v>4</v>
      </c>
      <c r="Q2969" t="s">
        <v>2740</v>
      </c>
      <c r="R2969">
        <v>506</v>
      </c>
      <c r="S2969" s="3">
        <v>0</v>
      </c>
      <c r="T2969" s="6">
        <v>346.8</v>
      </c>
      <c r="U2969" t="s">
        <v>6330</v>
      </c>
      <c r="V2969">
        <v>2026</v>
      </c>
      <c r="W2969" t="s">
        <v>6331</v>
      </c>
      <c r="X2969" t="str">
        <f>_xlfn.XLOOKUP(Orders_C[[#This Row],[Product_ID]],Products_C[Product_ID],Products_C[Product_Name])</f>
        <v>Veg Burger</v>
      </c>
      <c r="Y2969" t="str">
        <f>_xlfn.XLOOKUP(Orders_C[[#This Row],[Product_ID]],Products_C[Product_ID],Products_C[Category])</f>
        <v>Burger</v>
      </c>
      <c r="Z2969" t="str">
        <f>_xlfn.XLOOKUP(Orders_C[[#This Row],[Store_ID]],Stores_c[Store_ID],Stores_c[City])</f>
        <v>Tracyview</v>
      </c>
      <c r="AA2969" t="str">
        <f>_xlfn.XLOOKUP(Orders_C[[#This Row],[Customer_ID]],Customers_c[Customer_ID],Customers_c[Customer_Name])</f>
        <v>Mary Chan</v>
      </c>
      <c r="AB2969" s="6">
        <f>Orders_C[[#This Row],[Quantity]]*Orders_C[[#This Row],[Unit_Price]]*(1-Orders_C[[#This Row],[Discount %]])+Orders_C[[#This Row],[Tax]]</f>
        <v>836.4</v>
      </c>
      <c r="AC2969" s="9">
        <f>(Orders_C[[#This Row],[Unit_Price]]*Orders_C[[#This Row],[Quantity]])-Orders_C[[#This Row],[Discount]]+Orders_C[[#This Row],[Tax]]</f>
        <v>836.4</v>
      </c>
      <c r="AD2969" t="str">
        <f>IF(COUNTIF(Orders_C[[#All],[Customer_ID]],Orders_C[[#This Row],[Customer_ID]])&gt;1,"Repeat","New")</f>
        <v>Repeat</v>
      </c>
      <c r="AE2969" t="str" cm="1">
        <f t="array" ref="AE2969">_xlfn.XLOOKUP(Orders_C[[#This Row],[Store_ID]],Stores_c[[#All],[Store_ID]],Stores_c[[#All],[City]])</f>
        <v>Tracyview</v>
      </c>
      <c r="AF2969" t="str" cm="1">
        <f t="array" ref="AF2969">_xlfn.XLOOKUP(Orders_C[[#This Row],[Store_ID]],Stores_c[[#All],[Store_ID]],Stores_c[[#All],[Manager_Name]])</f>
        <v>Jeremiah Lee</v>
      </c>
      <c r="AG2969" t="str" cm="1">
        <f t="array" ref="AG2969">_xlfn.XLOOKUP(Orders_C[[#This Row],[Store_ID]],Stores_c[[#All],[Store_ID]],Stores_c[[#All],[Store_Type]])</f>
        <v>Mall</v>
      </c>
    </row>
    <row r="2970" spans="1:33" x14ac:dyDescent="0.25">
      <c r="A2970">
        <v>9336</v>
      </c>
      <c r="B2970" s="1">
        <v>46029</v>
      </c>
      <c r="C2970" s="2">
        <v>0.49246527777777777</v>
      </c>
      <c r="D2970">
        <v>1614</v>
      </c>
      <c r="E2970">
        <v>220</v>
      </c>
      <c r="F2970">
        <v>513</v>
      </c>
      <c r="G2970">
        <v>338</v>
      </c>
      <c r="H2970">
        <v>2</v>
      </c>
      <c r="I2970">
        <v>408</v>
      </c>
      <c r="J2970">
        <v>0</v>
      </c>
      <c r="K2970">
        <v>20.399999999999999</v>
      </c>
      <c r="L2970">
        <v>836.4</v>
      </c>
      <c r="M2970" t="s">
        <v>19</v>
      </c>
      <c r="N2970" t="s">
        <v>23</v>
      </c>
      <c r="O2970">
        <v>59</v>
      </c>
      <c r="P2970">
        <v>3</v>
      </c>
      <c r="Q2970" t="s">
        <v>3359</v>
      </c>
      <c r="R2970">
        <v>509</v>
      </c>
      <c r="S2970" s="3">
        <v>0</v>
      </c>
      <c r="T2970" s="6">
        <v>346.8</v>
      </c>
      <c r="U2970" t="s">
        <v>6330</v>
      </c>
      <c r="V2970">
        <v>2026</v>
      </c>
      <c r="W2970" t="s">
        <v>6331</v>
      </c>
      <c r="X2970" t="str">
        <f>_xlfn.XLOOKUP(Orders_C[[#This Row],[Product_ID]],Products_C[Product_ID],Products_C[Product_Name])</f>
        <v>Chicken Wings</v>
      </c>
      <c r="Y2970" t="str">
        <f>_xlfn.XLOOKUP(Orders_C[[#This Row],[Product_ID]],Products_C[Product_ID],Products_C[Category])</f>
        <v>Burger</v>
      </c>
      <c r="Z2970" t="str">
        <f>_xlfn.XLOOKUP(Orders_C[[#This Row],[Store_ID]],Stores_c[Store_ID],Stores_c[City])</f>
        <v>Williamborough</v>
      </c>
      <c r="AA2970" t="str">
        <f>_xlfn.XLOOKUP(Orders_C[[#This Row],[Customer_ID]],Customers_c[Customer_ID],Customers_c[Customer_Name])</f>
        <v>James Morgan</v>
      </c>
      <c r="AB2970" s="6">
        <f>Orders_C[[#This Row],[Quantity]]*Orders_C[[#This Row],[Unit_Price]]*(1-Orders_C[[#This Row],[Discount %]])+Orders_C[[#This Row],[Tax]]</f>
        <v>836.4</v>
      </c>
      <c r="AC2970" s="9">
        <f>(Orders_C[[#This Row],[Unit_Price]]*Orders_C[[#This Row],[Quantity]])-Orders_C[[#This Row],[Discount]]+Orders_C[[#This Row],[Tax]]</f>
        <v>836.4</v>
      </c>
      <c r="AD2970" t="str">
        <f>IF(COUNTIF(Orders_C[[#All],[Customer_ID]],Orders_C[[#This Row],[Customer_ID]])&gt;1,"Repeat","New")</f>
        <v>Repeat</v>
      </c>
      <c r="AE2970" t="str" cm="1">
        <f t="array" ref="AE2970">_xlfn.XLOOKUP(Orders_C[[#This Row],[Store_ID]],Stores_c[[#All],[Store_ID]],Stores_c[[#All],[City]])</f>
        <v>Williamborough</v>
      </c>
      <c r="AF2970" t="str" cm="1">
        <f t="array" ref="AF2970">_xlfn.XLOOKUP(Orders_C[[#This Row],[Store_ID]],Stores_c[[#All],[Store_ID]],Stores_c[[#All],[Manager_Name]])</f>
        <v>Michael Mcbride</v>
      </c>
      <c r="AG2970" t="str" cm="1">
        <f t="array" ref="AG2970">_xlfn.XLOOKUP(Orders_C[[#This Row],[Store_ID]],Stores_c[[#All],[Store_ID]],Stores_c[[#All],[Store_Type]])</f>
        <v>Mall</v>
      </c>
    </row>
    <row r="2971" spans="1:33" x14ac:dyDescent="0.25">
      <c r="A2971">
        <v>10720</v>
      </c>
      <c r="B2971" s="1">
        <v>45917</v>
      </c>
      <c r="C2971" s="2">
        <v>0.78814814814814815</v>
      </c>
      <c r="D2971">
        <v>1606</v>
      </c>
      <c r="E2971">
        <v>223</v>
      </c>
      <c r="F2971">
        <v>499</v>
      </c>
      <c r="G2971">
        <v>336</v>
      </c>
      <c r="H2971">
        <v>2</v>
      </c>
      <c r="I2971">
        <v>408</v>
      </c>
      <c r="J2971">
        <v>0</v>
      </c>
      <c r="K2971">
        <v>20.399999999999999</v>
      </c>
      <c r="L2971">
        <v>836.4</v>
      </c>
      <c r="M2971" t="s">
        <v>19</v>
      </c>
      <c r="N2971" t="s">
        <v>22</v>
      </c>
      <c r="O2971">
        <v>49</v>
      </c>
      <c r="P2971">
        <v>2</v>
      </c>
      <c r="Q2971" t="s">
        <v>4743</v>
      </c>
      <c r="R2971">
        <v>509</v>
      </c>
      <c r="S2971" s="3">
        <v>0</v>
      </c>
      <c r="T2971" s="6">
        <v>346.8</v>
      </c>
      <c r="U2971" t="s">
        <v>6335</v>
      </c>
      <c r="V2971">
        <v>2025</v>
      </c>
      <c r="W2971" t="s">
        <v>6331</v>
      </c>
      <c r="X2971" t="str">
        <f>_xlfn.XLOOKUP(Orders_C[[#This Row],[Product_ID]],Products_C[Product_ID],Products_C[Product_Name])</f>
        <v>Chicken Bucket</v>
      </c>
      <c r="Y2971" t="str">
        <f>_xlfn.XLOOKUP(Orders_C[[#This Row],[Product_ID]],Products_C[Product_ID],Products_C[Category])</f>
        <v>Dessert</v>
      </c>
      <c r="Z2971" t="str">
        <f>_xlfn.XLOOKUP(Orders_C[[#This Row],[Store_ID]],Stores_c[Store_ID],Stores_c[City])</f>
        <v>Chambershaven</v>
      </c>
      <c r="AA2971" t="str">
        <f>_xlfn.XLOOKUP(Orders_C[[#This Row],[Customer_ID]],Customers_c[Customer_ID],Customers_c[Customer_Name])</f>
        <v>Candace Barnes</v>
      </c>
      <c r="AB2971" s="6">
        <f>Orders_C[[#This Row],[Quantity]]*Orders_C[[#This Row],[Unit_Price]]*(1-Orders_C[[#This Row],[Discount %]])+Orders_C[[#This Row],[Tax]]</f>
        <v>836.4</v>
      </c>
      <c r="AC2971" s="9">
        <f>(Orders_C[[#This Row],[Unit_Price]]*Orders_C[[#This Row],[Quantity]])-Orders_C[[#This Row],[Discount]]+Orders_C[[#This Row],[Tax]]</f>
        <v>836.4</v>
      </c>
      <c r="AD2971" t="str">
        <f>IF(COUNTIF(Orders_C[[#All],[Customer_ID]],Orders_C[[#This Row],[Customer_ID]])&gt;1,"Repeat","New")</f>
        <v>Repeat</v>
      </c>
      <c r="AE2971" t="str" cm="1">
        <f t="array" ref="AE2971">_xlfn.XLOOKUP(Orders_C[[#This Row],[Store_ID]],Stores_c[[#All],[Store_ID]],Stores_c[[#All],[City]])</f>
        <v>Chambershaven</v>
      </c>
      <c r="AF2971" t="str" cm="1">
        <f t="array" ref="AF2971">_xlfn.XLOOKUP(Orders_C[[#This Row],[Store_ID]],Stores_c[[#All],[Store_ID]],Stores_c[[#All],[Manager_Name]])</f>
        <v>Virginia Webster</v>
      </c>
      <c r="AG2971" t="str" cm="1">
        <f t="array" ref="AG2971">_xlfn.XLOOKUP(Orders_C[[#This Row],[Store_ID]],Stores_c[[#All],[Store_ID]],Stores_c[[#All],[Store_Type]])</f>
        <v>Street</v>
      </c>
    </row>
    <row r="2972" spans="1:33" x14ac:dyDescent="0.25">
      <c r="A2972">
        <v>6001</v>
      </c>
      <c r="B2972" s="1">
        <v>46008</v>
      </c>
      <c r="C2972" s="2">
        <v>0.61273148148148149</v>
      </c>
      <c r="D2972">
        <v>1415</v>
      </c>
      <c r="E2972">
        <v>225</v>
      </c>
      <c r="F2972">
        <v>521</v>
      </c>
      <c r="G2972">
        <v>310</v>
      </c>
      <c r="H2972">
        <v>3</v>
      </c>
      <c r="I2972">
        <v>286</v>
      </c>
      <c r="J2972">
        <v>10</v>
      </c>
      <c r="K2972">
        <v>14.3</v>
      </c>
      <c r="L2972">
        <v>862.3</v>
      </c>
      <c r="M2972" t="s">
        <v>18</v>
      </c>
      <c r="N2972" t="s">
        <v>21</v>
      </c>
      <c r="O2972">
        <v>23</v>
      </c>
      <c r="P2972">
        <v>5</v>
      </c>
      <c r="Q2972" t="s">
        <v>24</v>
      </c>
      <c r="R2972">
        <v>507</v>
      </c>
      <c r="S2972" s="3">
        <v>0.1</v>
      </c>
      <c r="T2972" s="6">
        <v>347.5</v>
      </c>
      <c r="U2972" t="s">
        <v>6328</v>
      </c>
      <c r="V2972">
        <v>2025</v>
      </c>
      <c r="W2972" t="s">
        <v>6329</v>
      </c>
      <c r="X2972" t="str">
        <f>_xlfn.XLOOKUP(Orders_C[[#This Row],[Product_ID]],Products_C[Product_ID],Products_C[Product_Name])</f>
        <v>Chicken Bucket</v>
      </c>
      <c r="Y2972" t="str">
        <f>_xlfn.XLOOKUP(Orders_C[[#This Row],[Product_ID]],Products_C[Product_ID],Products_C[Category])</f>
        <v>Chicken</v>
      </c>
      <c r="Z2972" t="str">
        <f>_xlfn.XLOOKUP(Orders_C[[#This Row],[Store_ID]],Stores_c[Store_ID],Stores_c[City])</f>
        <v>South Peter</v>
      </c>
      <c r="AA2972" t="str">
        <f>_xlfn.XLOOKUP(Orders_C[[#This Row],[Customer_ID]],Customers_c[Customer_ID],Customers_c[Customer_Name])</f>
        <v>Jonathan Miller</v>
      </c>
      <c r="AB2972" s="6">
        <f>Orders_C[[#This Row],[Quantity]]*Orders_C[[#This Row],[Unit_Price]]*(1-Orders_C[[#This Row],[Discount %]])+Orders_C[[#This Row],[Tax]]</f>
        <v>786.5</v>
      </c>
      <c r="AC2972" s="9">
        <f>(Orders_C[[#This Row],[Unit_Price]]*Orders_C[[#This Row],[Quantity]])-Orders_C[[#This Row],[Discount]]+Orders_C[[#This Row],[Tax]]</f>
        <v>862.3</v>
      </c>
      <c r="AD2972" t="str">
        <f>IF(COUNTIF(Orders_C[[#All],[Customer_ID]],Orders_C[[#This Row],[Customer_ID]])&gt;1,"Repeat","New")</f>
        <v>Repeat</v>
      </c>
      <c r="AE2972" t="str" cm="1">
        <f t="array" ref="AE2972">_xlfn.XLOOKUP(Orders_C[[#This Row],[Store_ID]],Stores_c[[#All],[Store_ID]],Stores_c[[#All],[City]])</f>
        <v>South Peter</v>
      </c>
      <c r="AF2972" t="str" cm="1">
        <f t="array" ref="AF2972">_xlfn.XLOOKUP(Orders_C[[#This Row],[Store_ID]],Stores_c[[#All],[Store_ID]],Stores_c[[#All],[Manager_Name]])</f>
        <v>Gregory Lambert</v>
      </c>
      <c r="AG2972" t="str" cm="1">
        <f t="array" ref="AG2972">_xlfn.XLOOKUP(Orders_C[[#This Row],[Store_ID]],Stores_c[[#All],[Store_ID]],Stores_c[[#All],[Store_Type]])</f>
        <v>Street</v>
      </c>
    </row>
    <row r="2973" spans="1:33" x14ac:dyDescent="0.25">
      <c r="A2973">
        <v>7162</v>
      </c>
      <c r="B2973" s="1">
        <v>45955</v>
      </c>
      <c r="C2973" s="2">
        <v>0.84833333333333338</v>
      </c>
      <c r="D2973">
        <v>1987</v>
      </c>
      <c r="E2973">
        <v>202</v>
      </c>
      <c r="F2973">
        <v>416</v>
      </c>
      <c r="G2973">
        <v>313</v>
      </c>
      <c r="H2973">
        <v>3</v>
      </c>
      <c r="I2973">
        <v>290</v>
      </c>
      <c r="J2973">
        <v>15</v>
      </c>
      <c r="K2973">
        <v>14.5</v>
      </c>
      <c r="L2973">
        <v>869.5</v>
      </c>
      <c r="M2973" t="s">
        <v>18</v>
      </c>
      <c r="N2973" t="s">
        <v>22</v>
      </c>
      <c r="O2973">
        <v>15</v>
      </c>
      <c r="P2973">
        <v>2</v>
      </c>
      <c r="Q2973" t="s">
        <v>1185</v>
      </c>
      <c r="R2973">
        <v>504</v>
      </c>
      <c r="S2973" s="3">
        <v>0.15</v>
      </c>
      <c r="T2973" s="6">
        <v>347.5</v>
      </c>
      <c r="U2973" t="s">
        <v>6332</v>
      </c>
      <c r="V2973">
        <v>2025</v>
      </c>
      <c r="W2973" t="s">
        <v>6333</v>
      </c>
      <c r="X2973" t="str">
        <f>_xlfn.XLOOKUP(Orders_C[[#This Row],[Product_ID]],Products_C[Product_ID],Products_C[Product_Name])</f>
        <v>Rice Bowl</v>
      </c>
      <c r="Y2973" t="str">
        <f>_xlfn.XLOOKUP(Orders_C[[#This Row],[Product_ID]],Products_C[Product_ID],Products_C[Category])</f>
        <v>Beverage</v>
      </c>
      <c r="Z2973" t="str">
        <f>_xlfn.XLOOKUP(Orders_C[[#This Row],[Store_ID]],Stores_c[Store_ID],Stores_c[City])</f>
        <v>Rebekahside</v>
      </c>
      <c r="AA2973" t="str">
        <f>_xlfn.XLOOKUP(Orders_C[[#This Row],[Customer_ID]],Customers_c[Customer_ID],Customers_c[Customer_Name])</f>
        <v>Sharon Reynolds</v>
      </c>
      <c r="AB2973" s="6">
        <f>Orders_C[[#This Row],[Quantity]]*Orders_C[[#This Row],[Unit_Price]]*(1-Orders_C[[#This Row],[Discount %]])+Orders_C[[#This Row],[Tax]]</f>
        <v>754</v>
      </c>
      <c r="AC2973" s="9">
        <f>(Orders_C[[#This Row],[Unit_Price]]*Orders_C[[#This Row],[Quantity]])-Orders_C[[#This Row],[Discount]]+Orders_C[[#This Row],[Tax]]</f>
        <v>869.5</v>
      </c>
      <c r="AD2973" t="str">
        <f>IF(COUNTIF(Orders_C[[#All],[Customer_ID]],Orders_C[[#This Row],[Customer_ID]])&gt;1,"Repeat","New")</f>
        <v>Repeat</v>
      </c>
      <c r="AE2973" t="str" cm="1">
        <f t="array" ref="AE2973">_xlfn.XLOOKUP(Orders_C[[#This Row],[Store_ID]],Stores_c[[#All],[Store_ID]],Stores_c[[#All],[City]])</f>
        <v>Rebekahside</v>
      </c>
      <c r="AF2973" t="str" cm="1">
        <f t="array" ref="AF2973">_xlfn.XLOOKUP(Orders_C[[#This Row],[Store_ID]],Stores_c[[#All],[Store_ID]],Stores_c[[#All],[Manager_Name]])</f>
        <v>Mark Ray</v>
      </c>
      <c r="AG2973" t="str" cm="1">
        <f t="array" ref="AG2973">_xlfn.XLOOKUP(Orders_C[[#This Row],[Store_ID]],Stores_c[[#All],[Store_ID]],Stores_c[[#All],[Store_Type]])</f>
        <v>Drive-Thru</v>
      </c>
    </row>
    <row r="2974" spans="1:33" x14ac:dyDescent="0.25">
      <c r="A2974">
        <v>8013</v>
      </c>
      <c r="B2974" s="1">
        <v>46016</v>
      </c>
      <c r="C2974" s="2">
        <v>0.37174768518518519</v>
      </c>
      <c r="D2974">
        <v>1725</v>
      </c>
      <c r="E2974">
        <v>208</v>
      </c>
      <c r="F2974">
        <v>465</v>
      </c>
      <c r="G2974">
        <v>328</v>
      </c>
      <c r="H2974">
        <v>3</v>
      </c>
      <c r="I2974">
        <v>278</v>
      </c>
      <c r="J2974">
        <v>0</v>
      </c>
      <c r="K2974">
        <v>13.9</v>
      </c>
      <c r="L2974">
        <v>847.9</v>
      </c>
      <c r="M2974" t="s">
        <v>18</v>
      </c>
      <c r="N2974" t="s">
        <v>21</v>
      </c>
      <c r="O2974">
        <v>16</v>
      </c>
      <c r="P2974">
        <v>4</v>
      </c>
      <c r="Q2974" t="s">
        <v>2036</v>
      </c>
      <c r="R2974">
        <v>503</v>
      </c>
      <c r="S2974" s="3">
        <v>0</v>
      </c>
      <c r="T2974" s="6">
        <v>347.5</v>
      </c>
      <c r="U2974" t="s">
        <v>6328</v>
      </c>
      <c r="V2974">
        <v>2025</v>
      </c>
      <c r="W2974" t="s">
        <v>6333</v>
      </c>
      <c r="X2974" t="str">
        <f>_xlfn.XLOOKUP(Orders_C[[#This Row],[Product_ID]],Products_C[Product_ID],Products_C[Product_Name])</f>
        <v>Rice Bowl</v>
      </c>
      <c r="Y2974" t="str">
        <f>_xlfn.XLOOKUP(Orders_C[[#This Row],[Product_ID]],Products_C[Product_ID],Products_C[Category])</f>
        <v>Burger</v>
      </c>
      <c r="Z2974" t="str">
        <f>_xlfn.XLOOKUP(Orders_C[[#This Row],[Store_ID]],Stores_c[Store_ID],Stores_c[City])</f>
        <v>Tracyview</v>
      </c>
      <c r="AA2974" t="str">
        <f>_xlfn.XLOOKUP(Orders_C[[#This Row],[Customer_ID]],Customers_c[Customer_ID],Customers_c[Customer_Name])</f>
        <v>Johnathan Owens</v>
      </c>
      <c r="AB2974" s="6">
        <f>Orders_C[[#This Row],[Quantity]]*Orders_C[[#This Row],[Unit_Price]]*(1-Orders_C[[#This Row],[Discount %]])+Orders_C[[#This Row],[Tax]]</f>
        <v>847.9</v>
      </c>
      <c r="AC2974" s="9">
        <f>(Orders_C[[#This Row],[Unit_Price]]*Orders_C[[#This Row],[Quantity]])-Orders_C[[#This Row],[Discount]]+Orders_C[[#This Row],[Tax]]</f>
        <v>847.9</v>
      </c>
      <c r="AD2974" t="str">
        <f>IF(COUNTIF(Orders_C[[#All],[Customer_ID]],Orders_C[[#This Row],[Customer_ID]])&gt;1,"Repeat","New")</f>
        <v>Repeat</v>
      </c>
      <c r="AE2974" t="str" cm="1">
        <f t="array" ref="AE2974">_xlfn.XLOOKUP(Orders_C[[#This Row],[Store_ID]],Stores_c[[#All],[Store_ID]],Stores_c[[#All],[City]])</f>
        <v>Tracyview</v>
      </c>
      <c r="AF2974" t="str" cm="1">
        <f t="array" ref="AF2974">_xlfn.XLOOKUP(Orders_C[[#This Row],[Store_ID]],Stores_c[[#All],[Store_ID]],Stores_c[[#All],[Manager_Name]])</f>
        <v>Jeremiah Lee</v>
      </c>
      <c r="AG2974" t="str" cm="1">
        <f t="array" ref="AG2974">_xlfn.XLOOKUP(Orders_C[[#This Row],[Store_ID]],Stores_c[[#All],[Store_ID]],Stores_c[[#All],[Store_Type]])</f>
        <v>Mall</v>
      </c>
    </row>
    <row r="2975" spans="1:33" x14ac:dyDescent="0.25">
      <c r="A2975">
        <v>7875</v>
      </c>
      <c r="B2975" s="1">
        <v>45918</v>
      </c>
      <c r="C2975" s="2">
        <v>0.72534722222222225</v>
      </c>
      <c r="D2975">
        <v>1413</v>
      </c>
      <c r="E2975">
        <v>221</v>
      </c>
      <c r="F2975">
        <v>486</v>
      </c>
      <c r="G2975">
        <v>328</v>
      </c>
      <c r="H2975">
        <v>3</v>
      </c>
      <c r="I2975">
        <v>282</v>
      </c>
      <c r="J2975">
        <v>5</v>
      </c>
      <c r="K2975">
        <v>14.1</v>
      </c>
      <c r="L2975">
        <v>855.1</v>
      </c>
      <c r="M2975" t="s">
        <v>19</v>
      </c>
      <c r="N2975" t="s">
        <v>22</v>
      </c>
      <c r="O2975">
        <v>30</v>
      </c>
      <c r="P2975">
        <v>5</v>
      </c>
      <c r="Q2975" t="s">
        <v>1898</v>
      </c>
      <c r="R2975">
        <v>507</v>
      </c>
      <c r="S2975" s="3">
        <v>0.05</v>
      </c>
      <c r="T2975" s="6">
        <v>347.50000000000006</v>
      </c>
      <c r="U2975" t="s">
        <v>6335</v>
      </c>
      <c r="V2975">
        <v>2025</v>
      </c>
      <c r="W2975" t="s">
        <v>6329</v>
      </c>
      <c r="X2975" t="str">
        <f>_xlfn.XLOOKUP(Orders_C[[#This Row],[Product_ID]],Products_C[Product_ID],Products_C[Product_Name])</f>
        <v>Rice Bowl</v>
      </c>
      <c r="Y2975" t="str">
        <f>_xlfn.XLOOKUP(Orders_C[[#This Row],[Product_ID]],Products_C[Product_ID],Products_C[Category])</f>
        <v>Burger</v>
      </c>
      <c r="Z2975" t="str">
        <f>_xlfn.XLOOKUP(Orders_C[[#This Row],[Store_ID]],Stores_c[Store_ID],Stores_c[City])</f>
        <v>Port Barbarabury</v>
      </c>
      <c r="AA2975" t="str">
        <f>_xlfn.XLOOKUP(Orders_C[[#This Row],[Customer_ID]],Customers_c[Customer_ID],Customers_c[Customer_Name])</f>
        <v>Mr. Tyler Garza</v>
      </c>
      <c r="AB2975" s="6">
        <f>Orders_C[[#This Row],[Quantity]]*Orders_C[[#This Row],[Unit_Price]]*(1-Orders_C[[#This Row],[Discount %]])+Orders_C[[#This Row],[Tax]]</f>
        <v>817.8</v>
      </c>
      <c r="AC2975" s="9">
        <f>(Orders_C[[#This Row],[Unit_Price]]*Orders_C[[#This Row],[Quantity]])-Orders_C[[#This Row],[Discount]]+Orders_C[[#This Row],[Tax]]</f>
        <v>855.1</v>
      </c>
      <c r="AD2975" t="str">
        <f>IF(COUNTIF(Orders_C[[#All],[Customer_ID]],Orders_C[[#This Row],[Customer_ID]])&gt;1,"Repeat","New")</f>
        <v>Repeat</v>
      </c>
      <c r="AE2975" t="str" cm="1">
        <f t="array" ref="AE2975">_xlfn.XLOOKUP(Orders_C[[#This Row],[Store_ID]],Stores_c[[#All],[Store_ID]],Stores_c[[#All],[City]])</f>
        <v>Port Barbarabury</v>
      </c>
      <c r="AF2975" t="str" cm="1">
        <f t="array" ref="AF2975">_xlfn.XLOOKUP(Orders_C[[#This Row],[Store_ID]],Stores_c[[#All],[Store_ID]],Stores_c[[#All],[Manager_Name]])</f>
        <v>Edward Nguyen</v>
      </c>
      <c r="AG2975" t="str" cm="1">
        <f t="array" ref="AG2975">_xlfn.XLOOKUP(Orders_C[[#This Row],[Store_ID]],Stores_c[[#All],[Store_ID]],Stores_c[[#All],[Store_Type]])</f>
        <v>Street</v>
      </c>
    </row>
    <row r="2976" spans="1:33" x14ac:dyDescent="0.25">
      <c r="A2976">
        <v>8041</v>
      </c>
      <c r="B2976" s="1">
        <v>46019</v>
      </c>
      <c r="C2976" s="2">
        <v>0.16395833333333334</v>
      </c>
      <c r="D2976">
        <v>1828</v>
      </c>
      <c r="E2976">
        <v>214</v>
      </c>
      <c r="F2976">
        <v>419</v>
      </c>
      <c r="G2976">
        <v>312</v>
      </c>
      <c r="H2976">
        <v>3</v>
      </c>
      <c r="I2976">
        <v>282</v>
      </c>
      <c r="J2976">
        <v>5</v>
      </c>
      <c r="K2976">
        <v>14.1</v>
      </c>
      <c r="L2976">
        <v>855.1</v>
      </c>
      <c r="M2976" t="s">
        <v>20</v>
      </c>
      <c r="N2976" t="s">
        <v>22</v>
      </c>
      <c r="O2976">
        <v>32</v>
      </c>
      <c r="P2976">
        <v>4</v>
      </c>
      <c r="Q2976" t="s">
        <v>2064</v>
      </c>
      <c r="R2976">
        <v>503</v>
      </c>
      <c r="S2976" s="3">
        <v>0.05</v>
      </c>
      <c r="T2976" s="6">
        <v>347.50000000000006</v>
      </c>
      <c r="U2976" t="s">
        <v>6328</v>
      </c>
      <c r="V2976">
        <v>2025</v>
      </c>
      <c r="W2976" t="s">
        <v>6329</v>
      </c>
      <c r="X2976" t="str">
        <f>_xlfn.XLOOKUP(Orders_C[[#This Row],[Product_ID]],Products_C[Product_ID],Products_C[Product_Name])</f>
        <v>Veg Burger</v>
      </c>
      <c r="Y2976" t="str">
        <f>_xlfn.XLOOKUP(Orders_C[[#This Row],[Product_ID]],Products_C[Product_ID],Products_C[Category])</f>
        <v>Burger</v>
      </c>
      <c r="Z2976" t="str">
        <f>_xlfn.XLOOKUP(Orders_C[[#This Row],[Store_ID]],Stores_c[Store_ID],Stores_c[City])</f>
        <v>New Robert</v>
      </c>
      <c r="AA2976" t="str">
        <f>_xlfn.XLOOKUP(Orders_C[[#This Row],[Customer_ID]],Customers_c[Customer_ID],Customers_c[Customer_Name])</f>
        <v>Monica Bryant</v>
      </c>
      <c r="AB2976" s="6">
        <f>Orders_C[[#This Row],[Quantity]]*Orders_C[[#This Row],[Unit_Price]]*(1-Orders_C[[#This Row],[Discount %]])+Orders_C[[#This Row],[Tax]]</f>
        <v>817.8</v>
      </c>
      <c r="AC2976" s="9">
        <f>(Orders_C[[#This Row],[Unit_Price]]*Orders_C[[#This Row],[Quantity]])-Orders_C[[#This Row],[Discount]]+Orders_C[[#This Row],[Tax]]</f>
        <v>855.1</v>
      </c>
      <c r="AD2976" t="str">
        <f>IF(COUNTIF(Orders_C[[#All],[Customer_ID]],Orders_C[[#This Row],[Customer_ID]])&gt;1,"Repeat","New")</f>
        <v>Repeat</v>
      </c>
      <c r="AE2976" t="str" cm="1">
        <f t="array" ref="AE2976">_xlfn.XLOOKUP(Orders_C[[#This Row],[Store_ID]],Stores_c[[#All],[Store_ID]],Stores_c[[#All],[City]])</f>
        <v>New Robert</v>
      </c>
      <c r="AF2976" t="str" cm="1">
        <f t="array" ref="AF2976">_xlfn.XLOOKUP(Orders_C[[#This Row],[Store_ID]],Stores_c[[#All],[Store_ID]],Stores_c[[#All],[Manager_Name]])</f>
        <v>Krista Webb</v>
      </c>
      <c r="AG2976" t="str" cm="1">
        <f t="array" ref="AG2976">_xlfn.XLOOKUP(Orders_C[[#This Row],[Store_ID]],Stores_c[[#All],[Store_ID]],Stores_c[[#All],[Store_Type]])</f>
        <v>Drive-Thru</v>
      </c>
    </row>
    <row r="2977" spans="1:33" x14ac:dyDescent="0.25">
      <c r="A2977">
        <v>9461</v>
      </c>
      <c r="B2977" s="1">
        <v>45986</v>
      </c>
      <c r="C2977" s="2">
        <v>0.41717592592592595</v>
      </c>
      <c r="D2977">
        <v>1891</v>
      </c>
      <c r="E2977">
        <v>220</v>
      </c>
      <c r="F2977">
        <v>449</v>
      </c>
      <c r="G2977">
        <v>303</v>
      </c>
      <c r="H2977">
        <v>3</v>
      </c>
      <c r="I2977">
        <v>282</v>
      </c>
      <c r="J2977">
        <v>5</v>
      </c>
      <c r="K2977">
        <v>14.1</v>
      </c>
      <c r="L2977">
        <v>855.1</v>
      </c>
      <c r="M2977" t="s">
        <v>19</v>
      </c>
      <c r="N2977" t="s">
        <v>22</v>
      </c>
      <c r="O2977">
        <v>52</v>
      </c>
      <c r="P2977">
        <v>2</v>
      </c>
      <c r="Q2977" t="s">
        <v>3484</v>
      </c>
      <c r="R2977">
        <v>504</v>
      </c>
      <c r="S2977" s="3">
        <v>0.05</v>
      </c>
      <c r="T2977" s="6">
        <v>347.50000000000006</v>
      </c>
      <c r="U2977" t="s">
        <v>6336</v>
      </c>
      <c r="V2977">
        <v>2025</v>
      </c>
      <c r="W2977" t="s">
        <v>6331</v>
      </c>
      <c r="X2977" t="str">
        <f>_xlfn.XLOOKUP(Orders_C[[#This Row],[Product_ID]],Products_C[Product_ID],Products_C[Product_Name])</f>
        <v>Chocolate Lava Cake</v>
      </c>
      <c r="Y2977" t="str">
        <f>_xlfn.XLOOKUP(Orders_C[[#This Row],[Product_ID]],Products_C[Product_ID],Products_C[Category])</f>
        <v>Chicken</v>
      </c>
      <c r="Z2977" t="str">
        <f>_xlfn.XLOOKUP(Orders_C[[#This Row],[Store_ID]],Stores_c[Store_ID],Stores_c[City])</f>
        <v>Williamborough</v>
      </c>
      <c r="AA2977" t="str">
        <f>_xlfn.XLOOKUP(Orders_C[[#This Row],[Customer_ID]],Customers_c[Customer_ID],Customers_c[Customer_Name])</f>
        <v>Kimberly Grant</v>
      </c>
      <c r="AB2977" s="6">
        <f>Orders_C[[#This Row],[Quantity]]*Orders_C[[#This Row],[Unit_Price]]*(1-Orders_C[[#This Row],[Discount %]])+Orders_C[[#This Row],[Tax]]</f>
        <v>817.8</v>
      </c>
      <c r="AC2977" s="9">
        <f>(Orders_C[[#This Row],[Unit_Price]]*Orders_C[[#This Row],[Quantity]])-Orders_C[[#This Row],[Discount]]+Orders_C[[#This Row],[Tax]]</f>
        <v>855.1</v>
      </c>
      <c r="AD2977" t="str">
        <f>IF(COUNTIF(Orders_C[[#All],[Customer_ID]],Orders_C[[#This Row],[Customer_ID]])&gt;1,"Repeat","New")</f>
        <v>Repeat</v>
      </c>
      <c r="AE2977" t="str" cm="1">
        <f t="array" ref="AE2977">_xlfn.XLOOKUP(Orders_C[[#This Row],[Store_ID]],Stores_c[[#All],[Store_ID]],Stores_c[[#All],[City]])</f>
        <v>Williamborough</v>
      </c>
      <c r="AF2977" t="str" cm="1">
        <f t="array" ref="AF2977">_xlfn.XLOOKUP(Orders_C[[#This Row],[Store_ID]],Stores_c[[#All],[Store_ID]],Stores_c[[#All],[Manager_Name]])</f>
        <v>Michael Mcbride</v>
      </c>
      <c r="AG2977" t="str" cm="1">
        <f t="array" ref="AG2977">_xlfn.XLOOKUP(Orders_C[[#This Row],[Store_ID]],Stores_c[[#All],[Store_ID]],Stores_c[[#All],[Store_Type]])</f>
        <v>Mall</v>
      </c>
    </row>
    <row r="2978" spans="1:33" x14ac:dyDescent="0.25">
      <c r="A2978">
        <v>7082</v>
      </c>
      <c r="B2978" s="1">
        <v>46033</v>
      </c>
      <c r="C2978" s="2">
        <v>0.93790509259259258</v>
      </c>
      <c r="D2978">
        <v>1832</v>
      </c>
      <c r="E2978">
        <v>218</v>
      </c>
      <c r="F2978">
        <v>437</v>
      </c>
      <c r="G2978">
        <v>313</v>
      </c>
      <c r="H2978">
        <v>2</v>
      </c>
      <c r="I2978">
        <v>409</v>
      </c>
      <c r="J2978">
        <v>0</v>
      </c>
      <c r="K2978">
        <v>20.45</v>
      </c>
      <c r="L2978">
        <v>838.45</v>
      </c>
      <c r="M2978" t="s">
        <v>20</v>
      </c>
      <c r="N2978" t="s">
        <v>21</v>
      </c>
      <c r="O2978">
        <v>50</v>
      </c>
      <c r="P2978">
        <v>4</v>
      </c>
      <c r="Q2978" t="s">
        <v>1105</v>
      </c>
      <c r="R2978">
        <v>507</v>
      </c>
      <c r="S2978" s="3">
        <v>0</v>
      </c>
      <c r="T2978" s="6">
        <v>347.65000000000009</v>
      </c>
      <c r="U2978" t="s">
        <v>6330</v>
      </c>
      <c r="V2978">
        <v>2026</v>
      </c>
      <c r="W2978" t="s">
        <v>6331</v>
      </c>
      <c r="X2978" t="str">
        <f>_xlfn.XLOOKUP(Orders_C[[#This Row],[Product_ID]],Products_C[Product_ID],Products_C[Product_Name])</f>
        <v>Rice Bowl</v>
      </c>
      <c r="Y2978" t="str">
        <f>_xlfn.XLOOKUP(Orders_C[[#This Row],[Product_ID]],Products_C[Product_ID],Products_C[Category])</f>
        <v>Beverage</v>
      </c>
      <c r="Z2978" t="str">
        <f>_xlfn.XLOOKUP(Orders_C[[#This Row],[Store_ID]],Stores_c[Store_ID],Stores_c[City])</f>
        <v>East Johnport</v>
      </c>
      <c r="AA2978" t="str">
        <f>_xlfn.XLOOKUP(Orders_C[[#This Row],[Customer_ID]],Customers_c[Customer_ID],Customers_c[Customer_Name])</f>
        <v>Brittany Evans</v>
      </c>
      <c r="AB2978" s="6">
        <f>Orders_C[[#This Row],[Quantity]]*Orders_C[[#This Row],[Unit_Price]]*(1-Orders_C[[#This Row],[Discount %]])+Orders_C[[#This Row],[Tax]]</f>
        <v>838.45</v>
      </c>
      <c r="AC2978" s="9">
        <f>(Orders_C[[#This Row],[Unit_Price]]*Orders_C[[#This Row],[Quantity]])-Orders_C[[#This Row],[Discount]]+Orders_C[[#This Row],[Tax]]</f>
        <v>838.45</v>
      </c>
      <c r="AD2978" t="str">
        <f>IF(COUNTIF(Orders_C[[#All],[Customer_ID]],Orders_C[[#This Row],[Customer_ID]])&gt;1,"Repeat","New")</f>
        <v>Repeat</v>
      </c>
      <c r="AE2978" t="str" cm="1">
        <f t="array" ref="AE2978">_xlfn.XLOOKUP(Orders_C[[#This Row],[Store_ID]],Stores_c[[#All],[Store_ID]],Stores_c[[#All],[City]])</f>
        <v>East Johnport</v>
      </c>
      <c r="AF2978" t="str" cm="1">
        <f t="array" ref="AF2978">_xlfn.XLOOKUP(Orders_C[[#This Row],[Store_ID]],Stores_c[[#All],[Store_ID]],Stores_c[[#All],[Manager_Name]])</f>
        <v>Mr. Matthew Murillo III</v>
      </c>
      <c r="AG2978" t="str" cm="1">
        <f t="array" ref="AG2978">_xlfn.XLOOKUP(Orders_C[[#This Row],[Store_ID]],Stores_c[[#All],[Store_ID]],Stores_c[[#All],[Store_Type]])</f>
        <v>Street</v>
      </c>
    </row>
    <row r="2979" spans="1:33" x14ac:dyDescent="0.25">
      <c r="A2979">
        <v>7731</v>
      </c>
      <c r="B2979" s="1">
        <v>45780</v>
      </c>
      <c r="C2979" s="2">
        <v>0.40371527777777777</v>
      </c>
      <c r="D2979">
        <v>1697</v>
      </c>
      <c r="E2979">
        <v>205</v>
      </c>
      <c r="F2979">
        <v>455</v>
      </c>
      <c r="G2979">
        <v>308</v>
      </c>
      <c r="H2979">
        <v>2</v>
      </c>
      <c r="I2979">
        <v>427</v>
      </c>
      <c r="J2979">
        <v>15</v>
      </c>
      <c r="K2979">
        <v>21.35</v>
      </c>
      <c r="L2979">
        <v>860.35</v>
      </c>
      <c r="M2979" t="s">
        <v>20</v>
      </c>
      <c r="N2979" t="s">
        <v>23</v>
      </c>
      <c r="O2979">
        <v>58</v>
      </c>
      <c r="P2979">
        <v>3</v>
      </c>
      <c r="Q2979" t="s">
        <v>1754</v>
      </c>
      <c r="R2979">
        <v>506</v>
      </c>
      <c r="S2979" s="3">
        <v>0.15</v>
      </c>
      <c r="T2979" s="6">
        <v>347.95000000000005</v>
      </c>
      <c r="U2979" t="s">
        <v>6339</v>
      </c>
      <c r="V2979">
        <v>2025</v>
      </c>
      <c r="W2979" t="s">
        <v>6331</v>
      </c>
      <c r="X2979" t="str">
        <f>_xlfn.XLOOKUP(Orders_C[[#This Row],[Product_ID]],Products_C[Product_ID],Products_C[Product_Name])</f>
        <v>Zinger Burger</v>
      </c>
      <c r="Y2979" t="str">
        <f>_xlfn.XLOOKUP(Orders_C[[#This Row],[Product_ID]],Products_C[Product_ID],Products_C[Category])</f>
        <v>Beverage</v>
      </c>
      <c r="Z2979" t="str">
        <f>_xlfn.XLOOKUP(Orders_C[[#This Row],[Store_ID]],Stores_c[Store_ID],Stores_c[City])</f>
        <v>Port Jacob</v>
      </c>
      <c r="AA2979" t="str">
        <f>_xlfn.XLOOKUP(Orders_C[[#This Row],[Customer_ID]],Customers_c[Customer_ID],Customers_c[Customer_Name])</f>
        <v>Beth Riley</v>
      </c>
      <c r="AB2979" s="6">
        <f>Orders_C[[#This Row],[Quantity]]*Orders_C[[#This Row],[Unit_Price]]*(1-Orders_C[[#This Row],[Discount %]])+Orders_C[[#This Row],[Tax]]</f>
        <v>747.25</v>
      </c>
      <c r="AC2979" s="9">
        <f>(Orders_C[[#This Row],[Unit_Price]]*Orders_C[[#This Row],[Quantity]])-Orders_C[[#This Row],[Discount]]+Orders_C[[#This Row],[Tax]]</f>
        <v>860.35</v>
      </c>
      <c r="AD2979" t="str">
        <f>IF(COUNTIF(Orders_C[[#All],[Customer_ID]],Orders_C[[#This Row],[Customer_ID]])&gt;1,"Repeat","New")</f>
        <v>Repeat</v>
      </c>
      <c r="AE2979" t="str" cm="1">
        <f t="array" ref="AE2979">_xlfn.XLOOKUP(Orders_C[[#This Row],[Store_ID]],Stores_c[[#All],[Store_ID]],Stores_c[[#All],[City]])</f>
        <v>Port Jacob</v>
      </c>
      <c r="AF2979" t="str" cm="1">
        <f t="array" ref="AF2979">_xlfn.XLOOKUP(Orders_C[[#This Row],[Store_ID]],Stores_c[[#All],[Store_ID]],Stores_c[[#All],[Manager_Name]])</f>
        <v>David Harris</v>
      </c>
      <c r="AG2979" t="str" cm="1">
        <f t="array" ref="AG2979">_xlfn.XLOOKUP(Orders_C[[#This Row],[Store_ID]],Stores_c[[#All],[Store_ID]],Stores_c[[#All],[Store_Type]])</f>
        <v>Mall</v>
      </c>
    </row>
    <row r="2980" spans="1:33" x14ac:dyDescent="0.25">
      <c r="A2980">
        <v>8512</v>
      </c>
      <c r="B2980" s="1">
        <v>45967</v>
      </c>
      <c r="C2980" s="2">
        <v>4.1956018518518517E-2</v>
      </c>
      <c r="D2980">
        <v>1860</v>
      </c>
      <c r="E2980">
        <v>212</v>
      </c>
      <c r="F2980">
        <v>428</v>
      </c>
      <c r="G2980">
        <v>302</v>
      </c>
      <c r="H2980">
        <v>4</v>
      </c>
      <c r="I2980">
        <v>217</v>
      </c>
      <c r="J2980">
        <v>10</v>
      </c>
      <c r="K2980">
        <v>10.85</v>
      </c>
      <c r="L2980">
        <v>868.85</v>
      </c>
      <c r="M2980" t="s">
        <v>18</v>
      </c>
      <c r="N2980" t="s">
        <v>21</v>
      </c>
      <c r="O2980">
        <v>11</v>
      </c>
      <c r="P2980">
        <v>1</v>
      </c>
      <c r="Q2980" t="s">
        <v>2535</v>
      </c>
      <c r="R2980">
        <v>510</v>
      </c>
      <c r="S2980" s="3">
        <v>0.1</v>
      </c>
      <c r="T2980" s="6">
        <v>348.05000000000007</v>
      </c>
      <c r="U2980" t="s">
        <v>6336</v>
      </c>
      <c r="V2980">
        <v>2025</v>
      </c>
      <c r="W2980" t="s">
        <v>6333</v>
      </c>
      <c r="X2980" t="str">
        <f>_xlfn.XLOOKUP(Orders_C[[#This Row],[Product_ID]],Products_C[Product_ID],Products_C[Product_Name])</f>
        <v>Chicken Wings</v>
      </c>
      <c r="Y2980" t="str">
        <f>_xlfn.XLOOKUP(Orders_C[[#This Row],[Product_ID]],Products_C[Product_ID],Products_C[Category])</f>
        <v>Chicken</v>
      </c>
      <c r="Z2980" t="str">
        <f>_xlfn.XLOOKUP(Orders_C[[#This Row],[Store_ID]],Stores_c[Store_ID],Stores_c[City])</f>
        <v>Andrewview</v>
      </c>
      <c r="AA2980" t="str">
        <f>_xlfn.XLOOKUP(Orders_C[[#This Row],[Customer_ID]],Customers_c[Customer_ID],Customers_c[Customer_Name])</f>
        <v>Jennifer Miller</v>
      </c>
      <c r="AB2980" s="6">
        <f>Orders_C[[#This Row],[Quantity]]*Orders_C[[#This Row],[Unit_Price]]*(1-Orders_C[[#This Row],[Discount %]])+Orders_C[[#This Row],[Tax]]</f>
        <v>792.05000000000007</v>
      </c>
      <c r="AC2980" s="9">
        <f>(Orders_C[[#This Row],[Unit_Price]]*Orders_C[[#This Row],[Quantity]])-Orders_C[[#This Row],[Discount]]+Orders_C[[#This Row],[Tax]]</f>
        <v>868.85</v>
      </c>
      <c r="AD2980" t="str">
        <f>IF(COUNTIF(Orders_C[[#All],[Customer_ID]],Orders_C[[#This Row],[Customer_ID]])&gt;1,"Repeat","New")</f>
        <v>Repeat</v>
      </c>
      <c r="AE2980" t="str" cm="1">
        <f t="array" ref="AE2980">_xlfn.XLOOKUP(Orders_C[[#This Row],[Store_ID]],Stores_c[[#All],[Store_ID]],Stores_c[[#All],[City]])</f>
        <v>Andrewview</v>
      </c>
      <c r="AF2980" t="str" cm="1">
        <f t="array" ref="AF2980">_xlfn.XLOOKUP(Orders_C[[#This Row],[Store_ID]],Stores_c[[#All],[Store_ID]],Stores_c[[#All],[Manager_Name]])</f>
        <v>Alice Sutton</v>
      </c>
      <c r="AG2980" t="str" cm="1">
        <f t="array" ref="AG2980">_xlfn.XLOOKUP(Orders_C[[#This Row],[Store_ID]],Stores_c[[#All],[Store_ID]],Stores_c[[#All],[Store_Type]])</f>
        <v>Mall</v>
      </c>
    </row>
    <row r="2981" spans="1:33" x14ac:dyDescent="0.25">
      <c r="A2981">
        <v>9342</v>
      </c>
      <c r="B2981" s="1">
        <v>45872</v>
      </c>
      <c r="C2981" s="2">
        <v>0.47162037037037036</v>
      </c>
      <c r="D2981">
        <v>1102</v>
      </c>
      <c r="E2981">
        <v>212</v>
      </c>
      <c r="F2981">
        <v>530</v>
      </c>
      <c r="G2981">
        <v>324</v>
      </c>
      <c r="H2981">
        <v>4</v>
      </c>
      <c r="I2981">
        <v>217</v>
      </c>
      <c r="J2981">
        <v>10</v>
      </c>
      <c r="K2981">
        <v>10.85</v>
      </c>
      <c r="L2981">
        <v>868.85</v>
      </c>
      <c r="M2981" t="s">
        <v>19</v>
      </c>
      <c r="N2981" t="s">
        <v>23</v>
      </c>
      <c r="O2981">
        <v>22</v>
      </c>
      <c r="P2981">
        <v>3</v>
      </c>
      <c r="Q2981" t="s">
        <v>3365</v>
      </c>
      <c r="R2981">
        <v>501</v>
      </c>
      <c r="S2981" s="3">
        <v>0.1</v>
      </c>
      <c r="T2981" s="6">
        <v>348.05000000000007</v>
      </c>
      <c r="U2981" t="s">
        <v>6342</v>
      </c>
      <c r="V2981">
        <v>2025</v>
      </c>
      <c r="W2981" t="s">
        <v>6329</v>
      </c>
      <c r="X2981" t="str">
        <f>_xlfn.XLOOKUP(Orders_C[[#This Row],[Product_ID]],Products_C[Product_ID],Products_C[Product_Name])</f>
        <v>Krushers</v>
      </c>
      <c r="Y2981" t="str">
        <f>_xlfn.XLOOKUP(Orders_C[[#This Row],[Product_ID]],Products_C[Product_ID],Products_C[Category])</f>
        <v>Dessert</v>
      </c>
      <c r="Z2981" t="str">
        <f>_xlfn.XLOOKUP(Orders_C[[#This Row],[Store_ID]],Stores_c[Store_ID],Stores_c[City])</f>
        <v>Andrewview</v>
      </c>
      <c r="AA2981" t="str">
        <f>_xlfn.XLOOKUP(Orders_C[[#This Row],[Customer_ID]],Customers_c[Customer_ID],Customers_c[Customer_Name])</f>
        <v>Ryan Cameron</v>
      </c>
      <c r="AB2981" s="6">
        <f>Orders_C[[#This Row],[Quantity]]*Orders_C[[#This Row],[Unit_Price]]*(1-Orders_C[[#This Row],[Discount %]])+Orders_C[[#This Row],[Tax]]</f>
        <v>792.05000000000007</v>
      </c>
      <c r="AC2981" s="9">
        <f>(Orders_C[[#This Row],[Unit_Price]]*Orders_C[[#This Row],[Quantity]])-Orders_C[[#This Row],[Discount]]+Orders_C[[#This Row],[Tax]]</f>
        <v>868.85</v>
      </c>
      <c r="AD2981" t="str">
        <f>IF(COUNTIF(Orders_C[[#All],[Customer_ID]],Orders_C[[#This Row],[Customer_ID]])&gt;1,"Repeat","New")</f>
        <v>Repeat</v>
      </c>
      <c r="AE2981" t="str" cm="1">
        <f t="array" ref="AE2981">_xlfn.XLOOKUP(Orders_C[[#This Row],[Store_ID]],Stores_c[[#All],[Store_ID]],Stores_c[[#All],[City]])</f>
        <v>Andrewview</v>
      </c>
      <c r="AF2981" t="str" cm="1">
        <f t="array" ref="AF2981">_xlfn.XLOOKUP(Orders_C[[#This Row],[Store_ID]],Stores_c[[#All],[Store_ID]],Stores_c[[#All],[Manager_Name]])</f>
        <v>Alice Sutton</v>
      </c>
      <c r="AG2981" t="str" cm="1">
        <f t="array" ref="AG2981">_xlfn.XLOOKUP(Orders_C[[#This Row],[Store_ID]],Stores_c[[#All],[Store_ID]],Stores_c[[#All],[Store_Type]])</f>
        <v>Mall</v>
      </c>
    </row>
    <row r="2982" spans="1:33" x14ac:dyDescent="0.25">
      <c r="A2982">
        <v>10537</v>
      </c>
      <c r="B2982" s="1">
        <v>45974</v>
      </c>
      <c r="C2982" s="2">
        <v>0.27234953703703701</v>
      </c>
      <c r="D2982">
        <v>1947</v>
      </c>
      <c r="E2982">
        <v>203</v>
      </c>
      <c r="F2982">
        <v>406</v>
      </c>
      <c r="G2982">
        <v>333</v>
      </c>
      <c r="H2982">
        <v>4</v>
      </c>
      <c r="I2982">
        <v>217</v>
      </c>
      <c r="J2982">
        <v>10</v>
      </c>
      <c r="K2982">
        <v>10.85</v>
      </c>
      <c r="L2982">
        <v>868.85</v>
      </c>
      <c r="M2982" t="s">
        <v>19</v>
      </c>
      <c r="N2982" t="s">
        <v>22</v>
      </c>
      <c r="O2982">
        <v>44</v>
      </c>
      <c r="P2982">
        <v>3</v>
      </c>
      <c r="Q2982" t="s">
        <v>4560</v>
      </c>
      <c r="R2982">
        <v>508</v>
      </c>
      <c r="S2982" s="3">
        <v>0.1</v>
      </c>
      <c r="T2982" s="6">
        <v>348.05000000000007</v>
      </c>
      <c r="U2982" t="s">
        <v>6336</v>
      </c>
      <c r="V2982">
        <v>2025</v>
      </c>
      <c r="W2982" t="s">
        <v>6331</v>
      </c>
      <c r="X2982" t="str">
        <f>_xlfn.XLOOKUP(Orders_C[[#This Row],[Product_ID]],Products_C[Product_ID],Products_C[Product_Name])</f>
        <v>Chicken Wings</v>
      </c>
      <c r="Y2982" t="str">
        <f>_xlfn.XLOOKUP(Orders_C[[#This Row],[Product_ID]],Products_C[Product_ID],Products_C[Category])</f>
        <v>Burger</v>
      </c>
      <c r="Z2982" t="str">
        <f>_xlfn.XLOOKUP(Orders_C[[#This Row],[Store_ID]],Stores_c[Store_ID],Stores_c[City])</f>
        <v>Lake Williammouth</v>
      </c>
      <c r="AA2982" t="str">
        <f>_xlfn.XLOOKUP(Orders_C[[#This Row],[Customer_ID]],Customers_c[Customer_ID],Customers_c[Customer_Name])</f>
        <v>Paul Cook</v>
      </c>
      <c r="AB2982" s="6">
        <f>Orders_C[[#This Row],[Quantity]]*Orders_C[[#This Row],[Unit_Price]]*(1-Orders_C[[#This Row],[Discount %]])+Orders_C[[#This Row],[Tax]]</f>
        <v>792.05000000000007</v>
      </c>
      <c r="AC2982" s="9">
        <f>(Orders_C[[#This Row],[Unit_Price]]*Orders_C[[#This Row],[Quantity]])-Orders_C[[#This Row],[Discount]]+Orders_C[[#This Row],[Tax]]</f>
        <v>868.85</v>
      </c>
      <c r="AD2982" t="str">
        <f>IF(COUNTIF(Orders_C[[#All],[Customer_ID]],Orders_C[[#This Row],[Customer_ID]])&gt;1,"Repeat","New")</f>
        <v>Repeat</v>
      </c>
      <c r="AE2982" t="str" cm="1">
        <f t="array" ref="AE2982">_xlfn.XLOOKUP(Orders_C[[#This Row],[Store_ID]],Stores_c[[#All],[Store_ID]],Stores_c[[#All],[City]])</f>
        <v>Lake Williammouth</v>
      </c>
      <c r="AF2982" t="str" cm="1">
        <f t="array" ref="AF2982">_xlfn.XLOOKUP(Orders_C[[#This Row],[Store_ID]],Stores_c[[#All],[Store_ID]],Stores_c[[#All],[Manager_Name]])</f>
        <v>Stephanie Dominguez</v>
      </c>
      <c r="AG2982" t="str" cm="1">
        <f t="array" ref="AG2982">_xlfn.XLOOKUP(Orders_C[[#This Row],[Store_ID]],Stores_c[[#All],[Store_ID]],Stores_c[[#All],[Store_Type]])</f>
        <v>Drive-Thru</v>
      </c>
    </row>
    <row r="2983" spans="1:33" x14ac:dyDescent="0.25">
      <c r="A2983">
        <v>9503</v>
      </c>
      <c r="B2983" s="1">
        <v>45953</v>
      </c>
      <c r="C2983" s="2">
        <v>0.62842592592592594</v>
      </c>
      <c r="D2983">
        <v>1083</v>
      </c>
      <c r="E2983">
        <v>210</v>
      </c>
      <c r="F2983">
        <v>548</v>
      </c>
      <c r="G2983">
        <v>319</v>
      </c>
      <c r="H2983">
        <v>4</v>
      </c>
      <c r="I2983">
        <v>214</v>
      </c>
      <c r="J2983">
        <v>5</v>
      </c>
      <c r="K2983">
        <v>10.7</v>
      </c>
      <c r="L2983">
        <v>861.7</v>
      </c>
      <c r="M2983" t="s">
        <v>19</v>
      </c>
      <c r="N2983" t="s">
        <v>23</v>
      </c>
      <c r="O2983">
        <v>16</v>
      </c>
      <c r="P2983">
        <v>2</v>
      </c>
      <c r="Q2983" t="s">
        <v>3526</v>
      </c>
      <c r="R2983">
        <v>508</v>
      </c>
      <c r="S2983" s="3">
        <v>0.05</v>
      </c>
      <c r="T2983" s="6">
        <v>348.1</v>
      </c>
      <c r="U2983" t="s">
        <v>6332</v>
      </c>
      <c r="V2983">
        <v>2025</v>
      </c>
      <c r="W2983" t="s">
        <v>6333</v>
      </c>
      <c r="X2983" t="str">
        <f>_xlfn.XLOOKUP(Orders_C[[#This Row],[Product_ID]],Products_C[Product_ID],Products_C[Product_Name])</f>
        <v>Chocolate Lava Cake</v>
      </c>
      <c r="Y2983" t="str">
        <f>_xlfn.XLOOKUP(Orders_C[[#This Row],[Product_ID]],Products_C[Product_ID],Products_C[Category])</f>
        <v>Beverage</v>
      </c>
      <c r="Z2983" t="str">
        <f>_xlfn.XLOOKUP(Orders_C[[#This Row],[Store_ID]],Stores_c[Store_ID],Stores_c[City])</f>
        <v>East William</v>
      </c>
      <c r="AA2983" t="str">
        <f>_xlfn.XLOOKUP(Orders_C[[#This Row],[Customer_ID]],Customers_c[Customer_ID],Customers_c[Customer_Name])</f>
        <v>Russell Kim</v>
      </c>
      <c r="AB2983" s="6">
        <f>Orders_C[[#This Row],[Quantity]]*Orders_C[[#This Row],[Unit_Price]]*(1-Orders_C[[#This Row],[Discount %]])+Orders_C[[#This Row],[Tax]]</f>
        <v>823.9</v>
      </c>
      <c r="AC2983" s="9">
        <f>(Orders_C[[#This Row],[Unit_Price]]*Orders_C[[#This Row],[Quantity]])-Orders_C[[#This Row],[Discount]]+Orders_C[[#This Row],[Tax]]</f>
        <v>861.7</v>
      </c>
      <c r="AD2983" t="str">
        <f>IF(COUNTIF(Orders_C[[#All],[Customer_ID]],Orders_C[[#This Row],[Customer_ID]])&gt;1,"Repeat","New")</f>
        <v>Repeat</v>
      </c>
      <c r="AE2983" t="str" cm="1">
        <f t="array" ref="AE2983">_xlfn.XLOOKUP(Orders_C[[#This Row],[Store_ID]],Stores_c[[#All],[Store_ID]],Stores_c[[#All],[City]])</f>
        <v>East William</v>
      </c>
      <c r="AF2983" t="str" cm="1">
        <f t="array" ref="AF2983">_xlfn.XLOOKUP(Orders_C[[#This Row],[Store_ID]],Stores_c[[#All],[Store_ID]],Stores_c[[#All],[Manager_Name]])</f>
        <v>Victoria Butler</v>
      </c>
      <c r="AG2983" t="str" cm="1">
        <f t="array" ref="AG2983">_xlfn.XLOOKUP(Orders_C[[#This Row],[Store_ID]],Stores_c[[#All],[Store_ID]],Stores_c[[#All],[Store_Type]])</f>
        <v>Drive-Thru</v>
      </c>
    </row>
    <row r="2984" spans="1:33" x14ac:dyDescent="0.25">
      <c r="A2984">
        <v>10848</v>
      </c>
      <c r="B2984" s="1">
        <v>46016</v>
      </c>
      <c r="C2984" s="2">
        <v>0.95575231481481482</v>
      </c>
      <c r="D2984">
        <v>1136</v>
      </c>
      <c r="E2984">
        <v>220</v>
      </c>
      <c r="F2984">
        <v>411</v>
      </c>
      <c r="G2984">
        <v>303</v>
      </c>
      <c r="H2984">
        <v>4</v>
      </c>
      <c r="I2984">
        <v>211</v>
      </c>
      <c r="J2984">
        <v>0</v>
      </c>
      <c r="K2984">
        <v>10.55</v>
      </c>
      <c r="L2984">
        <v>854.55</v>
      </c>
      <c r="M2984" t="s">
        <v>18</v>
      </c>
      <c r="N2984" t="s">
        <v>21</v>
      </c>
      <c r="O2984">
        <v>34</v>
      </c>
      <c r="P2984">
        <v>3</v>
      </c>
      <c r="Q2984" t="s">
        <v>4871</v>
      </c>
      <c r="R2984">
        <v>507</v>
      </c>
      <c r="S2984" s="3">
        <v>0</v>
      </c>
      <c r="T2984" s="6">
        <v>348.15</v>
      </c>
      <c r="U2984" t="s">
        <v>6328</v>
      </c>
      <c r="V2984">
        <v>2025</v>
      </c>
      <c r="W2984" t="s">
        <v>6329</v>
      </c>
      <c r="X2984" t="str">
        <f>_xlfn.XLOOKUP(Orders_C[[#This Row],[Product_ID]],Products_C[Product_ID],Products_C[Product_Name])</f>
        <v>Chocolate Lava Cake</v>
      </c>
      <c r="Y2984" t="str">
        <f>_xlfn.XLOOKUP(Orders_C[[#This Row],[Product_ID]],Products_C[Product_ID],Products_C[Category])</f>
        <v>Chicken</v>
      </c>
      <c r="Z2984" t="str">
        <f>_xlfn.XLOOKUP(Orders_C[[#This Row],[Store_ID]],Stores_c[Store_ID],Stores_c[City])</f>
        <v>Williamborough</v>
      </c>
      <c r="AA2984" t="str">
        <f>_xlfn.XLOOKUP(Orders_C[[#This Row],[Customer_ID]],Customers_c[Customer_ID],Customers_c[Customer_Name])</f>
        <v>Julia Jones</v>
      </c>
      <c r="AB2984" s="6">
        <f>Orders_C[[#This Row],[Quantity]]*Orders_C[[#This Row],[Unit_Price]]*(1-Orders_C[[#This Row],[Discount %]])+Orders_C[[#This Row],[Tax]]</f>
        <v>854.55</v>
      </c>
      <c r="AC2984" s="9">
        <f>(Orders_C[[#This Row],[Unit_Price]]*Orders_C[[#This Row],[Quantity]])-Orders_C[[#This Row],[Discount]]+Orders_C[[#This Row],[Tax]]</f>
        <v>854.55</v>
      </c>
      <c r="AD2984" t="str">
        <f>IF(COUNTIF(Orders_C[[#All],[Customer_ID]],Orders_C[[#This Row],[Customer_ID]])&gt;1,"Repeat","New")</f>
        <v>Repeat</v>
      </c>
      <c r="AE2984" t="str" cm="1">
        <f t="array" ref="AE2984">_xlfn.XLOOKUP(Orders_C[[#This Row],[Store_ID]],Stores_c[[#All],[Store_ID]],Stores_c[[#All],[City]])</f>
        <v>Williamborough</v>
      </c>
      <c r="AF2984" t="str" cm="1">
        <f t="array" ref="AF2984">_xlfn.XLOOKUP(Orders_C[[#This Row],[Store_ID]],Stores_c[[#All],[Store_ID]],Stores_c[[#All],[Manager_Name]])</f>
        <v>Michael Mcbride</v>
      </c>
      <c r="AG2984" t="str" cm="1">
        <f t="array" ref="AG2984">_xlfn.XLOOKUP(Orders_C[[#This Row],[Store_ID]],Stores_c[[#All],[Store_ID]],Stores_c[[#All],[Store_Type]])</f>
        <v>Mall</v>
      </c>
    </row>
    <row r="2985" spans="1:33" x14ac:dyDescent="0.25">
      <c r="A2985">
        <v>7573</v>
      </c>
      <c r="B2985" s="1">
        <v>45765</v>
      </c>
      <c r="C2985" s="2">
        <v>9.1273148148148145E-2</v>
      </c>
      <c r="D2985">
        <v>1523</v>
      </c>
      <c r="E2985">
        <v>213</v>
      </c>
      <c r="F2985">
        <v>419</v>
      </c>
      <c r="G2985">
        <v>317</v>
      </c>
      <c r="H2985">
        <v>2</v>
      </c>
      <c r="I2985">
        <v>410</v>
      </c>
      <c r="J2985">
        <v>0</v>
      </c>
      <c r="K2985">
        <v>20.5</v>
      </c>
      <c r="L2985">
        <v>840.5</v>
      </c>
      <c r="M2985" t="s">
        <v>19</v>
      </c>
      <c r="N2985" t="s">
        <v>22</v>
      </c>
      <c r="O2985">
        <v>15</v>
      </c>
      <c r="P2985">
        <v>3</v>
      </c>
      <c r="Q2985" t="s">
        <v>1596</v>
      </c>
      <c r="R2985">
        <v>509</v>
      </c>
      <c r="S2985" s="3">
        <v>0</v>
      </c>
      <c r="T2985" s="6">
        <v>348.5</v>
      </c>
      <c r="U2985" t="s">
        <v>6337</v>
      </c>
      <c r="V2985">
        <v>2025</v>
      </c>
      <c r="W2985" t="s">
        <v>6333</v>
      </c>
      <c r="X2985" t="str">
        <f>_xlfn.XLOOKUP(Orders_C[[#This Row],[Product_ID]],Products_C[Product_ID],Products_C[Product_Name])</f>
        <v>Popcorn Chicken</v>
      </c>
      <c r="Y2985" t="str">
        <f>_xlfn.XLOOKUP(Orders_C[[#This Row],[Product_ID]],Products_C[Product_ID],Products_C[Category])</f>
        <v>Dessert</v>
      </c>
      <c r="Z2985" t="str">
        <f>_xlfn.XLOOKUP(Orders_C[[#This Row],[Store_ID]],Stores_c[Store_ID],Stores_c[City])</f>
        <v>Lake Kristashire</v>
      </c>
      <c r="AA2985" t="str">
        <f>_xlfn.XLOOKUP(Orders_C[[#This Row],[Customer_ID]],Customers_c[Customer_ID],Customers_c[Customer_Name])</f>
        <v>Brandon Allen</v>
      </c>
      <c r="AB2985" s="6">
        <f>Orders_C[[#This Row],[Quantity]]*Orders_C[[#This Row],[Unit_Price]]*(1-Orders_C[[#This Row],[Discount %]])+Orders_C[[#This Row],[Tax]]</f>
        <v>840.5</v>
      </c>
      <c r="AC2985" s="9">
        <f>(Orders_C[[#This Row],[Unit_Price]]*Orders_C[[#This Row],[Quantity]])-Orders_C[[#This Row],[Discount]]+Orders_C[[#This Row],[Tax]]</f>
        <v>840.5</v>
      </c>
      <c r="AD2985" t="str">
        <f>IF(COUNTIF(Orders_C[[#All],[Customer_ID]],Orders_C[[#This Row],[Customer_ID]])&gt;1,"Repeat","New")</f>
        <v>Repeat</v>
      </c>
      <c r="AE2985" t="str" cm="1">
        <f t="array" ref="AE2985">_xlfn.XLOOKUP(Orders_C[[#This Row],[Store_ID]],Stores_c[[#All],[Store_ID]],Stores_c[[#All],[City]])</f>
        <v>Lake Kristashire</v>
      </c>
      <c r="AF2985" t="str" cm="1">
        <f t="array" ref="AF2985">_xlfn.XLOOKUP(Orders_C[[#This Row],[Store_ID]],Stores_c[[#All],[Store_ID]],Stores_c[[#All],[Manager_Name]])</f>
        <v>Andrea Daugherty</v>
      </c>
      <c r="AG2985" t="str" cm="1">
        <f t="array" ref="AG2985">_xlfn.XLOOKUP(Orders_C[[#This Row],[Store_ID]],Stores_c[[#All],[Store_ID]],Stores_c[[#All],[Store_Type]])</f>
        <v>Mall</v>
      </c>
    </row>
    <row r="2986" spans="1:33" x14ac:dyDescent="0.25">
      <c r="A2986">
        <v>7182</v>
      </c>
      <c r="B2986" s="1">
        <v>46057</v>
      </c>
      <c r="C2986" s="2">
        <v>0.63834490740740746</v>
      </c>
      <c r="D2986">
        <v>1753</v>
      </c>
      <c r="E2986">
        <v>219</v>
      </c>
      <c r="F2986">
        <v>455</v>
      </c>
      <c r="G2986">
        <v>306</v>
      </c>
      <c r="H2986">
        <v>3</v>
      </c>
      <c r="I2986">
        <v>287</v>
      </c>
      <c r="J2986">
        <v>10</v>
      </c>
      <c r="K2986">
        <v>14.35</v>
      </c>
      <c r="L2986">
        <v>865.35</v>
      </c>
      <c r="M2986" t="s">
        <v>18</v>
      </c>
      <c r="N2986" t="s">
        <v>21</v>
      </c>
      <c r="O2986">
        <v>37</v>
      </c>
      <c r="P2986">
        <v>4</v>
      </c>
      <c r="Q2986" t="s">
        <v>1205</v>
      </c>
      <c r="R2986">
        <v>504</v>
      </c>
      <c r="S2986" s="3">
        <v>0.1</v>
      </c>
      <c r="T2986" s="6">
        <v>348.75</v>
      </c>
      <c r="U2986" t="s">
        <v>6338</v>
      </c>
      <c r="V2986">
        <v>2026</v>
      </c>
      <c r="W2986" t="s">
        <v>6329</v>
      </c>
      <c r="X2986" t="str">
        <f>_xlfn.XLOOKUP(Orders_C[[#This Row],[Product_ID]],Products_C[Product_ID],Products_C[Product_Name])</f>
        <v>Veg Burger</v>
      </c>
      <c r="Y2986" t="str">
        <f>_xlfn.XLOOKUP(Orders_C[[#This Row],[Product_ID]],Products_C[Product_ID],Products_C[Category])</f>
        <v>Burger</v>
      </c>
      <c r="Z2986" t="str">
        <f>_xlfn.XLOOKUP(Orders_C[[#This Row],[Store_ID]],Stores_c[Store_ID],Stores_c[City])</f>
        <v>Lake David</v>
      </c>
      <c r="AA2986" t="str">
        <f>_xlfn.XLOOKUP(Orders_C[[#This Row],[Customer_ID]],Customers_c[Customer_ID],Customers_c[Customer_Name])</f>
        <v>James Smith</v>
      </c>
      <c r="AB2986" s="6">
        <f>Orders_C[[#This Row],[Quantity]]*Orders_C[[#This Row],[Unit_Price]]*(1-Orders_C[[#This Row],[Discount %]])+Orders_C[[#This Row],[Tax]]</f>
        <v>789.25</v>
      </c>
      <c r="AC2986" s="9">
        <f>(Orders_C[[#This Row],[Unit_Price]]*Orders_C[[#This Row],[Quantity]])-Orders_C[[#This Row],[Discount]]+Orders_C[[#This Row],[Tax]]</f>
        <v>865.35</v>
      </c>
      <c r="AD2986" t="str">
        <f>IF(COUNTIF(Orders_C[[#All],[Customer_ID]],Orders_C[[#This Row],[Customer_ID]])&gt;1,"Repeat","New")</f>
        <v>Repeat</v>
      </c>
      <c r="AE2986" t="str" cm="1">
        <f t="array" ref="AE2986">_xlfn.XLOOKUP(Orders_C[[#This Row],[Store_ID]],Stores_c[[#All],[Store_ID]],Stores_c[[#All],[City]])</f>
        <v>Lake David</v>
      </c>
      <c r="AF2986" t="str" cm="1">
        <f t="array" ref="AF2986">_xlfn.XLOOKUP(Orders_C[[#This Row],[Store_ID]],Stores_c[[#All],[Store_ID]],Stores_c[[#All],[Manager_Name]])</f>
        <v>Joshua Hines</v>
      </c>
      <c r="AG2986" t="str" cm="1">
        <f t="array" ref="AG2986">_xlfn.XLOOKUP(Orders_C[[#This Row],[Store_ID]],Stores_c[[#All],[Store_ID]],Stores_c[[#All],[Store_Type]])</f>
        <v>Street</v>
      </c>
    </row>
    <row r="2987" spans="1:33" x14ac:dyDescent="0.25">
      <c r="A2987">
        <v>7389</v>
      </c>
      <c r="B2987" s="1">
        <v>45922</v>
      </c>
      <c r="C2987" s="2">
        <v>0.42987268518518518</v>
      </c>
      <c r="D2987">
        <v>1245</v>
      </c>
      <c r="E2987">
        <v>221</v>
      </c>
      <c r="F2987">
        <v>519</v>
      </c>
      <c r="G2987">
        <v>313</v>
      </c>
      <c r="H2987">
        <v>3</v>
      </c>
      <c r="I2987">
        <v>283</v>
      </c>
      <c r="J2987">
        <v>5</v>
      </c>
      <c r="K2987">
        <v>14.15</v>
      </c>
      <c r="L2987">
        <v>858.15</v>
      </c>
      <c r="M2987" t="s">
        <v>19</v>
      </c>
      <c r="N2987" t="s">
        <v>22</v>
      </c>
      <c r="O2987">
        <v>37</v>
      </c>
      <c r="P2987">
        <v>4</v>
      </c>
      <c r="Q2987" t="s">
        <v>1412</v>
      </c>
      <c r="R2987">
        <v>504</v>
      </c>
      <c r="S2987" s="3">
        <v>0.05</v>
      </c>
      <c r="T2987" s="6">
        <v>348.75</v>
      </c>
      <c r="U2987" t="s">
        <v>6335</v>
      </c>
      <c r="V2987">
        <v>2025</v>
      </c>
      <c r="W2987" t="s">
        <v>6329</v>
      </c>
      <c r="X2987" t="str">
        <f>_xlfn.XLOOKUP(Orders_C[[#This Row],[Product_ID]],Products_C[Product_ID],Products_C[Product_Name])</f>
        <v>Rice Bowl</v>
      </c>
      <c r="Y2987" t="str">
        <f>_xlfn.XLOOKUP(Orders_C[[#This Row],[Product_ID]],Products_C[Product_ID],Products_C[Category])</f>
        <v>Beverage</v>
      </c>
      <c r="Z2987" t="str">
        <f>_xlfn.XLOOKUP(Orders_C[[#This Row],[Store_ID]],Stores_c[Store_ID],Stores_c[City])</f>
        <v>Port Barbarabury</v>
      </c>
      <c r="AA2987" t="str">
        <f>_xlfn.XLOOKUP(Orders_C[[#This Row],[Customer_ID]],Customers_c[Customer_ID],Customers_c[Customer_Name])</f>
        <v>William Johnson</v>
      </c>
      <c r="AB2987" s="6">
        <f>Orders_C[[#This Row],[Quantity]]*Orders_C[[#This Row],[Unit_Price]]*(1-Orders_C[[#This Row],[Discount %]])+Orders_C[[#This Row],[Tax]]</f>
        <v>820.69999999999993</v>
      </c>
      <c r="AC2987" s="9">
        <f>(Orders_C[[#This Row],[Unit_Price]]*Orders_C[[#This Row],[Quantity]])-Orders_C[[#This Row],[Discount]]+Orders_C[[#This Row],[Tax]]</f>
        <v>858.15</v>
      </c>
      <c r="AD2987" t="str">
        <f>IF(COUNTIF(Orders_C[[#All],[Customer_ID]],Orders_C[[#This Row],[Customer_ID]])&gt;1,"Repeat","New")</f>
        <v>Repeat</v>
      </c>
      <c r="AE2987" t="str" cm="1">
        <f t="array" ref="AE2987">_xlfn.XLOOKUP(Orders_C[[#This Row],[Store_ID]],Stores_c[[#All],[Store_ID]],Stores_c[[#All],[City]])</f>
        <v>Port Barbarabury</v>
      </c>
      <c r="AF2987" t="str" cm="1">
        <f t="array" ref="AF2987">_xlfn.XLOOKUP(Orders_C[[#This Row],[Store_ID]],Stores_c[[#All],[Store_ID]],Stores_c[[#All],[Manager_Name]])</f>
        <v>Edward Nguyen</v>
      </c>
      <c r="AG2987" t="str" cm="1">
        <f t="array" ref="AG2987">_xlfn.XLOOKUP(Orders_C[[#This Row],[Store_ID]],Stores_c[[#All],[Store_ID]],Stores_c[[#All],[Store_Type]])</f>
        <v>Street</v>
      </c>
    </row>
    <row r="2988" spans="1:33" x14ac:dyDescent="0.25">
      <c r="A2988">
        <v>9176</v>
      </c>
      <c r="B2988" s="1">
        <v>45861</v>
      </c>
      <c r="C2988" s="2">
        <v>3.8483796296296294E-2</v>
      </c>
      <c r="D2988">
        <v>1531</v>
      </c>
      <c r="E2988">
        <v>222</v>
      </c>
      <c r="F2988">
        <v>422</v>
      </c>
      <c r="G2988">
        <v>301</v>
      </c>
      <c r="H2988">
        <v>3</v>
      </c>
      <c r="I2988">
        <v>291</v>
      </c>
      <c r="J2988">
        <v>15</v>
      </c>
      <c r="K2988">
        <v>14.55</v>
      </c>
      <c r="L2988">
        <v>872.55</v>
      </c>
      <c r="M2988" t="s">
        <v>20</v>
      </c>
      <c r="N2988" t="s">
        <v>22</v>
      </c>
      <c r="O2988">
        <v>52</v>
      </c>
      <c r="P2988">
        <v>4</v>
      </c>
      <c r="Q2988" t="s">
        <v>3199</v>
      </c>
      <c r="R2988">
        <v>502</v>
      </c>
      <c r="S2988" s="3">
        <v>0.15</v>
      </c>
      <c r="T2988" s="6">
        <v>348.75</v>
      </c>
      <c r="U2988" t="s">
        <v>6341</v>
      </c>
      <c r="V2988">
        <v>2025</v>
      </c>
      <c r="W2988" t="s">
        <v>6331</v>
      </c>
      <c r="X2988" t="str">
        <f>_xlfn.XLOOKUP(Orders_C[[#This Row],[Product_ID]],Products_C[Product_ID],Products_C[Product_Name])</f>
        <v>Krushers</v>
      </c>
      <c r="Y2988" t="str">
        <f>_xlfn.XLOOKUP(Orders_C[[#This Row],[Product_ID]],Products_C[Product_ID],Products_C[Category])</f>
        <v>Burger</v>
      </c>
      <c r="Z2988" t="str">
        <f>_xlfn.XLOOKUP(Orders_C[[#This Row],[Store_ID]],Stores_c[Store_ID],Stores_c[City])</f>
        <v>New Steven</v>
      </c>
      <c r="AA2988" t="str">
        <f>_xlfn.XLOOKUP(Orders_C[[#This Row],[Customer_ID]],Customers_c[Customer_ID],Customers_c[Customer_Name])</f>
        <v>Lisa Beck</v>
      </c>
      <c r="AB2988" s="6">
        <f>Orders_C[[#This Row],[Quantity]]*Orders_C[[#This Row],[Unit_Price]]*(1-Orders_C[[#This Row],[Discount %]])+Orders_C[[#This Row],[Tax]]</f>
        <v>756.59999999999991</v>
      </c>
      <c r="AC2988" s="9">
        <f>(Orders_C[[#This Row],[Unit_Price]]*Orders_C[[#This Row],[Quantity]])-Orders_C[[#This Row],[Discount]]+Orders_C[[#This Row],[Tax]]</f>
        <v>872.55</v>
      </c>
      <c r="AD2988" t="str">
        <f>IF(COUNTIF(Orders_C[[#All],[Customer_ID]],Orders_C[[#This Row],[Customer_ID]])&gt;1,"Repeat","New")</f>
        <v>Repeat</v>
      </c>
      <c r="AE2988" t="str" cm="1">
        <f t="array" ref="AE2988">_xlfn.XLOOKUP(Orders_C[[#This Row],[Store_ID]],Stores_c[[#All],[Store_ID]],Stores_c[[#All],[City]])</f>
        <v>New Steven</v>
      </c>
      <c r="AF2988" t="str" cm="1">
        <f t="array" ref="AF2988">_xlfn.XLOOKUP(Orders_C[[#This Row],[Store_ID]],Stores_c[[#All],[Store_ID]],Stores_c[[#All],[Manager_Name]])</f>
        <v>Terri Martinez</v>
      </c>
      <c r="AG2988" t="str" cm="1">
        <f t="array" ref="AG2988">_xlfn.XLOOKUP(Orders_C[[#This Row],[Store_ID]],Stores_c[[#All],[Store_ID]],Stores_c[[#All],[Store_Type]])</f>
        <v>Drive-Thru</v>
      </c>
    </row>
    <row r="2989" spans="1:33" x14ac:dyDescent="0.25">
      <c r="A2989">
        <v>9614</v>
      </c>
      <c r="B2989" s="1">
        <v>45894</v>
      </c>
      <c r="C2989" s="2">
        <v>0.77331018518518524</v>
      </c>
      <c r="D2989">
        <v>1657</v>
      </c>
      <c r="E2989">
        <v>224</v>
      </c>
      <c r="F2989">
        <v>401</v>
      </c>
      <c r="G2989">
        <v>339</v>
      </c>
      <c r="H2989">
        <v>3</v>
      </c>
      <c r="I2989">
        <v>283</v>
      </c>
      <c r="J2989">
        <v>5</v>
      </c>
      <c r="K2989">
        <v>14.15</v>
      </c>
      <c r="L2989">
        <v>858.15</v>
      </c>
      <c r="M2989" t="s">
        <v>20</v>
      </c>
      <c r="N2989" t="s">
        <v>21</v>
      </c>
      <c r="O2989">
        <v>34</v>
      </c>
      <c r="P2989">
        <v>5</v>
      </c>
      <c r="Q2989" t="s">
        <v>3637</v>
      </c>
      <c r="R2989">
        <v>509</v>
      </c>
      <c r="S2989" s="3">
        <v>0.05</v>
      </c>
      <c r="T2989" s="6">
        <v>348.75</v>
      </c>
      <c r="U2989" t="s">
        <v>6342</v>
      </c>
      <c r="V2989">
        <v>2025</v>
      </c>
      <c r="W2989" t="s">
        <v>6329</v>
      </c>
      <c r="X2989" t="str">
        <f>_xlfn.XLOOKUP(Orders_C[[#This Row],[Product_ID]],Products_C[Product_ID],Products_C[Product_Name])</f>
        <v>Veg Burger</v>
      </c>
      <c r="Y2989" t="str">
        <f>_xlfn.XLOOKUP(Orders_C[[#This Row],[Product_ID]],Products_C[Product_ID],Products_C[Category])</f>
        <v>Burger</v>
      </c>
      <c r="Z2989" t="str">
        <f>_xlfn.XLOOKUP(Orders_C[[#This Row],[Store_ID]],Stores_c[Store_ID],Stores_c[City])</f>
        <v>Valdezton</v>
      </c>
      <c r="AA2989" t="str">
        <f>_xlfn.XLOOKUP(Orders_C[[#This Row],[Customer_ID]],Customers_c[Customer_ID],Customers_c[Customer_Name])</f>
        <v>Peter Todd</v>
      </c>
      <c r="AB2989" s="6">
        <f>Orders_C[[#This Row],[Quantity]]*Orders_C[[#This Row],[Unit_Price]]*(1-Orders_C[[#This Row],[Discount %]])+Orders_C[[#This Row],[Tax]]</f>
        <v>820.69999999999993</v>
      </c>
      <c r="AC2989" s="9">
        <f>(Orders_C[[#This Row],[Unit_Price]]*Orders_C[[#This Row],[Quantity]])-Orders_C[[#This Row],[Discount]]+Orders_C[[#This Row],[Tax]]</f>
        <v>858.15</v>
      </c>
      <c r="AD2989" t="str">
        <f>IF(COUNTIF(Orders_C[[#All],[Customer_ID]],Orders_C[[#This Row],[Customer_ID]])&gt;1,"Repeat","New")</f>
        <v>Repeat</v>
      </c>
      <c r="AE2989" t="str" cm="1">
        <f t="array" ref="AE2989">_xlfn.XLOOKUP(Orders_C[[#This Row],[Store_ID]],Stores_c[[#All],[Store_ID]],Stores_c[[#All],[City]])</f>
        <v>Valdezton</v>
      </c>
      <c r="AF2989" t="str" cm="1">
        <f t="array" ref="AF2989">_xlfn.XLOOKUP(Orders_C[[#This Row],[Store_ID]],Stores_c[[#All],[Store_ID]],Stores_c[[#All],[Manager_Name]])</f>
        <v>John Rodriguez</v>
      </c>
      <c r="AG2989" t="str" cm="1">
        <f t="array" ref="AG2989">_xlfn.XLOOKUP(Orders_C[[#This Row],[Store_ID]],Stores_c[[#All],[Store_ID]],Stores_c[[#All],[Store_Type]])</f>
        <v>Street</v>
      </c>
    </row>
    <row r="2990" spans="1:33" x14ac:dyDescent="0.25">
      <c r="A2990">
        <v>10544</v>
      </c>
      <c r="B2990" s="1">
        <v>45920</v>
      </c>
      <c r="C2990" s="2">
        <v>0.46718749999999998</v>
      </c>
      <c r="D2990">
        <v>1902</v>
      </c>
      <c r="E2990">
        <v>202</v>
      </c>
      <c r="F2990">
        <v>450</v>
      </c>
      <c r="G2990">
        <v>308</v>
      </c>
      <c r="H2990">
        <v>3</v>
      </c>
      <c r="I2990">
        <v>283</v>
      </c>
      <c r="J2990">
        <v>5</v>
      </c>
      <c r="K2990">
        <v>14.15</v>
      </c>
      <c r="L2990">
        <v>858.15</v>
      </c>
      <c r="M2990" t="s">
        <v>19</v>
      </c>
      <c r="N2990" t="s">
        <v>21</v>
      </c>
      <c r="O2990">
        <v>21</v>
      </c>
      <c r="P2990">
        <v>1</v>
      </c>
      <c r="Q2990" t="s">
        <v>4567</v>
      </c>
      <c r="R2990">
        <v>508</v>
      </c>
      <c r="S2990" s="3">
        <v>0.05</v>
      </c>
      <c r="T2990" s="6">
        <v>348.75</v>
      </c>
      <c r="U2990" t="s">
        <v>6335</v>
      </c>
      <c r="V2990">
        <v>2025</v>
      </c>
      <c r="W2990" t="s">
        <v>6329</v>
      </c>
      <c r="X2990" t="str">
        <f>_xlfn.XLOOKUP(Orders_C[[#This Row],[Product_ID]],Products_C[Product_ID],Products_C[Product_Name])</f>
        <v>Zinger Burger</v>
      </c>
      <c r="Y2990" t="str">
        <f>_xlfn.XLOOKUP(Orders_C[[#This Row],[Product_ID]],Products_C[Product_ID],Products_C[Category])</f>
        <v>Beverage</v>
      </c>
      <c r="Z2990" t="str">
        <f>_xlfn.XLOOKUP(Orders_C[[#This Row],[Store_ID]],Stores_c[Store_ID],Stores_c[City])</f>
        <v>Rebekahside</v>
      </c>
      <c r="AA2990" t="str">
        <f>_xlfn.XLOOKUP(Orders_C[[#This Row],[Customer_ID]],Customers_c[Customer_ID],Customers_c[Customer_Name])</f>
        <v>Briana Gibbs</v>
      </c>
      <c r="AB2990" s="6">
        <f>Orders_C[[#This Row],[Quantity]]*Orders_C[[#This Row],[Unit_Price]]*(1-Orders_C[[#This Row],[Discount %]])+Orders_C[[#This Row],[Tax]]</f>
        <v>820.69999999999993</v>
      </c>
      <c r="AC2990" s="9">
        <f>(Orders_C[[#This Row],[Unit_Price]]*Orders_C[[#This Row],[Quantity]])-Orders_C[[#This Row],[Discount]]+Orders_C[[#This Row],[Tax]]</f>
        <v>858.15</v>
      </c>
      <c r="AD2990" t="str">
        <f>IF(COUNTIF(Orders_C[[#All],[Customer_ID]],Orders_C[[#This Row],[Customer_ID]])&gt;1,"Repeat","New")</f>
        <v>Repeat</v>
      </c>
      <c r="AE2990" t="str" cm="1">
        <f t="array" ref="AE2990">_xlfn.XLOOKUP(Orders_C[[#This Row],[Store_ID]],Stores_c[[#All],[Store_ID]],Stores_c[[#All],[City]])</f>
        <v>Rebekahside</v>
      </c>
      <c r="AF2990" t="str" cm="1">
        <f t="array" ref="AF2990">_xlfn.XLOOKUP(Orders_C[[#This Row],[Store_ID]],Stores_c[[#All],[Store_ID]],Stores_c[[#All],[Manager_Name]])</f>
        <v>Mark Ray</v>
      </c>
      <c r="AG2990" t="str" cm="1">
        <f t="array" ref="AG2990">_xlfn.XLOOKUP(Orders_C[[#This Row],[Store_ID]],Stores_c[[#All],[Store_ID]],Stores_c[[#All],[Store_Type]])</f>
        <v>Drive-Thru</v>
      </c>
    </row>
    <row r="2991" spans="1:33" x14ac:dyDescent="0.25">
      <c r="A2991">
        <v>10685</v>
      </c>
      <c r="B2991" s="1">
        <v>46052</v>
      </c>
      <c r="C2991" s="2">
        <v>0.51995370370370375</v>
      </c>
      <c r="D2991">
        <v>1666</v>
      </c>
      <c r="E2991">
        <v>220</v>
      </c>
      <c r="F2991">
        <v>474</v>
      </c>
      <c r="G2991">
        <v>305</v>
      </c>
      <c r="H2991">
        <v>2</v>
      </c>
      <c r="I2991">
        <v>428</v>
      </c>
      <c r="J2991">
        <v>15</v>
      </c>
      <c r="K2991">
        <v>21.4</v>
      </c>
      <c r="L2991">
        <v>862.4</v>
      </c>
      <c r="M2991" t="s">
        <v>19</v>
      </c>
      <c r="N2991" t="s">
        <v>22</v>
      </c>
      <c r="O2991">
        <v>35</v>
      </c>
      <c r="P2991">
        <v>5</v>
      </c>
      <c r="Q2991" t="s">
        <v>4708</v>
      </c>
      <c r="R2991">
        <v>509</v>
      </c>
      <c r="S2991" s="3">
        <v>0.15</v>
      </c>
      <c r="T2991" s="6">
        <v>348.79999999999995</v>
      </c>
      <c r="U2991" t="s">
        <v>6330</v>
      </c>
      <c r="V2991">
        <v>2026</v>
      </c>
      <c r="W2991" t="s">
        <v>6329</v>
      </c>
      <c r="X2991" t="str">
        <f>_xlfn.XLOOKUP(Orders_C[[#This Row],[Product_ID]],Products_C[Product_ID],Products_C[Product_Name])</f>
        <v>Krushers</v>
      </c>
      <c r="Y2991" t="str">
        <f>_xlfn.XLOOKUP(Orders_C[[#This Row],[Product_ID]],Products_C[Product_ID],Products_C[Category])</f>
        <v>Dessert</v>
      </c>
      <c r="Z2991" t="str">
        <f>_xlfn.XLOOKUP(Orders_C[[#This Row],[Store_ID]],Stores_c[Store_ID],Stores_c[City])</f>
        <v>Williamborough</v>
      </c>
      <c r="AA2991" t="str">
        <f>_xlfn.XLOOKUP(Orders_C[[#This Row],[Customer_ID]],Customers_c[Customer_ID],Customers_c[Customer_Name])</f>
        <v>Robert Beasley</v>
      </c>
      <c r="AB2991" s="6">
        <f>Orders_C[[#This Row],[Quantity]]*Orders_C[[#This Row],[Unit_Price]]*(1-Orders_C[[#This Row],[Discount %]])+Orders_C[[#This Row],[Tax]]</f>
        <v>749</v>
      </c>
      <c r="AC2991" s="9">
        <f>(Orders_C[[#This Row],[Unit_Price]]*Orders_C[[#This Row],[Quantity]])-Orders_C[[#This Row],[Discount]]+Orders_C[[#This Row],[Tax]]</f>
        <v>862.4</v>
      </c>
      <c r="AD2991" t="str">
        <f>IF(COUNTIF(Orders_C[[#All],[Customer_ID]],Orders_C[[#This Row],[Customer_ID]])&gt;1,"Repeat","New")</f>
        <v>Repeat</v>
      </c>
      <c r="AE2991" t="str" cm="1">
        <f t="array" ref="AE2991">_xlfn.XLOOKUP(Orders_C[[#This Row],[Store_ID]],Stores_c[[#All],[Store_ID]],Stores_c[[#All],[City]])</f>
        <v>Williamborough</v>
      </c>
      <c r="AF2991" t="str" cm="1">
        <f t="array" ref="AF2991">_xlfn.XLOOKUP(Orders_C[[#This Row],[Store_ID]],Stores_c[[#All],[Store_ID]],Stores_c[[#All],[Manager_Name]])</f>
        <v>Michael Mcbride</v>
      </c>
      <c r="AG2991" t="str" cm="1">
        <f t="array" ref="AG2991">_xlfn.XLOOKUP(Orders_C[[#This Row],[Store_ID]],Stores_c[[#All],[Store_ID]],Stores_c[[#All],[Store_Type]])</f>
        <v>Mall</v>
      </c>
    </row>
    <row r="2992" spans="1:33" x14ac:dyDescent="0.25">
      <c r="A2992">
        <v>8023</v>
      </c>
      <c r="B2992" s="1">
        <v>46010</v>
      </c>
      <c r="C2992" s="2">
        <v>0.81335648148148143</v>
      </c>
      <c r="D2992">
        <v>1833</v>
      </c>
      <c r="E2992">
        <v>213</v>
      </c>
      <c r="F2992">
        <v>408</v>
      </c>
      <c r="G2992">
        <v>316</v>
      </c>
      <c r="H2992">
        <v>2</v>
      </c>
      <c r="I2992">
        <v>423</v>
      </c>
      <c r="J2992">
        <v>10</v>
      </c>
      <c r="K2992">
        <v>21.15</v>
      </c>
      <c r="L2992">
        <v>857.15</v>
      </c>
      <c r="M2992" t="s">
        <v>18</v>
      </c>
      <c r="N2992" t="s">
        <v>23</v>
      </c>
      <c r="O2992">
        <v>19</v>
      </c>
      <c r="P2992">
        <v>1</v>
      </c>
      <c r="Q2992" t="s">
        <v>2046</v>
      </c>
      <c r="R2992">
        <v>502</v>
      </c>
      <c r="S2992" s="3">
        <v>0.1</v>
      </c>
      <c r="T2992" s="6">
        <v>349.55</v>
      </c>
      <c r="U2992" t="s">
        <v>6328</v>
      </c>
      <c r="V2992">
        <v>2025</v>
      </c>
      <c r="W2992" t="s">
        <v>6333</v>
      </c>
      <c r="X2992" t="str">
        <f>_xlfn.XLOOKUP(Orders_C[[#This Row],[Product_ID]],Products_C[Product_ID],Products_C[Product_Name])</f>
        <v>Popcorn Chicken</v>
      </c>
      <c r="Y2992" t="str">
        <f>_xlfn.XLOOKUP(Orders_C[[#This Row],[Product_ID]],Products_C[Product_ID],Products_C[Category])</f>
        <v>Dessert</v>
      </c>
      <c r="Z2992" t="str">
        <f>_xlfn.XLOOKUP(Orders_C[[#This Row],[Store_ID]],Stores_c[Store_ID],Stores_c[City])</f>
        <v>Lake Kristashire</v>
      </c>
      <c r="AA2992" t="str">
        <f>_xlfn.XLOOKUP(Orders_C[[#This Row],[Customer_ID]],Customers_c[Customer_ID],Customers_c[Customer_Name])</f>
        <v>Raymond Mejia</v>
      </c>
      <c r="AB2992" s="6">
        <f>Orders_C[[#This Row],[Quantity]]*Orders_C[[#This Row],[Unit_Price]]*(1-Orders_C[[#This Row],[Discount %]])+Orders_C[[#This Row],[Tax]]</f>
        <v>782.55</v>
      </c>
      <c r="AC2992" s="9">
        <f>(Orders_C[[#This Row],[Unit_Price]]*Orders_C[[#This Row],[Quantity]])-Orders_C[[#This Row],[Discount]]+Orders_C[[#This Row],[Tax]]</f>
        <v>857.15</v>
      </c>
      <c r="AD2992" t="str">
        <f>IF(COUNTIF(Orders_C[[#All],[Customer_ID]],Orders_C[[#This Row],[Customer_ID]])&gt;1,"Repeat","New")</f>
        <v>Repeat</v>
      </c>
      <c r="AE2992" t="str" cm="1">
        <f t="array" ref="AE2992">_xlfn.XLOOKUP(Orders_C[[#This Row],[Store_ID]],Stores_c[[#All],[Store_ID]],Stores_c[[#All],[City]])</f>
        <v>Lake Kristashire</v>
      </c>
      <c r="AF2992" t="str" cm="1">
        <f t="array" ref="AF2992">_xlfn.XLOOKUP(Orders_C[[#This Row],[Store_ID]],Stores_c[[#All],[Store_ID]],Stores_c[[#All],[Manager_Name]])</f>
        <v>Andrea Daugherty</v>
      </c>
      <c r="AG2992" t="str" cm="1">
        <f t="array" ref="AG2992">_xlfn.XLOOKUP(Orders_C[[#This Row],[Store_ID]],Stores_c[[#All],[Store_ID]],Stores_c[[#All],[Store_Type]])</f>
        <v>Mall</v>
      </c>
    </row>
    <row r="2993" spans="1:33" x14ac:dyDescent="0.25">
      <c r="A2993">
        <v>6075</v>
      </c>
      <c r="B2993" s="1">
        <v>46043</v>
      </c>
      <c r="C2993" s="2">
        <v>0.84565972222222219</v>
      </c>
      <c r="D2993">
        <v>1222</v>
      </c>
      <c r="E2993">
        <v>210</v>
      </c>
      <c r="F2993">
        <v>488</v>
      </c>
      <c r="G2993">
        <v>303</v>
      </c>
      <c r="H2993">
        <v>2</v>
      </c>
      <c r="I2993">
        <v>429</v>
      </c>
      <c r="J2993">
        <v>15</v>
      </c>
      <c r="K2993">
        <v>21.45</v>
      </c>
      <c r="L2993">
        <v>864.45</v>
      </c>
      <c r="M2993" t="s">
        <v>18</v>
      </c>
      <c r="N2993" t="s">
        <v>22</v>
      </c>
      <c r="O2993">
        <v>20</v>
      </c>
      <c r="P2993">
        <v>2</v>
      </c>
      <c r="Q2993" t="s">
        <v>98</v>
      </c>
      <c r="R2993">
        <v>501</v>
      </c>
      <c r="S2993" s="3">
        <v>0.15</v>
      </c>
      <c r="T2993" s="6">
        <v>349.65000000000009</v>
      </c>
      <c r="U2993" t="s">
        <v>6330</v>
      </c>
      <c r="V2993">
        <v>2026</v>
      </c>
      <c r="W2993" t="s">
        <v>6333</v>
      </c>
      <c r="X2993" t="str">
        <f>_xlfn.XLOOKUP(Orders_C[[#This Row],[Product_ID]],Products_C[Product_ID],Products_C[Product_Name])</f>
        <v>Chocolate Lava Cake</v>
      </c>
      <c r="Y2993" t="str">
        <f>_xlfn.XLOOKUP(Orders_C[[#This Row],[Product_ID]],Products_C[Product_ID],Products_C[Category])</f>
        <v>Chicken</v>
      </c>
      <c r="Z2993" t="str">
        <f>_xlfn.XLOOKUP(Orders_C[[#This Row],[Store_ID]],Stores_c[Store_ID],Stores_c[City])</f>
        <v>East William</v>
      </c>
      <c r="AA2993" t="str">
        <f>_xlfn.XLOOKUP(Orders_C[[#This Row],[Customer_ID]],Customers_c[Customer_ID],Customers_c[Customer_Name])</f>
        <v>Kristi Fernandez</v>
      </c>
      <c r="AB2993" s="6">
        <f>Orders_C[[#This Row],[Quantity]]*Orders_C[[#This Row],[Unit_Price]]*(1-Orders_C[[#This Row],[Discount %]])+Orders_C[[#This Row],[Tax]]</f>
        <v>750.75</v>
      </c>
      <c r="AC2993" s="9">
        <f>(Orders_C[[#This Row],[Unit_Price]]*Orders_C[[#This Row],[Quantity]])-Orders_C[[#This Row],[Discount]]+Orders_C[[#This Row],[Tax]]</f>
        <v>864.45</v>
      </c>
      <c r="AD2993" t="str">
        <f>IF(COUNTIF(Orders_C[[#All],[Customer_ID]],Orders_C[[#This Row],[Customer_ID]])&gt;1,"Repeat","New")</f>
        <v>Repeat</v>
      </c>
      <c r="AE2993" t="str" cm="1">
        <f t="array" ref="AE2993">_xlfn.XLOOKUP(Orders_C[[#This Row],[Store_ID]],Stores_c[[#All],[Store_ID]],Stores_c[[#All],[City]])</f>
        <v>East William</v>
      </c>
      <c r="AF2993" t="str" cm="1">
        <f t="array" ref="AF2993">_xlfn.XLOOKUP(Orders_C[[#This Row],[Store_ID]],Stores_c[[#All],[Store_ID]],Stores_c[[#All],[Manager_Name]])</f>
        <v>Victoria Butler</v>
      </c>
      <c r="AG2993" t="str" cm="1">
        <f t="array" ref="AG2993">_xlfn.XLOOKUP(Orders_C[[#This Row],[Store_ID]],Stores_c[[#All],[Store_ID]],Stores_c[[#All],[Store_Type]])</f>
        <v>Drive-Thru</v>
      </c>
    </row>
    <row r="2994" spans="1:33" x14ac:dyDescent="0.25">
      <c r="A2994">
        <v>7026</v>
      </c>
      <c r="B2994" s="1">
        <v>45922</v>
      </c>
      <c r="C2994" s="2">
        <v>0.31836805555555553</v>
      </c>
      <c r="D2994">
        <v>1704</v>
      </c>
      <c r="E2994">
        <v>207</v>
      </c>
      <c r="F2994">
        <v>480</v>
      </c>
      <c r="G2994">
        <v>304</v>
      </c>
      <c r="H2994">
        <v>2</v>
      </c>
      <c r="I2994">
        <v>429</v>
      </c>
      <c r="J2994">
        <v>15</v>
      </c>
      <c r="K2994">
        <v>21.45</v>
      </c>
      <c r="L2994">
        <v>864.45</v>
      </c>
      <c r="M2994" t="s">
        <v>20</v>
      </c>
      <c r="N2994" t="s">
        <v>22</v>
      </c>
      <c r="O2994">
        <v>46</v>
      </c>
      <c r="P2994">
        <v>5</v>
      </c>
      <c r="Q2994" t="s">
        <v>1049</v>
      </c>
      <c r="R2994">
        <v>510</v>
      </c>
      <c r="S2994" s="3">
        <v>0.15</v>
      </c>
      <c r="T2994" s="6">
        <v>349.65000000000009</v>
      </c>
      <c r="U2994" t="s">
        <v>6335</v>
      </c>
      <c r="V2994">
        <v>2025</v>
      </c>
      <c r="W2994" t="s">
        <v>6331</v>
      </c>
      <c r="X2994" t="str">
        <f>_xlfn.XLOOKUP(Orders_C[[#This Row],[Product_ID]],Products_C[Product_ID],Products_C[Product_Name])</f>
        <v>Veg Burger</v>
      </c>
      <c r="Y2994" t="str">
        <f>_xlfn.XLOOKUP(Orders_C[[#This Row],[Product_ID]],Products_C[Product_ID],Products_C[Category])</f>
        <v>Burger</v>
      </c>
      <c r="Z2994" t="str">
        <f>_xlfn.XLOOKUP(Orders_C[[#This Row],[Store_ID]],Stores_c[Store_ID],Stores_c[City])</f>
        <v>Christineton</v>
      </c>
      <c r="AA2994" t="str">
        <f>_xlfn.XLOOKUP(Orders_C[[#This Row],[Customer_ID]],Customers_c[Customer_ID],Customers_c[Customer_Name])</f>
        <v>Scott King</v>
      </c>
      <c r="AB2994" s="6">
        <f>Orders_C[[#This Row],[Quantity]]*Orders_C[[#This Row],[Unit_Price]]*(1-Orders_C[[#This Row],[Discount %]])+Orders_C[[#This Row],[Tax]]</f>
        <v>750.75</v>
      </c>
      <c r="AC2994" s="9">
        <f>(Orders_C[[#This Row],[Unit_Price]]*Orders_C[[#This Row],[Quantity]])-Orders_C[[#This Row],[Discount]]+Orders_C[[#This Row],[Tax]]</f>
        <v>864.45</v>
      </c>
      <c r="AD2994" t="str">
        <f>IF(COUNTIF(Orders_C[[#All],[Customer_ID]],Orders_C[[#This Row],[Customer_ID]])&gt;1,"Repeat","New")</f>
        <v>Repeat</v>
      </c>
      <c r="AE2994" t="str" cm="1">
        <f t="array" ref="AE2994">_xlfn.XLOOKUP(Orders_C[[#This Row],[Store_ID]],Stores_c[[#All],[Store_ID]],Stores_c[[#All],[City]])</f>
        <v>Christineton</v>
      </c>
      <c r="AF2994" t="str" cm="1">
        <f t="array" ref="AF2994">_xlfn.XLOOKUP(Orders_C[[#This Row],[Store_ID]],Stores_c[[#All],[Store_ID]],Stores_c[[#All],[Manager_Name]])</f>
        <v>Dr. William Hubbard MD</v>
      </c>
      <c r="AG2994" t="str" cm="1">
        <f t="array" ref="AG2994">_xlfn.XLOOKUP(Orders_C[[#This Row],[Store_ID]],Stores_c[[#All],[Store_ID]],Stores_c[[#All],[Store_Type]])</f>
        <v>Street</v>
      </c>
    </row>
    <row r="2995" spans="1:33" x14ac:dyDescent="0.25">
      <c r="A2995">
        <v>9181</v>
      </c>
      <c r="B2995" s="1">
        <v>45963</v>
      </c>
      <c r="C2995" s="2">
        <v>3.9699074074074072E-3</v>
      </c>
      <c r="D2995">
        <v>1366</v>
      </c>
      <c r="E2995">
        <v>202</v>
      </c>
      <c r="F2995">
        <v>470</v>
      </c>
      <c r="G2995">
        <v>301</v>
      </c>
      <c r="H2995">
        <v>2</v>
      </c>
      <c r="I2995">
        <v>429</v>
      </c>
      <c r="J2995">
        <v>15</v>
      </c>
      <c r="K2995">
        <v>21.45</v>
      </c>
      <c r="L2995">
        <v>864.45</v>
      </c>
      <c r="M2995" t="s">
        <v>18</v>
      </c>
      <c r="N2995" t="s">
        <v>21</v>
      </c>
      <c r="O2995">
        <v>49</v>
      </c>
      <c r="P2995">
        <v>5</v>
      </c>
      <c r="Q2995" t="s">
        <v>3204</v>
      </c>
      <c r="R2995">
        <v>508</v>
      </c>
      <c r="S2995" s="3">
        <v>0.15</v>
      </c>
      <c r="T2995" s="6">
        <v>349.65000000000009</v>
      </c>
      <c r="U2995" t="s">
        <v>6336</v>
      </c>
      <c r="V2995">
        <v>2025</v>
      </c>
      <c r="W2995" t="s">
        <v>6331</v>
      </c>
      <c r="X2995" t="str">
        <f>_xlfn.XLOOKUP(Orders_C[[#This Row],[Product_ID]],Products_C[Product_ID],Products_C[Product_Name])</f>
        <v>Krushers</v>
      </c>
      <c r="Y2995" t="str">
        <f>_xlfn.XLOOKUP(Orders_C[[#This Row],[Product_ID]],Products_C[Product_ID],Products_C[Category])</f>
        <v>Burger</v>
      </c>
      <c r="Z2995" t="str">
        <f>_xlfn.XLOOKUP(Orders_C[[#This Row],[Store_ID]],Stores_c[Store_ID],Stores_c[City])</f>
        <v>Rebekahside</v>
      </c>
      <c r="AA2995" t="str">
        <f>_xlfn.XLOOKUP(Orders_C[[#This Row],[Customer_ID]],Customers_c[Customer_ID],Customers_c[Customer_Name])</f>
        <v>Aaron Foster</v>
      </c>
      <c r="AB2995" s="6">
        <f>Orders_C[[#This Row],[Quantity]]*Orders_C[[#This Row],[Unit_Price]]*(1-Orders_C[[#This Row],[Discount %]])+Orders_C[[#This Row],[Tax]]</f>
        <v>750.75</v>
      </c>
      <c r="AC2995" s="9">
        <f>(Orders_C[[#This Row],[Unit_Price]]*Orders_C[[#This Row],[Quantity]])-Orders_C[[#This Row],[Discount]]+Orders_C[[#This Row],[Tax]]</f>
        <v>864.45</v>
      </c>
      <c r="AD2995" t="str">
        <f>IF(COUNTIF(Orders_C[[#All],[Customer_ID]],Orders_C[[#This Row],[Customer_ID]])&gt;1,"Repeat","New")</f>
        <v>Repeat</v>
      </c>
      <c r="AE2995" t="str" cm="1">
        <f t="array" ref="AE2995">_xlfn.XLOOKUP(Orders_C[[#This Row],[Store_ID]],Stores_c[[#All],[Store_ID]],Stores_c[[#All],[City]])</f>
        <v>Rebekahside</v>
      </c>
      <c r="AF2995" t="str" cm="1">
        <f t="array" ref="AF2995">_xlfn.XLOOKUP(Orders_C[[#This Row],[Store_ID]],Stores_c[[#All],[Store_ID]],Stores_c[[#All],[Manager_Name]])</f>
        <v>Mark Ray</v>
      </c>
      <c r="AG2995" t="str" cm="1">
        <f t="array" ref="AG2995">_xlfn.XLOOKUP(Orders_C[[#This Row],[Store_ID]],Stores_c[[#All],[Store_ID]],Stores_c[[#All],[Store_Type]])</f>
        <v>Drive-Thru</v>
      </c>
    </row>
    <row r="2996" spans="1:33" x14ac:dyDescent="0.25">
      <c r="A2996">
        <v>10812</v>
      </c>
      <c r="B2996" s="1">
        <v>45793</v>
      </c>
      <c r="C2996" s="2">
        <v>0.31543981481481481</v>
      </c>
      <c r="D2996">
        <v>1331</v>
      </c>
      <c r="E2996">
        <v>206</v>
      </c>
      <c r="F2996">
        <v>464</v>
      </c>
      <c r="G2996">
        <v>338</v>
      </c>
      <c r="H2996">
        <v>4</v>
      </c>
      <c r="I2996">
        <v>218</v>
      </c>
      <c r="J2996">
        <v>10</v>
      </c>
      <c r="K2996">
        <v>10.9</v>
      </c>
      <c r="L2996">
        <v>872.9</v>
      </c>
      <c r="M2996" t="s">
        <v>18</v>
      </c>
      <c r="N2996" t="s">
        <v>22</v>
      </c>
      <c r="O2996">
        <v>44</v>
      </c>
      <c r="P2996">
        <v>2</v>
      </c>
      <c r="Q2996" t="s">
        <v>4835</v>
      </c>
      <c r="R2996">
        <v>504</v>
      </c>
      <c r="S2996" s="3">
        <v>0.1</v>
      </c>
      <c r="T2996" s="6">
        <v>349.70000000000005</v>
      </c>
      <c r="U2996" t="s">
        <v>6339</v>
      </c>
      <c r="V2996">
        <v>2025</v>
      </c>
      <c r="W2996" t="s">
        <v>6331</v>
      </c>
      <c r="X2996" t="str">
        <f>_xlfn.XLOOKUP(Orders_C[[#This Row],[Product_ID]],Products_C[Product_ID],Products_C[Product_Name])</f>
        <v>Chicken Wings</v>
      </c>
      <c r="Y2996" t="str">
        <f>_xlfn.XLOOKUP(Orders_C[[#This Row],[Product_ID]],Products_C[Product_ID],Products_C[Category])</f>
        <v>Burger</v>
      </c>
      <c r="Z2996" t="str">
        <f>_xlfn.XLOOKUP(Orders_C[[#This Row],[Store_ID]],Stores_c[Store_ID],Stores_c[City])</f>
        <v>West Matthew</v>
      </c>
      <c r="AA2996" t="str">
        <f>_xlfn.XLOOKUP(Orders_C[[#This Row],[Customer_ID]],Customers_c[Customer_ID],Customers_c[Customer_Name])</f>
        <v>Kelsey Hansen</v>
      </c>
      <c r="AB2996" s="6">
        <f>Orders_C[[#This Row],[Quantity]]*Orders_C[[#This Row],[Unit_Price]]*(1-Orders_C[[#This Row],[Discount %]])+Orders_C[[#This Row],[Tax]]</f>
        <v>795.7</v>
      </c>
      <c r="AC2996" s="9">
        <f>(Orders_C[[#This Row],[Unit_Price]]*Orders_C[[#This Row],[Quantity]])-Orders_C[[#This Row],[Discount]]+Orders_C[[#This Row],[Tax]]</f>
        <v>872.9</v>
      </c>
      <c r="AD2996" t="str">
        <f>IF(COUNTIF(Orders_C[[#All],[Customer_ID]],Orders_C[[#This Row],[Customer_ID]])&gt;1,"Repeat","New")</f>
        <v>Repeat</v>
      </c>
      <c r="AE2996" t="str" cm="1">
        <f t="array" ref="AE2996">_xlfn.XLOOKUP(Orders_C[[#This Row],[Store_ID]],Stores_c[[#All],[Store_ID]],Stores_c[[#All],[City]])</f>
        <v>West Matthew</v>
      </c>
      <c r="AF2996" t="str" cm="1">
        <f t="array" ref="AF2996">_xlfn.XLOOKUP(Orders_C[[#This Row],[Store_ID]],Stores_c[[#All],[Store_ID]],Stores_c[[#All],[Manager_Name]])</f>
        <v>Miguel Kidd</v>
      </c>
      <c r="AG2996" t="str" cm="1">
        <f t="array" ref="AG2996">_xlfn.XLOOKUP(Orders_C[[#This Row],[Store_ID]],Stores_c[[#All],[Store_ID]],Stores_c[[#All],[Store_Type]])</f>
        <v>Drive-Thru</v>
      </c>
    </row>
    <row r="2997" spans="1:33" x14ac:dyDescent="0.25">
      <c r="A2997">
        <v>6491</v>
      </c>
      <c r="B2997" s="1">
        <v>45937</v>
      </c>
      <c r="C2997" s="2">
        <v>0.78467592592592594</v>
      </c>
      <c r="D2997">
        <v>1906</v>
      </c>
      <c r="E2997">
        <v>218</v>
      </c>
      <c r="F2997">
        <v>453</v>
      </c>
      <c r="G2997">
        <v>334</v>
      </c>
      <c r="H2997">
        <v>4</v>
      </c>
      <c r="I2997">
        <v>212</v>
      </c>
      <c r="J2997">
        <v>0</v>
      </c>
      <c r="K2997">
        <v>10.6</v>
      </c>
      <c r="L2997">
        <v>858.6</v>
      </c>
      <c r="M2997" t="s">
        <v>19</v>
      </c>
      <c r="N2997" t="s">
        <v>23</v>
      </c>
      <c r="O2997">
        <v>50</v>
      </c>
      <c r="P2997">
        <v>2</v>
      </c>
      <c r="Q2997" t="s">
        <v>514</v>
      </c>
      <c r="R2997">
        <v>502</v>
      </c>
      <c r="S2997" s="3">
        <v>0</v>
      </c>
      <c r="T2997" s="6">
        <v>349.80000000000007</v>
      </c>
      <c r="U2997" t="s">
        <v>6332</v>
      </c>
      <c r="V2997">
        <v>2025</v>
      </c>
      <c r="W2997" t="s">
        <v>6331</v>
      </c>
      <c r="X2997" t="str">
        <f>_xlfn.XLOOKUP(Orders_C[[#This Row],[Product_ID]],Products_C[Product_ID],Products_C[Product_Name])</f>
        <v>Krushers</v>
      </c>
      <c r="Y2997" t="str">
        <f>_xlfn.XLOOKUP(Orders_C[[#This Row],[Product_ID]],Products_C[Product_ID],Products_C[Category])</f>
        <v>Dessert</v>
      </c>
      <c r="Z2997" t="str">
        <f>_xlfn.XLOOKUP(Orders_C[[#This Row],[Store_ID]],Stores_c[Store_ID],Stores_c[City])</f>
        <v>East Johnport</v>
      </c>
      <c r="AA2997" t="str">
        <f>_xlfn.XLOOKUP(Orders_C[[#This Row],[Customer_ID]],Customers_c[Customer_ID],Customers_c[Customer_Name])</f>
        <v>Brooke Frazier</v>
      </c>
      <c r="AB2997" s="6">
        <f>Orders_C[[#This Row],[Quantity]]*Orders_C[[#This Row],[Unit_Price]]*(1-Orders_C[[#This Row],[Discount %]])+Orders_C[[#This Row],[Tax]]</f>
        <v>858.6</v>
      </c>
      <c r="AC2997" s="9">
        <f>(Orders_C[[#This Row],[Unit_Price]]*Orders_C[[#This Row],[Quantity]])-Orders_C[[#This Row],[Discount]]+Orders_C[[#This Row],[Tax]]</f>
        <v>858.6</v>
      </c>
      <c r="AD2997" t="str">
        <f>IF(COUNTIF(Orders_C[[#All],[Customer_ID]],Orders_C[[#This Row],[Customer_ID]])&gt;1,"Repeat","New")</f>
        <v>Repeat</v>
      </c>
      <c r="AE2997" t="str" cm="1">
        <f t="array" ref="AE2997">_xlfn.XLOOKUP(Orders_C[[#This Row],[Store_ID]],Stores_c[[#All],[Store_ID]],Stores_c[[#All],[City]])</f>
        <v>East Johnport</v>
      </c>
      <c r="AF2997" t="str" cm="1">
        <f t="array" ref="AF2997">_xlfn.XLOOKUP(Orders_C[[#This Row],[Store_ID]],Stores_c[[#All],[Store_ID]],Stores_c[[#All],[Manager_Name]])</f>
        <v>Mr. Matthew Murillo III</v>
      </c>
      <c r="AG2997" t="str" cm="1">
        <f t="array" ref="AG2997">_xlfn.XLOOKUP(Orders_C[[#This Row],[Store_ID]],Stores_c[[#All],[Store_ID]],Stores_c[[#All],[Store_Type]])</f>
        <v>Street</v>
      </c>
    </row>
    <row r="2998" spans="1:33" x14ac:dyDescent="0.25">
      <c r="A2998">
        <v>7626</v>
      </c>
      <c r="B2998" s="1">
        <v>45906</v>
      </c>
      <c r="C2998" s="2">
        <v>0.29216435185185186</v>
      </c>
      <c r="D2998">
        <v>1382</v>
      </c>
      <c r="E2998">
        <v>217</v>
      </c>
      <c r="F2998">
        <v>412</v>
      </c>
      <c r="G2998">
        <v>328</v>
      </c>
      <c r="H2998">
        <v>4</v>
      </c>
      <c r="I2998">
        <v>212</v>
      </c>
      <c r="J2998">
        <v>0</v>
      </c>
      <c r="K2998">
        <v>10.6</v>
      </c>
      <c r="L2998">
        <v>858.6</v>
      </c>
      <c r="M2998" t="s">
        <v>18</v>
      </c>
      <c r="N2998" t="s">
        <v>21</v>
      </c>
      <c r="O2998">
        <v>54</v>
      </c>
      <c r="P2998">
        <v>2</v>
      </c>
      <c r="Q2998" t="s">
        <v>1649</v>
      </c>
      <c r="R2998">
        <v>502</v>
      </c>
      <c r="S2998" s="3">
        <v>0</v>
      </c>
      <c r="T2998" s="6">
        <v>349.80000000000007</v>
      </c>
      <c r="U2998" t="s">
        <v>6335</v>
      </c>
      <c r="V2998">
        <v>2025</v>
      </c>
      <c r="W2998" t="s">
        <v>6331</v>
      </c>
      <c r="X2998" t="str">
        <f>_xlfn.XLOOKUP(Orders_C[[#This Row],[Product_ID]],Products_C[Product_ID],Products_C[Product_Name])</f>
        <v>Rice Bowl</v>
      </c>
      <c r="Y2998" t="str">
        <f>_xlfn.XLOOKUP(Orders_C[[#This Row],[Product_ID]],Products_C[Product_ID],Products_C[Category])</f>
        <v>Burger</v>
      </c>
      <c r="Z2998" t="str">
        <f>_xlfn.XLOOKUP(Orders_C[[#This Row],[Store_ID]],Stores_c[Store_ID],Stores_c[City])</f>
        <v>West Rebecca</v>
      </c>
      <c r="AA2998" t="str">
        <f>_xlfn.XLOOKUP(Orders_C[[#This Row],[Customer_ID]],Customers_c[Customer_ID],Customers_c[Customer_Name])</f>
        <v>Shane Ramsey</v>
      </c>
      <c r="AB2998" s="6">
        <f>Orders_C[[#This Row],[Quantity]]*Orders_C[[#This Row],[Unit_Price]]*(1-Orders_C[[#This Row],[Discount %]])+Orders_C[[#This Row],[Tax]]</f>
        <v>858.6</v>
      </c>
      <c r="AC2998" s="9">
        <f>(Orders_C[[#This Row],[Unit_Price]]*Orders_C[[#This Row],[Quantity]])-Orders_C[[#This Row],[Discount]]+Orders_C[[#This Row],[Tax]]</f>
        <v>858.6</v>
      </c>
      <c r="AD2998" t="str">
        <f>IF(COUNTIF(Orders_C[[#All],[Customer_ID]],Orders_C[[#This Row],[Customer_ID]])&gt;1,"Repeat","New")</f>
        <v>Repeat</v>
      </c>
      <c r="AE2998" t="str" cm="1">
        <f t="array" ref="AE2998">_xlfn.XLOOKUP(Orders_C[[#This Row],[Store_ID]],Stores_c[[#All],[Store_ID]],Stores_c[[#All],[City]])</f>
        <v>West Rebecca</v>
      </c>
      <c r="AF2998" t="str" cm="1">
        <f t="array" ref="AF2998">_xlfn.XLOOKUP(Orders_C[[#This Row],[Store_ID]],Stores_c[[#All],[Store_ID]],Stores_c[[#All],[Manager_Name]])</f>
        <v>Albert Smith</v>
      </c>
      <c r="AG2998" t="str" cm="1">
        <f t="array" ref="AG2998">_xlfn.XLOOKUP(Orders_C[[#This Row],[Store_ID]],Stores_c[[#All],[Store_ID]],Stores_c[[#All],[Store_Type]])</f>
        <v>Mall</v>
      </c>
    </row>
    <row r="2999" spans="1:33" x14ac:dyDescent="0.25">
      <c r="A2999">
        <v>7799</v>
      </c>
      <c r="B2999" s="1">
        <v>45812</v>
      </c>
      <c r="C2999" s="2">
        <v>0.54112268518518514</v>
      </c>
      <c r="D2999">
        <v>1908</v>
      </c>
      <c r="E2999">
        <v>224</v>
      </c>
      <c r="F2999">
        <v>482</v>
      </c>
      <c r="G2999">
        <v>332</v>
      </c>
      <c r="H2999">
        <v>4</v>
      </c>
      <c r="I2999">
        <v>212</v>
      </c>
      <c r="J2999">
        <v>0</v>
      </c>
      <c r="K2999">
        <v>10.6</v>
      </c>
      <c r="L2999">
        <v>858.6</v>
      </c>
      <c r="M2999" t="s">
        <v>18</v>
      </c>
      <c r="N2999" t="s">
        <v>21</v>
      </c>
      <c r="O2999">
        <v>38</v>
      </c>
      <c r="P2999">
        <v>4</v>
      </c>
      <c r="Q2999" t="s">
        <v>1822</v>
      </c>
      <c r="R2999">
        <v>503</v>
      </c>
      <c r="S2999" s="3">
        <v>0</v>
      </c>
      <c r="T2999" s="6">
        <v>349.80000000000007</v>
      </c>
      <c r="U2999" t="s">
        <v>6340</v>
      </c>
      <c r="V2999">
        <v>2025</v>
      </c>
      <c r="W2999" t="s">
        <v>6329</v>
      </c>
      <c r="X2999" t="str">
        <f>_xlfn.XLOOKUP(Orders_C[[#This Row],[Product_ID]],Products_C[Product_ID],Products_C[Product_Name])</f>
        <v>Zinger Burger</v>
      </c>
      <c r="Y2999" t="str">
        <f>_xlfn.XLOOKUP(Orders_C[[#This Row],[Product_ID]],Products_C[Product_ID],Products_C[Category])</f>
        <v>Beverage</v>
      </c>
      <c r="Z2999" t="str">
        <f>_xlfn.XLOOKUP(Orders_C[[#This Row],[Store_ID]],Stores_c[Store_ID],Stores_c[City])</f>
        <v>Valdezton</v>
      </c>
      <c r="AA2999" t="str">
        <f>_xlfn.XLOOKUP(Orders_C[[#This Row],[Customer_ID]],Customers_c[Customer_ID],Customers_c[Customer_Name])</f>
        <v>Daniel Richards</v>
      </c>
      <c r="AB2999" s="6">
        <f>Orders_C[[#This Row],[Quantity]]*Orders_C[[#This Row],[Unit_Price]]*(1-Orders_C[[#This Row],[Discount %]])+Orders_C[[#This Row],[Tax]]</f>
        <v>858.6</v>
      </c>
      <c r="AC2999" s="9">
        <f>(Orders_C[[#This Row],[Unit_Price]]*Orders_C[[#This Row],[Quantity]])-Orders_C[[#This Row],[Discount]]+Orders_C[[#This Row],[Tax]]</f>
        <v>858.6</v>
      </c>
      <c r="AD2999" t="str">
        <f>IF(COUNTIF(Orders_C[[#All],[Customer_ID]],Orders_C[[#This Row],[Customer_ID]])&gt;1,"Repeat","New")</f>
        <v>Repeat</v>
      </c>
      <c r="AE2999" t="str" cm="1">
        <f t="array" ref="AE2999">_xlfn.XLOOKUP(Orders_C[[#This Row],[Store_ID]],Stores_c[[#All],[Store_ID]],Stores_c[[#All],[City]])</f>
        <v>Valdezton</v>
      </c>
      <c r="AF2999" t="str" cm="1">
        <f t="array" ref="AF2999">_xlfn.XLOOKUP(Orders_C[[#This Row],[Store_ID]],Stores_c[[#All],[Store_ID]],Stores_c[[#All],[Manager_Name]])</f>
        <v>John Rodriguez</v>
      </c>
      <c r="AG2999" t="str" cm="1">
        <f t="array" ref="AG2999">_xlfn.XLOOKUP(Orders_C[[#This Row],[Store_ID]],Stores_c[[#All],[Store_ID]],Stores_c[[#All],[Store_Type]])</f>
        <v>Street</v>
      </c>
    </row>
    <row r="3000" spans="1:33" x14ac:dyDescent="0.25">
      <c r="A3000">
        <v>8214</v>
      </c>
      <c r="B3000" s="1">
        <v>46048</v>
      </c>
      <c r="C3000" s="2">
        <v>0.76560185185185181</v>
      </c>
      <c r="D3000">
        <v>1729</v>
      </c>
      <c r="E3000">
        <v>201</v>
      </c>
      <c r="F3000">
        <v>484</v>
      </c>
      <c r="G3000">
        <v>339</v>
      </c>
      <c r="H3000">
        <v>3</v>
      </c>
      <c r="I3000">
        <v>292</v>
      </c>
      <c r="J3000">
        <v>15</v>
      </c>
      <c r="K3000">
        <v>14.6</v>
      </c>
      <c r="L3000">
        <v>875.6</v>
      </c>
      <c r="M3000" t="s">
        <v>18</v>
      </c>
      <c r="N3000" t="s">
        <v>23</v>
      </c>
      <c r="O3000">
        <v>37</v>
      </c>
      <c r="P3000">
        <v>1</v>
      </c>
      <c r="Q3000" t="s">
        <v>2237</v>
      </c>
      <c r="R3000">
        <v>507</v>
      </c>
      <c r="S3000" s="3">
        <v>0.15</v>
      </c>
      <c r="T3000" s="6">
        <v>350</v>
      </c>
      <c r="U3000" t="s">
        <v>6330</v>
      </c>
      <c r="V3000">
        <v>2026</v>
      </c>
      <c r="W3000" t="s">
        <v>6329</v>
      </c>
      <c r="X3000" t="str">
        <f>_xlfn.XLOOKUP(Orders_C[[#This Row],[Product_ID]],Products_C[Product_ID],Products_C[Product_Name])</f>
        <v>Veg Burger</v>
      </c>
      <c r="Y3000" t="str">
        <f>_xlfn.XLOOKUP(Orders_C[[#This Row],[Product_ID]],Products_C[Product_ID],Products_C[Category])</f>
        <v>Burger</v>
      </c>
      <c r="Z3000" t="str">
        <f>_xlfn.XLOOKUP(Orders_C[[#This Row],[Store_ID]],Stores_c[Store_ID],Stores_c[City])</f>
        <v>Lake Nicholasburgh</v>
      </c>
      <c r="AA3000" t="str">
        <f>_xlfn.XLOOKUP(Orders_C[[#This Row],[Customer_ID]],Customers_c[Customer_ID],Customers_c[Customer_Name])</f>
        <v>Mr. David Evans</v>
      </c>
      <c r="AB3000" s="6">
        <f>Orders_C[[#This Row],[Quantity]]*Orders_C[[#This Row],[Unit_Price]]*(1-Orders_C[[#This Row],[Discount %]])+Orders_C[[#This Row],[Tax]]</f>
        <v>759.2</v>
      </c>
      <c r="AC3000" s="9">
        <f>(Orders_C[[#This Row],[Unit_Price]]*Orders_C[[#This Row],[Quantity]])-Orders_C[[#This Row],[Discount]]+Orders_C[[#This Row],[Tax]]</f>
        <v>875.6</v>
      </c>
      <c r="AD3000" t="str">
        <f>IF(COUNTIF(Orders_C[[#All],[Customer_ID]],Orders_C[[#This Row],[Customer_ID]])&gt;1,"Repeat","New")</f>
        <v>Repeat</v>
      </c>
      <c r="AE3000" t="str" cm="1">
        <f t="array" ref="AE3000">_xlfn.XLOOKUP(Orders_C[[#This Row],[Store_ID]],Stores_c[[#All],[Store_ID]],Stores_c[[#All],[City]])</f>
        <v>Lake Nicholasburgh</v>
      </c>
      <c r="AF3000" t="str" cm="1">
        <f t="array" ref="AF3000">_xlfn.XLOOKUP(Orders_C[[#This Row],[Store_ID]],Stores_c[[#All],[Store_ID]],Stores_c[[#All],[Manager_Name]])</f>
        <v>Maurice Garcia</v>
      </c>
      <c r="AG3000" t="str" cm="1">
        <f t="array" ref="AG3000">_xlfn.XLOOKUP(Orders_C[[#This Row],[Store_ID]],Stores_c[[#All],[Store_ID]],Stores_c[[#All],[Store_Type]])</f>
        <v>Mall</v>
      </c>
    </row>
    <row r="3001" spans="1:33" x14ac:dyDescent="0.25">
      <c r="A3001">
        <v>9446</v>
      </c>
      <c r="B3001" s="1">
        <v>45812</v>
      </c>
      <c r="C3001" s="2">
        <v>0.74624999999999997</v>
      </c>
      <c r="D3001">
        <v>1078</v>
      </c>
      <c r="E3001">
        <v>215</v>
      </c>
      <c r="F3001">
        <v>437</v>
      </c>
      <c r="G3001">
        <v>333</v>
      </c>
      <c r="H3001">
        <v>3</v>
      </c>
      <c r="I3001">
        <v>284</v>
      </c>
      <c r="J3001">
        <v>5</v>
      </c>
      <c r="K3001">
        <v>14.2</v>
      </c>
      <c r="L3001">
        <v>861.2</v>
      </c>
      <c r="M3001" t="s">
        <v>20</v>
      </c>
      <c r="N3001" t="s">
        <v>22</v>
      </c>
      <c r="O3001">
        <v>53</v>
      </c>
      <c r="P3001">
        <v>4</v>
      </c>
      <c r="Q3001" t="s">
        <v>3469</v>
      </c>
      <c r="R3001">
        <v>502</v>
      </c>
      <c r="S3001" s="3">
        <v>0.05</v>
      </c>
      <c r="T3001" s="6">
        <v>350.00000000000006</v>
      </c>
      <c r="U3001" t="s">
        <v>6340</v>
      </c>
      <c r="V3001">
        <v>2025</v>
      </c>
      <c r="W3001" t="s">
        <v>6331</v>
      </c>
      <c r="X3001" t="str">
        <f>_xlfn.XLOOKUP(Orders_C[[#This Row],[Product_ID]],Products_C[Product_ID],Products_C[Product_Name])</f>
        <v>Chicken Wings</v>
      </c>
      <c r="Y3001" t="str">
        <f>_xlfn.XLOOKUP(Orders_C[[#This Row],[Product_ID]],Products_C[Product_ID],Products_C[Category])</f>
        <v>Burger</v>
      </c>
      <c r="Z3001" t="str">
        <f>_xlfn.XLOOKUP(Orders_C[[#This Row],[Store_ID]],Stores_c[Store_ID],Stores_c[City])</f>
        <v>Sallyburgh</v>
      </c>
      <c r="AA3001" t="str">
        <f>_xlfn.XLOOKUP(Orders_C[[#This Row],[Customer_ID]],Customers_c[Customer_ID],Customers_c[Customer_Name])</f>
        <v>Carlos Sullivan</v>
      </c>
      <c r="AB3001" s="6">
        <f>Orders_C[[#This Row],[Quantity]]*Orders_C[[#This Row],[Unit_Price]]*(1-Orders_C[[#This Row],[Discount %]])+Orders_C[[#This Row],[Tax]]</f>
        <v>823.6</v>
      </c>
      <c r="AC3001" s="9">
        <f>(Orders_C[[#This Row],[Unit_Price]]*Orders_C[[#This Row],[Quantity]])-Orders_C[[#This Row],[Discount]]+Orders_C[[#This Row],[Tax]]</f>
        <v>861.2</v>
      </c>
      <c r="AD3001" t="str">
        <f>IF(COUNTIF(Orders_C[[#All],[Customer_ID]],Orders_C[[#This Row],[Customer_ID]])&gt;1,"Repeat","New")</f>
        <v>Repeat</v>
      </c>
      <c r="AE3001" t="str" cm="1">
        <f t="array" ref="AE3001">_xlfn.XLOOKUP(Orders_C[[#This Row],[Store_ID]],Stores_c[[#All],[Store_ID]],Stores_c[[#All],[City]])</f>
        <v>Sallyburgh</v>
      </c>
      <c r="AF3001" t="str" cm="1">
        <f t="array" ref="AF3001">_xlfn.XLOOKUP(Orders_C[[#This Row],[Store_ID]],Stores_c[[#All],[Store_ID]],Stores_c[[#All],[Manager_Name]])</f>
        <v>Benjamin Mccoy</v>
      </c>
      <c r="AG3001" t="str" cm="1">
        <f t="array" ref="AG3001">_xlfn.XLOOKUP(Orders_C[[#This Row],[Store_ID]],Stores_c[[#All],[Store_ID]],Stores_c[[#All],[Store_Type]])</f>
        <v>Drive-Thru</v>
      </c>
    </row>
    <row r="3002" spans="1:33" x14ac:dyDescent="0.25">
      <c r="A3002">
        <v>9463</v>
      </c>
      <c r="B3002" s="1">
        <v>45913</v>
      </c>
      <c r="C3002" s="2">
        <v>0.13752314814814814</v>
      </c>
      <c r="D3002">
        <v>1546</v>
      </c>
      <c r="E3002">
        <v>220</v>
      </c>
      <c r="F3002">
        <v>435</v>
      </c>
      <c r="G3002">
        <v>330</v>
      </c>
      <c r="H3002">
        <v>2</v>
      </c>
      <c r="I3002">
        <v>412</v>
      </c>
      <c r="J3002">
        <v>0</v>
      </c>
      <c r="K3002">
        <v>20.6</v>
      </c>
      <c r="L3002">
        <v>844.6</v>
      </c>
      <c r="M3002" t="s">
        <v>20</v>
      </c>
      <c r="N3002" t="s">
        <v>22</v>
      </c>
      <c r="O3002">
        <v>30</v>
      </c>
      <c r="P3002">
        <v>1</v>
      </c>
      <c r="Q3002" t="s">
        <v>3486</v>
      </c>
      <c r="R3002">
        <v>509</v>
      </c>
      <c r="S3002" s="3">
        <v>0</v>
      </c>
      <c r="T3002" s="6">
        <v>350.20000000000005</v>
      </c>
      <c r="U3002" t="s">
        <v>6335</v>
      </c>
      <c r="V3002">
        <v>2025</v>
      </c>
      <c r="W3002" t="s">
        <v>6329</v>
      </c>
      <c r="X3002" t="str">
        <f>_xlfn.XLOOKUP(Orders_C[[#This Row],[Product_ID]],Products_C[Product_ID],Products_C[Product_Name])</f>
        <v>Rice Bowl</v>
      </c>
      <c r="Y3002" t="str">
        <f>_xlfn.XLOOKUP(Orders_C[[#This Row],[Product_ID]],Products_C[Product_ID],Products_C[Category])</f>
        <v>Beverage</v>
      </c>
      <c r="Z3002" t="str">
        <f>_xlfn.XLOOKUP(Orders_C[[#This Row],[Store_ID]],Stores_c[Store_ID],Stores_c[City])</f>
        <v>Williamborough</v>
      </c>
      <c r="AA3002" t="str">
        <f>_xlfn.XLOOKUP(Orders_C[[#This Row],[Customer_ID]],Customers_c[Customer_ID],Customers_c[Customer_Name])</f>
        <v>Richard Sparks II</v>
      </c>
      <c r="AB3002" s="6">
        <f>Orders_C[[#This Row],[Quantity]]*Orders_C[[#This Row],[Unit_Price]]*(1-Orders_C[[#This Row],[Discount %]])+Orders_C[[#This Row],[Tax]]</f>
        <v>844.6</v>
      </c>
      <c r="AC3002" s="9">
        <f>(Orders_C[[#This Row],[Unit_Price]]*Orders_C[[#This Row],[Quantity]])-Orders_C[[#This Row],[Discount]]+Orders_C[[#This Row],[Tax]]</f>
        <v>844.6</v>
      </c>
      <c r="AD3002" t="str">
        <f>IF(COUNTIF(Orders_C[[#All],[Customer_ID]],Orders_C[[#This Row],[Customer_ID]])&gt;1,"Repeat","New")</f>
        <v>Repeat</v>
      </c>
      <c r="AE3002" t="str" cm="1">
        <f t="array" ref="AE3002">_xlfn.XLOOKUP(Orders_C[[#This Row],[Store_ID]],Stores_c[[#All],[Store_ID]],Stores_c[[#All],[City]])</f>
        <v>Williamborough</v>
      </c>
      <c r="AF3002" t="str" cm="1">
        <f t="array" ref="AF3002">_xlfn.XLOOKUP(Orders_C[[#This Row],[Store_ID]],Stores_c[[#All],[Store_ID]],Stores_c[[#All],[Manager_Name]])</f>
        <v>Michael Mcbride</v>
      </c>
      <c r="AG3002" t="str" cm="1">
        <f t="array" ref="AG3002">_xlfn.XLOOKUP(Orders_C[[#This Row],[Store_ID]],Stores_c[[#All],[Store_ID]],Stores_c[[#All],[Store_Type]])</f>
        <v>Mall</v>
      </c>
    </row>
    <row r="3003" spans="1:33" x14ac:dyDescent="0.25">
      <c r="A3003">
        <v>10306</v>
      </c>
      <c r="B3003" s="1">
        <v>45749</v>
      </c>
      <c r="C3003" s="2">
        <v>5.4629629629629632E-2</v>
      </c>
      <c r="D3003">
        <v>1030</v>
      </c>
      <c r="E3003">
        <v>206</v>
      </c>
      <c r="F3003">
        <v>430</v>
      </c>
      <c r="G3003">
        <v>322</v>
      </c>
      <c r="H3003">
        <v>2</v>
      </c>
      <c r="I3003">
        <v>412</v>
      </c>
      <c r="J3003">
        <v>0</v>
      </c>
      <c r="K3003">
        <v>20.6</v>
      </c>
      <c r="L3003">
        <v>844.6</v>
      </c>
      <c r="M3003" t="s">
        <v>19</v>
      </c>
      <c r="N3003" t="s">
        <v>23</v>
      </c>
      <c r="O3003">
        <v>20</v>
      </c>
      <c r="P3003">
        <v>5</v>
      </c>
      <c r="Q3003" t="s">
        <v>4329</v>
      </c>
      <c r="R3003">
        <v>503</v>
      </c>
      <c r="S3003" s="3">
        <v>0</v>
      </c>
      <c r="T3003" s="6">
        <v>350.20000000000005</v>
      </c>
      <c r="U3003" t="s">
        <v>6337</v>
      </c>
      <c r="V3003">
        <v>2025</v>
      </c>
      <c r="W3003" t="s">
        <v>6333</v>
      </c>
      <c r="X3003" t="str">
        <f>_xlfn.XLOOKUP(Orders_C[[#This Row],[Product_ID]],Products_C[Product_ID],Products_C[Product_Name])</f>
        <v>Veg Burger</v>
      </c>
      <c r="Y3003" t="str">
        <f>_xlfn.XLOOKUP(Orders_C[[#This Row],[Product_ID]],Products_C[Product_ID],Products_C[Category])</f>
        <v>Burger</v>
      </c>
      <c r="Z3003" t="str">
        <f>_xlfn.XLOOKUP(Orders_C[[#This Row],[Store_ID]],Stores_c[Store_ID],Stores_c[City])</f>
        <v>West Matthew</v>
      </c>
      <c r="AA3003" t="str">
        <f>_xlfn.XLOOKUP(Orders_C[[#This Row],[Customer_ID]],Customers_c[Customer_ID],Customers_c[Customer_Name])</f>
        <v>Antonio Cline</v>
      </c>
      <c r="AB3003" s="6">
        <f>Orders_C[[#This Row],[Quantity]]*Orders_C[[#This Row],[Unit_Price]]*(1-Orders_C[[#This Row],[Discount %]])+Orders_C[[#This Row],[Tax]]</f>
        <v>844.6</v>
      </c>
      <c r="AC3003" s="9">
        <f>(Orders_C[[#This Row],[Unit_Price]]*Orders_C[[#This Row],[Quantity]])-Orders_C[[#This Row],[Discount]]+Orders_C[[#This Row],[Tax]]</f>
        <v>844.6</v>
      </c>
      <c r="AD3003" t="str">
        <f>IF(COUNTIF(Orders_C[[#All],[Customer_ID]],Orders_C[[#This Row],[Customer_ID]])&gt;1,"Repeat","New")</f>
        <v>Repeat</v>
      </c>
      <c r="AE3003" t="str" cm="1">
        <f t="array" ref="AE3003">_xlfn.XLOOKUP(Orders_C[[#This Row],[Store_ID]],Stores_c[[#All],[Store_ID]],Stores_c[[#All],[City]])</f>
        <v>West Matthew</v>
      </c>
      <c r="AF3003" t="str" cm="1">
        <f t="array" ref="AF3003">_xlfn.XLOOKUP(Orders_C[[#This Row],[Store_ID]],Stores_c[[#All],[Store_ID]],Stores_c[[#All],[Manager_Name]])</f>
        <v>Miguel Kidd</v>
      </c>
      <c r="AG3003" t="str" cm="1">
        <f t="array" ref="AG3003">_xlfn.XLOOKUP(Orders_C[[#This Row],[Store_ID]],Stores_c[[#All],[Store_ID]],Stores_c[[#All],[Store_Type]])</f>
        <v>Drive-Thru</v>
      </c>
    </row>
    <row r="3004" spans="1:33" x14ac:dyDescent="0.25">
      <c r="A3004">
        <v>6487</v>
      </c>
      <c r="B3004" s="1">
        <v>46042</v>
      </c>
      <c r="C3004" s="2">
        <v>0.66074074074074074</v>
      </c>
      <c r="D3004">
        <v>1945</v>
      </c>
      <c r="E3004">
        <v>216</v>
      </c>
      <c r="F3004">
        <v>535</v>
      </c>
      <c r="G3004">
        <v>307</v>
      </c>
      <c r="H3004">
        <v>2</v>
      </c>
      <c r="I3004">
        <v>418</v>
      </c>
      <c r="J3004">
        <v>5</v>
      </c>
      <c r="K3004">
        <v>20.9</v>
      </c>
      <c r="L3004">
        <v>851.9</v>
      </c>
      <c r="M3004" t="s">
        <v>18</v>
      </c>
      <c r="N3004" t="s">
        <v>22</v>
      </c>
      <c r="O3004">
        <v>43</v>
      </c>
      <c r="P3004">
        <v>3</v>
      </c>
      <c r="Q3004" t="s">
        <v>510</v>
      </c>
      <c r="R3004">
        <v>509</v>
      </c>
      <c r="S3004" s="3">
        <v>0.05</v>
      </c>
      <c r="T3004" s="6">
        <v>350.3</v>
      </c>
      <c r="U3004" t="s">
        <v>6330</v>
      </c>
      <c r="V3004">
        <v>2026</v>
      </c>
      <c r="W3004" t="s">
        <v>6331</v>
      </c>
      <c r="X3004" t="str">
        <f>_xlfn.XLOOKUP(Orders_C[[#This Row],[Product_ID]],Products_C[Product_ID],Products_C[Product_Name])</f>
        <v>Chicken Wings</v>
      </c>
      <c r="Y3004" t="str">
        <f>_xlfn.XLOOKUP(Orders_C[[#This Row],[Product_ID]],Products_C[Product_ID],Products_C[Category])</f>
        <v>Chicken</v>
      </c>
      <c r="Z3004" t="str">
        <f>_xlfn.XLOOKUP(Orders_C[[#This Row],[Store_ID]],Stores_c[Store_ID],Stores_c[City])</f>
        <v>Garciaview</v>
      </c>
      <c r="AA3004" t="str">
        <f>_xlfn.XLOOKUP(Orders_C[[#This Row],[Customer_ID]],Customers_c[Customer_ID],Customers_c[Customer_Name])</f>
        <v>Andrew Bernard</v>
      </c>
      <c r="AB3004" s="6">
        <f>Orders_C[[#This Row],[Quantity]]*Orders_C[[#This Row],[Unit_Price]]*(1-Orders_C[[#This Row],[Discount %]])+Orders_C[[#This Row],[Tax]]</f>
        <v>815.09999999999991</v>
      </c>
      <c r="AC3004" s="9">
        <f>(Orders_C[[#This Row],[Unit_Price]]*Orders_C[[#This Row],[Quantity]])-Orders_C[[#This Row],[Discount]]+Orders_C[[#This Row],[Tax]]</f>
        <v>851.9</v>
      </c>
      <c r="AD3004" t="str">
        <f>IF(COUNTIF(Orders_C[[#All],[Customer_ID]],Orders_C[[#This Row],[Customer_ID]])&gt;1,"Repeat","New")</f>
        <v>Repeat</v>
      </c>
      <c r="AE3004" t="str" cm="1">
        <f t="array" ref="AE3004">_xlfn.XLOOKUP(Orders_C[[#This Row],[Store_ID]],Stores_c[[#All],[Store_ID]],Stores_c[[#All],[City]])</f>
        <v>Garciaview</v>
      </c>
      <c r="AF3004" t="str" cm="1">
        <f t="array" ref="AF3004">_xlfn.XLOOKUP(Orders_C[[#This Row],[Store_ID]],Stores_c[[#All],[Store_ID]],Stores_c[[#All],[Manager_Name]])</f>
        <v>Karina Washington</v>
      </c>
      <c r="AG3004" t="str" cm="1">
        <f t="array" ref="AG3004">_xlfn.XLOOKUP(Orders_C[[#This Row],[Store_ID]],Stores_c[[#All],[Store_ID]],Stores_c[[#All],[Store_Type]])</f>
        <v>Drive-Thru</v>
      </c>
    </row>
    <row r="3005" spans="1:33" x14ac:dyDescent="0.25">
      <c r="A3005">
        <v>8063</v>
      </c>
      <c r="B3005" s="1">
        <v>45947</v>
      </c>
      <c r="C3005" s="2">
        <v>0.53142361111111114</v>
      </c>
      <c r="D3005">
        <v>1462</v>
      </c>
      <c r="E3005">
        <v>215</v>
      </c>
      <c r="F3005">
        <v>435</v>
      </c>
      <c r="G3005">
        <v>309</v>
      </c>
      <c r="H3005">
        <v>2</v>
      </c>
      <c r="I3005">
        <v>424</v>
      </c>
      <c r="J3005">
        <v>10</v>
      </c>
      <c r="K3005">
        <v>21.2</v>
      </c>
      <c r="L3005">
        <v>859.2</v>
      </c>
      <c r="M3005" t="s">
        <v>19</v>
      </c>
      <c r="N3005" t="s">
        <v>21</v>
      </c>
      <c r="O3005">
        <v>29</v>
      </c>
      <c r="P3005">
        <v>5</v>
      </c>
      <c r="Q3005" t="s">
        <v>2086</v>
      </c>
      <c r="R3005">
        <v>501</v>
      </c>
      <c r="S3005" s="3">
        <v>0.1</v>
      </c>
      <c r="T3005" s="6">
        <v>350.40000000000009</v>
      </c>
      <c r="U3005" t="s">
        <v>6332</v>
      </c>
      <c r="V3005">
        <v>2025</v>
      </c>
      <c r="W3005" t="s">
        <v>6329</v>
      </c>
      <c r="X3005" t="str">
        <f>_xlfn.XLOOKUP(Orders_C[[#This Row],[Product_ID]],Products_C[Product_ID],Products_C[Product_Name])</f>
        <v>Chicken Bucket</v>
      </c>
      <c r="Y3005" t="str">
        <f>_xlfn.XLOOKUP(Orders_C[[#This Row],[Product_ID]],Products_C[Product_ID],Products_C[Category])</f>
        <v>Dessert</v>
      </c>
      <c r="Z3005" t="str">
        <f>_xlfn.XLOOKUP(Orders_C[[#This Row],[Store_ID]],Stores_c[Store_ID],Stores_c[City])</f>
        <v>Sallyburgh</v>
      </c>
      <c r="AA3005" t="str">
        <f>_xlfn.XLOOKUP(Orders_C[[#This Row],[Customer_ID]],Customers_c[Customer_ID],Customers_c[Customer_Name])</f>
        <v>Jennifer Murray</v>
      </c>
      <c r="AB3005" s="6">
        <f>Orders_C[[#This Row],[Quantity]]*Orders_C[[#This Row],[Unit_Price]]*(1-Orders_C[[#This Row],[Discount %]])+Orders_C[[#This Row],[Tax]]</f>
        <v>784.40000000000009</v>
      </c>
      <c r="AC3005" s="9">
        <f>(Orders_C[[#This Row],[Unit_Price]]*Orders_C[[#This Row],[Quantity]])-Orders_C[[#This Row],[Discount]]+Orders_C[[#This Row],[Tax]]</f>
        <v>859.2</v>
      </c>
      <c r="AD3005" t="str">
        <f>IF(COUNTIF(Orders_C[[#All],[Customer_ID]],Orders_C[[#This Row],[Customer_ID]])&gt;1,"Repeat","New")</f>
        <v>Repeat</v>
      </c>
      <c r="AE3005" t="str" cm="1">
        <f t="array" ref="AE3005">_xlfn.XLOOKUP(Orders_C[[#This Row],[Store_ID]],Stores_c[[#All],[Store_ID]],Stores_c[[#All],[City]])</f>
        <v>Sallyburgh</v>
      </c>
      <c r="AF3005" t="str" cm="1">
        <f t="array" ref="AF3005">_xlfn.XLOOKUP(Orders_C[[#This Row],[Store_ID]],Stores_c[[#All],[Store_ID]],Stores_c[[#All],[Manager_Name]])</f>
        <v>Benjamin Mccoy</v>
      </c>
      <c r="AG3005" t="str" cm="1">
        <f t="array" ref="AG3005">_xlfn.XLOOKUP(Orders_C[[#This Row],[Store_ID]],Stores_c[[#All],[Store_ID]],Stores_c[[#All],[Store_Type]])</f>
        <v>Drive-Thru</v>
      </c>
    </row>
    <row r="3006" spans="1:33" x14ac:dyDescent="0.25">
      <c r="A3006">
        <v>9331</v>
      </c>
      <c r="B3006" s="1">
        <v>45748</v>
      </c>
      <c r="C3006" s="2">
        <v>9.6875000000000003E-2</v>
      </c>
      <c r="D3006">
        <v>1362</v>
      </c>
      <c r="E3006">
        <v>210</v>
      </c>
      <c r="F3006">
        <v>477</v>
      </c>
      <c r="G3006">
        <v>326</v>
      </c>
      <c r="H3006">
        <v>2</v>
      </c>
      <c r="I3006">
        <v>424</v>
      </c>
      <c r="J3006">
        <v>10</v>
      </c>
      <c r="K3006">
        <v>21.2</v>
      </c>
      <c r="L3006">
        <v>859.2</v>
      </c>
      <c r="M3006" t="s">
        <v>19</v>
      </c>
      <c r="N3006" t="s">
        <v>23</v>
      </c>
      <c r="O3006">
        <v>15</v>
      </c>
      <c r="P3006">
        <v>5</v>
      </c>
      <c r="Q3006" t="s">
        <v>3354</v>
      </c>
      <c r="R3006">
        <v>508</v>
      </c>
      <c r="S3006" s="3">
        <v>0.1</v>
      </c>
      <c r="T3006" s="6">
        <v>350.40000000000009</v>
      </c>
      <c r="U3006" t="s">
        <v>6337</v>
      </c>
      <c r="V3006">
        <v>2025</v>
      </c>
      <c r="W3006" t="s">
        <v>6333</v>
      </c>
      <c r="X3006" t="str">
        <f>_xlfn.XLOOKUP(Orders_C[[#This Row],[Product_ID]],Products_C[Product_ID],Products_C[Product_Name])</f>
        <v>Rice Bowl</v>
      </c>
      <c r="Y3006" t="str">
        <f>_xlfn.XLOOKUP(Orders_C[[#This Row],[Product_ID]],Products_C[Product_ID],Products_C[Category])</f>
        <v>Burger</v>
      </c>
      <c r="Z3006" t="str">
        <f>_xlfn.XLOOKUP(Orders_C[[#This Row],[Store_ID]],Stores_c[Store_ID],Stores_c[City])</f>
        <v>East William</v>
      </c>
      <c r="AA3006" t="str">
        <f>_xlfn.XLOOKUP(Orders_C[[#This Row],[Customer_ID]],Customers_c[Customer_ID],Customers_c[Customer_Name])</f>
        <v>Micheal Moore</v>
      </c>
      <c r="AB3006" s="6">
        <f>Orders_C[[#This Row],[Quantity]]*Orders_C[[#This Row],[Unit_Price]]*(1-Orders_C[[#This Row],[Discount %]])+Orders_C[[#This Row],[Tax]]</f>
        <v>784.40000000000009</v>
      </c>
      <c r="AC3006" s="9">
        <f>(Orders_C[[#This Row],[Unit_Price]]*Orders_C[[#This Row],[Quantity]])-Orders_C[[#This Row],[Discount]]+Orders_C[[#This Row],[Tax]]</f>
        <v>859.2</v>
      </c>
      <c r="AD3006" t="str">
        <f>IF(COUNTIF(Orders_C[[#All],[Customer_ID]],Orders_C[[#This Row],[Customer_ID]])&gt;1,"Repeat","New")</f>
        <v>Repeat</v>
      </c>
      <c r="AE3006" t="str" cm="1">
        <f t="array" ref="AE3006">_xlfn.XLOOKUP(Orders_C[[#This Row],[Store_ID]],Stores_c[[#All],[Store_ID]],Stores_c[[#All],[City]])</f>
        <v>East William</v>
      </c>
      <c r="AF3006" t="str" cm="1">
        <f t="array" ref="AF3006">_xlfn.XLOOKUP(Orders_C[[#This Row],[Store_ID]],Stores_c[[#All],[Store_ID]],Stores_c[[#All],[Manager_Name]])</f>
        <v>Victoria Butler</v>
      </c>
      <c r="AG3006" t="str" cm="1">
        <f t="array" ref="AG3006">_xlfn.XLOOKUP(Orders_C[[#This Row],[Store_ID]],Stores_c[[#All],[Store_ID]],Stores_c[[#All],[Store_Type]])</f>
        <v>Drive-Thru</v>
      </c>
    </row>
    <row r="3007" spans="1:33" x14ac:dyDescent="0.25">
      <c r="A3007">
        <v>6561</v>
      </c>
      <c r="B3007" s="1">
        <v>45941</v>
      </c>
      <c r="C3007" s="2">
        <v>0.46163194444444444</v>
      </c>
      <c r="D3007">
        <v>1078</v>
      </c>
      <c r="E3007">
        <v>219</v>
      </c>
      <c r="F3007">
        <v>463</v>
      </c>
      <c r="G3007">
        <v>333</v>
      </c>
      <c r="H3007">
        <v>2</v>
      </c>
      <c r="I3007">
        <v>430</v>
      </c>
      <c r="J3007">
        <v>15</v>
      </c>
      <c r="K3007">
        <v>21.5</v>
      </c>
      <c r="L3007">
        <v>866.5</v>
      </c>
      <c r="M3007" t="s">
        <v>19</v>
      </c>
      <c r="N3007" t="s">
        <v>23</v>
      </c>
      <c r="O3007">
        <v>28</v>
      </c>
      <c r="P3007">
        <v>3</v>
      </c>
      <c r="Q3007" t="s">
        <v>584</v>
      </c>
      <c r="R3007">
        <v>509</v>
      </c>
      <c r="S3007" s="3">
        <v>0.15</v>
      </c>
      <c r="T3007" s="6">
        <v>350.5</v>
      </c>
      <c r="U3007" t="s">
        <v>6332</v>
      </c>
      <c r="V3007">
        <v>2025</v>
      </c>
      <c r="W3007" t="s">
        <v>6329</v>
      </c>
      <c r="X3007" t="str">
        <f>_xlfn.XLOOKUP(Orders_C[[#This Row],[Product_ID]],Products_C[Product_ID],Products_C[Product_Name])</f>
        <v>Chicken Wings</v>
      </c>
      <c r="Y3007" t="str">
        <f>_xlfn.XLOOKUP(Orders_C[[#This Row],[Product_ID]],Products_C[Product_ID],Products_C[Category])</f>
        <v>Burger</v>
      </c>
      <c r="Z3007" t="str">
        <f>_xlfn.XLOOKUP(Orders_C[[#This Row],[Store_ID]],Stores_c[Store_ID],Stores_c[City])</f>
        <v>Lake David</v>
      </c>
      <c r="AA3007" t="str">
        <f>_xlfn.XLOOKUP(Orders_C[[#This Row],[Customer_ID]],Customers_c[Customer_ID],Customers_c[Customer_Name])</f>
        <v>Carlos Sullivan</v>
      </c>
      <c r="AB3007" s="6">
        <f>Orders_C[[#This Row],[Quantity]]*Orders_C[[#This Row],[Unit_Price]]*(1-Orders_C[[#This Row],[Discount %]])+Orders_C[[#This Row],[Tax]]</f>
        <v>752.5</v>
      </c>
      <c r="AC3007" s="9">
        <f>(Orders_C[[#This Row],[Unit_Price]]*Orders_C[[#This Row],[Quantity]])-Orders_C[[#This Row],[Discount]]+Orders_C[[#This Row],[Tax]]</f>
        <v>866.5</v>
      </c>
      <c r="AD3007" t="str">
        <f>IF(COUNTIF(Orders_C[[#All],[Customer_ID]],Orders_C[[#This Row],[Customer_ID]])&gt;1,"Repeat","New")</f>
        <v>Repeat</v>
      </c>
      <c r="AE3007" t="str" cm="1">
        <f t="array" ref="AE3007">_xlfn.XLOOKUP(Orders_C[[#This Row],[Store_ID]],Stores_c[[#All],[Store_ID]],Stores_c[[#All],[City]])</f>
        <v>Lake David</v>
      </c>
      <c r="AF3007" t="str" cm="1">
        <f t="array" ref="AF3007">_xlfn.XLOOKUP(Orders_C[[#This Row],[Store_ID]],Stores_c[[#All],[Store_ID]],Stores_c[[#All],[Manager_Name]])</f>
        <v>Joshua Hines</v>
      </c>
      <c r="AG3007" t="str" cm="1">
        <f t="array" ref="AG3007">_xlfn.XLOOKUP(Orders_C[[#This Row],[Store_ID]],Stores_c[[#All],[Store_ID]],Stores_c[[#All],[Store_Type]])</f>
        <v>Street</v>
      </c>
    </row>
    <row r="3008" spans="1:33" x14ac:dyDescent="0.25">
      <c r="A3008">
        <v>8507</v>
      </c>
      <c r="B3008" s="1">
        <v>45898</v>
      </c>
      <c r="C3008" s="2">
        <v>0.46656249999999999</v>
      </c>
      <c r="D3008">
        <v>1118</v>
      </c>
      <c r="E3008">
        <v>209</v>
      </c>
      <c r="F3008">
        <v>411</v>
      </c>
      <c r="G3008">
        <v>340</v>
      </c>
      <c r="H3008">
        <v>2</v>
      </c>
      <c r="I3008">
        <v>413</v>
      </c>
      <c r="J3008">
        <v>0</v>
      </c>
      <c r="K3008">
        <v>20.65</v>
      </c>
      <c r="L3008">
        <v>846.65</v>
      </c>
      <c r="M3008" t="s">
        <v>18</v>
      </c>
      <c r="N3008" t="s">
        <v>23</v>
      </c>
      <c r="O3008">
        <v>50</v>
      </c>
      <c r="P3008">
        <v>3</v>
      </c>
      <c r="Q3008" t="s">
        <v>2530</v>
      </c>
      <c r="R3008">
        <v>505</v>
      </c>
      <c r="S3008" s="3">
        <v>0</v>
      </c>
      <c r="T3008" s="6">
        <v>351.05</v>
      </c>
      <c r="U3008" t="s">
        <v>6342</v>
      </c>
      <c r="V3008">
        <v>2025</v>
      </c>
      <c r="W3008" t="s">
        <v>6331</v>
      </c>
      <c r="X3008" t="str">
        <f>_xlfn.XLOOKUP(Orders_C[[#This Row],[Product_ID]],Products_C[Product_ID],Products_C[Product_Name])</f>
        <v>Chocolate Lava Cake</v>
      </c>
      <c r="Y3008" t="str">
        <f>_xlfn.XLOOKUP(Orders_C[[#This Row],[Product_ID]],Products_C[Product_ID],Products_C[Category])</f>
        <v>Chicken</v>
      </c>
      <c r="Z3008" t="str">
        <f>_xlfn.XLOOKUP(Orders_C[[#This Row],[Store_ID]],Stores_c[Store_ID],Stores_c[City])</f>
        <v>Reidberg</v>
      </c>
      <c r="AA3008" t="str">
        <f>_xlfn.XLOOKUP(Orders_C[[#This Row],[Customer_ID]],Customers_c[Customer_ID],Customers_c[Customer_Name])</f>
        <v>Sarah Shepard</v>
      </c>
      <c r="AB3008" s="6">
        <f>Orders_C[[#This Row],[Quantity]]*Orders_C[[#This Row],[Unit_Price]]*(1-Orders_C[[#This Row],[Discount %]])+Orders_C[[#This Row],[Tax]]</f>
        <v>846.65</v>
      </c>
      <c r="AC3008" s="9">
        <f>(Orders_C[[#This Row],[Unit_Price]]*Orders_C[[#This Row],[Quantity]])-Orders_C[[#This Row],[Discount]]+Orders_C[[#This Row],[Tax]]</f>
        <v>846.65</v>
      </c>
      <c r="AD3008" t="str">
        <f>IF(COUNTIF(Orders_C[[#All],[Customer_ID]],Orders_C[[#This Row],[Customer_ID]])&gt;1,"Repeat","New")</f>
        <v>Repeat</v>
      </c>
      <c r="AE3008" t="str" cm="1">
        <f t="array" ref="AE3008">_xlfn.XLOOKUP(Orders_C[[#This Row],[Store_ID]],Stores_c[[#All],[Store_ID]],Stores_c[[#All],[City]])</f>
        <v>Reidberg</v>
      </c>
      <c r="AF3008" t="str" cm="1">
        <f t="array" ref="AF3008">_xlfn.XLOOKUP(Orders_C[[#This Row],[Store_ID]],Stores_c[[#All],[Store_ID]],Stores_c[[#All],[Manager_Name]])</f>
        <v>Jeffrey Horn</v>
      </c>
      <c r="AG3008" t="str" cm="1">
        <f t="array" ref="AG3008">_xlfn.XLOOKUP(Orders_C[[#This Row],[Store_ID]],Stores_c[[#All],[Store_ID]],Stores_c[[#All],[Store_Type]])</f>
        <v>Drive-Thru</v>
      </c>
    </row>
    <row r="3009" spans="1:33" x14ac:dyDescent="0.25">
      <c r="A3009">
        <v>9458</v>
      </c>
      <c r="B3009" s="1">
        <v>45987</v>
      </c>
      <c r="C3009" s="2">
        <v>6.3356481481481486E-2</v>
      </c>
      <c r="D3009">
        <v>1671</v>
      </c>
      <c r="E3009">
        <v>222</v>
      </c>
      <c r="F3009">
        <v>409</v>
      </c>
      <c r="G3009">
        <v>305</v>
      </c>
      <c r="H3009">
        <v>2</v>
      </c>
      <c r="I3009">
        <v>413</v>
      </c>
      <c r="J3009">
        <v>0</v>
      </c>
      <c r="K3009">
        <v>20.65</v>
      </c>
      <c r="L3009">
        <v>846.65</v>
      </c>
      <c r="M3009" t="s">
        <v>18</v>
      </c>
      <c r="N3009" t="s">
        <v>22</v>
      </c>
      <c r="O3009">
        <v>16</v>
      </c>
      <c r="P3009">
        <v>1</v>
      </c>
      <c r="Q3009" t="s">
        <v>3481</v>
      </c>
      <c r="R3009">
        <v>504</v>
      </c>
      <c r="S3009" s="3">
        <v>0</v>
      </c>
      <c r="T3009" s="6">
        <v>351.05</v>
      </c>
      <c r="U3009" t="s">
        <v>6336</v>
      </c>
      <c r="V3009">
        <v>2025</v>
      </c>
      <c r="W3009" t="s">
        <v>6333</v>
      </c>
      <c r="X3009" t="str">
        <f>_xlfn.XLOOKUP(Orders_C[[#This Row],[Product_ID]],Products_C[Product_ID],Products_C[Product_Name])</f>
        <v>Krushers</v>
      </c>
      <c r="Y3009" t="str">
        <f>_xlfn.XLOOKUP(Orders_C[[#This Row],[Product_ID]],Products_C[Product_ID],Products_C[Category])</f>
        <v>Dessert</v>
      </c>
      <c r="Z3009" t="str">
        <f>_xlfn.XLOOKUP(Orders_C[[#This Row],[Store_ID]],Stores_c[Store_ID],Stores_c[City])</f>
        <v>New Steven</v>
      </c>
      <c r="AA3009" t="str">
        <f>_xlfn.XLOOKUP(Orders_C[[#This Row],[Customer_ID]],Customers_c[Customer_ID],Customers_c[Customer_Name])</f>
        <v>Mrs. Donna Jarvis</v>
      </c>
      <c r="AB3009" s="6">
        <f>Orders_C[[#This Row],[Quantity]]*Orders_C[[#This Row],[Unit_Price]]*(1-Orders_C[[#This Row],[Discount %]])+Orders_C[[#This Row],[Tax]]</f>
        <v>846.65</v>
      </c>
      <c r="AC3009" s="9">
        <f>(Orders_C[[#This Row],[Unit_Price]]*Orders_C[[#This Row],[Quantity]])-Orders_C[[#This Row],[Discount]]+Orders_C[[#This Row],[Tax]]</f>
        <v>846.65</v>
      </c>
      <c r="AD3009" t="str">
        <f>IF(COUNTIF(Orders_C[[#All],[Customer_ID]],Orders_C[[#This Row],[Customer_ID]])&gt;1,"Repeat","New")</f>
        <v>Repeat</v>
      </c>
      <c r="AE3009" t="str" cm="1">
        <f t="array" ref="AE3009">_xlfn.XLOOKUP(Orders_C[[#This Row],[Store_ID]],Stores_c[[#All],[Store_ID]],Stores_c[[#All],[City]])</f>
        <v>New Steven</v>
      </c>
      <c r="AF3009" t="str" cm="1">
        <f t="array" ref="AF3009">_xlfn.XLOOKUP(Orders_C[[#This Row],[Store_ID]],Stores_c[[#All],[Store_ID]],Stores_c[[#All],[Manager_Name]])</f>
        <v>Terri Martinez</v>
      </c>
      <c r="AG3009" t="str" cm="1">
        <f t="array" ref="AG3009">_xlfn.XLOOKUP(Orders_C[[#This Row],[Store_ID]],Stores_c[[#All],[Store_ID]],Stores_c[[#All],[Store_Type]])</f>
        <v>Drive-Thru</v>
      </c>
    </row>
    <row r="3010" spans="1:33" x14ac:dyDescent="0.25">
      <c r="A3010">
        <v>10881</v>
      </c>
      <c r="B3010" s="1">
        <v>45971</v>
      </c>
      <c r="C3010" s="2">
        <v>0.61046296296296299</v>
      </c>
      <c r="D3010">
        <v>1974</v>
      </c>
      <c r="E3010">
        <v>213</v>
      </c>
      <c r="F3010">
        <v>475</v>
      </c>
      <c r="G3010">
        <v>308</v>
      </c>
      <c r="H3010">
        <v>2</v>
      </c>
      <c r="I3010">
        <v>419</v>
      </c>
      <c r="J3010">
        <v>5</v>
      </c>
      <c r="K3010">
        <v>20.95</v>
      </c>
      <c r="L3010">
        <v>853.95</v>
      </c>
      <c r="M3010" t="s">
        <v>18</v>
      </c>
      <c r="N3010" t="s">
        <v>21</v>
      </c>
      <c r="O3010">
        <v>35</v>
      </c>
      <c r="P3010">
        <v>5</v>
      </c>
      <c r="Q3010" t="s">
        <v>4904</v>
      </c>
      <c r="R3010">
        <v>501</v>
      </c>
      <c r="S3010" s="3">
        <v>0.05</v>
      </c>
      <c r="T3010" s="6">
        <v>351.15000000000009</v>
      </c>
      <c r="U3010" t="s">
        <v>6336</v>
      </c>
      <c r="V3010">
        <v>2025</v>
      </c>
      <c r="W3010" t="s">
        <v>6329</v>
      </c>
      <c r="X3010" t="str">
        <f>_xlfn.XLOOKUP(Orders_C[[#This Row],[Product_ID]],Products_C[Product_ID],Products_C[Product_Name])</f>
        <v>Zinger Burger</v>
      </c>
      <c r="Y3010" t="str">
        <f>_xlfn.XLOOKUP(Orders_C[[#This Row],[Product_ID]],Products_C[Product_ID],Products_C[Category])</f>
        <v>Beverage</v>
      </c>
      <c r="Z3010" t="str">
        <f>_xlfn.XLOOKUP(Orders_C[[#This Row],[Store_ID]],Stores_c[Store_ID],Stores_c[City])</f>
        <v>Lake Kristashire</v>
      </c>
      <c r="AA3010" t="str">
        <f>_xlfn.XLOOKUP(Orders_C[[#This Row],[Customer_ID]],Customers_c[Customer_ID],Customers_c[Customer_Name])</f>
        <v>Peggy Le</v>
      </c>
      <c r="AB3010" s="6">
        <f>Orders_C[[#This Row],[Quantity]]*Orders_C[[#This Row],[Unit_Price]]*(1-Orders_C[[#This Row],[Discount %]])+Orders_C[[#This Row],[Tax]]</f>
        <v>817.05</v>
      </c>
      <c r="AC3010" s="9">
        <f>(Orders_C[[#This Row],[Unit_Price]]*Orders_C[[#This Row],[Quantity]])-Orders_C[[#This Row],[Discount]]+Orders_C[[#This Row],[Tax]]</f>
        <v>853.95</v>
      </c>
      <c r="AD3010" t="str">
        <f>IF(COUNTIF(Orders_C[[#All],[Customer_ID]],Orders_C[[#This Row],[Customer_ID]])&gt;1,"Repeat","New")</f>
        <v>Repeat</v>
      </c>
      <c r="AE3010" t="str" cm="1">
        <f t="array" ref="AE3010">_xlfn.XLOOKUP(Orders_C[[#This Row],[Store_ID]],Stores_c[[#All],[Store_ID]],Stores_c[[#All],[City]])</f>
        <v>Lake Kristashire</v>
      </c>
      <c r="AF3010" t="str" cm="1">
        <f t="array" ref="AF3010">_xlfn.XLOOKUP(Orders_C[[#This Row],[Store_ID]],Stores_c[[#All],[Store_ID]],Stores_c[[#All],[Manager_Name]])</f>
        <v>Andrea Daugherty</v>
      </c>
      <c r="AG3010" t="str" cm="1">
        <f t="array" ref="AG3010">_xlfn.XLOOKUP(Orders_C[[#This Row],[Store_ID]],Stores_c[[#All],[Store_ID]],Stores_c[[#All],[Store_Type]])</f>
        <v>Mall</v>
      </c>
    </row>
    <row r="3011" spans="1:33" x14ac:dyDescent="0.25">
      <c r="A3011">
        <v>6752</v>
      </c>
      <c r="B3011" s="1">
        <v>45885</v>
      </c>
      <c r="C3011" s="2">
        <v>0.25039351851851854</v>
      </c>
      <c r="D3011">
        <v>1963</v>
      </c>
      <c r="E3011">
        <v>204</v>
      </c>
      <c r="F3011">
        <v>536</v>
      </c>
      <c r="G3011">
        <v>340</v>
      </c>
      <c r="H3011">
        <v>2</v>
      </c>
      <c r="I3011">
        <v>425</v>
      </c>
      <c r="J3011">
        <v>10</v>
      </c>
      <c r="K3011">
        <v>21.25</v>
      </c>
      <c r="L3011">
        <v>861.25</v>
      </c>
      <c r="M3011" t="s">
        <v>18</v>
      </c>
      <c r="N3011" t="s">
        <v>21</v>
      </c>
      <c r="O3011">
        <v>50</v>
      </c>
      <c r="P3011">
        <v>2</v>
      </c>
      <c r="Q3011" t="s">
        <v>775</v>
      </c>
      <c r="R3011">
        <v>505</v>
      </c>
      <c r="S3011" s="3">
        <v>0.1</v>
      </c>
      <c r="T3011" s="6">
        <v>351.25</v>
      </c>
      <c r="U3011" t="s">
        <v>6342</v>
      </c>
      <c r="V3011">
        <v>2025</v>
      </c>
      <c r="W3011" t="s">
        <v>6331</v>
      </c>
      <c r="X3011" t="str">
        <f>_xlfn.XLOOKUP(Orders_C[[#This Row],[Product_ID]],Products_C[Product_ID],Products_C[Product_Name])</f>
        <v>Chocolate Lava Cake</v>
      </c>
      <c r="Y3011" t="str">
        <f>_xlfn.XLOOKUP(Orders_C[[#This Row],[Product_ID]],Products_C[Product_ID],Products_C[Category])</f>
        <v>Chicken</v>
      </c>
      <c r="Z3011" t="str">
        <f>_xlfn.XLOOKUP(Orders_C[[#This Row],[Store_ID]],Stores_c[Store_ID],Stores_c[City])</f>
        <v>New Robertfurt</v>
      </c>
      <c r="AA3011" t="str">
        <f>_xlfn.XLOOKUP(Orders_C[[#This Row],[Customer_ID]],Customers_c[Customer_ID],Customers_c[Customer_Name])</f>
        <v>Glenn Wright</v>
      </c>
      <c r="AB3011" s="6">
        <f>Orders_C[[#This Row],[Quantity]]*Orders_C[[#This Row],[Unit_Price]]*(1-Orders_C[[#This Row],[Discount %]])+Orders_C[[#This Row],[Tax]]</f>
        <v>786.25</v>
      </c>
      <c r="AC3011" s="9">
        <f>(Orders_C[[#This Row],[Unit_Price]]*Orders_C[[#This Row],[Quantity]])-Orders_C[[#This Row],[Discount]]+Orders_C[[#This Row],[Tax]]</f>
        <v>861.25</v>
      </c>
      <c r="AD3011" t="str">
        <f>IF(COUNTIF(Orders_C[[#All],[Customer_ID]],Orders_C[[#This Row],[Customer_ID]])&gt;1,"Repeat","New")</f>
        <v>Repeat</v>
      </c>
      <c r="AE3011" t="str" cm="1">
        <f t="array" ref="AE3011">_xlfn.XLOOKUP(Orders_C[[#This Row],[Store_ID]],Stores_c[[#All],[Store_ID]],Stores_c[[#All],[City]])</f>
        <v>New Robertfurt</v>
      </c>
      <c r="AF3011" t="str" cm="1">
        <f t="array" ref="AF3011">_xlfn.XLOOKUP(Orders_C[[#This Row],[Store_ID]],Stores_c[[#All],[Store_ID]],Stores_c[[#All],[Manager_Name]])</f>
        <v>Tiffany Gomez</v>
      </c>
      <c r="AG3011" t="str" cm="1">
        <f t="array" ref="AG3011">_xlfn.XLOOKUP(Orders_C[[#This Row],[Store_ID]],Stores_c[[#All],[Store_ID]],Stores_c[[#All],[Store_Type]])</f>
        <v>Street</v>
      </c>
    </row>
    <row r="3012" spans="1:33" x14ac:dyDescent="0.25">
      <c r="A3012">
        <v>7417</v>
      </c>
      <c r="B3012" s="1">
        <v>46061</v>
      </c>
      <c r="C3012" s="2">
        <v>0.27142361111111113</v>
      </c>
      <c r="D3012">
        <v>1157</v>
      </c>
      <c r="E3012">
        <v>218</v>
      </c>
      <c r="F3012">
        <v>501</v>
      </c>
      <c r="G3012">
        <v>320</v>
      </c>
      <c r="H3012">
        <v>2</v>
      </c>
      <c r="I3012">
        <v>425</v>
      </c>
      <c r="J3012">
        <v>10</v>
      </c>
      <c r="K3012">
        <v>21.25</v>
      </c>
      <c r="L3012">
        <v>861.25</v>
      </c>
      <c r="M3012" t="s">
        <v>19</v>
      </c>
      <c r="N3012" t="s">
        <v>23</v>
      </c>
      <c r="O3012">
        <v>25</v>
      </c>
      <c r="P3012">
        <v>4</v>
      </c>
      <c r="Q3012" t="s">
        <v>1440</v>
      </c>
      <c r="R3012">
        <v>501</v>
      </c>
      <c r="S3012" s="3">
        <v>0.1</v>
      </c>
      <c r="T3012" s="6">
        <v>351.25</v>
      </c>
      <c r="U3012" t="s">
        <v>6338</v>
      </c>
      <c r="V3012">
        <v>2026</v>
      </c>
      <c r="W3012" t="s">
        <v>6329</v>
      </c>
      <c r="X3012" t="str">
        <f>_xlfn.XLOOKUP(Orders_C[[#This Row],[Product_ID]],Products_C[Product_ID],Products_C[Product_Name])</f>
        <v>Rice Bowl</v>
      </c>
      <c r="Y3012" t="str">
        <f>_xlfn.XLOOKUP(Orders_C[[#This Row],[Product_ID]],Products_C[Product_ID],Products_C[Category])</f>
        <v>Beverage</v>
      </c>
      <c r="Z3012" t="str">
        <f>_xlfn.XLOOKUP(Orders_C[[#This Row],[Store_ID]],Stores_c[Store_ID],Stores_c[City])</f>
        <v>East Johnport</v>
      </c>
      <c r="AA3012" t="str">
        <f>_xlfn.XLOOKUP(Orders_C[[#This Row],[Customer_ID]],Customers_c[Customer_ID],Customers_c[Customer_Name])</f>
        <v>Matthew Shepard</v>
      </c>
      <c r="AB3012" s="6">
        <f>Orders_C[[#This Row],[Quantity]]*Orders_C[[#This Row],[Unit_Price]]*(1-Orders_C[[#This Row],[Discount %]])+Orders_C[[#This Row],[Tax]]</f>
        <v>786.25</v>
      </c>
      <c r="AC3012" s="9">
        <f>(Orders_C[[#This Row],[Unit_Price]]*Orders_C[[#This Row],[Quantity]])-Orders_C[[#This Row],[Discount]]+Orders_C[[#This Row],[Tax]]</f>
        <v>861.25</v>
      </c>
      <c r="AD3012" t="str">
        <f>IF(COUNTIF(Orders_C[[#All],[Customer_ID]],Orders_C[[#This Row],[Customer_ID]])&gt;1,"Repeat","New")</f>
        <v>Repeat</v>
      </c>
      <c r="AE3012" t="str" cm="1">
        <f t="array" ref="AE3012">_xlfn.XLOOKUP(Orders_C[[#This Row],[Store_ID]],Stores_c[[#All],[Store_ID]],Stores_c[[#All],[City]])</f>
        <v>East Johnport</v>
      </c>
      <c r="AF3012" t="str" cm="1">
        <f t="array" ref="AF3012">_xlfn.XLOOKUP(Orders_C[[#This Row],[Store_ID]],Stores_c[[#All],[Store_ID]],Stores_c[[#All],[Manager_Name]])</f>
        <v>Mr. Matthew Murillo III</v>
      </c>
      <c r="AG3012" t="str" cm="1">
        <f t="array" ref="AG3012">_xlfn.XLOOKUP(Orders_C[[#This Row],[Store_ID]],Stores_c[[#All],[Store_ID]],Stores_c[[#All],[Store_Type]])</f>
        <v>Street</v>
      </c>
    </row>
    <row r="3013" spans="1:33" x14ac:dyDescent="0.25">
      <c r="A3013">
        <v>8194</v>
      </c>
      <c r="B3013" s="1">
        <v>45816</v>
      </c>
      <c r="C3013" s="2">
        <v>0.51880787037037035</v>
      </c>
      <c r="D3013">
        <v>1686</v>
      </c>
      <c r="E3013">
        <v>223</v>
      </c>
      <c r="F3013">
        <v>466</v>
      </c>
      <c r="G3013">
        <v>322</v>
      </c>
      <c r="H3013">
        <v>3</v>
      </c>
      <c r="I3013">
        <v>293</v>
      </c>
      <c r="J3013">
        <v>15</v>
      </c>
      <c r="K3013">
        <v>14.65</v>
      </c>
      <c r="L3013">
        <v>878.65</v>
      </c>
      <c r="M3013" t="s">
        <v>20</v>
      </c>
      <c r="N3013" t="s">
        <v>21</v>
      </c>
      <c r="O3013">
        <v>59</v>
      </c>
      <c r="P3013">
        <v>5</v>
      </c>
      <c r="Q3013" t="s">
        <v>2217</v>
      </c>
      <c r="R3013">
        <v>508</v>
      </c>
      <c r="S3013" s="3">
        <v>0.15</v>
      </c>
      <c r="T3013" s="6">
        <v>351.25</v>
      </c>
      <c r="U3013" t="s">
        <v>6340</v>
      </c>
      <c r="V3013">
        <v>2025</v>
      </c>
      <c r="W3013" t="s">
        <v>6331</v>
      </c>
      <c r="X3013" t="str">
        <f>_xlfn.XLOOKUP(Orders_C[[#This Row],[Product_ID]],Products_C[Product_ID],Products_C[Product_Name])</f>
        <v>Veg Burger</v>
      </c>
      <c r="Y3013" t="str">
        <f>_xlfn.XLOOKUP(Orders_C[[#This Row],[Product_ID]],Products_C[Product_ID],Products_C[Category])</f>
        <v>Burger</v>
      </c>
      <c r="Z3013" t="str">
        <f>_xlfn.XLOOKUP(Orders_C[[#This Row],[Store_ID]],Stores_c[Store_ID],Stores_c[City])</f>
        <v>Chambershaven</v>
      </c>
      <c r="AA3013" t="str">
        <f>_xlfn.XLOOKUP(Orders_C[[#This Row],[Customer_ID]],Customers_c[Customer_ID],Customers_c[Customer_Name])</f>
        <v>Gloria Jones</v>
      </c>
      <c r="AB3013" s="6">
        <f>Orders_C[[#This Row],[Quantity]]*Orders_C[[#This Row],[Unit_Price]]*(1-Orders_C[[#This Row],[Discount %]])+Orders_C[[#This Row],[Tax]]</f>
        <v>761.8</v>
      </c>
      <c r="AC3013" s="9">
        <f>(Orders_C[[#This Row],[Unit_Price]]*Orders_C[[#This Row],[Quantity]])-Orders_C[[#This Row],[Discount]]+Orders_C[[#This Row],[Tax]]</f>
        <v>878.65</v>
      </c>
      <c r="AD3013" t="str">
        <f>IF(COUNTIF(Orders_C[[#All],[Customer_ID]],Orders_C[[#This Row],[Customer_ID]])&gt;1,"Repeat","New")</f>
        <v>Repeat</v>
      </c>
      <c r="AE3013" t="str" cm="1">
        <f t="array" ref="AE3013">_xlfn.XLOOKUP(Orders_C[[#This Row],[Store_ID]],Stores_c[[#All],[Store_ID]],Stores_c[[#All],[City]])</f>
        <v>Chambershaven</v>
      </c>
      <c r="AF3013" t="str" cm="1">
        <f t="array" ref="AF3013">_xlfn.XLOOKUP(Orders_C[[#This Row],[Store_ID]],Stores_c[[#All],[Store_ID]],Stores_c[[#All],[Manager_Name]])</f>
        <v>Virginia Webster</v>
      </c>
      <c r="AG3013" t="str" cm="1">
        <f t="array" ref="AG3013">_xlfn.XLOOKUP(Orders_C[[#This Row],[Store_ID]],Stores_c[[#All],[Store_ID]],Stores_c[[#All],[Store_Type]])</f>
        <v>Street</v>
      </c>
    </row>
    <row r="3014" spans="1:33" x14ac:dyDescent="0.25">
      <c r="A3014">
        <v>8198</v>
      </c>
      <c r="B3014" s="1">
        <v>45909</v>
      </c>
      <c r="C3014" s="2">
        <v>0.87584490740740739</v>
      </c>
      <c r="D3014">
        <v>1261</v>
      </c>
      <c r="E3014">
        <v>220</v>
      </c>
      <c r="F3014">
        <v>515</v>
      </c>
      <c r="G3014">
        <v>311</v>
      </c>
      <c r="H3014">
        <v>3</v>
      </c>
      <c r="I3014">
        <v>285</v>
      </c>
      <c r="J3014">
        <v>5</v>
      </c>
      <c r="K3014">
        <v>14.25</v>
      </c>
      <c r="L3014">
        <v>864.25</v>
      </c>
      <c r="M3014" t="s">
        <v>20</v>
      </c>
      <c r="N3014" t="s">
        <v>21</v>
      </c>
      <c r="O3014">
        <v>30</v>
      </c>
      <c r="P3014">
        <v>4</v>
      </c>
      <c r="Q3014" t="s">
        <v>2221</v>
      </c>
      <c r="R3014">
        <v>509</v>
      </c>
      <c r="S3014" s="3">
        <v>0.05</v>
      </c>
      <c r="T3014" s="6">
        <v>351.25</v>
      </c>
      <c r="U3014" t="s">
        <v>6335</v>
      </c>
      <c r="V3014">
        <v>2025</v>
      </c>
      <c r="W3014" t="s">
        <v>6329</v>
      </c>
      <c r="X3014" t="str">
        <f>_xlfn.XLOOKUP(Orders_C[[#This Row],[Product_ID]],Products_C[Product_ID],Products_C[Product_Name])</f>
        <v>Pepsi</v>
      </c>
      <c r="Y3014" t="str">
        <f>_xlfn.XLOOKUP(Orders_C[[#This Row],[Product_ID]],Products_C[Product_ID],Products_C[Category])</f>
        <v>Dessert</v>
      </c>
      <c r="Z3014" t="str">
        <f>_xlfn.XLOOKUP(Orders_C[[#This Row],[Store_ID]],Stores_c[Store_ID],Stores_c[City])</f>
        <v>Williamborough</v>
      </c>
      <c r="AA3014" t="str">
        <f>_xlfn.XLOOKUP(Orders_C[[#This Row],[Customer_ID]],Customers_c[Customer_ID],Customers_c[Customer_Name])</f>
        <v>Donald Howell</v>
      </c>
      <c r="AB3014" s="6">
        <f>Orders_C[[#This Row],[Quantity]]*Orders_C[[#This Row],[Unit_Price]]*(1-Orders_C[[#This Row],[Discount %]])+Orders_C[[#This Row],[Tax]]</f>
        <v>826.5</v>
      </c>
      <c r="AC3014" s="9">
        <f>(Orders_C[[#This Row],[Unit_Price]]*Orders_C[[#This Row],[Quantity]])-Orders_C[[#This Row],[Discount]]+Orders_C[[#This Row],[Tax]]</f>
        <v>864.25</v>
      </c>
      <c r="AD3014" t="str">
        <f>IF(COUNTIF(Orders_C[[#All],[Customer_ID]],Orders_C[[#This Row],[Customer_ID]])&gt;1,"Repeat","New")</f>
        <v>Repeat</v>
      </c>
      <c r="AE3014" t="str" cm="1">
        <f t="array" ref="AE3014">_xlfn.XLOOKUP(Orders_C[[#This Row],[Store_ID]],Stores_c[[#All],[Store_ID]],Stores_c[[#All],[City]])</f>
        <v>Williamborough</v>
      </c>
      <c r="AF3014" t="str" cm="1">
        <f t="array" ref="AF3014">_xlfn.XLOOKUP(Orders_C[[#This Row],[Store_ID]],Stores_c[[#All],[Store_ID]],Stores_c[[#All],[Manager_Name]])</f>
        <v>Michael Mcbride</v>
      </c>
      <c r="AG3014" t="str" cm="1">
        <f t="array" ref="AG3014">_xlfn.XLOOKUP(Orders_C[[#This Row],[Store_ID]],Stores_c[[#All],[Store_ID]],Stores_c[[#All],[Store_Type]])</f>
        <v>Mall</v>
      </c>
    </row>
    <row r="3015" spans="1:33" x14ac:dyDescent="0.25">
      <c r="A3015">
        <v>8902</v>
      </c>
      <c r="B3015" s="1">
        <v>45876</v>
      </c>
      <c r="C3015" s="2">
        <v>7.436342592592593E-2</v>
      </c>
      <c r="D3015">
        <v>1242</v>
      </c>
      <c r="E3015">
        <v>212</v>
      </c>
      <c r="F3015">
        <v>498</v>
      </c>
      <c r="G3015">
        <v>333</v>
      </c>
      <c r="H3015">
        <v>3</v>
      </c>
      <c r="I3015">
        <v>285</v>
      </c>
      <c r="J3015">
        <v>5</v>
      </c>
      <c r="K3015">
        <v>14.25</v>
      </c>
      <c r="L3015">
        <v>864.25</v>
      </c>
      <c r="M3015" t="s">
        <v>19</v>
      </c>
      <c r="N3015" t="s">
        <v>21</v>
      </c>
      <c r="O3015">
        <v>15</v>
      </c>
      <c r="P3015">
        <v>5</v>
      </c>
      <c r="Q3015" t="s">
        <v>2925</v>
      </c>
      <c r="R3015">
        <v>502</v>
      </c>
      <c r="S3015" s="3">
        <v>0.05</v>
      </c>
      <c r="T3015" s="6">
        <v>351.25</v>
      </c>
      <c r="U3015" t="s">
        <v>6342</v>
      </c>
      <c r="V3015">
        <v>2025</v>
      </c>
      <c r="W3015" t="s">
        <v>6333</v>
      </c>
      <c r="X3015" t="str">
        <f>_xlfn.XLOOKUP(Orders_C[[#This Row],[Product_ID]],Products_C[Product_ID],Products_C[Product_Name])</f>
        <v>Chicken Wings</v>
      </c>
      <c r="Y3015" t="str">
        <f>_xlfn.XLOOKUP(Orders_C[[#This Row],[Product_ID]],Products_C[Product_ID],Products_C[Category])</f>
        <v>Burger</v>
      </c>
      <c r="Z3015" t="str">
        <f>_xlfn.XLOOKUP(Orders_C[[#This Row],[Store_ID]],Stores_c[Store_ID],Stores_c[City])</f>
        <v>Andrewview</v>
      </c>
      <c r="AA3015" t="str">
        <f>_xlfn.XLOOKUP(Orders_C[[#This Row],[Customer_ID]],Customers_c[Customer_ID],Customers_c[Customer_Name])</f>
        <v>Melinda Kramer</v>
      </c>
      <c r="AB3015" s="6">
        <f>Orders_C[[#This Row],[Quantity]]*Orders_C[[#This Row],[Unit_Price]]*(1-Orders_C[[#This Row],[Discount %]])+Orders_C[[#This Row],[Tax]]</f>
        <v>826.5</v>
      </c>
      <c r="AC3015" s="9">
        <f>(Orders_C[[#This Row],[Unit_Price]]*Orders_C[[#This Row],[Quantity]])-Orders_C[[#This Row],[Discount]]+Orders_C[[#This Row],[Tax]]</f>
        <v>864.25</v>
      </c>
      <c r="AD3015" t="str">
        <f>IF(COUNTIF(Orders_C[[#All],[Customer_ID]],Orders_C[[#This Row],[Customer_ID]])&gt;1,"Repeat","New")</f>
        <v>Repeat</v>
      </c>
      <c r="AE3015" t="str" cm="1">
        <f t="array" ref="AE3015">_xlfn.XLOOKUP(Orders_C[[#This Row],[Store_ID]],Stores_c[[#All],[Store_ID]],Stores_c[[#All],[City]])</f>
        <v>Andrewview</v>
      </c>
      <c r="AF3015" t="str" cm="1">
        <f t="array" ref="AF3015">_xlfn.XLOOKUP(Orders_C[[#This Row],[Store_ID]],Stores_c[[#All],[Store_ID]],Stores_c[[#All],[Manager_Name]])</f>
        <v>Alice Sutton</v>
      </c>
      <c r="AG3015" t="str" cm="1">
        <f t="array" ref="AG3015">_xlfn.XLOOKUP(Orders_C[[#This Row],[Store_ID]],Stores_c[[#All],[Store_ID]],Stores_c[[#All],[Store_Type]])</f>
        <v>Mall</v>
      </c>
    </row>
    <row r="3016" spans="1:33" x14ac:dyDescent="0.25">
      <c r="A3016">
        <v>9511</v>
      </c>
      <c r="B3016" s="1">
        <v>45812</v>
      </c>
      <c r="C3016" s="2">
        <v>0.10423611111111111</v>
      </c>
      <c r="D3016">
        <v>1630</v>
      </c>
      <c r="E3016">
        <v>224</v>
      </c>
      <c r="F3016">
        <v>444</v>
      </c>
      <c r="G3016">
        <v>314</v>
      </c>
      <c r="H3016">
        <v>3</v>
      </c>
      <c r="I3016">
        <v>285</v>
      </c>
      <c r="J3016">
        <v>5</v>
      </c>
      <c r="K3016">
        <v>14.25</v>
      </c>
      <c r="L3016">
        <v>864.25</v>
      </c>
      <c r="M3016" t="s">
        <v>20</v>
      </c>
      <c r="N3016" t="s">
        <v>22</v>
      </c>
      <c r="O3016">
        <v>32</v>
      </c>
      <c r="P3016">
        <v>2</v>
      </c>
      <c r="Q3016" t="s">
        <v>3534</v>
      </c>
      <c r="R3016">
        <v>510</v>
      </c>
      <c r="S3016" s="3">
        <v>0.05</v>
      </c>
      <c r="T3016" s="6">
        <v>351.25</v>
      </c>
      <c r="U3016" t="s">
        <v>6340</v>
      </c>
      <c r="V3016">
        <v>2025</v>
      </c>
      <c r="W3016" t="s">
        <v>6329</v>
      </c>
      <c r="X3016" t="str">
        <f>_xlfn.XLOOKUP(Orders_C[[#This Row],[Product_ID]],Products_C[Product_ID],Products_C[Product_Name])</f>
        <v>Wrap</v>
      </c>
      <c r="Y3016" t="str">
        <f>_xlfn.XLOOKUP(Orders_C[[#This Row],[Product_ID]],Products_C[Product_ID],Products_C[Category])</f>
        <v>Burger</v>
      </c>
      <c r="Z3016" t="str">
        <f>_xlfn.XLOOKUP(Orders_C[[#This Row],[Store_ID]],Stores_c[Store_ID],Stores_c[City])</f>
        <v>Valdezton</v>
      </c>
      <c r="AA3016" t="str">
        <f>_xlfn.XLOOKUP(Orders_C[[#This Row],[Customer_ID]],Customers_c[Customer_ID],Customers_c[Customer_Name])</f>
        <v>Angelica Baker</v>
      </c>
      <c r="AB3016" s="6">
        <f>Orders_C[[#This Row],[Quantity]]*Orders_C[[#This Row],[Unit_Price]]*(1-Orders_C[[#This Row],[Discount %]])+Orders_C[[#This Row],[Tax]]</f>
        <v>826.5</v>
      </c>
      <c r="AC3016" s="9">
        <f>(Orders_C[[#This Row],[Unit_Price]]*Orders_C[[#This Row],[Quantity]])-Orders_C[[#This Row],[Discount]]+Orders_C[[#This Row],[Tax]]</f>
        <v>864.25</v>
      </c>
      <c r="AD3016" t="str">
        <f>IF(COUNTIF(Orders_C[[#All],[Customer_ID]],Orders_C[[#This Row],[Customer_ID]])&gt;1,"Repeat","New")</f>
        <v>Repeat</v>
      </c>
      <c r="AE3016" t="str" cm="1">
        <f t="array" ref="AE3016">_xlfn.XLOOKUP(Orders_C[[#This Row],[Store_ID]],Stores_c[[#All],[Store_ID]],Stores_c[[#All],[City]])</f>
        <v>Valdezton</v>
      </c>
      <c r="AF3016" t="str" cm="1">
        <f t="array" ref="AF3016">_xlfn.XLOOKUP(Orders_C[[#This Row],[Store_ID]],Stores_c[[#All],[Store_ID]],Stores_c[[#All],[Manager_Name]])</f>
        <v>John Rodriguez</v>
      </c>
      <c r="AG3016" t="str" cm="1">
        <f t="array" ref="AG3016">_xlfn.XLOOKUP(Orders_C[[#This Row],[Store_ID]],Stores_c[[#All],[Store_ID]],Stores_c[[#All],[Store_Type]])</f>
        <v>Street</v>
      </c>
    </row>
    <row r="3017" spans="1:33" x14ac:dyDescent="0.25">
      <c r="A3017">
        <v>10082</v>
      </c>
      <c r="B3017" s="1">
        <v>45783</v>
      </c>
      <c r="C3017" s="2">
        <v>0.33596064814814813</v>
      </c>
      <c r="D3017">
        <v>1362</v>
      </c>
      <c r="E3017">
        <v>214</v>
      </c>
      <c r="F3017">
        <v>403</v>
      </c>
      <c r="G3017">
        <v>314</v>
      </c>
      <c r="H3017">
        <v>3</v>
      </c>
      <c r="I3017">
        <v>285</v>
      </c>
      <c r="J3017">
        <v>5</v>
      </c>
      <c r="K3017">
        <v>14.25</v>
      </c>
      <c r="L3017">
        <v>864.25</v>
      </c>
      <c r="M3017" t="s">
        <v>20</v>
      </c>
      <c r="N3017" t="s">
        <v>21</v>
      </c>
      <c r="O3017">
        <v>26</v>
      </c>
      <c r="P3017">
        <v>2</v>
      </c>
      <c r="Q3017" t="s">
        <v>4105</v>
      </c>
      <c r="R3017">
        <v>505</v>
      </c>
      <c r="S3017" s="3">
        <v>0.05</v>
      </c>
      <c r="T3017" s="6">
        <v>351.25</v>
      </c>
      <c r="U3017" t="s">
        <v>6339</v>
      </c>
      <c r="V3017">
        <v>2025</v>
      </c>
      <c r="W3017" t="s">
        <v>6329</v>
      </c>
      <c r="X3017" t="str">
        <f>_xlfn.XLOOKUP(Orders_C[[#This Row],[Product_ID]],Products_C[Product_ID],Products_C[Product_Name])</f>
        <v>Wrap</v>
      </c>
      <c r="Y3017" t="str">
        <f>_xlfn.XLOOKUP(Orders_C[[#This Row],[Product_ID]],Products_C[Product_ID],Products_C[Category])</f>
        <v>Burger</v>
      </c>
      <c r="Z3017" t="str">
        <f>_xlfn.XLOOKUP(Orders_C[[#This Row],[Store_ID]],Stores_c[Store_ID],Stores_c[City])</f>
        <v>New Robert</v>
      </c>
      <c r="AA3017" t="str">
        <f>_xlfn.XLOOKUP(Orders_C[[#This Row],[Customer_ID]],Customers_c[Customer_ID],Customers_c[Customer_Name])</f>
        <v>Micheal Moore</v>
      </c>
      <c r="AB3017" s="6">
        <f>Orders_C[[#This Row],[Quantity]]*Orders_C[[#This Row],[Unit_Price]]*(1-Orders_C[[#This Row],[Discount %]])+Orders_C[[#This Row],[Tax]]</f>
        <v>826.5</v>
      </c>
      <c r="AC3017" s="9">
        <f>(Orders_C[[#This Row],[Unit_Price]]*Orders_C[[#This Row],[Quantity]])-Orders_C[[#This Row],[Discount]]+Orders_C[[#This Row],[Tax]]</f>
        <v>864.25</v>
      </c>
      <c r="AD3017" t="str">
        <f>IF(COUNTIF(Orders_C[[#All],[Customer_ID]],Orders_C[[#This Row],[Customer_ID]])&gt;1,"Repeat","New")</f>
        <v>Repeat</v>
      </c>
      <c r="AE3017" t="str" cm="1">
        <f t="array" ref="AE3017">_xlfn.XLOOKUP(Orders_C[[#This Row],[Store_ID]],Stores_c[[#All],[Store_ID]],Stores_c[[#All],[City]])</f>
        <v>New Robert</v>
      </c>
      <c r="AF3017" t="str" cm="1">
        <f t="array" ref="AF3017">_xlfn.XLOOKUP(Orders_C[[#This Row],[Store_ID]],Stores_c[[#All],[Store_ID]],Stores_c[[#All],[Manager_Name]])</f>
        <v>Krista Webb</v>
      </c>
      <c r="AG3017" t="str" cm="1">
        <f t="array" ref="AG3017">_xlfn.XLOOKUP(Orders_C[[#This Row],[Store_ID]],Stores_c[[#All],[Store_ID]],Stores_c[[#All],[Store_Type]])</f>
        <v>Drive-Thru</v>
      </c>
    </row>
    <row r="3018" spans="1:33" x14ac:dyDescent="0.25">
      <c r="A3018">
        <v>10533</v>
      </c>
      <c r="B3018" s="1">
        <v>45725</v>
      </c>
      <c r="C3018" s="2">
        <v>0.66043981481481484</v>
      </c>
      <c r="D3018">
        <v>1261</v>
      </c>
      <c r="E3018">
        <v>212</v>
      </c>
      <c r="F3018">
        <v>449</v>
      </c>
      <c r="G3018">
        <v>308</v>
      </c>
      <c r="H3018">
        <v>3</v>
      </c>
      <c r="I3018">
        <v>281</v>
      </c>
      <c r="J3018">
        <v>0</v>
      </c>
      <c r="K3018">
        <v>14.05</v>
      </c>
      <c r="L3018">
        <v>857.05</v>
      </c>
      <c r="M3018" t="s">
        <v>19</v>
      </c>
      <c r="N3018" t="s">
        <v>23</v>
      </c>
      <c r="O3018">
        <v>15</v>
      </c>
      <c r="P3018">
        <v>1</v>
      </c>
      <c r="Q3018" t="s">
        <v>4556</v>
      </c>
      <c r="R3018">
        <v>507</v>
      </c>
      <c r="S3018" s="3">
        <v>0</v>
      </c>
      <c r="T3018" s="6">
        <v>351.25</v>
      </c>
      <c r="U3018" t="s">
        <v>6334</v>
      </c>
      <c r="V3018">
        <v>2025</v>
      </c>
      <c r="W3018" t="s">
        <v>6333</v>
      </c>
      <c r="X3018" t="str">
        <f>_xlfn.XLOOKUP(Orders_C[[#This Row],[Product_ID]],Products_C[Product_ID],Products_C[Product_Name])</f>
        <v>Zinger Burger</v>
      </c>
      <c r="Y3018" t="str">
        <f>_xlfn.XLOOKUP(Orders_C[[#This Row],[Product_ID]],Products_C[Product_ID],Products_C[Category])</f>
        <v>Beverage</v>
      </c>
      <c r="Z3018" t="str">
        <f>_xlfn.XLOOKUP(Orders_C[[#This Row],[Store_ID]],Stores_c[Store_ID],Stores_c[City])</f>
        <v>Andrewview</v>
      </c>
      <c r="AA3018" t="str">
        <f>_xlfn.XLOOKUP(Orders_C[[#This Row],[Customer_ID]],Customers_c[Customer_ID],Customers_c[Customer_Name])</f>
        <v>Donald Howell</v>
      </c>
      <c r="AB3018" s="6">
        <f>Orders_C[[#This Row],[Quantity]]*Orders_C[[#This Row],[Unit_Price]]*(1-Orders_C[[#This Row],[Discount %]])+Orders_C[[#This Row],[Tax]]</f>
        <v>857.05</v>
      </c>
      <c r="AC3018" s="9">
        <f>(Orders_C[[#This Row],[Unit_Price]]*Orders_C[[#This Row],[Quantity]])-Orders_C[[#This Row],[Discount]]+Orders_C[[#This Row],[Tax]]</f>
        <v>857.05</v>
      </c>
      <c r="AD3018" t="str">
        <f>IF(COUNTIF(Orders_C[[#All],[Customer_ID]],Orders_C[[#This Row],[Customer_ID]])&gt;1,"Repeat","New")</f>
        <v>Repeat</v>
      </c>
      <c r="AE3018" t="str" cm="1">
        <f t="array" ref="AE3018">_xlfn.XLOOKUP(Orders_C[[#This Row],[Store_ID]],Stores_c[[#All],[Store_ID]],Stores_c[[#All],[City]])</f>
        <v>Andrewview</v>
      </c>
      <c r="AF3018" t="str" cm="1">
        <f t="array" ref="AF3018">_xlfn.XLOOKUP(Orders_C[[#This Row],[Store_ID]],Stores_c[[#All],[Store_ID]],Stores_c[[#All],[Manager_Name]])</f>
        <v>Alice Sutton</v>
      </c>
      <c r="AG3018" t="str" cm="1">
        <f t="array" ref="AG3018">_xlfn.XLOOKUP(Orders_C[[#This Row],[Store_ID]],Stores_c[[#All],[Store_ID]],Stores_c[[#All],[Store_Type]])</f>
        <v>Mall</v>
      </c>
    </row>
    <row r="3019" spans="1:33" x14ac:dyDescent="0.25">
      <c r="A3019">
        <v>10992</v>
      </c>
      <c r="B3019" s="1">
        <v>45706</v>
      </c>
      <c r="C3019" s="2">
        <v>0.60416666666666663</v>
      </c>
      <c r="D3019">
        <v>1186</v>
      </c>
      <c r="E3019">
        <v>225</v>
      </c>
      <c r="F3019">
        <v>480</v>
      </c>
      <c r="G3019">
        <v>301</v>
      </c>
      <c r="H3019">
        <v>3</v>
      </c>
      <c r="I3019">
        <v>285</v>
      </c>
      <c r="J3019">
        <v>5</v>
      </c>
      <c r="K3019">
        <v>14.25</v>
      </c>
      <c r="L3019">
        <v>864.25</v>
      </c>
      <c r="M3019" t="s">
        <v>20</v>
      </c>
      <c r="N3019" t="s">
        <v>23</v>
      </c>
      <c r="O3019">
        <v>53</v>
      </c>
      <c r="P3019">
        <v>3</v>
      </c>
      <c r="Q3019" t="s">
        <v>5015</v>
      </c>
      <c r="R3019">
        <v>506</v>
      </c>
      <c r="S3019" s="3">
        <v>0.05</v>
      </c>
      <c r="T3019" s="6">
        <v>351.25</v>
      </c>
      <c r="U3019" t="s">
        <v>6338</v>
      </c>
      <c r="V3019">
        <v>2025</v>
      </c>
      <c r="W3019" t="s">
        <v>6331</v>
      </c>
      <c r="X3019" t="str">
        <f>_xlfn.XLOOKUP(Orders_C[[#This Row],[Product_ID]],Products_C[Product_ID],Products_C[Product_Name])</f>
        <v>Krushers</v>
      </c>
      <c r="Y3019" t="str">
        <f>_xlfn.XLOOKUP(Orders_C[[#This Row],[Product_ID]],Products_C[Product_ID],Products_C[Category])</f>
        <v>Burger</v>
      </c>
      <c r="Z3019" t="str">
        <f>_xlfn.XLOOKUP(Orders_C[[#This Row],[Store_ID]],Stores_c[Store_ID],Stores_c[City])</f>
        <v>South Peter</v>
      </c>
      <c r="AA3019" t="str">
        <f>_xlfn.XLOOKUP(Orders_C[[#This Row],[Customer_ID]],Customers_c[Customer_ID],Customers_c[Customer_Name])</f>
        <v>Michael Garcia</v>
      </c>
      <c r="AB3019" s="6">
        <f>Orders_C[[#This Row],[Quantity]]*Orders_C[[#This Row],[Unit_Price]]*(1-Orders_C[[#This Row],[Discount %]])+Orders_C[[#This Row],[Tax]]</f>
        <v>826.5</v>
      </c>
      <c r="AC3019" s="9">
        <f>(Orders_C[[#This Row],[Unit_Price]]*Orders_C[[#This Row],[Quantity]])-Orders_C[[#This Row],[Discount]]+Orders_C[[#This Row],[Tax]]</f>
        <v>864.25</v>
      </c>
      <c r="AD3019" t="str">
        <f>IF(COUNTIF(Orders_C[[#All],[Customer_ID]],Orders_C[[#This Row],[Customer_ID]])&gt;1,"Repeat","New")</f>
        <v>Repeat</v>
      </c>
      <c r="AE3019" t="str" cm="1">
        <f t="array" ref="AE3019">_xlfn.XLOOKUP(Orders_C[[#This Row],[Store_ID]],Stores_c[[#All],[Store_ID]],Stores_c[[#All],[City]])</f>
        <v>South Peter</v>
      </c>
      <c r="AF3019" t="str" cm="1">
        <f t="array" ref="AF3019">_xlfn.XLOOKUP(Orders_C[[#This Row],[Store_ID]],Stores_c[[#All],[Store_ID]],Stores_c[[#All],[Manager_Name]])</f>
        <v>Gregory Lambert</v>
      </c>
      <c r="AG3019" t="str" cm="1">
        <f t="array" ref="AG3019">_xlfn.XLOOKUP(Orders_C[[#This Row],[Store_ID]],Stores_c[[#All],[Store_ID]],Stores_c[[#All],[Store_Type]])</f>
        <v>Street</v>
      </c>
    </row>
    <row r="3020" spans="1:33" x14ac:dyDescent="0.25">
      <c r="A3020">
        <v>10109</v>
      </c>
      <c r="B3020" s="1">
        <v>45885</v>
      </c>
      <c r="C3020" s="2">
        <v>0.79531249999999998</v>
      </c>
      <c r="D3020">
        <v>1877</v>
      </c>
      <c r="E3020">
        <v>204</v>
      </c>
      <c r="F3020">
        <v>417</v>
      </c>
      <c r="G3020">
        <v>335</v>
      </c>
      <c r="H3020">
        <v>3</v>
      </c>
      <c r="I3020">
        <v>289</v>
      </c>
      <c r="J3020">
        <v>10</v>
      </c>
      <c r="K3020">
        <v>14.45</v>
      </c>
      <c r="L3020">
        <v>871.45</v>
      </c>
      <c r="M3020" t="s">
        <v>18</v>
      </c>
      <c r="N3020" t="s">
        <v>22</v>
      </c>
      <c r="O3020">
        <v>58</v>
      </c>
      <c r="P3020">
        <v>5</v>
      </c>
      <c r="Q3020" t="s">
        <v>4132</v>
      </c>
      <c r="R3020">
        <v>501</v>
      </c>
      <c r="S3020" s="3">
        <v>0.1</v>
      </c>
      <c r="T3020" s="6">
        <v>351.25000000000011</v>
      </c>
      <c r="U3020" t="s">
        <v>6342</v>
      </c>
      <c r="V3020">
        <v>2025</v>
      </c>
      <c r="W3020" t="s">
        <v>6331</v>
      </c>
      <c r="X3020" t="str">
        <f>_xlfn.XLOOKUP(Orders_C[[#This Row],[Product_ID]],Products_C[Product_ID],Products_C[Product_Name])</f>
        <v>Krushers</v>
      </c>
      <c r="Y3020" t="str">
        <f>_xlfn.XLOOKUP(Orders_C[[#This Row],[Product_ID]],Products_C[Product_ID],Products_C[Category])</f>
        <v>Chicken</v>
      </c>
      <c r="Z3020" t="str">
        <f>_xlfn.XLOOKUP(Orders_C[[#This Row],[Store_ID]],Stores_c[Store_ID],Stores_c[City])</f>
        <v>New Robertfurt</v>
      </c>
      <c r="AA3020" t="str">
        <f>_xlfn.XLOOKUP(Orders_C[[#This Row],[Customer_ID]],Customers_c[Customer_ID],Customers_c[Customer_Name])</f>
        <v>Ashley Kelly</v>
      </c>
      <c r="AB3020" s="6">
        <f>Orders_C[[#This Row],[Quantity]]*Orders_C[[#This Row],[Unit_Price]]*(1-Orders_C[[#This Row],[Discount %]])+Orders_C[[#This Row],[Tax]]</f>
        <v>794.75000000000011</v>
      </c>
      <c r="AC3020" s="9">
        <f>(Orders_C[[#This Row],[Unit_Price]]*Orders_C[[#This Row],[Quantity]])-Orders_C[[#This Row],[Discount]]+Orders_C[[#This Row],[Tax]]</f>
        <v>871.45</v>
      </c>
      <c r="AD3020" t="str">
        <f>IF(COUNTIF(Orders_C[[#All],[Customer_ID]],Orders_C[[#This Row],[Customer_ID]])&gt;1,"Repeat","New")</f>
        <v>Repeat</v>
      </c>
      <c r="AE3020" t="str" cm="1">
        <f t="array" ref="AE3020">_xlfn.XLOOKUP(Orders_C[[#This Row],[Store_ID]],Stores_c[[#All],[Store_ID]],Stores_c[[#All],[City]])</f>
        <v>New Robertfurt</v>
      </c>
      <c r="AF3020" t="str" cm="1">
        <f t="array" ref="AF3020">_xlfn.XLOOKUP(Orders_C[[#This Row],[Store_ID]],Stores_c[[#All],[Store_ID]],Stores_c[[#All],[Manager_Name]])</f>
        <v>Tiffany Gomez</v>
      </c>
      <c r="AG3020" t="str" cm="1">
        <f t="array" ref="AG3020">_xlfn.XLOOKUP(Orders_C[[#This Row],[Store_ID]],Stores_c[[#All],[Store_ID]],Stores_c[[#All],[Store_Type]])</f>
        <v>Street</v>
      </c>
    </row>
    <row r="3021" spans="1:33" x14ac:dyDescent="0.25">
      <c r="A3021">
        <v>6082</v>
      </c>
      <c r="B3021" s="1">
        <v>45761</v>
      </c>
      <c r="C3021" s="2">
        <v>0.79182870370370373</v>
      </c>
      <c r="D3021">
        <v>1032</v>
      </c>
      <c r="E3021">
        <v>216</v>
      </c>
      <c r="F3021">
        <v>449</v>
      </c>
      <c r="G3021">
        <v>302</v>
      </c>
      <c r="H3021">
        <v>4</v>
      </c>
      <c r="I3021">
        <v>222</v>
      </c>
      <c r="J3021">
        <v>15</v>
      </c>
      <c r="K3021">
        <v>11.1</v>
      </c>
      <c r="L3021">
        <v>884.1</v>
      </c>
      <c r="M3021" t="s">
        <v>19</v>
      </c>
      <c r="N3021" t="s">
        <v>23</v>
      </c>
      <c r="O3021">
        <v>19</v>
      </c>
      <c r="P3021">
        <v>1</v>
      </c>
      <c r="Q3021" t="s">
        <v>105</v>
      </c>
      <c r="R3021">
        <v>504</v>
      </c>
      <c r="S3021" s="3">
        <v>0.15</v>
      </c>
      <c r="T3021" s="6">
        <v>351.30000000000007</v>
      </c>
      <c r="U3021" t="s">
        <v>6337</v>
      </c>
      <c r="V3021">
        <v>2025</v>
      </c>
      <c r="W3021" t="s">
        <v>6333</v>
      </c>
      <c r="X3021" t="str">
        <f>_xlfn.XLOOKUP(Orders_C[[#This Row],[Product_ID]],Products_C[Product_ID],Products_C[Product_Name])</f>
        <v>Chicken Wings</v>
      </c>
      <c r="Y3021" t="str">
        <f>_xlfn.XLOOKUP(Orders_C[[#This Row],[Product_ID]],Products_C[Product_ID],Products_C[Category])</f>
        <v>Chicken</v>
      </c>
      <c r="Z3021" t="str">
        <f>_xlfn.XLOOKUP(Orders_C[[#This Row],[Store_ID]],Stores_c[Store_ID],Stores_c[City])</f>
        <v>Garciaview</v>
      </c>
      <c r="AA3021" t="str">
        <f>_xlfn.XLOOKUP(Orders_C[[#This Row],[Customer_ID]],Customers_c[Customer_ID],Customers_c[Customer_Name])</f>
        <v>Amanda Watson</v>
      </c>
      <c r="AB3021" s="6">
        <f>Orders_C[[#This Row],[Quantity]]*Orders_C[[#This Row],[Unit_Price]]*(1-Orders_C[[#This Row],[Discount %]])+Orders_C[[#This Row],[Tax]]</f>
        <v>765.9</v>
      </c>
      <c r="AC3021" s="9">
        <f>(Orders_C[[#This Row],[Unit_Price]]*Orders_C[[#This Row],[Quantity]])-Orders_C[[#This Row],[Discount]]+Orders_C[[#This Row],[Tax]]</f>
        <v>884.1</v>
      </c>
      <c r="AD3021" t="str">
        <f>IF(COUNTIF(Orders_C[[#All],[Customer_ID]],Orders_C[[#This Row],[Customer_ID]])&gt;1,"Repeat","New")</f>
        <v>Repeat</v>
      </c>
      <c r="AE3021" t="str" cm="1">
        <f t="array" ref="AE3021">_xlfn.XLOOKUP(Orders_C[[#This Row],[Store_ID]],Stores_c[[#All],[Store_ID]],Stores_c[[#All],[City]])</f>
        <v>Garciaview</v>
      </c>
      <c r="AF3021" t="str" cm="1">
        <f t="array" ref="AF3021">_xlfn.XLOOKUP(Orders_C[[#This Row],[Store_ID]],Stores_c[[#All],[Store_ID]],Stores_c[[#All],[Manager_Name]])</f>
        <v>Karina Washington</v>
      </c>
      <c r="AG3021" t="str" cm="1">
        <f t="array" ref="AG3021">_xlfn.XLOOKUP(Orders_C[[#This Row],[Store_ID]],Stores_c[[#All],[Store_ID]],Stores_c[[#All],[Store_Type]])</f>
        <v>Drive-Thru</v>
      </c>
    </row>
    <row r="3022" spans="1:33" x14ac:dyDescent="0.25">
      <c r="A3022">
        <v>6190</v>
      </c>
      <c r="B3022" s="1">
        <v>45864</v>
      </c>
      <c r="C3022" s="2">
        <v>7.3298611111111106E-2</v>
      </c>
      <c r="D3022">
        <v>1548</v>
      </c>
      <c r="E3022">
        <v>201</v>
      </c>
      <c r="F3022">
        <v>526</v>
      </c>
      <c r="G3022">
        <v>311</v>
      </c>
      <c r="H3022">
        <v>4</v>
      </c>
      <c r="I3022">
        <v>222</v>
      </c>
      <c r="J3022">
        <v>15</v>
      </c>
      <c r="K3022">
        <v>11.1</v>
      </c>
      <c r="L3022">
        <v>884.1</v>
      </c>
      <c r="M3022" t="s">
        <v>18</v>
      </c>
      <c r="N3022" t="s">
        <v>22</v>
      </c>
      <c r="O3022">
        <v>32</v>
      </c>
      <c r="P3022">
        <v>5</v>
      </c>
      <c r="Q3022" t="s">
        <v>213</v>
      </c>
      <c r="R3022">
        <v>507</v>
      </c>
      <c r="S3022" s="3">
        <v>0.15</v>
      </c>
      <c r="T3022" s="6">
        <v>351.30000000000007</v>
      </c>
      <c r="U3022" t="s">
        <v>6341</v>
      </c>
      <c r="V3022">
        <v>2025</v>
      </c>
      <c r="W3022" t="s">
        <v>6329</v>
      </c>
      <c r="X3022" t="str">
        <f>_xlfn.XLOOKUP(Orders_C[[#This Row],[Product_ID]],Products_C[Product_ID],Products_C[Product_Name])</f>
        <v>Pepsi</v>
      </c>
      <c r="Y3022" t="str">
        <f>_xlfn.XLOOKUP(Orders_C[[#This Row],[Product_ID]],Products_C[Product_ID],Products_C[Category])</f>
        <v>Dessert</v>
      </c>
      <c r="Z3022" t="str">
        <f>_xlfn.XLOOKUP(Orders_C[[#This Row],[Store_ID]],Stores_c[Store_ID],Stores_c[City])</f>
        <v>Lake Nicholasburgh</v>
      </c>
      <c r="AA3022" t="str">
        <f>_xlfn.XLOOKUP(Orders_C[[#This Row],[Customer_ID]],Customers_c[Customer_ID],Customers_c[Customer_Name])</f>
        <v>Anne Turner</v>
      </c>
      <c r="AB3022" s="6">
        <f>Orders_C[[#This Row],[Quantity]]*Orders_C[[#This Row],[Unit_Price]]*(1-Orders_C[[#This Row],[Discount %]])+Orders_C[[#This Row],[Tax]]</f>
        <v>765.9</v>
      </c>
      <c r="AC3022" s="9">
        <f>(Orders_C[[#This Row],[Unit_Price]]*Orders_C[[#This Row],[Quantity]])-Orders_C[[#This Row],[Discount]]+Orders_C[[#This Row],[Tax]]</f>
        <v>884.1</v>
      </c>
      <c r="AD3022" t="str">
        <f>IF(COUNTIF(Orders_C[[#All],[Customer_ID]],Orders_C[[#This Row],[Customer_ID]])&gt;1,"Repeat","New")</f>
        <v>Repeat</v>
      </c>
      <c r="AE3022" t="str" cm="1">
        <f t="array" ref="AE3022">_xlfn.XLOOKUP(Orders_C[[#This Row],[Store_ID]],Stores_c[[#All],[Store_ID]],Stores_c[[#All],[City]])</f>
        <v>Lake Nicholasburgh</v>
      </c>
      <c r="AF3022" t="str" cm="1">
        <f t="array" ref="AF3022">_xlfn.XLOOKUP(Orders_C[[#This Row],[Store_ID]],Stores_c[[#All],[Store_ID]],Stores_c[[#All],[Manager_Name]])</f>
        <v>Maurice Garcia</v>
      </c>
      <c r="AG3022" t="str" cm="1">
        <f t="array" ref="AG3022">_xlfn.XLOOKUP(Orders_C[[#This Row],[Store_ID]],Stores_c[[#All],[Store_ID]],Stores_c[[#All],[Store_Type]])</f>
        <v>Mall</v>
      </c>
    </row>
    <row r="3023" spans="1:33" x14ac:dyDescent="0.25">
      <c r="A3023">
        <v>8203</v>
      </c>
      <c r="B3023" s="1">
        <v>45880</v>
      </c>
      <c r="C3023" s="2">
        <v>0.16</v>
      </c>
      <c r="D3023">
        <v>1298</v>
      </c>
      <c r="E3023">
        <v>218</v>
      </c>
      <c r="F3023">
        <v>504</v>
      </c>
      <c r="G3023">
        <v>323</v>
      </c>
      <c r="H3023">
        <v>4</v>
      </c>
      <c r="I3023">
        <v>222</v>
      </c>
      <c r="J3023">
        <v>15</v>
      </c>
      <c r="K3023">
        <v>11.1</v>
      </c>
      <c r="L3023">
        <v>884.1</v>
      </c>
      <c r="M3023" t="s">
        <v>20</v>
      </c>
      <c r="N3023" t="s">
        <v>23</v>
      </c>
      <c r="O3023">
        <v>57</v>
      </c>
      <c r="P3023">
        <v>3</v>
      </c>
      <c r="Q3023" t="s">
        <v>2226</v>
      </c>
      <c r="R3023">
        <v>504</v>
      </c>
      <c r="S3023" s="3">
        <v>0.15</v>
      </c>
      <c r="T3023" s="6">
        <v>351.30000000000007</v>
      </c>
      <c r="U3023" t="s">
        <v>6342</v>
      </c>
      <c r="V3023">
        <v>2025</v>
      </c>
      <c r="W3023" t="s">
        <v>6331</v>
      </c>
      <c r="X3023" t="str">
        <f>_xlfn.XLOOKUP(Orders_C[[#This Row],[Product_ID]],Products_C[Product_ID],Products_C[Product_Name])</f>
        <v>Rice Bowl</v>
      </c>
      <c r="Y3023" t="str">
        <f>_xlfn.XLOOKUP(Orders_C[[#This Row],[Product_ID]],Products_C[Product_ID],Products_C[Category])</f>
        <v>Beverage</v>
      </c>
      <c r="Z3023" t="str">
        <f>_xlfn.XLOOKUP(Orders_C[[#This Row],[Store_ID]],Stores_c[Store_ID],Stores_c[City])</f>
        <v>East Johnport</v>
      </c>
      <c r="AA3023" t="str">
        <f>_xlfn.XLOOKUP(Orders_C[[#This Row],[Customer_ID]],Customers_c[Customer_ID],Customers_c[Customer_Name])</f>
        <v>Sophia Vaughn</v>
      </c>
      <c r="AB3023" s="6">
        <f>Orders_C[[#This Row],[Quantity]]*Orders_C[[#This Row],[Unit_Price]]*(1-Orders_C[[#This Row],[Discount %]])+Orders_C[[#This Row],[Tax]]</f>
        <v>765.9</v>
      </c>
      <c r="AC3023" s="9">
        <f>(Orders_C[[#This Row],[Unit_Price]]*Orders_C[[#This Row],[Quantity]])-Orders_C[[#This Row],[Discount]]+Orders_C[[#This Row],[Tax]]</f>
        <v>884.1</v>
      </c>
      <c r="AD3023" t="str">
        <f>IF(COUNTIF(Orders_C[[#All],[Customer_ID]],Orders_C[[#This Row],[Customer_ID]])&gt;1,"Repeat","New")</f>
        <v>Repeat</v>
      </c>
      <c r="AE3023" t="str" cm="1">
        <f t="array" ref="AE3023">_xlfn.XLOOKUP(Orders_C[[#This Row],[Store_ID]],Stores_c[[#All],[Store_ID]],Stores_c[[#All],[City]])</f>
        <v>East Johnport</v>
      </c>
      <c r="AF3023" t="str" cm="1">
        <f t="array" ref="AF3023">_xlfn.XLOOKUP(Orders_C[[#This Row],[Store_ID]],Stores_c[[#All],[Store_ID]],Stores_c[[#All],[Manager_Name]])</f>
        <v>Mr. Matthew Murillo III</v>
      </c>
      <c r="AG3023" t="str" cm="1">
        <f t="array" ref="AG3023">_xlfn.XLOOKUP(Orders_C[[#This Row],[Store_ID]],Stores_c[[#All],[Store_ID]],Stores_c[[#All],[Store_Type]])</f>
        <v>Street</v>
      </c>
    </row>
    <row r="3024" spans="1:33" x14ac:dyDescent="0.25">
      <c r="A3024">
        <v>10364</v>
      </c>
      <c r="B3024" s="1">
        <v>45816</v>
      </c>
      <c r="C3024" s="2">
        <v>0.93655092592592593</v>
      </c>
      <c r="D3024">
        <v>1369</v>
      </c>
      <c r="E3024">
        <v>211</v>
      </c>
      <c r="F3024">
        <v>419</v>
      </c>
      <c r="G3024">
        <v>328</v>
      </c>
      <c r="H3024">
        <v>4</v>
      </c>
      <c r="I3024">
        <v>222</v>
      </c>
      <c r="J3024">
        <v>15</v>
      </c>
      <c r="K3024">
        <v>11.1</v>
      </c>
      <c r="L3024">
        <v>884.1</v>
      </c>
      <c r="M3024" t="s">
        <v>19</v>
      </c>
      <c r="N3024" t="s">
        <v>23</v>
      </c>
      <c r="O3024">
        <v>18</v>
      </c>
      <c r="P3024">
        <v>1</v>
      </c>
      <c r="Q3024" t="s">
        <v>4387</v>
      </c>
      <c r="R3024">
        <v>502</v>
      </c>
      <c r="S3024" s="3">
        <v>0.15</v>
      </c>
      <c r="T3024" s="6">
        <v>351.30000000000007</v>
      </c>
      <c r="U3024" t="s">
        <v>6340</v>
      </c>
      <c r="V3024">
        <v>2025</v>
      </c>
      <c r="W3024" t="s">
        <v>6333</v>
      </c>
      <c r="X3024" t="str">
        <f>_xlfn.XLOOKUP(Orders_C[[#This Row],[Product_ID]],Products_C[Product_ID],Products_C[Product_Name])</f>
        <v>Rice Bowl</v>
      </c>
      <c r="Y3024" t="str">
        <f>_xlfn.XLOOKUP(Orders_C[[#This Row],[Product_ID]],Products_C[Product_ID],Products_C[Category])</f>
        <v>Burger</v>
      </c>
      <c r="Z3024" t="str">
        <f>_xlfn.XLOOKUP(Orders_C[[#This Row],[Store_ID]],Stores_c[Store_ID],Stores_c[City])</f>
        <v>North Robertstad</v>
      </c>
      <c r="AA3024" t="str">
        <f>_xlfn.XLOOKUP(Orders_C[[#This Row],[Customer_ID]],Customers_c[Customer_ID],Customers_c[Customer_Name])</f>
        <v>Shelby Harvey</v>
      </c>
      <c r="AB3024" s="6">
        <f>Orders_C[[#This Row],[Quantity]]*Orders_C[[#This Row],[Unit_Price]]*(1-Orders_C[[#This Row],[Discount %]])+Orders_C[[#This Row],[Tax]]</f>
        <v>765.9</v>
      </c>
      <c r="AC3024" s="9">
        <f>(Orders_C[[#This Row],[Unit_Price]]*Orders_C[[#This Row],[Quantity]])-Orders_C[[#This Row],[Discount]]+Orders_C[[#This Row],[Tax]]</f>
        <v>884.1</v>
      </c>
      <c r="AD3024" t="str">
        <f>IF(COUNTIF(Orders_C[[#All],[Customer_ID]],Orders_C[[#This Row],[Customer_ID]])&gt;1,"Repeat","New")</f>
        <v>Repeat</v>
      </c>
      <c r="AE3024" t="str" cm="1">
        <f t="array" ref="AE3024">_xlfn.XLOOKUP(Orders_C[[#This Row],[Store_ID]],Stores_c[[#All],[Store_ID]],Stores_c[[#All],[City]])</f>
        <v>North Robertstad</v>
      </c>
      <c r="AF3024" t="str" cm="1">
        <f t="array" ref="AF3024">_xlfn.XLOOKUP(Orders_C[[#This Row],[Store_ID]],Stores_c[[#All],[Store_ID]],Stores_c[[#All],[Manager_Name]])</f>
        <v>Mary Lewis</v>
      </c>
      <c r="AG3024" t="str" cm="1">
        <f t="array" ref="AG3024">_xlfn.XLOOKUP(Orders_C[[#This Row],[Store_ID]],Stores_c[[#All],[Store_ID]],Stores_c[[#All],[Store_Type]])</f>
        <v>Street</v>
      </c>
    </row>
    <row r="3025" spans="1:33" x14ac:dyDescent="0.25">
      <c r="A3025">
        <v>6769</v>
      </c>
      <c r="B3025" s="1">
        <v>45988</v>
      </c>
      <c r="C3025" s="2">
        <v>0.10484953703703703</v>
      </c>
      <c r="D3025">
        <v>1156</v>
      </c>
      <c r="E3025">
        <v>205</v>
      </c>
      <c r="F3025">
        <v>513</v>
      </c>
      <c r="G3025">
        <v>305</v>
      </c>
      <c r="H3025">
        <v>2</v>
      </c>
      <c r="I3025">
        <v>431</v>
      </c>
      <c r="J3025">
        <v>15</v>
      </c>
      <c r="K3025">
        <v>21.55</v>
      </c>
      <c r="L3025">
        <v>868.55</v>
      </c>
      <c r="M3025" t="s">
        <v>18</v>
      </c>
      <c r="N3025" t="s">
        <v>21</v>
      </c>
      <c r="O3025">
        <v>34</v>
      </c>
      <c r="P3025">
        <v>2</v>
      </c>
      <c r="Q3025" t="s">
        <v>792</v>
      </c>
      <c r="R3025">
        <v>505</v>
      </c>
      <c r="S3025" s="3">
        <v>0.15</v>
      </c>
      <c r="T3025" s="6">
        <v>351.35</v>
      </c>
      <c r="U3025" t="s">
        <v>6336</v>
      </c>
      <c r="V3025">
        <v>2025</v>
      </c>
      <c r="W3025" t="s">
        <v>6329</v>
      </c>
      <c r="X3025" t="str">
        <f>_xlfn.XLOOKUP(Orders_C[[#This Row],[Product_ID]],Products_C[Product_ID],Products_C[Product_Name])</f>
        <v>Krushers</v>
      </c>
      <c r="Y3025" t="str">
        <f>_xlfn.XLOOKUP(Orders_C[[#This Row],[Product_ID]],Products_C[Product_ID],Products_C[Category])</f>
        <v>Dessert</v>
      </c>
      <c r="Z3025" t="str">
        <f>_xlfn.XLOOKUP(Orders_C[[#This Row],[Store_ID]],Stores_c[Store_ID],Stores_c[City])</f>
        <v>Port Jacob</v>
      </c>
      <c r="AA3025" t="str">
        <f>_xlfn.XLOOKUP(Orders_C[[#This Row],[Customer_ID]],Customers_c[Customer_ID],Customers_c[Customer_Name])</f>
        <v>Amber Lopez</v>
      </c>
      <c r="AB3025" s="6">
        <f>Orders_C[[#This Row],[Quantity]]*Orders_C[[#This Row],[Unit_Price]]*(1-Orders_C[[#This Row],[Discount %]])+Orders_C[[#This Row],[Tax]]</f>
        <v>754.24999999999989</v>
      </c>
      <c r="AC3025" s="9">
        <f>(Orders_C[[#This Row],[Unit_Price]]*Orders_C[[#This Row],[Quantity]])-Orders_C[[#This Row],[Discount]]+Orders_C[[#This Row],[Tax]]</f>
        <v>868.55</v>
      </c>
      <c r="AD3025" t="str">
        <f>IF(COUNTIF(Orders_C[[#All],[Customer_ID]],Orders_C[[#This Row],[Customer_ID]])&gt;1,"Repeat","New")</f>
        <v>Repeat</v>
      </c>
      <c r="AE3025" t="str" cm="1">
        <f t="array" ref="AE3025">_xlfn.XLOOKUP(Orders_C[[#This Row],[Store_ID]],Stores_c[[#All],[Store_ID]],Stores_c[[#All],[City]])</f>
        <v>Port Jacob</v>
      </c>
      <c r="AF3025" t="str" cm="1">
        <f t="array" ref="AF3025">_xlfn.XLOOKUP(Orders_C[[#This Row],[Store_ID]],Stores_c[[#All],[Store_ID]],Stores_c[[#All],[Manager_Name]])</f>
        <v>David Harris</v>
      </c>
      <c r="AG3025" t="str" cm="1">
        <f t="array" ref="AG3025">_xlfn.XLOOKUP(Orders_C[[#This Row],[Store_ID]],Stores_c[[#All],[Store_ID]],Stores_c[[#All],[Store_Type]])</f>
        <v>Mall</v>
      </c>
    </row>
    <row r="3026" spans="1:33" x14ac:dyDescent="0.25">
      <c r="A3026">
        <v>8547</v>
      </c>
      <c r="B3026" s="1">
        <v>45805</v>
      </c>
      <c r="C3026" s="2">
        <v>0.47505787037037039</v>
      </c>
      <c r="D3026">
        <v>1068</v>
      </c>
      <c r="E3026">
        <v>214</v>
      </c>
      <c r="F3026">
        <v>461</v>
      </c>
      <c r="G3026">
        <v>329</v>
      </c>
      <c r="H3026">
        <v>2</v>
      </c>
      <c r="I3026">
        <v>431</v>
      </c>
      <c r="J3026">
        <v>15</v>
      </c>
      <c r="K3026">
        <v>21.55</v>
      </c>
      <c r="L3026">
        <v>868.55</v>
      </c>
      <c r="M3026" t="s">
        <v>20</v>
      </c>
      <c r="N3026" t="s">
        <v>22</v>
      </c>
      <c r="O3026">
        <v>18</v>
      </c>
      <c r="P3026">
        <v>1</v>
      </c>
      <c r="Q3026" t="s">
        <v>2570</v>
      </c>
      <c r="R3026">
        <v>508</v>
      </c>
      <c r="S3026" s="3">
        <v>0.15</v>
      </c>
      <c r="T3026" s="6">
        <v>351.35</v>
      </c>
      <c r="U3026" t="s">
        <v>6339</v>
      </c>
      <c r="V3026">
        <v>2025</v>
      </c>
      <c r="W3026" t="s">
        <v>6333</v>
      </c>
      <c r="X3026" t="str">
        <f>_xlfn.XLOOKUP(Orders_C[[#This Row],[Product_ID]],Products_C[Product_ID],Products_C[Product_Name])</f>
        <v>Rice Bowl</v>
      </c>
      <c r="Y3026" t="str">
        <f>_xlfn.XLOOKUP(Orders_C[[#This Row],[Product_ID]],Products_C[Product_ID],Products_C[Category])</f>
        <v>Dessert</v>
      </c>
      <c r="Z3026" t="str">
        <f>_xlfn.XLOOKUP(Orders_C[[#This Row],[Store_ID]],Stores_c[Store_ID],Stores_c[City])</f>
        <v>New Robert</v>
      </c>
      <c r="AA3026" t="str">
        <f>_xlfn.XLOOKUP(Orders_C[[#This Row],[Customer_ID]],Customers_c[Customer_ID],Customers_c[Customer_Name])</f>
        <v>Tiffany Thompson</v>
      </c>
      <c r="AB3026" s="6">
        <f>Orders_C[[#This Row],[Quantity]]*Orders_C[[#This Row],[Unit_Price]]*(1-Orders_C[[#This Row],[Discount %]])+Orders_C[[#This Row],[Tax]]</f>
        <v>754.24999999999989</v>
      </c>
      <c r="AC3026" s="9">
        <f>(Orders_C[[#This Row],[Unit_Price]]*Orders_C[[#This Row],[Quantity]])-Orders_C[[#This Row],[Discount]]+Orders_C[[#This Row],[Tax]]</f>
        <v>868.55</v>
      </c>
      <c r="AD3026" t="str">
        <f>IF(COUNTIF(Orders_C[[#All],[Customer_ID]],Orders_C[[#This Row],[Customer_ID]])&gt;1,"Repeat","New")</f>
        <v>Repeat</v>
      </c>
      <c r="AE3026" t="str" cm="1">
        <f t="array" ref="AE3026">_xlfn.XLOOKUP(Orders_C[[#This Row],[Store_ID]],Stores_c[[#All],[Store_ID]],Stores_c[[#All],[City]])</f>
        <v>New Robert</v>
      </c>
      <c r="AF3026" t="str" cm="1">
        <f t="array" ref="AF3026">_xlfn.XLOOKUP(Orders_C[[#This Row],[Store_ID]],Stores_c[[#All],[Store_ID]],Stores_c[[#All],[Manager_Name]])</f>
        <v>Krista Webb</v>
      </c>
      <c r="AG3026" t="str" cm="1">
        <f t="array" ref="AG3026">_xlfn.XLOOKUP(Orders_C[[#This Row],[Store_ID]],Stores_c[[#All],[Store_ID]],Stores_c[[#All],[Store_Type]])</f>
        <v>Drive-Thru</v>
      </c>
    </row>
    <row r="3027" spans="1:33" x14ac:dyDescent="0.25">
      <c r="A3027">
        <v>9066</v>
      </c>
      <c r="B3027" s="1">
        <v>45805</v>
      </c>
      <c r="C3027" s="2">
        <v>0.81600694444444444</v>
      </c>
      <c r="D3027">
        <v>1597</v>
      </c>
      <c r="E3027">
        <v>222</v>
      </c>
      <c r="F3027">
        <v>450</v>
      </c>
      <c r="G3027">
        <v>307</v>
      </c>
      <c r="H3027">
        <v>2</v>
      </c>
      <c r="I3027">
        <v>431</v>
      </c>
      <c r="J3027">
        <v>15</v>
      </c>
      <c r="K3027">
        <v>21.55</v>
      </c>
      <c r="L3027">
        <v>868.55</v>
      </c>
      <c r="M3027" t="s">
        <v>20</v>
      </c>
      <c r="N3027" t="s">
        <v>23</v>
      </c>
      <c r="O3027">
        <v>58</v>
      </c>
      <c r="P3027">
        <v>1</v>
      </c>
      <c r="Q3027" t="s">
        <v>3089</v>
      </c>
      <c r="R3027">
        <v>507</v>
      </c>
      <c r="S3027" s="3">
        <v>0.15</v>
      </c>
      <c r="T3027" s="6">
        <v>351.35</v>
      </c>
      <c r="U3027" t="s">
        <v>6339</v>
      </c>
      <c r="V3027">
        <v>2025</v>
      </c>
      <c r="W3027" t="s">
        <v>6331</v>
      </c>
      <c r="X3027" t="str">
        <f>_xlfn.XLOOKUP(Orders_C[[#This Row],[Product_ID]],Products_C[Product_ID],Products_C[Product_Name])</f>
        <v>Chicken Wings</v>
      </c>
      <c r="Y3027" t="str">
        <f>_xlfn.XLOOKUP(Orders_C[[#This Row],[Product_ID]],Products_C[Product_ID],Products_C[Category])</f>
        <v>Chicken</v>
      </c>
      <c r="Z3027" t="str">
        <f>_xlfn.XLOOKUP(Orders_C[[#This Row],[Store_ID]],Stores_c[Store_ID],Stores_c[City])</f>
        <v>New Steven</v>
      </c>
      <c r="AA3027" t="str">
        <f>_xlfn.XLOOKUP(Orders_C[[#This Row],[Customer_ID]],Customers_c[Customer_ID],Customers_c[Customer_Name])</f>
        <v>Erika Chapman</v>
      </c>
      <c r="AB3027" s="6">
        <f>Orders_C[[#This Row],[Quantity]]*Orders_C[[#This Row],[Unit_Price]]*(1-Orders_C[[#This Row],[Discount %]])+Orders_C[[#This Row],[Tax]]</f>
        <v>754.24999999999989</v>
      </c>
      <c r="AC3027" s="9">
        <f>(Orders_C[[#This Row],[Unit_Price]]*Orders_C[[#This Row],[Quantity]])-Orders_C[[#This Row],[Discount]]+Orders_C[[#This Row],[Tax]]</f>
        <v>868.55</v>
      </c>
      <c r="AD3027" t="str">
        <f>IF(COUNTIF(Orders_C[[#All],[Customer_ID]],Orders_C[[#This Row],[Customer_ID]])&gt;1,"Repeat","New")</f>
        <v>Repeat</v>
      </c>
      <c r="AE3027" t="str" cm="1">
        <f t="array" ref="AE3027">_xlfn.XLOOKUP(Orders_C[[#This Row],[Store_ID]],Stores_c[[#All],[Store_ID]],Stores_c[[#All],[City]])</f>
        <v>New Steven</v>
      </c>
      <c r="AF3027" t="str" cm="1">
        <f t="array" ref="AF3027">_xlfn.XLOOKUP(Orders_C[[#This Row],[Store_ID]],Stores_c[[#All],[Store_ID]],Stores_c[[#All],[Manager_Name]])</f>
        <v>Terri Martinez</v>
      </c>
      <c r="AG3027" t="str" cm="1">
        <f t="array" ref="AG3027">_xlfn.XLOOKUP(Orders_C[[#This Row],[Store_ID]],Stores_c[[#All],[Store_ID]],Stores_c[[#All],[Store_Type]])</f>
        <v>Drive-Thru</v>
      </c>
    </row>
    <row r="3028" spans="1:33" x14ac:dyDescent="0.25">
      <c r="A3028">
        <v>6358</v>
      </c>
      <c r="B3028" s="1">
        <v>45786</v>
      </c>
      <c r="C3028" s="2">
        <v>7.8888888888888883E-2</v>
      </c>
      <c r="D3028">
        <v>1318</v>
      </c>
      <c r="E3028">
        <v>205</v>
      </c>
      <c r="F3028">
        <v>445</v>
      </c>
      <c r="G3028">
        <v>324</v>
      </c>
      <c r="H3028">
        <v>2</v>
      </c>
      <c r="I3028">
        <v>426</v>
      </c>
      <c r="J3028">
        <v>10</v>
      </c>
      <c r="K3028">
        <v>21.3</v>
      </c>
      <c r="L3028">
        <v>863.3</v>
      </c>
      <c r="M3028" t="s">
        <v>20</v>
      </c>
      <c r="N3028" t="s">
        <v>21</v>
      </c>
      <c r="O3028">
        <v>34</v>
      </c>
      <c r="P3028">
        <v>5</v>
      </c>
      <c r="Q3028" t="s">
        <v>381</v>
      </c>
      <c r="R3028">
        <v>502</v>
      </c>
      <c r="S3028" s="3">
        <v>0.1</v>
      </c>
      <c r="T3028" s="6">
        <v>352.09999999999997</v>
      </c>
      <c r="U3028" t="s">
        <v>6339</v>
      </c>
      <c r="V3028">
        <v>2025</v>
      </c>
      <c r="W3028" t="s">
        <v>6329</v>
      </c>
      <c r="X3028" t="str">
        <f>_xlfn.XLOOKUP(Orders_C[[#This Row],[Product_ID]],Products_C[Product_ID],Products_C[Product_Name])</f>
        <v>Krushers</v>
      </c>
      <c r="Y3028" t="str">
        <f>_xlfn.XLOOKUP(Orders_C[[#This Row],[Product_ID]],Products_C[Product_ID],Products_C[Category])</f>
        <v>Dessert</v>
      </c>
      <c r="Z3028" t="str">
        <f>_xlfn.XLOOKUP(Orders_C[[#This Row],[Store_ID]],Stores_c[Store_ID],Stores_c[City])</f>
        <v>Port Jacob</v>
      </c>
      <c r="AA3028" t="str">
        <f>_xlfn.XLOOKUP(Orders_C[[#This Row],[Customer_ID]],Customers_c[Customer_ID],Customers_c[Customer_Name])</f>
        <v>Daniel Sanders</v>
      </c>
      <c r="AB3028" s="6">
        <f>Orders_C[[#This Row],[Quantity]]*Orders_C[[#This Row],[Unit_Price]]*(1-Orders_C[[#This Row],[Discount %]])+Orders_C[[#This Row],[Tax]]</f>
        <v>788.1</v>
      </c>
      <c r="AC3028" s="9">
        <f>(Orders_C[[#This Row],[Unit_Price]]*Orders_C[[#This Row],[Quantity]])-Orders_C[[#This Row],[Discount]]+Orders_C[[#This Row],[Tax]]</f>
        <v>863.3</v>
      </c>
      <c r="AD3028" t="str">
        <f>IF(COUNTIF(Orders_C[[#All],[Customer_ID]],Orders_C[[#This Row],[Customer_ID]])&gt;1,"Repeat","New")</f>
        <v>Repeat</v>
      </c>
      <c r="AE3028" t="str" cm="1">
        <f t="array" ref="AE3028">_xlfn.XLOOKUP(Orders_C[[#This Row],[Store_ID]],Stores_c[[#All],[Store_ID]],Stores_c[[#All],[City]])</f>
        <v>Port Jacob</v>
      </c>
      <c r="AF3028" t="str" cm="1">
        <f t="array" ref="AF3028">_xlfn.XLOOKUP(Orders_C[[#This Row],[Store_ID]],Stores_c[[#All],[Store_ID]],Stores_c[[#All],[Manager_Name]])</f>
        <v>David Harris</v>
      </c>
      <c r="AG3028" t="str" cm="1">
        <f t="array" ref="AG3028">_xlfn.XLOOKUP(Orders_C[[#This Row],[Store_ID]],Stores_c[[#All],[Store_ID]],Stores_c[[#All],[Store_Type]])</f>
        <v>Mall</v>
      </c>
    </row>
    <row r="3029" spans="1:33" x14ac:dyDescent="0.25">
      <c r="A3029">
        <v>8171</v>
      </c>
      <c r="B3029" s="1">
        <v>45741</v>
      </c>
      <c r="C3029" s="2">
        <v>0.82768518518518519</v>
      </c>
      <c r="D3029">
        <v>1147</v>
      </c>
      <c r="E3029">
        <v>201</v>
      </c>
      <c r="F3029">
        <v>439</v>
      </c>
      <c r="G3029">
        <v>307</v>
      </c>
      <c r="H3029">
        <v>2</v>
      </c>
      <c r="I3029">
        <v>432</v>
      </c>
      <c r="J3029">
        <v>15</v>
      </c>
      <c r="K3029">
        <v>21.6</v>
      </c>
      <c r="L3029">
        <v>870.6</v>
      </c>
      <c r="M3029" t="s">
        <v>19</v>
      </c>
      <c r="N3029" t="s">
        <v>21</v>
      </c>
      <c r="O3029">
        <v>53</v>
      </c>
      <c r="P3029">
        <v>2</v>
      </c>
      <c r="Q3029" t="s">
        <v>2194</v>
      </c>
      <c r="R3029">
        <v>505</v>
      </c>
      <c r="S3029" s="3">
        <v>0.15</v>
      </c>
      <c r="T3029" s="6">
        <v>352.20000000000005</v>
      </c>
      <c r="U3029" t="s">
        <v>6334</v>
      </c>
      <c r="V3029">
        <v>2025</v>
      </c>
      <c r="W3029" t="s">
        <v>6331</v>
      </c>
      <c r="X3029" t="str">
        <f>_xlfn.XLOOKUP(Orders_C[[#This Row],[Product_ID]],Products_C[Product_ID],Products_C[Product_Name])</f>
        <v>Chicken Wings</v>
      </c>
      <c r="Y3029" t="str">
        <f>_xlfn.XLOOKUP(Orders_C[[#This Row],[Product_ID]],Products_C[Product_ID],Products_C[Category])</f>
        <v>Chicken</v>
      </c>
      <c r="Z3029" t="str">
        <f>_xlfn.XLOOKUP(Orders_C[[#This Row],[Store_ID]],Stores_c[Store_ID],Stores_c[City])</f>
        <v>Lake Nicholasburgh</v>
      </c>
      <c r="AA3029" t="str">
        <f>_xlfn.XLOOKUP(Orders_C[[#This Row],[Customer_ID]],Customers_c[Customer_ID],Customers_c[Customer_Name])</f>
        <v>Joseph Johnson</v>
      </c>
      <c r="AB3029" s="6">
        <f>Orders_C[[#This Row],[Quantity]]*Orders_C[[#This Row],[Unit_Price]]*(1-Orders_C[[#This Row],[Discount %]])+Orders_C[[#This Row],[Tax]]</f>
        <v>756</v>
      </c>
      <c r="AC3029" s="9">
        <f>(Orders_C[[#This Row],[Unit_Price]]*Orders_C[[#This Row],[Quantity]])-Orders_C[[#This Row],[Discount]]+Orders_C[[#This Row],[Tax]]</f>
        <v>870.6</v>
      </c>
      <c r="AD3029" t="str">
        <f>IF(COUNTIF(Orders_C[[#All],[Customer_ID]],Orders_C[[#This Row],[Customer_ID]])&gt;1,"Repeat","New")</f>
        <v>Repeat</v>
      </c>
      <c r="AE3029" t="str" cm="1">
        <f t="array" ref="AE3029">_xlfn.XLOOKUP(Orders_C[[#This Row],[Store_ID]],Stores_c[[#All],[Store_ID]],Stores_c[[#All],[City]])</f>
        <v>Lake Nicholasburgh</v>
      </c>
      <c r="AF3029" t="str" cm="1">
        <f t="array" ref="AF3029">_xlfn.XLOOKUP(Orders_C[[#This Row],[Store_ID]],Stores_c[[#All],[Store_ID]],Stores_c[[#All],[Manager_Name]])</f>
        <v>Maurice Garcia</v>
      </c>
      <c r="AG3029" t="str" cm="1">
        <f t="array" ref="AG3029">_xlfn.XLOOKUP(Orders_C[[#This Row],[Store_ID]],Stores_c[[#All],[Store_ID]],Stores_c[[#All],[Store_Type]])</f>
        <v>Mall</v>
      </c>
    </row>
    <row r="3030" spans="1:33" x14ac:dyDescent="0.25">
      <c r="A3030">
        <v>9345</v>
      </c>
      <c r="B3030" s="1">
        <v>45721</v>
      </c>
      <c r="C3030" s="2">
        <v>0.39423611111111112</v>
      </c>
      <c r="D3030">
        <v>1346</v>
      </c>
      <c r="E3030">
        <v>206</v>
      </c>
      <c r="F3030">
        <v>408</v>
      </c>
      <c r="G3030">
        <v>324</v>
      </c>
      <c r="H3030">
        <v>2</v>
      </c>
      <c r="I3030">
        <v>432</v>
      </c>
      <c r="J3030">
        <v>15</v>
      </c>
      <c r="K3030">
        <v>21.6</v>
      </c>
      <c r="L3030">
        <v>870.6</v>
      </c>
      <c r="M3030" t="s">
        <v>20</v>
      </c>
      <c r="N3030" t="s">
        <v>21</v>
      </c>
      <c r="O3030">
        <v>43</v>
      </c>
      <c r="P3030">
        <v>4</v>
      </c>
      <c r="Q3030" t="s">
        <v>3368</v>
      </c>
      <c r="R3030">
        <v>510</v>
      </c>
      <c r="S3030" s="3">
        <v>0.15</v>
      </c>
      <c r="T3030" s="6">
        <v>352.20000000000005</v>
      </c>
      <c r="U3030" t="s">
        <v>6334</v>
      </c>
      <c r="V3030">
        <v>2025</v>
      </c>
      <c r="W3030" t="s">
        <v>6331</v>
      </c>
      <c r="X3030" t="str">
        <f>_xlfn.XLOOKUP(Orders_C[[#This Row],[Product_ID]],Products_C[Product_ID],Products_C[Product_Name])</f>
        <v>Krushers</v>
      </c>
      <c r="Y3030" t="str">
        <f>_xlfn.XLOOKUP(Orders_C[[#This Row],[Product_ID]],Products_C[Product_ID],Products_C[Category])</f>
        <v>Dessert</v>
      </c>
      <c r="Z3030" t="str">
        <f>_xlfn.XLOOKUP(Orders_C[[#This Row],[Store_ID]],Stores_c[Store_ID],Stores_c[City])</f>
        <v>West Matthew</v>
      </c>
      <c r="AA3030" t="str">
        <f>_xlfn.XLOOKUP(Orders_C[[#This Row],[Customer_ID]],Customers_c[Customer_ID],Customers_c[Customer_Name])</f>
        <v>Patricia Klein</v>
      </c>
      <c r="AB3030" s="6">
        <f>Orders_C[[#This Row],[Quantity]]*Orders_C[[#This Row],[Unit_Price]]*(1-Orders_C[[#This Row],[Discount %]])+Orders_C[[#This Row],[Tax]]</f>
        <v>756</v>
      </c>
      <c r="AC3030" s="9">
        <f>(Orders_C[[#This Row],[Unit_Price]]*Orders_C[[#This Row],[Quantity]])-Orders_C[[#This Row],[Discount]]+Orders_C[[#This Row],[Tax]]</f>
        <v>870.6</v>
      </c>
      <c r="AD3030" t="str">
        <f>IF(COUNTIF(Orders_C[[#All],[Customer_ID]],Orders_C[[#This Row],[Customer_ID]])&gt;1,"Repeat","New")</f>
        <v>Repeat</v>
      </c>
      <c r="AE3030" t="str" cm="1">
        <f t="array" ref="AE3030">_xlfn.XLOOKUP(Orders_C[[#This Row],[Store_ID]],Stores_c[[#All],[Store_ID]],Stores_c[[#All],[City]])</f>
        <v>West Matthew</v>
      </c>
      <c r="AF3030" t="str" cm="1">
        <f t="array" ref="AF3030">_xlfn.XLOOKUP(Orders_C[[#This Row],[Store_ID]],Stores_c[[#All],[Store_ID]],Stores_c[[#All],[Manager_Name]])</f>
        <v>Miguel Kidd</v>
      </c>
      <c r="AG3030" t="str" cm="1">
        <f t="array" ref="AG3030">_xlfn.XLOOKUP(Orders_C[[#This Row],[Store_ID]],Stores_c[[#All],[Store_ID]],Stores_c[[#All],[Store_Type]])</f>
        <v>Drive-Thru</v>
      </c>
    </row>
    <row r="3031" spans="1:33" x14ac:dyDescent="0.25">
      <c r="A3031">
        <v>6604</v>
      </c>
      <c r="B3031" s="1">
        <v>46050</v>
      </c>
      <c r="C3031" s="2">
        <v>0.8430671296296296</v>
      </c>
      <c r="D3031">
        <v>1042</v>
      </c>
      <c r="E3031">
        <v>221</v>
      </c>
      <c r="F3031">
        <v>439</v>
      </c>
      <c r="G3031">
        <v>334</v>
      </c>
      <c r="H3031">
        <v>3</v>
      </c>
      <c r="I3031">
        <v>286</v>
      </c>
      <c r="J3031">
        <v>5</v>
      </c>
      <c r="K3031">
        <v>14.3</v>
      </c>
      <c r="L3031">
        <v>867.3</v>
      </c>
      <c r="M3031" t="s">
        <v>18</v>
      </c>
      <c r="N3031" t="s">
        <v>23</v>
      </c>
      <c r="O3031">
        <v>25</v>
      </c>
      <c r="P3031">
        <v>3</v>
      </c>
      <c r="Q3031" t="s">
        <v>627</v>
      </c>
      <c r="R3031">
        <v>503</v>
      </c>
      <c r="S3031" s="3">
        <v>0.05</v>
      </c>
      <c r="T3031" s="6">
        <v>352.5</v>
      </c>
      <c r="U3031" t="s">
        <v>6330</v>
      </c>
      <c r="V3031">
        <v>2026</v>
      </c>
      <c r="W3031" t="s">
        <v>6329</v>
      </c>
      <c r="X3031" t="str">
        <f>_xlfn.XLOOKUP(Orders_C[[#This Row],[Product_ID]],Products_C[Product_ID],Products_C[Product_Name])</f>
        <v>Krushers</v>
      </c>
      <c r="Y3031" t="str">
        <f>_xlfn.XLOOKUP(Orders_C[[#This Row],[Product_ID]],Products_C[Product_ID],Products_C[Category])</f>
        <v>Dessert</v>
      </c>
      <c r="Z3031" t="str">
        <f>_xlfn.XLOOKUP(Orders_C[[#This Row],[Store_ID]],Stores_c[Store_ID],Stores_c[City])</f>
        <v>Port Barbarabury</v>
      </c>
      <c r="AA3031" t="str">
        <f>_xlfn.XLOOKUP(Orders_C[[#This Row],[Customer_ID]],Customers_c[Customer_ID],Customers_c[Customer_Name])</f>
        <v>Jessica Cruz</v>
      </c>
      <c r="AB3031" s="6">
        <f>Orders_C[[#This Row],[Quantity]]*Orders_C[[#This Row],[Unit_Price]]*(1-Orders_C[[#This Row],[Discount %]])+Orders_C[[#This Row],[Tax]]</f>
        <v>829.39999999999986</v>
      </c>
      <c r="AC3031" s="9">
        <f>(Orders_C[[#This Row],[Unit_Price]]*Orders_C[[#This Row],[Quantity]])-Orders_C[[#This Row],[Discount]]+Orders_C[[#This Row],[Tax]]</f>
        <v>867.3</v>
      </c>
      <c r="AD3031" t="str">
        <f>IF(COUNTIF(Orders_C[[#All],[Customer_ID]],Orders_C[[#This Row],[Customer_ID]])&gt;1,"Repeat","New")</f>
        <v>Repeat</v>
      </c>
      <c r="AE3031" t="str" cm="1">
        <f t="array" ref="AE3031">_xlfn.XLOOKUP(Orders_C[[#This Row],[Store_ID]],Stores_c[[#All],[Store_ID]],Stores_c[[#All],[City]])</f>
        <v>Port Barbarabury</v>
      </c>
      <c r="AF3031" t="str" cm="1">
        <f t="array" ref="AF3031">_xlfn.XLOOKUP(Orders_C[[#This Row],[Store_ID]],Stores_c[[#All],[Store_ID]],Stores_c[[#All],[Manager_Name]])</f>
        <v>Edward Nguyen</v>
      </c>
      <c r="AG3031" t="str" cm="1">
        <f t="array" ref="AG3031">_xlfn.XLOOKUP(Orders_C[[#This Row],[Store_ID]],Stores_c[[#All],[Store_ID]],Stores_c[[#All],[Store_Type]])</f>
        <v>Street</v>
      </c>
    </row>
    <row r="3032" spans="1:33" x14ac:dyDescent="0.25">
      <c r="A3032">
        <v>9679</v>
      </c>
      <c r="B3032" s="1">
        <v>46038</v>
      </c>
      <c r="C3032" s="2">
        <v>0.47629629629629627</v>
      </c>
      <c r="D3032">
        <v>1474</v>
      </c>
      <c r="E3032">
        <v>214</v>
      </c>
      <c r="F3032">
        <v>545</v>
      </c>
      <c r="G3032">
        <v>327</v>
      </c>
      <c r="H3032">
        <v>3</v>
      </c>
      <c r="I3032">
        <v>290</v>
      </c>
      <c r="J3032">
        <v>10</v>
      </c>
      <c r="K3032">
        <v>14.5</v>
      </c>
      <c r="L3032">
        <v>874.5</v>
      </c>
      <c r="M3032" t="s">
        <v>20</v>
      </c>
      <c r="N3032" t="s">
        <v>22</v>
      </c>
      <c r="O3032">
        <v>55</v>
      </c>
      <c r="P3032">
        <v>1</v>
      </c>
      <c r="Q3032" t="s">
        <v>3702</v>
      </c>
      <c r="R3032">
        <v>501</v>
      </c>
      <c r="S3032" s="3">
        <v>0.1</v>
      </c>
      <c r="T3032" s="6">
        <v>352.5</v>
      </c>
      <c r="U3032" t="s">
        <v>6330</v>
      </c>
      <c r="V3032">
        <v>2026</v>
      </c>
      <c r="W3032" t="s">
        <v>6331</v>
      </c>
      <c r="X3032" t="str">
        <f>_xlfn.XLOOKUP(Orders_C[[#This Row],[Product_ID]],Products_C[Product_ID],Products_C[Product_Name])</f>
        <v>Wrap</v>
      </c>
      <c r="Y3032" t="str">
        <f>_xlfn.XLOOKUP(Orders_C[[#This Row],[Product_ID]],Products_C[Product_ID],Products_C[Category])</f>
        <v>Chicken</v>
      </c>
      <c r="Z3032" t="str">
        <f>_xlfn.XLOOKUP(Orders_C[[#This Row],[Store_ID]],Stores_c[Store_ID],Stores_c[City])</f>
        <v>New Robert</v>
      </c>
      <c r="AA3032" t="str">
        <f>_xlfn.XLOOKUP(Orders_C[[#This Row],[Customer_ID]],Customers_c[Customer_ID],Customers_c[Customer_Name])</f>
        <v>Lori Cook</v>
      </c>
      <c r="AB3032" s="6">
        <f>Orders_C[[#This Row],[Quantity]]*Orders_C[[#This Row],[Unit_Price]]*(1-Orders_C[[#This Row],[Discount %]])+Orders_C[[#This Row],[Tax]]</f>
        <v>797.5</v>
      </c>
      <c r="AC3032" s="9">
        <f>(Orders_C[[#This Row],[Unit_Price]]*Orders_C[[#This Row],[Quantity]])-Orders_C[[#This Row],[Discount]]+Orders_C[[#This Row],[Tax]]</f>
        <v>874.5</v>
      </c>
      <c r="AD3032" t="str">
        <f>IF(COUNTIF(Orders_C[[#All],[Customer_ID]],Orders_C[[#This Row],[Customer_ID]])&gt;1,"Repeat","New")</f>
        <v>Repeat</v>
      </c>
      <c r="AE3032" t="str" cm="1">
        <f t="array" ref="AE3032">_xlfn.XLOOKUP(Orders_C[[#This Row],[Store_ID]],Stores_c[[#All],[Store_ID]],Stores_c[[#All],[City]])</f>
        <v>New Robert</v>
      </c>
      <c r="AF3032" t="str" cm="1">
        <f t="array" ref="AF3032">_xlfn.XLOOKUP(Orders_C[[#This Row],[Store_ID]],Stores_c[[#All],[Store_ID]],Stores_c[[#All],[Manager_Name]])</f>
        <v>Krista Webb</v>
      </c>
      <c r="AG3032" t="str" cm="1">
        <f t="array" ref="AG3032">_xlfn.XLOOKUP(Orders_C[[#This Row],[Store_ID]],Stores_c[[#All],[Store_ID]],Stores_c[[#All],[Store_Type]])</f>
        <v>Drive-Thru</v>
      </c>
    </row>
    <row r="3033" spans="1:33" x14ac:dyDescent="0.25">
      <c r="A3033">
        <v>10071</v>
      </c>
      <c r="B3033" s="1">
        <v>45913</v>
      </c>
      <c r="C3033" s="2">
        <v>0.36260416666666667</v>
      </c>
      <c r="D3033">
        <v>1415</v>
      </c>
      <c r="E3033">
        <v>208</v>
      </c>
      <c r="F3033">
        <v>530</v>
      </c>
      <c r="G3033">
        <v>325</v>
      </c>
      <c r="H3033">
        <v>3</v>
      </c>
      <c r="I3033">
        <v>286</v>
      </c>
      <c r="J3033">
        <v>5</v>
      </c>
      <c r="K3033">
        <v>14.3</v>
      </c>
      <c r="L3033">
        <v>867.3</v>
      </c>
      <c r="M3033" t="s">
        <v>18</v>
      </c>
      <c r="N3033" t="s">
        <v>23</v>
      </c>
      <c r="O3033">
        <v>45</v>
      </c>
      <c r="P3033">
        <v>5</v>
      </c>
      <c r="Q3033" t="s">
        <v>4094</v>
      </c>
      <c r="R3033">
        <v>510</v>
      </c>
      <c r="S3033" s="3">
        <v>0.05</v>
      </c>
      <c r="T3033" s="6">
        <v>352.5</v>
      </c>
      <c r="U3033" t="s">
        <v>6335</v>
      </c>
      <c r="V3033">
        <v>2025</v>
      </c>
      <c r="W3033" t="s">
        <v>6331</v>
      </c>
      <c r="X3033" t="str">
        <f>_xlfn.XLOOKUP(Orders_C[[#This Row],[Product_ID]],Products_C[Product_ID],Products_C[Product_Name])</f>
        <v>Veg Burger</v>
      </c>
      <c r="Y3033" t="str">
        <f>_xlfn.XLOOKUP(Orders_C[[#This Row],[Product_ID]],Products_C[Product_ID],Products_C[Category])</f>
        <v>Chicken</v>
      </c>
      <c r="Z3033" t="str">
        <f>_xlfn.XLOOKUP(Orders_C[[#This Row],[Store_ID]],Stores_c[Store_ID],Stores_c[City])</f>
        <v>Tracyview</v>
      </c>
      <c r="AA3033" t="str">
        <f>_xlfn.XLOOKUP(Orders_C[[#This Row],[Customer_ID]],Customers_c[Customer_ID],Customers_c[Customer_Name])</f>
        <v>Jonathan Miller</v>
      </c>
      <c r="AB3033" s="6">
        <f>Orders_C[[#This Row],[Quantity]]*Orders_C[[#This Row],[Unit_Price]]*(1-Orders_C[[#This Row],[Discount %]])+Orders_C[[#This Row],[Tax]]</f>
        <v>829.39999999999986</v>
      </c>
      <c r="AC3033" s="9">
        <f>(Orders_C[[#This Row],[Unit_Price]]*Orders_C[[#This Row],[Quantity]])-Orders_C[[#This Row],[Discount]]+Orders_C[[#This Row],[Tax]]</f>
        <v>867.3</v>
      </c>
      <c r="AD3033" t="str">
        <f>IF(COUNTIF(Orders_C[[#All],[Customer_ID]],Orders_C[[#This Row],[Customer_ID]])&gt;1,"Repeat","New")</f>
        <v>Repeat</v>
      </c>
      <c r="AE3033" t="str" cm="1">
        <f t="array" ref="AE3033">_xlfn.XLOOKUP(Orders_C[[#This Row],[Store_ID]],Stores_c[[#All],[Store_ID]],Stores_c[[#All],[City]])</f>
        <v>Tracyview</v>
      </c>
      <c r="AF3033" t="str" cm="1">
        <f t="array" ref="AF3033">_xlfn.XLOOKUP(Orders_C[[#This Row],[Store_ID]],Stores_c[[#All],[Store_ID]],Stores_c[[#All],[Manager_Name]])</f>
        <v>Jeremiah Lee</v>
      </c>
      <c r="AG3033" t="str" cm="1">
        <f t="array" ref="AG3033">_xlfn.XLOOKUP(Orders_C[[#This Row],[Store_ID]],Stores_c[[#All],[Store_ID]],Stores_c[[#All],[Store_Type]])</f>
        <v>Mall</v>
      </c>
    </row>
    <row r="3034" spans="1:33" x14ac:dyDescent="0.25">
      <c r="A3034">
        <v>10789</v>
      </c>
      <c r="B3034" s="1">
        <v>45771</v>
      </c>
      <c r="C3034" s="2">
        <v>0.99016203703703709</v>
      </c>
      <c r="D3034">
        <v>1618</v>
      </c>
      <c r="E3034">
        <v>212</v>
      </c>
      <c r="F3034">
        <v>525</v>
      </c>
      <c r="G3034">
        <v>319</v>
      </c>
      <c r="H3034">
        <v>3</v>
      </c>
      <c r="I3034">
        <v>286</v>
      </c>
      <c r="J3034">
        <v>5</v>
      </c>
      <c r="K3034">
        <v>14.3</v>
      </c>
      <c r="L3034">
        <v>867.3</v>
      </c>
      <c r="M3034" t="s">
        <v>18</v>
      </c>
      <c r="N3034" t="s">
        <v>23</v>
      </c>
      <c r="O3034">
        <v>57</v>
      </c>
      <c r="P3034">
        <v>4</v>
      </c>
      <c r="Q3034" t="s">
        <v>4812</v>
      </c>
      <c r="R3034">
        <v>506</v>
      </c>
      <c r="S3034" s="3">
        <v>0.05</v>
      </c>
      <c r="T3034" s="6">
        <v>352.5</v>
      </c>
      <c r="U3034" t="s">
        <v>6337</v>
      </c>
      <c r="V3034">
        <v>2025</v>
      </c>
      <c r="W3034" t="s">
        <v>6331</v>
      </c>
      <c r="X3034" t="str">
        <f>_xlfn.XLOOKUP(Orders_C[[#This Row],[Product_ID]],Products_C[Product_ID],Products_C[Product_Name])</f>
        <v>Chocolate Lava Cake</v>
      </c>
      <c r="Y3034" t="str">
        <f>_xlfn.XLOOKUP(Orders_C[[#This Row],[Product_ID]],Products_C[Product_ID],Products_C[Category])</f>
        <v>Beverage</v>
      </c>
      <c r="Z3034" t="str">
        <f>_xlfn.XLOOKUP(Orders_C[[#This Row],[Store_ID]],Stores_c[Store_ID],Stores_c[City])</f>
        <v>Andrewview</v>
      </c>
      <c r="AA3034" t="str">
        <f>_xlfn.XLOOKUP(Orders_C[[#This Row],[Customer_ID]],Customers_c[Customer_ID],Customers_c[Customer_Name])</f>
        <v>Lisa Rivera</v>
      </c>
      <c r="AB3034" s="6">
        <f>Orders_C[[#This Row],[Quantity]]*Orders_C[[#This Row],[Unit_Price]]*(1-Orders_C[[#This Row],[Discount %]])+Orders_C[[#This Row],[Tax]]</f>
        <v>829.39999999999986</v>
      </c>
      <c r="AC3034" s="9">
        <f>(Orders_C[[#This Row],[Unit_Price]]*Orders_C[[#This Row],[Quantity]])-Orders_C[[#This Row],[Discount]]+Orders_C[[#This Row],[Tax]]</f>
        <v>867.3</v>
      </c>
      <c r="AD3034" t="str">
        <f>IF(COUNTIF(Orders_C[[#All],[Customer_ID]],Orders_C[[#This Row],[Customer_ID]])&gt;1,"Repeat","New")</f>
        <v>Repeat</v>
      </c>
      <c r="AE3034" t="str" cm="1">
        <f t="array" ref="AE3034">_xlfn.XLOOKUP(Orders_C[[#This Row],[Store_ID]],Stores_c[[#All],[Store_ID]],Stores_c[[#All],[City]])</f>
        <v>Andrewview</v>
      </c>
      <c r="AF3034" t="str" cm="1">
        <f t="array" ref="AF3034">_xlfn.XLOOKUP(Orders_C[[#This Row],[Store_ID]],Stores_c[[#All],[Store_ID]],Stores_c[[#All],[Manager_Name]])</f>
        <v>Alice Sutton</v>
      </c>
      <c r="AG3034" t="str" cm="1">
        <f t="array" ref="AG3034">_xlfn.XLOOKUP(Orders_C[[#This Row],[Store_ID]],Stores_c[[#All],[Store_ID]],Stores_c[[#All],[Store_Type]])</f>
        <v>Mall</v>
      </c>
    </row>
    <row r="3035" spans="1:33" x14ac:dyDescent="0.25">
      <c r="A3035">
        <v>7778</v>
      </c>
      <c r="B3035" s="1">
        <v>45901</v>
      </c>
      <c r="C3035" s="2">
        <v>0.63601851851851854</v>
      </c>
      <c r="D3035">
        <v>1685</v>
      </c>
      <c r="E3035">
        <v>202</v>
      </c>
      <c r="F3035">
        <v>422</v>
      </c>
      <c r="G3035">
        <v>329</v>
      </c>
      <c r="H3035">
        <v>3</v>
      </c>
      <c r="I3035">
        <v>294</v>
      </c>
      <c r="J3035">
        <v>15</v>
      </c>
      <c r="K3035">
        <v>14.7</v>
      </c>
      <c r="L3035">
        <v>881.7</v>
      </c>
      <c r="M3035" t="s">
        <v>19</v>
      </c>
      <c r="N3035" t="s">
        <v>22</v>
      </c>
      <c r="O3035">
        <v>57</v>
      </c>
      <c r="P3035">
        <v>3</v>
      </c>
      <c r="Q3035" t="s">
        <v>1801</v>
      </c>
      <c r="R3035">
        <v>507</v>
      </c>
      <c r="S3035" s="3">
        <v>0.15</v>
      </c>
      <c r="T3035" s="6">
        <v>352.50000000000011</v>
      </c>
      <c r="U3035" t="s">
        <v>6335</v>
      </c>
      <c r="V3035">
        <v>2025</v>
      </c>
      <c r="W3035" t="s">
        <v>6331</v>
      </c>
      <c r="X3035" t="str">
        <f>_xlfn.XLOOKUP(Orders_C[[#This Row],[Product_ID]],Products_C[Product_ID],Products_C[Product_Name])</f>
        <v>Rice Bowl</v>
      </c>
      <c r="Y3035" t="str">
        <f>_xlfn.XLOOKUP(Orders_C[[#This Row],[Product_ID]],Products_C[Product_ID],Products_C[Category])</f>
        <v>Dessert</v>
      </c>
      <c r="Z3035" t="str">
        <f>_xlfn.XLOOKUP(Orders_C[[#This Row],[Store_ID]],Stores_c[Store_ID],Stores_c[City])</f>
        <v>Rebekahside</v>
      </c>
      <c r="AA3035" t="str">
        <f>_xlfn.XLOOKUP(Orders_C[[#This Row],[Customer_ID]],Customers_c[Customer_ID],Customers_c[Customer_Name])</f>
        <v>Brian Parker</v>
      </c>
      <c r="AB3035" s="6">
        <f>Orders_C[[#This Row],[Quantity]]*Orders_C[[#This Row],[Unit_Price]]*(1-Orders_C[[#This Row],[Discount %]])+Orders_C[[#This Row],[Tax]]</f>
        <v>764.4</v>
      </c>
      <c r="AC3035" s="9">
        <f>(Orders_C[[#This Row],[Unit_Price]]*Orders_C[[#This Row],[Quantity]])-Orders_C[[#This Row],[Discount]]+Orders_C[[#This Row],[Tax]]</f>
        <v>881.7</v>
      </c>
      <c r="AD3035" t="str">
        <f>IF(COUNTIF(Orders_C[[#All],[Customer_ID]],Orders_C[[#This Row],[Customer_ID]])&gt;1,"Repeat","New")</f>
        <v>Repeat</v>
      </c>
      <c r="AE3035" t="str" cm="1">
        <f t="array" ref="AE3035">_xlfn.XLOOKUP(Orders_C[[#This Row],[Store_ID]],Stores_c[[#All],[Store_ID]],Stores_c[[#All],[City]])</f>
        <v>Rebekahside</v>
      </c>
      <c r="AF3035" t="str" cm="1">
        <f t="array" ref="AF3035">_xlfn.XLOOKUP(Orders_C[[#This Row],[Store_ID]],Stores_c[[#All],[Store_ID]],Stores_c[[#All],[Manager_Name]])</f>
        <v>Mark Ray</v>
      </c>
      <c r="AG3035" t="str" cm="1">
        <f t="array" ref="AG3035">_xlfn.XLOOKUP(Orders_C[[#This Row],[Store_ID]],Stores_c[[#All],[Store_ID]],Stores_c[[#All],[Store_Type]])</f>
        <v>Drive-Thru</v>
      </c>
    </row>
    <row r="3036" spans="1:33" x14ac:dyDescent="0.25">
      <c r="A3036">
        <v>10553</v>
      </c>
      <c r="B3036" s="1">
        <v>46006</v>
      </c>
      <c r="C3036" s="2">
        <v>4.4085648148148152E-2</v>
      </c>
      <c r="D3036">
        <v>1364</v>
      </c>
      <c r="E3036">
        <v>203</v>
      </c>
      <c r="F3036">
        <v>413</v>
      </c>
      <c r="G3036">
        <v>324</v>
      </c>
      <c r="H3036">
        <v>3</v>
      </c>
      <c r="I3036">
        <v>294</v>
      </c>
      <c r="J3036">
        <v>15</v>
      </c>
      <c r="K3036">
        <v>14.7</v>
      </c>
      <c r="L3036">
        <v>881.7</v>
      </c>
      <c r="M3036" t="s">
        <v>18</v>
      </c>
      <c r="N3036" t="s">
        <v>21</v>
      </c>
      <c r="O3036">
        <v>41</v>
      </c>
      <c r="P3036">
        <v>5</v>
      </c>
      <c r="Q3036" t="s">
        <v>4576</v>
      </c>
      <c r="R3036">
        <v>508</v>
      </c>
      <c r="S3036" s="3">
        <v>0.15</v>
      </c>
      <c r="T3036" s="6">
        <v>352.50000000000011</v>
      </c>
      <c r="U3036" t="s">
        <v>6328</v>
      </c>
      <c r="V3036">
        <v>2025</v>
      </c>
      <c r="W3036" t="s">
        <v>6331</v>
      </c>
      <c r="X3036" t="str">
        <f>_xlfn.XLOOKUP(Orders_C[[#This Row],[Product_ID]],Products_C[Product_ID],Products_C[Product_Name])</f>
        <v>Krushers</v>
      </c>
      <c r="Y3036" t="str">
        <f>_xlfn.XLOOKUP(Orders_C[[#This Row],[Product_ID]],Products_C[Product_ID],Products_C[Category])</f>
        <v>Dessert</v>
      </c>
      <c r="Z3036" t="str">
        <f>_xlfn.XLOOKUP(Orders_C[[#This Row],[Store_ID]],Stores_c[Store_ID],Stores_c[City])</f>
        <v>Lake Williammouth</v>
      </c>
      <c r="AA3036" t="str">
        <f>_xlfn.XLOOKUP(Orders_C[[#This Row],[Customer_ID]],Customers_c[Customer_ID],Customers_c[Customer_Name])</f>
        <v>Madeline Johnson</v>
      </c>
      <c r="AB3036" s="6">
        <f>Orders_C[[#This Row],[Quantity]]*Orders_C[[#This Row],[Unit_Price]]*(1-Orders_C[[#This Row],[Discount %]])+Orders_C[[#This Row],[Tax]]</f>
        <v>764.4</v>
      </c>
      <c r="AC3036" s="9">
        <f>(Orders_C[[#This Row],[Unit_Price]]*Orders_C[[#This Row],[Quantity]])-Orders_C[[#This Row],[Discount]]+Orders_C[[#This Row],[Tax]]</f>
        <v>881.7</v>
      </c>
      <c r="AD3036" t="str">
        <f>IF(COUNTIF(Orders_C[[#All],[Customer_ID]],Orders_C[[#This Row],[Customer_ID]])&gt;1,"Repeat","New")</f>
        <v>Repeat</v>
      </c>
      <c r="AE3036" t="str" cm="1">
        <f t="array" ref="AE3036">_xlfn.XLOOKUP(Orders_C[[#This Row],[Store_ID]],Stores_c[[#All],[Store_ID]],Stores_c[[#All],[City]])</f>
        <v>Lake Williammouth</v>
      </c>
      <c r="AF3036" t="str" cm="1">
        <f t="array" ref="AF3036">_xlfn.XLOOKUP(Orders_C[[#This Row],[Store_ID]],Stores_c[[#All],[Store_ID]],Stores_c[[#All],[Manager_Name]])</f>
        <v>Stephanie Dominguez</v>
      </c>
      <c r="AG3036" t="str" cm="1">
        <f t="array" ref="AG3036">_xlfn.XLOOKUP(Orders_C[[#This Row],[Store_ID]],Stores_c[[#All],[Store_ID]],Stores_c[[#All],[Store_Type]])</f>
        <v>Drive-Thru</v>
      </c>
    </row>
    <row r="3037" spans="1:33" x14ac:dyDescent="0.25">
      <c r="A3037">
        <v>6572</v>
      </c>
      <c r="B3037" s="1">
        <v>46035</v>
      </c>
      <c r="C3037" s="2">
        <v>0.97561342592592593</v>
      </c>
      <c r="D3037">
        <v>1153</v>
      </c>
      <c r="E3037">
        <v>212</v>
      </c>
      <c r="F3037">
        <v>515</v>
      </c>
      <c r="G3037">
        <v>323</v>
      </c>
      <c r="H3037">
        <v>2</v>
      </c>
      <c r="I3037">
        <v>427</v>
      </c>
      <c r="J3037">
        <v>10</v>
      </c>
      <c r="K3037">
        <v>21.35</v>
      </c>
      <c r="L3037">
        <v>865.35</v>
      </c>
      <c r="M3037" t="s">
        <v>18</v>
      </c>
      <c r="N3037" t="s">
        <v>21</v>
      </c>
      <c r="O3037">
        <v>44</v>
      </c>
      <c r="P3037">
        <v>1</v>
      </c>
      <c r="Q3037" t="s">
        <v>595</v>
      </c>
      <c r="R3037">
        <v>508</v>
      </c>
      <c r="S3037" s="3">
        <v>0.1</v>
      </c>
      <c r="T3037" s="6">
        <v>352.95000000000005</v>
      </c>
      <c r="U3037" t="s">
        <v>6330</v>
      </c>
      <c r="V3037">
        <v>2026</v>
      </c>
      <c r="W3037" t="s">
        <v>6331</v>
      </c>
      <c r="X3037" t="str">
        <f>_xlfn.XLOOKUP(Orders_C[[#This Row],[Product_ID]],Products_C[Product_ID],Products_C[Product_Name])</f>
        <v>Rice Bowl</v>
      </c>
      <c r="Y3037" t="str">
        <f>_xlfn.XLOOKUP(Orders_C[[#This Row],[Product_ID]],Products_C[Product_ID],Products_C[Category])</f>
        <v>Beverage</v>
      </c>
      <c r="Z3037" t="str">
        <f>_xlfn.XLOOKUP(Orders_C[[#This Row],[Store_ID]],Stores_c[Store_ID],Stores_c[City])</f>
        <v>Andrewview</v>
      </c>
      <c r="AA3037" t="str">
        <f>_xlfn.XLOOKUP(Orders_C[[#This Row],[Customer_ID]],Customers_c[Customer_ID],Customers_c[Customer_Name])</f>
        <v>Rachel Knox</v>
      </c>
      <c r="AB3037" s="6">
        <f>Orders_C[[#This Row],[Quantity]]*Orders_C[[#This Row],[Unit_Price]]*(1-Orders_C[[#This Row],[Discount %]])+Orders_C[[#This Row],[Tax]]</f>
        <v>789.95</v>
      </c>
      <c r="AC3037" s="9">
        <f>(Orders_C[[#This Row],[Unit_Price]]*Orders_C[[#This Row],[Quantity]])-Orders_C[[#This Row],[Discount]]+Orders_C[[#This Row],[Tax]]</f>
        <v>865.35</v>
      </c>
      <c r="AD3037" t="str">
        <f>IF(COUNTIF(Orders_C[[#All],[Customer_ID]],Orders_C[[#This Row],[Customer_ID]])&gt;1,"Repeat","New")</f>
        <v>Repeat</v>
      </c>
      <c r="AE3037" t="str" cm="1">
        <f t="array" ref="AE3037">_xlfn.XLOOKUP(Orders_C[[#This Row],[Store_ID]],Stores_c[[#All],[Store_ID]],Stores_c[[#All],[City]])</f>
        <v>Andrewview</v>
      </c>
      <c r="AF3037" t="str" cm="1">
        <f t="array" ref="AF3037">_xlfn.XLOOKUP(Orders_C[[#This Row],[Store_ID]],Stores_c[[#All],[Store_ID]],Stores_c[[#All],[Manager_Name]])</f>
        <v>Alice Sutton</v>
      </c>
      <c r="AG3037" t="str" cm="1">
        <f t="array" ref="AG3037">_xlfn.XLOOKUP(Orders_C[[#This Row],[Store_ID]],Stores_c[[#All],[Store_ID]],Stores_c[[#All],[Store_Type]])</f>
        <v>Mall</v>
      </c>
    </row>
    <row r="3038" spans="1:33" x14ac:dyDescent="0.25">
      <c r="A3038">
        <v>6032</v>
      </c>
      <c r="B3038" s="1">
        <v>45784</v>
      </c>
      <c r="C3038" s="2">
        <v>0.15974537037037037</v>
      </c>
      <c r="D3038">
        <v>1393</v>
      </c>
      <c r="E3038">
        <v>215</v>
      </c>
      <c r="F3038">
        <v>487</v>
      </c>
      <c r="G3038">
        <v>312</v>
      </c>
      <c r="H3038">
        <v>2</v>
      </c>
      <c r="I3038">
        <v>433</v>
      </c>
      <c r="J3038">
        <v>15</v>
      </c>
      <c r="K3038">
        <v>21.65</v>
      </c>
      <c r="L3038">
        <v>872.65</v>
      </c>
      <c r="M3038" t="s">
        <v>20</v>
      </c>
      <c r="N3038" t="s">
        <v>22</v>
      </c>
      <c r="O3038">
        <v>40</v>
      </c>
      <c r="P3038">
        <v>3</v>
      </c>
      <c r="Q3038" t="s">
        <v>55</v>
      </c>
      <c r="R3038">
        <v>505</v>
      </c>
      <c r="S3038" s="3">
        <v>0.15</v>
      </c>
      <c r="T3038" s="6">
        <v>353.04999999999995</v>
      </c>
      <c r="U3038" t="s">
        <v>6339</v>
      </c>
      <c r="V3038">
        <v>2025</v>
      </c>
      <c r="W3038" t="s">
        <v>6329</v>
      </c>
      <c r="X3038" t="str">
        <f>_xlfn.XLOOKUP(Orders_C[[#This Row],[Product_ID]],Products_C[Product_ID],Products_C[Product_Name])</f>
        <v>Veg Burger</v>
      </c>
      <c r="Y3038" t="str">
        <f>_xlfn.XLOOKUP(Orders_C[[#This Row],[Product_ID]],Products_C[Product_ID],Products_C[Category])</f>
        <v>Burger</v>
      </c>
      <c r="Z3038" t="str">
        <f>_xlfn.XLOOKUP(Orders_C[[#This Row],[Store_ID]],Stores_c[Store_ID],Stores_c[City])</f>
        <v>Sallyburgh</v>
      </c>
      <c r="AA3038" t="str">
        <f>_xlfn.XLOOKUP(Orders_C[[#This Row],[Customer_ID]],Customers_c[Customer_ID],Customers_c[Customer_Name])</f>
        <v>Jeffrey Thomas</v>
      </c>
      <c r="AB3038" s="6">
        <f>Orders_C[[#This Row],[Quantity]]*Orders_C[[#This Row],[Unit_Price]]*(1-Orders_C[[#This Row],[Discount %]])+Orders_C[[#This Row],[Tax]]</f>
        <v>757.75</v>
      </c>
      <c r="AC3038" s="9">
        <f>(Orders_C[[#This Row],[Unit_Price]]*Orders_C[[#This Row],[Quantity]])-Orders_C[[#This Row],[Discount]]+Orders_C[[#This Row],[Tax]]</f>
        <v>872.65</v>
      </c>
      <c r="AD3038" t="str">
        <f>IF(COUNTIF(Orders_C[[#All],[Customer_ID]],Orders_C[[#This Row],[Customer_ID]])&gt;1,"Repeat","New")</f>
        <v>Repeat</v>
      </c>
      <c r="AE3038" t="str" cm="1">
        <f t="array" ref="AE3038">_xlfn.XLOOKUP(Orders_C[[#This Row],[Store_ID]],Stores_c[[#All],[Store_ID]],Stores_c[[#All],[City]])</f>
        <v>Sallyburgh</v>
      </c>
      <c r="AF3038" t="str" cm="1">
        <f t="array" ref="AF3038">_xlfn.XLOOKUP(Orders_C[[#This Row],[Store_ID]],Stores_c[[#All],[Store_ID]],Stores_c[[#All],[Manager_Name]])</f>
        <v>Benjamin Mccoy</v>
      </c>
      <c r="AG3038" t="str" cm="1">
        <f t="array" ref="AG3038">_xlfn.XLOOKUP(Orders_C[[#This Row],[Store_ID]],Stores_c[[#All],[Store_ID]],Stores_c[[#All],[Store_Type]])</f>
        <v>Drive-Thru</v>
      </c>
    </row>
    <row r="3039" spans="1:33" x14ac:dyDescent="0.25">
      <c r="A3039">
        <v>8876</v>
      </c>
      <c r="B3039" s="1">
        <v>46019</v>
      </c>
      <c r="C3039" s="2">
        <v>0.45473379629629629</v>
      </c>
      <c r="D3039">
        <v>1377</v>
      </c>
      <c r="E3039">
        <v>209</v>
      </c>
      <c r="F3039">
        <v>548</v>
      </c>
      <c r="G3039">
        <v>336</v>
      </c>
      <c r="H3039">
        <v>2</v>
      </c>
      <c r="I3039">
        <v>433</v>
      </c>
      <c r="J3039">
        <v>15</v>
      </c>
      <c r="K3039">
        <v>21.65</v>
      </c>
      <c r="L3039">
        <v>872.65</v>
      </c>
      <c r="M3039" t="s">
        <v>18</v>
      </c>
      <c r="N3039" t="s">
        <v>21</v>
      </c>
      <c r="O3039">
        <v>31</v>
      </c>
      <c r="P3039">
        <v>1</v>
      </c>
      <c r="Q3039" t="s">
        <v>2899</v>
      </c>
      <c r="R3039">
        <v>504</v>
      </c>
      <c r="S3039" s="3">
        <v>0.15</v>
      </c>
      <c r="T3039" s="6">
        <v>353.04999999999995</v>
      </c>
      <c r="U3039" t="s">
        <v>6328</v>
      </c>
      <c r="V3039">
        <v>2025</v>
      </c>
      <c r="W3039" t="s">
        <v>6329</v>
      </c>
      <c r="X3039" t="str">
        <f>_xlfn.XLOOKUP(Orders_C[[#This Row],[Product_ID]],Products_C[Product_ID],Products_C[Product_Name])</f>
        <v>Chicken Bucket</v>
      </c>
      <c r="Y3039" t="str">
        <f>_xlfn.XLOOKUP(Orders_C[[#This Row],[Product_ID]],Products_C[Product_ID],Products_C[Category])</f>
        <v>Dessert</v>
      </c>
      <c r="Z3039" t="str">
        <f>_xlfn.XLOOKUP(Orders_C[[#This Row],[Store_ID]],Stores_c[Store_ID],Stores_c[City])</f>
        <v>Reidberg</v>
      </c>
      <c r="AA3039" t="str">
        <f>_xlfn.XLOOKUP(Orders_C[[#This Row],[Customer_ID]],Customers_c[Customer_ID],Customers_c[Customer_Name])</f>
        <v>Emily Hurley</v>
      </c>
      <c r="AB3039" s="6">
        <f>Orders_C[[#This Row],[Quantity]]*Orders_C[[#This Row],[Unit_Price]]*(1-Orders_C[[#This Row],[Discount %]])+Orders_C[[#This Row],[Tax]]</f>
        <v>757.75</v>
      </c>
      <c r="AC3039" s="9">
        <f>(Orders_C[[#This Row],[Unit_Price]]*Orders_C[[#This Row],[Quantity]])-Orders_C[[#This Row],[Discount]]+Orders_C[[#This Row],[Tax]]</f>
        <v>872.65</v>
      </c>
      <c r="AD3039" t="str">
        <f>IF(COUNTIF(Orders_C[[#All],[Customer_ID]],Orders_C[[#This Row],[Customer_ID]])&gt;1,"Repeat","New")</f>
        <v>Repeat</v>
      </c>
      <c r="AE3039" t="str" cm="1">
        <f t="array" ref="AE3039">_xlfn.XLOOKUP(Orders_C[[#This Row],[Store_ID]],Stores_c[[#All],[Store_ID]],Stores_c[[#All],[City]])</f>
        <v>Reidberg</v>
      </c>
      <c r="AF3039" t="str" cm="1">
        <f t="array" ref="AF3039">_xlfn.XLOOKUP(Orders_C[[#This Row],[Store_ID]],Stores_c[[#All],[Store_ID]],Stores_c[[#All],[Manager_Name]])</f>
        <v>Jeffrey Horn</v>
      </c>
      <c r="AG3039" t="str" cm="1">
        <f t="array" ref="AG3039">_xlfn.XLOOKUP(Orders_C[[#This Row],[Store_ID]],Stores_c[[#All],[Store_ID]],Stores_c[[#All],[Store_Type]])</f>
        <v>Drive-Thru</v>
      </c>
    </row>
    <row r="3040" spans="1:33" x14ac:dyDescent="0.25">
      <c r="A3040">
        <v>10055</v>
      </c>
      <c r="B3040" s="1">
        <v>46004</v>
      </c>
      <c r="C3040" s="2">
        <v>0.78592592592592592</v>
      </c>
      <c r="D3040">
        <v>1216</v>
      </c>
      <c r="E3040">
        <v>214</v>
      </c>
      <c r="F3040">
        <v>504</v>
      </c>
      <c r="G3040">
        <v>315</v>
      </c>
      <c r="H3040">
        <v>2</v>
      </c>
      <c r="I3040">
        <v>433</v>
      </c>
      <c r="J3040">
        <v>15</v>
      </c>
      <c r="K3040">
        <v>21.65</v>
      </c>
      <c r="L3040">
        <v>872.65</v>
      </c>
      <c r="M3040" t="s">
        <v>20</v>
      </c>
      <c r="N3040" t="s">
        <v>21</v>
      </c>
      <c r="O3040">
        <v>39</v>
      </c>
      <c r="P3040">
        <v>4</v>
      </c>
      <c r="Q3040" t="s">
        <v>4078</v>
      </c>
      <c r="R3040">
        <v>505</v>
      </c>
      <c r="S3040" s="3">
        <v>0.15</v>
      </c>
      <c r="T3040" s="6">
        <v>353.04999999999995</v>
      </c>
      <c r="U3040" t="s">
        <v>6328</v>
      </c>
      <c r="V3040">
        <v>2025</v>
      </c>
      <c r="W3040" t="s">
        <v>6329</v>
      </c>
      <c r="X3040" t="str">
        <f>_xlfn.XLOOKUP(Orders_C[[#This Row],[Product_ID]],Products_C[Product_ID],Products_C[Product_Name])</f>
        <v>Popcorn Chicken</v>
      </c>
      <c r="Y3040" t="str">
        <f>_xlfn.XLOOKUP(Orders_C[[#This Row],[Product_ID]],Products_C[Product_ID],Products_C[Category])</f>
        <v>Beverage</v>
      </c>
      <c r="Z3040" t="str">
        <f>_xlfn.XLOOKUP(Orders_C[[#This Row],[Store_ID]],Stores_c[Store_ID],Stores_c[City])</f>
        <v>New Robert</v>
      </c>
      <c r="AA3040" t="str">
        <f>_xlfn.XLOOKUP(Orders_C[[#This Row],[Customer_ID]],Customers_c[Customer_ID],Customers_c[Customer_Name])</f>
        <v>Jennifer Ingram</v>
      </c>
      <c r="AB3040" s="6">
        <f>Orders_C[[#This Row],[Quantity]]*Orders_C[[#This Row],[Unit_Price]]*(1-Orders_C[[#This Row],[Discount %]])+Orders_C[[#This Row],[Tax]]</f>
        <v>757.75</v>
      </c>
      <c r="AC3040" s="9">
        <f>(Orders_C[[#This Row],[Unit_Price]]*Orders_C[[#This Row],[Quantity]])-Orders_C[[#This Row],[Discount]]+Orders_C[[#This Row],[Tax]]</f>
        <v>872.65</v>
      </c>
      <c r="AD3040" t="str">
        <f>IF(COUNTIF(Orders_C[[#All],[Customer_ID]],Orders_C[[#This Row],[Customer_ID]])&gt;1,"Repeat","New")</f>
        <v>Repeat</v>
      </c>
      <c r="AE3040" t="str" cm="1">
        <f t="array" ref="AE3040">_xlfn.XLOOKUP(Orders_C[[#This Row],[Store_ID]],Stores_c[[#All],[Store_ID]],Stores_c[[#All],[City]])</f>
        <v>New Robert</v>
      </c>
      <c r="AF3040" t="str" cm="1">
        <f t="array" ref="AF3040">_xlfn.XLOOKUP(Orders_C[[#This Row],[Store_ID]],Stores_c[[#All],[Store_ID]],Stores_c[[#All],[Manager_Name]])</f>
        <v>Krista Webb</v>
      </c>
      <c r="AG3040" t="str" cm="1">
        <f t="array" ref="AG3040">_xlfn.XLOOKUP(Orders_C[[#This Row],[Store_ID]],Stores_c[[#All],[Store_ID]],Stores_c[[#All],[Store_Type]])</f>
        <v>Drive-Thru</v>
      </c>
    </row>
    <row r="3041" spans="1:33" x14ac:dyDescent="0.25">
      <c r="A3041">
        <v>6154</v>
      </c>
      <c r="B3041" s="1">
        <v>45738</v>
      </c>
      <c r="C3041" s="2">
        <v>0.68359953703703702</v>
      </c>
      <c r="D3041">
        <v>1648</v>
      </c>
      <c r="E3041">
        <v>204</v>
      </c>
      <c r="F3041">
        <v>487</v>
      </c>
      <c r="G3041">
        <v>333</v>
      </c>
      <c r="H3041">
        <v>4</v>
      </c>
      <c r="I3041">
        <v>217</v>
      </c>
      <c r="J3041">
        <v>5</v>
      </c>
      <c r="K3041">
        <v>10.85</v>
      </c>
      <c r="L3041">
        <v>873.85</v>
      </c>
      <c r="M3041" t="s">
        <v>20</v>
      </c>
      <c r="N3041" t="s">
        <v>22</v>
      </c>
      <c r="O3041">
        <v>57</v>
      </c>
      <c r="P3041">
        <v>3</v>
      </c>
      <c r="Q3041" t="s">
        <v>177</v>
      </c>
      <c r="R3041">
        <v>508</v>
      </c>
      <c r="S3041" s="3">
        <v>0.05</v>
      </c>
      <c r="T3041" s="6">
        <v>353.05000000000007</v>
      </c>
      <c r="U3041" t="s">
        <v>6334</v>
      </c>
      <c r="V3041">
        <v>2025</v>
      </c>
      <c r="W3041" t="s">
        <v>6331</v>
      </c>
      <c r="X3041" t="str">
        <f>_xlfn.XLOOKUP(Orders_C[[#This Row],[Product_ID]],Products_C[Product_ID],Products_C[Product_Name])</f>
        <v>Chicken Wings</v>
      </c>
      <c r="Y3041" t="str">
        <f>_xlfn.XLOOKUP(Orders_C[[#This Row],[Product_ID]],Products_C[Product_ID],Products_C[Category])</f>
        <v>Burger</v>
      </c>
      <c r="Z3041" t="str">
        <f>_xlfn.XLOOKUP(Orders_C[[#This Row],[Store_ID]],Stores_c[Store_ID],Stores_c[City])</f>
        <v>New Robertfurt</v>
      </c>
      <c r="AA3041" t="str">
        <f>_xlfn.XLOOKUP(Orders_C[[#This Row],[Customer_ID]],Customers_c[Customer_ID],Customers_c[Customer_Name])</f>
        <v>Timothy Campbell</v>
      </c>
      <c r="AB3041" s="6">
        <f>Orders_C[[#This Row],[Quantity]]*Orders_C[[#This Row],[Unit_Price]]*(1-Orders_C[[#This Row],[Discount %]])+Orders_C[[#This Row],[Tax]]</f>
        <v>835.44999999999993</v>
      </c>
      <c r="AC3041" s="9">
        <f>(Orders_C[[#This Row],[Unit_Price]]*Orders_C[[#This Row],[Quantity]])-Orders_C[[#This Row],[Discount]]+Orders_C[[#This Row],[Tax]]</f>
        <v>873.85</v>
      </c>
      <c r="AD3041" t="str">
        <f>IF(COUNTIF(Orders_C[[#All],[Customer_ID]],Orders_C[[#This Row],[Customer_ID]])&gt;1,"Repeat","New")</f>
        <v>Repeat</v>
      </c>
      <c r="AE3041" t="str" cm="1">
        <f t="array" ref="AE3041">_xlfn.XLOOKUP(Orders_C[[#This Row],[Store_ID]],Stores_c[[#All],[Store_ID]],Stores_c[[#All],[City]])</f>
        <v>New Robertfurt</v>
      </c>
      <c r="AF3041" t="str" cm="1">
        <f t="array" ref="AF3041">_xlfn.XLOOKUP(Orders_C[[#This Row],[Store_ID]],Stores_c[[#All],[Store_ID]],Stores_c[[#All],[Manager_Name]])</f>
        <v>Tiffany Gomez</v>
      </c>
      <c r="AG3041" t="str" cm="1">
        <f t="array" ref="AG3041">_xlfn.XLOOKUP(Orders_C[[#This Row],[Store_ID]],Stores_c[[#All],[Store_ID]],Stores_c[[#All],[Store_Type]])</f>
        <v>Street</v>
      </c>
    </row>
    <row r="3042" spans="1:33" x14ac:dyDescent="0.25">
      <c r="A3042">
        <v>6973</v>
      </c>
      <c r="B3042" s="1">
        <v>45837</v>
      </c>
      <c r="C3042" s="2">
        <v>0.77106481481481481</v>
      </c>
      <c r="D3042">
        <v>1568</v>
      </c>
      <c r="E3042">
        <v>203</v>
      </c>
      <c r="F3042">
        <v>501</v>
      </c>
      <c r="G3042">
        <v>331</v>
      </c>
      <c r="H3042">
        <v>4</v>
      </c>
      <c r="I3042">
        <v>217</v>
      </c>
      <c r="J3042">
        <v>5</v>
      </c>
      <c r="K3042">
        <v>10.85</v>
      </c>
      <c r="L3042">
        <v>873.85</v>
      </c>
      <c r="M3042" t="s">
        <v>19</v>
      </c>
      <c r="N3042" t="s">
        <v>23</v>
      </c>
      <c r="O3042">
        <v>25</v>
      </c>
      <c r="P3042">
        <v>4</v>
      </c>
      <c r="Q3042" t="s">
        <v>996</v>
      </c>
      <c r="R3042">
        <v>506</v>
      </c>
      <c r="S3042" s="3">
        <v>0.05</v>
      </c>
      <c r="T3042" s="6">
        <v>353.05000000000007</v>
      </c>
      <c r="U3042" t="s">
        <v>6340</v>
      </c>
      <c r="V3042">
        <v>2025</v>
      </c>
      <c r="W3042" t="s">
        <v>6329</v>
      </c>
      <c r="X3042" t="str">
        <f>_xlfn.XLOOKUP(Orders_C[[#This Row],[Product_ID]],Products_C[Product_ID],Products_C[Product_Name])</f>
        <v>Chicken Bucket</v>
      </c>
      <c r="Y3042" t="str">
        <f>_xlfn.XLOOKUP(Orders_C[[#This Row],[Product_ID]],Products_C[Product_ID],Products_C[Category])</f>
        <v>Beverage</v>
      </c>
      <c r="Z3042" t="str">
        <f>_xlfn.XLOOKUP(Orders_C[[#This Row],[Store_ID]],Stores_c[Store_ID],Stores_c[City])</f>
        <v>Lake Williammouth</v>
      </c>
      <c r="AA3042" t="str">
        <f>_xlfn.XLOOKUP(Orders_C[[#This Row],[Customer_ID]],Customers_c[Customer_ID],Customers_c[Customer_Name])</f>
        <v>Michael Davis</v>
      </c>
      <c r="AB3042" s="6">
        <f>Orders_C[[#This Row],[Quantity]]*Orders_C[[#This Row],[Unit_Price]]*(1-Orders_C[[#This Row],[Discount %]])+Orders_C[[#This Row],[Tax]]</f>
        <v>835.44999999999993</v>
      </c>
      <c r="AC3042" s="9">
        <f>(Orders_C[[#This Row],[Unit_Price]]*Orders_C[[#This Row],[Quantity]])-Orders_C[[#This Row],[Discount]]+Orders_C[[#This Row],[Tax]]</f>
        <v>873.85</v>
      </c>
      <c r="AD3042" t="str">
        <f>IF(COUNTIF(Orders_C[[#All],[Customer_ID]],Orders_C[[#This Row],[Customer_ID]])&gt;1,"Repeat","New")</f>
        <v>Repeat</v>
      </c>
      <c r="AE3042" t="str" cm="1">
        <f t="array" ref="AE3042">_xlfn.XLOOKUP(Orders_C[[#This Row],[Store_ID]],Stores_c[[#All],[Store_ID]],Stores_c[[#All],[City]])</f>
        <v>Lake Williammouth</v>
      </c>
      <c r="AF3042" t="str" cm="1">
        <f t="array" ref="AF3042">_xlfn.XLOOKUP(Orders_C[[#This Row],[Store_ID]],Stores_c[[#All],[Store_ID]],Stores_c[[#All],[Manager_Name]])</f>
        <v>Stephanie Dominguez</v>
      </c>
      <c r="AG3042" t="str" cm="1">
        <f t="array" ref="AG3042">_xlfn.XLOOKUP(Orders_C[[#This Row],[Store_ID]],Stores_c[[#All],[Store_ID]],Stores_c[[#All],[Store_Type]])</f>
        <v>Drive-Thru</v>
      </c>
    </row>
    <row r="3043" spans="1:33" x14ac:dyDescent="0.25">
      <c r="A3043">
        <v>10446</v>
      </c>
      <c r="B3043" s="1">
        <v>45796</v>
      </c>
      <c r="C3043" s="2">
        <v>0.13221064814814815</v>
      </c>
      <c r="D3043">
        <v>1671</v>
      </c>
      <c r="E3043">
        <v>210</v>
      </c>
      <c r="F3043">
        <v>461</v>
      </c>
      <c r="G3043">
        <v>335</v>
      </c>
      <c r="H3043">
        <v>4</v>
      </c>
      <c r="I3043">
        <v>217</v>
      </c>
      <c r="J3043">
        <v>5</v>
      </c>
      <c r="K3043">
        <v>10.85</v>
      </c>
      <c r="L3043">
        <v>873.85</v>
      </c>
      <c r="M3043" t="s">
        <v>20</v>
      </c>
      <c r="N3043" t="s">
        <v>22</v>
      </c>
      <c r="O3043">
        <v>50</v>
      </c>
      <c r="P3043">
        <v>5</v>
      </c>
      <c r="Q3043" t="s">
        <v>4469</v>
      </c>
      <c r="R3043">
        <v>506</v>
      </c>
      <c r="S3043" s="3">
        <v>0.05</v>
      </c>
      <c r="T3043" s="6">
        <v>353.05000000000007</v>
      </c>
      <c r="U3043" t="s">
        <v>6339</v>
      </c>
      <c r="V3043">
        <v>2025</v>
      </c>
      <c r="W3043" t="s">
        <v>6331</v>
      </c>
      <c r="X3043" t="str">
        <f>_xlfn.XLOOKUP(Orders_C[[#This Row],[Product_ID]],Products_C[Product_ID],Products_C[Product_Name])</f>
        <v>Krushers</v>
      </c>
      <c r="Y3043" t="str">
        <f>_xlfn.XLOOKUP(Orders_C[[#This Row],[Product_ID]],Products_C[Product_ID],Products_C[Category])</f>
        <v>Chicken</v>
      </c>
      <c r="Z3043" t="str">
        <f>_xlfn.XLOOKUP(Orders_C[[#This Row],[Store_ID]],Stores_c[Store_ID],Stores_c[City])</f>
        <v>East William</v>
      </c>
      <c r="AA3043" t="str">
        <f>_xlfn.XLOOKUP(Orders_C[[#This Row],[Customer_ID]],Customers_c[Customer_ID],Customers_c[Customer_Name])</f>
        <v>Mrs. Donna Jarvis</v>
      </c>
      <c r="AB3043" s="6">
        <f>Orders_C[[#This Row],[Quantity]]*Orders_C[[#This Row],[Unit_Price]]*(1-Orders_C[[#This Row],[Discount %]])+Orders_C[[#This Row],[Tax]]</f>
        <v>835.44999999999993</v>
      </c>
      <c r="AC3043" s="9">
        <f>(Orders_C[[#This Row],[Unit_Price]]*Orders_C[[#This Row],[Quantity]])-Orders_C[[#This Row],[Discount]]+Orders_C[[#This Row],[Tax]]</f>
        <v>873.85</v>
      </c>
      <c r="AD3043" t="str">
        <f>IF(COUNTIF(Orders_C[[#All],[Customer_ID]],Orders_C[[#This Row],[Customer_ID]])&gt;1,"Repeat","New")</f>
        <v>Repeat</v>
      </c>
      <c r="AE3043" t="str" cm="1">
        <f t="array" ref="AE3043">_xlfn.XLOOKUP(Orders_C[[#This Row],[Store_ID]],Stores_c[[#All],[Store_ID]],Stores_c[[#All],[City]])</f>
        <v>East William</v>
      </c>
      <c r="AF3043" t="str" cm="1">
        <f t="array" ref="AF3043">_xlfn.XLOOKUP(Orders_C[[#This Row],[Store_ID]],Stores_c[[#All],[Store_ID]],Stores_c[[#All],[Manager_Name]])</f>
        <v>Victoria Butler</v>
      </c>
      <c r="AG3043" t="str" cm="1">
        <f t="array" ref="AG3043">_xlfn.XLOOKUP(Orders_C[[#This Row],[Store_ID]],Stores_c[[#All],[Store_ID]],Stores_c[[#All],[Store_Type]])</f>
        <v>Drive-Thru</v>
      </c>
    </row>
    <row r="3044" spans="1:33" x14ac:dyDescent="0.25">
      <c r="A3044">
        <v>9619</v>
      </c>
      <c r="B3044" s="1">
        <v>45806</v>
      </c>
      <c r="C3044" s="2">
        <v>0.52401620370370372</v>
      </c>
      <c r="D3044">
        <v>1455</v>
      </c>
      <c r="E3044">
        <v>217</v>
      </c>
      <c r="F3044">
        <v>470</v>
      </c>
      <c r="G3044">
        <v>301</v>
      </c>
      <c r="H3044">
        <v>4</v>
      </c>
      <c r="I3044">
        <v>214</v>
      </c>
      <c r="J3044">
        <v>0</v>
      </c>
      <c r="K3044">
        <v>10.7</v>
      </c>
      <c r="L3044">
        <v>866.7</v>
      </c>
      <c r="M3044" t="s">
        <v>19</v>
      </c>
      <c r="N3044" t="s">
        <v>22</v>
      </c>
      <c r="O3044">
        <v>31</v>
      </c>
      <c r="P3044">
        <v>1</v>
      </c>
      <c r="Q3044" t="s">
        <v>3642</v>
      </c>
      <c r="R3044">
        <v>505</v>
      </c>
      <c r="S3044" s="3">
        <v>0</v>
      </c>
      <c r="T3044" s="6">
        <v>353.1</v>
      </c>
      <c r="U3044" t="s">
        <v>6339</v>
      </c>
      <c r="V3044">
        <v>2025</v>
      </c>
      <c r="W3044" t="s">
        <v>6329</v>
      </c>
      <c r="X3044" t="str">
        <f>_xlfn.XLOOKUP(Orders_C[[#This Row],[Product_ID]],Products_C[Product_ID],Products_C[Product_Name])</f>
        <v>Krushers</v>
      </c>
      <c r="Y3044" t="str">
        <f>_xlfn.XLOOKUP(Orders_C[[#This Row],[Product_ID]],Products_C[Product_ID],Products_C[Category])</f>
        <v>Burger</v>
      </c>
      <c r="Z3044" t="str">
        <f>_xlfn.XLOOKUP(Orders_C[[#This Row],[Store_ID]],Stores_c[Store_ID],Stores_c[City])</f>
        <v>West Rebecca</v>
      </c>
      <c r="AA3044" t="str">
        <f>_xlfn.XLOOKUP(Orders_C[[#This Row],[Customer_ID]],Customers_c[Customer_ID],Customers_c[Customer_Name])</f>
        <v>John White</v>
      </c>
      <c r="AB3044" s="6">
        <f>Orders_C[[#This Row],[Quantity]]*Orders_C[[#This Row],[Unit_Price]]*(1-Orders_C[[#This Row],[Discount %]])+Orders_C[[#This Row],[Tax]]</f>
        <v>866.7</v>
      </c>
      <c r="AC3044" s="9">
        <f>(Orders_C[[#This Row],[Unit_Price]]*Orders_C[[#This Row],[Quantity]])-Orders_C[[#This Row],[Discount]]+Orders_C[[#This Row],[Tax]]</f>
        <v>866.7</v>
      </c>
      <c r="AD3044" t="str">
        <f>IF(COUNTIF(Orders_C[[#All],[Customer_ID]],Orders_C[[#This Row],[Customer_ID]])&gt;1,"Repeat","New")</f>
        <v>Repeat</v>
      </c>
      <c r="AE3044" t="str" cm="1">
        <f t="array" ref="AE3044">_xlfn.XLOOKUP(Orders_C[[#This Row],[Store_ID]],Stores_c[[#All],[Store_ID]],Stores_c[[#All],[City]])</f>
        <v>West Rebecca</v>
      </c>
      <c r="AF3044" t="str" cm="1">
        <f t="array" ref="AF3044">_xlfn.XLOOKUP(Orders_C[[#This Row],[Store_ID]],Stores_c[[#All],[Store_ID]],Stores_c[[#All],[Manager_Name]])</f>
        <v>Albert Smith</v>
      </c>
      <c r="AG3044" t="str" cm="1">
        <f t="array" ref="AG3044">_xlfn.XLOOKUP(Orders_C[[#This Row],[Store_ID]],Stores_c[[#All],[Store_ID]],Stores_c[[#All],[Store_Type]])</f>
        <v>Mall</v>
      </c>
    </row>
    <row r="3045" spans="1:33" x14ac:dyDescent="0.25">
      <c r="A3045">
        <v>9741</v>
      </c>
      <c r="B3045" s="1">
        <v>45821</v>
      </c>
      <c r="C3045" s="2">
        <v>0.24547453703703703</v>
      </c>
      <c r="D3045">
        <v>1128</v>
      </c>
      <c r="E3045">
        <v>220</v>
      </c>
      <c r="F3045">
        <v>453</v>
      </c>
      <c r="G3045">
        <v>338</v>
      </c>
      <c r="H3045">
        <v>4</v>
      </c>
      <c r="I3045">
        <v>214</v>
      </c>
      <c r="J3045">
        <v>0</v>
      </c>
      <c r="K3045">
        <v>10.7</v>
      </c>
      <c r="L3045">
        <v>866.7</v>
      </c>
      <c r="M3045" t="s">
        <v>20</v>
      </c>
      <c r="N3045" t="s">
        <v>23</v>
      </c>
      <c r="O3045">
        <v>39</v>
      </c>
      <c r="P3045">
        <v>2</v>
      </c>
      <c r="Q3045" t="s">
        <v>3764</v>
      </c>
      <c r="R3045">
        <v>504</v>
      </c>
      <c r="S3045" s="3">
        <v>0</v>
      </c>
      <c r="T3045" s="6">
        <v>353.1</v>
      </c>
      <c r="U3045" t="s">
        <v>6340</v>
      </c>
      <c r="V3045">
        <v>2025</v>
      </c>
      <c r="W3045" t="s">
        <v>6329</v>
      </c>
      <c r="X3045" t="str">
        <f>_xlfn.XLOOKUP(Orders_C[[#This Row],[Product_ID]],Products_C[Product_ID],Products_C[Product_Name])</f>
        <v>Chicken Wings</v>
      </c>
      <c r="Y3045" t="str">
        <f>_xlfn.XLOOKUP(Orders_C[[#This Row],[Product_ID]],Products_C[Product_ID],Products_C[Category])</f>
        <v>Burger</v>
      </c>
      <c r="Z3045" t="str">
        <f>_xlfn.XLOOKUP(Orders_C[[#This Row],[Store_ID]],Stores_c[Store_ID],Stores_c[City])</f>
        <v>Williamborough</v>
      </c>
      <c r="AA3045" t="str">
        <f>_xlfn.XLOOKUP(Orders_C[[#This Row],[Customer_ID]],Customers_c[Customer_ID],Customers_c[Customer_Name])</f>
        <v>Kendra Rice</v>
      </c>
      <c r="AB3045" s="6">
        <f>Orders_C[[#This Row],[Quantity]]*Orders_C[[#This Row],[Unit_Price]]*(1-Orders_C[[#This Row],[Discount %]])+Orders_C[[#This Row],[Tax]]</f>
        <v>866.7</v>
      </c>
      <c r="AC3045" s="9">
        <f>(Orders_C[[#This Row],[Unit_Price]]*Orders_C[[#This Row],[Quantity]])-Orders_C[[#This Row],[Discount]]+Orders_C[[#This Row],[Tax]]</f>
        <v>866.7</v>
      </c>
      <c r="AD3045" t="str">
        <f>IF(COUNTIF(Orders_C[[#All],[Customer_ID]],Orders_C[[#This Row],[Customer_ID]])&gt;1,"Repeat","New")</f>
        <v>Repeat</v>
      </c>
      <c r="AE3045" t="str" cm="1">
        <f t="array" ref="AE3045">_xlfn.XLOOKUP(Orders_C[[#This Row],[Store_ID]],Stores_c[[#All],[Store_ID]],Stores_c[[#All],[City]])</f>
        <v>Williamborough</v>
      </c>
      <c r="AF3045" t="str" cm="1">
        <f t="array" ref="AF3045">_xlfn.XLOOKUP(Orders_C[[#This Row],[Store_ID]],Stores_c[[#All],[Store_ID]],Stores_c[[#All],[Manager_Name]])</f>
        <v>Michael Mcbride</v>
      </c>
      <c r="AG3045" t="str" cm="1">
        <f t="array" ref="AG3045">_xlfn.XLOOKUP(Orders_C[[#This Row],[Store_ID]],Stores_c[[#All],[Store_ID]],Stores_c[[#All],[Store_Type]])</f>
        <v>Mall</v>
      </c>
    </row>
    <row r="3046" spans="1:33" x14ac:dyDescent="0.25">
      <c r="A3046">
        <v>9771</v>
      </c>
      <c r="B3046" s="1">
        <v>45972</v>
      </c>
      <c r="C3046" s="2">
        <v>0.81770833333333337</v>
      </c>
      <c r="D3046">
        <v>1384</v>
      </c>
      <c r="E3046">
        <v>220</v>
      </c>
      <c r="F3046">
        <v>507</v>
      </c>
      <c r="G3046">
        <v>335</v>
      </c>
      <c r="H3046">
        <v>4</v>
      </c>
      <c r="I3046">
        <v>214</v>
      </c>
      <c r="J3046">
        <v>0</v>
      </c>
      <c r="K3046">
        <v>10.7</v>
      </c>
      <c r="L3046">
        <v>866.7</v>
      </c>
      <c r="M3046" t="s">
        <v>20</v>
      </c>
      <c r="N3046" t="s">
        <v>22</v>
      </c>
      <c r="O3046">
        <v>45</v>
      </c>
      <c r="P3046">
        <v>1</v>
      </c>
      <c r="Q3046" t="s">
        <v>3794</v>
      </c>
      <c r="R3046">
        <v>509</v>
      </c>
      <c r="S3046" s="3">
        <v>0</v>
      </c>
      <c r="T3046" s="6">
        <v>353.1</v>
      </c>
      <c r="U3046" t="s">
        <v>6336</v>
      </c>
      <c r="V3046">
        <v>2025</v>
      </c>
      <c r="W3046" t="s">
        <v>6331</v>
      </c>
      <c r="X3046" t="str">
        <f>_xlfn.XLOOKUP(Orders_C[[#This Row],[Product_ID]],Products_C[Product_ID],Products_C[Product_Name])</f>
        <v>Krushers</v>
      </c>
      <c r="Y3046" t="str">
        <f>_xlfn.XLOOKUP(Orders_C[[#This Row],[Product_ID]],Products_C[Product_ID],Products_C[Category])</f>
        <v>Chicken</v>
      </c>
      <c r="Z3046" t="str">
        <f>_xlfn.XLOOKUP(Orders_C[[#This Row],[Store_ID]],Stores_c[Store_ID],Stores_c[City])</f>
        <v>Williamborough</v>
      </c>
      <c r="AA3046" t="str">
        <f>_xlfn.XLOOKUP(Orders_C[[#This Row],[Customer_ID]],Customers_c[Customer_ID],Customers_c[Customer_Name])</f>
        <v>Amanda Boyd</v>
      </c>
      <c r="AB3046" s="6">
        <f>Orders_C[[#This Row],[Quantity]]*Orders_C[[#This Row],[Unit_Price]]*(1-Orders_C[[#This Row],[Discount %]])+Orders_C[[#This Row],[Tax]]</f>
        <v>866.7</v>
      </c>
      <c r="AC3046" s="9">
        <f>(Orders_C[[#This Row],[Unit_Price]]*Orders_C[[#This Row],[Quantity]])-Orders_C[[#This Row],[Discount]]+Orders_C[[#This Row],[Tax]]</f>
        <v>866.7</v>
      </c>
      <c r="AD3046" t="str">
        <f>IF(COUNTIF(Orders_C[[#All],[Customer_ID]],Orders_C[[#This Row],[Customer_ID]])&gt;1,"Repeat","New")</f>
        <v>Repeat</v>
      </c>
      <c r="AE3046" t="str" cm="1">
        <f t="array" ref="AE3046">_xlfn.XLOOKUP(Orders_C[[#This Row],[Store_ID]],Stores_c[[#All],[Store_ID]],Stores_c[[#All],[City]])</f>
        <v>Williamborough</v>
      </c>
      <c r="AF3046" t="str" cm="1">
        <f t="array" ref="AF3046">_xlfn.XLOOKUP(Orders_C[[#This Row],[Store_ID]],Stores_c[[#All],[Store_ID]],Stores_c[[#All],[Manager_Name]])</f>
        <v>Michael Mcbride</v>
      </c>
      <c r="AG3046" t="str" cm="1">
        <f t="array" ref="AG3046">_xlfn.XLOOKUP(Orders_C[[#This Row],[Store_ID]],Stores_c[[#All],[Store_ID]],Stores_c[[#All],[Store_Type]])</f>
        <v>Mall</v>
      </c>
    </row>
    <row r="3047" spans="1:33" x14ac:dyDescent="0.25">
      <c r="A3047">
        <v>10862</v>
      </c>
      <c r="B3047" s="1">
        <v>46056</v>
      </c>
      <c r="C3047" s="2">
        <v>0.10556712962962964</v>
      </c>
      <c r="D3047">
        <v>1394</v>
      </c>
      <c r="E3047">
        <v>220</v>
      </c>
      <c r="F3047">
        <v>431</v>
      </c>
      <c r="G3047">
        <v>317</v>
      </c>
      <c r="H3047">
        <v>4</v>
      </c>
      <c r="I3047">
        <v>214</v>
      </c>
      <c r="J3047">
        <v>0</v>
      </c>
      <c r="K3047">
        <v>10.7</v>
      </c>
      <c r="L3047">
        <v>866.7</v>
      </c>
      <c r="M3047" t="s">
        <v>18</v>
      </c>
      <c r="N3047" t="s">
        <v>22</v>
      </c>
      <c r="O3047">
        <v>11</v>
      </c>
      <c r="P3047">
        <v>4</v>
      </c>
      <c r="Q3047" t="s">
        <v>4885</v>
      </c>
      <c r="R3047">
        <v>503</v>
      </c>
      <c r="S3047" s="3">
        <v>0</v>
      </c>
      <c r="T3047" s="6">
        <v>353.1</v>
      </c>
      <c r="U3047" t="s">
        <v>6338</v>
      </c>
      <c r="V3047">
        <v>2026</v>
      </c>
      <c r="W3047" t="s">
        <v>6333</v>
      </c>
      <c r="X3047" t="str">
        <f>_xlfn.XLOOKUP(Orders_C[[#This Row],[Product_ID]],Products_C[Product_ID],Products_C[Product_Name])</f>
        <v>Popcorn Chicken</v>
      </c>
      <c r="Y3047" t="str">
        <f>_xlfn.XLOOKUP(Orders_C[[#This Row],[Product_ID]],Products_C[Product_ID],Products_C[Category])</f>
        <v>Dessert</v>
      </c>
      <c r="Z3047" t="str">
        <f>_xlfn.XLOOKUP(Orders_C[[#This Row],[Store_ID]],Stores_c[Store_ID],Stores_c[City])</f>
        <v>Williamborough</v>
      </c>
      <c r="AA3047" t="str">
        <f>_xlfn.XLOOKUP(Orders_C[[#This Row],[Customer_ID]],Customers_c[Customer_ID],Customers_c[Customer_Name])</f>
        <v>Bethany Velasquez</v>
      </c>
      <c r="AB3047" s="6">
        <f>Orders_C[[#This Row],[Quantity]]*Orders_C[[#This Row],[Unit_Price]]*(1-Orders_C[[#This Row],[Discount %]])+Orders_C[[#This Row],[Tax]]</f>
        <v>866.7</v>
      </c>
      <c r="AC3047" s="9">
        <f>(Orders_C[[#This Row],[Unit_Price]]*Orders_C[[#This Row],[Quantity]])-Orders_C[[#This Row],[Discount]]+Orders_C[[#This Row],[Tax]]</f>
        <v>866.7</v>
      </c>
      <c r="AD3047" t="str">
        <f>IF(COUNTIF(Orders_C[[#All],[Customer_ID]],Orders_C[[#This Row],[Customer_ID]])&gt;1,"Repeat","New")</f>
        <v>Repeat</v>
      </c>
      <c r="AE3047" t="str" cm="1">
        <f t="array" ref="AE3047">_xlfn.XLOOKUP(Orders_C[[#This Row],[Store_ID]],Stores_c[[#All],[Store_ID]],Stores_c[[#All],[City]])</f>
        <v>Williamborough</v>
      </c>
      <c r="AF3047" t="str" cm="1">
        <f t="array" ref="AF3047">_xlfn.XLOOKUP(Orders_C[[#This Row],[Store_ID]],Stores_c[[#All],[Store_ID]],Stores_c[[#All],[Manager_Name]])</f>
        <v>Michael Mcbride</v>
      </c>
      <c r="AG3047" t="str" cm="1">
        <f t="array" ref="AG3047">_xlfn.XLOOKUP(Orders_C[[#This Row],[Store_ID]],Stores_c[[#All],[Store_ID]],Stores_c[[#All],[Store_Type]])</f>
        <v>Mall</v>
      </c>
    </row>
    <row r="3048" spans="1:33" x14ac:dyDescent="0.25">
      <c r="A3048">
        <v>6438</v>
      </c>
      <c r="B3048" s="1">
        <v>46048</v>
      </c>
      <c r="C3048" s="2">
        <v>0.71197916666666672</v>
      </c>
      <c r="D3048">
        <v>1285</v>
      </c>
      <c r="E3048">
        <v>202</v>
      </c>
      <c r="F3048">
        <v>470</v>
      </c>
      <c r="G3048">
        <v>303</v>
      </c>
      <c r="H3048">
        <v>2</v>
      </c>
      <c r="I3048">
        <v>416</v>
      </c>
      <c r="J3048">
        <v>0</v>
      </c>
      <c r="K3048">
        <v>20.8</v>
      </c>
      <c r="L3048">
        <v>852.8</v>
      </c>
      <c r="M3048" t="s">
        <v>18</v>
      </c>
      <c r="N3048" t="s">
        <v>22</v>
      </c>
      <c r="O3048">
        <v>13</v>
      </c>
      <c r="P3048">
        <v>3</v>
      </c>
      <c r="Q3048" t="s">
        <v>461</v>
      </c>
      <c r="R3048">
        <v>509</v>
      </c>
      <c r="S3048" s="3">
        <v>0</v>
      </c>
      <c r="T3048" s="6">
        <v>353.59999999999997</v>
      </c>
      <c r="U3048" t="s">
        <v>6330</v>
      </c>
      <c r="V3048">
        <v>2026</v>
      </c>
      <c r="W3048" t="s">
        <v>6333</v>
      </c>
      <c r="X3048" t="str">
        <f>_xlfn.XLOOKUP(Orders_C[[#This Row],[Product_ID]],Products_C[Product_ID],Products_C[Product_Name])</f>
        <v>Chocolate Lava Cake</v>
      </c>
      <c r="Y3048" t="str">
        <f>_xlfn.XLOOKUP(Orders_C[[#This Row],[Product_ID]],Products_C[Product_ID],Products_C[Category])</f>
        <v>Chicken</v>
      </c>
      <c r="Z3048" t="str">
        <f>_xlfn.XLOOKUP(Orders_C[[#This Row],[Store_ID]],Stores_c[Store_ID],Stores_c[City])</f>
        <v>Rebekahside</v>
      </c>
      <c r="AA3048" t="str">
        <f>_xlfn.XLOOKUP(Orders_C[[#This Row],[Customer_ID]],Customers_c[Customer_ID],Customers_c[Customer_Name])</f>
        <v>William Jackson</v>
      </c>
      <c r="AB3048" s="6">
        <f>Orders_C[[#This Row],[Quantity]]*Orders_C[[#This Row],[Unit_Price]]*(1-Orders_C[[#This Row],[Discount %]])+Orders_C[[#This Row],[Tax]]</f>
        <v>852.8</v>
      </c>
      <c r="AC3048" s="9">
        <f>(Orders_C[[#This Row],[Unit_Price]]*Orders_C[[#This Row],[Quantity]])-Orders_C[[#This Row],[Discount]]+Orders_C[[#This Row],[Tax]]</f>
        <v>852.8</v>
      </c>
      <c r="AD3048" t="str">
        <f>IF(COUNTIF(Orders_C[[#All],[Customer_ID]],Orders_C[[#This Row],[Customer_ID]])&gt;1,"Repeat","New")</f>
        <v>Repeat</v>
      </c>
      <c r="AE3048" t="str" cm="1">
        <f t="array" ref="AE3048">_xlfn.XLOOKUP(Orders_C[[#This Row],[Store_ID]],Stores_c[[#All],[Store_ID]],Stores_c[[#All],[City]])</f>
        <v>Rebekahside</v>
      </c>
      <c r="AF3048" t="str" cm="1">
        <f t="array" ref="AF3048">_xlfn.XLOOKUP(Orders_C[[#This Row],[Store_ID]],Stores_c[[#All],[Store_ID]],Stores_c[[#All],[Manager_Name]])</f>
        <v>Mark Ray</v>
      </c>
      <c r="AG3048" t="str" cm="1">
        <f t="array" ref="AG3048">_xlfn.XLOOKUP(Orders_C[[#This Row],[Store_ID]],Stores_c[[#All],[Store_ID]],Stores_c[[#All],[Store_Type]])</f>
        <v>Drive-Thru</v>
      </c>
    </row>
    <row r="3049" spans="1:33" x14ac:dyDescent="0.25">
      <c r="A3049">
        <v>6201</v>
      </c>
      <c r="B3049" s="1">
        <v>45850</v>
      </c>
      <c r="C3049" s="2">
        <v>0.541875</v>
      </c>
      <c r="D3049">
        <v>1990</v>
      </c>
      <c r="E3049">
        <v>221</v>
      </c>
      <c r="F3049">
        <v>519</v>
      </c>
      <c r="G3049">
        <v>313</v>
      </c>
      <c r="H3049">
        <v>3</v>
      </c>
      <c r="I3049">
        <v>283</v>
      </c>
      <c r="J3049">
        <v>0</v>
      </c>
      <c r="K3049">
        <v>14.15</v>
      </c>
      <c r="L3049">
        <v>863.15</v>
      </c>
      <c r="M3049" t="s">
        <v>19</v>
      </c>
      <c r="N3049" t="s">
        <v>23</v>
      </c>
      <c r="O3049">
        <v>26</v>
      </c>
      <c r="P3049">
        <v>3</v>
      </c>
      <c r="Q3049" t="s">
        <v>224</v>
      </c>
      <c r="R3049">
        <v>505</v>
      </c>
      <c r="S3049" s="3">
        <v>0</v>
      </c>
      <c r="T3049" s="6">
        <v>353.75</v>
      </c>
      <c r="U3049" t="s">
        <v>6341</v>
      </c>
      <c r="V3049">
        <v>2025</v>
      </c>
      <c r="W3049" t="s">
        <v>6329</v>
      </c>
      <c r="X3049" t="str">
        <f>_xlfn.XLOOKUP(Orders_C[[#This Row],[Product_ID]],Products_C[Product_ID],Products_C[Product_Name])</f>
        <v>Rice Bowl</v>
      </c>
      <c r="Y3049" t="str">
        <f>_xlfn.XLOOKUP(Orders_C[[#This Row],[Product_ID]],Products_C[Product_ID],Products_C[Category])</f>
        <v>Beverage</v>
      </c>
      <c r="Z3049" t="str">
        <f>_xlfn.XLOOKUP(Orders_C[[#This Row],[Store_ID]],Stores_c[Store_ID],Stores_c[City])</f>
        <v>Port Barbarabury</v>
      </c>
      <c r="AA3049" t="str">
        <f>_xlfn.XLOOKUP(Orders_C[[#This Row],[Customer_ID]],Customers_c[Customer_ID],Customers_c[Customer_Name])</f>
        <v>Mark Higgins</v>
      </c>
      <c r="AB3049" s="6">
        <f>Orders_C[[#This Row],[Quantity]]*Orders_C[[#This Row],[Unit_Price]]*(1-Orders_C[[#This Row],[Discount %]])+Orders_C[[#This Row],[Tax]]</f>
        <v>863.15</v>
      </c>
      <c r="AC3049" s="9">
        <f>(Orders_C[[#This Row],[Unit_Price]]*Orders_C[[#This Row],[Quantity]])-Orders_C[[#This Row],[Discount]]+Orders_C[[#This Row],[Tax]]</f>
        <v>863.15</v>
      </c>
      <c r="AD3049" t="str">
        <f>IF(COUNTIF(Orders_C[[#All],[Customer_ID]],Orders_C[[#This Row],[Customer_ID]])&gt;1,"Repeat","New")</f>
        <v>Repeat</v>
      </c>
      <c r="AE3049" t="str" cm="1">
        <f t="array" ref="AE3049">_xlfn.XLOOKUP(Orders_C[[#This Row],[Store_ID]],Stores_c[[#All],[Store_ID]],Stores_c[[#All],[City]])</f>
        <v>Port Barbarabury</v>
      </c>
      <c r="AF3049" t="str" cm="1">
        <f t="array" ref="AF3049">_xlfn.XLOOKUP(Orders_C[[#This Row],[Store_ID]],Stores_c[[#All],[Store_ID]],Stores_c[[#All],[Manager_Name]])</f>
        <v>Edward Nguyen</v>
      </c>
      <c r="AG3049" t="str" cm="1">
        <f t="array" ref="AG3049">_xlfn.XLOOKUP(Orders_C[[#This Row],[Store_ID]],Stores_c[[#All],[Store_ID]],Stores_c[[#All],[Store_Type]])</f>
        <v>Street</v>
      </c>
    </row>
    <row r="3050" spans="1:33" x14ac:dyDescent="0.25">
      <c r="A3050">
        <v>6772</v>
      </c>
      <c r="B3050" s="1">
        <v>46033</v>
      </c>
      <c r="C3050" s="2">
        <v>0.32064814814814813</v>
      </c>
      <c r="D3050">
        <v>1476</v>
      </c>
      <c r="E3050">
        <v>223</v>
      </c>
      <c r="F3050">
        <v>412</v>
      </c>
      <c r="G3050">
        <v>335</v>
      </c>
      <c r="H3050">
        <v>3</v>
      </c>
      <c r="I3050">
        <v>287</v>
      </c>
      <c r="J3050">
        <v>5</v>
      </c>
      <c r="K3050">
        <v>14.35</v>
      </c>
      <c r="L3050">
        <v>870.35</v>
      </c>
      <c r="M3050" t="s">
        <v>19</v>
      </c>
      <c r="N3050" t="s">
        <v>23</v>
      </c>
      <c r="O3050">
        <v>50</v>
      </c>
      <c r="P3050">
        <v>3</v>
      </c>
      <c r="Q3050" t="s">
        <v>795</v>
      </c>
      <c r="R3050">
        <v>507</v>
      </c>
      <c r="S3050" s="3">
        <v>0.05</v>
      </c>
      <c r="T3050" s="6">
        <v>353.75</v>
      </c>
      <c r="U3050" t="s">
        <v>6330</v>
      </c>
      <c r="V3050">
        <v>2026</v>
      </c>
      <c r="W3050" t="s">
        <v>6331</v>
      </c>
      <c r="X3050" t="str">
        <f>_xlfn.XLOOKUP(Orders_C[[#This Row],[Product_ID]],Products_C[Product_ID],Products_C[Product_Name])</f>
        <v>Krushers</v>
      </c>
      <c r="Y3050" t="str">
        <f>_xlfn.XLOOKUP(Orders_C[[#This Row],[Product_ID]],Products_C[Product_ID],Products_C[Category])</f>
        <v>Chicken</v>
      </c>
      <c r="Z3050" t="str">
        <f>_xlfn.XLOOKUP(Orders_C[[#This Row],[Store_ID]],Stores_c[Store_ID],Stores_c[City])</f>
        <v>Chambershaven</v>
      </c>
      <c r="AA3050" t="str">
        <f>_xlfn.XLOOKUP(Orders_C[[#This Row],[Customer_ID]],Customers_c[Customer_ID],Customers_c[Customer_Name])</f>
        <v>John Krueger</v>
      </c>
      <c r="AB3050" s="6">
        <f>Orders_C[[#This Row],[Quantity]]*Orders_C[[#This Row],[Unit_Price]]*(1-Orders_C[[#This Row],[Discount %]])+Orders_C[[#This Row],[Tax]]</f>
        <v>832.3</v>
      </c>
      <c r="AC3050" s="9">
        <f>(Orders_C[[#This Row],[Unit_Price]]*Orders_C[[#This Row],[Quantity]])-Orders_C[[#This Row],[Discount]]+Orders_C[[#This Row],[Tax]]</f>
        <v>870.35</v>
      </c>
      <c r="AD3050" t="str">
        <f>IF(COUNTIF(Orders_C[[#All],[Customer_ID]],Orders_C[[#This Row],[Customer_ID]])&gt;1,"Repeat","New")</f>
        <v>Repeat</v>
      </c>
      <c r="AE3050" t="str" cm="1">
        <f t="array" ref="AE3050">_xlfn.XLOOKUP(Orders_C[[#This Row],[Store_ID]],Stores_c[[#All],[Store_ID]],Stores_c[[#All],[City]])</f>
        <v>Chambershaven</v>
      </c>
      <c r="AF3050" t="str" cm="1">
        <f t="array" ref="AF3050">_xlfn.XLOOKUP(Orders_C[[#This Row],[Store_ID]],Stores_c[[#All],[Store_ID]],Stores_c[[#All],[Manager_Name]])</f>
        <v>Virginia Webster</v>
      </c>
      <c r="AG3050" t="str" cm="1">
        <f t="array" ref="AG3050">_xlfn.XLOOKUP(Orders_C[[#This Row],[Store_ID]],Stores_c[[#All],[Store_ID]],Stores_c[[#All],[Store_Type]])</f>
        <v>Street</v>
      </c>
    </row>
    <row r="3051" spans="1:33" x14ac:dyDescent="0.25">
      <c r="A3051">
        <v>8299</v>
      </c>
      <c r="B3051" s="1">
        <v>45922</v>
      </c>
      <c r="C3051" s="2">
        <v>0.47189814814814812</v>
      </c>
      <c r="D3051">
        <v>1605</v>
      </c>
      <c r="E3051">
        <v>218</v>
      </c>
      <c r="F3051">
        <v>411</v>
      </c>
      <c r="G3051">
        <v>301</v>
      </c>
      <c r="H3051">
        <v>3</v>
      </c>
      <c r="I3051">
        <v>295</v>
      </c>
      <c r="J3051">
        <v>15</v>
      </c>
      <c r="K3051">
        <v>14.75</v>
      </c>
      <c r="L3051">
        <v>884.75</v>
      </c>
      <c r="M3051" t="s">
        <v>19</v>
      </c>
      <c r="N3051" t="s">
        <v>23</v>
      </c>
      <c r="O3051">
        <v>33</v>
      </c>
      <c r="P3051">
        <v>3</v>
      </c>
      <c r="Q3051" t="s">
        <v>2322</v>
      </c>
      <c r="R3051">
        <v>501</v>
      </c>
      <c r="S3051" s="3">
        <v>0.15</v>
      </c>
      <c r="T3051" s="6">
        <v>353.75</v>
      </c>
      <c r="U3051" t="s">
        <v>6335</v>
      </c>
      <c r="V3051">
        <v>2025</v>
      </c>
      <c r="W3051" t="s">
        <v>6329</v>
      </c>
      <c r="X3051" t="str">
        <f>_xlfn.XLOOKUP(Orders_C[[#This Row],[Product_ID]],Products_C[Product_ID],Products_C[Product_Name])</f>
        <v>Krushers</v>
      </c>
      <c r="Y3051" t="str">
        <f>_xlfn.XLOOKUP(Orders_C[[#This Row],[Product_ID]],Products_C[Product_ID],Products_C[Category])</f>
        <v>Burger</v>
      </c>
      <c r="Z3051" t="str">
        <f>_xlfn.XLOOKUP(Orders_C[[#This Row],[Store_ID]],Stores_c[Store_ID],Stores_c[City])</f>
        <v>East Johnport</v>
      </c>
      <c r="AA3051" t="str">
        <f>_xlfn.XLOOKUP(Orders_C[[#This Row],[Customer_ID]],Customers_c[Customer_ID],Customers_c[Customer_Name])</f>
        <v>Lindsey Smith DDS</v>
      </c>
      <c r="AB3051" s="6">
        <f>Orders_C[[#This Row],[Quantity]]*Orders_C[[#This Row],[Unit_Price]]*(1-Orders_C[[#This Row],[Discount %]])+Orders_C[[#This Row],[Tax]]</f>
        <v>767</v>
      </c>
      <c r="AC3051" s="9">
        <f>(Orders_C[[#This Row],[Unit_Price]]*Orders_C[[#This Row],[Quantity]])-Orders_C[[#This Row],[Discount]]+Orders_C[[#This Row],[Tax]]</f>
        <v>884.75</v>
      </c>
      <c r="AD3051" t="str">
        <f>IF(COUNTIF(Orders_C[[#All],[Customer_ID]],Orders_C[[#This Row],[Customer_ID]])&gt;1,"Repeat","New")</f>
        <v>Repeat</v>
      </c>
      <c r="AE3051" t="str" cm="1">
        <f t="array" ref="AE3051">_xlfn.XLOOKUP(Orders_C[[#This Row],[Store_ID]],Stores_c[[#All],[Store_ID]],Stores_c[[#All],[City]])</f>
        <v>East Johnport</v>
      </c>
      <c r="AF3051" t="str" cm="1">
        <f t="array" ref="AF3051">_xlfn.XLOOKUP(Orders_C[[#This Row],[Store_ID]],Stores_c[[#All],[Store_ID]],Stores_c[[#All],[Manager_Name]])</f>
        <v>Mr. Matthew Murillo III</v>
      </c>
      <c r="AG3051" t="str" cm="1">
        <f t="array" ref="AG3051">_xlfn.XLOOKUP(Orders_C[[#This Row],[Store_ID]],Stores_c[[#All],[Store_ID]],Stores_c[[#All],[Store_Type]])</f>
        <v>Street</v>
      </c>
    </row>
    <row r="3052" spans="1:33" x14ac:dyDescent="0.25">
      <c r="A3052">
        <v>8897</v>
      </c>
      <c r="B3052" s="1">
        <v>45858</v>
      </c>
      <c r="C3052" s="2">
        <v>0.87760416666666663</v>
      </c>
      <c r="D3052">
        <v>1569</v>
      </c>
      <c r="E3052">
        <v>219</v>
      </c>
      <c r="F3052">
        <v>475</v>
      </c>
      <c r="G3052">
        <v>321</v>
      </c>
      <c r="H3052">
        <v>3</v>
      </c>
      <c r="I3052">
        <v>295</v>
      </c>
      <c r="J3052">
        <v>15</v>
      </c>
      <c r="K3052">
        <v>14.75</v>
      </c>
      <c r="L3052">
        <v>884.75</v>
      </c>
      <c r="M3052" t="s">
        <v>19</v>
      </c>
      <c r="N3052" t="s">
        <v>22</v>
      </c>
      <c r="O3052">
        <v>15</v>
      </c>
      <c r="P3052">
        <v>5</v>
      </c>
      <c r="Q3052" t="s">
        <v>2920</v>
      </c>
      <c r="R3052">
        <v>509</v>
      </c>
      <c r="S3052" s="3">
        <v>0.15</v>
      </c>
      <c r="T3052" s="6">
        <v>353.75</v>
      </c>
      <c r="U3052" t="s">
        <v>6341</v>
      </c>
      <c r="V3052">
        <v>2025</v>
      </c>
      <c r="W3052" t="s">
        <v>6333</v>
      </c>
      <c r="X3052" t="str">
        <f>_xlfn.XLOOKUP(Orders_C[[#This Row],[Product_ID]],Products_C[Product_ID],Products_C[Product_Name])</f>
        <v>Cold Coffee</v>
      </c>
      <c r="Y3052" t="str">
        <f>_xlfn.XLOOKUP(Orders_C[[#This Row],[Product_ID]],Products_C[Product_ID],Products_C[Category])</f>
        <v>Dessert</v>
      </c>
      <c r="Z3052" t="str">
        <f>_xlfn.XLOOKUP(Orders_C[[#This Row],[Store_ID]],Stores_c[Store_ID],Stores_c[City])</f>
        <v>Lake David</v>
      </c>
      <c r="AA3052" t="str">
        <f>_xlfn.XLOOKUP(Orders_C[[#This Row],[Customer_ID]],Customers_c[Customer_ID],Customers_c[Customer_Name])</f>
        <v>Colton Faulkner</v>
      </c>
      <c r="AB3052" s="6">
        <f>Orders_C[[#This Row],[Quantity]]*Orders_C[[#This Row],[Unit_Price]]*(1-Orders_C[[#This Row],[Discount %]])+Orders_C[[#This Row],[Tax]]</f>
        <v>767</v>
      </c>
      <c r="AC3052" s="9">
        <f>(Orders_C[[#This Row],[Unit_Price]]*Orders_C[[#This Row],[Quantity]])-Orders_C[[#This Row],[Discount]]+Orders_C[[#This Row],[Tax]]</f>
        <v>884.75</v>
      </c>
      <c r="AD3052" t="str">
        <f>IF(COUNTIF(Orders_C[[#All],[Customer_ID]],Orders_C[[#This Row],[Customer_ID]])&gt;1,"Repeat","New")</f>
        <v>Repeat</v>
      </c>
      <c r="AE3052" t="str" cm="1">
        <f t="array" ref="AE3052">_xlfn.XLOOKUP(Orders_C[[#This Row],[Store_ID]],Stores_c[[#All],[Store_ID]],Stores_c[[#All],[City]])</f>
        <v>Lake David</v>
      </c>
      <c r="AF3052" t="str" cm="1">
        <f t="array" ref="AF3052">_xlfn.XLOOKUP(Orders_C[[#This Row],[Store_ID]],Stores_c[[#All],[Store_ID]],Stores_c[[#All],[Manager_Name]])</f>
        <v>Joshua Hines</v>
      </c>
      <c r="AG3052" t="str" cm="1">
        <f t="array" ref="AG3052">_xlfn.XLOOKUP(Orders_C[[#This Row],[Store_ID]],Stores_c[[#All],[Store_ID]],Stores_c[[#All],[Store_Type]])</f>
        <v>Street</v>
      </c>
    </row>
    <row r="3053" spans="1:33" x14ac:dyDescent="0.25">
      <c r="A3053">
        <v>9705</v>
      </c>
      <c r="B3053" s="1">
        <v>45804</v>
      </c>
      <c r="C3053" s="2">
        <v>0.99175925925925923</v>
      </c>
      <c r="D3053">
        <v>1943</v>
      </c>
      <c r="E3053">
        <v>221</v>
      </c>
      <c r="F3053">
        <v>409</v>
      </c>
      <c r="G3053">
        <v>336</v>
      </c>
      <c r="H3053">
        <v>3</v>
      </c>
      <c r="I3053">
        <v>295</v>
      </c>
      <c r="J3053">
        <v>15</v>
      </c>
      <c r="K3053">
        <v>14.75</v>
      </c>
      <c r="L3053">
        <v>884.75</v>
      </c>
      <c r="M3053" t="s">
        <v>20</v>
      </c>
      <c r="N3053" t="s">
        <v>22</v>
      </c>
      <c r="O3053">
        <v>13</v>
      </c>
      <c r="P3053">
        <v>3</v>
      </c>
      <c r="Q3053" t="s">
        <v>3728</v>
      </c>
      <c r="R3053">
        <v>503</v>
      </c>
      <c r="S3053" s="3">
        <v>0.15</v>
      </c>
      <c r="T3053" s="6">
        <v>353.75</v>
      </c>
      <c r="U3053" t="s">
        <v>6339</v>
      </c>
      <c r="V3053">
        <v>2025</v>
      </c>
      <c r="W3053" t="s">
        <v>6333</v>
      </c>
      <c r="X3053" t="str">
        <f>_xlfn.XLOOKUP(Orders_C[[#This Row],[Product_ID]],Products_C[Product_ID],Products_C[Product_Name])</f>
        <v>Chicken Bucket</v>
      </c>
      <c r="Y3053" t="str">
        <f>_xlfn.XLOOKUP(Orders_C[[#This Row],[Product_ID]],Products_C[Product_ID],Products_C[Category])</f>
        <v>Dessert</v>
      </c>
      <c r="Z3053" t="str">
        <f>_xlfn.XLOOKUP(Orders_C[[#This Row],[Store_ID]],Stores_c[Store_ID],Stores_c[City])</f>
        <v>Port Barbarabury</v>
      </c>
      <c r="AA3053" t="str">
        <f>_xlfn.XLOOKUP(Orders_C[[#This Row],[Customer_ID]],Customers_c[Customer_ID],Customers_c[Customer_Name])</f>
        <v>Cameron Thomas</v>
      </c>
      <c r="AB3053" s="6">
        <f>Orders_C[[#This Row],[Quantity]]*Orders_C[[#This Row],[Unit_Price]]*(1-Orders_C[[#This Row],[Discount %]])+Orders_C[[#This Row],[Tax]]</f>
        <v>767</v>
      </c>
      <c r="AC3053" s="9">
        <f>(Orders_C[[#This Row],[Unit_Price]]*Orders_C[[#This Row],[Quantity]])-Orders_C[[#This Row],[Discount]]+Orders_C[[#This Row],[Tax]]</f>
        <v>884.75</v>
      </c>
      <c r="AD3053" t="str">
        <f>IF(COUNTIF(Orders_C[[#All],[Customer_ID]],Orders_C[[#This Row],[Customer_ID]])&gt;1,"Repeat","New")</f>
        <v>Repeat</v>
      </c>
      <c r="AE3053" t="str" cm="1">
        <f t="array" ref="AE3053">_xlfn.XLOOKUP(Orders_C[[#This Row],[Store_ID]],Stores_c[[#All],[Store_ID]],Stores_c[[#All],[City]])</f>
        <v>Port Barbarabury</v>
      </c>
      <c r="AF3053" t="str" cm="1">
        <f t="array" ref="AF3053">_xlfn.XLOOKUP(Orders_C[[#This Row],[Store_ID]],Stores_c[[#All],[Store_ID]],Stores_c[[#All],[Manager_Name]])</f>
        <v>Edward Nguyen</v>
      </c>
      <c r="AG3053" t="str" cm="1">
        <f t="array" ref="AG3053">_xlfn.XLOOKUP(Orders_C[[#This Row],[Store_ID]],Stores_c[[#All],[Store_ID]],Stores_c[[#All],[Store_Type]])</f>
        <v>Street</v>
      </c>
    </row>
    <row r="3054" spans="1:33" x14ac:dyDescent="0.25">
      <c r="A3054">
        <v>10817</v>
      </c>
      <c r="B3054" s="1">
        <v>45729</v>
      </c>
      <c r="C3054" s="2">
        <v>0.60628472222222218</v>
      </c>
      <c r="D3054">
        <v>1184</v>
      </c>
      <c r="E3054">
        <v>217</v>
      </c>
      <c r="F3054">
        <v>491</v>
      </c>
      <c r="G3054">
        <v>315</v>
      </c>
      <c r="H3054">
        <v>3</v>
      </c>
      <c r="I3054">
        <v>283</v>
      </c>
      <c r="J3054">
        <v>0</v>
      </c>
      <c r="K3054">
        <v>14.15</v>
      </c>
      <c r="L3054">
        <v>863.15</v>
      </c>
      <c r="M3054" t="s">
        <v>18</v>
      </c>
      <c r="N3054" t="s">
        <v>21</v>
      </c>
      <c r="O3054">
        <v>11</v>
      </c>
      <c r="P3054">
        <v>3</v>
      </c>
      <c r="Q3054" t="s">
        <v>4840</v>
      </c>
      <c r="R3054">
        <v>504</v>
      </c>
      <c r="S3054" s="3">
        <v>0</v>
      </c>
      <c r="T3054" s="6">
        <v>353.75</v>
      </c>
      <c r="U3054" t="s">
        <v>6334</v>
      </c>
      <c r="V3054">
        <v>2025</v>
      </c>
      <c r="W3054" t="s">
        <v>6333</v>
      </c>
      <c r="X3054" t="str">
        <f>_xlfn.XLOOKUP(Orders_C[[#This Row],[Product_ID]],Products_C[Product_ID],Products_C[Product_Name])</f>
        <v>Popcorn Chicken</v>
      </c>
      <c r="Y3054" t="str">
        <f>_xlfn.XLOOKUP(Orders_C[[#This Row],[Product_ID]],Products_C[Product_ID],Products_C[Category])</f>
        <v>Beverage</v>
      </c>
      <c r="Z3054" t="str">
        <f>_xlfn.XLOOKUP(Orders_C[[#This Row],[Store_ID]],Stores_c[Store_ID],Stores_c[City])</f>
        <v>West Rebecca</v>
      </c>
      <c r="AA3054" t="str">
        <f>_xlfn.XLOOKUP(Orders_C[[#This Row],[Customer_ID]],Customers_c[Customer_ID],Customers_c[Customer_Name])</f>
        <v>Betty Pearson</v>
      </c>
      <c r="AB3054" s="6">
        <f>Orders_C[[#This Row],[Quantity]]*Orders_C[[#This Row],[Unit_Price]]*(1-Orders_C[[#This Row],[Discount %]])+Orders_C[[#This Row],[Tax]]</f>
        <v>863.15</v>
      </c>
      <c r="AC3054" s="9">
        <f>(Orders_C[[#This Row],[Unit_Price]]*Orders_C[[#This Row],[Quantity]])-Orders_C[[#This Row],[Discount]]+Orders_C[[#This Row],[Tax]]</f>
        <v>863.15</v>
      </c>
      <c r="AD3054" t="str">
        <f>IF(COUNTIF(Orders_C[[#All],[Customer_ID]],Orders_C[[#This Row],[Customer_ID]])&gt;1,"Repeat","New")</f>
        <v>Repeat</v>
      </c>
      <c r="AE3054" t="str" cm="1">
        <f t="array" ref="AE3054">_xlfn.XLOOKUP(Orders_C[[#This Row],[Store_ID]],Stores_c[[#All],[Store_ID]],Stores_c[[#All],[City]])</f>
        <v>West Rebecca</v>
      </c>
      <c r="AF3054" t="str" cm="1">
        <f t="array" ref="AF3054">_xlfn.XLOOKUP(Orders_C[[#This Row],[Store_ID]],Stores_c[[#All],[Store_ID]],Stores_c[[#All],[Manager_Name]])</f>
        <v>Albert Smith</v>
      </c>
      <c r="AG3054" t="str" cm="1">
        <f t="array" ref="AG3054">_xlfn.XLOOKUP(Orders_C[[#This Row],[Store_ID]],Stores_c[[#All],[Store_ID]],Stores_c[[#All],[Store_Type]])</f>
        <v>Mall</v>
      </c>
    </row>
    <row r="3055" spans="1:33" x14ac:dyDescent="0.25">
      <c r="A3055">
        <v>10919</v>
      </c>
      <c r="B3055" s="1">
        <v>45990</v>
      </c>
      <c r="C3055" s="2">
        <v>0.70601851851851849</v>
      </c>
      <c r="D3055">
        <v>1364</v>
      </c>
      <c r="E3055">
        <v>208</v>
      </c>
      <c r="F3055">
        <v>453</v>
      </c>
      <c r="G3055">
        <v>339</v>
      </c>
      <c r="H3055">
        <v>3</v>
      </c>
      <c r="I3055">
        <v>295</v>
      </c>
      <c r="J3055">
        <v>15</v>
      </c>
      <c r="K3055">
        <v>14.75</v>
      </c>
      <c r="L3055">
        <v>884.75</v>
      </c>
      <c r="M3055" t="s">
        <v>20</v>
      </c>
      <c r="N3055" t="s">
        <v>23</v>
      </c>
      <c r="O3055">
        <v>35</v>
      </c>
      <c r="P3055">
        <v>4</v>
      </c>
      <c r="Q3055" t="s">
        <v>4942</v>
      </c>
      <c r="R3055">
        <v>507</v>
      </c>
      <c r="S3055" s="3">
        <v>0.15</v>
      </c>
      <c r="T3055" s="6">
        <v>353.75</v>
      </c>
      <c r="U3055" t="s">
        <v>6336</v>
      </c>
      <c r="V3055">
        <v>2025</v>
      </c>
      <c r="W3055" t="s">
        <v>6329</v>
      </c>
      <c r="X3055" t="str">
        <f>_xlfn.XLOOKUP(Orders_C[[#This Row],[Product_ID]],Products_C[Product_ID],Products_C[Product_Name])</f>
        <v>Veg Burger</v>
      </c>
      <c r="Y3055" t="str">
        <f>_xlfn.XLOOKUP(Orders_C[[#This Row],[Product_ID]],Products_C[Product_ID],Products_C[Category])</f>
        <v>Burger</v>
      </c>
      <c r="Z3055" t="str">
        <f>_xlfn.XLOOKUP(Orders_C[[#This Row],[Store_ID]],Stores_c[Store_ID],Stores_c[City])</f>
        <v>Tracyview</v>
      </c>
      <c r="AA3055" t="str">
        <f>_xlfn.XLOOKUP(Orders_C[[#This Row],[Customer_ID]],Customers_c[Customer_ID],Customers_c[Customer_Name])</f>
        <v>Madeline Johnson</v>
      </c>
      <c r="AB3055" s="6">
        <f>Orders_C[[#This Row],[Quantity]]*Orders_C[[#This Row],[Unit_Price]]*(1-Orders_C[[#This Row],[Discount %]])+Orders_C[[#This Row],[Tax]]</f>
        <v>767</v>
      </c>
      <c r="AC3055" s="9">
        <f>(Orders_C[[#This Row],[Unit_Price]]*Orders_C[[#This Row],[Quantity]])-Orders_C[[#This Row],[Discount]]+Orders_C[[#This Row],[Tax]]</f>
        <v>884.75</v>
      </c>
      <c r="AD3055" t="str">
        <f>IF(COUNTIF(Orders_C[[#All],[Customer_ID]],Orders_C[[#This Row],[Customer_ID]])&gt;1,"Repeat","New")</f>
        <v>Repeat</v>
      </c>
      <c r="AE3055" t="str" cm="1">
        <f t="array" ref="AE3055">_xlfn.XLOOKUP(Orders_C[[#This Row],[Store_ID]],Stores_c[[#All],[Store_ID]],Stores_c[[#All],[City]])</f>
        <v>Tracyview</v>
      </c>
      <c r="AF3055" t="str" cm="1">
        <f t="array" ref="AF3055">_xlfn.XLOOKUP(Orders_C[[#This Row],[Store_ID]],Stores_c[[#All],[Store_ID]],Stores_c[[#All],[Manager_Name]])</f>
        <v>Jeremiah Lee</v>
      </c>
      <c r="AG3055" t="str" cm="1">
        <f t="array" ref="AG3055">_xlfn.XLOOKUP(Orders_C[[#This Row],[Store_ID]],Stores_c[[#All],[Store_ID]],Stores_c[[#All],[Store_Type]])</f>
        <v>Mall</v>
      </c>
    </row>
    <row r="3056" spans="1:33" x14ac:dyDescent="0.25">
      <c r="A3056">
        <v>6313</v>
      </c>
      <c r="B3056" s="1">
        <v>45975</v>
      </c>
      <c r="C3056" s="2">
        <v>0.62616898148148148</v>
      </c>
      <c r="D3056">
        <v>1634</v>
      </c>
      <c r="E3056">
        <v>212</v>
      </c>
      <c r="F3056">
        <v>524</v>
      </c>
      <c r="G3056">
        <v>328</v>
      </c>
      <c r="H3056">
        <v>2</v>
      </c>
      <c r="I3056">
        <v>428</v>
      </c>
      <c r="J3056">
        <v>10</v>
      </c>
      <c r="K3056">
        <v>21.4</v>
      </c>
      <c r="L3056">
        <v>867.4</v>
      </c>
      <c r="M3056" t="s">
        <v>19</v>
      </c>
      <c r="N3056" t="s">
        <v>23</v>
      </c>
      <c r="O3056">
        <v>21</v>
      </c>
      <c r="P3056">
        <v>2</v>
      </c>
      <c r="Q3056" t="s">
        <v>336</v>
      </c>
      <c r="R3056">
        <v>503</v>
      </c>
      <c r="S3056" s="3">
        <v>0.1</v>
      </c>
      <c r="T3056" s="6">
        <v>353.79999999999995</v>
      </c>
      <c r="U3056" t="s">
        <v>6336</v>
      </c>
      <c r="V3056">
        <v>2025</v>
      </c>
      <c r="W3056" t="s">
        <v>6329</v>
      </c>
      <c r="X3056" t="str">
        <f>_xlfn.XLOOKUP(Orders_C[[#This Row],[Product_ID]],Products_C[Product_ID],Products_C[Product_Name])</f>
        <v>Rice Bowl</v>
      </c>
      <c r="Y3056" t="str">
        <f>_xlfn.XLOOKUP(Orders_C[[#This Row],[Product_ID]],Products_C[Product_ID],Products_C[Category])</f>
        <v>Burger</v>
      </c>
      <c r="Z3056" t="str">
        <f>_xlfn.XLOOKUP(Orders_C[[#This Row],[Store_ID]],Stores_c[Store_ID],Stores_c[City])</f>
        <v>Andrewview</v>
      </c>
      <c r="AA3056" t="str">
        <f>_xlfn.XLOOKUP(Orders_C[[#This Row],[Customer_ID]],Customers_c[Customer_ID],Customers_c[Customer_Name])</f>
        <v>Cynthia Soto</v>
      </c>
      <c r="AB3056" s="6">
        <f>Orders_C[[#This Row],[Quantity]]*Orders_C[[#This Row],[Unit_Price]]*(1-Orders_C[[#This Row],[Discount %]])+Orders_C[[#This Row],[Tax]]</f>
        <v>791.8</v>
      </c>
      <c r="AC3056" s="9">
        <f>(Orders_C[[#This Row],[Unit_Price]]*Orders_C[[#This Row],[Quantity]])-Orders_C[[#This Row],[Discount]]+Orders_C[[#This Row],[Tax]]</f>
        <v>867.4</v>
      </c>
      <c r="AD3056" t="str">
        <f>IF(COUNTIF(Orders_C[[#All],[Customer_ID]],Orders_C[[#This Row],[Customer_ID]])&gt;1,"Repeat","New")</f>
        <v>Repeat</v>
      </c>
      <c r="AE3056" t="str" cm="1">
        <f t="array" ref="AE3056">_xlfn.XLOOKUP(Orders_C[[#This Row],[Store_ID]],Stores_c[[#All],[Store_ID]],Stores_c[[#All],[City]])</f>
        <v>Andrewview</v>
      </c>
      <c r="AF3056" t="str" cm="1">
        <f t="array" ref="AF3056">_xlfn.XLOOKUP(Orders_C[[#This Row],[Store_ID]],Stores_c[[#All],[Store_ID]],Stores_c[[#All],[Manager_Name]])</f>
        <v>Alice Sutton</v>
      </c>
      <c r="AG3056" t="str" cm="1">
        <f t="array" ref="AG3056">_xlfn.XLOOKUP(Orders_C[[#This Row],[Store_ID]],Stores_c[[#All],[Store_ID]],Stores_c[[#All],[Store_Type]])</f>
        <v>Mall</v>
      </c>
    </row>
    <row r="3057" spans="1:33" x14ac:dyDescent="0.25">
      <c r="A3057">
        <v>9949</v>
      </c>
      <c r="B3057" s="1">
        <v>45986</v>
      </c>
      <c r="C3057" s="2">
        <v>0.56586805555555553</v>
      </c>
      <c r="D3057">
        <v>1912</v>
      </c>
      <c r="E3057">
        <v>213</v>
      </c>
      <c r="F3057">
        <v>414</v>
      </c>
      <c r="G3057">
        <v>301</v>
      </c>
      <c r="H3057">
        <v>2</v>
      </c>
      <c r="I3057">
        <v>428</v>
      </c>
      <c r="J3057">
        <v>10</v>
      </c>
      <c r="K3057">
        <v>21.4</v>
      </c>
      <c r="L3057">
        <v>867.4</v>
      </c>
      <c r="M3057" t="s">
        <v>20</v>
      </c>
      <c r="N3057" t="s">
        <v>21</v>
      </c>
      <c r="O3057">
        <v>46</v>
      </c>
      <c r="P3057">
        <v>5</v>
      </c>
      <c r="Q3057" t="s">
        <v>3972</v>
      </c>
      <c r="R3057">
        <v>510</v>
      </c>
      <c r="S3057" s="3">
        <v>0.1</v>
      </c>
      <c r="T3057" s="6">
        <v>353.79999999999995</v>
      </c>
      <c r="U3057" t="s">
        <v>6336</v>
      </c>
      <c r="V3057">
        <v>2025</v>
      </c>
      <c r="W3057" t="s">
        <v>6331</v>
      </c>
      <c r="X3057" t="str">
        <f>_xlfn.XLOOKUP(Orders_C[[#This Row],[Product_ID]],Products_C[Product_ID],Products_C[Product_Name])</f>
        <v>Krushers</v>
      </c>
      <c r="Y3057" t="str">
        <f>_xlfn.XLOOKUP(Orders_C[[#This Row],[Product_ID]],Products_C[Product_ID],Products_C[Category])</f>
        <v>Burger</v>
      </c>
      <c r="Z3057" t="str">
        <f>_xlfn.XLOOKUP(Orders_C[[#This Row],[Store_ID]],Stores_c[Store_ID],Stores_c[City])</f>
        <v>Lake Kristashire</v>
      </c>
      <c r="AA3057" t="str">
        <f>_xlfn.XLOOKUP(Orders_C[[#This Row],[Customer_ID]],Customers_c[Customer_ID],Customers_c[Customer_Name])</f>
        <v>Miss Katherine Davis DVM</v>
      </c>
      <c r="AB3057" s="6">
        <f>Orders_C[[#This Row],[Quantity]]*Orders_C[[#This Row],[Unit_Price]]*(1-Orders_C[[#This Row],[Discount %]])+Orders_C[[#This Row],[Tax]]</f>
        <v>791.8</v>
      </c>
      <c r="AC3057" s="9">
        <f>(Orders_C[[#This Row],[Unit_Price]]*Orders_C[[#This Row],[Quantity]])-Orders_C[[#This Row],[Discount]]+Orders_C[[#This Row],[Tax]]</f>
        <v>867.4</v>
      </c>
      <c r="AD3057" t="str">
        <f>IF(COUNTIF(Orders_C[[#All],[Customer_ID]],Orders_C[[#This Row],[Customer_ID]])&gt;1,"Repeat","New")</f>
        <v>Repeat</v>
      </c>
      <c r="AE3057" t="str" cm="1">
        <f t="array" ref="AE3057">_xlfn.XLOOKUP(Orders_C[[#This Row],[Store_ID]],Stores_c[[#All],[Store_ID]],Stores_c[[#All],[City]])</f>
        <v>Lake Kristashire</v>
      </c>
      <c r="AF3057" t="str" cm="1">
        <f t="array" ref="AF3057">_xlfn.XLOOKUP(Orders_C[[#This Row],[Store_ID]],Stores_c[[#All],[Store_ID]],Stores_c[[#All],[Manager_Name]])</f>
        <v>Andrea Daugherty</v>
      </c>
      <c r="AG3057" t="str" cm="1">
        <f t="array" ref="AG3057">_xlfn.XLOOKUP(Orders_C[[#This Row],[Store_ID]],Stores_c[[#All],[Store_ID]],Stores_c[[#All],[Store_Type]])</f>
        <v>Mall</v>
      </c>
    </row>
    <row r="3058" spans="1:33" x14ac:dyDescent="0.25">
      <c r="A3058">
        <v>9306</v>
      </c>
      <c r="B3058" s="1">
        <v>46005</v>
      </c>
      <c r="C3058" s="2">
        <v>0.73606481481481478</v>
      </c>
      <c r="D3058">
        <v>1357</v>
      </c>
      <c r="E3058">
        <v>206</v>
      </c>
      <c r="F3058">
        <v>446</v>
      </c>
      <c r="G3058">
        <v>324</v>
      </c>
      <c r="H3058">
        <v>2</v>
      </c>
      <c r="I3058">
        <v>434</v>
      </c>
      <c r="J3058">
        <v>15</v>
      </c>
      <c r="K3058">
        <v>21.7</v>
      </c>
      <c r="L3058">
        <v>874.7</v>
      </c>
      <c r="M3058" t="s">
        <v>19</v>
      </c>
      <c r="N3058" t="s">
        <v>23</v>
      </c>
      <c r="O3058">
        <v>57</v>
      </c>
      <c r="P3058">
        <v>4</v>
      </c>
      <c r="Q3058" t="s">
        <v>3329</v>
      </c>
      <c r="R3058">
        <v>502</v>
      </c>
      <c r="S3058" s="3">
        <v>0.15</v>
      </c>
      <c r="T3058" s="6">
        <v>353.90000000000009</v>
      </c>
      <c r="U3058" t="s">
        <v>6328</v>
      </c>
      <c r="V3058">
        <v>2025</v>
      </c>
      <c r="W3058" t="s">
        <v>6331</v>
      </c>
      <c r="X3058" t="str">
        <f>_xlfn.XLOOKUP(Orders_C[[#This Row],[Product_ID]],Products_C[Product_ID],Products_C[Product_Name])</f>
        <v>Krushers</v>
      </c>
      <c r="Y3058" t="str">
        <f>_xlfn.XLOOKUP(Orders_C[[#This Row],[Product_ID]],Products_C[Product_ID],Products_C[Category])</f>
        <v>Dessert</v>
      </c>
      <c r="Z3058" t="str">
        <f>_xlfn.XLOOKUP(Orders_C[[#This Row],[Store_ID]],Stores_c[Store_ID],Stores_c[City])</f>
        <v>West Matthew</v>
      </c>
      <c r="AA3058" t="str">
        <f>_xlfn.XLOOKUP(Orders_C[[#This Row],[Customer_ID]],Customers_c[Customer_ID],Customers_c[Customer_Name])</f>
        <v>Melissa Hodges</v>
      </c>
      <c r="AB3058" s="6">
        <f>Orders_C[[#This Row],[Quantity]]*Orders_C[[#This Row],[Unit_Price]]*(1-Orders_C[[#This Row],[Discount %]])+Orders_C[[#This Row],[Tax]]</f>
        <v>759.5</v>
      </c>
      <c r="AC3058" s="9">
        <f>(Orders_C[[#This Row],[Unit_Price]]*Orders_C[[#This Row],[Quantity]])-Orders_C[[#This Row],[Discount]]+Orders_C[[#This Row],[Tax]]</f>
        <v>874.7</v>
      </c>
      <c r="AD3058" t="str">
        <f>IF(COUNTIF(Orders_C[[#All],[Customer_ID]],Orders_C[[#This Row],[Customer_ID]])&gt;1,"Repeat","New")</f>
        <v>Repeat</v>
      </c>
      <c r="AE3058" t="str" cm="1">
        <f t="array" ref="AE3058">_xlfn.XLOOKUP(Orders_C[[#This Row],[Store_ID]],Stores_c[[#All],[Store_ID]],Stores_c[[#All],[City]])</f>
        <v>West Matthew</v>
      </c>
      <c r="AF3058" t="str" cm="1">
        <f t="array" ref="AF3058">_xlfn.XLOOKUP(Orders_C[[#This Row],[Store_ID]],Stores_c[[#All],[Store_ID]],Stores_c[[#All],[Manager_Name]])</f>
        <v>Miguel Kidd</v>
      </c>
      <c r="AG3058" t="str" cm="1">
        <f t="array" ref="AG3058">_xlfn.XLOOKUP(Orders_C[[#This Row],[Store_ID]],Stores_c[[#All],[Store_ID]],Stores_c[[#All],[Store_Type]])</f>
        <v>Drive-Thru</v>
      </c>
    </row>
    <row r="3059" spans="1:33" x14ac:dyDescent="0.25">
      <c r="A3059">
        <v>10004</v>
      </c>
      <c r="B3059" s="1">
        <v>46031</v>
      </c>
      <c r="C3059" s="2">
        <v>0.66182870370370372</v>
      </c>
      <c r="D3059">
        <v>1571</v>
      </c>
      <c r="E3059">
        <v>209</v>
      </c>
      <c r="F3059">
        <v>425</v>
      </c>
      <c r="G3059">
        <v>325</v>
      </c>
      <c r="H3059">
        <v>4</v>
      </c>
      <c r="I3059">
        <v>224</v>
      </c>
      <c r="J3059">
        <v>15</v>
      </c>
      <c r="K3059">
        <v>11.2</v>
      </c>
      <c r="L3059">
        <v>892.2</v>
      </c>
      <c r="M3059" t="s">
        <v>19</v>
      </c>
      <c r="N3059" t="s">
        <v>22</v>
      </c>
      <c r="O3059">
        <v>33</v>
      </c>
      <c r="P3059">
        <v>4</v>
      </c>
      <c r="Q3059" t="s">
        <v>4027</v>
      </c>
      <c r="R3059">
        <v>510</v>
      </c>
      <c r="S3059" s="3">
        <v>0.15</v>
      </c>
      <c r="T3059" s="6">
        <v>354.6</v>
      </c>
      <c r="U3059" t="s">
        <v>6330</v>
      </c>
      <c r="V3059">
        <v>2026</v>
      </c>
      <c r="W3059" t="s">
        <v>6329</v>
      </c>
      <c r="X3059" t="str">
        <f>_xlfn.XLOOKUP(Orders_C[[#This Row],[Product_ID]],Products_C[Product_ID],Products_C[Product_Name])</f>
        <v>Veg Burger</v>
      </c>
      <c r="Y3059" t="str">
        <f>_xlfn.XLOOKUP(Orders_C[[#This Row],[Product_ID]],Products_C[Product_ID],Products_C[Category])</f>
        <v>Chicken</v>
      </c>
      <c r="Z3059" t="str">
        <f>_xlfn.XLOOKUP(Orders_C[[#This Row],[Store_ID]],Stores_c[Store_ID],Stores_c[City])</f>
        <v>Reidberg</v>
      </c>
      <c r="AA3059" t="str">
        <f>_xlfn.XLOOKUP(Orders_C[[#This Row],[Customer_ID]],Customers_c[Customer_ID],Customers_c[Customer_Name])</f>
        <v>Kayla Mcintyre</v>
      </c>
      <c r="AB3059" s="6">
        <f>Orders_C[[#This Row],[Quantity]]*Orders_C[[#This Row],[Unit_Price]]*(1-Orders_C[[#This Row],[Discount %]])+Orders_C[[#This Row],[Tax]]</f>
        <v>772.80000000000007</v>
      </c>
      <c r="AC3059" s="9">
        <f>(Orders_C[[#This Row],[Unit_Price]]*Orders_C[[#This Row],[Quantity]])-Orders_C[[#This Row],[Discount]]+Orders_C[[#This Row],[Tax]]</f>
        <v>892.2</v>
      </c>
      <c r="AD3059" t="str">
        <f>IF(COUNTIF(Orders_C[[#All],[Customer_ID]],Orders_C[[#This Row],[Customer_ID]])&gt;1,"Repeat","New")</f>
        <v>Repeat</v>
      </c>
      <c r="AE3059" t="str" cm="1">
        <f t="array" ref="AE3059">_xlfn.XLOOKUP(Orders_C[[#This Row],[Store_ID]],Stores_c[[#All],[Store_ID]],Stores_c[[#All],[City]])</f>
        <v>Reidberg</v>
      </c>
      <c r="AF3059" t="str" cm="1">
        <f t="array" ref="AF3059">_xlfn.XLOOKUP(Orders_C[[#This Row],[Store_ID]],Stores_c[[#All],[Store_ID]],Stores_c[[#All],[Manager_Name]])</f>
        <v>Jeffrey Horn</v>
      </c>
      <c r="AG3059" t="str" cm="1">
        <f t="array" ref="AG3059">_xlfn.XLOOKUP(Orders_C[[#This Row],[Store_ID]],Stores_c[[#All],[Store_ID]],Stores_c[[#All],[Store_Type]])</f>
        <v>Drive-Thru</v>
      </c>
    </row>
    <row r="3060" spans="1:33" x14ac:dyDescent="0.25">
      <c r="A3060">
        <v>10290</v>
      </c>
      <c r="B3060" s="1">
        <v>45897</v>
      </c>
      <c r="C3060" s="2">
        <v>0.47888888888888886</v>
      </c>
      <c r="D3060">
        <v>1528</v>
      </c>
      <c r="E3060">
        <v>203</v>
      </c>
      <c r="F3060">
        <v>546</v>
      </c>
      <c r="G3060">
        <v>301</v>
      </c>
      <c r="H3060">
        <v>2</v>
      </c>
      <c r="I3060">
        <v>429</v>
      </c>
      <c r="J3060">
        <v>10</v>
      </c>
      <c r="K3060">
        <v>21.45</v>
      </c>
      <c r="L3060">
        <v>869.45</v>
      </c>
      <c r="M3060" t="s">
        <v>20</v>
      </c>
      <c r="N3060" t="s">
        <v>23</v>
      </c>
      <c r="O3060">
        <v>57</v>
      </c>
      <c r="P3060">
        <v>4</v>
      </c>
      <c r="Q3060" t="s">
        <v>4313</v>
      </c>
      <c r="R3060">
        <v>509</v>
      </c>
      <c r="S3060" s="3">
        <v>0.1</v>
      </c>
      <c r="T3060" s="6">
        <v>354.65000000000009</v>
      </c>
      <c r="U3060" t="s">
        <v>6342</v>
      </c>
      <c r="V3060">
        <v>2025</v>
      </c>
      <c r="W3060" t="s">
        <v>6331</v>
      </c>
      <c r="X3060" t="str">
        <f>_xlfn.XLOOKUP(Orders_C[[#This Row],[Product_ID]],Products_C[Product_ID],Products_C[Product_Name])</f>
        <v>Krushers</v>
      </c>
      <c r="Y3060" t="str">
        <f>_xlfn.XLOOKUP(Orders_C[[#This Row],[Product_ID]],Products_C[Product_ID],Products_C[Category])</f>
        <v>Burger</v>
      </c>
      <c r="Z3060" t="str">
        <f>_xlfn.XLOOKUP(Orders_C[[#This Row],[Store_ID]],Stores_c[Store_ID],Stores_c[City])</f>
        <v>Lake Williammouth</v>
      </c>
      <c r="AA3060" t="str">
        <f>_xlfn.XLOOKUP(Orders_C[[#This Row],[Customer_ID]],Customers_c[Customer_ID],Customers_c[Customer_Name])</f>
        <v>Dr. Shane Mccullough</v>
      </c>
      <c r="AB3060" s="6">
        <f>Orders_C[[#This Row],[Quantity]]*Orders_C[[#This Row],[Unit_Price]]*(1-Orders_C[[#This Row],[Discount %]])+Orders_C[[#This Row],[Tax]]</f>
        <v>793.65000000000009</v>
      </c>
      <c r="AC3060" s="9">
        <f>(Orders_C[[#This Row],[Unit_Price]]*Orders_C[[#This Row],[Quantity]])-Orders_C[[#This Row],[Discount]]+Orders_C[[#This Row],[Tax]]</f>
        <v>869.45</v>
      </c>
      <c r="AD3060" t="str">
        <f>IF(COUNTIF(Orders_C[[#All],[Customer_ID]],Orders_C[[#This Row],[Customer_ID]])&gt;1,"Repeat","New")</f>
        <v>Repeat</v>
      </c>
      <c r="AE3060" t="str" cm="1">
        <f t="array" ref="AE3060">_xlfn.XLOOKUP(Orders_C[[#This Row],[Store_ID]],Stores_c[[#All],[Store_ID]],Stores_c[[#All],[City]])</f>
        <v>Lake Williammouth</v>
      </c>
      <c r="AF3060" t="str" cm="1">
        <f t="array" ref="AF3060">_xlfn.XLOOKUP(Orders_C[[#This Row],[Store_ID]],Stores_c[[#All],[Store_ID]],Stores_c[[#All],[Manager_Name]])</f>
        <v>Stephanie Dominguez</v>
      </c>
      <c r="AG3060" t="str" cm="1">
        <f t="array" ref="AG3060">_xlfn.XLOOKUP(Orders_C[[#This Row],[Store_ID]],Stores_c[[#All],[Store_ID]],Stores_c[[#All],[Store_Type]])</f>
        <v>Drive-Thru</v>
      </c>
    </row>
    <row r="3061" spans="1:33" x14ac:dyDescent="0.25">
      <c r="A3061">
        <v>10495</v>
      </c>
      <c r="B3061" s="1">
        <v>45939</v>
      </c>
      <c r="C3061" s="2">
        <v>0.7935416666666667</v>
      </c>
      <c r="D3061">
        <v>1412</v>
      </c>
      <c r="E3061">
        <v>201</v>
      </c>
      <c r="F3061">
        <v>425</v>
      </c>
      <c r="G3061">
        <v>332</v>
      </c>
      <c r="H3061">
        <v>2</v>
      </c>
      <c r="I3061">
        <v>429</v>
      </c>
      <c r="J3061">
        <v>10</v>
      </c>
      <c r="K3061">
        <v>21.45</v>
      </c>
      <c r="L3061">
        <v>869.45</v>
      </c>
      <c r="M3061" t="s">
        <v>20</v>
      </c>
      <c r="N3061" t="s">
        <v>23</v>
      </c>
      <c r="O3061">
        <v>17</v>
      </c>
      <c r="P3061">
        <v>4</v>
      </c>
      <c r="Q3061" t="s">
        <v>4518</v>
      </c>
      <c r="R3061">
        <v>501</v>
      </c>
      <c r="S3061" s="3">
        <v>0.1</v>
      </c>
      <c r="T3061" s="6">
        <v>354.65000000000009</v>
      </c>
      <c r="U3061" t="s">
        <v>6332</v>
      </c>
      <c r="V3061">
        <v>2025</v>
      </c>
      <c r="W3061" t="s">
        <v>6333</v>
      </c>
      <c r="X3061" t="str">
        <f>_xlfn.XLOOKUP(Orders_C[[#This Row],[Product_ID]],Products_C[Product_ID],Products_C[Product_Name])</f>
        <v>Zinger Burger</v>
      </c>
      <c r="Y3061" t="str">
        <f>_xlfn.XLOOKUP(Orders_C[[#This Row],[Product_ID]],Products_C[Product_ID],Products_C[Category])</f>
        <v>Beverage</v>
      </c>
      <c r="Z3061" t="str">
        <f>_xlfn.XLOOKUP(Orders_C[[#This Row],[Store_ID]],Stores_c[Store_ID],Stores_c[City])</f>
        <v>Lake Nicholasburgh</v>
      </c>
      <c r="AA3061" t="str">
        <f>_xlfn.XLOOKUP(Orders_C[[#This Row],[Customer_ID]],Customers_c[Customer_ID],Customers_c[Customer_Name])</f>
        <v>Patricia King</v>
      </c>
      <c r="AB3061" s="6">
        <f>Orders_C[[#This Row],[Quantity]]*Orders_C[[#This Row],[Unit_Price]]*(1-Orders_C[[#This Row],[Discount %]])+Orders_C[[#This Row],[Tax]]</f>
        <v>793.65000000000009</v>
      </c>
      <c r="AC3061" s="9">
        <f>(Orders_C[[#This Row],[Unit_Price]]*Orders_C[[#This Row],[Quantity]])-Orders_C[[#This Row],[Discount]]+Orders_C[[#This Row],[Tax]]</f>
        <v>869.45</v>
      </c>
      <c r="AD3061" t="str">
        <f>IF(COUNTIF(Orders_C[[#All],[Customer_ID]],Orders_C[[#This Row],[Customer_ID]])&gt;1,"Repeat","New")</f>
        <v>Repeat</v>
      </c>
      <c r="AE3061" t="str" cm="1">
        <f t="array" ref="AE3061">_xlfn.XLOOKUP(Orders_C[[#This Row],[Store_ID]],Stores_c[[#All],[Store_ID]],Stores_c[[#All],[City]])</f>
        <v>Lake Nicholasburgh</v>
      </c>
      <c r="AF3061" t="str" cm="1">
        <f t="array" ref="AF3061">_xlfn.XLOOKUP(Orders_C[[#This Row],[Store_ID]],Stores_c[[#All],[Store_ID]],Stores_c[[#All],[Manager_Name]])</f>
        <v>Maurice Garcia</v>
      </c>
      <c r="AG3061" t="str" cm="1">
        <f t="array" ref="AG3061">_xlfn.XLOOKUP(Orders_C[[#This Row],[Store_ID]],Stores_c[[#All],[Store_ID]],Stores_c[[#All],[Store_Type]])</f>
        <v>Mall</v>
      </c>
    </row>
    <row r="3062" spans="1:33" x14ac:dyDescent="0.25">
      <c r="A3062">
        <v>9803</v>
      </c>
      <c r="B3062" s="1">
        <v>45956</v>
      </c>
      <c r="C3062" s="2">
        <v>0.34266203703703701</v>
      </c>
      <c r="D3062">
        <v>1102</v>
      </c>
      <c r="E3062">
        <v>208</v>
      </c>
      <c r="F3062">
        <v>421</v>
      </c>
      <c r="G3062">
        <v>311</v>
      </c>
      <c r="H3062">
        <v>2</v>
      </c>
      <c r="I3062">
        <v>435</v>
      </c>
      <c r="J3062">
        <v>15</v>
      </c>
      <c r="K3062">
        <v>21.75</v>
      </c>
      <c r="L3062">
        <v>876.75</v>
      </c>
      <c r="M3062" t="s">
        <v>18</v>
      </c>
      <c r="N3062" t="s">
        <v>21</v>
      </c>
      <c r="O3062">
        <v>36</v>
      </c>
      <c r="P3062">
        <v>3</v>
      </c>
      <c r="Q3062" t="s">
        <v>3826</v>
      </c>
      <c r="R3062">
        <v>510</v>
      </c>
      <c r="S3062" s="3">
        <v>0.15</v>
      </c>
      <c r="T3062" s="6">
        <v>354.75</v>
      </c>
      <c r="U3062" t="s">
        <v>6332</v>
      </c>
      <c r="V3062">
        <v>2025</v>
      </c>
      <c r="W3062" t="s">
        <v>6329</v>
      </c>
      <c r="X3062" t="str">
        <f>_xlfn.XLOOKUP(Orders_C[[#This Row],[Product_ID]],Products_C[Product_ID],Products_C[Product_Name])</f>
        <v>Pepsi</v>
      </c>
      <c r="Y3062" t="str">
        <f>_xlfn.XLOOKUP(Orders_C[[#This Row],[Product_ID]],Products_C[Product_ID],Products_C[Category])</f>
        <v>Dessert</v>
      </c>
      <c r="Z3062" t="str">
        <f>_xlfn.XLOOKUP(Orders_C[[#This Row],[Store_ID]],Stores_c[Store_ID],Stores_c[City])</f>
        <v>Tracyview</v>
      </c>
      <c r="AA3062" t="str">
        <f>_xlfn.XLOOKUP(Orders_C[[#This Row],[Customer_ID]],Customers_c[Customer_ID],Customers_c[Customer_Name])</f>
        <v>Ryan Cameron</v>
      </c>
      <c r="AB3062" s="6">
        <f>Orders_C[[#This Row],[Quantity]]*Orders_C[[#This Row],[Unit_Price]]*(1-Orders_C[[#This Row],[Discount %]])+Orders_C[[#This Row],[Tax]]</f>
        <v>761.25</v>
      </c>
      <c r="AC3062" s="9">
        <f>(Orders_C[[#This Row],[Unit_Price]]*Orders_C[[#This Row],[Quantity]])-Orders_C[[#This Row],[Discount]]+Orders_C[[#This Row],[Tax]]</f>
        <v>876.75</v>
      </c>
      <c r="AD3062" t="str">
        <f>IF(COUNTIF(Orders_C[[#All],[Customer_ID]],Orders_C[[#This Row],[Customer_ID]])&gt;1,"Repeat","New")</f>
        <v>Repeat</v>
      </c>
      <c r="AE3062" t="str" cm="1">
        <f t="array" ref="AE3062">_xlfn.XLOOKUP(Orders_C[[#This Row],[Store_ID]],Stores_c[[#All],[Store_ID]],Stores_c[[#All],[City]])</f>
        <v>Tracyview</v>
      </c>
      <c r="AF3062" t="str" cm="1">
        <f t="array" ref="AF3062">_xlfn.XLOOKUP(Orders_C[[#This Row],[Store_ID]],Stores_c[[#All],[Store_ID]],Stores_c[[#All],[Manager_Name]])</f>
        <v>Jeremiah Lee</v>
      </c>
      <c r="AG3062" t="str" cm="1">
        <f t="array" ref="AG3062">_xlfn.XLOOKUP(Orders_C[[#This Row],[Store_ID]],Stores_c[[#All],[Store_ID]],Stores_c[[#All],[Store_Type]])</f>
        <v>Mall</v>
      </c>
    </row>
    <row r="3063" spans="1:33" x14ac:dyDescent="0.25">
      <c r="A3063">
        <v>7222</v>
      </c>
      <c r="B3063" s="1">
        <v>45901</v>
      </c>
      <c r="C3063" s="2">
        <v>0.91980324074074071</v>
      </c>
      <c r="D3063">
        <v>1138</v>
      </c>
      <c r="E3063">
        <v>204</v>
      </c>
      <c r="F3063">
        <v>446</v>
      </c>
      <c r="G3063">
        <v>325</v>
      </c>
      <c r="H3063">
        <v>3</v>
      </c>
      <c r="I3063">
        <v>292</v>
      </c>
      <c r="J3063">
        <v>10</v>
      </c>
      <c r="K3063">
        <v>14.6</v>
      </c>
      <c r="L3063">
        <v>880.6</v>
      </c>
      <c r="M3063" t="s">
        <v>19</v>
      </c>
      <c r="N3063" t="s">
        <v>22</v>
      </c>
      <c r="O3063">
        <v>12</v>
      </c>
      <c r="P3063">
        <v>1</v>
      </c>
      <c r="Q3063" t="s">
        <v>1245</v>
      </c>
      <c r="R3063">
        <v>509</v>
      </c>
      <c r="S3063" s="3">
        <v>0.1</v>
      </c>
      <c r="T3063" s="6">
        <v>355</v>
      </c>
      <c r="U3063" t="s">
        <v>6335</v>
      </c>
      <c r="V3063">
        <v>2025</v>
      </c>
      <c r="W3063" t="s">
        <v>6333</v>
      </c>
      <c r="X3063" t="str">
        <f>_xlfn.XLOOKUP(Orders_C[[#This Row],[Product_ID]],Products_C[Product_ID],Products_C[Product_Name])</f>
        <v>Veg Burger</v>
      </c>
      <c r="Y3063" t="str">
        <f>_xlfn.XLOOKUP(Orders_C[[#This Row],[Product_ID]],Products_C[Product_ID],Products_C[Category])</f>
        <v>Chicken</v>
      </c>
      <c r="Z3063" t="str">
        <f>_xlfn.XLOOKUP(Orders_C[[#This Row],[Store_ID]],Stores_c[Store_ID],Stores_c[City])</f>
        <v>New Robertfurt</v>
      </c>
      <c r="AA3063" t="str">
        <f>_xlfn.XLOOKUP(Orders_C[[#This Row],[Customer_ID]],Customers_c[Customer_ID],Customers_c[Customer_Name])</f>
        <v>Melinda Fuentes</v>
      </c>
      <c r="AB3063" s="6">
        <f>Orders_C[[#This Row],[Quantity]]*Orders_C[[#This Row],[Unit_Price]]*(1-Orders_C[[#This Row],[Discount %]])+Orders_C[[#This Row],[Tax]]</f>
        <v>803</v>
      </c>
      <c r="AC3063" s="9">
        <f>(Orders_C[[#This Row],[Unit_Price]]*Orders_C[[#This Row],[Quantity]])-Orders_C[[#This Row],[Discount]]+Orders_C[[#This Row],[Tax]]</f>
        <v>880.6</v>
      </c>
      <c r="AD3063" t="str">
        <f>IF(COUNTIF(Orders_C[[#All],[Customer_ID]],Orders_C[[#This Row],[Customer_ID]])&gt;1,"Repeat","New")</f>
        <v>Repeat</v>
      </c>
      <c r="AE3063" t="str" cm="1">
        <f t="array" ref="AE3063">_xlfn.XLOOKUP(Orders_C[[#This Row],[Store_ID]],Stores_c[[#All],[Store_ID]],Stores_c[[#All],[City]])</f>
        <v>New Robertfurt</v>
      </c>
      <c r="AF3063" t="str" cm="1">
        <f t="array" ref="AF3063">_xlfn.XLOOKUP(Orders_C[[#This Row],[Store_ID]],Stores_c[[#All],[Store_ID]],Stores_c[[#All],[Manager_Name]])</f>
        <v>Tiffany Gomez</v>
      </c>
      <c r="AG3063" t="str" cm="1">
        <f t="array" ref="AG3063">_xlfn.XLOOKUP(Orders_C[[#This Row],[Store_ID]],Stores_c[[#All],[Store_ID]],Stores_c[[#All],[Store_Type]])</f>
        <v>Street</v>
      </c>
    </row>
    <row r="3064" spans="1:33" x14ac:dyDescent="0.25">
      <c r="A3064">
        <v>8132</v>
      </c>
      <c r="B3064" s="1">
        <v>45912</v>
      </c>
      <c r="C3064" s="2">
        <v>0.92048611111111112</v>
      </c>
      <c r="D3064">
        <v>1492</v>
      </c>
      <c r="E3064">
        <v>225</v>
      </c>
      <c r="F3064">
        <v>456</v>
      </c>
      <c r="G3064">
        <v>334</v>
      </c>
      <c r="H3064">
        <v>3</v>
      </c>
      <c r="I3064">
        <v>296</v>
      </c>
      <c r="J3064">
        <v>15</v>
      </c>
      <c r="K3064">
        <v>14.8</v>
      </c>
      <c r="L3064">
        <v>887.8</v>
      </c>
      <c r="M3064" t="s">
        <v>19</v>
      </c>
      <c r="N3064" t="s">
        <v>23</v>
      </c>
      <c r="O3064">
        <v>10</v>
      </c>
      <c r="P3064">
        <v>5</v>
      </c>
      <c r="Q3064" t="s">
        <v>2155</v>
      </c>
      <c r="R3064">
        <v>501</v>
      </c>
      <c r="S3064" s="3">
        <v>0.15</v>
      </c>
      <c r="T3064" s="6">
        <v>355</v>
      </c>
      <c r="U3064" t="s">
        <v>6335</v>
      </c>
      <c r="V3064">
        <v>2025</v>
      </c>
      <c r="W3064" t="s">
        <v>6333</v>
      </c>
      <c r="X3064" t="str">
        <f>_xlfn.XLOOKUP(Orders_C[[#This Row],[Product_ID]],Products_C[Product_ID],Products_C[Product_Name])</f>
        <v>Krushers</v>
      </c>
      <c r="Y3064" t="str">
        <f>_xlfn.XLOOKUP(Orders_C[[#This Row],[Product_ID]],Products_C[Product_ID],Products_C[Category])</f>
        <v>Dessert</v>
      </c>
      <c r="Z3064" t="str">
        <f>_xlfn.XLOOKUP(Orders_C[[#This Row],[Store_ID]],Stores_c[Store_ID],Stores_c[City])</f>
        <v>South Peter</v>
      </c>
      <c r="AA3064" t="str">
        <f>_xlfn.XLOOKUP(Orders_C[[#This Row],[Customer_ID]],Customers_c[Customer_ID],Customers_c[Customer_Name])</f>
        <v>Ryan Edwards</v>
      </c>
      <c r="AB3064" s="6">
        <f>Orders_C[[#This Row],[Quantity]]*Orders_C[[#This Row],[Unit_Price]]*(1-Orders_C[[#This Row],[Discount %]])+Orders_C[[#This Row],[Tax]]</f>
        <v>769.59999999999991</v>
      </c>
      <c r="AC3064" s="9">
        <f>(Orders_C[[#This Row],[Unit_Price]]*Orders_C[[#This Row],[Quantity]])-Orders_C[[#This Row],[Discount]]+Orders_C[[#This Row],[Tax]]</f>
        <v>887.8</v>
      </c>
      <c r="AD3064" t="str">
        <f>IF(COUNTIF(Orders_C[[#All],[Customer_ID]],Orders_C[[#This Row],[Customer_ID]])&gt;1,"Repeat","New")</f>
        <v>Repeat</v>
      </c>
      <c r="AE3064" t="str" cm="1">
        <f t="array" ref="AE3064">_xlfn.XLOOKUP(Orders_C[[#This Row],[Store_ID]],Stores_c[[#All],[Store_ID]],Stores_c[[#All],[City]])</f>
        <v>South Peter</v>
      </c>
      <c r="AF3064" t="str" cm="1">
        <f t="array" ref="AF3064">_xlfn.XLOOKUP(Orders_C[[#This Row],[Store_ID]],Stores_c[[#All],[Store_ID]],Stores_c[[#All],[Manager_Name]])</f>
        <v>Gregory Lambert</v>
      </c>
      <c r="AG3064" t="str" cm="1">
        <f t="array" ref="AG3064">_xlfn.XLOOKUP(Orders_C[[#This Row],[Store_ID]],Stores_c[[#All],[Store_ID]],Stores_c[[#All],[Store_Type]])</f>
        <v>Street</v>
      </c>
    </row>
    <row r="3065" spans="1:33" x14ac:dyDescent="0.25">
      <c r="A3065">
        <v>7342</v>
      </c>
      <c r="B3065" s="1">
        <v>46045</v>
      </c>
      <c r="C3065" s="2">
        <v>0.48920138888888887</v>
      </c>
      <c r="D3065">
        <v>1955</v>
      </c>
      <c r="E3065">
        <v>211</v>
      </c>
      <c r="F3065">
        <v>449</v>
      </c>
      <c r="G3065">
        <v>301</v>
      </c>
      <c r="H3065">
        <v>2</v>
      </c>
      <c r="I3065">
        <v>424</v>
      </c>
      <c r="J3065">
        <v>5</v>
      </c>
      <c r="K3065">
        <v>21.2</v>
      </c>
      <c r="L3065">
        <v>864.2</v>
      </c>
      <c r="M3065" t="s">
        <v>18</v>
      </c>
      <c r="N3065" t="s">
        <v>21</v>
      </c>
      <c r="O3065">
        <v>46</v>
      </c>
      <c r="P3065">
        <v>1</v>
      </c>
      <c r="Q3065" t="s">
        <v>1365</v>
      </c>
      <c r="R3065">
        <v>505</v>
      </c>
      <c r="S3065" s="3">
        <v>0.05</v>
      </c>
      <c r="T3065" s="6">
        <v>355.40000000000009</v>
      </c>
      <c r="U3065" t="s">
        <v>6330</v>
      </c>
      <c r="V3065">
        <v>2026</v>
      </c>
      <c r="W3065" t="s">
        <v>6331</v>
      </c>
      <c r="X3065" t="str">
        <f>_xlfn.XLOOKUP(Orders_C[[#This Row],[Product_ID]],Products_C[Product_ID],Products_C[Product_Name])</f>
        <v>Krushers</v>
      </c>
      <c r="Y3065" t="str">
        <f>_xlfn.XLOOKUP(Orders_C[[#This Row],[Product_ID]],Products_C[Product_ID],Products_C[Category])</f>
        <v>Burger</v>
      </c>
      <c r="Z3065" t="str">
        <f>_xlfn.XLOOKUP(Orders_C[[#This Row],[Store_ID]],Stores_c[Store_ID],Stores_c[City])</f>
        <v>North Robertstad</v>
      </c>
      <c r="AA3065" t="str">
        <f>_xlfn.XLOOKUP(Orders_C[[#This Row],[Customer_ID]],Customers_c[Customer_ID],Customers_c[Customer_Name])</f>
        <v>James Nicholson</v>
      </c>
      <c r="AB3065" s="6">
        <f>Orders_C[[#This Row],[Quantity]]*Orders_C[[#This Row],[Unit_Price]]*(1-Orders_C[[#This Row],[Discount %]])+Orders_C[[#This Row],[Tax]]</f>
        <v>826.8</v>
      </c>
      <c r="AC3065" s="9">
        <f>(Orders_C[[#This Row],[Unit_Price]]*Orders_C[[#This Row],[Quantity]])-Orders_C[[#This Row],[Discount]]+Orders_C[[#This Row],[Tax]]</f>
        <v>864.2</v>
      </c>
      <c r="AD3065" t="str">
        <f>IF(COUNTIF(Orders_C[[#All],[Customer_ID]],Orders_C[[#This Row],[Customer_ID]])&gt;1,"Repeat","New")</f>
        <v>Repeat</v>
      </c>
      <c r="AE3065" t="str" cm="1">
        <f t="array" ref="AE3065">_xlfn.XLOOKUP(Orders_C[[#This Row],[Store_ID]],Stores_c[[#All],[Store_ID]],Stores_c[[#All],[City]])</f>
        <v>North Robertstad</v>
      </c>
      <c r="AF3065" t="str" cm="1">
        <f t="array" ref="AF3065">_xlfn.XLOOKUP(Orders_C[[#This Row],[Store_ID]],Stores_c[[#All],[Store_ID]],Stores_c[[#All],[Manager_Name]])</f>
        <v>Mary Lewis</v>
      </c>
      <c r="AG3065" t="str" cm="1">
        <f t="array" ref="AG3065">_xlfn.XLOOKUP(Orders_C[[#This Row],[Store_ID]],Stores_c[[#All],[Store_ID]],Stores_c[[#All],[Store_Type]])</f>
        <v>Street</v>
      </c>
    </row>
    <row r="3066" spans="1:33" x14ac:dyDescent="0.25">
      <c r="A3066">
        <v>8558</v>
      </c>
      <c r="B3066" s="1">
        <v>45923</v>
      </c>
      <c r="C3066" s="2">
        <v>0.49372685185185183</v>
      </c>
      <c r="D3066">
        <v>1572</v>
      </c>
      <c r="E3066">
        <v>212</v>
      </c>
      <c r="F3066">
        <v>454</v>
      </c>
      <c r="G3066">
        <v>322</v>
      </c>
      <c r="H3066">
        <v>2</v>
      </c>
      <c r="I3066">
        <v>424</v>
      </c>
      <c r="J3066">
        <v>5</v>
      </c>
      <c r="K3066">
        <v>21.2</v>
      </c>
      <c r="L3066">
        <v>864.2</v>
      </c>
      <c r="M3066" t="s">
        <v>19</v>
      </c>
      <c r="N3066" t="s">
        <v>21</v>
      </c>
      <c r="O3066">
        <v>31</v>
      </c>
      <c r="P3066">
        <v>3</v>
      </c>
      <c r="Q3066" t="s">
        <v>2581</v>
      </c>
      <c r="R3066">
        <v>507</v>
      </c>
      <c r="S3066" s="3">
        <v>0.05</v>
      </c>
      <c r="T3066" s="6">
        <v>355.40000000000009</v>
      </c>
      <c r="U3066" t="s">
        <v>6335</v>
      </c>
      <c r="V3066">
        <v>2025</v>
      </c>
      <c r="W3066" t="s">
        <v>6329</v>
      </c>
      <c r="X3066" t="str">
        <f>_xlfn.XLOOKUP(Orders_C[[#This Row],[Product_ID]],Products_C[Product_ID],Products_C[Product_Name])</f>
        <v>Veg Burger</v>
      </c>
      <c r="Y3066" t="str">
        <f>_xlfn.XLOOKUP(Orders_C[[#This Row],[Product_ID]],Products_C[Product_ID],Products_C[Category])</f>
        <v>Burger</v>
      </c>
      <c r="Z3066" t="str">
        <f>_xlfn.XLOOKUP(Orders_C[[#This Row],[Store_ID]],Stores_c[Store_ID],Stores_c[City])</f>
        <v>Andrewview</v>
      </c>
      <c r="AA3066" t="str">
        <f>_xlfn.XLOOKUP(Orders_C[[#This Row],[Customer_ID]],Customers_c[Customer_ID],Customers_c[Customer_Name])</f>
        <v>Thomas Patel</v>
      </c>
      <c r="AB3066" s="6">
        <f>Orders_C[[#This Row],[Quantity]]*Orders_C[[#This Row],[Unit_Price]]*(1-Orders_C[[#This Row],[Discount %]])+Orders_C[[#This Row],[Tax]]</f>
        <v>826.8</v>
      </c>
      <c r="AC3066" s="9">
        <f>(Orders_C[[#This Row],[Unit_Price]]*Orders_C[[#This Row],[Quantity]])-Orders_C[[#This Row],[Discount]]+Orders_C[[#This Row],[Tax]]</f>
        <v>864.2</v>
      </c>
      <c r="AD3066" t="str">
        <f>IF(COUNTIF(Orders_C[[#All],[Customer_ID]],Orders_C[[#This Row],[Customer_ID]])&gt;1,"Repeat","New")</f>
        <v>Repeat</v>
      </c>
      <c r="AE3066" t="str" cm="1">
        <f t="array" ref="AE3066">_xlfn.XLOOKUP(Orders_C[[#This Row],[Store_ID]],Stores_c[[#All],[Store_ID]],Stores_c[[#All],[City]])</f>
        <v>Andrewview</v>
      </c>
      <c r="AF3066" t="str" cm="1">
        <f t="array" ref="AF3066">_xlfn.XLOOKUP(Orders_C[[#This Row],[Store_ID]],Stores_c[[#All],[Store_ID]],Stores_c[[#All],[Manager_Name]])</f>
        <v>Alice Sutton</v>
      </c>
      <c r="AG3066" t="str" cm="1">
        <f t="array" ref="AG3066">_xlfn.XLOOKUP(Orders_C[[#This Row],[Store_ID]],Stores_c[[#All],[Store_ID]],Stores_c[[#All],[Store_Type]])</f>
        <v>Mall</v>
      </c>
    </row>
    <row r="3067" spans="1:33" x14ac:dyDescent="0.25">
      <c r="A3067">
        <v>10073</v>
      </c>
      <c r="B3067" s="1">
        <v>45856</v>
      </c>
      <c r="C3067" s="2">
        <v>0.37946759259259261</v>
      </c>
      <c r="D3067">
        <v>1195</v>
      </c>
      <c r="E3067">
        <v>222</v>
      </c>
      <c r="F3067">
        <v>463</v>
      </c>
      <c r="G3067">
        <v>338</v>
      </c>
      <c r="H3067">
        <v>2</v>
      </c>
      <c r="I3067">
        <v>424</v>
      </c>
      <c r="J3067">
        <v>5</v>
      </c>
      <c r="K3067">
        <v>21.2</v>
      </c>
      <c r="L3067">
        <v>864.2</v>
      </c>
      <c r="M3067" t="s">
        <v>18</v>
      </c>
      <c r="N3067" t="s">
        <v>22</v>
      </c>
      <c r="O3067">
        <v>57</v>
      </c>
      <c r="P3067">
        <v>3</v>
      </c>
      <c r="Q3067" t="s">
        <v>4096</v>
      </c>
      <c r="R3067">
        <v>509</v>
      </c>
      <c r="S3067" s="3">
        <v>0.05</v>
      </c>
      <c r="T3067" s="6">
        <v>355.40000000000009</v>
      </c>
      <c r="U3067" t="s">
        <v>6341</v>
      </c>
      <c r="V3067">
        <v>2025</v>
      </c>
      <c r="W3067" t="s">
        <v>6331</v>
      </c>
      <c r="X3067" t="str">
        <f>_xlfn.XLOOKUP(Orders_C[[#This Row],[Product_ID]],Products_C[Product_ID],Products_C[Product_Name])</f>
        <v>Chicken Wings</v>
      </c>
      <c r="Y3067" t="str">
        <f>_xlfn.XLOOKUP(Orders_C[[#This Row],[Product_ID]],Products_C[Product_ID],Products_C[Category])</f>
        <v>Burger</v>
      </c>
      <c r="Z3067" t="str">
        <f>_xlfn.XLOOKUP(Orders_C[[#This Row],[Store_ID]],Stores_c[Store_ID],Stores_c[City])</f>
        <v>New Steven</v>
      </c>
      <c r="AA3067" t="str">
        <f>_xlfn.XLOOKUP(Orders_C[[#This Row],[Customer_ID]],Customers_c[Customer_ID],Customers_c[Customer_Name])</f>
        <v>Kevin Washington</v>
      </c>
      <c r="AB3067" s="6">
        <f>Orders_C[[#This Row],[Quantity]]*Orders_C[[#This Row],[Unit_Price]]*(1-Orders_C[[#This Row],[Discount %]])+Orders_C[[#This Row],[Tax]]</f>
        <v>826.8</v>
      </c>
      <c r="AC3067" s="9">
        <f>(Orders_C[[#This Row],[Unit_Price]]*Orders_C[[#This Row],[Quantity]])-Orders_C[[#This Row],[Discount]]+Orders_C[[#This Row],[Tax]]</f>
        <v>864.2</v>
      </c>
      <c r="AD3067" t="str">
        <f>IF(COUNTIF(Orders_C[[#All],[Customer_ID]],Orders_C[[#This Row],[Customer_ID]])&gt;1,"Repeat","New")</f>
        <v>Repeat</v>
      </c>
      <c r="AE3067" t="str" cm="1">
        <f t="array" ref="AE3067">_xlfn.XLOOKUP(Orders_C[[#This Row],[Store_ID]],Stores_c[[#All],[Store_ID]],Stores_c[[#All],[City]])</f>
        <v>New Steven</v>
      </c>
      <c r="AF3067" t="str" cm="1">
        <f t="array" ref="AF3067">_xlfn.XLOOKUP(Orders_C[[#This Row],[Store_ID]],Stores_c[[#All],[Store_ID]],Stores_c[[#All],[Manager_Name]])</f>
        <v>Terri Martinez</v>
      </c>
      <c r="AG3067" t="str" cm="1">
        <f t="array" ref="AG3067">_xlfn.XLOOKUP(Orders_C[[#This Row],[Store_ID]],Stores_c[[#All],[Store_ID]],Stores_c[[#All],[Store_Type]])</f>
        <v>Drive-Thru</v>
      </c>
    </row>
    <row r="3068" spans="1:33" x14ac:dyDescent="0.25">
      <c r="A3068">
        <v>7576</v>
      </c>
      <c r="B3068" s="1">
        <v>45800</v>
      </c>
      <c r="C3068" s="2">
        <v>0.12590277777777778</v>
      </c>
      <c r="D3068">
        <v>1345</v>
      </c>
      <c r="E3068">
        <v>201</v>
      </c>
      <c r="F3068">
        <v>528</v>
      </c>
      <c r="G3068">
        <v>328</v>
      </c>
      <c r="H3068">
        <v>2</v>
      </c>
      <c r="I3068">
        <v>430</v>
      </c>
      <c r="J3068">
        <v>10</v>
      </c>
      <c r="K3068">
        <v>21.5</v>
      </c>
      <c r="L3068">
        <v>871.5</v>
      </c>
      <c r="M3068" t="s">
        <v>18</v>
      </c>
      <c r="N3068" t="s">
        <v>22</v>
      </c>
      <c r="O3068">
        <v>46</v>
      </c>
      <c r="P3068">
        <v>3</v>
      </c>
      <c r="Q3068" t="s">
        <v>1599</v>
      </c>
      <c r="R3068">
        <v>507</v>
      </c>
      <c r="S3068" s="3">
        <v>0.1</v>
      </c>
      <c r="T3068" s="6">
        <v>355.5</v>
      </c>
      <c r="U3068" t="s">
        <v>6339</v>
      </c>
      <c r="V3068">
        <v>2025</v>
      </c>
      <c r="W3068" t="s">
        <v>6331</v>
      </c>
      <c r="X3068" t="str">
        <f>_xlfn.XLOOKUP(Orders_C[[#This Row],[Product_ID]],Products_C[Product_ID],Products_C[Product_Name])</f>
        <v>Rice Bowl</v>
      </c>
      <c r="Y3068" t="str">
        <f>_xlfn.XLOOKUP(Orders_C[[#This Row],[Product_ID]],Products_C[Product_ID],Products_C[Category])</f>
        <v>Burger</v>
      </c>
      <c r="Z3068" t="str">
        <f>_xlfn.XLOOKUP(Orders_C[[#This Row],[Store_ID]],Stores_c[Store_ID],Stores_c[City])</f>
        <v>Lake Nicholasburgh</v>
      </c>
      <c r="AA3068" t="str">
        <f>_xlfn.XLOOKUP(Orders_C[[#This Row],[Customer_ID]],Customers_c[Customer_ID],Customers_c[Customer_Name])</f>
        <v>Ronald Jackson</v>
      </c>
      <c r="AB3068" s="6">
        <f>Orders_C[[#This Row],[Quantity]]*Orders_C[[#This Row],[Unit_Price]]*(1-Orders_C[[#This Row],[Discount %]])+Orders_C[[#This Row],[Tax]]</f>
        <v>795.5</v>
      </c>
      <c r="AC3068" s="9">
        <f>(Orders_C[[#This Row],[Unit_Price]]*Orders_C[[#This Row],[Quantity]])-Orders_C[[#This Row],[Discount]]+Orders_C[[#This Row],[Tax]]</f>
        <v>871.5</v>
      </c>
      <c r="AD3068" t="str">
        <f>IF(COUNTIF(Orders_C[[#All],[Customer_ID]],Orders_C[[#This Row],[Customer_ID]])&gt;1,"Repeat","New")</f>
        <v>Repeat</v>
      </c>
      <c r="AE3068" t="str" cm="1">
        <f t="array" ref="AE3068">_xlfn.XLOOKUP(Orders_C[[#This Row],[Store_ID]],Stores_c[[#All],[Store_ID]],Stores_c[[#All],[City]])</f>
        <v>Lake Nicholasburgh</v>
      </c>
      <c r="AF3068" t="str" cm="1">
        <f t="array" ref="AF3068">_xlfn.XLOOKUP(Orders_C[[#This Row],[Store_ID]],Stores_c[[#All],[Store_ID]],Stores_c[[#All],[Manager_Name]])</f>
        <v>Maurice Garcia</v>
      </c>
      <c r="AG3068" t="str" cm="1">
        <f t="array" ref="AG3068">_xlfn.XLOOKUP(Orders_C[[#This Row],[Store_ID]],Stores_c[[#All],[Store_ID]],Stores_c[[#All],[Store_Type]])</f>
        <v>Mall</v>
      </c>
    </row>
    <row r="3069" spans="1:33" x14ac:dyDescent="0.25">
      <c r="A3069">
        <v>9252</v>
      </c>
      <c r="B3069" s="1">
        <v>45782</v>
      </c>
      <c r="C3069" s="2">
        <v>0.53246527777777775</v>
      </c>
      <c r="D3069">
        <v>1739</v>
      </c>
      <c r="E3069">
        <v>215</v>
      </c>
      <c r="F3069">
        <v>494</v>
      </c>
      <c r="G3069">
        <v>308</v>
      </c>
      <c r="H3069">
        <v>2</v>
      </c>
      <c r="I3069">
        <v>430</v>
      </c>
      <c r="J3069">
        <v>10</v>
      </c>
      <c r="K3069">
        <v>21.5</v>
      </c>
      <c r="L3069">
        <v>871.5</v>
      </c>
      <c r="M3069" t="s">
        <v>19</v>
      </c>
      <c r="N3069" t="s">
        <v>22</v>
      </c>
      <c r="O3069">
        <v>16</v>
      </c>
      <c r="P3069">
        <v>1</v>
      </c>
      <c r="Q3069" t="s">
        <v>3275</v>
      </c>
      <c r="R3069">
        <v>504</v>
      </c>
      <c r="S3069" s="3">
        <v>0.1</v>
      </c>
      <c r="T3069" s="6">
        <v>355.5</v>
      </c>
      <c r="U3069" t="s">
        <v>6339</v>
      </c>
      <c r="V3069">
        <v>2025</v>
      </c>
      <c r="W3069" t="s">
        <v>6333</v>
      </c>
      <c r="X3069" t="str">
        <f>_xlfn.XLOOKUP(Orders_C[[#This Row],[Product_ID]],Products_C[Product_ID],Products_C[Product_Name])</f>
        <v>Zinger Burger</v>
      </c>
      <c r="Y3069" t="str">
        <f>_xlfn.XLOOKUP(Orders_C[[#This Row],[Product_ID]],Products_C[Product_ID],Products_C[Category])</f>
        <v>Beverage</v>
      </c>
      <c r="Z3069" t="str">
        <f>_xlfn.XLOOKUP(Orders_C[[#This Row],[Store_ID]],Stores_c[Store_ID],Stores_c[City])</f>
        <v>Sallyburgh</v>
      </c>
      <c r="AA3069" t="str">
        <f>_xlfn.XLOOKUP(Orders_C[[#This Row],[Customer_ID]],Customers_c[Customer_ID],Customers_c[Customer_Name])</f>
        <v>John Turner</v>
      </c>
      <c r="AB3069" s="6">
        <f>Orders_C[[#This Row],[Quantity]]*Orders_C[[#This Row],[Unit_Price]]*(1-Orders_C[[#This Row],[Discount %]])+Orders_C[[#This Row],[Tax]]</f>
        <v>795.5</v>
      </c>
      <c r="AC3069" s="9">
        <f>(Orders_C[[#This Row],[Unit_Price]]*Orders_C[[#This Row],[Quantity]])-Orders_C[[#This Row],[Discount]]+Orders_C[[#This Row],[Tax]]</f>
        <v>871.5</v>
      </c>
      <c r="AD3069" t="str">
        <f>IF(COUNTIF(Orders_C[[#All],[Customer_ID]],Orders_C[[#This Row],[Customer_ID]])&gt;1,"Repeat","New")</f>
        <v>Repeat</v>
      </c>
      <c r="AE3069" t="str" cm="1">
        <f t="array" ref="AE3069">_xlfn.XLOOKUP(Orders_C[[#This Row],[Store_ID]],Stores_c[[#All],[Store_ID]],Stores_c[[#All],[City]])</f>
        <v>Sallyburgh</v>
      </c>
      <c r="AF3069" t="str" cm="1">
        <f t="array" ref="AF3069">_xlfn.XLOOKUP(Orders_C[[#This Row],[Store_ID]],Stores_c[[#All],[Store_ID]],Stores_c[[#All],[Manager_Name]])</f>
        <v>Benjamin Mccoy</v>
      </c>
      <c r="AG3069" t="str" cm="1">
        <f t="array" ref="AG3069">_xlfn.XLOOKUP(Orders_C[[#This Row],[Store_ID]],Stores_c[[#All],[Store_ID]],Stores_c[[#All],[Store_Type]])</f>
        <v>Drive-Thru</v>
      </c>
    </row>
    <row r="3070" spans="1:33" x14ac:dyDescent="0.25">
      <c r="A3070">
        <v>9542</v>
      </c>
      <c r="B3070" s="1">
        <v>45809</v>
      </c>
      <c r="C3070" s="2">
        <v>0.75012731481481476</v>
      </c>
      <c r="D3070">
        <v>1247</v>
      </c>
      <c r="E3070">
        <v>212</v>
      </c>
      <c r="F3070">
        <v>443</v>
      </c>
      <c r="G3070">
        <v>302</v>
      </c>
      <c r="H3070">
        <v>2</v>
      </c>
      <c r="I3070">
        <v>430</v>
      </c>
      <c r="J3070">
        <v>10</v>
      </c>
      <c r="K3070">
        <v>21.5</v>
      </c>
      <c r="L3070">
        <v>871.5</v>
      </c>
      <c r="M3070" t="s">
        <v>19</v>
      </c>
      <c r="N3070" t="s">
        <v>22</v>
      </c>
      <c r="O3070">
        <v>56</v>
      </c>
      <c r="P3070">
        <v>1</v>
      </c>
      <c r="Q3070" t="s">
        <v>3565</v>
      </c>
      <c r="R3070">
        <v>507</v>
      </c>
      <c r="S3070" s="3">
        <v>0.1</v>
      </c>
      <c r="T3070" s="6">
        <v>355.5</v>
      </c>
      <c r="U3070" t="s">
        <v>6340</v>
      </c>
      <c r="V3070">
        <v>2025</v>
      </c>
      <c r="W3070" t="s">
        <v>6331</v>
      </c>
      <c r="X3070" t="str">
        <f>_xlfn.XLOOKUP(Orders_C[[#This Row],[Product_ID]],Products_C[Product_ID],Products_C[Product_Name])</f>
        <v>Chicken Wings</v>
      </c>
      <c r="Y3070" t="str">
        <f>_xlfn.XLOOKUP(Orders_C[[#This Row],[Product_ID]],Products_C[Product_ID],Products_C[Category])</f>
        <v>Chicken</v>
      </c>
      <c r="Z3070" t="str">
        <f>_xlfn.XLOOKUP(Orders_C[[#This Row],[Store_ID]],Stores_c[Store_ID],Stores_c[City])</f>
        <v>Andrewview</v>
      </c>
      <c r="AA3070" t="str">
        <f>_xlfn.XLOOKUP(Orders_C[[#This Row],[Customer_ID]],Customers_c[Customer_ID],Customers_c[Customer_Name])</f>
        <v>Michael Perez</v>
      </c>
      <c r="AB3070" s="6">
        <f>Orders_C[[#This Row],[Quantity]]*Orders_C[[#This Row],[Unit_Price]]*(1-Orders_C[[#This Row],[Discount %]])+Orders_C[[#This Row],[Tax]]</f>
        <v>795.5</v>
      </c>
      <c r="AC3070" s="9">
        <f>(Orders_C[[#This Row],[Unit_Price]]*Orders_C[[#This Row],[Quantity]])-Orders_C[[#This Row],[Discount]]+Orders_C[[#This Row],[Tax]]</f>
        <v>871.5</v>
      </c>
      <c r="AD3070" t="str">
        <f>IF(COUNTIF(Orders_C[[#All],[Customer_ID]],Orders_C[[#This Row],[Customer_ID]])&gt;1,"Repeat","New")</f>
        <v>Repeat</v>
      </c>
      <c r="AE3070" t="str" cm="1">
        <f t="array" ref="AE3070">_xlfn.XLOOKUP(Orders_C[[#This Row],[Store_ID]],Stores_c[[#All],[Store_ID]],Stores_c[[#All],[City]])</f>
        <v>Andrewview</v>
      </c>
      <c r="AF3070" t="str" cm="1">
        <f t="array" ref="AF3070">_xlfn.XLOOKUP(Orders_C[[#This Row],[Store_ID]],Stores_c[[#All],[Store_ID]],Stores_c[[#All],[Manager_Name]])</f>
        <v>Alice Sutton</v>
      </c>
      <c r="AG3070" t="str" cm="1">
        <f t="array" ref="AG3070">_xlfn.XLOOKUP(Orders_C[[#This Row],[Store_ID]],Stores_c[[#All],[Store_ID]],Stores_c[[#All],[Store_Type]])</f>
        <v>Mall</v>
      </c>
    </row>
    <row r="3071" spans="1:33" x14ac:dyDescent="0.25">
      <c r="A3071">
        <v>6845</v>
      </c>
      <c r="B3071" s="1">
        <v>45779</v>
      </c>
      <c r="C3071" s="2">
        <v>2.4039351851851853E-2</v>
      </c>
      <c r="D3071">
        <v>1709</v>
      </c>
      <c r="E3071">
        <v>224</v>
      </c>
      <c r="F3071">
        <v>490</v>
      </c>
      <c r="G3071">
        <v>325</v>
      </c>
      <c r="H3071">
        <v>2</v>
      </c>
      <c r="I3071">
        <v>436</v>
      </c>
      <c r="J3071">
        <v>15</v>
      </c>
      <c r="K3071">
        <v>21.8</v>
      </c>
      <c r="L3071">
        <v>878.8</v>
      </c>
      <c r="M3071" t="s">
        <v>19</v>
      </c>
      <c r="N3071" t="s">
        <v>23</v>
      </c>
      <c r="O3071">
        <v>51</v>
      </c>
      <c r="P3071">
        <v>1</v>
      </c>
      <c r="Q3071" t="s">
        <v>868</v>
      </c>
      <c r="R3071">
        <v>502</v>
      </c>
      <c r="S3071" s="3">
        <v>0.15</v>
      </c>
      <c r="T3071" s="6">
        <v>355.6</v>
      </c>
      <c r="U3071" t="s">
        <v>6339</v>
      </c>
      <c r="V3071">
        <v>2025</v>
      </c>
      <c r="W3071" t="s">
        <v>6331</v>
      </c>
      <c r="X3071" t="str">
        <f>_xlfn.XLOOKUP(Orders_C[[#This Row],[Product_ID]],Products_C[Product_ID],Products_C[Product_Name])</f>
        <v>Veg Burger</v>
      </c>
      <c r="Y3071" t="str">
        <f>_xlfn.XLOOKUP(Orders_C[[#This Row],[Product_ID]],Products_C[Product_ID],Products_C[Category])</f>
        <v>Chicken</v>
      </c>
      <c r="Z3071" t="str">
        <f>_xlfn.XLOOKUP(Orders_C[[#This Row],[Store_ID]],Stores_c[Store_ID],Stores_c[City])</f>
        <v>Valdezton</v>
      </c>
      <c r="AA3071" t="str">
        <f>_xlfn.XLOOKUP(Orders_C[[#This Row],[Customer_ID]],Customers_c[Customer_ID],Customers_c[Customer_Name])</f>
        <v>Mary Bruce</v>
      </c>
      <c r="AB3071" s="6">
        <f>Orders_C[[#This Row],[Quantity]]*Orders_C[[#This Row],[Unit_Price]]*(1-Orders_C[[#This Row],[Discount %]])+Orders_C[[#This Row],[Tax]]</f>
        <v>762.99999999999989</v>
      </c>
      <c r="AC3071" s="9">
        <f>(Orders_C[[#This Row],[Unit_Price]]*Orders_C[[#This Row],[Quantity]])-Orders_C[[#This Row],[Discount]]+Orders_C[[#This Row],[Tax]]</f>
        <v>878.8</v>
      </c>
      <c r="AD3071" t="str">
        <f>IF(COUNTIF(Orders_C[[#All],[Customer_ID]],Orders_C[[#This Row],[Customer_ID]])&gt;1,"Repeat","New")</f>
        <v>Repeat</v>
      </c>
      <c r="AE3071" t="str" cm="1">
        <f t="array" ref="AE3071">_xlfn.XLOOKUP(Orders_C[[#This Row],[Store_ID]],Stores_c[[#All],[Store_ID]],Stores_c[[#All],[City]])</f>
        <v>Valdezton</v>
      </c>
      <c r="AF3071" t="str" cm="1">
        <f t="array" ref="AF3071">_xlfn.XLOOKUP(Orders_C[[#This Row],[Store_ID]],Stores_c[[#All],[Store_ID]],Stores_c[[#All],[Manager_Name]])</f>
        <v>John Rodriguez</v>
      </c>
      <c r="AG3071" t="str" cm="1">
        <f t="array" ref="AG3071">_xlfn.XLOOKUP(Orders_C[[#This Row],[Store_ID]],Stores_c[[#All],[Store_ID]],Stores_c[[#All],[Store_Type]])</f>
        <v>Street</v>
      </c>
    </row>
    <row r="3072" spans="1:33" x14ac:dyDescent="0.25">
      <c r="A3072">
        <v>10458</v>
      </c>
      <c r="B3072" s="1">
        <v>46065</v>
      </c>
      <c r="C3072" s="2">
        <v>0.75317129629629631</v>
      </c>
      <c r="D3072">
        <v>1133</v>
      </c>
      <c r="E3072">
        <v>223</v>
      </c>
      <c r="F3072">
        <v>520</v>
      </c>
      <c r="G3072">
        <v>334</v>
      </c>
      <c r="H3072">
        <v>2</v>
      </c>
      <c r="I3072">
        <v>436</v>
      </c>
      <c r="J3072">
        <v>15</v>
      </c>
      <c r="K3072">
        <v>21.8</v>
      </c>
      <c r="L3072">
        <v>878.8</v>
      </c>
      <c r="M3072" t="s">
        <v>20</v>
      </c>
      <c r="N3072" t="s">
        <v>21</v>
      </c>
      <c r="O3072">
        <v>32</v>
      </c>
      <c r="P3072">
        <v>1</v>
      </c>
      <c r="Q3072" t="s">
        <v>4481</v>
      </c>
      <c r="R3072">
        <v>509</v>
      </c>
      <c r="S3072" s="3">
        <v>0.15</v>
      </c>
      <c r="T3072" s="6">
        <v>355.6</v>
      </c>
      <c r="U3072" t="s">
        <v>6338</v>
      </c>
      <c r="V3072">
        <v>2026</v>
      </c>
      <c r="W3072" t="s">
        <v>6329</v>
      </c>
      <c r="X3072" t="str">
        <f>_xlfn.XLOOKUP(Orders_C[[#This Row],[Product_ID]],Products_C[Product_ID],Products_C[Product_Name])</f>
        <v>Krushers</v>
      </c>
      <c r="Y3072" t="str">
        <f>_xlfn.XLOOKUP(Orders_C[[#This Row],[Product_ID]],Products_C[Product_ID],Products_C[Category])</f>
        <v>Dessert</v>
      </c>
      <c r="Z3072" t="str">
        <f>_xlfn.XLOOKUP(Orders_C[[#This Row],[Store_ID]],Stores_c[Store_ID],Stores_c[City])</f>
        <v>Chambershaven</v>
      </c>
      <c r="AA3072" t="str">
        <f>_xlfn.XLOOKUP(Orders_C[[#This Row],[Customer_ID]],Customers_c[Customer_ID],Customers_c[Customer_Name])</f>
        <v>Jared Gomez</v>
      </c>
      <c r="AB3072" s="6">
        <f>Orders_C[[#This Row],[Quantity]]*Orders_C[[#This Row],[Unit_Price]]*(1-Orders_C[[#This Row],[Discount %]])+Orders_C[[#This Row],[Tax]]</f>
        <v>762.99999999999989</v>
      </c>
      <c r="AC3072" s="9">
        <f>(Orders_C[[#This Row],[Unit_Price]]*Orders_C[[#This Row],[Quantity]])-Orders_C[[#This Row],[Discount]]+Orders_C[[#This Row],[Tax]]</f>
        <v>878.8</v>
      </c>
      <c r="AD3072" t="str">
        <f>IF(COUNTIF(Orders_C[[#All],[Customer_ID]],Orders_C[[#This Row],[Customer_ID]])&gt;1,"Repeat","New")</f>
        <v>Repeat</v>
      </c>
      <c r="AE3072" t="str" cm="1">
        <f t="array" ref="AE3072">_xlfn.XLOOKUP(Orders_C[[#This Row],[Store_ID]],Stores_c[[#All],[Store_ID]],Stores_c[[#All],[City]])</f>
        <v>Chambershaven</v>
      </c>
      <c r="AF3072" t="str" cm="1">
        <f t="array" ref="AF3072">_xlfn.XLOOKUP(Orders_C[[#This Row],[Store_ID]],Stores_c[[#All],[Store_ID]],Stores_c[[#All],[Manager_Name]])</f>
        <v>Virginia Webster</v>
      </c>
      <c r="AG3072" t="str" cm="1">
        <f t="array" ref="AG3072">_xlfn.XLOOKUP(Orders_C[[#This Row],[Store_ID]],Stores_c[[#All],[Store_ID]],Stores_c[[#All],[Store_Type]])</f>
        <v>Street</v>
      </c>
    </row>
    <row r="3073" spans="1:33" x14ac:dyDescent="0.25">
      <c r="A3073">
        <v>6335</v>
      </c>
      <c r="B3073" s="1">
        <v>45844</v>
      </c>
      <c r="C3073" s="2">
        <v>1.2847222222222223E-3</v>
      </c>
      <c r="D3073">
        <v>1716</v>
      </c>
      <c r="E3073">
        <v>217</v>
      </c>
      <c r="F3073">
        <v>540</v>
      </c>
      <c r="G3073">
        <v>338</v>
      </c>
      <c r="H3073">
        <v>4</v>
      </c>
      <c r="I3073">
        <v>225</v>
      </c>
      <c r="J3073">
        <v>15</v>
      </c>
      <c r="K3073">
        <v>11.25</v>
      </c>
      <c r="L3073">
        <v>896.25</v>
      </c>
      <c r="M3073" t="s">
        <v>20</v>
      </c>
      <c r="N3073" t="s">
        <v>22</v>
      </c>
      <c r="O3073">
        <v>51</v>
      </c>
      <c r="P3073">
        <v>1</v>
      </c>
      <c r="Q3073" t="s">
        <v>358</v>
      </c>
      <c r="R3073">
        <v>501</v>
      </c>
      <c r="S3073" s="3">
        <v>0.15</v>
      </c>
      <c r="T3073" s="6">
        <v>356.25</v>
      </c>
      <c r="U3073" t="s">
        <v>6341</v>
      </c>
      <c r="V3073">
        <v>2025</v>
      </c>
      <c r="W3073" t="s">
        <v>6331</v>
      </c>
      <c r="X3073" t="str">
        <f>_xlfn.XLOOKUP(Orders_C[[#This Row],[Product_ID]],Products_C[Product_ID],Products_C[Product_Name])</f>
        <v>Chicken Wings</v>
      </c>
      <c r="Y3073" t="str">
        <f>_xlfn.XLOOKUP(Orders_C[[#This Row],[Product_ID]],Products_C[Product_ID],Products_C[Category])</f>
        <v>Burger</v>
      </c>
      <c r="Z3073" t="str">
        <f>_xlfn.XLOOKUP(Orders_C[[#This Row],[Store_ID]],Stores_c[Store_ID],Stores_c[City])</f>
        <v>West Rebecca</v>
      </c>
      <c r="AA3073" t="str">
        <f>_xlfn.XLOOKUP(Orders_C[[#This Row],[Customer_ID]],Customers_c[Customer_ID],Customers_c[Customer_Name])</f>
        <v>Nathan Rodgers</v>
      </c>
      <c r="AB3073" s="6">
        <f>Orders_C[[#This Row],[Quantity]]*Orders_C[[#This Row],[Unit_Price]]*(1-Orders_C[[#This Row],[Discount %]])+Orders_C[[#This Row],[Tax]]</f>
        <v>776.25</v>
      </c>
      <c r="AC3073" s="9">
        <f>(Orders_C[[#This Row],[Unit_Price]]*Orders_C[[#This Row],[Quantity]])-Orders_C[[#This Row],[Discount]]+Orders_C[[#This Row],[Tax]]</f>
        <v>896.25</v>
      </c>
      <c r="AD3073" t="str">
        <f>IF(COUNTIF(Orders_C[[#All],[Customer_ID]],Orders_C[[#This Row],[Customer_ID]])&gt;1,"Repeat","New")</f>
        <v>Repeat</v>
      </c>
      <c r="AE3073" t="str" cm="1">
        <f t="array" ref="AE3073">_xlfn.XLOOKUP(Orders_C[[#This Row],[Store_ID]],Stores_c[[#All],[Store_ID]],Stores_c[[#All],[City]])</f>
        <v>West Rebecca</v>
      </c>
      <c r="AF3073" t="str" cm="1">
        <f t="array" ref="AF3073">_xlfn.XLOOKUP(Orders_C[[#This Row],[Store_ID]],Stores_c[[#All],[Store_ID]],Stores_c[[#All],[Manager_Name]])</f>
        <v>Albert Smith</v>
      </c>
      <c r="AG3073" t="str" cm="1">
        <f t="array" ref="AG3073">_xlfn.XLOOKUP(Orders_C[[#This Row],[Store_ID]],Stores_c[[#All],[Store_ID]],Stores_c[[#All],[Store_Type]])</f>
        <v>Mall</v>
      </c>
    </row>
    <row r="3074" spans="1:33" x14ac:dyDescent="0.25">
      <c r="A3074">
        <v>8185</v>
      </c>
      <c r="B3074" s="1">
        <v>45857</v>
      </c>
      <c r="C3074" s="2">
        <v>7.1805555555555553E-2</v>
      </c>
      <c r="D3074">
        <v>1614</v>
      </c>
      <c r="E3074">
        <v>211</v>
      </c>
      <c r="F3074">
        <v>539</v>
      </c>
      <c r="G3074">
        <v>318</v>
      </c>
      <c r="H3074">
        <v>3</v>
      </c>
      <c r="I3074">
        <v>293</v>
      </c>
      <c r="J3074">
        <v>10</v>
      </c>
      <c r="K3074">
        <v>14.65</v>
      </c>
      <c r="L3074">
        <v>883.65</v>
      </c>
      <c r="M3074" t="s">
        <v>18</v>
      </c>
      <c r="N3074" t="s">
        <v>21</v>
      </c>
      <c r="O3074">
        <v>49</v>
      </c>
      <c r="P3074">
        <v>3</v>
      </c>
      <c r="Q3074" t="s">
        <v>2208</v>
      </c>
      <c r="R3074">
        <v>504</v>
      </c>
      <c r="S3074" s="3">
        <v>0.1</v>
      </c>
      <c r="T3074" s="6">
        <v>356.25</v>
      </c>
      <c r="U3074" t="s">
        <v>6341</v>
      </c>
      <c r="V3074">
        <v>2025</v>
      </c>
      <c r="W3074" t="s">
        <v>6331</v>
      </c>
      <c r="X3074" t="str">
        <f>_xlfn.XLOOKUP(Orders_C[[#This Row],[Product_ID]],Products_C[Product_ID],Products_C[Product_Name])</f>
        <v>Pepsi</v>
      </c>
      <c r="Y3074" t="str">
        <f>_xlfn.XLOOKUP(Orders_C[[#This Row],[Product_ID]],Products_C[Product_ID],Products_C[Category])</f>
        <v>Burger</v>
      </c>
      <c r="Z3074" t="str">
        <f>_xlfn.XLOOKUP(Orders_C[[#This Row],[Store_ID]],Stores_c[Store_ID],Stores_c[City])</f>
        <v>North Robertstad</v>
      </c>
      <c r="AA3074" t="str">
        <f>_xlfn.XLOOKUP(Orders_C[[#This Row],[Customer_ID]],Customers_c[Customer_ID],Customers_c[Customer_Name])</f>
        <v>James Morgan</v>
      </c>
      <c r="AB3074" s="6">
        <f>Orders_C[[#This Row],[Quantity]]*Orders_C[[#This Row],[Unit_Price]]*(1-Orders_C[[#This Row],[Discount %]])+Orders_C[[#This Row],[Tax]]</f>
        <v>805.75</v>
      </c>
      <c r="AC3074" s="9">
        <f>(Orders_C[[#This Row],[Unit_Price]]*Orders_C[[#This Row],[Quantity]])-Orders_C[[#This Row],[Discount]]+Orders_C[[#This Row],[Tax]]</f>
        <v>883.65</v>
      </c>
      <c r="AD3074" t="str">
        <f>IF(COUNTIF(Orders_C[[#All],[Customer_ID]],Orders_C[[#This Row],[Customer_ID]])&gt;1,"Repeat","New")</f>
        <v>Repeat</v>
      </c>
      <c r="AE3074" t="str" cm="1">
        <f t="array" ref="AE3074">_xlfn.XLOOKUP(Orders_C[[#This Row],[Store_ID]],Stores_c[[#All],[Store_ID]],Stores_c[[#All],[City]])</f>
        <v>North Robertstad</v>
      </c>
      <c r="AF3074" t="str" cm="1">
        <f t="array" ref="AF3074">_xlfn.XLOOKUP(Orders_C[[#This Row],[Store_ID]],Stores_c[[#All],[Store_ID]],Stores_c[[#All],[Manager_Name]])</f>
        <v>Mary Lewis</v>
      </c>
      <c r="AG3074" t="str" cm="1">
        <f t="array" ref="AG3074">_xlfn.XLOOKUP(Orders_C[[#This Row],[Store_ID]],Stores_c[[#All],[Store_ID]],Stores_c[[#All],[Store_Type]])</f>
        <v>Street</v>
      </c>
    </row>
    <row r="3075" spans="1:33" x14ac:dyDescent="0.25">
      <c r="A3075">
        <v>8985</v>
      </c>
      <c r="B3075" s="1">
        <v>45894</v>
      </c>
      <c r="C3075" s="2">
        <v>0.8153125</v>
      </c>
      <c r="D3075">
        <v>1315</v>
      </c>
      <c r="E3075">
        <v>221</v>
      </c>
      <c r="F3075">
        <v>413</v>
      </c>
      <c r="G3075">
        <v>326</v>
      </c>
      <c r="H3075">
        <v>3</v>
      </c>
      <c r="I3075">
        <v>285</v>
      </c>
      <c r="J3075">
        <v>0</v>
      </c>
      <c r="K3075">
        <v>14.25</v>
      </c>
      <c r="L3075">
        <v>869.25</v>
      </c>
      <c r="M3075" t="s">
        <v>19</v>
      </c>
      <c r="N3075" t="s">
        <v>22</v>
      </c>
      <c r="O3075">
        <v>58</v>
      </c>
      <c r="P3075">
        <v>3</v>
      </c>
      <c r="Q3075" t="s">
        <v>3008</v>
      </c>
      <c r="R3075">
        <v>510</v>
      </c>
      <c r="S3075" s="3">
        <v>0</v>
      </c>
      <c r="T3075" s="6">
        <v>356.25</v>
      </c>
      <c r="U3075" t="s">
        <v>6342</v>
      </c>
      <c r="V3075">
        <v>2025</v>
      </c>
      <c r="W3075" t="s">
        <v>6331</v>
      </c>
      <c r="X3075" t="str">
        <f>_xlfn.XLOOKUP(Orders_C[[#This Row],[Product_ID]],Products_C[Product_ID],Products_C[Product_Name])</f>
        <v>Rice Bowl</v>
      </c>
      <c r="Y3075" t="str">
        <f>_xlfn.XLOOKUP(Orders_C[[#This Row],[Product_ID]],Products_C[Product_ID],Products_C[Category])</f>
        <v>Burger</v>
      </c>
      <c r="Z3075" t="str">
        <f>_xlfn.XLOOKUP(Orders_C[[#This Row],[Store_ID]],Stores_c[Store_ID],Stores_c[City])</f>
        <v>Port Barbarabury</v>
      </c>
      <c r="AA3075" t="str">
        <f>_xlfn.XLOOKUP(Orders_C[[#This Row],[Customer_ID]],Customers_c[Customer_ID],Customers_c[Customer_Name])</f>
        <v>Matthew Moore</v>
      </c>
      <c r="AB3075" s="6">
        <f>Orders_C[[#This Row],[Quantity]]*Orders_C[[#This Row],[Unit_Price]]*(1-Orders_C[[#This Row],[Discount %]])+Orders_C[[#This Row],[Tax]]</f>
        <v>869.25</v>
      </c>
      <c r="AC3075" s="9">
        <f>(Orders_C[[#This Row],[Unit_Price]]*Orders_C[[#This Row],[Quantity]])-Orders_C[[#This Row],[Discount]]+Orders_C[[#This Row],[Tax]]</f>
        <v>869.25</v>
      </c>
      <c r="AD3075" t="str">
        <f>IF(COUNTIF(Orders_C[[#All],[Customer_ID]],Orders_C[[#This Row],[Customer_ID]])&gt;1,"Repeat","New")</f>
        <v>Repeat</v>
      </c>
      <c r="AE3075" t="str" cm="1">
        <f t="array" ref="AE3075">_xlfn.XLOOKUP(Orders_C[[#This Row],[Store_ID]],Stores_c[[#All],[Store_ID]],Stores_c[[#All],[City]])</f>
        <v>Port Barbarabury</v>
      </c>
      <c r="AF3075" t="str" cm="1">
        <f t="array" ref="AF3075">_xlfn.XLOOKUP(Orders_C[[#This Row],[Store_ID]],Stores_c[[#All],[Store_ID]],Stores_c[[#All],[Manager_Name]])</f>
        <v>Edward Nguyen</v>
      </c>
      <c r="AG3075" t="str" cm="1">
        <f t="array" ref="AG3075">_xlfn.XLOOKUP(Orders_C[[#This Row],[Store_ID]],Stores_c[[#All],[Store_ID]],Stores_c[[#All],[Store_Type]])</f>
        <v>Street</v>
      </c>
    </row>
    <row r="3076" spans="1:33" x14ac:dyDescent="0.25">
      <c r="A3076">
        <v>10421</v>
      </c>
      <c r="B3076" s="1">
        <v>45708</v>
      </c>
      <c r="C3076" s="2">
        <v>0.33756944444444442</v>
      </c>
      <c r="D3076">
        <v>1494</v>
      </c>
      <c r="E3076">
        <v>209</v>
      </c>
      <c r="F3076">
        <v>403</v>
      </c>
      <c r="G3076">
        <v>325</v>
      </c>
      <c r="H3076">
        <v>3</v>
      </c>
      <c r="I3076">
        <v>297</v>
      </c>
      <c r="J3076">
        <v>15</v>
      </c>
      <c r="K3076">
        <v>14.85</v>
      </c>
      <c r="L3076">
        <v>890.85</v>
      </c>
      <c r="M3076" t="s">
        <v>20</v>
      </c>
      <c r="N3076" t="s">
        <v>23</v>
      </c>
      <c r="O3076">
        <v>42</v>
      </c>
      <c r="P3076">
        <v>2</v>
      </c>
      <c r="Q3076" t="s">
        <v>4444</v>
      </c>
      <c r="R3076">
        <v>510</v>
      </c>
      <c r="S3076" s="3">
        <v>0.15</v>
      </c>
      <c r="T3076" s="6">
        <v>356.25</v>
      </c>
      <c r="U3076" t="s">
        <v>6338</v>
      </c>
      <c r="V3076">
        <v>2025</v>
      </c>
      <c r="W3076" t="s">
        <v>6331</v>
      </c>
      <c r="X3076" t="str">
        <f>_xlfn.XLOOKUP(Orders_C[[#This Row],[Product_ID]],Products_C[Product_ID],Products_C[Product_Name])</f>
        <v>Veg Burger</v>
      </c>
      <c r="Y3076" t="str">
        <f>_xlfn.XLOOKUP(Orders_C[[#This Row],[Product_ID]],Products_C[Product_ID],Products_C[Category])</f>
        <v>Chicken</v>
      </c>
      <c r="Z3076" t="str">
        <f>_xlfn.XLOOKUP(Orders_C[[#This Row],[Store_ID]],Stores_c[Store_ID],Stores_c[City])</f>
        <v>Reidberg</v>
      </c>
      <c r="AA3076" t="str">
        <f>_xlfn.XLOOKUP(Orders_C[[#This Row],[Customer_ID]],Customers_c[Customer_ID],Customers_c[Customer_Name])</f>
        <v>Pamela Cook</v>
      </c>
      <c r="AB3076" s="6">
        <f>Orders_C[[#This Row],[Quantity]]*Orders_C[[#This Row],[Unit_Price]]*(1-Orders_C[[#This Row],[Discount %]])+Orders_C[[#This Row],[Tax]]</f>
        <v>772.2</v>
      </c>
      <c r="AC3076" s="9">
        <f>(Orders_C[[#This Row],[Unit_Price]]*Orders_C[[#This Row],[Quantity]])-Orders_C[[#This Row],[Discount]]+Orders_C[[#This Row],[Tax]]</f>
        <v>890.85</v>
      </c>
      <c r="AD3076" t="str">
        <f>IF(COUNTIF(Orders_C[[#All],[Customer_ID]],Orders_C[[#This Row],[Customer_ID]])&gt;1,"Repeat","New")</f>
        <v>Repeat</v>
      </c>
      <c r="AE3076" t="str" cm="1">
        <f t="array" ref="AE3076">_xlfn.XLOOKUP(Orders_C[[#This Row],[Store_ID]],Stores_c[[#All],[Store_ID]],Stores_c[[#All],[City]])</f>
        <v>Reidberg</v>
      </c>
      <c r="AF3076" t="str" cm="1">
        <f t="array" ref="AF3076">_xlfn.XLOOKUP(Orders_C[[#This Row],[Store_ID]],Stores_c[[#All],[Store_ID]],Stores_c[[#All],[Manager_Name]])</f>
        <v>Jeffrey Horn</v>
      </c>
      <c r="AG3076" t="str" cm="1">
        <f t="array" ref="AG3076">_xlfn.XLOOKUP(Orders_C[[#This Row],[Store_ID]],Stores_c[[#All],[Store_ID]],Stores_c[[#All],[Store_Type]])</f>
        <v>Drive-Thru</v>
      </c>
    </row>
    <row r="3077" spans="1:33" x14ac:dyDescent="0.25">
      <c r="A3077">
        <v>6378</v>
      </c>
      <c r="B3077" s="1">
        <v>45858</v>
      </c>
      <c r="C3077" s="2">
        <v>0.3442824074074074</v>
      </c>
      <c r="D3077">
        <v>1734</v>
      </c>
      <c r="E3077">
        <v>218</v>
      </c>
      <c r="F3077">
        <v>513</v>
      </c>
      <c r="G3077">
        <v>316</v>
      </c>
      <c r="H3077">
        <v>3</v>
      </c>
      <c r="I3077">
        <v>289</v>
      </c>
      <c r="J3077">
        <v>5</v>
      </c>
      <c r="K3077">
        <v>14.45</v>
      </c>
      <c r="L3077">
        <v>876.45</v>
      </c>
      <c r="M3077" t="s">
        <v>20</v>
      </c>
      <c r="N3077" t="s">
        <v>22</v>
      </c>
      <c r="O3077">
        <v>51</v>
      </c>
      <c r="P3077">
        <v>4</v>
      </c>
      <c r="Q3077" t="s">
        <v>401</v>
      </c>
      <c r="R3077">
        <v>507</v>
      </c>
      <c r="S3077" s="3">
        <v>0.05</v>
      </c>
      <c r="T3077" s="6">
        <v>356.25000000000011</v>
      </c>
      <c r="U3077" t="s">
        <v>6341</v>
      </c>
      <c r="V3077">
        <v>2025</v>
      </c>
      <c r="W3077" t="s">
        <v>6331</v>
      </c>
      <c r="X3077" t="str">
        <f>_xlfn.XLOOKUP(Orders_C[[#This Row],[Product_ID]],Products_C[Product_ID],Products_C[Product_Name])</f>
        <v>Popcorn Chicken</v>
      </c>
      <c r="Y3077" t="str">
        <f>_xlfn.XLOOKUP(Orders_C[[#This Row],[Product_ID]],Products_C[Product_ID],Products_C[Category])</f>
        <v>Dessert</v>
      </c>
      <c r="Z3077" t="str">
        <f>_xlfn.XLOOKUP(Orders_C[[#This Row],[Store_ID]],Stores_c[Store_ID],Stores_c[City])</f>
        <v>East Johnport</v>
      </c>
      <c r="AA3077" t="str">
        <f>_xlfn.XLOOKUP(Orders_C[[#This Row],[Customer_ID]],Customers_c[Customer_ID],Customers_c[Customer_Name])</f>
        <v>Brittany Richardson</v>
      </c>
      <c r="AB3077" s="6">
        <f>Orders_C[[#This Row],[Quantity]]*Orders_C[[#This Row],[Unit_Price]]*(1-Orders_C[[#This Row],[Discount %]])+Orders_C[[#This Row],[Tax]]</f>
        <v>838.1</v>
      </c>
      <c r="AC3077" s="9">
        <f>(Orders_C[[#This Row],[Unit_Price]]*Orders_C[[#This Row],[Quantity]])-Orders_C[[#This Row],[Discount]]+Orders_C[[#This Row],[Tax]]</f>
        <v>876.45</v>
      </c>
      <c r="AD3077" t="str">
        <f>IF(COUNTIF(Orders_C[[#All],[Customer_ID]],Orders_C[[#This Row],[Customer_ID]])&gt;1,"Repeat","New")</f>
        <v>Repeat</v>
      </c>
      <c r="AE3077" t="str" cm="1">
        <f t="array" ref="AE3077">_xlfn.XLOOKUP(Orders_C[[#This Row],[Store_ID]],Stores_c[[#All],[Store_ID]],Stores_c[[#All],[City]])</f>
        <v>East Johnport</v>
      </c>
      <c r="AF3077" t="str" cm="1">
        <f t="array" ref="AF3077">_xlfn.XLOOKUP(Orders_C[[#This Row],[Store_ID]],Stores_c[[#All],[Store_ID]],Stores_c[[#All],[Manager_Name]])</f>
        <v>Mr. Matthew Murillo III</v>
      </c>
      <c r="AG3077" t="str" cm="1">
        <f t="array" ref="AG3077">_xlfn.XLOOKUP(Orders_C[[#This Row],[Store_ID]],Stores_c[[#All],[Store_ID]],Stores_c[[#All],[Store_Type]])</f>
        <v>Street</v>
      </c>
    </row>
    <row r="3078" spans="1:33" x14ac:dyDescent="0.25">
      <c r="A3078">
        <v>10654</v>
      </c>
      <c r="B3078" s="1">
        <v>45770</v>
      </c>
      <c r="C3078" s="2">
        <v>0.38728009259259261</v>
      </c>
      <c r="D3078">
        <v>1033</v>
      </c>
      <c r="E3078">
        <v>219</v>
      </c>
      <c r="F3078">
        <v>539</v>
      </c>
      <c r="G3078">
        <v>328</v>
      </c>
      <c r="H3078">
        <v>3</v>
      </c>
      <c r="I3078">
        <v>289</v>
      </c>
      <c r="J3078">
        <v>5</v>
      </c>
      <c r="K3078">
        <v>14.45</v>
      </c>
      <c r="L3078">
        <v>876.45</v>
      </c>
      <c r="M3078" t="s">
        <v>19</v>
      </c>
      <c r="N3078" t="s">
        <v>22</v>
      </c>
      <c r="O3078">
        <v>59</v>
      </c>
      <c r="P3078">
        <v>4</v>
      </c>
      <c r="Q3078" t="s">
        <v>4677</v>
      </c>
      <c r="R3078">
        <v>510</v>
      </c>
      <c r="S3078" s="3">
        <v>0.05</v>
      </c>
      <c r="T3078" s="6">
        <v>356.25000000000011</v>
      </c>
      <c r="U3078" t="s">
        <v>6337</v>
      </c>
      <c r="V3078">
        <v>2025</v>
      </c>
      <c r="W3078" t="s">
        <v>6331</v>
      </c>
      <c r="X3078" t="str">
        <f>_xlfn.XLOOKUP(Orders_C[[#This Row],[Product_ID]],Products_C[Product_ID],Products_C[Product_Name])</f>
        <v>Rice Bowl</v>
      </c>
      <c r="Y3078" t="str">
        <f>_xlfn.XLOOKUP(Orders_C[[#This Row],[Product_ID]],Products_C[Product_ID],Products_C[Category])</f>
        <v>Burger</v>
      </c>
      <c r="Z3078" t="str">
        <f>_xlfn.XLOOKUP(Orders_C[[#This Row],[Store_ID]],Stores_c[Store_ID],Stores_c[City])</f>
        <v>Lake David</v>
      </c>
      <c r="AA3078" t="str">
        <f>_xlfn.XLOOKUP(Orders_C[[#This Row],[Customer_ID]],Customers_c[Customer_ID],Customers_c[Customer_Name])</f>
        <v>Erika Rogers</v>
      </c>
      <c r="AB3078" s="6">
        <f>Orders_C[[#This Row],[Quantity]]*Orders_C[[#This Row],[Unit_Price]]*(1-Orders_C[[#This Row],[Discount %]])+Orders_C[[#This Row],[Tax]]</f>
        <v>838.1</v>
      </c>
      <c r="AC3078" s="9">
        <f>(Orders_C[[#This Row],[Unit_Price]]*Orders_C[[#This Row],[Quantity]])-Orders_C[[#This Row],[Discount]]+Orders_C[[#This Row],[Tax]]</f>
        <v>876.45</v>
      </c>
      <c r="AD3078" t="str">
        <f>IF(COUNTIF(Orders_C[[#All],[Customer_ID]],Orders_C[[#This Row],[Customer_ID]])&gt;1,"Repeat","New")</f>
        <v>Repeat</v>
      </c>
      <c r="AE3078" t="str" cm="1">
        <f t="array" ref="AE3078">_xlfn.XLOOKUP(Orders_C[[#This Row],[Store_ID]],Stores_c[[#All],[Store_ID]],Stores_c[[#All],[City]])</f>
        <v>Lake David</v>
      </c>
      <c r="AF3078" t="str" cm="1">
        <f t="array" ref="AF3078">_xlfn.XLOOKUP(Orders_C[[#This Row],[Store_ID]],Stores_c[[#All],[Store_ID]],Stores_c[[#All],[Manager_Name]])</f>
        <v>Joshua Hines</v>
      </c>
      <c r="AG3078" t="str" cm="1">
        <f t="array" ref="AG3078">_xlfn.XLOOKUP(Orders_C[[#This Row],[Store_ID]],Stores_c[[#All],[Store_ID]],Stores_c[[#All],[Store_Type]])</f>
        <v>Street</v>
      </c>
    </row>
    <row r="3079" spans="1:33" x14ac:dyDescent="0.25">
      <c r="A3079">
        <v>8657</v>
      </c>
      <c r="B3079" s="1">
        <v>45819</v>
      </c>
      <c r="C3079" s="2">
        <v>0.14959490740740741</v>
      </c>
      <c r="D3079">
        <v>1825</v>
      </c>
      <c r="E3079">
        <v>216</v>
      </c>
      <c r="F3079">
        <v>541</v>
      </c>
      <c r="G3079">
        <v>312</v>
      </c>
      <c r="H3079">
        <v>4</v>
      </c>
      <c r="I3079">
        <v>222</v>
      </c>
      <c r="J3079">
        <v>10</v>
      </c>
      <c r="K3079">
        <v>11.1</v>
      </c>
      <c r="L3079">
        <v>889.1</v>
      </c>
      <c r="M3079" t="s">
        <v>20</v>
      </c>
      <c r="N3079" t="s">
        <v>22</v>
      </c>
      <c r="O3079">
        <v>13</v>
      </c>
      <c r="P3079">
        <v>4</v>
      </c>
      <c r="Q3079" t="s">
        <v>2680</v>
      </c>
      <c r="R3079">
        <v>504</v>
      </c>
      <c r="S3079" s="3">
        <v>0.1</v>
      </c>
      <c r="T3079" s="6">
        <v>356.30000000000007</v>
      </c>
      <c r="U3079" t="s">
        <v>6340</v>
      </c>
      <c r="V3079">
        <v>2025</v>
      </c>
      <c r="W3079" t="s">
        <v>6333</v>
      </c>
      <c r="X3079" t="str">
        <f>_xlfn.XLOOKUP(Orders_C[[#This Row],[Product_ID]],Products_C[Product_ID],Products_C[Product_Name])</f>
        <v>Veg Burger</v>
      </c>
      <c r="Y3079" t="str">
        <f>_xlfn.XLOOKUP(Orders_C[[#This Row],[Product_ID]],Products_C[Product_ID],Products_C[Category])</f>
        <v>Burger</v>
      </c>
      <c r="Z3079" t="str">
        <f>_xlfn.XLOOKUP(Orders_C[[#This Row],[Store_ID]],Stores_c[Store_ID],Stores_c[City])</f>
        <v>Garciaview</v>
      </c>
      <c r="AA3079" t="str">
        <f>_xlfn.XLOOKUP(Orders_C[[#This Row],[Customer_ID]],Customers_c[Customer_ID],Customers_c[Customer_Name])</f>
        <v>Ethan Gordon</v>
      </c>
      <c r="AB3079" s="6">
        <f>Orders_C[[#This Row],[Quantity]]*Orders_C[[#This Row],[Unit_Price]]*(1-Orders_C[[#This Row],[Discount %]])+Orders_C[[#This Row],[Tax]]</f>
        <v>810.30000000000007</v>
      </c>
      <c r="AC3079" s="9">
        <f>(Orders_C[[#This Row],[Unit_Price]]*Orders_C[[#This Row],[Quantity]])-Orders_C[[#This Row],[Discount]]+Orders_C[[#This Row],[Tax]]</f>
        <v>889.1</v>
      </c>
      <c r="AD3079" t="str">
        <f>IF(COUNTIF(Orders_C[[#All],[Customer_ID]],Orders_C[[#This Row],[Customer_ID]])&gt;1,"Repeat","New")</f>
        <v>Repeat</v>
      </c>
      <c r="AE3079" t="str" cm="1">
        <f t="array" ref="AE3079">_xlfn.XLOOKUP(Orders_C[[#This Row],[Store_ID]],Stores_c[[#All],[Store_ID]],Stores_c[[#All],[City]])</f>
        <v>Garciaview</v>
      </c>
      <c r="AF3079" t="str" cm="1">
        <f t="array" ref="AF3079">_xlfn.XLOOKUP(Orders_C[[#This Row],[Store_ID]],Stores_c[[#All],[Store_ID]],Stores_c[[#All],[Manager_Name]])</f>
        <v>Karina Washington</v>
      </c>
      <c r="AG3079" t="str" cm="1">
        <f t="array" ref="AG3079">_xlfn.XLOOKUP(Orders_C[[#This Row],[Store_ID]],Stores_c[[#All],[Store_ID]],Stores_c[[#All],[Store_Type]])</f>
        <v>Drive-Thru</v>
      </c>
    </row>
    <row r="3080" spans="1:33" x14ac:dyDescent="0.25">
      <c r="A3080">
        <v>8653</v>
      </c>
      <c r="B3080" s="1">
        <v>46061</v>
      </c>
      <c r="C3080" s="2">
        <v>0.68637731481481479</v>
      </c>
      <c r="D3080">
        <v>1024</v>
      </c>
      <c r="E3080">
        <v>207</v>
      </c>
      <c r="F3080">
        <v>513</v>
      </c>
      <c r="G3080">
        <v>320</v>
      </c>
      <c r="H3080">
        <v>4</v>
      </c>
      <c r="I3080">
        <v>219</v>
      </c>
      <c r="J3080">
        <v>5</v>
      </c>
      <c r="K3080">
        <v>10.95</v>
      </c>
      <c r="L3080">
        <v>881.95</v>
      </c>
      <c r="M3080" t="s">
        <v>18</v>
      </c>
      <c r="N3080" t="s">
        <v>21</v>
      </c>
      <c r="O3080">
        <v>57</v>
      </c>
      <c r="P3080">
        <v>2</v>
      </c>
      <c r="Q3080" t="s">
        <v>2676</v>
      </c>
      <c r="R3080">
        <v>510</v>
      </c>
      <c r="S3080" s="3">
        <v>0.05</v>
      </c>
      <c r="T3080" s="6">
        <v>356.35</v>
      </c>
      <c r="U3080" t="s">
        <v>6338</v>
      </c>
      <c r="V3080">
        <v>2026</v>
      </c>
      <c r="W3080" t="s">
        <v>6331</v>
      </c>
      <c r="X3080" t="str">
        <f>_xlfn.XLOOKUP(Orders_C[[#This Row],[Product_ID]],Products_C[Product_ID],Products_C[Product_Name])</f>
        <v>Rice Bowl</v>
      </c>
      <c r="Y3080" t="str">
        <f>_xlfn.XLOOKUP(Orders_C[[#This Row],[Product_ID]],Products_C[Product_ID],Products_C[Category])</f>
        <v>Beverage</v>
      </c>
      <c r="Z3080" t="str">
        <f>_xlfn.XLOOKUP(Orders_C[[#This Row],[Store_ID]],Stores_c[Store_ID],Stores_c[City])</f>
        <v>Christineton</v>
      </c>
      <c r="AA3080" t="str">
        <f>_xlfn.XLOOKUP(Orders_C[[#This Row],[Customer_ID]],Customers_c[Customer_ID],Customers_c[Customer_Name])</f>
        <v>Roger Tucker</v>
      </c>
      <c r="AB3080" s="6">
        <f>Orders_C[[#This Row],[Quantity]]*Orders_C[[#This Row],[Unit_Price]]*(1-Orders_C[[#This Row],[Discount %]])+Orders_C[[#This Row],[Tax]]</f>
        <v>843.15</v>
      </c>
      <c r="AC3080" s="9">
        <f>(Orders_C[[#This Row],[Unit_Price]]*Orders_C[[#This Row],[Quantity]])-Orders_C[[#This Row],[Discount]]+Orders_C[[#This Row],[Tax]]</f>
        <v>881.95</v>
      </c>
      <c r="AD3080" t="str">
        <f>IF(COUNTIF(Orders_C[[#All],[Customer_ID]],Orders_C[[#This Row],[Customer_ID]])&gt;1,"Repeat","New")</f>
        <v>Repeat</v>
      </c>
      <c r="AE3080" t="str" cm="1">
        <f t="array" ref="AE3080">_xlfn.XLOOKUP(Orders_C[[#This Row],[Store_ID]],Stores_c[[#All],[Store_ID]],Stores_c[[#All],[City]])</f>
        <v>Christineton</v>
      </c>
      <c r="AF3080" t="str" cm="1">
        <f t="array" ref="AF3080">_xlfn.XLOOKUP(Orders_C[[#This Row],[Store_ID]],Stores_c[[#All],[Store_ID]],Stores_c[[#All],[Manager_Name]])</f>
        <v>Dr. William Hubbard MD</v>
      </c>
      <c r="AG3080" t="str" cm="1">
        <f t="array" ref="AG3080">_xlfn.XLOOKUP(Orders_C[[#This Row],[Store_ID]],Stores_c[[#All],[Store_ID]],Stores_c[[#All],[Store_Type]])</f>
        <v>Street</v>
      </c>
    </row>
    <row r="3081" spans="1:33" x14ac:dyDescent="0.25">
      <c r="A3081">
        <v>9349</v>
      </c>
      <c r="B3081" s="1">
        <v>45898</v>
      </c>
      <c r="C3081" s="2">
        <v>0.8525462962962963</v>
      </c>
      <c r="D3081">
        <v>1319</v>
      </c>
      <c r="E3081">
        <v>213</v>
      </c>
      <c r="F3081">
        <v>499</v>
      </c>
      <c r="G3081">
        <v>301</v>
      </c>
      <c r="H3081">
        <v>2</v>
      </c>
      <c r="I3081">
        <v>431</v>
      </c>
      <c r="J3081">
        <v>10</v>
      </c>
      <c r="K3081">
        <v>21.55</v>
      </c>
      <c r="L3081">
        <v>873.55</v>
      </c>
      <c r="M3081" t="s">
        <v>19</v>
      </c>
      <c r="N3081" t="s">
        <v>21</v>
      </c>
      <c r="O3081">
        <v>51</v>
      </c>
      <c r="P3081">
        <v>4</v>
      </c>
      <c r="Q3081" t="s">
        <v>3372</v>
      </c>
      <c r="R3081">
        <v>503</v>
      </c>
      <c r="S3081" s="3">
        <v>0.1</v>
      </c>
      <c r="T3081" s="6">
        <v>356.35</v>
      </c>
      <c r="U3081" t="s">
        <v>6342</v>
      </c>
      <c r="V3081">
        <v>2025</v>
      </c>
      <c r="W3081" t="s">
        <v>6331</v>
      </c>
      <c r="X3081" t="str">
        <f>_xlfn.XLOOKUP(Orders_C[[#This Row],[Product_ID]],Products_C[Product_ID],Products_C[Product_Name])</f>
        <v>Krushers</v>
      </c>
      <c r="Y3081" t="str">
        <f>_xlfn.XLOOKUP(Orders_C[[#This Row],[Product_ID]],Products_C[Product_ID],Products_C[Category])</f>
        <v>Burger</v>
      </c>
      <c r="Z3081" t="str">
        <f>_xlfn.XLOOKUP(Orders_C[[#This Row],[Store_ID]],Stores_c[Store_ID],Stores_c[City])</f>
        <v>Lake Kristashire</v>
      </c>
      <c r="AA3081" t="str">
        <f>_xlfn.XLOOKUP(Orders_C[[#This Row],[Customer_ID]],Customers_c[Customer_ID],Customers_c[Customer_Name])</f>
        <v>Susan Reid</v>
      </c>
      <c r="AB3081" s="6">
        <f>Orders_C[[#This Row],[Quantity]]*Orders_C[[#This Row],[Unit_Price]]*(1-Orders_C[[#This Row],[Discount %]])+Orders_C[[#This Row],[Tax]]</f>
        <v>797.35</v>
      </c>
      <c r="AC3081" s="9">
        <f>(Orders_C[[#This Row],[Unit_Price]]*Orders_C[[#This Row],[Quantity]])-Orders_C[[#This Row],[Discount]]+Orders_C[[#This Row],[Tax]]</f>
        <v>873.55</v>
      </c>
      <c r="AD3081" t="str">
        <f>IF(COUNTIF(Orders_C[[#All],[Customer_ID]],Orders_C[[#This Row],[Customer_ID]])&gt;1,"Repeat","New")</f>
        <v>Repeat</v>
      </c>
      <c r="AE3081" t="str" cm="1">
        <f t="array" ref="AE3081">_xlfn.XLOOKUP(Orders_C[[#This Row],[Store_ID]],Stores_c[[#All],[Store_ID]],Stores_c[[#All],[City]])</f>
        <v>Lake Kristashire</v>
      </c>
      <c r="AF3081" t="str" cm="1">
        <f t="array" ref="AF3081">_xlfn.XLOOKUP(Orders_C[[#This Row],[Store_ID]],Stores_c[[#All],[Store_ID]],Stores_c[[#All],[Manager_Name]])</f>
        <v>Andrea Daugherty</v>
      </c>
      <c r="AG3081" t="str" cm="1">
        <f t="array" ref="AG3081">_xlfn.XLOOKUP(Orders_C[[#This Row],[Store_ID]],Stores_c[[#All],[Store_ID]],Stores_c[[#All],[Store_Type]])</f>
        <v>Mall</v>
      </c>
    </row>
    <row r="3082" spans="1:33" x14ac:dyDescent="0.25">
      <c r="A3082">
        <v>10976</v>
      </c>
      <c r="B3082" s="1">
        <v>45702</v>
      </c>
      <c r="C3082" s="2">
        <v>0.68031249999999999</v>
      </c>
      <c r="D3082">
        <v>1520</v>
      </c>
      <c r="E3082">
        <v>213</v>
      </c>
      <c r="F3082">
        <v>402</v>
      </c>
      <c r="G3082">
        <v>320</v>
      </c>
      <c r="H3082">
        <v>2</v>
      </c>
      <c r="I3082">
        <v>431</v>
      </c>
      <c r="J3082">
        <v>10</v>
      </c>
      <c r="K3082">
        <v>21.55</v>
      </c>
      <c r="L3082">
        <v>873.55</v>
      </c>
      <c r="M3082" t="s">
        <v>18</v>
      </c>
      <c r="N3082" t="s">
        <v>22</v>
      </c>
      <c r="O3082">
        <v>48</v>
      </c>
      <c r="P3082">
        <v>3</v>
      </c>
      <c r="Q3082" t="s">
        <v>4999</v>
      </c>
      <c r="R3082">
        <v>503</v>
      </c>
      <c r="S3082" s="3">
        <v>0.1</v>
      </c>
      <c r="T3082" s="6">
        <v>356.35</v>
      </c>
      <c r="U3082" t="s">
        <v>6338</v>
      </c>
      <c r="V3082">
        <v>2025</v>
      </c>
      <c r="W3082" t="s">
        <v>6331</v>
      </c>
      <c r="X3082" t="str">
        <f>_xlfn.XLOOKUP(Orders_C[[#This Row],[Product_ID]],Products_C[Product_ID],Products_C[Product_Name])</f>
        <v>Rice Bowl</v>
      </c>
      <c r="Y3082" t="str">
        <f>_xlfn.XLOOKUP(Orders_C[[#This Row],[Product_ID]],Products_C[Product_ID],Products_C[Category])</f>
        <v>Beverage</v>
      </c>
      <c r="Z3082" t="str">
        <f>_xlfn.XLOOKUP(Orders_C[[#This Row],[Store_ID]],Stores_c[Store_ID],Stores_c[City])</f>
        <v>Lake Kristashire</v>
      </c>
      <c r="AA3082" t="str">
        <f>_xlfn.XLOOKUP(Orders_C[[#This Row],[Customer_ID]],Customers_c[Customer_ID],Customers_c[Customer_Name])</f>
        <v>Jacob Delacruz</v>
      </c>
      <c r="AB3082" s="6">
        <f>Orders_C[[#This Row],[Quantity]]*Orders_C[[#This Row],[Unit_Price]]*(1-Orders_C[[#This Row],[Discount %]])+Orders_C[[#This Row],[Tax]]</f>
        <v>797.35</v>
      </c>
      <c r="AC3082" s="9">
        <f>(Orders_C[[#This Row],[Unit_Price]]*Orders_C[[#This Row],[Quantity]])-Orders_C[[#This Row],[Discount]]+Orders_C[[#This Row],[Tax]]</f>
        <v>873.55</v>
      </c>
      <c r="AD3082" t="str">
        <f>IF(COUNTIF(Orders_C[[#All],[Customer_ID]],Orders_C[[#This Row],[Customer_ID]])&gt;1,"Repeat","New")</f>
        <v>Repeat</v>
      </c>
      <c r="AE3082" t="str" cm="1">
        <f t="array" ref="AE3082">_xlfn.XLOOKUP(Orders_C[[#This Row],[Store_ID]],Stores_c[[#All],[Store_ID]],Stores_c[[#All],[City]])</f>
        <v>Lake Kristashire</v>
      </c>
      <c r="AF3082" t="str" cm="1">
        <f t="array" ref="AF3082">_xlfn.XLOOKUP(Orders_C[[#This Row],[Store_ID]],Stores_c[[#All],[Store_ID]],Stores_c[[#All],[Manager_Name]])</f>
        <v>Andrea Daugherty</v>
      </c>
      <c r="AG3082" t="str" cm="1">
        <f t="array" ref="AG3082">_xlfn.XLOOKUP(Orders_C[[#This Row],[Store_ID]],Stores_c[[#All],[Store_ID]],Stores_c[[#All],[Store_Type]])</f>
        <v>Mall</v>
      </c>
    </row>
    <row r="3083" spans="1:33" x14ac:dyDescent="0.25">
      <c r="A3083">
        <v>8106</v>
      </c>
      <c r="B3083" s="1">
        <v>45734</v>
      </c>
      <c r="C3083" s="2">
        <v>0.3895601851851852</v>
      </c>
      <c r="D3083">
        <v>1643</v>
      </c>
      <c r="E3083">
        <v>202</v>
      </c>
      <c r="F3083">
        <v>548</v>
      </c>
      <c r="G3083">
        <v>337</v>
      </c>
      <c r="H3083">
        <v>2</v>
      </c>
      <c r="I3083">
        <v>420</v>
      </c>
      <c r="J3083">
        <v>0</v>
      </c>
      <c r="K3083">
        <v>21</v>
      </c>
      <c r="L3083">
        <v>861</v>
      </c>
      <c r="M3083" t="s">
        <v>20</v>
      </c>
      <c r="N3083" t="s">
        <v>22</v>
      </c>
      <c r="O3083">
        <v>19</v>
      </c>
      <c r="P3083">
        <v>2</v>
      </c>
      <c r="Q3083" t="s">
        <v>2129</v>
      </c>
      <c r="R3083">
        <v>506</v>
      </c>
      <c r="S3083" s="3">
        <v>0</v>
      </c>
      <c r="T3083" s="6">
        <v>357</v>
      </c>
      <c r="U3083" t="s">
        <v>6334</v>
      </c>
      <c r="V3083">
        <v>2025</v>
      </c>
      <c r="W3083" t="s">
        <v>6333</v>
      </c>
      <c r="X3083" t="str">
        <f>_xlfn.XLOOKUP(Orders_C[[#This Row],[Product_ID]],Products_C[Product_ID],Products_C[Product_Name])</f>
        <v>Chocolate Lava Cake</v>
      </c>
      <c r="Y3083" t="str">
        <f>_xlfn.XLOOKUP(Orders_C[[#This Row],[Product_ID]],Products_C[Product_ID],Products_C[Category])</f>
        <v>Chicken</v>
      </c>
      <c r="Z3083" t="str">
        <f>_xlfn.XLOOKUP(Orders_C[[#This Row],[Store_ID]],Stores_c[Store_ID],Stores_c[City])</f>
        <v>Rebekahside</v>
      </c>
      <c r="AA3083" t="str">
        <f>_xlfn.XLOOKUP(Orders_C[[#This Row],[Customer_ID]],Customers_c[Customer_ID],Customers_c[Customer_Name])</f>
        <v>Mr. Christopher Salazar</v>
      </c>
      <c r="AB3083" s="6">
        <f>Orders_C[[#This Row],[Quantity]]*Orders_C[[#This Row],[Unit_Price]]*(1-Orders_C[[#This Row],[Discount %]])+Orders_C[[#This Row],[Tax]]</f>
        <v>861</v>
      </c>
      <c r="AC3083" s="9">
        <f>(Orders_C[[#This Row],[Unit_Price]]*Orders_C[[#This Row],[Quantity]])-Orders_C[[#This Row],[Discount]]+Orders_C[[#This Row],[Tax]]</f>
        <v>861</v>
      </c>
      <c r="AD3083" t="str">
        <f>IF(COUNTIF(Orders_C[[#All],[Customer_ID]],Orders_C[[#This Row],[Customer_ID]])&gt;1,"Repeat","New")</f>
        <v>Repeat</v>
      </c>
      <c r="AE3083" t="str" cm="1">
        <f t="array" ref="AE3083">_xlfn.XLOOKUP(Orders_C[[#This Row],[Store_ID]],Stores_c[[#All],[Store_ID]],Stores_c[[#All],[City]])</f>
        <v>Rebekahside</v>
      </c>
      <c r="AF3083" t="str" cm="1">
        <f t="array" ref="AF3083">_xlfn.XLOOKUP(Orders_C[[#This Row],[Store_ID]],Stores_c[[#All],[Store_ID]],Stores_c[[#All],[Manager_Name]])</f>
        <v>Mark Ray</v>
      </c>
      <c r="AG3083" t="str" cm="1">
        <f t="array" ref="AG3083">_xlfn.XLOOKUP(Orders_C[[#This Row],[Store_ID]],Stores_c[[#All],[Store_ID]],Stores_c[[#All],[Store_Type]])</f>
        <v>Drive-Thru</v>
      </c>
    </row>
    <row r="3084" spans="1:33" x14ac:dyDescent="0.25">
      <c r="A3084">
        <v>8387</v>
      </c>
      <c r="B3084" s="1">
        <v>45944</v>
      </c>
      <c r="C3084" s="2">
        <v>0.16508101851851853</v>
      </c>
      <c r="D3084">
        <v>1819</v>
      </c>
      <c r="E3084">
        <v>217</v>
      </c>
      <c r="F3084">
        <v>409</v>
      </c>
      <c r="G3084">
        <v>338</v>
      </c>
      <c r="H3084">
        <v>2</v>
      </c>
      <c r="I3084">
        <v>420</v>
      </c>
      <c r="J3084">
        <v>0</v>
      </c>
      <c r="K3084">
        <v>21</v>
      </c>
      <c r="L3084">
        <v>861</v>
      </c>
      <c r="M3084" t="s">
        <v>18</v>
      </c>
      <c r="N3084" t="s">
        <v>23</v>
      </c>
      <c r="O3084">
        <v>26</v>
      </c>
      <c r="P3084">
        <v>2</v>
      </c>
      <c r="Q3084" t="s">
        <v>2410</v>
      </c>
      <c r="R3084">
        <v>501</v>
      </c>
      <c r="S3084" s="3">
        <v>0</v>
      </c>
      <c r="T3084" s="6">
        <v>357</v>
      </c>
      <c r="U3084" t="s">
        <v>6332</v>
      </c>
      <c r="V3084">
        <v>2025</v>
      </c>
      <c r="W3084" t="s">
        <v>6329</v>
      </c>
      <c r="X3084" t="str">
        <f>_xlfn.XLOOKUP(Orders_C[[#This Row],[Product_ID]],Products_C[Product_ID],Products_C[Product_Name])</f>
        <v>Chicken Wings</v>
      </c>
      <c r="Y3084" t="str">
        <f>_xlfn.XLOOKUP(Orders_C[[#This Row],[Product_ID]],Products_C[Product_ID],Products_C[Category])</f>
        <v>Burger</v>
      </c>
      <c r="Z3084" t="str">
        <f>_xlfn.XLOOKUP(Orders_C[[#This Row],[Store_ID]],Stores_c[Store_ID],Stores_c[City])</f>
        <v>West Rebecca</v>
      </c>
      <c r="AA3084" t="str">
        <f>_xlfn.XLOOKUP(Orders_C[[#This Row],[Customer_ID]],Customers_c[Customer_ID],Customers_c[Customer_Name])</f>
        <v>Cheryl Brennan</v>
      </c>
      <c r="AB3084" s="6">
        <f>Orders_C[[#This Row],[Quantity]]*Orders_C[[#This Row],[Unit_Price]]*(1-Orders_C[[#This Row],[Discount %]])+Orders_C[[#This Row],[Tax]]</f>
        <v>861</v>
      </c>
      <c r="AC3084" s="9">
        <f>(Orders_C[[#This Row],[Unit_Price]]*Orders_C[[#This Row],[Quantity]])-Orders_C[[#This Row],[Discount]]+Orders_C[[#This Row],[Tax]]</f>
        <v>861</v>
      </c>
      <c r="AD3084" t="str">
        <f>IF(COUNTIF(Orders_C[[#All],[Customer_ID]],Orders_C[[#This Row],[Customer_ID]])&gt;1,"Repeat","New")</f>
        <v>Repeat</v>
      </c>
      <c r="AE3084" t="str" cm="1">
        <f t="array" ref="AE3084">_xlfn.XLOOKUP(Orders_C[[#This Row],[Store_ID]],Stores_c[[#All],[Store_ID]],Stores_c[[#All],[City]])</f>
        <v>West Rebecca</v>
      </c>
      <c r="AF3084" t="str" cm="1">
        <f t="array" ref="AF3084">_xlfn.XLOOKUP(Orders_C[[#This Row],[Store_ID]],Stores_c[[#All],[Store_ID]],Stores_c[[#All],[Manager_Name]])</f>
        <v>Albert Smith</v>
      </c>
      <c r="AG3084" t="str" cm="1">
        <f t="array" ref="AG3084">_xlfn.XLOOKUP(Orders_C[[#This Row],[Store_ID]],Stores_c[[#All],[Store_ID]],Stores_c[[#All],[Store_Type]])</f>
        <v>Mall</v>
      </c>
    </row>
    <row r="3085" spans="1:33" x14ac:dyDescent="0.25">
      <c r="A3085">
        <v>9434</v>
      </c>
      <c r="B3085" s="1">
        <v>45878</v>
      </c>
      <c r="C3085" s="2">
        <v>0.97177083333333336</v>
      </c>
      <c r="D3085">
        <v>1403</v>
      </c>
      <c r="E3085">
        <v>221</v>
      </c>
      <c r="F3085">
        <v>427</v>
      </c>
      <c r="G3085">
        <v>321</v>
      </c>
      <c r="H3085">
        <v>2</v>
      </c>
      <c r="I3085">
        <v>420</v>
      </c>
      <c r="J3085">
        <v>0</v>
      </c>
      <c r="K3085">
        <v>21</v>
      </c>
      <c r="L3085">
        <v>861</v>
      </c>
      <c r="M3085" t="s">
        <v>19</v>
      </c>
      <c r="N3085" t="s">
        <v>23</v>
      </c>
      <c r="O3085">
        <v>17</v>
      </c>
      <c r="P3085">
        <v>3</v>
      </c>
      <c r="Q3085" t="s">
        <v>3457</v>
      </c>
      <c r="R3085">
        <v>508</v>
      </c>
      <c r="S3085" s="3">
        <v>0</v>
      </c>
      <c r="T3085" s="6">
        <v>357</v>
      </c>
      <c r="U3085" t="s">
        <v>6342</v>
      </c>
      <c r="V3085">
        <v>2025</v>
      </c>
      <c r="W3085" t="s">
        <v>6333</v>
      </c>
      <c r="X3085" t="str">
        <f>_xlfn.XLOOKUP(Orders_C[[#This Row],[Product_ID]],Products_C[Product_ID],Products_C[Product_Name])</f>
        <v>Cold Coffee</v>
      </c>
      <c r="Y3085" t="str">
        <f>_xlfn.XLOOKUP(Orders_C[[#This Row],[Product_ID]],Products_C[Product_ID],Products_C[Category])</f>
        <v>Dessert</v>
      </c>
      <c r="Z3085" t="str">
        <f>_xlfn.XLOOKUP(Orders_C[[#This Row],[Store_ID]],Stores_c[Store_ID],Stores_c[City])</f>
        <v>Port Barbarabury</v>
      </c>
      <c r="AA3085" t="str">
        <f>_xlfn.XLOOKUP(Orders_C[[#This Row],[Customer_ID]],Customers_c[Customer_ID],Customers_c[Customer_Name])</f>
        <v>Joshua Mason</v>
      </c>
      <c r="AB3085" s="6">
        <f>Orders_C[[#This Row],[Quantity]]*Orders_C[[#This Row],[Unit_Price]]*(1-Orders_C[[#This Row],[Discount %]])+Orders_C[[#This Row],[Tax]]</f>
        <v>861</v>
      </c>
      <c r="AC3085" s="9">
        <f>(Orders_C[[#This Row],[Unit_Price]]*Orders_C[[#This Row],[Quantity]])-Orders_C[[#This Row],[Discount]]+Orders_C[[#This Row],[Tax]]</f>
        <v>861</v>
      </c>
      <c r="AD3085" t="str">
        <f>IF(COUNTIF(Orders_C[[#All],[Customer_ID]],Orders_C[[#This Row],[Customer_ID]])&gt;1,"Repeat","New")</f>
        <v>Repeat</v>
      </c>
      <c r="AE3085" t="str" cm="1">
        <f t="array" ref="AE3085">_xlfn.XLOOKUP(Orders_C[[#This Row],[Store_ID]],Stores_c[[#All],[Store_ID]],Stores_c[[#All],[City]])</f>
        <v>Port Barbarabury</v>
      </c>
      <c r="AF3085" t="str" cm="1">
        <f t="array" ref="AF3085">_xlfn.XLOOKUP(Orders_C[[#This Row],[Store_ID]],Stores_c[[#All],[Store_ID]],Stores_c[[#All],[Manager_Name]])</f>
        <v>Edward Nguyen</v>
      </c>
      <c r="AG3085" t="str" cm="1">
        <f t="array" ref="AG3085">_xlfn.XLOOKUP(Orders_C[[#This Row],[Store_ID]],Stores_c[[#All],[Store_ID]],Stores_c[[#All],[Store_Type]])</f>
        <v>Street</v>
      </c>
    </row>
    <row r="3086" spans="1:33" x14ac:dyDescent="0.25">
      <c r="A3086">
        <v>10052</v>
      </c>
      <c r="B3086" s="1">
        <v>45832</v>
      </c>
      <c r="C3086" s="2">
        <v>8.5821759259259264E-2</v>
      </c>
      <c r="D3086">
        <v>1451</v>
      </c>
      <c r="E3086">
        <v>224</v>
      </c>
      <c r="F3086">
        <v>411</v>
      </c>
      <c r="G3086">
        <v>315</v>
      </c>
      <c r="H3086">
        <v>2</v>
      </c>
      <c r="I3086">
        <v>420</v>
      </c>
      <c r="J3086">
        <v>0</v>
      </c>
      <c r="K3086">
        <v>21</v>
      </c>
      <c r="L3086">
        <v>861</v>
      </c>
      <c r="M3086" t="s">
        <v>20</v>
      </c>
      <c r="N3086" t="s">
        <v>22</v>
      </c>
      <c r="O3086">
        <v>39</v>
      </c>
      <c r="P3086">
        <v>3</v>
      </c>
      <c r="Q3086" t="s">
        <v>4075</v>
      </c>
      <c r="R3086">
        <v>505</v>
      </c>
      <c r="S3086" s="3">
        <v>0</v>
      </c>
      <c r="T3086" s="6">
        <v>357</v>
      </c>
      <c r="U3086" t="s">
        <v>6340</v>
      </c>
      <c r="V3086">
        <v>2025</v>
      </c>
      <c r="W3086" t="s">
        <v>6329</v>
      </c>
      <c r="X3086" t="str">
        <f>_xlfn.XLOOKUP(Orders_C[[#This Row],[Product_ID]],Products_C[Product_ID],Products_C[Product_Name])</f>
        <v>Popcorn Chicken</v>
      </c>
      <c r="Y3086" t="str">
        <f>_xlfn.XLOOKUP(Orders_C[[#This Row],[Product_ID]],Products_C[Product_ID],Products_C[Category])</f>
        <v>Beverage</v>
      </c>
      <c r="Z3086" t="str">
        <f>_xlfn.XLOOKUP(Orders_C[[#This Row],[Store_ID]],Stores_c[Store_ID],Stores_c[City])</f>
        <v>Valdezton</v>
      </c>
      <c r="AA3086" t="str">
        <f>_xlfn.XLOOKUP(Orders_C[[#This Row],[Customer_ID]],Customers_c[Customer_ID],Customers_c[Customer_Name])</f>
        <v>Patricia Obrien</v>
      </c>
      <c r="AB3086" s="6">
        <f>Orders_C[[#This Row],[Quantity]]*Orders_C[[#This Row],[Unit_Price]]*(1-Orders_C[[#This Row],[Discount %]])+Orders_C[[#This Row],[Tax]]</f>
        <v>861</v>
      </c>
      <c r="AC3086" s="9">
        <f>(Orders_C[[#This Row],[Unit_Price]]*Orders_C[[#This Row],[Quantity]])-Orders_C[[#This Row],[Discount]]+Orders_C[[#This Row],[Tax]]</f>
        <v>861</v>
      </c>
      <c r="AD3086" t="str">
        <f>IF(COUNTIF(Orders_C[[#All],[Customer_ID]],Orders_C[[#This Row],[Customer_ID]])&gt;1,"Repeat","New")</f>
        <v>Repeat</v>
      </c>
      <c r="AE3086" t="str" cm="1">
        <f t="array" ref="AE3086">_xlfn.XLOOKUP(Orders_C[[#This Row],[Store_ID]],Stores_c[[#All],[Store_ID]],Stores_c[[#All],[City]])</f>
        <v>Valdezton</v>
      </c>
      <c r="AF3086" t="str" cm="1">
        <f t="array" ref="AF3086">_xlfn.XLOOKUP(Orders_C[[#This Row],[Store_ID]],Stores_c[[#All],[Store_ID]],Stores_c[[#All],[Manager_Name]])</f>
        <v>John Rodriguez</v>
      </c>
      <c r="AG3086" t="str" cm="1">
        <f t="array" ref="AG3086">_xlfn.XLOOKUP(Orders_C[[#This Row],[Store_ID]],Stores_c[[#All],[Store_ID]],Stores_c[[#All],[Store_Type]])</f>
        <v>Street</v>
      </c>
    </row>
    <row r="3087" spans="1:33" x14ac:dyDescent="0.25">
      <c r="A3087">
        <v>10591</v>
      </c>
      <c r="B3087" s="1">
        <v>45720</v>
      </c>
      <c r="C3087" s="2">
        <v>0.10744212962962962</v>
      </c>
      <c r="D3087">
        <v>1929</v>
      </c>
      <c r="E3087">
        <v>212</v>
      </c>
      <c r="F3087">
        <v>476</v>
      </c>
      <c r="G3087">
        <v>315</v>
      </c>
      <c r="H3087">
        <v>2</v>
      </c>
      <c r="I3087">
        <v>426</v>
      </c>
      <c r="J3087">
        <v>5</v>
      </c>
      <c r="K3087">
        <v>21.3</v>
      </c>
      <c r="L3087">
        <v>868.3</v>
      </c>
      <c r="M3087" t="s">
        <v>19</v>
      </c>
      <c r="N3087" t="s">
        <v>22</v>
      </c>
      <c r="O3087">
        <v>50</v>
      </c>
      <c r="P3087">
        <v>2</v>
      </c>
      <c r="Q3087" t="s">
        <v>4614</v>
      </c>
      <c r="R3087">
        <v>503</v>
      </c>
      <c r="S3087" s="3">
        <v>0.05</v>
      </c>
      <c r="T3087" s="6">
        <v>357.09999999999997</v>
      </c>
      <c r="U3087" t="s">
        <v>6334</v>
      </c>
      <c r="V3087">
        <v>2025</v>
      </c>
      <c r="W3087" t="s">
        <v>6331</v>
      </c>
      <c r="X3087" t="str">
        <f>_xlfn.XLOOKUP(Orders_C[[#This Row],[Product_ID]],Products_C[Product_ID],Products_C[Product_Name])</f>
        <v>Popcorn Chicken</v>
      </c>
      <c r="Y3087" t="str">
        <f>_xlfn.XLOOKUP(Orders_C[[#This Row],[Product_ID]],Products_C[Product_ID],Products_C[Category])</f>
        <v>Beverage</v>
      </c>
      <c r="Z3087" t="str">
        <f>_xlfn.XLOOKUP(Orders_C[[#This Row],[Store_ID]],Stores_c[Store_ID],Stores_c[City])</f>
        <v>Andrewview</v>
      </c>
      <c r="AA3087" t="str">
        <f>_xlfn.XLOOKUP(Orders_C[[#This Row],[Customer_ID]],Customers_c[Customer_ID],Customers_c[Customer_Name])</f>
        <v>Michelle Mitchell</v>
      </c>
      <c r="AB3087" s="6">
        <f>Orders_C[[#This Row],[Quantity]]*Orders_C[[#This Row],[Unit_Price]]*(1-Orders_C[[#This Row],[Discount %]])+Orders_C[[#This Row],[Tax]]</f>
        <v>830.69999999999993</v>
      </c>
      <c r="AC3087" s="9">
        <f>(Orders_C[[#This Row],[Unit_Price]]*Orders_C[[#This Row],[Quantity]])-Orders_C[[#This Row],[Discount]]+Orders_C[[#This Row],[Tax]]</f>
        <v>868.3</v>
      </c>
      <c r="AD3087" t="str">
        <f>IF(COUNTIF(Orders_C[[#All],[Customer_ID]],Orders_C[[#This Row],[Customer_ID]])&gt;1,"Repeat","New")</f>
        <v>Repeat</v>
      </c>
      <c r="AE3087" t="str" cm="1">
        <f t="array" ref="AE3087">_xlfn.XLOOKUP(Orders_C[[#This Row],[Store_ID]],Stores_c[[#All],[Store_ID]],Stores_c[[#All],[City]])</f>
        <v>Andrewview</v>
      </c>
      <c r="AF3087" t="str" cm="1">
        <f t="array" ref="AF3087">_xlfn.XLOOKUP(Orders_C[[#This Row],[Store_ID]],Stores_c[[#All],[Store_ID]],Stores_c[[#All],[Manager_Name]])</f>
        <v>Alice Sutton</v>
      </c>
      <c r="AG3087" t="str" cm="1">
        <f t="array" ref="AG3087">_xlfn.XLOOKUP(Orders_C[[#This Row],[Store_ID]],Stores_c[[#All],[Store_ID]],Stores_c[[#All],[Store_Type]])</f>
        <v>Mall</v>
      </c>
    </row>
    <row r="3088" spans="1:33" x14ac:dyDescent="0.25">
      <c r="A3088">
        <v>7415</v>
      </c>
      <c r="B3088" s="1">
        <v>45862</v>
      </c>
      <c r="C3088" s="2">
        <v>0.62020833333333336</v>
      </c>
      <c r="D3088">
        <v>1646</v>
      </c>
      <c r="E3088">
        <v>211</v>
      </c>
      <c r="F3088">
        <v>495</v>
      </c>
      <c r="G3088">
        <v>317</v>
      </c>
      <c r="H3088">
        <v>2</v>
      </c>
      <c r="I3088">
        <v>432</v>
      </c>
      <c r="J3088">
        <v>10</v>
      </c>
      <c r="K3088">
        <v>21.6</v>
      </c>
      <c r="L3088">
        <v>875.6</v>
      </c>
      <c r="M3088" t="s">
        <v>18</v>
      </c>
      <c r="N3088" t="s">
        <v>21</v>
      </c>
      <c r="O3088">
        <v>42</v>
      </c>
      <c r="P3088">
        <v>2</v>
      </c>
      <c r="Q3088" t="s">
        <v>1438</v>
      </c>
      <c r="R3088">
        <v>503</v>
      </c>
      <c r="S3088" s="3">
        <v>0.1</v>
      </c>
      <c r="T3088" s="6">
        <v>357.20000000000005</v>
      </c>
      <c r="U3088" t="s">
        <v>6341</v>
      </c>
      <c r="V3088">
        <v>2025</v>
      </c>
      <c r="W3088" t="s">
        <v>6331</v>
      </c>
      <c r="X3088" t="str">
        <f>_xlfn.XLOOKUP(Orders_C[[#This Row],[Product_ID]],Products_C[Product_ID],Products_C[Product_Name])</f>
        <v>Popcorn Chicken</v>
      </c>
      <c r="Y3088" t="str">
        <f>_xlfn.XLOOKUP(Orders_C[[#This Row],[Product_ID]],Products_C[Product_ID],Products_C[Category])</f>
        <v>Dessert</v>
      </c>
      <c r="Z3088" t="str">
        <f>_xlfn.XLOOKUP(Orders_C[[#This Row],[Store_ID]],Stores_c[Store_ID],Stores_c[City])</f>
        <v>North Robertstad</v>
      </c>
      <c r="AA3088" t="str">
        <f>_xlfn.XLOOKUP(Orders_C[[#This Row],[Customer_ID]],Customers_c[Customer_ID],Customers_c[Customer_Name])</f>
        <v>Shelby Bailey</v>
      </c>
      <c r="AB3088" s="6">
        <f>Orders_C[[#This Row],[Quantity]]*Orders_C[[#This Row],[Unit_Price]]*(1-Orders_C[[#This Row],[Discount %]])+Orders_C[[#This Row],[Tax]]</f>
        <v>799.2</v>
      </c>
      <c r="AC3088" s="9">
        <f>(Orders_C[[#This Row],[Unit_Price]]*Orders_C[[#This Row],[Quantity]])-Orders_C[[#This Row],[Discount]]+Orders_C[[#This Row],[Tax]]</f>
        <v>875.6</v>
      </c>
      <c r="AD3088" t="str">
        <f>IF(COUNTIF(Orders_C[[#All],[Customer_ID]],Orders_C[[#This Row],[Customer_ID]])&gt;1,"Repeat","New")</f>
        <v>Repeat</v>
      </c>
      <c r="AE3088" t="str" cm="1">
        <f t="array" ref="AE3088">_xlfn.XLOOKUP(Orders_C[[#This Row],[Store_ID]],Stores_c[[#All],[Store_ID]],Stores_c[[#All],[City]])</f>
        <v>North Robertstad</v>
      </c>
      <c r="AF3088" t="str" cm="1">
        <f t="array" ref="AF3088">_xlfn.XLOOKUP(Orders_C[[#This Row],[Store_ID]],Stores_c[[#All],[Store_ID]],Stores_c[[#All],[Manager_Name]])</f>
        <v>Mary Lewis</v>
      </c>
      <c r="AG3088" t="str" cm="1">
        <f t="array" ref="AG3088">_xlfn.XLOOKUP(Orders_C[[#This Row],[Store_ID]],Stores_c[[#All],[Store_ID]],Stores_c[[#All],[Store_Type]])</f>
        <v>Street</v>
      </c>
    </row>
    <row r="3089" spans="1:33" x14ac:dyDescent="0.25">
      <c r="A3089">
        <v>8671</v>
      </c>
      <c r="B3089" s="1">
        <v>45817</v>
      </c>
      <c r="C3089" s="2">
        <v>0.64247685185185188</v>
      </c>
      <c r="D3089">
        <v>1250</v>
      </c>
      <c r="E3089">
        <v>204</v>
      </c>
      <c r="F3089">
        <v>468</v>
      </c>
      <c r="G3089">
        <v>321</v>
      </c>
      <c r="H3089">
        <v>2</v>
      </c>
      <c r="I3089">
        <v>432</v>
      </c>
      <c r="J3089">
        <v>10</v>
      </c>
      <c r="K3089">
        <v>21.6</v>
      </c>
      <c r="L3089">
        <v>875.6</v>
      </c>
      <c r="M3089" t="s">
        <v>20</v>
      </c>
      <c r="N3089" t="s">
        <v>21</v>
      </c>
      <c r="O3089">
        <v>25</v>
      </c>
      <c r="P3089">
        <v>2</v>
      </c>
      <c r="Q3089" t="s">
        <v>2694</v>
      </c>
      <c r="R3089">
        <v>502</v>
      </c>
      <c r="S3089" s="3">
        <v>0.1</v>
      </c>
      <c r="T3089" s="6">
        <v>357.20000000000005</v>
      </c>
      <c r="U3089" t="s">
        <v>6340</v>
      </c>
      <c r="V3089">
        <v>2025</v>
      </c>
      <c r="W3089" t="s">
        <v>6329</v>
      </c>
      <c r="X3089" t="str">
        <f>_xlfn.XLOOKUP(Orders_C[[#This Row],[Product_ID]],Products_C[Product_ID],Products_C[Product_Name])</f>
        <v>Cold Coffee</v>
      </c>
      <c r="Y3089" t="str">
        <f>_xlfn.XLOOKUP(Orders_C[[#This Row],[Product_ID]],Products_C[Product_ID],Products_C[Category])</f>
        <v>Dessert</v>
      </c>
      <c r="Z3089" t="str">
        <f>_xlfn.XLOOKUP(Orders_C[[#This Row],[Store_ID]],Stores_c[Store_ID],Stores_c[City])</f>
        <v>New Robertfurt</v>
      </c>
      <c r="AA3089" t="str">
        <f>_xlfn.XLOOKUP(Orders_C[[#This Row],[Customer_ID]],Customers_c[Customer_ID],Customers_c[Customer_Name])</f>
        <v>Cristina Fisher</v>
      </c>
      <c r="AB3089" s="6">
        <f>Orders_C[[#This Row],[Quantity]]*Orders_C[[#This Row],[Unit_Price]]*(1-Orders_C[[#This Row],[Discount %]])+Orders_C[[#This Row],[Tax]]</f>
        <v>799.2</v>
      </c>
      <c r="AC3089" s="9">
        <f>(Orders_C[[#This Row],[Unit_Price]]*Orders_C[[#This Row],[Quantity]])-Orders_C[[#This Row],[Discount]]+Orders_C[[#This Row],[Tax]]</f>
        <v>875.6</v>
      </c>
      <c r="AD3089" t="str">
        <f>IF(COUNTIF(Orders_C[[#All],[Customer_ID]],Orders_C[[#This Row],[Customer_ID]])&gt;1,"Repeat","New")</f>
        <v>Repeat</v>
      </c>
      <c r="AE3089" t="str" cm="1">
        <f t="array" ref="AE3089">_xlfn.XLOOKUP(Orders_C[[#This Row],[Store_ID]],Stores_c[[#All],[Store_ID]],Stores_c[[#All],[City]])</f>
        <v>New Robertfurt</v>
      </c>
      <c r="AF3089" t="str" cm="1">
        <f t="array" ref="AF3089">_xlfn.XLOOKUP(Orders_C[[#This Row],[Store_ID]],Stores_c[[#All],[Store_ID]],Stores_c[[#All],[Manager_Name]])</f>
        <v>Tiffany Gomez</v>
      </c>
      <c r="AG3089" t="str" cm="1">
        <f t="array" ref="AG3089">_xlfn.XLOOKUP(Orders_C[[#This Row],[Store_ID]],Stores_c[[#All],[Store_ID]],Stores_c[[#All],[Store_Type]])</f>
        <v>Street</v>
      </c>
    </row>
    <row r="3090" spans="1:33" x14ac:dyDescent="0.25">
      <c r="A3090">
        <v>8978</v>
      </c>
      <c r="B3090" s="1">
        <v>45882</v>
      </c>
      <c r="C3090" s="2">
        <v>0.18465277777777778</v>
      </c>
      <c r="D3090">
        <v>1715</v>
      </c>
      <c r="E3090">
        <v>225</v>
      </c>
      <c r="F3090">
        <v>475</v>
      </c>
      <c r="G3090">
        <v>307</v>
      </c>
      <c r="H3090">
        <v>2</v>
      </c>
      <c r="I3090">
        <v>432</v>
      </c>
      <c r="J3090">
        <v>10</v>
      </c>
      <c r="K3090">
        <v>21.6</v>
      </c>
      <c r="L3090">
        <v>875.6</v>
      </c>
      <c r="M3090" t="s">
        <v>18</v>
      </c>
      <c r="N3090" t="s">
        <v>22</v>
      </c>
      <c r="O3090">
        <v>16</v>
      </c>
      <c r="P3090">
        <v>1</v>
      </c>
      <c r="Q3090" t="s">
        <v>3001</v>
      </c>
      <c r="R3090">
        <v>508</v>
      </c>
      <c r="S3090" s="3">
        <v>0.1</v>
      </c>
      <c r="T3090" s="6">
        <v>357.20000000000005</v>
      </c>
      <c r="U3090" t="s">
        <v>6342</v>
      </c>
      <c r="V3090">
        <v>2025</v>
      </c>
      <c r="W3090" t="s">
        <v>6333</v>
      </c>
      <c r="X3090" t="str">
        <f>_xlfn.XLOOKUP(Orders_C[[#This Row],[Product_ID]],Products_C[Product_ID],Products_C[Product_Name])</f>
        <v>Chicken Wings</v>
      </c>
      <c r="Y3090" t="str">
        <f>_xlfn.XLOOKUP(Orders_C[[#This Row],[Product_ID]],Products_C[Product_ID],Products_C[Category])</f>
        <v>Chicken</v>
      </c>
      <c r="Z3090" t="str">
        <f>_xlfn.XLOOKUP(Orders_C[[#This Row],[Store_ID]],Stores_c[Store_ID],Stores_c[City])</f>
        <v>South Peter</v>
      </c>
      <c r="AA3090" t="str">
        <f>_xlfn.XLOOKUP(Orders_C[[#This Row],[Customer_ID]],Customers_c[Customer_ID],Customers_c[Customer_Name])</f>
        <v>Tammy Park</v>
      </c>
      <c r="AB3090" s="6">
        <f>Orders_C[[#This Row],[Quantity]]*Orders_C[[#This Row],[Unit_Price]]*(1-Orders_C[[#This Row],[Discount %]])+Orders_C[[#This Row],[Tax]]</f>
        <v>799.2</v>
      </c>
      <c r="AC3090" s="9">
        <f>(Orders_C[[#This Row],[Unit_Price]]*Orders_C[[#This Row],[Quantity]])-Orders_C[[#This Row],[Discount]]+Orders_C[[#This Row],[Tax]]</f>
        <v>875.6</v>
      </c>
      <c r="AD3090" t="str">
        <f>IF(COUNTIF(Orders_C[[#All],[Customer_ID]],Orders_C[[#This Row],[Customer_ID]])&gt;1,"Repeat","New")</f>
        <v>Repeat</v>
      </c>
      <c r="AE3090" t="str" cm="1">
        <f t="array" ref="AE3090">_xlfn.XLOOKUP(Orders_C[[#This Row],[Store_ID]],Stores_c[[#All],[Store_ID]],Stores_c[[#All],[City]])</f>
        <v>South Peter</v>
      </c>
      <c r="AF3090" t="str" cm="1">
        <f t="array" ref="AF3090">_xlfn.XLOOKUP(Orders_C[[#This Row],[Store_ID]],Stores_c[[#All],[Store_ID]],Stores_c[[#All],[Manager_Name]])</f>
        <v>Gregory Lambert</v>
      </c>
      <c r="AG3090" t="str" cm="1">
        <f t="array" ref="AG3090">_xlfn.XLOOKUP(Orders_C[[#This Row],[Store_ID]],Stores_c[[#All],[Store_ID]],Stores_c[[#All],[Store_Type]])</f>
        <v>Street</v>
      </c>
    </row>
    <row r="3091" spans="1:33" x14ac:dyDescent="0.25">
      <c r="A3091">
        <v>9634</v>
      </c>
      <c r="B3091" s="1">
        <v>45932</v>
      </c>
      <c r="C3091" s="2">
        <v>8.5856481481481478E-2</v>
      </c>
      <c r="D3091">
        <v>1373</v>
      </c>
      <c r="E3091">
        <v>222</v>
      </c>
      <c r="F3091">
        <v>488</v>
      </c>
      <c r="G3091">
        <v>337</v>
      </c>
      <c r="H3091">
        <v>2</v>
      </c>
      <c r="I3091">
        <v>432</v>
      </c>
      <c r="J3091">
        <v>10</v>
      </c>
      <c r="K3091">
        <v>21.6</v>
      </c>
      <c r="L3091">
        <v>875.6</v>
      </c>
      <c r="M3091" t="s">
        <v>20</v>
      </c>
      <c r="N3091" t="s">
        <v>21</v>
      </c>
      <c r="O3091">
        <v>33</v>
      </c>
      <c r="P3091">
        <v>4</v>
      </c>
      <c r="Q3091" t="s">
        <v>3657</v>
      </c>
      <c r="R3091">
        <v>506</v>
      </c>
      <c r="S3091" s="3">
        <v>0.1</v>
      </c>
      <c r="T3091" s="6">
        <v>357.20000000000005</v>
      </c>
      <c r="U3091" t="s">
        <v>6332</v>
      </c>
      <c r="V3091">
        <v>2025</v>
      </c>
      <c r="W3091" t="s">
        <v>6329</v>
      </c>
      <c r="X3091" t="str">
        <f>_xlfn.XLOOKUP(Orders_C[[#This Row],[Product_ID]],Products_C[Product_ID],Products_C[Product_Name])</f>
        <v>Chocolate Lava Cake</v>
      </c>
      <c r="Y3091" t="str">
        <f>_xlfn.XLOOKUP(Orders_C[[#This Row],[Product_ID]],Products_C[Product_ID],Products_C[Category])</f>
        <v>Chicken</v>
      </c>
      <c r="Z3091" t="str">
        <f>_xlfn.XLOOKUP(Orders_C[[#This Row],[Store_ID]],Stores_c[Store_ID],Stores_c[City])</f>
        <v>New Steven</v>
      </c>
      <c r="AA3091" t="str">
        <f>_xlfn.XLOOKUP(Orders_C[[#This Row],[Customer_ID]],Customers_c[Customer_ID],Customers_c[Customer_Name])</f>
        <v>Drew Duncan</v>
      </c>
      <c r="AB3091" s="6">
        <f>Orders_C[[#This Row],[Quantity]]*Orders_C[[#This Row],[Unit_Price]]*(1-Orders_C[[#This Row],[Discount %]])+Orders_C[[#This Row],[Tax]]</f>
        <v>799.2</v>
      </c>
      <c r="AC3091" s="9">
        <f>(Orders_C[[#This Row],[Unit_Price]]*Orders_C[[#This Row],[Quantity]])-Orders_C[[#This Row],[Discount]]+Orders_C[[#This Row],[Tax]]</f>
        <v>875.6</v>
      </c>
      <c r="AD3091" t="str">
        <f>IF(COUNTIF(Orders_C[[#All],[Customer_ID]],Orders_C[[#This Row],[Customer_ID]])&gt;1,"Repeat","New")</f>
        <v>Repeat</v>
      </c>
      <c r="AE3091" t="str" cm="1">
        <f t="array" ref="AE3091">_xlfn.XLOOKUP(Orders_C[[#This Row],[Store_ID]],Stores_c[[#All],[Store_ID]],Stores_c[[#All],[City]])</f>
        <v>New Steven</v>
      </c>
      <c r="AF3091" t="str" cm="1">
        <f t="array" ref="AF3091">_xlfn.XLOOKUP(Orders_C[[#This Row],[Store_ID]],Stores_c[[#All],[Store_ID]],Stores_c[[#All],[Manager_Name]])</f>
        <v>Terri Martinez</v>
      </c>
      <c r="AG3091" t="str" cm="1">
        <f t="array" ref="AG3091">_xlfn.XLOOKUP(Orders_C[[#This Row],[Store_ID]],Stores_c[[#All],[Store_ID]],Stores_c[[#All],[Store_Type]])</f>
        <v>Drive-Thru</v>
      </c>
    </row>
    <row r="3092" spans="1:33" x14ac:dyDescent="0.25">
      <c r="A3092">
        <v>9287</v>
      </c>
      <c r="B3092" s="1">
        <v>45916</v>
      </c>
      <c r="C3092" s="2">
        <v>0.27881944444444445</v>
      </c>
      <c r="D3092">
        <v>1161</v>
      </c>
      <c r="E3092">
        <v>225</v>
      </c>
      <c r="F3092">
        <v>479</v>
      </c>
      <c r="G3092">
        <v>338</v>
      </c>
      <c r="H3092">
        <v>2</v>
      </c>
      <c r="I3092">
        <v>438</v>
      </c>
      <c r="J3092">
        <v>15</v>
      </c>
      <c r="K3092">
        <v>21.9</v>
      </c>
      <c r="L3092">
        <v>882.9</v>
      </c>
      <c r="M3092" t="s">
        <v>18</v>
      </c>
      <c r="N3092" t="s">
        <v>22</v>
      </c>
      <c r="O3092">
        <v>24</v>
      </c>
      <c r="P3092">
        <v>1</v>
      </c>
      <c r="Q3092" t="s">
        <v>3310</v>
      </c>
      <c r="R3092">
        <v>509</v>
      </c>
      <c r="S3092" s="3">
        <v>0.15</v>
      </c>
      <c r="T3092" s="6">
        <v>357.29999999999995</v>
      </c>
      <c r="U3092" t="s">
        <v>6335</v>
      </c>
      <c r="V3092">
        <v>2025</v>
      </c>
      <c r="W3092" t="s">
        <v>6329</v>
      </c>
      <c r="X3092" t="str">
        <f>_xlfn.XLOOKUP(Orders_C[[#This Row],[Product_ID]],Products_C[Product_ID],Products_C[Product_Name])</f>
        <v>Chicken Wings</v>
      </c>
      <c r="Y3092" t="str">
        <f>_xlfn.XLOOKUP(Orders_C[[#This Row],[Product_ID]],Products_C[Product_ID],Products_C[Category])</f>
        <v>Burger</v>
      </c>
      <c r="Z3092" t="str">
        <f>_xlfn.XLOOKUP(Orders_C[[#This Row],[Store_ID]],Stores_c[Store_ID],Stores_c[City])</f>
        <v>South Peter</v>
      </c>
      <c r="AA3092" t="str">
        <f>_xlfn.XLOOKUP(Orders_C[[#This Row],[Customer_ID]],Customers_c[Customer_ID],Customers_c[Customer_Name])</f>
        <v>Lance Hughes</v>
      </c>
      <c r="AB3092" s="6">
        <f>Orders_C[[#This Row],[Quantity]]*Orders_C[[#This Row],[Unit_Price]]*(1-Orders_C[[#This Row],[Discount %]])+Orders_C[[#This Row],[Tax]]</f>
        <v>766.5</v>
      </c>
      <c r="AC3092" s="9">
        <f>(Orders_C[[#This Row],[Unit_Price]]*Orders_C[[#This Row],[Quantity]])-Orders_C[[#This Row],[Discount]]+Orders_C[[#This Row],[Tax]]</f>
        <v>882.9</v>
      </c>
      <c r="AD3092" t="str">
        <f>IF(COUNTIF(Orders_C[[#All],[Customer_ID]],Orders_C[[#This Row],[Customer_ID]])&gt;1,"Repeat","New")</f>
        <v>Repeat</v>
      </c>
      <c r="AE3092" t="str" cm="1">
        <f t="array" ref="AE3092">_xlfn.XLOOKUP(Orders_C[[#This Row],[Store_ID]],Stores_c[[#All],[Store_ID]],Stores_c[[#All],[City]])</f>
        <v>South Peter</v>
      </c>
      <c r="AF3092" t="str" cm="1">
        <f t="array" ref="AF3092">_xlfn.XLOOKUP(Orders_C[[#This Row],[Store_ID]],Stores_c[[#All],[Store_ID]],Stores_c[[#All],[Manager_Name]])</f>
        <v>Gregory Lambert</v>
      </c>
      <c r="AG3092" t="str" cm="1">
        <f t="array" ref="AG3092">_xlfn.XLOOKUP(Orders_C[[#This Row],[Store_ID]],Stores_c[[#All],[Store_ID]],Stores_c[[#All],[Store_Type]])</f>
        <v>Street</v>
      </c>
    </row>
    <row r="3093" spans="1:33" x14ac:dyDescent="0.25">
      <c r="A3093">
        <v>6654</v>
      </c>
      <c r="B3093" s="1">
        <v>45812</v>
      </c>
      <c r="C3093" s="2">
        <v>0.76571759259259264</v>
      </c>
      <c r="D3093">
        <v>1463</v>
      </c>
      <c r="E3093">
        <v>220</v>
      </c>
      <c r="F3093">
        <v>452</v>
      </c>
      <c r="G3093">
        <v>336</v>
      </c>
      <c r="H3093">
        <v>3</v>
      </c>
      <c r="I3093">
        <v>298</v>
      </c>
      <c r="J3093">
        <v>15</v>
      </c>
      <c r="K3093">
        <v>14.9</v>
      </c>
      <c r="L3093">
        <v>893.9</v>
      </c>
      <c r="M3093" t="s">
        <v>18</v>
      </c>
      <c r="N3093" t="s">
        <v>22</v>
      </c>
      <c r="O3093">
        <v>29</v>
      </c>
      <c r="P3093">
        <v>2</v>
      </c>
      <c r="Q3093" t="s">
        <v>677</v>
      </c>
      <c r="R3093">
        <v>502</v>
      </c>
      <c r="S3093" s="3">
        <v>0.15</v>
      </c>
      <c r="T3093" s="6">
        <v>357.5</v>
      </c>
      <c r="U3093" t="s">
        <v>6340</v>
      </c>
      <c r="V3093">
        <v>2025</v>
      </c>
      <c r="W3093" t="s">
        <v>6329</v>
      </c>
      <c r="X3093" t="str">
        <f>_xlfn.XLOOKUP(Orders_C[[#This Row],[Product_ID]],Products_C[Product_ID],Products_C[Product_Name])</f>
        <v>Chicken Bucket</v>
      </c>
      <c r="Y3093" t="str">
        <f>_xlfn.XLOOKUP(Orders_C[[#This Row],[Product_ID]],Products_C[Product_ID],Products_C[Category])</f>
        <v>Dessert</v>
      </c>
      <c r="Z3093" t="str">
        <f>_xlfn.XLOOKUP(Orders_C[[#This Row],[Store_ID]],Stores_c[Store_ID],Stores_c[City])</f>
        <v>Williamborough</v>
      </c>
      <c r="AA3093" t="str">
        <f>_xlfn.XLOOKUP(Orders_C[[#This Row],[Customer_ID]],Customers_c[Customer_ID],Customers_c[Customer_Name])</f>
        <v>Olivia Mendoza</v>
      </c>
      <c r="AB3093" s="6">
        <f>Orders_C[[#This Row],[Quantity]]*Orders_C[[#This Row],[Unit_Price]]*(1-Orders_C[[#This Row],[Discount %]])+Orders_C[[#This Row],[Tax]]</f>
        <v>774.8</v>
      </c>
      <c r="AC3093" s="9">
        <f>(Orders_C[[#This Row],[Unit_Price]]*Orders_C[[#This Row],[Quantity]])-Orders_C[[#This Row],[Discount]]+Orders_C[[#This Row],[Tax]]</f>
        <v>893.9</v>
      </c>
      <c r="AD3093" t="str">
        <f>IF(COUNTIF(Orders_C[[#All],[Customer_ID]],Orders_C[[#This Row],[Customer_ID]])&gt;1,"Repeat","New")</f>
        <v>Repeat</v>
      </c>
      <c r="AE3093" t="str" cm="1">
        <f t="array" ref="AE3093">_xlfn.XLOOKUP(Orders_C[[#This Row],[Store_ID]],Stores_c[[#All],[Store_ID]],Stores_c[[#All],[City]])</f>
        <v>Williamborough</v>
      </c>
      <c r="AF3093" t="str" cm="1">
        <f t="array" ref="AF3093">_xlfn.XLOOKUP(Orders_C[[#This Row],[Store_ID]],Stores_c[[#All],[Store_ID]],Stores_c[[#All],[Manager_Name]])</f>
        <v>Michael Mcbride</v>
      </c>
      <c r="AG3093" t="str" cm="1">
        <f t="array" ref="AG3093">_xlfn.XLOOKUP(Orders_C[[#This Row],[Store_ID]],Stores_c[[#All],[Store_ID]],Stores_c[[#All],[Store_Type]])</f>
        <v>Mall</v>
      </c>
    </row>
    <row r="3094" spans="1:33" x14ac:dyDescent="0.25">
      <c r="A3094">
        <v>6302</v>
      </c>
      <c r="B3094" s="1">
        <v>46031</v>
      </c>
      <c r="C3094" s="2">
        <v>0.5951967592592593</v>
      </c>
      <c r="D3094">
        <v>1500</v>
      </c>
      <c r="E3094">
        <v>224</v>
      </c>
      <c r="F3094">
        <v>478</v>
      </c>
      <c r="G3094">
        <v>319</v>
      </c>
      <c r="H3094">
        <v>3</v>
      </c>
      <c r="I3094">
        <v>294</v>
      </c>
      <c r="J3094">
        <v>10</v>
      </c>
      <c r="K3094">
        <v>14.7</v>
      </c>
      <c r="L3094">
        <v>886.7</v>
      </c>
      <c r="M3094" t="s">
        <v>19</v>
      </c>
      <c r="N3094" t="s">
        <v>22</v>
      </c>
      <c r="O3094">
        <v>33</v>
      </c>
      <c r="P3094">
        <v>3</v>
      </c>
      <c r="Q3094" t="s">
        <v>325</v>
      </c>
      <c r="R3094">
        <v>502</v>
      </c>
      <c r="S3094" s="3">
        <v>0.1</v>
      </c>
      <c r="T3094" s="6">
        <v>357.50000000000011</v>
      </c>
      <c r="U3094" t="s">
        <v>6330</v>
      </c>
      <c r="V3094">
        <v>2026</v>
      </c>
      <c r="W3094" t="s">
        <v>6329</v>
      </c>
      <c r="X3094" t="str">
        <f>_xlfn.XLOOKUP(Orders_C[[#This Row],[Product_ID]],Products_C[Product_ID],Products_C[Product_Name])</f>
        <v>Chocolate Lava Cake</v>
      </c>
      <c r="Y3094" t="str">
        <f>_xlfn.XLOOKUP(Orders_C[[#This Row],[Product_ID]],Products_C[Product_ID],Products_C[Category])</f>
        <v>Beverage</v>
      </c>
      <c r="Z3094" t="str">
        <f>_xlfn.XLOOKUP(Orders_C[[#This Row],[Store_ID]],Stores_c[Store_ID],Stores_c[City])</f>
        <v>Valdezton</v>
      </c>
      <c r="AA3094" t="str">
        <f>_xlfn.XLOOKUP(Orders_C[[#This Row],[Customer_ID]],Customers_c[Customer_ID],Customers_c[Customer_Name])</f>
        <v>Denise Suarez</v>
      </c>
      <c r="AB3094" s="6">
        <f>Orders_C[[#This Row],[Quantity]]*Orders_C[[#This Row],[Unit_Price]]*(1-Orders_C[[#This Row],[Discount %]])+Orders_C[[#This Row],[Tax]]</f>
        <v>808.50000000000011</v>
      </c>
      <c r="AC3094" s="9">
        <f>(Orders_C[[#This Row],[Unit_Price]]*Orders_C[[#This Row],[Quantity]])-Orders_C[[#This Row],[Discount]]+Orders_C[[#This Row],[Tax]]</f>
        <v>886.7</v>
      </c>
      <c r="AD3094" t="str">
        <f>IF(COUNTIF(Orders_C[[#All],[Customer_ID]],Orders_C[[#This Row],[Customer_ID]])&gt;1,"Repeat","New")</f>
        <v>Repeat</v>
      </c>
      <c r="AE3094" t="str" cm="1">
        <f t="array" ref="AE3094">_xlfn.XLOOKUP(Orders_C[[#This Row],[Store_ID]],Stores_c[[#All],[Store_ID]],Stores_c[[#All],[City]])</f>
        <v>Valdezton</v>
      </c>
      <c r="AF3094" t="str" cm="1">
        <f t="array" ref="AF3094">_xlfn.XLOOKUP(Orders_C[[#This Row],[Store_ID]],Stores_c[[#All],[Store_ID]],Stores_c[[#All],[Manager_Name]])</f>
        <v>John Rodriguez</v>
      </c>
      <c r="AG3094" t="str" cm="1">
        <f t="array" ref="AG3094">_xlfn.XLOOKUP(Orders_C[[#This Row],[Store_ID]],Stores_c[[#All],[Store_ID]],Stores_c[[#All],[Store_Type]])</f>
        <v>Street</v>
      </c>
    </row>
    <row r="3095" spans="1:33" x14ac:dyDescent="0.25">
      <c r="A3095">
        <v>8912</v>
      </c>
      <c r="B3095" s="1">
        <v>45848</v>
      </c>
      <c r="C3095" s="2">
        <v>0.64366898148148144</v>
      </c>
      <c r="D3095">
        <v>1116</v>
      </c>
      <c r="E3095">
        <v>213</v>
      </c>
      <c r="F3095">
        <v>401</v>
      </c>
      <c r="G3095">
        <v>337</v>
      </c>
      <c r="H3095">
        <v>3</v>
      </c>
      <c r="I3095">
        <v>294</v>
      </c>
      <c r="J3095">
        <v>10</v>
      </c>
      <c r="K3095">
        <v>14.7</v>
      </c>
      <c r="L3095">
        <v>886.7</v>
      </c>
      <c r="M3095" t="s">
        <v>18</v>
      </c>
      <c r="N3095" t="s">
        <v>22</v>
      </c>
      <c r="O3095">
        <v>15</v>
      </c>
      <c r="P3095">
        <v>1</v>
      </c>
      <c r="Q3095" t="s">
        <v>2935</v>
      </c>
      <c r="R3095">
        <v>508</v>
      </c>
      <c r="S3095" s="3">
        <v>0.1</v>
      </c>
      <c r="T3095" s="6">
        <v>357.50000000000011</v>
      </c>
      <c r="U3095" t="s">
        <v>6341</v>
      </c>
      <c r="V3095">
        <v>2025</v>
      </c>
      <c r="W3095" t="s">
        <v>6333</v>
      </c>
      <c r="X3095" t="str">
        <f>_xlfn.XLOOKUP(Orders_C[[#This Row],[Product_ID]],Products_C[Product_ID],Products_C[Product_Name])</f>
        <v>Chocolate Lava Cake</v>
      </c>
      <c r="Y3095" t="str">
        <f>_xlfn.XLOOKUP(Orders_C[[#This Row],[Product_ID]],Products_C[Product_ID],Products_C[Category])</f>
        <v>Chicken</v>
      </c>
      <c r="Z3095" t="str">
        <f>_xlfn.XLOOKUP(Orders_C[[#This Row],[Store_ID]],Stores_c[Store_ID],Stores_c[City])</f>
        <v>Lake Kristashire</v>
      </c>
      <c r="AA3095" t="str">
        <f>_xlfn.XLOOKUP(Orders_C[[#This Row],[Customer_ID]],Customers_c[Customer_ID],Customers_c[Customer_Name])</f>
        <v>Melissa Garrett</v>
      </c>
      <c r="AB3095" s="6">
        <f>Orders_C[[#This Row],[Quantity]]*Orders_C[[#This Row],[Unit_Price]]*(1-Orders_C[[#This Row],[Discount %]])+Orders_C[[#This Row],[Tax]]</f>
        <v>808.50000000000011</v>
      </c>
      <c r="AC3095" s="9">
        <f>(Orders_C[[#This Row],[Unit_Price]]*Orders_C[[#This Row],[Quantity]])-Orders_C[[#This Row],[Discount]]+Orders_C[[#This Row],[Tax]]</f>
        <v>886.7</v>
      </c>
      <c r="AD3095" t="str">
        <f>IF(COUNTIF(Orders_C[[#All],[Customer_ID]],Orders_C[[#This Row],[Customer_ID]])&gt;1,"Repeat","New")</f>
        <v>Repeat</v>
      </c>
      <c r="AE3095" t="str" cm="1">
        <f t="array" ref="AE3095">_xlfn.XLOOKUP(Orders_C[[#This Row],[Store_ID]],Stores_c[[#All],[Store_ID]],Stores_c[[#All],[City]])</f>
        <v>Lake Kristashire</v>
      </c>
      <c r="AF3095" t="str" cm="1">
        <f t="array" ref="AF3095">_xlfn.XLOOKUP(Orders_C[[#This Row],[Store_ID]],Stores_c[[#All],[Store_ID]],Stores_c[[#All],[Manager_Name]])</f>
        <v>Andrea Daugherty</v>
      </c>
      <c r="AG3095" t="str" cm="1">
        <f t="array" ref="AG3095">_xlfn.XLOOKUP(Orders_C[[#This Row],[Store_ID]],Stores_c[[#All],[Store_ID]],Stores_c[[#All],[Store_Type]])</f>
        <v>Mall</v>
      </c>
    </row>
    <row r="3096" spans="1:33" x14ac:dyDescent="0.25">
      <c r="A3096">
        <v>8384</v>
      </c>
      <c r="B3096" s="1">
        <v>45939</v>
      </c>
      <c r="C3096" s="2">
        <v>0.31254629629629632</v>
      </c>
      <c r="D3096">
        <v>1427</v>
      </c>
      <c r="E3096">
        <v>202</v>
      </c>
      <c r="F3096">
        <v>474</v>
      </c>
      <c r="G3096">
        <v>302</v>
      </c>
      <c r="H3096">
        <v>2</v>
      </c>
      <c r="I3096">
        <v>421</v>
      </c>
      <c r="J3096">
        <v>0</v>
      </c>
      <c r="K3096">
        <v>21.05</v>
      </c>
      <c r="L3096">
        <v>863.05</v>
      </c>
      <c r="M3096" t="s">
        <v>20</v>
      </c>
      <c r="N3096" t="s">
        <v>21</v>
      </c>
      <c r="O3096">
        <v>38</v>
      </c>
      <c r="P3096">
        <v>5</v>
      </c>
      <c r="Q3096" t="s">
        <v>2407</v>
      </c>
      <c r="R3096">
        <v>508</v>
      </c>
      <c r="S3096" s="3">
        <v>0</v>
      </c>
      <c r="T3096" s="6">
        <v>357.84999999999997</v>
      </c>
      <c r="U3096" t="s">
        <v>6332</v>
      </c>
      <c r="V3096">
        <v>2025</v>
      </c>
      <c r="W3096" t="s">
        <v>6329</v>
      </c>
      <c r="X3096" t="str">
        <f>_xlfn.XLOOKUP(Orders_C[[#This Row],[Product_ID]],Products_C[Product_ID],Products_C[Product_Name])</f>
        <v>Chicken Wings</v>
      </c>
      <c r="Y3096" t="str">
        <f>_xlfn.XLOOKUP(Orders_C[[#This Row],[Product_ID]],Products_C[Product_ID],Products_C[Category])</f>
        <v>Chicken</v>
      </c>
      <c r="Z3096" t="str">
        <f>_xlfn.XLOOKUP(Orders_C[[#This Row],[Store_ID]],Stores_c[Store_ID],Stores_c[City])</f>
        <v>Rebekahside</v>
      </c>
      <c r="AA3096" t="str">
        <f>_xlfn.XLOOKUP(Orders_C[[#This Row],[Customer_ID]],Customers_c[Customer_ID],Customers_c[Customer_Name])</f>
        <v>Brian Pratt</v>
      </c>
      <c r="AB3096" s="6">
        <f>Orders_C[[#This Row],[Quantity]]*Orders_C[[#This Row],[Unit_Price]]*(1-Orders_C[[#This Row],[Discount %]])+Orders_C[[#This Row],[Tax]]</f>
        <v>863.05</v>
      </c>
      <c r="AC3096" s="9">
        <f>(Orders_C[[#This Row],[Unit_Price]]*Orders_C[[#This Row],[Quantity]])-Orders_C[[#This Row],[Discount]]+Orders_C[[#This Row],[Tax]]</f>
        <v>863.05</v>
      </c>
      <c r="AD3096" t="str">
        <f>IF(COUNTIF(Orders_C[[#All],[Customer_ID]],Orders_C[[#This Row],[Customer_ID]])&gt;1,"Repeat","New")</f>
        <v>Repeat</v>
      </c>
      <c r="AE3096" t="str" cm="1">
        <f t="array" ref="AE3096">_xlfn.XLOOKUP(Orders_C[[#This Row],[Store_ID]],Stores_c[[#All],[Store_ID]],Stores_c[[#All],[City]])</f>
        <v>Rebekahside</v>
      </c>
      <c r="AF3096" t="str" cm="1">
        <f t="array" ref="AF3096">_xlfn.XLOOKUP(Orders_C[[#This Row],[Store_ID]],Stores_c[[#All],[Store_ID]],Stores_c[[#All],[Manager_Name]])</f>
        <v>Mark Ray</v>
      </c>
      <c r="AG3096" t="str" cm="1">
        <f t="array" ref="AG3096">_xlfn.XLOOKUP(Orders_C[[#This Row],[Store_ID]],Stores_c[[#All],[Store_ID]],Stores_c[[#All],[Store_Type]])</f>
        <v>Drive-Thru</v>
      </c>
    </row>
    <row r="3097" spans="1:33" x14ac:dyDescent="0.25">
      <c r="A3097">
        <v>8376</v>
      </c>
      <c r="B3097" s="1">
        <v>45729</v>
      </c>
      <c r="C3097" s="2">
        <v>0.50099537037037034</v>
      </c>
      <c r="D3097">
        <v>1478</v>
      </c>
      <c r="E3097">
        <v>201</v>
      </c>
      <c r="F3097">
        <v>496</v>
      </c>
      <c r="G3097">
        <v>306</v>
      </c>
      <c r="H3097">
        <v>4</v>
      </c>
      <c r="I3097">
        <v>226</v>
      </c>
      <c r="J3097">
        <v>15</v>
      </c>
      <c r="K3097">
        <v>11.3</v>
      </c>
      <c r="L3097">
        <v>900.3</v>
      </c>
      <c r="M3097" t="s">
        <v>19</v>
      </c>
      <c r="N3097" t="s">
        <v>22</v>
      </c>
      <c r="O3097">
        <v>48</v>
      </c>
      <c r="P3097">
        <v>4</v>
      </c>
      <c r="Q3097" t="s">
        <v>2399</v>
      </c>
      <c r="R3097">
        <v>507</v>
      </c>
      <c r="S3097" s="3">
        <v>0.15</v>
      </c>
      <c r="T3097" s="6">
        <v>357.9</v>
      </c>
      <c r="U3097" t="s">
        <v>6334</v>
      </c>
      <c r="V3097">
        <v>2025</v>
      </c>
      <c r="W3097" t="s">
        <v>6331</v>
      </c>
      <c r="X3097" t="str">
        <f>_xlfn.XLOOKUP(Orders_C[[#This Row],[Product_ID]],Products_C[Product_ID],Products_C[Product_Name])</f>
        <v>Veg Burger</v>
      </c>
      <c r="Y3097" t="str">
        <f>_xlfn.XLOOKUP(Orders_C[[#This Row],[Product_ID]],Products_C[Product_ID],Products_C[Category])</f>
        <v>Burger</v>
      </c>
      <c r="Z3097" t="str">
        <f>_xlfn.XLOOKUP(Orders_C[[#This Row],[Store_ID]],Stores_c[Store_ID],Stores_c[City])</f>
        <v>Lake Nicholasburgh</v>
      </c>
      <c r="AA3097" t="str">
        <f>_xlfn.XLOOKUP(Orders_C[[#This Row],[Customer_ID]],Customers_c[Customer_ID],Customers_c[Customer_Name])</f>
        <v>Daniel Brown</v>
      </c>
      <c r="AB3097" s="6">
        <f>Orders_C[[#This Row],[Quantity]]*Orders_C[[#This Row],[Unit_Price]]*(1-Orders_C[[#This Row],[Discount %]])+Orders_C[[#This Row],[Tax]]</f>
        <v>779.69999999999993</v>
      </c>
      <c r="AC3097" s="9">
        <f>(Orders_C[[#This Row],[Unit_Price]]*Orders_C[[#This Row],[Quantity]])-Orders_C[[#This Row],[Discount]]+Orders_C[[#This Row],[Tax]]</f>
        <v>900.3</v>
      </c>
      <c r="AD3097" t="str">
        <f>IF(COUNTIF(Orders_C[[#All],[Customer_ID]],Orders_C[[#This Row],[Customer_ID]])&gt;1,"Repeat","New")</f>
        <v>Repeat</v>
      </c>
      <c r="AE3097" t="str" cm="1">
        <f t="array" ref="AE3097">_xlfn.XLOOKUP(Orders_C[[#This Row],[Store_ID]],Stores_c[[#All],[Store_ID]],Stores_c[[#All],[City]])</f>
        <v>Lake Nicholasburgh</v>
      </c>
      <c r="AF3097" t="str" cm="1">
        <f t="array" ref="AF3097">_xlfn.XLOOKUP(Orders_C[[#This Row],[Store_ID]],Stores_c[[#All],[Store_ID]],Stores_c[[#All],[Manager_Name]])</f>
        <v>Maurice Garcia</v>
      </c>
      <c r="AG3097" t="str" cm="1">
        <f t="array" ref="AG3097">_xlfn.XLOOKUP(Orders_C[[#This Row],[Store_ID]],Stores_c[[#All],[Store_ID]],Stores_c[[#All],[Store_Type]])</f>
        <v>Mall</v>
      </c>
    </row>
    <row r="3098" spans="1:33" x14ac:dyDescent="0.25">
      <c r="A3098">
        <v>6562</v>
      </c>
      <c r="B3098" s="1">
        <v>45940</v>
      </c>
      <c r="C3098" s="2">
        <v>0.45975694444444443</v>
      </c>
      <c r="D3098">
        <v>1166</v>
      </c>
      <c r="E3098">
        <v>223</v>
      </c>
      <c r="F3098">
        <v>490</v>
      </c>
      <c r="G3098">
        <v>333</v>
      </c>
      <c r="H3098">
        <v>4</v>
      </c>
      <c r="I3098">
        <v>223</v>
      </c>
      <c r="J3098">
        <v>10</v>
      </c>
      <c r="K3098">
        <v>11.15</v>
      </c>
      <c r="L3098">
        <v>893.15</v>
      </c>
      <c r="M3098" t="s">
        <v>18</v>
      </c>
      <c r="N3098" t="s">
        <v>21</v>
      </c>
      <c r="O3098">
        <v>37</v>
      </c>
      <c r="P3098">
        <v>5</v>
      </c>
      <c r="Q3098" t="s">
        <v>585</v>
      </c>
      <c r="R3098">
        <v>510</v>
      </c>
      <c r="S3098" s="3">
        <v>0.1</v>
      </c>
      <c r="T3098" s="6">
        <v>357.95000000000005</v>
      </c>
      <c r="U3098" t="s">
        <v>6332</v>
      </c>
      <c r="V3098">
        <v>2025</v>
      </c>
      <c r="W3098" t="s">
        <v>6329</v>
      </c>
      <c r="X3098" t="str">
        <f>_xlfn.XLOOKUP(Orders_C[[#This Row],[Product_ID]],Products_C[Product_ID],Products_C[Product_Name])</f>
        <v>Chicken Wings</v>
      </c>
      <c r="Y3098" t="str">
        <f>_xlfn.XLOOKUP(Orders_C[[#This Row],[Product_ID]],Products_C[Product_ID],Products_C[Category])</f>
        <v>Burger</v>
      </c>
      <c r="Z3098" t="str">
        <f>_xlfn.XLOOKUP(Orders_C[[#This Row],[Store_ID]],Stores_c[Store_ID],Stores_c[City])</f>
        <v>Chambershaven</v>
      </c>
      <c r="AA3098" t="str">
        <f>_xlfn.XLOOKUP(Orders_C[[#This Row],[Customer_ID]],Customers_c[Customer_ID],Customers_c[Customer_Name])</f>
        <v>Ryan Green</v>
      </c>
      <c r="AB3098" s="6">
        <f>Orders_C[[#This Row],[Quantity]]*Orders_C[[#This Row],[Unit_Price]]*(1-Orders_C[[#This Row],[Discount %]])+Orders_C[[#This Row],[Tax]]</f>
        <v>813.95</v>
      </c>
      <c r="AC3098" s="9">
        <f>(Orders_C[[#This Row],[Unit_Price]]*Orders_C[[#This Row],[Quantity]])-Orders_C[[#This Row],[Discount]]+Orders_C[[#This Row],[Tax]]</f>
        <v>893.15</v>
      </c>
      <c r="AD3098" t="str">
        <f>IF(COUNTIF(Orders_C[[#All],[Customer_ID]],Orders_C[[#This Row],[Customer_ID]])&gt;1,"Repeat","New")</f>
        <v>Repeat</v>
      </c>
      <c r="AE3098" t="str" cm="1">
        <f t="array" ref="AE3098">_xlfn.XLOOKUP(Orders_C[[#This Row],[Store_ID]],Stores_c[[#All],[Store_ID]],Stores_c[[#All],[City]])</f>
        <v>Chambershaven</v>
      </c>
      <c r="AF3098" t="str" cm="1">
        <f t="array" ref="AF3098">_xlfn.XLOOKUP(Orders_C[[#This Row],[Store_ID]],Stores_c[[#All],[Store_ID]],Stores_c[[#All],[Manager_Name]])</f>
        <v>Virginia Webster</v>
      </c>
      <c r="AG3098" t="str" cm="1">
        <f t="array" ref="AG3098">_xlfn.XLOOKUP(Orders_C[[#This Row],[Store_ID]],Stores_c[[#All],[Store_ID]],Stores_c[[#All],[Store_Type]])</f>
        <v>Street</v>
      </c>
    </row>
    <row r="3099" spans="1:33" x14ac:dyDescent="0.25">
      <c r="A3099">
        <v>6690</v>
      </c>
      <c r="B3099" s="1">
        <v>45722</v>
      </c>
      <c r="C3099" s="2">
        <v>0.58535879629629628</v>
      </c>
      <c r="D3099">
        <v>1158</v>
      </c>
      <c r="E3099">
        <v>223</v>
      </c>
      <c r="F3099">
        <v>513</v>
      </c>
      <c r="G3099">
        <v>330</v>
      </c>
      <c r="H3099">
        <v>2</v>
      </c>
      <c r="I3099">
        <v>427</v>
      </c>
      <c r="J3099">
        <v>5</v>
      </c>
      <c r="K3099">
        <v>21.35</v>
      </c>
      <c r="L3099">
        <v>870.35</v>
      </c>
      <c r="M3099" t="s">
        <v>19</v>
      </c>
      <c r="N3099" t="s">
        <v>22</v>
      </c>
      <c r="O3099">
        <v>39</v>
      </c>
      <c r="P3099">
        <v>2</v>
      </c>
      <c r="Q3099" t="s">
        <v>713</v>
      </c>
      <c r="R3099">
        <v>509</v>
      </c>
      <c r="S3099" s="3">
        <v>0.05</v>
      </c>
      <c r="T3099" s="6">
        <v>357.95000000000005</v>
      </c>
      <c r="U3099" t="s">
        <v>6334</v>
      </c>
      <c r="V3099">
        <v>2025</v>
      </c>
      <c r="W3099" t="s">
        <v>6329</v>
      </c>
      <c r="X3099" t="str">
        <f>_xlfn.XLOOKUP(Orders_C[[#This Row],[Product_ID]],Products_C[Product_ID],Products_C[Product_Name])</f>
        <v>Rice Bowl</v>
      </c>
      <c r="Y3099" t="str">
        <f>_xlfn.XLOOKUP(Orders_C[[#This Row],[Product_ID]],Products_C[Product_ID],Products_C[Category])</f>
        <v>Beverage</v>
      </c>
      <c r="Z3099" t="str">
        <f>_xlfn.XLOOKUP(Orders_C[[#This Row],[Store_ID]],Stores_c[Store_ID],Stores_c[City])</f>
        <v>Chambershaven</v>
      </c>
      <c r="AA3099" t="str">
        <f>_xlfn.XLOOKUP(Orders_C[[#This Row],[Customer_ID]],Customers_c[Customer_ID],Customers_c[Customer_Name])</f>
        <v>Adrian Gardner</v>
      </c>
      <c r="AB3099" s="6">
        <f>Orders_C[[#This Row],[Quantity]]*Orders_C[[#This Row],[Unit_Price]]*(1-Orders_C[[#This Row],[Discount %]])+Orders_C[[#This Row],[Tax]]</f>
        <v>832.65</v>
      </c>
      <c r="AC3099" s="9">
        <f>(Orders_C[[#This Row],[Unit_Price]]*Orders_C[[#This Row],[Quantity]])-Orders_C[[#This Row],[Discount]]+Orders_C[[#This Row],[Tax]]</f>
        <v>870.35</v>
      </c>
      <c r="AD3099" t="str">
        <f>IF(COUNTIF(Orders_C[[#All],[Customer_ID]],Orders_C[[#This Row],[Customer_ID]])&gt;1,"Repeat","New")</f>
        <v>Repeat</v>
      </c>
      <c r="AE3099" t="str" cm="1">
        <f t="array" ref="AE3099">_xlfn.XLOOKUP(Orders_C[[#This Row],[Store_ID]],Stores_c[[#All],[Store_ID]],Stores_c[[#All],[City]])</f>
        <v>Chambershaven</v>
      </c>
      <c r="AF3099" t="str" cm="1">
        <f t="array" ref="AF3099">_xlfn.XLOOKUP(Orders_C[[#This Row],[Store_ID]],Stores_c[[#All],[Store_ID]],Stores_c[[#All],[Manager_Name]])</f>
        <v>Virginia Webster</v>
      </c>
      <c r="AG3099" t="str" cm="1">
        <f t="array" ref="AG3099">_xlfn.XLOOKUP(Orders_C[[#This Row],[Store_ID]],Stores_c[[#All],[Store_ID]],Stores_c[[#All],[Store_Type]])</f>
        <v>Street</v>
      </c>
    </row>
    <row r="3100" spans="1:33" x14ac:dyDescent="0.25">
      <c r="A3100">
        <v>6824</v>
      </c>
      <c r="B3100" s="1">
        <v>46047</v>
      </c>
      <c r="C3100" s="2">
        <v>0.53087962962962965</v>
      </c>
      <c r="D3100">
        <v>1058</v>
      </c>
      <c r="E3100">
        <v>216</v>
      </c>
      <c r="F3100">
        <v>411</v>
      </c>
      <c r="G3100">
        <v>339</v>
      </c>
      <c r="H3100">
        <v>4</v>
      </c>
      <c r="I3100">
        <v>223</v>
      </c>
      <c r="J3100">
        <v>10</v>
      </c>
      <c r="K3100">
        <v>11.15</v>
      </c>
      <c r="L3100">
        <v>893.15</v>
      </c>
      <c r="M3100" t="s">
        <v>19</v>
      </c>
      <c r="N3100" t="s">
        <v>21</v>
      </c>
      <c r="O3100">
        <v>27</v>
      </c>
      <c r="P3100">
        <v>1</v>
      </c>
      <c r="Q3100" t="s">
        <v>847</v>
      </c>
      <c r="R3100">
        <v>504</v>
      </c>
      <c r="S3100" s="3">
        <v>0.1</v>
      </c>
      <c r="T3100" s="6">
        <v>357.95000000000005</v>
      </c>
      <c r="U3100" t="s">
        <v>6330</v>
      </c>
      <c r="V3100">
        <v>2026</v>
      </c>
      <c r="W3100" t="s">
        <v>6329</v>
      </c>
      <c r="X3100" t="str">
        <f>_xlfn.XLOOKUP(Orders_C[[#This Row],[Product_ID]],Products_C[Product_ID],Products_C[Product_Name])</f>
        <v>Veg Burger</v>
      </c>
      <c r="Y3100" t="str">
        <f>_xlfn.XLOOKUP(Orders_C[[#This Row],[Product_ID]],Products_C[Product_ID],Products_C[Category])</f>
        <v>Burger</v>
      </c>
      <c r="Z3100" t="str">
        <f>_xlfn.XLOOKUP(Orders_C[[#This Row],[Store_ID]],Stores_c[Store_ID],Stores_c[City])</f>
        <v>Garciaview</v>
      </c>
      <c r="AA3100" t="str">
        <f>_xlfn.XLOOKUP(Orders_C[[#This Row],[Customer_ID]],Customers_c[Customer_ID],Customers_c[Customer_Name])</f>
        <v>Kathleen Rose</v>
      </c>
      <c r="AB3100" s="6">
        <f>Orders_C[[#This Row],[Quantity]]*Orders_C[[#This Row],[Unit_Price]]*(1-Orders_C[[#This Row],[Discount %]])+Orders_C[[#This Row],[Tax]]</f>
        <v>813.95</v>
      </c>
      <c r="AC3100" s="9">
        <f>(Orders_C[[#This Row],[Unit_Price]]*Orders_C[[#This Row],[Quantity]])-Orders_C[[#This Row],[Discount]]+Orders_C[[#This Row],[Tax]]</f>
        <v>893.15</v>
      </c>
      <c r="AD3100" t="str">
        <f>IF(COUNTIF(Orders_C[[#All],[Customer_ID]],Orders_C[[#This Row],[Customer_ID]])&gt;1,"Repeat","New")</f>
        <v>Repeat</v>
      </c>
      <c r="AE3100" t="str" cm="1">
        <f t="array" ref="AE3100">_xlfn.XLOOKUP(Orders_C[[#This Row],[Store_ID]],Stores_c[[#All],[Store_ID]],Stores_c[[#All],[City]])</f>
        <v>Garciaview</v>
      </c>
      <c r="AF3100" t="str" cm="1">
        <f t="array" ref="AF3100">_xlfn.XLOOKUP(Orders_C[[#This Row],[Store_ID]],Stores_c[[#All],[Store_ID]],Stores_c[[#All],[Manager_Name]])</f>
        <v>Karina Washington</v>
      </c>
      <c r="AG3100" t="str" cm="1">
        <f t="array" ref="AG3100">_xlfn.XLOOKUP(Orders_C[[#This Row],[Store_ID]],Stores_c[[#All],[Store_ID]],Stores_c[[#All],[Store_Type]])</f>
        <v>Drive-Thru</v>
      </c>
    </row>
    <row r="3101" spans="1:33" x14ac:dyDescent="0.25">
      <c r="A3101">
        <v>9950</v>
      </c>
      <c r="B3101" s="1">
        <v>45875</v>
      </c>
      <c r="C3101" s="2">
        <v>0.36030092592592594</v>
      </c>
      <c r="D3101">
        <v>1146</v>
      </c>
      <c r="E3101">
        <v>224</v>
      </c>
      <c r="F3101">
        <v>468</v>
      </c>
      <c r="G3101">
        <v>332</v>
      </c>
      <c r="H3101">
        <v>2</v>
      </c>
      <c r="I3101">
        <v>427</v>
      </c>
      <c r="J3101">
        <v>5</v>
      </c>
      <c r="K3101">
        <v>21.35</v>
      </c>
      <c r="L3101">
        <v>870.35</v>
      </c>
      <c r="M3101" t="s">
        <v>19</v>
      </c>
      <c r="N3101" t="s">
        <v>21</v>
      </c>
      <c r="O3101">
        <v>26</v>
      </c>
      <c r="P3101">
        <v>3</v>
      </c>
      <c r="Q3101" t="s">
        <v>3973</v>
      </c>
      <c r="R3101">
        <v>507</v>
      </c>
      <c r="S3101" s="3">
        <v>0.05</v>
      </c>
      <c r="T3101" s="6">
        <v>357.95000000000005</v>
      </c>
      <c r="U3101" t="s">
        <v>6342</v>
      </c>
      <c r="V3101">
        <v>2025</v>
      </c>
      <c r="W3101" t="s">
        <v>6329</v>
      </c>
      <c r="X3101" t="str">
        <f>_xlfn.XLOOKUP(Orders_C[[#This Row],[Product_ID]],Products_C[Product_ID],Products_C[Product_Name])</f>
        <v>Zinger Burger</v>
      </c>
      <c r="Y3101" t="str">
        <f>_xlfn.XLOOKUP(Orders_C[[#This Row],[Product_ID]],Products_C[Product_ID],Products_C[Category])</f>
        <v>Beverage</v>
      </c>
      <c r="Z3101" t="str">
        <f>_xlfn.XLOOKUP(Orders_C[[#This Row],[Store_ID]],Stores_c[Store_ID],Stores_c[City])</f>
        <v>Valdezton</v>
      </c>
      <c r="AA3101" t="str">
        <f>_xlfn.XLOOKUP(Orders_C[[#This Row],[Customer_ID]],Customers_c[Customer_ID],Customers_c[Customer_Name])</f>
        <v>John Lewis</v>
      </c>
      <c r="AB3101" s="6">
        <f>Orders_C[[#This Row],[Quantity]]*Orders_C[[#This Row],[Unit_Price]]*(1-Orders_C[[#This Row],[Discount %]])+Orders_C[[#This Row],[Tax]]</f>
        <v>832.65</v>
      </c>
      <c r="AC3101" s="9">
        <f>(Orders_C[[#This Row],[Unit_Price]]*Orders_C[[#This Row],[Quantity]])-Orders_C[[#This Row],[Discount]]+Orders_C[[#This Row],[Tax]]</f>
        <v>870.35</v>
      </c>
      <c r="AD3101" t="str">
        <f>IF(COUNTIF(Orders_C[[#All],[Customer_ID]],Orders_C[[#This Row],[Customer_ID]])&gt;1,"Repeat","New")</f>
        <v>Repeat</v>
      </c>
      <c r="AE3101" t="str" cm="1">
        <f t="array" ref="AE3101">_xlfn.XLOOKUP(Orders_C[[#This Row],[Store_ID]],Stores_c[[#All],[Store_ID]],Stores_c[[#All],[City]])</f>
        <v>Valdezton</v>
      </c>
      <c r="AF3101" t="str" cm="1">
        <f t="array" ref="AF3101">_xlfn.XLOOKUP(Orders_C[[#This Row],[Store_ID]],Stores_c[[#All],[Store_ID]],Stores_c[[#All],[Manager_Name]])</f>
        <v>John Rodriguez</v>
      </c>
      <c r="AG3101" t="str" cm="1">
        <f t="array" ref="AG3101">_xlfn.XLOOKUP(Orders_C[[#This Row],[Store_ID]],Stores_c[[#All],[Store_ID]],Stores_c[[#All],[Store_Type]])</f>
        <v>Street</v>
      </c>
    </row>
    <row r="3102" spans="1:33" x14ac:dyDescent="0.25">
      <c r="A3102">
        <v>10679</v>
      </c>
      <c r="B3102" s="1">
        <v>45888</v>
      </c>
      <c r="C3102" s="2">
        <v>0.83123842592592589</v>
      </c>
      <c r="D3102">
        <v>1453</v>
      </c>
      <c r="E3102">
        <v>209</v>
      </c>
      <c r="F3102">
        <v>544</v>
      </c>
      <c r="G3102">
        <v>337</v>
      </c>
      <c r="H3102">
        <v>4</v>
      </c>
      <c r="I3102">
        <v>223</v>
      </c>
      <c r="J3102">
        <v>10</v>
      </c>
      <c r="K3102">
        <v>11.15</v>
      </c>
      <c r="L3102">
        <v>893.15</v>
      </c>
      <c r="M3102" t="s">
        <v>20</v>
      </c>
      <c r="N3102" t="s">
        <v>21</v>
      </c>
      <c r="O3102">
        <v>18</v>
      </c>
      <c r="P3102">
        <v>1</v>
      </c>
      <c r="Q3102" t="s">
        <v>4702</v>
      </c>
      <c r="R3102">
        <v>503</v>
      </c>
      <c r="S3102" s="3">
        <v>0.1</v>
      </c>
      <c r="T3102" s="6">
        <v>357.95000000000005</v>
      </c>
      <c r="U3102" t="s">
        <v>6342</v>
      </c>
      <c r="V3102">
        <v>2025</v>
      </c>
      <c r="W3102" t="s">
        <v>6333</v>
      </c>
      <c r="X3102" t="str">
        <f>_xlfn.XLOOKUP(Orders_C[[#This Row],[Product_ID]],Products_C[Product_ID],Products_C[Product_Name])</f>
        <v>Chocolate Lava Cake</v>
      </c>
      <c r="Y3102" t="str">
        <f>_xlfn.XLOOKUP(Orders_C[[#This Row],[Product_ID]],Products_C[Product_ID],Products_C[Category])</f>
        <v>Chicken</v>
      </c>
      <c r="Z3102" t="str">
        <f>_xlfn.XLOOKUP(Orders_C[[#This Row],[Store_ID]],Stores_c[Store_ID],Stores_c[City])</f>
        <v>Reidberg</v>
      </c>
      <c r="AA3102" t="str">
        <f>_xlfn.XLOOKUP(Orders_C[[#This Row],[Customer_ID]],Customers_c[Customer_ID],Customers_c[Customer_Name])</f>
        <v>Taylor Montgomery</v>
      </c>
      <c r="AB3102" s="6">
        <f>Orders_C[[#This Row],[Quantity]]*Orders_C[[#This Row],[Unit_Price]]*(1-Orders_C[[#This Row],[Discount %]])+Orders_C[[#This Row],[Tax]]</f>
        <v>813.95</v>
      </c>
      <c r="AC3102" s="9">
        <f>(Orders_C[[#This Row],[Unit_Price]]*Orders_C[[#This Row],[Quantity]])-Orders_C[[#This Row],[Discount]]+Orders_C[[#This Row],[Tax]]</f>
        <v>893.15</v>
      </c>
      <c r="AD3102" t="str">
        <f>IF(COUNTIF(Orders_C[[#All],[Customer_ID]],Orders_C[[#This Row],[Customer_ID]])&gt;1,"Repeat","New")</f>
        <v>Repeat</v>
      </c>
      <c r="AE3102" t="str" cm="1">
        <f t="array" ref="AE3102">_xlfn.XLOOKUP(Orders_C[[#This Row],[Store_ID]],Stores_c[[#All],[Store_ID]],Stores_c[[#All],[City]])</f>
        <v>Reidberg</v>
      </c>
      <c r="AF3102" t="str" cm="1">
        <f t="array" ref="AF3102">_xlfn.XLOOKUP(Orders_C[[#This Row],[Store_ID]],Stores_c[[#All],[Store_ID]],Stores_c[[#All],[Manager_Name]])</f>
        <v>Jeffrey Horn</v>
      </c>
      <c r="AG3102" t="str" cm="1">
        <f t="array" ref="AG3102">_xlfn.XLOOKUP(Orders_C[[#This Row],[Store_ID]],Stores_c[[#All],[Store_ID]],Stores_c[[#All],[Store_Type]])</f>
        <v>Drive-Thru</v>
      </c>
    </row>
    <row r="3103" spans="1:33" x14ac:dyDescent="0.25">
      <c r="A3103">
        <v>8781</v>
      </c>
      <c r="B3103" s="1">
        <v>45967</v>
      </c>
      <c r="C3103" s="2">
        <v>0.36689814814814814</v>
      </c>
      <c r="D3103">
        <v>1944</v>
      </c>
      <c r="E3103">
        <v>210</v>
      </c>
      <c r="F3103">
        <v>436</v>
      </c>
      <c r="G3103">
        <v>326</v>
      </c>
      <c r="H3103">
        <v>2</v>
      </c>
      <c r="I3103">
        <v>439</v>
      </c>
      <c r="J3103">
        <v>15</v>
      </c>
      <c r="K3103">
        <v>21.95</v>
      </c>
      <c r="L3103">
        <v>884.95</v>
      </c>
      <c r="M3103" t="s">
        <v>20</v>
      </c>
      <c r="N3103" t="s">
        <v>21</v>
      </c>
      <c r="O3103">
        <v>22</v>
      </c>
      <c r="P3103">
        <v>2</v>
      </c>
      <c r="Q3103" t="s">
        <v>2804</v>
      </c>
      <c r="R3103">
        <v>502</v>
      </c>
      <c r="S3103" s="3">
        <v>0.15</v>
      </c>
      <c r="T3103" s="6">
        <v>358.15000000000009</v>
      </c>
      <c r="U3103" t="s">
        <v>6336</v>
      </c>
      <c r="V3103">
        <v>2025</v>
      </c>
      <c r="W3103" t="s">
        <v>6329</v>
      </c>
      <c r="X3103" t="str">
        <f>_xlfn.XLOOKUP(Orders_C[[#This Row],[Product_ID]],Products_C[Product_ID],Products_C[Product_Name])</f>
        <v>Rice Bowl</v>
      </c>
      <c r="Y3103" t="str">
        <f>_xlfn.XLOOKUP(Orders_C[[#This Row],[Product_ID]],Products_C[Product_ID],Products_C[Category])</f>
        <v>Burger</v>
      </c>
      <c r="Z3103" t="str">
        <f>_xlfn.XLOOKUP(Orders_C[[#This Row],[Store_ID]],Stores_c[Store_ID],Stores_c[City])</f>
        <v>East William</v>
      </c>
      <c r="AA3103" t="str">
        <f>_xlfn.XLOOKUP(Orders_C[[#This Row],[Customer_ID]],Customers_c[Customer_ID],Customers_c[Customer_Name])</f>
        <v>Timothy Willis</v>
      </c>
      <c r="AB3103" s="6">
        <f>Orders_C[[#This Row],[Quantity]]*Orders_C[[#This Row],[Unit_Price]]*(1-Orders_C[[#This Row],[Discount %]])+Orders_C[[#This Row],[Tax]]</f>
        <v>768.25</v>
      </c>
      <c r="AC3103" s="9">
        <f>(Orders_C[[#This Row],[Unit_Price]]*Orders_C[[#This Row],[Quantity]])-Orders_C[[#This Row],[Discount]]+Orders_C[[#This Row],[Tax]]</f>
        <v>884.95</v>
      </c>
      <c r="AD3103" t="str">
        <f>IF(COUNTIF(Orders_C[[#All],[Customer_ID]],Orders_C[[#This Row],[Customer_ID]])&gt;1,"Repeat","New")</f>
        <v>Repeat</v>
      </c>
      <c r="AE3103" t="str" cm="1">
        <f t="array" ref="AE3103">_xlfn.XLOOKUP(Orders_C[[#This Row],[Store_ID]],Stores_c[[#All],[Store_ID]],Stores_c[[#All],[City]])</f>
        <v>East William</v>
      </c>
      <c r="AF3103" t="str" cm="1">
        <f t="array" ref="AF3103">_xlfn.XLOOKUP(Orders_C[[#This Row],[Store_ID]],Stores_c[[#All],[Store_ID]],Stores_c[[#All],[Manager_Name]])</f>
        <v>Victoria Butler</v>
      </c>
      <c r="AG3103" t="str" cm="1">
        <f t="array" ref="AG3103">_xlfn.XLOOKUP(Orders_C[[#This Row],[Store_ID]],Stores_c[[#All],[Store_ID]],Stores_c[[#All],[Store_Type]])</f>
        <v>Drive-Thru</v>
      </c>
    </row>
    <row r="3104" spans="1:33" x14ac:dyDescent="0.25">
      <c r="A3104">
        <v>9927</v>
      </c>
      <c r="B3104" s="1">
        <v>45887</v>
      </c>
      <c r="C3104" s="2">
        <v>0.36135416666666664</v>
      </c>
      <c r="D3104">
        <v>1292</v>
      </c>
      <c r="E3104">
        <v>205</v>
      </c>
      <c r="F3104">
        <v>453</v>
      </c>
      <c r="G3104">
        <v>303</v>
      </c>
      <c r="H3104">
        <v>2</v>
      </c>
      <c r="I3104">
        <v>422</v>
      </c>
      <c r="J3104">
        <v>0</v>
      </c>
      <c r="K3104">
        <v>21.1</v>
      </c>
      <c r="L3104">
        <v>865.1</v>
      </c>
      <c r="M3104" t="s">
        <v>20</v>
      </c>
      <c r="N3104" t="s">
        <v>22</v>
      </c>
      <c r="O3104">
        <v>13</v>
      </c>
      <c r="P3104">
        <v>1</v>
      </c>
      <c r="Q3104" t="s">
        <v>3950</v>
      </c>
      <c r="R3104">
        <v>502</v>
      </c>
      <c r="S3104" s="3">
        <v>0</v>
      </c>
      <c r="T3104" s="6">
        <v>358.70000000000005</v>
      </c>
      <c r="U3104" t="s">
        <v>6342</v>
      </c>
      <c r="V3104">
        <v>2025</v>
      </c>
      <c r="W3104" t="s">
        <v>6333</v>
      </c>
      <c r="X3104" t="str">
        <f>_xlfn.XLOOKUP(Orders_C[[#This Row],[Product_ID]],Products_C[Product_ID],Products_C[Product_Name])</f>
        <v>Chocolate Lava Cake</v>
      </c>
      <c r="Y3104" t="str">
        <f>_xlfn.XLOOKUP(Orders_C[[#This Row],[Product_ID]],Products_C[Product_ID],Products_C[Category])</f>
        <v>Chicken</v>
      </c>
      <c r="Z3104" t="str">
        <f>_xlfn.XLOOKUP(Orders_C[[#This Row],[Store_ID]],Stores_c[Store_ID],Stores_c[City])</f>
        <v>Port Jacob</v>
      </c>
      <c r="AA3104" t="str">
        <f>_xlfn.XLOOKUP(Orders_C[[#This Row],[Customer_ID]],Customers_c[Customer_ID],Customers_c[Customer_Name])</f>
        <v>Kendra Wu</v>
      </c>
      <c r="AB3104" s="6">
        <f>Orders_C[[#This Row],[Quantity]]*Orders_C[[#This Row],[Unit_Price]]*(1-Orders_C[[#This Row],[Discount %]])+Orders_C[[#This Row],[Tax]]</f>
        <v>865.1</v>
      </c>
      <c r="AC3104" s="9">
        <f>(Orders_C[[#This Row],[Unit_Price]]*Orders_C[[#This Row],[Quantity]])-Orders_C[[#This Row],[Discount]]+Orders_C[[#This Row],[Tax]]</f>
        <v>865.1</v>
      </c>
      <c r="AD3104" t="str">
        <f>IF(COUNTIF(Orders_C[[#All],[Customer_ID]],Orders_C[[#This Row],[Customer_ID]])&gt;1,"Repeat","New")</f>
        <v>Repeat</v>
      </c>
      <c r="AE3104" t="str" cm="1">
        <f t="array" ref="AE3104">_xlfn.XLOOKUP(Orders_C[[#This Row],[Store_ID]],Stores_c[[#All],[Store_ID]],Stores_c[[#All],[City]])</f>
        <v>Port Jacob</v>
      </c>
      <c r="AF3104" t="str" cm="1">
        <f t="array" ref="AF3104">_xlfn.XLOOKUP(Orders_C[[#This Row],[Store_ID]],Stores_c[[#All],[Store_ID]],Stores_c[[#All],[Manager_Name]])</f>
        <v>David Harris</v>
      </c>
      <c r="AG3104" t="str" cm="1">
        <f t="array" ref="AG3104">_xlfn.XLOOKUP(Orders_C[[#This Row],[Store_ID]],Stores_c[[#All],[Store_ID]],Stores_c[[#All],[Store_Type]])</f>
        <v>Mall</v>
      </c>
    </row>
    <row r="3105" spans="1:33" x14ac:dyDescent="0.25">
      <c r="A3105">
        <v>8218</v>
      </c>
      <c r="B3105" s="1">
        <v>45882</v>
      </c>
      <c r="C3105" s="2">
        <v>0.47336805555555556</v>
      </c>
      <c r="D3105">
        <v>1819</v>
      </c>
      <c r="E3105">
        <v>222</v>
      </c>
      <c r="F3105">
        <v>498</v>
      </c>
      <c r="G3105">
        <v>327</v>
      </c>
      <c r="H3105">
        <v>3</v>
      </c>
      <c r="I3105">
        <v>295</v>
      </c>
      <c r="J3105">
        <v>10</v>
      </c>
      <c r="K3105">
        <v>14.75</v>
      </c>
      <c r="L3105">
        <v>889.75</v>
      </c>
      <c r="M3105" t="s">
        <v>19</v>
      </c>
      <c r="N3105" t="s">
        <v>22</v>
      </c>
      <c r="O3105">
        <v>58</v>
      </c>
      <c r="P3105">
        <v>5</v>
      </c>
      <c r="Q3105" t="s">
        <v>2241</v>
      </c>
      <c r="R3105">
        <v>504</v>
      </c>
      <c r="S3105" s="3">
        <v>0.1</v>
      </c>
      <c r="T3105" s="6">
        <v>358.75</v>
      </c>
      <c r="U3105" t="s">
        <v>6342</v>
      </c>
      <c r="V3105">
        <v>2025</v>
      </c>
      <c r="W3105" t="s">
        <v>6331</v>
      </c>
      <c r="X3105" t="str">
        <f>_xlfn.XLOOKUP(Orders_C[[#This Row],[Product_ID]],Products_C[Product_ID],Products_C[Product_Name])</f>
        <v>Wrap</v>
      </c>
      <c r="Y3105" t="str">
        <f>_xlfn.XLOOKUP(Orders_C[[#This Row],[Product_ID]],Products_C[Product_ID],Products_C[Category])</f>
        <v>Chicken</v>
      </c>
      <c r="Z3105" t="str">
        <f>_xlfn.XLOOKUP(Orders_C[[#This Row],[Store_ID]],Stores_c[Store_ID],Stores_c[City])</f>
        <v>New Steven</v>
      </c>
      <c r="AA3105" t="str">
        <f>_xlfn.XLOOKUP(Orders_C[[#This Row],[Customer_ID]],Customers_c[Customer_ID],Customers_c[Customer_Name])</f>
        <v>Cheryl Brennan</v>
      </c>
      <c r="AB3105" s="6">
        <f>Orders_C[[#This Row],[Quantity]]*Orders_C[[#This Row],[Unit_Price]]*(1-Orders_C[[#This Row],[Discount %]])+Orders_C[[#This Row],[Tax]]</f>
        <v>811.25</v>
      </c>
      <c r="AC3105" s="9">
        <f>(Orders_C[[#This Row],[Unit_Price]]*Orders_C[[#This Row],[Quantity]])-Orders_C[[#This Row],[Discount]]+Orders_C[[#This Row],[Tax]]</f>
        <v>889.75</v>
      </c>
      <c r="AD3105" t="str">
        <f>IF(COUNTIF(Orders_C[[#All],[Customer_ID]],Orders_C[[#This Row],[Customer_ID]])&gt;1,"Repeat","New")</f>
        <v>Repeat</v>
      </c>
      <c r="AE3105" t="str" cm="1">
        <f t="array" ref="AE3105">_xlfn.XLOOKUP(Orders_C[[#This Row],[Store_ID]],Stores_c[[#All],[Store_ID]],Stores_c[[#All],[City]])</f>
        <v>New Steven</v>
      </c>
      <c r="AF3105" t="str" cm="1">
        <f t="array" ref="AF3105">_xlfn.XLOOKUP(Orders_C[[#This Row],[Store_ID]],Stores_c[[#All],[Store_ID]],Stores_c[[#All],[Manager_Name]])</f>
        <v>Terri Martinez</v>
      </c>
      <c r="AG3105" t="str" cm="1">
        <f t="array" ref="AG3105">_xlfn.XLOOKUP(Orders_C[[#This Row],[Store_ID]],Stores_c[[#All],[Store_ID]],Stores_c[[#All],[Store_Type]])</f>
        <v>Drive-Thru</v>
      </c>
    </row>
    <row r="3106" spans="1:33" x14ac:dyDescent="0.25">
      <c r="A3106">
        <v>6722</v>
      </c>
      <c r="B3106" s="1">
        <v>45739</v>
      </c>
      <c r="C3106" s="2">
        <v>0.78254629629629635</v>
      </c>
      <c r="D3106">
        <v>1467</v>
      </c>
      <c r="E3106">
        <v>209</v>
      </c>
      <c r="F3106">
        <v>535</v>
      </c>
      <c r="G3106">
        <v>336</v>
      </c>
      <c r="H3106">
        <v>2</v>
      </c>
      <c r="I3106">
        <v>428</v>
      </c>
      <c r="J3106">
        <v>5</v>
      </c>
      <c r="K3106">
        <v>21.4</v>
      </c>
      <c r="L3106">
        <v>872.4</v>
      </c>
      <c r="M3106" t="s">
        <v>19</v>
      </c>
      <c r="N3106" t="s">
        <v>23</v>
      </c>
      <c r="O3106">
        <v>54</v>
      </c>
      <c r="P3106">
        <v>4</v>
      </c>
      <c r="Q3106" t="s">
        <v>745</v>
      </c>
      <c r="R3106">
        <v>503</v>
      </c>
      <c r="S3106" s="3">
        <v>0.05</v>
      </c>
      <c r="T3106" s="6">
        <v>358.79999999999995</v>
      </c>
      <c r="U3106" t="s">
        <v>6334</v>
      </c>
      <c r="V3106">
        <v>2025</v>
      </c>
      <c r="W3106" t="s">
        <v>6331</v>
      </c>
      <c r="X3106" t="str">
        <f>_xlfn.XLOOKUP(Orders_C[[#This Row],[Product_ID]],Products_C[Product_ID],Products_C[Product_Name])</f>
        <v>Chicken Bucket</v>
      </c>
      <c r="Y3106" t="str">
        <f>_xlfn.XLOOKUP(Orders_C[[#This Row],[Product_ID]],Products_C[Product_ID],Products_C[Category])</f>
        <v>Dessert</v>
      </c>
      <c r="Z3106" t="str">
        <f>_xlfn.XLOOKUP(Orders_C[[#This Row],[Store_ID]],Stores_c[Store_ID],Stores_c[City])</f>
        <v>Reidberg</v>
      </c>
      <c r="AA3106" t="str">
        <f>_xlfn.XLOOKUP(Orders_C[[#This Row],[Customer_ID]],Customers_c[Customer_ID],Customers_c[Customer_Name])</f>
        <v>Jeffrey Patterson</v>
      </c>
      <c r="AB3106" s="6">
        <f>Orders_C[[#This Row],[Quantity]]*Orders_C[[#This Row],[Unit_Price]]*(1-Orders_C[[#This Row],[Discount %]])+Orders_C[[#This Row],[Tax]]</f>
        <v>834.59999999999991</v>
      </c>
      <c r="AC3106" s="9">
        <f>(Orders_C[[#This Row],[Unit_Price]]*Orders_C[[#This Row],[Quantity]])-Orders_C[[#This Row],[Discount]]+Orders_C[[#This Row],[Tax]]</f>
        <v>872.4</v>
      </c>
      <c r="AD3106" t="str">
        <f>IF(COUNTIF(Orders_C[[#All],[Customer_ID]],Orders_C[[#This Row],[Customer_ID]])&gt;1,"Repeat","New")</f>
        <v>Repeat</v>
      </c>
      <c r="AE3106" t="str" cm="1">
        <f t="array" ref="AE3106">_xlfn.XLOOKUP(Orders_C[[#This Row],[Store_ID]],Stores_c[[#All],[Store_ID]],Stores_c[[#All],[City]])</f>
        <v>Reidberg</v>
      </c>
      <c r="AF3106" t="str" cm="1">
        <f t="array" ref="AF3106">_xlfn.XLOOKUP(Orders_C[[#This Row],[Store_ID]],Stores_c[[#All],[Store_ID]],Stores_c[[#All],[Manager_Name]])</f>
        <v>Jeffrey Horn</v>
      </c>
      <c r="AG3106" t="str" cm="1">
        <f t="array" ref="AG3106">_xlfn.XLOOKUP(Orders_C[[#This Row],[Store_ID]],Stores_c[[#All],[Store_ID]],Stores_c[[#All],[Store_Type]])</f>
        <v>Drive-Thru</v>
      </c>
    </row>
    <row r="3107" spans="1:33" x14ac:dyDescent="0.25">
      <c r="A3107">
        <v>7669</v>
      </c>
      <c r="B3107" s="1">
        <v>45721</v>
      </c>
      <c r="C3107" s="2">
        <v>0.94744212962962959</v>
      </c>
      <c r="D3107">
        <v>1765</v>
      </c>
      <c r="E3107">
        <v>209</v>
      </c>
      <c r="F3107">
        <v>434</v>
      </c>
      <c r="G3107">
        <v>327</v>
      </c>
      <c r="H3107">
        <v>2</v>
      </c>
      <c r="I3107">
        <v>434</v>
      </c>
      <c r="J3107">
        <v>10</v>
      </c>
      <c r="K3107">
        <v>21.7</v>
      </c>
      <c r="L3107">
        <v>879.7</v>
      </c>
      <c r="M3107" t="s">
        <v>18</v>
      </c>
      <c r="N3107" t="s">
        <v>22</v>
      </c>
      <c r="O3107">
        <v>36</v>
      </c>
      <c r="P3107">
        <v>1</v>
      </c>
      <c r="Q3107" t="s">
        <v>1692</v>
      </c>
      <c r="R3107">
        <v>507</v>
      </c>
      <c r="S3107" s="3">
        <v>0.1</v>
      </c>
      <c r="T3107" s="6">
        <v>358.90000000000009</v>
      </c>
      <c r="U3107" t="s">
        <v>6334</v>
      </c>
      <c r="V3107">
        <v>2025</v>
      </c>
      <c r="W3107" t="s">
        <v>6329</v>
      </c>
      <c r="X3107" t="str">
        <f>_xlfn.XLOOKUP(Orders_C[[#This Row],[Product_ID]],Products_C[Product_ID],Products_C[Product_Name])</f>
        <v>Wrap</v>
      </c>
      <c r="Y3107" t="str">
        <f>_xlfn.XLOOKUP(Orders_C[[#This Row],[Product_ID]],Products_C[Product_ID],Products_C[Category])</f>
        <v>Chicken</v>
      </c>
      <c r="Z3107" t="str">
        <f>_xlfn.XLOOKUP(Orders_C[[#This Row],[Store_ID]],Stores_c[Store_ID],Stores_c[City])</f>
        <v>Reidberg</v>
      </c>
      <c r="AA3107" t="str">
        <f>_xlfn.XLOOKUP(Orders_C[[#This Row],[Customer_ID]],Customers_c[Customer_ID],Customers_c[Customer_Name])</f>
        <v>Shelley Bell MD</v>
      </c>
      <c r="AB3107" s="6">
        <f>Orders_C[[#This Row],[Quantity]]*Orders_C[[#This Row],[Unit_Price]]*(1-Orders_C[[#This Row],[Discount %]])+Orders_C[[#This Row],[Tax]]</f>
        <v>802.90000000000009</v>
      </c>
      <c r="AC3107" s="9">
        <f>(Orders_C[[#This Row],[Unit_Price]]*Orders_C[[#This Row],[Quantity]])-Orders_C[[#This Row],[Discount]]+Orders_C[[#This Row],[Tax]]</f>
        <v>879.7</v>
      </c>
      <c r="AD3107" t="str">
        <f>IF(COUNTIF(Orders_C[[#All],[Customer_ID]],Orders_C[[#This Row],[Customer_ID]])&gt;1,"Repeat","New")</f>
        <v>Repeat</v>
      </c>
      <c r="AE3107" t="str" cm="1">
        <f t="array" ref="AE3107">_xlfn.XLOOKUP(Orders_C[[#This Row],[Store_ID]],Stores_c[[#All],[Store_ID]],Stores_c[[#All],[City]])</f>
        <v>Reidberg</v>
      </c>
      <c r="AF3107" t="str" cm="1">
        <f t="array" ref="AF3107">_xlfn.XLOOKUP(Orders_C[[#This Row],[Store_ID]],Stores_c[[#All],[Store_ID]],Stores_c[[#All],[Manager_Name]])</f>
        <v>Jeffrey Horn</v>
      </c>
      <c r="AG3107" t="str" cm="1">
        <f t="array" ref="AG3107">_xlfn.XLOOKUP(Orders_C[[#This Row],[Store_ID]],Stores_c[[#All],[Store_ID]],Stores_c[[#All],[Store_Type]])</f>
        <v>Drive-Thru</v>
      </c>
    </row>
    <row r="3108" spans="1:33" x14ac:dyDescent="0.25">
      <c r="A3108">
        <v>7765</v>
      </c>
      <c r="B3108" s="1">
        <v>45732</v>
      </c>
      <c r="C3108" s="2">
        <v>0.94605324074074071</v>
      </c>
      <c r="D3108">
        <v>1811</v>
      </c>
      <c r="E3108">
        <v>209</v>
      </c>
      <c r="F3108">
        <v>508</v>
      </c>
      <c r="G3108">
        <v>306</v>
      </c>
      <c r="H3108">
        <v>2</v>
      </c>
      <c r="I3108">
        <v>434</v>
      </c>
      <c r="J3108">
        <v>10</v>
      </c>
      <c r="K3108">
        <v>21.7</v>
      </c>
      <c r="L3108">
        <v>879.7</v>
      </c>
      <c r="M3108" t="s">
        <v>20</v>
      </c>
      <c r="N3108" t="s">
        <v>22</v>
      </c>
      <c r="O3108">
        <v>36</v>
      </c>
      <c r="P3108">
        <v>5</v>
      </c>
      <c r="Q3108" t="s">
        <v>1788</v>
      </c>
      <c r="R3108">
        <v>503</v>
      </c>
      <c r="S3108" s="3">
        <v>0.1</v>
      </c>
      <c r="T3108" s="6">
        <v>358.90000000000009</v>
      </c>
      <c r="U3108" t="s">
        <v>6334</v>
      </c>
      <c r="V3108">
        <v>2025</v>
      </c>
      <c r="W3108" t="s">
        <v>6329</v>
      </c>
      <c r="X3108" t="str">
        <f>_xlfn.XLOOKUP(Orders_C[[#This Row],[Product_ID]],Products_C[Product_ID],Products_C[Product_Name])</f>
        <v>Veg Burger</v>
      </c>
      <c r="Y3108" t="str">
        <f>_xlfn.XLOOKUP(Orders_C[[#This Row],[Product_ID]],Products_C[Product_ID],Products_C[Category])</f>
        <v>Burger</v>
      </c>
      <c r="Z3108" t="str">
        <f>_xlfn.XLOOKUP(Orders_C[[#This Row],[Store_ID]],Stores_c[Store_ID],Stores_c[City])</f>
        <v>Reidberg</v>
      </c>
      <c r="AA3108" t="str">
        <f>_xlfn.XLOOKUP(Orders_C[[#This Row],[Customer_ID]],Customers_c[Customer_ID],Customers_c[Customer_Name])</f>
        <v>Mary Drake</v>
      </c>
      <c r="AB3108" s="6">
        <f>Orders_C[[#This Row],[Quantity]]*Orders_C[[#This Row],[Unit_Price]]*(1-Orders_C[[#This Row],[Discount %]])+Orders_C[[#This Row],[Tax]]</f>
        <v>802.90000000000009</v>
      </c>
      <c r="AC3108" s="9">
        <f>(Orders_C[[#This Row],[Unit_Price]]*Orders_C[[#This Row],[Quantity]])-Orders_C[[#This Row],[Discount]]+Orders_C[[#This Row],[Tax]]</f>
        <v>879.7</v>
      </c>
      <c r="AD3108" t="str">
        <f>IF(COUNTIF(Orders_C[[#All],[Customer_ID]],Orders_C[[#This Row],[Customer_ID]])&gt;1,"Repeat","New")</f>
        <v>Repeat</v>
      </c>
      <c r="AE3108" t="str" cm="1">
        <f t="array" ref="AE3108">_xlfn.XLOOKUP(Orders_C[[#This Row],[Store_ID]],Stores_c[[#All],[Store_ID]],Stores_c[[#All],[City]])</f>
        <v>Reidberg</v>
      </c>
      <c r="AF3108" t="str" cm="1">
        <f t="array" ref="AF3108">_xlfn.XLOOKUP(Orders_C[[#This Row],[Store_ID]],Stores_c[[#All],[Store_ID]],Stores_c[[#All],[Manager_Name]])</f>
        <v>Jeffrey Horn</v>
      </c>
      <c r="AG3108" t="str" cm="1">
        <f t="array" ref="AG3108">_xlfn.XLOOKUP(Orders_C[[#This Row],[Store_ID]],Stores_c[[#All],[Store_ID]],Stores_c[[#All],[Store_Type]])</f>
        <v>Drive-Thru</v>
      </c>
    </row>
    <row r="3109" spans="1:33" x14ac:dyDescent="0.25">
      <c r="A3109">
        <v>8926</v>
      </c>
      <c r="B3109" s="1">
        <v>45713</v>
      </c>
      <c r="C3109" s="2">
        <v>0.13872685185185185</v>
      </c>
      <c r="D3109">
        <v>1253</v>
      </c>
      <c r="E3109">
        <v>211</v>
      </c>
      <c r="F3109">
        <v>516</v>
      </c>
      <c r="G3109">
        <v>318</v>
      </c>
      <c r="H3109">
        <v>2</v>
      </c>
      <c r="I3109">
        <v>440</v>
      </c>
      <c r="J3109">
        <v>15</v>
      </c>
      <c r="K3109">
        <v>22</v>
      </c>
      <c r="L3109">
        <v>887</v>
      </c>
      <c r="M3109" t="s">
        <v>18</v>
      </c>
      <c r="N3109" t="s">
        <v>22</v>
      </c>
      <c r="O3109">
        <v>32</v>
      </c>
      <c r="P3109">
        <v>2</v>
      </c>
      <c r="Q3109" t="s">
        <v>2949</v>
      </c>
      <c r="R3109">
        <v>501</v>
      </c>
      <c r="S3109" s="3">
        <v>0.15</v>
      </c>
      <c r="T3109" s="6">
        <v>359</v>
      </c>
      <c r="U3109" t="s">
        <v>6338</v>
      </c>
      <c r="V3109">
        <v>2025</v>
      </c>
      <c r="W3109" t="s">
        <v>6329</v>
      </c>
      <c r="X3109" t="str">
        <f>_xlfn.XLOOKUP(Orders_C[[#This Row],[Product_ID]],Products_C[Product_ID],Products_C[Product_Name])</f>
        <v>Pepsi</v>
      </c>
      <c r="Y3109" t="str">
        <f>_xlfn.XLOOKUP(Orders_C[[#This Row],[Product_ID]],Products_C[Product_ID],Products_C[Category])</f>
        <v>Burger</v>
      </c>
      <c r="Z3109" t="str">
        <f>_xlfn.XLOOKUP(Orders_C[[#This Row],[Store_ID]],Stores_c[Store_ID],Stores_c[City])</f>
        <v>North Robertstad</v>
      </c>
      <c r="AA3109" t="str">
        <f>_xlfn.XLOOKUP(Orders_C[[#This Row],[Customer_ID]],Customers_c[Customer_ID],Customers_c[Customer_Name])</f>
        <v>Jessica Robertson</v>
      </c>
      <c r="AB3109" s="6">
        <f>Orders_C[[#This Row],[Quantity]]*Orders_C[[#This Row],[Unit_Price]]*(1-Orders_C[[#This Row],[Discount %]])+Orders_C[[#This Row],[Tax]]</f>
        <v>770</v>
      </c>
      <c r="AC3109" s="9">
        <f>(Orders_C[[#This Row],[Unit_Price]]*Orders_C[[#This Row],[Quantity]])-Orders_C[[#This Row],[Discount]]+Orders_C[[#This Row],[Tax]]</f>
        <v>887</v>
      </c>
      <c r="AD3109" t="str">
        <f>IF(COUNTIF(Orders_C[[#All],[Customer_ID]],Orders_C[[#This Row],[Customer_ID]])&gt;1,"Repeat","New")</f>
        <v>Repeat</v>
      </c>
      <c r="AE3109" t="str" cm="1">
        <f t="array" ref="AE3109">_xlfn.XLOOKUP(Orders_C[[#This Row],[Store_ID]],Stores_c[[#All],[Store_ID]],Stores_c[[#All],[City]])</f>
        <v>North Robertstad</v>
      </c>
      <c r="AF3109" t="str" cm="1">
        <f t="array" ref="AF3109">_xlfn.XLOOKUP(Orders_C[[#This Row],[Store_ID]],Stores_c[[#All],[Store_ID]],Stores_c[[#All],[Manager_Name]])</f>
        <v>Mary Lewis</v>
      </c>
      <c r="AG3109" t="str" cm="1">
        <f t="array" ref="AG3109">_xlfn.XLOOKUP(Orders_C[[#This Row],[Store_ID]],Stores_c[[#All],[Store_ID]],Stores_c[[#All],[Store_Type]])</f>
        <v>Street</v>
      </c>
    </row>
    <row r="3110" spans="1:33" x14ac:dyDescent="0.25">
      <c r="A3110">
        <v>9488</v>
      </c>
      <c r="B3110" s="1">
        <v>45851</v>
      </c>
      <c r="C3110" s="2">
        <v>5.1620370370370372E-2</v>
      </c>
      <c r="D3110">
        <v>1609</v>
      </c>
      <c r="E3110">
        <v>211</v>
      </c>
      <c r="F3110">
        <v>508</v>
      </c>
      <c r="G3110">
        <v>322</v>
      </c>
      <c r="H3110">
        <v>2</v>
      </c>
      <c r="I3110">
        <v>440</v>
      </c>
      <c r="J3110">
        <v>15</v>
      </c>
      <c r="K3110">
        <v>22</v>
      </c>
      <c r="L3110">
        <v>887</v>
      </c>
      <c r="M3110" t="s">
        <v>20</v>
      </c>
      <c r="N3110" t="s">
        <v>23</v>
      </c>
      <c r="O3110">
        <v>42</v>
      </c>
      <c r="P3110">
        <v>3</v>
      </c>
      <c r="Q3110" t="s">
        <v>3511</v>
      </c>
      <c r="R3110">
        <v>504</v>
      </c>
      <c r="S3110" s="3">
        <v>0.15</v>
      </c>
      <c r="T3110" s="6">
        <v>359</v>
      </c>
      <c r="U3110" t="s">
        <v>6341</v>
      </c>
      <c r="V3110">
        <v>2025</v>
      </c>
      <c r="W3110" t="s">
        <v>6331</v>
      </c>
      <c r="X3110" t="str">
        <f>_xlfn.XLOOKUP(Orders_C[[#This Row],[Product_ID]],Products_C[Product_ID],Products_C[Product_Name])</f>
        <v>Veg Burger</v>
      </c>
      <c r="Y3110" t="str">
        <f>_xlfn.XLOOKUP(Orders_C[[#This Row],[Product_ID]],Products_C[Product_ID],Products_C[Category])</f>
        <v>Burger</v>
      </c>
      <c r="Z3110" t="str">
        <f>_xlfn.XLOOKUP(Orders_C[[#This Row],[Store_ID]],Stores_c[Store_ID],Stores_c[City])</f>
        <v>North Robertstad</v>
      </c>
      <c r="AA3110" t="str">
        <f>_xlfn.XLOOKUP(Orders_C[[#This Row],[Customer_ID]],Customers_c[Customer_ID],Customers_c[Customer_Name])</f>
        <v>Wayne Williams</v>
      </c>
      <c r="AB3110" s="6">
        <f>Orders_C[[#This Row],[Quantity]]*Orders_C[[#This Row],[Unit_Price]]*(1-Orders_C[[#This Row],[Discount %]])+Orders_C[[#This Row],[Tax]]</f>
        <v>770</v>
      </c>
      <c r="AC3110" s="9">
        <f>(Orders_C[[#This Row],[Unit_Price]]*Orders_C[[#This Row],[Quantity]])-Orders_C[[#This Row],[Discount]]+Orders_C[[#This Row],[Tax]]</f>
        <v>887</v>
      </c>
      <c r="AD3110" t="str">
        <f>IF(COUNTIF(Orders_C[[#All],[Customer_ID]],Orders_C[[#This Row],[Customer_ID]])&gt;1,"Repeat","New")</f>
        <v>Repeat</v>
      </c>
      <c r="AE3110" t="str" cm="1">
        <f t="array" ref="AE3110">_xlfn.XLOOKUP(Orders_C[[#This Row],[Store_ID]],Stores_c[[#All],[Store_ID]],Stores_c[[#All],[City]])</f>
        <v>North Robertstad</v>
      </c>
      <c r="AF3110" t="str" cm="1">
        <f t="array" ref="AF3110">_xlfn.XLOOKUP(Orders_C[[#This Row],[Store_ID]],Stores_c[[#All],[Store_ID]],Stores_c[[#All],[Manager_Name]])</f>
        <v>Mary Lewis</v>
      </c>
      <c r="AG3110" t="str" cm="1">
        <f t="array" ref="AG3110">_xlfn.XLOOKUP(Orders_C[[#This Row],[Store_ID]],Stores_c[[#All],[Store_ID]],Stores_c[[#All],[Store_Type]])</f>
        <v>Street</v>
      </c>
    </row>
    <row r="3111" spans="1:33" x14ac:dyDescent="0.25">
      <c r="A3111">
        <v>6373</v>
      </c>
      <c r="B3111" s="1">
        <v>45950</v>
      </c>
      <c r="C3111" s="2">
        <v>0.31886574074074076</v>
      </c>
      <c r="D3111">
        <v>1595</v>
      </c>
      <c r="E3111">
        <v>215</v>
      </c>
      <c r="F3111">
        <v>402</v>
      </c>
      <c r="G3111">
        <v>335</v>
      </c>
      <c r="H3111">
        <v>4</v>
      </c>
      <c r="I3111">
        <v>221</v>
      </c>
      <c r="J3111">
        <v>5</v>
      </c>
      <c r="K3111">
        <v>11.05</v>
      </c>
      <c r="L3111">
        <v>890.05</v>
      </c>
      <c r="M3111" t="s">
        <v>18</v>
      </c>
      <c r="N3111" t="s">
        <v>22</v>
      </c>
      <c r="O3111">
        <v>43</v>
      </c>
      <c r="P3111">
        <v>4</v>
      </c>
      <c r="Q3111" t="s">
        <v>396</v>
      </c>
      <c r="R3111">
        <v>508</v>
      </c>
      <c r="S3111" s="3">
        <v>0.05</v>
      </c>
      <c r="T3111" s="6">
        <v>359.65</v>
      </c>
      <c r="U3111" t="s">
        <v>6332</v>
      </c>
      <c r="V3111">
        <v>2025</v>
      </c>
      <c r="W3111" t="s">
        <v>6331</v>
      </c>
      <c r="X3111" t="str">
        <f>_xlfn.XLOOKUP(Orders_C[[#This Row],[Product_ID]],Products_C[Product_ID],Products_C[Product_Name])</f>
        <v>Krushers</v>
      </c>
      <c r="Y3111" t="str">
        <f>_xlfn.XLOOKUP(Orders_C[[#This Row],[Product_ID]],Products_C[Product_ID],Products_C[Category])</f>
        <v>Chicken</v>
      </c>
      <c r="Z3111" t="str">
        <f>_xlfn.XLOOKUP(Orders_C[[#This Row],[Store_ID]],Stores_c[Store_ID],Stores_c[City])</f>
        <v>Sallyburgh</v>
      </c>
      <c r="AA3111" t="str">
        <f>_xlfn.XLOOKUP(Orders_C[[#This Row],[Customer_ID]],Customers_c[Customer_ID],Customers_c[Customer_Name])</f>
        <v>Steven Garcia</v>
      </c>
      <c r="AB3111" s="6">
        <f>Orders_C[[#This Row],[Quantity]]*Orders_C[[#This Row],[Unit_Price]]*(1-Orders_C[[#This Row],[Discount %]])+Orders_C[[#This Row],[Tax]]</f>
        <v>850.84999999999991</v>
      </c>
      <c r="AC3111" s="9">
        <f>(Orders_C[[#This Row],[Unit_Price]]*Orders_C[[#This Row],[Quantity]])-Orders_C[[#This Row],[Discount]]+Orders_C[[#This Row],[Tax]]</f>
        <v>890.05</v>
      </c>
      <c r="AD3111" t="str">
        <f>IF(COUNTIF(Orders_C[[#All],[Customer_ID]],Orders_C[[#This Row],[Customer_ID]])&gt;1,"Repeat","New")</f>
        <v>Repeat</v>
      </c>
      <c r="AE3111" t="str" cm="1">
        <f t="array" ref="AE3111">_xlfn.XLOOKUP(Orders_C[[#This Row],[Store_ID]],Stores_c[[#All],[Store_ID]],Stores_c[[#All],[City]])</f>
        <v>Sallyburgh</v>
      </c>
      <c r="AF3111" t="str" cm="1">
        <f t="array" ref="AF3111">_xlfn.XLOOKUP(Orders_C[[#This Row],[Store_ID]],Stores_c[[#All],[Store_ID]],Stores_c[[#All],[Manager_Name]])</f>
        <v>Benjamin Mccoy</v>
      </c>
      <c r="AG3111" t="str" cm="1">
        <f t="array" ref="AG3111">_xlfn.XLOOKUP(Orders_C[[#This Row],[Store_ID]],Stores_c[[#All],[Store_ID]],Stores_c[[#All],[Store_Type]])</f>
        <v>Drive-Thru</v>
      </c>
    </row>
    <row r="3112" spans="1:33" x14ac:dyDescent="0.25">
      <c r="A3112">
        <v>7349</v>
      </c>
      <c r="B3112" s="1">
        <v>45713</v>
      </c>
      <c r="C3112" s="2">
        <v>0.87813657407407408</v>
      </c>
      <c r="D3112">
        <v>1811</v>
      </c>
      <c r="E3112">
        <v>218</v>
      </c>
      <c r="F3112">
        <v>419</v>
      </c>
      <c r="G3112">
        <v>304</v>
      </c>
      <c r="H3112">
        <v>4</v>
      </c>
      <c r="I3112">
        <v>221</v>
      </c>
      <c r="J3112">
        <v>5</v>
      </c>
      <c r="K3112">
        <v>11.05</v>
      </c>
      <c r="L3112">
        <v>890.05</v>
      </c>
      <c r="M3112" t="s">
        <v>20</v>
      </c>
      <c r="N3112" t="s">
        <v>21</v>
      </c>
      <c r="O3112">
        <v>43</v>
      </c>
      <c r="P3112">
        <v>1</v>
      </c>
      <c r="Q3112" t="s">
        <v>1372</v>
      </c>
      <c r="R3112">
        <v>507</v>
      </c>
      <c r="S3112" s="3">
        <v>0.05</v>
      </c>
      <c r="T3112" s="6">
        <v>359.65</v>
      </c>
      <c r="U3112" t="s">
        <v>6338</v>
      </c>
      <c r="V3112">
        <v>2025</v>
      </c>
      <c r="W3112" t="s">
        <v>6331</v>
      </c>
      <c r="X3112" t="str">
        <f>_xlfn.XLOOKUP(Orders_C[[#This Row],[Product_ID]],Products_C[Product_ID],Products_C[Product_Name])</f>
        <v>Veg Burger</v>
      </c>
      <c r="Y3112" t="str">
        <f>_xlfn.XLOOKUP(Orders_C[[#This Row],[Product_ID]],Products_C[Product_ID],Products_C[Category])</f>
        <v>Burger</v>
      </c>
      <c r="Z3112" t="str">
        <f>_xlfn.XLOOKUP(Orders_C[[#This Row],[Store_ID]],Stores_c[Store_ID],Stores_c[City])</f>
        <v>East Johnport</v>
      </c>
      <c r="AA3112" t="str">
        <f>_xlfn.XLOOKUP(Orders_C[[#This Row],[Customer_ID]],Customers_c[Customer_ID],Customers_c[Customer_Name])</f>
        <v>Mary Drake</v>
      </c>
      <c r="AB3112" s="6">
        <f>Orders_C[[#This Row],[Quantity]]*Orders_C[[#This Row],[Unit_Price]]*(1-Orders_C[[#This Row],[Discount %]])+Orders_C[[#This Row],[Tax]]</f>
        <v>850.84999999999991</v>
      </c>
      <c r="AC3112" s="9">
        <f>(Orders_C[[#This Row],[Unit_Price]]*Orders_C[[#This Row],[Quantity]])-Orders_C[[#This Row],[Discount]]+Orders_C[[#This Row],[Tax]]</f>
        <v>890.05</v>
      </c>
      <c r="AD3112" t="str">
        <f>IF(COUNTIF(Orders_C[[#All],[Customer_ID]],Orders_C[[#This Row],[Customer_ID]])&gt;1,"Repeat","New")</f>
        <v>Repeat</v>
      </c>
      <c r="AE3112" t="str" cm="1">
        <f t="array" ref="AE3112">_xlfn.XLOOKUP(Orders_C[[#This Row],[Store_ID]],Stores_c[[#All],[Store_ID]],Stores_c[[#All],[City]])</f>
        <v>East Johnport</v>
      </c>
      <c r="AF3112" t="str" cm="1">
        <f t="array" ref="AF3112">_xlfn.XLOOKUP(Orders_C[[#This Row],[Store_ID]],Stores_c[[#All],[Store_ID]],Stores_c[[#All],[Manager_Name]])</f>
        <v>Mr. Matthew Murillo III</v>
      </c>
      <c r="AG3112" t="str" cm="1">
        <f t="array" ref="AG3112">_xlfn.XLOOKUP(Orders_C[[#This Row],[Store_ID]],Stores_c[[#All],[Store_ID]],Stores_c[[#All],[Store_Type]])</f>
        <v>Street</v>
      </c>
    </row>
    <row r="3113" spans="1:33" x14ac:dyDescent="0.25">
      <c r="A3113">
        <v>9406</v>
      </c>
      <c r="B3113" s="1">
        <v>46066</v>
      </c>
      <c r="C3113" s="2">
        <v>0.57201388888888893</v>
      </c>
      <c r="D3113">
        <v>1373</v>
      </c>
      <c r="E3113">
        <v>218</v>
      </c>
      <c r="F3113">
        <v>546</v>
      </c>
      <c r="G3113">
        <v>330</v>
      </c>
      <c r="H3113">
        <v>4</v>
      </c>
      <c r="I3113">
        <v>221</v>
      </c>
      <c r="J3113">
        <v>5</v>
      </c>
      <c r="K3113">
        <v>11.05</v>
      </c>
      <c r="L3113">
        <v>890.05</v>
      </c>
      <c r="M3113" t="s">
        <v>19</v>
      </c>
      <c r="N3113" t="s">
        <v>21</v>
      </c>
      <c r="O3113">
        <v>26</v>
      </c>
      <c r="P3113">
        <v>2</v>
      </c>
      <c r="Q3113" t="s">
        <v>3429</v>
      </c>
      <c r="R3113">
        <v>508</v>
      </c>
      <c r="S3113" s="3">
        <v>0.05</v>
      </c>
      <c r="T3113" s="6">
        <v>359.65</v>
      </c>
      <c r="U3113" t="s">
        <v>6338</v>
      </c>
      <c r="V3113">
        <v>2026</v>
      </c>
      <c r="W3113" t="s">
        <v>6329</v>
      </c>
      <c r="X3113" t="str">
        <f>_xlfn.XLOOKUP(Orders_C[[#This Row],[Product_ID]],Products_C[Product_ID],Products_C[Product_Name])</f>
        <v>Rice Bowl</v>
      </c>
      <c r="Y3113" t="str">
        <f>_xlfn.XLOOKUP(Orders_C[[#This Row],[Product_ID]],Products_C[Product_ID],Products_C[Category])</f>
        <v>Beverage</v>
      </c>
      <c r="Z3113" t="str">
        <f>_xlfn.XLOOKUP(Orders_C[[#This Row],[Store_ID]],Stores_c[Store_ID],Stores_c[City])</f>
        <v>East Johnport</v>
      </c>
      <c r="AA3113" t="str">
        <f>_xlfn.XLOOKUP(Orders_C[[#This Row],[Customer_ID]],Customers_c[Customer_ID],Customers_c[Customer_Name])</f>
        <v>Drew Duncan</v>
      </c>
      <c r="AB3113" s="6">
        <f>Orders_C[[#This Row],[Quantity]]*Orders_C[[#This Row],[Unit_Price]]*(1-Orders_C[[#This Row],[Discount %]])+Orders_C[[#This Row],[Tax]]</f>
        <v>850.84999999999991</v>
      </c>
      <c r="AC3113" s="9">
        <f>(Orders_C[[#This Row],[Unit_Price]]*Orders_C[[#This Row],[Quantity]])-Orders_C[[#This Row],[Discount]]+Orders_C[[#This Row],[Tax]]</f>
        <v>890.05</v>
      </c>
      <c r="AD3113" t="str">
        <f>IF(COUNTIF(Orders_C[[#All],[Customer_ID]],Orders_C[[#This Row],[Customer_ID]])&gt;1,"Repeat","New")</f>
        <v>Repeat</v>
      </c>
      <c r="AE3113" t="str" cm="1">
        <f t="array" ref="AE3113">_xlfn.XLOOKUP(Orders_C[[#This Row],[Store_ID]],Stores_c[[#All],[Store_ID]],Stores_c[[#All],[City]])</f>
        <v>East Johnport</v>
      </c>
      <c r="AF3113" t="str" cm="1">
        <f t="array" ref="AF3113">_xlfn.XLOOKUP(Orders_C[[#This Row],[Store_ID]],Stores_c[[#All],[Store_ID]],Stores_c[[#All],[Manager_Name]])</f>
        <v>Mr. Matthew Murillo III</v>
      </c>
      <c r="AG3113" t="str" cm="1">
        <f t="array" ref="AG3113">_xlfn.XLOOKUP(Orders_C[[#This Row],[Store_ID]],Stores_c[[#All],[Store_ID]],Stores_c[[#All],[Store_Type]])</f>
        <v>Street</v>
      </c>
    </row>
    <row r="3114" spans="1:33" x14ac:dyDescent="0.25">
      <c r="A3114">
        <v>7019</v>
      </c>
      <c r="B3114" s="1">
        <v>45800</v>
      </c>
      <c r="C3114" s="2">
        <v>0.68326388888888889</v>
      </c>
      <c r="D3114">
        <v>1965</v>
      </c>
      <c r="E3114">
        <v>203</v>
      </c>
      <c r="F3114">
        <v>419</v>
      </c>
      <c r="G3114">
        <v>323</v>
      </c>
      <c r="H3114">
        <v>4</v>
      </c>
      <c r="I3114">
        <v>218</v>
      </c>
      <c r="J3114">
        <v>0</v>
      </c>
      <c r="K3114">
        <v>10.9</v>
      </c>
      <c r="L3114">
        <v>882.9</v>
      </c>
      <c r="M3114" t="s">
        <v>20</v>
      </c>
      <c r="N3114" t="s">
        <v>22</v>
      </c>
      <c r="O3114">
        <v>44</v>
      </c>
      <c r="P3114">
        <v>5</v>
      </c>
      <c r="Q3114" t="s">
        <v>1042</v>
      </c>
      <c r="R3114">
        <v>508</v>
      </c>
      <c r="S3114" s="3">
        <v>0</v>
      </c>
      <c r="T3114" s="6">
        <v>359.70000000000005</v>
      </c>
      <c r="U3114" t="s">
        <v>6339</v>
      </c>
      <c r="V3114">
        <v>2025</v>
      </c>
      <c r="W3114" t="s">
        <v>6331</v>
      </c>
      <c r="X3114" t="str">
        <f>_xlfn.XLOOKUP(Orders_C[[#This Row],[Product_ID]],Products_C[Product_ID],Products_C[Product_Name])</f>
        <v>Rice Bowl</v>
      </c>
      <c r="Y3114" t="str">
        <f>_xlfn.XLOOKUP(Orders_C[[#This Row],[Product_ID]],Products_C[Product_ID],Products_C[Category])</f>
        <v>Beverage</v>
      </c>
      <c r="Z3114" t="str">
        <f>_xlfn.XLOOKUP(Orders_C[[#This Row],[Store_ID]],Stores_c[Store_ID],Stores_c[City])</f>
        <v>Lake Williammouth</v>
      </c>
      <c r="AA3114" t="str">
        <f>_xlfn.XLOOKUP(Orders_C[[#This Row],[Customer_ID]],Customers_c[Customer_ID],Customers_c[Customer_Name])</f>
        <v>David Ford</v>
      </c>
      <c r="AB3114" s="6">
        <f>Orders_C[[#This Row],[Quantity]]*Orders_C[[#This Row],[Unit_Price]]*(1-Orders_C[[#This Row],[Discount %]])+Orders_C[[#This Row],[Tax]]</f>
        <v>882.9</v>
      </c>
      <c r="AC3114" s="9">
        <f>(Orders_C[[#This Row],[Unit_Price]]*Orders_C[[#This Row],[Quantity]])-Orders_C[[#This Row],[Discount]]+Orders_C[[#This Row],[Tax]]</f>
        <v>882.9</v>
      </c>
      <c r="AD3114" t="str">
        <f>IF(COUNTIF(Orders_C[[#All],[Customer_ID]],Orders_C[[#This Row],[Customer_ID]])&gt;1,"Repeat","New")</f>
        <v>Repeat</v>
      </c>
      <c r="AE3114" t="str" cm="1">
        <f t="array" ref="AE3114">_xlfn.XLOOKUP(Orders_C[[#This Row],[Store_ID]],Stores_c[[#All],[Store_ID]],Stores_c[[#All],[City]])</f>
        <v>Lake Williammouth</v>
      </c>
      <c r="AF3114" t="str" cm="1">
        <f t="array" ref="AF3114">_xlfn.XLOOKUP(Orders_C[[#This Row],[Store_ID]],Stores_c[[#All],[Store_ID]],Stores_c[[#All],[Manager_Name]])</f>
        <v>Stephanie Dominguez</v>
      </c>
      <c r="AG3114" t="str" cm="1">
        <f t="array" ref="AG3114">_xlfn.XLOOKUP(Orders_C[[#This Row],[Store_ID]],Stores_c[[#All],[Store_ID]],Stores_c[[#All],[Store_Type]])</f>
        <v>Drive-Thru</v>
      </c>
    </row>
    <row r="3115" spans="1:33" x14ac:dyDescent="0.25">
      <c r="A3115">
        <v>9962</v>
      </c>
      <c r="B3115" s="1">
        <v>45895</v>
      </c>
      <c r="C3115" s="2">
        <v>0.99576388888888889</v>
      </c>
      <c r="D3115">
        <v>1273</v>
      </c>
      <c r="E3115">
        <v>220</v>
      </c>
      <c r="F3115">
        <v>538</v>
      </c>
      <c r="G3115">
        <v>323</v>
      </c>
      <c r="H3115">
        <v>4</v>
      </c>
      <c r="I3115">
        <v>218</v>
      </c>
      <c r="J3115">
        <v>0</v>
      </c>
      <c r="K3115">
        <v>10.9</v>
      </c>
      <c r="L3115">
        <v>882.9</v>
      </c>
      <c r="M3115" t="s">
        <v>19</v>
      </c>
      <c r="N3115" t="s">
        <v>23</v>
      </c>
      <c r="O3115">
        <v>34</v>
      </c>
      <c r="P3115">
        <v>1</v>
      </c>
      <c r="Q3115" t="s">
        <v>3985</v>
      </c>
      <c r="R3115">
        <v>501</v>
      </c>
      <c r="S3115" s="3">
        <v>0</v>
      </c>
      <c r="T3115" s="6">
        <v>359.70000000000005</v>
      </c>
      <c r="U3115" t="s">
        <v>6342</v>
      </c>
      <c r="V3115">
        <v>2025</v>
      </c>
      <c r="W3115" t="s">
        <v>6329</v>
      </c>
      <c r="X3115" t="str">
        <f>_xlfn.XLOOKUP(Orders_C[[#This Row],[Product_ID]],Products_C[Product_ID],Products_C[Product_Name])</f>
        <v>Rice Bowl</v>
      </c>
      <c r="Y3115" t="str">
        <f>_xlfn.XLOOKUP(Orders_C[[#This Row],[Product_ID]],Products_C[Product_ID],Products_C[Category])</f>
        <v>Beverage</v>
      </c>
      <c r="Z3115" t="str">
        <f>_xlfn.XLOOKUP(Orders_C[[#This Row],[Store_ID]],Stores_c[Store_ID],Stores_c[City])</f>
        <v>Williamborough</v>
      </c>
      <c r="AA3115" t="str">
        <f>_xlfn.XLOOKUP(Orders_C[[#This Row],[Customer_ID]],Customers_c[Customer_ID],Customers_c[Customer_Name])</f>
        <v>Christine Jordan</v>
      </c>
      <c r="AB3115" s="6">
        <f>Orders_C[[#This Row],[Quantity]]*Orders_C[[#This Row],[Unit_Price]]*(1-Orders_C[[#This Row],[Discount %]])+Orders_C[[#This Row],[Tax]]</f>
        <v>882.9</v>
      </c>
      <c r="AC3115" s="9">
        <f>(Orders_C[[#This Row],[Unit_Price]]*Orders_C[[#This Row],[Quantity]])-Orders_C[[#This Row],[Discount]]+Orders_C[[#This Row],[Tax]]</f>
        <v>882.9</v>
      </c>
      <c r="AD3115" t="str">
        <f>IF(COUNTIF(Orders_C[[#All],[Customer_ID]],Orders_C[[#This Row],[Customer_ID]])&gt;1,"Repeat","New")</f>
        <v>Repeat</v>
      </c>
      <c r="AE3115" t="str" cm="1">
        <f t="array" ref="AE3115">_xlfn.XLOOKUP(Orders_C[[#This Row],[Store_ID]],Stores_c[[#All],[Store_ID]],Stores_c[[#All],[City]])</f>
        <v>Williamborough</v>
      </c>
      <c r="AF3115" t="str" cm="1">
        <f t="array" ref="AF3115">_xlfn.XLOOKUP(Orders_C[[#This Row],[Store_ID]],Stores_c[[#All],[Store_ID]],Stores_c[[#All],[Manager_Name]])</f>
        <v>Michael Mcbride</v>
      </c>
      <c r="AG3115" t="str" cm="1">
        <f t="array" ref="AG3115">_xlfn.XLOOKUP(Orders_C[[#This Row],[Store_ID]],Stores_c[[#All],[Store_ID]],Stores_c[[#All],[Store_Type]])</f>
        <v>Mall</v>
      </c>
    </row>
    <row r="3116" spans="1:33" x14ac:dyDescent="0.25">
      <c r="A3116">
        <v>6490</v>
      </c>
      <c r="B3116" s="1">
        <v>45781</v>
      </c>
      <c r="C3116" s="2">
        <v>0.99216435185185181</v>
      </c>
      <c r="D3116">
        <v>1617</v>
      </c>
      <c r="E3116">
        <v>204</v>
      </c>
      <c r="F3116">
        <v>545</v>
      </c>
      <c r="G3116">
        <v>316</v>
      </c>
      <c r="H3116">
        <v>3</v>
      </c>
      <c r="I3116">
        <v>288</v>
      </c>
      <c r="J3116">
        <v>0</v>
      </c>
      <c r="K3116">
        <v>14.4</v>
      </c>
      <c r="L3116">
        <v>878.4</v>
      </c>
      <c r="M3116" t="s">
        <v>19</v>
      </c>
      <c r="N3116" t="s">
        <v>23</v>
      </c>
      <c r="O3116">
        <v>10</v>
      </c>
      <c r="P3116">
        <v>3</v>
      </c>
      <c r="Q3116" t="s">
        <v>513</v>
      </c>
      <c r="R3116">
        <v>508</v>
      </c>
      <c r="S3116" s="3">
        <v>0</v>
      </c>
      <c r="T3116" s="6">
        <v>360</v>
      </c>
      <c r="U3116" t="s">
        <v>6339</v>
      </c>
      <c r="V3116">
        <v>2025</v>
      </c>
      <c r="W3116" t="s">
        <v>6333</v>
      </c>
      <c r="X3116" t="str">
        <f>_xlfn.XLOOKUP(Orders_C[[#This Row],[Product_ID]],Products_C[Product_ID],Products_C[Product_Name])</f>
        <v>Popcorn Chicken</v>
      </c>
      <c r="Y3116" t="str">
        <f>_xlfn.XLOOKUP(Orders_C[[#This Row],[Product_ID]],Products_C[Product_ID],Products_C[Category])</f>
        <v>Dessert</v>
      </c>
      <c r="Z3116" t="str">
        <f>_xlfn.XLOOKUP(Orders_C[[#This Row],[Store_ID]],Stores_c[Store_ID],Stores_c[City])</f>
        <v>New Robertfurt</v>
      </c>
      <c r="AA3116" t="str">
        <f>_xlfn.XLOOKUP(Orders_C[[#This Row],[Customer_ID]],Customers_c[Customer_ID],Customers_c[Customer_Name])</f>
        <v>Joshua Harrell</v>
      </c>
      <c r="AB3116" s="6">
        <f>Orders_C[[#This Row],[Quantity]]*Orders_C[[#This Row],[Unit_Price]]*(1-Orders_C[[#This Row],[Discount %]])+Orders_C[[#This Row],[Tax]]</f>
        <v>878.4</v>
      </c>
      <c r="AC3116" s="9">
        <f>(Orders_C[[#This Row],[Unit_Price]]*Orders_C[[#This Row],[Quantity]])-Orders_C[[#This Row],[Discount]]+Orders_C[[#This Row],[Tax]]</f>
        <v>878.4</v>
      </c>
      <c r="AD3116" t="str">
        <f>IF(COUNTIF(Orders_C[[#All],[Customer_ID]],Orders_C[[#This Row],[Customer_ID]])&gt;1,"Repeat","New")</f>
        <v>Repeat</v>
      </c>
      <c r="AE3116" t="str" cm="1">
        <f t="array" ref="AE3116">_xlfn.XLOOKUP(Orders_C[[#This Row],[Store_ID]],Stores_c[[#All],[Store_ID]],Stores_c[[#All],[City]])</f>
        <v>New Robertfurt</v>
      </c>
      <c r="AF3116" t="str" cm="1">
        <f t="array" ref="AF3116">_xlfn.XLOOKUP(Orders_C[[#This Row],[Store_ID]],Stores_c[[#All],[Store_ID]],Stores_c[[#All],[Manager_Name]])</f>
        <v>Tiffany Gomez</v>
      </c>
      <c r="AG3116" t="str" cm="1">
        <f t="array" ref="AG3116">_xlfn.XLOOKUP(Orders_C[[#This Row],[Store_ID]],Stores_c[[#All],[Store_ID]],Stores_c[[#All],[Store_Type]])</f>
        <v>Street</v>
      </c>
    </row>
    <row r="3117" spans="1:33" x14ac:dyDescent="0.25">
      <c r="A3117">
        <v>7017</v>
      </c>
      <c r="B3117" s="1">
        <v>46027</v>
      </c>
      <c r="C3117" s="2">
        <v>0.53207175925925931</v>
      </c>
      <c r="D3117">
        <v>1788</v>
      </c>
      <c r="E3117">
        <v>205</v>
      </c>
      <c r="F3117">
        <v>479</v>
      </c>
      <c r="G3117">
        <v>309</v>
      </c>
      <c r="H3117">
        <v>3</v>
      </c>
      <c r="I3117">
        <v>288</v>
      </c>
      <c r="J3117">
        <v>0</v>
      </c>
      <c r="K3117">
        <v>14.4</v>
      </c>
      <c r="L3117">
        <v>878.4</v>
      </c>
      <c r="M3117" t="s">
        <v>20</v>
      </c>
      <c r="N3117" t="s">
        <v>22</v>
      </c>
      <c r="O3117">
        <v>51</v>
      </c>
      <c r="P3117">
        <v>5</v>
      </c>
      <c r="Q3117" t="s">
        <v>1040</v>
      </c>
      <c r="R3117">
        <v>508</v>
      </c>
      <c r="S3117" s="3">
        <v>0</v>
      </c>
      <c r="T3117" s="6">
        <v>360</v>
      </c>
      <c r="U3117" t="s">
        <v>6330</v>
      </c>
      <c r="V3117">
        <v>2026</v>
      </c>
      <c r="W3117" t="s">
        <v>6331</v>
      </c>
      <c r="X3117" t="str">
        <f>_xlfn.XLOOKUP(Orders_C[[#This Row],[Product_ID]],Products_C[Product_ID],Products_C[Product_Name])</f>
        <v>Chicken Bucket</v>
      </c>
      <c r="Y3117" t="str">
        <f>_xlfn.XLOOKUP(Orders_C[[#This Row],[Product_ID]],Products_C[Product_ID],Products_C[Category])</f>
        <v>Dessert</v>
      </c>
      <c r="Z3117" t="str">
        <f>_xlfn.XLOOKUP(Orders_C[[#This Row],[Store_ID]],Stores_c[Store_ID],Stores_c[City])</f>
        <v>Port Jacob</v>
      </c>
      <c r="AA3117" t="str">
        <f>_xlfn.XLOOKUP(Orders_C[[#This Row],[Customer_ID]],Customers_c[Customer_ID],Customers_c[Customer_Name])</f>
        <v>Jordan Jones</v>
      </c>
      <c r="AB3117" s="6">
        <f>Orders_C[[#This Row],[Quantity]]*Orders_C[[#This Row],[Unit_Price]]*(1-Orders_C[[#This Row],[Discount %]])+Orders_C[[#This Row],[Tax]]</f>
        <v>878.4</v>
      </c>
      <c r="AC3117" s="9">
        <f>(Orders_C[[#This Row],[Unit_Price]]*Orders_C[[#This Row],[Quantity]])-Orders_C[[#This Row],[Discount]]+Orders_C[[#This Row],[Tax]]</f>
        <v>878.4</v>
      </c>
      <c r="AD3117" t="str">
        <f>IF(COUNTIF(Orders_C[[#All],[Customer_ID]],Orders_C[[#This Row],[Customer_ID]])&gt;1,"Repeat","New")</f>
        <v>Repeat</v>
      </c>
      <c r="AE3117" t="str" cm="1">
        <f t="array" ref="AE3117">_xlfn.XLOOKUP(Orders_C[[#This Row],[Store_ID]],Stores_c[[#All],[Store_ID]],Stores_c[[#All],[City]])</f>
        <v>Port Jacob</v>
      </c>
      <c r="AF3117" t="str" cm="1">
        <f t="array" ref="AF3117">_xlfn.XLOOKUP(Orders_C[[#This Row],[Store_ID]],Stores_c[[#All],[Store_ID]],Stores_c[[#All],[Manager_Name]])</f>
        <v>David Harris</v>
      </c>
      <c r="AG3117" t="str" cm="1">
        <f t="array" ref="AG3117">_xlfn.XLOOKUP(Orders_C[[#This Row],[Store_ID]],Stores_c[[#All],[Store_ID]],Stores_c[[#All],[Store_Type]])</f>
        <v>Mall</v>
      </c>
    </row>
    <row r="3118" spans="1:33" x14ac:dyDescent="0.25">
      <c r="A3118">
        <v>7273</v>
      </c>
      <c r="B3118" s="1">
        <v>45707</v>
      </c>
      <c r="C3118" s="2">
        <v>0.15385416666666665</v>
      </c>
      <c r="D3118">
        <v>1444</v>
      </c>
      <c r="E3118">
        <v>214</v>
      </c>
      <c r="F3118">
        <v>442</v>
      </c>
      <c r="G3118">
        <v>315</v>
      </c>
      <c r="H3118">
        <v>2</v>
      </c>
      <c r="I3118">
        <v>442</v>
      </c>
      <c r="J3118">
        <v>15</v>
      </c>
      <c r="K3118">
        <v>22.1</v>
      </c>
      <c r="L3118">
        <v>891.1</v>
      </c>
      <c r="M3118" t="s">
        <v>19</v>
      </c>
      <c r="N3118" t="s">
        <v>22</v>
      </c>
      <c r="O3118">
        <v>57</v>
      </c>
      <c r="P3118">
        <v>2</v>
      </c>
      <c r="Q3118" t="s">
        <v>1296</v>
      </c>
      <c r="R3118">
        <v>506</v>
      </c>
      <c r="S3118" s="3">
        <v>0.15</v>
      </c>
      <c r="T3118" s="6">
        <v>360.70000000000005</v>
      </c>
      <c r="U3118" t="s">
        <v>6338</v>
      </c>
      <c r="V3118">
        <v>2025</v>
      </c>
      <c r="W3118" t="s">
        <v>6331</v>
      </c>
      <c r="X3118" t="str">
        <f>_xlfn.XLOOKUP(Orders_C[[#This Row],[Product_ID]],Products_C[Product_ID],Products_C[Product_Name])</f>
        <v>Popcorn Chicken</v>
      </c>
      <c r="Y3118" t="str">
        <f>_xlfn.XLOOKUP(Orders_C[[#This Row],[Product_ID]],Products_C[Product_ID],Products_C[Category])</f>
        <v>Beverage</v>
      </c>
      <c r="Z3118" t="str">
        <f>_xlfn.XLOOKUP(Orders_C[[#This Row],[Store_ID]],Stores_c[Store_ID],Stores_c[City])</f>
        <v>New Robert</v>
      </c>
      <c r="AA3118" t="str">
        <f>_xlfn.XLOOKUP(Orders_C[[#This Row],[Customer_ID]],Customers_c[Customer_ID],Customers_c[Customer_Name])</f>
        <v>Heather Santos</v>
      </c>
      <c r="AB3118" s="6">
        <f>Orders_C[[#This Row],[Quantity]]*Orders_C[[#This Row],[Unit_Price]]*(1-Orders_C[[#This Row],[Discount %]])+Orders_C[[#This Row],[Tax]]</f>
        <v>773.5</v>
      </c>
      <c r="AC3118" s="9">
        <f>(Orders_C[[#This Row],[Unit_Price]]*Orders_C[[#This Row],[Quantity]])-Orders_C[[#This Row],[Discount]]+Orders_C[[#This Row],[Tax]]</f>
        <v>891.1</v>
      </c>
      <c r="AD3118" t="str">
        <f>IF(COUNTIF(Orders_C[[#All],[Customer_ID]],Orders_C[[#This Row],[Customer_ID]])&gt;1,"Repeat","New")</f>
        <v>Repeat</v>
      </c>
      <c r="AE3118" t="str" cm="1">
        <f t="array" ref="AE3118">_xlfn.XLOOKUP(Orders_C[[#This Row],[Store_ID]],Stores_c[[#All],[Store_ID]],Stores_c[[#All],[City]])</f>
        <v>New Robert</v>
      </c>
      <c r="AF3118" t="str" cm="1">
        <f t="array" ref="AF3118">_xlfn.XLOOKUP(Orders_C[[#This Row],[Store_ID]],Stores_c[[#All],[Store_ID]],Stores_c[[#All],[Manager_Name]])</f>
        <v>Krista Webb</v>
      </c>
      <c r="AG3118" t="str" cm="1">
        <f t="array" ref="AG3118">_xlfn.XLOOKUP(Orders_C[[#This Row],[Store_ID]],Stores_c[[#All],[Store_ID]],Stores_c[[#All],[Store_Type]])</f>
        <v>Drive-Thru</v>
      </c>
    </row>
    <row r="3119" spans="1:33" x14ac:dyDescent="0.25">
      <c r="A3119">
        <v>6500</v>
      </c>
      <c r="B3119" s="1">
        <v>45858</v>
      </c>
      <c r="C3119" s="2">
        <v>0.28240740740740738</v>
      </c>
      <c r="D3119">
        <v>1739</v>
      </c>
      <c r="E3119">
        <v>207</v>
      </c>
      <c r="F3119">
        <v>532</v>
      </c>
      <c r="G3119">
        <v>335</v>
      </c>
      <c r="H3119">
        <v>4</v>
      </c>
      <c r="I3119">
        <v>225</v>
      </c>
      <c r="J3119">
        <v>10</v>
      </c>
      <c r="K3119">
        <v>11.25</v>
      </c>
      <c r="L3119">
        <v>901.25</v>
      </c>
      <c r="M3119" t="s">
        <v>19</v>
      </c>
      <c r="N3119" t="s">
        <v>22</v>
      </c>
      <c r="O3119">
        <v>31</v>
      </c>
      <c r="P3119">
        <v>5</v>
      </c>
      <c r="Q3119" t="s">
        <v>523</v>
      </c>
      <c r="R3119">
        <v>502</v>
      </c>
      <c r="S3119" s="3">
        <v>0.1</v>
      </c>
      <c r="T3119" s="6">
        <v>361.25</v>
      </c>
      <c r="U3119" t="s">
        <v>6341</v>
      </c>
      <c r="V3119">
        <v>2025</v>
      </c>
      <c r="W3119" t="s">
        <v>6329</v>
      </c>
      <c r="X3119" t="str">
        <f>_xlfn.XLOOKUP(Orders_C[[#This Row],[Product_ID]],Products_C[Product_ID],Products_C[Product_Name])</f>
        <v>Krushers</v>
      </c>
      <c r="Y3119" t="str">
        <f>_xlfn.XLOOKUP(Orders_C[[#This Row],[Product_ID]],Products_C[Product_ID],Products_C[Category])</f>
        <v>Chicken</v>
      </c>
      <c r="Z3119" t="str">
        <f>_xlfn.XLOOKUP(Orders_C[[#This Row],[Store_ID]],Stores_c[Store_ID],Stores_c[City])</f>
        <v>Christineton</v>
      </c>
      <c r="AA3119" t="str">
        <f>_xlfn.XLOOKUP(Orders_C[[#This Row],[Customer_ID]],Customers_c[Customer_ID],Customers_c[Customer_Name])</f>
        <v>John Turner</v>
      </c>
      <c r="AB3119" s="6">
        <f>Orders_C[[#This Row],[Quantity]]*Orders_C[[#This Row],[Unit_Price]]*(1-Orders_C[[#This Row],[Discount %]])+Orders_C[[#This Row],[Tax]]</f>
        <v>821.25</v>
      </c>
      <c r="AC3119" s="9">
        <f>(Orders_C[[#This Row],[Unit_Price]]*Orders_C[[#This Row],[Quantity]])-Orders_C[[#This Row],[Discount]]+Orders_C[[#This Row],[Tax]]</f>
        <v>901.25</v>
      </c>
      <c r="AD3119" t="str">
        <f>IF(COUNTIF(Orders_C[[#All],[Customer_ID]],Orders_C[[#This Row],[Customer_ID]])&gt;1,"Repeat","New")</f>
        <v>Repeat</v>
      </c>
      <c r="AE3119" t="str" cm="1">
        <f t="array" ref="AE3119">_xlfn.XLOOKUP(Orders_C[[#This Row],[Store_ID]],Stores_c[[#All],[Store_ID]],Stores_c[[#All],[City]])</f>
        <v>Christineton</v>
      </c>
      <c r="AF3119" t="str" cm="1">
        <f t="array" ref="AF3119">_xlfn.XLOOKUP(Orders_C[[#This Row],[Store_ID]],Stores_c[[#All],[Store_ID]],Stores_c[[#All],[Manager_Name]])</f>
        <v>Dr. William Hubbard MD</v>
      </c>
      <c r="AG3119" t="str" cm="1">
        <f t="array" ref="AG3119">_xlfn.XLOOKUP(Orders_C[[#This Row],[Store_ID]],Stores_c[[#All],[Store_ID]],Stores_c[[#All],[Store_Type]])</f>
        <v>Street</v>
      </c>
    </row>
    <row r="3120" spans="1:33" x14ac:dyDescent="0.25">
      <c r="A3120">
        <v>8146</v>
      </c>
      <c r="B3120" s="1">
        <v>45703</v>
      </c>
      <c r="C3120" s="2">
        <v>0.70873842592592595</v>
      </c>
      <c r="D3120">
        <v>1439</v>
      </c>
      <c r="E3120">
        <v>203</v>
      </c>
      <c r="F3120">
        <v>461</v>
      </c>
      <c r="G3120">
        <v>301</v>
      </c>
      <c r="H3120">
        <v>4</v>
      </c>
      <c r="I3120">
        <v>225</v>
      </c>
      <c r="J3120">
        <v>10</v>
      </c>
      <c r="K3120">
        <v>11.25</v>
      </c>
      <c r="L3120">
        <v>901.25</v>
      </c>
      <c r="M3120" t="s">
        <v>20</v>
      </c>
      <c r="N3120" t="s">
        <v>22</v>
      </c>
      <c r="O3120">
        <v>26</v>
      </c>
      <c r="P3120">
        <v>2</v>
      </c>
      <c r="Q3120" t="s">
        <v>2169</v>
      </c>
      <c r="R3120">
        <v>510</v>
      </c>
      <c r="S3120" s="3">
        <v>0.1</v>
      </c>
      <c r="T3120" s="6">
        <v>361.25</v>
      </c>
      <c r="U3120" t="s">
        <v>6338</v>
      </c>
      <c r="V3120">
        <v>2025</v>
      </c>
      <c r="W3120" t="s">
        <v>6329</v>
      </c>
      <c r="X3120" t="str">
        <f>_xlfn.XLOOKUP(Orders_C[[#This Row],[Product_ID]],Products_C[Product_ID],Products_C[Product_Name])</f>
        <v>Krushers</v>
      </c>
      <c r="Y3120" t="str">
        <f>_xlfn.XLOOKUP(Orders_C[[#This Row],[Product_ID]],Products_C[Product_ID],Products_C[Category])</f>
        <v>Burger</v>
      </c>
      <c r="Z3120" t="str">
        <f>_xlfn.XLOOKUP(Orders_C[[#This Row],[Store_ID]],Stores_c[Store_ID],Stores_c[City])</f>
        <v>Lake Williammouth</v>
      </c>
      <c r="AA3120" t="str">
        <f>_xlfn.XLOOKUP(Orders_C[[#This Row],[Customer_ID]],Customers_c[Customer_ID],Customers_c[Customer_Name])</f>
        <v>Nicole Garrison</v>
      </c>
      <c r="AB3120" s="6">
        <f>Orders_C[[#This Row],[Quantity]]*Orders_C[[#This Row],[Unit_Price]]*(1-Orders_C[[#This Row],[Discount %]])+Orders_C[[#This Row],[Tax]]</f>
        <v>821.25</v>
      </c>
      <c r="AC3120" s="9">
        <f>(Orders_C[[#This Row],[Unit_Price]]*Orders_C[[#This Row],[Quantity]])-Orders_C[[#This Row],[Discount]]+Orders_C[[#This Row],[Tax]]</f>
        <v>901.25</v>
      </c>
      <c r="AD3120" t="str">
        <f>IF(COUNTIF(Orders_C[[#All],[Customer_ID]],Orders_C[[#This Row],[Customer_ID]])&gt;1,"Repeat","New")</f>
        <v>Repeat</v>
      </c>
      <c r="AE3120" t="str" cm="1">
        <f t="array" ref="AE3120">_xlfn.XLOOKUP(Orders_C[[#This Row],[Store_ID]],Stores_c[[#All],[Store_ID]],Stores_c[[#All],[City]])</f>
        <v>Lake Williammouth</v>
      </c>
      <c r="AF3120" t="str" cm="1">
        <f t="array" ref="AF3120">_xlfn.XLOOKUP(Orders_C[[#This Row],[Store_ID]],Stores_c[[#All],[Store_ID]],Stores_c[[#All],[Manager_Name]])</f>
        <v>Stephanie Dominguez</v>
      </c>
      <c r="AG3120" t="str" cm="1">
        <f t="array" ref="AG3120">_xlfn.XLOOKUP(Orders_C[[#This Row],[Store_ID]],Stores_c[[#All],[Store_ID]],Stores_c[[#All],[Store_Type]])</f>
        <v>Drive-Thru</v>
      </c>
    </row>
    <row r="3121" spans="1:33" x14ac:dyDescent="0.25">
      <c r="A3121">
        <v>8730</v>
      </c>
      <c r="B3121" s="1">
        <v>46023</v>
      </c>
      <c r="C3121" s="2">
        <v>0.72461805555555558</v>
      </c>
      <c r="D3121">
        <v>1350</v>
      </c>
      <c r="E3121">
        <v>204</v>
      </c>
      <c r="F3121">
        <v>458</v>
      </c>
      <c r="G3121">
        <v>303</v>
      </c>
      <c r="H3121">
        <v>3</v>
      </c>
      <c r="I3121">
        <v>297</v>
      </c>
      <c r="J3121">
        <v>10</v>
      </c>
      <c r="K3121">
        <v>14.85</v>
      </c>
      <c r="L3121">
        <v>895.85</v>
      </c>
      <c r="M3121" t="s">
        <v>19</v>
      </c>
      <c r="N3121" t="s">
        <v>22</v>
      </c>
      <c r="O3121">
        <v>47</v>
      </c>
      <c r="P3121">
        <v>1</v>
      </c>
      <c r="Q3121" t="s">
        <v>2753</v>
      </c>
      <c r="R3121">
        <v>508</v>
      </c>
      <c r="S3121" s="3">
        <v>0.1</v>
      </c>
      <c r="T3121" s="6">
        <v>361.25</v>
      </c>
      <c r="U3121" t="s">
        <v>6330</v>
      </c>
      <c r="V3121">
        <v>2026</v>
      </c>
      <c r="W3121" t="s">
        <v>6331</v>
      </c>
      <c r="X3121" t="str">
        <f>_xlfn.XLOOKUP(Orders_C[[#This Row],[Product_ID]],Products_C[Product_ID],Products_C[Product_Name])</f>
        <v>Chocolate Lava Cake</v>
      </c>
      <c r="Y3121" t="str">
        <f>_xlfn.XLOOKUP(Orders_C[[#This Row],[Product_ID]],Products_C[Product_ID],Products_C[Category])</f>
        <v>Chicken</v>
      </c>
      <c r="Z3121" t="str">
        <f>_xlfn.XLOOKUP(Orders_C[[#This Row],[Store_ID]],Stores_c[Store_ID],Stores_c[City])</f>
        <v>New Robertfurt</v>
      </c>
      <c r="AA3121" t="str">
        <f>_xlfn.XLOOKUP(Orders_C[[#This Row],[Customer_ID]],Customers_c[Customer_ID],Customers_c[Customer_Name])</f>
        <v>Chloe Arnold</v>
      </c>
      <c r="AB3121" s="6">
        <f>Orders_C[[#This Row],[Quantity]]*Orders_C[[#This Row],[Unit_Price]]*(1-Orders_C[[#This Row],[Discount %]])+Orders_C[[#This Row],[Tax]]</f>
        <v>816.75</v>
      </c>
      <c r="AC3121" s="9">
        <f>(Orders_C[[#This Row],[Unit_Price]]*Orders_C[[#This Row],[Quantity]])-Orders_C[[#This Row],[Discount]]+Orders_C[[#This Row],[Tax]]</f>
        <v>895.85</v>
      </c>
      <c r="AD3121" t="str">
        <f>IF(COUNTIF(Orders_C[[#All],[Customer_ID]],Orders_C[[#This Row],[Customer_ID]])&gt;1,"Repeat","New")</f>
        <v>Repeat</v>
      </c>
      <c r="AE3121" t="str" cm="1">
        <f t="array" ref="AE3121">_xlfn.XLOOKUP(Orders_C[[#This Row],[Store_ID]],Stores_c[[#All],[Store_ID]],Stores_c[[#All],[City]])</f>
        <v>New Robertfurt</v>
      </c>
      <c r="AF3121" t="str" cm="1">
        <f t="array" ref="AF3121">_xlfn.XLOOKUP(Orders_C[[#This Row],[Store_ID]],Stores_c[[#All],[Store_ID]],Stores_c[[#All],[Manager_Name]])</f>
        <v>Tiffany Gomez</v>
      </c>
      <c r="AG3121" t="str" cm="1">
        <f t="array" ref="AG3121">_xlfn.XLOOKUP(Orders_C[[#This Row],[Store_ID]],Stores_c[[#All],[Store_ID]],Stores_c[[#All],[Store_Type]])</f>
        <v>Street</v>
      </c>
    </row>
    <row r="3122" spans="1:33" x14ac:dyDescent="0.25">
      <c r="A3122">
        <v>9193</v>
      </c>
      <c r="B3122" s="1">
        <v>46022</v>
      </c>
      <c r="C3122" s="2">
        <v>0.28437499999999999</v>
      </c>
      <c r="D3122">
        <v>1852</v>
      </c>
      <c r="E3122">
        <v>206</v>
      </c>
      <c r="F3122">
        <v>419</v>
      </c>
      <c r="G3122">
        <v>335</v>
      </c>
      <c r="H3122">
        <v>2</v>
      </c>
      <c r="I3122">
        <v>425</v>
      </c>
      <c r="J3122">
        <v>0</v>
      </c>
      <c r="K3122">
        <v>21.25</v>
      </c>
      <c r="L3122">
        <v>871.25</v>
      </c>
      <c r="M3122" t="s">
        <v>19</v>
      </c>
      <c r="N3122" t="s">
        <v>23</v>
      </c>
      <c r="O3122">
        <v>28</v>
      </c>
      <c r="P3122">
        <v>2</v>
      </c>
      <c r="Q3122" t="s">
        <v>3216</v>
      </c>
      <c r="R3122">
        <v>509</v>
      </c>
      <c r="S3122" s="3">
        <v>0</v>
      </c>
      <c r="T3122" s="6">
        <v>361.25</v>
      </c>
      <c r="U3122" t="s">
        <v>6328</v>
      </c>
      <c r="V3122">
        <v>2025</v>
      </c>
      <c r="W3122" t="s">
        <v>6329</v>
      </c>
      <c r="X3122" t="str">
        <f>_xlfn.XLOOKUP(Orders_C[[#This Row],[Product_ID]],Products_C[Product_ID],Products_C[Product_Name])</f>
        <v>Krushers</v>
      </c>
      <c r="Y3122" t="str">
        <f>_xlfn.XLOOKUP(Orders_C[[#This Row],[Product_ID]],Products_C[Product_ID],Products_C[Category])</f>
        <v>Chicken</v>
      </c>
      <c r="Z3122" t="str">
        <f>_xlfn.XLOOKUP(Orders_C[[#This Row],[Store_ID]],Stores_c[Store_ID],Stores_c[City])</f>
        <v>West Matthew</v>
      </c>
      <c r="AA3122" t="str">
        <f>_xlfn.XLOOKUP(Orders_C[[#This Row],[Customer_ID]],Customers_c[Customer_ID],Customers_c[Customer_Name])</f>
        <v>Margaret Patel</v>
      </c>
      <c r="AB3122" s="6">
        <f>Orders_C[[#This Row],[Quantity]]*Orders_C[[#This Row],[Unit_Price]]*(1-Orders_C[[#This Row],[Discount %]])+Orders_C[[#This Row],[Tax]]</f>
        <v>871.25</v>
      </c>
      <c r="AC3122" s="9">
        <f>(Orders_C[[#This Row],[Unit_Price]]*Orders_C[[#This Row],[Quantity]])-Orders_C[[#This Row],[Discount]]+Orders_C[[#This Row],[Tax]]</f>
        <v>871.25</v>
      </c>
      <c r="AD3122" t="str">
        <f>IF(COUNTIF(Orders_C[[#All],[Customer_ID]],Orders_C[[#This Row],[Customer_ID]])&gt;1,"Repeat","New")</f>
        <v>Repeat</v>
      </c>
      <c r="AE3122" t="str" cm="1">
        <f t="array" ref="AE3122">_xlfn.XLOOKUP(Orders_C[[#This Row],[Store_ID]],Stores_c[[#All],[Store_ID]],Stores_c[[#All],[City]])</f>
        <v>West Matthew</v>
      </c>
      <c r="AF3122" t="str" cm="1">
        <f t="array" ref="AF3122">_xlfn.XLOOKUP(Orders_C[[#This Row],[Store_ID]],Stores_c[[#All],[Store_ID]],Stores_c[[#All],[Manager_Name]])</f>
        <v>Miguel Kidd</v>
      </c>
      <c r="AG3122" t="str" cm="1">
        <f t="array" ref="AG3122">_xlfn.XLOOKUP(Orders_C[[#This Row],[Store_ID]],Stores_c[[#All],[Store_ID]],Stores_c[[#All],[Store_Type]])</f>
        <v>Drive-Thru</v>
      </c>
    </row>
    <row r="3123" spans="1:33" x14ac:dyDescent="0.25">
      <c r="A3123">
        <v>10345</v>
      </c>
      <c r="B3123" s="1">
        <v>46019</v>
      </c>
      <c r="C3123" s="2">
        <v>0.61739583333333337</v>
      </c>
      <c r="D3123">
        <v>1593</v>
      </c>
      <c r="E3123">
        <v>225</v>
      </c>
      <c r="F3123">
        <v>472</v>
      </c>
      <c r="G3123">
        <v>308</v>
      </c>
      <c r="H3123">
        <v>4</v>
      </c>
      <c r="I3123">
        <v>219</v>
      </c>
      <c r="J3123">
        <v>0</v>
      </c>
      <c r="K3123">
        <v>10.95</v>
      </c>
      <c r="L3123">
        <v>886.95</v>
      </c>
      <c r="M3123" t="s">
        <v>20</v>
      </c>
      <c r="N3123" t="s">
        <v>23</v>
      </c>
      <c r="O3123">
        <v>52</v>
      </c>
      <c r="P3123">
        <v>5</v>
      </c>
      <c r="Q3123" t="s">
        <v>4368</v>
      </c>
      <c r="R3123">
        <v>506</v>
      </c>
      <c r="S3123" s="3">
        <v>0</v>
      </c>
      <c r="T3123" s="6">
        <v>361.35</v>
      </c>
      <c r="U3123" t="s">
        <v>6328</v>
      </c>
      <c r="V3123">
        <v>2025</v>
      </c>
      <c r="W3123" t="s">
        <v>6331</v>
      </c>
      <c r="X3123" t="str">
        <f>_xlfn.XLOOKUP(Orders_C[[#This Row],[Product_ID]],Products_C[Product_ID],Products_C[Product_Name])</f>
        <v>Zinger Burger</v>
      </c>
      <c r="Y3123" t="str">
        <f>_xlfn.XLOOKUP(Orders_C[[#This Row],[Product_ID]],Products_C[Product_ID],Products_C[Category])</f>
        <v>Beverage</v>
      </c>
      <c r="Z3123" t="str">
        <f>_xlfn.XLOOKUP(Orders_C[[#This Row],[Store_ID]],Stores_c[Store_ID],Stores_c[City])</f>
        <v>South Peter</v>
      </c>
      <c r="AA3123" t="str">
        <f>_xlfn.XLOOKUP(Orders_C[[#This Row],[Customer_ID]],Customers_c[Customer_ID],Customers_c[Customer_Name])</f>
        <v>Amy Dawson</v>
      </c>
      <c r="AB3123" s="6">
        <f>Orders_C[[#This Row],[Quantity]]*Orders_C[[#This Row],[Unit_Price]]*(1-Orders_C[[#This Row],[Discount %]])+Orders_C[[#This Row],[Tax]]</f>
        <v>886.95</v>
      </c>
      <c r="AC3123" s="9">
        <f>(Orders_C[[#This Row],[Unit_Price]]*Orders_C[[#This Row],[Quantity]])-Orders_C[[#This Row],[Discount]]+Orders_C[[#This Row],[Tax]]</f>
        <v>886.95</v>
      </c>
      <c r="AD3123" t="str">
        <f>IF(COUNTIF(Orders_C[[#All],[Customer_ID]],Orders_C[[#This Row],[Customer_ID]])&gt;1,"Repeat","New")</f>
        <v>Repeat</v>
      </c>
      <c r="AE3123" t="str" cm="1">
        <f t="array" ref="AE3123">_xlfn.XLOOKUP(Orders_C[[#This Row],[Store_ID]],Stores_c[[#All],[Store_ID]],Stores_c[[#All],[City]])</f>
        <v>South Peter</v>
      </c>
      <c r="AF3123" t="str" cm="1">
        <f t="array" ref="AF3123">_xlfn.XLOOKUP(Orders_C[[#This Row],[Store_ID]],Stores_c[[#All],[Store_ID]],Stores_c[[#All],[Manager_Name]])</f>
        <v>Gregory Lambert</v>
      </c>
      <c r="AG3123" t="str" cm="1">
        <f t="array" ref="AG3123">_xlfn.XLOOKUP(Orders_C[[#This Row],[Store_ID]],Stores_c[[#All],[Store_ID]],Stores_c[[#All],[Store_Type]])</f>
        <v>Street</v>
      </c>
    </row>
    <row r="3124" spans="1:33" x14ac:dyDescent="0.25">
      <c r="A3124">
        <v>9890</v>
      </c>
      <c r="B3124" s="1">
        <v>45770</v>
      </c>
      <c r="C3124" s="2">
        <v>0.22987268518518519</v>
      </c>
      <c r="D3124">
        <v>1784</v>
      </c>
      <c r="E3124">
        <v>209</v>
      </c>
      <c r="F3124">
        <v>462</v>
      </c>
      <c r="G3124">
        <v>317</v>
      </c>
      <c r="H3124">
        <v>2</v>
      </c>
      <c r="I3124">
        <v>437</v>
      </c>
      <c r="J3124">
        <v>10</v>
      </c>
      <c r="K3124">
        <v>21.85</v>
      </c>
      <c r="L3124">
        <v>885.85</v>
      </c>
      <c r="M3124" t="s">
        <v>18</v>
      </c>
      <c r="N3124" t="s">
        <v>23</v>
      </c>
      <c r="O3124">
        <v>27</v>
      </c>
      <c r="P3124">
        <v>1</v>
      </c>
      <c r="Q3124" t="s">
        <v>3913</v>
      </c>
      <c r="R3124">
        <v>501</v>
      </c>
      <c r="S3124" s="3">
        <v>0.1</v>
      </c>
      <c r="T3124" s="6">
        <v>361.45000000000005</v>
      </c>
      <c r="U3124" t="s">
        <v>6337</v>
      </c>
      <c r="V3124">
        <v>2025</v>
      </c>
      <c r="W3124" t="s">
        <v>6329</v>
      </c>
      <c r="X3124" t="str">
        <f>_xlfn.XLOOKUP(Orders_C[[#This Row],[Product_ID]],Products_C[Product_ID],Products_C[Product_Name])</f>
        <v>Popcorn Chicken</v>
      </c>
      <c r="Y3124" t="str">
        <f>_xlfn.XLOOKUP(Orders_C[[#This Row],[Product_ID]],Products_C[Product_ID],Products_C[Category])</f>
        <v>Dessert</v>
      </c>
      <c r="Z3124" t="str">
        <f>_xlfn.XLOOKUP(Orders_C[[#This Row],[Store_ID]],Stores_c[Store_ID],Stores_c[City])</f>
        <v>Reidberg</v>
      </c>
      <c r="AA3124" t="str">
        <f>_xlfn.XLOOKUP(Orders_C[[#This Row],[Customer_ID]],Customers_c[Customer_ID],Customers_c[Customer_Name])</f>
        <v>Jesse Kaiser</v>
      </c>
      <c r="AB3124" s="6">
        <f>Orders_C[[#This Row],[Quantity]]*Orders_C[[#This Row],[Unit_Price]]*(1-Orders_C[[#This Row],[Discount %]])+Orders_C[[#This Row],[Tax]]</f>
        <v>808.45</v>
      </c>
      <c r="AC3124" s="9">
        <f>(Orders_C[[#This Row],[Unit_Price]]*Orders_C[[#This Row],[Quantity]])-Orders_C[[#This Row],[Discount]]+Orders_C[[#This Row],[Tax]]</f>
        <v>885.85</v>
      </c>
      <c r="AD3124" t="str">
        <f>IF(COUNTIF(Orders_C[[#All],[Customer_ID]],Orders_C[[#This Row],[Customer_ID]])&gt;1,"Repeat","New")</f>
        <v>Repeat</v>
      </c>
      <c r="AE3124" t="str" cm="1">
        <f t="array" ref="AE3124">_xlfn.XLOOKUP(Orders_C[[#This Row],[Store_ID]],Stores_c[[#All],[Store_ID]],Stores_c[[#All],[City]])</f>
        <v>Reidberg</v>
      </c>
      <c r="AF3124" t="str" cm="1">
        <f t="array" ref="AF3124">_xlfn.XLOOKUP(Orders_C[[#This Row],[Store_ID]],Stores_c[[#All],[Store_ID]],Stores_c[[#All],[Manager_Name]])</f>
        <v>Jeffrey Horn</v>
      </c>
      <c r="AG3124" t="str" cm="1">
        <f t="array" ref="AG3124">_xlfn.XLOOKUP(Orders_C[[#This Row],[Store_ID]],Stores_c[[#All],[Store_ID]],Stores_c[[#All],[Store_Type]])</f>
        <v>Drive-Thru</v>
      </c>
    </row>
    <row r="3125" spans="1:33" x14ac:dyDescent="0.25">
      <c r="A3125">
        <v>10534</v>
      </c>
      <c r="B3125" s="1">
        <v>45704</v>
      </c>
      <c r="C3125" s="2">
        <v>0.68019675925925926</v>
      </c>
      <c r="D3125">
        <v>1189</v>
      </c>
      <c r="E3125">
        <v>213</v>
      </c>
      <c r="F3125">
        <v>443</v>
      </c>
      <c r="G3125">
        <v>316</v>
      </c>
      <c r="H3125">
        <v>2</v>
      </c>
      <c r="I3125">
        <v>437</v>
      </c>
      <c r="J3125">
        <v>10</v>
      </c>
      <c r="K3125">
        <v>21.85</v>
      </c>
      <c r="L3125">
        <v>885.85</v>
      </c>
      <c r="M3125" t="s">
        <v>19</v>
      </c>
      <c r="N3125" t="s">
        <v>21</v>
      </c>
      <c r="O3125">
        <v>14</v>
      </c>
      <c r="P3125">
        <v>2</v>
      </c>
      <c r="Q3125" t="s">
        <v>4557</v>
      </c>
      <c r="R3125">
        <v>510</v>
      </c>
      <c r="S3125" s="3">
        <v>0.1</v>
      </c>
      <c r="T3125" s="6">
        <v>361.45000000000005</v>
      </c>
      <c r="U3125" t="s">
        <v>6338</v>
      </c>
      <c r="V3125">
        <v>2025</v>
      </c>
      <c r="W3125" t="s">
        <v>6333</v>
      </c>
      <c r="X3125" t="str">
        <f>_xlfn.XLOOKUP(Orders_C[[#This Row],[Product_ID]],Products_C[Product_ID],Products_C[Product_Name])</f>
        <v>Popcorn Chicken</v>
      </c>
      <c r="Y3125" t="str">
        <f>_xlfn.XLOOKUP(Orders_C[[#This Row],[Product_ID]],Products_C[Product_ID],Products_C[Category])</f>
        <v>Dessert</v>
      </c>
      <c r="Z3125" t="str">
        <f>_xlfn.XLOOKUP(Orders_C[[#This Row],[Store_ID]],Stores_c[Store_ID],Stores_c[City])</f>
        <v>Lake Kristashire</v>
      </c>
      <c r="AA3125" t="str">
        <f>_xlfn.XLOOKUP(Orders_C[[#This Row],[Customer_ID]],Customers_c[Customer_ID],Customers_c[Customer_Name])</f>
        <v>Wayne Silva</v>
      </c>
      <c r="AB3125" s="6">
        <f>Orders_C[[#This Row],[Quantity]]*Orders_C[[#This Row],[Unit_Price]]*(1-Orders_C[[#This Row],[Discount %]])+Orders_C[[#This Row],[Tax]]</f>
        <v>808.45</v>
      </c>
      <c r="AC3125" s="9">
        <f>(Orders_C[[#This Row],[Unit_Price]]*Orders_C[[#This Row],[Quantity]])-Orders_C[[#This Row],[Discount]]+Orders_C[[#This Row],[Tax]]</f>
        <v>885.85</v>
      </c>
      <c r="AD3125" t="str">
        <f>IF(COUNTIF(Orders_C[[#All],[Customer_ID]],Orders_C[[#This Row],[Customer_ID]])&gt;1,"Repeat","New")</f>
        <v>Repeat</v>
      </c>
      <c r="AE3125" t="str" cm="1">
        <f t="array" ref="AE3125">_xlfn.XLOOKUP(Orders_C[[#This Row],[Store_ID]],Stores_c[[#All],[Store_ID]],Stores_c[[#All],[City]])</f>
        <v>Lake Kristashire</v>
      </c>
      <c r="AF3125" t="str" cm="1">
        <f t="array" ref="AF3125">_xlfn.XLOOKUP(Orders_C[[#This Row],[Store_ID]],Stores_c[[#All],[Store_ID]],Stores_c[[#All],[Manager_Name]])</f>
        <v>Andrea Daugherty</v>
      </c>
      <c r="AG3125" t="str" cm="1">
        <f t="array" ref="AG3125">_xlfn.XLOOKUP(Orders_C[[#This Row],[Store_ID]],Stores_c[[#All],[Store_ID]],Stores_c[[#All],[Store_Type]])</f>
        <v>Mall</v>
      </c>
    </row>
    <row r="3126" spans="1:33" x14ac:dyDescent="0.25">
      <c r="A3126">
        <v>7846</v>
      </c>
      <c r="B3126" s="1">
        <v>45726</v>
      </c>
      <c r="C3126" s="2">
        <v>0.44396990740740738</v>
      </c>
      <c r="D3126">
        <v>1040</v>
      </c>
      <c r="E3126">
        <v>207</v>
      </c>
      <c r="F3126">
        <v>542</v>
      </c>
      <c r="G3126">
        <v>318</v>
      </c>
      <c r="H3126">
        <v>2</v>
      </c>
      <c r="I3126">
        <v>443</v>
      </c>
      <c r="J3126">
        <v>15</v>
      </c>
      <c r="K3126">
        <v>22.15</v>
      </c>
      <c r="L3126">
        <v>893.15</v>
      </c>
      <c r="M3126" t="s">
        <v>18</v>
      </c>
      <c r="N3126" t="s">
        <v>22</v>
      </c>
      <c r="O3126">
        <v>25</v>
      </c>
      <c r="P3126">
        <v>5</v>
      </c>
      <c r="Q3126" t="s">
        <v>1869</v>
      </c>
      <c r="R3126">
        <v>503</v>
      </c>
      <c r="S3126" s="3">
        <v>0.15</v>
      </c>
      <c r="T3126" s="6">
        <v>361.54999999999995</v>
      </c>
      <c r="U3126" t="s">
        <v>6334</v>
      </c>
      <c r="V3126">
        <v>2025</v>
      </c>
      <c r="W3126" t="s">
        <v>6329</v>
      </c>
      <c r="X3126" t="str">
        <f>_xlfn.XLOOKUP(Orders_C[[#This Row],[Product_ID]],Products_C[Product_ID],Products_C[Product_Name])</f>
        <v>Pepsi</v>
      </c>
      <c r="Y3126" t="str">
        <f>_xlfn.XLOOKUP(Orders_C[[#This Row],[Product_ID]],Products_C[Product_ID],Products_C[Category])</f>
        <v>Burger</v>
      </c>
      <c r="Z3126" t="str">
        <f>_xlfn.XLOOKUP(Orders_C[[#This Row],[Store_ID]],Stores_c[Store_ID],Stores_c[City])</f>
        <v>Christineton</v>
      </c>
      <c r="AA3126" t="str">
        <f>_xlfn.XLOOKUP(Orders_C[[#This Row],[Customer_ID]],Customers_c[Customer_ID],Customers_c[Customer_Name])</f>
        <v>Michael Moreno</v>
      </c>
      <c r="AB3126" s="6">
        <f>Orders_C[[#This Row],[Quantity]]*Orders_C[[#This Row],[Unit_Price]]*(1-Orders_C[[#This Row],[Discount %]])+Orders_C[[#This Row],[Tax]]</f>
        <v>775.25</v>
      </c>
      <c r="AC3126" s="9">
        <f>(Orders_C[[#This Row],[Unit_Price]]*Orders_C[[#This Row],[Quantity]])-Orders_C[[#This Row],[Discount]]+Orders_C[[#This Row],[Tax]]</f>
        <v>893.15</v>
      </c>
      <c r="AD3126" t="str">
        <f>IF(COUNTIF(Orders_C[[#All],[Customer_ID]],Orders_C[[#This Row],[Customer_ID]])&gt;1,"Repeat","New")</f>
        <v>Repeat</v>
      </c>
      <c r="AE3126" t="str" cm="1">
        <f t="array" ref="AE3126">_xlfn.XLOOKUP(Orders_C[[#This Row],[Store_ID]],Stores_c[[#All],[Store_ID]],Stores_c[[#All],[City]])</f>
        <v>Christineton</v>
      </c>
      <c r="AF3126" t="str" cm="1">
        <f t="array" ref="AF3126">_xlfn.XLOOKUP(Orders_C[[#This Row],[Store_ID]],Stores_c[[#All],[Store_ID]],Stores_c[[#All],[Manager_Name]])</f>
        <v>Dr. William Hubbard MD</v>
      </c>
      <c r="AG3126" t="str" cm="1">
        <f t="array" ref="AG3126">_xlfn.XLOOKUP(Orders_C[[#This Row],[Store_ID]],Stores_c[[#All],[Store_ID]],Stores_c[[#All],[Store_Type]])</f>
        <v>Street</v>
      </c>
    </row>
    <row r="3127" spans="1:33" x14ac:dyDescent="0.25">
      <c r="A3127">
        <v>8942</v>
      </c>
      <c r="B3127" s="1">
        <v>46004</v>
      </c>
      <c r="C3127" s="2">
        <v>0.82297453703703705</v>
      </c>
      <c r="D3127">
        <v>1027</v>
      </c>
      <c r="E3127">
        <v>221</v>
      </c>
      <c r="F3127">
        <v>543</v>
      </c>
      <c r="G3127">
        <v>340</v>
      </c>
      <c r="H3127">
        <v>2</v>
      </c>
      <c r="I3127">
        <v>426</v>
      </c>
      <c r="J3127">
        <v>0</v>
      </c>
      <c r="K3127">
        <v>21.3</v>
      </c>
      <c r="L3127">
        <v>873.3</v>
      </c>
      <c r="M3127" t="s">
        <v>19</v>
      </c>
      <c r="N3127" t="s">
        <v>21</v>
      </c>
      <c r="O3127">
        <v>57</v>
      </c>
      <c r="P3127">
        <v>4</v>
      </c>
      <c r="Q3127" t="s">
        <v>2965</v>
      </c>
      <c r="R3127">
        <v>502</v>
      </c>
      <c r="S3127" s="3">
        <v>0</v>
      </c>
      <c r="T3127" s="6">
        <v>362.09999999999997</v>
      </c>
      <c r="U3127" t="s">
        <v>6328</v>
      </c>
      <c r="V3127">
        <v>2025</v>
      </c>
      <c r="W3127" t="s">
        <v>6331</v>
      </c>
      <c r="X3127" t="str">
        <f>_xlfn.XLOOKUP(Orders_C[[#This Row],[Product_ID]],Products_C[Product_ID],Products_C[Product_Name])</f>
        <v>Chocolate Lava Cake</v>
      </c>
      <c r="Y3127" t="str">
        <f>_xlfn.XLOOKUP(Orders_C[[#This Row],[Product_ID]],Products_C[Product_ID],Products_C[Category])</f>
        <v>Chicken</v>
      </c>
      <c r="Z3127" t="str">
        <f>_xlfn.XLOOKUP(Orders_C[[#This Row],[Store_ID]],Stores_c[Store_ID],Stores_c[City])</f>
        <v>Port Barbarabury</v>
      </c>
      <c r="AA3127" t="str">
        <f>_xlfn.XLOOKUP(Orders_C[[#This Row],[Customer_ID]],Customers_c[Customer_ID],Customers_c[Customer_Name])</f>
        <v>Stacey Stein</v>
      </c>
      <c r="AB3127" s="6">
        <f>Orders_C[[#This Row],[Quantity]]*Orders_C[[#This Row],[Unit_Price]]*(1-Orders_C[[#This Row],[Discount %]])+Orders_C[[#This Row],[Tax]]</f>
        <v>873.3</v>
      </c>
      <c r="AC3127" s="9">
        <f>(Orders_C[[#This Row],[Unit_Price]]*Orders_C[[#This Row],[Quantity]])-Orders_C[[#This Row],[Discount]]+Orders_C[[#This Row],[Tax]]</f>
        <v>873.3</v>
      </c>
      <c r="AD3127" t="str">
        <f>IF(COUNTIF(Orders_C[[#All],[Customer_ID]],Orders_C[[#This Row],[Customer_ID]])&gt;1,"Repeat","New")</f>
        <v>Repeat</v>
      </c>
      <c r="AE3127" t="str" cm="1">
        <f t="array" ref="AE3127">_xlfn.XLOOKUP(Orders_C[[#This Row],[Store_ID]],Stores_c[[#All],[Store_ID]],Stores_c[[#All],[City]])</f>
        <v>Port Barbarabury</v>
      </c>
      <c r="AF3127" t="str" cm="1">
        <f t="array" ref="AF3127">_xlfn.XLOOKUP(Orders_C[[#This Row],[Store_ID]],Stores_c[[#All],[Store_ID]],Stores_c[[#All],[Manager_Name]])</f>
        <v>Edward Nguyen</v>
      </c>
      <c r="AG3127" t="str" cm="1">
        <f t="array" ref="AG3127">_xlfn.XLOOKUP(Orders_C[[#This Row],[Store_ID]],Stores_c[[#All],[Store_ID]],Stores_c[[#All],[Store_Type]])</f>
        <v>Street</v>
      </c>
    </row>
    <row r="3128" spans="1:33" x14ac:dyDescent="0.25">
      <c r="A3128">
        <v>10236</v>
      </c>
      <c r="B3128" s="1">
        <v>45883</v>
      </c>
      <c r="C3128" s="2">
        <v>0.31092592592592594</v>
      </c>
      <c r="D3128">
        <v>1599</v>
      </c>
      <c r="E3128">
        <v>219</v>
      </c>
      <c r="F3128">
        <v>549</v>
      </c>
      <c r="G3128">
        <v>326</v>
      </c>
      <c r="H3128">
        <v>2</v>
      </c>
      <c r="I3128">
        <v>426</v>
      </c>
      <c r="J3128">
        <v>0</v>
      </c>
      <c r="K3128">
        <v>21.3</v>
      </c>
      <c r="L3128">
        <v>873.3</v>
      </c>
      <c r="M3128" t="s">
        <v>20</v>
      </c>
      <c r="N3128" t="s">
        <v>21</v>
      </c>
      <c r="O3128">
        <v>33</v>
      </c>
      <c r="P3128">
        <v>3</v>
      </c>
      <c r="Q3128" t="s">
        <v>4259</v>
      </c>
      <c r="R3128">
        <v>502</v>
      </c>
      <c r="S3128" s="3">
        <v>0</v>
      </c>
      <c r="T3128" s="6">
        <v>362.09999999999997</v>
      </c>
      <c r="U3128" t="s">
        <v>6342</v>
      </c>
      <c r="V3128">
        <v>2025</v>
      </c>
      <c r="W3128" t="s">
        <v>6329</v>
      </c>
      <c r="X3128" t="str">
        <f>_xlfn.XLOOKUP(Orders_C[[#This Row],[Product_ID]],Products_C[Product_ID],Products_C[Product_Name])</f>
        <v>Rice Bowl</v>
      </c>
      <c r="Y3128" t="str">
        <f>_xlfn.XLOOKUP(Orders_C[[#This Row],[Product_ID]],Products_C[Product_ID],Products_C[Category])</f>
        <v>Burger</v>
      </c>
      <c r="Z3128" t="str">
        <f>_xlfn.XLOOKUP(Orders_C[[#This Row],[Store_ID]],Stores_c[Store_ID],Stores_c[City])</f>
        <v>Lake David</v>
      </c>
      <c r="AA3128" t="str">
        <f>_xlfn.XLOOKUP(Orders_C[[#This Row],[Customer_ID]],Customers_c[Customer_ID],Customers_c[Customer_Name])</f>
        <v>Bryan Leach</v>
      </c>
      <c r="AB3128" s="6">
        <f>Orders_C[[#This Row],[Quantity]]*Orders_C[[#This Row],[Unit_Price]]*(1-Orders_C[[#This Row],[Discount %]])+Orders_C[[#This Row],[Tax]]</f>
        <v>873.3</v>
      </c>
      <c r="AC3128" s="9">
        <f>(Orders_C[[#This Row],[Unit_Price]]*Orders_C[[#This Row],[Quantity]])-Orders_C[[#This Row],[Discount]]+Orders_C[[#This Row],[Tax]]</f>
        <v>873.3</v>
      </c>
      <c r="AD3128" t="str">
        <f>IF(COUNTIF(Orders_C[[#All],[Customer_ID]],Orders_C[[#This Row],[Customer_ID]])&gt;1,"Repeat","New")</f>
        <v>Repeat</v>
      </c>
      <c r="AE3128" t="str" cm="1">
        <f t="array" ref="AE3128">_xlfn.XLOOKUP(Orders_C[[#This Row],[Store_ID]],Stores_c[[#All],[Store_ID]],Stores_c[[#All],[City]])</f>
        <v>Lake David</v>
      </c>
      <c r="AF3128" t="str" cm="1">
        <f t="array" ref="AF3128">_xlfn.XLOOKUP(Orders_C[[#This Row],[Store_ID]],Stores_c[[#All],[Store_ID]],Stores_c[[#All],[Manager_Name]])</f>
        <v>Joshua Hines</v>
      </c>
      <c r="AG3128" t="str" cm="1">
        <f t="array" ref="AG3128">_xlfn.XLOOKUP(Orders_C[[#This Row],[Store_ID]],Stores_c[[#All],[Store_ID]],Stores_c[[#All],[Store_Type]])</f>
        <v>Street</v>
      </c>
    </row>
    <row r="3129" spans="1:33" x14ac:dyDescent="0.25">
      <c r="A3129">
        <v>8690</v>
      </c>
      <c r="B3129" s="1">
        <v>45975</v>
      </c>
      <c r="C3129" s="2">
        <v>0.676875</v>
      </c>
      <c r="D3129">
        <v>1853</v>
      </c>
      <c r="E3129">
        <v>223</v>
      </c>
      <c r="F3129">
        <v>528</v>
      </c>
      <c r="G3129">
        <v>336</v>
      </c>
      <c r="H3129">
        <v>2</v>
      </c>
      <c r="I3129">
        <v>432</v>
      </c>
      <c r="J3129">
        <v>5</v>
      </c>
      <c r="K3129">
        <v>21.6</v>
      </c>
      <c r="L3129">
        <v>880.6</v>
      </c>
      <c r="M3129" t="s">
        <v>19</v>
      </c>
      <c r="N3129" t="s">
        <v>22</v>
      </c>
      <c r="O3129">
        <v>25</v>
      </c>
      <c r="P3129">
        <v>4</v>
      </c>
      <c r="Q3129" t="s">
        <v>2713</v>
      </c>
      <c r="R3129">
        <v>509</v>
      </c>
      <c r="S3129" s="3">
        <v>0.05</v>
      </c>
      <c r="T3129" s="6">
        <v>362.20000000000005</v>
      </c>
      <c r="U3129" t="s">
        <v>6336</v>
      </c>
      <c r="V3129">
        <v>2025</v>
      </c>
      <c r="W3129" t="s">
        <v>6329</v>
      </c>
      <c r="X3129" t="str">
        <f>_xlfn.XLOOKUP(Orders_C[[#This Row],[Product_ID]],Products_C[Product_ID],Products_C[Product_Name])</f>
        <v>Chicken Bucket</v>
      </c>
      <c r="Y3129" t="str">
        <f>_xlfn.XLOOKUP(Orders_C[[#This Row],[Product_ID]],Products_C[Product_ID],Products_C[Category])</f>
        <v>Dessert</v>
      </c>
      <c r="Z3129" t="str">
        <f>_xlfn.XLOOKUP(Orders_C[[#This Row],[Store_ID]],Stores_c[Store_ID],Stores_c[City])</f>
        <v>Chambershaven</v>
      </c>
      <c r="AA3129" t="str">
        <f>_xlfn.XLOOKUP(Orders_C[[#This Row],[Customer_ID]],Customers_c[Customer_ID],Customers_c[Customer_Name])</f>
        <v>Sean Luna</v>
      </c>
      <c r="AB3129" s="6">
        <f>Orders_C[[#This Row],[Quantity]]*Orders_C[[#This Row],[Unit_Price]]*(1-Orders_C[[#This Row],[Discount %]])+Orders_C[[#This Row],[Tax]]</f>
        <v>842.4</v>
      </c>
      <c r="AC3129" s="9">
        <f>(Orders_C[[#This Row],[Unit_Price]]*Orders_C[[#This Row],[Quantity]])-Orders_C[[#This Row],[Discount]]+Orders_C[[#This Row],[Tax]]</f>
        <v>880.6</v>
      </c>
      <c r="AD3129" t="str">
        <f>IF(COUNTIF(Orders_C[[#All],[Customer_ID]],Orders_C[[#This Row],[Customer_ID]])&gt;1,"Repeat","New")</f>
        <v>Repeat</v>
      </c>
      <c r="AE3129" t="str" cm="1">
        <f t="array" ref="AE3129">_xlfn.XLOOKUP(Orders_C[[#This Row],[Store_ID]],Stores_c[[#All],[Store_ID]],Stores_c[[#All],[City]])</f>
        <v>Chambershaven</v>
      </c>
      <c r="AF3129" t="str" cm="1">
        <f t="array" ref="AF3129">_xlfn.XLOOKUP(Orders_C[[#This Row],[Store_ID]],Stores_c[[#All],[Store_ID]],Stores_c[[#All],[Manager_Name]])</f>
        <v>Virginia Webster</v>
      </c>
      <c r="AG3129" t="str" cm="1">
        <f t="array" ref="AG3129">_xlfn.XLOOKUP(Orders_C[[#This Row],[Store_ID]],Stores_c[[#All],[Store_ID]],Stores_c[[#All],[Store_Type]])</f>
        <v>Street</v>
      </c>
    </row>
    <row r="3130" spans="1:33" x14ac:dyDescent="0.25">
      <c r="A3130">
        <v>9653</v>
      </c>
      <c r="B3130" s="1">
        <v>45762</v>
      </c>
      <c r="C3130" s="2">
        <v>0.10902777777777778</v>
      </c>
      <c r="D3130">
        <v>1446</v>
      </c>
      <c r="E3130">
        <v>204</v>
      </c>
      <c r="F3130">
        <v>447</v>
      </c>
      <c r="G3130">
        <v>315</v>
      </c>
      <c r="H3130">
        <v>2</v>
      </c>
      <c r="I3130">
        <v>438</v>
      </c>
      <c r="J3130">
        <v>10</v>
      </c>
      <c r="K3130">
        <v>21.9</v>
      </c>
      <c r="L3130">
        <v>887.9</v>
      </c>
      <c r="M3130" t="s">
        <v>18</v>
      </c>
      <c r="N3130" t="s">
        <v>22</v>
      </c>
      <c r="O3130">
        <v>28</v>
      </c>
      <c r="P3130">
        <v>3</v>
      </c>
      <c r="Q3130" t="s">
        <v>3676</v>
      </c>
      <c r="R3130">
        <v>507</v>
      </c>
      <c r="S3130" s="3">
        <v>0.1</v>
      </c>
      <c r="T3130" s="6">
        <v>362.29999999999995</v>
      </c>
      <c r="U3130" t="s">
        <v>6337</v>
      </c>
      <c r="V3130">
        <v>2025</v>
      </c>
      <c r="W3130" t="s">
        <v>6329</v>
      </c>
      <c r="X3130" t="str">
        <f>_xlfn.XLOOKUP(Orders_C[[#This Row],[Product_ID]],Products_C[Product_ID],Products_C[Product_Name])</f>
        <v>Popcorn Chicken</v>
      </c>
      <c r="Y3130" t="str">
        <f>_xlfn.XLOOKUP(Orders_C[[#This Row],[Product_ID]],Products_C[Product_ID],Products_C[Category])</f>
        <v>Beverage</v>
      </c>
      <c r="Z3130" t="str">
        <f>_xlfn.XLOOKUP(Orders_C[[#This Row],[Store_ID]],Stores_c[Store_ID],Stores_c[City])</f>
        <v>New Robertfurt</v>
      </c>
      <c r="AA3130" t="str">
        <f>_xlfn.XLOOKUP(Orders_C[[#This Row],[Customer_ID]],Customers_c[Customer_ID],Customers_c[Customer_Name])</f>
        <v>Joshua Harvey</v>
      </c>
      <c r="AB3130" s="6">
        <f>Orders_C[[#This Row],[Quantity]]*Orders_C[[#This Row],[Unit_Price]]*(1-Orders_C[[#This Row],[Discount %]])+Orders_C[[#This Row],[Tax]]</f>
        <v>810.3</v>
      </c>
      <c r="AC3130" s="9">
        <f>(Orders_C[[#This Row],[Unit_Price]]*Orders_C[[#This Row],[Quantity]])-Orders_C[[#This Row],[Discount]]+Orders_C[[#This Row],[Tax]]</f>
        <v>887.9</v>
      </c>
      <c r="AD3130" t="str">
        <f>IF(COUNTIF(Orders_C[[#All],[Customer_ID]],Orders_C[[#This Row],[Customer_ID]])&gt;1,"Repeat","New")</f>
        <v>Repeat</v>
      </c>
      <c r="AE3130" t="str" cm="1">
        <f t="array" ref="AE3130">_xlfn.XLOOKUP(Orders_C[[#This Row],[Store_ID]],Stores_c[[#All],[Store_ID]],Stores_c[[#All],[City]])</f>
        <v>New Robertfurt</v>
      </c>
      <c r="AF3130" t="str" cm="1">
        <f t="array" ref="AF3130">_xlfn.XLOOKUP(Orders_C[[#This Row],[Store_ID]],Stores_c[[#All],[Store_ID]],Stores_c[[#All],[Manager_Name]])</f>
        <v>Tiffany Gomez</v>
      </c>
      <c r="AG3130" t="str" cm="1">
        <f t="array" ref="AG3130">_xlfn.XLOOKUP(Orders_C[[#This Row],[Store_ID]],Stores_c[[#All],[Store_ID]],Stores_c[[#All],[Store_Type]])</f>
        <v>Street</v>
      </c>
    </row>
    <row r="3131" spans="1:33" x14ac:dyDescent="0.25">
      <c r="A3131">
        <v>7243</v>
      </c>
      <c r="B3131" s="1">
        <v>46061</v>
      </c>
      <c r="C3131" s="2">
        <v>0.15915509259259258</v>
      </c>
      <c r="D3131">
        <v>1533</v>
      </c>
      <c r="E3131">
        <v>202</v>
      </c>
      <c r="F3131">
        <v>426</v>
      </c>
      <c r="G3131">
        <v>328</v>
      </c>
      <c r="H3131">
        <v>3</v>
      </c>
      <c r="I3131">
        <v>298</v>
      </c>
      <c r="J3131">
        <v>10</v>
      </c>
      <c r="K3131">
        <v>14.9</v>
      </c>
      <c r="L3131">
        <v>898.9</v>
      </c>
      <c r="M3131" t="s">
        <v>18</v>
      </c>
      <c r="N3131" t="s">
        <v>23</v>
      </c>
      <c r="O3131">
        <v>41</v>
      </c>
      <c r="P3131">
        <v>2</v>
      </c>
      <c r="Q3131" t="s">
        <v>1266</v>
      </c>
      <c r="R3131">
        <v>510</v>
      </c>
      <c r="S3131" s="3">
        <v>0.1</v>
      </c>
      <c r="T3131" s="6">
        <v>362.5</v>
      </c>
      <c r="U3131" t="s">
        <v>6338</v>
      </c>
      <c r="V3131">
        <v>2026</v>
      </c>
      <c r="W3131" t="s">
        <v>6331</v>
      </c>
      <c r="X3131" t="str">
        <f>_xlfn.XLOOKUP(Orders_C[[#This Row],[Product_ID]],Products_C[Product_ID],Products_C[Product_Name])</f>
        <v>Rice Bowl</v>
      </c>
      <c r="Y3131" t="str">
        <f>_xlfn.XLOOKUP(Orders_C[[#This Row],[Product_ID]],Products_C[Product_ID],Products_C[Category])</f>
        <v>Burger</v>
      </c>
      <c r="Z3131" t="str">
        <f>_xlfn.XLOOKUP(Orders_C[[#This Row],[Store_ID]],Stores_c[Store_ID],Stores_c[City])</f>
        <v>Rebekahside</v>
      </c>
      <c r="AA3131" t="str">
        <f>_xlfn.XLOOKUP(Orders_C[[#This Row],[Customer_ID]],Customers_c[Customer_ID],Customers_c[Customer_Name])</f>
        <v>Ralph Miller</v>
      </c>
      <c r="AB3131" s="6">
        <f>Orders_C[[#This Row],[Quantity]]*Orders_C[[#This Row],[Unit_Price]]*(1-Orders_C[[#This Row],[Discount %]])+Orders_C[[#This Row],[Tax]]</f>
        <v>819.5</v>
      </c>
      <c r="AC3131" s="9">
        <f>(Orders_C[[#This Row],[Unit_Price]]*Orders_C[[#This Row],[Quantity]])-Orders_C[[#This Row],[Discount]]+Orders_C[[#This Row],[Tax]]</f>
        <v>898.9</v>
      </c>
      <c r="AD3131" t="str">
        <f>IF(COUNTIF(Orders_C[[#All],[Customer_ID]],Orders_C[[#This Row],[Customer_ID]])&gt;1,"Repeat","New")</f>
        <v>Repeat</v>
      </c>
      <c r="AE3131" t="str" cm="1">
        <f t="array" ref="AE3131">_xlfn.XLOOKUP(Orders_C[[#This Row],[Store_ID]],Stores_c[[#All],[Store_ID]],Stores_c[[#All],[City]])</f>
        <v>Rebekahside</v>
      </c>
      <c r="AF3131" t="str" cm="1">
        <f t="array" ref="AF3131">_xlfn.XLOOKUP(Orders_C[[#This Row],[Store_ID]],Stores_c[[#All],[Store_ID]],Stores_c[[#All],[Manager_Name]])</f>
        <v>Mark Ray</v>
      </c>
      <c r="AG3131" t="str" cm="1">
        <f t="array" ref="AG3131">_xlfn.XLOOKUP(Orders_C[[#This Row],[Store_ID]],Stores_c[[#All],[Store_ID]],Stores_c[[#All],[Store_Type]])</f>
        <v>Drive-Thru</v>
      </c>
    </row>
    <row r="3132" spans="1:33" x14ac:dyDescent="0.25">
      <c r="A3132">
        <v>7687</v>
      </c>
      <c r="B3132" s="1">
        <v>46017</v>
      </c>
      <c r="C3132" s="2">
        <v>0.52886574074074078</v>
      </c>
      <c r="D3132">
        <v>1487</v>
      </c>
      <c r="E3132">
        <v>207</v>
      </c>
      <c r="F3132">
        <v>501</v>
      </c>
      <c r="G3132">
        <v>302</v>
      </c>
      <c r="H3132">
        <v>3</v>
      </c>
      <c r="I3132">
        <v>298</v>
      </c>
      <c r="J3132">
        <v>10</v>
      </c>
      <c r="K3132">
        <v>14.9</v>
      </c>
      <c r="L3132">
        <v>898.9</v>
      </c>
      <c r="M3132" t="s">
        <v>18</v>
      </c>
      <c r="N3132" t="s">
        <v>23</v>
      </c>
      <c r="O3132">
        <v>25</v>
      </c>
      <c r="P3132">
        <v>2</v>
      </c>
      <c r="Q3132" t="s">
        <v>1710</v>
      </c>
      <c r="R3132">
        <v>507</v>
      </c>
      <c r="S3132" s="3">
        <v>0.1</v>
      </c>
      <c r="T3132" s="6">
        <v>362.5</v>
      </c>
      <c r="U3132" t="s">
        <v>6328</v>
      </c>
      <c r="V3132">
        <v>2025</v>
      </c>
      <c r="W3132" t="s">
        <v>6329</v>
      </c>
      <c r="X3132" t="str">
        <f>_xlfn.XLOOKUP(Orders_C[[#This Row],[Product_ID]],Products_C[Product_ID],Products_C[Product_Name])</f>
        <v>Chicken Wings</v>
      </c>
      <c r="Y3132" t="str">
        <f>_xlfn.XLOOKUP(Orders_C[[#This Row],[Product_ID]],Products_C[Product_ID],Products_C[Category])</f>
        <v>Chicken</v>
      </c>
      <c r="Z3132" t="str">
        <f>_xlfn.XLOOKUP(Orders_C[[#This Row],[Store_ID]],Stores_c[Store_ID],Stores_c[City])</f>
        <v>Christineton</v>
      </c>
      <c r="AA3132" t="str">
        <f>_xlfn.XLOOKUP(Orders_C[[#This Row],[Customer_ID]],Customers_c[Customer_ID],Customers_c[Customer_Name])</f>
        <v>Charles Bailey</v>
      </c>
      <c r="AB3132" s="6">
        <f>Orders_C[[#This Row],[Quantity]]*Orders_C[[#This Row],[Unit_Price]]*(1-Orders_C[[#This Row],[Discount %]])+Orders_C[[#This Row],[Tax]]</f>
        <v>819.5</v>
      </c>
      <c r="AC3132" s="9">
        <f>(Orders_C[[#This Row],[Unit_Price]]*Orders_C[[#This Row],[Quantity]])-Orders_C[[#This Row],[Discount]]+Orders_C[[#This Row],[Tax]]</f>
        <v>898.9</v>
      </c>
      <c r="AD3132" t="str">
        <f>IF(COUNTIF(Orders_C[[#All],[Customer_ID]],Orders_C[[#This Row],[Customer_ID]])&gt;1,"Repeat","New")</f>
        <v>Repeat</v>
      </c>
      <c r="AE3132" t="str" cm="1">
        <f t="array" ref="AE3132">_xlfn.XLOOKUP(Orders_C[[#This Row],[Store_ID]],Stores_c[[#All],[Store_ID]],Stores_c[[#All],[City]])</f>
        <v>Christineton</v>
      </c>
      <c r="AF3132" t="str" cm="1">
        <f t="array" ref="AF3132">_xlfn.XLOOKUP(Orders_C[[#This Row],[Store_ID]],Stores_c[[#All],[Store_ID]],Stores_c[[#All],[Manager_Name]])</f>
        <v>Dr. William Hubbard MD</v>
      </c>
      <c r="AG3132" t="str" cm="1">
        <f t="array" ref="AG3132">_xlfn.XLOOKUP(Orders_C[[#This Row],[Store_ID]],Stores_c[[#All],[Store_ID]],Stores_c[[#All],[Store_Type]])</f>
        <v>Street</v>
      </c>
    </row>
    <row r="3133" spans="1:33" x14ac:dyDescent="0.25">
      <c r="A3133">
        <v>8316</v>
      </c>
      <c r="B3133" s="1">
        <v>45948</v>
      </c>
      <c r="C3133" s="2">
        <v>0.4574537037037037</v>
      </c>
      <c r="D3133">
        <v>1652</v>
      </c>
      <c r="E3133">
        <v>208</v>
      </c>
      <c r="F3133">
        <v>412</v>
      </c>
      <c r="G3133">
        <v>308</v>
      </c>
      <c r="H3133">
        <v>3</v>
      </c>
      <c r="I3133">
        <v>294</v>
      </c>
      <c r="J3133">
        <v>5</v>
      </c>
      <c r="K3133">
        <v>14.7</v>
      </c>
      <c r="L3133">
        <v>891.7</v>
      </c>
      <c r="M3133" t="s">
        <v>20</v>
      </c>
      <c r="N3133" t="s">
        <v>22</v>
      </c>
      <c r="O3133">
        <v>10</v>
      </c>
      <c r="P3133">
        <v>3</v>
      </c>
      <c r="Q3133" t="s">
        <v>2339</v>
      </c>
      <c r="R3133">
        <v>508</v>
      </c>
      <c r="S3133" s="3">
        <v>0.05</v>
      </c>
      <c r="T3133" s="6">
        <v>362.50000000000011</v>
      </c>
      <c r="U3133" t="s">
        <v>6332</v>
      </c>
      <c r="V3133">
        <v>2025</v>
      </c>
      <c r="W3133" t="s">
        <v>6333</v>
      </c>
      <c r="X3133" t="str">
        <f>_xlfn.XLOOKUP(Orders_C[[#This Row],[Product_ID]],Products_C[Product_ID],Products_C[Product_Name])</f>
        <v>Zinger Burger</v>
      </c>
      <c r="Y3133" t="str">
        <f>_xlfn.XLOOKUP(Orders_C[[#This Row],[Product_ID]],Products_C[Product_ID],Products_C[Category])</f>
        <v>Beverage</v>
      </c>
      <c r="Z3133" t="str">
        <f>_xlfn.XLOOKUP(Orders_C[[#This Row],[Store_ID]],Stores_c[Store_ID],Stores_c[City])</f>
        <v>Tracyview</v>
      </c>
      <c r="AA3133" t="str">
        <f>_xlfn.XLOOKUP(Orders_C[[#This Row],[Customer_ID]],Customers_c[Customer_ID],Customers_c[Customer_Name])</f>
        <v>Amber Martinez</v>
      </c>
      <c r="AB3133" s="6">
        <f>Orders_C[[#This Row],[Quantity]]*Orders_C[[#This Row],[Unit_Price]]*(1-Orders_C[[#This Row],[Discount %]])+Orders_C[[#This Row],[Tax]]</f>
        <v>852.6</v>
      </c>
      <c r="AC3133" s="9">
        <f>(Orders_C[[#This Row],[Unit_Price]]*Orders_C[[#This Row],[Quantity]])-Orders_C[[#This Row],[Discount]]+Orders_C[[#This Row],[Tax]]</f>
        <v>891.7</v>
      </c>
      <c r="AD3133" t="str">
        <f>IF(COUNTIF(Orders_C[[#All],[Customer_ID]],Orders_C[[#This Row],[Customer_ID]])&gt;1,"Repeat","New")</f>
        <v>Repeat</v>
      </c>
      <c r="AE3133" t="str" cm="1">
        <f t="array" ref="AE3133">_xlfn.XLOOKUP(Orders_C[[#This Row],[Store_ID]],Stores_c[[#All],[Store_ID]],Stores_c[[#All],[City]])</f>
        <v>Tracyview</v>
      </c>
      <c r="AF3133" t="str" cm="1">
        <f t="array" ref="AF3133">_xlfn.XLOOKUP(Orders_C[[#This Row],[Store_ID]],Stores_c[[#All],[Store_ID]],Stores_c[[#All],[Manager_Name]])</f>
        <v>Jeremiah Lee</v>
      </c>
      <c r="AG3133" t="str" cm="1">
        <f t="array" ref="AG3133">_xlfn.XLOOKUP(Orders_C[[#This Row],[Store_ID]],Stores_c[[#All],[Store_ID]],Stores_c[[#All],[Store_Type]])</f>
        <v>Mall</v>
      </c>
    </row>
    <row r="3134" spans="1:33" x14ac:dyDescent="0.25">
      <c r="A3134">
        <v>7244</v>
      </c>
      <c r="B3134" s="1">
        <v>45883</v>
      </c>
      <c r="C3134" s="2">
        <v>0.28667824074074072</v>
      </c>
      <c r="D3134">
        <v>1897</v>
      </c>
      <c r="E3134">
        <v>223</v>
      </c>
      <c r="F3134">
        <v>502</v>
      </c>
      <c r="G3134">
        <v>322</v>
      </c>
      <c r="H3134">
        <v>2</v>
      </c>
      <c r="I3134">
        <v>427</v>
      </c>
      <c r="J3134">
        <v>0</v>
      </c>
      <c r="K3134">
        <v>21.35</v>
      </c>
      <c r="L3134">
        <v>875.35</v>
      </c>
      <c r="M3134" t="s">
        <v>18</v>
      </c>
      <c r="N3134" t="s">
        <v>21</v>
      </c>
      <c r="O3134">
        <v>13</v>
      </c>
      <c r="P3134">
        <v>5</v>
      </c>
      <c r="Q3134" t="s">
        <v>1267</v>
      </c>
      <c r="R3134">
        <v>510</v>
      </c>
      <c r="S3134" s="3">
        <v>0</v>
      </c>
      <c r="T3134" s="6">
        <v>362.95000000000005</v>
      </c>
      <c r="U3134" t="s">
        <v>6342</v>
      </c>
      <c r="V3134">
        <v>2025</v>
      </c>
      <c r="W3134" t="s">
        <v>6333</v>
      </c>
      <c r="X3134" t="str">
        <f>_xlfn.XLOOKUP(Orders_C[[#This Row],[Product_ID]],Products_C[Product_ID],Products_C[Product_Name])</f>
        <v>Veg Burger</v>
      </c>
      <c r="Y3134" t="str">
        <f>_xlfn.XLOOKUP(Orders_C[[#This Row],[Product_ID]],Products_C[Product_ID],Products_C[Category])</f>
        <v>Burger</v>
      </c>
      <c r="Z3134" t="str">
        <f>_xlfn.XLOOKUP(Orders_C[[#This Row],[Store_ID]],Stores_c[Store_ID],Stores_c[City])</f>
        <v>Chambershaven</v>
      </c>
      <c r="AA3134" t="str">
        <f>_xlfn.XLOOKUP(Orders_C[[#This Row],[Customer_ID]],Customers_c[Customer_ID],Customers_c[Customer_Name])</f>
        <v>James Smith</v>
      </c>
      <c r="AB3134" s="6">
        <f>Orders_C[[#This Row],[Quantity]]*Orders_C[[#This Row],[Unit_Price]]*(1-Orders_C[[#This Row],[Discount %]])+Orders_C[[#This Row],[Tax]]</f>
        <v>875.35</v>
      </c>
      <c r="AC3134" s="9">
        <f>(Orders_C[[#This Row],[Unit_Price]]*Orders_C[[#This Row],[Quantity]])-Orders_C[[#This Row],[Discount]]+Orders_C[[#This Row],[Tax]]</f>
        <v>875.35</v>
      </c>
      <c r="AD3134" t="str">
        <f>IF(COUNTIF(Orders_C[[#All],[Customer_ID]],Orders_C[[#This Row],[Customer_ID]])&gt;1,"Repeat","New")</f>
        <v>Repeat</v>
      </c>
      <c r="AE3134" t="str" cm="1">
        <f t="array" ref="AE3134">_xlfn.XLOOKUP(Orders_C[[#This Row],[Store_ID]],Stores_c[[#All],[Store_ID]],Stores_c[[#All],[City]])</f>
        <v>Chambershaven</v>
      </c>
      <c r="AF3134" t="str" cm="1">
        <f t="array" ref="AF3134">_xlfn.XLOOKUP(Orders_C[[#This Row],[Store_ID]],Stores_c[[#All],[Store_ID]],Stores_c[[#All],[Manager_Name]])</f>
        <v>Virginia Webster</v>
      </c>
      <c r="AG3134" t="str" cm="1">
        <f t="array" ref="AG3134">_xlfn.XLOOKUP(Orders_C[[#This Row],[Store_ID]],Stores_c[[#All],[Store_ID]],Stores_c[[#All],[Store_Type]])</f>
        <v>Street</v>
      </c>
    </row>
    <row r="3135" spans="1:33" x14ac:dyDescent="0.25">
      <c r="A3135">
        <v>10037</v>
      </c>
      <c r="B3135" s="1">
        <v>45754</v>
      </c>
      <c r="C3135" s="2">
        <v>0.91741898148148149</v>
      </c>
      <c r="D3135">
        <v>1898</v>
      </c>
      <c r="E3135">
        <v>214</v>
      </c>
      <c r="F3135">
        <v>535</v>
      </c>
      <c r="G3135">
        <v>331</v>
      </c>
      <c r="H3135">
        <v>2</v>
      </c>
      <c r="I3135">
        <v>433</v>
      </c>
      <c r="J3135">
        <v>5</v>
      </c>
      <c r="K3135">
        <v>21.65</v>
      </c>
      <c r="L3135">
        <v>882.65</v>
      </c>
      <c r="M3135" t="s">
        <v>20</v>
      </c>
      <c r="N3135" t="s">
        <v>23</v>
      </c>
      <c r="O3135">
        <v>27</v>
      </c>
      <c r="P3135">
        <v>1</v>
      </c>
      <c r="Q3135" t="s">
        <v>4060</v>
      </c>
      <c r="R3135">
        <v>504</v>
      </c>
      <c r="S3135" s="3">
        <v>0.05</v>
      </c>
      <c r="T3135" s="6">
        <v>363.04999999999995</v>
      </c>
      <c r="U3135" t="s">
        <v>6337</v>
      </c>
      <c r="V3135">
        <v>2025</v>
      </c>
      <c r="W3135" t="s">
        <v>6329</v>
      </c>
      <c r="X3135" t="str">
        <f>_xlfn.XLOOKUP(Orders_C[[#This Row],[Product_ID]],Products_C[Product_ID],Products_C[Product_Name])</f>
        <v>Chicken Bucket</v>
      </c>
      <c r="Y3135" t="str">
        <f>_xlfn.XLOOKUP(Orders_C[[#This Row],[Product_ID]],Products_C[Product_ID],Products_C[Category])</f>
        <v>Beverage</v>
      </c>
      <c r="Z3135" t="str">
        <f>_xlfn.XLOOKUP(Orders_C[[#This Row],[Store_ID]],Stores_c[Store_ID],Stores_c[City])</f>
        <v>New Robert</v>
      </c>
      <c r="AA3135" t="str">
        <f>_xlfn.XLOOKUP(Orders_C[[#This Row],[Customer_ID]],Customers_c[Customer_ID],Customers_c[Customer_Name])</f>
        <v>Raymond Harris</v>
      </c>
      <c r="AB3135" s="6">
        <f>Orders_C[[#This Row],[Quantity]]*Orders_C[[#This Row],[Unit_Price]]*(1-Orders_C[[#This Row],[Discount %]])+Orders_C[[#This Row],[Tax]]</f>
        <v>844.34999999999991</v>
      </c>
      <c r="AC3135" s="9">
        <f>(Orders_C[[#This Row],[Unit_Price]]*Orders_C[[#This Row],[Quantity]])-Orders_C[[#This Row],[Discount]]+Orders_C[[#This Row],[Tax]]</f>
        <v>882.65</v>
      </c>
      <c r="AD3135" t="str">
        <f>IF(COUNTIF(Orders_C[[#All],[Customer_ID]],Orders_C[[#This Row],[Customer_ID]])&gt;1,"Repeat","New")</f>
        <v>Repeat</v>
      </c>
      <c r="AE3135" t="str" cm="1">
        <f t="array" ref="AE3135">_xlfn.XLOOKUP(Orders_C[[#This Row],[Store_ID]],Stores_c[[#All],[Store_ID]],Stores_c[[#All],[City]])</f>
        <v>New Robert</v>
      </c>
      <c r="AF3135" t="str" cm="1">
        <f t="array" ref="AF3135">_xlfn.XLOOKUP(Orders_C[[#This Row],[Store_ID]],Stores_c[[#All],[Store_ID]],Stores_c[[#All],[Manager_Name]])</f>
        <v>Krista Webb</v>
      </c>
      <c r="AG3135" t="str" cm="1">
        <f t="array" ref="AG3135">_xlfn.XLOOKUP(Orders_C[[#This Row],[Store_ID]],Stores_c[[#All],[Store_ID]],Stores_c[[#All],[Store_Type]])</f>
        <v>Drive-Thru</v>
      </c>
    </row>
    <row r="3136" spans="1:33" x14ac:dyDescent="0.25">
      <c r="A3136">
        <v>10970</v>
      </c>
      <c r="B3136" s="1">
        <v>45737</v>
      </c>
      <c r="C3136" s="2">
        <v>0.41486111111111112</v>
      </c>
      <c r="D3136">
        <v>1856</v>
      </c>
      <c r="E3136">
        <v>217</v>
      </c>
      <c r="F3136">
        <v>446</v>
      </c>
      <c r="G3136">
        <v>302</v>
      </c>
      <c r="H3136">
        <v>2</v>
      </c>
      <c r="I3136">
        <v>433</v>
      </c>
      <c r="J3136">
        <v>5</v>
      </c>
      <c r="K3136">
        <v>21.65</v>
      </c>
      <c r="L3136">
        <v>882.65</v>
      </c>
      <c r="M3136" t="s">
        <v>18</v>
      </c>
      <c r="N3136" t="s">
        <v>23</v>
      </c>
      <c r="O3136">
        <v>32</v>
      </c>
      <c r="P3136">
        <v>3</v>
      </c>
      <c r="Q3136" t="s">
        <v>4993</v>
      </c>
      <c r="R3136">
        <v>502</v>
      </c>
      <c r="S3136" s="3">
        <v>0.05</v>
      </c>
      <c r="T3136" s="6">
        <v>363.04999999999995</v>
      </c>
      <c r="U3136" t="s">
        <v>6334</v>
      </c>
      <c r="V3136">
        <v>2025</v>
      </c>
      <c r="W3136" t="s">
        <v>6329</v>
      </c>
      <c r="X3136" t="str">
        <f>_xlfn.XLOOKUP(Orders_C[[#This Row],[Product_ID]],Products_C[Product_ID],Products_C[Product_Name])</f>
        <v>Chicken Wings</v>
      </c>
      <c r="Y3136" t="str">
        <f>_xlfn.XLOOKUP(Orders_C[[#This Row],[Product_ID]],Products_C[Product_ID],Products_C[Category])</f>
        <v>Chicken</v>
      </c>
      <c r="Z3136" t="str">
        <f>_xlfn.XLOOKUP(Orders_C[[#This Row],[Store_ID]],Stores_c[Store_ID],Stores_c[City])</f>
        <v>West Rebecca</v>
      </c>
      <c r="AA3136" t="str">
        <f>_xlfn.XLOOKUP(Orders_C[[#This Row],[Customer_ID]],Customers_c[Customer_ID],Customers_c[Customer_Name])</f>
        <v>Stacy Burton</v>
      </c>
      <c r="AB3136" s="6">
        <f>Orders_C[[#This Row],[Quantity]]*Orders_C[[#This Row],[Unit_Price]]*(1-Orders_C[[#This Row],[Discount %]])+Orders_C[[#This Row],[Tax]]</f>
        <v>844.34999999999991</v>
      </c>
      <c r="AC3136" s="9">
        <f>(Orders_C[[#This Row],[Unit_Price]]*Orders_C[[#This Row],[Quantity]])-Orders_C[[#This Row],[Discount]]+Orders_C[[#This Row],[Tax]]</f>
        <v>882.65</v>
      </c>
      <c r="AD3136" t="str">
        <f>IF(COUNTIF(Orders_C[[#All],[Customer_ID]],Orders_C[[#This Row],[Customer_ID]])&gt;1,"Repeat","New")</f>
        <v>Repeat</v>
      </c>
      <c r="AE3136" t="str" cm="1">
        <f t="array" ref="AE3136">_xlfn.XLOOKUP(Orders_C[[#This Row],[Store_ID]],Stores_c[[#All],[Store_ID]],Stores_c[[#All],[City]])</f>
        <v>West Rebecca</v>
      </c>
      <c r="AF3136" t="str" cm="1">
        <f t="array" ref="AF3136">_xlfn.XLOOKUP(Orders_C[[#This Row],[Store_ID]],Stores_c[[#All],[Store_ID]],Stores_c[[#All],[Manager_Name]])</f>
        <v>Albert Smith</v>
      </c>
      <c r="AG3136" t="str" cm="1">
        <f t="array" ref="AG3136">_xlfn.XLOOKUP(Orders_C[[#This Row],[Store_ID]],Stores_c[[#All],[Store_ID]],Stores_c[[#All],[Store_Type]])</f>
        <v>Mall</v>
      </c>
    </row>
    <row r="3137" spans="1:33" x14ac:dyDescent="0.25">
      <c r="A3137">
        <v>7310</v>
      </c>
      <c r="B3137" s="1">
        <v>45772</v>
      </c>
      <c r="C3137" s="2">
        <v>0.53362268518518519</v>
      </c>
      <c r="D3137">
        <v>1029</v>
      </c>
      <c r="E3137">
        <v>213</v>
      </c>
      <c r="F3137">
        <v>482</v>
      </c>
      <c r="G3137">
        <v>318</v>
      </c>
      <c r="H3137">
        <v>2</v>
      </c>
      <c r="I3137">
        <v>439</v>
      </c>
      <c r="J3137">
        <v>10</v>
      </c>
      <c r="K3137">
        <v>21.95</v>
      </c>
      <c r="L3137">
        <v>889.95</v>
      </c>
      <c r="M3137" t="s">
        <v>20</v>
      </c>
      <c r="N3137" t="s">
        <v>23</v>
      </c>
      <c r="O3137">
        <v>14</v>
      </c>
      <c r="P3137">
        <v>2</v>
      </c>
      <c r="Q3137" t="s">
        <v>1333</v>
      </c>
      <c r="R3137">
        <v>503</v>
      </c>
      <c r="S3137" s="3">
        <v>0.1</v>
      </c>
      <c r="T3137" s="6">
        <v>363.15000000000009</v>
      </c>
      <c r="U3137" t="s">
        <v>6337</v>
      </c>
      <c r="V3137">
        <v>2025</v>
      </c>
      <c r="W3137" t="s">
        <v>6333</v>
      </c>
      <c r="X3137" t="str">
        <f>_xlfn.XLOOKUP(Orders_C[[#This Row],[Product_ID]],Products_C[Product_ID],Products_C[Product_Name])</f>
        <v>Pepsi</v>
      </c>
      <c r="Y3137" t="str">
        <f>_xlfn.XLOOKUP(Orders_C[[#This Row],[Product_ID]],Products_C[Product_ID],Products_C[Category])</f>
        <v>Burger</v>
      </c>
      <c r="Z3137" t="str">
        <f>_xlfn.XLOOKUP(Orders_C[[#This Row],[Store_ID]],Stores_c[Store_ID],Stores_c[City])</f>
        <v>Lake Kristashire</v>
      </c>
      <c r="AA3137" t="str">
        <f>_xlfn.XLOOKUP(Orders_C[[#This Row],[Customer_ID]],Customers_c[Customer_ID],Customers_c[Customer_Name])</f>
        <v>John Gray</v>
      </c>
      <c r="AB3137" s="6">
        <f>Orders_C[[#This Row],[Quantity]]*Orders_C[[#This Row],[Unit_Price]]*(1-Orders_C[[#This Row],[Discount %]])+Orders_C[[#This Row],[Tax]]</f>
        <v>812.15000000000009</v>
      </c>
      <c r="AC3137" s="9">
        <f>(Orders_C[[#This Row],[Unit_Price]]*Orders_C[[#This Row],[Quantity]])-Orders_C[[#This Row],[Discount]]+Orders_C[[#This Row],[Tax]]</f>
        <v>889.95</v>
      </c>
      <c r="AD3137" t="str">
        <f>IF(COUNTIF(Orders_C[[#All],[Customer_ID]],Orders_C[[#This Row],[Customer_ID]])&gt;1,"Repeat","New")</f>
        <v>Repeat</v>
      </c>
      <c r="AE3137" t="str" cm="1">
        <f t="array" ref="AE3137">_xlfn.XLOOKUP(Orders_C[[#This Row],[Store_ID]],Stores_c[[#All],[Store_ID]],Stores_c[[#All],[City]])</f>
        <v>Lake Kristashire</v>
      </c>
      <c r="AF3137" t="str" cm="1">
        <f t="array" ref="AF3137">_xlfn.XLOOKUP(Orders_C[[#This Row],[Store_ID]],Stores_c[[#All],[Store_ID]],Stores_c[[#All],[Manager_Name]])</f>
        <v>Andrea Daugherty</v>
      </c>
      <c r="AG3137" t="str" cm="1">
        <f t="array" ref="AG3137">_xlfn.XLOOKUP(Orders_C[[#This Row],[Store_ID]],Stores_c[[#All],[Store_ID]],Stores_c[[#All],[Store_Type]])</f>
        <v>Mall</v>
      </c>
    </row>
    <row r="3138" spans="1:33" x14ac:dyDescent="0.25">
      <c r="A3138">
        <v>8145</v>
      </c>
      <c r="B3138" s="1">
        <v>45758</v>
      </c>
      <c r="C3138" s="2">
        <v>0.46668981481481481</v>
      </c>
      <c r="D3138">
        <v>1389</v>
      </c>
      <c r="E3138">
        <v>222</v>
      </c>
      <c r="F3138">
        <v>435</v>
      </c>
      <c r="G3138">
        <v>313</v>
      </c>
      <c r="H3138">
        <v>2</v>
      </c>
      <c r="I3138">
        <v>439</v>
      </c>
      <c r="J3138">
        <v>10</v>
      </c>
      <c r="K3138">
        <v>21.95</v>
      </c>
      <c r="L3138">
        <v>889.95</v>
      </c>
      <c r="M3138" t="s">
        <v>18</v>
      </c>
      <c r="N3138" t="s">
        <v>21</v>
      </c>
      <c r="O3138">
        <v>47</v>
      </c>
      <c r="P3138">
        <v>1</v>
      </c>
      <c r="Q3138" t="s">
        <v>2168</v>
      </c>
      <c r="R3138">
        <v>506</v>
      </c>
      <c r="S3138" s="3">
        <v>0.1</v>
      </c>
      <c r="T3138" s="6">
        <v>363.15000000000009</v>
      </c>
      <c r="U3138" t="s">
        <v>6337</v>
      </c>
      <c r="V3138">
        <v>2025</v>
      </c>
      <c r="W3138" t="s">
        <v>6331</v>
      </c>
      <c r="X3138" t="str">
        <f>_xlfn.XLOOKUP(Orders_C[[#This Row],[Product_ID]],Products_C[Product_ID],Products_C[Product_Name])</f>
        <v>Rice Bowl</v>
      </c>
      <c r="Y3138" t="str">
        <f>_xlfn.XLOOKUP(Orders_C[[#This Row],[Product_ID]],Products_C[Product_ID],Products_C[Category])</f>
        <v>Beverage</v>
      </c>
      <c r="Z3138" t="str">
        <f>_xlfn.XLOOKUP(Orders_C[[#This Row],[Store_ID]],Stores_c[Store_ID],Stores_c[City])</f>
        <v>New Steven</v>
      </c>
      <c r="AA3138" t="str">
        <f>_xlfn.XLOOKUP(Orders_C[[#This Row],[Customer_ID]],Customers_c[Customer_ID],Customers_c[Customer_Name])</f>
        <v>Karen Curtis</v>
      </c>
      <c r="AB3138" s="6">
        <f>Orders_C[[#This Row],[Quantity]]*Orders_C[[#This Row],[Unit_Price]]*(1-Orders_C[[#This Row],[Discount %]])+Orders_C[[#This Row],[Tax]]</f>
        <v>812.15000000000009</v>
      </c>
      <c r="AC3138" s="9">
        <f>(Orders_C[[#This Row],[Unit_Price]]*Orders_C[[#This Row],[Quantity]])-Orders_C[[#This Row],[Discount]]+Orders_C[[#This Row],[Tax]]</f>
        <v>889.95</v>
      </c>
      <c r="AD3138" t="str">
        <f>IF(COUNTIF(Orders_C[[#All],[Customer_ID]],Orders_C[[#This Row],[Customer_ID]])&gt;1,"Repeat","New")</f>
        <v>Repeat</v>
      </c>
      <c r="AE3138" t="str" cm="1">
        <f t="array" ref="AE3138">_xlfn.XLOOKUP(Orders_C[[#This Row],[Store_ID]],Stores_c[[#All],[Store_ID]],Stores_c[[#All],[City]])</f>
        <v>New Steven</v>
      </c>
      <c r="AF3138" t="str" cm="1">
        <f t="array" ref="AF3138">_xlfn.XLOOKUP(Orders_C[[#This Row],[Store_ID]],Stores_c[[#All],[Store_ID]],Stores_c[[#All],[Manager_Name]])</f>
        <v>Terri Martinez</v>
      </c>
      <c r="AG3138" t="str" cm="1">
        <f t="array" ref="AG3138">_xlfn.XLOOKUP(Orders_C[[#This Row],[Store_ID]],Stores_c[[#All],[Store_ID]],Stores_c[[#All],[Store_Type]])</f>
        <v>Drive-Thru</v>
      </c>
    </row>
    <row r="3139" spans="1:33" x14ac:dyDescent="0.25">
      <c r="A3139">
        <v>10945</v>
      </c>
      <c r="B3139" s="1">
        <v>45964</v>
      </c>
      <c r="C3139" s="2">
        <v>0.37028935185185186</v>
      </c>
      <c r="D3139">
        <v>1990</v>
      </c>
      <c r="E3139">
        <v>219</v>
      </c>
      <c r="F3139">
        <v>461</v>
      </c>
      <c r="G3139">
        <v>309</v>
      </c>
      <c r="H3139">
        <v>2</v>
      </c>
      <c r="I3139">
        <v>445</v>
      </c>
      <c r="J3139">
        <v>15</v>
      </c>
      <c r="K3139">
        <v>22.25</v>
      </c>
      <c r="L3139">
        <v>897.25</v>
      </c>
      <c r="M3139" t="s">
        <v>19</v>
      </c>
      <c r="N3139" t="s">
        <v>22</v>
      </c>
      <c r="O3139">
        <v>10</v>
      </c>
      <c r="P3139">
        <v>4</v>
      </c>
      <c r="Q3139" t="s">
        <v>4968</v>
      </c>
      <c r="R3139">
        <v>508</v>
      </c>
      <c r="S3139" s="3">
        <v>0.15</v>
      </c>
      <c r="T3139" s="6">
        <v>363.25</v>
      </c>
      <c r="U3139" t="s">
        <v>6336</v>
      </c>
      <c r="V3139">
        <v>2025</v>
      </c>
      <c r="W3139" t="s">
        <v>6333</v>
      </c>
      <c r="X3139" t="str">
        <f>_xlfn.XLOOKUP(Orders_C[[#This Row],[Product_ID]],Products_C[Product_ID],Products_C[Product_Name])</f>
        <v>Chicken Bucket</v>
      </c>
      <c r="Y3139" t="str">
        <f>_xlfn.XLOOKUP(Orders_C[[#This Row],[Product_ID]],Products_C[Product_ID],Products_C[Category])</f>
        <v>Dessert</v>
      </c>
      <c r="Z3139" t="str">
        <f>_xlfn.XLOOKUP(Orders_C[[#This Row],[Store_ID]],Stores_c[Store_ID],Stores_c[City])</f>
        <v>Lake David</v>
      </c>
      <c r="AA3139" t="str">
        <f>_xlfn.XLOOKUP(Orders_C[[#This Row],[Customer_ID]],Customers_c[Customer_ID],Customers_c[Customer_Name])</f>
        <v>Mark Higgins</v>
      </c>
      <c r="AB3139" s="6">
        <f>Orders_C[[#This Row],[Quantity]]*Orders_C[[#This Row],[Unit_Price]]*(1-Orders_C[[#This Row],[Discount %]])+Orders_C[[#This Row],[Tax]]</f>
        <v>778.75</v>
      </c>
      <c r="AC3139" s="9">
        <f>(Orders_C[[#This Row],[Unit_Price]]*Orders_C[[#This Row],[Quantity]])-Orders_C[[#This Row],[Discount]]+Orders_C[[#This Row],[Tax]]</f>
        <v>897.25</v>
      </c>
      <c r="AD3139" t="str">
        <f>IF(COUNTIF(Orders_C[[#All],[Customer_ID]],Orders_C[[#This Row],[Customer_ID]])&gt;1,"Repeat","New")</f>
        <v>Repeat</v>
      </c>
      <c r="AE3139" t="str" cm="1">
        <f t="array" ref="AE3139">_xlfn.XLOOKUP(Orders_C[[#This Row],[Store_ID]],Stores_c[[#All],[Store_ID]],Stores_c[[#All],[City]])</f>
        <v>Lake David</v>
      </c>
      <c r="AF3139" t="str" cm="1">
        <f t="array" ref="AF3139">_xlfn.XLOOKUP(Orders_C[[#This Row],[Store_ID]],Stores_c[[#All],[Store_ID]],Stores_c[[#All],[Manager_Name]])</f>
        <v>Joshua Hines</v>
      </c>
      <c r="AG3139" t="str" cm="1">
        <f t="array" ref="AG3139">_xlfn.XLOOKUP(Orders_C[[#This Row],[Store_ID]],Stores_c[[#All],[Store_ID]],Stores_c[[#All],[Store_Type]])</f>
        <v>Street</v>
      </c>
    </row>
    <row r="3140" spans="1:33" x14ac:dyDescent="0.25">
      <c r="A3140">
        <v>7299</v>
      </c>
      <c r="B3140" s="1">
        <v>45876</v>
      </c>
      <c r="C3140" s="2">
        <v>0.78494212962962961</v>
      </c>
      <c r="D3140">
        <v>1723</v>
      </c>
      <c r="E3140">
        <v>207</v>
      </c>
      <c r="F3140">
        <v>448</v>
      </c>
      <c r="G3140">
        <v>313</v>
      </c>
      <c r="H3140">
        <v>3</v>
      </c>
      <c r="I3140">
        <v>295</v>
      </c>
      <c r="J3140">
        <v>5</v>
      </c>
      <c r="K3140">
        <v>14.75</v>
      </c>
      <c r="L3140">
        <v>894.75</v>
      </c>
      <c r="M3140" t="s">
        <v>19</v>
      </c>
      <c r="N3140" t="s">
        <v>22</v>
      </c>
      <c r="O3140">
        <v>11</v>
      </c>
      <c r="P3140">
        <v>5</v>
      </c>
      <c r="Q3140" t="s">
        <v>1322</v>
      </c>
      <c r="R3140">
        <v>502</v>
      </c>
      <c r="S3140" s="3">
        <v>0.05</v>
      </c>
      <c r="T3140" s="6">
        <v>363.75</v>
      </c>
      <c r="U3140" t="s">
        <v>6342</v>
      </c>
      <c r="V3140">
        <v>2025</v>
      </c>
      <c r="W3140" t="s">
        <v>6333</v>
      </c>
      <c r="X3140" t="str">
        <f>_xlfn.XLOOKUP(Orders_C[[#This Row],[Product_ID]],Products_C[Product_ID],Products_C[Product_Name])</f>
        <v>Rice Bowl</v>
      </c>
      <c r="Y3140" t="str">
        <f>_xlfn.XLOOKUP(Orders_C[[#This Row],[Product_ID]],Products_C[Product_ID],Products_C[Category])</f>
        <v>Beverage</v>
      </c>
      <c r="Z3140" t="str">
        <f>_xlfn.XLOOKUP(Orders_C[[#This Row],[Store_ID]],Stores_c[Store_ID],Stores_c[City])</f>
        <v>Christineton</v>
      </c>
      <c r="AA3140" t="str">
        <f>_xlfn.XLOOKUP(Orders_C[[#This Row],[Customer_ID]],Customers_c[Customer_ID],Customers_c[Customer_Name])</f>
        <v>Ann Casey</v>
      </c>
      <c r="AB3140" s="6">
        <f>Orders_C[[#This Row],[Quantity]]*Orders_C[[#This Row],[Unit_Price]]*(1-Orders_C[[#This Row],[Discount %]])+Orders_C[[#This Row],[Tax]]</f>
        <v>855.5</v>
      </c>
      <c r="AC3140" s="9">
        <f>(Orders_C[[#This Row],[Unit_Price]]*Orders_C[[#This Row],[Quantity]])-Orders_C[[#This Row],[Discount]]+Orders_C[[#This Row],[Tax]]</f>
        <v>894.75</v>
      </c>
      <c r="AD3140" t="str">
        <f>IF(COUNTIF(Orders_C[[#All],[Customer_ID]],Orders_C[[#This Row],[Customer_ID]])&gt;1,"Repeat","New")</f>
        <v>Repeat</v>
      </c>
      <c r="AE3140" t="str" cm="1">
        <f t="array" ref="AE3140">_xlfn.XLOOKUP(Orders_C[[#This Row],[Store_ID]],Stores_c[[#All],[Store_ID]],Stores_c[[#All],[City]])</f>
        <v>Christineton</v>
      </c>
      <c r="AF3140" t="str" cm="1">
        <f t="array" ref="AF3140">_xlfn.XLOOKUP(Orders_C[[#This Row],[Store_ID]],Stores_c[[#All],[Store_ID]],Stores_c[[#All],[Manager_Name]])</f>
        <v>Dr. William Hubbard MD</v>
      </c>
      <c r="AG3140" t="str" cm="1">
        <f t="array" ref="AG3140">_xlfn.XLOOKUP(Orders_C[[#This Row],[Store_ID]],Stores_c[[#All],[Store_ID]],Stores_c[[#All],[Store_Type]])</f>
        <v>Street</v>
      </c>
    </row>
    <row r="3141" spans="1:33" x14ac:dyDescent="0.25">
      <c r="A3141">
        <v>8574</v>
      </c>
      <c r="B3141" s="1">
        <v>46063</v>
      </c>
      <c r="C3141" s="2">
        <v>0.56510416666666663</v>
      </c>
      <c r="D3141">
        <v>1247</v>
      </c>
      <c r="E3141">
        <v>217</v>
      </c>
      <c r="F3141">
        <v>464</v>
      </c>
      <c r="G3141">
        <v>328</v>
      </c>
      <c r="H3141">
        <v>3</v>
      </c>
      <c r="I3141">
        <v>291</v>
      </c>
      <c r="J3141">
        <v>0</v>
      </c>
      <c r="K3141">
        <v>14.55</v>
      </c>
      <c r="L3141">
        <v>887.55</v>
      </c>
      <c r="M3141" t="s">
        <v>18</v>
      </c>
      <c r="N3141" t="s">
        <v>21</v>
      </c>
      <c r="O3141">
        <v>16</v>
      </c>
      <c r="P3141">
        <v>2</v>
      </c>
      <c r="Q3141" t="s">
        <v>2597</v>
      </c>
      <c r="R3141">
        <v>508</v>
      </c>
      <c r="S3141" s="3">
        <v>0</v>
      </c>
      <c r="T3141" s="6">
        <v>363.75</v>
      </c>
      <c r="U3141" t="s">
        <v>6338</v>
      </c>
      <c r="V3141">
        <v>2026</v>
      </c>
      <c r="W3141" t="s">
        <v>6333</v>
      </c>
      <c r="X3141" t="str">
        <f>_xlfn.XLOOKUP(Orders_C[[#This Row],[Product_ID]],Products_C[Product_ID],Products_C[Product_Name])</f>
        <v>Rice Bowl</v>
      </c>
      <c r="Y3141" t="str">
        <f>_xlfn.XLOOKUP(Orders_C[[#This Row],[Product_ID]],Products_C[Product_ID],Products_C[Category])</f>
        <v>Burger</v>
      </c>
      <c r="Z3141" t="str">
        <f>_xlfn.XLOOKUP(Orders_C[[#This Row],[Store_ID]],Stores_c[Store_ID],Stores_c[City])</f>
        <v>West Rebecca</v>
      </c>
      <c r="AA3141" t="str">
        <f>_xlfn.XLOOKUP(Orders_C[[#This Row],[Customer_ID]],Customers_c[Customer_ID],Customers_c[Customer_Name])</f>
        <v>Michael Perez</v>
      </c>
      <c r="AB3141" s="6">
        <f>Orders_C[[#This Row],[Quantity]]*Orders_C[[#This Row],[Unit_Price]]*(1-Orders_C[[#This Row],[Discount %]])+Orders_C[[#This Row],[Tax]]</f>
        <v>887.55</v>
      </c>
      <c r="AC3141" s="9">
        <f>(Orders_C[[#This Row],[Unit_Price]]*Orders_C[[#This Row],[Quantity]])-Orders_C[[#This Row],[Discount]]+Orders_C[[#This Row],[Tax]]</f>
        <v>887.55</v>
      </c>
      <c r="AD3141" t="str">
        <f>IF(COUNTIF(Orders_C[[#All],[Customer_ID]],Orders_C[[#This Row],[Customer_ID]])&gt;1,"Repeat","New")</f>
        <v>Repeat</v>
      </c>
      <c r="AE3141" t="str" cm="1">
        <f t="array" ref="AE3141">_xlfn.XLOOKUP(Orders_C[[#This Row],[Store_ID]],Stores_c[[#All],[Store_ID]],Stores_c[[#All],[City]])</f>
        <v>West Rebecca</v>
      </c>
      <c r="AF3141" t="str" cm="1">
        <f t="array" ref="AF3141">_xlfn.XLOOKUP(Orders_C[[#This Row],[Store_ID]],Stores_c[[#All],[Store_ID]],Stores_c[[#All],[Manager_Name]])</f>
        <v>Albert Smith</v>
      </c>
      <c r="AG3141" t="str" cm="1">
        <f t="array" ref="AG3141">_xlfn.XLOOKUP(Orders_C[[#This Row],[Store_ID]],Stores_c[[#All],[Store_ID]],Stores_c[[#All],[Store_Type]])</f>
        <v>Mall</v>
      </c>
    </row>
    <row r="3142" spans="1:33" x14ac:dyDescent="0.25">
      <c r="A3142">
        <v>7938</v>
      </c>
      <c r="B3142" s="1">
        <v>45816</v>
      </c>
      <c r="C3142" s="2">
        <v>0.87806712962962963</v>
      </c>
      <c r="D3142">
        <v>1440</v>
      </c>
      <c r="E3142">
        <v>211</v>
      </c>
      <c r="F3142">
        <v>528</v>
      </c>
      <c r="G3142">
        <v>309</v>
      </c>
      <c r="H3142">
        <v>2</v>
      </c>
      <c r="I3142">
        <v>428</v>
      </c>
      <c r="J3142">
        <v>0</v>
      </c>
      <c r="K3142">
        <v>21.4</v>
      </c>
      <c r="L3142">
        <v>877.4</v>
      </c>
      <c r="M3142" t="s">
        <v>20</v>
      </c>
      <c r="N3142" t="s">
        <v>21</v>
      </c>
      <c r="O3142">
        <v>25</v>
      </c>
      <c r="P3142">
        <v>1</v>
      </c>
      <c r="Q3142" t="s">
        <v>1961</v>
      </c>
      <c r="R3142">
        <v>502</v>
      </c>
      <c r="S3142" s="3">
        <v>0</v>
      </c>
      <c r="T3142" s="6">
        <v>363.79999999999995</v>
      </c>
      <c r="U3142" t="s">
        <v>6340</v>
      </c>
      <c r="V3142">
        <v>2025</v>
      </c>
      <c r="W3142" t="s">
        <v>6329</v>
      </c>
      <c r="X3142" t="str">
        <f>_xlfn.XLOOKUP(Orders_C[[#This Row],[Product_ID]],Products_C[Product_ID],Products_C[Product_Name])</f>
        <v>Chicken Bucket</v>
      </c>
      <c r="Y3142" t="str">
        <f>_xlfn.XLOOKUP(Orders_C[[#This Row],[Product_ID]],Products_C[Product_ID],Products_C[Category])</f>
        <v>Dessert</v>
      </c>
      <c r="Z3142" t="str">
        <f>_xlfn.XLOOKUP(Orders_C[[#This Row],[Store_ID]],Stores_c[Store_ID],Stores_c[City])</f>
        <v>North Robertstad</v>
      </c>
      <c r="AA3142" t="str">
        <f>_xlfn.XLOOKUP(Orders_C[[#This Row],[Customer_ID]],Customers_c[Customer_ID],Customers_c[Customer_Name])</f>
        <v>Kristin Soto</v>
      </c>
      <c r="AB3142" s="6">
        <f>Orders_C[[#This Row],[Quantity]]*Orders_C[[#This Row],[Unit_Price]]*(1-Orders_C[[#This Row],[Discount %]])+Orders_C[[#This Row],[Tax]]</f>
        <v>877.4</v>
      </c>
      <c r="AC3142" s="9">
        <f>(Orders_C[[#This Row],[Unit_Price]]*Orders_C[[#This Row],[Quantity]])-Orders_C[[#This Row],[Discount]]+Orders_C[[#This Row],[Tax]]</f>
        <v>877.4</v>
      </c>
      <c r="AD3142" t="str">
        <f>IF(COUNTIF(Orders_C[[#All],[Customer_ID]],Orders_C[[#This Row],[Customer_ID]])&gt;1,"Repeat","New")</f>
        <v>Repeat</v>
      </c>
      <c r="AE3142" t="str" cm="1">
        <f t="array" ref="AE3142">_xlfn.XLOOKUP(Orders_C[[#This Row],[Store_ID]],Stores_c[[#All],[Store_ID]],Stores_c[[#All],[City]])</f>
        <v>North Robertstad</v>
      </c>
      <c r="AF3142" t="str" cm="1">
        <f t="array" ref="AF3142">_xlfn.XLOOKUP(Orders_C[[#This Row],[Store_ID]],Stores_c[[#All],[Store_ID]],Stores_c[[#All],[Manager_Name]])</f>
        <v>Mary Lewis</v>
      </c>
      <c r="AG3142" t="str" cm="1">
        <f t="array" ref="AG3142">_xlfn.XLOOKUP(Orders_C[[#This Row],[Store_ID]],Stores_c[[#All],[Store_ID]],Stores_c[[#All],[Store_Type]])</f>
        <v>Street</v>
      </c>
    </row>
    <row r="3143" spans="1:33" x14ac:dyDescent="0.25">
      <c r="A3143">
        <v>6424</v>
      </c>
      <c r="B3143" s="1">
        <v>45963</v>
      </c>
      <c r="C3143" s="2">
        <v>0.708587962962963</v>
      </c>
      <c r="D3143">
        <v>1253</v>
      </c>
      <c r="E3143">
        <v>210</v>
      </c>
      <c r="F3143">
        <v>499</v>
      </c>
      <c r="G3143">
        <v>333</v>
      </c>
      <c r="H3143">
        <v>2</v>
      </c>
      <c r="I3143">
        <v>434</v>
      </c>
      <c r="J3143">
        <v>5</v>
      </c>
      <c r="K3143">
        <v>21.7</v>
      </c>
      <c r="L3143">
        <v>884.7</v>
      </c>
      <c r="M3143" t="s">
        <v>20</v>
      </c>
      <c r="N3143" t="s">
        <v>22</v>
      </c>
      <c r="O3143">
        <v>46</v>
      </c>
      <c r="P3143">
        <v>1</v>
      </c>
      <c r="Q3143" t="s">
        <v>447</v>
      </c>
      <c r="R3143">
        <v>509</v>
      </c>
      <c r="S3143" s="3">
        <v>0.05</v>
      </c>
      <c r="T3143" s="6">
        <v>363.90000000000009</v>
      </c>
      <c r="U3143" t="s">
        <v>6336</v>
      </c>
      <c r="V3143">
        <v>2025</v>
      </c>
      <c r="W3143" t="s">
        <v>6331</v>
      </c>
      <c r="X3143" t="str">
        <f>_xlfn.XLOOKUP(Orders_C[[#This Row],[Product_ID]],Products_C[Product_ID],Products_C[Product_Name])</f>
        <v>Chicken Wings</v>
      </c>
      <c r="Y3143" t="str">
        <f>_xlfn.XLOOKUP(Orders_C[[#This Row],[Product_ID]],Products_C[Product_ID],Products_C[Category])</f>
        <v>Burger</v>
      </c>
      <c r="Z3143" t="str">
        <f>_xlfn.XLOOKUP(Orders_C[[#This Row],[Store_ID]],Stores_c[Store_ID],Stores_c[City])</f>
        <v>East William</v>
      </c>
      <c r="AA3143" t="str">
        <f>_xlfn.XLOOKUP(Orders_C[[#This Row],[Customer_ID]],Customers_c[Customer_ID],Customers_c[Customer_Name])</f>
        <v>Jessica Robertson</v>
      </c>
      <c r="AB3143" s="6">
        <f>Orders_C[[#This Row],[Quantity]]*Orders_C[[#This Row],[Unit_Price]]*(1-Orders_C[[#This Row],[Discount %]])+Orders_C[[#This Row],[Tax]]</f>
        <v>846.3</v>
      </c>
      <c r="AC3143" s="9">
        <f>(Orders_C[[#This Row],[Unit_Price]]*Orders_C[[#This Row],[Quantity]])-Orders_C[[#This Row],[Discount]]+Orders_C[[#This Row],[Tax]]</f>
        <v>884.7</v>
      </c>
      <c r="AD3143" t="str">
        <f>IF(COUNTIF(Orders_C[[#All],[Customer_ID]],Orders_C[[#This Row],[Customer_ID]])&gt;1,"Repeat","New")</f>
        <v>Repeat</v>
      </c>
      <c r="AE3143" t="str" cm="1">
        <f t="array" ref="AE3143">_xlfn.XLOOKUP(Orders_C[[#This Row],[Store_ID]],Stores_c[[#All],[Store_ID]],Stores_c[[#All],[City]])</f>
        <v>East William</v>
      </c>
      <c r="AF3143" t="str" cm="1">
        <f t="array" ref="AF3143">_xlfn.XLOOKUP(Orders_C[[#This Row],[Store_ID]],Stores_c[[#All],[Store_ID]],Stores_c[[#All],[Manager_Name]])</f>
        <v>Victoria Butler</v>
      </c>
      <c r="AG3143" t="str" cm="1">
        <f t="array" ref="AG3143">_xlfn.XLOOKUP(Orders_C[[#This Row],[Store_ID]],Stores_c[[#All],[Store_ID]],Stores_c[[#All],[Store_Type]])</f>
        <v>Drive-Thru</v>
      </c>
    </row>
    <row r="3144" spans="1:33" x14ac:dyDescent="0.25">
      <c r="A3144">
        <v>7098</v>
      </c>
      <c r="B3144" s="1">
        <v>45852</v>
      </c>
      <c r="C3144" s="2">
        <v>0.28641203703703705</v>
      </c>
      <c r="D3144">
        <v>1192</v>
      </c>
      <c r="E3144">
        <v>218</v>
      </c>
      <c r="F3144">
        <v>550</v>
      </c>
      <c r="G3144">
        <v>322</v>
      </c>
      <c r="H3144">
        <v>2</v>
      </c>
      <c r="I3144">
        <v>440</v>
      </c>
      <c r="J3144">
        <v>10</v>
      </c>
      <c r="K3144">
        <v>22</v>
      </c>
      <c r="L3144">
        <v>892</v>
      </c>
      <c r="M3144" t="s">
        <v>18</v>
      </c>
      <c r="N3144" t="s">
        <v>21</v>
      </c>
      <c r="O3144">
        <v>19</v>
      </c>
      <c r="P3144">
        <v>3</v>
      </c>
      <c r="Q3144" t="s">
        <v>1121</v>
      </c>
      <c r="R3144">
        <v>508</v>
      </c>
      <c r="S3144" s="3">
        <v>0.1</v>
      </c>
      <c r="T3144" s="6">
        <v>364</v>
      </c>
      <c r="U3144" t="s">
        <v>6341</v>
      </c>
      <c r="V3144">
        <v>2025</v>
      </c>
      <c r="W3144" t="s">
        <v>6333</v>
      </c>
      <c r="X3144" t="str">
        <f>_xlfn.XLOOKUP(Orders_C[[#This Row],[Product_ID]],Products_C[Product_ID],Products_C[Product_Name])</f>
        <v>Veg Burger</v>
      </c>
      <c r="Y3144" t="str">
        <f>_xlfn.XLOOKUP(Orders_C[[#This Row],[Product_ID]],Products_C[Product_ID],Products_C[Category])</f>
        <v>Burger</v>
      </c>
      <c r="Z3144" t="str">
        <f>_xlfn.XLOOKUP(Orders_C[[#This Row],[Store_ID]],Stores_c[Store_ID],Stores_c[City])</f>
        <v>East Johnport</v>
      </c>
      <c r="AA3144" t="str">
        <f>_xlfn.XLOOKUP(Orders_C[[#This Row],[Customer_ID]],Customers_c[Customer_ID],Customers_c[Customer_Name])</f>
        <v>Tara Harris</v>
      </c>
      <c r="AB3144" s="6">
        <f>Orders_C[[#This Row],[Quantity]]*Orders_C[[#This Row],[Unit_Price]]*(1-Orders_C[[#This Row],[Discount %]])+Orders_C[[#This Row],[Tax]]</f>
        <v>814</v>
      </c>
      <c r="AC3144" s="9">
        <f>(Orders_C[[#This Row],[Unit_Price]]*Orders_C[[#This Row],[Quantity]])-Orders_C[[#This Row],[Discount]]+Orders_C[[#This Row],[Tax]]</f>
        <v>892</v>
      </c>
      <c r="AD3144" t="str">
        <f>IF(COUNTIF(Orders_C[[#All],[Customer_ID]],Orders_C[[#This Row],[Customer_ID]])&gt;1,"Repeat","New")</f>
        <v>Repeat</v>
      </c>
      <c r="AE3144" t="str" cm="1">
        <f t="array" ref="AE3144">_xlfn.XLOOKUP(Orders_C[[#This Row],[Store_ID]],Stores_c[[#All],[Store_ID]],Stores_c[[#All],[City]])</f>
        <v>East Johnport</v>
      </c>
      <c r="AF3144" t="str" cm="1">
        <f t="array" ref="AF3144">_xlfn.XLOOKUP(Orders_C[[#This Row],[Store_ID]],Stores_c[[#All],[Store_ID]],Stores_c[[#All],[Manager_Name]])</f>
        <v>Mr. Matthew Murillo III</v>
      </c>
      <c r="AG3144" t="str" cm="1">
        <f t="array" ref="AG3144">_xlfn.XLOOKUP(Orders_C[[#This Row],[Store_ID]],Stores_c[[#All],[Store_ID]],Stores_c[[#All],[Store_Type]])</f>
        <v>Street</v>
      </c>
    </row>
    <row r="3145" spans="1:33" x14ac:dyDescent="0.25">
      <c r="A3145">
        <v>7174</v>
      </c>
      <c r="B3145" s="1">
        <v>46025</v>
      </c>
      <c r="C3145" s="2">
        <v>0.9202893518518519</v>
      </c>
      <c r="D3145">
        <v>1504</v>
      </c>
      <c r="E3145">
        <v>221</v>
      </c>
      <c r="F3145">
        <v>533</v>
      </c>
      <c r="G3145">
        <v>309</v>
      </c>
      <c r="H3145">
        <v>4</v>
      </c>
      <c r="I3145">
        <v>227</v>
      </c>
      <c r="J3145">
        <v>10</v>
      </c>
      <c r="K3145">
        <v>11.35</v>
      </c>
      <c r="L3145">
        <v>909.35</v>
      </c>
      <c r="M3145" t="s">
        <v>19</v>
      </c>
      <c r="N3145" t="s">
        <v>23</v>
      </c>
      <c r="O3145">
        <v>26</v>
      </c>
      <c r="P3145">
        <v>3</v>
      </c>
      <c r="Q3145" t="s">
        <v>1197</v>
      </c>
      <c r="R3145">
        <v>504</v>
      </c>
      <c r="S3145" s="3">
        <v>0.1</v>
      </c>
      <c r="T3145" s="6">
        <v>364.55000000000007</v>
      </c>
      <c r="U3145" t="s">
        <v>6330</v>
      </c>
      <c r="V3145">
        <v>2026</v>
      </c>
      <c r="W3145" t="s">
        <v>6329</v>
      </c>
      <c r="X3145" t="str">
        <f>_xlfn.XLOOKUP(Orders_C[[#This Row],[Product_ID]],Products_C[Product_ID],Products_C[Product_Name])</f>
        <v>Chicken Bucket</v>
      </c>
      <c r="Y3145" t="str">
        <f>_xlfn.XLOOKUP(Orders_C[[#This Row],[Product_ID]],Products_C[Product_ID],Products_C[Category])</f>
        <v>Dessert</v>
      </c>
      <c r="Z3145" t="str">
        <f>_xlfn.XLOOKUP(Orders_C[[#This Row],[Store_ID]],Stores_c[Store_ID],Stores_c[City])</f>
        <v>Port Barbarabury</v>
      </c>
      <c r="AA3145" t="str">
        <f>_xlfn.XLOOKUP(Orders_C[[#This Row],[Customer_ID]],Customers_c[Customer_ID],Customers_c[Customer_Name])</f>
        <v>David Gill</v>
      </c>
      <c r="AB3145" s="6">
        <f>Orders_C[[#This Row],[Quantity]]*Orders_C[[#This Row],[Unit_Price]]*(1-Orders_C[[#This Row],[Discount %]])+Orders_C[[#This Row],[Tax]]</f>
        <v>828.55000000000007</v>
      </c>
      <c r="AC3145" s="9">
        <f>(Orders_C[[#This Row],[Unit_Price]]*Orders_C[[#This Row],[Quantity]])-Orders_C[[#This Row],[Discount]]+Orders_C[[#This Row],[Tax]]</f>
        <v>909.35</v>
      </c>
      <c r="AD3145" t="str">
        <f>IF(COUNTIF(Orders_C[[#All],[Customer_ID]],Orders_C[[#This Row],[Customer_ID]])&gt;1,"Repeat","New")</f>
        <v>Repeat</v>
      </c>
      <c r="AE3145" t="str" cm="1">
        <f t="array" ref="AE3145">_xlfn.XLOOKUP(Orders_C[[#This Row],[Store_ID]],Stores_c[[#All],[Store_ID]],Stores_c[[#All],[City]])</f>
        <v>Port Barbarabury</v>
      </c>
      <c r="AF3145" t="str" cm="1">
        <f t="array" ref="AF3145">_xlfn.XLOOKUP(Orders_C[[#This Row],[Store_ID]],Stores_c[[#All],[Store_ID]],Stores_c[[#All],[Manager_Name]])</f>
        <v>Edward Nguyen</v>
      </c>
      <c r="AG3145" t="str" cm="1">
        <f t="array" ref="AG3145">_xlfn.XLOOKUP(Orders_C[[#This Row],[Store_ID]],Stores_c[[#All],[Store_ID]],Stores_c[[#All],[Store_Type]])</f>
        <v>Street</v>
      </c>
    </row>
    <row r="3146" spans="1:33" x14ac:dyDescent="0.25">
      <c r="A3146">
        <v>7534</v>
      </c>
      <c r="B3146" s="1">
        <v>45869</v>
      </c>
      <c r="C3146" s="2">
        <v>0.20570601851851852</v>
      </c>
      <c r="D3146">
        <v>1499</v>
      </c>
      <c r="E3146">
        <v>225</v>
      </c>
      <c r="F3146">
        <v>511</v>
      </c>
      <c r="G3146">
        <v>311</v>
      </c>
      <c r="H3146">
        <v>4</v>
      </c>
      <c r="I3146">
        <v>227</v>
      </c>
      <c r="J3146">
        <v>10</v>
      </c>
      <c r="K3146">
        <v>11.35</v>
      </c>
      <c r="L3146">
        <v>909.35</v>
      </c>
      <c r="M3146" t="s">
        <v>19</v>
      </c>
      <c r="N3146" t="s">
        <v>21</v>
      </c>
      <c r="O3146">
        <v>16</v>
      </c>
      <c r="P3146">
        <v>2</v>
      </c>
      <c r="Q3146" t="s">
        <v>1557</v>
      </c>
      <c r="R3146">
        <v>510</v>
      </c>
      <c r="S3146" s="3">
        <v>0.1</v>
      </c>
      <c r="T3146" s="6">
        <v>364.55000000000007</v>
      </c>
      <c r="U3146" t="s">
        <v>6341</v>
      </c>
      <c r="V3146">
        <v>2025</v>
      </c>
      <c r="W3146" t="s">
        <v>6333</v>
      </c>
      <c r="X3146" t="str">
        <f>_xlfn.XLOOKUP(Orders_C[[#This Row],[Product_ID]],Products_C[Product_ID],Products_C[Product_Name])</f>
        <v>Pepsi</v>
      </c>
      <c r="Y3146" t="str">
        <f>_xlfn.XLOOKUP(Orders_C[[#This Row],[Product_ID]],Products_C[Product_ID],Products_C[Category])</f>
        <v>Dessert</v>
      </c>
      <c r="Z3146" t="str">
        <f>_xlfn.XLOOKUP(Orders_C[[#This Row],[Store_ID]],Stores_c[Store_ID],Stores_c[City])</f>
        <v>South Peter</v>
      </c>
      <c r="AA3146" t="str">
        <f>_xlfn.XLOOKUP(Orders_C[[#This Row],[Customer_ID]],Customers_c[Customer_ID],Customers_c[Customer_Name])</f>
        <v>Amber Hebert</v>
      </c>
      <c r="AB3146" s="6">
        <f>Orders_C[[#This Row],[Quantity]]*Orders_C[[#This Row],[Unit_Price]]*(1-Orders_C[[#This Row],[Discount %]])+Orders_C[[#This Row],[Tax]]</f>
        <v>828.55000000000007</v>
      </c>
      <c r="AC3146" s="9">
        <f>(Orders_C[[#This Row],[Unit_Price]]*Orders_C[[#This Row],[Quantity]])-Orders_C[[#This Row],[Discount]]+Orders_C[[#This Row],[Tax]]</f>
        <v>909.35</v>
      </c>
      <c r="AD3146" t="str">
        <f>IF(COUNTIF(Orders_C[[#All],[Customer_ID]],Orders_C[[#This Row],[Customer_ID]])&gt;1,"Repeat","New")</f>
        <v>Repeat</v>
      </c>
      <c r="AE3146" t="str" cm="1">
        <f t="array" ref="AE3146">_xlfn.XLOOKUP(Orders_C[[#This Row],[Store_ID]],Stores_c[[#All],[Store_ID]],Stores_c[[#All],[City]])</f>
        <v>South Peter</v>
      </c>
      <c r="AF3146" t="str" cm="1">
        <f t="array" ref="AF3146">_xlfn.XLOOKUP(Orders_C[[#This Row],[Store_ID]],Stores_c[[#All],[Store_ID]],Stores_c[[#All],[Manager_Name]])</f>
        <v>Gregory Lambert</v>
      </c>
      <c r="AG3146" t="str" cm="1">
        <f t="array" ref="AG3146">_xlfn.XLOOKUP(Orders_C[[#This Row],[Store_ID]],Stores_c[[#All],[Store_ID]],Stores_c[[#All],[Store_Type]])</f>
        <v>Street</v>
      </c>
    </row>
    <row r="3147" spans="1:33" x14ac:dyDescent="0.25">
      <c r="A3147">
        <v>7870</v>
      </c>
      <c r="B3147" s="1">
        <v>45708</v>
      </c>
      <c r="C3147" s="2">
        <v>0.72658564814814819</v>
      </c>
      <c r="D3147">
        <v>1505</v>
      </c>
      <c r="E3147">
        <v>221</v>
      </c>
      <c r="F3147">
        <v>548</v>
      </c>
      <c r="G3147">
        <v>334</v>
      </c>
      <c r="H3147">
        <v>4</v>
      </c>
      <c r="I3147">
        <v>224</v>
      </c>
      <c r="J3147">
        <v>5</v>
      </c>
      <c r="K3147">
        <v>11.2</v>
      </c>
      <c r="L3147">
        <v>902.2</v>
      </c>
      <c r="M3147" t="s">
        <v>20</v>
      </c>
      <c r="N3147" t="s">
        <v>22</v>
      </c>
      <c r="O3147">
        <v>42</v>
      </c>
      <c r="P3147">
        <v>3</v>
      </c>
      <c r="Q3147" t="s">
        <v>1893</v>
      </c>
      <c r="R3147">
        <v>503</v>
      </c>
      <c r="S3147" s="3">
        <v>0.05</v>
      </c>
      <c r="T3147" s="6">
        <v>364.6</v>
      </c>
      <c r="U3147" t="s">
        <v>6338</v>
      </c>
      <c r="V3147">
        <v>2025</v>
      </c>
      <c r="W3147" t="s">
        <v>6331</v>
      </c>
      <c r="X3147" t="str">
        <f>_xlfn.XLOOKUP(Orders_C[[#This Row],[Product_ID]],Products_C[Product_ID],Products_C[Product_Name])</f>
        <v>Krushers</v>
      </c>
      <c r="Y3147" t="str">
        <f>_xlfn.XLOOKUP(Orders_C[[#This Row],[Product_ID]],Products_C[Product_ID],Products_C[Category])</f>
        <v>Dessert</v>
      </c>
      <c r="Z3147" t="str">
        <f>_xlfn.XLOOKUP(Orders_C[[#This Row],[Store_ID]],Stores_c[Store_ID],Stores_c[City])</f>
        <v>Port Barbarabury</v>
      </c>
      <c r="AA3147" t="str">
        <f>_xlfn.XLOOKUP(Orders_C[[#This Row],[Customer_ID]],Customers_c[Customer_ID],Customers_c[Customer_Name])</f>
        <v>Victoria Arroyo</v>
      </c>
      <c r="AB3147" s="6">
        <f>Orders_C[[#This Row],[Quantity]]*Orders_C[[#This Row],[Unit_Price]]*(1-Orders_C[[#This Row],[Discount %]])+Orders_C[[#This Row],[Tax]]</f>
        <v>862.4</v>
      </c>
      <c r="AC3147" s="9">
        <f>(Orders_C[[#This Row],[Unit_Price]]*Orders_C[[#This Row],[Quantity]])-Orders_C[[#This Row],[Discount]]+Orders_C[[#This Row],[Tax]]</f>
        <v>902.2</v>
      </c>
      <c r="AD3147" t="str">
        <f>IF(COUNTIF(Orders_C[[#All],[Customer_ID]],Orders_C[[#This Row],[Customer_ID]])&gt;1,"Repeat","New")</f>
        <v>Repeat</v>
      </c>
      <c r="AE3147" t="str" cm="1">
        <f t="array" ref="AE3147">_xlfn.XLOOKUP(Orders_C[[#This Row],[Store_ID]],Stores_c[[#All],[Store_ID]],Stores_c[[#All],[City]])</f>
        <v>Port Barbarabury</v>
      </c>
      <c r="AF3147" t="str" cm="1">
        <f t="array" ref="AF3147">_xlfn.XLOOKUP(Orders_C[[#This Row],[Store_ID]],Stores_c[[#All],[Store_ID]],Stores_c[[#All],[Manager_Name]])</f>
        <v>Edward Nguyen</v>
      </c>
      <c r="AG3147" t="str" cm="1">
        <f t="array" ref="AG3147">_xlfn.XLOOKUP(Orders_C[[#This Row],[Store_ID]],Stores_c[[#All],[Store_ID]],Stores_c[[#All],[Store_Type]])</f>
        <v>Street</v>
      </c>
    </row>
    <row r="3148" spans="1:33" x14ac:dyDescent="0.25">
      <c r="A3148">
        <v>7993</v>
      </c>
      <c r="B3148" s="1">
        <v>46036</v>
      </c>
      <c r="C3148" s="2">
        <v>0.86888888888888893</v>
      </c>
      <c r="D3148">
        <v>1936</v>
      </c>
      <c r="E3148">
        <v>221</v>
      </c>
      <c r="F3148">
        <v>437</v>
      </c>
      <c r="G3148">
        <v>339</v>
      </c>
      <c r="H3148">
        <v>4</v>
      </c>
      <c r="I3148">
        <v>224</v>
      </c>
      <c r="J3148">
        <v>5</v>
      </c>
      <c r="K3148">
        <v>11.2</v>
      </c>
      <c r="L3148">
        <v>902.2</v>
      </c>
      <c r="M3148" t="s">
        <v>20</v>
      </c>
      <c r="N3148" t="s">
        <v>22</v>
      </c>
      <c r="O3148">
        <v>27</v>
      </c>
      <c r="P3148">
        <v>3</v>
      </c>
      <c r="Q3148" t="s">
        <v>2016</v>
      </c>
      <c r="R3148">
        <v>505</v>
      </c>
      <c r="S3148" s="3">
        <v>0.05</v>
      </c>
      <c r="T3148" s="6">
        <v>364.6</v>
      </c>
      <c r="U3148" t="s">
        <v>6330</v>
      </c>
      <c r="V3148">
        <v>2026</v>
      </c>
      <c r="W3148" t="s">
        <v>6329</v>
      </c>
      <c r="X3148" t="str">
        <f>_xlfn.XLOOKUP(Orders_C[[#This Row],[Product_ID]],Products_C[Product_ID],Products_C[Product_Name])</f>
        <v>Veg Burger</v>
      </c>
      <c r="Y3148" t="str">
        <f>_xlfn.XLOOKUP(Orders_C[[#This Row],[Product_ID]],Products_C[Product_ID],Products_C[Category])</f>
        <v>Burger</v>
      </c>
      <c r="Z3148" t="str">
        <f>_xlfn.XLOOKUP(Orders_C[[#This Row],[Store_ID]],Stores_c[Store_ID],Stores_c[City])</f>
        <v>Port Barbarabury</v>
      </c>
      <c r="AA3148" t="str">
        <f>_xlfn.XLOOKUP(Orders_C[[#This Row],[Customer_ID]],Customers_c[Customer_ID],Customers_c[Customer_Name])</f>
        <v>Kimberly Gonzales</v>
      </c>
      <c r="AB3148" s="6">
        <f>Orders_C[[#This Row],[Quantity]]*Orders_C[[#This Row],[Unit_Price]]*(1-Orders_C[[#This Row],[Discount %]])+Orders_C[[#This Row],[Tax]]</f>
        <v>862.4</v>
      </c>
      <c r="AC3148" s="9">
        <f>(Orders_C[[#This Row],[Unit_Price]]*Orders_C[[#This Row],[Quantity]])-Orders_C[[#This Row],[Discount]]+Orders_C[[#This Row],[Tax]]</f>
        <v>902.2</v>
      </c>
      <c r="AD3148" t="str">
        <f>IF(COUNTIF(Orders_C[[#All],[Customer_ID]],Orders_C[[#This Row],[Customer_ID]])&gt;1,"Repeat","New")</f>
        <v>Repeat</v>
      </c>
      <c r="AE3148" t="str" cm="1">
        <f t="array" ref="AE3148">_xlfn.XLOOKUP(Orders_C[[#This Row],[Store_ID]],Stores_c[[#All],[Store_ID]],Stores_c[[#All],[City]])</f>
        <v>Port Barbarabury</v>
      </c>
      <c r="AF3148" t="str" cm="1">
        <f t="array" ref="AF3148">_xlfn.XLOOKUP(Orders_C[[#This Row],[Store_ID]],Stores_c[[#All],[Store_ID]],Stores_c[[#All],[Manager_Name]])</f>
        <v>Edward Nguyen</v>
      </c>
      <c r="AG3148" t="str" cm="1">
        <f t="array" ref="AG3148">_xlfn.XLOOKUP(Orders_C[[#This Row],[Store_ID]],Stores_c[[#All],[Store_ID]],Stores_c[[#All],[Store_Type]])</f>
        <v>Street</v>
      </c>
    </row>
    <row r="3149" spans="1:33" x14ac:dyDescent="0.25">
      <c r="A3149">
        <v>10384</v>
      </c>
      <c r="B3149" s="1">
        <v>46014</v>
      </c>
      <c r="C3149" s="2">
        <v>0.78280092592592587</v>
      </c>
      <c r="D3149">
        <v>1346</v>
      </c>
      <c r="E3149">
        <v>202</v>
      </c>
      <c r="F3149">
        <v>537</v>
      </c>
      <c r="G3149">
        <v>329</v>
      </c>
      <c r="H3149">
        <v>2</v>
      </c>
      <c r="I3149">
        <v>435</v>
      </c>
      <c r="J3149">
        <v>5</v>
      </c>
      <c r="K3149">
        <v>21.75</v>
      </c>
      <c r="L3149">
        <v>886.75</v>
      </c>
      <c r="M3149" t="s">
        <v>20</v>
      </c>
      <c r="N3149" t="s">
        <v>21</v>
      </c>
      <c r="O3149">
        <v>59</v>
      </c>
      <c r="P3149">
        <v>4</v>
      </c>
      <c r="Q3149" t="s">
        <v>4407</v>
      </c>
      <c r="R3149">
        <v>509</v>
      </c>
      <c r="S3149" s="3">
        <v>0.05</v>
      </c>
      <c r="T3149" s="6">
        <v>364.75</v>
      </c>
      <c r="U3149" t="s">
        <v>6328</v>
      </c>
      <c r="V3149">
        <v>2025</v>
      </c>
      <c r="W3149" t="s">
        <v>6331</v>
      </c>
      <c r="X3149" t="str">
        <f>_xlfn.XLOOKUP(Orders_C[[#This Row],[Product_ID]],Products_C[Product_ID],Products_C[Product_Name])</f>
        <v>Rice Bowl</v>
      </c>
      <c r="Y3149" t="str">
        <f>_xlfn.XLOOKUP(Orders_C[[#This Row],[Product_ID]],Products_C[Product_ID],Products_C[Category])</f>
        <v>Dessert</v>
      </c>
      <c r="Z3149" t="str">
        <f>_xlfn.XLOOKUP(Orders_C[[#This Row],[Store_ID]],Stores_c[Store_ID],Stores_c[City])</f>
        <v>Rebekahside</v>
      </c>
      <c r="AA3149" t="str">
        <f>_xlfn.XLOOKUP(Orders_C[[#This Row],[Customer_ID]],Customers_c[Customer_ID],Customers_c[Customer_Name])</f>
        <v>Patricia Klein</v>
      </c>
      <c r="AB3149" s="6">
        <f>Orders_C[[#This Row],[Quantity]]*Orders_C[[#This Row],[Unit_Price]]*(1-Orders_C[[#This Row],[Discount %]])+Orders_C[[#This Row],[Tax]]</f>
        <v>848.25</v>
      </c>
      <c r="AC3149" s="9">
        <f>(Orders_C[[#This Row],[Unit_Price]]*Orders_C[[#This Row],[Quantity]])-Orders_C[[#This Row],[Discount]]+Orders_C[[#This Row],[Tax]]</f>
        <v>886.75</v>
      </c>
      <c r="AD3149" t="str">
        <f>IF(COUNTIF(Orders_C[[#All],[Customer_ID]],Orders_C[[#This Row],[Customer_ID]])&gt;1,"Repeat","New")</f>
        <v>Repeat</v>
      </c>
      <c r="AE3149" t="str" cm="1">
        <f t="array" ref="AE3149">_xlfn.XLOOKUP(Orders_C[[#This Row],[Store_ID]],Stores_c[[#All],[Store_ID]],Stores_c[[#All],[City]])</f>
        <v>Rebekahside</v>
      </c>
      <c r="AF3149" t="str" cm="1">
        <f t="array" ref="AF3149">_xlfn.XLOOKUP(Orders_C[[#This Row],[Store_ID]],Stores_c[[#All],[Store_ID]],Stores_c[[#All],[Manager_Name]])</f>
        <v>Mark Ray</v>
      </c>
      <c r="AG3149" t="str" cm="1">
        <f t="array" ref="AG3149">_xlfn.XLOOKUP(Orders_C[[#This Row],[Store_ID]],Stores_c[[#All],[Store_ID]],Stores_c[[#All],[Store_Type]])</f>
        <v>Drive-Thru</v>
      </c>
    </row>
    <row r="3150" spans="1:33" x14ac:dyDescent="0.25">
      <c r="A3150">
        <v>7074</v>
      </c>
      <c r="B3150" s="1">
        <v>45979</v>
      </c>
      <c r="C3150" s="2">
        <v>0.72659722222222223</v>
      </c>
      <c r="D3150">
        <v>1643</v>
      </c>
      <c r="E3150">
        <v>218</v>
      </c>
      <c r="F3150">
        <v>525</v>
      </c>
      <c r="G3150">
        <v>308</v>
      </c>
      <c r="H3150">
        <v>3</v>
      </c>
      <c r="I3150">
        <v>292</v>
      </c>
      <c r="J3150">
        <v>0</v>
      </c>
      <c r="K3150">
        <v>14.6</v>
      </c>
      <c r="L3150">
        <v>890.6</v>
      </c>
      <c r="M3150" t="s">
        <v>18</v>
      </c>
      <c r="N3150" t="s">
        <v>23</v>
      </c>
      <c r="O3150">
        <v>52</v>
      </c>
      <c r="P3150">
        <v>1</v>
      </c>
      <c r="Q3150" t="s">
        <v>1097</v>
      </c>
      <c r="R3150">
        <v>508</v>
      </c>
      <c r="S3150" s="3">
        <v>0</v>
      </c>
      <c r="T3150" s="6">
        <v>365</v>
      </c>
      <c r="U3150" t="s">
        <v>6336</v>
      </c>
      <c r="V3150">
        <v>2025</v>
      </c>
      <c r="W3150" t="s">
        <v>6331</v>
      </c>
      <c r="X3150" t="str">
        <f>_xlfn.XLOOKUP(Orders_C[[#This Row],[Product_ID]],Products_C[Product_ID],Products_C[Product_Name])</f>
        <v>Zinger Burger</v>
      </c>
      <c r="Y3150" t="str">
        <f>_xlfn.XLOOKUP(Orders_C[[#This Row],[Product_ID]],Products_C[Product_ID],Products_C[Category])</f>
        <v>Beverage</v>
      </c>
      <c r="Z3150" t="str">
        <f>_xlfn.XLOOKUP(Orders_C[[#This Row],[Store_ID]],Stores_c[Store_ID],Stores_c[City])</f>
        <v>East Johnport</v>
      </c>
      <c r="AA3150" t="str">
        <f>_xlfn.XLOOKUP(Orders_C[[#This Row],[Customer_ID]],Customers_c[Customer_ID],Customers_c[Customer_Name])</f>
        <v>Mr. Christopher Salazar</v>
      </c>
      <c r="AB3150" s="6">
        <f>Orders_C[[#This Row],[Quantity]]*Orders_C[[#This Row],[Unit_Price]]*(1-Orders_C[[#This Row],[Discount %]])+Orders_C[[#This Row],[Tax]]</f>
        <v>890.6</v>
      </c>
      <c r="AC3150" s="9">
        <f>(Orders_C[[#This Row],[Unit_Price]]*Orders_C[[#This Row],[Quantity]])-Orders_C[[#This Row],[Discount]]+Orders_C[[#This Row],[Tax]]</f>
        <v>890.6</v>
      </c>
      <c r="AD3150" t="str">
        <f>IF(COUNTIF(Orders_C[[#All],[Customer_ID]],Orders_C[[#This Row],[Customer_ID]])&gt;1,"Repeat","New")</f>
        <v>Repeat</v>
      </c>
      <c r="AE3150" t="str" cm="1">
        <f t="array" ref="AE3150">_xlfn.XLOOKUP(Orders_C[[#This Row],[Store_ID]],Stores_c[[#All],[Store_ID]],Stores_c[[#All],[City]])</f>
        <v>East Johnport</v>
      </c>
      <c r="AF3150" t="str" cm="1">
        <f t="array" ref="AF3150">_xlfn.XLOOKUP(Orders_C[[#This Row],[Store_ID]],Stores_c[[#All],[Store_ID]],Stores_c[[#All],[Manager_Name]])</f>
        <v>Mr. Matthew Murillo III</v>
      </c>
      <c r="AG3150" t="str" cm="1">
        <f t="array" ref="AG3150">_xlfn.XLOOKUP(Orders_C[[#This Row],[Store_ID]],Stores_c[[#All],[Store_ID]],Stores_c[[#All],[Store_Type]])</f>
        <v>Street</v>
      </c>
    </row>
    <row r="3151" spans="1:33" x14ac:dyDescent="0.25">
      <c r="A3151">
        <v>8575</v>
      </c>
      <c r="B3151" s="1">
        <v>46054</v>
      </c>
      <c r="C3151" s="2">
        <v>0.9939930555555555</v>
      </c>
      <c r="D3151">
        <v>1509</v>
      </c>
      <c r="E3151">
        <v>211</v>
      </c>
      <c r="F3151">
        <v>410</v>
      </c>
      <c r="G3151">
        <v>340</v>
      </c>
      <c r="H3151">
        <v>3</v>
      </c>
      <c r="I3151">
        <v>296</v>
      </c>
      <c r="J3151">
        <v>5</v>
      </c>
      <c r="K3151">
        <v>14.8</v>
      </c>
      <c r="L3151">
        <v>897.8</v>
      </c>
      <c r="M3151" t="s">
        <v>18</v>
      </c>
      <c r="N3151" t="s">
        <v>23</v>
      </c>
      <c r="O3151">
        <v>51</v>
      </c>
      <c r="P3151">
        <v>5</v>
      </c>
      <c r="Q3151" t="s">
        <v>2598</v>
      </c>
      <c r="R3151">
        <v>503</v>
      </c>
      <c r="S3151" s="3">
        <v>0.05</v>
      </c>
      <c r="T3151" s="6">
        <v>365</v>
      </c>
      <c r="U3151" t="s">
        <v>6338</v>
      </c>
      <c r="V3151">
        <v>2026</v>
      </c>
      <c r="W3151" t="s">
        <v>6331</v>
      </c>
      <c r="X3151" t="str">
        <f>_xlfn.XLOOKUP(Orders_C[[#This Row],[Product_ID]],Products_C[Product_ID],Products_C[Product_Name])</f>
        <v>Chocolate Lava Cake</v>
      </c>
      <c r="Y3151" t="str">
        <f>_xlfn.XLOOKUP(Orders_C[[#This Row],[Product_ID]],Products_C[Product_ID],Products_C[Category])</f>
        <v>Chicken</v>
      </c>
      <c r="Z3151" t="str">
        <f>_xlfn.XLOOKUP(Orders_C[[#This Row],[Store_ID]],Stores_c[Store_ID],Stores_c[City])</f>
        <v>North Robertstad</v>
      </c>
      <c r="AA3151" t="str">
        <f>_xlfn.XLOOKUP(Orders_C[[#This Row],[Customer_ID]],Customers_c[Customer_ID],Customers_c[Customer_Name])</f>
        <v>Kristin Johnston</v>
      </c>
      <c r="AB3151" s="6">
        <f>Orders_C[[#This Row],[Quantity]]*Orders_C[[#This Row],[Unit_Price]]*(1-Orders_C[[#This Row],[Discount %]])+Orders_C[[#This Row],[Tax]]</f>
        <v>858.39999999999986</v>
      </c>
      <c r="AC3151" s="9">
        <f>(Orders_C[[#This Row],[Unit_Price]]*Orders_C[[#This Row],[Quantity]])-Orders_C[[#This Row],[Discount]]+Orders_C[[#This Row],[Tax]]</f>
        <v>897.8</v>
      </c>
      <c r="AD3151" t="str">
        <f>IF(COUNTIF(Orders_C[[#All],[Customer_ID]],Orders_C[[#This Row],[Customer_ID]])&gt;1,"Repeat","New")</f>
        <v>Repeat</v>
      </c>
      <c r="AE3151" t="str" cm="1">
        <f t="array" ref="AE3151">_xlfn.XLOOKUP(Orders_C[[#This Row],[Store_ID]],Stores_c[[#All],[Store_ID]],Stores_c[[#All],[City]])</f>
        <v>North Robertstad</v>
      </c>
      <c r="AF3151" t="str" cm="1">
        <f t="array" ref="AF3151">_xlfn.XLOOKUP(Orders_C[[#This Row],[Store_ID]],Stores_c[[#All],[Store_ID]],Stores_c[[#All],[Manager_Name]])</f>
        <v>Mary Lewis</v>
      </c>
      <c r="AG3151" t="str" cm="1">
        <f t="array" ref="AG3151">_xlfn.XLOOKUP(Orders_C[[#This Row],[Store_ID]],Stores_c[[#All],[Store_ID]],Stores_c[[#All],[Store_Type]])</f>
        <v>Street</v>
      </c>
    </row>
    <row r="3152" spans="1:33" x14ac:dyDescent="0.25">
      <c r="A3152">
        <v>8915</v>
      </c>
      <c r="B3152" s="1">
        <v>46002</v>
      </c>
      <c r="C3152" s="2">
        <v>2.8472222222222222E-2</v>
      </c>
      <c r="D3152">
        <v>1389</v>
      </c>
      <c r="E3152">
        <v>201</v>
      </c>
      <c r="F3152">
        <v>419</v>
      </c>
      <c r="G3152">
        <v>338</v>
      </c>
      <c r="H3152">
        <v>3</v>
      </c>
      <c r="I3152">
        <v>300</v>
      </c>
      <c r="J3152">
        <v>10</v>
      </c>
      <c r="K3152">
        <v>15</v>
      </c>
      <c r="L3152">
        <v>905</v>
      </c>
      <c r="M3152" t="s">
        <v>18</v>
      </c>
      <c r="N3152" t="s">
        <v>21</v>
      </c>
      <c r="O3152">
        <v>52</v>
      </c>
      <c r="P3152">
        <v>2</v>
      </c>
      <c r="Q3152" t="s">
        <v>2938</v>
      </c>
      <c r="R3152">
        <v>508</v>
      </c>
      <c r="S3152" s="3">
        <v>0.1</v>
      </c>
      <c r="T3152" s="6">
        <v>365</v>
      </c>
      <c r="U3152" t="s">
        <v>6328</v>
      </c>
      <c r="V3152">
        <v>2025</v>
      </c>
      <c r="W3152" t="s">
        <v>6331</v>
      </c>
      <c r="X3152" t="str">
        <f>_xlfn.XLOOKUP(Orders_C[[#This Row],[Product_ID]],Products_C[Product_ID],Products_C[Product_Name])</f>
        <v>Chicken Wings</v>
      </c>
      <c r="Y3152" t="str">
        <f>_xlfn.XLOOKUP(Orders_C[[#This Row],[Product_ID]],Products_C[Product_ID],Products_C[Category])</f>
        <v>Burger</v>
      </c>
      <c r="Z3152" t="str">
        <f>_xlfn.XLOOKUP(Orders_C[[#This Row],[Store_ID]],Stores_c[Store_ID],Stores_c[City])</f>
        <v>Lake Nicholasburgh</v>
      </c>
      <c r="AA3152" t="str">
        <f>_xlfn.XLOOKUP(Orders_C[[#This Row],[Customer_ID]],Customers_c[Customer_ID],Customers_c[Customer_Name])</f>
        <v>Karen Curtis</v>
      </c>
      <c r="AB3152" s="6">
        <f>Orders_C[[#This Row],[Quantity]]*Orders_C[[#This Row],[Unit_Price]]*(1-Orders_C[[#This Row],[Discount %]])+Orders_C[[#This Row],[Tax]]</f>
        <v>825</v>
      </c>
      <c r="AC3152" s="9">
        <f>(Orders_C[[#This Row],[Unit_Price]]*Orders_C[[#This Row],[Quantity]])-Orders_C[[#This Row],[Discount]]+Orders_C[[#This Row],[Tax]]</f>
        <v>905</v>
      </c>
      <c r="AD3152" t="str">
        <f>IF(COUNTIF(Orders_C[[#All],[Customer_ID]],Orders_C[[#This Row],[Customer_ID]])&gt;1,"Repeat","New")</f>
        <v>Repeat</v>
      </c>
      <c r="AE3152" t="str" cm="1">
        <f t="array" ref="AE3152">_xlfn.XLOOKUP(Orders_C[[#This Row],[Store_ID]],Stores_c[[#All],[Store_ID]],Stores_c[[#All],[City]])</f>
        <v>Lake Nicholasburgh</v>
      </c>
      <c r="AF3152" t="str" cm="1">
        <f t="array" ref="AF3152">_xlfn.XLOOKUP(Orders_C[[#This Row],[Store_ID]],Stores_c[[#All],[Store_ID]],Stores_c[[#All],[Manager_Name]])</f>
        <v>Maurice Garcia</v>
      </c>
      <c r="AG3152" t="str" cm="1">
        <f t="array" ref="AG3152">_xlfn.XLOOKUP(Orders_C[[#This Row],[Store_ID]],Stores_c[[#All],[Store_ID]],Stores_c[[#All],[Store_Type]])</f>
        <v>Mall</v>
      </c>
    </row>
    <row r="3153" spans="1:33" x14ac:dyDescent="0.25">
      <c r="A3153">
        <v>8977</v>
      </c>
      <c r="B3153" s="1">
        <v>45836</v>
      </c>
      <c r="C3153" s="2">
        <v>0.57145833333333329</v>
      </c>
      <c r="D3153">
        <v>1793</v>
      </c>
      <c r="E3153">
        <v>225</v>
      </c>
      <c r="F3153">
        <v>507</v>
      </c>
      <c r="G3153">
        <v>315</v>
      </c>
      <c r="H3153">
        <v>3</v>
      </c>
      <c r="I3153">
        <v>296</v>
      </c>
      <c r="J3153">
        <v>5</v>
      </c>
      <c r="K3153">
        <v>14.8</v>
      </c>
      <c r="L3153">
        <v>897.8</v>
      </c>
      <c r="M3153" t="s">
        <v>18</v>
      </c>
      <c r="N3153" t="s">
        <v>21</v>
      </c>
      <c r="O3153">
        <v>17</v>
      </c>
      <c r="P3153">
        <v>5</v>
      </c>
      <c r="Q3153" t="s">
        <v>3000</v>
      </c>
      <c r="R3153">
        <v>508</v>
      </c>
      <c r="S3153" s="3">
        <v>0.05</v>
      </c>
      <c r="T3153" s="6">
        <v>365</v>
      </c>
      <c r="U3153" t="s">
        <v>6340</v>
      </c>
      <c r="V3153">
        <v>2025</v>
      </c>
      <c r="W3153" t="s">
        <v>6333</v>
      </c>
      <c r="X3153" t="str">
        <f>_xlfn.XLOOKUP(Orders_C[[#This Row],[Product_ID]],Products_C[Product_ID],Products_C[Product_Name])</f>
        <v>Popcorn Chicken</v>
      </c>
      <c r="Y3153" t="str">
        <f>_xlfn.XLOOKUP(Orders_C[[#This Row],[Product_ID]],Products_C[Product_ID],Products_C[Category])</f>
        <v>Beverage</v>
      </c>
      <c r="Z3153" t="str">
        <f>_xlfn.XLOOKUP(Orders_C[[#This Row],[Store_ID]],Stores_c[Store_ID],Stores_c[City])</f>
        <v>South Peter</v>
      </c>
      <c r="AA3153" t="str">
        <f>_xlfn.XLOOKUP(Orders_C[[#This Row],[Customer_ID]],Customers_c[Customer_ID],Customers_c[Customer_Name])</f>
        <v>Meredith Morgan</v>
      </c>
      <c r="AB3153" s="6">
        <f>Orders_C[[#This Row],[Quantity]]*Orders_C[[#This Row],[Unit_Price]]*(1-Orders_C[[#This Row],[Discount %]])+Orders_C[[#This Row],[Tax]]</f>
        <v>858.39999999999986</v>
      </c>
      <c r="AC3153" s="9">
        <f>(Orders_C[[#This Row],[Unit_Price]]*Orders_C[[#This Row],[Quantity]])-Orders_C[[#This Row],[Discount]]+Orders_C[[#This Row],[Tax]]</f>
        <v>897.8</v>
      </c>
      <c r="AD3153" t="str">
        <f>IF(COUNTIF(Orders_C[[#All],[Customer_ID]],Orders_C[[#This Row],[Customer_ID]])&gt;1,"Repeat","New")</f>
        <v>Repeat</v>
      </c>
      <c r="AE3153" t="str" cm="1">
        <f t="array" ref="AE3153">_xlfn.XLOOKUP(Orders_C[[#This Row],[Store_ID]],Stores_c[[#All],[Store_ID]],Stores_c[[#All],[City]])</f>
        <v>South Peter</v>
      </c>
      <c r="AF3153" t="str" cm="1">
        <f t="array" ref="AF3153">_xlfn.XLOOKUP(Orders_C[[#This Row],[Store_ID]],Stores_c[[#All],[Store_ID]],Stores_c[[#All],[Manager_Name]])</f>
        <v>Gregory Lambert</v>
      </c>
      <c r="AG3153" t="str" cm="1">
        <f t="array" ref="AG3153">_xlfn.XLOOKUP(Orders_C[[#This Row],[Store_ID]],Stores_c[[#All],[Store_ID]],Stores_c[[#All],[Store_Type]])</f>
        <v>Street</v>
      </c>
    </row>
    <row r="3154" spans="1:33" x14ac:dyDescent="0.25">
      <c r="A3154">
        <v>10664</v>
      </c>
      <c r="B3154" s="1">
        <v>45782</v>
      </c>
      <c r="C3154" s="2">
        <v>0.64364583333333336</v>
      </c>
      <c r="D3154">
        <v>1771</v>
      </c>
      <c r="E3154">
        <v>212</v>
      </c>
      <c r="F3154">
        <v>428</v>
      </c>
      <c r="G3154">
        <v>306</v>
      </c>
      <c r="H3154">
        <v>3</v>
      </c>
      <c r="I3154">
        <v>300</v>
      </c>
      <c r="J3154">
        <v>10</v>
      </c>
      <c r="K3154">
        <v>15</v>
      </c>
      <c r="L3154">
        <v>905</v>
      </c>
      <c r="M3154" t="s">
        <v>19</v>
      </c>
      <c r="N3154" t="s">
        <v>22</v>
      </c>
      <c r="O3154">
        <v>33</v>
      </c>
      <c r="P3154">
        <v>2</v>
      </c>
      <c r="Q3154" t="s">
        <v>4687</v>
      </c>
      <c r="R3154">
        <v>504</v>
      </c>
      <c r="S3154" s="3">
        <v>0.1</v>
      </c>
      <c r="T3154" s="6">
        <v>365</v>
      </c>
      <c r="U3154" t="s">
        <v>6339</v>
      </c>
      <c r="V3154">
        <v>2025</v>
      </c>
      <c r="W3154" t="s">
        <v>6329</v>
      </c>
      <c r="X3154" t="str">
        <f>_xlfn.XLOOKUP(Orders_C[[#This Row],[Product_ID]],Products_C[Product_ID],Products_C[Product_Name])</f>
        <v>Veg Burger</v>
      </c>
      <c r="Y3154" t="str">
        <f>_xlfn.XLOOKUP(Orders_C[[#This Row],[Product_ID]],Products_C[Product_ID],Products_C[Category])</f>
        <v>Burger</v>
      </c>
      <c r="Z3154" t="str">
        <f>_xlfn.XLOOKUP(Orders_C[[#This Row],[Store_ID]],Stores_c[Store_ID],Stores_c[City])</f>
        <v>Andrewview</v>
      </c>
      <c r="AA3154" t="str">
        <f>_xlfn.XLOOKUP(Orders_C[[#This Row],[Customer_ID]],Customers_c[Customer_ID],Customers_c[Customer_Name])</f>
        <v>David Barnett</v>
      </c>
      <c r="AB3154" s="6">
        <f>Orders_C[[#This Row],[Quantity]]*Orders_C[[#This Row],[Unit_Price]]*(1-Orders_C[[#This Row],[Discount %]])+Orders_C[[#This Row],[Tax]]</f>
        <v>825</v>
      </c>
      <c r="AC3154" s="9">
        <f>(Orders_C[[#This Row],[Unit_Price]]*Orders_C[[#This Row],[Quantity]])-Orders_C[[#This Row],[Discount]]+Orders_C[[#This Row],[Tax]]</f>
        <v>905</v>
      </c>
      <c r="AD3154" t="str">
        <f>IF(COUNTIF(Orders_C[[#All],[Customer_ID]],Orders_C[[#This Row],[Customer_ID]])&gt;1,"Repeat","New")</f>
        <v>Repeat</v>
      </c>
      <c r="AE3154" t="str" cm="1">
        <f t="array" ref="AE3154">_xlfn.XLOOKUP(Orders_C[[#This Row],[Store_ID]],Stores_c[[#All],[Store_ID]],Stores_c[[#All],[City]])</f>
        <v>Andrewview</v>
      </c>
      <c r="AF3154" t="str" cm="1">
        <f t="array" ref="AF3154">_xlfn.XLOOKUP(Orders_C[[#This Row],[Store_ID]],Stores_c[[#All],[Store_ID]],Stores_c[[#All],[Manager_Name]])</f>
        <v>Alice Sutton</v>
      </c>
      <c r="AG3154" t="str" cm="1">
        <f t="array" ref="AG3154">_xlfn.XLOOKUP(Orders_C[[#This Row],[Store_ID]],Stores_c[[#All],[Store_ID]],Stores_c[[#All],[Store_Type]])</f>
        <v>Mall</v>
      </c>
    </row>
    <row r="3155" spans="1:33" x14ac:dyDescent="0.25">
      <c r="A3155">
        <v>10902</v>
      </c>
      <c r="B3155" s="1">
        <v>46032</v>
      </c>
      <c r="C3155" s="2">
        <v>0.27790509259259261</v>
      </c>
      <c r="D3155">
        <v>1232</v>
      </c>
      <c r="E3155">
        <v>223</v>
      </c>
      <c r="F3155">
        <v>422</v>
      </c>
      <c r="G3155">
        <v>318</v>
      </c>
      <c r="H3155">
        <v>2</v>
      </c>
      <c r="I3155">
        <v>430</v>
      </c>
      <c r="J3155">
        <v>0</v>
      </c>
      <c r="K3155">
        <v>21.5</v>
      </c>
      <c r="L3155">
        <v>881.5</v>
      </c>
      <c r="M3155" t="s">
        <v>19</v>
      </c>
      <c r="N3155" t="s">
        <v>21</v>
      </c>
      <c r="O3155">
        <v>25</v>
      </c>
      <c r="P3155">
        <v>4</v>
      </c>
      <c r="Q3155" t="s">
        <v>4925</v>
      </c>
      <c r="R3155">
        <v>502</v>
      </c>
      <c r="S3155" s="3">
        <v>0</v>
      </c>
      <c r="T3155" s="6">
        <v>365.5</v>
      </c>
      <c r="U3155" t="s">
        <v>6330</v>
      </c>
      <c r="V3155">
        <v>2026</v>
      </c>
      <c r="W3155" t="s">
        <v>6329</v>
      </c>
      <c r="X3155" t="str">
        <f>_xlfn.XLOOKUP(Orders_C[[#This Row],[Product_ID]],Products_C[Product_ID],Products_C[Product_Name])</f>
        <v>Pepsi</v>
      </c>
      <c r="Y3155" t="str">
        <f>_xlfn.XLOOKUP(Orders_C[[#This Row],[Product_ID]],Products_C[Product_ID],Products_C[Category])</f>
        <v>Burger</v>
      </c>
      <c r="Z3155" t="str">
        <f>_xlfn.XLOOKUP(Orders_C[[#This Row],[Store_ID]],Stores_c[Store_ID],Stores_c[City])</f>
        <v>Chambershaven</v>
      </c>
      <c r="AA3155" t="str">
        <f>_xlfn.XLOOKUP(Orders_C[[#This Row],[Customer_ID]],Customers_c[Customer_ID],Customers_c[Customer_Name])</f>
        <v>Daniel Turner</v>
      </c>
      <c r="AB3155" s="6">
        <f>Orders_C[[#This Row],[Quantity]]*Orders_C[[#This Row],[Unit_Price]]*(1-Orders_C[[#This Row],[Discount %]])+Orders_C[[#This Row],[Tax]]</f>
        <v>881.5</v>
      </c>
      <c r="AC3155" s="9">
        <f>(Orders_C[[#This Row],[Unit_Price]]*Orders_C[[#This Row],[Quantity]])-Orders_C[[#This Row],[Discount]]+Orders_C[[#This Row],[Tax]]</f>
        <v>881.5</v>
      </c>
      <c r="AD3155" t="str">
        <f>IF(COUNTIF(Orders_C[[#All],[Customer_ID]],Orders_C[[#This Row],[Customer_ID]])&gt;1,"Repeat","New")</f>
        <v>Repeat</v>
      </c>
      <c r="AE3155" t="str" cm="1">
        <f t="array" ref="AE3155">_xlfn.XLOOKUP(Orders_C[[#This Row],[Store_ID]],Stores_c[[#All],[Store_ID]],Stores_c[[#All],[City]])</f>
        <v>Chambershaven</v>
      </c>
      <c r="AF3155" t="str" cm="1">
        <f t="array" ref="AF3155">_xlfn.XLOOKUP(Orders_C[[#This Row],[Store_ID]],Stores_c[[#All],[Store_ID]],Stores_c[[#All],[Manager_Name]])</f>
        <v>Virginia Webster</v>
      </c>
      <c r="AG3155" t="str" cm="1">
        <f t="array" ref="AG3155">_xlfn.XLOOKUP(Orders_C[[#This Row],[Store_ID]],Stores_c[[#All],[Store_ID]],Stores_c[[#All],[Store_Type]])</f>
        <v>Street</v>
      </c>
    </row>
    <row r="3156" spans="1:33" x14ac:dyDescent="0.25">
      <c r="A3156">
        <v>8715</v>
      </c>
      <c r="B3156" s="1">
        <v>46016</v>
      </c>
      <c r="C3156" s="2">
        <v>0.31810185185185186</v>
      </c>
      <c r="D3156">
        <v>1809</v>
      </c>
      <c r="E3156">
        <v>203</v>
      </c>
      <c r="F3156">
        <v>464</v>
      </c>
      <c r="G3156">
        <v>335</v>
      </c>
      <c r="H3156">
        <v>2</v>
      </c>
      <c r="I3156">
        <v>442</v>
      </c>
      <c r="J3156">
        <v>10</v>
      </c>
      <c r="K3156">
        <v>22.1</v>
      </c>
      <c r="L3156">
        <v>896.1</v>
      </c>
      <c r="M3156" t="s">
        <v>20</v>
      </c>
      <c r="N3156" t="s">
        <v>23</v>
      </c>
      <c r="O3156">
        <v>58</v>
      </c>
      <c r="P3156">
        <v>5</v>
      </c>
      <c r="Q3156" t="s">
        <v>2738</v>
      </c>
      <c r="R3156">
        <v>509</v>
      </c>
      <c r="S3156" s="3">
        <v>0.1</v>
      </c>
      <c r="T3156" s="6">
        <v>365.70000000000005</v>
      </c>
      <c r="U3156" t="s">
        <v>6328</v>
      </c>
      <c r="V3156">
        <v>2025</v>
      </c>
      <c r="W3156" t="s">
        <v>6331</v>
      </c>
      <c r="X3156" t="str">
        <f>_xlfn.XLOOKUP(Orders_C[[#This Row],[Product_ID]],Products_C[Product_ID],Products_C[Product_Name])</f>
        <v>Krushers</v>
      </c>
      <c r="Y3156" t="str">
        <f>_xlfn.XLOOKUP(Orders_C[[#This Row],[Product_ID]],Products_C[Product_ID],Products_C[Category])</f>
        <v>Chicken</v>
      </c>
      <c r="Z3156" t="str">
        <f>_xlfn.XLOOKUP(Orders_C[[#This Row],[Store_ID]],Stores_c[Store_ID],Stores_c[City])</f>
        <v>Lake Williammouth</v>
      </c>
      <c r="AA3156" t="str">
        <f>_xlfn.XLOOKUP(Orders_C[[#This Row],[Customer_ID]],Customers_c[Customer_ID],Customers_c[Customer_Name])</f>
        <v>Renee Jenkins</v>
      </c>
      <c r="AB3156" s="6">
        <f>Orders_C[[#This Row],[Quantity]]*Orders_C[[#This Row],[Unit_Price]]*(1-Orders_C[[#This Row],[Discount %]])+Orders_C[[#This Row],[Tax]]</f>
        <v>817.7</v>
      </c>
      <c r="AC3156" s="9">
        <f>(Orders_C[[#This Row],[Unit_Price]]*Orders_C[[#This Row],[Quantity]])-Orders_C[[#This Row],[Discount]]+Orders_C[[#This Row],[Tax]]</f>
        <v>896.1</v>
      </c>
      <c r="AD3156" t="str">
        <f>IF(COUNTIF(Orders_C[[#All],[Customer_ID]],Orders_C[[#This Row],[Customer_ID]])&gt;1,"Repeat","New")</f>
        <v>Repeat</v>
      </c>
      <c r="AE3156" t="str" cm="1">
        <f t="array" ref="AE3156">_xlfn.XLOOKUP(Orders_C[[#This Row],[Store_ID]],Stores_c[[#All],[Store_ID]],Stores_c[[#All],[City]])</f>
        <v>Lake Williammouth</v>
      </c>
      <c r="AF3156" t="str" cm="1">
        <f t="array" ref="AF3156">_xlfn.XLOOKUP(Orders_C[[#This Row],[Store_ID]],Stores_c[[#All],[Store_ID]],Stores_c[[#All],[Manager_Name]])</f>
        <v>Stephanie Dominguez</v>
      </c>
      <c r="AG3156" t="str" cm="1">
        <f t="array" ref="AG3156">_xlfn.XLOOKUP(Orders_C[[#This Row],[Store_ID]],Stores_c[[#All],[Store_ID]],Stores_c[[#All],[Store_Type]])</f>
        <v>Drive-Thru</v>
      </c>
    </row>
    <row r="3157" spans="1:33" x14ac:dyDescent="0.25">
      <c r="A3157">
        <v>7362</v>
      </c>
      <c r="B3157" s="1">
        <v>45750</v>
      </c>
      <c r="C3157" s="2">
        <v>0.35643518518518519</v>
      </c>
      <c r="D3157">
        <v>1652</v>
      </c>
      <c r="E3157">
        <v>215</v>
      </c>
      <c r="F3157">
        <v>478</v>
      </c>
      <c r="G3157">
        <v>326</v>
      </c>
      <c r="H3157">
        <v>4</v>
      </c>
      <c r="I3157">
        <v>228</v>
      </c>
      <c r="J3157">
        <v>10</v>
      </c>
      <c r="K3157">
        <v>11.4</v>
      </c>
      <c r="L3157">
        <v>913.4</v>
      </c>
      <c r="M3157" t="s">
        <v>20</v>
      </c>
      <c r="N3157" t="s">
        <v>23</v>
      </c>
      <c r="O3157">
        <v>51</v>
      </c>
      <c r="P3157">
        <v>5</v>
      </c>
      <c r="Q3157" t="s">
        <v>1385</v>
      </c>
      <c r="R3157">
        <v>508</v>
      </c>
      <c r="S3157" s="3">
        <v>0.1</v>
      </c>
      <c r="T3157" s="6">
        <v>366.20000000000005</v>
      </c>
      <c r="U3157" t="s">
        <v>6337</v>
      </c>
      <c r="V3157">
        <v>2025</v>
      </c>
      <c r="W3157" t="s">
        <v>6331</v>
      </c>
      <c r="X3157" t="str">
        <f>_xlfn.XLOOKUP(Orders_C[[#This Row],[Product_ID]],Products_C[Product_ID],Products_C[Product_Name])</f>
        <v>Rice Bowl</v>
      </c>
      <c r="Y3157" t="str">
        <f>_xlfn.XLOOKUP(Orders_C[[#This Row],[Product_ID]],Products_C[Product_ID],Products_C[Category])</f>
        <v>Burger</v>
      </c>
      <c r="Z3157" t="str">
        <f>_xlfn.XLOOKUP(Orders_C[[#This Row],[Store_ID]],Stores_c[Store_ID],Stores_c[City])</f>
        <v>Sallyburgh</v>
      </c>
      <c r="AA3157" t="str">
        <f>_xlfn.XLOOKUP(Orders_C[[#This Row],[Customer_ID]],Customers_c[Customer_ID],Customers_c[Customer_Name])</f>
        <v>Amber Martinez</v>
      </c>
      <c r="AB3157" s="6">
        <f>Orders_C[[#This Row],[Quantity]]*Orders_C[[#This Row],[Unit_Price]]*(1-Orders_C[[#This Row],[Discount %]])+Orders_C[[#This Row],[Tax]]</f>
        <v>832.2</v>
      </c>
      <c r="AC3157" s="9">
        <f>(Orders_C[[#This Row],[Unit_Price]]*Orders_C[[#This Row],[Quantity]])-Orders_C[[#This Row],[Discount]]+Orders_C[[#This Row],[Tax]]</f>
        <v>913.4</v>
      </c>
      <c r="AD3157" t="str">
        <f>IF(COUNTIF(Orders_C[[#All],[Customer_ID]],Orders_C[[#This Row],[Customer_ID]])&gt;1,"Repeat","New")</f>
        <v>Repeat</v>
      </c>
      <c r="AE3157" t="str" cm="1">
        <f t="array" ref="AE3157">_xlfn.XLOOKUP(Orders_C[[#This Row],[Store_ID]],Stores_c[[#All],[Store_ID]],Stores_c[[#All],[City]])</f>
        <v>Sallyburgh</v>
      </c>
      <c r="AF3157" t="str" cm="1">
        <f t="array" ref="AF3157">_xlfn.XLOOKUP(Orders_C[[#This Row],[Store_ID]],Stores_c[[#All],[Store_ID]],Stores_c[[#All],[Manager_Name]])</f>
        <v>Benjamin Mccoy</v>
      </c>
      <c r="AG3157" t="str" cm="1">
        <f t="array" ref="AG3157">_xlfn.XLOOKUP(Orders_C[[#This Row],[Store_ID]],Stores_c[[#All],[Store_ID]],Stores_c[[#All],[Store_Type]])</f>
        <v>Drive-Thru</v>
      </c>
    </row>
    <row r="3158" spans="1:33" x14ac:dyDescent="0.25">
      <c r="A3158">
        <v>8122</v>
      </c>
      <c r="B3158" s="1">
        <v>45769</v>
      </c>
      <c r="C3158" s="2">
        <v>0.27848379629629627</v>
      </c>
      <c r="D3158">
        <v>1899</v>
      </c>
      <c r="E3158">
        <v>219</v>
      </c>
      <c r="F3158">
        <v>423</v>
      </c>
      <c r="G3158">
        <v>310</v>
      </c>
      <c r="H3158">
        <v>4</v>
      </c>
      <c r="I3158">
        <v>228</v>
      </c>
      <c r="J3158">
        <v>10</v>
      </c>
      <c r="K3158">
        <v>11.4</v>
      </c>
      <c r="L3158">
        <v>913.4</v>
      </c>
      <c r="M3158" t="s">
        <v>20</v>
      </c>
      <c r="N3158" t="s">
        <v>22</v>
      </c>
      <c r="O3158">
        <v>43</v>
      </c>
      <c r="P3158">
        <v>2</v>
      </c>
      <c r="Q3158" t="s">
        <v>2145</v>
      </c>
      <c r="R3158">
        <v>508</v>
      </c>
      <c r="S3158" s="3">
        <v>0.1</v>
      </c>
      <c r="T3158" s="6">
        <v>366.20000000000005</v>
      </c>
      <c r="U3158" t="s">
        <v>6337</v>
      </c>
      <c r="V3158">
        <v>2025</v>
      </c>
      <c r="W3158" t="s">
        <v>6331</v>
      </c>
      <c r="X3158" t="str">
        <f>_xlfn.XLOOKUP(Orders_C[[#This Row],[Product_ID]],Products_C[Product_ID],Products_C[Product_Name])</f>
        <v>Chicken Bucket</v>
      </c>
      <c r="Y3158" t="str">
        <f>_xlfn.XLOOKUP(Orders_C[[#This Row],[Product_ID]],Products_C[Product_ID],Products_C[Category])</f>
        <v>Chicken</v>
      </c>
      <c r="Z3158" t="str">
        <f>_xlfn.XLOOKUP(Orders_C[[#This Row],[Store_ID]],Stores_c[Store_ID],Stores_c[City])</f>
        <v>Lake David</v>
      </c>
      <c r="AA3158" t="str">
        <f>_xlfn.XLOOKUP(Orders_C[[#This Row],[Customer_ID]],Customers_c[Customer_ID],Customers_c[Customer_Name])</f>
        <v>Dustin Douglas</v>
      </c>
      <c r="AB3158" s="6">
        <f>Orders_C[[#This Row],[Quantity]]*Orders_C[[#This Row],[Unit_Price]]*(1-Orders_C[[#This Row],[Discount %]])+Orders_C[[#This Row],[Tax]]</f>
        <v>832.2</v>
      </c>
      <c r="AC3158" s="9">
        <f>(Orders_C[[#This Row],[Unit_Price]]*Orders_C[[#This Row],[Quantity]])-Orders_C[[#This Row],[Discount]]+Orders_C[[#This Row],[Tax]]</f>
        <v>913.4</v>
      </c>
      <c r="AD3158" t="str">
        <f>IF(COUNTIF(Orders_C[[#All],[Customer_ID]],Orders_C[[#This Row],[Customer_ID]])&gt;1,"Repeat","New")</f>
        <v>Repeat</v>
      </c>
      <c r="AE3158" t="str" cm="1">
        <f t="array" ref="AE3158">_xlfn.XLOOKUP(Orders_C[[#This Row],[Store_ID]],Stores_c[[#All],[Store_ID]],Stores_c[[#All],[City]])</f>
        <v>Lake David</v>
      </c>
      <c r="AF3158" t="str" cm="1">
        <f t="array" ref="AF3158">_xlfn.XLOOKUP(Orders_C[[#This Row],[Store_ID]],Stores_c[[#All],[Store_ID]],Stores_c[[#All],[Manager_Name]])</f>
        <v>Joshua Hines</v>
      </c>
      <c r="AG3158" t="str" cm="1">
        <f t="array" ref="AG3158">_xlfn.XLOOKUP(Orders_C[[#This Row],[Store_ID]],Stores_c[[#All],[Store_ID]],Stores_c[[#All],[Store_Type]])</f>
        <v>Street</v>
      </c>
    </row>
    <row r="3159" spans="1:33" x14ac:dyDescent="0.25">
      <c r="A3159">
        <v>10558</v>
      </c>
      <c r="B3159" s="1">
        <v>45981</v>
      </c>
      <c r="C3159" s="2">
        <v>0.78835648148148152</v>
      </c>
      <c r="D3159">
        <v>1799</v>
      </c>
      <c r="E3159">
        <v>219</v>
      </c>
      <c r="F3159">
        <v>442</v>
      </c>
      <c r="G3159">
        <v>307</v>
      </c>
      <c r="H3159">
        <v>4</v>
      </c>
      <c r="I3159">
        <v>228</v>
      </c>
      <c r="J3159">
        <v>10</v>
      </c>
      <c r="K3159">
        <v>11.4</v>
      </c>
      <c r="L3159">
        <v>913.4</v>
      </c>
      <c r="M3159" t="s">
        <v>20</v>
      </c>
      <c r="N3159" t="s">
        <v>23</v>
      </c>
      <c r="O3159">
        <v>39</v>
      </c>
      <c r="P3159">
        <v>5</v>
      </c>
      <c r="Q3159" t="s">
        <v>4581</v>
      </c>
      <c r="R3159">
        <v>508</v>
      </c>
      <c r="S3159" s="3">
        <v>0.1</v>
      </c>
      <c r="T3159" s="6">
        <v>366.20000000000005</v>
      </c>
      <c r="U3159" t="s">
        <v>6336</v>
      </c>
      <c r="V3159">
        <v>2025</v>
      </c>
      <c r="W3159" t="s">
        <v>6329</v>
      </c>
      <c r="X3159" t="str">
        <f>_xlfn.XLOOKUP(Orders_C[[#This Row],[Product_ID]],Products_C[Product_ID],Products_C[Product_Name])</f>
        <v>Chicken Wings</v>
      </c>
      <c r="Y3159" t="str">
        <f>_xlfn.XLOOKUP(Orders_C[[#This Row],[Product_ID]],Products_C[Product_ID],Products_C[Category])</f>
        <v>Chicken</v>
      </c>
      <c r="Z3159" t="str">
        <f>_xlfn.XLOOKUP(Orders_C[[#This Row],[Store_ID]],Stores_c[Store_ID],Stores_c[City])</f>
        <v>Lake David</v>
      </c>
      <c r="AA3159" t="str">
        <f>_xlfn.XLOOKUP(Orders_C[[#This Row],[Customer_ID]],Customers_c[Customer_ID],Customers_c[Customer_Name])</f>
        <v>Bonnie Haynes</v>
      </c>
      <c r="AB3159" s="6">
        <f>Orders_C[[#This Row],[Quantity]]*Orders_C[[#This Row],[Unit_Price]]*(1-Orders_C[[#This Row],[Discount %]])+Orders_C[[#This Row],[Tax]]</f>
        <v>832.2</v>
      </c>
      <c r="AC3159" s="9">
        <f>(Orders_C[[#This Row],[Unit_Price]]*Orders_C[[#This Row],[Quantity]])-Orders_C[[#This Row],[Discount]]+Orders_C[[#This Row],[Tax]]</f>
        <v>913.4</v>
      </c>
      <c r="AD3159" t="str">
        <f>IF(COUNTIF(Orders_C[[#All],[Customer_ID]],Orders_C[[#This Row],[Customer_ID]])&gt;1,"Repeat","New")</f>
        <v>Repeat</v>
      </c>
      <c r="AE3159" t="str" cm="1">
        <f t="array" ref="AE3159">_xlfn.XLOOKUP(Orders_C[[#This Row],[Store_ID]],Stores_c[[#All],[Store_ID]],Stores_c[[#All],[City]])</f>
        <v>Lake David</v>
      </c>
      <c r="AF3159" t="str" cm="1">
        <f t="array" ref="AF3159">_xlfn.XLOOKUP(Orders_C[[#This Row],[Store_ID]],Stores_c[[#All],[Store_ID]],Stores_c[[#All],[Manager_Name]])</f>
        <v>Joshua Hines</v>
      </c>
      <c r="AG3159" t="str" cm="1">
        <f t="array" ref="AG3159">_xlfn.XLOOKUP(Orders_C[[#This Row],[Store_ID]],Stores_c[[#All],[Store_ID]],Stores_c[[#All],[Store_Type]])</f>
        <v>Street</v>
      </c>
    </row>
    <row r="3160" spans="1:33" x14ac:dyDescent="0.25">
      <c r="A3160">
        <v>6798</v>
      </c>
      <c r="B3160" s="1">
        <v>45721</v>
      </c>
      <c r="C3160" s="2">
        <v>0.29487268518518517</v>
      </c>
      <c r="D3160">
        <v>1492</v>
      </c>
      <c r="E3160">
        <v>210</v>
      </c>
      <c r="F3160">
        <v>436</v>
      </c>
      <c r="G3160">
        <v>308</v>
      </c>
      <c r="H3160">
        <v>3</v>
      </c>
      <c r="I3160">
        <v>297</v>
      </c>
      <c r="J3160">
        <v>5</v>
      </c>
      <c r="K3160">
        <v>14.85</v>
      </c>
      <c r="L3160">
        <v>900.85</v>
      </c>
      <c r="M3160" t="s">
        <v>20</v>
      </c>
      <c r="N3160" t="s">
        <v>22</v>
      </c>
      <c r="O3160">
        <v>25</v>
      </c>
      <c r="P3160">
        <v>2</v>
      </c>
      <c r="Q3160" t="s">
        <v>821</v>
      </c>
      <c r="R3160">
        <v>502</v>
      </c>
      <c r="S3160" s="3">
        <v>0.05</v>
      </c>
      <c r="T3160" s="6">
        <v>366.25</v>
      </c>
      <c r="U3160" t="s">
        <v>6334</v>
      </c>
      <c r="V3160">
        <v>2025</v>
      </c>
      <c r="W3160" t="s">
        <v>6329</v>
      </c>
      <c r="X3160" t="str">
        <f>_xlfn.XLOOKUP(Orders_C[[#This Row],[Product_ID]],Products_C[Product_ID],Products_C[Product_Name])</f>
        <v>Zinger Burger</v>
      </c>
      <c r="Y3160" t="str">
        <f>_xlfn.XLOOKUP(Orders_C[[#This Row],[Product_ID]],Products_C[Product_ID],Products_C[Category])</f>
        <v>Beverage</v>
      </c>
      <c r="Z3160" t="str">
        <f>_xlfn.XLOOKUP(Orders_C[[#This Row],[Store_ID]],Stores_c[Store_ID],Stores_c[City])</f>
        <v>East William</v>
      </c>
      <c r="AA3160" t="str">
        <f>_xlfn.XLOOKUP(Orders_C[[#This Row],[Customer_ID]],Customers_c[Customer_ID],Customers_c[Customer_Name])</f>
        <v>Ryan Edwards</v>
      </c>
      <c r="AB3160" s="6">
        <f>Orders_C[[#This Row],[Quantity]]*Orders_C[[#This Row],[Unit_Price]]*(1-Orders_C[[#This Row],[Discount %]])+Orders_C[[#This Row],[Tax]]</f>
        <v>861.3</v>
      </c>
      <c r="AC3160" s="9">
        <f>(Orders_C[[#This Row],[Unit_Price]]*Orders_C[[#This Row],[Quantity]])-Orders_C[[#This Row],[Discount]]+Orders_C[[#This Row],[Tax]]</f>
        <v>900.85</v>
      </c>
      <c r="AD3160" t="str">
        <f>IF(COUNTIF(Orders_C[[#All],[Customer_ID]],Orders_C[[#This Row],[Customer_ID]])&gt;1,"Repeat","New")</f>
        <v>Repeat</v>
      </c>
      <c r="AE3160" t="str" cm="1">
        <f t="array" ref="AE3160">_xlfn.XLOOKUP(Orders_C[[#This Row],[Store_ID]],Stores_c[[#All],[Store_ID]],Stores_c[[#All],[City]])</f>
        <v>East William</v>
      </c>
      <c r="AF3160" t="str" cm="1">
        <f t="array" ref="AF3160">_xlfn.XLOOKUP(Orders_C[[#This Row],[Store_ID]],Stores_c[[#All],[Store_ID]],Stores_c[[#All],[Manager_Name]])</f>
        <v>Victoria Butler</v>
      </c>
      <c r="AG3160" t="str" cm="1">
        <f t="array" ref="AG3160">_xlfn.XLOOKUP(Orders_C[[#This Row],[Store_ID]],Stores_c[[#All],[Store_ID]],Stores_c[[#All],[Store_Type]])</f>
        <v>Drive-Thru</v>
      </c>
    </row>
    <row r="3161" spans="1:33" x14ac:dyDescent="0.25">
      <c r="A3161">
        <v>7621</v>
      </c>
      <c r="B3161" s="1">
        <v>45949</v>
      </c>
      <c r="C3161" s="2">
        <v>0.49410879629629628</v>
      </c>
      <c r="D3161">
        <v>1447</v>
      </c>
      <c r="E3161">
        <v>224</v>
      </c>
      <c r="F3161">
        <v>491</v>
      </c>
      <c r="G3161">
        <v>329</v>
      </c>
      <c r="H3161">
        <v>3</v>
      </c>
      <c r="I3161">
        <v>297</v>
      </c>
      <c r="J3161">
        <v>5</v>
      </c>
      <c r="K3161">
        <v>14.85</v>
      </c>
      <c r="L3161">
        <v>900.85</v>
      </c>
      <c r="M3161" t="s">
        <v>20</v>
      </c>
      <c r="N3161" t="s">
        <v>22</v>
      </c>
      <c r="O3161">
        <v>59</v>
      </c>
      <c r="P3161">
        <v>1</v>
      </c>
      <c r="Q3161" t="s">
        <v>1644</v>
      </c>
      <c r="R3161">
        <v>502</v>
      </c>
      <c r="S3161" s="3">
        <v>0.05</v>
      </c>
      <c r="T3161" s="6">
        <v>366.25</v>
      </c>
      <c r="U3161" t="s">
        <v>6332</v>
      </c>
      <c r="V3161">
        <v>2025</v>
      </c>
      <c r="W3161" t="s">
        <v>6331</v>
      </c>
      <c r="X3161" t="str">
        <f>_xlfn.XLOOKUP(Orders_C[[#This Row],[Product_ID]],Products_C[Product_ID],Products_C[Product_Name])</f>
        <v>Rice Bowl</v>
      </c>
      <c r="Y3161" t="str">
        <f>_xlfn.XLOOKUP(Orders_C[[#This Row],[Product_ID]],Products_C[Product_ID],Products_C[Category])</f>
        <v>Dessert</v>
      </c>
      <c r="Z3161" t="str">
        <f>_xlfn.XLOOKUP(Orders_C[[#This Row],[Store_ID]],Stores_c[Store_ID],Stores_c[City])</f>
        <v>Valdezton</v>
      </c>
      <c r="AA3161" t="str">
        <f>_xlfn.XLOOKUP(Orders_C[[#This Row],[Customer_ID]],Customers_c[Customer_ID],Customers_c[Customer_Name])</f>
        <v>Cynthia Vasquez</v>
      </c>
      <c r="AB3161" s="6">
        <f>Orders_C[[#This Row],[Quantity]]*Orders_C[[#This Row],[Unit_Price]]*(1-Orders_C[[#This Row],[Discount %]])+Orders_C[[#This Row],[Tax]]</f>
        <v>861.3</v>
      </c>
      <c r="AC3161" s="9">
        <f>(Orders_C[[#This Row],[Unit_Price]]*Orders_C[[#This Row],[Quantity]])-Orders_C[[#This Row],[Discount]]+Orders_C[[#This Row],[Tax]]</f>
        <v>900.85</v>
      </c>
      <c r="AD3161" t="str">
        <f>IF(COUNTIF(Orders_C[[#All],[Customer_ID]],Orders_C[[#This Row],[Customer_ID]])&gt;1,"Repeat","New")</f>
        <v>Repeat</v>
      </c>
      <c r="AE3161" t="str" cm="1">
        <f t="array" ref="AE3161">_xlfn.XLOOKUP(Orders_C[[#This Row],[Store_ID]],Stores_c[[#All],[Store_ID]],Stores_c[[#All],[City]])</f>
        <v>Valdezton</v>
      </c>
      <c r="AF3161" t="str" cm="1">
        <f t="array" ref="AF3161">_xlfn.XLOOKUP(Orders_C[[#This Row],[Store_ID]],Stores_c[[#All],[Store_ID]],Stores_c[[#All],[Manager_Name]])</f>
        <v>John Rodriguez</v>
      </c>
      <c r="AG3161" t="str" cm="1">
        <f t="array" ref="AG3161">_xlfn.XLOOKUP(Orders_C[[#This Row],[Store_ID]],Stores_c[[#All],[Store_ID]],Stores_c[[#All],[Store_Type]])</f>
        <v>Street</v>
      </c>
    </row>
    <row r="3162" spans="1:33" x14ac:dyDescent="0.25">
      <c r="A3162">
        <v>8319</v>
      </c>
      <c r="B3162" s="1">
        <v>45815</v>
      </c>
      <c r="C3162" s="2">
        <v>0.62523148148148144</v>
      </c>
      <c r="D3162">
        <v>1871</v>
      </c>
      <c r="E3162">
        <v>221</v>
      </c>
      <c r="F3162">
        <v>460</v>
      </c>
      <c r="G3162">
        <v>338</v>
      </c>
      <c r="H3162">
        <v>3</v>
      </c>
      <c r="I3162">
        <v>293</v>
      </c>
      <c r="J3162">
        <v>0</v>
      </c>
      <c r="K3162">
        <v>14.65</v>
      </c>
      <c r="L3162">
        <v>893.65</v>
      </c>
      <c r="M3162" t="s">
        <v>20</v>
      </c>
      <c r="N3162" t="s">
        <v>22</v>
      </c>
      <c r="O3162">
        <v>16</v>
      </c>
      <c r="P3162">
        <v>1</v>
      </c>
      <c r="Q3162" t="s">
        <v>2342</v>
      </c>
      <c r="R3162">
        <v>507</v>
      </c>
      <c r="S3162" s="3">
        <v>0</v>
      </c>
      <c r="T3162" s="6">
        <v>366.25</v>
      </c>
      <c r="U3162" t="s">
        <v>6340</v>
      </c>
      <c r="V3162">
        <v>2025</v>
      </c>
      <c r="W3162" t="s">
        <v>6333</v>
      </c>
      <c r="X3162" t="str">
        <f>_xlfn.XLOOKUP(Orders_C[[#This Row],[Product_ID]],Products_C[Product_ID],Products_C[Product_Name])</f>
        <v>Chicken Wings</v>
      </c>
      <c r="Y3162" t="str">
        <f>_xlfn.XLOOKUP(Orders_C[[#This Row],[Product_ID]],Products_C[Product_ID],Products_C[Category])</f>
        <v>Burger</v>
      </c>
      <c r="Z3162" t="str">
        <f>_xlfn.XLOOKUP(Orders_C[[#This Row],[Store_ID]],Stores_c[Store_ID],Stores_c[City])</f>
        <v>Port Barbarabury</v>
      </c>
      <c r="AA3162" t="str">
        <f>_xlfn.XLOOKUP(Orders_C[[#This Row],[Customer_ID]],Customers_c[Customer_ID],Customers_c[Customer_Name])</f>
        <v>Ryan Watson</v>
      </c>
      <c r="AB3162" s="6">
        <f>Orders_C[[#This Row],[Quantity]]*Orders_C[[#This Row],[Unit_Price]]*(1-Orders_C[[#This Row],[Discount %]])+Orders_C[[#This Row],[Tax]]</f>
        <v>893.65</v>
      </c>
      <c r="AC3162" s="9">
        <f>(Orders_C[[#This Row],[Unit_Price]]*Orders_C[[#This Row],[Quantity]])-Orders_C[[#This Row],[Discount]]+Orders_C[[#This Row],[Tax]]</f>
        <v>893.65</v>
      </c>
      <c r="AD3162" t="str">
        <f>IF(COUNTIF(Orders_C[[#All],[Customer_ID]],Orders_C[[#This Row],[Customer_ID]])&gt;1,"Repeat","New")</f>
        <v>Repeat</v>
      </c>
      <c r="AE3162" t="str" cm="1">
        <f t="array" ref="AE3162">_xlfn.XLOOKUP(Orders_C[[#This Row],[Store_ID]],Stores_c[[#All],[Store_ID]],Stores_c[[#All],[City]])</f>
        <v>Port Barbarabury</v>
      </c>
      <c r="AF3162" t="str" cm="1">
        <f t="array" ref="AF3162">_xlfn.XLOOKUP(Orders_C[[#This Row],[Store_ID]],Stores_c[[#All],[Store_ID]],Stores_c[[#All],[Manager_Name]])</f>
        <v>Edward Nguyen</v>
      </c>
      <c r="AG3162" t="str" cm="1">
        <f t="array" ref="AG3162">_xlfn.XLOOKUP(Orders_C[[#This Row],[Store_ID]],Stores_c[[#All],[Store_ID]],Stores_c[[#All],[Store_Type]])</f>
        <v>Street</v>
      </c>
    </row>
    <row r="3163" spans="1:33" x14ac:dyDescent="0.25">
      <c r="A3163">
        <v>8993</v>
      </c>
      <c r="B3163" s="1">
        <v>45897</v>
      </c>
      <c r="C3163" s="2">
        <v>0.55011574074074077</v>
      </c>
      <c r="D3163">
        <v>1454</v>
      </c>
      <c r="E3163">
        <v>224</v>
      </c>
      <c r="F3163">
        <v>412</v>
      </c>
      <c r="G3163">
        <v>318</v>
      </c>
      <c r="H3163">
        <v>3</v>
      </c>
      <c r="I3163">
        <v>305</v>
      </c>
      <c r="J3163">
        <v>15</v>
      </c>
      <c r="K3163">
        <v>15.25</v>
      </c>
      <c r="L3163">
        <v>915.25</v>
      </c>
      <c r="M3163" t="s">
        <v>20</v>
      </c>
      <c r="N3163" t="s">
        <v>22</v>
      </c>
      <c r="O3163">
        <v>56</v>
      </c>
      <c r="P3163">
        <v>2</v>
      </c>
      <c r="Q3163" t="s">
        <v>3016</v>
      </c>
      <c r="R3163">
        <v>502</v>
      </c>
      <c r="S3163" s="3">
        <v>0.15</v>
      </c>
      <c r="T3163" s="6">
        <v>366.25</v>
      </c>
      <c r="U3163" t="s">
        <v>6342</v>
      </c>
      <c r="V3163">
        <v>2025</v>
      </c>
      <c r="W3163" t="s">
        <v>6331</v>
      </c>
      <c r="X3163" t="str">
        <f>_xlfn.XLOOKUP(Orders_C[[#This Row],[Product_ID]],Products_C[Product_ID],Products_C[Product_Name])</f>
        <v>Pepsi</v>
      </c>
      <c r="Y3163" t="str">
        <f>_xlfn.XLOOKUP(Orders_C[[#This Row],[Product_ID]],Products_C[Product_ID],Products_C[Category])</f>
        <v>Burger</v>
      </c>
      <c r="Z3163" t="str">
        <f>_xlfn.XLOOKUP(Orders_C[[#This Row],[Store_ID]],Stores_c[Store_ID],Stores_c[City])</f>
        <v>Valdezton</v>
      </c>
      <c r="AA3163" t="str">
        <f>_xlfn.XLOOKUP(Orders_C[[#This Row],[Customer_ID]],Customers_c[Customer_ID],Customers_c[Customer_Name])</f>
        <v>David Christensen</v>
      </c>
      <c r="AB3163" s="6">
        <f>Orders_C[[#This Row],[Quantity]]*Orders_C[[#This Row],[Unit_Price]]*(1-Orders_C[[#This Row],[Discount %]])+Orders_C[[#This Row],[Tax]]</f>
        <v>793</v>
      </c>
      <c r="AC3163" s="9">
        <f>(Orders_C[[#This Row],[Unit_Price]]*Orders_C[[#This Row],[Quantity]])-Orders_C[[#This Row],[Discount]]+Orders_C[[#This Row],[Tax]]</f>
        <v>915.25</v>
      </c>
      <c r="AD3163" t="str">
        <f>IF(COUNTIF(Orders_C[[#All],[Customer_ID]],Orders_C[[#This Row],[Customer_ID]])&gt;1,"Repeat","New")</f>
        <v>Repeat</v>
      </c>
      <c r="AE3163" t="str" cm="1">
        <f t="array" ref="AE3163">_xlfn.XLOOKUP(Orders_C[[#This Row],[Store_ID]],Stores_c[[#All],[Store_ID]],Stores_c[[#All],[City]])</f>
        <v>Valdezton</v>
      </c>
      <c r="AF3163" t="str" cm="1">
        <f t="array" ref="AF3163">_xlfn.XLOOKUP(Orders_C[[#This Row],[Store_ID]],Stores_c[[#All],[Store_ID]],Stores_c[[#All],[Manager_Name]])</f>
        <v>John Rodriguez</v>
      </c>
      <c r="AG3163" t="str" cm="1">
        <f t="array" ref="AG3163">_xlfn.XLOOKUP(Orders_C[[#This Row],[Store_ID]],Stores_c[[#All],[Store_ID]],Stores_c[[#All],[Store_Type]])</f>
        <v>Street</v>
      </c>
    </row>
    <row r="3164" spans="1:33" x14ac:dyDescent="0.25">
      <c r="A3164">
        <v>10737</v>
      </c>
      <c r="B3164" s="1">
        <v>45906</v>
      </c>
      <c r="C3164" s="2">
        <v>0.30238425925925927</v>
      </c>
      <c r="D3164">
        <v>1339</v>
      </c>
      <c r="E3164">
        <v>210</v>
      </c>
      <c r="F3164">
        <v>458</v>
      </c>
      <c r="G3164">
        <v>304</v>
      </c>
      <c r="H3164">
        <v>3</v>
      </c>
      <c r="I3164">
        <v>297</v>
      </c>
      <c r="J3164">
        <v>5</v>
      </c>
      <c r="K3164">
        <v>14.85</v>
      </c>
      <c r="L3164">
        <v>900.85</v>
      </c>
      <c r="M3164" t="s">
        <v>20</v>
      </c>
      <c r="N3164" t="s">
        <v>21</v>
      </c>
      <c r="O3164">
        <v>22</v>
      </c>
      <c r="P3164">
        <v>4</v>
      </c>
      <c r="Q3164" t="s">
        <v>4760</v>
      </c>
      <c r="R3164">
        <v>506</v>
      </c>
      <c r="S3164" s="3">
        <v>0.05</v>
      </c>
      <c r="T3164" s="6">
        <v>366.25</v>
      </c>
      <c r="U3164" t="s">
        <v>6335</v>
      </c>
      <c r="V3164">
        <v>2025</v>
      </c>
      <c r="W3164" t="s">
        <v>6329</v>
      </c>
      <c r="X3164" t="str">
        <f>_xlfn.XLOOKUP(Orders_C[[#This Row],[Product_ID]],Products_C[Product_ID],Products_C[Product_Name])</f>
        <v>Veg Burger</v>
      </c>
      <c r="Y3164" t="str">
        <f>_xlfn.XLOOKUP(Orders_C[[#This Row],[Product_ID]],Products_C[Product_ID],Products_C[Category])</f>
        <v>Burger</v>
      </c>
      <c r="Z3164" t="str">
        <f>_xlfn.XLOOKUP(Orders_C[[#This Row],[Store_ID]],Stores_c[Store_ID],Stores_c[City])</f>
        <v>East William</v>
      </c>
      <c r="AA3164" t="str">
        <f>_xlfn.XLOOKUP(Orders_C[[#This Row],[Customer_ID]],Customers_c[Customer_ID],Customers_c[Customer_Name])</f>
        <v>Sean Smith</v>
      </c>
      <c r="AB3164" s="6">
        <f>Orders_C[[#This Row],[Quantity]]*Orders_C[[#This Row],[Unit_Price]]*(1-Orders_C[[#This Row],[Discount %]])+Orders_C[[#This Row],[Tax]]</f>
        <v>861.3</v>
      </c>
      <c r="AC3164" s="9">
        <f>(Orders_C[[#This Row],[Unit_Price]]*Orders_C[[#This Row],[Quantity]])-Orders_C[[#This Row],[Discount]]+Orders_C[[#This Row],[Tax]]</f>
        <v>900.85</v>
      </c>
      <c r="AD3164" t="str">
        <f>IF(COUNTIF(Orders_C[[#All],[Customer_ID]],Orders_C[[#This Row],[Customer_ID]])&gt;1,"Repeat","New")</f>
        <v>Repeat</v>
      </c>
      <c r="AE3164" t="str" cm="1">
        <f t="array" ref="AE3164">_xlfn.XLOOKUP(Orders_C[[#This Row],[Store_ID]],Stores_c[[#All],[Store_ID]],Stores_c[[#All],[City]])</f>
        <v>East William</v>
      </c>
      <c r="AF3164" t="str" cm="1">
        <f t="array" ref="AF3164">_xlfn.XLOOKUP(Orders_C[[#This Row],[Store_ID]],Stores_c[[#All],[Store_ID]],Stores_c[[#All],[Manager_Name]])</f>
        <v>Victoria Butler</v>
      </c>
      <c r="AG3164" t="str" cm="1">
        <f t="array" ref="AG3164">_xlfn.XLOOKUP(Orders_C[[#This Row],[Store_ID]],Stores_c[[#All],[Store_ID]],Stores_c[[#All],[Store_Type]])</f>
        <v>Drive-Thru</v>
      </c>
    </row>
    <row r="3165" spans="1:33" x14ac:dyDescent="0.25">
      <c r="A3165">
        <v>7921</v>
      </c>
      <c r="B3165" s="1">
        <v>46059</v>
      </c>
      <c r="C3165" s="2">
        <v>0.84857638888888887</v>
      </c>
      <c r="D3165">
        <v>1245</v>
      </c>
      <c r="E3165">
        <v>209</v>
      </c>
      <c r="F3165">
        <v>497</v>
      </c>
      <c r="G3165">
        <v>334</v>
      </c>
      <c r="H3165">
        <v>2</v>
      </c>
      <c r="I3165">
        <v>437</v>
      </c>
      <c r="J3165">
        <v>5</v>
      </c>
      <c r="K3165">
        <v>21.85</v>
      </c>
      <c r="L3165">
        <v>890.85</v>
      </c>
      <c r="M3165" t="s">
        <v>20</v>
      </c>
      <c r="N3165" t="s">
        <v>22</v>
      </c>
      <c r="O3165">
        <v>39</v>
      </c>
      <c r="P3165">
        <v>3</v>
      </c>
      <c r="Q3165" t="s">
        <v>1944</v>
      </c>
      <c r="R3165">
        <v>508</v>
      </c>
      <c r="S3165" s="3">
        <v>0.05</v>
      </c>
      <c r="T3165" s="6">
        <v>366.45000000000005</v>
      </c>
      <c r="U3165" t="s">
        <v>6338</v>
      </c>
      <c r="V3165">
        <v>2026</v>
      </c>
      <c r="W3165" t="s">
        <v>6329</v>
      </c>
      <c r="X3165" t="str">
        <f>_xlfn.XLOOKUP(Orders_C[[#This Row],[Product_ID]],Products_C[Product_ID],Products_C[Product_Name])</f>
        <v>Krushers</v>
      </c>
      <c r="Y3165" t="str">
        <f>_xlfn.XLOOKUP(Orders_C[[#This Row],[Product_ID]],Products_C[Product_ID],Products_C[Category])</f>
        <v>Dessert</v>
      </c>
      <c r="Z3165" t="str">
        <f>_xlfn.XLOOKUP(Orders_C[[#This Row],[Store_ID]],Stores_c[Store_ID],Stores_c[City])</f>
        <v>Reidberg</v>
      </c>
      <c r="AA3165" t="str">
        <f>_xlfn.XLOOKUP(Orders_C[[#This Row],[Customer_ID]],Customers_c[Customer_ID],Customers_c[Customer_Name])</f>
        <v>William Johnson</v>
      </c>
      <c r="AB3165" s="6">
        <f>Orders_C[[#This Row],[Quantity]]*Orders_C[[#This Row],[Unit_Price]]*(1-Orders_C[[#This Row],[Discount %]])+Orders_C[[#This Row],[Tax]]</f>
        <v>852.15</v>
      </c>
      <c r="AC3165" s="9">
        <f>(Orders_C[[#This Row],[Unit_Price]]*Orders_C[[#This Row],[Quantity]])-Orders_C[[#This Row],[Discount]]+Orders_C[[#This Row],[Tax]]</f>
        <v>890.85</v>
      </c>
      <c r="AD3165" t="str">
        <f>IF(COUNTIF(Orders_C[[#All],[Customer_ID]],Orders_C[[#This Row],[Customer_ID]])&gt;1,"Repeat","New")</f>
        <v>Repeat</v>
      </c>
      <c r="AE3165" t="str" cm="1">
        <f t="array" ref="AE3165">_xlfn.XLOOKUP(Orders_C[[#This Row],[Store_ID]],Stores_c[[#All],[Store_ID]],Stores_c[[#All],[City]])</f>
        <v>Reidberg</v>
      </c>
      <c r="AF3165" t="str" cm="1">
        <f t="array" ref="AF3165">_xlfn.XLOOKUP(Orders_C[[#This Row],[Store_ID]],Stores_c[[#All],[Store_ID]],Stores_c[[#All],[Manager_Name]])</f>
        <v>Jeffrey Horn</v>
      </c>
      <c r="AG3165" t="str" cm="1">
        <f t="array" ref="AG3165">_xlfn.XLOOKUP(Orders_C[[#This Row],[Store_ID]],Stores_c[[#All],[Store_ID]],Stores_c[[#All],[Store_Type]])</f>
        <v>Drive-Thru</v>
      </c>
    </row>
    <row r="3166" spans="1:33" x14ac:dyDescent="0.25">
      <c r="A3166">
        <v>10242</v>
      </c>
      <c r="B3166" s="1">
        <v>45820</v>
      </c>
      <c r="C3166" s="2">
        <v>0.75983796296296291</v>
      </c>
      <c r="D3166">
        <v>1700</v>
      </c>
      <c r="E3166">
        <v>203</v>
      </c>
      <c r="F3166">
        <v>426</v>
      </c>
      <c r="G3166">
        <v>301</v>
      </c>
      <c r="H3166">
        <v>2</v>
      </c>
      <c r="I3166">
        <v>443</v>
      </c>
      <c r="J3166">
        <v>10</v>
      </c>
      <c r="K3166">
        <v>22.15</v>
      </c>
      <c r="L3166">
        <v>898.15</v>
      </c>
      <c r="M3166" t="s">
        <v>18</v>
      </c>
      <c r="N3166" t="s">
        <v>23</v>
      </c>
      <c r="O3166">
        <v>26</v>
      </c>
      <c r="P3166">
        <v>3</v>
      </c>
      <c r="Q3166" t="s">
        <v>4265</v>
      </c>
      <c r="R3166">
        <v>507</v>
      </c>
      <c r="S3166" s="3">
        <v>0.1</v>
      </c>
      <c r="T3166" s="6">
        <v>366.54999999999995</v>
      </c>
      <c r="U3166" t="s">
        <v>6340</v>
      </c>
      <c r="V3166">
        <v>2025</v>
      </c>
      <c r="W3166" t="s">
        <v>6329</v>
      </c>
      <c r="X3166" t="str">
        <f>_xlfn.XLOOKUP(Orders_C[[#This Row],[Product_ID]],Products_C[Product_ID],Products_C[Product_Name])</f>
        <v>Krushers</v>
      </c>
      <c r="Y3166" t="str">
        <f>_xlfn.XLOOKUP(Orders_C[[#This Row],[Product_ID]],Products_C[Product_ID],Products_C[Category])</f>
        <v>Burger</v>
      </c>
      <c r="Z3166" t="str">
        <f>_xlfn.XLOOKUP(Orders_C[[#This Row],[Store_ID]],Stores_c[Store_ID],Stores_c[City])</f>
        <v>Lake Williammouth</v>
      </c>
      <c r="AA3166" t="str">
        <f>_xlfn.XLOOKUP(Orders_C[[#This Row],[Customer_ID]],Customers_c[Customer_ID],Customers_c[Customer_Name])</f>
        <v>Anthony White</v>
      </c>
      <c r="AB3166" s="6">
        <f>Orders_C[[#This Row],[Quantity]]*Orders_C[[#This Row],[Unit_Price]]*(1-Orders_C[[#This Row],[Discount %]])+Orders_C[[#This Row],[Tax]]</f>
        <v>819.55</v>
      </c>
      <c r="AC3166" s="9">
        <f>(Orders_C[[#This Row],[Unit_Price]]*Orders_C[[#This Row],[Quantity]])-Orders_C[[#This Row],[Discount]]+Orders_C[[#This Row],[Tax]]</f>
        <v>898.15</v>
      </c>
      <c r="AD3166" t="str">
        <f>IF(COUNTIF(Orders_C[[#All],[Customer_ID]],Orders_C[[#This Row],[Customer_ID]])&gt;1,"Repeat","New")</f>
        <v>Repeat</v>
      </c>
      <c r="AE3166" t="str" cm="1">
        <f t="array" ref="AE3166">_xlfn.XLOOKUP(Orders_C[[#This Row],[Store_ID]],Stores_c[[#All],[Store_ID]],Stores_c[[#All],[City]])</f>
        <v>Lake Williammouth</v>
      </c>
      <c r="AF3166" t="str" cm="1">
        <f t="array" ref="AF3166">_xlfn.XLOOKUP(Orders_C[[#This Row],[Store_ID]],Stores_c[[#All],[Store_ID]],Stores_c[[#All],[Manager_Name]])</f>
        <v>Stephanie Dominguez</v>
      </c>
      <c r="AG3166" t="str" cm="1">
        <f t="array" ref="AG3166">_xlfn.XLOOKUP(Orders_C[[#This Row],[Store_ID]],Stores_c[[#All],[Store_ID]],Stores_c[[#All],[Store_Type]])</f>
        <v>Drive-Thru</v>
      </c>
    </row>
    <row r="3167" spans="1:33" x14ac:dyDescent="0.25">
      <c r="A3167">
        <v>6325</v>
      </c>
      <c r="B3167" s="1">
        <v>45717</v>
      </c>
      <c r="C3167" s="2">
        <v>0.22662037037037036</v>
      </c>
      <c r="D3167">
        <v>1065</v>
      </c>
      <c r="E3167">
        <v>221</v>
      </c>
      <c r="F3167">
        <v>508</v>
      </c>
      <c r="G3167">
        <v>328</v>
      </c>
      <c r="H3167">
        <v>2</v>
      </c>
      <c r="I3167">
        <v>449</v>
      </c>
      <c r="J3167">
        <v>15</v>
      </c>
      <c r="K3167">
        <v>22.45</v>
      </c>
      <c r="L3167">
        <v>905.45</v>
      </c>
      <c r="M3167" t="s">
        <v>19</v>
      </c>
      <c r="N3167" t="s">
        <v>23</v>
      </c>
      <c r="O3167">
        <v>57</v>
      </c>
      <c r="P3167">
        <v>1</v>
      </c>
      <c r="Q3167" t="s">
        <v>348</v>
      </c>
      <c r="R3167">
        <v>502</v>
      </c>
      <c r="S3167" s="3">
        <v>0.15</v>
      </c>
      <c r="T3167" s="6">
        <v>366.65000000000009</v>
      </c>
      <c r="U3167" t="s">
        <v>6334</v>
      </c>
      <c r="V3167">
        <v>2025</v>
      </c>
      <c r="W3167" t="s">
        <v>6331</v>
      </c>
      <c r="X3167" t="str">
        <f>_xlfn.XLOOKUP(Orders_C[[#This Row],[Product_ID]],Products_C[Product_ID],Products_C[Product_Name])</f>
        <v>Rice Bowl</v>
      </c>
      <c r="Y3167" t="str">
        <f>_xlfn.XLOOKUP(Orders_C[[#This Row],[Product_ID]],Products_C[Product_ID],Products_C[Category])</f>
        <v>Burger</v>
      </c>
      <c r="Z3167" t="str">
        <f>_xlfn.XLOOKUP(Orders_C[[#This Row],[Store_ID]],Stores_c[Store_ID],Stores_c[City])</f>
        <v>Port Barbarabury</v>
      </c>
      <c r="AA3167" t="str">
        <f>_xlfn.XLOOKUP(Orders_C[[#This Row],[Customer_ID]],Customers_c[Customer_ID],Customers_c[Customer_Name])</f>
        <v>Mariah Mason</v>
      </c>
      <c r="AB3167" s="6">
        <f>Orders_C[[#This Row],[Quantity]]*Orders_C[[#This Row],[Unit_Price]]*(1-Orders_C[[#This Row],[Discount %]])+Orders_C[[#This Row],[Tax]]</f>
        <v>785.75</v>
      </c>
      <c r="AC3167" s="9">
        <f>(Orders_C[[#This Row],[Unit_Price]]*Orders_C[[#This Row],[Quantity]])-Orders_C[[#This Row],[Discount]]+Orders_C[[#This Row],[Tax]]</f>
        <v>905.45</v>
      </c>
      <c r="AD3167" t="str">
        <f>IF(COUNTIF(Orders_C[[#All],[Customer_ID]],Orders_C[[#This Row],[Customer_ID]])&gt;1,"Repeat","New")</f>
        <v>Repeat</v>
      </c>
      <c r="AE3167" t="str" cm="1">
        <f t="array" ref="AE3167">_xlfn.XLOOKUP(Orders_C[[#This Row],[Store_ID]],Stores_c[[#All],[Store_ID]],Stores_c[[#All],[City]])</f>
        <v>Port Barbarabury</v>
      </c>
      <c r="AF3167" t="str" cm="1">
        <f t="array" ref="AF3167">_xlfn.XLOOKUP(Orders_C[[#This Row],[Store_ID]],Stores_c[[#All],[Store_ID]],Stores_c[[#All],[Manager_Name]])</f>
        <v>Edward Nguyen</v>
      </c>
      <c r="AG3167" t="str" cm="1">
        <f t="array" ref="AG3167">_xlfn.XLOOKUP(Orders_C[[#This Row],[Store_ID]],Stores_c[[#All],[Store_ID]],Stores_c[[#All],[Store_Type]])</f>
        <v>Street</v>
      </c>
    </row>
    <row r="3168" spans="1:33" x14ac:dyDescent="0.25">
      <c r="A3168">
        <v>10729</v>
      </c>
      <c r="B3168" s="1">
        <v>45913</v>
      </c>
      <c r="C3168" s="2">
        <v>0.96281249999999996</v>
      </c>
      <c r="D3168">
        <v>1860</v>
      </c>
      <c r="E3168">
        <v>213</v>
      </c>
      <c r="F3168">
        <v>507</v>
      </c>
      <c r="G3168">
        <v>331</v>
      </c>
      <c r="H3168">
        <v>2</v>
      </c>
      <c r="I3168">
        <v>449</v>
      </c>
      <c r="J3168">
        <v>15</v>
      </c>
      <c r="K3168">
        <v>22.45</v>
      </c>
      <c r="L3168">
        <v>905.45</v>
      </c>
      <c r="M3168" t="s">
        <v>19</v>
      </c>
      <c r="N3168" t="s">
        <v>21</v>
      </c>
      <c r="O3168">
        <v>49</v>
      </c>
      <c r="P3168">
        <v>5</v>
      </c>
      <c r="Q3168" t="s">
        <v>4752</v>
      </c>
      <c r="R3168">
        <v>504</v>
      </c>
      <c r="S3168" s="3">
        <v>0.15</v>
      </c>
      <c r="T3168" s="6">
        <v>366.65000000000009</v>
      </c>
      <c r="U3168" t="s">
        <v>6335</v>
      </c>
      <c r="V3168">
        <v>2025</v>
      </c>
      <c r="W3168" t="s">
        <v>6331</v>
      </c>
      <c r="X3168" t="str">
        <f>_xlfn.XLOOKUP(Orders_C[[#This Row],[Product_ID]],Products_C[Product_ID],Products_C[Product_Name])</f>
        <v>Chicken Bucket</v>
      </c>
      <c r="Y3168" t="str">
        <f>_xlfn.XLOOKUP(Orders_C[[#This Row],[Product_ID]],Products_C[Product_ID],Products_C[Category])</f>
        <v>Beverage</v>
      </c>
      <c r="Z3168" t="str">
        <f>_xlfn.XLOOKUP(Orders_C[[#This Row],[Store_ID]],Stores_c[Store_ID],Stores_c[City])</f>
        <v>Lake Kristashire</v>
      </c>
      <c r="AA3168" t="str">
        <f>_xlfn.XLOOKUP(Orders_C[[#This Row],[Customer_ID]],Customers_c[Customer_ID],Customers_c[Customer_Name])</f>
        <v>Jennifer Miller</v>
      </c>
      <c r="AB3168" s="6">
        <f>Orders_C[[#This Row],[Quantity]]*Orders_C[[#This Row],[Unit_Price]]*(1-Orders_C[[#This Row],[Discount %]])+Orders_C[[#This Row],[Tax]]</f>
        <v>785.75</v>
      </c>
      <c r="AC3168" s="9">
        <f>(Orders_C[[#This Row],[Unit_Price]]*Orders_C[[#This Row],[Quantity]])-Orders_C[[#This Row],[Discount]]+Orders_C[[#This Row],[Tax]]</f>
        <v>905.45</v>
      </c>
      <c r="AD3168" t="str">
        <f>IF(COUNTIF(Orders_C[[#All],[Customer_ID]],Orders_C[[#This Row],[Customer_ID]])&gt;1,"Repeat","New")</f>
        <v>Repeat</v>
      </c>
      <c r="AE3168" t="str" cm="1">
        <f t="array" ref="AE3168">_xlfn.XLOOKUP(Orders_C[[#This Row],[Store_ID]],Stores_c[[#All],[Store_ID]],Stores_c[[#All],[City]])</f>
        <v>Lake Kristashire</v>
      </c>
      <c r="AF3168" t="str" cm="1">
        <f t="array" ref="AF3168">_xlfn.XLOOKUP(Orders_C[[#This Row],[Store_ID]],Stores_c[[#All],[Store_ID]],Stores_c[[#All],[Manager_Name]])</f>
        <v>Andrea Daugherty</v>
      </c>
      <c r="AG3168" t="str" cm="1">
        <f t="array" ref="AG3168">_xlfn.XLOOKUP(Orders_C[[#This Row],[Store_ID]],Stores_c[[#All],[Store_ID]],Stores_c[[#All],[Store_Type]])</f>
        <v>Mall</v>
      </c>
    </row>
    <row r="3169" spans="1:33" x14ac:dyDescent="0.25">
      <c r="A3169">
        <v>6721</v>
      </c>
      <c r="B3169" s="1">
        <v>45752</v>
      </c>
      <c r="C3169" s="2">
        <v>4.490740740740741E-2</v>
      </c>
      <c r="D3169">
        <v>1698</v>
      </c>
      <c r="E3169">
        <v>218</v>
      </c>
      <c r="F3169">
        <v>495</v>
      </c>
      <c r="G3169">
        <v>307</v>
      </c>
      <c r="H3169">
        <v>2</v>
      </c>
      <c r="I3169">
        <v>438</v>
      </c>
      <c r="J3169">
        <v>5</v>
      </c>
      <c r="K3169">
        <v>21.9</v>
      </c>
      <c r="L3169">
        <v>892.9</v>
      </c>
      <c r="M3169" t="s">
        <v>18</v>
      </c>
      <c r="N3169" t="s">
        <v>21</v>
      </c>
      <c r="O3169">
        <v>27</v>
      </c>
      <c r="P3169">
        <v>4</v>
      </c>
      <c r="Q3169" t="s">
        <v>744</v>
      </c>
      <c r="R3169">
        <v>502</v>
      </c>
      <c r="S3169" s="3">
        <v>0.05</v>
      </c>
      <c r="T3169" s="6">
        <v>367.29999999999995</v>
      </c>
      <c r="U3169" t="s">
        <v>6337</v>
      </c>
      <c r="V3169">
        <v>2025</v>
      </c>
      <c r="W3169" t="s">
        <v>6329</v>
      </c>
      <c r="X3169" t="str">
        <f>_xlfn.XLOOKUP(Orders_C[[#This Row],[Product_ID]],Products_C[Product_ID],Products_C[Product_Name])</f>
        <v>Chicken Wings</v>
      </c>
      <c r="Y3169" t="str">
        <f>_xlfn.XLOOKUP(Orders_C[[#This Row],[Product_ID]],Products_C[Product_ID],Products_C[Category])</f>
        <v>Chicken</v>
      </c>
      <c r="Z3169" t="str">
        <f>_xlfn.XLOOKUP(Orders_C[[#This Row],[Store_ID]],Stores_c[Store_ID],Stores_c[City])</f>
        <v>East Johnport</v>
      </c>
      <c r="AA3169" t="str">
        <f>_xlfn.XLOOKUP(Orders_C[[#This Row],[Customer_ID]],Customers_c[Customer_ID],Customers_c[Customer_Name])</f>
        <v>Steven Carrillo</v>
      </c>
      <c r="AB3169" s="6">
        <f>Orders_C[[#This Row],[Quantity]]*Orders_C[[#This Row],[Unit_Price]]*(1-Orders_C[[#This Row],[Discount %]])+Orders_C[[#This Row],[Tax]]</f>
        <v>854.09999999999991</v>
      </c>
      <c r="AC3169" s="9">
        <f>(Orders_C[[#This Row],[Unit_Price]]*Orders_C[[#This Row],[Quantity]])-Orders_C[[#This Row],[Discount]]+Orders_C[[#This Row],[Tax]]</f>
        <v>892.9</v>
      </c>
      <c r="AD3169" t="str">
        <f>IF(COUNTIF(Orders_C[[#All],[Customer_ID]],Orders_C[[#This Row],[Customer_ID]])&gt;1,"Repeat","New")</f>
        <v>Repeat</v>
      </c>
      <c r="AE3169" t="str" cm="1">
        <f t="array" ref="AE3169">_xlfn.XLOOKUP(Orders_C[[#This Row],[Store_ID]],Stores_c[[#All],[Store_ID]],Stores_c[[#All],[City]])</f>
        <v>East Johnport</v>
      </c>
      <c r="AF3169" t="str" cm="1">
        <f t="array" ref="AF3169">_xlfn.XLOOKUP(Orders_C[[#This Row],[Store_ID]],Stores_c[[#All],[Store_ID]],Stores_c[[#All],[Manager_Name]])</f>
        <v>Mr. Matthew Murillo III</v>
      </c>
      <c r="AG3169" t="str" cm="1">
        <f t="array" ref="AG3169">_xlfn.XLOOKUP(Orders_C[[#This Row],[Store_ID]],Stores_c[[#All],[Store_ID]],Stores_c[[#All],[Store_Type]])</f>
        <v>Street</v>
      </c>
    </row>
    <row r="3170" spans="1:33" x14ac:dyDescent="0.25">
      <c r="A3170">
        <v>8613</v>
      </c>
      <c r="B3170" s="1">
        <v>45867</v>
      </c>
      <c r="C3170" s="2">
        <v>0.16496527777777778</v>
      </c>
      <c r="D3170">
        <v>1830</v>
      </c>
      <c r="E3170">
        <v>223</v>
      </c>
      <c r="F3170">
        <v>499</v>
      </c>
      <c r="G3170">
        <v>318</v>
      </c>
      <c r="H3170">
        <v>3</v>
      </c>
      <c r="I3170">
        <v>302</v>
      </c>
      <c r="J3170">
        <v>10</v>
      </c>
      <c r="K3170">
        <v>15.1</v>
      </c>
      <c r="L3170">
        <v>911.1</v>
      </c>
      <c r="M3170" t="s">
        <v>20</v>
      </c>
      <c r="N3170" t="s">
        <v>21</v>
      </c>
      <c r="O3170">
        <v>58</v>
      </c>
      <c r="P3170">
        <v>4</v>
      </c>
      <c r="Q3170" t="s">
        <v>2636</v>
      </c>
      <c r="R3170">
        <v>506</v>
      </c>
      <c r="S3170" s="3">
        <v>0.1</v>
      </c>
      <c r="T3170" s="6">
        <v>367.5</v>
      </c>
      <c r="U3170" t="s">
        <v>6341</v>
      </c>
      <c r="V3170">
        <v>2025</v>
      </c>
      <c r="W3170" t="s">
        <v>6331</v>
      </c>
      <c r="X3170" t="str">
        <f>_xlfn.XLOOKUP(Orders_C[[#This Row],[Product_ID]],Products_C[Product_ID],Products_C[Product_Name])</f>
        <v>Pepsi</v>
      </c>
      <c r="Y3170" t="str">
        <f>_xlfn.XLOOKUP(Orders_C[[#This Row],[Product_ID]],Products_C[Product_ID],Products_C[Category])</f>
        <v>Burger</v>
      </c>
      <c r="Z3170" t="str">
        <f>_xlfn.XLOOKUP(Orders_C[[#This Row],[Store_ID]],Stores_c[Store_ID],Stores_c[City])</f>
        <v>Chambershaven</v>
      </c>
      <c r="AA3170" t="str">
        <f>_xlfn.XLOOKUP(Orders_C[[#This Row],[Customer_ID]],Customers_c[Customer_ID],Customers_c[Customer_Name])</f>
        <v>Mary Carter</v>
      </c>
      <c r="AB3170" s="6">
        <f>Orders_C[[#This Row],[Quantity]]*Orders_C[[#This Row],[Unit_Price]]*(1-Orders_C[[#This Row],[Discount %]])+Orders_C[[#This Row],[Tax]]</f>
        <v>830.5</v>
      </c>
      <c r="AC3170" s="9">
        <f>(Orders_C[[#This Row],[Unit_Price]]*Orders_C[[#This Row],[Quantity]])-Orders_C[[#This Row],[Discount]]+Orders_C[[#This Row],[Tax]]</f>
        <v>911.1</v>
      </c>
      <c r="AD3170" t="str">
        <f>IF(COUNTIF(Orders_C[[#All],[Customer_ID]],Orders_C[[#This Row],[Customer_ID]])&gt;1,"Repeat","New")</f>
        <v>Repeat</v>
      </c>
      <c r="AE3170" t="str" cm="1">
        <f t="array" ref="AE3170">_xlfn.XLOOKUP(Orders_C[[#This Row],[Store_ID]],Stores_c[[#All],[Store_ID]],Stores_c[[#All],[City]])</f>
        <v>Chambershaven</v>
      </c>
      <c r="AF3170" t="str" cm="1">
        <f t="array" ref="AF3170">_xlfn.XLOOKUP(Orders_C[[#This Row],[Store_ID]],Stores_c[[#All],[Store_ID]],Stores_c[[#All],[Manager_Name]])</f>
        <v>Virginia Webster</v>
      </c>
      <c r="AG3170" t="str" cm="1">
        <f t="array" ref="AG3170">_xlfn.XLOOKUP(Orders_C[[#This Row],[Store_ID]],Stores_c[[#All],[Store_ID]],Stores_c[[#All],[Store_Type]])</f>
        <v>Street</v>
      </c>
    </row>
    <row r="3171" spans="1:33" x14ac:dyDescent="0.25">
      <c r="A3171">
        <v>8703</v>
      </c>
      <c r="B3171" s="1">
        <v>45835</v>
      </c>
      <c r="C3171" s="2">
        <v>0.79673611111111109</v>
      </c>
      <c r="D3171">
        <v>1598</v>
      </c>
      <c r="E3171">
        <v>225</v>
      </c>
      <c r="F3171">
        <v>429</v>
      </c>
      <c r="G3171">
        <v>327</v>
      </c>
      <c r="H3171">
        <v>3</v>
      </c>
      <c r="I3171">
        <v>302</v>
      </c>
      <c r="J3171">
        <v>10</v>
      </c>
      <c r="K3171">
        <v>15.1</v>
      </c>
      <c r="L3171">
        <v>911.1</v>
      </c>
      <c r="M3171" t="s">
        <v>20</v>
      </c>
      <c r="N3171" t="s">
        <v>21</v>
      </c>
      <c r="O3171">
        <v>21</v>
      </c>
      <c r="P3171">
        <v>4</v>
      </c>
      <c r="Q3171" t="s">
        <v>2726</v>
      </c>
      <c r="R3171">
        <v>507</v>
      </c>
      <c r="S3171" s="3">
        <v>0.1</v>
      </c>
      <c r="T3171" s="6">
        <v>367.5</v>
      </c>
      <c r="U3171" t="s">
        <v>6340</v>
      </c>
      <c r="V3171">
        <v>2025</v>
      </c>
      <c r="W3171" t="s">
        <v>6329</v>
      </c>
      <c r="X3171" t="str">
        <f>_xlfn.XLOOKUP(Orders_C[[#This Row],[Product_ID]],Products_C[Product_ID],Products_C[Product_Name])</f>
        <v>Wrap</v>
      </c>
      <c r="Y3171" t="str">
        <f>_xlfn.XLOOKUP(Orders_C[[#This Row],[Product_ID]],Products_C[Product_ID],Products_C[Category])</f>
        <v>Chicken</v>
      </c>
      <c r="Z3171" t="str">
        <f>_xlfn.XLOOKUP(Orders_C[[#This Row],[Store_ID]],Stores_c[Store_ID],Stores_c[City])</f>
        <v>South Peter</v>
      </c>
      <c r="AA3171" t="str">
        <f>_xlfn.XLOOKUP(Orders_C[[#This Row],[Customer_ID]],Customers_c[Customer_ID],Customers_c[Customer_Name])</f>
        <v>Mary Evans</v>
      </c>
      <c r="AB3171" s="6">
        <f>Orders_C[[#This Row],[Quantity]]*Orders_C[[#This Row],[Unit_Price]]*(1-Orders_C[[#This Row],[Discount %]])+Orders_C[[#This Row],[Tax]]</f>
        <v>830.5</v>
      </c>
      <c r="AC3171" s="9">
        <f>(Orders_C[[#This Row],[Unit_Price]]*Orders_C[[#This Row],[Quantity]])-Orders_C[[#This Row],[Discount]]+Orders_C[[#This Row],[Tax]]</f>
        <v>911.1</v>
      </c>
      <c r="AD3171" t="str">
        <f>IF(COUNTIF(Orders_C[[#All],[Customer_ID]],Orders_C[[#This Row],[Customer_ID]])&gt;1,"Repeat","New")</f>
        <v>Repeat</v>
      </c>
      <c r="AE3171" t="str" cm="1">
        <f t="array" ref="AE3171">_xlfn.XLOOKUP(Orders_C[[#This Row],[Store_ID]],Stores_c[[#All],[Store_ID]],Stores_c[[#All],[City]])</f>
        <v>South Peter</v>
      </c>
      <c r="AF3171" t="str" cm="1">
        <f t="array" ref="AF3171">_xlfn.XLOOKUP(Orders_C[[#This Row],[Store_ID]],Stores_c[[#All],[Store_ID]],Stores_c[[#All],[Manager_Name]])</f>
        <v>Gregory Lambert</v>
      </c>
      <c r="AG3171" t="str" cm="1">
        <f t="array" ref="AG3171">_xlfn.XLOOKUP(Orders_C[[#This Row],[Store_ID]],Stores_c[[#All],[Store_ID]],Stores_c[[#All],[Store_Type]])</f>
        <v>Street</v>
      </c>
    </row>
    <row r="3172" spans="1:33" x14ac:dyDescent="0.25">
      <c r="A3172">
        <v>9842</v>
      </c>
      <c r="B3172" s="1">
        <v>45732</v>
      </c>
      <c r="C3172" s="2">
        <v>0.82644675925925926</v>
      </c>
      <c r="D3172">
        <v>1599</v>
      </c>
      <c r="E3172">
        <v>209</v>
      </c>
      <c r="F3172">
        <v>506</v>
      </c>
      <c r="G3172">
        <v>303</v>
      </c>
      <c r="H3172">
        <v>3</v>
      </c>
      <c r="I3172">
        <v>306</v>
      </c>
      <c r="J3172">
        <v>15</v>
      </c>
      <c r="K3172">
        <v>15.3</v>
      </c>
      <c r="L3172">
        <v>918.3</v>
      </c>
      <c r="M3172" t="s">
        <v>20</v>
      </c>
      <c r="N3172" t="s">
        <v>21</v>
      </c>
      <c r="O3172">
        <v>21</v>
      </c>
      <c r="P3172">
        <v>5</v>
      </c>
      <c r="Q3172" t="s">
        <v>3865</v>
      </c>
      <c r="R3172">
        <v>502</v>
      </c>
      <c r="S3172" s="3">
        <v>0.15</v>
      </c>
      <c r="T3172" s="6">
        <v>367.5</v>
      </c>
      <c r="U3172" t="s">
        <v>6334</v>
      </c>
      <c r="V3172">
        <v>2025</v>
      </c>
      <c r="W3172" t="s">
        <v>6329</v>
      </c>
      <c r="X3172" t="str">
        <f>_xlfn.XLOOKUP(Orders_C[[#This Row],[Product_ID]],Products_C[Product_ID],Products_C[Product_Name])</f>
        <v>Chocolate Lava Cake</v>
      </c>
      <c r="Y3172" t="str">
        <f>_xlfn.XLOOKUP(Orders_C[[#This Row],[Product_ID]],Products_C[Product_ID],Products_C[Category])</f>
        <v>Chicken</v>
      </c>
      <c r="Z3172" t="str">
        <f>_xlfn.XLOOKUP(Orders_C[[#This Row],[Store_ID]],Stores_c[Store_ID],Stores_c[City])</f>
        <v>Reidberg</v>
      </c>
      <c r="AA3172" t="str">
        <f>_xlfn.XLOOKUP(Orders_C[[#This Row],[Customer_ID]],Customers_c[Customer_ID],Customers_c[Customer_Name])</f>
        <v>Bryan Leach</v>
      </c>
      <c r="AB3172" s="6">
        <f>Orders_C[[#This Row],[Quantity]]*Orders_C[[#This Row],[Unit_Price]]*(1-Orders_C[[#This Row],[Discount %]])+Orders_C[[#This Row],[Tax]]</f>
        <v>795.59999999999991</v>
      </c>
      <c r="AC3172" s="9">
        <f>(Orders_C[[#This Row],[Unit_Price]]*Orders_C[[#This Row],[Quantity]])-Orders_C[[#This Row],[Discount]]+Orders_C[[#This Row],[Tax]]</f>
        <v>918.3</v>
      </c>
      <c r="AD3172" t="str">
        <f>IF(COUNTIF(Orders_C[[#All],[Customer_ID]],Orders_C[[#This Row],[Customer_ID]])&gt;1,"Repeat","New")</f>
        <v>Repeat</v>
      </c>
      <c r="AE3172" t="str" cm="1">
        <f t="array" ref="AE3172">_xlfn.XLOOKUP(Orders_C[[#This Row],[Store_ID]],Stores_c[[#All],[Store_ID]],Stores_c[[#All],[City]])</f>
        <v>Reidberg</v>
      </c>
      <c r="AF3172" t="str" cm="1">
        <f t="array" ref="AF3172">_xlfn.XLOOKUP(Orders_C[[#This Row],[Store_ID]],Stores_c[[#All],[Store_ID]],Stores_c[[#All],[Manager_Name]])</f>
        <v>Jeffrey Horn</v>
      </c>
      <c r="AG3172" t="str" cm="1">
        <f t="array" ref="AG3172">_xlfn.XLOOKUP(Orders_C[[#This Row],[Store_ID]],Stores_c[[#All],[Store_ID]],Stores_c[[#All],[Store_Type]])</f>
        <v>Drive-Thru</v>
      </c>
    </row>
    <row r="3173" spans="1:33" x14ac:dyDescent="0.25">
      <c r="A3173">
        <v>10501</v>
      </c>
      <c r="B3173" s="1">
        <v>45940</v>
      </c>
      <c r="C3173" s="2">
        <v>5.527777777777778E-2</v>
      </c>
      <c r="D3173">
        <v>1397</v>
      </c>
      <c r="E3173">
        <v>209</v>
      </c>
      <c r="F3173">
        <v>501</v>
      </c>
      <c r="G3173">
        <v>325</v>
      </c>
      <c r="H3173">
        <v>2</v>
      </c>
      <c r="I3173">
        <v>450</v>
      </c>
      <c r="J3173">
        <v>15</v>
      </c>
      <c r="K3173">
        <v>22.5</v>
      </c>
      <c r="L3173">
        <v>907.5</v>
      </c>
      <c r="M3173" t="s">
        <v>19</v>
      </c>
      <c r="N3173" t="s">
        <v>23</v>
      </c>
      <c r="O3173">
        <v>38</v>
      </c>
      <c r="P3173">
        <v>3</v>
      </c>
      <c r="Q3173" t="s">
        <v>4524</v>
      </c>
      <c r="R3173">
        <v>503</v>
      </c>
      <c r="S3173" s="3">
        <v>0.15</v>
      </c>
      <c r="T3173" s="6">
        <v>367.5</v>
      </c>
      <c r="U3173" t="s">
        <v>6332</v>
      </c>
      <c r="V3173">
        <v>2025</v>
      </c>
      <c r="W3173" t="s">
        <v>6329</v>
      </c>
      <c r="X3173" t="str">
        <f>_xlfn.XLOOKUP(Orders_C[[#This Row],[Product_ID]],Products_C[Product_ID],Products_C[Product_Name])</f>
        <v>Veg Burger</v>
      </c>
      <c r="Y3173" t="str">
        <f>_xlfn.XLOOKUP(Orders_C[[#This Row],[Product_ID]],Products_C[Product_ID],Products_C[Category])</f>
        <v>Chicken</v>
      </c>
      <c r="Z3173" t="str">
        <f>_xlfn.XLOOKUP(Orders_C[[#This Row],[Store_ID]],Stores_c[Store_ID],Stores_c[City])</f>
        <v>Reidberg</v>
      </c>
      <c r="AA3173" t="str">
        <f>_xlfn.XLOOKUP(Orders_C[[#This Row],[Customer_ID]],Customers_c[Customer_ID],Customers_c[Customer_Name])</f>
        <v>Amanda Brown</v>
      </c>
      <c r="AB3173" s="6">
        <f>Orders_C[[#This Row],[Quantity]]*Orders_C[[#This Row],[Unit_Price]]*(1-Orders_C[[#This Row],[Discount %]])+Orders_C[[#This Row],[Tax]]</f>
        <v>787.5</v>
      </c>
      <c r="AC3173" s="9">
        <f>(Orders_C[[#This Row],[Unit_Price]]*Orders_C[[#This Row],[Quantity]])-Orders_C[[#This Row],[Discount]]+Orders_C[[#This Row],[Tax]]</f>
        <v>907.5</v>
      </c>
      <c r="AD3173" t="str">
        <f>IF(COUNTIF(Orders_C[[#All],[Customer_ID]],Orders_C[[#This Row],[Customer_ID]])&gt;1,"Repeat","New")</f>
        <v>Repeat</v>
      </c>
      <c r="AE3173" t="str" cm="1">
        <f t="array" ref="AE3173">_xlfn.XLOOKUP(Orders_C[[#This Row],[Store_ID]],Stores_c[[#All],[Store_ID]],Stores_c[[#All],[City]])</f>
        <v>Reidberg</v>
      </c>
      <c r="AF3173" t="str" cm="1">
        <f t="array" ref="AF3173">_xlfn.XLOOKUP(Orders_C[[#This Row],[Store_ID]],Stores_c[[#All],[Store_ID]],Stores_c[[#All],[Manager_Name]])</f>
        <v>Jeffrey Horn</v>
      </c>
      <c r="AG3173" t="str" cm="1">
        <f t="array" ref="AG3173">_xlfn.XLOOKUP(Orders_C[[#This Row],[Store_ID]],Stores_c[[#All],[Store_ID]],Stores_c[[#All],[Store_Type]])</f>
        <v>Drive-Thru</v>
      </c>
    </row>
    <row r="3174" spans="1:33" x14ac:dyDescent="0.25">
      <c r="A3174">
        <v>6684</v>
      </c>
      <c r="B3174" s="1">
        <v>45883</v>
      </c>
      <c r="C3174" s="2">
        <v>0.26686342592592593</v>
      </c>
      <c r="D3174">
        <v>1703</v>
      </c>
      <c r="E3174">
        <v>209</v>
      </c>
      <c r="F3174">
        <v>421</v>
      </c>
      <c r="G3174">
        <v>320</v>
      </c>
      <c r="H3174">
        <v>3</v>
      </c>
      <c r="I3174">
        <v>294</v>
      </c>
      <c r="J3174">
        <v>0</v>
      </c>
      <c r="K3174">
        <v>14.7</v>
      </c>
      <c r="L3174">
        <v>896.7</v>
      </c>
      <c r="M3174" t="s">
        <v>19</v>
      </c>
      <c r="N3174" t="s">
        <v>23</v>
      </c>
      <c r="O3174">
        <v>23</v>
      </c>
      <c r="P3174">
        <v>3</v>
      </c>
      <c r="Q3174" t="s">
        <v>707</v>
      </c>
      <c r="R3174">
        <v>505</v>
      </c>
      <c r="S3174" s="3">
        <v>0</v>
      </c>
      <c r="T3174" s="6">
        <v>367.50000000000011</v>
      </c>
      <c r="U3174" t="s">
        <v>6342</v>
      </c>
      <c r="V3174">
        <v>2025</v>
      </c>
      <c r="W3174" t="s">
        <v>6329</v>
      </c>
      <c r="X3174" t="str">
        <f>_xlfn.XLOOKUP(Orders_C[[#This Row],[Product_ID]],Products_C[Product_ID],Products_C[Product_Name])</f>
        <v>Rice Bowl</v>
      </c>
      <c r="Y3174" t="str">
        <f>_xlfn.XLOOKUP(Orders_C[[#This Row],[Product_ID]],Products_C[Product_ID],Products_C[Category])</f>
        <v>Beverage</v>
      </c>
      <c r="Z3174" t="str">
        <f>_xlfn.XLOOKUP(Orders_C[[#This Row],[Store_ID]],Stores_c[Store_ID],Stores_c[City])</f>
        <v>Reidberg</v>
      </c>
      <c r="AA3174" t="str">
        <f>_xlfn.XLOOKUP(Orders_C[[#This Row],[Customer_ID]],Customers_c[Customer_ID],Customers_c[Customer_Name])</f>
        <v>Timothy Schmidt</v>
      </c>
      <c r="AB3174" s="6">
        <f>Orders_C[[#This Row],[Quantity]]*Orders_C[[#This Row],[Unit_Price]]*(1-Orders_C[[#This Row],[Discount %]])+Orders_C[[#This Row],[Tax]]</f>
        <v>896.7</v>
      </c>
      <c r="AC3174" s="9">
        <f>(Orders_C[[#This Row],[Unit_Price]]*Orders_C[[#This Row],[Quantity]])-Orders_C[[#This Row],[Discount]]+Orders_C[[#This Row],[Tax]]</f>
        <v>896.7</v>
      </c>
      <c r="AD3174" t="str">
        <f>IF(COUNTIF(Orders_C[[#All],[Customer_ID]],Orders_C[[#This Row],[Customer_ID]])&gt;1,"Repeat","New")</f>
        <v>Repeat</v>
      </c>
      <c r="AE3174" t="str" cm="1">
        <f t="array" ref="AE3174">_xlfn.XLOOKUP(Orders_C[[#This Row],[Store_ID]],Stores_c[[#All],[Store_ID]],Stores_c[[#All],[City]])</f>
        <v>Reidberg</v>
      </c>
      <c r="AF3174" t="str" cm="1">
        <f t="array" ref="AF3174">_xlfn.XLOOKUP(Orders_C[[#This Row],[Store_ID]],Stores_c[[#All],[Store_ID]],Stores_c[[#All],[Manager_Name]])</f>
        <v>Jeffrey Horn</v>
      </c>
      <c r="AG3174" t="str" cm="1">
        <f t="array" ref="AG3174">_xlfn.XLOOKUP(Orders_C[[#This Row],[Store_ID]],Stores_c[[#All],[Store_ID]],Stores_c[[#All],[Store_Type]])</f>
        <v>Drive-Thru</v>
      </c>
    </row>
    <row r="3175" spans="1:33" x14ac:dyDescent="0.25">
      <c r="A3175">
        <v>8448</v>
      </c>
      <c r="B3175" s="1">
        <v>45727</v>
      </c>
      <c r="C3175" s="2">
        <v>0.38293981481481482</v>
      </c>
      <c r="D3175">
        <v>1522</v>
      </c>
      <c r="E3175">
        <v>217</v>
      </c>
      <c r="F3175">
        <v>539</v>
      </c>
      <c r="G3175">
        <v>304</v>
      </c>
      <c r="H3175">
        <v>3</v>
      </c>
      <c r="I3175">
        <v>294</v>
      </c>
      <c r="J3175">
        <v>0</v>
      </c>
      <c r="K3175">
        <v>14.7</v>
      </c>
      <c r="L3175">
        <v>896.7</v>
      </c>
      <c r="M3175" t="s">
        <v>19</v>
      </c>
      <c r="N3175" t="s">
        <v>22</v>
      </c>
      <c r="O3175">
        <v>36</v>
      </c>
      <c r="P3175">
        <v>4</v>
      </c>
      <c r="Q3175" t="s">
        <v>2471</v>
      </c>
      <c r="R3175">
        <v>506</v>
      </c>
      <c r="S3175" s="3">
        <v>0</v>
      </c>
      <c r="T3175" s="6">
        <v>367.50000000000011</v>
      </c>
      <c r="U3175" t="s">
        <v>6334</v>
      </c>
      <c r="V3175">
        <v>2025</v>
      </c>
      <c r="W3175" t="s">
        <v>6329</v>
      </c>
      <c r="X3175" t="str">
        <f>_xlfn.XLOOKUP(Orders_C[[#This Row],[Product_ID]],Products_C[Product_ID],Products_C[Product_Name])</f>
        <v>Veg Burger</v>
      </c>
      <c r="Y3175" t="str">
        <f>_xlfn.XLOOKUP(Orders_C[[#This Row],[Product_ID]],Products_C[Product_ID],Products_C[Category])</f>
        <v>Burger</v>
      </c>
      <c r="Z3175" t="str">
        <f>_xlfn.XLOOKUP(Orders_C[[#This Row],[Store_ID]],Stores_c[Store_ID],Stores_c[City])</f>
        <v>West Rebecca</v>
      </c>
      <c r="AA3175" t="str">
        <f>_xlfn.XLOOKUP(Orders_C[[#This Row],[Customer_ID]],Customers_c[Customer_ID],Customers_c[Customer_Name])</f>
        <v>Bruce Rodriguez</v>
      </c>
      <c r="AB3175" s="6">
        <f>Orders_C[[#This Row],[Quantity]]*Orders_C[[#This Row],[Unit_Price]]*(1-Orders_C[[#This Row],[Discount %]])+Orders_C[[#This Row],[Tax]]</f>
        <v>896.7</v>
      </c>
      <c r="AC3175" s="9">
        <f>(Orders_C[[#This Row],[Unit_Price]]*Orders_C[[#This Row],[Quantity]])-Orders_C[[#This Row],[Discount]]+Orders_C[[#This Row],[Tax]]</f>
        <v>896.7</v>
      </c>
      <c r="AD3175" t="str">
        <f>IF(COUNTIF(Orders_C[[#All],[Customer_ID]],Orders_C[[#This Row],[Customer_ID]])&gt;1,"Repeat","New")</f>
        <v>Repeat</v>
      </c>
      <c r="AE3175" t="str" cm="1">
        <f t="array" ref="AE3175">_xlfn.XLOOKUP(Orders_C[[#This Row],[Store_ID]],Stores_c[[#All],[Store_ID]],Stores_c[[#All],[City]])</f>
        <v>West Rebecca</v>
      </c>
      <c r="AF3175" t="str" cm="1">
        <f t="array" ref="AF3175">_xlfn.XLOOKUP(Orders_C[[#This Row],[Store_ID]],Stores_c[[#All],[Store_ID]],Stores_c[[#All],[Manager_Name]])</f>
        <v>Albert Smith</v>
      </c>
      <c r="AG3175" t="str" cm="1">
        <f t="array" ref="AG3175">_xlfn.XLOOKUP(Orders_C[[#This Row],[Store_ID]],Stores_c[[#All],[Store_ID]],Stores_c[[#All],[Store_Type]])</f>
        <v>Mall</v>
      </c>
    </row>
    <row r="3176" spans="1:33" x14ac:dyDescent="0.25">
      <c r="A3176">
        <v>7433</v>
      </c>
      <c r="B3176" s="1">
        <v>46047</v>
      </c>
      <c r="C3176" s="2">
        <v>0.71086805555555554</v>
      </c>
      <c r="D3176">
        <v>1133</v>
      </c>
      <c r="E3176">
        <v>224</v>
      </c>
      <c r="F3176">
        <v>476</v>
      </c>
      <c r="G3176">
        <v>322</v>
      </c>
      <c r="H3176">
        <v>4</v>
      </c>
      <c r="I3176">
        <v>232</v>
      </c>
      <c r="J3176">
        <v>15</v>
      </c>
      <c r="K3176">
        <v>11.6</v>
      </c>
      <c r="L3176">
        <v>924.6</v>
      </c>
      <c r="M3176" t="s">
        <v>19</v>
      </c>
      <c r="N3176" t="s">
        <v>21</v>
      </c>
      <c r="O3176">
        <v>58</v>
      </c>
      <c r="P3176">
        <v>4</v>
      </c>
      <c r="Q3176" t="s">
        <v>1456</v>
      </c>
      <c r="R3176">
        <v>501</v>
      </c>
      <c r="S3176" s="3">
        <v>0.15</v>
      </c>
      <c r="T3176" s="6">
        <v>367.80000000000007</v>
      </c>
      <c r="U3176" t="s">
        <v>6330</v>
      </c>
      <c r="V3176">
        <v>2026</v>
      </c>
      <c r="W3176" t="s">
        <v>6331</v>
      </c>
      <c r="X3176" t="str">
        <f>_xlfn.XLOOKUP(Orders_C[[#This Row],[Product_ID]],Products_C[Product_ID],Products_C[Product_Name])</f>
        <v>Veg Burger</v>
      </c>
      <c r="Y3176" t="str">
        <f>_xlfn.XLOOKUP(Orders_C[[#This Row],[Product_ID]],Products_C[Product_ID],Products_C[Category])</f>
        <v>Burger</v>
      </c>
      <c r="Z3176" t="str">
        <f>_xlfn.XLOOKUP(Orders_C[[#This Row],[Store_ID]],Stores_c[Store_ID],Stores_c[City])</f>
        <v>Valdezton</v>
      </c>
      <c r="AA3176" t="str">
        <f>_xlfn.XLOOKUP(Orders_C[[#This Row],[Customer_ID]],Customers_c[Customer_ID],Customers_c[Customer_Name])</f>
        <v>Jared Gomez</v>
      </c>
      <c r="AB3176" s="6">
        <f>Orders_C[[#This Row],[Quantity]]*Orders_C[[#This Row],[Unit_Price]]*(1-Orders_C[[#This Row],[Discount %]])+Orders_C[[#This Row],[Tax]]</f>
        <v>800.4</v>
      </c>
      <c r="AC3176" s="9">
        <f>(Orders_C[[#This Row],[Unit_Price]]*Orders_C[[#This Row],[Quantity]])-Orders_C[[#This Row],[Discount]]+Orders_C[[#This Row],[Tax]]</f>
        <v>924.6</v>
      </c>
      <c r="AD3176" t="str">
        <f>IF(COUNTIF(Orders_C[[#All],[Customer_ID]],Orders_C[[#This Row],[Customer_ID]])&gt;1,"Repeat","New")</f>
        <v>Repeat</v>
      </c>
      <c r="AE3176" t="str" cm="1">
        <f t="array" ref="AE3176">_xlfn.XLOOKUP(Orders_C[[#This Row],[Store_ID]],Stores_c[[#All],[Store_ID]],Stores_c[[#All],[City]])</f>
        <v>Valdezton</v>
      </c>
      <c r="AF3176" t="str" cm="1">
        <f t="array" ref="AF3176">_xlfn.XLOOKUP(Orders_C[[#This Row],[Store_ID]],Stores_c[[#All],[Store_ID]],Stores_c[[#All],[Manager_Name]])</f>
        <v>John Rodriguez</v>
      </c>
      <c r="AG3176" t="str" cm="1">
        <f t="array" ref="AG3176">_xlfn.XLOOKUP(Orders_C[[#This Row],[Store_ID]],Stores_c[[#All],[Store_ID]],Stores_c[[#All],[Store_Type]])</f>
        <v>Street</v>
      </c>
    </row>
    <row r="3177" spans="1:33" x14ac:dyDescent="0.25">
      <c r="A3177">
        <v>6583</v>
      </c>
      <c r="B3177" s="1">
        <v>45759</v>
      </c>
      <c r="C3177" s="2">
        <v>0.45134259259259257</v>
      </c>
      <c r="D3177">
        <v>1204</v>
      </c>
      <c r="E3177">
        <v>205</v>
      </c>
      <c r="F3177">
        <v>503</v>
      </c>
      <c r="G3177">
        <v>319</v>
      </c>
      <c r="H3177">
        <v>4</v>
      </c>
      <c r="I3177">
        <v>229</v>
      </c>
      <c r="J3177">
        <v>10</v>
      </c>
      <c r="K3177">
        <v>11.45</v>
      </c>
      <c r="L3177">
        <v>917.45</v>
      </c>
      <c r="M3177" t="s">
        <v>19</v>
      </c>
      <c r="N3177" t="s">
        <v>23</v>
      </c>
      <c r="O3177">
        <v>20</v>
      </c>
      <c r="P3177">
        <v>1</v>
      </c>
      <c r="Q3177" t="s">
        <v>606</v>
      </c>
      <c r="R3177">
        <v>503</v>
      </c>
      <c r="S3177" s="3">
        <v>0.1</v>
      </c>
      <c r="T3177" s="6">
        <v>367.85</v>
      </c>
      <c r="U3177" t="s">
        <v>6337</v>
      </c>
      <c r="V3177">
        <v>2025</v>
      </c>
      <c r="W3177" t="s">
        <v>6333</v>
      </c>
      <c r="X3177" t="str">
        <f>_xlfn.XLOOKUP(Orders_C[[#This Row],[Product_ID]],Products_C[Product_ID],Products_C[Product_Name])</f>
        <v>Chocolate Lava Cake</v>
      </c>
      <c r="Y3177" t="str">
        <f>_xlfn.XLOOKUP(Orders_C[[#This Row],[Product_ID]],Products_C[Product_ID],Products_C[Category])</f>
        <v>Beverage</v>
      </c>
      <c r="Z3177" t="str">
        <f>_xlfn.XLOOKUP(Orders_C[[#This Row],[Store_ID]],Stores_c[Store_ID],Stores_c[City])</f>
        <v>Port Jacob</v>
      </c>
      <c r="AA3177" t="str">
        <f>_xlfn.XLOOKUP(Orders_C[[#This Row],[Customer_ID]],Customers_c[Customer_ID],Customers_c[Customer_Name])</f>
        <v>Christopher Howe</v>
      </c>
      <c r="AB3177" s="6">
        <f>Orders_C[[#This Row],[Quantity]]*Orders_C[[#This Row],[Unit_Price]]*(1-Orders_C[[#This Row],[Discount %]])+Orders_C[[#This Row],[Tax]]</f>
        <v>835.85</v>
      </c>
      <c r="AC3177" s="9">
        <f>(Orders_C[[#This Row],[Unit_Price]]*Orders_C[[#This Row],[Quantity]])-Orders_C[[#This Row],[Discount]]+Orders_C[[#This Row],[Tax]]</f>
        <v>917.45</v>
      </c>
      <c r="AD3177" t="str">
        <f>IF(COUNTIF(Orders_C[[#All],[Customer_ID]],Orders_C[[#This Row],[Customer_ID]])&gt;1,"Repeat","New")</f>
        <v>Repeat</v>
      </c>
      <c r="AE3177" t="str" cm="1">
        <f t="array" ref="AE3177">_xlfn.XLOOKUP(Orders_C[[#This Row],[Store_ID]],Stores_c[[#All],[Store_ID]],Stores_c[[#All],[City]])</f>
        <v>Port Jacob</v>
      </c>
      <c r="AF3177" t="str" cm="1">
        <f t="array" ref="AF3177">_xlfn.XLOOKUP(Orders_C[[#This Row],[Store_ID]],Stores_c[[#All],[Store_ID]],Stores_c[[#All],[Manager_Name]])</f>
        <v>David Harris</v>
      </c>
      <c r="AG3177" t="str" cm="1">
        <f t="array" ref="AG3177">_xlfn.XLOOKUP(Orders_C[[#This Row],[Store_ID]],Stores_c[[#All],[Store_ID]],Stores_c[[#All],[Store_Type]])</f>
        <v>Mall</v>
      </c>
    </row>
    <row r="3178" spans="1:33" x14ac:dyDescent="0.25">
      <c r="A3178">
        <v>6898</v>
      </c>
      <c r="B3178" s="1">
        <v>45757</v>
      </c>
      <c r="C3178" s="2">
        <v>0.64548611111111109</v>
      </c>
      <c r="D3178">
        <v>1274</v>
      </c>
      <c r="E3178">
        <v>225</v>
      </c>
      <c r="F3178">
        <v>530</v>
      </c>
      <c r="G3178">
        <v>302</v>
      </c>
      <c r="H3178">
        <v>4</v>
      </c>
      <c r="I3178">
        <v>229</v>
      </c>
      <c r="J3178">
        <v>10</v>
      </c>
      <c r="K3178">
        <v>11.45</v>
      </c>
      <c r="L3178">
        <v>917.45</v>
      </c>
      <c r="M3178" t="s">
        <v>20</v>
      </c>
      <c r="N3178" t="s">
        <v>21</v>
      </c>
      <c r="O3178">
        <v>52</v>
      </c>
      <c r="P3178">
        <v>4</v>
      </c>
      <c r="Q3178" t="s">
        <v>921</v>
      </c>
      <c r="R3178">
        <v>503</v>
      </c>
      <c r="S3178" s="3">
        <v>0.1</v>
      </c>
      <c r="T3178" s="6">
        <v>367.85</v>
      </c>
      <c r="U3178" t="s">
        <v>6337</v>
      </c>
      <c r="V3178">
        <v>2025</v>
      </c>
      <c r="W3178" t="s">
        <v>6331</v>
      </c>
      <c r="X3178" t="str">
        <f>_xlfn.XLOOKUP(Orders_C[[#This Row],[Product_ID]],Products_C[Product_ID],Products_C[Product_Name])</f>
        <v>Chicken Wings</v>
      </c>
      <c r="Y3178" t="str">
        <f>_xlfn.XLOOKUP(Orders_C[[#This Row],[Product_ID]],Products_C[Product_ID],Products_C[Category])</f>
        <v>Chicken</v>
      </c>
      <c r="Z3178" t="str">
        <f>_xlfn.XLOOKUP(Orders_C[[#This Row],[Store_ID]],Stores_c[Store_ID],Stores_c[City])</f>
        <v>South Peter</v>
      </c>
      <c r="AA3178" t="str">
        <f>_xlfn.XLOOKUP(Orders_C[[#This Row],[Customer_ID]],Customers_c[Customer_ID],Customers_c[Customer_Name])</f>
        <v>Jason Gonzalez</v>
      </c>
      <c r="AB3178" s="6">
        <f>Orders_C[[#This Row],[Quantity]]*Orders_C[[#This Row],[Unit_Price]]*(1-Orders_C[[#This Row],[Discount %]])+Orders_C[[#This Row],[Tax]]</f>
        <v>835.85</v>
      </c>
      <c r="AC3178" s="9">
        <f>(Orders_C[[#This Row],[Unit_Price]]*Orders_C[[#This Row],[Quantity]])-Orders_C[[#This Row],[Discount]]+Orders_C[[#This Row],[Tax]]</f>
        <v>917.45</v>
      </c>
      <c r="AD3178" t="str">
        <f>IF(COUNTIF(Orders_C[[#All],[Customer_ID]],Orders_C[[#This Row],[Customer_ID]])&gt;1,"Repeat","New")</f>
        <v>Repeat</v>
      </c>
      <c r="AE3178" t="str" cm="1">
        <f t="array" ref="AE3178">_xlfn.XLOOKUP(Orders_C[[#This Row],[Store_ID]],Stores_c[[#All],[Store_ID]],Stores_c[[#All],[City]])</f>
        <v>South Peter</v>
      </c>
      <c r="AF3178" t="str" cm="1">
        <f t="array" ref="AF3178">_xlfn.XLOOKUP(Orders_C[[#This Row],[Store_ID]],Stores_c[[#All],[Store_ID]],Stores_c[[#All],[Manager_Name]])</f>
        <v>Gregory Lambert</v>
      </c>
      <c r="AG3178" t="str" cm="1">
        <f t="array" ref="AG3178">_xlfn.XLOOKUP(Orders_C[[#This Row],[Store_ID]],Stores_c[[#All],[Store_ID]],Stores_c[[#All],[Store_Type]])</f>
        <v>Street</v>
      </c>
    </row>
    <row r="3179" spans="1:33" x14ac:dyDescent="0.25">
      <c r="A3179">
        <v>8811</v>
      </c>
      <c r="B3179" s="1">
        <v>45815</v>
      </c>
      <c r="C3179" s="2">
        <v>0.15334490740740742</v>
      </c>
      <c r="D3179">
        <v>1131</v>
      </c>
      <c r="E3179">
        <v>218</v>
      </c>
      <c r="F3179">
        <v>509</v>
      </c>
      <c r="G3179">
        <v>322</v>
      </c>
      <c r="H3179">
        <v>4</v>
      </c>
      <c r="I3179">
        <v>226</v>
      </c>
      <c r="J3179">
        <v>5</v>
      </c>
      <c r="K3179">
        <v>11.3</v>
      </c>
      <c r="L3179">
        <v>910.3</v>
      </c>
      <c r="M3179" t="s">
        <v>19</v>
      </c>
      <c r="N3179" t="s">
        <v>23</v>
      </c>
      <c r="O3179">
        <v>47</v>
      </c>
      <c r="P3179">
        <v>1</v>
      </c>
      <c r="Q3179" t="s">
        <v>2834</v>
      </c>
      <c r="R3179">
        <v>505</v>
      </c>
      <c r="S3179" s="3">
        <v>0.05</v>
      </c>
      <c r="T3179" s="6">
        <v>367.9</v>
      </c>
      <c r="U3179" t="s">
        <v>6340</v>
      </c>
      <c r="V3179">
        <v>2025</v>
      </c>
      <c r="W3179" t="s">
        <v>6331</v>
      </c>
      <c r="X3179" t="str">
        <f>_xlfn.XLOOKUP(Orders_C[[#This Row],[Product_ID]],Products_C[Product_ID],Products_C[Product_Name])</f>
        <v>Veg Burger</v>
      </c>
      <c r="Y3179" t="str">
        <f>_xlfn.XLOOKUP(Orders_C[[#This Row],[Product_ID]],Products_C[Product_ID],Products_C[Category])</f>
        <v>Burger</v>
      </c>
      <c r="Z3179" t="str">
        <f>_xlfn.XLOOKUP(Orders_C[[#This Row],[Store_ID]],Stores_c[Store_ID],Stores_c[City])</f>
        <v>East Johnport</v>
      </c>
      <c r="AA3179" t="str">
        <f>_xlfn.XLOOKUP(Orders_C[[#This Row],[Customer_ID]],Customers_c[Customer_ID],Customers_c[Customer_Name])</f>
        <v>Tanya Roman</v>
      </c>
      <c r="AB3179" s="6">
        <f>Orders_C[[#This Row],[Quantity]]*Orders_C[[#This Row],[Unit_Price]]*(1-Orders_C[[#This Row],[Discount %]])+Orders_C[[#This Row],[Tax]]</f>
        <v>870.09999999999991</v>
      </c>
      <c r="AC3179" s="9">
        <f>(Orders_C[[#This Row],[Unit_Price]]*Orders_C[[#This Row],[Quantity]])-Orders_C[[#This Row],[Discount]]+Orders_C[[#This Row],[Tax]]</f>
        <v>910.3</v>
      </c>
      <c r="AD3179" t="str">
        <f>IF(COUNTIF(Orders_C[[#All],[Customer_ID]],Orders_C[[#This Row],[Customer_ID]])&gt;1,"Repeat","New")</f>
        <v>Repeat</v>
      </c>
      <c r="AE3179" t="str" cm="1">
        <f t="array" ref="AE3179">_xlfn.XLOOKUP(Orders_C[[#This Row],[Store_ID]],Stores_c[[#All],[Store_ID]],Stores_c[[#All],[City]])</f>
        <v>East Johnport</v>
      </c>
      <c r="AF3179" t="str" cm="1">
        <f t="array" ref="AF3179">_xlfn.XLOOKUP(Orders_C[[#This Row],[Store_ID]],Stores_c[[#All],[Store_ID]],Stores_c[[#All],[Manager_Name]])</f>
        <v>Mr. Matthew Murillo III</v>
      </c>
      <c r="AG3179" t="str" cm="1">
        <f t="array" ref="AG3179">_xlfn.XLOOKUP(Orders_C[[#This Row],[Store_ID]],Stores_c[[#All],[Store_ID]],Stores_c[[#All],[Store_Type]])</f>
        <v>Street</v>
      </c>
    </row>
    <row r="3180" spans="1:33" x14ac:dyDescent="0.25">
      <c r="A3180">
        <v>6078</v>
      </c>
      <c r="B3180" s="1">
        <v>45954</v>
      </c>
      <c r="C3180" s="2">
        <v>0.92150462962962965</v>
      </c>
      <c r="D3180">
        <v>1929</v>
      </c>
      <c r="E3180">
        <v>204</v>
      </c>
      <c r="F3180">
        <v>470</v>
      </c>
      <c r="G3180">
        <v>327</v>
      </c>
      <c r="H3180">
        <v>2</v>
      </c>
      <c r="I3180">
        <v>433</v>
      </c>
      <c r="J3180">
        <v>0</v>
      </c>
      <c r="K3180">
        <v>21.65</v>
      </c>
      <c r="L3180">
        <v>887.65</v>
      </c>
      <c r="M3180" t="s">
        <v>20</v>
      </c>
      <c r="N3180" t="s">
        <v>22</v>
      </c>
      <c r="O3180">
        <v>51</v>
      </c>
      <c r="P3180">
        <v>1</v>
      </c>
      <c r="Q3180" t="s">
        <v>101</v>
      </c>
      <c r="R3180">
        <v>505</v>
      </c>
      <c r="S3180" s="3">
        <v>0</v>
      </c>
      <c r="T3180" s="6">
        <v>368.04999999999995</v>
      </c>
      <c r="U3180" t="s">
        <v>6332</v>
      </c>
      <c r="V3180">
        <v>2025</v>
      </c>
      <c r="W3180" t="s">
        <v>6331</v>
      </c>
      <c r="X3180" t="str">
        <f>_xlfn.XLOOKUP(Orders_C[[#This Row],[Product_ID]],Products_C[Product_ID],Products_C[Product_Name])</f>
        <v>Wrap</v>
      </c>
      <c r="Y3180" t="str">
        <f>_xlfn.XLOOKUP(Orders_C[[#This Row],[Product_ID]],Products_C[Product_ID],Products_C[Category])</f>
        <v>Chicken</v>
      </c>
      <c r="Z3180" t="str">
        <f>_xlfn.XLOOKUP(Orders_C[[#This Row],[Store_ID]],Stores_c[Store_ID],Stores_c[City])</f>
        <v>New Robertfurt</v>
      </c>
      <c r="AA3180" t="str">
        <f>_xlfn.XLOOKUP(Orders_C[[#This Row],[Customer_ID]],Customers_c[Customer_ID],Customers_c[Customer_Name])</f>
        <v>Michelle Mitchell</v>
      </c>
      <c r="AB3180" s="6">
        <f>Orders_C[[#This Row],[Quantity]]*Orders_C[[#This Row],[Unit_Price]]*(1-Orders_C[[#This Row],[Discount %]])+Orders_C[[#This Row],[Tax]]</f>
        <v>887.65</v>
      </c>
      <c r="AC3180" s="9">
        <f>(Orders_C[[#This Row],[Unit_Price]]*Orders_C[[#This Row],[Quantity]])-Orders_C[[#This Row],[Discount]]+Orders_C[[#This Row],[Tax]]</f>
        <v>887.65</v>
      </c>
      <c r="AD3180" t="str">
        <f>IF(COUNTIF(Orders_C[[#All],[Customer_ID]],Orders_C[[#This Row],[Customer_ID]])&gt;1,"Repeat","New")</f>
        <v>Repeat</v>
      </c>
      <c r="AE3180" t="str" cm="1">
        <f t="array" ref="AE3180">_xlfn.XLOOKUP(Orders_C[[#This Row],[Store_ID]],Stores_c[[#All],[Store_ID]],Stores_c[[#All],[City]])</f>
        <v>New Robertfurt</v>
      </c>
      <c r="AF3180" t="str" cm="1">
        <f t="array" ref="AF3180">_xlfn.XLOOKUP(Orders_C[[#This Row],[Store_ID]],Stores_c[[#All],[Store_ID]],Stores_c[[#All],[Manager_Name]])</f>
        <v>Tiffany Gomez</v>
      </c>
      <c r="AG3180" t="str" cm="1">
        <f t="array" ref="AG3180">_xlfn.XLOOKUP(Orders_C[[#This Row],[Store_ID]],Stores_c[[#All],[Store_ID]],Stores_c[[#All],[Store_Type]])</f>
        <v>Street</v>
      </c>
    </row>
    <row r="3181" spans="1:33" x14ac:dyDescent="0.25">
      <c r="A3181">
        <v>6663</v>
      </c>
      <c r="B3181" s="1">
        <v>45831</v>
      </c>
      <c r="C3181" s="2">
        <v>0.52384259259259258</v>
      </c>
      <c r="D3181">
        <v>1509</v>
      </c>
      <c r="E3181">
        <v>209</v>
      </c>
      <c r="F3181">
        <v>467</v>
      </c>
      <c r="G3181">
        <v>338</v>
      </c>
      <c r="H3181">
        <v>2</v>
      </c>
      <c r="I3181">
        <v>439</v>
      </c>
      <c r="J3181">
        <v>5</v>
      </c>
      <c r="K3181">
        <v>21.95</v>
      </c>
      <c r="L3181">
        <v>894.95</v>
      </c>
      <c r="M3181" t="s">
        <v>20</v>
      </c>
      <c r="N3181" t="s">
        <v>23</v>
      </c>
      <c r="O3181">
        <v>18</v>
      </c>
      <c r="P3181">
        <v>4</v>
      </c>
      <c r="Q3181" t="s">
        <v>686</v>
      </c>
      <c r="R3181">
        <v>507</v>
      </c>
      <c r="S3181" s="3">
        <v>0.05</v>
      </c>
      <c r="T3181" s="6">
        <v>368.15000000000009</v>
      </c>
      <c r="U3181" t="s">
        <v>6340</v>
      </c>
      <c r="V3181">
        <v>2025</v>
      </c>
      <c r="W3181" t="s">
        <v>6333</v>
      </c>
      <c r="X3181" t="str">
        <f>_xlfn.XLOOKUP(Orders_C[[#This Row],[Product_ID]],Products_C[Product_ID],Products_C[Product_Name])</f>
        <v>Chicken Wings</v>
      </c>
      <c r="Y3181" t="str">
        <f>_xlfn.XLOOKUP(Orders_C[[#This Row],[Product_ID]],Products_C[Product_ID],Products_C[Category])</f>
        <v>Burger</v>
      </c>
      <c r="Z3181" t="str">
        <f>_xlfn.XLOOKUP(Orders_C[[#This Row],[Store_ID]],Stores_c[Store_ID],Stores_c[City])</f>
        <v>Reidberg</v>
      </c>
      <c r="AA3181" t="str">
        <f>_xlfn.XLOOKUP(Orders_C[[#This Row],[Customer_ID]],Customers_c[Customer_ID],Customers_c[Customer_Name])</f>
        <v>Kristin Johnston</v>
      </c>
      <c r="AB3181" s="6">
        <f>Orders_C[[#This Row],[Quantity]]*Orders_C[[#This Row],[Unit_Price]]*(1-Orders_C[[#This Row],[Discount %]])+Orders_C[[#This Row],[Tax]]</f>
        <v>856.05</v>
      </c>
      <c r="AC3181" s="9">
        <f>(Orders_C[[#This Row],[Unit_Price]]*Orders_C[[#This Row],[Quantity]])-Orders_C[[#This Row],[Discount]]+Orders_C[[#This Row],[Tax]]</f>
        <v>894.95</v>
      </c>
      <c r="AD3181" t="str">
        <f>IF(COUNTIF(Orders_C[[#All],[Customer_ID]],Orders_C[[#This Row],[Customer_ID]])&gt;1,"Repeat","New")</f>
        <v>Repeat</v>
      </c>
      <c r="AE3181" t="str" cm="1">
        <f t="array" ref="AE3181">_xlfn.XLOOKUP(Orders_C[[#This Row],[Store_ID]],Stores_c[[#All],[Store_ID]],Stores_c[[#All],[City]])</f>
        <v>Reidberg</v>
      </c>
      <c r="AF3181" t="str" cm="1">
        <f t="array" ref="AF3181">_xlfn.XLOOKUP(Orders_C[[#This Row],[Store_ID]],Stores_c[[#All],[Store_ID]],Stores_c[[#All],[Manager_Name]])</f>
        <v>Jeffrey Horn</v>
      </c>
      <c r="AG3181" t="str" cm="1">
        <f t="array" ref="AG3181">_xlfn.XLOOKUP(Orders_C[[#This Row],[Store_ID]],Stores_c[[#All],[Store_ID]],Stores_c[[#All],[Store_Type]])</f>
        <v>Drive-Thru</v>
      </c>
    </row>
    <row r="3182" spans="1:33" x14ac:dyDescent="0.25">
      <c r="A3182">
        <v>10196</v>
      </c>
      <c r="B3182" s="1">
        <v>46010</v>
      </c>
      <c r="C3182" s="2">
        <v>0.29633101851851851</v>
      </c>
      <c r="D3182">
        <v>1808</v>
      </c>
      <c r="E3182">
        <v>219</v>
      </c>
      <c r="F3182">
        <v>418</v>
      </c>
      <c r="G3182">
        <v>326</v>
      </c>
      <c r="H3182">
        <v>2</v>
      </c>
      <c r="I3182">
        <v>445</v>
      </c>
      <c r="J3182">
        <v>10</v>
      </c>
      <c r="K3182">
        <v>22.25</v>
      </c>
      <c r="L3182">
        <v>902.25</v>
      </c>
      <c r="M3182" t="s">
        <v>18</v>
      </c>
      <c r="N3182" t="s">
        <v>23</v>
      </c>
      <c r="O3182">
        <v>14</v>
      </c>
      <c r="P3182">
        <v>3</v>
      </c>
      <c r="Q3182" t="s">
        <v>4219</v>
      </c>
      <c r="R3182">
        <v>504</v>
      </c>
      <c r="S3182" s="3">
        <v>0.1</v>
      </c>
      <c r="T3182" s="6">
        <v>368.25</v>
      </c>
      <c r="U3182" t="s">
        <v>6328</v>
      </c>
      <c r="V3182">
        <v>2025</v>
      </c>
      <c r="W3182" t="s">
        <v>6333</v>
      </c>
      <c r="X3182" t="str">
        <f>_xlfn.XLOOKUP(Orders_C[[#This Row],[Product_ID]],Products_C[Product_ID],Products_C[Product_Name])</f>
        <v>Rice Bowl</v>
      </c>
      <c r="Y3182" t="str">
        <f>_xlfn.XLOOKUP(Orders_C[[#This Row],[Product_ID]],Products_C[Product_ID],Products_C[Category])</f>
        <v>Burger</v>
      </c>
      <c r="Z3182" t="str">
        <f>_xlfn.XLOOKUP(Orders_C[[#This Row],[Store_ID]],Stores_c[Store_ID],Stores_c[City])</f>
        <v>Lake David</v>
      </c>
      <c r="AA3182" t="str">
        <f>_xlfn.XLOOKUP(Orders_C[[#This Row],[Customer_ID]],Customers_c[Customer_ID],Customers_c[Customer_Name])</f>
        <v>Alan Strong</v>
      </c>
      <c r="AB3182" s="6">
        <f>Orders_C[[#This Row],[Quantity]]*Orders_C[[#This Row],[Unit_Price]]*(1-Orders_C[[#This Row],[Discount %]])+Orders_C[[#This Row],[Tax]]</f>
        <v>823.25</v>
      </c>
      <c r="AC3182" s="9">
        <f>(Orders_C[[#This Row],[Unit_Price]]*Orders_C[[#This Row],[Quantity]])-Orders_C[[#This Row],[Discount]]+Orders_C[[#This Row],[Tax]]</f>
        <v>902.25</v>
      </c>
      <c r="AD3182" t="str">
        <f>IF(COUNTIF(Orders_C[[#All],[Customer_ID]],Orders_C[[#This Row],[Customer_ID]])&gt;1,"Repeat","New")</f>
        <v>Repeat</v>
      </c>
      <c r="AE3182" t="str" cm="1">
        <f t="array" ref="AE3182">_xlfn.XLOOKUP(Orders_C[[#This Row],[Store_ID]],Stores_c[[#All],[Store_ID]],Stores_c[[#All],[City]])</f>
        <v>Lake David</v>
      </c>
      <c r="AF3182" t="str" cm="1">
        <f t="array" ref="AF3182">_xlfn.XLOOKUP(Orders_C[[#This Row],[Store_ID]],Stores_c[[#All],[Store_ID]],Stores_c[[#All],[Manager_Name]])</f>
        <v>Joshua Hines</v>
      </c>
      <c r="AG3182" t="str" cm="1">
        <f t="array" ref="AG3182">_xlfn.XLOOKUP(Orders_C[[#This Row],[Store_ID]],Stores_c[[#All],[Store_ID]],Stores_c[[#All],[Store_Type]])</f>
        <v>Street</v>
      </c>
    </row>
    <row r="3183" spans="1:33" x14ac:dyDescent="0.25">
      <c r="A3183">
        <v>6471</v>
      </c>
      <c r="B3183" s="1">
        <v>45783</v>
      </c>
      <c r="C3183" s="2">
        <v>0.96762731481481479</v>
      </c>
      <c r="D3183">
        <v>1096</v>
      </c>
      <c r="E3183">
        <v>220</v>
      </c>
      <c r="F3183">
        <v>442</v>
      </c>
      <c r="G3183">
        <v>330</v>
      </c>
      <c r="H3183">
        <v>3</v>
      </c>
      <c r="I3183">
        <v>295</v>
      </c>
      <c r="J3183">
        <v>0</v>
      </c>
      <c r="K3183">
        <v>14.75</v>
      </c>
      <c r="L3183">
        <v>899.75</v>
      </c>
      <c r="M3183" t="s">
        <v>19</v>
      </c>
      <c r="N3183" t="s">
        <v>22</v>
      </c>
      <c r="O3183">
        <v>39</v>
      </c>
      <c r="P3183">
        <v>2</v>
      </c>
      <c r="Q3183" t="s">
        <v>494</v>
      </c>
      <c r="R3183">
        <v>507</v>
      </c>
      <c r="S3183" s="3">
        <v>0</v>
      </c>
      <c r="T3183" s="6">
        <v>368.75</v>
      </c>
      <c r="U3183" t="s">
        <v>6339</v>
      </c>
      <c r="V3183">
        <v>2025</v>
      </c>
      <c r="W3183" t="s">
        <v>6329</v>
      </c>
      <c r="X3183" t="str">
        <f>_xlfn.XLOOKUP(Orders_C[[#This Row],[Product_ID]],Products_C[Product_ID],Products_C[Product_Name])</f>
        <v>Rice Bowl</v>
      </c>
      <c r="Y3183" t="str">
        <f>_xlfn.XLOOKUP(Orders_C[[#This Row],[Product_ID]],Products_C[Product_ID],Products_C[Category])</f>
        <v>Beverage</v>
      </c>
      <c r="Z3183" t="str">
        <f>_xlfn.XLOOKUP(Orders_C[[#This Row],[Store_ID]],Stores_c[Store_ID],Stores_c[City])</f>
        <v>Williamborough</v>
      </c>
      <c r="AA3183" t="str">
        <f>_xlfn.XLOOKUP(Orders_C[[#This Row],[Customer_ID]],Customers_c[Customer_ID],Customers_c[Customer_Name])</f>
        <v>Michelle Lopez</v>
      </c>
      <c r="AB3183" s="6">
        <f>Orders_C[[#This Row],[Quantity]]*Orders_C[[#This Row],[Unit_Price]]*(1-Orders_C[[#This Row],[Discount %]])+Orders_C[[#This Row],[Tax]]</f>
        <v>899.75</v>
      </c>
      <c r="AC3183" s="9">
        <f>(Orders_C[[#This Row],[Unit_Price]]*Orders_C[[#This Row],[Quantity]])-Orders_C[[#This Row],[Discount]]+Orders_C[[#This Row],[Tax]]</f>
        <v>899.75</v>
      </c>
      <c r="AD3183" t="str">
        <f>IF(COUNTIF(Orders_C[[#All],[Customer_ID]],Orders_C[[#This Row],[Customer_ID]])&gt;1,"Repeat","New")</f>
        <v>Repeat</v>
      </c>
      <c r="AE3183" t="str" cm="1">
        <f t="array" ref="AE3183">_xlfn.XLOOKUP(Orders_C[[#This Row],[Store_ID]],Stores_c[[#All],[Store_ID]],Stores_c[[#All],[City]])</f>
        <v>Williamborough</v>
      </c>
      <c r="AF3183" t="str" cm="1">
        <f t="array" ref="AF3183">_xlfn.XLOOKUP(Orders_C[[#This Row],[Store_ID]],Stores_c[[#All],[Store_ID]],Stores_c[[#All],[Manager_Name]])</f>
        <v>Michael Mcbride</v>
      </c>
      <c r="AG3183" t="str" cm="1">
        <f t="array" ref="AG3183">_xlfn.XLOOKUP(Orders_C[[#This Row],[Store_ID]],Stores_c[[#All],[Store_ID]],Stores_c[[#All],[Store_Type]])</f>
        <v>Mall</v>
      </c>
    </row>
    <row r="3184" spans="1:33" x14ac:dyDescent="0.25">
      <c r="A3184">
        <v>10330</v>
      </c>
      <c r="B3184" s="1">
        <v>45799</v>
      </c>
      <c r="C3184" s="2">
        <v>0.2442361111111111</v>
      </c>
      <c r="D3184">
        <v>1564</v>
      </c>
      <c r="E3184">
        <v>217</v>
      </c>
      <c r="F3184">
        <v>528</v>
      </c>
      <c r="G3184">
        <v>303</v>
      </c>
      <c r="H3184">
        <v>3</v>
      </c>
      <c r="I3184">
        <v>303</v>
      </c>
      <c r="J3184">
        <v>10</v>
      </c>
      <c r="K3184">
        <v>15.15</v>
      </c>
      <c r="L3184">
        <v>914.15</v>
      </c>
      <c r="M3184" t="s">
        <v>18</v>
      </c>
      <c r="N3184" t="s">
        <v>23</v>
      </c>
      <c r="O3184">
        <v>46</v>
      </c>
      <c r="P3184">
        <v>3</v>
      </c>
      <c r="Q3184" t="s">
        <v>4353</v>
      </c>
      <c r="R3184">
        <v>509</v>
      </c>
      <c r="S3184" s="3">
        <v>0.1</v>
      </c>
      <c r="T3184" s="6">
        <v>368.75</v>
      </c>
      <c r="U3184" t="s">
        <v>6339</v>
      </c>
      <c r="V3184">
        <v>2025</v>
      </c>
      <c r="W3184" t="s">
        <v>6331</v>
      </c>
      <c r="X3184" t="str">
        <f>_xlfn.XLOOKUP(Orders_C[[#This Row],[Product_ID]],Products_C[Product_ID],Products_C[Product_Name])</f>
        <v>Chocolate Lava Cake</v>
      </c>
      <c r="Y3184" t="str">
        <f>_xlfn.XLOOKUP(Orders_C[[#This Row],[Product_ID]],Products_C[Product_ID],Products_C[Category])</f>
        <v>Chicken</v>
      </c>
      <c r="Z3184" t="str">
        <f>_xlfn.XLOOKUP(Orders_C[[#This Row],[Store_ID]],Stores_c[Store_ID],Stores_c[City])</f>
        <v>West Rebecca</v>
      </c>
      <c r="AA3184" t="str">
        <f>_xlfn.XLOOKUP(Orders_C[[#This Row],[Customer_ID]],Customers_c[Customer_ID],Customers_c[Customer_Name])</f>
        <v>Anthony Moody</v>
      </c>
      <c r="AB3184" s="6">
        <f>Orders_C[[#This Row],[Quantity]]*Orders_C[[#This Row],[Unit_Price]]*(1-Orders_C[[#This Row],[Discount %]])+Orders_C[[#This Row],[Tax]]</f>
        <v>833.25</v>
      </c>
      <c r="AC3184" s="9">
        <f>(Orders_C[[#This Row],[Unit_Price]]*Orders_C[[#This Row],[Quantity]])-Orders_C[[#This Row],[Discount]]+Orders_C[[#This Row],[Tax]]</f>
        <v>914.15</v>
      </c>
      <c r="AD3184" t="str">
        <f>IF(COUNTIF(Orders_C[[#All],[Customer_ID]],Orders_C[[#This Row],[Customer_ID]])&gt;1,"Repeat","New")</f>
        <v>Repeat</v>
      </c>
      <c r="AE3184" t="str" cm="1">
        <f t="array" ref="AE3184">_xlfn.XLOOKUP(Orders_C[[#This Row],[Store_ID]],Stores_c[[#All],[Store_ID]],Stores_c[[#All],[City]])</f>
        <v>West Rebecca</v>
      </c>
      <c r="AF3184" t="str" cm="1">
        <f t="array" ref="AF3184">_xlfn.XLOOKUP(Orders_C[[#This Row],[Store_ID]],Stores_c[[#All],[Store_ID]],Stores_c[[#All],[Manager_Name]])</f>
        <v>Albert Smith</v>
      </c>
      <c r="AG3184" t="str" cm="1">
        <f t="array" ref="AG3184">_xlfn.XLOOKUP(Orders_C[[#This Row],[Store_ID]],Stores_c[[#All],[Store_ID]],Stores_c[[#All],[Store_Type]])</f>
        <v>Mall</v>
      </c>
    </row>
    <row r="3185" spans="1:33" x14ac:dyDescent="0.25">
      <c r="A3185">
        <v>6916</v>
      </c>
      <c r="B3185" s="1">
        <v>45858</v>
      </c>
      <c r="C3185" s="2">
        <v>0.17836805555555554</v>
      </c>
      <c r="D3185">
        <v>1303</v>
      </c>
      <c r="E3185">
        <v>203</v>
      </c>
      <c r="F3185">
        <v>521</v>
      </c>
      <c r="G3185">
        <v>319</v>
      </c>
      <c r="H3185">
        <v>2</v>
      </c>
      <c r="I3185">
        <v>440</v>
      </c>
      <c r="J3185">
        <v>5</v>
      </c>
      <c r="K3185">
        <v>22</v>
      </c>
      <c r="L3185">
        <v>897</v>
      </c>
      <c r="M3185" t="s">
        <v>20</v>
      </c>
      <c r="N3185" t="s">
        <v>21</v>
      </c>
      <c r="O3185">
        <v>52</v>
      </c>
      <c r="P3185">
        <v>2</v>
      </c>
      <c r="Q3185" t="s">
        <v>939</v>
      </c>
      <c r="R3185">
        <v>506</v>
      </c>
      <c r="S3185" s="3">
        <v>0.05</v>
      </c>
      <c r="T3185" s="6">
        <v>369</v>
      </c>
      <c r="U3185" t="s">
        <v>6341</v>
      </c>
      <c r="V3185">
        <v>2025</v>
      </c>
      <c r="W3185" t="s">
        <v>6331</v>
      </c>
      <c r="X3185" t="str">
        <f>_xlfn.XLOOKUP(Orders_C[[#This Row],[Product_ID]],Products_C[Product_ID],Products_C[Product_Name])</f>
        <v>Chocolate Lava Cake</v>
      </c>
      <c r="Y3185" t="str">
        <f>_xlfn.XLOOKUP(Orders_C[[#This Row],[Product_ID]],Products_C[Product_ID],Products_C[Category])</f>
        <v>Beverage</v>
      </c>
      <c r="Z3185" t="str">
        <f>_xlfn.XLOOKUP(Orders_C[[#This Row],[Store_ID]],Stores_c[Store_ID],Stores_c[City])</f>
        <v>Lake Williammouth</v>
      </c>
      <c r="AA3185" t="str">
        <f>_xlfn.XLOOKUP(Orders_C[[#This Row],[Customer_ID]],Customers_c[Customer_ID],Customers_c[Customer_Name])</f>
        <v>Angela Faulkner</v>
      </c>
      <c r="AB3185" s="6">
        <f>Orders_C[[#This Row],[Quantity]]*Orders_C[[#This Row],[Unit_Price]]*(1-Orders_C[[#This Row],[Discount %]])+Orders_C[[#This Row],[Tax]]</f>
        <v>858</v>
      </c>
      <c r="AC3185" s="9">
        <f>(Orders_C[[#This Row],[Unit_Price]]*Orders_C[[#This Row],[Quantity]])-Orders_C[[#This Row],[Discount]]+Orders_C[[#This Row],[Tax]]</f>
        <v>897</v>
      </c>
      <c r="AD3185" t="str">
        <f>IF(COUNTIF(Orders_C[[#All],[Customer_ID]],Orders_C[[#This Row],[Customer_ID]])&gt;1,"Repeat","New")</f>
        <v>Repeat</v>
      </c>
      <c r="AE3185" t="str" cm="1">
        <f t="array" ref="AE3185">_xlfn.XLOOKUP(Orders_C[[#This Row],[Store_ID]],Stores_c[[#All],[Store_ID]],Stores_c[[#All],[City]])</f>
        <v>Lake Williammouth</v>
      </c>
      <c r="AF3185" t="str" cm="1">
        <f t="array" ref="AF3185">_xlfn.XLOOKUP(Orders_C[[#This Row],[Store_ID]],Stores_c[[#All],[Store_ID]],Stores_c[[#All],[Manager_Name]])</f>
        <v>Stephanie Dominguez</v>
      </c>
      <c r="AG3185" t="str" cm="1">
        <f t="array" ref="AG3185">_xlfn.XLOOKUP(Orders_C[[#This Row],[Store_ID]],Stores_c[[#All],[Store_ID]],Stores_c[[#All],[Store_Type]])</f>
        <v>Drive-Thru</v>
      </c>
    </row>
    <row r="3186" spans="1:33" x14ac:dyDescent="0.25">
      <c r="A3186">
        <v>8367</v>
      </c>
      <c r="B3186" s="1">
        <v>45705</v>
      </c>
      <c r="C3186" s="2">
        <v>0.29377314814814814</v>
      </c>
      <c r="D3186">
        <v>1092</v>
      </c>
      <c r="E3186">
        <v>223</v>
      </c>
      <c r="F3186">
        <v>519</v>
      </c>
      <c r="G3186">
        <v>303</v>
      </c>
      <c r="H3186">
        <v>2</v>
      </c>
      <c r="I3186">
        <v>446</v>
      </c>
      <c r="J3186">
        <v>10</v>
      </c>
      <c r="K3186">
        <v>22.3</v>
      </c>
      <c r="L3186">
        <v>904.3</v>
      </c>
      <c r="M3186" t="s">
        <v>19</v>
      </c>
      <c r="N3186" t="s">
        <v>21</v>
      </c>
      <c r="O3186">
        <v>29</v>
      </c>
      <c r="P3186">
        <v>4</v>
      </c>
      <c r="Q3186" t="s">
        <v>2390</v>
      </c>
      <c r="R3186">
        <v>504</v>
      </c>
      <c r="S3186" s="3">
        <v>0.1</v>
      </c>
      <c r="T3186" s="6">
        <v>369.1</v>
      </c>
      <c r="U3186" t="s">
        <v>6338</v>
      </c>
      <c r="V3186">
        <v>2025</v>
      </c>
      <c r="W3186" t="s">
        <v>6329</v>
      </c>
      <c r="X3186" t="str">
        <f>_xlfn.XLOOKUP(Orders_C[[#This Row],[Product_ID]],Products_C[Product_ID],Products_C[Product_Name])</f>
        <v>Chocolate Lava Cake</v>
      </c>
      <c r="Y3186" t="str">
        <f>_xlfn.XLOOKUP(Orders_C[[#This Row],[Product_ID]],Products_C[Product_ID],Products_C[Category])</f>
        <v>Chicken</v>
      </c>
      <c r="Z3186" t="str">
        <f>_xlfn.XLOOKUP(Orders_C[[#This Row],[Store_ID]],Stores_c[Store_ID],Stores_c[City])</f>
        <v>Chambershaven</v>
      </c>
      <c r="AA3186" t="str">
        <f>_xlfn.XLOOKUP(Orders_C[[#This Row],[Customer_ID]],Customers_c[Customer_ID],Customers_c[Customer_Name])</f>
        <v>Jordan Stephens</v>
      </c>
      <c r="AB3186" s="6">
        <f>Orders_C[[#This Row],[Quantity]]*Orders_C[[#This Row],[Unit_Price]]*(1-Orders_C[[#This Row],[Discount %]])+Orders_C[[#This Row],[Tax]]</f>
        <v>825.1</v>
      </c>
      <c r="AC3186" s="9">
        <f>(Orders_C[[#This Row],[Unit_Price]]*Orders_C[[#This Row],[Quantity]])-Orders_C[[#This Row],[Discount]]+Orders_C[[#This Row],[Tax]]</f>
        <v>904.3</v>
      </c>
      <c r="AD3186" t="str">
        <f>IF(COUNTIF(Orders_C[[#All],[Customer_ID]],Orders_C[[#This Row],[Customer_ID]])&gt;1,"Repeat","New")</f>
        <v>Repeat</v>
      </c>
      <c r="AE3186" t="str" cm="1">
        <f t="array" ref="AE3186">_xlfn.XLOOKUP(Orders_C[[#This Row],[Store_ID]],Stores_c[[#All],[Store_ID]],Stores_c[[#All],[City]])</f>
        <v>Chambershaven</v>
      </c>
      <c r="AF3186" t="str" cm="1">
        <f t="array" ref="AF3186">_xlfn.XLOOKUP(Orders_C[[#This Row],[Store_ID]],Stores_c[[#All],[Store_ID]],Stores_c[[#All],[Manager_Name]])</f>
        <v>Virginia Webster</v>
      </c>
      <c r="AG3186" t="str" cm="1">
        <f t="array" ref="AG3186">_xlfn.XLOOKUP(Orders_C[[#This Row],[Store_ID]],Stores_c[[#All],[Store_ID]],Stores_c[[#All],[Store_Type]])</f>
        <v>Street</v>
      </c>
    </row>
    <row r="3187" spans="1:33" x14ac:dyDescent="0.25">
      <c r="A3187">
        <v>8256</v>
      </c>
      <c r="B3187" s="1">
        <v>45748</v>
      </c>
      <c r="C3187" s="2">
        <v>0.960474537037037</v>
      </c>
      <c r="D3187">
        <v>1033</v>
      </c>
      <c r="E3187">
        <v>213</v>
      </c>
      <c r="F3187">
        <v>483</v>
      </c>
      <c r="G3187">
        <v>339</v>
      </c>
      <c r="H3187">
        <v>4</v>
      </c>
      <c r="I3187">
        <v>227</v>
      </c>
      <c r="J3187">
        <v>5</v>
      </c>
      <c r="K3187">
        <v>11.35</v>
      </c>
      <c r="L3187">
        <v>914.35</v>
      </c>
      <c r="M3187" t="s">
        <v>19</v>
      </c>
      <c r="N3187" t="s">
        <v>23</v>
      </c>
      <c r="O3187">
        <v>58</v>
      </c>
      <c r="P3187">
        <v>3</v>
      </c>
      <c r="Q3187" t="s">
        <v>2279</v>
      </c>
      <c r="R3187">
        <v>502</v>
      </c>
      <c r="S3187" s="3">
        <v>0.05</v>
      </c>
      <c r="T3187" s="6">
        <v>369.55000000000007</v>
      </c>
      <c r="U3187" t="s">
        <v>6337</v>
      </c>
      <c r="V3187">
        <v>2025</v>
      </c>
      <c r="W3187" t="s">
        <v>6331</v>
      </c>
      <c r="X3187" t="str">
        <f>_xlfn.XLOOKUP(Orders_C[[#This Row],[Product_ID]],Products_C[Product_ID],Products_C[Product_Name])</f>
        <v>Veg Burger</v>
      </c>
      <c r="Y3187" t="str">
        <f>_xlfn.XLOOKUP(Orders_C[[#This Row],[Product_ID]],Products_C[Product_ID],Products_C[Category])</f>
        <v>Burger</v>
      </c>
      <c r="Z3187" t="str">
        <f>_xlfn.XLOOKUP(Orders_C[[#This Row],[Store_ID]],Stores_c[Store_ID],Stores_c[City])</f>
        <v>Lake Kristashire</v>
      </c>
      <c r="AA3187" t="str">
        <f>_xlfn.XLOOKUP(Orders_C[[#This Row],[Customer_ID]],Customers_c[Customer_ID],Customers_c[Customer_Name])</f>
        <v>Erika Rogers</v>
      </c>
      <c r="AB3187" s="6">
        <f>Orders_C[[#This Row],[Quantity]]*Orders_C[[#This Row],[Unit_Price]]*(1-Orders_C[[#This Row],[Discount %]])+Orders_C[[#This Row],[Tax]]</f>
        <v>873.94999999999993</v>
      </c>
      <c r="AC3187" s="9">
        <f>(Orders_C[[#This Row],[Unit_Price]]*Orders_C[[#This Row],[Quantity]])-Orders_C[[#This Row],[Discount]]+Orders_C[[#This Row],[Tax]]</f>
        <v>914.35</v>
      </c>
      <c r="AD3187" t="str">
        <f>IF(COUNTIF(Orders_C[[#All],[Customer_ID]],Orders_C[[#This Row],[Customer_ID]])&gt;1,"Repeat","New")</f>
        <v>Repeat</v>
      </c>
      <c r="AE3187" t="str" cm="1">
        <f t="array" ref="AE3187">_xlfn.XLOOKUP(Orders_C[[#This Row],[Store_ID]],Stores_c[[#All],[Store_ID]],Stores_c[[#All],[City]])</f>
        <v>Lake Kristashire</v>
      </c>
      <c r="AF3187" t="str" cm="1">
        <f t="array" ref="AF3187">_xlfn.XLOOKUP(Orders_C[[#This Row],[Store_ID]],Stores_c[[#All],[Store_ID]],Stores_c[[#All],[Manager_Name]])</f>
        <v>Andrea Daugherty</v>
      </c>
      <c r="AG3187" t="str" cm="1">
        <f t="array" ref="AG3187">_xlfn.XLOOKUP(Orders_C[[#This Row],[Store_ID]],Stores_c[[#All],[Store_ID]],Stores_c[[#All],[Store_Type]])</f>
        <v>Mall</v>
      </c>
    </row>
    <row r="3188" spans="1:33" x14ac:dyDescent="0.25">
      <c r="A3188">
        <v>9545</v>
      </c>
      <c r="B3188" s="1">
        <v>46036</v>
      </c>
      <c r="C3188" s="2">
        <v>0.48917824074074073</v>
      </c>
      <c r="D3188">
        <v>1513</v>
      </c>
      <c r="E3188">
        <v>215</v>
      </c>
      <c r="F3188">
        <v>469</v>
      </c>
      <c r="G3188">
        <v>314</v>
      </c>
      <c r="H3188">
        <v>2</v>
      </c>
      <c r="I3188">
        <v>441</v>
      </c>
      <c r="J3188">
        <v>5</v>
      </c>
      <c r="K3188">
        <v>22.05</v>
      </c>
      <c r="L3188">
        <v>899.05</v>
      </c>
      <c r="M3188" t="s">
        <v>20</v>
      </c>
      <c r="N3188" t="s">
        <v>22</v>
      </c>
      <c r="O3188">
        <v>57</v>
      </c>
      <c r="P3188">
        <v>4</v>
      </c>
      <c r="Q3188" t="s">
        <v>3568</v>
      </c>
      <c r="R3188">
        <v>508</v>
      </c>
      <c r="S3188" s="3">
        <v>0.05</v>
      </c>
      <c r="T3188" s="6">
        <v>369.85</v>
      </c>
      <c r="U3188" t="s">
        <v>6330</v>
      </c>
      <c r="V3188">
        <v>2026</v>
      </c>
      <c r="W3188" t="s">
        <v>6331</v>
      </c>
      <c r="X3188" t="str">
        <f>_xlfn.XLOOKUP(Orders_C[[#This Row],[Product_ID]],Products_C[Product_ID],Products_C[Product_Name])</f>
        <v>Wrap</v>
      </c>
      <c r="Y3188" t="str">
        <f>_xlfn.XLOOKUP(Orders_C[[#This Row],[Product_ID]],Products_C[Product_ID],Products_C[Category])</f>
        <v>Burger</v>
      </c>
      <c r="Z3188" t="str">
        <f>_xlfn.XLOOKUP(Orders_C[[#This Row],[Store_ID]],Stores_c[Store_ID],Stores_c[City])</f>
        <v>Sallyburgh</v>
      </c>
      <c r="AA3188" t="str">
        <f>_xlfn.XLOOKUP(Orders_C[[#This Row],[Customer_ID]],Customers_c[Customer_ID],Customers_c[Customer_Name])</f>
        <v>Andrea Jones</v>
      </c>
      <c r="AB3188" s="6">
        <f>Orders_C[[#This Row],[Quantity]]*Orders_C[[#This Row],[Unit_Price]]*(1-Orders_C[[#This Row],[Discount %]])+Orders_C[[#This Row],[Tax]]</f>
        <v>859.94999999999993</v>
      </c>
      <c r="AC3188" s="9">
        <f>(Orders_C[[#This Row],[Unit_Price]]*Orders_C[[#This Row],[Quantity]])-Orders_C[[#This Row],[Discount]]+Orders_C[[#This Row],[Tax]]</f>
        <v>899.05</v>
      </c>
      <c r="AD3188" t="str">
        <f>IF(COUNTIF(Orders_C[[#All],[Customer_ID]],Orders_C[[#This Row],[Customer_ID]])&gt;1,"Repeat","New")</f>
        <v>Repeat</v>
      </c>
      <c r="AE3188" t="str" cm="1">
        <f t="array" ref="AE3188">_xlfn.XLOOKUP(Orders_C[[#This Row],[Store_ID]],Stores_c[[#All],[Store_ID]],Stores_c[[#All],[City]])</f>
        <v>Sallyburgh</v>
      </c>
      <c r="AF3188" t="str" cm="1">
        <f t="array" ref="AF3188">_xlfn.XLOOKUP(Orders_C[[#This Row],[Store_ID]],Stores_c[[#All],[Store_ID]],Stores_c[[#All],[Manager_Name]])</f>
        <v>Benjamin Mccoy</v>
      </c>
      <c r="AG3188" t="str" cm="1">
        <f t="array" ref="AG3188">_xlfn.XLOOKUP(Orders_C[[#This Row],[Store_ID]],Stores_c[[#All],[Store_ID]],Stores_c[[#All],[Store_Type]])</f>
        <v>Drive-Thru</v>
      </c>
    </row>
    <row r="3189" spans="1:33" x14ac:dyDescent="0.25">
      <c r="A3189">
        <v>7506</v>
      </c>
      <c r="B3189" s="1">
        <v>46037</v>
      </c>
      <c r="C3189" s="2">
        <v>0.3598263888888889</v>
      </c>
      <c r="D3189">
        <v>1856</v>
      </c>
      <c r="E3189">
        <v>209</v>
      </c>
      <c r="F3189">
        <v>414</v>
      </c>
      <c r="G3189">
        <v>304</v>
      </c>
      <c r="H3189">
        <v>2</v>
      </c>
      <c r="I3189">
        <v>447</v>
      </c>
      <c r="J3189">
        <v>10</v>
      </c>
      <c r="K3189">
        <v>22.35</v>
      </c>
      <c r="L3189">
        <v>906.35</v>
      </c>
      <c r="M3189" t="s">
        <v>20</v>
      </c>
      <c r="N3189" t="s">
        <v>23</v>
      </c>
      <c r="O3189">
        <v>12</v>
      </c>
      <c r="P3189">
        <v>3</v>
      </c>
      <c r="Q3189" t="s">
        <v>1529</v>
      </c>
      <c r="R3189">
        <v>510</v>
      </c>
      <c r="S3189" s="3">
        <v>0.1</v>
      </c>
      <c r="T3189" s="6">
        <v>369.95000000000005</v>
      </c>
      <c r="U3189" t="s">
        <v>6330</v>
      </c>
      <c r="V3189">
        <v>2026</v>
      </c>
      <c r="W3189" t="s">
        <v>6333</v>
      </c>
      <c r="X3189" t="str">
        <f>_xlfn.XLOOKUP(Orders_C[[#This Row],[Product_ID]],Products_C[Product_ID],Products_C[Product_Name])</f>
        <v>Veg Burger</v>
      </c>
      <c r="Y3189" t="str">
        <f>_xlfn.XLOOKUP(Orders_C[[#This Row],[Product_ID]],Products_C[Product_ID],Products_C[Category])</f>
        <v>Burger</v>
      </c>
      <c r="Z3189" t="str">
        <f>_xlfn.XLOOKUP(Orders_C[[#This Row],[Store_ID]],Stores_c[Store_ID],Stores_c[City])</f>
        <v>Reidberg</v>
      </c>
      <c r="AA3189" t="str">
        <f>_xlfn.XLOOKUP(Orders_C[[#This Row],[Customer_ID]],Customers_c[Customer_ID],Customers_c[Customer_Name])</f>
        <v>Stacy Burton</v>
      </c>
      <c r="AB3189" s="6">
        <f>Orders_C[[#This Row],[Quantity]]*Orders_C[[#This Row],[Unit_Price]]*(1-Orders_C[[#This Row],[Discount %]])+Orders_C[[#This Row],[Tax]]</f>
        <v>826.95</v>
      </c>
      <c r="AC3189" s="9">
        <f>(Orders_C[[#This Row],[Unit_Price]]*Orders_C[[#This Row],[Quantity]])-Orders_C[[#This Row],[Discount]]+Orders_C[[#This Row],[Tax]]</f>
        <v>906.35</v>
      </c>
      <c r="AD3189" t="str">
        <f>IF(COUNTIF(Orders_C[[#All],[Customer_ID]],Orders_C[[#This Row],[Customer_ID]])&gt;1,"Repeat","New")</f>
        <v>Repeat</v>
      </c>
      <c r="AE3189" t="str" cm="1">
        <f t="array" ref="AE3189">_xlfn.XLOOKUP(Orders_C[[#This Row],[Store_ID]],Stores_c[[#All],[Store_ID]],Stores_c[[#All],[City]])</f>
        <v>Reidberg</v>
      </c>
      <c r="AF3189" t="str" cm="1">
        <f t="array" ref="AF3189">_xlfn.XLOOKUP(Orders_C[[#This Row],[Store_ID]],Stores_c[[#All],[Store_ID]],Stores_c[[#All],[Manager_Name]])</f>
        <v>Jeffrey Horn</v>
      </c>
      <c r="AG3189" t="str" cm="1">
        <f t="array" ref="AG3189">_xlfn.XLOOKUP(Orders_C[[#This Row],[Store_ID]],Stores_c[[#All],[Store_ID]],Stores_c[[#All],[Store_Type]])</f>
        <v>Drive-Thru</v>
      </c>
    </row>
    <row r="3190" spans="1:33" x14ac:dyDescent="0.25">
      <c r="A3190">
        <v>6413</v>
      </c>
      <c r="B3190" s="1">
        <v>45913</v>
      </c>
      <c r="C3190" s="2">
        <v>8.8159722222222223E-2</v>
      </c>
      <c r="D3190">
        <v>1022</v>
      </c>
      <c r="E3190">
        <v>203</v>
      </c>
      <c r="F3190">
        <v>517</v>
      </c>
      <c r="G3190">
        <v>339</v>
      </c>
      <c r="H3190">
        <v>3</v>
      </c>
      <c r="I3190">
        <v>308</v>
      </c>
      <c r="J3190">
        <v>15</v>
      </c>
      <c r="K3190">
        <v>15.4</v>
      </c>
      <c r="L3190">
        <v>924.4</v>
      </c>
      <c r="M3190" t="s">
        <v>18</v>
      </c>
      <c r="N3190" t="s">
        <v>23</v>
      </c>
      <c r="O3190">
        <v>34</v>
      </c>
      <c r="P3190">
        <v>3</v>
      </c>
      <c r="Q3190" t="s">
        <v>436</v>
      </c>
      <c r="R3190">
        <v>508</v>
      </c>
      <c r="S3190" s="3">
        <v>0.15</v>
      </c>
      <c r="T3190" s="6">
        <v>370</v>
      </c>
      <c r="U3190" t="s">
        <v>6335</v>
      </c>
      <c r="V3190">
        <v>2025</v>
      </c>
      <c r="W3190" t="s">
        <v>6329</v>
      </c>
      <c r="X3190" t="str">
        <f>_xlfn.XLOOKUP(Orders_C[[#This Row],[Product_ID]],Products_C[Product_ID],Products_C[Product_Name])</f>
        <v>Veg Burger</v>
      </c>
      <c r="Y3190" t="str">
        <f>_xlfn.XLOOKUP(Orders_C[[#This Row],[Product_ID]],Products_C[Product_ID],Products_C[Category])</f>
        <v>Burger</v>
      </c>
      <c r="Z3190" t="str">
        <f>_xlfn.XLOOKUP(Orders_C[[#This Row],[Store_ID]],Stores_c[Store_ID],Stores_c[City])</f>
        <v>Lake Williammouth</v>
      </c>
      <c r="AA3190" t="str">
        <f>_xlfn.XLOOKUP(Orders_C[[#This Row],[Customer_ID]],Customers_c[Customer_ID],Customers_c[Customer_Name])</f>
        <v>Shelby Lewis</v>
      </c>
      <c r="AB3190" s="6">
        <f>Orders_C[[#This Row],[Quantity]]*Orders_C[[#This Row],[Unit_Price]]*(1-Orders_C[[#This Row],[Discount %]])+Orders_C[[#This Row],[Tax]]</f>
        <v>800.8</v>
      </c>
      <c r="AC3190" s="9">
        <f>(Orders_C[[#This Row],[Unit_Price]]*Orders_C[[#This Row],[Quantity]])-Orders_C[[#This Row],[Discount]]+Orders_C[[#This Row],[Tax]]</f>
        <v>924.4</v>
      </c>
      <c r="AD3190" t="str">
        <f>IF(COUNTIF(Orders_C[[#All],[Customer_ID]],Orders_C[[#This Row],[Customer_ID]])&gt;1,"Repeat","New")</f>
        <v>Repeat</v>
      </c>
      <c r="AE3190" t="str" cm="1">
        <f t="array" ref="AE3190">_xlfn.XLOOKUP(Orders_C[[#This Row],[Store_ID]],Stores_c[[#All],[Store_ID]],Stores_c[[#All],[City]])</f>
        <v>Lake Williammouth</v>
      </c>
      <c r="AF3190" t="str" cm="1">
        <f t="array" ref="AF3190">_xlfn.XLOOKUP(Orders_C[[#This Row],[Store_ID]],Stores_c[[#All],[Store_ID]],Stores_c[[#All],[Manager_Name]])</f>
        <v>Stephanie Dominguez</v>
      </c>
      <c r="AG3190" t="str" cm="1">
        <f t="array" ref="AG3190">_xlfn.XLOOKUP(Orders_C[[#This Row],[Store_ID]],Stores_c[[#All],[Store_ID]],Stores_c[[#All],[Store_Type]])</f>
        <v>Drive-Thru</v>
      </c>
    </row>
    <row r="3191" spans="1:33" x14ac:dyDescent="0.25">
      <c r="A3191">
        <v>9174</v>
      </c>
      <c r="B3191" s="1">
        <v>45896</v>
      </c>
      <c r="C3191" s="2">
        <v>0.28394675925925927</v>
      </c>
      <c r="D3191">
        <v>1925</v>
      </c>
      <c r="E3191">
        <v>207</v>
      </c>
      <c r="F3191">
        <v>495</v>
      </c>
      <c r="G3191">
        <v>331</v>
      </c>
      <c r="H3191">
        <v>3</v>
      </c>
      <c r="I3191">
        <v>304</v>
      </c>
      <c r="J3191">
        <v>10</v>
      </c>
      <c r="K3191">
        <v>15.2</v>
      </c>
      <c r="L3191">
        <v>917.2</v>
      </c>
      <c r="M3191" t="s">
        <v>19</v>
      </c>
      <c r="N3191" t="s">
        <v>23</v>
      </c>
      <c r="O3191">
        <v>46</v>
      </c>
      <c r="P3191">
        <v>3</v>
      </c>
      <c r="Q3191" t="s">
        <v>3197</v>
      </c>
      <c r="R3191">
        <v>508</v>
      </c>
      <c r="S3191" s="3">
        <v>0.1</v>
      </c>
      <c r="T3191" s="6">
        <v>370.00000000000011</v>
      </c>
      <c r="U3191" t="s">
        <v>6342</v>
      </c>
      <c r="V3191">
        <v>2025</v>
      </c>
      <c r="W3191" t="s">
        <v>6331</v>
      </c>
      <c r="X3191" t="str">
        <f>_xlfn.XLOOKUP(Orders_C[[#This Row],[Product_ID]],Products_C[Product_ID],Products_C[Product_Name])</f>
        <v>Chicken Bucket</v>
      </c>
      <c r="Y3191" t="str">
        <f>_xlfn.XLOOKUP(Orders_C[[#This Row],[Product_ID]],Products_C[Product_ID],Products_C[Category])</f>
        <v>Beverage</v>
      </c>
      <c r="Z3191" t="str">
        <f>_xlfn.XLOOKUP(Orders_C[[#This Row],[Store_ID]],Stores_c[Store_ID],Stores_c[City])</f>
        <v>Christineton</v>
      </c>
      <c r="AA3191" t="str">
        <f>_xlfn.XLOOKUP(Orders_C[[#This Row],[Customer_ID]],Customers_c[Customer_ID],Customers_c[Customer_Name])</f>
        <v>Erin Bailey</v>
      </c>
      <c r="AB3191" s="6">
        <f>Orders_C[[#This Row],[Quantity]]*Orders_C[[#This Row],[Unit_Price]]*(1-Orders_C[[#This Row],[Discount %]])+Orders_C[[#This Row],[Tax]]</f>
        <v>836.00000000000011</v>
      </c>
      <c r="AC3191" s="9">
        <f>(Orders_C[[#This Row],[Unit_Price]]*Orders_C[[#This Row],[Quantity]])-Orders_C[[#This Row],[Discount]]+Orders_C[[#This Row],[Tax]]</f>
        <v>917.2</v>
      </c>
      <c r="AD3191" t="str">
        <f>IF(COUNTIF(Orders_C[[#All],[Customer_ID]],Orders_C[[#This Row],[Customer_ID]])&gt;1,"Repeat","New")</f>
        <v>Repeat</v>
      </c>
      <c r="AE3191" t="str" cm="1">
        <f t="array" ref="AE3191">_xlfn.XLOOKUP(Orders_C[[#This Row],[Store_ID]],Stores_c[[#All],[Store_ID]],Stores_c[[#All],[City]])</f>
        <v>Christineton</v>
      </c>
      <c r="AF3191" t="str" cm="1">
        <f t="array" ref="AF3191">_xlfn.XLOOKUP(Orders_C[[#This Row],[Store_ID]],Stores_c[[#All],[Store_ID]],Stores_c[[#All],[Manager_Name]])</f>
        <v>Dr. William Hubbard MD</v>
      </c>
      <c r="AG3191" t="str" cm="1">
        <f t="array" ref="AG3191">_xlfn.XLOOKUP(Orders_C[[#This Row],[Store_ID]],Stores_c[[#All],[Store_ID]],Stores_c[[#All],[Store_Type]])</f>
        <v>Street</v>
      </c>
    </row>
    <row r="3192" spans="1:33" x14ac:dyDescent="0.25">
      <c r="A3192">
        <v>10235</v>
      </c>
      <c r="B3192" s="1">
        <v>45862</v>
      </c>
      <c r="C3192" s="2">
        <v>0.83148148148148149</v>
      </c>
      <c r="D3192">
        <v>1393</v>
      </c>
      <c r="E3192">
        <v>216</v>
      </c>
      <c r="F3192">
        <v>546</v>
      </c>
      <c r="G3192">
        <v>320</v>
      </c>
      <c r="H3192">
        <v>2</v>
      </c>
      <c r="I3192">
        <v>453</v>
      </c>
      <c r="J3192">
        <v>15</v>
      </c>
      <c r="K3192">
        <v>22.65</v>
      </c>
      <c r="L3192">
        <v>913.65</v>
      </c>
      <c r="M3192" t="s">
        <v>19</v>
      </c>
      <c r="N3192" t="s">
        <v>23</v>
      </c>
      <c r="O3192">
        <v>10</v>
      </c>
      <c r="P3192">
        <v>3</v>
      </c>
      <c r="Q3192" t="s">
        <v>4258</v>
      </c>
      <c r="R3192">
        <v>509</v>
      </c>
      <c r="S3192" s="3">
        <v>0.15</v>
      </c>
      <c r="T3192" s="6">
        <v>370.04999999999995</v>
      </c>
      <c r="U3192" t="s">
        <v>6341</v>
      </c>
      <c r="V3192">
        <v>2025</v>
      </c>
      <c r="W3192" t="s">
        <v>6333</v>
      </c>
      <c r="X3192" t="str">
        <f>_xlfn.XLOOKUP(Orders_C[[#This Row],[Product_ID]],Products_C[Product_ID],Products_C[Product_Name])</f>
        <v>Rice Bowl</v>
      </c>
      <c r="Y3192" t="str">
        <f>_xlfn.XLOOKUP(Orders_C[[#This Row],[Product_ID]],Products_C[Product_ID],Products_C[Category])</f>
        <v>Beverage</v>
      </c>
      <c r="Z3192" t="str">
        <f>_xlfn.XLOOKUP(Orders_C[[#This Row],[Store_ID]],Stores_c[Store_ID],Stores_c[City])</f>
        <v>Garciaview</v>
      </c>
      <c r="AA3192" t="str">
        <f>_xlfn.XLOOKUP(Orders_C[[#This Row],[Customer_ID]],Customers_c[Customer_ID],Customers_c[Customer_Name])</f>
        <v>Jeffrey Thomas</v>
      </c>
      <c r="AB3192" s="6">
        <f>Orders_C[[#This Row],[Quantity]]*Orders_C[[#This Row],[Unit_Price]]*(1-Orders_C[[#This Row],[Discount %]])+Orders_C[[#This Row],[Tax]]</f>
        <v>792.75</v>
      </c>
      <c r="AC3192" s="9">
        <f>(Orders_C[[#This Row],[Unit_Price]]*Orders_C[[#This Row],[Quantity]])-Orders_C[[#This Row],[Discount]]+Orders_C[[#This Row],[Tax]]</f>
        <v>913.65</v>
      </c>
      <c r="AD3192" t="str">
        <f>IF(COUNTIF(Orders_C[[#All],[Customer_ID]],Orders_C[[#This Row],[Customer_ID]])&gt;1,"Repeat","New")</f>
        <v>Repeat</v>
      </c>
      <c r="AE3192" t="str" cm="1">
        <f t="array" ref="AE3192">_xlfn.XLOOKUP(Orders_C[[#This Row],[Store_ID]],Stores_c[[#All],[Store_ID]],Stores_c[[#All],[City]])</f>
        <v>Garciaview</v>
      </c>
      <c r="AF3192" t="str" cm="1">
        <f t="array" ref="AF3192">_xlfn.XLOOKUP(Orders_C[[#This Row],[Store_ID]],Stores_c[[#All],[Store_ID]],Stores_c[[#All],[Manager_Name]])</f>
        <v>Karina Washington</v>
      </c>
      <c r="AG3192" t="str" cm="1">
        <f t="array" ref="AG3192">_xlfn.XLOOKUP(Orders_C[[#This Row],[Store_ID]],Stores_c[[#All],[Store_ID]],Stores_c[[#All],[Store_Type]])</f>
        <v>Drive-Thru</v>
      </c>
    </row>
    <row r="3193" spans="1:33" x14ac:dyDescent="0.25">
      <c r="A3193">
        <v>10282</v>
      </c>
      <c r="B3193" s="1">
        <v>46053</v>
      </c>
      <c r="C3193" s="2">
        <v>0.95065972222222217</v>
      </c>
      <c r="D3193">
        <v>1158</v>
      </c>
      <c r="E3193">
        <v>222</v>
      </c>
      <c r="F3193">
        <v>534</v>
      </c>
      <c r="G3193">
        <v>320</v>
      </c>
      <c r="H3193">
        <v>2</v>
      </c>
      <c r="I3193">
        <v>453</v>
      </c>
      <c r="J3193">
        <v>15</v>
      </c>
      <c r="K3193">
        <v>22.65</v>
      </c>
      <c r="L3193">
        <v>913.65</v>
      </c>
      <c r="M3193" t="s">
        <v>18</v>
      </c>
      <c r="N3193" t="s">
        <v>21</v>
      </c>
      <c r="O3193">
        <v>28</v>
      </c>
      <c r="P3193">
        <v>2</v>
      </c>
      <c r="Q3193" t="s">
        <v>4305</v>
      </c>
      <c r="R3193">
        <v>510</v>
      </c>
      <c r="S3193" s="3">
        <v>0.15</v>
      </c>
      <c r="T3193" s="6">
        <v>370.04999999999995</v>
      </c>
      <c r="U3193" t="s">
        <v>6330</v>
      </c>
      <c r="V3193">
        <v>2026</v>
      </c>
      <c r="W3193" t="s">
        <v>6329</v>
      </c>
      <c r="X3193" t="str">
        <f>_xlfn.XLOOKUP(Orders_C[[#This Row],[Product_ID]],Products_C[Product_ID],Products_C[Product_Name])</f>
        <v>Rice Bowl</v>
      </c>
      <c r="Y3193" t="str">
        <f>_xlfn.XLOOKUP(Orders_C[[#This Row],[Product_ID]],Products_C[Product_ID],Products_C[Category])</f>
        <v>Beverage</v>
      </c>
      <c r="Z3193" t="str">
        <f>_xlfn.XLOOKUP(Orders_C[[#This Row],[Store_ID]],Stores_c[Store_ID],Stores_c[City])</f>
        <v>New Steven</v>
      </c>
      <c r="AA3193" t="str">
        <f>_xlfn.XLOOKUP(Orders_C[[#This Row],[Customer_ID]],Customers_c[Customer_ID],Customers_c[Customer_Name])</f>
        <v>Adrian Gardner</v>
      </c>
      <c r="AB3193" s="6">
        <f>Orders_C[[#This Row],[Quantity]]*Orders_C[[#This Row],[Unit_Price]]*(1-Orders_C[[#This Row],[Discount %]])+Orders_C[[#This Row],[Tax]]</f>
        <v>792.75</v>
      </c>
      <c r="AC3193" s="9">
        <f>(Orders_C[[#This Row],[Unit_Price]]*Orders_C[[#This Row],[Quantity]])-Orders_C[[#This Row],[Discount]]+Orders_C[[#This Row],[Tax]]</f>
        <v>913.65</v>
      </c>
      <c r="AD3193" t="str">
        <f>IF(COUNTIF(Orders_C[[#All],[Customer_ID]],Orders_C[[#This Row],[Customer_ID]])&gt;1,"Repeat","New")</f>
        <v>Repeat</v>
      </c>
      <c r="AE3193" t="str" cm="1">
        <f t="array" ref="AE3193">_xlfn.XLOOKUP(Orders_C[[#This Row],[Store_ID]],Stores_c[[#All],[Store_ID]],Stores_c[[#All],[City]])</f>
        <v>New Steven</v>
      </c>
      <c r="AF3193" t="str" cm="1">
        <f t="array" ref="AF3193">_xlfn.XLOOKUP(Orders_C[[#This Row],[Store_ID]],Stores_c[[#All],[Store_ID]],Stores_c[[#All],[Manager_Name]])</f>
        <v>Terri Martinez</v>
      </c>
      <c r="AG3193" t="str" cm="1">
        <f t="array" ref="AG3193">_xlfn.XLOOKUP(Orders_C[[#This Row],[Store_ID]],Stores_c[[#All],[Store_ID]],Stores_c[[#All],[Store_Type]])</f>
        <v>Drive-Thru</v>
      </c>
    </row>
    <row r="3194" spans="1:33" x14ac:dyDescent="0.25">
      <c r="A3194">
        <v>6797</v>
      </c>
      <c r="B3194" s="1">
        <v>46016</v>
      </c>
      <c r="C3194" s="2">
        <v>0.37825231481481481</v>
      </c>
      <c r="D3194">
        <v>1242</v>
      </c>
      <c r="E3194">
        <v>210</v>
      </c>
      <c r="F3194">
        <v>540</v>
      </c>
      <c r="G3194">
        <v>319</v>
      </c>
      <c r="H3194">
        <v>2</v>
      </c>
      <c r="I3194">
        <v>442</v>
      </c>
      <c r="J3194">
        <v>5</v>
      </c>
      <c r="K3194">
        <v>22.1</v>
      </c>
      <c r="L3194">
        <v>901.1</v>
      </c>
      <c r="M3194" t="s">
        <v>19</v>
      </c>
      <c r="N3194" t="s">
        <v>21</v>
      </c>
      <c r="O3194">
        <v>42</v>
      </c>
      <c r="P3194">
        <v>3</v>
      </c>
      <c r="Q3194" t="s">
        <v>820</v>
      </c>
      <c r="R3194">
        <v>506</v>
      </c>
      <c r="S3194" s="3">
        <v>0.05</v>
      </c>
      <c r="T3194" s="6">
        <v>370.70000000000005</v>
      </c>
      <c r="U3194" t="s">
        <v>6328</v>
      </c>
      <c r="V3194">
        <v>2025</v>
      </c>
      <c r="W3194" t="s">
        <v>6331</v>
      </c>
      <c r="X3194" t="str">
        <f>_xlfn.XLOOKUP(Orders_C[[#This Row],[Product_ID]],Products_C[Product_ID],Products_C[Product_Name])</f>
        <v>Chocolate Lava Cake</v>
      </c>
      <c r="Y3194" t="str">
        <f>_xlfn.XLOOKUP(Orders_C[[#This Row],[Product_ID]],Products_C[Product_ID],Products_C[Category])</f>
        <v>Beverage</v>
      </c>
      <c r="Z3194" t="str">
        <f>_xlfn.XLOOKUP(Orders_C[[#This Row],[Store_ID]],Stores_c[Store_ID],Stores_c[City])</f>
        <v>East William</v>
      </c>
      <c r="AA3194" t="str">
        <f>_xlfn.XLOOKUP(Orders_C[[#This Row],[Customer_ID]],Customers_c[Customer_ID],Customers_c[Customer_Name])</f>
        <v>Melinda Kramer</v>
      </c>
      <c r="AB3194" s="6">
        <f>Orders_C[[#This Row],[Quantity]]*Orders_C[[#This Row],[Unit_Price]]*(1-Orders_C[[#This Row],[Discount %]])+Orders_C[[#This Row],[Tax]]</f>
        <v>861.9</v>
      </c>
      <c r="AC3194" s="9">
        <f>(Orders_C[[#This Row],[Unit_Price]]*Orders_C[[#This Row],[Quantity]])-Orders_C[[#This Row],[Discount]]+Orders_C[[#This Row],[Tax]]</f>
        <v>901.1</v>
      </c>
      <c r="AD3194" t="str">
        <f>IF(COUNTIF(Orders_C[[#All],[Customer_ID]],Orders_C[[#This Row],[Customer_ID]])&gt;1,"Repeat","New")</f>
        <v>Repeat</v>
      </c>
      <c r="AE3194" t="str" cm="1">
        <f t="array" ref="AE3194">_xlfn.XLOOKUP(Orders_C[[#This Row],[Store_ID]],Stores_c[[#All],[Store_ID]],Stores_c[[#All],[City]])</f>
        <v>East William</v>
      </c>
      <c r="AF3194" t="str" cm="1">
        <f t="array" ref="AF3194">_xlfn.XLOOKUP(Orders_C[[#This Row],[Store_ID]],Stores_c[[#All],[Store_ID]],Stores_c[[#All],[Manager_Name]])</f>
        <v>Victoria Butler</v>
      </c>
      <c r="AG3194" t="str" cm="1">
        <f t="array" ref="AG3194">_xlfn.XLOOKUP(Orders_C[[#This Row],[Store_ID]],Stores_c[[#All],[Store_ID]],Stores_c[[#All],[Store_Type]])</f>
        <v>Drive-Thru</v>
      </c>
    </row>
    <row r="3195" spans="1:33" x14ac:dyDescent="0.25">
      <c r="A3195">
        <v>6997</v>
      </c>
      <c r="B3195" s="1">
        <v>45929</v>
      </c>
      <c r="C3195" s="2">
        <v>0.30260416666666667</v>
      </c>
      <c r="D3195">
        <v>1309</v>
      </c>
      <c r="E3195">
        <v>225</v>
      </c>
      <c r="F3195">
        <v>501</v>
      </c>
      <c r="G3195">
        <v>302</v>
      </c>
      <c r="H3195">
        <v>2</v>
      </c>
      <c r="I3195">
        <v>442</v>
      </c>
      <c r="J3195">
        <v>5</v>
      </c>
      <c r="K3195">
        <v>22.1</v>
      </c>
      <c r="L3195">
        <v>901.1</v>
      </c>
      <c r="M3195" t="s">
        <v>19</v>
      </c>
      <c r="N3195" t="s">
        <v>22</v>
      </c>
      <c r="O3195">
        <v>58</v>
      </c>
      <c r="P3195">
        <v>5</v>
      </c>
      <c r="Q3195" t="s">
        <v>1020</v>
      </c>
      <c r="R3195">
        <v>508</v>
      </c>
      <c r="S3195" s="3">
        <v>0.05</v>
      </c>
      <c r="T3195" s="6">
        <v>370.70000000000005</v>
      </c>
      <c r="U3195" t="s">
        <v>6335</v>
      </c>
      <c r="V3195">
        <v>2025</v>
      </c>
      <c r="W3195" t="s">
        <v>6331</v>
      </c>
      <c r="X3195" t="str">
        <f>_xlfn.XLOOKUP(Orders_C[[#This Row],[Product_ID]],Products_C[Product_ID],Products_C[Product_Name])</f>
        <v>Chicken Wings</v>
      </c>
      <c r="Y3195" t="str">
        <f>_xlfn.XLOOKUP(Orders_C[[#This Row],[Product_ID]],Products_C[Product_ID],Products_C[Category])</f>
        <v>Chicken</v>
      </c>
      <c r="Z3195" t="str">
        <f>_xlfn.XLOOKUP(Orders_C[[#This Row],[Store_ID]],Stores_c[Store_ID],Stores_c[City])</f>
        <v>South Peter</v>
      </c>
      <c r="AA3195" t="str">
        <f>_xlfn.XLOOKUP(Orders_C[[#This Row],[Customer_ID]],Customers_c[Customer_ID],Customers_c[Customer_Name])</f>
        <v>Matthew Taylor</v>
      </c>
      <c r="AB3195" s="6">
        <f>Orders_C[[#This Row],[Quantity]]*Orders_C[[#This Row],[Unit_Price]]*(1-Orders_C[[#This Row],[Discount %]])+Orders_C[[#This Row],[Tax]]</f>
        <v>861.9</v>
      </c>
      <c r="AC3195" s="9">
        <f>(Orders_C[[#This Row],[Unit_Price]]*Orders_C[[#This Row],[Quantity]])-Orders_C[[#This Row],[Discount]]+Orders_C[[#This Row],[Tax]]</f>
        <v>901.1</v>
      </c>
      <c r="AD3195" t="str">
        <f>IF(COUNTIF(Orders_C[[#All],[Customer_ID]],Orders_C[[#This Row],[Customer_ID]])&gt;1,"Repeat","New")</f>
        <v>Repeat</v>
      </c>
      <c r="AE3195" t="str" cm="1">
        <f t="array" ref="AE3195">_xlfn.XLOOKUP(Orders_C[[#This Row],[Store_ID]],Stores_c[[#All],[Store_ID]],Stores_c[[#All],[City]])</f>
        <v>South Peter</v>
      </c>
      <c r="AF3195" t="str" cm="1">
        <f t="array" ref="AF3195">_xlfn.XLOOKUP(Orders_C[[#This Row],[Store_ID]],Stores_c[[#All],[Store_ID]],Stores_c[[#All],[Manager_Name]])</f>
        <v>Gregory Lambert</v>
      </c>
      <c r="AG3195" t="str" cm="1">
        <f t="array" ref="AG3195">_xlfn.XLOOKUP(Orders_C[[#This Row],[Store_ID]],Stores_c[[#All],[Store_ID]],Stores_c[[#All],[Store_Type]])</f>
        <v>Street</v>
      </c>
    </row>
    <row r="3196" spans="1:33" x14ac:dyDescent="0.25">
      <c r="A3196">
        <v>8151</v>
      </c>
      <c r="B3196" s="1">
        <v>45943</v>
      </c>
      <c r="C3196" s="2">
        <v>0.47452546296296294</v>
      </c>
      <c r="D3196">
        <v>1409</v>
      </c>
      <c r="E3196">
        <v>202</v>
      </c>
      <c r="F3196">
        <v>546</v>
      </c>
      <c r="G3196">
        <v>328</v>
      </c>
      <c r="H3196">
        <v>2</v>
      </c>
      <c r="I3196">
        <v>442</v>
      </c>
      <c r="J3196">
        <v>5</v>
      </c>
      <c r="K3196">
        <v>22.1</v>
      </c>
      <c r="L3196">
        <v>901.1</v>
      </c>
      <c r="M3196" t="s">
        <v>20</v>
      </c>
      <c r="N3196" t="s">
        <v>23</v>
      </c>
      <c r="O3196">
        <v>14</v>
      </c>
      <c r="P3196">
        <v>2</v>
      </c>
      <c r="Q3196" t="s">
        <v>2174</v>
      </c>
      <c r="R3196">
        <v>505</v>
      </c>
      <c r="S3196" s="3">
        <v>0.05</v>
      </c>
      <c r="T3196" s="6">
        <v>370.70000000000005</v>
      </c>
      <c r="U3196" t="s">
        <v>6332</v>
      </c>
      <c r="V3196">
        <v>2025</v>
      </c>
      <c r="W3196" t="s">
        <v>6333</v>
      </c>
      <c r="X3196" t="str">
        <f>_xlfn.XLOOKUP(Orders_C[[#This Row],[Product_ID]],Products_C[Product_ID],Products_C[Product_Name])</f>
        <v>Rice Bowl</v>
      </c>
      <c r="Y3196" t="str">
        <f>_xlfn.XLOOKUP(Orders_C[[#This Row],[Product_ID]],Products_C[Product_ID],Products_C[Category])</f>
        <v>Burger</v>
      </c>
      <c r="Z3196" t="str">
        <f>_xlfn.XLOOKUP(Orders_C[[#This Row],[Store_ID]],Stores_c[Store_ID],Stores_c[City])</f>
        <v>Rebekahside</v>
      </c>
      <c r="AA3196" t="str">
        <f>_xlfn.XLOOKUP(Orders_C[[#This Row],[Customer_ID]],Customers_c[Customer_ID],Customers_c[Customer_Name])</f>
        <v>Randy Ingram</v>
      </c>
      <c r="AB3196" s="6">
        <f>Orders_C[[#This Row],[Quantity]]*Orders_C[[#This Row],[Unit_Price]]*(1-Orders_C[[#This Row],[Discount %]])+Orders_C[[#This Row],[Tax]]</f>
        <v>861.9</v>
      </c>
      <c r="AC3196" s="9">
        <f>(Orders_C[[#This Row],[Unit_Price]]*Orders_C[[#This Row],[Quantity]])-Orders_C[[#This Row],[Discount]]+Orders_C[[#This Row],[Tax]]</f>
        <v>901.1</v>
      </c>
      <c r="AD3196" t="str">
        <f>IF(COUNTIF(Orders_C[[#All],[Customer_ID]],Orders_C[[#This Row],[Customer_ID]])&gt;1,"Repeat","New")</f>
        <v>Repeat</v>
      </c>
      <c r="AE3196" t="str" cm="1">
        <f t="array" ref="AE3196">_xlfn.XLOOKUP(Orders_C[[#This Row],[Store_ID]],Stores_c[[#All],[Store_ID]],Stores_c[[#All],[City]])</f>
        <v>Rebekahside</v>
      </c>
      <c r="AF3196" t="str" cm="1">
        <f t="array" ref="AF3196">_xlfn.XLOOKUP(Orders_C[[#This Row],[Store_ID]],Stores_c[[#All],[Store_ID]],Stores_c[[#All],[Manager_Name]])</f>
        <v>Mark Ray</v>
      </c>
      <c r="AG3196" t="str" cm="1">
        <f t="array" ref="AG3196">_xlfn.XLOOKUP(Orders_C[[#This Row],[Store_ID]],Stores_c[[#All],[Store_ID]],Stores_c[[#All],[Store_Type]])</f>
        <v>Drive-Thru</v>
      </c>
    </row>
    <row r="3197" spans="1:33" x14ac:dyDescent="0.25">
      <c r="A3197">
        <v>7697</v>
      </c>
      <c r="B3197" s="1">
        <v>45826</v>
      </c>
      <c r="C3197" s="2">
        <v>0.22065972222222222</v>
      </c>
      <c r="D3197">
        <v>1699</v>
      </c>
      <c r="E3197">
        <v>216</v>
      </c>
      <c r="F3197">
        <v>528</v>
      </c>
      <c r="G3197">
        <v>322</v>
      </c>
      <c r="H3197">
        <v>2</v>
      </c>
      <c r="I3197">
        <v>454</v>
      </c>
      <c r="J3197">
        <v>15</v>
      </c>
      <c r="K3197">
        <v>22.7</v>
      </c>
      <c r="L3197">
        <v>915.7</v>
      </c>
      <c r="M3197" t="s">
        <v>18</v>
      </c>
      <c r="N3197" t="s">
        <v>21</v>
      </c>
      <c r="O3197">
        <v>36</v>
      </c>
      <c r="P3197">
        <v>4</v>
      </c>
      <c r="Q3197" t="s">
        <v>1720</v>
      </c>
      <c r="R3197">
        <v>506</v>
      </c>
      <c r="S3197" s="3">
        <v>0.15</v>
      </c>
      <c r="T3197" s="6">
        <v>370.90000000000009</v>
      </c>
      <c r="U3197" t="s">
        <v>6340</v>
      </c>
      <c r="V3197">
        <v>2025</v>
      </c>
      <c r="W3197" t="s">
        <v>6329</v>
      </c>
      <c r="X3197" t="str">
        <f>_xlfn.XLOOKUP(Orders_C[[#This Row],[Product_ID]],Products_C[Product_ID],Products_C[Product_Name])</f>
        <v>Veg Burger</v>
      </c>
      <c r="Y3197" t="str">
        <f>_xlfn.XLOOKUP(Orders_C[[#This Row],[Product_ID]],Products_C[Product_ID],Products_C[Category])</f>
        <v>Burger</v>
      </c>
      <c r="Z3197" t="str">
        <f>_xlfn.XLOOKUP(Orders_C[[#This Row],[Store_ID]],Stores_c[Store_ID],Stores_c[City])</f>
        <v>Garciaview</v>
      </c>
      <c r="AA3197" t="str">
        <f>_xlfn.XLOOKUP(Orders_C[[#This Row],[Customer_ID]],Customers_c[Customer_ID],Customers_c[Customer_Name])</f>
        <v>Jesus Bailey</v>
      </c>
      <c r="AB3197" s="6">
        <f>Orders_C[[#This Row],[Quantity]]*Orders_C[[#This Row],[Unit_Price]]*(1-Orders_C[[#This Row],[Discount %]])+Orders_C[[#This Row],[Tax]]</f>
        <v>794.5</v>
      </c>
      <c r="AC3197" s="9">
        <f>(Orders_C[[#This Row],[Unit_Price]]*Orders_C[[#This Row],[Quantity]])-Orders_C[[#This Row],[Discount]]+Orders_C[[#This Row],[Tax]]</f>
        <v>915.7</v>
      </c>
      <c r="AD3197" t="str">
        <f>IF(COUNTIF(Orders_C[[#All],[Customer_ID]],Orders_C[[#This Row],[Customer_ID]])&gt;1,"Repeat","New")</f>
        <v>Repeat</v>
      </c>
      <c r="AE3197" t="str" cm="1">
        <f t="array" ref="AE3197">_xlfn.XLOOKUP(Orders_C[[#This Row],[Store_ID]],Stores_c[[#All],[Store_ID]],Stores_c[[#All],[City]])</f>
        <v>Garciaview</v>
      </c>
      <c r="AF3197" t="str" cm="1">
        <f t="array" ref="AF3197">_xlfn.XLOOKUP(Orders_C[[#This Row],[Store_ID]],Stores_c[[#All],[Store_ID]],Stores_c[[#All],[Manager_Name]])</f>
        <v>Karina Washington</v>
      </c>
      <c r="AG3197" t="str" cm="1">
        <f t="array" ref="AG3197">_xlfn.XLOOKUP(Orders_C[[#This Row],[Store_ID]],Stores_c[[#All],[Store_ID]],Stores_c[[#All],[Store_Type]])</f>
        <v>Drive-Thru</v>
      </c>
    </row>
    <row r="3198" spans="1:33" x14ac:dyDescent="0.25">
      <c r="A3198">
        <v>10566</v>
      </c>
      <c r="B3198" s="1">
        <v>45946</v>
      </c>
      <c r="C3198" s="2">
        <v>0.40578703703703706</v>
      </c>
      <c r="D3198">
        <v>1155</v>
      </c>
      <c r="E3198">
        <v>205</v>
      </c>
      <c r="F3198">
        <v>487</v>
      </c>
      <c r="G3198">
        <v>309</v>
      </c>
      <c r="H3198">
        <v>2</v>
      </c>
      <c r="I3198">
        <v>454</v>
      </c>
      <c r="J3198">
        <v>15</v>
      </c>
      <c r="K3198">
        <v>22.7</v>
      </c>
      <c r="L3198">
        <v>915.7</v>
      </c>
      <c r="M3198" t="s">
        <v>20</v>
      </c>
      <c r="N3198" t="s">
        <v>22</v>
      </c>
      <c r="O3198">
        <v>14</v>
      </c>
      <c r="P3198">
        <v>5</v>
      </c>
      <c r="Q3198" t="s">
        <v>4589</v>
      </c>
      <c r="R3198">
        <v>504</v>
      </c>
      <c r="S3198" s="3">
        <v>0.15</v>
      </c>
      <c r="T3198" s="6">
        <v>370.90000000000009</v>
      </c>
      <c r="U3198" t="s">
        <v>6332</v>
      </c>
      <c r="V3198">
        <v>2025</v>
      </c>
      <c r="W3198" t="s">
        <v>6333</v>
      </c>
      <c r="X3198" t="str">
        <f>_xlfn.XLOOKUP(Orders_C[[#This Row],[Product_ID]],Products_C[Product_ID],Products_C[Product_Name])</f>
        <v>Chicken Bucket</v>
      </c>
      <c r="Y3198" t="str">
        <f>_xlfn.XLOOKUP(Orders_C[[#This Row],[Product_ID]],Products_C[Product_ID],Products_C[Category])</f>
        <v>Dessert</v>
      </c>
      <c r="Z3198" t="str">
        <f>_xlfn.XLOOKUP(Orders_C[[#This Row],[Store_ID]],Stores_c[Store_ID],Stores_c[City])</f>
        <v>Port Jacob</v>
      </c>
      <c r="AA3198" t="str">
        <f>_xlfn.XLOOKUP(Orders_C[[#This Row],[Customer_ID]],Customers_c[Customer_ID],Customers_c[Customer_Name])</f>
        <v>Mariah Houston</v>
      </c>
      <c r="AB3198" s="6">
        <f>Orders_C[[#This Row],[Quantity]]*Orders_C[[#This Row],[Unit_Price]]*(1-Orders_C[[#This Row],[Discount %]])+Orders_C[[#This Row],[Tax]]</f>
        <v>794.5</v>
      </c>
      <c r="AC3198" s="9">
        <f>(Orders_C[[#This Row],[Unit_Price]]*Orders_C[[#This Row],[Quantity]])-Orders_C[[#This Row],[Discount]]+Orders_C[[#This Row],[Tax]]</f>
        <v>915.7</v>
      </c>
      <c r="AD3198" t="str">
        <f>IF(COUNTIF(Orders_C[[#All],[Customer_ID]],Orders_C[[#This Row],[Customer_ID]])&gt;1,"Repeat","New")</f>
        <v>Repeat</v>
      </c>
      <c r="AE3198" t="str" cm="1">
        <f t="array" ref="AE3198">_xlfn.XLOOKUP(Orders_C[[#This Row],[Store_ID]],Stores_c[[#All],[Store_ID]],Stores_c[[#All],[City]])</f>
        <v>Port Jacob</v>
      </c>
      <c r="AF3198" t="str" cm="1">
        <f t="array" ref="AF3198">_xlfn.XLOOKUP(Orders_C[[#This Row],[Store_ID]],Stores_c[[#All],[Store_ID]],Stores_c[[#All],[Manager_Name]])</f>
        <v>David Harris</v>
      </c>
      <c r="AG3198" t="str" cm="1">
        <f t="array" ref="AG3198">_xlfn.XLOOKUP(Orders_C[[#This Row],[Store_ID]],Stores_c[[#All],[Store_ID]],Stores_c[[#All],[Store_Type]])</f>
        <v>Mall</v>
      </c>
    </row>
    <row r="3199" spans="1:33" x14ac:dyDescent="0.25">
      <c r="A3199">
        <v>10885</v>
      </c>
      <c r="B3199" s="1">
        <v>45822</v>
      </c>
      <c r="C3199" s="2">
        <v>0.71078703703703705</v>
      </c>
      <c r="D3199">
        <v>1012</v>
      </c>
      <c r="E3199">
        <v>206</v>
      </c>
      <c r="F3199">
        <v>432</v>
      </c>
      <c r="G3199">
        <v>303</v>
      </c>
      <c r="H3199">
        <v>4</v>
      </c>
      <c r="I3199">
        <v>234</v>
      </c>
      <c r="J3199">
        <v>15</v>
      </c>
      <c r="K3199">
        <v>11.7</v>
      </c>
      <c r="L3199">
        <v>932.7</v>
      </c>
      <c r="M3199" t="s">
        <v>19</v>
      </c>
      <c r="N3199" t="s">
        <v>21</v>
      </c>
      <c r="O3199">
        <v>36</v>
      </c>
      <c r="P3199">
        <v>1</v>
      </c>
      <c r="Q3199" t="s">
        <v>4908</v>
      </c>
      <c r="R3199">
        <v>502</v>
      </c>
      <c r="S3199" s="3">
        <v>0.15</v>
      </c>
      <c r="T3199" s="6">
        <v>371.1</v>
      </c>
      <c r="U3199" t="s">
        <v>6340</v>
      </c>
      <c r="V3199">
        <v>2025</v>
      </c>
      <c r="W3199" t="s">
        <v>6329</v>
      </c>
      <c r="X3199" t="str">
        <f>_xlfn.XLOOKUP(Orders_C[[#This Row],[Product_ID]],Products_C[Product_ID],Products_C[Product_Name])</f>
        <v>Chocolate Lava Cake</v>
      </c>
      <c r="Y3199" t="str">
        <f>_xlfn.XLOOKUP(Orders_C[[#This Row],[Product_ID]],Products_C[Product_ID],Products_C[Category])</f>
        <v>Chicken</v>
      </c>
      <c r="Z3199" t="str">
        <f>_xlfn.XLOOKUP(Orders_C[[#This Row],[Store_ID]],Stores_c[Store_ID],Stores_c[City])</f>
        <v>West Matthew</v>
      </c>
      <c r="AA3199" t="str">
        <f>_xlfn.XLOOKUP(Orders_C[[#This Row],[Customer_ID]],Customers_c[Customer_ID],Customers_c[Customer_Name])</f>
        <v>Alexis Reynolds</v>
      </c>
      <c r="AB3199" s="6">
        <f>Orders_C[[#This Row],[Quantity]]*Orders_C[[#This Row],[Unit_Price]]*(1-Orders_C[[#This Row],[Discount %]])+Orders_C[[#This Row],[Tax]]</f>
        <v>807.30000000000007</v>
      </c>
      <c r="AC3199" s="9">
        <f>(Orders_C[[#This Row],[Unit_Price]]*Orders_C[[#This Row],[Quantity]])-Orders_C[[#This Row],[Discount]]+Orders_C[[#This Row],[Tax]]</f>
        <v>932.7</v>
      </c>
      <c r="AD3199" t="str">
        <f>IF(COUNTIF(Orders_C[[#All],[Customer_ID]],Orders_C[[#This Row],[Customer_ID]])&gt;1,"Repeat","New")</f>
        <v>Repeat</v>
      </c>
      <c r="AE3199" t="str" cm="1">
        <f t="array" ref="AE3199">_xlfn.XLOOKUP(Orders_C[[#This Row],[Store_ID]],Stores_c[[#All],[Store_ID]],Stores_c[[#All],[City]])</f>
        <v>West Matthew</v>
      </c>
      <c r="AF3199" t="str" cm="1">
        <f t="array" ref="AF3199">_xlfn.XLOOKUP(Orders_C[[#This Row],[Store_ID]],Stores_c[[#All],[Store_ID]],Stores_c[[#All],[Manager_Name]])</f>
        <v>Miguel Kidd</v>
      </c>
      <c r="AG3199" t="str" cm="1">
        <f t="array" ref="AG3199">_xlfn.XLOOKUP(Orders_C[[#This Row],[Store_ID]],Stores_c[[#All],[Store_ID]],Stores_c[[#All],[Store_Type]])</f>
        <v>Drive-Thru</v>
      </c>
    </row>
    <row r="3200" spans="1:33" x14ac:dyDescent="0.25">
      <c r="A3200">
        <v>9486</v>
      </c>
      <c r="B3200" s="1">
        <v>45842</v>
      </c>
      <c r="C3200" s="2">
        <v>0.60738425925925921</v>
      </c>
      <c r="D3200">
        <v>1186</v>
      </c>
      <c r="E3200">
        <v>204</v>
      </c>
      <c r="F3200">
        <v>463</v>
      </c>
      <c r="G3200">
        <v>329</v>
      </c>
      <c r="H3200">
        <v>4</v>
      </c>
      <c r="I3200">
        <v>231</v>
      </c>
      <c r="J3200">
        <v>10</v>
      </c>
      <c r="K3200">
        <v>11.55</v>
      </c>
      <c r="L3200">
        <v>925.55</v>
      </c>
      <c r="M3200" t="s">
        <v>20</v>
      </c>
      <c r="N3200" t="s">
        <v>23</v>
      </c>
      <c r="O3200">
        <v>23</v>
      </c>
      <c r="P3200">
        <v>2</v>
      </c>
      <c r="Q3200" t="s">
        <v>3509</v>
      </c>
      <c r="R3200">
        <v>505</v>
      </c>
      <c r="S3200" s="3">
        <v>0.1</v>
      </c>
      <c r="T3200" s="6">
        <v>371.15</v>
      </c>
      <c r="U3200" t="s">
        <v>6341</v>
      </c>
      <c r="V3200">
        <v>2025</v>
      </c>
      <c r="W3200" t="s">
        <v>6329</v>
      </c>
      <c r="X3200" t="str">
        <f>_xlfn.XLOOKUP(Orders_C[[#This Row],[Product_ID]],Products_C[Product_ID],Products_C[Product_Name])</f>
        <v>Rice Bowl</v>
      </c>
      <c r="Y3200" t="str">
        <f>_xlfn.XLOOKUP(Orders_C[[#This Row],[Product_ID]],Products_C[Product_ID],Products_C[Category])</f>
        <v>Dessert</v>
      </c>
      <c r="Z3200" t="str">
        <f>_xlfn.XLOOKUP(Orders_C[[#This Row],[Store_ID]],Stores_c[Store_ID],Stores_c[City])</f>
        <v>New Robertfurt</v>
      </c>
      <c r="AA3200" t="str">
        <f>_xlfn.XLOOKUP(Orders_C[[#This Row],[Customer_ID]],Customers_c[Customer_ID],Customers_c[Customer_Name])</f>
        <v>Michael Garcia</v>
      </c>
      <c r="AB3200" s="6">
        <f>Orders_C[[#This Row],[Quantity]]*Orders_C[[#This Row],[Unit_Price]]*(1-Orders_C[[#This Row],[Discount %]])+Orders_C[[#This Row],[Tax]]</f>
        <v>843.15</v>
      </c>
      <c r="AC3200" s="9">
        <f>(Orders_C[[#This Row],[Unit_Price]]*Orders_C[[#This Row],[Quantity]])-Orders_C[[#This Row],[Discount]]+Orders_C[[#This Row],[Tax]]</f>
        <v>925.55</v>
      </c>
      <c r="AD3200" t="str">
        <f>IF(COUNTIF(Orders_C[[#All],[Customer_ID]],Orders_C[[#This Row],[Customer_ID]])&gt;1,"Repeat","New")</f>
        <v>Repeat</v>
      </c>
      <c r="AE3200" t="str" cm="1">
        <f t="array" ref="AE3200">_xlfn.XLOOKUP(Orders_C[[#This Row],[Store_ID]],Stores_c[[#All],[Store_ID]],Stores_c[[#All],[City]])</f>
        <v>New Robertfurt</v>
      </c>
      <c r="AF3200" t="str" cm="1">
        <f t="array" ref="AF3200">_xlfn.XLOOKUP(Orders_C[[#This Row],[Store_ID]],Stores_c[[#All],[Store_ID]],Stores_c[[#All],[Manager_Name]])</f>
        <v>Tiffany Gomez</v>
      </c>
      <c r="AG3200" t="str" cm="1">
        <f t="array" ref="AG3200">_xlfn.XLOOKUP(Orders_C[[#This Row],[Store_ID]],Stores_c[[#All],[Store_ID]],Stores_c[[#All],[Store_Type]])</f>
        <v>Street</v>
      </c>
    </row>
    <row r="3201" spans="1:33" x14ac:dyDescent="0.25">
      <c r="A3201">
        <v>6186</v>
      </c>
      <c r="B3201" s="1">
        <v>45808</v>
      </c>
      <c r="C3201" s="2">
        <v>0.55646990740740743</v>
      </c>
      <c r="D3201">
        <v>1008</v>
      </c>
      <c r="E3201">
        <v>221</v>
      </c>
      <c r="F3201">
        <v>460</v>
      </c>
      <c r="G3201">
        <v>310</v>
      </c>
      <c r="H3201">
        <v>4</v>
      </c>
      <c r="I3201">
        <v>228</v>
      </c>
      <c r="J3201">
        <v>5</v>
      </c>
      <c r="K3201">
        <v>11.4</v>
      </c>
      <c r="L3201">
        <v>918.4</v>
      </c>
      <c r="M3201" t="s">
        <v>18</v>
      </c>
      <c r="N3201" t="s">
        <v>22</v>
      </c>
      <c r="O3201">
        <v>38</v>
      </c>
      <c r="P3201">
        <v>5</v>
      </c>
      <c r="Q3201" t="s">
        <v>209</v>
      </c>
      <c r="R3201">
        <v>506</v>
      </c>
      <c r="S3201" s="3">
        <v>0.05</v>
      </c>
      <c r="T3201" s="6">
        <v>371.20000000000005</v>
      </c>
      <c r="U3201" t="s">
        <v>6339</v>
      </c>
      <c r="V3201">
        <v>2025</v>
      </c>
      <c r="W3201" t="s">
        <v>6329</v>
      </c>
      <c r="X3201" t="str">
        <f>_xlfn.XLOOKUP(Orders_C[[#This Row],[Product_ID]],Products_C[Product_ID],Products_C[Product_Name])</f>
        <v>Chicken Bucket</v>
      </c>
      <c r="Y3201" t="str">
        <f>_xlfn.XLOOKUP(Orders_C[[#This Row],[Product_ID]],Products_C[Product_ID],Products_C[Category])</f>
        <v>Chicken</v>
      </c>
      <c r="Z3201" t="str">
        <f>_xlfn.XLOOKUP(Orders_C[[#This Row],[Store_ID]],Stores_c[Store_ID],Stores_c[City])</f>
        <v>Port Barbarabury</v>
      </c>
      <c r="AA3201" t="str">
        <f>_xlfn.XLOOKUP(Orders_C[[#This Row],[Customer_ID]],Customers_c[Customer_ID],Customers_c[Customer_Name])</f>
        <v>Mary Mcconnell</v>
      </c>
      <c r="AB3201" s="6">
        <f>Orders_C[[#This Row],[Quantity]]*Orders_C[[#This Row],[Unit_Price]]*(1-Orders_C[[#This Row],[Discount %]])+Orders_C[[#This Row],[Tax]]</f>
        <v>877.8</v>
      </c>
      <c r="AC3201" s="9">
        <f>(Orders_C[[#This Row],[Unit_Price]]*Orders_C[[#This Row],[Quantity]])-Orders_C[[#This Row],[Discount]]+Orders_C[[#This Row],[Tax]]</f>
        <v>918.4</v>
      </c>
      <c r="AD3201" t="str">
        <f>IF(COUNTIF(Orders_C[[#All],[Customer_ID]],Orders_C[[#This Row],[Customer_ID]])&gt;1,"Repeat","New")</f>
        <v>Repeat</v>
      </c>
      <c r="AE3201" t="str" cm="1">
        <f t="array" ref="AE3201">_xlfn.XLOOKUP(Orders_C[[#This Row],[Store_ID]],Stores_c[[#All],[Store_ID]],Stores_c[[#All],[City]])</f>
        <v>Port Barbarabury</v>
      </c>
      <c r="AF3201" t="str" cm="1">
        <f t="array" ref="AF3201">_xlfn.XLOOKUP(Orders_C[[#This Row],[Store_ID]],Stores_c[[#All],[Store_ID]],Stores_c[[#All],[Manager_Name]])</f>
        <v>Edward Nguyen</v>
      </c>
      <c r="AG3201" t="str" cm="1">
        <f t="array" ref="AG3201">_xlfn.XLOOKUP(Orders_C[[#This Row],[Store_ID]],Stores_c[[#All],[Store_ID]],Stores_c[[#All],[Store_Type]])</f>
        <v>Street</v>
      </c>
    </row>
    <row r="3202" spans="1:33" x14ac:dyDescent="0.25">
      <c r="A3202">
        <v>9350</v>
      </c>
      <c r="B3202" s="1">
        <v>45874</v>
      </c>
      <c r="C3202" s="2">
        <v>0.8175</v>
      </c>
      <c r="D3202">
        <v>1513</v>
      </c>
      <c r="E3202">
        <v>219</v>
      </c>
      <c r="F3202">
        <v>517</v>
      </c>
      <c r="G3202">
        <v>323</v>
      </c>
      <c r="H3202">
        <v>3</v>
      </c>
      <c r="I3202">
        <v>301</v>
      </c>
      <c r="J3202">
        <v>5</v>
      </c>
      <c r="K3202">
        <v>15.05</v>
      </c>
      <c r="L3202">
        <v>913.05</v>
      </c>
      <c r="M3202" t="s">
        <v>19</v>
      </c>
      <c r="N3202" t="s">
        <v>21</v>
      </c>
      <c r="O3202">
        <v>46</v>
      </c>
      <c r="P3202">
        <v>2</v>
      </c>
      <c r="Q3202" t="s">
        <v>3373</v>
      </c>
      <c r="R3202">
        <v>505</v>
      </c>
      <c r="S3202" s="3">
        <v>0.05</v>
      </c>
      <c r="T3202" s="6">
        <v>371.25</v>
      </c>
      <c r="U3202" t="s">
        <v>6342</v>
      </c>
      <c r="V3202">
        <v>2025</v>
      </c>
      <c r="W3202" t="s">
        <v>6331</v>
      </c>
      <c r="X3202" t="str">
        <f>_xlfn.XLOOKUP(Orders_C[[#This Row],[Product_ID]],Products_C[Product_ID],Products_C[Product_Name])</f>
        <v>Rice Bowl</v>
      </c>
      <c r="Y3202" t="str">
        <f>_xlfn.XLOOKUP(Orders_C[[#This Row],[Product_ID]],Products_C[Product_ID],Products_C[Category])</f>
        <v>Beverage</v>
      </c>
      <c r="Z3202" t="str">
        <f>_xlfn.XLOOKUP(Orders_C[[#This Row],[Store_ID]],Stores_c[Store_ID],Stores_c[City])</f>
        <v>Lake David</v>
      </c>
      <c r="AA3202" t="str">
        <f>_xlfn.XLOOKUP(Orders_C[[#This Row],[Customer_ID]],Customers_c[Customer_ID],Customers_c[Customer_Name])</f>
        <v>Andrea Jones</v>
      </c>
      <c r="AB3202" s="6">
        <f>Orders_C[[#This Row],[Quantity]]*Orders_C[[#This Row],[Unit_Price]]*(1-Orders_C[[#This Row],[Discount %]])+Orders_C[[#This Row],[Tax]]</f>
        <v>872.89999999999986</v>
      </c>
      <c r="AC3202" s="9">
        <f>(Orders_C[[#This Row],[Unit_Price]]*Orders_C[[#This Row],[Quantity]])-Orders_C[[#This Row],[Discount]]+Orders_C[[#This Row],[Tax]]</f>
        <v>913.05</v>
      </c>
      <c r="AD3202" t="str">
        <f>IF(COUNTIF(Orders_C[[#All],[Customer_ID]],Orders_C[[#This Row],[Customer_ID]])&gt;1,"Repeat","New")</f>
        <v>Repeat</v>
      </c>
      <c r="AE3202" t="str" cm="1">
        <f t="array" ref="AE3202">_xlfn.XLOOKUP(Orders_C[[#This Row],[Store_ID]],Stores_c[[#All],[Store_ID]],Stores_c[[#All],[City]])</f>
        <v>Lake David</v>
      </c>
      <c r="AF3202" t="str" cm="1">
        <f t="array" ref="AF3202">_xlfn.XLOOKUP(Orders_C[[#This Row],[Store_ID]],Stores_c[[#All],[Store_ID]],Stores_c[[#All],[Manager_Name]])</f>
        <v>Joshua Hines</v>
      </c>
      <c r="AG3202" t="str" cm="1">
        <f t="array" ref="AG3202">_xlfn.XLOOKUP(Orders_C[[#This Row],[Store_ID]],Stores_c[[#All],[Store_ID]],Stores_c[[#All],[Store_Type]])</f>
        <v>Street</v>
      </c>
    </row>
    <row r="3203" spans="1:33" x14ac:dyDescent="0.25">
      <c r="A3203">
        <v>9960</v>
      </c>
      <c r="B3203" s="1">
        <v>45791</v>
      </c>
      <c r="C3203" s="2">
        <v>0.36384259259259261</v>
      </c>
      <c r="D3203">
        <v>1686</v>
      </c>
      <c r="E3203">
        <v>221</v>
      </c>
      <c r="F3203">
        <v>413</v>
      </c>
      <c r="G3203">
        <v>316</v>
      </c>
      <c r="H3203">
        <v>3</v>
      </c>
      <c r="I3203">
        <v>305</v>
      </c>
      <c r="J3203">
        <v>10</v>
      </c>
      <c r="K3203">
        <v>15.25</v>
      </c>
      <c r="L3203">
        <v>920.25</v>
      </c>
      <c r="M3203" t="s">
        <v>18</v>
      </c>
      <c r="N3203" t="s">
        <v>21</v>
      </c>
      <c r="O3203">
        <v>59</v>
      </c>
      <c r="P3203">
        <v>4</v>
      </c>
      <c r="Q3203" t="s">
        <v>3983</v>
      </c>
      <c r="R3203">
        <v>502</v>
      </c>
      <c r="S3203" s="3">
        <v>0.1</v>
      </c>
      <c r="T3203" s="6">
        <v>371.25</v>
      </c>
      <c r="U3203" t="s">
        <v>6339</v>
      </c>
      <c r="V3203">
        <v>2025</v>
      </c>
      <c r="W3203" t="s">
        <v>6331</v>
      </c>
      <c r="X3203" t="str">
        <f>_xlfn.XLOOKUP(Orders_C[[#This Row],[Product_ID]],Products_C[Product_ID],Products_C[Product_Name])</f>
        <v>Popcorn Chicken</v>
      </c>
      <c r="Y3203" t="str">
        <f>_xlfn.XLOOKUP(Orders_C[[#This Row],[Product_ID]],Products_C[Product_ID],Products_C[Category])</f>
        <v>Dessert</v>
      </c>
      <c r="Z3203" t="str">
        <f>_xlfn.XLOOKUP(Orders_C[[#This Row],[Store_ID]],Stores_c[Store_ID],Stores_c[City])</f>
        <v>Port Barbarabury</v>
      </c>
      <c r="AA3203" t="str">
        <f>_xlfn.XLOOKUP(Orders_C[[#This Row],[Customer_ID]],Customers_c[Customer_ID],Customers_c[Customer_Name])</f>
        <v>Gloria Jones</v>
      </c>
      <c r="AB3203" s="6">
        <f>Orders_C[[#This Row],[Quantity]]*Orders_C[[#This Row],[Unit_Price]]*(1-Orders_C[[#This Row],[Discount %]])+Orders_C[[#This Row],[Tax]]</f>
        <v>838.75</v>
      </c>
      <c r="AC3203" s="9">
        <f>(Orders_C[[#This Row],[Unit_Price]]*Orders_C[[#This Row],[Quantity]])-Orders_C[[#This Row],[Discount]]+Orders_C[[#This Row],[Tax]]</f>
        <v>920.25</v>
      </c>
      <c r="AD3203" t="str">
        <f>IF(COUNTIF(Orders_C[[#All],[Customer_ID]],Orders_C[[#This Row],[Customer_ID]])&gt;1,"Repeat","New")</f>
        <v>Repeat</v>
      </c>
      <c r="AE3203" t="str" cm="1">
        <f t="array" ref="AE3203">_xlfn.XLOOKUP(Orders_C[[#This Row],[Store_ID]],Stores_c[[#All],[Store_ID]],Stores_c[[#All],[City]])</f>
        <v>Port Barbarabury</v>
      </c>
      <c r="AF3203" t="str" cm="1">
        <f t="array" ref="AF3203">_xlfn.XLOOKUP(Orders_C[[#This Row],[Store_ID]],Stores_c[[#All],[Store_ID]],Stores_c[[#All],[Manager_Name]])</f>
        <v>Edward Nguyen</v>
      </c>
      <c r="AG3203" t="str" cm="1">
        <f t="array" ref="AG3203">_xlfn.XLOOKUP(Orders_C[[#This Row],[Store_ID]],Stores_c[[#All],[Store_ID]],Stores_c[[#All],[Store_Type]])</f>
        <v>Street</v>
      </c>
    </row>
    <row r="3204" spans="1:33" x14ac:dyDescent="0.25">
      <c r="A3204">
        <v>8475</v>
      </c>
      <c r="B3204" s="1">
        <v>46063</v>
      </c>
      <c r="C3204" s="2">
        <v>0.53200231481481486</v>
      </c>
      <c r="D3204">
        <v>1065</v>
      </c>
      <c r="E3204">
        <v>213</v>
      </c>
      <c r="F3204">
        <v>490</v>
      </c>
      <c r="G3204">
        <v>333</v>
      </c>
      <c r="H3204">
        <v>3</v>
      </c>
      <c r="I3204">
        <v>309</v>
      </c>
      <c r="J3204">
        <v>15</v>
      </c>
      <c r="K3204">
        <v>15.45</v>
      </c>
      <c r="L3204">
        <v>927.45</v>
      </c>
      <c r="M3204" t="s">
        <v>18</v>
      </c>
      <c r="N3204" t="s">
        <v>21</v>
      </c>
      <c r="O3204">
        <v>41</v>
      </c>
      <c r="P3204">
        <v>1</v>
      </c>
      <c r="Q3204" t="s">
        <v>2498</v>
      </c>
      <c r="R3204">
        <v>508</v>
      </c>
      <c r="S3204" s="3">
        <v>0.15</v>
      </c>
      <c r="T3204" s="6">
        <v>371.25000000000011</v>
      </c>
      <c r="U3204" t="s">
        <v>6338</v>
      </c>
      <c r="V3204">
        <v>2026</v>
      </c>
      <c r="W3204" t="s">
        <v>6331</v>
      </c>
      <c r="X3204" t="str">
        <f>_xlfn.XLOOKUP(Orders_C[[#This Row],[Product_ID]],Products_C[Product_ID],Products_C[Product_Name])</f>
        <v>Chicken Wings</v>
      </c>
      <c r="Y3204" t="str">
        <f>_xlfn.XLOOKUP(Orders_C[[#This Row],[Product_ID]],Products_C[Product_ID],Products_C[Category])</f>
        <v>Burger</v>
      </c>
      <c r="Z3204" t="str">
        <f>_xlfn.XLOOKUP(Orders_C[[#This Row],[Store_ID]],Stores_c[Store_ID],Stores_c[City])</f>
        <v>Lake Kristashire</v>
      </c>
      <c r="AA3204" t="str">
        <f>_xlfn.XLOOKUP(Orders_C[[#This Row],[Customer_ID]],Customers_c[Customer_ID],Customers_c[Customer_Name])</f>
        <v>Mariah Mason</v>
      </c>
      <c r="AB3204" s="6">
        <f>Orders_C[[#This Row],[Quantity]]*Orders_C[[#This Row],[Unit_Price]]*(1-Orders_C[[#This Row],[Discount %]])+Orders_C[[#This Row],[Tax]]</f>
        <v>803.4</v>
      </c>
      <c r="AC3204" s="9">
        <f>(Orders_C[[#This Row],[Unit_Price]]*Orders_C[[#This Row],[Quantity]])-Orders_C[[#This Row],[Discount]]+Orders_C[[#This Row],[Tax]]</f>
        <v>927.45</v>
      </c>
      <c r="AD3204" t="str">
        <f>IF(COUNTIF(Orders_C[[#All],[Customer_ID]],Orders_C[[#This Row],[Customer_ID]])&gt;1,"Repeat","New")</f>
        <v>Repeat</v>
      </c>
      <c r="AE3204" t="str" cm="1">
        <f t="array" ref="AE3204">_xlfn.XLOOKUP(Orders_C[[#This Row],[Store_ID]],Stores_c[[#All],[Store_ID]],Stores_c[[#All],[City]])</f>
        <v>Lake Kristashire</v>
      </c>
      <c r="AF3204" t="str" cm="1">
        <f t="array" ref="AF3204">_xlfn.XLOOKUP(Orders_C[[#This Row],[Store_ID]],Stores_c[[#All],[Store_ID]],Stores_c[[#All],[Manager_Name]])</f>
        <v>Andrea Daugherty</v>
      </c>
      <c r="AG3204" t="str" cm="1">
        <f t="array" ref="AG3204">_xlfn.XLOOKUP(Orders_C[[#This Row],[Store_ID]],Stores_c[[#All],[Store_ID]],Stores_c[[#All],[Store_Type]])</f>
        <v>Mall</v>
      </c>
    </row>
    <row r="3205" spans="1:33" x14ac:dyDescent="0.25">
      <c r="A3205">
        <v>9366</v>
      </c>
      <c r="B3205" s="1">
        <v>46000</v>
      </c>
      <c r="C3205" s="2">
        <v>0.38979166666666665</v>
      </c>
      <c r="D3205">
        <v>1991</v>
      </c>
      <c r="E3205">
        <v>216</v>
      </c>
      <c r="F3205">
        <v>415</v>
      </c>
      <c r="G3205">
        <v>334</v>
      </c>
      <c r="H3205">
        <v>2</v>
      </c>
      <c r="I3205">
        <v>443</v>
      </c>
      <c r="J3205">
        <v>5</v>
      </c>
      <c r="K3205">
        <v>22.15</v>
      </c>
      <c r="L3205">
        <v>903.15</v>
      </c>
      <c r="M3205" t="s">
        <v>18</v>
      </c>
      <c r="N3205" t="s">
        <v>21</v>
      </c>
      <c r="O3205">
        <v>32</v>
      </c>
      <c r="P3205">
        <v>5</v>
      </c>
      <c r="Q3205" t="s">
        <v>3389</v>
      </c>
      <c r="R3205">
        <v>506</v>
      </c>
      <c r="S3205" s="3">
        <v>0.05</v>
      </c>
      <c r="T3205" s="6">
        <v>371.54999999999995</v>
      </c>
      <c r="U3205" t="s">
        <v>6328</v>
      </c>
      <c r="V3205">
        <v>2025</v>
      </c>
      <c r="W3205" t="s">
        <v>6329</v>
      </c>
      <c r="X3205" t="str">
        <f>_xlfn.XLOOKUP(Orders_C[[#This Row],[Product_ID]],Products_C[Product_ID],Products_C[Product_Name])</f>
        <v>Krushers</v>
      </c>
      <c r="Y3205" t="str">
        <f>_xlfn.XLOOKUP(Orders_C[[#This Row],[Product_ID]],Products_C[Product_ID],Products_C[Category])</f>
        <v>Dessert</v>
      </c>
      <c r="Z3205" t="str">
        <f>_xlfn.XLOOKUP(Orders_C[[#This Row],[Store_ID]],Stores_c[Store_ID],Stores_c[City])</f>
        <v>Garciaview</v>
      </c>
      <c r="AA3205" t="str">
        <f>_xlfn.XLOOKUP(Orders_C[[#This Row],[Customer_ID]],Customers_c[Customer_ID],Customers_c[Customer_Name])</f>
        <v>Mary Hernandez</v>
      </c>
      <c r="AB3205" s="6">
        <f>Orders_C[[#This Row],[Quantity]]*Orders_C[[#This Row],[Unit_Price]]*(1-Orders_C[[#This Row],[Discount %]])+Orders_C[[#This Row],[Tax]]</f>
        <v>863.84999999999991</v>
      </c>
      <c r="AC3205" s="9">
        <f>(Orders_C[[#This Row],[Unit_Price]]*Orders_C[[#This Row],[Quantity]])-Orders_C[[#This Row],[Discount]]+Orders_C[[#This Row],[Tax]]</f>
        <v>903.15</v>
      </c>
      <c r="AD3205" t="str">
        <f>IF(COUNTIF(Orders_C[[#All],[Customer_ID]],Orders_C[[#This Row],[Customer_ID]])&gt;1,"Repeat","New")</f>
        <v>Repeat</v>
      </c>
      <c r="AE3205" t="str" cm="1">
        <f t="array" ref="AE3205">_xlfn.XLOOKUP(Orders_C[[#This Row],[Store_ID]],Stores_c[[#All],[Store_ID]],Stores_c[[#All],[City]])</f>
        <v>Garciaview</v>
      </c>
      <c r="AF3205" t="str" cm="1">
        <f t="array" ref="AF3205">_xlfn.XLOOKUP(Orders_C[[#This Row],[Store_ID]],Stores_c[[#All],[Store_ID]],Stores_c[[#All],[Manager_Name]])</f>
        <v>Karina Washington</v>
      </c>
      <c r="AG3205" t="str" cm="1">
        <f t="array" ref="AG3205">_xlfn.XLOOKUP(Orders_C[[#This Row],[Store_ID]],Stores_c[[#All],[Store_ID]],Stores_c[[#All],[Store_Type]])</f>
        <v>Drive-Thru</v>
      </c>
    </row>
    <row r="3206" spans="1:33" x14ac:dyDescent="0.25">
      <c r="A3206">
        <v>10745</v>
      </c>
      <c r="B3206" s="1">
        <v>45976</v>
      </c>
      <c r="C3206" s="2">
        <v>0.95379629629629625</v>
      </c>
      <c r="D3206">
        <v>1585</v>
      </c>
      <c r="E3206">
        <v>214</v>
      </c>
      <c r="F3206">
        <v>506</v>
      </c>
      <c r="G3206">
        <v>307</v>
      </c>
      <c r="H3206">
        <v>2</v>
      </c>
      <c r="I3206">
        <v>455</v>
      </c>
      <c r="J3206">
        <v>15</v>
      </c>
      <c r="K3206">
        <v>22.75</v>
      </c>
      <c r="L3206">
        <v>917.75</v>
      </c>
      <c r="M3206" t="s">
        <v>18</v>
      </c>
      <c r="N3206" t="s">
        <v>21</v>
      </c>
      <c r="O3206">
        <v>23</v>
      </c>
      <c r="P3206">
        <v>4</v>
      </c>
      <c r="Q3206" t="s">
        <v>4768</v>
      </c>
      <c r="R3206">
        <v>503</v>
      </c>
      <c r="S3206" s="3">
        <v>0.15</v>
      </c>
      <c r="T3206" s="6">
        <v>371.75</v>
      </c>
      <c r="U3206" t="s">
        <v>6336</v>
      </c>
      <c r="V3206">
        <v>2025</v>
      </c>
      <c r="W3206" t="s">
        <v>6329</v>
      </c>
      <c r="X3206" t="str">
        <f>_xlfn.XLOOKUP(Orders_C[[#This Row],[Product_ID]],Products_C[Product_ID],Products_C[Product_Name])</f>
        <v>Chicken Wings</v>
      </c>
      <c r="Y3206" t="str">
        <f>_xlfn.XLOOKUP(Orders_C[[#This Row],[Product_ID]],Products_C[Product_ID],Products_C[Category])</f>
        <v>Chicken</v>
      </c>
      <c r="Z3206" t="str">
        <f>_xlfn.XLOOKUP(Orders_C[[#This Row],[Store_ID]],Stores_c[Store_ID],Stores_c[City])</f>
        <v>New Robert</v>
      </c>
      <c r="AA3206" t="str">
        <f>_xlfn.XLOOKUP(Orders_C[[#This Row],[Customer_ID]],Customers_c[Customer_ID],Customers_c[Customer_Name])</f>
        <v>Brandon Walker</v>
      </c>
      <c r="AB3206" s="6">
        <f>Orders_C[[#This Row],[Quantity]]*Orders_C[[#This Row],[Unit_Price]]*(1-Orders_C[[#This Row],[Discount %]])+Orders_C[[#This Row],[Tax]]</f>
        <v>796.25</v>
      </c>
      <c r="AC3206" s="9">
        <f>(Orders_C[[#This Row],[Unit_Price]]*Orders_C[[#This Row],[Quantity]])-Orders_C[[#This Row],[Discount]]+Orders_C[[#This Row],[Tax]]</f>
        <v>917.75</v>
      </c>
      <c r="AD3206" t="str">
        <f>IF(COUNTIF(Orders_C[[#All],[Customer_ID]],Orders_C[[#This Row],[Customer_ID]])&gt;1,"Repeat","New")</f>
        <v>Repeat</v>
      </c>
      <c r="AE3206" t="str" cm="1">
        <f t="array" ref="AE3206">_xlfn.XLOOKUP(Orders_C[[#This Row],[Store_ID]],Stores_c[[#All],[Store_ID]],Stores_c[[#All],[City]])</f>
        <v>New Robert</v>
      </c>
      <c r="AF3206" t="str" cm="1">
        <f t="array" ref="AF3206">_xlfn.XLOOKUP(Orders_C[[#This Row],[Store_ID]],Stores_c[[#All],[Store_ID]],Stores_c[[#All],[Manager_Name]])</f>
        <v>Krista Webb</v>
      </c>
      <c r="AG3206" t="str" cm="1">
        <f t="array" ref="AG3206">_xlfn.XLOOKUP(Orders_C[[#This Row],[Store_ID]],Stores_c[[#All],[Store_ID]],Stores_c[[#All],[Store_Type]])</f>
        <v>Drive-Thru</v>
      </c>
    </row>
    <row r="3207" spans="1:33" x14ac:dyDescent="0.25">
      <c r="A3207">
        <v>8808</v>
      </c>
      <c r="B3207" s="1">
        <v>45949</v>
      </c>
      <c r="C3207" s="2">
        <v>0.47775462962962961</v>
      </c>
      <c r="D3207">
        <v>1134</v>
      </c>
      <c r="E3207">
        <v>217</v>
      </c>
      <c r="F3207">
        <v>440</v>
      </c>
      <c r="G3207">
        <v>332</v>
      </c>
      <c r="H3207">
        <v>2</v>
      </c>
      <c r="I3207">
        <v>438</v>
      </c>
      <c r="J3207">
        <v>0</v>
      </c>
      <c r="K3207">
        <v>21.9</v>
      </c>
      <c r="L3207">
        <v>897.9</v>
      </c>
      <c r="M3207" t="s">
        <v>20</v>
      </c>
      <c r="N3207" t="s">
        <v>22</v>
      </c>
      <c r="O3207">
        <v>39</v>
      </c>
      <c r="P3207">
        <v>5</v>
      </c>
      <c r="Q3207" t="s">
        <v>2831</v>
      </c>
      <c r="R3207">
        <v>504</v>
      </c>
      <c r="S3207" s="3">
        <v>0</v>
      </c>
      <c r="T3207" s="6">
        <v>372.29999999999995</v>
      </c>
      <c r="U3207" t="s">
        <v>6332</v>
      </c>
      <c r="V3207">
        <v>2025</v>
      </c>
      <c r="W3207" t="s">
        <v>6329</v>
      </c>
      <c r="X3207" t="str">
        <f>_xlfn.XLOOKUP(Orders_C[[#This Row],[Product_ID]],Products_C[Product_ID],Products_C[Product_Name])</f>
        <v>Zinger Burger</v>
      </c>
      <c r="Y3207" t="str">
        <f>_xlfn.XLOOKUP(Orders_C[[#This Row],[Product_ID]],Products_C[Product_ID],Products_C[Category])</f>
        <v>Beverage</v>
      </c>
      <c r="Z3207" t="str">
        <f>_xlfn.XLOOKUP(Orders_C[[#This Row],[Store_ID]],Stores_c[Store_ID],Stores_c[City])</f>
        <v>West Rebecca</v>
      </c>
      <c r="AA3207" t="str">
        <f>_xlfn.XLOOKUP(Orders_C[[#This Row],[Customer_ID]],Customers_c[Customer_ID],Customers_c[Customer_Name])</f>
        <v>Mary Yoder</v>
      </c>
      <c r="AB3207" s="6">
        <f>Orders_C[[#This Row],[Quantity]]*Orders_C[[#This Row],[Unit_Price]]*(1-Orders_C[[#This Row],[Discount %]])+Orders_C[[#This Row],[Tax]]</f>
        <v>897.9</v>
      </c>
      <c r="AC3207" s="9">
        <f>(Orders_C[[#This Row],[Unit_Price]]*Orders_C[[#This Row],[Quantity]])-Orders_C[[#This Row],[Discount]]+Orders_C[[#This Row],[Tax]]</f>
        <v>897.9</v>
      </c>
      <c r="AD3207" t="str">
        <f>IF(COUNTIF(Orders_C[[#All],[Customer_ID]],Orders_C[[#This Row],[Customer_ID]])&gt;1,"Repeat","New")</f>
        <v>Repeat</v>
      </c>
      <c r="AE3207" t="str" cm="1">
        <f t="array" ref="AE3207">_xlfn.XLOOKUP(Orders_C[[#This Row],[Store_ID]],Stores_c[[#All],[Store_ID]],Stores_c[[#All],[City]])</f>
        <v>West Rebecca</v>
      </c>
      <c r="AF3207" t="str" cm="1">
        <f t="array" ref="AF3207">_xlfn.XLOOKUP(Orders_C[[#This Row],[Store_ID]],Stores_c[[#All],[Store_ID]],Stores_c[[#All],[Manager_Name]])</f>
        <v>Albert Smith</v>
      </c>
      <c r="AG3207" t="str" cm="1">
        <f t="array" ref="AG3207">_xlfn.XLOOKUP(Orders_C[[#This Row],[Store_ID]],Stores_c[[#All],[Store_ID]],Stores_c[[#All],[Store_Type]])</f>
        <v>Mall</v>
      </c>
    </row>
    <row r="3208" spans="1:33" x14ac:dyDescent="0.25">
      <c r="A3208">
        <v>6659</v>
      </c>
      <c r="B3208" s="1">
        <v>45952</v>
      </c>
      <c r="C3208" s="2">
        <v>0.98412037037037037</v>
      </c>
      <c r="D3208">
        <v>1439</v>
      </c>
      <c r="E3208">
        <v>203</v>
      </c>
      <c r="F3208">
        <v>480</v>
      </c>
      <c r="G3208">
        <v>312</v>
      </c>
      <c r="H3208">
        <v>2</v>
      </c>
      <c r="I3208">
        <v>444</v>
      </c>
      <c r="J3208">
        <v>5</v>
      </c>
      <c r="K3208">
        <v>22.2</v>
      </c>
      <c r="L3208">
        <v>905.2</v>
      </c>
      <c r="M3208" t="s">
        <v>20</v>
      </c>
      <c r="N3208" t="s">
        <v>21</v>
      </c>
      <c r="O3208">
        <v>12</v>
      </c>
      <c r="P3208">
        <v>4</v>
      </c>
      <c r="Q3208" t="s">
        <v>682</v>
      </c>
      <c r="R3208">
        <v>509</v>
      </c>
      <c r="S3208" s="3">
        <v>0.05</v>
      </c>
      <c r="T3208" s="6">
        <v>372.40000000000009</v>
      </c>
      <c r="U3208" t="s">
        <v>6332</v>
      </c>
      <c r="V3208">
        <v>2025</v>
      </c>
      <c r="W3208" t="s">
        <v>6333</v>
      </c>
      <c r="X3208" t="str">
        <f>_xlfn.XLOOKUP(Orders_C[[#This Row],[Product_ID]],Products_C[Product_ID],Products_C[Product_Name])</f>
        <v>Veg Burger</v>
      </c>
      <c r="Y3208" t="str">
        <f>_xlfn.XLOOKUP(Orders_C[[#This Row],[Product_ID]],Products_C[Product_ID],Products_C[Category])</f>
        <v>Burger</v>
      </c>
      <c r="Z3208" t="str">
        <f>_xlfn.XLOOKUP(Orders_C[[#This Row],[Store_ID]],Stores_c[Store_ID],Stores_c[City])</f>
        <v>Lake Williammouth</v>
      </c>
      <c r="AA3208" t="str">
        <f>_xlfn.XLOOKUP(Orders_C[[#This Row],[Customer_ID]],Customers_c[Customer_ID],Customers_c[Customer_Name])</f>
        <v>Nicole Garrison</v>
      </c>
      <c r="AB3208" s="6">
        <f>Orders_C[[#This Row],[Quantity]]*Orders_C[[#This Row],[Unit_Price]]*(1-Orders_C[[#This Row],[Discount %]])+Orders_C[[#This Row],[Tax]]</f>
        <v>865.8</v>
      </c>
      <c r="AC3208" s="9">
        <f>(Orders_C[[#This Row],[Unit_Price]]*Orders_C[[#This Row],[Quantity]])-Orders_C[[#This Row],[Discount]]+Orders_C[[#This Row],[Tax]]</f>
        <v>905.2</v>
      </c>
      <c r="AD3208" t="str">
        <f>IF(COUNTIF(Orders_C[[#All],[Customer_ID]],Orders_C[[#This Row],[Customer_ID]])&gt;1,"Repeat","New")</f>
        <v>Repeat</v>
      </c>
      <c r="AE3208" t="str" cm="1">
        <f t="array" ref="AE3208">_xlfn.XLOOKUP(Orders_C[[#This Row],[Store_ID]],Stores_c[[#All],[Store_ID]],Stores_c[[#All],[City]])</f>
        <v>Lake Williammouth</v>
      </c>
      <c r="AF3208" t="str" cm="1">
        <f t="array" ref="AF3208">_xlfn.XLOOKUP(Orders_C[[#This Row],[Store_ID]],Stores_c[[#All],[Store_ID]],Stores_c[[#All],[Manager_Name]])</f>
        <v>Stephanie Dominguez</v>
      </c>
      <c r="AG3208" t="str" cm="1">
        <f t="array" ref="AG3208">_xlfn.XLOOKUP(Orders_C[[#This Row],[Store_ID]],Stores_c[[#All],[Store_ID]],Stores_c[[#All],[Store_Type]])</f>
        <v>Drive-Thru</v>
      </c>
    </row>
    <row r="3209" spans="1:33" x14ac:dyDescent="0.25">
      <c r="A3209">
        <v>9232</v>
      </c>
      <c r="B3209" s="1">
        <v>46004</v>
      </c>
      <c r="C3209" s="2">
        <v>0.85531250000000003</v>
      </c>
      <c r="D3209">
        <v>1101</v>
      </c>
      <c r="E3209">
        <v>219</v>
      </c>
      <c r="F3209">
        <v>469</v>
      </c>
      <c r="G3209">
        <v>320</v>
      </c>
      <c r="H3209">
        <v>2</v>
      </c>
      <c r="I3209">
        <v>444</v>
      </c>
      <c r="J3209">
        <v>5</v>
      </c>
      <c r="K3209">
        <v>22.2</v>
      </c>
      <c r="L3209">
        <v>905.2</v>
      </c>
      <c r="M3209" t="s">
        <v>19</v>
      </c>
      <c r="N3209" t="s">
        <v>23</v>
      </c>
      <c r="O3209">
        <v>15</v>
      </c>
      <c r="P3209">
        <v>5</v>
      </c>
      <c r="Q3209" t="s">
        <v>3255</v>
      </c>
      <c r="R3209">
        <v>508</v>
      </c>
      <c r="S3209" s="3">
        <v>0.05</v>
      </c>
      <c r="T3209" s="6">
        <v>372.40000000000009</v>
      </c>
      <c r="U3209" t="s">
        <v>6328</v>
      </c>
      <c r="V3209">
        <v>2025</v>
      </c>
      <c r="W3209" t="s">
        <v>6333</v>
      </c>
      <c r="X3209" t="str">
        <f>_xlfn.XLOOKUP(Orders_C[[#This Row],[Product_ID]],Products_C[Product_ID],Products_C[Product_Name])</f>
        <v>Rice Bowl</v>
      </c>
      <c r="Y3209" t="str">
        <f>_xlfn.XLOOKUP(Orders_C[[#This Row],[Product_ID]],Products_C[Product_ID],Products_C[Category])</f>
        <v>Beverage</v>
      </c>
      <c r="Z3209" t="str">
        <f>_xlfn.XLOOKUP(Orders_C[[#This Row],[Store_ID]],Stores_c[Store_ID],Stores_c[City])</f>
        <v>Lake David</v>
      </c>
      <c r="AA3209" t="str">
        <f>_xlfn.XLOOKUP(Orders_C[[#This Row],[Customer_ID]],Customers_c[Customer_ID],Customers_c[Customer_Name])</f>
        <v>Daniel Gregory</v>
      </c>
      <c r="AB3209" s="6">
        <f>Orders_C[[#This Row],[Quantity]]*Orders_C[[#This Row],[Unit_Price]]*(1-Orders_C[[#This Row],[Discount %]])+Orders_C[[#This Row],[Tax]]</f>
        <v>865.8</v>
      </c>
      <c r="AC3209" s="9">
        <f>(Orders_C[[#This Row],[Unit_Price]]*Orders_C[[#This Row],[Quantity]])-Orders_C[[#This Row],[Discount]]+Orders_C[[#This Row],[Tax]]</f>
        <v>905.2</v>
      </c>
      <c r="AD3209" t="str">
        <f>IF(COUNTIF(Orders_C[[#All],[Customer_ID]],Orders_C[[#This Row],[Customer_ID]])&gt;1,"Repeat","New")</f>
        <v>Repeat</v>
      </c>
      <c r="AE3209" t="str" cm="1">
        <f t="array" ref="AE3209">_xlfn.XLOOKUP(Orders_C[[#This Row],[Store_ID]],Stores_c[[#All],[Store_ID]],Stores_c[[#All],[City]])</f>
        <v>Lake David</v>
      </c>
      <c r="AF3209" t="str" cm="1">
        <f t="array" ref="AF3209">_xlfn.XLOOKUP(Orders_C[[#This Row],[Store_ID]],Stores_c[[#All],[Store_ID]],Stores_c[[#All],[Manager_Name]])</f>
        <v>Joshua Hines</v>
      </c>
      <c r="AG3209" t="str" cm="1">
        <f t="array" ref="AG3209">_xlfn.XLOOKUP(Orders_C[[#This Row],[Store_ID]],Stores_c[[#All],[Store_ID]],Stores_c[[#All],[Store_Type]])</f>
        <v>Street</v>
      </c>
    </row>
    <row r="3210" spans="1:33" x14ac:dyDescent="0.25">
      <c r="A3210">
        <v>7504</v>
      </c>
      <c r="B3210" s="1">
        <v>45729</v>
      </c>
      <c r="C3210" s="2">
        <v>0.55230324074074078</v>
      </c>
      <c r="D3210">
        <v>1999</v>
      </c>
      <c r="E3210">
        <v>206</v>
      </c>
      <c r="F3210">
        <v>546</v>
      </c>
      <c r="G3210">
        <v>330</v>
      </c>
      <c r="H3210">
        <v>3</v>
      </c>
      <c r="I3210">
        <v>306</v>
      </c>
      <c r="J3210">
        <v>10</v>
      </c>
      <c r="K3210">
        <v>15.3</v>
      </c>
      <c r="L3210">
        <v>923.3</v>
      </c>
      <c r="M3210" t="s">
        <v>18</v>
      </c>
      <c r="N3210" t="s">
        <v>23</v>
      </c>
      <c r="O3210">
        <v>39</v>
      </c>
      <c r="P3210">
        <v>1</v>
      </c>
      <c r="Q3210" t="s">
        <v>1527</v>
      </c>
      <c r="R3210">
        <v>501</v>
      </c>
      <c r="S3210" s="3">
        <v>0.1</v>
      </c>
      <c r="T3210" s="6">
        <v>372.5</v>
      </c>
      <c r="U3210" t="s">
        <v>6334</v>
      </c>
      <c r="V3210">
        <v>2025</v>
      </c>
      <c r="W3210" t="s">
        <v>6329</v>
      </c>
      <c r="X3210" t="str">
        <f>_xlfn.XLOOKUP(Orders_C[[#This Row],[Product_ID]],Products_C[Product_ID],Products_C[Product_Name])</f>
        <v>Rice Bowl</v>
      </c>
      <c r="Y3210" t="str">
        <f>_xlfn.XLOOKUP(Orders_C[[#This Row],[Product_ID]],Products_C[Product_ID],Products_C[Category])</f>
        <v>Beverage</v>
      </c>
      <c r="Z3210" t="str">
        <f>_xlfn.XLOOKUP(Orders_C[[#This Row],[Store_ID]],Stores_c[Store_ID],Stores_c[City])</f>
        <v>West Matthew</v>
      </c>
      <c r="AA3210" t="str">
        <f>_xlfn.XLOOKUP(Orders_C[[#This Row],[Customer_ID]],Customers_c[Customer_ID],Customers_c[Customer_Name])</f>
        <v>Theresa Johnson</v>
      </c>
      <c r="AB3210" s="6">
        <f>Orders_C[[#This Row],[Quantity]]*Orders_C[[#This Row],[Unit_Price]]*(1-Orders_C[[#This Row],[Discount %]])+Orders_C[[#This Row],[Tax]]</f>
        <v>841.5</v>
      </c>
      <c r="AC3210" s="9">
        <f>(Orders_C[[#This Row],[Unit_Price]]*Orders_C[[#This Row],[Quantity]])-Orders_C[[#This Row],[Discount]]+Orders_C[[#This Row],[Tax]]</f>
        <v>923.3</v>
      </c>
      <c r="AD3210" t="str">
        <f>IF(COUNTIF(Orders_C[[#All],[Customer_ID]],Orders_C[[#This Row],[Customer_ID]])&gt;1,"Repeat","New")</f>
        <v>Repeat</v>
      </c>
      <c r="AE3210" t="str" cm="1">
        <f t="array" ref="AE3210">_xlfn.XLOOKUP(Orders_C[[#This Row],[Store_ID]],Stores_c[[#All],[Store_ID]],Stores_c[[#All],[City]])</f>
        <v>West Matthew</v>
      </c>
      <c r="AF3210" t="str" cm="1">
        <f t="array" ref="AF3210">_xlfn.XLOOKUP(Orders_C[[#This Row],[Store_ID]],Stores_c[[#All],[Store_ID]],Stores_c[[#All],[Manager_Name]])</f>
        <v>Miguel Kidd</v>
      </c>
      <c r="AG3210" t="str" cm="1">
        <f t="array" ref="AG3210">_xlfn.XLOOKUP(Orders_C[[#This Row],[Store_ID]],Stores_c[[#All],[Store_ID]],Stores_c[[#All],[Store_Type]])</f>
        <v>Drive-Thru</v>
      </c>
    </row>
    <row r="3211" spans="1:33" x14ac:dyDescent="0.25">
      <c r="A3211">
        <v>7525</v>
      </c>
      <c r="B3211" s="1">
        <v>45948</v>
      </c>
      <c r="C3211" s="2">
        <v>0.96740740740740738</v>
      </c>
      <c r="D3211">
        <v>1971</v>
      </c>
      <c r="E3211">
        <v>210</v>
      </c>
      <c r="F3211">
        <v>521</v>
      </c>
      <c r="G3211">
        <v>328</v>
      </c>
      <c r="H3211">
        <v>3</v>
      </c>
      <c r="I3211">
        <v>310</v>
      </c>
      <c r="J3211">
        <v>15</v>
      </c>
      <c r="K3211">
        <v>15.5</v>
      </c>
      <c r="L3211">
        <v>930.5</v>
      </c>
      <c r="M3211" t="s">
        <v>18</v>
      </c>
      <c r="N3211" t="s">
        <v>23</v>
      </c>
      <c r="O3211">
        <v>11</v>
      </c>
      <c r="P3211">
        <v>1</v>
      </c>
      <c r="Q3211" t="s">
        <v>1548</v>
      </c>
      <c r="R3211">
        <v>501</v>
      </c>
      <c r="S3211" s="3">
        <v>0.15</v>
      </c>
      <c r="T3211" s="6">
        <v>372.5</v>
      </c>
      <c r="U3211" t="s">
        <v>6332</v>
      </c>
      <c r="V3211">
        <v>2025</v>
      </c>
      <c r="W3211" t="s">
        <v>6333</v>
      </c>
      <c r="X3211" t="str">
        <f>_xlfn.XLOOKUP(Orders_C[[#This Row],[Product_ID]],Products_C[Product_ID],Products_C[Product_Name])</f>
        <v>Rice Bowl</v>
      </c>
      <c r="Y3211" t="str">
        <f>_xlfn.XLOOKUP(Orders_C[[#This Row],[Product_ID]],Products_C[Product_ID],Products_C[Category])</f>
        <v>Burger</v>
      </c>
      <c r="Z3211" t="str">
        <f>_xlfn.XLOOKUP(Orders_C[[#This Row],[Store_ID]],Stores_c[Store_ID],Stores_c[City])</f>
        <v>East William</v>
      </c>
      <c r="AA3211" t="str">
        <f>_xlfn.XLOOKUP(Orders_C[[#This Row],[Customer_ID]],Customers_c[Customer_ID],Customers_c[Customer_Name])</f>
        <v>Brooke Barnett</v>
      </c>
      <c r="AB3211" s="6">
        <f>Orders_C[[#This Row],[Quantity]]*Orders_C[[#This Row],[Unit_Price]]*(1-Orders_C[[#This Row],[Discount %]])+Orders_C[[#This Row],[Tax]]</f>
        <v>806</v>
      </c>
      <c r="AC3211" s="9">
        <f>(Orders_C[[#This Row],[Unit_Price]]*Orders_C[[#This Row],[Quantity]])-Orders_C[[#This Row],[Discount]]+Orders_C[[#This Row],[Tax]]</f>
        <v>930.5</v>
      </c>
      <c r="AD3211" t="str">
        <f>IF(COUNTIF(Orders_C[[#All],[Customer_ID]],Orders_C[[#This Row],[Customer_ID]])&gt;1,"Repeat","New")</f>
        <v>Repeat</v>
      </c>
      <c r="AE3211" t="str" cm="1">
        <f t="array" ref="AE3211">_xlfn.XLOOKUP(Orders_C[[#This Row],[Store_ID]],Stores_c[[#All],[Store_ID]],Stores_c[[#All],[City]])</f>
        <v>East William</v>
      </c>
      <c r="AF3211" t="str" cm="1">
        <f t="array" ref="AF3211">_xlfn.XLOOKUP(Orders_C[[#This Row],[Store_ID]],Stores_c[[#All],[Store_ID]],Stores_c[[#All],[Manager_Name]])</f>
        <v>Victoria Butler</v>
      </c>
      <c r="AG3211" t="str" cm="1">
        <f t="array" ref="AG3211">_xlfn.XLOOKUP(Orders_C[[#This Row],[Store_ID]],Stores_c[[#All],[Store_ID]],Stores_c[[#All],[Store_Type]])</f>
        <v>Drive-Thru</v>
      </c>
    </row>
    <row r="3212" spans="1:33" x14ac:dyDescent="0.25">
      <c r="A3212">
        <v>7642</v>
      </c>
      <c r="B3212" s="1">
        <v>45854</v>
      </c>
      <c r="C3212" s="2">
        <v>0.58424768518518522</v>
      </c>
      <c r="D3212">
        <v>1934</v>
      </c>
      <c r="E3212">
        <v>217</v>
      </c>
      <c r="F3212">
        <v>404</v>
      </c>
      <c r="G3212">
        <v>333</v>
      </c>
      <c r="H3212">
        <v>3</v>
      </c>
      <c r="I3212">
        <v>306</v>
      </c>
      <c r="J3212">
        <v>10</v>
      </c>
      <c r="K3212">
        <v>15.3</v>
      </c>
      <c r="L3212">
        <v>923.3</v>
      </c>
      <c r="M3212" t="s">
        <v>18</v>
      </c>
      <c r="N3212" t="s">
        <v>21</v>
      </c>
      <c r="O3212">
        <v>37</v>
      </c>
      <c r="P3212">
        <v>2</v>
      </c>
      <c r="Q3212" t="s">
        <v>1665</v>
      </c>
      <c r="R3212">
        <v>504</v>
      </c>
      <c r="S3212" s="3">
        <v>0.1</v>
      </c>
      <c r="T3212" s="6">
        <v>372.5</v>
      </c>
      <c r="U3212" t="s">
        <v>6341</v>
      </c>
      <c r="V3212">
        <v>2025</v>
      </c>
      <c r="W3212" t="s">
        <v>6329</v>
      </c>
      <c r="X3212" t="str">
        <f>_xlfn.XLOOKUP(Orders_C[[#This Row],[Product_ID]],Products_C[Product_ID],Products_C[Product_Name])</f>
        <v>Chicken Wings</v>
      </c>
      <c r="Y3212" t="str">
        <f>_xlfn.XLOOKUP(Orders_C[[#This Row],[Product_ID]],Products_C[Product_ID],Products_C[Category])</f>
        <v>Burger</v>
      </c>
      <c r="Z3212" t="str">
        <f>_xlfn.XLOOKUP(Orders_C[[#This Row],[Store_ID]],Stores_c[Store_ID],Stores_c[City])</f>
        <v>West Rebecca</v>
      </c>
      <c r="AA3212" t="str">
        <f>_xlfn.XLOOKUP(Orders_C[[#This Row],[Customer_ID]],Customers_c[Customer_ID],Customers_c[Customer_Name])</f>
        <v>John Stewart</v>
      </c>
      <c r="AB3212" s="6">
        <f>Orders_C[[#This Row],[Quantity]]*Orders_C[[#This Row],[Unit_Price]]*(1-Orders_C[[#This Row],[Discount %]])+Orders_C[[#This Row],[Tax]]</f>
        <v>841.5</v>
      </c>
      <c r="AC3212" s="9">
        <f>(Orders_C[[#This Row],[Unit_Price]]*Orders_C[[#This Row],[Quantity]])-Orders_C[[#This Row],[Discount]]+Orders_C[[#This Row],[Tax]]</f>
        <v>923.3</v>
      </c>
      <c r="AD3212" t="str">
        <f>IF(COUNTIF(Orders_C[[#All],[Customer_ID]],Orders_C[[#This Row],[Customer_ID]])&gt;1,"Repeat","New")</f>
        <v>Repeat</v>
      </c>
      <c r="AE3212" t="str" cm="1">
        <f t="array" ref="AE3212">_xlfn.XLOOKUP(Orders_C[[#This Row],[Store_ID]],Stores_c[[#All],[Store_ID]],Stores_c[[#All],[City]])</f>
        <v>West Rebecca</v>
      </c>
      <c r="AF3212" t="str" cm="1">
        <f t="array" ref="AF3212">_xlfn.XLOOKUP(Orders_C[[#This Row],[Store_ID]],Stores_c[[#All],[Store_ID]],Stores_c[[#All],[Manager_Name]])</f>
        <v>Albert Smith</v>
      </c>
      <c r="AG3212" t="str" cm="1">
        <f t="array" ref="AG3212">_xlfn.XLOOKUP(Orders_C[[#This Row],[Store_ID]],Stores_c[[#All],[Store_ID]],Stores_c[[#All],[Store_Type]])</f>
        <v>Mall</v>
      </c>
    </row>
    <row r="3213" spans="1:33" x14ac:dyDescent="0.25">
      <c r="A3213">
        <v>8986</v>
      </c>
      <c r="B3213" s="1">
        <v>45761</v>
      </c>
      <c r="C3213" s="2">
        <v>0.35453703703703704</v>
      </c>
      <c r="D3213">
        <v>1768</v>
      </c>
      <c r="E3213">
        <v>221</v>
      </c>
      <c r="F3213">
        <v>477</v>
      </c>
      <c r="G3213">
        <v>319</v>
      </c>
      <c r="H3213">
        <v>3</v>
      </c>
      <c r="I3213">
        <v>298</v>
      </c>
      <c r="J3213">
        <v>0</v>
      </c>
      <c r="K3213">
        <v>14.9</v>
      </c>
      <c r="L3213">
        <v>908.9</v>
      </c>
      <c r="M3213" t="s">
        <v>18</v>
      </c>
      <c r="N3213" t="s">
        <v>21</v>
      </c>
      <c r="O3213">
        <v>14</v>
      </c>
      <c r="P3213">
        <v>2</v>
      </c>
      <c r="Q3213" t="s">
        <v>3009</v>
      </c>
      <c r="R3213">
        <v>509</v>
      </c>
      <c r="S3213" s="3">
        <v>0</v>
      </c>
      <c r="T3213" s="6">
        <v>372.5</v>
      </c>
      <c r="U3213" t="s">
        <v>6337</v>
      </c>
      <c r="V3213">
        <v>2025</v>
      </c>
      <c r="W3213" t="s">
        <v>6333</v>
      </c>
      <c r="X3213" t="str">
        <f>_xlfn.XLOOKUP(Orders_C[[#This Row],[Product_ID]],Products_C[Product_ID],Products_C[Product_Name])</f>
        <v>Chocolate Lava Cake</v>
      </c>
      <c r="Y3213" t="str">
        <f>_xlfn.XLOOKUP(Orders_C[[#This Row],[Product_ID]],Products_C[Product_ID],Products_C[Category])</f>
        <v>Beverage</v>
      </c>
      <c r="Z3213" t="str">
        <f>_xlfn.XLOOKUP(Orders_C[[#This Row],[Store_ID]],Stores_c[Store_ID],Stores_c[City])</f>
        <v>Port Barbarabury</v>
      </c>
      <c r="AA3213" t="str">
        <f>_xlfn.XLOOKUP(Orders_C[[#This Row],[Customer_ID]],Customers_c[Customer_ID],Customers_c[Customer_Name])</f>
        <v>Joseph Ward</v>
      </c>
      <c r="AB3213" s="6">
        <f>Orders_C[[#This Row],[Quantity]]*Orders_C[[#This Row],[Unit_Price]]*(1-Orders_C[[#This Row],[Discount %]])+Orders_C[[#This Row],[Tax]]</f>
        <v>908.9</v>
      </c>
      <c r="AC3213" s="9">
        <f>(Orders_C[[#This Row],[Unit_Price]]*Orders_C[[#This Row],[Quantity]])-Orders_C[[#This Row],[Discount]]+Orders_C[[#This Row],[Tax]]</f>
        <v>908.9</v>
      </c>
      <c r="AD3213" t="str">
        <f>IF(COUNTIF(Orders_C[[#All],[Customer_ID]],Orders_C[[#This Row],[Customer_ID]])&gt;1,"Repeat","New")</f>
        <v>Repeat</v>
      </c>
      <c r="AE3213" t="str" cm="1">
        <f t="array" ref="AE3213">_xlfn.XLOOKUP(Orders_C[[#This Row],[Store_ID]],Stores_c[[#All],[Store_ID]],Stores_c[[#All],[City]])</f>
        <v>Port Barbarabury</v>
      </c>
      <c r="AF3213" t="str" cm="1">
        <f t="array" ref="AF3213">_xlfn.XLOOKUP(Orders_C[[#This Row],[Store_ID]],Stores_c[[#All],[Store_ID]],Stores_c[[#All],[Manager_Name]])</f>
        <v>Edward Nguyen</v>
      </c>
      <c r="AG3213" t="str" cm="1">
        <f t="array" ref="AG3213">_xlfn.XLOOKUP(Orders_C[[#This Row],[Store_ID]],Stores_c[[#All],[Store_ID]],Stores_c[[#All],[Store_Type]])</f>
        <v>Street</v>
      </c>
    </row>
    <row r="3214" spans="1:33" x14ac:dyDescent="0.25">
      <c r="A3214">
        <v>7465</v>
      </c>
      <c r="B3214" s="1">
        <v>45920</v>
      </c>
      <c r="C3214" s="2">
        <v>4.9652777777777777E-3</v>
      </c>
      <c r="D3214">
        <v>1951</v>
      </c>
      <c r="E3214">
        <v>216</v>
      </c>
      <c r="F3214">
        <v>482</v>
      </c>
      <c r="G3214">
        <v>325</v>
      </c>
      <c r="H3214">
        <v>2</v>
      </c>
      <c r="I3214">
        <v>456</v>
      </c>
      <c r="J3214">
        <v>15</v>
      </c>
      <c r="K3214">
        <v>22.8</v>
      </c>
      <c r="L3214">
        <v>919.8</v>
      </c>
      <c r="M3214" t="s">
        <v>18</v>
      </c>
      <c r="N3214" t="s">
        <v>21</v>
      </c>
      <c r="O3214">
        <v>22</v>
      </c>
      <c r="P3214">
        <v>2</v>
      </c>
      <c r="Q3214" t="s">
        <v>1488</v>
      </c>
      <c r="R3214">
        <v>509</v>
      </c>
      <c r="S3214" s="3">
        <v>0.15</v>
      </c>
      <c r="T3214" s="6">
        <v>372.6</v>
      </c>
      <c r="U3214" t="s">
        <v>6335</v>
      </c>
      <c r="V3214">
        <v>2025</v>
      </c>
      <c r="W3214" t="s">
        <v>6329</v>
      </c>
      <c r="X3214" t="str">
        <f>_xlfn.XLOOKUP(Orders_C[[#This Row],[Product_ID]],Products_C[Product_ID],Products_C[Product_Name])</f>
        <v>Veg Burger</v>
      </c>
      <c r="Y3214" t="str">
        <f>_xlfn.XLOOKUP(Orders_C[[#This Row],[Product_ID]],Products_C[Product_ID],Products_C[Category])</f>
        <v>Chicken</v>
      </c>
      <c r="Z3214" t="str">
        <f>_xlfn.XLOOKUP(Orders_C[[#This Row],[Store_ID]],Stores_c[Store_ID],Stores_c[City])</f>
        <v>Garciaview</v>
      </c>
      <c r="AA3214" t="str">
        <f>_xlfn.XLOOKUP(Orders_C[[#This Row],[Customer_ID]],Customers_c[Customer_ID],Customers_c[Customer_Name])</f>
        <v>Cindy Adams</v>
      </c>
      <c r="AB3214" s="6">
        <f>Orders_C[[#This Row],[Quantity]]*Orders_C[[#This Row],[Unit_Price]]*(1-Orders_C[[#This Row],[Discount %]])+Orders_C[[#This Row],[Tax]]</f>
        <v>797.99999999999989</v>
      </c>
      <c r="AC3214" s="9">
        <f>(Orders_C[[#This Row],[Unit_Price]]*Orders_C[[#This Row],[Quantity]])-Orders_C[[#This Row],[Discount]]+Orders_C[[#This Row],[Tax]]</f>
        <v>919.8</v>
      </c>
      <c r="AD3214" t="str">
        <f>IF(COUNTIF(Orders_C[[#All],[Customer_ID]],Orders_C[[#This Row],[Customer_ID]])&gt;1,"Repeat","New")</f>
        <v>Repeat</v>
      </c>
      <c r="AE3214" t="str" cm="1">
        <f t="array" ref="AE3214">_xlfn.XLOOKUP(Orders_C[[#This Row],[Store_ID]],Stores_c[[#All],[Store_ID]],Stores_c[[#All],[City]])</f>
        <v>Garciaview</v>
      </c>
      <c r="AF3214" t="str" cm="1">
        <f t="array" ref="AF3214">_xlfn.XLOOKUP(Orders_C[[#This Row],[Store_ID]],Stores_c[[#All],[Store_ID]],Stores_c[[#All],[Manager_Name]])</f>
        <v>Karina Washington</v>
      </c>
      <c r="AG3214" t="str" cm="1">
        <f t="array" ref="AG3214">_xlfn.XLOOKUP(Orders_C[[#This Row],[Store_ID]],Stores_c[[#All],[Store_ID]],Stores_c[[#All],[Store_Type]])</f>
        <v>Drive-Thru</v>
      </c>
    </row>
    <row r="3215" spans="1:33" x14ac:dyDescent="0.25">
      <c r="A3215">
        <v>7578</v>
      </c>
      <c r="B3215" s="1">
        <v>45838</v>
      </c>
      <c r="C3215" s="2">
        <v>0.56589120370370372</v>
      </c>
      <c r="D3215">
        <v>1343</v>
      </c>
      <c r="E3215">
        <v>207</v>
      </c>
      <c r="F3215">
        <v>447</v>
      </c>
      <c r="G3215">
        <v>336</v>
      </c>
      <c r="H3215">
        <v>2</v>
      </c>
      <c r="I3215">
        <v>456</v>
      </c>
      <c r="J3215">
        <v>15</v>
      </c>
      <c r="K3215">
        <v>22.8</v>
      </c>
      <c r="L3215">
        <v>919.8</v>
      </c>
      <c r="M3215" t="s">
        <v>19</v>
      </c>
      <c r="N3215" t="s">
        <v>23</v>
      </c>
      <c r="O3215">
        <v>25</v>
      </c>
      <c r="P3215">
        <v>2</v>
      </c>
      <c r="Q3215" t="s">
        <v>1601</v>
      </c>
      <c r="R3215">
        <v>506</v>
      </c>
      <c r="S3215" s="3">
        <v>0.15</v>
      </c>
      <c r="T3215" s="6">
        <v>372.6</v>
      </c>
      <c r="U3215" t="s">
        <v>6340</v>
      </c>
      <c r="V3215">
        <v>2025</v>
      </c>
      <c r="W3215" t="s">
        <v>6329</v>
      </c>
      <c r="X3215" t="str">
        <f>_xlfn.XLOOKUP(Orders_C[[#This Row],[Product_ID]],Products_C[Product_ID],Products_C[Product_Name])</f>
        <v>Chicken Bucket</v>
      </c>
      <c r="Y3215" t="str">
        <f>_xlfn.XLOOKUP(Orders_C[[#This Row],[Product_ID]],Products_C[Product_ID],Products_C[Category])</f>
        <v>Dessert</v>
      </c>
      <c r="Z3215" t="str">
        <f>_xlfn.XLOOKUP(Orders_C[[#This Row],[Store_ID]],Stores_c[Store_ID],Stores_c[City])</f>
        <v>Christineton</v>
      </c>
      <c r="AA3215" t="str">
        <f>_xlfn.XLOOKUP(Orders_C[[#This Row],[Customer_ID]],Customers_c[Customer_ID],Customers_c[Customer_Name])</f>
        <v>Aaron Anderson</v>
      </c>
      <c r="AB3215" s="6">
        <f>Orders_C[[#This Row],[Quantity]]*Orders_C[[#This Row],[Unit_Price]]*(1-Orders_C[[#This Row],[Discount %]])+Orders_C[[#This Row],[Tax]]</f>
        <v>797.99999999999989</v>
      </c>
      <c r="AC3215" s="9">
        <f>(Orders_C[[#This Row],[Unit_Price]]*Orders_C[[#This Row],[Quantity]])-Orders_C[[#This Row],[Discount]]+Orders_C[[#This Row],[Tax]]</f>
        <v>919.8</v>
      </c>
      <c r="AD3215" t="str">
        <f>IF(COUNTIF(Orders_C[[#All],[Customer_ID]],Orders_C[[#This Row],[Customer_ID]])&gt;1,"Repeat","New")</f>
        <v>Repeat</v>
      </c>
      <c r="AE3215" t="str" cm="1">
        <f t="array" ref="AE3215">_xlfn.XLOOKUP(Orders_C[[#This Row],[Store_ID]],Stores_c[[#All],[Store_ID]],Stores_c[[#All],[City]])</f>
        <v>Christineton</v>
      </c>
      <c r="AF3215" t="str" cm="1">
        <f t="array" ref="AF3215">_xlfn.XLOOKUP(Orders_C[[#This Row],[Store_ID]],Stores_c[[#All],[Store_ID]],Stores_c[[#All],[Manager_Name]])</f>
        <v>Dr. William Hubbard MD</v>
      </c>
      <c r="AG3215" t="str" cm="1">
        <f t="array" ref="AG3215">_xlfn.XLOOKUP(Orders_C[[#This Row],[Store_ID]],Stores_c[[#All],[Store_ID]],Stores_c[[#All],[Store_Type]])</f>
        <v>Street</v>
      </c>
    </row>
    <row r="3216" spans="1:33" x14ac:dyDescent="0.25">
      <c r="A3216">
        <v>8459</v>
      </c>
      <c r="B3216" s="1">
        <v>46017</v>
      </c>
      <c r="C3216" s="2">
        <v>5.5706018518518516E-2</v>
      </c>
      <c r="D3216">
        <v>1371</v>
      </c>
      <c r="E3216">
        <v>218</v>
      </c>
      <c r="F3216">
        <v>517</v>
      </c>
      <c r="G3216">
        <v>308</v>
      </c>
      <c r="H3216">
        <v>4</v>
      </c>
      <c r="I3216">
        <v>235</v>
      </c>
      <c r="J3216">
        <v>15</v>
      </c>
      <c r="K3216">
        <v>11.75</v>
      </c>
      <c r="L3216">
        <v>936.75</v>
      </c>
      <c r="M3216" t="s">
        <v>19</v>
      </c>
      <c r="N3216" t="s">
        <v>22</v>
      </c>
      <c r="O3216">
        <v>20</v>
      </c>
      <c r="P3216">
        <v>3</v>
      </c>
      <c r="Q3216" t="s">
        <v>2482</v>
      </c>
      <c r="R3216">
        <v>501</v>
      </c>
      <c r="S3216" s="3">
        <v>0.15</v>
      </c>
      <c r="T3216" s="6">
        <v>372.75</v>
      </c>
      <c r="U3216" t="s">
        <v>6328</v>
      </c>
      <c r="V3216">
        <v>2025</v>
      </c>
      <c r="W3216" t="s">
        <v>6333</v>
      </c>
      <c r="X3216" t="str">
        <f>_xlfn.XLOOKUP(Orders_C[[#This Row],[Product_ID]],Products_C[Product_ID],Products_C[Product_Name])</f>
        <v>Zinger Burger</v>
      </c>
      <c r="Y3216" t="str">
        <f>_xlfn.XLOOKUP(Orders_C[[#This Row],[Product_ID]],Products_C[Product_ID],Products_C[Category])</f>
        <v>Beverage</v>
      </c>
      <c r="Z3216" t="str">
        <f>_xlfn.XLOOKUP(Orders_C[[#This Row],[Store_ID]],Stores_c[Store_ID],Stores_c[City])</f>
        <v>East Johnport</v>
      </c>
      <c r="AA3216" t="str">
        <f>_xlfn.XLOOKUP(Orders_C[[#This Row],[Customer_ID]],Customers_c[Customer_ID],Customers_c[Customer_Name])</f>
        <v>Nicole Durham</v>
      </c>
      <c r="AB3216" s="6">
        <f>Orders_C[[#This Row],[Quantity]]*Orders_C[[#This Row],[Unit_Price]]*(1-Orders_C[[#This Row],[Discount %]])+Orders_C[[#This Row],[Tax]]</f>
        <v>810.75</v>
      </c>
      <c r="AC3216" s="9">
        <f>(Orders_C[[#This Row],[Unit_Price]]*Orders_C[[#This Row],[Quantity]])-Orders_C[[#This Row],[Discount]]+Orders_C[[#This Row],[Tax]]</f>
        <v>936.75</v>
      </c>
      <c r="AD3216" t="str">
        <f>IF(COUNTIF(Orders_C[[#All],[Customer_ID]],Orders_C[[#This Row],[Customer_ID]])&gt;1,"Repeat","New")</f>
        <v>Repeat</v>
      </c>
      <c r="AE3216" t="str" cm="1">
        <f t="array" ref="AE3216">_xlfn.XLOOKUP(Orders_C[[#This Row],[Store_ID]],Stores_c[[#All],[Store_ID]],Stores_c[[#All],[City]])</f>
        <v>East Johnport</v>
      </c>
      <c r="AF3216" t="str" cm="1">
        <f t="array" ref="AF3216">_xlfn.XLOOKUP(Orders_C[[#This Row],[Store_ID]],Stores_c[[#All],[Store_ID]],Stores_c[[#All],[Manager_Name]])</f>
        <v>Mr. Matthew Murillo III</v>
      </c>
      <c r="AG3216" t="str" cm="1">
        <f t="array" ref="AG3216">_xlfn.XLOOKUP(Orders_C[[#This Row],[Store_ID]],Stores_c[[#All],[Store_ID]],Stores_c[[#All],[Store_Type]])</f>
        <v>Street</v>
      </c>
    </row>
    <row r="3217" spans="1:33" x14ac:dyDescent="0.25">
      <c r="A3217">
        <v>9030</v>
      </c>
      <c r="B3217" s="1">
        <v>45890</v>
      </c>
      <c r="C3217" s="2">
        <v>0.16924768518518518</v>
      </c>
      <c r="D3217">
        <v>1154</v>
      </c>
      <c r="E3217">
        <v>209</v>
      </c>
      <c r="F3217">
        <v>416</v>
      </c>
      <c r="G3217">
        <v>338</v>
      </c>
      <c r="H3217">
        <v>4</v>
      </c>
      <c r="I3217">
        <v>235</v>
      </c>
      <c r="J3217">
        <v>15</v>
      </c>
      <c r="K3217">
        <v>11.75</v>
      </c>
      <c r="L3217">
        <v>936.75</v>
      </c>
      <c r="M3217" t="s">
        <v>19</v>
      </c>
      <c r="N3217" t="s">
        <v>23</v>
      </c>
      <c r="O3217">
        <v>51</v>
      </c>
      <c r="P3217">
        <v>2</v>
      </c>
      <c r="Q3217" t="s">
        <v>3053</v>
      </c>
      <c r="R3217">
        <v>508</v>
      </c>
      <c r="S3217" s="3">
        <v>0.15</v>
      </c>
      <c r="T3217" s="6">
        <v>372.75</v>
      </c>
      <c r="U3217" t="s">
        <v>6342</v>
      </c>
      <c r="V3217">
        <v>2025</v>
      </c>
      <c r="W3217" t="s">
        <v>6331</v>
      </c>
      <c r="X3217" t="str">
        <f>_xlfn.XLOOKUP(Orders_C[[#This Row],[Product_ID]],Products_C[Product_ID],Products_C[Product_Name])</f>
        <v>Chicken Wings</v>
      </c>
      <c r="Y3217" t="str">
        <f>_xlfn.XLOOKUP(Orders_C[[#This Row],[Product_ID]],Products_C[Product_ID],Products_C[Category])</f>
        <v>Burger</v>
      </c>
      <c r="Z3217" t="str">
        <f>_xlfn.XLOOKUP(Orders_C[[#This Row],[Store_ID]],Stores_c[Store_ID],Stores_c[City])</f>
        <v>Reidberg</v>
      </c>
      <c r="AA3217" t="str">
        <f>_xlfn.XLOOKUP(Orders_C[[#This Row],[Customer_ID]],Customers_c[Customer_ID],Customers_c[Customer_Name])</f>
        <v>Jenny James</v>
      </c>
      <c r="AB3217" s="6">
        <f>Orders_C[[#This Row],[Quantity]]*Orders_C[[#This Row],[Unit_Price]]*(1-Orders_C[[#This Row],[Discount %]])+Orders_C[[#This Row],[Tax]]</f>
        <v>810.75</v>
      </c>
      <c r="AC3217" s="9">
        <f>(Orders_C[[#This Row],[Unit_Price]]*Orders_C[[#This Row],[Quantity]])-Orders_C[[#This Row],[Discount]]+Orders_C[[#This Row],[Tax]]</f>
        <v>936.75</v>
      </c>
      <c r="AD3217" t="str">
        <f>IF(COUNTIF(Orders_C[[#All],[Customer_ID]],Orders_C[[#This Row],[Customer_ID]])&gt;1,"Repeat","New")</f>
        <v>Repeat</v>
      </c>
      <c r="AE3217" t="str" cm="1">
        <f t="array" ref="AE3217">_xlfn.XLOOKUP(Orders_C[[#This Row],[Store_ID]],Stores_c[[#All],[Store_ID]],Stores_c[[#All],[City]])</f>
        <v>Reidberg</v>
      </c>
      <c r="AF3217" t="str" cm="1">
        <f t="array" ref="AF3217">_xlfn.XLOOKUP(Orders_C[[#This Row],[Store_ID]],Stores_c[[#All],[Store_ID]],Stores_c[[#All],[Manager_Name]])</f>
        <v>Jeffrey Horn</v>
      </c>
      <c r="AG3217" t="str" cm="1">
        <f t="array" ref="AG3217">_xlfn.XLOOKUP(Orders_C[[#This Row],[Store_ID]],Stores_c[[#All],[Store_ID]],Stores_c[[#All],[Store_Type]])</f>
        <v>Drive-Thru</v>
      </c>
    </row>
    <row r="3218" spans="1:33" x14ac:dyDescent="0.25">
      <c r="A3218">
        <v>7405</v>
      </c>
      <c r="B3218" s="1">
        <v>45744</v>
      </c>
      <c r="C3218" s="2">
        <v>0.90554398148148152</v>
      </c>
      <c r="D3218">
        <v>1450</v>
      </c>
      <c r="E3218">
        <v>210</v>
      </c>
      <c r="F3218">
        <v>497</v>
      </c>
      <c r="G3218">
        <v>331</v>
      </c>
      <c r="H3218">
        <v>4</v>
      </c>
      <c r="I3218">
        <v>232</v>
      </c>
      <c r="J3218">
        <v>10</v>
      </c>
      <c r="K3218">
        <v>11.6</v>
      </c>
      <c r="L3218">
        <v>929.6</v>
      </c>
      <c r="M3218" t="s">
        <v>20</v>
      </c>
      <c r="N3218" t="s">
        <v>23</v>
      </c>
      <c r="O3218">
        <v>29</v>
      </c>
      <c r="P3218">
        <v>5</v>
      </c>
      <c r="Q3218" t="s">
        <v>1428</v>
      </c>
      <c r="R3218">
        <v>502</v>
      </c>
      <c r="S3218" s="3">
        <v>0.1</v>
      </c>
      <c r="T3218" s="6">
        <v>372.80000000000007</v>
      </c>
      <c r="U3218" t="s">
        <v>6334</v>
      </c>
      <c r="V3218">
        <v>2025</v>
      </c>
      <c r="W3218" t="s">
        <v>6329</v>
      </c>
      <c r="X3218" t="str">
        <f>_xlfn.XLOOKUP(Orders_C[[#This Row],[Product_ID]],Products_C[Product_ID],Products_C[Product_Name])</f>
        <v>Chicken Bucket</v>
      </c>
      <c r="Y3218" t="str">
        <f>_xlfn.XLOOKUP(Orders_C[[#This Row],[Product_ID]],Products_C[Product_ID],Products_C[Category])</f>
        <v>Beverage</v>
      </c>
      <c r="Z3218" t="str">
        <f>_xlfn.XLOOKUP(Orders_C[[#This Row],[Store_ID]],Stores_c[Store_ID],Stores_c[City])</f>
        <v>East William</v>
      </c>
      <c r="AA3218" t="str">
        <f>_xlfn.XLOOKUP(Orders_C[[#This Row],[Customer_ID]],Customers_c[Customer_ID],Customers_c[Customer_Name])</f>
        <v>Michelle Williams</v>
      </c>
      <c r="AB3218" s="6">
        <f>Orders_C[[#This Row],[Quantity]]*Orders_C[[#This Row],[Unit_Price]]*(1-Orders_C[[#This Row],[Discount %]])+Orders_C[[#This Row],[Tax]]</f>
        <v>846.80000000000007</v>
      </c>
      <c r="AC3218" s="9">
        <f>(Orders_C[[#This Row],[Unit_Price]]*Orders_C[[#This Row],[Quantity]])-Orders_C[[#This Row],[Discount]]+Orders_C[[#This Row],[Tax]]</f>
        <v>929.6</v>
      </c>
      <c r="AD3218" t="str">
        <f>IF(COUNTIF(Orders_C[[#All],[Customer_ID]],Orders_C[[#This Row],[Customer_ID]])&gt;1,"Repeat","New")</f>
        <v>Repeat</v>
      </c>
      <c r="AE3218" t="str" cm="1">
        <f t="array" ref="AE3218">_xlfn.XLOOKUP(Orders_C[[#This Row],[Store_ID]],Stores_c[[#All],[Store_ID]],Stores_c[[#All],[City]])</f>
        <v>East William</v>
      </c>
      <c r="AF3218" t="str" cm="1">
        <f t="array" ref="AF3218">_xlfn.XLOOKUP(Orders_C[[#This Row],[Store_ID]],Stores_c[[#All],[Store_ID]],Stores_c[[#All],[Manager_Name]])</f>
        <v>Victoria Butler</v>
      </c>
      <c r="AG3218" t="str" cm="1">
        <f t="array" ref="AG3218">_xlfn.XLOOKUP(Orders_C[[#This Row],[Store_ID]],Stores_c[[#All],[Store_ID]],Stores_c[[#All],[Store_Type]])</f>
        <v>Drive-Thru</v>
      </c>
    </row>
    <row r="3219" spans="1:33" x14ac:dyDescent="0.25">
      <c r="A3219">
        <v>9655</v>
      </c>
      <c r="B3219" s="1">
        <v>46059</v>
      </c>
      <c r="C3219" s="2">
        <v>0.75094907407407407</v>
      </c>
      <c r="D3219">
        <v>1880</v>
      </c>
      <c r="E3219">
        <v>220</v>
      </c>
      <c r="F3219">
        <v>449</v>
      </c>
      <c r="G3219">
        <v>312</v>
      </c>
      <c r="H3219">
        <v>4</v>
      </c>
      <c r="I3219">
        <v>232</v>
      </c>
      <c r="J3219">
        <v>10</v>
      </c>
      <c r="K3219">
        <v>11.6</v>
      </c>
      <c r="L3219">
        <v>929.6</v>
      </c>
      <c r="M3219" t="s">
        <v>18</v>
      </c>
      <c r="N3219" t="s">
        <v>21</v>
      </c>
      <c r="O3219">
        <v>30</v>
      </c>
      <c r="P3219">
        <v>4</v>
      </c>
      <c r="Q3219" t="s">
        <v>3678</v>
      </c>
      <c r="R3219">
        <v>508</v>
      </c>
      <c r="S3219" s="3">
        <v>0.1</v>
      </c>
      <c r="T3219" s="6">
        <v>372.80000000000007</v>
      </c>
      <c r="U3219" t="s">
        <v>6338</v>
      </c>
      <c r="V3219">
        <v>2026</v>
      </c>
      <c r="W3219" t="s">
        <v>6329</v>
      </c>
      <c r="X3219" t="str">
        <f>_xlfn.XLOOKUP(Orders_C[[#This Row],[Product_ID]],Products_C[Product_ID],Products_C[Product_Name])</f>
        <v>Veg Burger</v>
      </c>
      <c r="Y3219" t="str">
        <f>_xlfn.XLOOKUP(Orders_C[[#This Row],[Product_ID]],Products_C[Product_ID],Products_C[Category])</f>
        <v>Burger</v>
      </c>
      <c r="Z3219" t="str">
        <f>_xlfn.XLOOKUP(Orders_C[[#This Row],[Store_ID]],Stores_c[Store_ID],Stores_c[City])</f>
        <v>Williamborough</v>
      </c>
      <c r="AA3219" t="str">
        <f>_xlfn.XLOOKUP(Orders_C[[#This Row],[Customer_ID]],Customers_c[Customer_ID],Customers_c[Customer_Name])</f>
        <v>Teresa Nguyen</v>
      </c>
      <c r="AB3219" s="6">
        <f>Orders_C[[#This Row],[Quantity]]*Orders_C[[#This Row],[Unit_Price]]*(1-Orders_C[[#This Row],[Discount %]])+Orders_C[[#This Row],[Tax]]</f>
        <v>846.80000000000007</v>
      </c>
      <c r="AC3219" s="9">
        <f>(Orders_C[[#This Row],[Unit_Price]]*Orders_C[[#This Row],[Quantity]])-Orders_C[[#This Row],[Discount]]+Orders_C[[#This Row],[Tax]]</f>
        <v>929.6</v>
      </c>
      <c r="AD3219" t="str">
        <f>IF(COUNTIF(Orders_C[[#All],[Customer_ID]],Orders_C[[#This Row],[Customer_ID]])&gt;1,"Repeat","New")</f>
        <v>Repeat</v>
      </c>
      <c r="AE3219" t="str" cm="1">
        <f t="array" ref="AE3219">_xlfn.XLOOKUP(Orders_C[[#This Row],[Store_ID]],Stores_c[[#All],[Store_ID]],Stores_c[[#All],[City]])</f>
        <v>Williamborough</v>
      </c>
      <c r="AF3219" t="str" cm="1">
        <f t="array" ref="AF3219">_xlfn.XLOOKUP(Orders_C[[#This Row],[Store_ID]],Stores_c[[#All],[Store_ID]],Stores_c[[#All],[Manager_Name]])</f>
        <v>Michael Mcbride</v>
      </c>
      <c r="AG3219" t="str" cm="1">
        <f t="array" ref="AG3219">_xlfn.XLOOKUP(Orders_C[[#This Row],[Store_ID]],Stores_c[[#All],[Store_ID]],Stores_c[[#All],[Store_Type]])</f>
        <v>Mall</v>
      </c>
    </row>
    <row r="3220" spans="1:33" x14ac:dyDescent="0.25">
      <c r="A3220">
        <v>10418</v>
      </c>
      <c r="B3220" s="1">
        <v>46031</v>
      </c>
      <c r="C3220" s="2">
        <v>0.51252314814814814</v>
      </c>
      <c r="D3220">
        <v>1255</v>
      </c>
      <c r="E3220">
        <v>225</v>
      </c>
      <c r="F3220">
        <v>485</v>
      </c>
      <c r="G3220">
        <v>305</v>
      </c>
      <c r="H3220">
        <v>4</v>
      </c>
      <c r="I3220">
        <v>229</v>
      </c>
      <c r="J3220">
        <v>5</v>
      </c>
      <c r="K3220">
        <v>11.45</v>
      </c>
      <c r="L3220">
        <v>922.45</v>
      </c>
      <c r="M3220" t="s">
        <v>18</v>
      </c>
      <c r="N3220" t="s">
        <v>22</v>
      </c>
      <c r="O3220">
        <v>29</v>
      </c>
      <c r="P3220">
        <v>2</v>
      </c>
      <c r="Q3220" t="s">
        <v>4441</v>
      </c>
      <c r="R3220">
        <v>505</v>
      </c>
      <c r="S3220" s="3">
        <v>0.05</v>
      </c>
      <c r="T3220" s="6">
        <v>372.85</v>
      </c>
      <c r="U3220" t="s">
        <v>6330</v>
      </c>
      <c r="V3220">
        <v>2026</v>
      </c>
      <c r="W3220" t="s">
        <v>6329</v>
      </c>
      <c r="X3220" t="str">
        <f>_xlfn.XLOOKUP(Orders_C[[#This Row],[Product_ID]],Products_C[Product_ID],Products_C[Product_Name])</f>
        <v>Krushers</v>
      </c>
      <c r="Y3220" t="str">
        <f>_xlfn.XLOOKUP(Orders_C[[#This Row],[Product_ID]],Products_C[Product_ID],Products_C[Category])</f>
        <v>Dessert</v>
      </c>
      <c r="Z3220" t="str">
        <f>_xlfn.XLOOKUP(Orders_C[[#This Row],[Store_ID]],Stores_c[Store_ID],Stores_c[City])</f>
        <v>South Peter</v>
      </c>
      <c r="AA3220" t="str">
        <f>_xlfn.XLOOKUP(Orders_C[[#This Row],[Customer_ID]],Customers_c[Customer_ID],Customers_c[Customer_Name])</f>
        <v>Nina Shah</v>
      </c>
      <c r="AB3220" s="6">
        <f>Orders_C[[#This Row],[Quantity]]*Orders_C[[#This Row],[Unit_Price]]*(1-Orders_C[[#This Row],[Discount %]])+Orders_C[[#This Row],[Tax]]</f>
        <v>881.65</v>
      </c>
      <c r="AC3220" s="9">
        <f>(Orders_C[[#This Row],[Unit_Price]]*Orders_C[[#This Row],[Quantity]])-Orders_C[[#This Row],[Discount]]+Orders_C[[#This Row],[Tax]]</f>
        <v>922.45</v>
      </c>
      <c r="AD3220" t="str">
        <f>IF(COUNTIF(Orders_C[[#All],[Customer_ID]],Orders_C[[#This Row],[Customer_ID]])&gt;1,"Repeat","New")</f>
        <v>Repeat</v>
      </c>
      <c r="AE3220" t="str" cm="1">
        <f t="array" ref="AE3220">_xlfn.XLOOKUP(Orders_C[[#This Row],[Store_ID]],Stores_c[[#All],[Store_ID]],Stores_c[[#All],[City]])</f>
        <v>South Peter</v>
      </c>
      <c r="AF3220" t="str" cm="1">
        <f t="array" ref="AF3220">_xlfn.XLOOKUP(Orders_C[[#This Row],[Store_ID]],Stores_c[[#All],[Store_ID]],Stores_c[[#All],[Manager_Name]])</f>
        <v>Gregory Lambert</v>
      </c>
      <c r="AG3220" t="str" cm="1">
        <f t="array" ref="AG3220">_xlfn.XLOOKUP(Orders_C[[#This Row],[Store_ID]],Stores_c[[#All],[Store_ID]],Stores_c[[#All],[Store_Type]])</f>
        <v>Street</v>
      </c>
    </row>
    <row r="3221" spans="1:33" x14ac:dyDescent="0.25">
      <c r="A3221">
        <v>8962</v>
      </c>
      <c r="B3221" s="1">
        <v>46004</v>
      </c>
      <c r="C3221" s="2">
        <v>0.15980324074074073</v>
      </c>
      <c r="D3221">
        <v>1739</v>
      </c>
      <c r="E3221">
        <v>204</v>
      </c>
      <c r="F3221">
        <v>472</v>
      </c>
      <c r="G3221">
        <v>335</v>
      </c>
      <c r="H3221">
        <v>4</v>
      </c>
      <c r="I3221">
        <v>226</v>
      </c>
      <c r="J3221">
        <v>0</v>
      </c>
      <c r="K3221">
        <v>11.3</v>
      </c>
      <c r="L3221">
        <v>915.3</v>
      </c>
      <c r="M3221" t="s">
        <v>18</v>
      </c>
      <c r="N3221" t="s">
        <v>23</v>
      </c>
      <c r="O3221">
        <v>57</v>
      </c>
      <c r="P3221">
        <v>3</v>
      </c>
      <c r="Q3221" t="s">
        <v>2985</v>
      </c>
      <c r="R3221">
        <v>507</v>
      </c>
      <c r="S3221" s="3">
        <v>0</v>
      </c>
      <c r="T3221" s="6">
        <v>372.9</v>
      </c>
      <c r="U3221" t="s">
        <v>6328</v>
      </c>
      <c r="V3221">
        <v>2025</v>
      </c>
      <c r="W3221" t="s">
        <v>6331</v>
      </c>
      <c r="X3221" t="str">
        <f>_xlfn.XLOOKUP(Orders_C[[#This Row],[Product_ID]],Products_C[Product_ID],Products_C[Product_Name])</f>
        <v>Krushers</v>
      </c>
      <c r="Y3221" t="str">
        <f>_xlfn.XLOOKUP(Orders_C[[#This Row],[Product_ID]],Products_C[Product_ID],Products_C[Category])</f>
        <v>Chicken</v>
      </c>
      <c r="Z3221" t="str">
        <f>_xlfn.XLOOKUP(Orders_C[[#This Row],[Store_ID]],Stores_c[Store_ID],Stores_c[City])</f>
        <v>New Robertfurt</v>
      </c>
      <c r="AA3221" t="str">
        <f>_xlfn.XLOOKUP(Orders_C[[#This Row],[Customer_ID]],Customers_c[Customer_ID],Customers_c[Customer_Name])</f>
        <v>John Turner</v>
      </c>
      <c r="AB3221" s="6">
        <f>Orders_C[[#This Row],[Quantity]]*Orders_C[[#This Row],[Unit_Price]]*(1-Orders_C[[#This Row],[Discount %]])+Orders_C[[#This Row],[Tax]]</f>
        <v>915.3</v>
      </c>
      <c r="AC3221" s="9">
        <f>(Orders_C[[#This Row],[Unit_Price]]*Orders_C[[#This Row],[Quantity]])-Orders_C[[#This Row],[Discount]]+Orders_C[[#This Row],[Tax]]</f>
        <v>915.3</v>
      </c>
      <c r="AD3221" t="str">
        <f>IF(COUNTIF(Orders_C[[#All],[Customer_ID]],Orders_C[[#This Row],[Customer_ID]])&gt;1,"Repeat","New")</f>
        <v>Repeat</v>
      </c>
      <c r="AE3221" t="str" cm="1">
        <f t="array" ref="AE3221">_xlfn.XLOOKUP(Orders_C[[#This Row],[Store_ID]],Stores_c[[#All],[Store_ID]],Stores_c[[#All],[City]])</f>
        <v>New Robertfurt</v>
      </c>
      <c r="AF3221" t="str" cm="1">
        <f t="array" ref="AF3221">_xlfn.XLOOKUP(Orders_C[[#This Row],[Store_ID]],Stores_c[[#All],[Store_ID]],Stores_c[[#All],[Manager_Name]])</f>
        <v>Tiffany Gomez</v>
      </c>
      <c r="AG3221" t="str" cm="1">
        <f t="array" ref="AG3221">_xlfn.XLOOKUP(Orders_C[[#This Row],[Store_ID]],Stores_c[[#All],[Store_ID]],Stores_c[[#All],[Store_Type]])</f>
        <v>Street</v>
      </c>
    </row>
    <row r="3222" spans="1:33" x14ac:dyDescent="0.25">
      <c r="A3222">
        <v>8281</v>
      </c>
      <c r="B3222" s="1">
        <v>46057</v>
      </c>
      <c r="C3222" s="2">
        <v>0.9669444444444445</v>
      </c>
      <c r="D3222">
        <v>1035</v>
      </c>
      <c r="E3222">
        <v>223</v>
      </c>
      <c r="F3222">
        <v>439</v>
      </c>
      <c r="G3222">
        <v>322</v>
      </c>
      <c r="H3222">
        <v>2</v>
      </c>
      <c r="I3222">
        <v>445</v>
      </c>
      <c r="J3222">
        <v>5</v>
      </c>
      <c r="K3222">
        <v>22.25</v>
      </c>
      <c r="L3222">
        <v>907.25</v>
      </c>
      <c r="M3222" t="s">
        <v>20</v>
      </c>
      <c r="N3222" t="s">
        <v>22</v>
      </c>
      <c r="O3222">
        <v>32</v>
      </c>
      <c r="P3222">
        <v>5</v>
      </c>
      <c r="Q3222" t="s">
        <v>2304</v>
      </c>
      <c r="R3222">
        <v>503</v>
      </c>
      <c r="S3222" s="3">
        <v>0.05</v>
      </c>
      <c r="T3222" s="6">
        <v>373.25</v>
      </c>
      <c r="U3222" t="s">
        <v>6338</v>
      </c>
      <c r="V3222">
        <v>2026</v>
      </c>
      <c r="W3222" t="s">
        <v>6329</v>
      </c>
      <c r="X3222" t="str">
        <f>_xlfn.XLOOKUP(Orders_C[[#This Row],[Product_ID]],Products_C[Product_ID],Products_C[Product_Name])</f>
        <v>Veg Burger</v>
      </c>
      <c r="Y3222" t="str">
        <f>_xlfn.XLOOKUP(Orders_C[[#This Row],[Product_ID]],Products_C[Product_ID],Products_C[Category])</f>
        <v>Burger</v>
      </c>
      <c r="Z3222" t="str">
        <f>_xlfn.XLOOKUP(Orders_C[[#This Row],[Store_ID]],Stores_c[Store_ID],Stores_c[City])</f>
        <v>Chambershaven</v>
      </c>
      <c r="AA3222" t="str">
        <f>_xlfn.XLOOKUP(Orders_C[[#This Row],[Customer_ID]],Customers_c[Customer_ID],Customers_c[Customer_Name])</f>
        <v>Jessica Oconnor</v>
      </c>
      <c r="AB3222" s="6">
        <f>Orders_C[[#This Row],[Quantity]]*Orders_C[[#This Row],[Unit_Price]]*(1-Orders_C[[#This Row],[Discount %]])+Orders_C[[#This Row],[Tax]]</f>
        <v>867.75</v>
      </c>
      <c r="AC3222" s="9">
        <f>(Orders_C[[#This Row],[Unit_Price]]*Orders_C[[#This Row],[Quantity]])-Orders_C[[#This Row],[Discount]]+Orders_C[[#This Row],[Tax]]</f>
        <v>907.25</v>
      </c>
      <c r="AD3222" t="str">
        <f>IF(COUNTIF(Orders_C[[#All],[Customer_ID]],Orders_C[[#This Row],[Customer_ID]])&gt;1,"Repeat","New")</f>
        <v>Repeat</v>
      </c>
      <c r="AE3222" t="str" cm="1">
        <f t="array" ref="AE3222">_xlfn.XLOOKUP(Orders_C[[#This Row],[Store_ID]],Stores_c[[#All],[Store_ID]],Stores_c[[#All],[City]])</f>
        <v>Chambershaven</v>
      </c>
      <c r="AF3222" t="str" cm="1">
        <f t="array" ref="AF3222">_xlfn.XLOOKUP(Orders_C[[#This Row],[Store_ID]],Stores_c[[#All],[Store_ID]],Stores_c[[#All],[Manager_Name]])</f>
        <v>Virginia Webster</v>
      </c>
      <c r="AG3222" t="str" cm="1">
        <f t="array" ref="AG3222">_xlfn.XLOOKUP(Orders_C[[#This Row],[Store_ID]],Stores_c[[#All],[Store_ID]],Stores_c[[#All],[Store_Type]])</f>
        <v>Street</v>
      </c>
    </row>
    <row r="3223" spans="1:33" x14ac:dyDescent="0.25">
      <c r="A3223">
        <v>8460</v>
      </c>
      <c r="B3223" s="1">
        <v>45706</v>
      </c>
      <c r="C3223" s="2">
        <v>0.14327546296296295</v>
      </c>
      <c r="D3223">
        <v>1232</v>
      </c>
      <c r="E3223">
        <v>202</v>
      </c>
      <c r="F3223">
        <v>547</v>
      </c>
      <c r="G3223">
        <v>330</v>
      </c>
      <c r="H3223">
        <v>3</v>
      </c>
      <c r="I3223">
        <v>311</v>
      </c>
      <c r="J3223">
        <v>15</v>
      </c>
      <c r="K3223">
        <v>15.55</v>
      </c>
      <c r="L3223">
        <v>933.55</v>
      </c>
      <c r="M3223" t="s">
        <v>20</v>
      </c>
      <c r="N3223" t="s">
        <v>21</v>
      </c>
      <c r="O3223">
        <v>53</v>
      </c>
      <c r="P3223">
        <v>4</v>
      </c>
      <c r="Q3223" t="s">
        <v>2483</v>
      </c>
      <c r="R3223">
        <v>504</v>
      </c>
      <c r="S3223" s="3">
        <v>0.15</v>
      </c>
      <c r="T3223" s="6">
        <v>373.75</v>
      </c>
      <c r="U3223" t="s">
        <v>6338</v>
      </c>
      <c r="V3223">
        <v>2025</v>
      </c>
      <c r="W3223" t="s">
        <v>6331</v>
      </c>
      <c r="X3223" t="str">
        <f>_xlfn.XLOOKUP(Orders_C[[#This Row],[Product_ID]],Products_C[Product_ID],Products_C[Product_Name])</f>
        <v>Rice Bowl</v>
      </c>
      <c r="Y3223" t="str">
        <f>_xlfn.XLOOKUP(Orders_C[[#This Row],[Product_ID]],Products_C[Product_ID],Products_C[Category])</f>
        <v>Beverage</v>
      </c>
      <c r="Z3223" t="str">
        <f>_xlfn.XLOOKUP(Orders_C[[#This Row],[Store_ID]],Stores_c[Store_ID],Stores_c[City])</f>
        <v>Rebekahside</v>
      </c>
      <c r="AA3223" t="str">
        <f>_xlfn.XLOOKUP(Orders_C[[#This Row],[Customer_ID]],Customers_c[Customer_ID],Customers_c[Customer_Name])</f>
        <v>Daniel Turner</v>
      </c>
      <c r="AB3223" s="6">
        <f>Orders_C[[#This Row],[Quantity]]*Orders_C[[#This Row],[Unit_Price]]*(1-Orders_C[[#This Row],[Discount %]])+Orders_C[[#This Row],[Tax]]</f>
        <v>808.59999999999991</v>
      </c>
      <c r="AC3223" s="9">
        <f>(Orders_C[[#This Row],[Unit_Price]]*Orders_C[[#This Row],[Quantity]])-Orders_C[[#This Row],[Discount]]+Orders_C[[#This Row],[Tax]]</f>
        <v>933.55</v>
      </c>
      <c r="AD3223" t="str">
        <f>IF(COUNTIF(Orders_C[[#All],[Customer_ID]],Orders_C[[#This Row],[Customer_ID]])&gt;1,"Repeat","New")</f>
        <v>Repeat</v>
      </c>
      <c r="AE3223" t="str" cm="1">
        <f t="array" ref="AE3223">_xlfn.XLOOKUP(Orders_C[[#This Row],[Store_ID]],Stores_c[[#All],[Store_ID]],Stores_c[[#All],[City]])</f>
        <v>Rebekahside</v>
      </c>
      <c r="AF3223" t="str" cm="1">
        <f t="array" ref="AF3223">_xlfn.XLOOKUP(Orders_C[[#This Row],[Store_ID]],Stores_c[[#All],[Store_ID]],Stores_c[[#All],[Manager_Name]])</f>
        <v>Mark Ray</v>
      </c>
      <c r="AG3223" t="str" cm="1">
        <f t="array" ref="AG3223">_xlfn.XLOOKUP(Orders_C[[#This Row],[Store_ID]],Stores_c[[#All],[Store_ID]],Stores_c[[#All],[Store_Type]])</f>
        <v>Drive-Thru</v>
      </c>
    </row>
    <row r="3224" spans="1:33" x14ac:dyDescent="0.25">
      <c r="A3224">
        <v>10711</v>
      </c>
      <c r="B3224" s="1">
        <v>46061</v>
      </c>
      <c r="C3224" s="2">
        <v>0.58578703703703705</v>
      </c>
      <c r="D3224">
        <v>1590</v>
      </c>
      <c r="E3224">
        <v>220</v>
      </c>
      <c r="F3224">
        <v>530</v>
      </c>
      <c r="G3224">
        <v>338</v>
      </c>
      <c r="H3224">
        <v>3</v>
      </c>
      <c r="I3224">
        <v>299</v>
      </c>
      <c r="J3224">
        <v>0</v>
      </c>
      <c r="K3224">
        <v>14.95</v>
      </c>
      <c r="L3224">
        <v>911.95</v>
      </c>
      <c r="M3224" t="s">
        <v>18</v>
      </c>
      <c r="N3224" t="s">
        <v>23</v>
      </c>
      <c r="O3224">
        <v>26</v>
      </c>
      <c r="P3224">
        <v>2</v>
      </c>
      <c r="Q3224" t="s">
        <v>4734</v>
      </c>
      <c r="R3224">
        <v>507</v>
      </c>
      <c r="S3224" s="3">
        <v>0</v>
      </c>
      <c r="T3224" s="6">
        <v>373.75000000000011</v>
      </c>
      <c r="U3224" t="s">
        <v>6338</v>
      </c>
      <c r="V3224">
        <v>2026</v>
      </c>
      <c r="W3224" t="s">
        <v>6329</v>
      </c>
      <c r="X3224" t="str">
        <f>_xlfn.XLOOKUP(Orders_C[[#This Row],[Product_ID]],Products_C[Product_ID],Products_C[Product_Name])</f>
        <v>Chicken Wings</v>
      </c>
      <c r="Y3224" t="str">
        <f>_xlfn.XLOOKUP(Orders_C[[#This Row],[Product_ID]],Products_C[Product_ID],Products_C[Category])</f>
        <v>Burger</v>
      </c>
      <c r="Z3224" t="str">
        <f>_xlfn.XLOOKUP(Orders_C[[#This Row],[Store_ID]],Stores_c[Store_ID],Stores_c[City])</f>
        <v>Williamborough</v>
      </c>
      <c r="AA3224" t="str">
        <f>_xlfn.XLOOKUP(Orders_C[[#This Row],[Customer_ID]],Customers_c[Customer_ID],Customers_c[Customer_Name])</f>
        <v>Kimberly Trevino</v>
      </c>
      <c r="AB3224" s="6">
        <f>Orders_C[[#This Row],[Quantity]]*Orders_C[[#This Row],[Unit_Price]]*(1-Orders_C[[#This Row],[Discount %]])+Orders_C[[#This Row],[Tax]]</f>
        <v>911.95</v>
      </c>
      <c r="AC3224" s="9">
        <f>(Orders_C[[#This Row],[Unit_Price]]*Orders_C[[#This Row],[Quantity]])-Orders_C[[#This Row],[Discount]]+Orders_C[[#This Row],[Tax]]</f>
        <v>911.95</v>
      </c>
      <c r="AD3224" t="str">
        <f>IF(COUNTIF(Orders_C[[#All],[Customer_ID]],Orders_C[[#This Row],[Customer_ID]])&gt;1,"Repeat","New")</f>
        <v>Repeat</v>
      </c>
      <c r="AE3224" t="str" cm="1">
        <f t="array" ref="AE3224">_xlfn.XLOOKUP(Orders_C[[#This Row],[Store_ID]],Stores_c[[#All],[Store_ID]],Stores_c[[#All],[City]])</f>
        <v>Williamborough</v>
      </c>
      <c r="AF3224" t="str" cm="1">
        <f t="array" ref="AF3224">_xlfn.XLOOKUP(Orders_C[[#This Row],[Store_ID]],Stores_c[[#All],[Store_ID]],Stores_c[[#All],[Manager_Name]])</f>
        <v>Michael Mcbride</v>
      </c>
      <c r="AG3224" t="str" cm="1">
        <f t="array" ref="AG3224">_xlfn.XLOOKUP(Orders_C[[#This Row],[Store_ID]],Stores_c[[#All],[Store_ID]],Stores_c[[#All],[Store_Type]])</f>
        <v>Mall</v>
      </c>
    </row>
    <row r="3225" spans="1:33" x14ac:dyDescent="0.25">
      <c r="A3225">
        <v>7757</v>
      </c>
      <c r="B3225" s="1">
        <v>45821</v>
      </c>
      <c r="C3225" s="2">
        <v>0.3542939814814815</v>
      </c>
      <c r="D3225">
        <v>1277</v>
      </c>
      <c r="E3225">
        <v>213</v>
      </c>
      <c r="F3225">
        <v>509</v>
      </c>
      <c r="G3225">
        <v>328</v>
      </c>
      <c r="H3225">
        <v>4</v>
      </c>
      <c r="I3225">
        <v>236</v>
      </c>
      <c r="J3225">
        <v>15</v>
      </c>
      <c r="K3225">
        <v>11.8</v>
      </c>
      <c r="L3225">
        <v>940.8</v>
      </c>
      <c r="M3225" t="s">
        <v>20</v>
      </c>
      <c r="N3225" t="s">
        <v>21</v>
      </c>
      <c r="O3225">
        <v>34</v>
      </c>
      <c r="P3225">
        <v>4</v>
      </c>
      <c r="Q3225" t="s">
        <v>1780</v>
      </c>
      <c r="R3225">
        <v>502</v>
      </c>
      <c r="S3225" s="3">
        <v>0.15</v>
      </c>
      <c r="T3225" s="6">
        <v>374.4</v>
      </c>
      <c r="U3225" t="s">
        <v>6340</v>
      </c>
      <c r="V3225">
        <v>2025</v>
      </c>
      <c r="W3225" t="s">
        <v>6329</v>
      </c>
      <c r="X3225" t="str">
        <f>_xlfn.XLOOKUP(Orders_C[[#This Row],[Product_ID]],Products_C[Product_ID],Products_C[Product_Name])</f>
        <v>Rice Bowl</v>
      </c>
      <c r="Y3225" t="str">
        <f>_xlfn.XLOOKUP(Orders_C[[#This Row],[Product_ID]],Products_C[Product_ID],Products_C[Category])</f>
        <v>Burger</v>
      </c>
      <c r="Z3225" t="str">
        <f>_xlfn.XLOOKUP(Orders_C[[#This Row],[Store_ID]],Stores_c[Store_ID],Stores_c[City])</f>
        <v>Lake Kristashire</v>
      </c>
      <c r="AA3225" t="str">
        <f>_xlfn.XLOOKUP(Orders_C[[#This Row],[Customer_ID]],Customers_c[Customer_ID],Customers_c[Customer_Name])</f>
        <v>Brett Morgan II</v>
      </c>
      <c r="AB3225" s="6">
        <f>Orders_C[[#This Row],[Quantity]]*Orders_C[[#This Row],[Unit_Price]]*(1-Orders_C[[#This Row],[Discount %]])+Orders_C[[#This Row],[Tax]]</f>
        <v>814.19999999999993</v>
      </c>
      <c r="AC3225" s="9">
        <f>(Orders_C[[#This Row],[Unit_Price]]*Orders_C[[#This Row],[Quantity]])-Orders_C[[#This Row],[Discount]]+Orders_C[[#This Row],[Tax]]</f>
        <v>940.8</v>
      </c>
      <c r="AD3225" t="str">
        <f>IF(COUNTIF(Orders_C[[#All],[Customer_ID]],Orders_C[[#This Row],[Customer_ID]])&gt;1,"Repeat","New")</f>
        <v>Repeat</v>
      </c>
      <c r="AE3225" t="str" cm="1">
        <f t="array" ref="AE3225">_xlfn.XLOOKUP(Orders_C[[#This Row],[Store_ID]],Stores_c[[#All],[Store_ID]],Stores_c[[#All],[City]])</f>
        <v>Lake Kristashire</v>
      </c>
      <c r="AF3225" t="str" cm="1">
        <f t="array" ref="AF3225">_xlfn.XLOOKUP(Orders_C[[#This Row],[Store_ID]],Stores_c[[#All],[Store_ID]],Stores_c[[#All],[Manager_Name]])</f>
        <v>Andrea Daugherty</v>
      </c>
      <c r="AG3225" t="str" cm="1">
        <f t="array" ref="AG3225">_xlfn.XLOOKUP(Orders_C[[#This Row],[Store_ID]],Stores_c[[#All],[Store_ID]],Stores_c[[#All],[Store_Type]])</f>
        <v>Mall</v>
      </c>
    </row>
    <row r="3226" spans="1:33" x14ac:dyDescent="0.25">
      <c r="A3226">
        <v>6717</v>
      </c>
      <c r="B3226" s="1">
        <v>45748</v>
      </c>
      <c r="C3226" s="2">
        <v>0.3729513888888889</v>
      </c>
      <c r="D3226">
        <v>1132</v>
      </c>
      <c r="E3226">
        <v>201</v>
      </c>
      <c r="F3226">
        <v>450</v>
      </c>
      <c r="G3226">
        <v>324</v>
      </c>
      <c r="H3226">
        <v>4</v>
      </c>
      <c r="I3226">
        <v>233</v>
      </c>
      <c r="J3226">
        <v>10</v>
      </c>
      <c r="K3226">
        <v>11.65</v>
      </c>
      <c r="L3226">
        <v>933.65</v>
      </c>
      <c r="M3226" t="s">
        <v>20</v>
      </c>
      <c r="N3226" t="s">
        <v>23</v>
      </c>
      <c r="O3226">
        <v>33</v>
      </c>
      <c r="P3226">
        <v>5</v>
      </c>
      <c r="Q3226" t="s">
        <v>740</v>
      </c>
      <c r="R3226">
        <v>508</v>
      </c>
      <c r="S3226" s="3">
        <v>0.1</v>
      </c>
      <c r="T3226" s="6">
        <v>374.45000000000005</v>
      </c>
      <c r="U3226" t="s">
        <v>6337</v>
      </c>
      <c r="V3226">
        <v>2025</v>
      </c>
      <c r="W3226" t="s">
        <v>6329</v>
      </c>
      <c r="X3226" t="str">
        <f>_xlfn.XLOOKUP(Orders_C[[#This Row],[Product_ID]],Products_C[Product_ID],Products_C[Product_Name])</f>
        <v>Krushers</v>
      </c>
      <c r="Y3226" t="str">
        <f>_xlfn.XLOOKUP(Orders_C[[#This Row],[Product_ID]],Products_C[Product_ID],Products_C[Category])</f>
        <v>Dessert</v>
      </c>
      <c r="Z3226" t="str">
        <f>_xlfn.XLOOKUP(Orders_C[[#This Row],[Store_ID]],Stores_c[Store_ID],Stores_c[City])</f>
        <v>Lake Nicholasburgh</v>
      </c>
      <c r="AA3226" t="str">
        <f>_xlfn.XLOOKUP(Orders_C[[#This Row],[Customer_ID]],Customers_c[Customer_ID],Customers_c[Customer_Name])</f>
        <v>Kathy Gill</v>
      </c>
      <c r="AB3226" s="6">
        <f>Orders_C[[#This Row],[Quantity]]*Orders_C[[#This Row],[Unit_Price]]*(1-Orders_C[[#This Row],[Discount %]])+Orders_C[[#This Row],[Tax]]</f>
        <v>850.45</v>
      </c>
      <c r="AC3226" s="9">
        <f>(Orders_C[[#This Row],[Unit_Price]]*Orders_C[[#This Row],[Quantity]])-Orders_C[[#This Row],[Discount]]+Orders_C[[#This Row],[Tax]]</f>
        <v>933.65</v>
      </c>
      <c r="AD3226" t="str">
        <f>IF(COUNTIF(Orders_C[[#All],[Customer_ID]],Orders_C[[#This Row],[Customer_ID]])&gt;1,"Repeat","New")</f>
        <v>Repeat</v>
      </c>
      <c r="AE3226" t="str" cm="1">
        <f t="array" ref="AE3226">_xlfn.XLOOKUP(Orders_C[[#This Row],[Store_ID]],Stores_c[[#All],[Store_ID]],Stores_c[[#All],[City]])</f>
        <v>Lake Nicholasburgh</v>
      </c>
      <c r="AF3226" t="str" cm="1">
        <f t="array" ref="AF3226">_xlfn.XLOOKUP(Orders_C[[#This Row],[Store_ID]],Stores_c[[#All],[Store_ID]],Stores_c[[#All],[Manager_Name]])</f>
        <v>Maurice Garcia</v>
      </c>
      <c r="AG3226" t="str" cm="1">
        <f t="array" ref="AG3226">_xlfn.XLOOKUP(Orders_C[[#This Row],[Store_ID]],Stores_c[[#All],[Store_ID]],Stores_c[[#All],[Store_Type]])</f>
        <v>Mall</v>
      </c>
    </row>
    <row r="3227" spans="1:33" x14ac:dyDescent="0.25">
      <c r="A3227">
        <v>6295</v>
      </c>
      <c r="B3227" s="1">
        <v>45909</v>
      </c>
      <c r="C3227" s="2">
        <v>0.93952546296296291</v>
      </c>
      <c r="D3227">
        <v>1384</v>
      </c>
      <c r="E3227">
        <v>211</v>
      </c>
      <c r="F3227">
        <v>473</v>
      </c>
      <c r="G3227">
        <v>302</v>
      </c>
      <c r="H3227">
        <v>4</v>
      </c>
      <c r="I3227">
        <v>230</v>
      </c>
      <c r="J3227">
        <v>5</v>
      </c>
      <c r="K3227">
        <v>11.5</v>
      </c>
      <c r="L3227">
        <v>926.5</v>
      </c>
      <c r="M3227" t="s">
        <v>19</v>
      </c>
      <c r="N3227" t="s">
        <v>22</v>
      </c>
      <c r="O3227">
        <v>17</v>
      </c>
      <c r="P3227">
        <v>5</v>
      </c>
      <c r="Q3227" t="s">
        <v>318</v>
      </c>
      <c r="R3227">
        <v>507</v>
      </c>
      <c r="S3227" s="3">
        <v>0.05</v>
      </c>
      <c r="T3227" s="6">
        <v>374.5</v>
      </c>
      <c r="U3227" t="s">
        <v>6335</v>
      </c>
      <c r="V3227">
        <v>2025</v>
      </c>
      <c r="W3227" t="s">
        <v>6333</v>
      </c>
      <c r="X3227" t="str">
        <f>_xlfn.XLOOKUP(Orders_C[[#This Row],[Product_ID]],Products_C[Product_ID],Products_C[Product_Name])</f>
        <v>Chicken Wings</v>
      </c>
      <c r="Y3227" t="str">
        <f>_xlfn.XLOOKUP(Orders_C[[#This Row],[Product_ID]],Products_C[Product_ID],Products_C[Category])</f>
        <v>Chicken</v>
      </c>
      <c r="Z3227" t="str">
        <f>_xlfn.XLOOKUP(Orders_C[[#This Row],[Store_ID]],Stores_c[Store_ID],Stores_c[City])</f>
        <v>North Robertstad</v>
      </c>
      <c r="AA3227" t="str">
        <f>_xlfn.XLOOKUP(Orders_C[[#This Row],[Customer_ID]],Customers_c[Customer_ID],Customers_c[Customer_Name])</f>
        <v>Amanda Boyd</v>
      </c>
      <c r="AB3227" s="6">
        <f>Orders_C[[#This Row],[Quantity]]*Orders_C[[#This Row],[Unit_Price]]*(1-Orders_C[[#This Row],[Discount %]])+Orders_C[[#This Row],[Tax]]</f>
        <v>885.5</v>
      </c>
      <c r="AC3227" s="9">
        <f>(Orders_C[[#This Row],[Unit_Price]]*Orders_C[[#This Row],[Quantity]])-Orders_C[[#This Row],[Discount]]+Orders_C[[#This Row],[Tax]]</f>
        <v>926.5</v>
      </c>
      <c r="AD3227" t="str">
        <f>IF(COUNTIF(Orders_C[[#All],[Customer_ID]],Orders_C[[#This Row],[Customer_ID]])&gt;1,"Repeat","New")</f>
        <v>Repeat</v>
      </c>
      <c r="AE3227" t="str" cm="1">
        <f t="array" ref="AE3227">_xlfn.XLOOKUP(Orders_C[[#This Row],[Store_ID]],Stores_c[[#All],[Store_ID]],Stores_c[[#All],[City]])</f>
        <v>North Robertstad</v>
      </c>
      <c r="AF3227" t="str" cm="1">
        <f t="array" ref="AF3227">_xlfn.XLOOKUP(Orders_C[[#This Row],[Store_ID]],Stores_c[[#All],[Store_ID]],Stores_c[[#All],[Manager_Name]])</f>
        <v>Mary Lewis</v>
      </c>
      <c r="AG3227" t="str" cm="1">
        <f t="array" ref="AG3227">_xlfn.XLOOKUP(Orders_C[[#This Row],[Store_ID]],Stores_c[[#All],[Store_ID]],Stores_c[[#All],[Store_Type]])</f>
        <v>Street</v>
      </c>
    </row>
    <row r="3228" spans="1:33" x14ac:dyDescent="0.25">
      <c r="A3228">
        <v>8861</v>
      </c>
      <c r="B3228" s="1">
        <v>45919</v>
      </c>
      <c r="C3228" s="2">
        <v>0.32898148148148149</v>
      </c>
      <c r="D3228">
        <v>1581</v>
      </c>
      <c r="E3228">
        <v>211</v>
      </c>
      <c r="F3228">
        <v>457</v>
      </c>
      <c r="G3228">
        <v>324</v>
      </c>
      <c r="H3228">
        <v>4</v>
      </c>
      <c r="I3228">
        <v>230</v>
      </c>
      <c r="J3228">
        <v>5</v>
      </c>
      <c r="K3228">
        <v>11.5</v>
      </c>
      <c r="L3228">
        <v>926.5</v>
      </c>
      <c r="M3228" t="s">
        <v>18</v>
      </c>
      <c r="N3228" t="s">
        <v>23</v>
      </c>
      <c r="O3228">
        <v>11</v>
      </c>
      <c r="P3228">
        <v>1</v>
      </c>
      <c r="Q3228" t="s">
        <v>2884</v>
      </c>
      <c r="R3228">
        <v>502</v>
      </c>
      <c r="S3228" s="3">
        <v>0.05</v>
      </c>
      <c r="T3228" s="6">
        <v>374.5</v>
      </c>
      <c r="U3228" t="s">
        <v>6335</v>
      </c>
      <c r="V3228">
        <v>2025</v>
      </c>
      <c r="W3228" t="s">
        <v>6333</v>
      </c>
      <c r="X3228" t="str">
        <f>_xlfn.XLOOKUP(Orders_C[[#This Row],[Product_ID]],Products_C[Product_ID],Products_C[Product_Name])</f>
        <v>Krushers</v>
      </c>
      <c r="Y3228" t="str">
        <f>_xlfn.XLOOKUP(Orders_C[[#This Row],[Product_ID]],Products_C[Product_ID],Products_C[Category])</f>
        <v>Dessert</v>
      </c>
      <c r="Z3228" t="str">
        <f>_xlfn.XLOOKUP(Orders_C[[#This Row],[Store_ID]],Stores_c[Store_ID],Stores_c[City])</f>
        <v>North Robertstad</v>
      </c>
      <c r="AA3228" t="str">
        <f>_xlfn.XLOOKUP(Orders_C[[#This Row],[Customer_ID]],Customers_c[Customer_ID],Customers_c[Customer_Name])</f>
        <v>Brian Reed</v>
      </c>
      <c r="AB3228" s="6">
        <f>Orders_C[[#This Row],[Quantity]]*Orders_C[[#This Row],[Unit_Price]]*(1-Orders_C[[#This Row],[Discount %]])+Orders_C[[#This Row],[Tax]]</f>
        <v>885.5</v>
      </c>
      <c r="AC3228" s="9">
        <f>(Orders_C[[#This Row],[Unit_Price]]*Orders_C[[#This Row],[Quantity]])-Orders_C[[#This Row],[Discount]]+Orders_C[[#This Row],[Tax]]</f>
        <v>926.5</v>
      </c>
      <c r="AD3228" t="str">
        <f>IF(COUNTIF(Orders_C[[#All],[Customer_ID]],Orders_C[[#This Row],[Customer_ID]])&gt;1,"Repeat","New")</f>
        <v>Repeat</v>
      </c>
      <c r="AE3228" t="str" cm="1">
        <f t="array" ref="AE3228">_xlfn.XLOOKUP(Orders_C[[#This Row],[Store_ID]],Stores_c[[#All],[Store_ID]],Stores_c[[#All],[City]])</f>
        <v>North Robertstad</v>
      </c>
      <c r="AF3228" t="str" cm="1">
        <f t="array" ref="AF3228">_xlfn.XLOOKUP(Orders_C[[#This Row],[Store_ID]],Stores_c[[#All],[Store_ID]],Stores_c[[#All],[Manager_Name]])</f>
        <v>Mary Lewis</v>
      </c>
      <c r="AG3228" t="str" cm="1">
        <f t="array" ref="AG3228">_xlfn.XLOOKUP(Orders_C[[#This Row],[Store_ID]],Stores_c[[#All],[Store_ID]],Stores_c[[#All],[Store_Type]])</f>
        <v>Street</v>
      </c>
    </row>
    <row r="3229" spans="1:33" x14ac:dyDescent="0.25">
      <c r="A3229">
        <v>9031</v>
      </c>
      <c r="B3229" s="1">
        <v>45936</v>
      </c>
      <c r="C3229" s="2">
        <v>0.59789351851851846</v>
      </c>
      <c r="D3229">
        <v>1440</v>
      </c>
      <c r="E3229">
        <v>201</v>
      </c>
      <c r="F3229">
        <v>457</v>
      </c>
      <c r="G3229">
        <v>309</v>
      </c>
      <c r="H3229">
        <v>3</v>
      </c>
      <c r="I3229">
        <v>312</v>
      </c>
      <c r="J3229">
        <v>15</v>
      </c>
      <c r="K3229">
        <v>15.6</v>
      </c>
      <c r="L3229">
        <v>936.6</v>
      </c>
      <c r="M3229" t="s">
        <v>19</v>
      </c>
      <c r="N3229" t="s">
        <v>21</v>
      </c>
      <c r="O3229">
        <v>41</v>
      </c>
      <c r="P3229">
        <v>1</v>
      </c>
      <c r="Q3229" t="s">
        <v>3054</v>
      </c>
      <c r="R3229">
        <v>504</v>
      </c>
      <c r="S3229" s="3">
        <v>0.15</v>
      </c>
      <c r="T3229" s="6">
        <v>375</v>
      </c>
      <c r="U3229" t="s">
        <v>6332</v>
      </c>
      <c r="V3229">
        <v>2025</v>
      </c>
      <c r="W3229" t="s">
        <v>6331</v>
      </c>
      <c r="X3229" t="str">
        <f>_xlfn.XLOOKUP(Orders_C[[#This Row],[Product_ID]],Products_C[Product_ID],Products_C[Product_Name])</f>
        <v>Chicken Bucket</v>
      </c>
      <c r="Y3229" t="str">
        <f>_xlfn.XLOOKUP(Orders_C[[#This Row],[Product_ID]],Products_C[Product_ID],Products_C[Category])</f>
        <v>Dessert</v>
      </c>
      <c r="Z3229" t="str">
        <f>_xlfn.XLOOKUP(Orders_C[[#This Row],[Store_ID]],Stores_c[Store_ID],Stores_c[City])</f>
        <v>Lake Nicholasburgh</v>
      </c>
      <c r="AA3229" t="str">
        <f>_xlfn.XLOOKUP(Orders_C[[#This Row],[Customer_ID]],Customers_c[Customer_ID],Customers_c[Customer_Name])</f>
        <v>Kristin Soto</v>
      </c>
      <c r="AB3229" s="6">
        <f>Orders_C[[#This Row],[Quantity]]*Orders_C[[#This Row],[Unit_Price]]*(1-Orders_C[[#This Row],[Discount %]])+Orders_C[[#This Row],[Tax]]</f>
        <v>811.2</v>
      </c>
      <c r="AC3229" s="9">
        <f>(Orders_C[[#This Row],[Unit_Price]]*Orders_C[[#This Row],[Quantity]])-Orders_C[[#This Row],[Discount]]+Orders_C[[#This Row],[Tax]]</f>
        <v>936.6</v>
      </c>
      <c r="AD3229" t="str">
        <f>IF(COUNTIF(Orders_C[[#All],[Customer_ID]],Orders_C[[#This Row],[Customer_ID]])&gt;1,"Repeat","New")</f>
        <v>Repeat</v>
      </c>
      <c r="AE3229" t="str" cm="1">
        <f t="array" ref="AE3229">_xlfn.XLOOKUP(Orders_C[[#This Row],[Store_ID]],Stores_c[[#All],[Store_ID]],Stores_c[[#All],[City]])</f>
        <v>Lake Nicholasburgh</v>
      </c>
      <c r="AF3229" t="str" cm="1">
        <f t="array" ref="AF3229">_xlfn.XLOOKUP(Orders_C[[#This Row],[Store_ID]],Stores_c[[#All],[Store_ID]],Stores_c[[#All],[Manager_Name]])</f>
        <v>Maurice Garcia</v>
      </c>
      <c r="AG3229" t="str" cm="1">
        <f t="array" ref="AG3229">_xlfn.XLOOKUP(Orders_C[[#This Row],[Store_ID]],Stores_c[[#All],[Store_ID]],Stores_c[[#All],[Store_Type]])</f>
        <v>Mall</v>
      </c>
    </row>
    <row r="3230" spans="1:33" x14ac:dyDescent="0.25">
      <c r="A3230">
        <v>8531</v>
      </c>
      <c r="B3230" s="1">
        <v>45702</v>
      </c>
      <c r="C3230" s="2">
        <v>0.6068055555555556</v>
      </c>
      <c r="D3230">
        <v>1394</v>
      </c>
      <c r="E3230">
        <v>223</v>
      </c>
      <c r="F3230">
        <v>526</v>
      </c>
      <c r="G3230">
        <v>314</v>
      </c>
      <c r="H3230">
        <v>2</v>
      </c>
      <c r="I3230">
        <v>453</v>
      </c>
      <c r="J3230">
        <v>10</v>
      </c>
      <c r="K3230">
        <v>22.65</v>
      </c>
      <c r="L3230">
        <v>918.65</v>
      </c>
      <c r="M3230" t="s">
        <v>20</v>
      </c>
      <c r="N3230" t="s">
        <v>23</v>
      </c>
      <c r="O3230">
        <v>21</v>
      </c>
      <c r="P3230">
        <v>2</v>
      </c>
      <c r="Q3230" t="s">
        <v>2554</v>
      </c>
      <c r="R3230">
        <v>510</v>
      </c>
      <c r="S3230" s="3">
        <v>0.1</v>
      </c>
      <c r="T3230" s="6">
        <v>375.04999999999995</v>
      </c>
      <c r="U3230" t="s">
        <v>6338</v>
      </c>
      <c r="V3230">
        <v>2025</v>
      </c>
      <c r="W3230" t="s">
        <v>6329</v>
      </c>
      <c r="X3230" t="str">
        <f>_xlfn.XLOOKUP(Orders_C[[#This Row],[Product_ID]],Products_C[Product_ID],Products_C[Product_Name])</f>
        <v>Wrap</v>
      </c>
      <c r="Y3230" t="str">
        <f>_xlfn.XLOOKUP(Orders_C[[#This Row],[Product_ID]],Products_C[Product_ID],Products_C[Category])</f>
        <v>Burger</v>
      </c>
      <c r="Z3230" t="str">
        <f>_xlfn.XLOOKUP(Orders_C[[#This Row],[Store_ID]],Stores_c[Store_ID],Stores_c[City])</f>
        <v>Chambershaven</v>
      </c>
      <c r="AA3230" t="str">
        <f>_xlfn.XLOOKUP(Orders_C[[#This Row],[Customer_ID]],Customers_c[Customer_ID],Customers_c[Customer_Name])</f>
        <v>Bethany Velasquez</v>
      </c>
      <c r="AB3230" s="6">
        <f>Orders_C[[#This Row],[Quantity]]*Orders_C[[#This Row],[Unit_Price]]*(1-Orders_C[[#This Row],[Discount %]])+Orders_C[[#This Row],[Tax]]</f>
        <v>838.05</v>
      </c>
      <c r="AC3230" s="9">
        <f>(Orders_C[[#This Row],[Unit_Price]]*Orders_C[[#This Row],[Quantity]])-Orders_C[[#This Row],[Discount]]+Orders_C[[#This Row],[Tax]]</f>
        <v>918.65</v>
      </c>
      <c r="AD3230" t="str">
        <f>IF(COUNTIF(Orders_C[[#All],[Customer_ID]],Orders_C[[#This Row],[Customer_ID]])&gt;1,"Repeat","New")</f>
        <v>Repeat</v>
      </c>
      <c r="AE3230" t="str" cm="1">
        <f t="array" ref="AE3230">_xlfn.XLOOKUP(Orders_C[[#This Row],[Store_ID]],Stores_c[[#All],[Store_ID]],Stores_c[[#All],[City]])</f>
        <v>Chambershaven</v>
      </c>
      <c r="AF3230" t="str" cm="1">
        <f t="array" ref="AF3230">_xlfn.XLOOKUP(Orders_C[[#This Row],[Store_ID]],Stores_c[[#All],[Store_ID]],Stores_c[[#All],[Manager_Name]])</f>
        <v>Virginia Webster</v>
      </c>
      <c r="AG3230" t="str" cm="1">
        <f t="array" ref="AG3230">_xlfn.XLOOKUP(Orders_C[[#This Row],[Store_ID]],Stores_c[[#All],[Store_ID]],Stores_c[[#All],[Store_Type]])</f>
        <v>Street</v>
      </c>
    </row>
    <row r="3231" spans="1:33" x14ac:dyDescent="0.25">
      <c r="A3231">
        <v>9999</v>
      </c>
      <c r="B3231" s="1">
        <v>45844</v>
      </c>
      <c r="C3231" s="2">
        <v>0.25510416666666669</v>
      </c>
      <c r="D3231">
        <v>1601</v>
      </c>
      <c r="E3231">
        <v>214</v>
      </c>
      <c r="F3231">
        <v>474</v>
      </c>
      <c r="G3231">
        <v>329</v>
      </c>
      <c r="H3231">
        <v>2</v>
      </c>
      <c r="I3231">
        <v>453</v>
      </c>
      <c r="J3231">
        <v>10</v>
      </c>
      <c r="K3231">
        <v>22.65</v>
      </c>
      <c r="L3231">
        <v>918.65</v>
      </c>
      <c r="M3231" t="s">
        <v>18</v>
      </c>
      <c r="N3231" t="s">
        <v>23</v>
      </c>
      <c r="O3231">
        <v>31</v>
      </c>
      <c r="P3231">
        <v>2</v>
      </c>
      <c r="Q3231" t="s">
        <v>4022</v>
      </c>
      <c r="R3231">
        <v>504</v>
      </c>
      <c r="S3231" s="3">
        <v>0.1</v>
      </c>
      <c r="T3231" s="6">
        <v>375.04999999999995</v>
      </c>
      <c r="U3231" t="s">
        <v>6341</v>
      </c>
      <c r="V3231">
        <v>2025</v>
      </c>
      <c r="W3231" t="s">
        <v>6329</v>
      </c>
      <c r="X3231" t="str">
        <f>_xlfn.XLOOKUP(Orders_C[[#This Row],[Product_ID]],Products_C[Product_ID],Products_C[Product_Name])</f>
        <v>Rice Bowl</v>
      </c>
      <c r="Y3231" t="str">
        <f>_xlfn.XLOOKUP(Orders_C[[#This Row],[Product_ID]],Products_C[Product_ID],Products_C[Category])</f>
        <v>Dessert</v>
      </c>
      <c r="Z3231" t="str">
        <f>_xlfn.XLOOKUP(Orders_C[[#This Row],[Store_ID]],Stores_c[Store_ID],Stores_c[City])</f>
        <v>New Robert</v>
      </c>
      <c r="AA3231" t="str">
        <f>_xlfn.XLOOKUP(Orders_C[[#This Row],[Customer_ID]],Customers_c[Customer_ID],Customers_c[Customer_Name])</f>
        <v>Christine Mack</v>
      </c>
      <c r="AB3231" s="6">
        <f>Orders_C[[#This Row],[Quantity]]*Orders_C[[#This Row],[Unit_Price]]*(1-Orders_C[[#This Row],[Discount %]])+Orders_C[[#This Row],[Tax]]</f>
        <v>838.05</v>
      </c>
      <c r="AC3231" s="9">
        <f>(Orders_C[[#This Row],[Unit_Price]]*Orders_C[[#This Row],[Quantity]])-Orders_C[[#This Row],[Discount]]+Orders_C[[#This Row],[Tax]]</f>
        <v>918.65</v>
      </c>
      <c r="AD3231" t="str">
        <f>IF(COUNTIF(Orders_C[[#All],[Customer_ID]],Orders_C[[#This Row],[Customer_ID]])&gt;1,"Repeat","New")</f>
        <v>New</v>
      </c>
      <c r="AE3231" t="str" cm="1">
        <f t="array" ref="AE3231">_xlfn.XLOOKUP(Orders_C[[#This Row],[Store_ID]],Stores_c[[#All],[Store_ID]],Stores_c[[#All],[City]])</f>
        <v>New Robert</v>
      </c>
      <c r="AF3231" t="str" cm="1">
        <f t="array" ref="AF3231">_xlfn.XLOOKUP(Orders_C[[#This Row],[Store_ID]],Stores_c[[#All],[Store_ID]],Stores_c[[#All],[Manager_Name]])</f>
        <v>Krista Webb</v>
      </c>
      <c r="AG3231" t="str" cm="1">
        <f t="array" ref="AG3231">_xlfn.XLOOKUP(Orders_C[[#This Row],[Store_ID]],Stores_c[[#All],[Store_ID]],Stores_c[[#All],[Store_Type]])</f>
        <v>Drive-Thru</v>
      </c>
    </row>
    <row r="3232" spans="1:33" x14ac:dyDescent="0.25">
      <c r="A3232">
        <v>6688</v>
      </c>
      <c r="B3232" s="1">
        <v>45709</v>
      </c>
      <c r="C3232" s="2">
        <v>0.66083333333333338</v>
      </c>
      <c r="D3232">
        <v>1925</v>
      </c>
      <c r="E3232">
        <v>203</v>
      </c>
      <c r="F3232">
        <v>422</v>
      </c>
      <c r="G3232">
        <v>312</v>
      </c>
      <c r="H3232">
        <v>2</v>
      </c>
      <c r="I3232">
        <v>442</v>
      </c>
      <c r="J3232">
        <v>0</v>
      </c>
      <c r="K3232">
        <v>22.1</v>
      </c>
      <c r="L3232">
        <v>906.1</v>
      </c>
      <c r="M3232" t="s">
        <v>19</v>
      </c>
      <c r="N3232" t="s">
        <v>22</v>
      </c>
      <c r="O3232">
        <v>34</v>
      </c>
      <c r="P3232">
        <v>3</v>
      </c>
      <c r="Q3232" t="s">
        <v>711</v>
      </c>
      <c r="R3232">
        <v>506</v>
      </c>
      <c r="S3232" s="3">
        <v>0</v>
      </c>
      <c r="T3232" s="6">
        <v>375.70000000000005</v>
      </c>
      <c r="U3232" t="s">
        <v>6338</v>
      </c>
      <c r="V3232">
        <v>2025</v>
      </c>
      <c r="W3232" t="s">
        <v>6329</v>
      </c>
      <c r="X3232" t="str">
        <f>_xlfn.XLOOKUP(Orders_C[[#This Row],[Product_ID]],Products_C[Product_ID],Products_C[Product_Name])</f>
        <v>Veg Burger</v>
      </c>
      <c r="Y3232" t="str">
        <f>_xlfn.XLOOKUP(Orders_C[[#This Row],[Product_ID]],Products_C[Product_ID],Products_C[Category])</f>
        <v>Burger</v>
      </c>
      <c r="Z3232" t="str">
        <f>_xlfn.XLOOKUP(Orders_C[[#This Row],[Store_ID]],Stores_c[Store_ID],Stores_c[City])</f>
        <v>Lake Williammouth</v>
      </c>
      <c r="AA3232" t="str">
        <f>_xlfn.XLOOKUP(Orders_C[[#This Row],[Customer_ID]],Customers_c[Customer_ID],Customers_c[Customer_Name])</f>
        <v>Erin Bailey</v>
      </c>
      <c r="AB3232" s="6">
        <f>Orders_C[[#This Row],[Quantity]]*Orders_C[[#This Row],[Unit_Price]]*(1-Orders_C[[#This Row],[Discount %]])+Orders_C[[#This Row],[Tax]]</f>
        <v>906.1</v>
      </c>
      <c r="AC3232" s="9">
        <f>(Orders_C[[#This Row],[Unit_Price]]*Orders_C[[#This Row],[Quantity]])-Orders_C[[#This Row],[Discount]]+Orders_C[[#This Row],[Tax]]</f>
        <v>906.1</v>
      </c>
      <c r="AD3232" t="str">
        <f>IF(COUNTIF(Orders_C[[#All],[Customer_ID]],Orders_C[[#This Row],[Customer_ID]])&gt;1,"Repeat","New")</f>
        <v>Repeat</v>
      </c>
      <c r="AE3232" t="str" cm="1">
        <f t="array" ref="AE3232">_xlfn.XLOOKUP(Orders_C[[#This Row],[Store_ID]],Stores_c[[#All],[Store_ID]],Stores_c[[#All],[City]])</f>
        <v>Lake Williammouth</v>
      </c>
      <c r="AF3232" t="str" cm="1">
        <f t="array" ref="AF3232">_xlfn.XLOOKUP(Orders_C[[#This Row],[Store_ID]],Stores_c[[#All],[Store_ID]],Stores_c[[#All],[Manager_Name]])</f>
        <v>Stephanie Dominguez</v>
      </c>
      <c r="AG3232" t="str" cm="1">
        <f t="array" ref="AG3232">_xlfn.XLOOKUP(Orders_C[[#This Row],[Store_ID]],Stores_c[[#All],[Store_ID]],Stores_c[[#All],[Store_Type]])</f>
        <v>Drive-Thru</v>
      </c>
    </row>
    <row r="3233" spans="1:33" x14ac:dyDescent="0.25">
      <c r="A3233">
        <v>10135</v>
      </c>
      <c r="B3233" s="1">
        <v>45872</v>
      </c>
      <c r="C3233" s="2">
        <v>0.69199074074074074</v>
      </c>
      <c r="D3233">
        <v>1246</v>
      </c>
      <c r="E3233">
        <v>203</v>
      </c>
      <c r="F3233">
        <v>465</v>
      </c>
      <c r="G3233">
        <v>315</v>
      </c>
      <c r="H3233">
        <v>2</v>
      </c>
      <c r="I3233">
        <v>448</v>
      </c>
      <c r="J3233">
        <v>5</v>
      </c>
      <c r="K3233">
        <v>22.4</v>
      </c>
      <c r="L3233">
        <v>913.4</v>
      </c>
      <c r="M3233" t="s">
        <v>18</v>
      </c>
      <c r="N3233" t="s">
        <v>23</v>
      </c>
      <c r="O3233">
        <v>17</v>
      </c>
      <c r="P3233">
        <v>3</v>
      </c>
      <c r="Q3233" t="s">
        <v>4158</v>
      </c>
      <c r="R3233">
        <v>510</v>
      </c>
      <c r="S3233" s="3">
        <v>0.05</v>
      </c>
      <c r="T3233" s="6">
        <v>375.79999999999995</v>
      </c>
      <c r="U3233" t="s">
        <v>6342</v>
      </c>
      <c r="V3233">
        <v>2025</v>
      </c>
      <c r="W3233" t="s">
        <v>6333</v>
      </c>
      <c r="X3233" t="str">
        <f>_xlfn.XLOOKUP(Orders_C[[#This Row],[Product_ID]],Products_C[Product_ID],Products_C[Product_Name])</f>
        <v>Popcorn Chicken</v>
      </c>
      <c r="Y3233" t="str">
        <f>_xlfn.XLOOKUP(Orders_C[[#This Row],[Product_ID]],Products_C[Product_ID],Products_C[Category])</f>
        <v>Beverage</v>
      </c>
      <c r="Z3233" t="str">
        <f>_xlfn.XLOOKUP(Orders_C[[#This Row],[Store_ID]],Stores_c[Store_ID],Stores_c[City])</f>
        <v>Lake Williammouth</v>
      </c>
      <c r="AA3233" t="str">
        <f>_xlfn.XLOOKUP(Orders_C[[#This Row],[Customer_ID]],Customers_c[Customer_ID],Customers_c[Customer_Name])</f>
        <v>Kendra Hall</v>
      </c>
      <c r="AB3233" s="6">
        <f>Orders_C[[#This Row],[Quantity]]*Orders_C[[#This Row],[Unit_Price]]*(1-Orders_C[[#This Row],[Discount %]])+Orders_C[[#This Row],[Tax]]</f>
        <v>873.59999999999991</v>
      </c>
      <c r="AC3233" s="9">
        <f>(Orders_C[[#This Row],[Unit_Price]]*Orders_C[[#This Row],[Quantity]])-Orders_C[[#This Row],[Discount]]+Orders_C[[#This Row],[Tax]]</f>
        <v>913.4</v>
      </c>
      <c r="AD3233" t="str">
        <f>IF(COUNTIF(Orders_C[[#All],[Customer_ID]],Orders_C[[#This Row],[Customer_ID]])&gt;1,"Repeat","New")</f>
        <v>Repeat</v>
      </c>
      <c r="AE3233" t="str" cm="1">
        <f t="array" ref="AE3233">_xlfn.XLOOKUP(Orders_C[[#This Row],[Store_ID]],Stores_c[[#All],[Store_ID]],Stores_c[[#All],[City]])</f>
        <v>Lake Williammouth</v>
      </c>
      <c r="AF3233" t="str" cm="1">
        <f t="array" ref="AF3233">_xlfn.XLOOKUP(Orders_C[[#This Row],[Store_ID]],Stores_c[[#All],[Store_ID]],Stores_c[[#All],[Manager_Name]])</f>
        <v>Stephanie Dominguez</v>
      </c>
      <c r="AG3233" t="str" cm="1">
        <f t="array" ref="AG3233">_xlfn.XLOOKUP(Orders_C[[#This Row],[Store_ID]],Stores_c[[#All],[Store_ID]],Stores_c[[#All],[Store_Type]])</f>
        <v>Drive-Thru</v>
      </c>
    </row>
    <row r="3234" spans="1:33" x14ac:dyDescent="0.25">
      <c r="A3234">
        <v>8035</v>
      </c>
      <c r="B3234" s="1">
        <v>45827</v>
      </c>
      <c r="C3234" s="2">
        <v>0.76092592592592589</v>
      </c>
      <c r="D3234">
        <v>1411</v>
      </c>
      <c r="E3234">
        <v>223</v>
      </c>
      <c r="F3234">
        <v>508</v>
      </c>
      <c r="G3234">
        <v>314</v>
      </c>
      <c r="H3234">
        <v>2</v>
      </c>
      <c r="I3234">
        <v>460</v>
      </c>
      <c r="J3234">
        <v>15</v>
      </c>
      <c r="K3234">
        <v>23</v>
      </c>
      <c r="L3234">
        <v>928</v>
      </c>
      <c r="M3234" t="s">
        <v>19</v>
      </c>
      <c r="N3234" t="s">
        <v>21</v>
      </c>
      <c r="O3234">
        <v>59</v>
      </c>
      <c r="P3234">
        <v>4</v>
      </c>
      <c r="Q3234" t="s">
        <v>2058</v>
      </c>
      <c r="R3234">
        <v>502</v>
      </c>
      <c r="S3234" s="3">
        <v>0.15</v>
      </c>
      <c r="T3234" s="6">
        <v>376</v>
      </c>
      <c r="U3234" t="s">
        <v>6340</v>
      </c>
      <c r="V3234">
        <v>2025</v>
      </c>
      <c r="W3234" t="s">
        <v>6331</v>
      </c>
      <c r="X3234" t="str">
        <f>_xlfn.XLOOKUP(Orders_C[[#This Row],[Product_ID]],Products_C[Product_ID],Products_C[Product_Name])</f>
        <v>Wrap</v>
      </c>
      <c r="Y3234" t="str">
        <f>_xlfn.XLOOKUP(Orders_C[[#This Row],[Product_ID]],Products_C[Product_ID],Products_C[Category])</f>
        <v>Burger</v>
      </c>
      <c r="Z3234" t="str">
        <f>_xlfn.XLOOKUP(Orders_C[[#This Row],[Store_ID]],Stores_c[Store_ID],Stores_c[City])</f>
        <v>Chambershaven</v>
      </c>
      <c r="AA3234" t="str">
        <f>_xlfn.XLOOKUP(Orders_C[[#This Row],[Customer_ID]],Customers_c[Customer_ID],Customers_c[Customer_Name])</f>
        <v>Peter Cooke</v>
      </c>
      <c r="AB3234" s="6">
        <f>Orders_C[[#This Row],[Quantity]]*Orders_C[[#This Row],[Unit_Price]]*(1-Orders_C[[#This Row],[Discount %]])+Orders_C[[#This Row],[Tax]]</f>
        <v>805</v>
      </c>
      <c r="AC3234" s="9">
        <f>(Orders_C[[#This Row],[Unit_Price]]*Orders_C[[#This Row],[Quantity]])-Orders_C[[#This Row],[Discount]]+Orders_C[[#This Row],[Tax]]</f>
        <v>928</v>
      </c>
      <c r="AD3234" t="str">
        <f>IF(COUNTIF(Orders_C[[#All],[Customer_ID]],Orders_C[[#This Row],[Customer_ID]])&gt;1,"Repeat","New")</f>
        <v>Repeat</v>
      </c>
      <c r="AE3234" t="str" cm="1">
        <f t="array" ref="AE3234">_xlfn.XLOOKUP(Orders_C[[#This Row],[Store_ID]],Stores_c[[#All],[Store_ID]],Stores_c[[#All],[City]])</f>
        <v>Chambershaven</v>
      </c>
      <c r="AF3234" t="str" cm="1">
        <f t="array" ref="AF3234">_xlfn.XLOOKUP(Orders_C[[#This Row],[Store_ID]],Stores_c[[#All],[Store_ID]],Stores_c[[#All],[Manager_Name]])</f>
        <v>Virginia Webster</v>
      </c>
      <c r="AG3234" t="str" cm="1">
        <f t="array" ref="AG3234">_xlfn.XLOOKUP(Orders_C[[#This Row],[Store_ID]],Stores_c[[#All],[Store_ID]],Stores_c[[#All],[Store_Type]])</f>
        <v>Street</v>
      </c>
    </row>
    <row r="3235" spans="1:33" x14ac:dyDescent="0.25">
      <c r="A3235">
        <v>9246</v>
      </c>
      <c r="B3235" s="1">
        <v>45938</v>
      </c>
      <c r="C3235" s="2">
        <v>0.68237268518518523</v>
      </c>
      <c r="D3235">
        <v>1508</v>
      </c>
      <c r="E3235">
        <v>216</v>
      </c>
      <c r="F3235">
        <v>468</v>
      </c>
      <c r="G3235">
        <v>338</v>
      </c>
      <c r="H3235">
        <v>4</v>
      </c>
      <c r="I3235">
        <v>237</v>
      </c>
      <c r="J3235">
        <v>15</v>
      </c>
      <c r="K3235">
        <v>11.85</v>
      </c>
      <c r="L3235">
        <v>944.85</v>
      </c>
      <c r="M3235" t="s">
        <v>18</v>
      </c>
      <c r="N3235" t="s">
        <v>23</v>
      </c>
      <c r="O3235">
        <v>52</v>
      </c>
      <c r="P3235">
        <v>1</v>
      </c>
      <c r="Q3235" t="s">
        <v>3269</v>
      </c>
      <c r="R3235">
        <v>510</v>
      </c>
      <c r="S3235" s="3">
        <v>0.15</v>
      </c>
      <c r="T3235" s="6">
        <v>376.05000000000007</v>
      </c>
      <c r="U3235" t="s">
        <v>6332</v>
      </c>
      <c r="V3235">
        <v>2025</v>
      </c>
      <c r="W3235" t="s">
        <v>6331</v>
      </c>
      <c r="X3235" t="str">
        <f>_xlfn.XLOOKUP(Orders_C[[#This Row],[Product_ID]],Products_C[Product_ID],Products_C[Product_Name])</f>
        <v>Chicken Wings</v>
      </c>
      <c r="Y3235" t="str">
        <f>_xlfn.XLOOKUP(Orders_C[[#This Row],[Product_ID]],Products_C[Product_ID],Products_C[Category])</f>
        <v>Burger</v>
      </c>
      <c r="Z3235" t="str">
        <f>_xlfn.XLOOKUP(Orders_C[[#This Row],[Store_ID]],Stores_c[Store_ID],Stores_c[City])</f>
        <v>Garciaview</v>
      </c>
      <c r="AA3235" t="str">
        <f>_xlfn.XLOOKUP(Orders_C[[#This Row],[Customer_ID]],Customers_c[Customer_ID],Customers_c[Customer_Name])</f>
        <v>Joseph Frederick MD</v>
      </c>
      <c r="AB3235" s="6">
        <f>Orders_C[[#This Row],[Quantity]]*Orders_C[[#This Row],[Unit_Price]]*(1-Orders_C[[#This Row],[Discount %]])+Orders_C[[#This Row],[Tax]]</f>
        <v>817.65</v>
      </c>
      <c r="AC3235" s="9">
        <f>(Orders_C[[#This Row],[Unit_Price]]*Orders_C[[#This Row],[Quantity]])-Orders_C[[#This Row],[Discount]]+Orders_C[[#This Row],[Tax]]</f>
        <v>944.85</v>
      </c>
      <c r="AD3235" t="str">
        <f>IF(COUNTIF(Orders_C[[#All],[Customer_ID]],Orders_C[[#This Row],[Customer_ID]])&gt;1,"Repeat","New")</f>
        <v>Repeat</v>
      </c>
      <c r="AE3235" t="str" cm="1">
        <f t="array" ref="AE3235">_xlfn.XLOOKUP(Orders_C[[#This Row],[Store_ID]],Stores_c[[#All],[Store_ID]],Stores_c[[#All],[City]])</f>
        <v>Garciaview</v>
      </c>
      <c r="AF3235" t="str" cm="1">
        <f t="array" ref="AF3235">_xlfn.XLOOKUP(Orders_C[[#This Row],[Store_ID]],Stores_c[[#All],[Store_ID]],Stores_c[[#All],[Manager_Name]])</f>
        <v>Karina Washington</v>
      </c>
      <c r="AG3235" t="str" cm="1">
        <f t="array" ref="AG3235">_xlfn.XLOOKUP(Orders_C[[#This Row],[Store_ID]],Stores_c[[#All],[Store_ID]],Stores_c[[#All],[Store_Type]])</f>
        <v>Drive-Thru</v>
      </c>
    </row>
    <row r="3236" spans="1:33" x14ac:dyDescent="0.25">
      <c r="A3236">
        <v>6456</v>
      </c>
      <c r="B3236" s="1">
        <v>45838</v>
      </c>
      <c r="C3236" s="2">
        <v>0.60975694444444439</v>
      </c>
      <c r="D3236">
        <v>1229</v>
      </c>
      <c r="E3236">
        <v>218</v>
      </c>
      <c r="F3236">
        <v>432</v>
      </c>
      <c r="G3236">
        <v>303</v>
      </c>
      <c r="H3236">
        <v>4</v>
      </c>
      <c r="I3236">
        <v>231</v>
      </c>
      <c r="J3236">
        <v>5</v>
      </c>
      <c r="K3236">
        <v>11.55</v>
      </c>
      <c r="L3236">
        <v>930.55</v>
      </c>
      <c r="M3236" t="s">
        <v>20</v>
      </c>
      <c r="N3236" t="s">
        <v>23</v>
      </c>
      <c r="O3236">
        <v>53</v>
      </c>
      <c r="P3236">
        <v>3</v>
      </c>
      <c r="Q3236" t="s">
        <v>479</v>
      </c>
      <c r="R3236">
        <v>510</v>
      </c>
      <c r="S3236" s="3">
        <v>0.05</v>
      </c>
      <c r="T3236" s="6">
        <v>376.15</v>
      </c>
      <c r="U3236" t="s">
        <v>6340</v>
      </c>
      <c r="V3236">
        <v>2025</v>
      </c>
      <c r="W3236" t="s">
        <v>6331</v>
      </c>
      <c r="X3236" t="str">
        <f>_xlfn.XLOOKUP(Orders_C[[#This Row],[Product_ID]],Products_C[Product_ID],Products_C[Product_Name])</f>
        <v>Chocolate Lava Cake</v>
      </c>
      <c r="Y3236" t="str">
        <f>_xlfn.XLOOKUP(Orders_C[[#This Row],[Product_ID]],Products_C[Product_ID],Products_C[Category])</f>
        <v>Chicken</v>
      </c>
      <c r="Z3236" t="str">
        <f>_xlfn.XLOOKUP(Orders_C[[#This Row],[Store_ID]],Stores_c[Store_ID],Stores_c[City])</f>
        <v>East Johnport</v>
      </c>
      <c r="AA3236" t="str">
        <f>_xlfn.XLOOKUP(Orders_C[[#This Row],[Customer_ID]],Customers_c[Customer_ID],Customers_c[Customer_Name])</f>
        <v>Veronica Hamilton</v>
      </c>
      <c r="AB3236" s="6">
        <f>Orders_C[[#This Row],[Quantity]]*Orders_C[[#This Row],[Unit_Price]]*(1-Orders_C[[#This Row],[Discount %]])+Orders_C[[#This Row],[Tax]]</f>
        <v>889.34999999999991</v>
      </c>
      <c r="AC3236" s="9">
        <f>(Orders_C[[#This Row],[Unit_Price]]*Orders_C[[#This Row],[Quantity]])-Orders_C[[#This Row],[Discount]]+Orders_C[[#This Row],[Tax]]</f>
        <v>930.55</v>
      </c>
      <c r="AD3236" t="str">
        <f>IF(COUNTIF(Orders_C[[#All],[Customer_ID]],Orders_C[[#This Row],[Customer_ID]])&gt;1,"Repeat","New")</f>
        <v>Repeat</v>
      </c>
      <c r="AE3236" t="str" cm="1">
        <f t="array" ref="AE3236">_xlfn.XLOOKUP(Orders_C[[#This Row],[Store_ID]],Stores_c[[#All],[Store_ID]],Stores_c[[#All],[City]])</f>
        <v>East Johnport</v>
      </c>
      <c r="AF3236" t="str" cm="1">
        <f t="array" ref="AF3236">_xlfn.XLOOKUP(Orders_C[[#This Row],[Store_ID]],Stores_c[[#All],[Store_ID]],Stores_c[[#All],[Manager_Name]])</f>
        <v>Mr. Matthew Murillo III</v>
      </c>
      <c r="AG3236" t="str" cm="1">
        <f t="array" ref="AG3236">_xlfn.XLOOKUP(Orders_C[[#This Row],[Store_ID]],Stores_c[[#All],[Store_ID]],Stores_c[[#All],[Store_Type]])</f>
        <v>Street</v>
      </c>
    </row>
    <row r="3237" spans="1:33" x14ac:dyDescent="0.25">
      <c r="A3237">
        <v>8164</v>
      </c>
      <c r="B3237" s="1">
        <v>45988</v>
      </c>
      <c r="C3237" s="2">
        <v>5.1631944444444446E-2</v>
      </c>
      <c r="D3237">
        <v>1301</v>
      </c>
      <c r="E3237">
        <v>218</v>
      </c>
      <c r="F3237">
        <v>515</v>
      </c>
      <c r="G3237">
        <v>339</v>
      </c>
      <c r="H3237">
        <v>4</v>
      </c>
      <c r="I3237">
        <v>231</v>
      </c>
      <c r="J3237">
        <v>5</v>
      </c>
      <c r="K3237">
        <v>11.55</v>
      </c>
      <c r="L3237">
        <v>930.55</v>
      </c>
      <c r="M3237" t="s">
        <v>19</v>
      </c>
      <c r="N3237" t="s">
        <v>21</v>
      </c>
      <c r="O3237">
        <v>55</v>
      </c>
      <c r="P3237">
        <v>3</v>
      </c>
      <c r="Q3237" t="s">
        <v>2187</v>
      </c>
      <c r="R3237">
        <v>506</v>
      </c>
      <c r="S3237" s="3">
        <v>0.05</v>
      </c>
      <c r="T3237" s="6">
        <v>376.15</v>
      </c>
      <c r="U3237" t="s">
        <v>6336</v>
      </c>
      <c r="V3237">
        <v>2025</v>
      </c>
      <c r="W3237" t="s">
        <v>6331</v>
      </c>
      <c r="X3237" t="str">
        <f>_xlfn.XLOOKUP(Orders_C[[#This Row],[Product_ID]],Products_C[Product_ID],Products_C[Product_Name])</f>
        <v>Veg Burger</v>
      </c>
      <c r="Y3237" t="str">
        <f>_xlfn.XLOOKUP(Orders_C[[#This Row],[Product_ID]],Products_C[Product_ID],Products_C[Category])</f>
        <v>Burger</v>
      </c>
      <c r="Z3237" t="str">
        <f>_xlfn.XLOOKUP(Orders_C[[#This Row],[Store_ID]],Stores_c[Store_ID],Stores_c[City])</f>
        <v>East Johnport</v>
      </c>
      <c r="AA3237" t="str">
        <f>_xlfn.XLOOKUP(Orders_C[[#This Row],[Customer_ID]],Customers_c[Customer_ID],Customers_c[Customer_Name])</f>
        <v>Jennifer Bishop</v>
      </c>
      <c r="AB3237" s="6">
        <f>Orders_C[[#This Row],[Quantity]]*Orders_C[[#This Row],[Unit_Price]]*(1-Orders_C[[#This Row],[Discount %]])+Orders_C[[#This Row],[Tax]]</f>
        <v>889.34999999999991</v>
      </c>
      <c r="AC3237" s="9">
        <f>(Orders_C[[#This Row],[Unit_Price]]*Orders_C[[#This Row],[Quantity]])-Orders_C[[#This Row],[Discount]]+Orders_C[[#This Row],[Tax]]</f>
        <v>930.55</v>
      </c>
      <c r="AD3237" t="str">
        <f>IF(COUNTIF(Orders_C[[#All],[Customer_ID]],Orders_C[[#This Row],[Customer_ID]])&gt;1,"Repeat","New")</f>
        <v>Repeat</v>
      </c>
      <c r="AE3237" t="str" cm="1">
        <f t="array" ref="AE3237">_xlfn.XLOOKUP(Orders_C[[#This Row],[Store_ID]],Stores_c[[#All],[Store_ID]],Stores_c[[#All],[City]])</f>
        <v>East Johnport</v>
      </c>
      <c r="AF3237" t="str" cm="1">
        <f t="array" ref="AF3237">_xlfn.XLOOKUP(Orders_C[[#This Row],[Store_ID]],Stores_c[[#All],[Store_ID]],Stores_c[[#All],[Manager_Name]])</f>
        <v>Mr. Matthew Murillo III</v>
      </c>
      <c r="AG3237" t="str" cm="1">
        <f t="array" ref="AG3237">_xlfn.XLOOKUP(Orders_C[[#This Row],[Store_ID]],Stores_c[[#All],[Store_ID]],Stores_c[[#All],[Store_Type]])</f>
        <v>Street</v>
      </c>
    </row>
    <row r="3238" spans="1:33" x14ac:dyDescent="0.25">
      <c r="A3238">
        <v>6599</v>
      </c>
      <c r="B3238" s="1">
        <v>46028</v>
      </c>
      <c r="C3238" s="2">
        <v>4.6863425925925926E-2</v>
      </c>
      <c r="D3238">
        <v>1695</v>
      </c>
      <c r="E3238">
        <v>216</v>
      </c>
      <c r="F3238">
        <v>460</v>
      </c>
      <c r="G3238">
        <v>313</v>
      </c>
      <c r="H3238">
        <v>4</v>
      </c>
      <c r="I3238">
        <v>228</v>
      </c>
      <c r="J3238">
        <v>0</v>
      </c>
      <c r="K3238">
        <v>11.4</v>
      </c>
      <c r="L3238">
        <v>923.4</v>
      </c>
      <c r="M3238" t="s">
        <v>18</v>
      </c>
      <c r="N3238" t="s">
        <v>22</v>
      </c>
      <c r="O3238">
        <v>57</v>
      </c>
      <c r="P3238">
        <v>4</v>
      </c>
      <c r="Q3238" t="s">
        <v>622</v>
      </c>
      <c r="R3238">
        <v>504</v>
      </c>
      <c r="S3238" s="3">
        <v>0</v>
      </c>
      <c r="T3238" s="6">
        <v>376.20000000000005</v>
      </c>
      <c r="U3238" t="s">
        <v>6330</v>
      </c>
      <c r="V3238">
        <v>2026</v>
      </c>
      <c r="W3238" t="s">
        <v>6331</v>
      </c>
      <c r="X3238" t="str">
        <f>_xlfn.XLOOKUP(Orders_C[[#This Row],[Product_ID]],Products_C[Product_ID],Products_C[Product_Name])</f>
        <v>Rice Bowl</v>
      </c>
      <c r="Y3238" t="str">
        <f>_xlfn.XLOOKUP(Orders_C[[#This Row],[Product_ID]],Products_C[Product_ID],Products_C[Category])</f>
        <v>Beverage</v>
      </c>
      <c r="Z3238" t="str">
        <f>_xlfn.XLOOKUP(Orders_C[[#This Row],[Store_ID]],Stores_c[Store_ID],Stores_c[City])</f>
        <v>Garciaview</v>
      </c>
      <c r="AA3238" t="str">
        <f>_xlfn.XLOOKUP(Orders_C[[#This Row],[Customer_ID]],Customers_c[Customer_ID],Customers_c[Customer_Name])</f>
        <v>Robert Harris</v>
      </c>
      <c r="AB3238" s="6">
        <f>Orders_C[[#This Row],[Quantity]]*Orders_C[[#This Row],[Unit_Price]]*(1-Orders_C[[#This Row],[Discount %]])+Orders_C[[#This Row],[Tax]]</f>
        <v>923.4</v>
      </c>
      <c r="AC3238" s="9">
        <f>(Orders_C[[#This Row],[Unit_Price]]*Orders_C[[#This Row],[Quantity]])-Orders_C[[#This Row],[Discount]]+Orders_C[[#This Row],[Tax]]</f>
        <v>923.4</v>
      </c>
      <c r="AD3238" t="str">
        <f>IF(COUNTIF(Orders_C[[#All],[Customer_ID]],Orders_C[[#This Row],[Customer_ID]])&gt;1,"Repeat","New")</f>
        <v>Repeat</v>
      </c>
      <c r="AE3238" t="str" cm="1">
        <f t="array" ref="AE3238">_xlfn.XLOOKUP(Orders_C[[#This Row],[Store_ID]],Stores_c[[#All],[Store_ID]],Stores_c[[#All],[City]])</f>
        <v>Garciaview</v>
      </c>
      <c r="AF3238" t="str" cm="1">
        <f t="array" ref="AF3238">_xlfn.XLOOKUP(Orders_C[[#This Row],[Store_ID]],Stores_c[[#All],[Store_ID]],Stores_c[[#All],[Manager_Name]])</f>
        <v>Karina Washington</v>
      </c>
      <c r="AG3238" t="str" cm="1">
        <f t="array" ref="AG3238">_xlfn.XLOOKUP(Orders_C[[#This Row],[Store_ID]],Stores_c[[#All],[Store_ID]],Stores_c[[#All],[Store_Type]])</f>
        <v>Drive-Thru</v>
      </c>
    </row>
    <row r="3239" spans="1:33" x14ac:dyDescent="0.25">
      <c r="A3239">
        <v>10767</v>
      </c>
      <c r="B3239" s="1">
        <v>45929</v>
      </c>
      <c r="C3239" s="2">
        <v>4.3923611111111108E-2</v>
      </c>
      <c r="D3239">
        <v>1947</v>
      </c>
      <c r="E3239">
        <v>225</v>
      </c>
      <c r="F3239">
        <v>428</v>
      </c>
      <c r="G3239">
        <v>302</v>
      </c>
      <c r="H3239">
        <v>4</v>
      </c>
      <c r="I3239">
        <v>228</v>
      </c>
      <c r="J3239">
        <v>0</v>
      </c>
      <c r="K3239">
        <v>11.4</v>
      </c>
      <c r="L3239">
        <v>923.4</v>
      </c>
      <c r="M3239" t="s">
        <v>19</v>
      </c>
      <c r="N3239" t="s">
        <v>22</v>
      </c>
      <c r="O3239">
        <v>29</v>
      </c>
      <c r="P3239">
        <v>1</v>
      </c>
      <c r="Q3239" t="s">
        <v>4790</v>
      </c>
      <c r="R3239">
        <v>506</v>
      </c>
      <c r="S3239" s="3">
        <v>0</v>
      </c>
      <c r="T3239" s="6">
        <v>376.20000000000005</v>
      </c>
      <c r="U3239" t="s">
        <v>6335</v>
      </c>
      <c r="V3239">
        <v>2025</v>
      </c>
      <c r="W3239" t="s">
        <v>6329</v>
      </c>
      <c r="X3239" t="str">
        <f>_xlfn.XLOOKUP(Orders_C[[#This Row],[Product_ID]],Products_C[Product_ID],Products_C[Product_Name])</f>
        <v>Chicken Wings</v>
      </c>
      <c r="Y3239" t="str">
        <f>_xlfn.XLOOKUP(Orders_C[[#This Row],[Product_ID]],Products_C[Product_ID],Products_C[Category])</f>
        <v>Chicken</v>
      </c>
      <c r="Z3239" t="str">
        <f>_xlfn.XLOOKUP(Orders_C[[#This Row],[Store_ID]],Stores_c[Store_ID],Stores_c[City])</f>
        <v>South Peter</v>
      </c>
      <c r="AA3239" t="str">
        <f>_xlfn.XLOOKUP(Orders_C[[#This Row],[Customer_ID]],Customers_c[Customer_ID],Customers_c[Customer_Name])</f>
        <v>Paul Cook</v>
      </c>
      <c r="AB3239" s="6">
        <f>Orders_C[[#This Row],[Quantity]]*Orders_C[[#This Row],[Unit_Price]]*(1-Orders_C[[#This Row],[Discount %]])+Orders_C[[#This Row],[Tax]]</f>
        <v>923.4</v>
      </c>
      <c r="AC3239" s="9">
        <f>(Orders_C[[#This Row],[Unit_Price]]*Orders_C[[#This Row],[Quantity]])-Orders_C[[#This Row],[Discount]]+Orders_C[[#This Row],[Tax]]</f>
        <v>923.4</v>
      </c>
      <c r="AD3239" t="str">
        <f>IF(COUNTIF(Orders_C[[#All],[Customer_ID]],Orders_C[[#This Row],[Customer_ID]])&gt;1,"Repeat","New")</f>
        <v>Repeat</v>
      </c>
      <c r="AE3239" t="str" cm="1">
        <f t="array" ref="AE3239">_xlfn.XLOOKUP(Orders_C[[#This Row],[Store_ID]],Stores_c[[#All],[Store_ID]],Stores_c[[#All],[City]])</f>
        <v>South Peter</v>
      </c>
      <c r="AF3239" t="str" cm="1">
        <f t="array" ref="AF3239">_xlfn.XLOOKUP(Orders_C[[#This Row],[Store_ID]],Stores_c[[#All],[Store_ID]],Stores_c[[#All],[Manager_Name]])</f>
        <v>Gregory Lambert</v>
      </c>
      <c r="AG3239" t="str" cm="1">
        <f t="array" ref="AG3239">_xlfn.XLOOKUP(Orders_C[[#This Row],[Store_ID]],Stores_c[[#All],[Store_ID]],Stores_c[[#All],[Store_Type]])</f>
        <v>Street</v>
      </c>
    </row>
    <row r="3240" spans="1:33" x14ac:dyDescent="0.25">
      <c r="A3240">
        <v>6748</v>
      </c>
      <c r="B3240" s="1">
        <v>46035</v>
      </c>
      <c r="C3240" s="2">
        <v>0.27998842592592593</v>
      </c>
      <c r="D3240">
        <v>1584</v>
      </c>
      <c r="E3240">
        <v>210</v>
      </c>
      <c r="F3240">
        <v>495</v>
      </c>
      <c r="G3240">
        <v>336</v>
      </c>
      <c r="H3240">
        <v>3</v>
      </c>
      <c r="I3240">
        <v>301</v>
      </c>
      <c r="J3240">
        <v>0</v>
      </c>
      <c r="K3240">
        <v>15.05</v>
      </c>
      <c r="L3240">
        <v>918.05</v>
      </c>
      <c r="M3240" t="s">
        <v>18</v>
      </c>
      <c r="N3240" t="s">
        <v>21</v>
      </c>
      <c r="O3240">
        <v>31</v>
      </c>
      <c r="P3240">
        <v>2</v>
      </c>
      <c r="Q3240" t="s">
        <v>771</v>
      </c>
      <c r="R3240">
        <v>509</v>
      </c>
      <c r="S3240" s="3">
        <v>0</v>
      </c>
      <c r="T3240" s="6">
        <v>376.25</v>
      </c>
      <c r="U3240" t="s">
        <v>6330</v>
      </c>
      <c r="V3240">
        <v>2026</v>
      </c>
      <c r="W3240" t="s">
        <v>6329</v>
      </c>
      <c r="X3240" t="str">
        <f>_xlfn.XLOOKUP(Orders_C[[#This Row],[Product_ID]],Products_C[Product_ID],Products_C[Product_Name])</f>
        <v>Chicken Bucket</v>
      </c>
      <c r="Y3240" t="str">
        <f>_xlfn.XLOOKUP(Orders_C[[#This Row],[Product_ID]],Products_C[Product_ID],Products_C[Category])</f>
        <v>Dessert</v>
      </c>
      <c r="Z3240" t="str">
        <f>_xlfn.XLOOKUP(Orders_C[[#This Row],[Store_ID]],Stores_c[Store_ID],Stores_c[City])</f>
        <v>East William</v>
      </c>
      <c r="AA3240" t="str">
        <f>_xlfn.XLOOKUP(Orders_C[[#This Row],[Customer_ID]],Customers_c[Customer_ID],Customers_c[Customer_Name])</f>
        <v>Drew Edwards</v>
      </c>
      <c r="AB3240" s="6">
        <f>Orders_C[[#This Row],[Quantity]]*Orders_C[[#This Row],[Unit_Price]]*(1-Orders_C[[#This Row],[Discount %]])+Orders_C[[#This Row],[Tax]]</f>
        <v>918.05</v>
      </c>
      <c r="AC3240" s="9">
        <f>(Orders_C[[#This Row],[Unit_Price]]*Orders_C[[#This Row],[Quantity]])-Orders_C[[#This Row],[Discount]]+Orders_C[[#This Row],[Tax]]</f>
        <v>918.05</v>
      </c>
      <c r="AD3240" t="str">
        <f>IF(COUNTIF(Orders_C[[#All],[Customer_ID]],Orders_C[[#This Row],[Customer_ID]])&gt;1,"Repeat","New")</f>
        <v>Repeat</v>
      </c>
      <c r="AE3240" t="str" cm="1">
        <f t="array" ref="AE3240">_xlfn.XLOOKUP(Orders_C[[#This Row],[Store_ID]],Stores_c[[#All],[Store_ID]],Stores_c[[#All],[City]])</f>
        <v>East William</v>
      </c>
      <c r="AF3240" t="str" cm="1">
        <f t="array" ref="AF3240">_xlfn.XLOOKUP(Orders_C[[#This Row],[Store_ID]],Stores_c[[#All],[Store_ID]],Stores_c[[#All],[Manager_Name]])</f>
        <v>Victoria Butler</v>
      </c>
      <c r="AG3240" t="str" cm="1">
        <f t="array" ref="AG3240">_xlfn.XLOOKUP(Orders_C[[#This Row],[Store_ID]],Stores_c[[#All],[Store_ID]],Stores_c[[#All],[Store_Type]])</f>
        <v>Drive-Thru</v>
      </c>
    </row>
    <row r="3241" spans="1:33" x14ac:dyDescent="0.25">
      <c r="A3241">
        <v>7904</v>
      </c>
      <c r="B3241" s="1">
        <v>45731</v>
      </c>
      <c r="C3241" s="2">
        <v>0.72689814814814813</v>
      </c>
      <c r="D3241">
        <v>1069</v>
      </c>
      <c r="E3241">
        <v>201</v>
      </c>
      <c r="F3241">
        <v>522</v>
      </c>
      <c r="G3241">
        <v>310</v>
      </c>
      <c r="H3241">
        <v>3</v>
      </c>
      <c r="I3241">
        <v>301</v>
      </c>
      <c r="J3241">
        <v>0</v>
      </c>
      <c r="K3241">
        <v>15.05</v>
      </c>
      <c r="L3241">
        <v>918.05</v>
      </c>
      <c r="M3241" t="s">
        <v>18</v>
      </c>
      <c r="N3241" t="s">
        <v>21</v>
      </c>
      <c r="O3241">
        <v>57</v>
      </c>
      <c r="P3241">
        <v>3</v>
      </c>
      <c r="Q3241" t="s">
        <v>1927</v>
      </c>
      <c r="R3241">
        <v>508</v>
      </c>
      <c r="S3241" s="3">
        <v>0</v>
      </c>
      <c r="T3241" s="6">
        <v>376.25</v>
      </c>
      <c r="U3241" t="s">
        <v>6334</v>
      </c>
      <c r="V3241">
        <v>2025</v>
      </c>
      <c r="W3241" t="s">
        <v>6331</v>
      </c>
      <c r="X3241" t="str">
        <f>_xlfn.XLOOKUP(Orders_C[[#This Row],[Product_ID]],Products_C[Product_ID],Products_C[Product_Name])</f>
        <v>Chicken Bucket</v>
      </c>
      <c r="Y3241" t="str">
        <f>_xlfn.XLOOKUP(Orders_C[[#This Row],[Product_ID]],Products_C[Product_ID],Products_C[Category])</f>
        <v>Chicken</v>
      </c>
      <c r="Z3241" t="str">
        <f>_xlfn.XLOOKUP(Orders_C[[#This Row],[Store_ID]],Stores_c[Store_ID],Stores_c[City])</f>
        <v>Lake Nicholasburgh</v>
      </c>
      <c r="AA3241" t="str">
        <f>_xlfn.XLOOKUP(Orders_C[[#This Row],[Customer_ID]],Customers_c[Customer_ID],Customers_c[Customer_Name])</f>
        <v>Mark Anderson</v>
      </c>
      <c r="AB3241" s="6">
        <f>Orders_C[[#This Row],[Quantity]]*Orders_C[[#This Row],[Unit_Price]]*(1-Orders_C[[#This Row],[Discount %]])+Orders_C[[#This Row],[Tax]]</f>
        <v>918.05</v>
      </c>
      <c r="AC3241" s="9">
        <f>(Orders_C[[#This Row],[Unit_Price]]*Orders_C[[#This Row],[Quantity]])-Orders_C[[#This Row],[Discount]]+Orders_C[[#This Row],[Tax]]</f>
        <v>918.05</v>
      </c>
      <c r="AD3241" t="str">
        <f>IF(COUNTIF(Orders_C[[#All],[Customer_ID]],Orders_C[[#This Row],[Customer_ID]])&gt;1,"Repeat","New")</f>
        <v>Repeat</v>
      </c>
      <c r="AE3241" t="str" cm="1">
        <f t="array" ref="AE3241">_xlfn.XLOOKUP(Orders_C[[#This Row],[Store_ID]],Stores_c[[#All],[Store_ID]],Stores_c[[#All],[City]])</f>
        <v>Lake Nicholasburgh</v>
      </c>
      <c r="AF3241" t="str" cm="1">
        <f t="array" ref="AF3241">_xlfn.XLOOKUP(Orders_C[[#This Row],[Store_ID]],Stores_c[[#All],[Store_ID]],Stores_c[[#All],[Manager_Name]])</f>
        <v>Maurice Garcia</v>
      </c>
      <c r="AG3241" t="str" cm="1">
        <f t="array" ref="AG3241">_xlfn.XLOOKUP(Orders_C[[#This Row],[Store_ID]],Stores_c[[#All],[Store_ID]],Stores_c[[#All],[Store_Type]])</f>
        <v>Mall</v>
      </c>
    </row>
    <row r="3242" spans="1:33" x14ac:dyDescent="0.25">
      <c r="A3242">
        <v>8582</v>
      </c>
      <c r="B3242" s="1">
        <v>45904</v>
      </c>
      <c r="C3242" s="2">
        <v>0.47457175925925926</v>
      </c>
      <c r="D3242">
        <v>1208</v>
      </c>
      <c r="E3242">
        <v>221</v>
      </c>
      <c r="F3242">
        <v>490</v>
      </c>
      <c r="G3242">
        <v>324</v>
      </c>
      <c r="H3242">
        <v>3</v>
      </c>
      <c r="I3242">
        <v>313</v>
      </c>
      <c r="J3242">
        <v>15</v>
      </c>
      <c r="K3242">
        <v>15.65</v>
      </c>
      <c r="L3242">
        <v>939.65</v>
      </c>
      <c r="M3242" t="s">
        <v>18</v>
      </c>
      <c r="N3242" t="s">
        <v>23</v>
      </c>
      <c r="O3242">
        <v>42</v>
      </c>
      <c r="P3242">
        <v>4</v>
      </c>
      <c r="Q3242" t="s">
        <v>2605</v>
      </c>
      <c r="R3242">
        <v>507</v>
      </c>
      <c r="S3242" s="3">
        <v>0.15</v>
      </c>
      <c r="T3242" s="6">
        <v>376.25</v>
      </c>
      <c r="U3242" t="s">
        <v>6335</v>
      </c>
      <c r="V3242">
        <v>2025</v>
      </c>
      <c r="W3242" t="s">
        <v>6331</v>
      </c>
      <c r="X3242" t="str">
        <f>_xlfn.XLOOKUP(Orders_C[[#This Row],[Product_ID]],Products_C[Product_ID],Products_C[Product_Name])</f>
        <v>Krushers</v>
      </c>
      <c r="Y3242" t="str">
        <f>_xlfn.XLOOKUP(Orders_C[[#This Row],[Product_ID]],Products_C[Product_ID],Products_C[Category])</f>
        <v>Dessert</v>
      </c>
      <c r="Z3242" t="str">
        <f>_xlfn.XLOOKUP(Orders_C[[#This Row],[Store_ID]],Stores_c[Store_ID],Stores_c[City])</f>
        <v>Port Barbarabury</v>
      </c>
      <c r="AA3242" t="str">
        <f>_xlfn.XLOOKUP(Orders_C[[#This Row],[Customer_ID]],Customers_c[Customer_ID],Customers_c[Customer_Name])</f>
        <v>Brian Wright</v>
      </c>
      <c r="AB3242" s="6">
        <f>Orders_C[[#This Row],[Quantity]]*Orders_C[[#This Row],[Unit_Price]]*(1-Orders_C[[#This Row],[Discount %]])+Orders_C[[#This Row],[Tax]]</f>
        <v>813.8</v>
      </c>
      <c r="AC3242" s="9">
        <f>(Orders_C[[#This Row],[Unit_Price]]*Orders_C[[#This Row],[Quantity]])-Orders_C[[#This Row],[Discount]]+Orders_C[[#This Row],[Tax]]</f>
        <v>939.65</v>
      </c>
      <c r="AD3242" t="str">
        <f>IF(COUNTIF(Orders_C[[#All],[Customer_ID]],Orders_C[[#This Row],[Customer_ID]])&gt;1,"Repeat","New")</f>
        <v>Repeat</v>
      </c>
      <c r="AE3242" t="str" cm="1">
        <f t="array" ref="AE3242">_xlfn.XLOOKUP(Orders_C[[#This Row],[Store_ID]],Stores_c[[#All],[Store_ID]],Stores_c[[#All],[City]])</f>
        <v>Port Barbarabury</v>
      </c>
      <c r="AF3242" t="str" cm="1">
        <f t="array" ref="AF3242">_xlfn.XLOOKUP(Orders_C[[#This Row],[Store_ID]],Stores_c[[#All],[Store_ID]],Stores_c[[#All],[Manager_Name]])</f>
        <v>Edward Nguyen</v>
      </c>
      <c r="AG3242" t="str" cm="1">
        <f t="array" ref="AG3242">_xlfn.XLOOKUP(Orders_C[[#This Row],[Store_ID]],Stores_c[[#All],[Store_ID]],Stores_c[[#All],[Store_Type]])</f>
        <v>Street</v>
      </c>
    </row>
    <row r="3243" spans="1:33" x14ac:dyDescent="0.25">
      <c r="A3243">
        <v>9902</v>
      </c>
      <c r="B3243" s="1">
        <v>46020</v>
      </c>
      <c r="C3243" s="2">
        <v>4.0763888888888891E-2</v>
      </c>
      <c r="D3243">
        <v>1435</v>
      </c>
      <c r="E3243">
        <v>211</v>
      </c>
      <c r="F3243">
        <v>477</v>
      </c>
      <c r="G3243">
        <v>325</v>
      </c>
      <c r="H3243">
        <v>3</v>
      </c>
      <c r="I3243">
        <v>309</v>
      </c>
      <c r="J3243">
        <v>10</v>
      </c>
      <c r="K3243">
        <v>15.45</v>
      </c>
      <c r="L3243">
        <v>932.45</v>
      </c>
      <c r="M3243" t="s">
        <v>20</v>
      </c>
      <c r="N3243" t="s">
        <v>23</v>
      </c>
      <c r="O3243">
        <v>35</v>
      </c>
      <c r="P3243">
        <v>2</v>
      </c>
      <c r="Q3243" t="s">
        <v>3925</v>
      </c>
      <c r="R3243">
        <v>501</v>
      </c>
      <c r="S3243" s="3">
        <v>0.1</v>
      </c>
      <c r="T3243" s="6">
        <v>376.25000000000011</v>
      </c>
      <c r="U3243" t="s">
        <v>6328</v>
      </c>
      <c r="V3243">
        <v>2025</v>
      </c>
      <c r="W3243" t="s">
        <v>6329</v>
      </c>
      <c r="X3243" t="str">
        <f>_xlfn.XLOOKUP(Orders_C[[#This Row],[Product_ID]],Products_C[Product_ID],Products_C[Product_Name])</f>
        <v>Veg Burger</v>
      </c>
      <c r="Y3243" t="str">
        <f>_xlfn.XLOOKUP(Orders_C[[#This Row],[Product_ID]],Products_C[Product_ID],Products_C[Category])</f>
        <v>Chicken</v>
      </c>
      <c r="Z3243" t="str">
        <f>_xlfn.XLOOKUP(Orders_C[[#This Row],[Store_ID]],Stores_c[Store_ID],Stores_c[City])</f>
        <v>North Robertstad</v>
      </c>
      <c r="AA3243" t="str">
        <f>_xlfn.XLOOKUP(Orders_C[[#This Row],[Customer_ID]],Customers_c[Customer_ID],Customers_c[Customer_Name])</f>
        <v>Sarah Mcguire</v>
      </c>
      <c r="AB3243" s="6">
        <f>Orders_C[[#This Row],[Quantity]]*Orders_C[[#This Row],[Unit_Price]]*(1-Orders_C[[#This Row],[Discount %]])+Orders_C[[#This Row],[Tax]]</f>
        <v>849.75000000000011</v>
      </c>
      <c r="AC3243" s="9">
        <f>(Orders_C[[#This Row],[Unit_Price]]*Orders_C[[#This Row],[Quantity]])-Orders_C[[#This Row],[Discount]]+Orders_C[[#This Row],[Tax]]</f>
        <v>932.45</v>
      </c>
      <c r="AD3243" t="str">
        <f>IF(COUNTIF(Orders_C[[#All],[Customer_ID]],Orders_C[[#This Row],[Customer_ID]])&gt;1,"Repeat","New")</f>
        <v>Repeat</v>
      </c>
      <c r="AE3243" t="str" cm="1">
        <f t="array" ref="AE3243">_xlfn.XLOOKUP(Orders_C[[#This Row],[Store_ID]],Stores_c[[#All],[Store_ID]],Stores_c[[#All],[City]])</f>
        <v>North Robertstad</v>
      </c>
      <c r="AF3243" t="str" cm="1">
        <f t="array" ref="AF3243">_xlfn.XLOOKUP(Orders_C[[#This Row],[Store_ID]],Stores_c[[#All],[Store_ID]],Stores_c[[#All],[Manager_Name]])</f>
        <v>Mary Lewis</v>
      </c>
      <c r="AG3243" t="str" cm="1">
        <f t="array" ref="AG3243">_xlfn.XLOOKUP(Orders_C[[#This Row],[Store_ID]],Stores_c[[#All],[Store_ID]],Stores_c[[#All],[Store_Type]])</f>
        <v>Street</v>
      </c>
    </row>
    <row r="3244" spans="1:33" x14ac:dyDescent="0.25">
      <c r="A3244">
        <v>10140</v>
      </c>
      <c r="B3244" s="1">
        <v>45955</v>
      </c>
      <c r="C3244" s="2">
        <v>2.0925925925925924E-2</v>
      </c>
      <c r="D3244">
        <v>1188</v>
      </c>
      <c r="E3244">
        <v>219</v>
      </c>
      <c r="F3244">
        <v>511</v>
      </c>
      <c r="G3244">
        <v>327</v>
      </c>
      <c r="H3244">
        <v>3</v>
      </c>
      <c r="I3244">
        <v>309</v>
      </c>
      <c r="J3244">
        <v>10</v>
      </c>
      <c r="K3244">
        <v>15.45</v>
      </c>
      <c r="L3244">
        <v>932.45</v>
      </c>
      <c r="M3244" t="s">
        <v>18</v>
      </c>
      <c r="N3244" t="s">
        <v>22</v>
      </c>
      <c r="O3244">
        <v>37</v>
      </c>
      <c r="P3244">
        <v>1</v>
      </c>
      <c r="Q3244" t="s">
        <v>4163</v>
      </c>
      <c r="R3244">
        <v>505</v>
      </c>
      <c r="S3244" s="3">
        <v>0.1</v>
      </c>
      <c r="T3244" s="6">
        <v>376.25000000000011</v>
      </c>
      <c r="U3244" t="s">
        <v>6332</v>
      </c>
      <c r="V3244">
        <v>2025</v>
      </c>
      <c r="W3244" t="s">
        <v>6329</v>
      </c>
      <c r="X3244" t="str">
        <f>_xlfn.XLOOKUP(Orders_C[[#This Row],[Product_ID]],Products_C[Product_ID],Products_C[Product_Name])</f>
        <v>Wrap</v>
      </c>
      <c r="Y3244" t="str">
        <f>_xlfn.XLOOKUP(Orders_C[[#This Row],[Product_ID]],Products_C[Product_ID],Products_C[Category])</f>
        <v>Chicken</v>
      </c>
      <c r="Z3244" t="str">
        <f>_xlfn.XLOOKUP(Orders_C[[#This Row],[Store_ID]],Stores_c[Store_ID],Stores_c[City])</f>
        <v>Lake David</v>
      </c>
      <c r="AA3244" t="str">
        <f>_xlfn.XLOOKUP(Orders_C[[#This Row],[Customer_ID]],Customers_c[Customer_ID],Customers_c[Customer_Name])</f>
        <v>Meagan Pennington</v>
      </c>
      <c r="AB3244" s="6">
        <f>Orders_C[[#This Row],[Quantity]]*Orders_C[[#This Row],[Unit_Price]]*(1-Orders_C[[#This Row],[Discount %]])+Orders_C[[#This Row],[Tax]]</f>
        <v>849.75000000000011</v>
      </c>
      <c r="AC3244" s="9">
        <f>(Orders_C[[#This Row],[Unit_Price]]*Orders_C[[#This Row],[Quantity]])-Orders_C[[#This Row],[Discount]]+Orders_C[[#This Row],[Tax]]</f>
        <v>932.45</v>
      </c>
      <c r="AD3244" t="str">
        <f>IF(COUNTIF(Orders_C[[#All],[Customer_ID]],Orders_C[[#This Row],[Customer_ID]])&gt;1,"Repeat","New")</f>
        <v>Repeat</v>
      </c>
      <c r="AE3244" t="str" cm="1">
        <f t="array" ref="AE3244">_xlfn.XLOOKUP(Orders_C[[#This Row],[Store_ID]],Stores_c[[#All],[Store_ID]],Stores_c[[#All],[City]])</f>
        <v>Lake David</v>
      </c>
      <c r="AF3244" t="str" cm="1">
        <f t="array" ref="AF3244">_xlfn.XLOOKUP(Orders_C[[#This Row],[Store_ID]],Stores_c[[#All],[Store_ID]],Stores_c[[#All],[Manager_Name]])</f>
        <v>Joshua Hines</v>
      </c>
      <c r="AG3244" t="str" cm="1">
        <f t="array" ref="AG3244">_xlfn.XLOOKUP(Orders_C[[#This Row],[Store_ID]],Stores_c[[#All],[Store_ID]],Stores_c[[#All],[Store_Type]])</f>
        <v>Street</v>
      </c>
    </row>
    <row r="3245" spans="1:33" x14ac:dyDescent="0.25">
      <c r="A3245">
        <v>9596</v>
      </c>
      <c r="B3245" s="1">
        <v>46028</v>
      </c>
      <c r="C3245" s="2">
        <v>0.21464120370370371</v>
      </c>
      <c r="D3245">
        <v>1773</v>
      </c>
      <c r="E3245">
        <v>212</v>
      </c>
      <c r="F3245">
        <v>433</v>
      </c>
      <c r="G3245">
        <v>321</v>
      </c>
      <c r="H3245">
        <v>2</v>
      </c>
      <c r="I3245">
        <v>449</v>
      </c>
      <c r="J3245">
        <v>5</v>
      </c>
      <c r="K3245">
        <v>22.45</v>
      </c>
      <c r="L3245">
        <v>915.45</v>
      </c>
      <c r="M3245" t="s">
        <v>19</v>
      </c>
      <c r="N3245" t="s">
        <v>23</v>
      </c>
      <c r="O3245">
        <v>55</v>
      </c>
      <c r="P3245">
        <v>2</v>
      </c>
      <c r="Q3245" t="s">
        <v>3619</v>
      </c>
      <c r="R3245">
        <v>504</v>
      </c>
      <c r="S3245" s="3">
        <v>0.05</v>
      </c>
      <c r="T3245" s="6">
        <v>376.65000000000009</v>
      </c>
      <c r="U3245" t="s">
        <v>6330</v>
      </c>
      <c r="V3245">
        <v>2026</v>
      </c>
      <c r="W3245" t="s">
        <v>6331</v>
      </c>
      <c r="X3245" t="str">
        <f>_xlfn.XLOOKUP(Orders_C[[#This Row],[Product_ID]],Products_C[Product_ID],Products_C[Product_Name])</f>
        <v>Cold Coffee</v>
      </c>
      <c r="Y3245" t="str">
        <f>_xlfn.XLOOKUP(Orders_C[[#This Row],[Product_ID]],Products_C[Product_ID],Products_C[Category])</f>
        <v>Dessert</v>
      </c>
      <c r="Z3245" t="str">
        <f>_xlfn.XLOOKUP(Orders_C[[#This Row],[Store_ID]],Stores_c[Store_ID],Stores_c[City])</f>
        <v>Andrewview</v>
      </c>
      <c r="AA3245" t="str">
        <f>_xlfn.XLOOKUP(Orders_C[[#This Row],[Customer_ID]],Customers_c[Customer_ID],Customers_c[Customer_Name])</f>
        <v>Brandon Jones</v>
      </c>
      <c r="AB3245" s="6">
        <f>Orders_C[[#This Row],[Quantity]]*Orders_C[[#This Row],[Unit_Price]]*(1-Orders_C[[#This Row],[Discount %]])+Orders_C[[#This Row],[Tax]]</f>
        <v>875.55</v>
      </c>
      <c r="AC3245" s="9">
        <f>(Orders_C[[#This Row],[Unit_Price]]*Orders_C[[#This Row],[Quantity]])-Orders_C[[#This Row],[Discount]]+Orders_C[[#This Row],[Tax]]</f>
        <v>915.45</v>
      </c>
      <c r="AD3245" t="str">
        <f>IF(COUNTIF(Orders_C[[#All],[Customer_ID]],Orders_C[[#This Row],[Customer_ID]])&gt;1,"Repeat","New")</f>
        <v>Repeat</v>
      </c>
      <c r="AE3245" t="str" cm="1">
        <f t="array" ref="AE3245">_xlfn.XLOOKUP(Orders_C[[#This Row],[Store_ID]],Stores_c[[#All],[Store_ID]],Stores_c[[#All],[City]])</f>
        <v>Andrewview</v>
      </c>
      <c r="AF3245" t="str" cm="1">
        <f t="array" ref="AF3245">_xlfn.XLOOKUP(Orders_C[[#This Row],[Store_ID]],Stores_c[[#All],[Store_ID]],Stores_c[[#All],[Manager_Name]])</f>
        <v>Alice Sutton</v>
      </c>
      <c r="AG3245" t="str" cm="1">
        <f t="array" ref="AG3245">_xlfn.XLOOKUP(Orders_C[[#This Row],[Store_ID]],Stores_c[[#All],[Store_ID]],Stores_c[[#All],[Store_Type]])</f>
        <v>Mall</v>
      </c>
    </row>
    <row r="3246" spans="1:33" x14ac:dyDescent="0.25">
      <c r="A3246">
        <v>6157</v>
      </c>
      <c r="B3246" s="1">
        <v>45703</v>
      </c>
      <c r="C3246" s="2">
        <v>0.3379861111111111</v>
      </c>
      <c r="D3246">
        <v>1743</v>
      </c>
      <c r="E3246">
        <v>214</v>
      </c>
      <c r="F3246">
        <v>409</v>
      </c>
      <c r="G3246">
        <v>327</v>
      </c>
      <c r="H3246">
        <v>2</v>
      </c>
      <c r="I3246">
        <v>450</v>
      </c>
      <c r="J3246">
        <v>5</v>
      </c>
      <c r="K3246">
        <v>22.5</v>
      </c>
      <c r="L3246">
        <v>917.5</v>
      </c>
      <c r="M3246" t="s">
        <v>18</v>
      </c>
      <c r="N3246" t="s">
        <v>21</v>
      </c>
      <c r="O3246">
        <v>21</v>
      </c>
      <c r="P3246">
        <v>5</v>
      </c>
      <c r="Q3246" t="s">
        <v>180</v>
      </c>
      <c r="R3246">
        <v>501</v>
      </c>
      <c r="S3246" s="3">
        <v>0.05</v>
      </c>
      <c r="T3246" s="6">
        <v>377.5</v>
      </c>
      <c r="U3246" t="s">
        <v>6338</v>
      </c>
      <c r="V3246">
        <v>2025</v>
      </c>
      <c r="W3246" t="s">
        <v>6329</v>
      </c>
      <c r="X3246" t="str">
        <f>_xlfn.XLOOKUP(Orders_C[[#This Row],[Product_ID]],Products_C[Product_ID],Products_C[Product_Name])</f>
        <v>Wrap</v>
      </c>
      <c r="Y3246" t="str">
        <f>_xlfn.XLOOKUP(Orders_C[[#This Row],[Product_ID]],Products_C[Product_ID],Products_C[Category])</f>
        <v>Chicken</v>
      </c>
      <c r="Z3246" t="str">
        <f>_xlfn.XLOOKUP(Orders_C[[#This Row],[Store_ID]],Stores_c[Store_ID],Stores_c[City])</f>
        <v>New Robert</v>
      </c>
      <c r="AA3246" t="str">
        <f>_xlfn.XLOOKUP(Orders_C[[#This Row],[Customer_ID]],Customers_c[Customer_ID],Customers_c[Customer_Name])</f>
        <v>Jerome Ford</v>
      </c>
      <c r="AB3246" s="6">
        <f>Orders_C[[#This Row],[Quantity]]*Orders_C[[#This Row],[Unit_Price]]*(1-Orders_C[[#This Row],[Discount %]])+Orders_C[[#This Row],[Tax]]</f>
        <v>877.5</v>
      </c>
      <c r="AC3246" s="9">
        <f>(Orders_C[[#This Row],[Unit_Price]]*Orders_C[[#This Row],[Quantity]])-Orders_C[[#This Row],[Discount]]+Orders_C[[#This Row],[Tax]]</f>
        <v>917.5</v>
      </c>
      <c r="AD3246" t="str">
        <f>IF(COUNTIF(Orders_C[[#All],[Customer_ID]],Orders_C[[#This Row],[Customer_ID]])&gt;1,"Repeat","New")</f>
        <v>Repeat</v>
      </c>
      <c r="AE3246" t="str" cm="1">
        <f t="array" ref="AE3246">_xlfn.XLOOKUP(Orders_C[[#This Row],[Store_ID]],Stores_c[[#All],[Store_ID]],Stores_c[[#All],[City]])</f>
        <v>New Robert</v>
      </c>
      <c r="AF3246" t="str" cm="1">
        <f t="array" ref="AF3246">_xlfn.XLOOKUP(Orders_C[[#This Row],[Store_ID]],Stores_c[[#All],[Store_ID]],Stores_c[[#All],[Manager_Name]])</f>
        <v>Krista Webb</v>
      </c>
      <c r="AG3246" t="str" cm="1">
        <f t="array" ref="AG3246">_xlfn.XLOOKUP(Orders_C[[#This Row],[Store_ID]],Stores_c[[#All],[Store_ID]],Stores_c[[#All],[Store_Type]])</f>
        <v>Drive-Thru</v>
      </c>
    </row>
    <row r="3247" spans="1:33" x14ac:dyDescent="0.25">
      <c r="A3247">
        <v>6191</v>
      </c>
      <c r="B3247" s="1">
        <v>45878</v>
      </c>
      <c r="C3247" s="2">
        <v>0.87188657407407411</v>
      </c>
      <c r="D3247">
        <v>1248</v>
      </c>
      <c r="E3247">
        <v>217</v>
      </c>
      <c r="F3247">
        <v>533</v>
      </c>
      <c r="G3247">
        <v>324</v>
      </c>
      <c r="H3247">
        <v>3</v>
      </c>
      <c r="I3247">
        <v>306</v>
      </c>
      <c r="J3247">
        <v>5</v>
      </c>
      <c r="K3247">
        <v>15.3</v>
      </c>
      <c r="L3247">
        <v>928.3</v>
      </c>
      <c r="M3247" t="s">
        <v>19</v>
      </c>
      <c r="N3247" t="s">
        <v>21</v>
      </c>
      <c r="O3247">
        <v>14</v>
      </c>
      <c r="P3247">
        <v>1</v>
      </c>
      <c r="Q3247" t="s">
        <v>214</v>
      </c>
      <c r="R3247">
        <v>503</v>
      </c>
      <c r="S3247" s="3">
        <v>0.05</v>
      </c>
      <c r="T3247" s="6">
        <v>377.5</v>
      </c>
      <c r="U3247" t="s">
        <v>6342</v>
      </c>
      <c r="V3247">
        <v>2025</v>
      </c>
      <c r="W3247" t="s">
        <v>6333</v>
      </c>
      <c r="X3247" t="str">
        <f>_xlfn.XLOOKUP(Orders_C[[#This Row],[Product_ID]],Products_C[Product_ID],Products_C[Product_Name])</f>
        <v>Krushers</v>
      </c>
      <c r="Y3247" t="str">
        <f>_xlfn.XLOOKUP(Orders_C[[#This Row],[Product_ID]],Products_C[Product_ID],Products_C[Category])</f>
        <v>Dessert</v>
      </c>
      <c r="Z3247" t="str">
        <f>_xlfn.XLOOKUP(Orders_C[[#This Row],[Store_ID]],Stores_c[Store_ID],Stores_c[City])</f>
        <v>West Rebecca</v>
      </c>
      <c r="AA3247" t="str">
        <f>_xlfn.XLOOKUP(Orders_C[[#This Row],[Customer_ID]],Customers_c[Customer_ID],Customers_c[Customer_Name])</f>
        <v>Adam Marquez</v>
      </c>
      <c r="AB3247" s="6">
        <f>Orders_C[[#This Row],[Quantity]]*Orders_C[[#This Row],[Unit_Price]]*(1-Orders_C[[#This Row],[Discount %]])+Orders_C[[#This Row],[Tax]]</f>
        <v>887.39999999999986</v>
      </c>
      <c r="AC3247" s="9">
        <f>(Orders_C[[#This Row],[Unit_Price]]*Orders_C[[#This Row],[Quantity]])-Orders_C[[#This Row],[Discount]]+Orders_C[[#This Row],[Tax]]</f>
        <v>928.3</v>
      </c>
      <c r="AD3247" t="str">
        <f>IF(COUNTIF(Orders_C[[#All],[Customer_ID]],Orders_C[[#This Row],[Customer_ID]])&gt;1,"Repeat","New")</f>
        <v>Repeat</v>
      </c>
      <c r="AE3247" t="str" cm="1">
        <f t="array" ref="AE3247">_xlfn.XLOOKUP(Orders_C[[#This Row],[Store_ID]],Stores_c[[#All],[Store_ID]],Stores_c[[#All],[City]])</f>
        <v>West Rebecca</v>
      </c>
      <c r="AF3247" t="str" cm="1">
        <f t="array" ref="AF3247">_xlfn.XLOOKUP(Orders_C[[#This Row],[Store_ID]],Stores_c[[#All],[Store_ID]],Stores_c[[#All],[Manager_Name]])</f>
        <v>Albert Smith</v>
      </c>
      <c r="AG3247" t="str" cm="1">
        <f t="array" ref="AG3247">_xlfn.XLOOKUP(Orders_C[[#This Row],[Store_ID]],Stores_c[[#All],[Store_ID]],Stores_c[[#All],[Store_Type]])</f>
        <v>Mall</v>
      </c>
    </row>
    <row r="3248" spans="1:33" x14ac:dyDescent="0.25">
      <c r="A3248">
        <v>6223</v>
      </c>
      <c r="B3248" s="1">
        <v>45969</v>
      </c>
      <c r="C3248" s="2">
        <v>0.73495370370370372</v>
      </c>
      <c r="D3248">
        <v>1132</v>
      </c>
      <c r="E3248">
        <v>216</v>
      </c>
      <c r="F3248">
        <v>425</v>
      </c>
      <c r="G3248">
        <v>308</v>
      </c>
      <c r="H3248">
        <v>3</v>
      </c>
      <c r="I3248">
        <v>306</v>
      </c>
      <c r="J3248">
        <v>5</v>
      </c>
      <c r="K3248">
        <v>15.3</v>
      </c>
      <c r="L3248">
        <v>928.3</v>
      </c>
      <c r="M3248" t="s">
        <v>18</v>
      </c>
      <c r="N3248" t="s">
        <v>22</v>
      </c>
      <c r="O3248">
        <v>42</v>
      </c>
      <c r="P3248">
        <v>2</v>
      </c>
      <c r="Q3248" t="s">
        <v>246</v>
      </c>
      <c r="R3248">
        <v>507</v>
      </c>
      <c r="S3248" s="3">
        <v>0.05</v>
      </c>
      <c r="T3248" s="6">
        <v>377.5</v>
      </c>
      <c r="U3248" t="s">
        <v>6336</v>
      </c>
      <c r="V3248">
        <v>2025</v>
      </c>
      <c r="W3248" t="s">
        <v>6331</v>
      </c>
      <c r="X3248" t="str">
        <f>_xlfn.XLOOKUP(Orders_C[[#This Row],[Product_ID]],Products_C[Product_ID],Products_C[Product_Name])</f>
        <v>Zinger Burger</v>
      </c>
      <c r="Y3248" t="str">
        <f>_xlfn.XLOOKUP(Orders_C[[#This Row],[Product_ID]],Products_C[Product_ID],Products_C[Category])</f>
        <v>Beverage</v>
      </c>
      <c r="Z3248" t="str">
        <f>_xlfn.XLOOKUP(Orders_C[[#This Row],[Store_ID]],Stores_c[Store_ID],Stores_c[City])</f>
        <v>Garciaview</v>
      </c>
      <c r="AA3248" t="str">
        <f>_xlfn.XLOOKUP(Orders_C[[#This Row],[Customer_ID]],Customers_c[Customer_ID],Customers_c[Customer_Name])</f>
        <v>Kathy Gill</v>
      </c>
      <c r="AB3248" s="6">
        <f>Orders_C[[#This Row],[Quantity]]*Orders_C[[#This Row],[Unit_Price]]*(1-Orders_C[[#This Row],[Discount %]])+Orders_C[[#This Row],[Tax]]</f>
        <v>887.39999999999986</v>
      </c>
      <c r="AC3248" s="9">
        <f>(Orders_C[[#This Row],[Unit_Price]]*Orders_C[[#This Row],[Quantity]])-Orders_C[[#This Row],[Discount]]+Orders_C[[#This Row],[Tax]]</f>
        <v>928.3</v>
      </c>
      <c r="AD3248" t="str">
        <f>IF(COUNTIF(Orders_C[[#All],[Customer_ID]],Orders_C[[#This Row],[Customer_ID]])&gt;1,"Repeat","New")</f>
        <v>Repeat</v>
      </c>
      <c r="AE3248" t="str" cm="1">
        <f t="array" ref="AE3248">_xlfn.XLOOKUP(Orders_C[[#This Row],[Store_ID]],Stores_c[[#All],[Store_ID]],Stores_c[[#All],[City]])</f>
        <v>Garciaview</v>
      </c>
      <c r="AF3248" t="str" cm="1">
        <f t="array" ref="AF3248">_xlfn.XLOOKUP(Orders_C[[#This Row],[Store_ID]],Stores_c[[#All],[Store_ID]],Stores_c[[#All],[Manager_Name]])</f>
        <v>Karina Washington</v>
      </c>
      <c r="AG3248" t="str" cm="1">
        <f t="array" ref="AG3248">_xlfn.XLOOKUP(Orders_C[[#This Row],[Store_ID]],Stores_c[[#All],[Store_ID]],Stores_c[[#All],[Store_Type]])</f>
        <v>Drive-Thru</v>
      </c>
    </row>
    <row r="3249" spans="1:33" x14ac:dyDescent="0.25">
      <c r="A3249">
        <v>7869</v>
      </c>
      <c r="B3249" s="1">
        <v>46009</v>
      </c>
      <c r="C3249" s="2">
        <v>0.15773148148148147</v>
      </c>
      <c r="D3249">
        <v>1896</v>
      </c>
      <c r="E3249">
        <v>206</v>
      </c>
      <c r="F3249">
        <v>436</v>
      </c>
      <c r="G3249">
        <v>313</v>
      </c>
      <c r="H3249">
        <v>2</v>
      </c>
      <c r="I3249">
        <v>450</v>
      </c>
      <c r="J3249">
        <v>5</v>
      </c>
      <c r="K3249">
        <v>22.5</v>
      </c>
      <c r="L3249">
        <v>917.5</v>
      </c>
      <c r="M3249" t="s">
        <v>18</v>
      </c>
      <c r="N3249" t="s">
        <v>22</v>
      </c>
      <c r="O3249">
        <v>23</v>
      </c>
      <c r="P3249">
        <v>3</v>
      </c>
      <c r="Q3249" t="s">
        <v>1892</v>
      </c>
      <c r="R3249">
        <v>508</v>
      </c>
      <c r="S3249" s="3">
        <v>0.05</v>
      </c>
      <c r="T3249" s="6">
        <v>377.5</v>
      </c>
      <c r="U3249" t="s">
        <v>6328</v>
      </c>
      <c r="V3249">
        <v>2025</v>
      </c>
      <c r="W3249" t="s">
        <v>6329</v>
      </c>
      <c r="X3249" t="str">
        <f>_xlfn.XLOOKUP(Orders_C[[#This Row],[Product_ID]],Products_C[Product_ID],Products_C[Product_Name])</f>
        <v>Rice Bowl</v>
      </c>
      <c r="Y3249" t="str">
        <f>_xlfn.XLOOKUP(Orders_C[[#This Row],[Product_ID]],Products_C[Product_ID],Products_C[Category])</f>
        <v>Beverage</v>
      </c>
      <c r="Z3249" t="str">
        <f>_xlfn.XLOOKUP(Orders_C[[#This Row],[Store_ID]],Stores_c[Store_ID],Stores_c[City])</f>
        <v>West Matthew</v>
      </c>
      <c r="AA3249" t="str">
        <f>_xlfn.XLOOKUP(Orders_C[[#This Row],[Customer_ID]],Customers_c[Customer_ID],Customers_c[Customer_Name])</f>
        <v>Lisa Wyatt</v>
      </c>
      <c r="AB3249" s="6">
        <f>Orders_C[[#This Row],[Quantity]]*Orders_C[[#This Row],[Unit_Price]]*(1-Orders_C[[#This Row],[Discount %]])+Orders_C[[#This Row],[Tax]]</f>
        <v>877.5</v>
      </c>
      <c r="AC3249" s="9">
        <f>(Orders_C[[#This Row],[Unit_Price]]*Orders_C[[#This Row],[Quantity]])-Orders_C[[#This Row],[Discount]]+Orders_C[[#This Row],[Tax]]</f>
        <v>917.5</v>
      </c>
      <c r="AD3249" t="str">
        <f>IF(COUNTIF(Orders_C[[#All],[Customer_ID]],Orders_C[[#This Row],[Customer_ID]])&gt;1,"Repeat","New")</f>
        <v>Repeat</v>
      </c>
      <c r="AE3249" t="str" cm="1">
        <f t="array" ref="AE3249">_xlfn.XLOOKUP(Orders_C[[#This Row],[Store_ID]],Stores_c[[#All],[Store_ID]],Stores_c[[#All],[City]])</f>
        <v>West Matthew</v>
      </c>
      <c r="AF3249" t="str" cm="1">
        <f t="array" ref="AF3249">_xlfn.XLOOKUP(Orders_C[[#This Row],[Store_ID]],Stores_c[[#All],[Store_ID]],Stores_c[[#All],[Manager_Name]])</f>
        <v>Miguel Kidd</v>
      </c>
      <c r="AG3249" t="str" cm="1">
        <f t="array" ref="AG3249">_xlfn.XLOOKUP(Orders_C[[#This Row],[Store_ID]],Stores_c[[#All],[Store_ID]],Stores_c[[#All],[Store_Type]])</f>
        <v>Drive-Thru</v>
      </c>
    </row>
    <row r="3250" spans="1:33" x14ac:dyDescent="0.25">
      <c r="A3250">
        <v>10160</v>
      </c>
      <c r="B3250" s="1">
        <v>45719</v>
      </c>
      <c r="C3250" s="2">
        <v>0.40582175925925928</v>
      </c>
      <c r="D3250">
        <v>1231</v>
      </c>
      <c r="E3250">
        <v>202</v>
      </c>
      <c r="F3250">
        <v>401</v>
      </c>
      <c r="G3250">
        <v>330</v>
      </c>
      <c r="H3250">
        <v>3</v>
      </c>
      <c r="I3250">
        <v>302</v>
      </c>
      <c r="J3250">
        <v>0</v>
      </c>
      <c r="K3250">
        <v>15.1</v>
      </c>
      <c r="L3250">
        <v>921.1</v>
      </c>
      <c r="M3250" t="s">
        <v>18</v>
      </c>
      <c r="N3250" t="s">
        <v>23</v>
      </c>
      <c r="O3250">
        <v>21</v>
      </c>
      <c r="P3250">
        <v>2</v>
      </c>
      <c r="Q3250" t="s">
        <v>4183</v>
      </c>
      <c r="R3250">
        <v>510</v>
      </c>
      <c r="S3250" s="3">
        <v>0</v>
      </c>
      <c r="T3250" s="6">
        <v>377.5</v>
      </c>
      <c r="U3250" t="s">
        <v>6334</v>
      </c>
      <c r="V3250">
        <v>2025</v>
      </c>
      <c r="W3250" t="s">
        <v>6329</v>
      </c>
      <c r="X3250" t="str">
        <f>_xlfn.XLOOKUP(Orders_C[[#This Row],[Product_ID]],Products_C[Product_ID],Products_C[Product_Name])</f>
        <v>Rice Bowl</v>
      </c>
      <c r="Y3250" t="str">
        <f>_xlfn.XLOOKUP(Orders_C[[#This Row],[Product_ID]],Products_C[Product_ID],Products_C[Category])</f>
        <v>Beverage</v>
      </c>
      <c r="Z3250" t="str">
        <f>_xlfn.XLOOKUP(Orders_C[[#This Row],[Store_ID]],Stores_c[Store_ID],Stores_c[City])</f>
        <v>Rebekahside</v>
      </c>
      <c r="AA3250" t="str">
        <f>_xlfn.XLOOKUP(Orders_C[[#This Row],[Customer_ID]],Customers_c[Customer_ID],Customers_c[Customer_Name])</f>
        <v>Randy Yates</v>
      </c>
      <c r="AB3250" s="6">
        <f>Orders_C[[#This Row],[Quantity]]*Orders_C[[#This Row],[Unit_Price]]*(1-Orders_C[[#This Row],[Discount %]])+Orders_C[[#This Row],[Tax]]</f>
        <v>921.1</v>
      </c>
      <c r="AC3250" s="9">
        <f>(Orders_C[[#This Row],[Unit_Price]]*Orders_C[[#This Row],[Quantity]])-Orders_C[[#This Row],[Discount]]+Orders_C[[#This Row],[Tax]]</f>
        <v>921.1</v>
      </c>
      <c r="AD3250" t="str">
        <f>IF(COUNTIF(Orders_C[[#All],[Customer_ID]],Orders_C[[#This Row],[Customer_ID]])&gt;1,"Repeat","New")</f>
        <v>Repeat</v>
      </c>
      <c r="AE3250" t="str" cm="1">
        <f t="array" ref="AE3250">_xlfn.XLOOKUP(Orders_C[[#This Row],[Store_ID]],Stores_c[[#All],[Store_ID]],Stores_c[[#All],[City]])</f>
        <v>Rebekahside</v>
      </c>
      <c r="AF3250" t="str" cm="1">
        <f t="array" ref="AF3250">_xlfn.XLOOKUP(Orders_C[[#This Row],[Store_ID]],Stores_c[[#All],[Store_ID]],Stores_c[[#All],[Manager_Name]])</f>
        <v>Mark Ray</v>
      </c>
      <c r="AG3250" t="str" cm="1">
        <f t="array" ref="AG3250">_xlfn.XLOOKUP(Orders_C[[#This Row],[Store_ID]],Stores_c[[#All],[Store_ID]],Stores_c[[#All],[Store_Type]])</f>
        <v>Drive-Thru</v>
      </c>
    </row>
    <row r="3251" spans="1:33" x14ac:dyDescent="0.25">
      <c r="A3251">
        <v>10503</v>
      </c>
      <c r="B3251" s="1">
        <v>45819</v>
      </c>
      <c r="C3251" s="2">
        <v>0.17848379629629629</v>
      </c>
      <c r="D3251">
        <v>1285</v>
      </c>
      <c r="E3251">
        <v>219</v>
      </c>
      <c r="F3251">
        <v>460</v>
      </c>
      <c r="G3251">
        <v>304</v>
      </c>
      <c r="H3251">
        <v>3</v>
      </c>
      <c r="I3251">
        <v>310</v>
      </c>
      <c r="J3251">
        <v>10</v>
      </c>
      <c r="K3251">
        <v>15.5</v>
      </c>
      <c r="L3251">
        <v>935.5</v>
      </c>
      <c r="M3251" t="s">
        <v>18</v>
      </c>
      <c r="N3251" t="s">
        <v>21</v>
      </c>
      <c r="O3251">
        <v>17</v>
      </c>
      <c r="P3251">
        <v>1</v>
      </c>
      <c r="Q3251" t="s">
        <v>4526</v>
      </c>
      <c r="R3251">
        <v>503</v>
      </c>
      <c r="S3251" s="3">
        <v>0.1</v>
      </c>
      <c r="T3251" s="6">
        <v>377.5</v>
      </c>
      <c r="U3251" t="s">
        <v>6340</v>
      </c>
      <c r="V3251">
        <v>2025</v>
      </c>
      <c r="W3251" t="s">
        <v>6333</v>
      </c>
      <c r="X3251" t="str">
        <f>_xlfn.XLOOKUP(Orders_C[[#This Row],[Product_ID]],Products_C[Product_ID],Products_C[Product_Name])</f>
        <v>Veg Burger</v>
      </c>
      <c r="Y3251" t="str">
        <f>_xlfn.XLOOKUP(Orders_C[[#This Row],[Product_ID]],Products_C[Product_ID],Products_C[Category])</f>
        <v>Burger</v>
      </c>
      <c r="Z3251" t="str">
        <f>_xlfn.XLOOKUP(Orders_C[[#This Row],[Store_ID]],Stores_c[Store_ID],Stores_c[City])</f>
        <v>Lake David</v>
      </c>
      <c r="AA3251" t="str">
        <f>_xlfn.XLOOKUP(Orders_C[[#This Row],[Customer_ID]],Customers_c[Customer_ID],Customers_c[Customer_Name])</f>
        <v>William Jackson</v>
      </c>
      <c r="AB3251" s="6">
        <f>Orders_C[[#This Row],[Quantity]]*Orders_C[[#This Row],[Unit_Price]]*(1-Orders_C[[#This Row],[Discount %]])+Orders_C[[#This Row],[Tax]]</f>
        <v>852.5</v>
      </c>
      <c r="AC3251" s="9">
        <f>(Orders_C[[#This Row],[Unit_Price]]*Orders_C[[#This Row],[Quantity]])-Orders_C[[#This Row],[Discount]]+Orders_C[[#This Row],[Tax]]</f>
        <v>935.5</v>
      </c>
      <c r="AD3251" t="str">
        <f>IF(COUNTIF(Orders_C[[#All],[Customer_ID]],Orders_C[[#This Row],[Customer_ID]])&gt;1,"Repeat","New")</f>
        <v>Repeat</v>
      </c>
      <c r="AE3251" t="str" cm="1">
        <f t="array" ref="AE3251">_xlfn.XLOOKUP(Orders_C[[#This Row],[Store_ID]],Stores_c[[#All],[Store_ID]],Stores_c[[#All],[City]])</f>
        <v>Lake David</v>
      </c>
      <c r="AF3251" t="str" cm="1">
        <f t="array" ref="AF3251">_xlfn.XLOOKUP(Orders_C[[#This Row],[Store_ID]],Stores_c[[#All],[Store_ID]],Stores_c[[#All],[Manager_Name]])</f>
        <v>Joshua Hines</v>
      </c>
      <c r="AG3251" t="str" cm="1">
        <f t="array" ref="AG3251">_xlfn.XLOOKUP(Orders_C[[#This Row],[Store_ID]],Stores_c[[#All],[Store_ID]],Stores_c[[#All],[Store_Type]])</f>
        <v>Street</v>
      </c>
    </row>
    <row r="3252" spans="1:33" x14ac:dyDescent="0.25">
      <c r="A3252">
        <v>9451</v>
      </c>
      <c r="B3252" s="1">
        <v>45704</v>
      </c>
      <c r="C3252" s="2">
        <v>0.30844907407407407</v>
      </c>
      <c r="D3252">
        <v>1746</v>
      </c>
      <c r="E3252">
        <v>212</v>
      </c>
      <c r="F3252">
        <v>541</v>
      </c>
      <c r="G3252">
        <v>309</v>
      </c>
      <c r="H3252">
        <v>3</v>
      </c>
      <c r="I3252">
        <v>314</v>
      </c>
      <c r="J3252">
        <v>15</v>
      </c>
      <c r="K3252">
        <v>15.7</v>
      </c>
      <c r="L3252">
        <v>942.7</v>
      </c>
      <c r="M3252" t="s">
        <v>18</v>
      </c>
      <c r="N3252" t="s">
        <v>21</v>
      </c>
      <c r="O3252">
        <v>37</v>
      </c>
      <c r="P3252">
        <v>3</v>
      </c>
      <c r="Q3252" t="s">
        <v>3474</v>
      </c>
      <c r="R3252">
        <v>510</v>
      </c>
      <c r="S3252" s="3">
        <v>0.15</v>
      </c>
      <c r="T3252" s="6">
        <v>377.50000000000011</v>
      </c>
      <c r="U3252" t="s">
        <v>6338</v>
      </c>
      <c r="V3252">
        <v>2025</v>
      </c>
      <c r="W3252" t="s">
        <v>6329</v>
      </c>
      <c r="X3252" t="str">
        <f>_xlfn.XLOOKUP(Orders_C[[#This Row],[Product_ID]],Products_C[Product_ID],Products_C[Product_Name])</f>
        <v>Chicken Bucket</v>
      </c>
      <c r="Y3252" t="str">
        <f>_xlfn.XLOOKUP(Orders_C[[#This Row],[Product_ID]],Products_C[Product_ID],Products_C[Category])</f>
        <v>Dessert</v>
      </c>
      <c r="Z3252" t="str">
        <f>_xlfn.XLOOKUP(Orders_C[[#This Row],[Store_ID]],Stores_c[Store_ID],Stores_c[City])</f>
        <v>Andrewview</v>
      </c>
      <c r="AA3252" t="str">
        <f>_xlfn.XLOOKUP(Orders_C[[#This Row],[Customer_ID]],Customers_c[Customer_ID],Customers_c[Customer_Name])</f>
        <v>Ashley Medina</v>
      </c>
      <c r="AB3252" s="6">
        <f>Orders_C[[#This Row],[Quantity]]*Orders_C[[#This Row],[Unit_Price]]*(1-Orders_C[[#This Row],[Discount %]])+Orders_C[[#This Row],[Tax]]</f>
        <v>816.4</v>
      </c>
      <c r="AC3252" s="9">
        <f>(Orders_C[[#This Row],[Unit_Price]]*Orders_C[[#This Row],[Quantity]])-Orders_C[[#This Row],[Discount]]+Orders_C[[#This Row],[Tax]]</f>
        <v>942.7</v>
      </c>
      <c r="AD3252" t="str">
        <f>IF(COUNTIF(Orders_C[[#All],[Customer_ID]],Orders_C[[#This Row],[Customer_ID]])&gt;1,"Repeat","New")</f>
        <v>Repeat</v>
      </c>
      <c r="AE3252" t="str" cm="1">
        <f t="array" ref="AE3252">_xlfn.XLOOKUP(Orders_C[[#This Row],[Store_ID]],Stores_c[[#All],[Store_ID]],Stores_c[[#All],[City]])</f>
        <v>Andrewview</v>
      </c>
      <c r="AF3252" t="str" cm="1">
        <f t="array" ref="AF3252">_xlfn.XLOOKUP(Orders_C[[#This Row],[Store_ID]],Stores_c[[#All],[Store_ID]],Stores_c[[#All],[Manager_Name]])</f>
        <v>Alice Sutton</v>
      </c>
      <c r="AG3252" t="str" cm="1">
        <f t="array" ref="AG3252">_xlfn.XLOOKUP(Orders_C[[#This Row],[Store_ID]],Stores_c[[#All],[Store_ID]],Stores_c[[#All],[Store_Type]])</f>
        <v>Mall</v>
      </c>
    </row>
    <row r="3253" spans="1:33" x14ac:dyDescent="0.25">
      <c r="A3253">
        <v>9664</v>
      </c>
      <c r="B3253" s="1">
        <v>45705</v>
      </c>
      <c r="C3253" s="2">
        <v>0.22950231481481481</v>
      </c>
      <c r="D3253">
        <v>1576</v>
      </c>
      <c r="E3253">
        <v>218</v>
      </c>
      <c r="F3253">
        <v>403</v>
      </c>
      <c r="G3253">
        <v>309</v>
      </c>
      <c r="H3253">
        <v>4</v>
      </c>
      <c r="I3253">
        <v>238</v>
      </c>
      <c r="J3253">
        <v>15</v>
      </c>
      <c r="K3253">
        <v>11.9</v>
      </c>
      <c r="L3253">
        <v>948.9</v>
      </c>
      <c r="M3253" t="s">
        <v>19</v>
      </c>
      <c r="N3253" t="s">
        <v>21</v>
      </c>
      <c r="O3253">
        <v>45</v>
      </c>
      <c r="P3253">
        <v>1</v>
      </c>
      <c r="Q3253" t="s">
        <v>3687</v>
      </c>
      <c r="R3253">
        <v>506</v>
      </c>
      <c r="S3253" s="3">
        <v>0.15</v>
      </c>
      <c r="T3253" s="6">
        <v>377.70000000000005</v>
      </c>
      <c r="U3253" t="s">
        <v>6338</v>
      </c>
      <c r="V3253">
        <v>2025</v>
      </c>
      <c r="W3253" t="s">
        <v>6331</v>
      </c>
      <c r="X3253" t="str">
        <f>_xlfn.XLOOKUP(Orders_C[[#This Row],[Product_ID]],Products_C[Product_ID],Products_C[Product_Name])</f>
        <v>Chicken Bucket</v>
      </c>
      <c r="Y3253" t="str">
        <f>_xlfn.XLOOKUP(Orders_C[[#This Row],[Product_ID]],Products_C[Product_ID],Products_C[Category])</f>
        <v>Dessert</v>
      </c>
      <c r="Z3253" t="str">
        <f>_xlfn.XLOOKUP(Orders_C[[#This Row],[Store_ID]],Stores_c[Store_ID],Stores_c[City])</f>
        <v>East Johnport</v>
      </c>
      <c r="AA3253" t="str">
        <f>_xlfn.XLOOKUP(Orders_C[[#This Row],[Customer_ID]],Customers_c[Customer_ID],Customers_c[Customer_Name])</f>
        <v>Joshua Ramirez</v>
      </c>
      <c r="AB3253" s="6">
        <f>Orders_C[[#This Row],[Quantity]]*Orders_C[[#This Row],[Unit_Price]]*(1-Orders_C[[#This Row],[Discount %]])+Orders_C[[#This Row],[Tax]]</f>
        <v>821.09999999999991</v>
      </c>
      <c r="AC3253" s="9">
        <f>(Orders_C[[#This Row],[Unit_Price]]*Orders_C[[#This Row],[Quantity]])-Orders_C[[#This Row],[Discount]]+Orders_C[[#This Row],[Tax]]</f>
        <v>948.9</v>
      </c>
      <c r="AD3253" t="str">
        <f>IF(COUNTIF(Orders_C[[#All],[Customer_ID]],Orders_C[[#This Row],[Customer_ID]])&gt;1,"Repeat","New")</f>
        <v>Repeat</v>
      </c>
      <c r="AE3253" t="str" cm="1">
        <f t="array" ref="AE3253">_xlfn.XLOOKUP(Orders_C[[#This Row],[Store_ID]],Stores_c[[#All],[Store_ID]],Stores_c[[#All],[City]])</f>
        <v>East Johnport</v>
      </c>
      <c r="AF3253" t="str" cm="1">
        <f t="array" ref="AF3253">_xlfn.XLOOKUP(Orders_C[[#This Row],[Store_ID]],Stores_c[[#All],[Store_ID]],Stores_c[[#All],[Manager_Name]])</f>
        <v>Mr. Matthew Murillo III</v>
      </c>
      <c r="AG3253" t="str" cm="1">
        <f t="array" ref="AG3253">_xlfn.XLOOKUP(Orders_C[[#This Row],[Store_ID]],Stores_c[[#All],[Store_ID]],Stores_c[[#All],[Store_Type]])</f>
        <v>Street</v>
      </c>
    </row>
    <row r="3254" spans="1:33" x14ac:dyDescent="0.25">
      <c r="A3254">
        <v>8760</v>
      </c>
      <c r="B3254" s="1">
        <v>46037</v>
      </c>
      <c r="C3254" s="2">
        <v>0.97709490740740745</v>
      </c>
      <c r="D3254">
        <v>1133</v>
      </c>
      <c r="E3254">
        <v>222</v>
      </c>
      <c r="F3254">
        <v>487</v>
      </c>
      <c r="G3254">
        <v>324</v>
      </c>
      <c r="H3254">
        <v>4</v>
      </c>
      <c r="I3254">
        <v>235</v>
      </c>
      <c r="J3254">
        <v>10</v>
      </c>
      <c r="K3254">
        <v>11.75</v>
      </c>
      <c r="L3254">
        <v>941.75</v>
      </c>
      <c r="M3254" t="s">
        <v>19</v>
      </c>
      <c r="N3254" t="s">
        <v>22</v>
      </c>
      <c r="O3254">
        <v>15</v>
      </c>
      <c r="P3254">
        <v>4</v>
      </c>
      <c r="Q3254" t="s">
        <v>2783</v>
      </c>
      <c r="R3254">
        <v>505</v>
      </c>
      <c r="S3254" s="3">
        <v>0.1</v>
      </c>
      <c r="T3254" s="6">
        <v>377.75</v>
      </c>
      <c r="U3254" t="s">
        <v>6330</v>
      </c>
      <c r="V3254">
        <v>2026</v>
      </c>
      <c r="W3254" t="s">
        <v>6333</v>
      </c>
      <c r="X3254" t="str">
        <f>_xlfn.XLOOKUP(Orders_C[[#This Row],[Product_ID]],Products_C[Product_ID],Products_C[Product_Name])</f>
        <v>Krushers</v>
      </c>
      <c r="Y3254" t="str">
        <f>_xlfn.XLOOKUP(Orders_C[[#This Row],[Product_ID]],Products_C[Product_ID],Products_C[Category])</f>
        <v>Dessert</v>
      </c>
      <c r="Z3254" t="str">
        <f>_xlfn.XLOOKUP(Orders_C[[#This Row],[Store_ID]],Stores_c[Store_ID],Stores_c[City])</f>
        <v>New Steven</v>
      </c>
      <c r="AA3254" t="str">
        <f>_xlfn.XLOOKUP(Orders_C[[#This Row],[Customer_ID]],Customers_c[Customer_ID],Customers_c[Customer_Name])</f>
        <v>Jared Gomez</v>
      </c>
      <c r="AB3254" s="6">
        <f>Orders_C[[#This Row],[Quantity]]*Orders_C[[#This Row],[Unit_Price]]*(1-Orders_C[[#This Row],[Discount %]])+Orders_C[[#This Row],[Tax]]</f>
        <v>857.75</v>
      </c>
      <c r="AC3254" s="9">
        <f>(Orders_C[[#This Row],[Unit_Price]]*Orders_C[[#This Row],[Quantity]])-Orders_C[[#This Row],[Discount]]+Orders_C[[#This Row],[Tax]]</f>
        <v>941.75</v>
      </c>
      <c r="AD3254" t="str">
        <f>IF(COUNTIF(Orders_C[[#All],[Customer_ID]],Orders_C[[#This Row],[Customer_ID]])&gt;1,"Repeat","New")</f>
        <v>Repeat</v>
      </c>
      <c r="AE3254" t="str" cm="1">
        <f t="array" ref="AE3254">_xlfn.XLOOKUP(Orders_C[[#This Row],[Store_ID]],Stores_c[[#All],[Store_ID]],Stores_c[[#All],[City]])</f>
        <v>New Steven</v>
      </c>
      <c r="AF3254" t="str" cm="1">
        <f t="array" ref="AF3254">_xlfn.XLOOKUP(Orders_C[[#This Row],[Store_ID]],Stores_c[[#All],[Store_ID]],Stores_c[[#All],[Manager_Name]])</f>
        <v>Terri Martinez</v>
      </c>
      <c r="AG3254" t="str" cm="1">
        <f t="array" ref="AG3254">_xlfn.XLOOKUP(Orders_C[[#This Row],[Store_ID]],Stores_c[[#All],[Store_ID]],Stores_c[[#All],[Store_Type]])</f>
        <v>Drive-Thru</v>
      </c>
    </row>
    <row r="3255" spans="1:33" x14ac:dyDescent="0.25">
      <c r="A3255">
        <v>8989</v>
      </c>
      <c r="B3255" s="1">
        <v>45903</v>
      </c>
      <c r="C3255" s="2">
        <v>0.9982523148148148</v>
      </c>
      <c r="D3255">
        <v>1298</v>
      </c>
      <c r="E3255">
        <v>202</v>
      </c>
      <c r="F3255">
        <v>419</v>
      </c>
      <c r="G3255">
        <v>302</v>
      </c>
      <c r="H3255">
        <v>4</v>
      </c>
      <c r="I3255">
        <v>235</v>
      </c>
      <c r="J3255">
        <v>10</v>
      </c>
      <c r="K3255">
        <v>11.75</v>
      </c>
      <c r="L3255">
        <v>941.75</v>
      </c>
      <c r="M3255" t="s">
        <v>20</v>
      </c>
      <c r="N3255" t="s">
        <v>22</v>
      </c>
      <c r="O3255">
        <v>46</v>
      </c>
      <c r="P3255">
        <v>5</v>
      </c>
      <c r="Q3255" t="s">
        <v>3012</v>
      </c>
      <c r="R3255">
        <v>501</v>
      </c>
      <c r="S3255" s="3">
        <v>0.1</v>
      </c>
      <c r="T3255" s="6">
        <v>377.75</v>
      </c>
      <c r="U3255" t="s">
        <v>6335</v>
      </c>
      <c r="V3255">
        <v>2025</v>
      </c>
      <c r="W3255" t="s">
        <v>6331</v>
      </c>
      <c r="X3255" t="str">
        <f>_xlfn.XLOOKUP(Orders_C[[#This Row],[Product_ID]],Products_C[Product_ID],Products_C[Product_Name])</f>
        <v>Chicken Wings</v>
      </c>
      <c r="Y3255" t="str">
        <f>_xlfn.XLOOKUP(Orders_C[[#This Row],[Product_ID]],Products_C[Product_ID],Products_C[Category])</f>
        <v>Chicken</v>
      </c>
      <c r="Z3255" t="str">
        <f>_xlfn.XLOOKUP(Orders_C[[#This Row],[Store_ID]],Stores_c[Store_ID],Stores_c[City])</f>
        <v>Rebekahside</v>
      </c>
      <c r="AA3255" t="str">
        <f>_xlfn.XLOOKUP(Orders_C[[#This Row],[Customer_ID]],Customers_c[Customer_ID],Customers_c[Customer_Name])</f>
        <v>Sophia Vaughn</v>
      </c>
      <c r="AB3255" s="6">
        <f>Orders_C[[#This Row],[Quantity]]*Orders_C[[#This Row],[Unit_Price]]*(1-Orders_C[[#This Row],[Discount %]])+Orders_C[[#This Row],[Tax]]</f>
        <v>857.75</v>
      </c>
      <c r="AC3255" s="9">
        <f>(Orders_C[[#This Row],[Unit_Price]]*Orders_C[[#This Row],[Quantity]])-Orders_C[[#This Row],[Discount]]+Orders_C[[#This Row],[Tax]]</f>
        <v>941.75</v>
      </c>
      <c r="AD3255" t="str">
        <f>IF(COUNTIF(Orders_C[[#All],[Customer_ID]],Orders_C[[#This Row],[Customer_ID]])&gt;1,"Repeat","New")</f>
        <v>Repeat</v>
      </c>
      <c r="AE3255" t="str" cm="1">
        <f t="array" ref="AE3255">_xlfn.XLOOKUP(Orders_C[[#This Row],[Store_ID]],Stores_c[[#All],[Store_ID]],Stores_c[[#All],[City]])</f>
        <v>Rebekahside</v>
      </c>
      <c r="AF3255" t="str" cm="1">
        <f t="array" ref="AF3255">_xlfn.XLOOKUP(Orders_C[[#This Row],[Store_ID]],Stores_c[[#All],[Store_ID]],Stores_c[[#All],[Manager_Name]])</f>
        <v>Mark Ray</v>
      </c>
      <c r="AG3255" t="str" cm="1">
        <f t="array" ref="AG3255">_xlfn.XLOOKUP(Orders_C[[#This Row],[Store_ID]],Stores_c[[#All],[Store_ID]],Stores_c[[#All],[Store_Type]])</f>
        <v>Drive-Thru</v>
      </c>
    </row>
    <row r="3256" spans="1:33" x14ac:dyDescent="0.25">
      <c r="A3256">
        <v>7047</v>
      </c>
      <c r="B3256" s="1">
        <v>45894</v>
      </c>
      <c r="C3256" s="2">
        <v>0.88581018518518517</v>
      </c>
      <c r="D3256">
        <v>1942</v>
      </c>
      <c r="E3256">
        <v>204</v>
      </c>
      <c r="F3256">
        <v>539</v>
      </c>
      <c r="G3256">
        <v>330</v>
      </c>
      <c r="H3256">
        <v>2</v>
      </c>
      <c r="I3256">
        <v>457</v>
      </c>
      <c r="J3256">
        <v>10</v>
      </c>
      <c r="K3256">
        <v>22.85</v>
      </c>
      <c r="L3256">
        <v>926.85</v>
      </c>
      <c r="M3256" t="s">
        <v>18</v>
      </c>
      <c r="N3256" t="s">
        <v>23</v>
      </c>
      <c r="O3256">
        <v>12</v>
      </c>
      <c r="P3256">
        <v>5</v>
      </c>
      <c r="Q3256" t="s">
        <v>1070</v>
      </c>
      <c r="R3256">
        <v>508</v>
      </c>
      <c r="S3256" s="3">
        <v>0.1</v>
      </c>
      <c r="T3256" s="6">
        <v>378.45000000000005</v>
      </c>
      <c r="U3256" t="s">
        <v>6342</v>
      </c>
      <c r="V3256">
        <v>2025</v>
      </c>
      <c r="W3256" t="s">
        <v>6333</v>
      </c>
      <c r="X3256" t="str">
        <f>_xlfn.XLOOKUP(Orders_C[[#This Row],[Product_ID]],Products_C[Product_ID],Products_C[Product_Name])</f>
        <v>Rice Bowl</v>
      </c>
      <c r="Y3256" t="str">
        <f>_xlfn.XLOOKUP(Orders_C[[#This Row],[Product_ID]],Products_C[Product_ID],Products_C[Category])</f>
        <v>Beverage</v>
      </c>
      <c r="Z3256" t="str">
        <f>_xlfn.XLOOKUP(Orders_C[[#This Row],[Store_ID]],Stores_c[Store_ID],Stores_c[City])</f>
        <v>New Robertfurt</v>
      </c>
      <c r="AA3256" t="str">
        <f>_xlfn.XLOOKUP(Orders_C[[#This Row],[Customer_ID]],Customers_c[Customer_ID],Customers_c[Customer_Name])</f>
        <v>Chelsea Smith</v>
      </c>
      <c r="AB3256" s="6">
        <f>Orders_C[[#This Row],[Quantity]]*Orders_C[[#This Row],[Unit_Price]]*(1-Orders_C[[#This Row],[Discount %]])+Orders_C[[#This Row],[Tax]]</f>
        <v>845.45</v>
      </c>
      <c r="AC3256" s="9">
        <f>(Orders_C[[#This Row],[Unit_Price]]*Orders_C[[#This Row],[Quantity]])-Orders_C[[#This Row],[Discount]]+Orders_C[[#This Row],[Tax]]</f>
        <v>926.85</v>
      </c>
      <c r="AD3256" t="str">
        <f>IF(COUNTIF(Orders_C[[#All],[Customer_ID]],Orders_C[[#This Row],[Customer_ID]])&gt;1,"Repeat","New")</f>
        <v>Repeat</v>
      </c>
      <c r="AE3256" t="str" cm="1">
        <f t="array" ref="AE3256">_xlfn.XLOOKUP(Orders_C[[#This Row],[Store_ID]],Stores_c[[#All],[Store_ID]],Stores_c[[#All],[City]])</f>
        <v>New Robertfurt</v>
      </c>
      <c r="AF3256" t="str" cm="1">
        <f t="array" ref="AF3256">_xlfn.XLOOKUP(Orders_C[[#This Row],[Store_ID]],Stores_c[[#All],[Store_ID]],Stores_c[[#All],[Manager_Name]])</f>
        <v>Tiffany Gomez</v>
      </c>
      <c r="AG3256" t="str" cm="1">
        <f t="array" ref="AG3256">_xlfn.XLOOKUP(Orders_C[[#This Row],[Store_ID]],Stores_c[[#All],[Store_ID]],Stores_c[[#All],[Store_Type]])</f>
        <v>Street</v>
      </c>
    </row>
    <row r="3257" spans="1:33" x14ac:dyDescent="0.25">
      <c r="A3257">
        <v>7728</v>
      </c>
      <c r="B3257" s="1">
        <v>45935</v>
      </c>
      <c r="C3257" s="2">
        <v>0.99833333333333329</v>
      </c>
      <c r="D3257">
        <v>1447</v>
      </c>
      <c r="E3257">
        <v>207</v>
      </c>
      <c r="F3257">
        <v>431</v>
      </c>
      <c r="G3257">
        <v>325</v>
      </c>
      <c r="H3257">
        <v>2</v>
      </c>
      <c r="I3257">
        <v>457</v>
      </c>
      <c r="J3257">
        <v>10</v>
      </c>
      <c r="K3257">
        <v>22.85</v>
      </c>
      <c r="L3257">
        <v>926.85</v>
      </c>
      <c r="M3257" t="s">
        <v>19</v>
      </c>
      <c r="N3257" t="s">
        <v>22</v>
      </c>
      <c r="O3257">
        <v>54</v>
      </c>
      <c r="P3257">
        <v>4</v>
      </c>
      <c r="Q3257" t="s">
        <v>1751</v>
      </c>
      <c r="R3257">
        <v>509</v>
      </c>
      <c r="S3257" s="3">
        <v>0.1</v>
      </c>
      <c r="T3257" s="6">
        <v>378.45000000000005</v>
      </c>
      <c r="U3257" t="s">
        <v>6332</v>
      </c>
      <c r="V3257">
        <v>2025</v>
      </c>
      <c r="W3257" t="s">
        <v>6331</v>
      </c>
      <c r="X3257" t="str">
        <f>_xlfn.XLOOKUP(Orders_C[[#This Row],[Product_ID]],Products_C[Product_ID],Products_C[Product_Name])</f>
        <v>Veg Burger</v>
      </c>
      <c r="Y3257" t="str">
        <f>_xlfn.XLOOKUP(Orders_C[[#This Row],[Product_ID]],Products_C[Product_ID],Products_C[Category])</f>
        <v>Chicken</v>
      </c>
      <c r="Z3257" t="str">
        <f>_xlfn.XLOOKUP(Orders_C[[#This Row],[Store_ID]],Stores_c[Store_ID],Stores_c[City])</f>
        <v>Christineton</v>
      </c>
      <c r="AA3257" t="str">
        <f>_xlfn.XLOOKUP(Orders_C[[#This Row],[Customer_ID]],Customers_c[Customer_ID],Customers_c[Customer_Name])</f>
        <v>Cynthia Vasquez</v>
      </c>
      <c r="AB3257" s="6">
        <f>Orders_C[[#This Row],[Quantity]]*Orders_C[[#This Row],[Unit_Price]]*(1-Orders_C[[#This Row],[Discount %]])+Orders_C[[#This Row],[Tax]]</f>
        <v>845.45</v>
      </c>
      <c r="AC3257" s="9">
        <f>(Orders_C[[#This Row],[Unit_Price]]*Orders_C[[#This Row],[Quantity]])-Orders_C[[#This Row],[Discount]]+Orders_C[[#This Row],[Tax]]</f>
        <v>926.85</v>
      </c>
      <c r="AD3257" t="str">
        <f>IF(COUNTIF(Orders_C[[#All],[Customer_ID]],Orders_C[[#This Row],[Customer_ID]])&gt;1,"Repeat","New")</f>
        <v>Repeat</v>
      </c>
      <c r="AE3257" t="str" cm="1">
        <f t="array" ref="AE3257">_xlfn.XLOOKUP(Orders_C[[#This Row],[Store_ID]],Stores_c[[#All],[Store_ID]],Stores_c[[#All],[City]])</f>
        <v>Christineton</v>
      </c>
      <c r="AF3257" t="str" cm="1">
        <f t="array" ref="AF3257">_xlfn.XLOOKUP(Orders_C[[#This Row],[Store_ID]],Stores_c[[#All],[Store_ID]],Stores_c[[#All],[Manager_Name]])</f>
        <v>Dr. William Hubbard MD</v>
      </c>
      <c r="AG3257" t="str" cm="1">
        <f t="array" ref="AG3257">_xlfn.XLOOKUP(Orders_C[[#This Row],[Store_ID]],Stores_c[[#All],[Store_ID]],Stores_c[[#All],[Store_Type]])</f>
        <v>Street</v>
      </c>
    </row>
    <row r="3258" spans="1:33" x14ac:dyDescent="0.25">
      <c r="A3258">
        <v>8945</v>
      </c>
      <c r="B3258" s="1">
        <v>45856</v>
      </c>
      <c r="C3258" s="2">
        <v>0.1323148148148148</v>
      </c>
      <c r="D3258">
        <v>1554</v>
      </c>
      <c r="E3258">
        <v>225</v>
      </c>
      <c r="F3258">
        <v>541</v>
      </c>
      <c r="G3258">
        <v>333</v>
      </c>
      <c r="H3258">
        <v>2</v>
      </c>
      <c r="I3258">
        <v>457</v>
      </c>
      <c r="J3258">
        <v>10</v>
      </c>
      <c r="K3258">
        <v>22.85</v>
      </c>
      <c r="L3258">
        <v>926.85</v>
      </c>
      <c r="M3258" t="s">
        <v>20</v>
      </c>
      <c r="N3258" t="s">
        <v>22</v>
      </c>
      <c r="O3258">
        <v>12</v>
      </c>
      <c r="P3258">
        <v>1</v>
      </c>
      <c r="Q3258" t="s">
        <v>2968</v>
      </c>
      <c r="R3258">
        <v>508</v>
      </c>
      <c r="S3258" s="3">
        <v>0.1</v>
      </c>
      <c r="T3258" s="6">
        <v>378.45000000000005</v>
      </c>
      <c r="U3258" t="s">
        <v>6341</v>
      </c>
      <c r="V3258">
        <v>2025</v>
      </c>
      <c r="W3258" t="s">
        <v>6333</v>
      </c>
      <c r="X3258" t="str">
        <f>_xlfn.XLOOKUP(Orders_C[[#This Row],[Product_ID]],Products_C[Product_ID],Products_C[Product_Name])</f>
        <v>Chicken Wings</v>
      </c>
      <c r="Y3258" t="str">
        <f>_xlfn.XLOOKUP(Orders_C[[#This Row],[Product_ID]],Products_C[Product_ID],Products_C[Category])</f>
        <v>Burger</v>
      </c>
      <c r="Z3258" t="str">
        <f>_xlfn.XLOOKUP(Orders_C[[#This Row],[Store_ID]],Stores_c[Store_ID],Stores_c[City])</f>
        <v>South Peter</v>
      </c>
      <c r="AA3258" t="str">
        <f>_xlfn.XLOOKUP(Orders_C[[#This Row],[Customer_ID]],Customers_c[Customer_ID],Customers_c[Customer_Name])</f>
        <v>Cynthia Beard</v>
      </c>
      <c r="AB3258" s="6">
        <f>Orders_C[[#This Row],[Quantity]]*Orders_C[[#This Row],[Unit_Price]]*(1-Orders_C[[#This Row],[Discount %]])+Orders_C[[#This Row],[Tax]]</f>
        <v>845.45</v>
      </c>
      <c r="AC3258" s="9">
        <f>(Orders_C[[#This Row],[Unit_Price]]*Orders_C[[#This Row],[Quantity]])-Orders_C[[#This Row],[Discount]]+Orders_C[[#This Row],[Tax]]</f>
        <v>926.85</v>
      </c>
      <c r="AD3258" t="str">
        <f>IF(COUNTIF(Orders_C[[#All],[Customer_ID]],Orders_C[[#This Row],[Customer_ID]])&gt;1,"Repeat","New")</f>
        <v>Repeat</v>
      </c>
      <c r="AE3258" t="str" cm="1">
        <f t="array" ref="AE3258">_xlfn.XLOOKUP(Orders_C[[#This Row],[Store_ID]],Stores_c[[#All],[Store_ID]],Stores_c[[#All],[City]])</f>
        <v>South Peter</v>
      </c>
      <c r="AF3258" t="str" cm="1">
        <f t="array" ref="AF3258">_xlfn.XLOOKUP(Orders_C[[#This Row],[Store_ID]],Stores_c[[#All],[Store_ID]],Stores_c[[#All],[Manager_Name]])</f>
        <v>Gregory Lambert</v>
      </c>
      <c r="AG3258" t="str" cm="1">
        <f t="array" ref="AG3258">_xlfn.XLOOKUP(Orders_C[[#This Row],[Store_ID]],Stores_c[[#All],[Store_ID]],Stores_c[[#All],[Store_Type]])</f>
        <v>Street</v>
      </c>
    </row>
    <row r="3259" spans="1:33" x14ac:dyDescent="0.25">
      <c r="A3259">
        <v>6647</v>
      </c>
      <c r="B3259" s="1">
        <v>46043</v>
      </c>
      <c r="C3259" s="2">
        <v>7.1851851851851847E-2</v>
      </c>
      <c r="D3259">
        <v>1432</v>
      </c>
      <c r="E3259">
        <v>211</v>
      </c>
      <c r="F3259">
        <v>507</v>
      </c>
      <c r="G3259">
        <v>314</v>
      </c>
      <c r="H3259">
        <v>2</v>
      </c>
      <c r="I3259">
        <v>463</v>
      </c>
      <c r="J3259">
        <v>15</v>
      </c>
      <c r="K3259">
        <v>23.15</v>
      </c>
      <c r="L3259">
        <v>934.15</v>
      </c>
      <c r="M3259" t="s">
        <v>20</v>
      </c>
      <c r="N3259" t="s">
        <v>21</v>
      </c>
      <c r="O3259">
        <v>50</v>
      </c>
      <c r="P3259">
        <v>2</v>
      </c>
      <c r="Q3259" t="s">
        <v>670</v>
      </c>
      <c r="R3259">
        <v>503</v>
      </c>
      <c r="S3259" s="3">
        <v>0.15</v>
      </c>
      <c r="T3259" s="6">
        <v>378.54999999999995</v>
      </c>
      <c r="U3259" t="s">
        <v>6330</v>
      </c>
      <c r="V3259">
        <v>2026</v>
      </c>
      <c r="W3259" t="s">
        <v>6331</v>
      </c>
      <c r="X3259" t="str">
        <f>_xlfn.XLOOKUP(Orders_C[[#This Row],[Product_ID]],Products_C[Product_ID],Products_C[Product_Name])</f>
        <v>Wrap</v>
      </c>
      <c r="Y3259" t="str">
        <f>_xlfn.XLOOKUP(Orders_C[[#This Row],[Product_ID]],Products_C[Product_ID],Products_C[Category])</f>
        <v>Burger</v>
      </c>
      <c r="Z3259" t="str">
        <f>_xlfn.XLOOKUP(Orders_C[[#This Row],[Store_ID]],Stores_c[Store_ID],Stores_c[City])</f>
        <v>North Robertstad</v>
      </c>
      <c r="AA3259" t="str">
        <f>_xlfn.XLOOKUP(Orders_C[[#This Row],[Customer_ID]],Customers_c[Customer_ID],Customers_c[Customer_Name])</f>
        <v>Zachary Flores</v>
      </c>
      <c r="AB3259" s="6">
        <f>Orders_C[[#This Row],[Quantity]]*Orders_C[[#This Row],[Unit_Price]]*(1-Orders_C[[#This Row],[Discount %]])+Orders_C[[#This Row],[Tax]]</f>
        <v>810.25</v>
      </c>
      <c r="AC3259" s="9">
        <f>(Orders_C[[#This Row],[Unit_Price]]*Orders_C[[#This Row],[Quantity]])-Orders_C[[#This Row],[Discount]]+Orders_C[[#This Row],[Tax]]</f>
        <v>934.15</v>
      </c>
      <c r="AD3259" t="str">
        <f>IF(COUNTIF(Orders_C[[#All],[Customer_ID]],Orders_C[[#This Row],[Customer_ID]])&gt;1,"Repeat","New")</f>
        <v>Repeat</v>
      </c>
      <c r="AE3259" t="str" cm="1">
        <f t="array" ref="AE3259">_xlfn.XLOOKUP(Orders_C[[#This Row],[Store_ID]],Stores_c[[#All],[Store_ID]],Stores_c[[#All],[City]])</f>
        <v>North Robertstad</v>
      </c>
      <c r="AF3259" t="str" cm="1">
        <f t="array" ref="AF3259">_xlfn.XLOOKUP(Orders_C[[#This Row],[Store_ID]],Stores_c[[#All],[Store_ID]],Stores_c[[#All],[Manager_Name]])</f>
        <v>Mary Lewis</v>
      </c>
      <c r="AG3259" t="str" cm="1">
        <f t="array" ref="AG3259">_xlfn.XLOOKUP(Orders_C[[#This Row],[Store_ID]],Stores_c[[#All],[Store_ID]],Stores_c[[#All],[Store_Type]])</f>
        <v>Street</v>
      </c>
    </row>
    <row r="3260" spans="1:33" x14ac:dyDescent="0.25">
      <c r="A3260">
        <v>6005</v>
      </c>
      <c r="B3260" s="1">
        <v>45929</v>
      </c>
      <c r="C3260" s="2">
        <v>0.77831018518518513</v>
      </c>
      <c r="D3260">
        <v>1594</v>
      </c>
      <c r="E3260">
        <v>222</v>
      </c>
      <c r="F3260">
        <v>433</v>
      </c>
      <c r="G3260">
        <v>316</v>
      </c>
      <c r="H3260">
        <v>3</v>
      </c>
      <c r="I3260">
        <v>311</v>
      </c>
      <c r="J3260">
        <v>10</v>
      </c>
      <c r="K3260">
        <v>15.55</v>
      </c>
      <c r="L3260">
        <v>938.55</v>
      </c>
      <c r="M3260" t="s">
        <v>18</v>
      </c>
      <c r="N3260" t="s">
        <v>22</v>
      </c>
      <c r="O3260">
        <v>29</v>
      </c>
      <c r="P3260">
        <v>4</v>
      </c>
      <c r="Q3260" t="s">
        <v>28</v>
      </c>
      <c r="R3260">
        <v>507</v>
      </c>
      <c r="S3260" s="3">
        <v>0.1</v>
      </c>
      <c r="T3260" s="6">
        <v>378.75</v>
      </c>
      <c r="U3260" t="s">
        <v>6335</v>
      </c>
      <c r="V3260">
        <v>2025</v>
      </c>
      <c r="W3260" t="s">
        <v>6329</v>
      </c>
      <c r="X3260" t="str">
        <f>_xlfn.XLOOKUP(Orders_C[[#This Row],[Product_ID]],Products_C[Product_ID],Products_C[Product_Name])</f>
        <v>Popcorn Chicken</v>
      </c>
      <c r="Y3260" t="str">
        <f>_xlfn.XLOOKUP(Orders_C[[#This Row],[Product_ID]],Products_C[Product_ID],Products_C[Category])</f>
        <v>Dessert</v>
      </c>
      <c r="Z3260" t="str">
        <f>_xlfn.XLOOKUP(Orders_C[[#This Row],[Store_ID]],Stores_c[Store_ID],Stores_c[City])</f>
        <v>New Steven</v>
      </c>
      <c r="AA3260" t="str">
        <f>_xlfn.XLOOKUP(Orders_C[[#This Row],[Customer_ID]],Customers_c[Customer_ID],Customers_c[Customer_Name])</f>
        <v>Daniel Lane</v>
      </c>
      <c r="AB3260" s="6">
        <f>Orders_C[[#This Row],[Quantity]]*Orders_C[[#This Row],[Unit_Price]]*(1-Orders_C[[#This Row],[Discount %]])+Orders_C[[#This Row],[Tax]]</f>
        <v>855.25</v>
      </c>
      <c r="AC3260" s="9">
        <f>(Orders_C[[#This Row],[Unit_Price]]*Orders_C[[#This Row],[Quantity]])-Orders_C[[#This Row],[Discount]]+Orders_C[[#This Row],[Tax]]</f>
        <v>938.55</v>
      </c>
      <c r="AD3260" t="str">
        <f>IF(COUNTIF(Orders_C[[#All],[Customer_ID]],Orders_C[[#This Row],[Customer_ID]])&gt;1,"Repeat","New")</f>
        <v>Repeat</v>
      </c>
      <c r="AE3260" t="str" cm="1">
        <f t="array" ref="AE3260">_xlfn.XLOOKUP(Orders_C[[#This Row],[Store_ID]],Stores_c[[#All],[Store_ID]],Stores_c[[#All],[City]])</f>
        <v>New Steven</v>
      </c>
      <c r="AF3260" t="str" cm="1">
        <f t="array" ref="AF3260">_xlfn.XLOOKUP(Orders_C[[#This Row],[Store_ID]],Stores_c[[#All],[Store_ID]],Stores_c[[#All],[Manager_Name]])</f>
        <v>Terri Martinez</v>
      </c>
      <c r="AG3260" t="str" cm="1">
        <f t="array" ref="AG3260">_xlfn.XLOOKUP(Orders_C[[#This Row],[Store_ID]],Stores_c[[#All],[Store_ID]],Stores_c[[#All],[Store_Type]])</f>
        <v>Drive-Thru</v>
      </c>
    </row>
    <row r="3261" spans="1:33" x14ac:dyDescent="0.25">
      <c r="A3261">
        <v>6551</v>
      </c>
      <c r="B3261" s="1">
        <v>45996</v>
      </c>
      <c r="C3261" s="2">
        <v>0.54275462962962961</v>
      </c>
      <c r="D3261">
        <v>1596</v>
      </c>
      <c r="E3261">
        <v>214</v>
      </c>
      <c r="F3261">
        <v>406</v>
      </c>
      <c r="G3261">
        <v>307</v>
      </c>
      <c r="H3261">
        <v>3</v>
      </c>
      <c r="I3261">
        <v>311</v>
      </c>
      <c r="J3261">
        <v>10</v>
      </c>
      <c r="K3261">
        <v>15.55</v>
      </c>
      <c r="L3261">
        <v>938.55</v>
      </c>
      <c r="M3261" t="s">
        <v>19</v>
      </c>
      <c r="N3261" t="s">
        <v>22</v>
      </c>
      <c r="O3261">
        <v>44</v>
      </c>
      <c r="P3261">
        <v>4</v>
      </c>
      <c r="Q3261" t="s">
        <v>574</v>
      </c>
      <c r="R3261">
        <v>503</v>
      </c>
      <c r="S3261" s="3">
        <v>0.1</v>
      </c>
      <c r="T3261" s="6">
        <v>378.75</v>
      </c>
      <c r="U3261" t="s">
        <v>6328</v>
      </c>
      <c r="V3261">
        <v>2025</v>
      </c>
      <c r="W3261" t="s">
        <v>6331</v>
      </c>
      <c r="X3261" t="str">
        <f>_xlfn.XLOOKUP(Orders_C[[#This Row],[Product_ID]],Products_C[Product_ID],Products_C[Product_Name])</f>
        <v>Chicken Wings</v>
      </c>
      <c r="Y3261" t="str">
        <f>_xlfn.XLOOKUP(Orders_C[[#This Row],[Product_ID]],Products_C[Product_ID],Products_C[Category])</f>
        <v>Chicken</v>
      </c>
      <c r="Z3261" t="str">
        <f>_xlfn.XLOOKUP(Orders_C[[#This Row],[Store_ID]],Stores_c[Store_ID],Stores_c[City])</f>
        <v>New Robert</v>
      </c>
      <c r="AA3261" t="str">
        <f>_xlfn.XLOOKUP(Orders_C[[#This Row],[Customer_ID]],Customers_c[Customer_ID],Customers_c[Customer_Name])</f>
        <v>Darren Wang</v>
      </c>
      <c r="AB3261" s="6">
        <f>Orders_C[[#This Row],[Quantity]]*Orders_C[[#This Row],[Unit_Price]]*(1-Orders_C[[#This Row],[Discount %]])+Orders_C[[#This Row],[Tax]]</f>
        <v>855.25</v>
      </c>
      <c r="AC3261" s="9">
        <f>(Orders_C[[#This Row],[Unit_Price]]*Orders_C[[#This Row],[Quantity]])-Orders_C[[#This Row],[Discount]]+Orders_C[[#This Row],[Tax]]</f>
        <v>938.55</v>
      </c>
      <c r="AD3261" t="str">
        <f>IF(COUNTIF(Orders_C[[#All],[Customer_ID]],Orders_C[[#This Row],[Customer_ID]])&gt;1,"Repeat","New")</f>
        <v>Repeat</v>
      </c>
      <c r="AE3261" t="str" cm="1">
        <f t="array" ref="AE3261">_xlfn.XLOOKUP(Orders_C[[#This Row],[Store_ID]],Stores_c[[#All],[Store_ID]],Stores_c[[#All],[City]])</f>
        <v>New Robert</v>
      </c>
      <c r="AF3261" t="str" cm="1">
        <f t="array" ref="AF3261">_xlfn.XLOOKUP(Orders_C[[#This Row],[Store_ID]],Stores_c[[#All],[Store_ID]],Stores_c[[#All],[Manager_Name]])</f>
        <v>Krista Webb</v>
      </c>
      <c r="AG3261" t="str" cm="1">
        <f t="array" ref="AG3261">_xlfn.XLOOKUP(Orders_C[[#This Row],[Store_ID]],Stores_c[[#All],[Store_ID]],Stores_c[[#All],[Store_Type]])</f>
        <v>Drive-Thru</v>
      </c>
    </row>
    <row r="3262" spans="1:33" x14ac:dyDescent="0.25">
      <c r="A3262">
        <v>7754</v>
      </c>
      <c r="B3262" s="1">
        <v>45980</v>
      </c>
      <c r="C3262" s="2">
        <v>0.2650925925925926</v>
      </c>
      <c r="D3262">
        <v>1635</v>
      </c>
      <c r="E3262">
        <v>208</v>
      </c>
      <c r="F3262">
        <v>476</v>
      </c>
      <c r="G3262">
        <v>320</v>
      </c>
      <c r="H3262">
        <v>3</v>
      </c>
      <c r="I3262">
        <v>311</v>
      </c>
      <c r="J3262">
        <v>10</v>
      </c>
      <c r="K3262">
        <v>15.55</v>
      </c>
      <c r="L3262">
        <v>938.55</v>
      </c>
      <c r="M3262" t="s">
        <v>20</v>
      </c>
      <c r="N3262" t="s">
        <v>21</v>
      </c>
      <c r="O3262">
        <v>18</v>
      </c>
      <c r="P3262">
        <v>5</v>
      </c>
      <c r="Q3262" t="s">
        <v>1777</v>
      </c>
      <c r="R3262">
        <v>503</v>
      </c>
      <c r="S3262" s="3">
        <v>0.1</v>
      </c>
      <c r="T3262" s="6">
        <v>378.75</v>
      </c>
      <c r="U3262" t="s">
        <v>6336</v>
      </c>
      <c r="V3262">
        <v>2025</v>
      </c>
      <c r="W3262" t="s">
        <v>6333</v>
      </c>
      <c r="X3262" t="str">
        <f>_xlfn.XLOOKUP(Orders_C[[#This Row],[Product_ID]],Products_C[Product_ID],Products_C[Product_Name])</f>
        <v>Rice Bowl</v>
      </c>
      <c r="Y3262" t="str">
        <f>_xlfn.XLOOKUP(Orders_C[[#This Row],[Product_ID]],Products_C[Product_ID],Products_C[Category])</f>
        <v>Beverage</v>
      </c>
      <c r="Z3262" t="str">
        <f>_xlfn.XLOOKUP(Orders_C[[#This Row],[Store_ID]],Stores_c[Store_ID],Stores_c[City])</f>
        <v>Tracyview</v>
      </c>
      <c r="AA3262" t="str">
        <f>_xlfn.XLOOKUP(Orders_C[[#This Row],[Customer_ID]],Customers_c[Customer_ID],Customers_c[Customer_Name])</f>
        <v>Michael Oliver</v>
      </c>
      <c r="AB3262" s="6">
        <f>Orders_C[[#This Row],[Quantity]]*Orders_C[[#This Row],[Unit_Price]]*(1-Orders_C[[#This Row],[Discount %]])+Orders_C[[#This Row],[Tax]]</f>
        <v>855.25</v>
      </c>
      <c r="AC3262" s="9">
        <f>(Orders_C[[#This Row],[Unit_Price]]*Orders_C[[#This Row],[Quantity]])-Orders_C[[#This Row],[Discount]]+Orders_C[[#This Row],[Tax]]</f>
        <v>938.55</v>
      </c>
      <c r="AD3262" t="str">
        <f>IF(COUNTIF(Orders_C[[#All],[Customer_ID]],Orders_C[[#This Row],[Customer_ID]])&gt;1,"Repeat","New")</f>
        <v>Repeat</v>
      </c>
      <c r="AE3262" t="str" cm="1">
        <f t="array" ref="AE3262">_xlfn.XLOOKUP(Orders_C[[#This Row],[Store_ID]],Stores_c[[#All],[Store_ID]],Stores_c[[#All],[City]])</f>
        <v>Tracyview</v>
      </c>
      <c r="AF3262" t="str" cm="1">
        <f t="array" ref="AF3262">_xlfn.XLOOKUP(Orders_C[[#This Row],[Store_ID]],Stores_c[[#All],[Store_ID]],Stores_c[[#All],[Manager_Name]])</f>
        <v>Jeremiah Lee</v>
      </c>
      <c r="AG3262" t="str" cm="1">
        <f t="array" ref="AG3262">_xlfn.XLOOKUP(Orders_C[[#This Row],[Store_ID]],Stores_c[[#All],[Store_ID]],Stores_c[[#All],[Store_Type]])</f>
        <v>Mall</v>
      </c>
    </row>
    <row r="3263" spans="1:33" x14ac:dyDescent="0.25">
      <c r="A3263">
        <v>9156</v>
      </c>
      <c r="B3263" s="1">
        <v>45952</v>
      </c>
      <c r="C3263" s="2">
        <v>0.26718750000000002</v>
      </c>
      <c r="D3263">
        <v>1546</v>
      </c>
      <c r="E3263">
        <v>220</v>
      </c>
      <c r="F3263">
        <v>428</v>
      </c>
      <c r="G3263">
        <v>319</v>
      </c>
      <c r="H3263">
        <v>3</v>
      </c>
      <c r="I3263">
        <v>315</v>
      </c>
      <c r="J3263">
        <v>15</v>
      </c>
      <c r="K3263">
        <v>15.75</v>
      </c>
      <c r="L3263">
        <v>945.75</v>
      </c>
      <c r="M3263" t="s">
        <v>18</v>
      </c>
      <c r="N3263" t="s">
        <v>21</v>
      </c>
      <c r="O3263">
        <v>48</v>
      </c>
      <c r="P3263">
        <v>1</v>
      </c>
      <c r="Q3263" t="s">
        <v>3179</v>
      </c>
      <c r="R3263">
        <v>503</v>
      </c>
      <c r="S3263" s="3">
        <v>0.15</v>
      </c>
      <c r="T3263" s="6">
        <v>378.75</v>
      </c>
      <c r="U3263" t="s">
        <v>6332</v>
      </c>
      <c r="V3263">
        <v>2025</v>
      </c>
      <c r="W3263" t="s">
        <v>6331</v>
      </c>
      <c r="X3263" t="str">
        <f>_xlfn.XLOOKUP(Orders_C[[#This Row],[Product_ID]],Products_C[Product_ID],Products_C[Product_Name])</f>
        <v>Chocolate Lava Cake</v>
      </c>
      <c r="Y3263" t="str">
        <f>_xlfn.XLOOKUP(Orders_C[[#This Row],[Product_ID]],Products_C[Product_ID],Products_C[Category])</f>
        <v>Beverage</v>
      </c>
      <c r="Z3263" t="str">
        <f>_xlfn.XLOOKUP(Orders_C[[#This Row],[Store_ID]],Stores_c[Store_ID],Stores_c[City])</f>
        <v>Williamborough</v>
      </c>
      <c r="AA3263" t="str">
        <f>_xlfn.XLOOKUP(Orders_C[[#This Row],[Customer_ID]],Customers_c[Customer_ID],Customers_c[Customer_Name])</f>
        <v>Richard Sparks II</v>
      </c>
      <c r="AB3263" s="6">
        <f>Orders_C[[#This Row],[Quantity]]*Orders_C[[#This Row],[Unit_Price]]*(1-Orders_C[[#This Row],[Discount %]])+Orders_C[[#This Row],[Tax]]</f>
        <v>819</v>
      </c>
      <c r="AC3263" s="9">
        <f>(Orders_C[[#This Row],[Unit_Price]]*Orders_C[[#This Row],[Quantity]])-Orders_C[[#This Row],[Discount]]+Orders_C[[#This Row],[Tax]]</f>
        <v>945.75</v>
      </c>
      <c r="AD3263" t="str">
        <f>IF(COUNTIF(Orders_C[[#All],[Customer_ID]],Orders_C[[#This Row],[Customer_ID]])&gt;1,"Repeat","New")</f>
        <v>Repeat</v>
      </c>
      <c r="AE3263" t="str" cm="1">
        <f t="array" ref="AE3263">_xlfn.XLOOKUP(Orders_C[[#This Row],[Store_ID]],Stores_c[[#All],[Store_ID]],Stores_c[[#All],[City]])</f>
        <v>Williamborough</v>
      </c>
      <c r="AF3263" t="str" cm="1">
        <f t="array" ref="AF3263">_xlfn.XLOOKUP(Orders_C[[#This Row],[Store_ID]],Stores_c[[#All],[Store_ID]],Stores_c[[#All],[Manager_Name]])</f>
        <v>Michael Mcbride</v>
      </c>
      <c r="AG3263" t="str" cm="1">
        <f t="array" ref="AG3263">_xlfn.XLOOKUP(Orders_C[[#This Row],[Store_ID]],Stores_c[[#All],[Store_ID]],Stores_c[[#All],[Store_Type]])</f>
        <v>Mall</v>
      </c>
    </row>
    <row r="3264" spans="1:33" x14ac:dyDescent="0.25">
      <c r="A3264">
        <v>8188</v>
      </c>
      <c r="B3264" s="1">
        <v>45715</v>
      </c>
      <c r="C3264" s="2">
        <v>0.40521990740740743</v>
      </c>
      <c r="D3264">
        <v>1945</v>
      </c>
      <c r="E3264">
        <v>221</v>
      </c>
      <c r="F3264">
        <v>548</v>
      </c>
      <c r="G3264">
        <v>327</v>
      </c>
      <c r="H3264">
        <v>2</v>
      </c>
      <c r="I3264">
        <v>446</v>
      </c>
      <c r="J3264">
        <v>0</v>
      </c>
      <c r="K3264">
        <v>22.3</v>
      </c>
      <c r="L3264">
        <v>914.3</v>
      </c>
      <c r="M3264" t="s">
        <v>18</v>
      </c>
      <c r="N3264" t="s">
        <v>21</v>
      </c>
      <c r="O3264">
        <v>32</v>
      </c>
      <c r="P3264">
        <v>4</v>
      </c>
      <c r="Q3264" t="s">
        <v>2211</v>
      </c>
      <c r="R3264">
        <v>508</v>
      </c>
      <c r="S3264" s="3">
        <v>0</v>
      </c>
      <c r="T3264" s="6">
        <v>379.1</v>
      </c>
      <c r="U3264" t="s">
        <v>6338</v>
      </c>
      <c r="V3264">
        <v>2025</v>
      </c>
      <c r="W3264" t="s">
        <v>6329</v>
      </c>
      <c r="X3264" t="str">
        <f>_xlfn.XLOOKUP(Orders_C[[#This Row],[Product_ID]],Products_C[Product_ID],Products_C[Product_Name])</f>
        <v>Wrap</v>
      </c>
      <c r="Y3264" t="str">
        <f>_xlfn.XLOOKUP(Orders_C[[#This Row],[Product_ID]],Products_C[Product_ID],Products_C[Category])</f>
        <v>Chicken</v>
      </c>
      <c r="Z3264" t="str">
        <f>_xlfn.XLOOKUP(Orders_C[[#This Row],[Store_ID]],Stores_c[Store_ID],Stores_c[City])</f>
        <v>Port Barbarabury</v>
      </c>
      <c r="AA3264" t="str">
        <f>_xlfn.XLOOKUP(Orders_C[[#This Row],[Customer_ID]],Customers_c[Customer_ID],Customers_c[Customer_Name])</f>
        <v>Andrew Bernard</v>
      </c>
      <c r="AB3264" s="6">
        <f>Orders_C[[#This Row],[Quantity]]*Orders_C[[#This Row],[Unit_Price]]*(1-Orders_C[[#This Row],[Discount %]])+Orders_C[[#This Row],[Tax]]</f>
        <v>914.3</v>
      </c>
      <c r="AC3264" s="9">
        <f>(Orders_C[[#This Row],[Unit_Price]]*Orders_C[[#This Row],[Quantity]])-Orders_C[[#This Row],[Discount]]+Orders_C[[#This Row],[Tax]]</f>
        <v>914.3</v>
      </c>
      <c r="AD3264" t="str">
        <f>IF(COUNTIF(Orders_C[[#All],[Customer_ID]],Orders_C[[#This Row],[Customer_ID]])&gt;1,"Repeat","New")</f>
        <v>Repeat</v>
      </c>
      <c r="AE3264" t="str" cm="1">
        <f t="array" ref="AE3264">_xlfn.XLOOKUP(Orders_C[[#This Row],[Store_ID]],Stores_c[[#All],[Store_ID]],Stores_c[[#All],[City]])</f>
        <v>Port Barbarabury</v>
      </c>
      <c r="AF3264" t="str" cm="1">
        <f t="array" ref="AF3264">_xlfn.XLOOKUP(Orders_C[[#This Row],[Store_ID]],Stores_c[[#All],[Store_ID]],Stores_c[[#All],[Manager_Name]])</f>
        <v>Edward Nguyen</v>
      </c>
      <c r="AG3264" t="str" cm="1">
        <f t="array" ref="AG3264">_xlfn.XLOOKUP(Orders_C[[#This Row],[Store_ID]],Stores_c[[#All],[Store_ID]],Stores_c[[#All],[Store_Type]])</f>
        <v>Street</v>
      </c>
    </row>
    <row r="3265" spans="1:33" x14ac:dyDescent="0.25">
      <c r="A3265">
        <v>7584</v>
      </c>
      <c r="B3265" s="1">
        <v>45976</v>
      </c>
      <c r="C3265" s="2">
        <v>0.94269675925925922</v>
      </c>
      <c r="D3265">
        <v>1117</v>
      </c>
      <c r="E3265">
        <v>225</v>
      </c>
      <c r="F3265">
        <v>469</v>
      </c>
      <c r="G3265">
        <v>327</v>
      </c>
      <c r="H3265">
        <v>2</v>
      </c>
      <c r="I3265">
        <v>452</v>
      </c>
      <c r="J3265">
        <v>5</v>
      </c>
      <c r="K3265">
        <v>22.6</v>
      </c>
      <c r="L3265">
        <v>921.6</v>
      </c>
      <c r="M3265" t="s">
        <v>18</v>
      </c>
      <c r="N3265" t="s">
        <v>22</v>
      </c>
      <c r="O3265">
        <v>50</v>
      </c>
      <c r="P3265">
        <v>5</v>
      </c>
      <c r="Q3265" t="s">
        <v>1607</v>
      </c>
      <c r="R3265">
        <v>506</v>
      </c>
      <c r="S3265" s="3">
        <v>0.05</v>
      </c>
      <c r="T3265" s="6">
        <v>379.20000000000005</v>
      </c>
      <c r="U3265" t="s">
        <v>6336</v>
      </c>
      <c r="V3265">
        <v>2025</v>
      </c>
      <c r="W3265" t="s">
        <v>6331</v>
      </c>
      <c r="X3265" t="str">
        <f>_xlfn.XLOOKUP(Orders_C[[#This Row],[Product_ID]],Products_C[Product_ID],Products_C[Product_Name])</f>
        <v>Wrap</v>
      </c>
      <c r="Y3265" t="str">
        <f>_xlfn.XLOOKUP(Orders_C[[#This Row],[Product_ID]],Products_C[Product_ID],Products_C[Category])</f>
        <v>Chicken</v>
      </c>
      <c r="Z3265" t="str">
        <f>_xlfn.XLOOKUP(Orders_C[[#This Row],[Store_ID]],Stores_c[Store_ID],Stores_c[City])</f>
        <v>South Peter</v>
      </c>
      <c r="AA3265" t="str">
        <f>_xlfn.XLOOKUP(Orders_C[[#This Row],[Customer_ID]],Customers_c[Customer_ID],Customers_c[Customer_Name])</f>
        <v>Mr. Jeffrey Smith</v>
      </c>
      <c r="AB3265" s="6">
        <f>Orders_C[[#This Row],[Quantity]]*Orders_C[[#This Row],[Unit_Price]]*(1-Orders_C[[#This Row],[Discount %]])+Orders_C[[#This Row],[Tax]]</f>
        <v>881.4</v>
      </c>
      <c r="AC3265" s="9">
        <f>(Orders_C[[#This Row],[Unit_Price]]*Orders_C[[#This Row],[Quantity]])-Orders_C[[#This Row],[Discount]]+Orders_C[[#This Row],[Tax]]</f>
        <v>921.6</v>
      </c>
      <c r="AD3265" t="str">
        <f>IF(COUNTIF(Orders_C[[#All],[Customer_ID]],Orders_C[[#This Row],[Customer_ID]])&gt;1,"Repeat","New")</f>
        <v>Repeat</v>
      </c>
      <c r="AE3265" t="str" cm="1">
        <f t="array" ref="AE3265">_xlfn.XLOOKUP(Orders_C[[#This Row],[Store_ID]],Stores_c[[#All],[Store_ID]],Stores_c[[#All],[City]])</f>
        <v>South Peter</v>
      </c>
      <c r="AF3265" t="str" cm="1">
        <f t="array" ref="AF3265">_xlfn.XLOOKUP(Orders_C[[#This Row],[Store_ID]],Stores_c[[#All],[Store_ID]],Stores_c[[#All],[Manager_Name]])</f>
        <v>Gregory Lambert</v>
      </c>
      <c r="AG3265" t="str" cm="1">
        <f t="array" ref="AG3265">_xlfn.XLOOKUP(Orders_C[[#This Row],[Store_ID]],Stores_c[[#All],[Store_ID]],Stores_c[[#All],[Store_Type]])</f>
        <v>Street</v>
      </c>
    </row>
    <row r="3266" spans="1:33" x14ac:dyDescent="0.25">
      <c r="A3266">
        <v>9775</v>
      </c>
      <c r="B3266" s="1">
        <v>45712</v>
      </c>
      <c r="C3266" s="2">
        <v>0.4092824074074074</v>
      </c>
      <c r="D3266">
        <v>1727</v>
      </c>
      <c r="E3266">
        <v>217</v>
      </c>
      <c r="F3266">
        <v>440</v>
      </c>
      <c r="G3266">
        <v>337</v>
      </c>
      <c r="H3266">
        <v>4</v>
      </c>
      <c r="I3266">
        <v>239</v>
      </c>
      <c r="J3266">
        <v>15</v>
      </c>
      <c r="K3266">
        <v>11.95</v>
      </c>
      <c r="L3266">
        <v>952.95</v>
      </c>
      <c r="M3266" t="s">
        <v>20</v>
      </c>
      <c r="N3266" t="s">
        <v>23</v>
      </c>
      <c r="O3266">
        <v>58</v>
      </c>
      <c r="P3266">
        <v>4</v>
      </c>
      <c r="Q3266" t="s">
        <v>3798</v>
      </c>
      <c r="R3266">
        <v>503</v>
      </c>
      <c r="S3266" s="3">
        <v>0.15</v>
      </c>
      <c r="T3266" s="6">
        <v>379.35</v>
      </c>
      <c r="U3266" t="s">
        <v>6338</v>
      </c>
      <c r="V3266">
        <v>2025</v>
      </c>
      <c r="W3266" t="s">
        <v>6331</v>
      </c>
      <c r="X3266" t="str">
        <f>_xlfn.XLOOKUP(Orders_C[[#This Row],[Product_ID]],Products_C[Product_ID],Products_C[Product_Name])</f>
        <v>Chocolate Lava Cake</v>
      </c>
      <c r="Y3266" t="str">
        <f>_xlfn.XLOOKUP(Orders_C[[#This Row],[Product_ID]],Products_C[Product_ID],Products_C[Category])</f>
        <v>Chicken</v>
      </c>
      <c r="Z3266" t="str">
        <f>_xlfn.XLOOKUP(Orders_C[[#This Row],[Store_ID]],Stores_c[Store_ID],Stores_c[City])</f>
        <v>West Rebecca</v>
      </c>
      <c r="AA3266" t="str">
        <f>_xlfn.XLOOKUP(Orders_C[[#This Row],[Customer_ID]],Customers_c[Customer_ID],Customers_c[Customer_Name])</f>
        <v>Martin Schultz</v>
      </c>
      <c r="AB3266" s="6">
        <f>Orders_C[[#This Row],[Quantity]]*Orders_C[[#This Row],[Unit_Price]]*(1-Orders_C[[#This Row],[Discount %]])+Orders_C[[#This Row],[Tax]]</f>
        <v>824.55000000000007</v>
      </c>
      <c r="AC3266" s="9">
        <f>(Orders_C[[#This Row],[Unit_Price]]*Orders_C[[#This Row],[Quantity]])-Orders_C[[#This Row],[Discount]]+Orders_C[[#This Row],[Tax]]</f>
        <v>952.95</v>
      </c>
      <c r="AD3266" t="str">
        <f>IF(COUNTIF(Orders_C[[#All],[Customer_ID]],Orders_C[[#This Row],[Customer_ID]])&gt;1,"Repeat","New")</f>
        <v>Repeat</v>
      </c>
      <c r="AE3266" t="str" cm="1">
        <f t="array" ref="AE3266">_xlfn.XLOOKUP(Orders_C[[#This Row],[Store_ID]],Stores_c[[#All],[Store_ID]],Stores_c[[#All],[City]])</f>
        <v>West Rebecca</v>
      </c>
      <c r="AF3266" t="str" cm="1">
        <f t="array" ref="AF3266">_xlfn.XLOOKUP(Orders_C[[#This Row],[Store_ID]],Stores_c[[#All],[Store_ID]],Stores_c[[#All],[Manager_Name]])</f>
        <v>Albert Smith</v>
      </c>
      <c r="AG3266" t="str" cm="1">
        <f t="array" ref="AG3266">_xlfn.XLOOKUP(Orders_C[[#This Row],[Store_ID]],Stores_c[[#All],[Store_ID]],Stores_c[[#All],[Store_Type]])</f>
        <v>Mall</v>
      </c>
    </row>
    <row r="3267" spans="1:33" x14ac:dyDescent="0.25">
      <c r="A3267">
        <v>7497</v>
      </c>
      <c r="B3267" s="1">
        <v>45914</v>
      </c>
      <c r="C3267" s="2">
        <v>6.1423611111111109E-2</v>
      </c>
      <c r="D3267">
        <v>1626</v>
      </c>
      <c r="E3267">
        <v>220</v>
      </c>
      <c r="F3267">
        <v>477</v>
      </c>
      <c r="G3267">
        <v>312</v>
      </c>
      <c r="H3267">
        <v>4</v>
      </c>
      <c r="I3267">
        <v>236</v>
      </c>
      <c r="J3267">
        <v>10</v>
      </c>
      <c r="K3267">
        <v>11.8</v>
      </c>
      <c r="L3267">
        <v>945.8</v>
      </c>
      <c r="M3267" t="s">
        <v>20</v>
      </c>
      <c r="N3267" t="s">
        <v>21</v>
      </c>
      <c r="O3267">
        <v>34</v>
      </c>
      <c r="P3267">
        <v>2</v>
      </c>
      <c r="Q3267" t="s">
        <v>1520</v>
      </c>
      <c r="R3267">
        <v>506</v>
      </c>
      <c r="S3267" s="3">
        <v>0.1</v>
      </c>
      <c r="T3267" s="6">
        <v>379.4</v>
      </c>
      <c r="U3267" t="s">
        <v>6335</v>
      </c>
      <c r="V3267">
        <v>2025</v>
      </c>
      <c r="W3267" t="s">
        <v>6329</v>
      </c>
      <c r="X3267" t="str">
        <f>_xlfn.XLOOKUP(Orders_C[[#This Row],[Product_ID]],Products_C[Product_ID],Products_C[Product_Name])</f>
        <v>Veg Burger</v>
      </c>
      <c r="Y3267" t="str">
        <f>_xlfn.XLOOKUP(Orders_C[[#This Row],[Product_ID]],Products_C[Product_ID],Products_C[Category])</f>
        <v>Burger</v>
      </c>
      <c r="Z3267" t="str">
        <f>_xlfn.XLOOKUP(Orders_C[[#This Row],[Store_ID]],Stores_c[Store_ID],Stores_c[City])</f>
        <v>Williamborough</v>
      </c>
      <c r="AA3267" t="str">
        <f>_xlfn.XLOOKUP(Orders_C[[#This Row],[Customer_ID]],Customers_c[Customer_ID],Customers_c[Customer_Name])</f>
        <v>Jill Smith</v>
      </c>
      <c r="AB3267" s="6">
        <f>Orders_C[[#This Row],[Quantity]]*Orders_C[[#This Row],[Unit_Price]]*(1-Orders_C[[#This Row],[Discount %]])+Orders_C[[#This Row],[Tax]]</f>
        <v>861.4</v>
      </c>
      <c r="AC3267" s="9">
        <f>(Orders_C[[#This Row],[Unit_Price]]*Orders_C[[#This Row],[Quantity]])-Orders_C[[#This Row],[Discount]]+Orders_C[[#This Row],[Tax]]</f>
        <v>945.8</v>
      </c>
      <c r="AD3267" t="str">
        <f>IF(COUNTIF(Orders_C[[#All],[Customer_ID]],Orders_C[[#This Row],[Customer_ID]])&gt;1,"Repeat","New")</f>
        <v>Repeat</v>
      </c>
      <c r="AE3267" t="str" cm="1">
        <f t="array" ref="AE3267">_xlfn.XLOOKUP(Orders_C[[#This Row],[Store_ID]],Stores_c[[#All],[Store_ID]],Stores_c[[#All],[City]])</f>
        <v>Williamborough</v>
      </c>
      <c r="AF3267" t="str" cm="1">
        <f t="array" ref="AF3267">_xlfn.XLOOKUP(Orders_C[[#This Row],[Store_ID]],Stores_c[[#All],[Store_ID]],Stores_c[[#All],[Manager_Name]])</f>
        <v>Michael Mcbride</v>
      </c>
      <c r="AG3267" t="str" cm="1">
        <f t="array" ref="AG3267">_xlfn.XLOOKUP(Orders_C[[#This Row],[Store_ID]],Stores_c[[#All],[Store_ID]],Stores_c[[#All],[Store_Type]])</f>
        <v>Mall</v>
      </c>
    </row>
    <row r="3268" spans="1:33" x14ac:dyDescent="0.25">
      <c r="A3268">
        <v>7720</v>
      </c>
      <c r="B3268" s="1">
        <v>46058</v>
      </c>
      <c r="C3268" s="2">
        <v>0.46418981481481481</v>
      </c>
      <c r="D3268">
        <v>1467</v>
      </c>
      <c r="E3268">
        <v>224</v>
      </c>
      <c r="F3268">
        <v>549</v>
      </c>
      <c r="G3268">
        <v>318</v>
      </c>
      <c r="H3268">
        <v>4</v>
      </c>
      <c r="I3268">
        <v>236</v>
      </c>
      <c r="J3268">
        <v>10</v>
      </c>
      <c r="K3268">
        <v>11.8</v>
      </c>
      <c r="L3268">
        <v>945.8</v>
      </c>
      <c r="M3268" t="s">
        <v>20</v>
      </c>
      <c r="N3268" t="s">
        <v>23</v>
      </c>
      <c r="O3268">
        <v>49</v>
      </c>
      <c r="P3268">
        <v>4</v>
      </c>
      <c r="Q3268" t="s">
        <v>1743</v>
      </c>
      <c r="R3268">
        <v>504</v>
      </c>
      <c r="S3268" s="3">
        <v>0.1</v>
      </c>
      <c r="T3268" s="6">
        <v>379.4</v>
      </c>
      <c r="U3268" t="s">
        <v>6338</v>
      </c>
      <c r="V3268">
        <v>2026</v>
      </c>
      <c r="W3268" t="s">
        <v>6331</v>
      </c>
      <c r="X3268" t="str">
        <f>_xlfn.XLOOKUP(Orders_C[[#This Row],[Product_ID]],Products_C[Product_ID],Products_C[Product_Name])</f>
        <v>Pepsi</v>
      </c>
      <c r="Y3268" t="str">
        <f>_xlfn.XLOOKUP(Orders_C[[#This Row],[Product_ID]],Products_C[Product_ID],Products_C[Category])</f>
        <v>Burger</v>
      </c>
      <c r="Z3268" t="str">
        <f>_xlfn.XLOOKUP(Orders_C[[#This Row],[Store_ID]],Stores_c[Store_ID],Stores_c[City])</f>
        <v>Valdezton</v>
      </c>
      <c r="AA3268" t="str">
        <f>_xlfn.XLOOKUP(Orders_C[[#This Row],[Customer_ID]],Customers_c[Customer_ID],Customers_c[Customer_Name])</f>
        <v>Jeffrey Patterson</v>
      </c>
      <c r="AB3268" s="6">
        <f>Orders_C[[#This Row],[Quantity]]*Orders_C[[#This Row],[Unit_Price]]*(1-Orders_C[[#This Row],[Discount %]])+Orders_C[[#This Row],[Tax]]</f>
        <v>861.4</v>
      </c>
      <c r="AC3268" s="9">
        <f>(Orders_C[[#This Row],[Unit_Price]]*Orders_C[[#This Row],[Quantity]])-Orders_C[[#This Row],[Discount]]+Orders_C[[#This Row],[Tax]]</f>
        <v>945.8</v>
      </c>
      <c r="AD3268" t="str">
        <f>IF(COUNTIF(Orders_C[[#All],[Customer_ID]],Orders_C[[#This Row],[Customer_ID]])&gt;1,"Repeat","New")</f>
        <v>Repeat</v>
      </c>
      <c r="AE3268" t="str" cm="1">
        <f t="array" ref="AE3268">_xlfn.XLOOKUP(Orders_C[[#This Row],[Store_ID]],Stores_c[[#All],[Store_ID]],Stores_c[[#All],[City]])</f>
        <v>Valdezton</v>
      </c>
      <c r="AF3268" t="str" cm="1">
        <f t="array" ref="AF3268">_xlfn.XLOOKUP(Orders_C[[#This Row],[Store_ID]],Stores_c[[#All],[Store_ID]],Stores_c[[#All],[Manager_Name]])</f>
        <v>John Rodriguez</v>
      </c>
      <c r="AG3268" t="str" cm="1">
        <f t="array" ref="AG3268">_xlfn.XLOOKUP(Orders_C[[#This Row],[Store_ID]],Stores_c[[#All],[Store_ID]],Stores_c[[#All],[Store_Type]])</f>
        <v>Street</v>
      </c>
    </row>
    <row r="3269" spans="1:33" x14ac:dyDescent="0.25">
      <c r="A3269">
        <v>7803</v>
      </c>
      <c r="B3269" s="1">
        <v>46039</v>
      </c>
      <c r="C3269" s="2">
        <v>0.37983796296296296</v>
      </c>
      <c r="D3269">
        <v>1685</v>
      </c>
      <c r="E3269">
        <v>217</v>
      </c>
      <c r="F3269">
        <v>539</v>
      </c>
      <c r="G3269">
        <v>320</v>
      </c>
      <c r="H3269">
        <v>4</v>
      </c>
      <c r="I3269">
        <v>236</v>
      </c>
      <c r="J3269">
        <v>10</v>
      </c>
      <c r="K3269">
        <v>11.8</v>
      </c>
      <c r="L3269">
        <v>945.8</v>
      </c>
      <c r="M3269" t="s">
        <v>20</v>
      </c>
      <c r="N3269" t="s">
        <v>23</v>
      </c>
      <c r="O3269">
        <v>46</v>
      </c>
      <c r="P3269">
        <v>2</v>
      </c>
      <c r="Q3269" t="s">
        <v>1826</v>
      </c>
      <c r="R3269">
        <v>507</v>
      </c>
      <c r="S3269" s="3">
        <v>0.1</v>
      </c>
      <c r="T3269" s="6">
        <v>379.4</v>
      </c>
      <c r="U3269" t="s">
        <v>6330</v>
      </c>
      <c r="V3269">
        <v>2026</v>
      </c>
      <c r="W3269" t="s">
        <v>6331</v>
      </c>
      <c r="X3269" t="str">
        <f>_xlfn.XLOOKUP(Orders_C[[#This Row],[Product_ID]],Products_C[Product_ID],Products_C[Product_Name])</f>
        <v>Rice Bowl</v>
      </c>
      <c r="Y3269" t="str">
        <f>_xlfn.XLOOKUP(Orders_C[[#This Row],[Product_ID]],Products_C[Product_ID],Products_C[Category])</f>
        <v>Beverage</v>
      </c>
      <c r="Z3269" t="str">
        <f>_xlfn.XLOOKUP(Orders_C[[#This Row],[Store_ID]],Stores_c[Store_ID],Stores_c[City])</f>
        <v>West Rebecca</v>
      </c>
      <c r="AA3269" t="str">
        <f>_xlfn.XLOOKUP(Orders_C[[#This Row],[Customer_ID]],Customers_c[Customer_ID],Customers_c[Customer_Name])</f>
        <v>Brian Parker</v>
      </c>
      <c r="AB3269" s="6">
        <f>Orders_C[[#This Row],[Quantity]]*Orders_C[[#This Row],[Unit_Price]]*(1-Orders_C[[#This Row],[Discount %]])+Orders_C[[#This Row],[Tax]]</f>
        <v>861.4</v>
      </c>
      <c r="AC3269" s="9">
        <f>(Orders_C[[#This Row],[Unit_Price]]*Orders_C[[#This Row],[Quantity]])-Orders_C[[#This Row],[Discount]]+Orders_C[[#This Row],[Tax]]</f>
        <v>945.8</v>
      </c>
      <c r="AD3269" t="str">
        <f>IF(COUNTIF(Orders_C[[#All],[Customer_ID]],Orders_C[[#This Row],[Customer_ID]])&gt;1,"Repeat","New")</f>
        <v>Repeat</v>
      </c>
      <c r="AE3269" t="str" cm="1">
        <f t="array" ref="AE3269">_xlfn.XLOOKUP(Orders_C[[#This Row],[Store_ID]],Stores_c[[#All],[Store_ID]],Stores_c[[#All],[City]])</f>
        <v>West Rebecca</v>
      </c>
      <c r="AF3269" t="str" cm="1">
        <f t="array" ref="AF3269">_xlfn.XLOOKUP(Orders_C[[#This Row],[Store_ID]],Stores_c[[#All],[Store_ID]],Stores_c[[#All],[Manager_Name]])</f>
        <v>Albert Smith</v>
      </c>
      <c r="AG3269" t="str" cm="1">
        <f t="array" ref="AG3269">_xlfn.XLOOKUP(Orders_C[[#This Row],[Store_ID]],Stores_c[[#All],[Store_ID]],Stores_c[[#All],[Store_Type]])</f>
        <v>Mall</v>
      </c>
    </row>
    <row r="3270" spans="1:33" x14ac:dyDescent="0.25">
      <c r="A3270">
        <v>9875</v>
      </c>
      <c r="B3270" s="1">
        <v>45920</v>
      </c>
      <c r="C3270" s="2">
        <v>0.70723379629629635</v>
      </c>
      <c r="D3270">
        <v>1794</v>
      </c>
      <c r="E3270">
        <v>213</v>
      </c>
      <c r="F3270">
        <v>453</v>
      </c>
      <c r="G3270">
        <v>337</v>
      </c>
      <c r="H3270">
        <v>4</v>
      </c>
      <c r="I3270">
        <v>236</v>
      </c>
      <c r="J3270">
        <v>10</v>
      </c>
      <c r="K3270">
        <v>11.8</v>
      </c>
      <c r="L3270">
        <v>945.8</v>
      </c>
      <c r="M3270" t="s">
        <v>18</v>
      </c>
      <c r="N3270" t="s">
        <v>22</v>
      </c>
      <c r="O3270">
        <v>11</v>
      </c>
      <c r="P3270">
        <v>2</v>
      </c>
      <c r="Q3270" t="s">
        <v>3898</v>
      </c>
      <c r="R3270">
        <v>504</v>
      </c>
      <c r="S3270" s="3">
        <v>0.1</v>
      </c>
      <c r="T3270" s="6">
        <v>379.4</v>
      </c>
      <c r="U3270" t="s">
        <v>6335</v>
      </c>
      <c r="V3270">
        <v>2025</v>
      </c>
      <c r="W3270" t="s">
        <v>6333</v>
      </c>
      <c r="X3270" t="str">
        <f>_xlfn.XLOOKUP(Orders_C[[#This Row],[Product_ID]],Products_C[Product_ID],Products_C[Product_Name])</f>
        <v>Chocolate Lava Cake</v>
      </c>
      <c r="Y3270" t="str">
        <f>_xlfn.XLOOKUP(Orders_C[[#This Row],[Product_ID]],Products_C[Product_ID],Products_C[Category])</f>
        <v>Chicken</v>
      </c>
      <c r="Z3270" t="str">
        <f>_xlfn.XLOOKUP(Orders_C[[#This Row],[Store_ID]],Stores_c[Store_ID],Stores_c[City])</f>
        <v>Lake Kristashire</v>
      </c>
      <c r="AA3270" t="str">
        <f>_xlfn.XLOOKUP(Orders_C[[#This Row],[Customer_ID]],Customers_c[Customer_ID],Customers_c[Customer_Name])</f>
        <v>Stephanie Boyd</v>
      </c>
      <c r="AB3270" s="6">
        <f>Orders_C[[#This Row],[Quantity]]*Orders_C[[#This Row],[Unit_Price]]*(1-Orders_C[[#This Row],[Discount %]])+Orders_C[[#This Row],[Tax]]</f>
        <v>861.4</v>
      </c>
      <c r="AC3270" s="9">
        <f>(Orders_C[[#This Row],[Unit_Price]]*Orders_C[[#This Row],[Quantity]])-Orders_C[[#This Row],[Discount]]+Orders_C[[#This Row],[Tax]]</f>
        <v>945.8</v>
      </c>
      <c r="AD3270" t="str">
        <f>IF(COUNTIF(Orders_C[[#All],[Customer_ID]],Orders_C[[#This Row],[Customer_ID]])&gt;1,"Repeat","New")</f>
        <v>Repeat</v>
      </c>
      <c r="AE3270" t="str" cm="1">
        <f t="array" ref="AE3270">_xlfn.XLOOKUP(Orders_C[[#This Row],[Store_ID]],Stores_c[[#All],[Store_ID]],Stores_c[[#All],[City]])</f>
        <v>Lake Kristashire</v>
      </c>
      <c r="AF3270" t="str" cm="1">
        <f t="array" ref="AF3270">_xlfn.XLOOKUP(Orders_C[[#This Row],[Store_ID]],Stores_c[[#All],[Store_ID]],Stores_c[[#All],[Manager_Name]])</f>
        <v>Andrea Daugherty</v>
      </c>
      <c r="AG3270" t="str" cm="1">
        <f t="array" ref="AG3270">_xlfn.XLOOKUP(Orders_C[[#This Row],[Store_ID]],Stores_c[[#All],[Store_ID]],Stores_c[[#All],[Store_Type]])</f>
        <v>Mall</v>
      </c>
    </row>
    <row r="3271" spans="1:33" x14ac:dyDescent="0.25">
      <c r="A3271">
        <v>6152</v>
      </c>
      <c r="B3271" s="1">
        <v>45866</v>
      </c>
      <c r="C3271" s="2">
        <v>0.4584375</v>
      </c>
      <c r="D3271">
        <v>1310</v>
      </c>
      <c r="E3271">
        <v>206</v>
      </c>
      <c r="F3271">
        <v>411</v>
      </c>
      <c r="G3271">
        <v>323</v>
      </c>
      <c r="H3271">
        <v>2</v>
      </c>
      <c r="I3271">
        <v>464</v>
      </c>
      <c r="J3271">
        <v>15</v>
      </c>
      <c r="K3271">
        <v>23.2</v>
      </c>
      <c r="L3271">
        <v>936.2</v>
      </c>
      <c r="M3271" t="s">
        <v>18</v>
      </c>
      <c r="N3271" t="s">
        <v>23</v>
      </c>
      <c r="O3271">
        <v>37</v>
      </c>
      <c r="P3271">
        <v>3</v>
      </c>
      <c r="Q3271" t="s">
        <v>175</v>
      </c>
      <c r="R3271">
        <v>501</v>
      </c>
      <c r="S3271" s="3">
        <v>0.15</v>
      </c>
      <c r="T3271" s="6">
        <v>379.40000000000009</v>
      </c>
      <c r="U3271" t="s">
        <v>6341</v>
      </c>
      <c r="V3271">
        <v>2025</v>
      </c>
      <c r="W3271" t="s">
        <v>6329</v>
      </c>
      <c r="X3271" t="str">
        <f>_xlfn.XLOOKUP(Orders_C[[#This Row],[Product_ID]],Products_C[Product_ID],Products_C[Product_Name])</f>
        <v>Rice Bowl</v>
      </c>
      <c r="Y3271" t="str">
        <f>_xlfn.XLOOKUP(Orders_C[[#This Row],[Product_ID]],Products_C[Product_ID],Products_C[Category])</f>
        <v>Beverage</v>
      </c>
      <c r="Z3271" t="str">
        <f>_xlfn.XLOOKUP(Orders_C[[#This Row],[Store_ID]],Stores_c[Store_ID],Stores_c[City])</f>
        <v>West Matthew</v>
      </c>
      <c r="AA3271" t="str">
        <f>_xlfn.XLOOKUP(Orders_C[[#This Row],[Customer_ID]],Customers_c[Customer_ID],Customers_c[Customer_Name])</f>
        <v>Tammy Crawford</v>
      </c>
      <c r="AB3271" s="6">
        <f>Orders_C[[#This Row],[Quantity]]*Orders_C[[#This Row],[Unit_Price]]*(1-Orders_C[[#This Row],[Discount %]])+Orders_C[[#This Row],[Tax]]</f>
        <v>812</v>
      </c>
      <c r="AC3271" s="9">
        <f>(Orders_C[[#This Row],[Unit_Price]]*Orders_C[[#This Row],[Quantity]])-Orders_C[[#This Row],[Discount]]+Orders_C[[#This Row],[Tax]]</f>
        <v>936.2</v>
      </c>
      <c r="AD3271" t="str">
        <f>IF(COUNTIF(Orders_C[[#All],[Customer_ID]],Orders_C[[#This Row],[Customer_ID]])&gt;1,"Repeat","New")</f>
        <v>Repeat</v>
      </c>
      <c r="AE3271" t="str" cm="1">
        <f t="array" ref="AE3271">_xlfn.XLOOKUP(Orders_C[[#This Row],[Store_ID]],Stores_c[[#All],[Store_ID]],Stores_c[[#All],[City]])</f>
        <v>West Matthew</v>
      </c>
      <c r="AF3271" t="str" cm="1">
        <f t="array" ref="AF3271">_xlfn.XLOOKUP(Orders_C[[#This Row],[Store_ID]],Stores_c[[#All],[Store_ID]],Stores_c[[#All],[Manager_Name]])</f>
        <v>Miguel Kidd</v>
      </c>
      <c r="AG3271" t="str" cm="1">
        <f t="array" ref="AG3271">_xlfn.XLOOKUP(Orders_C[[#This Row],[Store_ID]],Stores_c[[#All],[Store_ID]],Stores_c[[#All],[Store_Type]])</f>
        <v>Drive-Thru</v>
      </c>
    </row>
    <row r="3272" spans="1:33" x14ac:dyDescent="0.25">
      <c r="A3272">
        <v>7156</v>
      </c>
      <c r="B3272" s="1">
        <v>45973</v>
      </c>
      <c r="C3272" s="2">
        <v>0.51489583333333333</v>
      </c>
      <c r="D3272">
        <v>1308</v>
      </c>
      <c r="E3272">
        <v>201</v>
      </c>
      <c r="F3272">
        <v>548</v>
      </c>
      <c r="G3272">
        <v>301</v>
      </c>
      <c r="H3272">
        <v>4</v>
      </c>
      <c r="I3272">
        <v>233</v>
      </c>
      <c r="J3272">
        <v>5</v>
      </c>
      <c r="K3272">
        <v>11.65</v>
      </c>
      <c r="L3272">
        <v>938.65</v>
      </c>
      <c r="M3272" t="s">
        <v>18</v>
      </c>
      <c r="N3272" t="s">
        <v>21</v>
      </c>
      <c r="O3272">
        <v>23</v>
      </c>
      <c r="P3272">
        <v>5</v>
      </c>
      <c r="Q3272" t="s">
        <v>1179</v>
      </c>
      <c r="R3272">
        <v>510</v>
      </c>
      <c r="S3272" s="3">
        <v>0.05</v>
      </c>
      <c r="T3272" s="6">
        <v>379.45000000000005</v>
      </c>
      <c r="U3272" t="s">
        <v>6336</v>
      </c>
      <c r="V3272">
        <v>2025</v>
      </c>
      <c r="W3272" t="s">
        <v>6329</v>
      </c>
      <c r="X3272" t="str">
        <f>_xlfn.XLOOKUP(Orders_C[[#This Row],[Product_ID]],Products_C[Product_ID],Products_C[Product_Name])</f>
        <v>Krushers</v>
      </c>
      <c r="Y3272" t="str">
        <f>_xlfn.XLOOKUP(Orders_C[[#This Row],[Product_ID]],Products_C[Product_ID],Products_C[Category])</f>
        <v>Burger</v>
      </c>
      <c r="Z3272" t="str">
        <f>_xlfn.XLOOKUP(Orders_C[[#This Row],[Store_ID]],Stores_c[Store_ID],Stores_c[City])</f>
        <v>Lake Nicholasburgh</v>
      </c>
      <c r="AA3272" t="str">
        <f>_xlfn.XLOOKUP(Orders_C[[#This Row],[Customer_ID]],Customers_c[Customer_ID],Customers_c[Customer_Name])</f>
        <v>Margaret Irwin</v>
      </c>
      <c r="AB3272" s="6">
        <f>Orders_C[[#This Row],[Quantity]]*Orders_C[[#This Row],[Unit_Price]]*(1-Orders_C[[#This Row],[Discount %]])+Orders_C[[#This Row],[Tax]]</f>
        <v>897.05</v>
      </c>
      <c r="AC3272" s="9">
        <f>(Orders_C[[#This Row],[Unit_Price]]*Orders_C[[#This Row],[Quantity]])-Orders_C[[#This Row],[Discount]]+Orders_C[[#This Row],[Tax]]</f>
        <v>938.65</v>
      </c>
      <c r="AD3272" t="str">
        <f>IF(COUNTIF(Orders_C[[#All],[Customer_ID]],Orders_C[[#This Row],[Customer_ID]])&gt;1,"Repeat","New")</f>
        <v>Repeat</v>
      </c>
      <c r="AE3272" t="str" cm="1">
        <f t="array" ref="AE3272">_xlfn.XLOOKUP(Orders_C[[#This Row],[Store_ID]],Stores_c[[#All],[Store_ID]],Stores_c[[#All],[City]])</f>
        <v>Lake Nicholasburgh</v>
      </c>
      <c r="AF3272" t="str" cm="1">
        <f t="array" ref="AF3272">_xlfn.XLOOKUP(Orders_C[[#This Row],[Store_ID]],Stores_c[[#All],[Store_ID]],Stores_c[[#All],[Manager_Name]])</f>
        <v>Maurice Garcia</v>
      </c>
      <c r="AG3272" t="str" cm="1">
        <f t="array" ref="AG3272">_xlfn.XLOOKUP(Orders_C[[#This Row],[Store_ID]],Stores_c[[#All],[Store_ID]],Stores_c[[#All],[Store_Type]])</f>
        <v>Mall</v>
      </c>
    </row>
    <row r="3273" spans="1:33" x14ac:dyDescent="0.25">
      <c r="A3273">
        <v>6633</v>
      </c>
      <c r="B3273" s="1">
        <v>45903</v>
      </c>
      <c r="C3273" s="2">
        <v>0.5455092592592593</v>
      </c>
      <c r="D3273">
        <v>1008</v>
      </c>
      <c r="E3273">
        <v>208</v>
      </c>
      <c r="F3273">
        <v>425</v>
      </c>
      <c r="G3273">
        <v>327</v>
      </c>
      <c r="H3273">
        <v>3</v>
      </c>
      <c r="I3273">
        <v>316</v>
      </c>
      <c r="J3273">
        <v>15</v>
      </c>
      <c r="K3273">
        <v>15.8</v>
      </c>
      <c r="L3273">
        <v>948.8</v>
      </c>
      <c r="M3273" t="s">
        <v>20</v>
      </c>
      <c r="N3273" t="s">
        <v>22</v>
      </c>
      <c r="O3273">
        <v>45</v>
      </c>
      <c r="P3273">
        <v>1</v>
      </c>
      <c r="Q3273" t="s">
        <v>656</v>
      </c>
      <c r="R3273">
        <v>501</v>
      </c>
      <c r="S3273" s="3">
        <v>0.15</v>
      </c>
      <c r="T3273" s="6">
        <v>380</v>
      </c>
      <c r="U3273" t="s">
        <v>6335</v>
      </c>
      <c r="V3273">
        <v>2025</v>
      </c>
      <c r="W3273" t="s">
        <v>6331</v>
      </c>
      <c r="X3273" t="str">
        <f>_xlfn.XLOOKUP(Orders_C[[#This Row],[Product_ID]],Products_C[Product_ID],Products_C[Product_Name])</f>
        <v>Wrap</v>
      </c>
      <c r="Y3273" t="str">
        <f>_xlfn.XLOOKUP(Orders_C[[#This Row],[Product_ID]],Products_C[Product_ID],Products_C[Category])</f>
        <v>Chicken</v>
      </c>
      <c r="Z3273" t="str">
        <f>_xlfn.XLOOKUP(Orders_C[[#This Row],[Store_ID]],Stores_c[Store_ID],Stores_c[City])</f>
        <v>Tracyview</v>
      </c>
      <c r="AA3273" t="str">
        <f>_xlfn.XLOOKUP(Orders_C[[#This Row],[Customer_ID]],Customers_c[Customer_ID],Customers_c[Customer_Name])</f>
        <v>Mary Mcconnell</v>
      </c>
      <c r="AB3273" s="6">
        <f>Orders_C[[#This Row],[Quantity]]*Orders_C[[#This Row],[Unit_Price]]*(1-Orders_C[[#This Row],[Discount %]])+Orders_C[[#This Row],[Tax]]</f>
        <v>821.59999999999991</v>
      </c>
      <c r="AC3273" s="9">
        <f>(Orders_C[[#This Row],[Unit_Price]]*Orders_C[[#This Row],[Quantity]])-Orders_C[[#This Row],[Discount]]+Orders_C[[#This Row],[Tax]]</f>
        <v>948.8</v>
      </c>
      <c r="AD3273" t="str">
        <f>IF(COUNTIF(Orders_C[[#All],[Customer_ID]],Orders_C[[#This Row],[Customer_ID]])&gt;1,"Repeat","New")</f>
        <v>Repeat</v>
      </c>
      <c r="AE3273" t="str" cm="1">
        <f t="array" ref="AE3273">_xlfn.XLOOKUP(Orders_C[[#This Row],[Store_ID]],Stores_c[[#All],[Store_ID]],Stores_c[[#All],[City]])</f>
        <v>Tracyview</v>
      </c>
      <c r="AF3273" t="str" cm="1">
        <f t="array" ref="AF3273">_xlfn.XLOOKUP(Orders_C[[#This Row],[Store_ID]],Stores_c[[#All],[Store_ID]],Stores_c[[#All],[Manager_Name]])</f>
        <v>Jeremiah Lee</v>
      </c>
      <c r="AG3273" t="str" cm="1">
        <f t="array" ref="AG3273">_xlfn.XLOOKUP(Orders_C[[#This Row],[Store_ID]],Stores_c[[#All],[Store_ID]],Stores_c[[#All],[Store_Type]])</f>
        <v>Mall</v>
      </c>
    </row>
    <row r="3274" spans="1:33" x14ac:dyDescent="0.25">
      <c r="A3274">
        <v>6658</v>
      </c>
      <c r="B3274" s="1">
        <v>45992</v>
      </c>
      <c r="C3274" s="2">
        <v>0.99305555555555558</v>
      </c>
      <c r="D3274">
        <v>1709</v>
      </c>
      <c r="E3274">
        <v>221</v>
      </c>
      <c r="F3274">
        <v>509</v>
      </c>
      <c r="G3274">
        <v>318</v>
      </c>
      <c r="H3274">
        <v>3</v>
      </c>
      <c r="I3274">
        <v>312</v>
      </c>
      <c r="J3274">
        <v>10</v>
      </c>
      <c r="K3274">
        <v>15.6</v>
      </c>
      <c r="L3274">
        <v>941.6</v>
      </c>
      <c r="M3274" t="s">
        <v>20</v>
      </c>
      <c r="N3274" t="s">
        <v>23</v>
      </c>
      <c r="O3274">
        <v>26</v>
      </c>
      <c r="P3274">
        <v>2</v>
      </c>
      <c r="Q3274" t="s">
        <v>681</v>
      </c>
      <c r="R3274">
        <v>504</v>
      </c>
      <c r="S3274" s="3">
        <v>0.1</v>
      </c>
      <c r="T3274" s="6">
        <v>380</v>
      </c>
      <c r="U3274" t="s">
        <v>6328</v>
      </c>
      <c r="V3274">
        <v>2025</v>
      </c>
      <c r="W3274" t="s">
        <v>6329</v>
      </c>
      <c r="X3274" t="str">
        <f>_xlfn.XLOOKUP(Orders_C[[#This Row],[Product_ID]],Products_C[Product_ID],Products_C[Product_Name])</f>
        <v>Pepsi</v>
      </c>
      <c r="Y3274" t="str">
        <f>_xlfn.XLOOKUP(Orders_C[[#This Row],[Product_ID]],Products_C[Product_ID],Products_C[Category])</f>
        <v>Burger</v>
      </c>
      <c r="Z3274" t="str">
        <f>_xlfn.XLOOKUP(Orders_C[[#This Row],[Store_ID]],Stores_c[Store_ID],Stores_c[City])</f>
        <v>Port Barbarabury</v>
      </c>
      <c r="AA3274" t="str">
        <f>_xlfn.XLOOKUP(Orders_C[[#This Row],[Customer_ID]],Customers_c[Customer_ID],Customers_c[Customer_Name])</f>
        <v>Mary Bruce</v>
      </c>
      <c r="AB3274" s="6">
        <f>Orders_C[[#This Row],[Quantity]]*Orders_C[[#This Row],[Unit_Price]]*(1-Orders_C[[#This Row],[Discount %]])+Orders_C[[#This Row],[Tax]]</f>
        <v>858</v>
      </c>
      <c r="AC3274" s="9">
        <f>(Orders_C[[#This Row],[Unit_Price]]*Orders_C[[#This Row],[Quantity]])-Orders_C[[#This Row],[Discount]]+Orders_C[[#This Row],[Tax]]</f>
        <v>941.6</v>
      </c>
      <c r="AD3274" t="str">
        <f>IF(COUNTIF(Orders_C[[#All],[Customer_ID]],Orders_C[[#This Row],[Customer_ID]])&gt;1,"Repeat","New")</f>
        <v>Repeat</v>
      </c>
      <c r="AE3274" t="str" cm="1">
        <f t="array" ref="AE3274">_xlfn.XLOOKUP(Orders_C[[#This Row],[Store_ID]],Stores_c[[#All],[Store_ID]],Stores_c[[#All],[City]])</f>
        <v>Port Barbarabury</v>
      </c>
      <c r="AF3274" t="str" cm="1">
        <f t="array" ref="AF3274">_xlfn.XLOOKUP(Orders_C[[#This Row],[Store_ID]],Stores_c[[#All],[Store_ID]],Stores_c[[#All],[Manager_Name]])</f>
        <v>Edward Nguyen</v>
      </c>
      <c r="AG3274" t="str" cm="1">
        <f t="array" ref="AG3274">_xlfn.XLOOKUP(Orders_C[[#This Row],[Store_ID]],Stores_c[[#All],[Store_ID]],Stores_c[[#All],[Store_Type]])</f>
        <v>Street</v>
      </c>
    </row>
    <row r="3275" spans="1:33" x14ac:dyDescent="0.25">
      <c r="A3275">
        <v>6699</v>
      </c>
      <c r="B3275" s="1">
        <v>45884</v>
      </c>
      <c r="C3275" s="2">
        <v>0.7935416666666667</v>
      </c>
      <c r="D3275">
        <v>1500</v>
      </c>
      <c r="E3275">
        <v>205</v>
      </c>
      <c r="F3275">
        <v>483</v>
      </c>
      <c r="G3275">
        <v>339</v>
      </c>
      <c r="H3275">
        <v>3</v>
      </c>
      <c r="I3275">
        <v>308</v>
      </c>
      <c r="J3275">
        <v>5</v>
      </c>
      <c r="K3275">
        <v>15.4</v>
      </c>
      <c r="L3275">
        <v>934.4</v>
      </c>
      <c r="M3275" t="s">
        <v>19</v>
      </c>
      <c r="N3275" t="s">
        <v>23</v>
      </c>
      <c r="O3275">
        <v>45</v>
      </c>
      <c r="P3275">
        <v>5</v>
      </c>
      <c r="Q3275" t="s">
        <v>722</v>
      </c>
      <c r="R3275">
        <v>506</v>
      </c>
      <c r="S3275" s="3">
        <v>0.05</v>
      </c>
      <c r="T3275" s="6">
        <v>380</v>
      </c>
      <c r="U3275" t="s">
        <v>6342</v>
      </c>
      <c r="V3275">
        <v>2025</v>
      </c>
      <c r="W3275" t="s">
        <v>6331</v>
      </c>
      <c r="X3275" t="str">
        <f>_xlfn.XLOOKUP(Orders_C[[#This Row],[Product_ID]],Products_C[Product_ID],Products_C[Product_Name])</f>
        <v>Veg Burger</v>
      </c>
      <c r="Y3275" t="str">
        <f>_xlfn.XLOOKUP(Orders_C[[#This Row],[Product_ID]],Products_C[Product_ID],Products_C[Category])</f>
        <v>Burger</v>
      </c>
      <c r="Z3275" t="str">
        <f>_xlfn.XLOOKUP(Orders_C[[#This Row],[Store_ID]],Stores_c[Store_ID],Stores_c[City])</f>
        <v>Port Jacob</v>
      </c>
      <c r="AA3275" t="str">
        <f>_xlfn.XLOOKUP(Orders_C[[#This Row],[Customer_ID]],Customers_c[Customer_ID],Customers_c[Customer_Name])</f>
        <v>Denise Suarez</v>
      </c>
      <c r="AB3275" s="6">
        <f>Orders_C[[#This Row],[Quantity]]*Orders_C[[#This Row],[Unit_Price]]*(1-Orders_C[[#This Row],[Discount %]])+Orders_C[[#This Row],[Tax]]</f>
        <v>893.19999999999993</v>
      </c>
      <c r="AC3275" s="9">
        <f>(Orders_C[[#This Row],[Unit_Price]]*Orders_C[[#This Row],[Quantity]])-Orders_C[[#This Row],[Discount]]+Orders_C[[#This Row],[Tax]]</f>
        <v>934.4</v>
      </c>
      <c r="AD3275" t="str">
        <f>IF(COUNTIF(Orders_C[[#All],[Customer_ID]],Orders_C[[#This Row],[Customer_ID]])&gt;1,"Repeat","New")</f>
        <v>Repeat</v>
      </c>
      <c r="AE3275" t="str" cm="1">
        <f t="array" ref="AE3275">_xlfn.XLOOKUP(Orders_C[[#This Row],[Store_ID]],Stores_c[[#All],[Store_ID]],Stores_c[[#All],[City]])</f>
        <v>Port Jacob</v>
      </c>
      <c r="AF3275" t="str" cm="1">
        <f t="array" ref="AF3275">_xlfn.XLOOKUP(Orders_C[[#This Row],[Store_ID]],Stores_c[[#All],[Store_ID]],Stores_c[[#All],[Manager_Name]])</f>
        <v>David Harris</v>
      </c>
      <c r="AG3275" t="str" cm="1">
        <f t="array" ref="AG3275">_xlfn.XLOOKUP(Orders_C[[#This Row],[Store_ID]],Stores_c[[#All],[Store_ID]],Stores_c[[#All],[Store_Type]])</f>
        <v>Mall</v>
      </c>
    </row>
    <row r="3276" spans="1:33" x14ac:dyDescent="0.25">
      <c r="A3276">
        <v>8213</v>
      </c>
      <c r="B3276" s="1">
        <v>45758</v>
      </c>
      <c r="C3276" s="2">
        <v>0.95975694444444448</v>
      </c>
      <c r="D3276">
        <v>1920</v>
      </c>
      <c r="E3276">
        <v>202</v>
      </c>
      <c r="F3276">
        <v>421</v>
      </c>
      <c r="G3276">
        <v>328</v>
      </c>
      <c r="H3276">
        <v>3</v>
      </c>
      <c r="I3276">
        <v>308</v>
      </c>
      <c r="J3276">
        <v>5</v>
      </c>
      <c r="K3276">
        <v>15.4</v>
      </c>
      <c r="L3276">
        <v>934.4</v>
      </c>
      <c r="M3276" t="s">
        <v>19</v>
      </c>
      <c r="N3276" t="s">
        <v>23</v>
      </c>
      <c r="O3276">
        <v>14</v>
      </c>
      <c r="P3276">
        <v>5</v>
      </c>
      <c r="Q3276" t="s">
        <v>2236</v>
      </c>
      <c r="R3276">
        <v>503</v>
      </c>
      <c r="S3276" s="3">
        <v>0.05</v>
      </c>
      <c r="T3276" s="6">
        <v>380</v>
      </c>
      <c r="U3276" t="s">
        <v>6337</v>
      </c>
      <c r="V3276">
        <v>2025</v>
      </c>
      <c r="W3276" t="s">
        <v>6333</v>
      </c>
      <c r="X3276" t="str">
        <f>_xlfn.XLOOKUP(Orders_C[[#This Row],[Product_ID]],Products_C[Product_ID],Products_C[Product_Name])</f>
        <v>Rice Bowl</v>
      </c>
      <c r="Y3276" t="str">
        <f>_xlfn.XLOOKUP(Orders_C[[#This Row],[Product_ID]],Products_C[Product_ID],Products_C[Category])</f>
        <v>Burger</v>
      </c>
      <c r="Z3276" t="str">
        <f>_xlfn.XLOOKUP(Orders_C[[#This Row],[Store_ID]],Stores_c[Store_ID],Stores_c[City])</f>
        <v>Rebekahside</v>
      </c>
      <c r="AA3276" t="str">
        <f>_xlfn.XLOOKUP(Orders_C[[#This Row],[Customer_ID]],Customers_c[Customer_ID],Customers_c[Customer_Name])</f>
        <v>Jasmine Boyle</v>
      </c>
      <c r="AB3276" s="6">
        <f>Orders_C[[#This Row],[Quantity]]*Orders_C[[#This Row],[Unit_Price]]*(1-Orders_C[[#This Row],[Discount %]])+Orders_C[[#This Row],[Tax]]</f>
        <v>893.19999999999993</v>
      </c>
      <c r="AC3276" s="9">
        <f>(Orders_C[[#This Row],[Unit_Price]]*Orders_C[[#This Row],[Quantity]])-Orders_C[[#This Row],[Discount]]+Orders_C[[#This Row],[Tax]]</f>
        <v>934.4</v>
      </c>
      <c r="AD3276" t="str">
        <f>IF(COUNTIF(Orders_C[[#All],[Customer_ID]],Orders_C[[#This Row],[Customer_ID]])&gt;1,"Repeat","New")</f>
        <v>Repeat</v>
      </c>
      <c r="AE3276" t="str" cm="1">
        <f t="array" ref="AE3276">_xlfn.XLOOKUP(Orders_C[[#This Row],[Store_ID]],Stores_c[[#All],[Store_ID]],Stores_c[[#All],[City]])</f>
        <v>Rebekahside</v>
      </c>
      <c r="AF3276" t="str" cm="1">
        <f t="array" ref="AF3276">_xlfn.XLOOKUP(Orders_C[[#This Row],[Store_ID]],Stores_c[[#All],[Store_ID]],Stores_c[[#All],[Manager_Name]])</f>
        <v>Mark Ray</v>
      </c>
      <c r="AG3276" t="str" cm="1">
        <f t="array" ref="AG3276">_xlfn.XLOOKUP(Orders_C[[#This Row],[Store_ID]],Stores_c[[#All],[Store_ID]],Stores_c[[#All],[Store_Type]])</f>
        <v>Drive-Thru</v>
      </c>
    </row>
    <row r="3277" spans="1:33" x14ac:dyDescent="0.25">
      <c r="A3277">
        <v>10179</v>
      </c>
      <c r="B3277" s="1">
        <v>46017</v>
      </c>
      <c r="C3277" s="2">
        <v>0.98396990740740742</v>
      </c>
      <c r="D3277">
        <v>1789</v>
      </c>
      <c r="E3277">
        <v>224</v>
      </c>
      <c r="F3277">
        <v>544</v>
      </c>
      <c r="G3277">
        <v>338</v>
      </c>
      <c r="H3277">
        <v>3</v>
      </c>
      <c r="I3277">
        <v>312</v>
      </c>
      <c r="J3277">
        <v>10</v>
      </c>
      <c r="K3277">
        <v>15.6</v>
      </c>
      <c r="L3277">
        <v>941.6</v>
      </c>
      <c r="M3277" t="s">
        <v>20</v>
      </c>
      <c r="N3277" t="s">
        <v>22</v>
      </c>
      <c r="O3277">
        <v>33</v>
      </c>
      <c r="P3277">
        <v>3</v>
      </c>
      <c r="Q3277" t="s">
        <v>4202</v>
      </c>
      <c r="R3277">
        <v>509</v>
      </c>
      <c r="S3277" s="3">
        <v>0.1</v>
      </c>
      <c r="T3277" s="6">
        <v>380</v>
      </c>
      <c r="U3277" t="s">
        <v>6328</v>
      </c>
      <c r="V3277">
        <v>2025</v>
      </c>
      <c r="W3277" t="s">
        <v>6329</v>
      </c>
      <c r="X3277" t="str">
        <f>_xlfn.XLOOKUP(Orders_C[[#This Row],[Product_ID]],Products_C[Product_ID],Products_C[Product_Name])</f>
        <v>Chicken Wings</v>
      </c>
      <c r="Y3277" t="str">
        <f>_xlfn.XLOOKUP(Orders_C[[#This Row],[Product_ID]],Products_C[Product_ID],Products_C[Category])</f>
        <v>Burger</v>
      </c>
      <c r="Z3277" t="str">
        <f>_xlfn.XLOOKUP(Orders_C[[#This Row],[Store_ID]],Stores_c[Store_ID],Stores_c[City])</f>
        <v>Valdezton</v>
      </c>
      <c r="AA3277" t="str">
        <f>_xlfn.XLOOKUP(Orders_C[[#This Row],[Customer_ID]],Customers_c[Customer_ID],Customers_c[Customer_Name])</f>
        <v>Brian Fields</v>
      </c>
      <c r="AB3277" s="6">
        <f>Orders_C[[#This Row],[Quantity]]*Orders_C[[#This Row],[Unit_Price]]*(1-Orders_C[[#This Row],[Discount %]])+Orders_C[[#This Row],[Tax]]</f>
        <v>858</v>
      </c>
      <c r="AC3277" s="9">
        <f>(Orders_C[[#This Row],[Unit_Price]]*Orders_C[[#This Row],[Quantity]])-Orders_C[[#This Row],[Discount]]+Orders_C[[#This Row],[Tax]]</f>
        <v>941.6</v>
      </c>
      <c r="AD3277" t="str">
        <f>IF(COUNTIF(Orders_C[[#All],[Customer_ID]],Orders_C[[#This Row],[Customer_ID]])&gt;1,"Repeat","New")</f>
        <v>Repeat</v>
      </c>
      <c r="AE3277" t="str" cm="1">
        <f t="array" ref="AE3277">_xlfn.XLOOKUP(Orders_C[[#This Row],[Store_ID]],Stores_c[[#All],[Store_ID]],Stores_c[[#All],[City]])</f>
        <v>Valdezton</v>
      </c>
      <c r="AF3277" t="str" cm="1">
        <f t="array" ref="AF3277">_xlfn.XLOOKUP(Orders_C[[#This Row],[Store_ID]],Stores_c[[#All],[Store_ID]],Stores_c[[#All],[Manager_Name]])</f>
        <v>John Rodriguez</v>
      </c>
      <c r="AG3277" t="str" cm="1">
        <f t="array" ref="AG3277">_xlfn.XLOOKUP(Orders_C[[#This Row],[Store_ID]],Stores_c[[#All],[Store_ID]],Stores_c[[#All],[Store_Type]])</f>
        <v>Street</v>
      </c>
    </row>
    <row r="3278" spans="1:33" x14ac:dyDescent="0.25">
      <c r="A3278">
        <v>7261</v>
      </c>
      <c r="B3278" s="1">
        <v>45988</v>
      </c>
      <c r="C3278" s="2">
        <v>0.78968749999999999</v>
      </c>
      <c r="D3278">
        <v>1705</v>
      </c>
      <c r="E3278">
        <v>207</v>
      </c>
      <c r="F3278">
        <v>498</v>
      </c>
      <c r="G3278">
        <v>314</v>
      </c>
      <c r="H3278">
        <v>3</v>
      </c>
      <c r="I3278">
        <v>304</v>
      </c>
      <c r="J3278">
        <v>0</v>
      </c>
      <c r="K3278">
        <v>15.2</v>
      </c>
      <c r="L3278">
        <v>927.2</v>
      </c>
      <c r="M3278" t="s">
        <v>18</v>
      </c>
      <c r="N3278" t="s">
        <v>21</v>
      </c>
      <c r="O3278">
        <v>10</v>
      </c>
      <c r="P3278">
        <v>2</v>
      </c>
      <c r="Q3278" t="s">
        <v>1284</v>
      </c>
      <c r="R3278">
        <v>503</v>
      </c>
      <c r="S3278" s="3">
        <v>0</v>
      </c>
      <c r="T3278" s="6">
        <v>380.00000000000011</v>
      </c>
      <c r="U3278" t="s">
        <v>6336</v>
      </c>
      <c r="V3278">
        <v>2025</v>
      </c>
      <c r="W3278" t="s">
        <v>6333</v>
      </c>
      <c r="X3278" t="str">
        <f>_xlfn.XLOOKUP(Orders_C[[#This Row],[Product_ID]],Products_C[Product_ID],Products_C[Product_Name])</f>
        <v>Wrap</v>
      </c>
      <c r="Y3278" t="str">
        <f>_xlfn.XLOOKUP(Orders_C[[#This Row],[Product_ID]],Products_C[Product_ID],Products_C[Category])</f>
        <v>Burger</v>
      </c>
      <c r="Z3278" t="str">
        <f>_xlfn.XLOOKUP(Orders_C[[#This Row],[Store_ID]],Stores_c[Store_ID],Stores_c[City])</f>
        <v>Christineton</v>
      </c>
      <c r="AA3278" t="str">
        <f>_xlfn.XLOOKUP(Orders_C[[#This Row],[Customer_ID]],Customers_c[Customer_ID],Customers_c[Customer_Name])</f>
        <v>Maxwell Morgan</v>
      </c>
      <c r="AB3278" s="6">
        <f>Orders_C[[#This Row],[Quantity]]*Orders_C[[#This Row],[Unit_Price]]*(1-Orders_C[[#This Row],[Discount %]])+Orders_C[[#This Row],[Tax]]</f>
        <v>927.2</v>
      </c>
      <c r="AC3278" s="9">
        <f>(Orders_C[[#This Row],[Unit_Price]]*Orders_C[[#This Row],[Quantity]])-Orders_C[[#This Row],[Discount]]+Orders_C[[#This Row],[Tax]]</f>
        <v>927.2</v>
      </c>
      <c r="AD3278" t="str">
        <f>IF(COUNTIF(Orders_C[[#All],[Customer_ID]],Orders_C[[#This Row],[Customer_ID]])&gt;1,"Repeat","New")</f>
        <v>Repeat</v>
      </c>
      <c r="AE3278" t="str" cm="1">
        <f t="array" ref="AE3278">_xlfn.XLOOKUP(Orders_C[[#This Row],[Store_ID]],Stores_c[[#All],[Store_ID]],Stores_c[[#All],[City]])</f>
        <v>Christineton</v>
      </c>
      <c r="AF3278" t="str" cm="1">
        <f t="array" ref="AF3278">_xlfn.XLOOKUP(Orders_C[[#This Row],[Store_ID]],Stores_c[[#All],[Store_ID]],Stores_c[[#All],[Manager_Name]])</f>
        <v>Dr. William Hubbard MD</v>
      </c>
      <c r="AG3278" t="str" cm="1">
        <f t="array" ref="AG3278">_xlfn.XLOOKUP(Orders_C[[#This Row],[Store_ID]],Stores_c[[#All],[Store_ID]],Stores_c[[#All],[Store_Type]])</f>
        <v>Street</v>
      </c>
    </row>
    <row r="3279" spans="1:33" x14ac:dyDescent="0.25">
      <c r="A3279">
        <v>8961</v>
      </c>
      <c r="B3279" s="1">
        <v>45983</v>
      </c>
      <c r="C3279" s="2">
        <v>0.49717592592592591</v>
      </c>
      <c r="D3279">
        <v>1747</v>
      </c>
      <c r="E3279">
        <v>205</v>
      </c>
      <c r="F3279">
        <v>486</v>
      </c>
      <c r="G3279">
        <v>304</v>
      </c>
      <c r="H3279">
        <v>2</v>
      </c>
      <c r="I3279">
        <v>453</v>
      </c>
      <c r="J3279">
        <v>5</v>
      </c>
      <c r="K3279">
        <v>22.65</v>
      </c>
      <c r="L3279">
        <v>923.65</v>
      </c>
      <c r="M3279" t="s">
        <v>20</v>
      </c>
      <c r="N3279" t="s">
        <v>23</v>
      </c>
      <c r="O3279">
        <v>13</v>
      </c>
      <c r="P3279">
        <v>1</v>
      </c>
      <c r="Q3279" t="s">
        <v>2984</v>
      </c>
      <c r="R3279">
        <v>501</v>
      </c>
      <c r="S3279" s="3">
        <v>0.05</v>
      </c>
      <c r="T3279" s="6">
        <v>380.04999999999995</v>
      </c>
      <c r="U3279" t="s">
        <v>6336</v>
      </c>
      <c r="V3279">
        <v>2025</v>
      </c>
      <c r="W3279" t="s">
        <v>6333</v>
      </c>
      <c r="X3279" t="str">
        <f>_xlfn.XLOOKUP(Orders_C[[#This Row],[Product_ID]],Products_C[Product_ID],Products_C[Product_Name])</f>
        <v>Veg Burger</v>
      </c>
      <c r="Y3279" t="str">
        <f>_xlfn.XLOOKUP(Orders_C[[#This Row],[Product_ID]],Products_C[Product_ID],Products_C[Category])</f>
        <v>Burger</v>
      </c>
      <c r="Z3279" t="str">
        <f>_xlfn.XLOOKUP(Orders_C[[#This Row],[Store_ID]],Stores_c[Store_ID],Stores_c[City])</f>
        <v>Port Jacob</v>
      </c>
      <c r="AA3279" t="str">
        <f>_xlfn.XLOOKUP(Orders_C[[#This Row],[Customer_ID]],Customers_c[Customer_ID],Customers_c[Customer_Name])</f>
        <v>Margaret Bird</v>
      </c>
      <c r="AB3279" s="6">
        <f>Orders_C[[#This Row],[Quantity]]*Orders_C[[#This Row],[Unit_Price]]*(1-Orders_C[[#This Row],[Discount %]])+Orders_C[[#This Row],[Tax]]</f>
        <v>883.34999999999991</v>
      </c>
      <c r="AC3279" s="9">
        <f>(Orders_C[[#This Row],[Unit_Price]]*Orders_C[[#This Row],[Quantity]])-Orders_C[[#This Row],[Discount]]+Orders_C[[#This Row],[Tax]]</f>
        <v>923.65</v>
      </c>
      <c r="AD3279" t="str">
        <f>IF(COUNTIF(Orders_C[[#All],[Customer_ID]],Orders_C[[#This Row],[Customer_ID]])&gt;1,"Repeat","New")</f>
        <v>Repeat</v>
      </c>
      <c r="AE3279" t="str" cm="1">
        <f t="array" ref="AE3279">_xlfn.XLOOKUP(Orders_C[[#This Row],[Store_ID]],Stores_c[[#All],[Store_ID]],Stores_c[[#All],[City]])</f>
        <v>Port Jacob</v>
      </c>
      <c r="AF3279" t="str" cm="1">
        <f t="array" ref="AF3279">_xlfn.XLOOKUP(Orders_C[[#This Row],[Store_ID]],Stores_c[[#All],[Store_ID]],Stores_c[[#All],[Manager_Name]])</f>
        <v>David Harris</v>
      </c>
      <c r="AG3279" t="str" cm="1">
        <f t="array" ref="AG3279">_xlfn.XLOOKUP(Orders_C[[#This Row],[Store_ID]],Stores_c[[#All],[Store_ID]],Stores_c[[#All],[Store_Type]])</f>
        <v>Mall</v>
      </c>
    </row>
    <row r="3280" spans="1:33" x14ac:dyDescent="0.25">
      <c r="A3280">
        <v>9564</v>
      </c>
      <c r="B3280" s="1">
        <v>45780</v>
      </c>
      <c r="C3280" s="2">
        <v>0.46534722222222225</v>
      </c>
      <c r="D3280">
        <v>1434</v>
      </c>
      <c r="E3280">
        <v>225</v>
      </c>
      <c r="F3280">
        <v>425</v>
      </c>
      <c r="G3280">
        <v>306</v>
      </c>
      <c r="H3280">
        <v>2</v>
      </c>
      <c r="I3280">
        <v>453</v>
      </c>
      <c r="J3280">
        <v>5</v>
      </c>
      <c r="K3280">
        <v>22.65</v>
      </c>
      <c r="L3280">
        <v>923.65</v>
      </c>
      <c r="M3280" t="s">
        <v>18</v>
      </c>
      <c r="N3280" t="s">
        <v>21</v>
      </c>
      <c r="O3280">
        <v>12</v>
      </c>
      <c r="P3280">
        <v>5</v>
      </c>
      <c r="Q3280" t="s">
        <v>3587</v>
      </c>
      <c r="R3280">
        <v>506</v>
      </c>
      <c r="S3280" s="3">
        <v>0.05</v>
      </c>
      <c r="T3280" s="6">
        <v>380.04999999999995</v>
      </c>
      <c r="U3280" t="s">
        <v>6339</v>
      </c>
      <c r="V3280">
        <v>2025</v>
      </c>
      <c r="W3280" t="s">
        <v>6333</v>
      </c>
      <c r="X3280" t="str">
        <f>_xlfn.XLOOKUP(Orders_C[[#This Row],[Product_ID]],Products_C[Product_ID],Products_C[Product_Name])</f>
        <v>Veg Burger</v>
      </c>
      <c r="Y3280" t="str">
        <f>_xlfn.XLOOKUP(Orders_C[[#This Row],[Product_ID]],Products_C[Product_ID],Products_C[Category])</f>
        <v>Burger</v>
      </c>
      <c r="Z3280" t="str">
        <f>_xlfn.XLOOKUP(Orders_C[[#This Row],[Store_ID]],Stores_c[Store_ID],Stores_c[City])</f>
        <v>South Peter</v>
      </c>
      <c r="AA3280" t="str">
        <f>_xlfn.XLOOKUP(Orders_C[[#This Row],[Customer_ID]],Customers_c[Customer_ID],Customers_c[Customer_Name])</f>
        <v>Cheryl Wheeler</v>
      </c>
      <c r="AB3280" s="6">
        <f>Orders_C[[#This Row],[Quantity]]*Orders_C[[#This Row],[Unit_Price]]*(1-Orders_C[[#This Row],[Discount %]])+Orders_C[[#This Row],[Tax]]</f>
        <v>883.34999999999991</v>
      </c>
      <c r="AC3280" s="9">
        <f>(Orders_C[[#This Row],[Unit_Price]]*Orders_C[[#This Row],[Quantity]])-Orders_C[[#This Row],[Discount]]+Orders_C[[#This Row],[Tax]]</f>
        <v>923.65</v>
      </c>
      <c r="AD3280" t="str">
        <f>IF(COUNTIF(Orders_C[[#All],[Customer_ID]],Orders_C[[#This Row],[Customer_ID]])&gt;1,"Repeat","New")</f>
        <v>Repeat</v>
      </c>
      <c r="AE3280" t="str" cm="1">
        <f t="array" ref="AE3280">_xlfn.XLOOKUP(Orders_C[[#This Row],[Store_ID]],Stores_c[[#All],[Store_ID]],Stores_c[[#All],[City]])</f>
        <v>South Peter</v>
      </c>
      <c r="AF3280" t="str" cm="1">
        <f t="array" ref="AF3280">_xlfn.XLOOKUP(Orders_C[[#This Row],[Store_ID]],Stores_c[[#All],[Store_ID]],Stores_c[[#All],[Manager_Name]])</f>
        <v>Gregory Lambert</v>
      </c>
      <c r="AG3280" t="str" cm="1">
        <f t="array" ref="AG3280">_xlfn.XLOOKUP(Orders_C[[#This Row],[Store_ID]],Stores_c[[#All],[Store_ID]],Stores_c[[#All],[Store_Type]])</f>
        <v>Street</v>
      </c>
    </row>
    <row r="3281" spans="1:33" x14ac:dyDescent="0.25">
      <c r="A3281">
        <v>9720</v>
      </c>
      <c r="B3281" s="1">
        <v>45932</v>
      </c>
      <c r="C3281" s="2">
        <v>0.47783564814814816</v>
      </c>
      <c r="D3281">
        <v>1054</v>
      </c>
      <c r="E3281">
        <v>214</v>
      </c>
      <c r="F3281">
        <v>462</v>
      </c>
      <c r="G3281">
        <v>331</v>
      </c>
      <c r="H3281">
        <v>2</v>
      </c>
      <c r="I3281">
        <v>465</v>
      </c>
      <c r="J3281">
        <v>15</v>
      </c>
      <c r="K3281">
        <v>23.25</v>
      </c>
      <c r="L3281">
        <v>938.25</v>
      </c>
      <c r="M3281" t="s">
        <v>20</v>
      </c>
      <c r="N3281" t="s">
        <v>21</v>
      </c>
      <c r="O3281">
        <v>52</v>
      </c>
      <c r="P3281">
        <v>3</v>
      </c>
      <c r="Q3281" t="s">
        <v>3743</v>
      </c>
      <c r="R3281">
        <v>501</v>
      </c>
      <c r="S3281" s="3">
        <v>0.15</v>
      </c>
      <c r="T3281" s="6">
        <v>380.25</v>
      </c>
      <c r="U3281" t="s">
        <v>6332</v>
      </c>
      <c r="V3281">
        <v>2025</v>
      </c>
      <c r="W3281" t="s">
        <v>6331</v>
      </c>
      <c r="X3281" t="str">
        <f>_xlfn.XLOOKUP(Orders_C[[#This Row],[Product_ID]],Products_C[Product_ID],Products_C[Product_Name])</f>
        <v>Chicken Bucket</v>
      </c>
      <c r="Y3281" t="str">
        <f>_xlfn.XLOOKUP(Orders_C[[#This Row],[Product_ID]],Products_C[Product_ID],Products_C[Category])</f>
        <v>Beverage</v>
      </c>
      <c r="Z3281" t="str">
        <f>_xlfn.XLOOKUP(Orders_C[[#This Row],[Store_ID]],Stores_c[Store_ID],Stores_c[City])</f>
        <v>New Robert</v>
      </c>
      <c r="AA3281" t="str">
        <f>_xlfn.XLOOKUP(Orders_C[[#This Row],[Customer_ID]],Customers_c[Customer_ID],Customers_c[Customer_Name])</f>
        <v>Larry Murphy</v>
      </c>
      <c r="AB3281" s="6">
        <f>Orders_C[[#This Row],[Quantity]]*Orders_C[[#This Row],[Unit_Price]]*(1-Orders_C[[#This Row],[Discount %]])+Orders_C[[#This Row],[Tax]]</f>
        <v>813.75</v>
      </c>
      <c r="AC3281" s="9">
        <f>(Orders_C[[#This Row],[Unit_Price]]*Orders_C[[#This Row],[Quantity]])-Orders_C[[#This Row],[Discount]]+Orders_C[[#This Row],[Tax]]</f>
        <v>938.25</v>
      </c>
      <c r="AD3281" t="str">
        <f>IF(COUNTIF(Orders_C[[#All],[Customer_ID]],Orders_C[[#This Row],[Customer_ID]])&gt;1,"Repeat","New")</f>
        <v>Repeat</v>
      </c>
      <c r="AE3281" t="str" cm="1">
        <f t="array" ref="AE3281">_xlfn.XLOOKUP(Orders_C[[#This Row],[Store_ID]],Stores_c[[#All],[Store_ID]],Stores_c[[#All],[City]])</f>
        <v>New Robert</v>
      </c>
      <c r="AF3281" t="str" cm="1">
        <f t="array" ref="AF3281">_xlfn.XLOOKUP(Orders_C[[#This Row],[Store_ID]],Stores_c[[#All],[Store_ID]],Stores_c[[#All],[Manager_Name]])</f>
        <v>Krista Webb</v>
      </c>
      <c r="AG3281" t="str" cm="1">
        <f t="array" ref="AG3281">_xlfn.XLOOKUP(Orders_C[[#This Row],[Store_ID]],Stores_c[[#All],[Store_ID]],Stores_c[[#All],[Store_Type]])</f>
        <v>Drive-Thru</v>
      </c>
    </row>
    <row r="3282" spans="1:33" x14ac:dyDescent="0.25">
      <c r="A3282">
        <v>6435</v>
      </c>
      <c r="B3282" s="1">
        <v>45894</v>
      </c>
      <c r="C3282" s="2">
        <v>0.70326388888888891</v>
      </c>
      <c r="D3282">
        <v>1597</v>
      </c>
      <c r="E3282">
        <v>224</v>
      </c>
      <c r="F3282">
        <v>480</v>
      </c>
      <c r="G3282">
        <v>319</v>
      </c>
      <c r="H3282">
        <v>2</v>
      </c>
      <c r="I3282">
        <v>460</v>
      </c>
      <c r="J3282">
        <v>10</v>
      </c>
      <c r="K3282">
        <v>23</v>
      </c>
      <c r="L3282">
        <v>933</v>
      </c>
      <c r="M3282" t="s">
        <v>19</v>
      </c>
      <c r="N3282" t="s">
        <v>23</v>
      </c>
      <c r="O3282">
        <v>35</v>
      </c>
      <c r="P3282">
        <v>5</v>
      </c>
      <c r="Q3282" t="s">
        <v>458</v>
      </c>
      <c r="R3282">
        <v>505</v>
      </c>
      <c r="S3282" s="3">
        <v>0.1</v>
      </c>
      <c r="T3282" s="6">
        <v>381</v>
      </c>
      <c r="U3282" t="s">
        <v>6342</v>
      </c>
      <c r="V3282">
        <v>2025</v>
      </c>
      <c r="W3282" t="s">
        <v>6329</v>
      </c>
      <c r="X3282" t="str">
        <f>_xlfn.XLOOKUP(Orders_C[[#This Row],[Product_ID]],Products_C[Product_ID],Products_C[Product_Name])</f>
        <v>Chocolate Lava Cake</v>
      </c>
      <c r="Y3282" t="str">
        <f>_xlfn.XLOOKUP(Orders_C[[#This Row],[Product_ID]],Products_C[Product_ID],Products_C[Category])</f>
        <v>Beverage</v>
      </c>
      <c r="Z3282" t="str">
        <f>_xlfn.XLOOKUP(Orders_C[[#This Row],[Store_ID]],Stores_c[Store_ID],Stores_c[City])</f>
        <v>Valdezton</v>
      </c>
      <c r="AA3282" t="str">
        <f>_xlfn.XLOOKUP(Orders_C[[#This Row],[Customer_ID]],Customers_c[Customer_ID],Customers_c[Customer_Name])</f>
        <v>Erika Chapman</v>
      </c>
      <c r="AB3282" s="6">
        <f>Orders_C[[#This Row],[Quantity]]*Orders_C[[#This Row],[Unit_Price]]*(1-Orders_C[[#This Row],[Discount %]])+Orders_C[[#This Row],[Tax]]</f>
        <v>851</v>
      </c>
      <c r="AC3282" s="9">
        <f>(Orders_C[[#This Row],[Unit_Price]]*Orders_C[[#This Row],[Quantity]])-Orders_C[[#This Row],[Discount]]+Orders_C[[#This Row],[Tax]]</f>
        <v>933</v>
      </c>
      <c r="AD3282" t="str">
        <f>IF(COUNTIF(Orders_C[[#All],[Customer_ID]],Orders_C[[#This Row],[Customer_ID]])&gt;1,"Repeat","New")</f>
        <v>Repeat</v>
      </c>
      <c r="AE3282" t="str" cm="1">
        <f t="array" ref="AE3282">_xlfn.XLOOKUP(Orders_C[[#This Row],[Store_ID]],Stores_c[[#All],[Store_ID]],Stores_c[[#All],[City]])</f>
        <v>Valdezton</v>
      </c>
      <c r="AF3282" t="str" cm="1">
        <f t="array" ref="AF3282">_xlfn.XLOOKUP(Orders_C[[#This Row],[Store_ID]],Stores_c[[#All],[Store_ID]],Stores_c[[#All],[Manager_Name]])</f>
        <v>John Rodriguez</v>
      </c>
      <c r="AG3282" t="str" cm="1">
        <f t="array" ref="AG3282">_xlfn.XLOOKUP(Orders_C[[#This Row],[Store_ID]],Stores_c[[#All],[Store_ID]],Stores_c[[#All],[Store_Type]])</f>
        <v>Street</v>
      </c>
    </row>
    <row r="3283" spans="1:33" x14ac:dyDescent="0.25">
      <c r="A3283">
        <v>9459</v>
      </c>
      <c r="B3283" s="1">
        <v>45713</v>
      </c>
      <c r="C3283" s="2">
        <v>0.63427083333333334</v>
      </c>
      <c r="D3283">
        <v>1846</v>
      </c>
      <c r="E3283">
        <v>208</v>
      </c>
      <c r="F3283">
        <v>413</v>
      </c>
      <c r="G3283">
        <v>314</v>
      </c>
      <c r="H3283">
        <v>2</v>
      </c>
      <c r="I3283">
        <v>460</v>
      </c>
      <c r="J3283">
        <v>10</v>
      </c>
      <c r="K3283">
        <v>23</v>
      </c>
      <c r="L3283">
        <v>933</v>
      </c>
      <c r="M3283" t="s">
        <v>19</v>
      </c>
      <c r="N3283" t="s">
        <v>23</v>
      </c>
      <c r="O3283">
        <v>52</v>
      </c>
      <c r="P3283">
        <v>1</v>
      </c>
      <c r="Q3283" t="s">
        <v>3482</v>
      </c>
      <c r="R3283">
        <v>507</v>
      </c>
      <c r="S3283" s="3">
        <v>0.1</v>
      </c>
      <c r="T3283" s="6">
        <v>381</v>
      </c>
      <c r="U3283" t="s">
        <v>6338</v>
      </c>
      <c r="V3283">
        <v>2025</v>
      </c>
      <c r="W3283" t="s">
        <v>6331</v>
      </c>
      <c r="X3283" t="str">
        <f>_xlfn.XLOOKUP(Orders_C[[#This Row],[Product_ID]],Products_C[Product_ID],Products_C[Product_Name])</f>
        <v>Wrap</v>
      </c>
      <c r="Y3283" t="str">
        <f>_xlfn.XLOOKUP(Orders_C[[#This Row],[Product_ID]],Products_C[Product_ID],Products_C[Category])</f>
        <v>Burger</v>
      </c>
      <c r="Z3283" t="str">
        <f>_xlfn.XLOOKUP(Orders_C[[#This Row],[Store_ID]],Stores_c[Store_ID],Stores_c[City])</f>
        <v>Tracyview</v>
      </c>
      <c r="AA3283" t="str">
        <f>_xlfn.XLOOKUP(Orders_C[[#This Row],[Customer_ID]],Customers_c[Customer_ID],Customers_c[Customer_Name])</f>
        <v>Virginia Morton</v>
      </c>
      <c r="AB3283" s="6">
        <f>Orders_C[[#This Row],[Quantity]]*Orders_C[[#This Row],[Unit_Price]]*(1-Orders_C[[#This Row],[Discount %]])+Orders_C[[#This Row],[Tax]]</f>
        <v>851</v>
      </c>
      <c r="AC3283" s="9">
        <f>(Orders_C[[#This Row],[Unit_Price]]*Orders_C[[#This Row],[Quantity]])-Orders_C[[#This Row],[Discount]]+Orders_C[[#This Row],[Tax]]</f>
        <v>933</v>
      </c>
      <c r="AD3283" t="str">
        <f>IF(COUNTIF(Orders_C[[#All],[Customer_ID]],Orders_C[[#This Row],[Customer_ID]])&gt;1,"Repeat","New")</f>
        <v>Repeat</v>
      </c>
      <c r="AE3283" t="str" cm="1">
        <f t="array" ref="AE3283">_xlfn.XLOOKUP(Orders_C[[#This Row],[Store_ID]],Stores_c[[#All],[Store_ID]],Stores_c[[#All],[City]])</f>
        <v>Tracyview</v>
      </c>
      <c r="AF3283" t="str" cm="1">
        <f t="array" ref="AF3283">_xlfn.XLOOKUP(Orders_C[[#This Row],[Store_ID]],Stores_c[[#All],[Store_ID]],Stores_c[[#All],[Manager_Name]])</f>
        <v>Jeremiah Lee</v>
      </c>
      <c r="AG3283" t="str" cm="1">
        <f t="array" ref="AG3283">_xlfn.XLOOKUP(Orders_C[[#This Row],[Store_ID]],Stores_c[[#All],[Store_ID]],Stores_c[[#All],[Store_Type]])</f>
        <v>Mall</v>
      </c>
    </row>
    <row r="3284" spans="1:33" x14ac:dyDescent="0.25">
      <c r="A3284">
        <v>7265</v>
      </c>
      <c r="B3284" s="1">
        <v>45999</v>
      </c>
      <c r="C3284" s="2">
        <v>0.35168981481481482</v>
      </c>
      <c r="D3284">
        <v>1523</v>
      </c>
      <c r="E3284">
        <v>221</v>
      </c>
      <c r="F3284">
        <v>420</v>
      </c>
      <c r="G3284">
        <v>340</v>
      </c>
      <c r="H3284">
        <v>4</v>
      </c>
      <c r="I3284">
        <v>237</v>
      </c>
      <c r="J3284">
        <v>10</v>
      </c>
      <c r="K3284">
        <v>11.85</v>
      </c>
      <c r="L3284">
        <v>949.85</v>
      </c>
      <c r="M3284" t="s">
        <v>18</v>
      </c>
      <c r="N3284" t="s">
        <v>22</v>
      </c>
      <c r="O3284">
        <v>12</v>
      </c>
      <c r="P3284">
        <v>3</v>
      </c>
      <c r="Q3284" t="s">
        <v>1288</v>
      </c>
      <c r="R3284">
        <v>505</v>
      </c>
      <c r="S3284" s="3">
        <v>0.1</v>
      </c>
      <c r="T3284" s="6">
        <v>381.05000000000007</v>
      </c>
      <c r="U3284" t="s">
        <v>6328</v>
      </c>
      <c r="V3284">
        <v>2025</v>
      </c>
      <c r="W3284" t="s">
        <v>6333</v>
      </c>
      <c r="X3284" t="str">
        <f>_xlfn.XLOOKUP(Orders_C[[#This Row],[Product_ID]],Products_C[Product_ID],Products_C[Product_Name])</f>
        <v>Chocolate Lava Cake</v>
      </c>
      <c r="Y3284" t="str">
        <f>_xlfn.XLOOKUP(Orders_C[[#This Row],[Product_ID]],Products_C[Product_ID],Products_C[Category])</f>
        <v>Chicken</v>
      </c>
      <c r="Z3284" t="str">
        <f>_xlfn.XLOOKUP(Orders_C[[#This Row],[Store_ID]],Stores_c[Store_ID],Stores_c[City])</f>
        <v>Port Barbarabury</v>
      </c>
      <c r="AA3284" t="str">
        <f>_xlfn.XLOOKUP(Orders_C[[#This Row],[Customer_ID]],Customers_c[Customer_ID],Customers_c[Customer_Name])</f>
        <v>Brandon Allen</v>
      </c>
      <c r="AB3284" s="6">
        <f>Orders_C[[#This Row],[Quantity]]*Orders_C[[#This Row],[Unit_Price]]*(1-Orders_C[[#This Row],[Discount %]])+Orders_C[[#This Row],[Tax]]</f>
        <v>865.05000000000007</v>
      </c>
      <c r="AC3284" s="9">
        <f>(Orders_C[[#This Row],[Unit_Price]]*Orders_C[[#This Row],[Quantity]])-Orders_C[[#This Row],[Discount]]+Orders_C[[#This Row],[Tax]]</f>
        <v>949.85</v>
      </c>
      <c r="AD3284" t="str">
        <f>IF(COUNTIF(Orders_C[[#All],[Customer_ID]],Orders_C[[#This Row],[Customer_ID]])&gt;1,"Repeat","New")</f>
        <v>Repeat</v>
      </c>
      <c r="AE3284" t="str" cm="1">
        <f t="array" ref="AE3284">_xlfn.XLOOKUP(Orders_C[[#This Row],[Store_ID]],Stores_c[[#All],[Store_ID]],Stores_c[[#All],[City]])</f>
        <v>Port Barbarabury</v>
      </c>
      <c r="AF3284" t="str" cm="1">
        <f t="array" ref="AF3284">_xlfn.XLOOKUP(Orders_C[[#This Row],[Store_ID]],Stores_c[[#All],[Store_ID]],Stores_c[[#All],[Manager_Name]])</f>
        <v>Edward Nguyen</v>
      </c>
      <c r="AG3284" t="str" cm="1">
        <f t="array" ref="AG3284">_xlfn.XLOOKUP(Orders_C[[#This Row],[Store_ID]],Stores_c[[#All],[Store_ID]],Stores_c[[#All],[Store_Type]])</f>
        <v>Street</v>
      </c>
    </row>
    <row r="3285" spans="1:33" x14ac:dyDescent="0.25">
      <c r="A3285">
        <v>10162</v>
      </c>
      <c r="B3285" s="1">
        <v>45911</v>
      </c>
      <c r="C3285" s="2">
        <v>0.78333333333333333</v>
      </c>
      <c r="D3285">
        <v>1643</v>
      </c>
      <c r="E3285">
        <v>224</v>
      </c>
      <c r="F3285">
        <v>527</v>
      </c>
      <c r="G3285">
        <v>321</v>
      </c>
      <c r="H3285">
        <v>4</v>
      </c>
      <c r="I3285">
        <v>237</v>
      </c>
      <c r="J3285">
        <v>10</v>
      </c>
      <c r="K3285">
        <v>11.85</v>
      </c>
      <c r="L3285">
        <v>949.85</v>
      </c>
      <c r="M3285" t="s">
        <v>19</v>
      </c>
      <c r="N3285" t="s">
        <v>22</v>
      </c>
      <c r="O3285">
        <v>33</v>
      </c>
      <c r="P3285">
        <v>3</v>
      </c>
      <c r="Q3285" t="s">
        <v>4185</v>
      </c>
      <c r="R3285">
        <v>505</v>
      </c>
      <c r="S3285" s="3">
        <v>0.1</v>
      </c>
      <c r="T3285" s="6">
        <v>381.05000000000007</v>
      </c>
      <c r="U3285" t="s">
        <v>6335</v>
      </c>
      <c r="V3285">
        <v>2025</v>
      </c>
      <c r="W3285" t="s">
        <v>6329</v>
      </c>
      <c r="X3285" t="str">
        <f>_xlfn.XLOOKUP(Orders_C[[#This Row],[Product_ID]],Products_C[Product_ID],Products_C[Product_Name])</f>
        <v>Cold Coffee</v>
      </c>
      <c r="Y3285" t="str">
        <f>_xlfn.XLOOKUP(Orders_C[[#This Row],[Product_ID]],Products_C[Product_ID],Products_C[Category])</f>
        <v>Dessert</v>
      </c>
      <c r="Z3285" t="str">
        <f>_xlfn.XLOOKUP(Orders_C[[#This Row],[Store_ID]],Stores_c[Store_ID],Stores_c[City])</f>
        <v>Valdezton</v>
      </c>
      <c r="AA3285" t="str">
        <f>_xlfn.XLOOKUP(Orders_C[[#This Row],[Customer_ID]],Customers_c[Customer_ID],Customers_c[Customer_Name])</f>
        <v>Mr. Christopher Salazar</v>
      </c>
      <c r="AB3285" s="6">
        <f>Orders_C[[#This Row],[Quantity]]*Orders_C[[#This Row],[Unit_Price]]*(1-Orders_C[[#This Row],[Discount %]])+Orders_C[[#This Row],[Tax]]</f>
        <v>865.05000000000007</v>
      </c>
      <c r="AC3285" s="9">
        <f>(Orders_C[[#This Row],[Unit_Price]]*Orders_C[[#This Row],[Quantity]])-Orders_C[[#This Row],[Discount]]+Orders_C[[#This Row],[Tax]]</f>
        <v>949.85</v>
      </c>
      <c r="AD3285" t="str">
        <f>IF(COUNTIF(Orders_C[[#All],[Customer_ID]],Orders_C[[#This Row],[Customer_ID]])&gt;1,"Repeat","New")</f>
        <v>Repeat</v>
      </c>
      <c r="AE3285" t="str" cm="1">
        <f t="array" ref="AE3285">_xlfn.XLOOKUP(Orders_C[[#This Row],[Store_ID]],Stores_c[[#All],[Store_ID]],Stores_c[[#All],[City]])</f>
        <v>Valdezton</v>
      </c>
      <c r="AF3285" t="str" cm="1">
        <f t="array" ref="AF3285">_xlfn.XLOOKUP(Orders_C[[#This Row],[Store_ID]],Stores_c[[#All],[Store_ID]],Stores_c[[#All],[Manager_Name]])</f>
        <v>John Rodriguez</v>
      </c>
      <c r="AG3285" t="str" cm="1">
        <f t="array" ref="AG3285">_xlfn.XLOOKUP(Orders_C[[#This Row],[Store_ID]],Stores_c[[#All],[Store_ID]],Stores_c[[#All],[Store_Type]])</f>
        <v>Street</v>
      </c>
    </row>
    <row r="3286" spans="1:33" x14ac:dyDescent="0.25">
      <c r="A3286">
        <v>7466</v>
      </c>
      <c r="B3286" s="1">
        <v>45839</v>
      </c>
      <c r="C3286" s="2">
        <v>0.13148148148148148</v>
      </c>
      <c r="D3286">
        <v>1329</v>
      </c>
      <c r="E3286">
        <v>216</v>
      </c>
      <c r="F3286">
        <v>534</v>
      </c>
      <c r="G3286">
        <v>324</v>
      </c>
      <c r="H3286">
        <v>4</v>
      </c>
      <c r="I3286">
        <v>231</v>
      </c>
      <c r="J3286">
        <v>0</v>
      </c>
      <c r="K3286">
        <v>11.55</v>
      </c>
      <c r="L3286">
        <v>935.55</v>
      </c>
      <c r="M3286" t="s">
        <v>20</v>
      </c>
      <c r="N3286" t="s">
        <v>23</v>
      </c>
      <c r="O3286">
        <v>57</v>
      </c>
      <c r="P3286">
        <v>1</v>
      </c>
      <c r="Q3286" t="s">
        <v>1489</v>
      </c>
      <c r="R3286">
        <v>503</v>
      </c>
      <c r="S3286" s="3">
        <v>0</v>
      </c>
      <c r="T3286" s="6">
        <v>381.15</v>
      </c>
      <c r="U3286" t="s">
        <v>6341</v>
      </c>
      <c r="V3286">
        <v>2025</v>
      </c>
      <c r="W3286" t="s">
        <v>6331</v>
      </c>
      <c r="X3286" t="str">
        <f>_xlfn.XLOOKUP(Orders_C[[#This Row],[Product_ID]],Products_C[Product_ID],Products_C[Product_Name])</f>
        <v>Krushers</v>
      </c>
      <c r="Y3286" t="str">
        <f>_xlfn.XLOOKUP(Orders_C[[#This Row],[Product_ID]],Products_C[Product_ID],Products_C[Category])</f>
        <v>Dessert</v>
      </c>
      <c r="Z3286" t="str">
        <f>_xlfn.XLOOKUP(Orders_C[[#This Row],[Store_ID]],Stores_c[Store_ID],Stores_c[City])</f>
        <v>Garciaview</v>
      </c>
      <c r="AA3286" t="str">
        <f>_xlfn.XLOOKUP(Orders_C[[#This Row],[Customer_ID]],Customers_c[Customer_ID],Customers_c[Customer_Name])</f>
        <v>Patrick Russell</v>
      </c>
      <c r="AB3286" s="6">
        <f>Orders_C[[#This Row],[Quantity]]*Orders_C[[#This Row],[Unit_Price]]*(1-Orders_C[[#This Row],[Discount %]])+Orders_C[[#This Row],[Tax]]</f>
        <v>935.55</v>
      </c>
      <c r="AC3286" s="9">
        <f>(Orders_C[[#This Row],[Unit_Price]]*Orders_C[[#This Row],[Quantity]])-Orders_C[[#This Row],[Discount]]+Orders_C[[#This Row],[Tax]]</f>
        <v>935.55</v>
      </c>
      <c r="AD3286" t="str">
        <f>IF(COUNTIF(Orders_C[[#All],[Customer_ID]],Orders_C[[#This Row],[Customer_ID]])&gt;1,"Repeat","New")</f>
        <v>Repeat</v>
      </c>
      <c r="AE3286" t="str" cm="1">
        <f t="array" ref="AE3286">_xlfn.XLOOKUP(Orders_C[[#This Row],[Store_ID]],Stores_c[[#All],[Store_ID]],Stores_c[[#All],[City]])</f>
        <v>Garciaview</v>
      </c>
      <c r="AF3286" t="str" cm="1">
        <f t="array" ref="AF3286">_xlfn.XLOOKUP(Orders_C[[#This Row],[Store_ID]],Stores_c[[#All],[Store_ID]],Stores_c[[#All],[Manager_Name]])</f>
        <v>Karina Washington</v>
      </c>
      <c r="AG3286" t="str" cm="1">
        <f t="array" ref="AG3286">_xlfn.XLOOKUP(Orders_C[[#This Row],[Store_ID]],Stores_c[[#All],[Store_ID]],Stores_c[[#All],[Store_Type]])</f>
        <v>Drive-Thru</v>
      </c>
    </row>
    <row r="3287" spans="1:33" x14ac:dyDescent="0.25">
      <c r="A3287">
        <v>6412</v>
      </c>
      <c r="B3287" s="1">
        <v>45701</v>
      </c>
      <c r="C3287" s="2">
        <v>0.41312500000000002</v>
      </c>
      <c r="D3287">
        <v>1064</v>
      </c>
      <c r="E3287">
        <v>205</v>
      </c>
      <c r="F3287">
        <v>410</v>
      </c>
      <c r="G3287">
        <v>332</v>
      </c>
      <c r="H3287">
        <v>3</v>
      </c>
      <c r="I3287">
        <v>313</v>
      </c>
      <c r="J3287">
        <v>10</v>
      </c>
      <c r="K3287">
        <v>15.65</v>
      </c>
      <c r="L3287">
        <v>944.65</v>
      </c>
      <c r="M3287" t="s">
        <v>18</v>
      </c>
      <c r="N3287" t="s">
        <v>22</v>
      </c>
      <c r="O3287">
        <v>10</v>
      </c>
      <c r="P3287">
        <v>3</v>
      </c>
      <c r="Q3287" t="s">
        <v>435</v>
      </c>
      <c r="R3287">
        <v>507</v>
      </c>
      <c r="S3287" s="3">
        <v>0.1</v>
      </c>
      <c r="T3287" s="6">
        <v>381.25</v>
      </c>
      <c r="U3287" t="s">
        <v>6338</v>
      </c>
      <c r="V3287">
        <v>2025</v>
      </c>
      <c r="W3287" t="s">
        <v>6333</v>
      </c>
      <c r="X3287" t="str">
        <f>_xlfn.XLOOKUP(Orders_C[[#This Row],[Product_ID]],Products_C[Product_ID],Products_C[Product_Name])</f>
        <v>Zinger Burger</v>
      </c>
      <c r="Y3287" t="str">
        <f>_xlfn.XLOOKUP(Orders_C[[#This Row],[Product_ID]],Products_C[Product_ID],Products_C[Category])</f>
        <v>Beverage</v>
      </c>
      <c r="Z3287" t="str">
        <f>_xlfn.XLOOKUP(Orders_C[[#This Row],[Store_ID]],Stores_c[Store_ID],Stores_c[City])</f>
        <v>Port Jacob</v>
      </c>
      <c r="AA3287" t="str">
        <f>_xlfn.XLOOKUP(Orders_C[[#This Row],[Customer_ID]],Customers_c[Customer_ID],Customers_c[Customer_Name])</f>
        <v>Christopher Valenzuela</v>
      </c>
      <c r="AB3287" s="6">
        <f>Orders_C[[#This Row],[Quantity]]*Orders_C[[#This Row],[Unit_Price]]*(1-Orders_C[[#This Row],[Discount %]])+Orders_C[[#This Row],[Tax]]</f>
        <v>860.75</v>
      </c>
      <c r="AC3287" s="9">
        <f>(Orders_C[[#This Row],[Unit_Price]]*Orders_C[[#This Row],[Quantity]])-Orders_C[[#This Row],[Discount]]+Orders_C[[#This Row],[Tax]]</f>
        <v>944.65</v>
      </c>
      <c r="AD3287" t="str">
        <f>IF(COUNTIF(Orders_C[[#All],[Customer_ID]],Orders_C[[#This Row],[Customer_ID]])&gt;1,"Repeat","New")</f>
        <v>Repeat</v>
      </c>
      <c r="AE3287" t="str" cm="1">
        <f t="array" ref="AE3287">_xlfn.XLOOKUP(Orders_C[[#This Row],[Store_ID]],Stores_c[[#All],[Store_ID]],Stores_c[[#All],[City]])</f>
        <v>Port Jacob</v>
      </c>
      <c r="AF3287" t="str" cm="1">
        <f t="array" ref="AF3287">_xlfn.XLOOKUP(Orders_C[[#This Row],[Store_ID]],Stores_c[[#All],[Store_ID]],Stores_c[[#All],[Manager_Name]])</f>
        <v>David Harris</v>
      </c>
      <c r="AG3287" t="str" cm="1">
        <f t="array" ref="AG3287">_xlfn.XLOOKUP(Orders_C[[#This Row],[Store_ID]],Stores_c[[#All],[Store_ID]],Stores_c[[#All],[Store_Type]])</f>
        <v>Mall</v>
      </c>
    </row>
    <row r="3288" spans="1:33" x14ac:dyDescent="0.25">
      <c r="A3288">
        <v>7108</v>
      </c>
      <c r="B3288" s="1">
        <v>45803</v>
      </c>
      <c r="C3288" s="2">
        <v>0.60875000000000001</v>
      </c>
      <c r="D3288">
        <v>1198</v>
      </c>
      <c r="E3288">
        <v>214</v>
      </c>
      <c r="F3288">
        <v>477</v>
      </c>
      <c r="G3288">
        <v>307</v>
      </c>
      <c r="H3288">
        <v>3</v>
      </c>
      <c r="I3288">
        <v>305</v>
      </c>
      <c r="J3288">
        <v>0</v>
      </c>
      <c r="K3288">
        <v>15.25</v>
      </c>
      <c r="L3288">
        <v>930.25</v>
      </c>
      <c r="M3288" t="s">
        <v>18</v>
      </c>
      <c r="N3288" t="s">
        <v>23</v>
      </c>
      <c r="O3288">
        <v>32</v>
      </c>
      <c r="P3288">
        <v>4</v>
      </c>
      <c r="Q3288" t="s">
        <v>1131</v>
      </c>
      <c r="R3288">
        <v>501</v>
      </c>
      <c r="S3288" s="3">
        <v>0</v>
      </c>
      <c r="T3288" s="6">
        <v>381.25</v>
      </c>
      <c r="U3288" t="s">
        <v>6339</v>
      </c>
      <c r="V3288">
        <v>2025</v>
      </c>
      <c r="W3288" t="s">
        <v>6329</v>
      </c>
      <c r="X3288" t="str">
        <f>_xlfn.XLOOKUP(Orders_C[[#This Row],[Product_ID]],Products_C[Product_ID],Products_C[Product_Name])</f>
        <v>Chicken Wings</v>
      </c>
      <c r="Y3288" t="str">
        <f>_xlfn.XLOOKUP(Orders_C[[#This Row],[Product_ID]],Products_C[Product_ID],Products_C[Category])</f>
        <v>Chicken</v>
      </c>
      <c r="Z3288" t="str">
        <f>_xlfn.XLOOKUP(Orders_C[[#This Row],[Store_ID]],Stores_c[Store_ID],Stores_c[City])</f>
        <v>New Robert</v>
      </c>
      <c r="AA3288" t="str">
        <f>_xlfn.XLOOKUP(Orders_C[[#This Row],[Customer_ID]],Customers_c[Customer_ID],Customers_c[Customer_Name])</f>
        <v>Michael Nichols</v>
      </c>
      <c r="AB3288" s="6">
        <f>Orders_C[[#This Row],[Quantity]]*Orders_C[[#This Row],[Unit_Price]]*(1-Orders_C[[#This Row],[Discount %]])+Orders_C[[#This Row],[Tax]]</f>
        <v>930.25</v>
      </c>
      <c r="AC3288" s="9">
        <f>(Orders_C[[#This Row],[Unit_Price]]*Orders_C[[#This Row],[Quantity]])-Orders_C[[#This Row],[Discount]]+Orders_C[[#This Row],[Tax]]</f>
        <v>930.25</v>
      </c>
      <c r="AD3288" t="str">
        <f>IF(COUNTIF(Orders_C[[#All],[Customer_ID]],Orders_C[[#This Row],[Customer_ID]])&gt;1,"Repeat","New")</f>
        <v>Repeat</v>
      </c>
      <c r="AE3288" t="str" cm="1">
        <f t="array" ref="AE3288">_xlfn.XLOOKUP(Orders_C[[#This Row],[Store_ID]],Stores_c[[#All],[Store_ID]],Stores_c[[#All],[City]])</f>
        <v>New Robert</v>
      </c>
      <c r="AF3288" t="str" cm="1">
        <f t="array" ref="AF3288">_xlfn.XLOOKUP(Orders_C[[#This Row],[Store_ID]],Stores_c[[#All],[Store_ID]],Stores_c[[#All],[Manager_Name]])</f>
        <v>Krista Webb</v>
      </c>
      <c r="AG3288" t="str" cm="1">
        <f t="array" ref="AG3288">_xlfn.XLOOKUP(Orders_C[[#This Row],[Store_ID]],Stores_c[[#All],[Store_ID]],Stores_c[[#All],[Store_Type]])</f>
        <v>Drive-Thru</v>
      </c>
    </row>
    <row r="3289" spans="1:33" x14ac:dyDescent="0.25">
      <c r="A3289">
        <v>6611</v>
      </c>
      <c r="B3289" s="1">
        <v>45792</v>
      </c>
      <c r="C3289" s="2">
        <v>0.63071759259259264</v>
      </c>
      <c r="D3289">
        <v>1048</v>
      </c>
      <c r="E3289">
        <v>213</v>
      </c>
      <c r="F3289">
        <v>534</v>
      </c>
      <c r="G3289">
        <v>315</v>
      </c>
      <c r="H3289">
        <v>3</v>
      </c>
      <c r="I3289">
        <v>309</v>
      </c>
      <c r="J3289">
        <v>5</v>
      </c>
      <c r="K3289">
        <v>15.45</v>
      </c>
      <c r="L3289">
        <v>937.45</v>
      </c>
      <c r="M3289" t="s">
        <v>18</v>
      </c>
      <c r="N3289" t="s">
        <v>22</v>
      </c>
      <c r="O3289">
        <v>15</v>
      </c>
      <c r="P3289">
        <v>3</v>
      </c>
      <c r="Q3289" t="s">
        <v>634</v>
      </c>
      <c r="R3289">
        <v>503</v>
      </c>
      <c r="S3289" s="3">
        <v>0.05</v>
      </c>
      <c r="T3289" s="6">
        <v>381.25000000000011</v>
      </c>
      <c r="U3289" t="s">
        <v>6339</v>
      </c>
      <c r="V3289">
        <v>2025</v>
      </c>
      <c r="W3289" t="s">
        <v>6333</v>
      </c>
      <c r="X3289" t="str">
        <f>_xlfn.XLOOKUP(Orders_C[[#This Row],[Product_ID]],Products_C[Product_ID],Products_C[Product_Name])</f>
        <v>Popcorn Chicken</v>
      </c>
      <c r="Y3289" t="str">
        <f>_xlfn.XLOOKUP(Orders_C[[#This Row],[Product_ID]],Products_C[Product_ID],Products_C[Category])</f>
        <v>Beverage</v>
      </c>
      <c r="Z3289" t="str">
        <f>_xlfn.XLOOKUP(Orders_C[[#This Row],[Store_ID]],Stores_c[Store_ID],Stores_c[City])</f>
        <v>Lake Kristashire</v>
      </c>
      <c r="AA3289" t="str">
        <f>_xlfn.XLOOKUP(Orders_C[[#This Row],[Customer_ID]],Customers_c[Customer_ID],Customers_c[Customer_Name])</f>
        <v>Kelly Ward</v>
      </c>
      <c r="AB3289" s="6">
        <f>Orders_C[[#This Row],[Quantity]]*Orders_C[[#This Row],[Unit_Price]]*(1-Orders_C[[#This Row],[Discount %]])+Orders_C[[#This Row],[Tax]]</f>
        <v>896.1</v>
      </c>
      <c r="AC3289" s="9">
        <f>(Orders_C[[#This Row],[Unit_Price]]*Orders_C[[#This Row],[Quantity]])-Orders_C[[#This Row],[Discount]]+Orders_C[[#This Row],[Tax]]</f>
        <v>937.45</v>
      </c>
      <c r="AD3289" t="str">
        <f>IF(COUNTIF(Orders_C[[#All],[Customer_ID]],Orders_C[[#This Row],[Customer_ID]])&gt;1,"Repeat","New")</f>
        <v>Repeat</v>
      </c>
      <c r="AE3289" t="str" cm="1">
        <f t="array" ref="AE3289">_xlfn.XLOOKUP(Orders_C[[#This Row],[Store_ID]],Stores_c[[#All],[Store_ID]],Stores_c[[#All],[City]])</f>
        <v>Lake Kristashire</v>
      </c>
      <c r="AF3289" t="str" cm="1">
        <f t="array" ref="AF3289">_xlfn.XLOOKUP(Orders_C[[#This Row],[Store_ID]],Stores_c[[#All],[Store_ID]],Stores_c[[#All],[Manager_Name]])</f>
        <v>Andrea Daugherty</v>
      </c>
      <c r="AG3289" t="str" cm="1">
        <f t="array" ref="AG3289">_xlfn.XLOOKUP(Orders_C[[#This Row],[Store_ID]],Stores_c[[#All],[Store_ID]],Stores_c[[#All],[Store_Type]])</f>
        <v>Mall</v>
      </c>
    </row>
    <row r="3290" spans="1:33" x14ac:dyDescent="0.25">
      <c r="A3290">
        <v>10524</v>
      </c>
      <c r="B3290" s="1">
        <v>45923</v>
      </c>
      <c r="C3290" s="2">
        <v>0.38148148148148148</v>
      </c>
      <c r="D3290">
        <v>1278</v>
      </c>
      <c r="E3290">
        <v>219</v>
      </c>
      <c r="F3290">
        <v>523</v>
      </c>
      <c r="G3290">
        <v>320</v>
      </c>
      <c r="H3290">
        <v>3</v>
      </c>
      <c r="I3290">
        <v>309</v>
      </c>
      <c r="J3290">
        <v>5</v>
      </c>
      <c r="K3290">
        <v>15.45</v>
      </c>
      <c r="L3290">
        <v>937.45</v>
      </c>
      <c r="M3290" t="s">
        <v>19</v>
      </c>
      <c r="N3290" t="s">
        <v>21</v>
      </c>
      <c r="O3290">
        <v>21</v>
      </c>
      <c r="P3290">
        <v>1</v>
      </c>
      <c r="Q3290" t="s">
        <v>4547</v>
      </c>
      <c r="R3290">
        <v>510</v>
      </c>
      <c r="S3290" s="3">
        <v>0.05</v>
      </c>
      <c r="T3290" s="6">
        <v>381.25000000000011</v>
      </c>
      <c r="U3290" t="s">
        <v>6335</v>
      </c>
      <c r="V3290">
        <v>2025</v>
      </c>
      <c r="W3290" t="s">
        <v>6329</v>
      </c>
      <c r="X3290" t="str">
        <f>_xlfn.XLOOKUP(Orders_C[[#This Row],[Product_ID]],Products_C[Product_ID],Products_C[Product_Name])</f>
        <v>Rice Bowl</v>
      </c>
      <c r="Y3290" t="str">
        <f>_xlfn.XLOOKUP(Orders_C[[#This Row],[Product_ID]],Products_C[Product_ID],Products_C[Category])</f>
        <v>Beverage</v>
      </c>
      <c r="Z3290" t="str">
        <f>_xlfn.XLOOKUP(Orders_C[[#This Row],[Store_ID]],Stores_c[Store_ID],Stores_c[City])</f>
        <v>Lake David</v>
      </c>
      <c r="AA3290" t="str">
        <f>_xlfn.XLOOKUP(Orders_C[[#This Row],[Customer_ID]],Customers_c[Customer_ID],Customers_c[Customer_Name])</f>
        <v>Amanda Horton</v>
      </c>
      <c r="AB3290" s="6">
        <f>Orders_C[[#This Row],[Quantity]]*Orders_C[[#This Row],[Unit_Price]]*(1-Orders_C[[#This Row],[Discount %]])+Orders_C[[#This Row],[Tax]]</f>
        <v>896.1</v>
      </c>
      <c r="AC3290" s="9">
        <f>(Orders_C[[#This Row],[Unit_Price]]*Orders_C[[#This Row],[Quantity]])-Orders_C[[#This Row],[Discount]]+Orders_C[[#This Row],[Tax]]</f>
        <v>937.45</v>
      </c>
      <c r="AD3290" t="str">
        <f>IF(COUNTIF(Orders_C[[#All],[Customer_ID]],Orders_C[[#This Row],[Customer_ID]])&gt;1,"Repeat","New")</f>
        <v>Repeat</v>
      </c>
      <c r="AE3290" t="str" cm="1">
        <f t="array" ref="AE3290">_xlfn.XLOOKUP(Orders_C[[#This Row],[Store_ID]],Stores_c[[#All],[Store_ID]],Stores_c[[#All],[City]])</f>
        <v>Lake David</v>
      </c>
      <c r="AF3290" t="str" cm="1">
        <f t="array" ref="AF3290">_xlfn.XLOOKUP(Orders_C[[#This Row],[Store_ID]],Stores_c[[#All],[Store_ID]],Stores_c[[#All],[Manager_Name]])</f>
        <v>Joshua Hines</v>
      </c>
      <c r="AG3290" t="str" cm="1">
        <f t="array" ref="AG3290">_xlfn.XLOOKUP(Orders_C[[#This Row],[Store_ID]],Stores_c[[#All],[Store_ID]],Stores_c[[#All],[Store_Type]])</f>
        <v>Street</v>
      </c>
    </row>
    <row r="3291" spans="1:33" x14ac:dyDescent="0.25">
      <c r="A3291">
        <v>9400</v>
      </c>
      <c r="B3291" s="1">
        <v>45829</v>
      </c>
      <c r="C3291" s="2">
        <v>0.11886574074074074</v>
      </c>
      <c r="D3291">
        <v>1832</v>
      </c>
      <c r="E3291">
        <v>223</v>
      </c>
      <c r="F3291">
        <v>479</v>
      </c>
      <c r="G3291">
        <v>310</v>
      </c>
      <c r="H3291">
        <v>2</v>
      </c>
      <c r="I3291">
        <v>449</v>
      </c>
      <c r="J3291">
        <v>0</v>
      </c>
      <c r="K3291">
        <v>22.45</v>
      </c>
      <c r="L3291">
        <v>920.45</v>
      </c>
      <c r="M3291" t="s">
        <v>20</v>
      </c>
      <c r="N3291" t="s">
        <v>22</v>
      </c>
      <c r="O3291">
        <v>38</v>
      </c>
      <c r="P3291">
        <v>5</v>
      </c>
      <c r="Q3291" t="s">
        <v>3423</v>
      </c>
      <c r="R3291">
        <v>506</v>
      </c>
      <c r="S3291" s="3">
        <v>0</v>
      </c>
      <c r="T3291" s="6">
        <v>381.65000000000009</v>
      </c>
      <c r="U3291" t="s">
        <v>6340</v>
      </c>
      <c r="V3291">
        <v>2025</v>
      </c>
      <c r="W3291" t="s">
        <v>6329</v>
      </c>
      <c r="X3291" t="str">
        <f>_xlfn.XLOOKUP(Orders_C[[#This Row],[Product_ID]],Products_C[Product_ID],Products_C[Product_Name])</f>
        <v>Chicken Bucket</v>
      </c>
      <c r="Y3291" t="str">
        <f>_xlfn.XLOOKUP(Orders_C[[#This Row],[Product_ID]],Products_C[Product_ID],Products_C[Category])</f>
        <v>Chicken</v>
      </c>
      <c r="Z3291" t="str">
        <f>_xlfn.XLOOKUP(Orders_C[[#This Row],[Store_ID]],Stores_c[Store_ID],Stores_c[City])</f>
        <v>Chambershaven</v>
      </c>
      <c r="AA3291" t="str">
        <f>_xlfn.XLOOKUP(Orders_C[[#This Row],[Customer_ID]],Customers_c[Customer_ID],Customers_c[Customer_Name])</f>
        <v>Brittany Evans</v>
      </c>
      <c r="AB3291" s="6">
        <f>Orders_C[[#This Row],[Quantity]]*Orders_C[[#This Row],[Unit_Price]]*(1-Orders_C[[#This Row],[Discount %]])+Orders_C[[#This Row],[Tax]]</f>
        <v>920.45</v>
      </c>
      <c r="AC3291" s="9">
        <f>(Orders_C[[#This Row],[Unit_Price]]*Orders_C[[#This Row],[Quantity]])-Orders_C[[#This Row],[Discount]]+Orders_C[[#This Row],[Tax]]</f>
        <v>920.45</v>
      </c>
      <c r="AD3291" t="str">
        <f>IF(COUNTIF(Orders_C[[#All],[Customer_ID]],Orders_C[[#This Row],[Customer_ID]])&gt;1,"Repeat","New")</f>
        <v>Repeat</v>
      </c>
      <c r="AE3291" t="str" cm="1">
        <f t="array" ref="AE3291">_xlfn.XLOOKUP(Orders_C[[#This Row],[Store_ID]],Stores_c[[#All],[Store_ID]],Stores_c[[#All],[City]])</f>
        <v>Chambershaven</v>
      </c>
      <c r="AF3291" t="str" cm="1">
        <f t="array" ref="AF3291">_xlfn.XLOOKUP(Orders_C[[#This Row],[Store_ID]],Stores_c[[#All],[Store_ID]],Stores_c[[#All],[Manager_Name]])</f>
        <v>Virginia Webster</v>
      </c>
      <c r="AG3291" t="str" cm="1">
        <f t="array" ref="AG3291">_xlfn.XLOOKUP(Orders_C[[#This Row],[Store_ID]],Stores_c[[#All],[Store_ID]],Stores_c[[#All],[Store_Type]])</f>
        <v>Street</v>
      </c>
    </row>
    <row r="3292" spans="1:33" x14ac:dyDescent="0.25">
      <c r="A3292">
        <v>6226</v>
      </c>
      <c r="B3292" s="1">
        <v>46055</v>
      </c>
      <c r="C3292" s="2">
        <v>0.50469907407407411</v>
      </c>
      <c r="D3292">
        <v>1757</v>
      </c>
      <c r="E3292">
        <v>225</v>
      </c>
      <c r="F3292">
        <v>432</v>
      </c>
      <c r="G3292">
        <v>325</v>
      </c>
      <c r="H3292">
        <v>2</v>
      </c>
      <c r="I3292">
        <v>467</v>
      </c>
      <c r="J3292">
        <v>15</v>
      </c>
      <c r="K3292">
        <v>23.35</v>
      </c>
      <c r="L3292">
        <v>942.35</v>
      </c>
      <c r="M3292" t="s">
        <v>19</v>
      </c>
      <c r="N3292" t="s">
        <v>21</v>
      </c>
      <c r="O3292">
        <v>59</v>
      </c>
      <c r="P3292">
        <v>2</v>
      </c>
      <c r="Q3292" t="s">
        <v>249</v>
      </c>
      <c r="R3292">
        <v>503</v>
      </c>
      <c r="S3292" s="3">
        <v>0.15</v>
      </c>
      <c r="T3292" s="6">
        <v>381.95000000000005</v>
      </c>
      <c r="U3292" t="s">
        <v>6338</v>
      </c>
      <c r="V3292">
        <v>2026</v>
      </c>
      <c r="W3292" t="s">
        <v>6331</v>
      </c>
      <c r="X3292" t="str">
        <f>_xlfn.XLOOKUP(Orders_C[[#This Row],[Product_ID]],Products_C[Product_ID],Products_C[Product_Name])</f>
        <v>Veg Burger</v>
      </c>
      <c r="Y3292" t="str">
        <f>_xlfn.XLOOKUP(Orders_C[[#This Row],[Product_ID]],Products_C[Product_ID],Products_C[Category])</f>
        <v>Chicken</v>
      </c>
      <c r="Z3292" t="str">
        <f>_xlfn.XLOOKUP(Orders_C[[#This Row],[Store_ID]],Stores_c[Store_ID],Stores_c[City])</f>
        <v>South Peter</v>
      </c>
      <c r="AA3292" t="str">
        <f>_xlfn.XLOOKUP(Orders_C[[#This Row],[Customer_ID]],Customers_c[Customer_ID],Customers_c[Customer_Name])</f>
        <v>Ronald Riddle</v>
      </c>
      <c r="AB3292" s="6">
        <f>Orders_C[[#This Row],[Quantity]]*Orders_C[[#This Row],[Unit_Price]]*(1-Orders_C[[#This Row],[Discount %]])+Orders_C[[#This Row],[Tax]]</f>
        <v>817.25</v>
      </c>
      <c r="AC3292" s="9">
        <f>(Orders_C[[#This Row],[Unit_Price]]*Orders_C[[#This Row],[Quantity]])-Orders_C[[#This Row],[Discount]]+Orders_C[[#This Row],[Tax]]</f>
        <v>942.35</v>
      </c>
      <c r="AD3292" t="str">
        <f>IF(COUNTIF(Orders_C[[#All],[Customer_ID]],Orders_C[[#This Row],[Customer_ID]])&gt;1,"Repeat","New")</f>
        <v>Repeat</v>
      </c>
      <c r="AE3292" t="str" cm="1">
        <f t="array" ref="AE3292">_xlfn.XLOOKUP(Orders_C[[#This Row],[Store_ID]],Stores_c[[#All],[Store_ID]],Stores_c[[#All],[City]])</f>
        <v>South Peter</v>
      </c>
      <c r="AF3292" t="str" cm="1">
        <f t="array" ref="AF3292">_xlfn.XLOOKUP(Orders_C[[#This Row],[Store_ID]],Stores_c[[#All],[Store_ID]],Stores_c[[#All],[Manager_Name]])</f>
        <v>Gregory Lambert</v>
      </c>
      <c r="AG3292" t="str" cm="1">
        <f t="array" ref="AG3292">_xlfn.XLOOKUP(Orders_C[[#This Row],[Store_ID]],Stores_c[[#All],[Store_ID]],Stores_c[[#All],[Store_Type]])</f>
        <v>Street</v>
      </c>
    </row>
    <row r="3293" spans="1:33" x14ac:dyDescent="0.25">
      <c r="A3293">
        <v>8200</v>
      </c>
      <c r="B3293" s="1">
        <v>45722</v>
      </c>
      <c r="C3293" s="2">
        <v>0.46913194444444445</v>
      </c>
      <c r="D3293">
        <v>1662</v>
      </c>
      <c r="E3293">
        <v>218</v>
      </c>
      <c r="F3293">
        <v>520</v>
      </c>
      <c r="G3293">
        <v>328</v>
      </c>
      <c r="H3293">
        <v>3</v>
      </c>
      <c r="I3293">
        <v>306</v>
      </c>
      <c r="J3293">
        <v>0</v>
      </c>
      <c r="K3293">
        <v>15.3</v>
      </c>
      <c r="L3293">
        <v>933.3</v>
      </c>
      <c r="M3293" t="s">
        <v>18</v>
      </c>
      <c r="N3293" t="s">
        <v>22</v>
      </c>
      <c r="O3293">
        <v>57</v>
      </c>
      <c r="P3293">
        <v>3</v>
      </c>
      <c r="Q3293" t="s">
        <v>2223</v>
      </c>
      <c r="R3293">
        <v>501</v>
      </c>
      <c r="S3293" s="3">
        <v>0</v>
      </c>
      <c r="T3293" s="6">
        <v>382.5</v>
      </c>
      <c r="U3293" t="s">
        <v>6334</v>
      </c>
      <c r="V3293">
        <v>2025</v>
      </c>
      <c r="W3293" t="s">
        <v>6331</v>
      </c>
      <c r="X3293" t="str">
        <f>_xlfn.XLOOKUP(Orders_C[[#This Row],[Product_ID]],Products_C[Product_ID],Products_C[Product_Name])</f>
        <v>Rice Bowl</v>
      </c>
      <c r="Y3293" t="str">
        <f>_xlfn.XLOOKUP(Orders_C[[#This Row],[Product_ID]],Products_C[Product_ID],Products_C[Category])</f>
        <v>Burger</v>
      </c>
      <c r="Z3293" t="str">
        <f>_xlfn.XLOOKUP(Orders_C[[#This Row],[Store_ID]],Stores_c[Store_ID],Stores_c[City])</f>
        <v>East Johnport</v>
      </c>
      <c r="AA3293" t="str">
        <f>_xlfn.XLOOKUP(Orders_C[[#This Row],[Customer_ID]],Customers_c[Customer_ID],Customers_c[Customer_Name])</f>
        <v>Louis Craig</v>
      </c>
      <c r="AB3293" s="6">
        <f>Orders_C[[#This Row],[Quantity]]*Orders_C[[#This Row],[Unit_Price]]*(1-Orders_C[[#This Row],[Discount %]])+Orders_C[[#This Row],[Tax]]</f>
        <v>933.3</v>
      </c>
      <c r="AC3293" s="9">
        <f>(Orders_C[[#This Row],[Unit_Price]]*Orders_C[[#This Row],[Quantity]])-Orders_C[[#This Row],[Discount]]+Orders_C[[#This Row],[Tax]]</f>
        <v>933.3</v>
      </c>
      <c r="AD3293" t="str">
        <f>IF(COUNTIF(Orders_C[[#All],[Customer_ID]],Orders_C[[#This Row],[Customer_ID]])&gt;1,"Repeat","New")</f>
        <v>Repeat</v>
      </c>
      <c r="AE3293" t="str" cm="1">
        <f t="array" ref="AE3293">_xlfn.XLOOKUP(Orders_C[[#This Row],[Store_ID]],Stores_c[[#All],[Store_ID]],Stores_c[[#All],[City]])</f>
        <v>East Johnport</v>
      </c>
      <c r="AF3293" t="str" cm="1">
        <f t="array" ref="AF3293">_xlfn.XLOOKUP(Orders_C[[#This Row],[Store_ID]],Stores_c[[#All],[Store_ID]],Stores_c[[#All],[Manager_Name]])</f>
        <v>Mr. Matthew Murillo III</v>
      </c>
      <c r="AG3293" t="str" cm="1">
        <f t="array" ref="AG3293">_xlfn.XLOOKUP(Orders_C[[#This Row],[Store_ID]],Stores_c[[#All],[Store_ID]],Stores_c[[#All],[Store_Type]])</f>
        <v>Street</v>
      </c>
    </row>
    <row r="3294" spans="1:33" x14ac:dyDescent="0.25">
      <c r="A3294">
        <v>9575</v>
      </c>
      <c r="B3294" s="1">
        <v>45713</v>
      </c>
      <c r="C3294" s="2">
        <v>0.26770833333333333</v>
      </c>
      <c r="D3294">
        <v>1732</v>
      </c>
      <c r="E3294">
        <v>215</v>
      </c>
      <c r="F3294">
        <v>458</v>
      </c>
      <c r="G3294">
        <v>327</v>
      </c>
      <c r="H3294">
        <v>2</v>
      </c>
      <c r="I3294">
        <v>450</v>
      </c>
      <c r="J3294">
        <v>0</v>
      </c>
      <c r="K3294">
        <v>22.5</v>
      </c>
      <c r="L3294">
        <v>922.5</v>
      </c>
      <c r="M3294" t="s">
        <v>20</v>
      </c>
      <c r="N3294" t="s">
        <v>21</v>
      </c>
      <c r="O3294">
        <v>38</v>
      </c>
      <c r="P3294">
        <v>3</v>
      </c>
      <c r="Q3294" t="s">
        <v>3598</v>
      </c>
      <c r="R3294">
        <v>504</v>
      </c>
      <c r="S3294" s="3">
        <v>0</v>
      </c>
      <c r="T3294" s="6">
        <v>382.5</v>
      </c>
      <c r="U3294" t="s">
        <v>6338</v>
      </c>
      <c r="V3294">
        <v>2025</v>
      </c>
      <c r="W3294" t="s">
        <v>6329</v>
      </c>
      <c r="X3294" t="str">
        <f>_xlfn.XLOOKUP(Orders_C[[#This Row],[Product_ID]],Products_C[Product_ID],Products_C[Product_Name])</f>
        <v>Wrap</v>
      </c>
      <c r="Y3294" t="str">
        <f>_xlfn.XLOOKUP(Orders_C[[#This Row],[Product_ID]],Products_C[Product_ID],Products_C[Category])</f>
        <v>Chicken</v>
      </c>
      <c r="Z3294" t="str">
        <f>_xlfn.XLOOKUP(Orders_C[[#This Row],[Store_ID]],Stores_c[Store_ID],Stores_c[City])</f>
        <v>Sallyburgh</v>
      </c>
      <c r="AA3294" t="str">
        <f>_xlfn.XLOOKUP(Orders_C[[#This Row],[Customer_ID]],Customers_c[Customer_ID],Customers_c[Customer_Name])</f>
        <v>Mark Stephens</v>
      </c>
      <c r="AB3294" s="6">
        <f>Orders_C[[#This Row],[Quantity]]*Orders_C[[#This Row],[Unit_Price]]*(1-Orders_C[[#This Row],[Discount %]])+Orders_C[[#This Row],[Tax]]</f>
        <v>922.5</v>
      </c>
      <c r="AC3294" s="9">
        <f>(Orders_C[[#This Row],[Unit_Price]]*Orders_C[[#This Row],[Quantity]])-Orders_C[[#This Row],[Discount]]+Orders_C[[#This Row],[Tax]]</f>
        <v>922.5</v>
      </c>
      <c r="AD3294" t="str">
        <f>IF(COUNTIF(Orders_C[[#All],[Customer_ID]],Orders_C[[#This Row],[Customer_ID]])&gt;1,"Repeat","New")</f>
        <v>Repeat</v>
      </c>
      <c r="AE3294" t="str" cm="1">
        <f t="array" ref="AE3294">_xlfn.XLOOKUP(Orders_C[[#This Row],[Store_ID]],Stores_c[[#All],[Store_ID]],Stores_c[[#All],[City]])</f>
        <v>Sallyburgh</v>
      </c>
      <c r="AF3294" t="str" cm="1">
        <f t="array" ref="AF3294">_xlfn.XLOOKUP(Orders_C[[#This Row],[Store_ID]],Stores_c[[#All],[Store_ID]],Stores_c[[#All],[Manager_Name]])</f>
        <v>Benjamin Mccoy</v>
      </c>
      <c r="AG3294" t="str" cm="1">
        <f t="array" ref="AG3294">_xlfn.XLOOKUP(Orders_C[[#This Row],[Store_ID]],Stores_c[[#All],[Store_ID]],Stores_c[[#All],[Store_Type]])</f>
        <v>Drive-Thru</v>
      </c>
    </row>
    <row r="3295" spans="1:33" x14ac:dyDescent="0.25">
      <c r="A3295">
        <v>10106</v>
      </c>
      <c r="B3295" s="1">
        <v>45816</v>
      </c>
      <c r="C3295" s="2">
        <v>0.55765046296296295</v>
      </c>
      <c r="D3295">
        <v>1226</v>
      </c>
      <c r="E3295">
        <v>207</v>
      </c>
      <c r="F3295">
        <v>440</v>
      </c>
      <c r="G3295">
        <v>309</v>
      </c>
      <c r="H3295">
        <v>3</v>
      </c>
      <c r="I3295">
        <v>310</v>
      </c>
      <c r="J3295">
        <v>5</v>
      </c>
      <c r="K3295">
        <v>15.5</v>
      </c>
      <c r="L3295">
        <v>940.5</v>
      </c>
      <c r="M3295" t="s">
        <v>19</v>
      </c>
      <c r="N3295" t="s">
        <v>23</v>
      </c>
      <c r="O3295">
        <v>44</v>
      </c>
      <c r="P3295">
        <v>4</v>
      </c>
      <c r="Q3295" t="s">
        <v>4129</v>
      </c>
      <c r="R3295">
        <v>508</v>
      </c>
      <c r="S3295" s="3">
        <v>0.05</v>
      </c>
      <c r="T3295" s="6">
        <v>382.5</v>
      </c>
      <c r="U3295" t="s">
        <v>6340</v>
      </c>
      <c r="V3295">
        <v>2025</v>
      </c>
      <c r="W3295" t="s">
        <v>6331</v>
      </c>
      <c r="X3295" t="str">
        <f>_xlfn.XLOOKUP(Orders_C[[#This Row],[Product_ID]],Products_C[Product_ID],Products_C[Product_Name])</f>
        <v>Chicken Bucket</v>
      </c>
      <c r="Y3295" t="str">
        <f>_xlfn.XLOOKUP(Orders_C[[#This Row],[Product_ID]],Products_C[Product_ID],Products_C[Category])</f>
        <v>Dessert</v>
      </c>
      <c r="Z3295" t="str">
        <f>_xlfn.XLOOKUP(Orders_C[[#This Row],[Store_ID]],Stores_c[Store_ID],Stores_c[City])</f>
        <v>Christineton</v>
      </c>
      <c r="AA3295" t="str">
        <f>_xlfn.XLOOKUP(Orders_C[[#This Row],[Customer_ID]],Customers_c[Customer_ID],Customers_c[Customer_Name])</f>
        <v>Matthew Hanson</v>
      </c>
      <c r="AB3295" s="6">
        <f>Orders_C[[#This Row],[Quantity]]*Orders_C[[#This Row],[Unit_Price]]*(1-Orders_C[[#This Row],[Discount %]])+Orders_C[[#This Row],[Tax]]</f>
        <v>899</v>
      </c>
      <c r="AC3295" s="9">
        <f>(Orders_C[[#This Row],[Unit_Price]]*Orders_C[[#This Row],[Quantity]])-Orders_C[[#This Row],[Discount]]+Orders_C[[#This Row],[Tax]]</f>
        <v>940.5</v>
      </c>
      <c r="AD3295" t="str">
        <f>IF(COUNTIF(Orders_C[[#All],[Customer_ID]],Orders_C[[#This Row],[Customer_ID]])&gt;1,"Repeat","New")</f>
        <v>Repeat</v>
      </c>
      <c r="AE3295" t="str" cm="1">
        <f t="array" ref="AE3295">_xlfn.XLOOKUP(Orders_C[[#This Row],[Store_ID]],Stores_c[[#All],[Store_ID]],Stores_c[[#All],[City]])</f>
        <v>Christineton</v>
      </c>
      <c r="AF3295" t="str" cm="1">
        <f t="array" ref="AF3295">_xlfn.XLOOKUP(Orders_C[[#This Row],[Store_ID]],Stores_c[[#All],[Store_ID]],Stores_c[[#All],[Manager_Name]])</f>
        <v>Dr. William Hubbard MD</v>
      </c>
      <c r="AG3295" t="str" cm="1">
        <f t="array" ref="AG3295">_xlfn.XLOOKUP(Orders_C[[#This Row],[Store_ID]],Stores_c[[#All],[Store_ID]],Stores_c[[#All],[Store_Type]])</f>
        <v>Street</v>
      </c>
    </row>
    <row r="3296" spans="1:33" x14ac:dyDescent="0.25">
      <c r="A3296">
        <v>6459</v>
      </c>
      <c r="B3296" s="1">
        <v>45952</v>
      </c>
      <c r="C3296" s="2">
        <v>0.93957175925925929</v>
      </c>
      <c r="D3296">
        <v>1987</v>
      </c>
      <c r="E3296">
        <v>222</v>
      </c>
      <c r="F3296">
        <v>428</v>
      </c>
      <c r="G3296">
        <v>304</v>
      </c>
      <c r="H3296">
        <v>4</v>
      </c>
      <c r="I3296">
        <v>241</v>
      </c>
      <c r="J3296">
        <v>15</v>
      </c>
      <c r="K3296">
        <v>12.05</v>
      </c>
      <c r="L3296">
        <v>961.05</v>
      </c>
      <c r="M3296" t="s">
        <v>20</v>
      </c>
      <c r="N3296" t="s">
        <v>22</v>
      </c>
      <c r="O3296">
        <v>53</v>
      </c>
      <c r="P3296">
        <v>5</v>
      </c>
      <c r="Q3296" t="s">
        <v>482</v>
      </c>
      <c r="R3296">
        <v>505</v>
      </c>
      <c r="S3296" s="3">
        <v>0.15</v>
      </c>
      <c r="T3296" s="6">
        <v>382.65</v>
      </c>
      <c r="U3296" t="s">
        <v>6332</v>
      </c>
      <c r="V3296">
        <v>2025</v>
      </c>
      <c r="W3296" t="s">
        <v>6331</v>
      </c>
      <c r="X3296" t="str">
        <f>_xlfn.XLOOKUP(Orders_C[[#This Row],[Product_ID]],Products_C[Product_ID],Products_C[Product_Name])</f>
        <v>Veg Burger</v>
      </c>
      <c r="Y3296" t="str">
        <f>_xlfn.XLOOKUP(Orders_C[[#This Row],[Product_ID]],Products_C[Product_ID],Products_C[Category])</f>
        <v>Burger</v>
      </c>
      <c r="Z3296" t="str">
        <f>_xlfn.XLOOKUP(Orders_C[[#This Row],[Store_ID]],Stores_c[Store_ID],Stores_c[City])</f>
        <v>New Steven</v>
      </c>
      <c r="AA3296" t="str">
        <f>_xlfn.XLOOKUP(Orders_C[[#This Row],[Customer_ID]],Customers_c[Customer_ID],Customers_c[Customer_Name])</f>
        <v>Sharon Reynolds</v>
      </c>
      <c r="AB3296" s="6">
        <f>Orders_C[[#This Row],[Quantity]]*Orders_C[[#This Row],[Unit_Price]]*(1-Orders_C[[#This Row],[Discount %]])+Orders_C[[#This Row],[Tax]]</f>
        <v>831.44999999999993</v>
      </c>
      <c r="AC3296" s="9">
        <f>(Orders_C[[#This Row],[Unit_Price]]*Orders_C[[#This Row],[Quantity]])-Orders_C[[#This Row],[Discount]]+Orders_C[[#This Row],[Tax]]</f>
        <v>961.05</v>
      </c>
      <c r="AD3296" t="str">
        <f>IF(COUNTIF(Orders_C[[#All],[Customer_ID]],Orders_C[[#This Row],[Customer_ID]])&gt;1,"Repeat","New")</f>
        <v>Repeat</v>
      </c>
      <c r="AE3296" t="str" cm="1">
        <f t="array" ref="AE3296">_xlfn.XLOOKUP(Orders_C[[#This Row],[Store_ID]],Stores_c[[#All],[Store_ID]],Stores_c[[#All],[City]])</f>
        <v>New Steven</v>
      </c>
      <c r="AF3296" t="str" cm="1">
        <f t="array" ref="AF3296">_xlfn.XLOOKUP(Orders_C[[#This Row],[Store_ID]],Stores_c[[#All],[Store_ID]],Stores_c[[#All],[Manager_Name]])</f>
        <v>Terri Martinez</v>
      </c>
      <c r="AG3296" t="str" cm="1">
        <f t="array" ref="AG3296">_xlfn.XLOOKUP(Orders_C[[#This Row],[Store_ID]],Stores_c[[#All],[Store_ID]],Stores_c[[#All],[Store_Type]])</f>
        <v>Drive-Thru</v>
      </c>
    </row>
    <row r="3297" spans="1:33" x14ac:dyDescent="0.25">
      <c r="A3297">
        <v>9387</v>
      </c>
      <c r="B3297" s="1">
        <v>45717</v>
      </c>
      <c r="C3297" s="2">
        <v>0.19766203703703702</v>
      </c>
      <c r="D3297">
        <v>1511</v>
      </c>
      <c r="E3297">
        <v>212</v>
      </c>
      <c r="F3297">
        <v>437</v>
      </c>
      <c r="G3297">
        <v>331</v>
      </c>
      <c r="H3297">
        <v>4</v>
      </c>
      <c r="I3297">
        <v>241</v>
      </c>
      <c r="J3297">
        <v>15</v>
      </c>
      <c r="K3297">
        <v>12.05</v>
      </c>
      <c r="L3297">
        <v>961.05</v>
      </c>
      <c r="M3297" t="s">
        <v>18</v>
      </c>
      <c r="N3297" t="s">
        <v>21</v>
      </c>
      <c r="O3297">
        <v>11</v>
      </c>
      <c r="P3297">
        <v>3</v>
      </c>
      <c r="Q3297" t="s">
        <v>3410</v>
      </c>
      <c r="R3297">
        <v>510</v>
      </c>
      <c r="S3297" s="3">
        <v>0.15</v>
      </c>
      <c r="T3297" s="6">
        <v>382.65</v>
      </c>
      <c r="U3297" t="s">
        <v>6334</v>
      </c>
      <c r="V3297">
        <v>2025</v>
      </c>
      <c r="W3297" t="s">
        <v>6333</v>
      </c>
      <c r="X3297" t="str">
        <f>_xlfn.XLOOKUP(Orders_C[[#This Row],[Product_ID]],Products_C[Product_ID],Products_C[Product_Name])</f>
        <v>Chicken Bucket</v>
      </c>
      <c r="Y3297" t="str">
        <f>_xlfn.XLOOKUP(Orders_C[[#This Row],[Product_ID]],Products_C[Product_ID],Products_C[Category])</f>
        <v>Beverage</v>
      </c>
      <c r="Z3297" t="str">
        <f>_xlfn.XLOOKUP(Orders_C[[#This Row],[Store_ID]],Stores_c[Store_ID],Stores_c[City])</f>
        <v>Andrewview</v>
      </c>
      <c r="AA3297" t="str">
        <f>_xlfn.XLOOKUP(Orders_C[[#This Row],[Customer_ID]],Customers_c[Customer_ID],Customers_c[Customer_Name])</f>
        <v>Gary Suarez</v>
      </c>
      <c r="AB3297" s="6">
        <f>Orders_C[[#This Row],[Quantity]]*Orders_C[[#This Row],[Unit_Price]]*(1-Orders_C[[#This Row],[Discount %]])+Orders_C[[#This Row],[Tax]]</f>
        <v>831.44999999999993</v>
      </c>
      <c r="AC3297" s="9">
        <f>(Orders_C[[#This Row],[Unit_Price]]*Orders_C[[#This Row],[Quantity]])-Orders_C[[#This Row],[Discount]]+Orders_C[[#This Row],[Tax]]</f>
        <v>961.05</v>
      </c>
      <c r="AD3297" t="str">
        <f>IF(COUNTIF(Orders_C[[#All],[Customer_ID]],Orders_C[[#This Row],[Customer_ID]])&gt;1,"Repeat","New")</f>
        <v>Repeat</v>
      </c>
      <c r="AE3297" t="str" cm="1">
        <f t="array" ref="AE3297">_xlfn.XLOOKUP(Orders_C[[#This Row],[Store_ID]],Stores_c[[#All],[Store_ID]],Stores_c[[#All],[City]])</f>
        <v>Andrewview</v>
      </c>
      <c r="AF3297" t="str" cm="1">
        <f t="array" ref="AF3297">_xlfn.XLOOKUP(Orders_C[[#This Row],[Store_ID]],Stores_c[[#All],[Store_ID]],Stores_c[[#All],[Manager_Name]])</f>
        <v>Alice Sutton</v>
      </c>
      <c r="AG3297" t="str" cm="1">
        <f t="array" ref="AG3297">_xlfn.XLOOKUP(Orders_C[[#This Row],[Store_ID]],Stores_c[[#All],[Store_ID]],Stores_c[[#All],[Store_Type]])</f>
        <v>Mall</v>
      </c>
    </row>
    <row r="3298" spans="1:33" x14ac:dyDescent="0.25">
      <c r="A3298">
        <v>6726</v>
      </c>
      <c r="B3298" s="1">
        <v>45929</v>
      </c>
      <c r="C3298" s="2">
        <v>0.59197916666666661</v>
      </c>
      <c r="D3298">
        <v>1327</v>
      </c>
      <c r="E3298">
        <v>215</v>
      </c>
      <c r="F3298">
        <v>442</v>
      </c>
      <c r="G3298">
        <v>313</v>
      </c>
      <c r="H3298">
        <v>2</v>
      </c>
      <c r="I3298">
        <v>462</v>
      </c>
      <c r="J3298">
        <v>10</v>
      </c>
      <c r="K3298">
        <v>23.1</v>
      </c>
      <c r="L3298">
        <v>937.1</v>
      </c>
      <c r="M3298" t="s">
        <v>20</v>
      </c>
      <c r="N3298" t="s">
        <v>21</v>
      </c>
      <c r="O3298">
        <v>34</v>
      </c>
      <c r="P3298">
        <v>5</v>
      </c>
      <c r="Q3298" t="s">
        <v>749</v>
      </c>
      <c r="R3298">
        <v>509</v>
      </c>
      <c r="S3298" s="3">
        <v>0.1</v>
      </c>
      <c r="T3298" s="6">
        <v>382.70000000000005</v>
      </c>
      <c r="U3298" t="s">
        <v>6335</v>
      </c>
      <c r="V3298">
        <v>2025</v>
      </c>
      <c r="W3298" t="s">
        <v>6329</v>
      </c>
      <c r="X3298" t="str">
        <f>_xlfn.XLOOKUP(Orders_C[[#This Row],[Product_ID]],Products_C[Product_ID],Products_C[Product_Name])</f>
        <v>Rice Bowl</v>
      </c>
      <c r="Y3298" t="str">
        <f>_xlfn.XLOOKUP(Orders_C[[#This Row],[Product_ID]],Products_C[Product_ID],Products_C[Category])</f>
        <v>Beverage</v>
      </c>
      <c r="Z3298" t="str">
        <f>_xlfn.XLOOKUP(Orders_C[[#This Row],[Store_ID]],Stores_c[Store_ID],Stores_c[City])</f>
        <v>Sallyburgh</v>
      </c>
      <c r="AA3298" t="str">
        <f>_xlfn.XLOOKUP(Orders_C[[#This Row],[Customer_ID]],Customers_c[Customer_ID],Customers_c[Customer_Name])</f>
        <v>James Robinson</v>
      </c>
      <c r="AB3298" s="6">
        <f>Orders_C[[#This Row],[Quantity]]*Orders_C[[#This Row],[Unit_Price]]*(1-Orders_C[[#This Row],[Discount %]])+Orders_C[[#This Row],[Tax]]</f>
        <v>854.7</v>
      </c>
      <c r="AC3298" s="9">
        <f>(Orders_C[[#This Row],[Unit_Price]]*Orders_C[[#This Row],[Quantity]])-Orders_C[[#This Row],[Discount]]+Orders_C[[#This Row],[Tax]]</f>
        <v>937.1</v>
      </c>
      <c r="AD3298" t="str">
        <f>IF(COUNTIF(Orders_C[[#All],[Customer_ID]],Orders_C[[#This Row],[Customer_ID]])&gt;1,"Repeat","New")</f>
        <v>Repeat</v>
      </c>
      <c r="AE3298" t="str" cm="1">
        <f t="array" ref="AE3298">_xlfn.XLOOKUP(Orders_C[[#This Row],[Store_ID]],Stores_c[[#All],[Store_ID]],Stores_c[[#All],[City]])</f>
        <v>Sallyburgh</v>
      </c>
      <c r="AF3298" t="str" cm="1">
        <f t="array" ref="AF3298">_xlfn.XLOOKUP(Orders_C[[#This Row],[Store_ID]],Stores_c[[#All],[Store_ID]],Stores_c[[#All],[Manager_Name]])</f>
        <v>Benjamin Mccoy</v>
      </c>
      <c r="AG3298" t="str" cm="1">
        <f t="array" ref="AG3298">_xlfn.XLOOKUP(Orders_C[[#This Row],[Store_ID]],Stores_c[[#All],[Store_ID]],Stores_c[[#All],[Store_Type]])</f>
        <v>Drive-Thru</v>
      </c>
    </row>
    <row r="3299" spans="1:33" x14ac:dyDescent="0.25">
      <c r="A3299">
        <v>7160</v>
      </c>
      <c r="B3299" s="1">
        <v>45715</v>
      </c>
      <c r="C3299" s="2">
        <v>0.38560185185185186</v>
      </c>
      <c r="D3299">
        <v>1446</v>
      </c>
      <c r="E3299">
        <v>221</v>
      </c>
      <c r="F3299">
        <v>411</v>
      </c>
      <c r="G3299">
        <v>331</v>
      </c>
      <c r="H3299">
        <v>4</v>
      </c>
      <c r="I3299">
        <v>238</v>
      </c>
      <c r="J3299">
        <v>10</v>
      </c>
      <c r="K3299">
        <v>11.9</v>
      </c>
      <c r="L3299">
        <v>953.9</v>
      </c>
      <c r="M3299" t="s">
        <v>18</v>
      </c>
      <c r="N3299" t="s">
        <v>23</v>
      </c>
      <c r="O3299">
        <v>34</v>
      </c>
      <c r="P3299">
        <v>1</v>
      </c>
      <c r="Q3299" t="s">
        <v>1183</v>
      </c>
      <c r="R3299">
        <v>503</v>
      </c>
      <c r="S3299" s="3">
        <v>0.1</v>
      </c>
      <c r="T3299" s="6">
        <v>382.70000000000005</v>
      </c>
      <c r="U3299" t="s">
        <v>6338</v>
      </c>
      <c r="V3299">
        <v>2025</v>
      </c>
      <c r="W3299" t="s">
        <v>6329</v>
      </c>
      <c r="X3299" t="str">
        <f>_xlfn.XLOOKUP(Orders_C[[#This Row],[Product_ID]],Products_C[Product_ID],Products_C[Product_Name])</f>
        <v>Chicken Bucket</v>
      </c>
      <c r="Y3299" t="str">
        <f>_xlfn.XLOOKUP(Orders_C[[#This Row],[Product_ID]],Products_C[Product_ID],Products_C[Category])</f>
        <v>Beverage</v>
      </c>
      <c r="Z3299" t="str">
        <f>_xlfn.XLOOKUP(Orders_C[[#This Row],[Store_ID]],Stores_c[Store_ID],Stores_c[City])</f>
        <v>Port Barbarabury</v>
      </c>
      <c r="AA3299" t="str">
        <f>_xlfn.XLOOKUP(Orders_C[[#This Row],[Customer_ID]],Customers_c[Customer_ID],Customers_c[Customer_Name])</f>
        <v>Joshua Harvey</v>
      </c>
      <c r="AB3299" s="6">
        <f>Orders_C[[#This Row],[Quantity]]*Orders_C[[#This Row],[Unit_Price]]*(1-Orders_C[[#This Row],[Discount %]])+Orders_C[[#This Row],[Tax]]</f>
        <v>868.7</v>
      </c>
      <c r="AC3299" s="9">
        <f>(Orders_C[[#This Row],[Unit_Price]]*Orders_C[[#This Row],[Quantity]])-Orders_C[[#This Row],[Discount]]+Orders_C[[#This Row],[Tax]]</f>
        <v>953.9</v>
      </c>
      <c r="AD3299" t="str">
        <f>IF(COUNTIF(Orders_C[[#All],[Customer_ID]],Orders_C[[#This Row],[Customer_ID]])&gt;1,"Repeat","New")</f>
        <v>Repeat</v>
      </c>
      <c r="AE3299" t="str" cm="1">
        <f t="array" ref="AE3299">_xlfn.XLOOKUP(Orders_C[[#This Row],[Store_ID]],Stores_c[[#All],[Store_ID]],Stores_c[[#All],[City]])</f>
        <v>Port Barbarabury</v>
      </c>
      <c r="AF3299" t="str" cm="1">
        <f t="array" ref="AF3299">_xlfn.XLOOKUP(Orders_C[[#This Row],[Store_ID]],Stores_c[[#All],[Store_ID]],Stores_c[[#All],[Manager_Name]])</f>
        <v>Edward Nguyen</v>
      </c>
      <c r="AG3299" t="str" cm="1">
        <f t="array" ref="AG3299">_xlfn.XLOOKUP(Orders_C[[#This Row],[Store_ID]],Stores_c[[#All],[Store_ID]],Stores_c[[#All],[Store_Type]])</f>
        <v>Street</v>
      </c>
    </row>
    <row r="3300" spans="1:33" x14ac:dyDescent="0.25">
      <c r="A3300">
        <v>8617</v>
      </c>
      <c r="B3300" s="1">
        <v>46016</v>
      </c>
      <c r="C3300" s="2">
        <v>0.84061342592592592</v>
      </c>
      <c r="D3300">
        <v>1944</v>
      </c>
      <c r="E3300">
        <v>211</v>
      </c>
      <c r="F3300">
        <v>423</v>
      </c>
      <c r="G3300">
        <v>332</v>
      </c>
      <c r="H3300">
        <v>4</v>
      </c>
      <c r="I3300">
        <v>235</v>
      </c>
      <c r="J3300">
        <v>5</v>
      </c>
      <c r="K3300">
        <v>11.75</v>
      </c>
      <c r="L3300">
        <v>946.75</v>
      </c>
      <c r="M3300" t="s">
        <v>18</v>
      </c>
      <c r="N3300" t="s">
        <v>21</v>
      </c>
      <c r="O3300">
        <v>53</v>
      </c>
      <c r="P3300">
        <v>1</v>
      </c>
      <c r="Q3300" t="s">
        <v>2640</v>
      </c>
      <c r="R3300">
        <v>510</v>
      </c>
      <c r="S3300" s="3">
        <v>0.05</v>
      </c>
      <c r="T3300" s="6">
        <v>382.75</v>
      </c>
      <c r="U3300" t="s">
        <v>6328</v>
      </c>
      <c r="V3300">
        <v>2025</v>
      </c>
      <c r="W3300" t="s">
        <v>6331</v>
      </c>
      <c r="X3300" t="str">
        <f>_xlfn.XLOOKUP(Orders_C[[#This Row],[Product_ID]],Products_C[Product_ID],Products_C[Product_Name])</f>
        <v>Zinger Burger</v>
      </c>
      <c r="Y3300" t="str">
        <f>_xlfn.XLOOKUP(Orders_C[[#This Row],[Product_ID]],Products_C[Product_ID],Products_C[Category])</f>
        <v>Beverage</v>
      </c>
      <c r="Z3300" t="str">
        <f>_xlfn.XLOOKUP(Orders_C[[#This Row],[Store_ID]],Stores_c[Store_ID],Stores_c[City])</f>
        <v>North Robertstad</v>
      </c>
      <c r="AA3300" t="str">
        <f>_xlfn.XLOOKUP(Orders_C[[#This Row],[Customer_ID]],Customers_c[Customer_ID],Customers_c[Customer_Name])</f>
        <v>Timothy Willis</v>
      </c>
      <c r="AB3300" s="6">
        <f>Orders_C[[#This Row],[Quantity]]*Orders_C[[#This Row],[Unit_Price]]*(1-Orders_C[[#This Row],[Discount %]])+Orders_C[[#This Row],[Tax]]</f>
        <v>904.75</v>
      </c>
      <c r="AC3300" s="9">
        <f>(Orders_C[[#This Row],[Unit_Price]]*Orders_C[[#This Row],[Quantity]])-Orders_C[[#This Row],[Discount]]+Orders_C[[#This Row],[Tax]]</f>
        <v>946.75</v>
      </c>
      <c r="AD3300" t="str">
        <f>IF(COUNTIF(Orders_C[[#All],[Customer_ID]],Orders_C[[#This Row],[Customer_ID]])&gt;1,"Repeat","New")</f>
        <v>Repeat</v>
      </c>
      <c r="AE3300" t="str" cm="1">
        <f t="array" ref="AE3300">_xlfn.XLOOKUP(Orders_C[[#This Row],[Store_ID]],Stores_c[[#All],[Store_ID]],Stores_c[[#All],[City]])</f>
        <v>North Robertstad</v>
      </c>
      <c r="AF3300" t="str" cm="1">
        <f t="array" ref="AF3300">_xlfn.XLOOKUP(Orders_C[[#This Row],[Store_ID]],Stores_c[[#All],[Store_ID]],Stores_c[[#All],[Manager_Name]])</f>
        <v>Mary Lewis</v>
      </c>
      <c r="AG3300" t="str" cm="1">
        <f t="array" ref="AG3300">_xlfn.XLOOKUP(Orders_C[[#This Row],[Store_ID]],Stores_c[[#All],[Store_ID]],Stores_c[[#All],[Store_Type]])</f>
        <v>Street</v>
      </c>
    </row>
    <row r="3301" spans="1:33" x14ac:dyDescent="0.25">
      <c r="A3301">
        <v>7880</v>
      </c>
      <c r="B3301" s="1">
        <v>45816</v>
      </c>
      <c r="C3301" s="2">
        <v>0.66061342592592598</v>
      </c>
      <c r="D3301">
        <v>1658</v>
      </c>
      <c r="E3301">
        <v>212</v>
      </c>
      <c r="F3301">
        <v>403</v>
      </c>
      <c r="G3301">
        <v>309</v>
      </c>
      <c r="H3301">
        <v>2</v>
      </c>
      <c r="I3301">
        <v>451</v>
      </c>
      <c r="J3301">
        <v>0</v>
      </c>
      <c r="K3301">
        <v>22.55</v>
      </c>
      <c r="L3301">
        <v>924.55</v>
      </c>
      <c r="M3301" t="s">
        <v>20</v>
      </c>
      <c r="N3301" t="s">
        <v>22</v>
      </c>
      <c r="O3301">
        <v>14</v>
      </c>
      <c r="P3301">
        <v>4</v>
      </c>
      <c r="Q3301" t="s">
        <v>1903</v>
      </c>
      <c r="R3301">
        <v>507</v>
      </c>
      <c r="S3301" s="3">
        <v>0</v>
      </c>
      <c r="T3301" s="6">
        <v>383.35</v>
      </c>
      <c r="U3301" t="s">
        <v>6340</v>
      </c>
      <c r="V3301">
        <v>2025</v>
      </c>
      <c r="W3301" t="s">
        <v>6333</v>
      </c>
      <c r="X3301" t="str">
        <f>_xlfn.XLOOKUP(Orders_C[[#This Row],[Product_ID]],Products_C[Product_ID],Products_C[Product_Name])</f>
        <v>Chicken Bucket</v>
      </c>
      <c r="Y3301" t="str">
        <f>_xlfn.XLOOKUP(Orders_C[[#This Row],[Product_ID]],Products_C[Product_ID],Products_C[Category])</f>
        <v>Dessert</v>
      </c>
      <c r="Z3301" t="str">
        <f>_xlfn.XLOOKUP(Orders_C[[#This Row],[Store_ID]],Stores_c[Store_ID],Stores_c[City])</f>
        <v>Andrewview</v>
      </c>
      <c r="AA3301" t="str">
        <f>_xlfn.XLOOKUP(Orders_C[[#This Row],[Customer_ID]],Customers_c[Customer_ID],Customers_c[Customer_Name])</f>
        <v>Don Garcia</v>
      </c>
      <c r="AB3301" s="6">
        <f>Orders_C[[#This Row],[Quantity]]*Orders_C[[#This Row],[Unit_Price]]*(1-Orders_C[[#This Row],[Discount %]])+Orders_C[[#This Row],[Tax]]</f>
        <v>924.55</v>
      </c>
      <c r="AC3301" s="9">
        <f>(Orders_C[[#This Row],[Unit_Price]]*Orders_C[[#This Row],[Quantity]])-Orders_C[[#This Row],[Discount]]+Orders_C[[#This Row],[Tax]]</f>
        <v>924.55</v>
      </c>
      <c r="AD3301" t="str">
        <f>IF(COUNTIF(Orders_C[[#All],[Customer_ID]],Orders_C[[#This Row],[Customer_ID]])&gt;1,"Repeat","New")</f>
        <v>Repeat</v>
      </c>
      <c r="AE3301" t="str" cm="1">
        <f t="array" ref="AE3301">_xlfn.XLOOKUP(Orders_C[[#This Row],[Store_ID]],Stores_c[[#All],[Store_ID]],Stores_c[[#All],[City]])</f>
        <v>Andrewview</v>
      </c>
      <c r="AF3301" t="str" cm="1">
        <f t="array" ref="AF3301">_xlfn.XLOOKUP(Orders_C[[#This Row],[Store_ID]],Stores_c[[#All],[Store_ID]],Stores_c[[#All],[Manager_Name]])</f>
        <v>Alice Sutton</v>
      </c>
      <c r="AG3301" t="str" cm="1">
        <f t="array" ref="AG3301">_xlfn.XLOOKUP(Orders_C[[#This Row],[Store_ID]],Stores_c[[#All],[Store_ID]],Stores_c[[#All],[Store_Type]])</f>
        <v>Mall</v>
      </c>
    </row>
    <row r="3302" spans="1:33" x14ac:dyDescent="0.25">
      <c r="A3302">
        <v>8049</v>
      </c>
      <c r="B3302" s="1">
        <v>45870</v>
      </c>
      <c r="C3302" s="2">
        <v>4.5995370370370367E-2</v>
      </c>
      <c r="D3302">
        <v>1228</v>
      </c>
      <c r="E3302">
        <v>206</v>
      </c>
      <c r="F3302">
        <v>538</v>
      </c>
      <c r="G3302">
        <v>340</v>
      </c>
      <c r="H3302">
        <v>2</v>
      </c>
      <c r="I3302">
        <v>457</v>
      </c>
      <c r="J3302">
        <v>5</v>
      </c>
      <c r="K3302">
        <v>22.85</v>
      </c>
      <c r="L3302">
        <v>931.85</v>
      </c>
      <c r="M3302" t="s">
        <v>20</v>
      </c>
      <c r="N3302" t="s">
        <v>21</v>
      </c>
      <c r="O3302">
        <v>57</v>
      </c>
      <c r="P3302">
        <v>5</v>
      </c>
      <c r="Q3302" t="s">
        <v>2072</v>
      </c>
      <c r="R3302">
        <v>510</v>
      </c>
      <c r="S3302" s="3">
        <v>0.05</v>
      </c>
      <c r="T3302" s="6">
        <v>383.45000000000005</v>
      </c>
      <c r="U3302" t="s">
        <v>6342</v>
      </c>
      <c r="V3302">
        <v>2025</v>
      </c>
      <c r="W3302" t="s">
        <v>6331</v>
      </c>
      <c r="X3302" t="str">
        <f>_xlfn.XLOOKUP(Orders_C[[#This Row],[Product_ID]],Products_C[Product_ID],Products_C[Product_Name])</f>
        <v>Chocolate Lava Cake</v>
      </c>
      <c r="Y3302" t="str">
        <f>_xlfn.XLOOKUP(Orders_C[[#This Row],[Product_ID]],Products_C[Product_ID],Products_C[Category])</f>
        <v>Chicken</v>
      </c>
      <c r="Z3302" t="str">
        <f>_xlfn.XLOOKUP(Orders_C[[#This Row],[Store_ID]],Stores_c[Store_ID],Stores_c[City])</f>
        <v>West Matthew</v>
      </c>
      <c r="AA3302" t="str">
        <f>_xlfn.XLOOKUP(Orders_C[[#This Row],[Customer_ID]],Customers_c[Customer_ID],Customers_c[Customer_Name])</f>
        <v>Casey Patton</v>
      </c>
      <c r="AB3302" s="6">
        <f>Orders_C[[#This Row],[Quantity]]*Orders_C[[#This Row],[Unit_Price]]*(1-Orders_C[[#This Row],[Discount %]])+Orders_C[[#This Row],[Tax]]</f>
        <v>891.15</v>
      </c>
      <c r="AC3302" s="9">
        <f>(Orders_C[[#This Row],[Unit_Price]]*Orders_C[[#This Row],[Quantity]])-Orders_C[[#This Row],[Discount]]+Orders_C[[#This Row],[Tax]]</f>
        <v>931.85</v>
      </c>
      <c r="AD3302" t="str">
        <f>IF(COUNTIF(Orders_C[[#All],[Customer_ID]],Orders_C[[#This Row],[Customer_ID]])&gt;1,"Repeat","New")</f>
        <v>Repeat</v>
      </c>
      <c r="AE3302" t="str" cm="1">
        <f t="array" ref="AE3302">_xlfn.XLOOKUP(Orders_C[[#This Row],[Store_ID]],Stores_c[[#All],[Store_ID]],Stores_c[[#All],[City]])</f>
        <v>West Matthew</v>
      </c>
      <c r="AF3302" t="str" cm="1">
        <f t="array" ref="AF3302">_xlfn.XLOOKUP(Orders_C[[#This Row],[Store_ID]],Stores_c[[#All],[Store_ID]],Stores_c[[#All],[Manager_Name]])</f>
        <v>Miguel Kidd</v>
      </c>
      <c r="AG3302" t="str" cm="1">
        <f t="array" ref="AG3302">_xlfn.XLOOKUP(Orders_C[[#This Row],[Store_ID]],Stores_c[[#All],[Store_ID]],Stores_c[[#All],[Store_Type]])</f>
        <v>Drive-Thru</v>
      </c>
    </row>
    <row r="3303" spans="1:33" x14ac:dyDescent="0.25">
      <c r="A3303">
        <v>8597</v>
      </c>
      <c r="B3303" s="1">
        <v>45988</v>
      </c>
      <c r="C3303" s="2">
        <v>0.20746527777777779</v>
      </c>
      <c r="D3303">
        <v>1262</v>
      </c>
      <c r="E3303">
        <v>218</v>
      </c>
      <c r="F3303">
        <v>476</v>
      </c>
      <c r="G3303">
        <v>301</v>
      </c>
      <c r="H3303">
        <v>2</v>
      </c>
      <c r="I3303">
        <v>457</v>
      </c>
      <c r="J3303">
        <v>5</v>
      </c>
      <c r="K3303">
        <v>22.85</v>
      </c>
      <c r="L3303">
        <v>931.85</v>
      </c>
      <c r="M3303" t="s">
        <v>19</v>
      </c>
      <c r="N3303" t="s">
        <v>22</v>
      </c>
      <c r="O3303">
        <v>53</v>
      </c>
      <c r="P3303">
        <v>4</v>
      </c>
      <c r="Q3303" t="s">
        <v>2620</v>
      </c>
      <c r="R3303">
        <v>507</v>
      </c>
      <c r="S3303" s="3">
        <v>0.05</v>
      </c>
      <c r="T3303" s="6">
        <v>383.45000000000005</v>
      </c>
      <c r="U3303" t="s">
        <v>6336</v>
      </c>
      <c r="V3303">
        <v>2025</v>
      </c>
      <c r="W3303" t="s">
        <v>6331</v>
      </c>
      <c r="X3303" t="str">
        <f>_xlfn.XLOOKUP(Orders_C[[#This Row],[Product_ID]],Products_C[Product_ID],Products_C[Product_Name])</f>
        <v>Krushers</v>
      </c>
      <c r="Y3303" t="str">
        <f>_xlfn.XLOOKUP(Orders_C[[#This Row],[Product_ID]],Products_C[Product_ID],Products_C[Category])</f>
        <v>Burger</v>
      </c>
      <c r="Z3303" t="str">
        <f>_xlfn.XLOOKUP(Orders_C[[#This Row],[Store_ID]],Stores_c[Store_ID],Stores_c[City])</f>
        <v>East Johnport</v>
      </c>
      <c r="AA3303" t="str">
        <f>_xlfn.XLOOKUP(Orders_C[[#This Row],[Customer_ID]],Customers_c[Customer_ID],Customers_c[Customer_Name])</f>
        <v>Nicole Diaz</v>
      </c>
      <c r="AB3303" s="6">
        <f>Orders_C[[#This Row],[Quantity]]*Orders_C[[#This Row],[Unit_Price]]*(1-Orders_C[[#This Row],[Discount %]])+Orders_C[[#This Row],[Tax]]</f>
        <v>891.15</v>
      </c>
      <c r="AC3303" s="9">
        <f>(Orders_C[[#This Row],[Unit_Price]]*Orders_C[[#This Row],[Quantity]])-Orders_C[[#This Row],[Discount]]+Orders_C[[#This Row],[Tax]]</f>
        <v>931.85</v>
      </c>
      <c r="AD3303" t="str">
        <f>IF(COUNTIF(Orders_C[[#All],[Customer_ID]],Orders_C[[#This Row],[Customer_ID]])&gt;1,"Repeat","New")</f>
        <v>Repeat</v>
      </c>
      <c r="AE3303" t="str" cm="1">
        <f t="array" ref="AE3303">_xlfn.XLOOKUP(Orders_C[[#This Row],[Store_ID]],Stores_c[[#All],[Store_ID]],Stores_c[[#All],[City]])</f>
        <v>East Johnport</v>
      </c>
      <c r="AF3303" t="str" cm="1">
        <f t="array" ref="AF3303">_xlfn.XLOOKUP(Orders_C[[#This Row],[Store_ID]],Stores_c[[#All],[Store_ID]],Stores_c[[#All],[Manager_Name]])</f>
        <v>Mr. Matthew Murillo III</v>
      </c>
      <c r="AG3303" t="str" cm="1">
        <f t="array" ref="AG3303">_xlfn.XLOOKUP(Orders_C[[#This Row],[Store_ID]],Stores_c[[#All],[Store_ID]],Stores_c[[#All],[Store_Type]])</f>
        <v>Street</v>
      </c>
    </row>
    <row r="3304" spans="1:33" x14ac:dyDescent="0.25">
      <c r="A3304">
        <v>8429</v>
      </c>
      <c r="B3304" s="1">
        <v>45867</v>
      </c>
      <c r="C3304" s="2">
        <v>0.36109953703703701</v>
      </c>
      <c r="D3304">
        <v>1965</v>
      </c>
      <c r="E3304">
        <v>208</v>
      </c>
      <c r="F3304">
        <v>471</v>
      </c>
      <c r="G3304">
        <v>340</v>
      </c>
      <c r="H3304">
        <v>2</v>
      </c>
      <c r="I3304">
        <v>463</v>
      </c>
      <c r="J3304">
        <v>10</v>
      </c>
      <c r="K3304">
        <v>23.15</v>
      </c>
      <c r="L3304">
        <v>939.15</v>
      </c>
      <c r="M3304" t="s">
        <v>19</v>
      </c>
      <c r="N3304" t="s">
        <v>23</v>
      </c>
      <c r="O3304">
        <v>48</v>
      </c>
      <c r="P3304">
        <v>2</v>
      </c>
      <c r="Q3304" t="s">
        <v>2452</v>
      </c>
      <c r="R3304">
        <v>508</v>
      </c>
      <c r="S3304" s="3">
        <v>0.1</v>
      </c>
      <c r="T3304" s="6">
        <v>383.54999999999995</v>
      </c>
      <c r="U3304" t="s">
        <v>6341</v>
      </c>
      <c r="V3304">
        <v>2025</v>
      </c>
      <c r="W3304" t="s">
        <v>6331</v>
      </c>
      <c r="X3304" t="str">
        <f>_xlfn.XLOOKUP(Orders_C[[#This Row],[Product_ID]],Products_C[Product_ID],Products_C[Product_Name])</f>
        <v>Chocolate Lava Cake</v>
      </c>
      <c r="Y3304" t="str">
        <f>_xlfn.XLOOKUP(Orders_C[[#This Row],[Product_ID]],Products_C[Product_ID],Products_C[Category])</f>
        <v>Chicken</v>
      </c>
      <c r="Z3304" t="str">
        <f>_xlfn.XLOOKUP(Orders_C[[#This Row],[Store_ID]],Stores_c[Store_ID],Stores_c[City])</f>
        <v>Tracyview</v>
      </c>
      <c r="AA3304" t="str">
        <f>_xlfn.XLOOKUP(Orders_C[[#This Row],[Customer_ID]],Customers_c[Customer_ID],Customers_c[Customer_Name])</f>
        <v>David Ford</v>
      </c>
      <c r="AB3304" s="6">
        <f>Orders_C[[#This Row],[Quantity]]*Orders_C[[#This Row],[Unit_Price]]*(1-Orders_C[[#This Row],[Discount %]])+Orders_C[[#This Row],[Tax]]</f>
        <v>856.55</v>
      </c>
      <c r="AC3304" s="9">
        <f>(Orders_C[[#This Row],[Unit_Price]]*Orders_C[[#This Row],[Quantity]])-Orders_C[[#This Row],[Discount]]+Orders_C[[#This Row],[Tax]]</f>
        <v>939.15</v>
      </c>
      <c r="AD3304" t="str">
        <f>IF(COUNTIF(Orders_C[[#All],[Customer_ID]],Orders_C[[#This Row],[Customer_ID]])&gt;1,"Repeat","New")</f>
        <v>Repeat</v>
      </c>
      <c r="AE3304" t="str" cm="1">
        <f t="array" ref="AE3304">_xlfn.XLOOKUP(Orders_C[[#This Row],[Store_ID]],Stores_c[[#All],[Store_ID]],Stores_c[[#All],[City]])</f>
        <v>Tracyview</v>
      </c>
      <c r="AF3304" t="str" cm="1">
        <f t="array" ref="AF3304">_xlfn.XLOOKUP(Orders_C[[#This Row],[Store_ID]],Stores_c[[#All],[Store_ID]],Stores_c[[#All],[Manager_Name]])</f>
        <v>Jeremiah Lee</v>
      </c>
      <c r="AG3304" t="str" cm="1">
        <f t="array" ref="AG3304">_xlfn.XLOOKUP(Orders_C[[#This Row],[Store_ID]],Stores_c[[#All],[Store_ID]],Stores_c[[#All],[Store_Type]])</f>
        <v>Mall</v>
      </c>
    </row>
    <row r="3305" spans="1:33" x14ac:dyDescent="0.25">
      <c r="A3305">
        <v>8546</v>
      </c>
      <c r="B3305" s="1">
        <v>45845</v>
      </c>
      <c r="C3305" s="2">
        <v>0.93003472222222228</v>
      </c>
      <c r="D3305">
        <v>1222</v>
      </c>
      <c r="E3305">
        <v>205</v>
      </c>
      <c r="F3305">
        <v>475</v>
      </c>
      <c r="G3305">
        <v>329</v>
      </c>
      <c r="H3305">
        <v>2</v>
      </c>
      <c r="I3305">
        <v>469</v>
      </c>
      <c r="J3305">
        <v>15</v>
      </c>
      <c r="K3305">
        <v>23.45</v>
      </c>
      <c r="L3305">
        <v>946.45</v>
      </c>
      <c r="M3305" t="s">
        <v>19</v>
      </c>
      <c r="N3305" t="s">
        <v>21</v>
      </c>
      <c r="O3305">
        <v>40</v>
      </c>
      <c r="P3305">
        <v>4</v>
      </c>
      <c r="Q3305" t="s">
        <v>2569</v>
      </c>
      <c r="R3305">
        <v>507</v>
      </c>
      <c r="S3305" s="3">
        <v>0.15</v>
      </c>
      <c r="T3305" s="6">
        <v>383.65000000000009</v>
      </c>
      <c r="U3305" t="s">
        <v>6341</v>
      </c>
      <c r="V3305">
        <v>2025</v>
      </c>
      <c r="W3305" t="s">
        <v>6329</v>
      </c>
      <c r="X3305" t="str">
        <f>_xlfn.XLOOKUP(Orders_C[[#This Row],[Product_ID]],Products_C[Product_ID],Products_C[Product_Name])</f>
        <v>Rice Bowl</v>
      </c>
      <c r="Y3305" t="str">
        <f>_xlfn.XLOOKUP(Orders_C[[#This Row],[Product_ID]],Products_C[Product_ID],Products_C[Category])</f>
        <v>Dessert</v>
      </c>
      <c r="Z3305" t="str">
        <f>_xlfn.XLOOKUP(Orders_C[[#This Row],[Store_ID]],Stores_c[Store_ID],Stores_c[City])</f>
        <v>Port Jacob</v>
      </c>
      <c r="AA3305" t="str">
        <f>_xlfn.XLOOKUP(Orders_C[[#This Row],[Customer_ID]],Customers_c[Customer_ID],Customers_c[Customer_Name])</f>
        <v>Kristi Fernandez</v>
      </c>
      <c r="AB3305" s="6">
        <f>Orders_C[[#This Row],[Quantity]]*Orders_C[[#This Row],[Unit_Price]]*(1-Orders_C[[#This Row],[Discount %]])+Orders_C[[#This Row],[Tax]]</f>
        <v>820.75</v>
      </c>
      <c r="AC3305" s="9">
        <f>(Orders_C[[#This Row],[Unit_Price]]*Orders_C[[#This Row],[Quantity]])-Orders_C[[#This Row],[Discount]]+Orders_C[[#This Row],[Tax]]</f>
        <v>946.45</v>
      </c>
      <c r="AD3305" t="str">
        <f>IF(COUNTIF(Orders_C[[#All],[Customer_ID]],Orders_C[[#This Row],[Customer_ID]])&gt;1,"Repeat","New")</f>
        <v>Repeat</v>
      </c>
      <c r="AE3305" t="str" cm="1">
        <f t="array" ref="AE3305">_xlfn.XLOOKUP(Orders_C[[#This Row],[Store_ID]],Stores_c[[#All],[Store_ID]],Stores_c[[#All],[City]])</f>
        <v>Port Jacob</v>
      </c>
      <c r="AF3305" t="str" cm="1">
        <f t="array" ref="AF3305">_xlfn.XLOOKUP(Orders_C[[#This Row],[Store_ID]],Stores_c[[#All],[Store_ID]],Stores_c[[#All],[Manager_Name]])</f>
        <v>David Harris</v>
      </c>
      <c r="AG3305" t="str" cm="1">
        <f t="array" ref="AG3305">_xlfn.XLOOKUP(Orders_C[[#This Row],[Store_ID]],Stores_c[[#All],[Store_ID]],Stores_c[[#All],[Store_Type]])</f>
        <v>Mall</v>
      </c>
    </row>
    <row r="3306" spans="1:33" x14ac:dyDescent="0.25">
      <c r="A3306">
        <v>10739</v>
      </c>
      <c r="B3306" s="1">
        <v>45736</v>
      </c>
      <c r="C3306" s="2">
        <v>0.44901620370370371</v>
      </c>
      <c r="D3306">
        <v>1556</v>
      </c>
      <c r="E3306">
        <v>222</v>
      </c>
      <c r="F3306">
        <v>461</v>
      </c>
      <c r="G3306">
        <v>318</v>
      </c>
      <c r="H3306">
        <v>2</v>
      </c>
      <c r="I3306">
        <v>469</v>
      </c>
      <c r="J3306">
        <v>15</v>
      </c>
      <c r="K3306">
        <v>23.45</v>
      </c>
      <c r="L3306">
        <v>946.45</v>
      </c>
      <c r="M3306" t="s">
        <v>18</v>
      </c>
      <c r="N3306" t="s">
        <v>23</v>
      </c>
      <c r="O3306">
        <v>38</v>
      </c>
      <c r="P3306">
        <v>2</v>
      </c>
      <c r="Q3306" t="s">
        <v>4762</v>
      </c>
      <c r="R3306">
        <v>502</v>
      </c>
      <c r="S3306" s="3">
        <v>0.15</v>
      </c>
      <c r="T3306" s="6">
        <v>383.65000000000009</v>
      </c>
      <c r="U3306" t="s">
        <v>6334</v>
      </c>
      <c r="V3306">
        <v>2025</v>
      </c>
      <c r="W3306" t="s">
        <v>6329</v>
      </c>
      <c r="X3306" t="str">
        <f>_xlfn.XLOOKUP(Orders_C[[#This Row],[Product_ID]],Products_C[Product_ID],Products_C[Product_Name])</f>
        <v>Pepsi</v>
      </c>
      <c r="Y3306" t="str">
        <f>_xlfn.XLOOKUP(Orders_C[[#This Row],[Product_ID]],Products_C[Product_ID],Products_C[Category])</f>
        <v>Burger</v>
      </c>
      <c r="Z3306" t="str">
        <f>_xlfn.XLOOKUP(Orders_C[[#This Row],[Store_ID]],Stores_c[Store_ID],Stores_c[City])</f>
        <v>New Steven</v>
      </c>
      <c r="AA3306" t="str">
        <f>_xlfn.XLOOKUP(Orders_C[[#This Row],[Customer_ID]],Customers_c[Customer_ID],Customers_c[Customer_Name])</f>
        <v>Tina Vasquez</v>
      </c>
      <c r="AB3306" s="6">
        <f>Orders_C[[#This Row],[Quantity]]*Orders_C[[#This Row],[Unit_Price]]*(1-Orders_C[[#This Row],[Discount %]])+Orders_C[[#This Row],[Tax]]</f>
        <v>820.75</v>
      </c>
      <c r="AC3306" s="9">
        <f>(Orders_C[[#This Row],[Unit_Price]]*Orders_C[[#This Row],[Quantity]])-Orders_C[[#This Row],[Discount]]+Orders_C[[#This Row],[Tax]]</f>
        <v>946.45</v>
      </c>
      <c r="AD3306" t="str">
        <f>IF(COUNTIF(Orders_C[[#All],[Customer_ID]],Orders_C[[#This Row],[Customer_ID]])&gt;1,"Repeat","New")</f>
        <v>Repeat</v>
      </c>
      <c r="AE3306" t="str" cm="1">
        <f t="array" ref="AE3306">_xlfn.XLOOKUP(Orders_C[[#This Row],[Store_ID]],Stores_c[[#All],[Store_ID]],Stores_c[[#All],[City]])</f>
        <v>New Steven</v>
      </c>
      <c r="AF3306" t="str" cm="1">
        <f t="array" ref="AF3306">_xlfn.XLOOKUP(Orders_C[[#This Row],[Store_ID]],Stores_c[[#All],[Store_ID]],Stores_c[[#All],[Manager_Name]])</f>
        <v>Terri Martinez</v>
      </c>
      <c r="AG3306" t="str" cm="1">
        <f t="array" ref="AG3306">_xlfn.XLOOKUP(Orders_C[[#This Row],[Store_ID]],Stores_c[[#All],[Store_ID]],Stores_c[[#All],[Store_Type]])</f>
        <v>Drive-Thru</v>
      </c>
    </row>
    <row r="3307" spans="1:33" x14ac:dyDescent="0.25">
      <c r="A3307">
        <v>6167</v>
      </c>
      <c r="B3307" s="1">
        <v>45825</v>
      </c>
      <c r="C3307" s="2">
        <v>0.62432870370370375</v>
      </c>
      <c r="D3307">
        <v>1530</v>
      </c>
      <c r="E3307">
        <v>217</v>
      </c>
      <c r="F3307">
        <v>415</v>
      </c>
      <c r="G3307">
        <v>326</v>
      </c>
      <c r="H3307">
        <v>3</v>
      </c>
      <c r="I3307">
        <v>307</v>
      </c>
      <c r="J3307">
        <v>0</v>
      </c>
      <c r="K3307">
        <v>15.35</v>
      </c>
      <c r="L3307">
        <v>936.35</v>
      </c>
      <c r="M3307" t="s">
        <v>18</v>
      </c>
      <c r="N3307" t="s">
        <v>22</v>
      </c>
      <c r="O3307">
        <v>32</v>
      </c>
      <c r="P3307">
        <v>1</v>
      </c>
      <c r="Q3307" t="s">
        <v>190</v>
      </c>
      <c r="R3307">
        <v>507</v>
      </c>
      <c r="S3307" s="3">
        <v>0</v>
      </c>
      <c r="T3307" s="6">
        <v>383.75</v>
      </c>
      <c r="U3307" t="s">
        <v>6340</v>
      </c>
      <c r="V3307">
        <v>2025</v>
      </c>
      <c r="W3307" t="s">
        <v>6329</v>
      </c>
      <c r="X3307" t="str">
        <f>_xlfn.XLOOKUP(Orders_C[[#This Row],[Product_ID]],Products_C[Product_ID],Products_C[Product_Name])</f>
        <v>Rice Bowl</v>
      </c>
      <c r="Y3307" t="str">
        <f>_xlfn.XLOOKUP(Orders_C[[#This Row],[Product_ID]],Products_C[Product_ID],Products_C[Category])</f>
        <v>Burger</v>
      </c>
      <c r="Z3307" t="str">
        <f>_xlfn.XLOOKUP(Orders_C[[#This Row],[Store_ID]],Stores_c[Store_ID],Stores_c[City])</f>
        <v>West Rebecca</v>
      </c>
      <c r="AA3307" t="str">
        <f>_xlfn.XLOOKUP(Orders_C[[#This Row],[Customer_ID]],Customers_c[Customer_ID],Customers_c[Customer_Name])</f>
        <v>Erik Bell</v>
      </c>
      <c r="AB3307" s="6">
        <f>Orders_C[[#This Row],[Quantity]]*Orders_C[[#This Row],[Unit_Price]]*(1-Orders_C[[#This Row],[Discount %]])+Orders_C[[#This Row],[Tax]]</f>
        <v>936.35</v>
      </c>
      <c r="AC3307" s="9">
        <f>(Orders_C[[#This Row],[Unit_Price]]*Orders_C[[#This Row],[Quantity]])-Orders_C[[#This Row],[Discount]]+Orders_C[[#This Row],[Tax]]</f>
        <v>936.35</v>
      </c>
      <c r="AD3307" t="str">
        <f>IF(COUNTIF(Orders_C[[#All],[Customer_ID]],Orders_C[[#This Row],[Customer_ID]])&gt;1,"Repeat","New")</f>
        <v>Repeat</v>
      </c>
      <c r="AE3307" t="str" cm="1">
        <f t="array" ref="AE3307">_xlfn.XLOOKUP(Orders_C[[#This Row],[Store_ID]],Stores_c[[#All],[Store_ID]],Stores_c[[#All],[City]])</f>
        <v>West Rebecca</v>
      </c>
      <c r="AF3307" t="str" cm="1">
        <f t="array" ref="AF3307">_xlfn.XLOOKUP(Orders_C[[#This Row],[Store_ID]],Stores_c[[#All],[Store_ID]],Stores_c[[#All],[Manager_Name]])</f>
        <v>Albert Smith</v>
      </c>
      <c r="AG3307" t="str" cm="1">
        <f t="array" ref="AG3307">_xlfn.XLOOKUP(Orders_C[[#This Row],[Store_ID]],Stores_c[[#All],[Store_ID]],Stores_c[[#All],[Store_Type]])</f>
        <v>Mall</v>
      </c>
    </row>
    <row r="3308" spans="1:33" x14ac:dyDescent="0.25">
      <c r="A3308">
        <v>6330</v>
      </c>
      <c r="B3308" s="1">
        <v>45978</v>
      </c>
      <c r="C3308" s="2">
        <v>0.49899305555555556</v>
      </c>
      <c r="D3308">
        <v>1854</v>
      </c>
      <c r="E3308">
        <v>202</v>
      </c>
      <c r="F3308">
        <v>472</v>
      </c>
      <c r="G3308">
        <v>315</v>
      </c>
      <c r="H3308">
        <v>3</v>
      </c>
      <c r="I3308">
        <v>315</v>
      </c>
      <c r="J3308">
        <v>10</v>
      </c>
      <c r="K3308">
        <v>15.75</v>
      </c>
      <c r="L3308">
        <v>950.75</v>
      </c>
      <c r="M3308" t="s">
        <v>20</v>
      </c>
      <c r="N3308" t="s">
        <v>23</v>
      </c>
      <c r="O3308">
        <v>28</v>
      </c>
      <c r="P3308">
        <v>3</v>
      </c>
      <c r="Q3308" t="s">
        <v>353</v>
      </c>
      <c r="R3308">
        <v>505</v>
      </c>
      <c r="S3308" s="3">
        <v>0.1</v>
      </c>
      <c r="T3308" s="6">
        <v>383.75</v>
      </c>
      <c r="U3308" t="s">
        <v>6336</v>
      </c>
      <c r="V3308">
        <v>2025</v>
      </c>
      <c r="W3308" t="s">
        <v>6329</v>
      </c>
      <c r="X3308" t="str">
        <f>_xlfn.XLOOKUP(Orders_C[[#This Row],[Product_ID]],Products_C[Product_ID],Products_C[Product_Name])</f>
        <v>Popcorn Chicken</v>
      </c>
      <c r="Y3308" t="str">
        <f>_xlfn.XLOOKUP(Orders_C[[#This Row],[Product_ID]],Products_C[Product_ID],Products_C[Category])</f>
        <v>Beverage</v>
      </c>
      <c r="Z3308" t="str">
        <f>_xlfn.XLOOKUP(Orders_C[[#This Row],[Store_ID]],Stores_c[Store_ID],Stores_c[City])</f>
        <v>Rebekahside</v>
      </c>
      <c r="AA3308" t="str">
        <f>_xlfn.XLOOKUP(Orders_C[[#This Row],[Customer_ID]],Customers_c[Customer_ID],Customers_c[Customer_Name])</f>
        <v>Deborah Fuentes</v>
      </c>
      <c r="AB3308" s="6">
        <f>Orders_C[[#This Row],[Quantity]]*Orders_C[[#This Row],[Unit_Price]]*(1-Orders_C[[#This Row],[Discount %]])+Orders_C[[#This Row],[Tax]]</f>
        <v>866.25</v>
      </c>
      <c r="AC3308" s="9">
        <f>(Orders_C[[#This Row],[Unit_Price]]*Orders_C[[#This Row],[Quantity]])-Orders_C[[#This Row],[Discount]]+Orders_C[[#This Row],[Tax]]</f>
        <v>950.75</v>
      </c>
      <c r="AD3308" t="str">
        <f>IF(COUNTIF(Orders_C[[#All],[Customer_ID]],Orders_C[[#This Row],[Customer_ID]])&gt;1,"Repeat","New")</f>
        <v>Repeat</v>
      </c>
      <c r="AE3308" t="str" cm="1">
        <f t="array" ref="AE3308">_xlfn.XLOOKUP(Orders_C[[#This Row],[Store_ID]],Stores_c[[#All],[Store_ID]],Stores_c[[#All],[City]])</f>
        <v>Rebekahside</v>
      </c>
      <c r="AF3308" t="str" cm="1">
        <f t="array" ref="AF3308">_xlfn.XLOOKUP(Orders_C[[#This Row],[Store_ID]],Stores_c[[#All],[Store_ID]],Stores_c[[#All],[Manager_Name]])</f>
        <v>Mark Ray</v>
      </c>
      <c r="AG3308" t="str" cm="1">
        <f t="array" ref="AG3308">_xlfn.XLOOKUP(Orders_C[[#This Row],[Store_ID]],Stores_c[[#All],[Store_ID]],Stores_c[[#All],[Store_Type]])</f>
        <v>Drive-Thru</v>
      </c>
    </row>
    <row r="3309" spans="1:33" x14ac:dyDescent="0.25">
      <c r="A3309">
        <v>6693</v>
      </c>
      <c r="B3309" s="1">
        <v>45730</v>
      </c>
      <c r="C3309" s="2">
        <v>0.45141203703703703</v>
      </c>
      <c r="D3309">
        <v>1735</v>
      </c>
      <c r="E3309">
        <v>222</v>
      </c>
      <c r="F3309">
        <v>416</v>
      </c>
      <c r="G3309">
        <v>320</v>
      </c>
      <c r="H3309">
        <v>3</v>
      </c>
      <c r="I3309">
        <v>315</v>
      </c>
      <c r="J3309">
        <v>10</v>
      </c>
      <c r="K3309">
        <v>15.75</v>
      </c>
      <c r="L3309">
        <v>950.75</v>
      </c>
      <c r="M3309" t="s">
        <v>18</v>
      </c>
      <c r="N3309" t="s">
        <v>23</v>
      </c>
      <c r="O3309">
        <v>52</v>
      </c>
      <c r="P3309">
        <v>4</v>
      </c>
      <c r="Q3309" t="s">
        <v>716</v>
      </c>
      <c r="R3309">
        <v>509</v>
      </c>
      <c r="S3309" s="3">
        <v>0.1</v>
      </c>
      <c r="T3309" s="6">
        <v>383.75</v>
      </c>
      <c r="U3309" t="s">
        <v>6334</v>
      </c>
      <c r="V3309">
        <v>2025</v>
      </c>
      <c r="W3309" t="s">
        <v>6331</v>
      </c>
      <c r="X3309" t="str">
        <f>_xlfn.XLOOKUP(Orders_C[[#This Row],[Product_ID]],Products_C[Product_ID],Products_C[Product_Name])</f>
        <v>Rice Bowl</v>
      </c>
      <c r="Y3309" t="str">
        <f>_xlfn.XLOOKUP(Orders_C[[#This Row],[Product_ID]],Products_C[Product_ID],Products_C[Category])</f>
        <v>Beverage</v>
      </c>
      <c r="Z3309" t="str">
        <f>_xlfn.XLOOKUP(Orders_C[[#This Row],[Store_ID]],Stores_c[Store_ID],Stores_c[City])</f>
        <v>New Steven</v>
      </c>
      <c r="AA3309" t="str">
        <f>_xlfn.XLOOKUP(Orders_C[[#This Row],[Customer_ID]],Customers_c[Customer_ID],Customers_c[Customer_Name])</f>
        <v>Matthew Miller</v>
      </c>
      <c r="AB3309" s="6">
        <f>Orders_C[[#This Row],[Quantity]]*Orders_C[[#This Row],[Unit_Price]]*(1-Orders_C[[#This Row],[Discount %]])+Orders_C[[#This Row],[Tax]]</f>
        <v>866.25</v>
      </c>
      <c r="AC3309" s="9">
        <f>(Orders_C[[#This Row],[Unit_Price]]*Orders_C[[#This Row],[Quantity]])-Orders_C[[#This Row],[Discount]]+Orders_C[[#This Row],[Tax]]</f>
        <v>950.75</v>
      </c>
      <c r="AD3309" t="str">
        <f>IF(COUNTIF(Orders_C[[#All],[Customer_ID]],Orders_C[[#This Row],[Customer_ID]])&gt;1,"Repeat","New")</f>
        <v>Repeat</v>
      </c>
      <c r="AE3309" t="str" cm="1">
        <f t="array" ref="AE3309">_xlfn.XLOOKUP(Orders_C[[#This Row],[Store_ID]],Stores_c[[#All],[Store_ID]],Stores_c[[#All],[City]])</f>
        <v>New Steven</v>
      </c>
      <c r="AF3309" t="str" cm="1">
        <f t="array" ref="AF3309">_xlfn.XLOOKUP(Orders_C[[#This Row],[Store_ID]],Stores_c[[#All],[Store_ID]],Stores_c[[#All],[Manager_Name]])</f>
        <v>Terri Martinez</v>
      </c>
      <c r="AG3309" t="str" cm="1">
        <f t="array" ref="AG3309">_xlfn.XLOOKUP(Orders_C[[#This Row],[Store_ID]],Stores_c[[#All],[Store_ID]],Stores_c[[#All],[Store_Type]])</f>
        <v>Drive-Thru</v>
      </c>
    </row>
    <row r="3310" spans="1:33" x14ac:dyDescent="0.25">
      <c r="A3310">
        <v>9056</v>
      </c>
      <c r="B3310" s="1">
        <v>45940</v>
      </c>
      <c r="C3310" s="2">
        <v>0.55465277777777777</v>
      </c>
      <c r="D3310">
        <v>1058</v>
      </c>
      <c r="E3310">
        <v>203</v>
      </c>
      <c r="F3310">
        <v>441</v>
      </c>
      <c r="G3310">
        <v>339</v>
      </c>
      <c r="H3310">
        <v>3</v>
      </c>
      <c r="I3310">
        <v>307</v>
      </c>
      <c r="J3310">
        <v>0</v>
      </c>
      <c r="K3310">
        <v>15.35</v>
      </c>
      <c r="L3310">
        <v>936.35</v>
      </c>
      <c r="M3310" t="s">
        <v>20</v>
      </c>
      <c r="N3310" t="s">
        <v>22</v>
      </c>
      <c r="O3310">
        <v>41</v>
      </c>
      <c r="P3310">
        <v>1</v>
      </c>
      <c r="Q3310" t="s">
        <v>3079</v>
      </c>
      <c r="R3310">
        <v>501</v>
      </c>
      <c r="S3310" s="3">
        <v>0</v>
      </c>
      <c r="T3310" s="6">
        <v>383.75</v>
      </c>
      <c r="U3310" t="s">
        <v>6332</v>
      </c>
      <c r="V3310">
        <v>2025</v>
      </c>
      <c r="W3310" t="s">
        <v>6331</v>
      </c>
      <c r="X3310" t="str">
        <f>_xlfn.XLOOKUP(Orders_C[[#This Row],[Product_ID]],Products_C[Product_ID],Products_C[Product_Name])</f>
        <v>Veg Burger</v>
      </c>
      <c r="Y3310" t="str">
        <f>_xlfn.XLOOKUP(Orders_C[[#This Row],[Product_ID]],Products_C[Product_ID],Products_C[Category])</f>
        <v>Burger</v>
      </c>
      <c r="Z3310" t="str">
        <f>_xlfn.XLOOKUP(Orders_C[[#This Row],[Store_ID]],Stores_c[Store_ID],Stores_c[City])</f>
        <v>Lake Williammouth</v>
      </c>
      <c r="AA3310" t="str">
        <f>_xlfn.XLOOKUP(Orders_C[[#This Row],[Customer_ID]],Customers_c[Customer_ID],Customers_c[Customer_Name])</f>
        <v>Kathleen Rose</v>
      </c>
      <c r="AB3310" s="6">
        <f>Orders_C[[#This Row],[Quantity]]*Orders_C[[#This Row],[Unit_Price]]*(1-Orders_C[[#This Row],[Discount %]])+Orders_C[[#This Row],[Tax]]</f>
        <v>936.35</v>
      </c>
      <c r="AC3310" s="9">
        <f>(Orders_C[[#This Row],[Unit_Price]]*Orders_C[[#This Row],[Quantity]])-Orders_C[[#This Row],[Discount]]+Orders_C[[#This Row],[Tax]]</f>
        <v>936.35</v>
      </c>
      <c r="AD3310" t="str">
        <f>IF(COUNTIF(Orders_C[[#All],[Customer_ID]],Orders_C[[#This Row],[Customer_ID]])&gt;1,"Repeat","New")</f>
        <v>Repeat</v>
      </c>
      <c r="AE3310" t="str" cm="1">
        <f t="array" ref="AE3310">_xlfn.XLOOKUP(Orders_C[[#This Row],[Store_ID]],Stores_c[[#All],[Store_ID]],Stores_c[[#All],[City]])</f>
        <v>Lake Williammouth</v>
      </c>
      <c r="AF3310" t="str" cm="1">
        <f t="array" ref="AF3310">_xlfn.XLOOKUP(Orders_C[[#This Row],[Store_ID]],Stores_c[[#All],[Store_ID]],Stores_c[[#All],[Manager_Name]])</f>
        <v>Stephanie Dominguez</v>
      </c>
      <c r="AG3310" t="str" cm="1">
        <f t="array" ref="AG3310">_xlfn.XLOOKUP(Orders_C[[#This Row],[Store_ID]],Stores_c[[#All],[Store_ID]],Stores_c[[#All],[Store_Type]])</f>
        <v>Drive-Thru</v>
      </c>
    </row>
    <row r="3311" spans="1:33" x14ac:dyDescent="0.25">
      <c r="A3311">
        <v>10002</v>
      </c>
      <c r="B3311" s="1">
        <v>45929</v>
      </c>
      <c r="C3311" s="2">
        <v>6.3541666666666668E-3</v>
      </c>
      <c r="D3311">
        <v>1494</v>
      </c>
      <c r="E3311">
        <v>210</v>
      </c>
      <c r="F3311">
        <v>485</v>
      </c>
      <c r="G3311">
        <v>325</v>
      </c>
      <c r="H3311">
        <v>3</v>
      </c>
      <c r="I3311">
        <v>311</v>
      </c>
      <c r="J3311">
        <v>5</v>
      </c>
      <c r="K3311">
        <v>15.55</v>
      </c>
      <c r="L3311">
        <v>943.55</v>
      </c>
      <c r="M3311" t="s">
        <v>18</v>
      </c>
      <c r="N3311" t="s">
        <v>21</v>
      </c>
      <c r="O3311">
        <v>26</v>
      </c>
      <c r="P3311">
        <v>2</v>
      </c>
      <c r="Q3311" t="s">
        <v>4025</v>
      </c>
      <c r="R3311">
        <v>503</v>
      </c>
      <c r="S3311" s="3">
        <v>0.05</v>
      </c>
      <c r="T3311" s="6">
        <v>383.75</v>
      </c>
      <c r="U3311" t="s">
        <v>6335</v>
      </c>
      <c r="V3311">
        <v>2025</v>
      </c>
      <c r="W3311" t="s">
        <v>6329</v>
      </c>
      <c r="X3311" t="str">
        <f>_xlfn.XLOOKUP(Orders_C[[#This Row],[Product_ID]],Products_C[Product_ID],Products_C[Product_Name])</f>
        <v>Veg Burger</v>
      </c>
      <c r="Y3311" t="str">
        <f>_xlfn.XLOOKUP(Orders_C[[#This Row],[Product_ID]],Products_C[Product_ID],Products_C[Category])</f>
        <v>Chicken</v>
      </c>
      <c r="Z3311" t="str">
        <f>_xlfn.XLOOKUP(Orders_C[[#This Row],[Store_ID]],Stores_c[Store_ID],Stores_c[City])</f>
        <v>East William</v>
      </c>
      <c r="AA3311" t="str">
        <f>_xlfn.XLOOKUP(Orders_C[[#This Row],[Customer_ID]],Customers_c[Customer_ID],Customers_c[Customer_Name])</f>
        <v>Pamela Cook</v>
      </c>
      <c r="AB3311" s="6">
        <f>Orders_C[[#This Row],[Quantity]]*Orders_C[[#This Row],[Unit_Price]]*(1-Orders_C[[#This Row],[Discount %]])+Orders_C[[#This Row],[Tax]]</f>
        <v>901.89999999999986</v>
      </c>
      <c r="AC3311" s="9">
        <f>(Orders_C[[#This Row],[Unit_Price]]*Orders_C[[#This Row],[Quantity]])-Orders_C[[#This Row],[Discount]]+Orders_C[[#This Row],[Tax]]</f>
        <v>943.55</v>
      </c>
      <c r="AD3311" t="str">
        <f>IF(COUNTIF(Orders_C[[#All],[Customer_ID]],Orders_C[[#This Row],[Customer_ID]])&gt;1,"Repeat","New")</f>
        <v>Repeat</v>
      </c>
      <c r="AE3311" t="str" cm="1">
        <f t="array" ref="AE3311">_xlfn.XLOOKUP(Orders_C[[#This Row],[Store_ID]],Stores_c[[#All],[Store_ID]],Stores_c[[#All],[City]])</f>
        <v>East William</v>
      </c>
      <c r="AF3311" t="str" cm="1">
        <f t="array" ref="AF3311">_xlfn.XLOOKUP(Orders_C[[#This Row],[Store_ID]],Stores_c[[#All],[Store_ID]],Stores_c[[#All],[Manager_Name]])</f>
        <v>Victoria Butler</v>
      </c>
      <c r="AG3311" t="str" cm="1">
        <f t="array" ref="AG3311">_xlfn.XLOOKUP(Orders_C[[#This Row],[Store_ID]],Stores_c[[#All],[Store_ID]],Stores_c[[#All],[Store_Type]])</f>
        <v>Drive-Thru</v>
      </c>
    </row>
    <row r="3312" spans="1:33" x14ac:dyDescent="0.25">
      <c r="A3312">
        <v>10067</v>
      </c>
      <c r="B3312" s="1">
        <v>45708</v>
      </c>
      <c r="C3312" s="2">
        <v>1.1967592592592592E-2</v>
      </c>
      <c r="D3312">
        <v>1605</v>
      </c>
      <c r="E3312">
        <v>224</v>
      </c>
      <c r="F3312">
        <v>549</v>
      </c>
      <c r="G3312">
        <v>332</v>
      </c>
      <c r="H3312">
        <v>3</v>
      </c>
      <c r="I3312">
        <v>307</v>
      </c>
      <c r="J3312">
        <v>0</v>
      </c>
      <c r="K3312">
        <v>15.35</v>
      </c>
      <c r="L3312">
        <v>936.35</v>
      </c>
      <c r="M3312" t="s">
        <v>19</v>
      </c>
      <c r="N3312" t="s">
        <v>21</v>
      </c>
      <c r="O3312">
        <v>12</v>
      </c>
      <c r="P3312">
        <v>1</v>
      </c>
      <c r="Q3312" t="s">
        <v>4090</v>
      </c>
      <c r="R3312">
        <v>506</v>
      </c>
      <c r="S3312" s="3">
        <v>0</v>
      </c>
      <c r="T3312" s="6">
        <v>383.75</v>
      </c>
      <c r="U3312" t="s">
        <v>6338</v>
      </c>
      <c r="V3312">
        <v>2025</v>
      </c>
      <c r="W3312" t="s">
        <v>6333</v>
      </c>
      <c r="X3312" t="str">
        <f>_xlfn.XLOOKUP(Orders_C[[#This Row],[Product_ID]],Products_C[Product_ID],Products_C[Product_Name])</f>
        <v>Zinger Burger</v>
      </c>
      <c r="Y3312" t="str">
        <f>_xlfn.XLOOKUP(Orders_C[[#This Row],[Product_ID]],Products_C[Product_ID],Products_C[Category])</f>
        <v>Beverage</v>
      </c>
      <c r="Z3312" t="str">
        <f>_xlfn.XLOOKUP(Orders_C[[#This Row],[Store_ID]],Stores_c[Store_ID],Stores_c[City])</f>
        <v>Valdezton</v>
      </c>
      <c r="AA3312" t="str">
        <f>_xlfn.XLOOKUP(Orders_C[[#This Row],[Customer_ID]],Customers_c[Customer_ID],Customers_c[Customer_Name])</f>
        <v>Lindsey Smith DDS</v>
      </c>
      <c r="AB3312" s="6">
        <f>Orders_C[[#This Row],[Quantity]]*Orders_C[[#This Row],[Unit_Price]]*(1-Orders_C[[#This Row],[Discount %]])+Orders_C[[#This Row],[Tax]]</f>
        <v>936.35</v>
      </c>
      <c r="AC3312" s="9">
        <f>(Orders_C[[#This Row],[Unit_Price]]*Orders_C[[#This Row],[Quantity]])-Orders_C[[#This Row],[Discount]]+Orders_C[[#This Row],[Tax]]</f>
        <v>936.35</v>
      </c>
      <c r="AD3312" t="str">
        <f>IF(COUNTIF(Orders_C[[#All],[Customer_ID]],Orders_C[[#This Row],[Customer_ID]])&gt;1,"Repeat","New")</f>
        <v>Repeat</v>
      </c>
      <c r="AE3312" t="str" cm="1">
        <f t="array" ref="AE3312">_xlfn.XLOOKUP(Orders_C[[#This Row],[Store_ID]],Stores_c[[#All],[Store_ID]],Stores_c[[#All],[City]])</f>
        <v>Valdezton</v>
      </c>
      <c r="AF3312" t="str" cm="1">
        <f t="array" ref="AF3312">_xlfn.XLOOKUP(Orders_C[[#This Row],[Store_ID]],Stores_c[[#All],[Store_ID]],Stores_c[[#All],[Manager_Name]])</f>
        <v>John Rodriguez</v>
      </c>
      <c r="AG3312" t="str" cm="1">
        <f t="array" ref="AG3312">_xlfn.XLOOKUP(Orders_C[[#This Row],[Store_ID]],Stores_c[[#All],[Store_ID]],Stores_c[[#All],[Store_Type]])</f>
        <v>Street</v>
      </c>
    </row>
    <row r="3313" spans="1:33" x14ac:dyDescent="0.25">
      <c r="A3313">
        <v>6650</v>
      </c>
      <c r="B3313" s="1">
        <v>45855</v>
      </c>
      <c r="C3313" s="2">
        <v>0.80635416666666671</v>
      </c>
      <c r="D3313">
        <v>1162</v>
      </c>
      <c r="E3313">
        <v>211</v>
      </c>
      <c r="F3313">
        <v>533</v>
      </c>
      <c r="G3313">
        <v>314</v>
      </c>
      <c r="H3313">
        <v>2</v>
      </c>
      <c r="I3313">
        <v>452</v>
      </c>
      <c r="J3313">
        <v>0</v>
      </c>
      <c r="K3313">
        <v>22.6</v>
      </c>
      <c r="L3313">
        <v>926.6</v>
      </c>
      <c r="M3313" t="s">
        <v>19</v>
      </c>
      <c r="N3313" t="s">
        <v>22</v>
      </c>
      <c r="O3313">
        <v>16</v>
      </c>
      <c r="P3313">
        <v>2</v>
      </c>
      <c r="Q3313" t="s">
        <v>673</v>
      </c>
      <c r="R3313">
        <v>501</v>
      </c>
      <c r="S3313" s="3">
        <v>0</v>
      </c>
      <c r="T3313" s="6">
        <v>384.20000000000005</v>
      </c>
      <c r="U3313" t="s">
        <v>6341</v>
      </c>
      <c r="V3313">
        <v>2025</v>
      </c>
      <c r="W3313" t="s">
        <v>6333</v>
      </c>
      <c r="X3313" t="str">
        <f>_xlfn.XLOOKUP(Orders_C[[#This Row],[Product_ID]],Products_C[Product_ID],Products_C[Product_Name])</f>
        <v>Wrap</v>
      </c>
      <c r="Y3313" t="str">
        <f>_xlfn.XLOOKUP(Orders_C[[#This Row],[Product_ID]],Products_C[Product_ID],Products_C[Category])</f>
        <v>Burger</v>
      </c>
      <c r="Z3313" t="str">
        <f>_xlfn.XLOOKUP(Orders_C[[#This Row],[Store_ID]],Stores_c[Store_ID],Stores_c[City])</f>
        <v>North Robertstad</v>
      </c>
      <c r="AA3313" t="str">
        <f>_xlfn.XLOOKUP(Orders_C[[#This Row],[Customer_ID]],Customers_c[Customer_ID],Customers_c[Customer_Name])</f>
        <v>Lisa Macias</v>
      </c>
      <c r="AB3313" s="6">
        <f>Orders_C[[#This Row],[Quantity]]*Orders_C[[#This Row],[Unit_Price]]*(1-Orders_C[[#This Row],[Discount %]])+Orders_C[[#This Row],[Tax]]</f>
        <v>926.6</v>
      </c>
      <c r="AC3313" s="9">
        <f>(Orders_C[[#This Row],[Unit_Price]]*Orders_C[[#This Row],[Quantity]])-Orders_C[[#This Row],[Discount]]+Orders_C[[#This Row],[Tax]]</f>
        <v>926.6</v>
      </c>
      <c r="AD3313" t="str">
        <f>IF(COUNTIF(Orders_C[[#All],[Customer_ID]],Orders_C[[#This Row],[Customer_ID]])&gt;1,"Repeat","New")</f>
        <v>Repeat</v>
      </c>
      <c r="AE3313" t="str" cm="1">
        <f t="array" ref="AE3313">_xlfn.XLOOKUP(Orders_C[[#This Row],[Store_ID]],Stores_c[[#All],[Store_ID]],Stores_c[[#All],[City]])</f>
        <v>North Robertstad</v>
      </c>
      <c r="AF3313" t="str" cm="1">
        <f t="array" ref="AF3313">_xlfn.XLOOKUP(Orders_C[[#This Row],[Store_ID]],Stores_c[[#All],[Store_ID]],Stores_c[[#All],[Manager_Name]])</f>
        <v>Mary Lewis</v>
      </c>
      <c r="AG3313" t="str" cm="1">
        <f t="array" ref="AG3313">_xlfn.XLOOKUP(Orders_C[[#This Row],[Store_ID]],Stores_c[[#All],[Store_ID]],Stores_c[[#All],[Store_Type]])</f>
        <v>Street</v>
      </c>
    </row>
    <row r="3314" spans="1:33" x14ac:dyDescent="0.25">
      <c r="A3314">
        <v>7061</v>
      </c>
      <c r="B3314" s="1">
        <v>45817</v>
      </c>
      <c r="C3314" s="2">
        <v>0.55091435185185189</v>
      </c>
      <c r="D3314">
        <v>1511</v>
      </c>
      <c r="E3314">
        <v>222</v>
      </c>
      <c r="F3314">
        <v>500</v>
      </c>
      <c r="G3314">
        <v>312</v>
      </c>
      <c r="H3314">
        <v>2</v>
      </c>
      <c r="I3314">
        <v>452</v>
      </c>
      <c r="J3314">
        <v>0</v>
      </c>
      <c r="K3314">
        <v>22.6</v>
      </c>
      <c r="L3314">
        <v>926.6</v>
      </c>
      <c r="M3314" t="s">
        <v>19</v>
      </c>
      <c r="N3314" t="s">
        <v>23</v>
      </c>
      <c r="O3314">
        <v>22</v>
      </c>
      <c r="P3314">
        <v>4</v>
      </c>
      <c r="Q3314" t="s">
        <v>1084</v>
      </c>
      <c r="R3314">
        <v>505</v>
      </c>
      <c r="S3314" s="3">
        <v>0</v>
      </c>
      <c r="T3314" s="6">
        <v>384.20000000000005</v>
      </c>
      <c r="U3314" t="s">
        <v>6340</v>
      </c>
      <c r="V3314">
        <v>2025</v>
      </c>
      <c r="W3314" t="s">
        <v>6329</v>
      </c>
      <c r="X3314" t="str">
        <f>_xlfn.XLOOKUP(Orders_C[[#This Row],[Product_ID]],Products_C[Product_ID],Products_C[Product_Name])</f>
        <v>Veg Burger</v>
      </c>
      <c r="Y3314" t="str">
        <f>_xlfn.XLOOKUP(Orders_C[[#This Row],[Product_ID]],Products_C[Product_ID],Products_C[Category])</f>
        <v>Burger</v>
      </c>
      <c r="Z3314" t="str">
        <f>_xlfn.XLOOKUP(Orders_C[[#This Row],[Store_ID]],Stores_c[Store_ID],Stores_c[City])</f>
        <v>New Steven</v>
      </c>
      <c r="AA3314" t="str">
        <f>_xlfn.XLOOKUP(Orders_C[[#This Row],[Customer_ID]],Customers_c[Customer_ID],Customers_c[Customer_Name])</f>
        <v>Gary Suarez</v>
      </c>
      <c r="AB3314" s="6">
        <f>Orders_C[[#This Row],[Quantity]]*Orders_C[[#This Row],[Unit_Price]]*(1-Orders_C[[#This Row],[Discount %]])+Orders_C[[#This Row],[Tax]]</f>
        <v>926.6</v>
      </c>
      <c r="AC3314" s="9">
        <f>(Orders_C[[#This Row],[Unit_Price]]*Orders_C[[#This Row],[Quantity]])-Orders_C[[#This Row],[Discount]]+Orders_C[[#This Row],[Tax]]</f>
        <v>926.6</v>
      </c>
      <c r="AD3314" t="str">
        <f>IF(COUNTIF(Orders_C[[#All],[Customer_ID]],Orders_C[[#This Row],[Customer_ID]])&gt;1,"Repeat","New")</f>
        <v>Repeat</v>
      </c>
      <c r="AE3314" t="str" cm="1">
        <f t="array" ref="AE3314">_xlfn.XLOOKUP(Orders_C[[#This Row],[Store_ID]],Stores_c[[#All],[Store_ID]],Stores_c[[#All],[City]])</f>
        <v>New Steven</v>
      </c>
      <c r="AF3314" t="str" cm="1">
        <f t="array" ref="AF3314">_xlfn.XLOOKUP(Orders_C[[#This Row],[Store_ID]],Stores_c[[#All],[Store_ID]],Stores_c[[#All],[Manager_Name]])</f>
        <v>Terri Martinez</v>
      </c>
      <c r="AG3314" t="str" cm="1">
        <f t="array" ref="AG3314">_xlfn.XLOOKUP(Orders_C[[#This Row],[Store_ID]],Stores_c[[#All],[Store_ID]],Stores_c[[#All],[Store_Type]])</f>
        <v>Drive-Thru</v>
      </c>
    </row>
    <row r="3315" spans="1:33" x14ac:dyDescent="0.25">
      <c r="A3315">
        <v>8149</v>
      </c>
      <c r="B3315" s="1">
        <v>46059</v>
      </c>
      <c r="C3315" s="2">
        <v>0.72620370370370368</v>
      </c>
      <c r="D3315">
        <v>1379</v>
      </c>
      <c r="E3315">
        <v>214</v>
      </c>
      <c r="F3315">
        <v>502</v>
      </c>
      <c r="G3315">
        <v>328</v>
      </c>
      <c r="H3315">
        <v>2</v>
      </c>
      <c r="I3315">
        <v>452</v>
      </c>
      <c r="J3315">
        <v>0</v>
      </c>
      <c r="K3315">
        <v>22.6</v>
      </c>
      <c r="L3315">
        <v>926.6</v>
      </c>
      <c r="M3315" t="s">
        <v>18</v>
      </c>
      <c r="N3315" t="s">
        <v>22</v>
      </c>
      <c r="O3315">
        <v>53</v>
      </c>
      <c r="P3315">
        <v>3</v>
      </c>
      <c r="Q3315" t="s">
        <v>2172</v>
      </c>
      <c r="R3315">
        <v>505</v>
      </c>
      <c r="S3315" s="3">
        <v>0</v>
      </c>
      <c r="T3315" s="6">
        <v>384.20000000000005</v>
      </c>
      <c r="U3315" t="s">
        <v>6338</v>
      </c>
      <c r="V3315">
        <v>2026</v>
      </c>
      <c r="W3315" t="s">
        <v>6331</v>
      </c>
      <c r="X3315" t="str">
        <f>_xlfn.XLOOKUP(Orders_C[[#This Row],[Product_ID]],Products_C[Product_ID],Products_C[Product_Name])</f>
        <v>Rice Bowl</v>
      </c>
      <c r="Y3315" t="str">
        <f>_xlfn.XLOOKUP(Orders_C[[#This Row],[Product_ID]],Products_C[Product_ID],Products_C[Category])</f>
        <v>Burger</v>
      </c>
      <c r="Z3315" t="str">
        <f>_xlfn.XLOOKUP(Orders_C[[#This Row],[Store_ID]],Stores_c[Store_ID],Stores_c[City])</f>
        <v>New Robert</v>
      </c>
      <c r="AA3315" t="str">
        <f>_xlfn.XLOOKUP(Orders_C[[#This Row],[Customer_ID]],Customers_c[Customer_ID],Customers_c[Customer_Name])</f>
        <v>Katherine White</v>
      </c>
      <c r="AB3315" s="6">
        <f>Orders_C[[#This Row],[Quantity]]*Orders_C[[#This Row],[Unit_Price]]*(1-Orders_C[[#This Row],[Discount %]])+Orders_C[[#This Row],[Tax]]</f>
        <v>926.6</v>
      </c>
      <c r="AC3315" s="9">
        <f>(Orders_C[[#This Row],[Unit_Price]]*Orders_C[[#This Row],[Quantity]])-Orders_C[[#This Row],[Discount]]+Orders_C[[#This Row],[Tax]]</f>
        <v>926.6</v>
      </c>
      <c r="AD3315" t="str">
        <f>IF(COUNTIF(Orders_C[[#All],[Customer_ID]],Orders_C[[#This Row],[Customer_ID]])&gt;1,"Repeat","New")</f>
        <v>Repeat</v>
      </c>
      <c r="AE3315" t="str" cm="1">
        <f t="array" ref="AE3315">_xlfn.XLOOKUP(Orders_C[[#This Row],[Store_ID]],Stores_c[[#All],[Store_ID]],Stores_c[[#All],[City]])</f>
        <v>New Robert</v>
      </c>
      <c r="AF3315" t="str" cm="1">
        <f t="array" ref="AF3315">_xlfn.XLOOKUP(Orders_C[[#This Row],[Store_ID]],Stores_c[[#All],[Store_ID]],Stores_c[[#All],[Manager_Name]])</f>
        <v>Krista Webb</v>
      </c>
      <c r="AG3315" t="str" cm="1">
        <f t="array" ref="AG3315">_xlfn.XLOOKUP(Orders_C[[#This Row],[Store_ID]],Stores_c[[#All],[Store_ID]],Stores_c[[#All],[Store_Type]])</f>
        <v>Drive-Thru</v>
      </c>
    </row>
    <row r="3316" spans="1:33" x14ac:dyDescent="0.25">
      <c r="A3316">
        <v>9460</v>
      </c>
      <c r="B3316" s="1">
        <v>45740</v>
      </c>
      <c r="C3316" s="2">
        <v>0.46165509259259258</v>
      </c>
      <c r="D3316">
        <v>1690</v>
      </c>
      <c r="E3316">
        <v>210</v>
      </c>
      <c r="F3316">
        <v>432</v>
      </c>
      <c r="G3316">
        <v>311</v>
      </c>
      <c r="H3316">
        <v>2</v>
      </c>
      <c r="I3316">
        <v>458</v>
      </c>
      <c r="J3316">
        <v>5</v>
      </c>
      <c r="K3316">
        <v>22.9</v>
      </c>
      <c r="L3316">
        <v>933.9</v>
      </c>
      <c r="M3316" t="s">
        <v>20</v>
      </c>
      <c r="N3316" t="s">
        <v>23</v>
      </c>
      <c r="O3316">
        <v>36</v>
      </c>
      <c r="P3316">
        <v>2</v>
      </c>
      <c r="Q3316" t="s">
        <v>3483</v>
      </c>
      <c r="R3316">
        <v>505</v>
      </c>
      <c r="S3316" s="3">
        <v>0.05</v>
      </c>
      <c r="T3316" s="6">
        <v>384.29999999999995</v>
      </c>
      <c r="U3316" t="s">
        <v>6334</v>
      </c>
      <c r="V3316">
        <v>2025</v>
      </c>
      <c r="W3316" t="s">
        <v>6329</v>
      </c>
      <c r="X3316" t="str">
        <f>_xlfn.XLOOKUP(Orders_C[[#This Row],[Product_ID]],Products_C[Product_ID],Products_C[Product_Name])</f>
        <v>Pepsi</v>
      </c>
      <c r="Y3316" t="str">
        <f>_xlfn.XLOOKUP(Orders_C[[#This Row],[Product_ID]],Products_C[Product_ID],Products_C[Category])</f>
        <v>Dessert</v>
      </c>
      <c r="Z3316" t="str">
        <f>_xlfn.XLOOKUP(Orders_C[[#This Row],[Store_ID]],Stores_c[Store_ID],Stores_c[City])</f>
        <v>East William</v>
      </c>
      <c r="AA3316" t="str">
        <f>_xlfn.XLOOKUP(Orders_C[[#This Row],[Customer_ID]],Customers_c[Customer_ID],Customers_c[Customer_Name])</f>
        <v>Scott Soto</v>
      </c>
      <c r="AB3316" s="6">
        <f>Orders_C[[#This Row],[Quantity]]*Orders_C[[#This Row],[Unit_Price]]*(1-Orders_C[[#This Row],[Discount %]])+Orders_C[[#This Row],[Tax]]</f>
        <v>893.09999999999991</v>
      </c>
      <c r="AC3316" s="9">
        <f>(Orders_C[[#This Row],[Unit_Price]]*Orders_C[[#This Row],[Quantity]])-Orders_C[[#This Row],[Discount]]+Orders_C[[#This Row],[Tax]]</f>
        <v>933.9</v>
      </c>
      <c r="AD3316" t="str">
        <f>IF(COUNTIF(Orders_C[[#All],[Customer_ID]],Orders_C[[#This Row],[Customer_ID]])&gt;1,"Repeat","New")</f>
        <v>Repeat</v>
      </c>
      <c r="AE3316" t="str" cm="1">
        <f t="array" ref="AE3316">_xlfn.XLOOKUP(Orders_C[[#This Row],[Store_ID]],Stores_c[[#All],[Store_ID]],Stores_c[[#All],[City]])</f>
        <v>East William</v>
      </c>
      <c r="AF3316" t="str" cm="1">
        <f t="array" ref="AF3316">_xlfn.XLOOKUP(Orders_C[[#This Row],[Store_ID]],Stores_c[[#All],[Store_ID]],Stores_c[[#All],[Manager_Name]])</f>
        <v>Victoria Butler</v>
      </c>
      <c r="AG3316" t="str" cm="1">
        <f t="array" ref="AG3316">_xlfn.XLOOKUP(Orders_C[[#This Row],[Store_ID]],Stores_c[[#All],[Store_ID]],Stores_c[[#All],[Store_Type]])</f>
        <v>Drive-Thru</v>
      </c>
    </row>
    <row r="3317" spans="1:33" x14ac:dyDescent="0.25">
      <c r="A3317">
        <v>10178</v>
      </c>
      <c r="B3317" s="1">
        <v>45902</v>
      </c>
      <c r="C3317" s="2">
        <v>0.57863425925925926</v>
      </c>
      <c r="D3317">
        <v>1911</v>
      </c>
      <c r="E3317">
        <v>208</v>
      </c>
      <c r="F3317">
        <v>486</v>
      </c>
      <c r="G3317">
        <v>307</v>
      </c>
      <c r="H3317">
        <v>2</v>
      </c>
      <c r="I3317">
        <v>458</v>
      </c>
      <c r="J3317">
        <v>5</v>
      </c>
      <c r="K3317">
        <v>22.9</v>
      </c>
      <c r="L3317">
        <v>933.9</v>
      </c>
      <c r="M3317" t="s">
        <v>18</v>
      </c>
      <c r="N3317" t="s">
        <v>22</v>
      </c>
      <c r="O3317">
        <v>59</v>
      </c>
      <c r="P3317">
        <v>5</v>
      </c>
      <c r="Q3317" t="s">
        <v>4201</v>
      </c>
      <c r="R3317">
        <v>503</v>
      </c>
      <c r="S3317" s="3">
        <v>0.05</v>
      </c>
      <c r="T3317" s="6">
        <v>384.29999999999995</v>
      </c>
      <c r="U3317" t="s">
        <v>6335</v>
      </c>
      <c r="V3317">
        <v>2025</v>
      </c>
      <c r="W3317" t="s">
        <v>6331</v>
      </c>
      <c r="X3317" t="str">
        <f>_xlfn.XLOOKUP(Orders_C[[#This Row],[Product_ID]],Products_C[Product_ID],Products_C[Product_Name])</f>
        <v>Chicken Wings</v>
      </c>
      <c r="Y3317" t="str">
        <f>_xlfn.XLOOKUP(Orders_C[[#This Row],[Product_ID]],Products_C[Product_ID],Products_C[Category])</f>
        <v>Chicken</v>
      </c>
      <c r="Z3317" t="str">
        <f>_xlfn.XLOOKUP(Orders_C[[#This Row],[Store_ID]],Stores_c[Store_ID],Stores_c[City])</f>
        <v>Tracyview</v>
      </c>
      <c r="AA3317" t="str">
        <f>_xlfn.XLOOKUP(Orders_C[[#This Row],[Customer_ID]],Customers_c[Customer_ID],Customers_c[Customer_Name])</f>
        <v>Michael Blankenship</v>
      </c>
      <c r="AB3317" s="6">
        <f>Orders_C[[#This Row],[Quantity]]*Orders_C[[#This Row],[Unit_Price]]*(1-Orders_C[[#This Row],[Discount %]])+Orders_C[[#This Row],[Tax]]</f>
        <v>893.09999999999991</v>
      </c>
      <c r="AC3317" s="9">
        <f>(Orders_C[[#This Row],[Unit_Price]]*Orders_C[[#This Row],[Quantity]])-Orders_C[[#This Row],[Discount]]+Orders_C[[#This Row],[Tax]]</f>
        <v>933.9</v>
      </c>
      <c r="AD3317" t="str">
        <f>IF(COUNTIF(Orders_C[[#All],[Customer_ID]],Orders_C[[#This Row],[Customer_ID]])&gt;1,"Repeat","New")</f>
        <v>Repeat</v>
      </c>
      <c r="AE3317" t="str" cm="1">
        <f t="array" ref="AE3317">_xlfn.XLOOKUP(Orders_C[[#This Row],[Store_ID]],Stores_c[[#All],[Store_ID]],Stores_c[[#All],[City]])</f>
        <v>Tracyview</v>
      </c>
      <c r="AF3317" t="str" cm="1">
        <f t="array" ref="AF3317">_xlfn.XLOOKUP(Orders_C[[#This Row],[Store_ID]],Stores_c[[#All],[Store_ID]],Stores_c[[#All],[Manager_Name]])</f>
        <v>Jeremiah Lee</v>
      </c>
      <c r="AG3317" t="str" cm="1">
        <f t="array" ref="AG3317">_xlfn.XLOOKUP(Orders_C[[#This Row],[Store_ID]],Stores_c[[#All],[Store_ID]],Stores_c[[#All],[Store_Type]])</f>
        <v>Mall</v>
      </c>
    </row>
    <row r="3318" spans="1:33" x14ac:dyDescent="0.25">
      <c r="A3318">
        <v>10248</v>
      </c>
      <c r="B3318" s="1">
        <v>46034</v>
      </c>
      <c r="C3318" s="2">
        <v>0.67541666666666667</v>
      </c>
      <c r="D3318">
        <v>1630</v>
      </c>
      <c r="E3318">
        <v>208</v>
      </c>
      <c r="F3318">
        <v>447</v>
      </c>
      <c r="G3318">
        <v>314</v>
      </c>
      <c r="H3318">
        <v>2</v>
      </c>
      <c r="I3318">
        <v>458</v>
      </c>
      <c r="J3318">
        <v>5</v>
      </c>
      <c r="K3318">
        <v>22.9</v>
      </c>
      <c r="L3318">
        <v>933.9</v>
      </c>
      <c r="M3318" t="s">
        <v>19</v>
      </c>
      <c r="N3318" t="s">
        <v>21</v>
      </c>
      <c r="O3318">
        <v>15</v>
      </c>
      <c r="P3318">
        <v>1</v>
      </c>
      <c r="Q3318" t="s">
        <v>4271</v>
      </c>
      <c r="R3318">
        <v>508</v>
      </c>
      <c r="S3318" s="3">
        <v>0.05</v>
      </c>
      <c r="T3318" s="6">
        <v>384.29999999999995</v>
      </c>
      <c r="U3318" t="s">
        <v>6330</v>
      </c>
      <c r="V3318">
        <v>2026</v>
      </c>
      <c r="W3318" t="s">
        <v>6333</v>
      </c>
      <c r="X3318" t="str">
        <f>_xlfn.XLOOKUP(Orders_C[[#This Row],[Product_ID]],Products_C[Product_ID],Products_C[Product_Name])</f>
        <v>Wrap</v>
      </c>
      <c r="Y3318" t="str">
        <f>_xlfn.XLOOKUP(Orders_C[[#This Row],[Product_ID]],Products_C[Product_ID],Products_C[Category])</f>
        <v>Burger</v>
      </c>
      <c r="Z3318" t="str">
        <f>_xlfn.XLOOKUP(Orders_C[[#This Row],[Store_ID]],Stores_c[Store_ID],Stores_c[City])</f>
        <v>Tracyview</v>
      </c>
      <c r="AA3318" t="str">
        <f>_xlfn.XLOOKUP(Orders_C[[#This Row],[Customer_ID]],Customers_c[Customer_ID],Customers_c[Customer_Name])</f>
        <v>Angelica Baker</v>
      </c>
      <c r="AB3318" s="6">
        <f>Orders_C[[#This Row],[Quantity]]*Orders_C[[#This Row],[Unit_Price]]*(1-Orders_C[[#This Row],[Discount %]])+Orders_C[[#This Row],[Tax]]</f>
        <v>893.09999999999991</v>
      </c>
      <c r="AC3318" s="9">
        <f>(Orders_C[[#This Row],[Unit_Price]]*Orders_C[[#This Row],[Quantity]])-Orders_C[[#This Row],[Discount]]+Orders_C[[#This Row],[Tax]]</f>
        <v>933.9</v>
      </c>
      <c r="AD3318" t="str">
        <f>IF(COUNTIF(Orders_C[[#All],[Customer_ID]],Orders_C[[#This Row],[Customer_ID]])&gt;1,"Repeat","New")</f>
        <v>Repeat</v>
      </c>
      <c r="AE3318" t="str" cm="1">
        <f t="array" ref="AE3318">_xlfn.XLOOKUP(Orders_C[[#This Row],[Store_ID]],Stores_c[[#All],[Store_ID]],Stores_c[[#All],[City]])</f>
        <v>Tracyview</v>
      </c>
      <c r="AF3318" t="str" cm="1">
        <f t="array" ref="AF3318">_xlfn.XLOOKUP(Orders_C[[#This Row],[Store_ID]],Stores_c[[#All],[Store_ID]],Stores_c[[#All],[Manager_Name]])</f>
        <v>Jeremiah Lee</v>
      </c>
      <c r="AG3318" t="str" cm="1">
        <f t="array" ref="AG3318">_xlfn.XLOOKUP(Orders_C[[#This Row],[Store_ID]],Stores_c[[#All],[Store_ID]],Stores_c[[#All],[Store_Type]])</f>
        <v>Mall</v>
      </c>
    </row>
    <row r="3319" spans="1:33" x14ac:dyDescent="0.25">
      <c r="A3319">
        <v>6384</v>
      </c>
      <c r="B3319" s="1">
        <v>45834</v>
      </c>
      <c r="C3319" s="2">
        <v>7.1111111111111111E-2</v>
      </c>
      <c r="D3319">
        <v>1522</v>
      </c>
      <c r="E3319">
        <v>206</v>
      </c>
      <c r="F3319">
        <v>430</v>
      </c>
      <c r="G3319">
        <v>329</v>
      </c>
      <c r="H3319">
        <v>4</v>
      </c>
      <c r="I3319">
        <v>242</v>
      </c>
      <c r="J3319">
        <v>15</v>
      </c>
      <c r="K3319">
        <v>12.1</v>
      </c>
      <c r="L3319">
        <v>965.1</v>
      </c>
      <c r="M3319" t="s">
        <v>20</v>
      </c>
      <c r="N3319" t="s">
        <v>21</v>
      </c>
      <c r="O3319">
        <v>22</v>
      </c>
      <c r="P3319">
        <v>2</v>
      </c>
      <c r="Q3319" t="s">
        <v>407</v>
      </c>
      <c r="R3319">
        <v>503</v>
      </c>
      <c r="S3319" s="3">
        <v>0.15</v>
      </c>
      <c r="T3319" s="6">
        <v>384.30000000000007</v>
      </c>
      <c r="U3319" t="s">
        <v>6340</v>
      </c>
      <c r="V3319">
        <v>2025</v>
      </c>
      <c r="W3319" t="s">
        <v>6329</v>
      </c>
      <c r="X3319" t="str">
        <f>_xlfn.XLOOKUP(Orders_C[[#This Row],[Product_ID]],Products_C[Product_ID],Products_C[Product_Name])</f>
        <v>Rice Bowl</v>
      </c>
      <c r="Y3319" t="str">
        <f>_xlfn.XLOOKUP(Orders_C[[#This Row],[Product_ID]],Products_C[Product_ID],Products_C[Category])</f>
        <v>Dessert</v>
      </c>
      <c r="Z3319" t="str">
        <f>_xlfn.XLOOKUP(Orders_C[[#This Row],[Store_ID]],Stores_c[Store_ID],Stores_c[City])</f>
        <v>West Matthew</v>
      </c>
      <c r="AA3319" t="str">
        <f>_xlfn.XLOOKUP(Orders_C[[#This Row],[Customer_ID]],Customers_c[Customer_ID],Customers_c[Customer_Name])</f>
        <v>Bruce Rodriguez</v>
      </c>
      <c r="AB3319" s="6">
        <f>Orders_C[[#This Row],[Quantity]]*Orders_C[[#This Row],[Unit_Price]]*(1-Orders_C[[#This Row],[Discount %]])+Orders_C[[#This Row],[Tax]]</f>
        <v>834.9</v>
      </c>
      <c r="AC3319" s="9">
        <f>(Orders_C[[#This Row],[Unit_Price]]*Orders_C[[#This Row],[Quantity]])-Orders_C[[#This Row],[Discount]]+Orders_C[[#This Row],[Tax]]</f>
        <v>965.1</v>
      </c>
      <c r="AD3319" t="str">
        <f>IF(COUNTIF(Orders_C[[#All],[Customer_ID]],Orders_C[[#This Row],[Customer_ID]])&gt;1,"Repeat","New")</f>
        <v>Repeat</v>
      </c>
      <c r="AE3319" t="str" cm="1">
        <f t="array" ref="AE3319">_xlfn.XLOOKUP(Orders_C[[#This Row],[Store_ID]],Stores_c[[#All],[Store_ID]],Stores_c[[#All],[City]])</f>
        <v>West Matthew</v>
      </c>
      <c r="AF3319" t="str" cm="1">
        <f t="array" ref="AF3319">_xlfn.XLOOKUP(Orders_C[[#This Row],[Store_ID]],Stores_c[[#All],[Store_ID]],Stores_c[[#All],[Manager_Name]])</f>
        <v>Miguel Kidd</v>
      </c>
      <c r="AG3319" t="str" cm="1">
        <f t="array" ref="AG3319">_xlfn.XLOOKUP(Orders_C[[#This Row],[Store_ID]],Stores_c[[#All],[Store_ID]],Stores_c[[#All],[Store_Type]])</f>
        <v>Drive-Thru</v>
      </c>
    </row>
    <row r="3320" spans="1:33" x14ac:dyDescent="0.25">
      <c r="A3320">
        <v>6425</v>
      </c>
      <c r="B3320" s="1">
        <v>46014</v>
      </c>
      <c r="C3320" s="2">
        <v>0.63415509259259262</v>
      </c>
      <c r="D3320">
        <v>1534</v>
      </c>
      <c r="E3320">
        <v>225</v>
      </c>
      <c r="F3320">
        <v>419</v>
      </c>
      <c r="G3320">
        <v>310</v>
      </c>
      <c r="H3320">
        <v>4</v>
      </c>
      <c r="I3320">
        <v>242</v>
      </c>
      <c r="J3320">
        <v>15</v>
      </c>
      <c r="K3320">
        <v>12.1</v>
      </c>
      <c r="L3320">
        <v>965.1</v>
      </c>
      <c r="M3320" t="s">
        <v>19</v>
      </c>
      <c r="N3320" t="s">
        <v>22</v>
      </c>
      <c r="O3320">
        <v>40</v>
      </c>
      <c r="P3320">
        <v>5</v>
      </c>
      <c r="Q3320" t="s">
        <v>448</v>
      </c>
      <c r="R3320">
        <v>507</v>
      </c>
      <c r="S3320" s="3">
        <v>0.15</v>
      </c>
      <c r="T3320" s="6">
        <v>384.30000000000007</v>
      </c>
      <c r="U3320" t="s">
        <v>6328</v>
      </c>
      <c r="V3320">
        <v>2025</v>
      </c>
      <c r="W3320" t="s">
        <v>6329</v>
      </c>
      <c r="X3320" t="str">
        <f>_xlfn.XLOOKUP(Orders_C[[#This Row],[Product_ID]],Products_C[Product_ID],Products_C[Product_Name])</f>
        <v>Chicken Bucket</v>
      </c>
      <c r="Y3320" t="str">
        <f>_xlfn.XLOOKUP(Orders_C[[#This Row],[Product_ID]],Products_C[Product_ID],Products_C[Category])</f>
        <v>Chicken</v>
      </c>
      <c r="Z3320" t="str">
        <f>_xlfn.XLOOKUP(Orders_C[[#This Row],[Store_ID]],Stores_c[Store_ID],Stores_c[City])</f>
        <v>South Peter</v>
      </c>
      <c r="AA3320" t="str">
        <f>_xlfn.XLOOKUP(Orders_C[[#This Row],[Customer_ID]],Customers_c[Customer_ID],Customers_c[Customer_Name])</f>
        <v>Hannah Kidd</v>
      </c>
      <c r="AB3320" s="6">
        <f>Orders_C[[#This Row],[Quantity]]*Orders_C[[#This Row],[Unit_Price]]*(1-Orders_C[[#This Row],[Discount %]])+Orders_C[[#This Row],[Tax]]</f>
        <v>834.9</v>
      </c>
      <c r="AC3320" s="9">
        <f>(Orders_C[[#This Row],[Unit_Price]]*Orders_C[[#This Row],[Quantity]])-Orders_C[[#This Row],[Discount]]+Orders_C[[#This Row],[Tax]]</f>
        <v>965.1</v>
      </c>
      <c r="AD3320" t="str">
        <f>IF(COUNTIF(Orders_C[[#All],[Customer_ID]],Orders_C[[#This Row],[Customer_ID]])&gt;1,"Repeat","New")</f>
        <v>Repeat</v>
      </c>
      <c r="AE3320" t="str" cm="1">
        <f t="array" ref="AE3320">_xlfn.XLOOKUP(Orders_C[[#This Row],[Store_ID]],Stores_c[[#All],[Store_ID]],Stores_c[[#All],[City]])</f>
        <v>South Peter</v>
      </c>
      <c r="AF3320" t="str" cm="1">
        <f t="array" ref="AF3320">_xlfn.XLOOKUP(Orders_C[[#This Row],[Store_ID]],Stores_c[[#All],[Store_ID]],Stores_c[[#All],[Manager_Name]])</f>
        <v>Gregory Lambert</v>
      </c>
      <c r="AG3320" t="str" cm="1">
        <f t="array" ref="AG3320">_xlfn.XLOOKUP(Orders_C[[#This Row],[Store_ID]],Stores_c[[#All],[Store_ID]],Stores_c[[#All],[Store_Type]])</f>
        <v>Street</v>
      </c>
    </row>
    <row r="3321" spans="1:33" x14ac:dyDescent="0.25">
      <c r="A3321">
        <v>9822</v>
      </c>
      <c r="B3321" s="1">
        <v>45911</v>
      </c>
      <c r="C3321" s="2">
        <v>0.86800925925925931</v>
      </c>
      <c r="D3321">
        <v>1752</v>
      </c>
      <c r="E3321">
        <v>215</v>
      </c>
      <c r="F3321">
        <v>421</v>
      </c>
      <c r="G3321">
        <v>334</v>
      </c>
      <c r="H3321">
        <v>4</v>
      </c>
      <c r="I3321">
        <v>236</v>
      </c>
      <c r="J3321">
        <v>5</v>
      </c>
      <c r="K3321">
        <v>11.8</v>
      </c>
      <c r="L3321">
        <v>950.8</v>
      </c>
      <c r="M3321" t="s">
        <v>20</v>
      </c>
      <c r="N3321" t="s">
        <v>21</v>
      </c>
      <c r="O3321">
        <v>41</v>
      </c>
      <c r="P3321">
        <v>5</v>
      </c>
      <c r="Q3321" t="s">
        <v>3845</v>
      </c>
      <c r="R3321">
        <v>501</v>
      </c>
      <c r="S3321" s="3">
        <v>0.05</v>
      </c>
      <c r="T3321" s="6">
        <v>384.4</v>
      </c>
      <c r="U3321" t="s">
        <v>6335</v>
      </c>
      <c r="V3321">
        <v>2025</v>
      </c>
      <c r="W3321" t="s">
        <v>6331</v>
      </c>
      <c r="X3321" t="str">
        <f>_xlfn.XLOOKUP(Orders_C[[#This Row],[Product_ID]],Products_C[Product_ID],Products_C[Product_Name])</f>
        <v>Krushers</v>
      </c>
      <c r="Y3321" t="str">
        <f>_xlfn.XLOOKUP(Orders_C[[#This Row],[Product_ID]],Products_C[Product_ID],Products_C[Category])</f>
        <v>Dessert</v>
      </c>
      <c r="Z3321" t="str">
        <f>_xlfn.XLOOKUP(Orders_C[[#This Row],[Store_ID]],Stores_c[Store_ID],Stores_c[City])</f>
        <v>Sallyburgh</v>
      </c>
      <c r="AA3321" t="str">
        <f>_xlfn.XLOOKUP(Orders_C[[#This Row],[Customer_ID]],Customers_c[Customer_ID],Customers_c[Customer_Name])</f>
        <v>Tammy Hall</v>
      </c>
      <c r="AB3321" s="6">
        <f>Orders_C[[#This Row],[Quantity]]*Orders_C[[#This Row],[Unit_Price]]*(1-Orders_C[[#This Row],[Discount %]])+Orders_C[[#This Row],[Tax]]</f>
        <v>908.59999999999991</v>
      </c>
      <c r="AC3321" s="9">
        <f>(Orders_C[[#This Row],[Unit_Price]]*Orders_C[[#This Row],[Quantity]])-Orders_C[[#This Row],[Discount]]+Orders_C[[#This Row],[Tax]]</f>
        <v>950.8</v>
      </c>
      <c r="AD3321" t="str">
        <f>IF(COUNTIF(Orders_C[[#All],[Customer_ID]],Orders_C[[#This Row],[Customer_ID]])&gt;1,"Repeat","New")</f>
        <v>Repeat</v>
      </c>
      <c r="AE3321" t="str" cm="1">
        <f t="array" ref="AE3321">_xlfn.XLOOKUP(Orders_C[[#This Row],[Store_ID]],Stores_c[[#All],[Store_ID]],Stores_c[[#All],[City]])</f>
        <v>Sallyburgh</v>
      </c>
      <c r="AF3321" t="str" cm="1">
        <f t="array" ref="AF3321">_xlfn.XLOOKUP(Orders_C[[#This Row],[Store_ID]],Stores_c[[#All],[Store_ID]],Stores_c[[#All],[Manager_Name]])</f>
        <v>Benjamin Mccoy</v>
      </c>
      <c r="AG3321" t="str" cm="1">
        <f t="array" ref="AG3321">_xlfn.XLOOKUP(Orders_C[[#This Row],[Store_ID]],Stores_c[[#All],[Store_ID]],Stores_c[[#All],[Store_Type]])</f>
        <v>Drive-Thru</v>
      </c>
    </row>
    <row r="3322" spans="1:33" x14ac:dyDescent="0.25">
      <c r="A3322">
        <v>6055</v>
      </c>
      <c r="B3322" s="1">
        <v>45805</v>
      </c>
      <c r="C3322" s="2">
        <v>0.82994212962962965</v>
      </c>
      <c r="D3322">
        <v>1594</v>
      </c>
      <c r="E3322">
        <v>201</v>
      </c>
      <c r="F3322">
        <v>511</v>
      </c>
      <c r="G3322">
        <v>313</v>
      </c>
      <c r="H3322">
        <v>2</v>
      </c>
      <c r="I3322">
        <v>464</v>
      </c>
      <c r="J3322">
        <v>10</v>
      </c>
      <c r="K3322">
        <v>23.2</v>
      </c>
      <c r="L3322">
        <v>941.2</v>
      </c>
      <c r="M3322" t="s">
        <v>18</v>
      </c>
      <c r="N3322" t="s">
        <v>21</v>
      </c>
      <c r="O3322">
        <v>17</v>
      </c>
      <c r="P3322">
        <v>4</v>
      </c>
      <c r="Q3322" t="s">
        <v>78</v>
      </c>
      <c r="R3322">
        <v>508</v>
      </c>
      <c r="S3322" s="3">
        <v>0.1</v>
      </c>
      <c r="T3322" s="6">
        <v>384.40000000000009</v>
      </c>
      <c r="U3322" t="s">
        <v>6339</v>
      </c>
      <c r="V3322">
        <v>2025</v>
      </c>
      <c r="W3322" t="s">
        <v>6333</v>
      </c>
      <c r="X3322" t="str">
        <f>_xlfn.XLOOKUP(Orders_C[[#This Row],[Product_ID]],Products_C[Product_ID],Products_C[Product_Name])</f>
        <v>Rice Bowl</v>
      </c>
      <c r="Y3322" t="str">
        <f>_xlfn.XLOOKUP(Orders_C[[#This Row],[Product_ID]],Products_C[Product_ID],Products_C[Category])</f>
        <v>Beverage</v>
      </c>
      <c r="Z3322" t="str">
        <f>_xlfn.XLOOKUP(Orders_C[[#This Row],[Store_ID]],Stores_c[Store_ID],Stores_c[City])</f>
        <v>Lake Nicholasburgh</v>
      </c>
      <c r="AA3322" t="str">
        <f>_xlfn.XLOOKUP(Orders_C[[#This Row],[Customer_ID]],Customers_c[Customer_ID],Customers_c[Customer_Name])</f>
        <v>Daniel Lane</v>
      </c>
      <c r="AB3322" s="6">
        <f>Orders_C[[#This Row],[Quantity]]*Orders_C[[#This Row],[Unit_Price]]*(1-Orders_C[[#This Row],[Discount %]])+Orders_C[[#This Row],[Tax]]</f>
        <v>858.40000000000009</v>
      </c>
      <c r="AC3322" s="9">
        <f>(Orders_C[[#This Row],[Unit_Price]]*Orders_C[[#This Row],[Quantity]])-Orders_C[[#This Row],[Discount]]+Orders_C[[#This Row],[Tax]]</f>
        <v>941.2</v>
      </c>
      <c r="AD3322" t="str">
        <f>IF(COUNTIF(Orders_C[[#All],[Customer_ID]],Orders_C[[#This Row],[Customer_ID]])&gt;1,"Repeat","New")</f>
        <v>Repeat</v>
      </c>
      <c r="AE3322" t="str" cm="1">
        <f t="array" ref="AE3322">_xlfn.XLOOKUP(Orders_C[[#This Row],[Store_ID]],Stores_c[[#All],[Store_ID]],Stores_c[[#All],[City]])</f>
        <v>Lake Nicholasburgh</v>
      </c>
      <c r="AF3322" t="str" cm="1">
        <f t="array" ref="AF3322">_xlfn.XLOOKUP(Orders_C[[#This Row],[Store_ID]],Stores_c[[#All],[Store_ID]],Stores_c[[#All],[Manager_Name]])</f>
        <v>Maurice Garcia</v>
      </c>
      <c r="AG3322" t="str" cm="1">
        <f t="array" ref="AG3322">_xlfn.XLOOKUP(Orders_C[[#This Row],[Store_ID]],Stores_c[[#All],[Store_ID]],Stores_c[[#All],[Store_Type]])</f>
        <v>Mall</v>
      </c>
    </row>
    <row r="3323" spans="1:33" x14ac:dyDescent="0.25">
      <c r="A3323">
        <v>9477</v>
      </c>
      <c r="B3323" s="1">
        <v>45949</v>
      </c>
      <c r="C3323" s="2">
        <v>0.23842592592592593</v>
      </c>
      <c r="D3323">
        <v>1455</v>
      </c>
      <c r="E3323">
        <v>208</v>
      </c>
      <c r="F3323">
        <v>416</v>
      </c>
      <c r="G3323">
        <v>340</v>
      </c>
      <c r="H3323">
        <v>2</v>
      </c>
      <c r="I3323">
        <v>470</v>
      </c>
      <c r="J3323">
        <v>15</v>
      </c>
      <c r="K3323">
        <v>23.5</v>
      </c>
      <c r="L3323">
        <v>948.5</v>
      </c>
      <c r="M3323" t="s">
        <v>19</v>
      </c>
      <c r="N3323" t="s">
        <v>23</v>
      </c>
      <c r="O3323">
        <v>51</v>
      </c>
      <c r="P3323">
        <v>5</v>
      </c>
      <c r="Q3323" t="s">
        <v>3500</v>
      </c>
      <c r="R3323">
        <v>508</v>
      </c>
      <c r="S3323" s="3">
        <v>0.15</v>
      </c>
      <c r="T3323" s="6">
        <v>384.5</v>
      </c>
      <c r="U3323" t="s">
        <v>6332</v>
      </c>
      <c r="V3323">
        <v>2025</v>
      </c>
      <c r="W3323" t="s">
        <v>6331</v>
      </c>
      <c r="X3323" t="str">
        <f>_xlfn.XLOOKUP(Orders_C[[#This Row],[Product_ID]],Products_C[Product_ID],Products_C[Product_Name])</f>
        <v>Chocolate Lava Cake</v>
      </c>
      <c r="Y3323" t="str">
        <f>_xlfn.XLOOKUP(Orders_C[[#This Row],[Product_ID]],Products_C[Product_ID],Products_C[Category])</f>
        <v>Chicken</v>
      </c>
      <c r="Z3323" t="str">
        <f>_xlfn.XLOOKUP(Orders_C[[#This Row],[Store_ID]],Stores_c[Store_ID],Stores_c[City])</f>
        <v>Tracyview</v>
      </c>
      <c r="AA3323" t="str">
        <f>_xlfn.XLOOKUP(Orders_C[[#This Row],[Customer_ID]],Customers_c[Customer_ID],Customers_c[Customer_Name])</f>
        <v>John White</v>
      </c>
      <c r="AB3323" s="6">
        <f>Orders_C[[#This Row],[Quantity]]*Orders_C[[#This Row],[Unit_Price]]*(1-Orders_C[[#This Row],[Discount %]])+Orders_C[[#This Row],[Tax]]</f>
        <v>822.5</v>
      </c>
      <c r="AC3323" s="9">
        <f>(Orders_C[[#This Row],[Unit_Price]]*Orders_C[[#This Row],[Quantity]])-Orders_C[[#This Row],[Discount]]+Orders_C[[#This Row],[Tax]]</f>
        <v>948.5</v>
      </c>
      <c r="AD3323" t="str">
        <f>IF(COUNTIF(Orders_C[[#All],[Customer_ID]],Orders_C[[#This Row],[Customer_ID]])&gt;1,"Repeat","New")</f>
        <v>Repeat</v>
      </c>
      <c r="AE3323" t="str" cm="1">
        <f t="array" ref="AE3323">_xlfn.XLOOKUP(Orders_C[[#This Row],[Store_ID]],Stores_c[[#All],[Store_ID]],Stores_c[[#All],[City]])</f>
        <v>Tracyview</v>
      </c>
      <c r="AF3323" t="str" cm="1">
        <f t="array" ref="AF3323">_xlfn.XLOOKUP(Orders_C[[#This Row],[Store_ID]],Stores_c[[#All],[Store_ID]],Stores_c[[#All],[Manager_Name]])</f>
        <v>Jeremiah Lee</v>
      </c>
      <c r="AG3323" t="str" cm="1">
        <f t="array" ref="AG3323">_xlfn.XLOOKUP(Orders_C[[#This Row],[Store_ID]],Stores_c[[#All],[Store_ID]],Stores_c[[#All],[Store_Type]])</f>
        <v>Mall</v>
      </c>
    </row>
    <row r="3324" spans="1:33" x14ac:dyDescent="0.25">
      <c r="A3324">
        <v>8911</v>
      </c>
      <c r="B3324" s="1">
        <v>45811</v>
      </c>
      <c r="C3324" s="2">
        <v>0.78684027777777776</v>
      </c>
      <c r="D3324">
        <v>1772</v>
      </c>
      <c r="E3324">
        <v>216</v>
      </c>
      <c r="F3324">
        <v>530</v>
      </c>
      <c r="G3324">
        <v>323</v>
      </c>
      <c r="H3324">
        <v>2</v>
      </c>
      <c r="I3324">
        <v>453</v>
      </c>
      <c r="J3324">
        <v>0</v>
      </c>
      <c r="K3324">
        <v>22.65</v>
      </c>
      <c r="L3324">
        <v>928.65</v>
      </c>
      <c r="M3324" t="s">
        <v>20</v>
      </c>
      <c r="N3324" t="s">
        <v>22</v>
      </c>
      <c r="O3324">
        <v>34</v>
      </c>
      <c r="P3324">
        <v>1</v>
      </c>
      <c r="Q3324" t="s">
        <v>2934</v>
      </c>
      <c r="R3324">
        <v>508</v>
      </c>
      <c r="S3324" s="3">
        <v>0</v>
      </c>
      <c r="T3324" s="6">
        <v>385.04999999999995</v>
      </c>
      <c r="U3324" t="s">
        <v>6340</v>
      </c>
      <c r="V3324">
        <v>2025</v>
      </c>
      <c r="W3324" t="s">
        <v>6329</v>
      </c>
      <c r="X3324" t="str">
        <f>_xlfn.XLOOKUP(Orders_C[[#This Row],[Product_ID]],Products_C[Product_ID],Products_C[Product_Name])</f>
        <v>Rice Bowl</v>
      </c>
      <c r="Y3324" t="str">
        <f>_xlfn.XLOOKUP(Orders_C[[#This Row],[Product_ID]],Products_C[Product_ID],Products_C[Category])</f>
        <v>Beverage</v>
      </c>
      <c r="Z3324" t="str">
        <f>_xlfn.XLOOKUP(Orders_C[[#This Row],[Store_ID]],Stores_c[Store_ID],Stores_c[City])</f>
        <v>Garciaview</v>
      </c>
      <c r="AA3324" t="str">
        <f>_xlfn.XLOOKUP(Orders_C[[#This Row],[Customer_ID]],Customers_c[Customer_ID],Customers_c[Customer_Name])</f>
        <v>Chad Hicks</v>
      </c>
      <c r="AB3324" s="6">
        <f>Orders_C[[#This Row],[Quantity]]*Orders_C[[#This Row],[Unit_Price]]*(1-Orders_C[[#This Row],[Discount %]])+Orders_C[[#This Row],[Tax]]</f>
        <v>928.65</v>
      </c>
      <c r="AC3324" s="9">
        <f>(Orders_C[[#This Row],[Unit_Price]]*Orders_C[[#This Row],[Quantity]])-Orders_C[[#This Row],[Discount]]+Orders_C[[#This Row],[Tax]]</f>
        <v>928.65</v>
      </c>
      <c r="AD3324" t="str">
        <f>IF(COUNTIF(Orders_C[[#All],[Customer_ID]],Orders_C[[#This Row],[Customer_ID]])&gt;1,"Repeat","New")</f>
        <v>Repeat</v>
      </c>
      <c r="AE3324" t="str" cm="1">
        <f t="array" ref="AE3324">_xlfn.XLOOKUP(Orders_C[[#This Row],[Store_ID]],Stores_c[[#All],[Store_ID]],Stores_c[[#All],[City]])</f>
        <v>Garciaview</v>
      </c>
      <c r="AF3324" t="str" cm="1">
        <f t="array" ref="AF3324">_xlfn.XLOOKUP(Orders_C[[#This Row],[Store_ID]],Stores_c[[#All],[Store_ID]],Stores_c[[#All],[Manager_Name]])</f>
        <v>Karina Washington</v>
      </c>
      <c r="AG3324" t="str" cm="1">
        <f t="array" ref="AG3324">_xlfn.XLOOKUP(Orders_C[[#This Row],[Store_ID]],Stores_c[[#All],[Store_ID]],Stores_c[[#All],[Store_Type]])</f>
        <v>Drive-Thru</v>
      </c>
    </row>
    <row r="3325" spans="1:33" x14ac:dyDescent="0.25">
      <c r="A3325">
        <v>10797</v>
      </c>
      <c r="B3325" s="1">
        <v>46003</v>
      </c>
      <c r="C3325" s="2">
        <v>0.22173611111111111</v>
      </c>
      <c r="D3325">
        <v>1626</v>
      </c>
      <c r="E3325">
        <v>211</v>
      </c>
      <c r="F3325">
        <v>474</v>
      </c>
      <c r="G3325">
        <v>313</v>
      </c>
      <c r="H3325">
        <v>2</v>
      </c>
      <c r="I3325">
        <v>453</v>
      </c>
      <c r="J3325">
        <v>0</v>
      </c>
      <c r="K3325">
        <v>22.65</v>
      </c>
      <c r="L3325">
        <v>928.65</v>
      </c>
      <c r="M3325" t="s">
        <v>20</v>
      </c>
      <c r="N3325" t="s">
        <v>21</v>
      </c>
      <c r="O3325">
        <v>16</v>
      </c>
      <c r="P3325">
        <v>1</v>
      </c>
      <c r="Q3325" t="s">
        <v>4820</v>
      </c>
      <c r="R3325">
        <v>501</v>
      </c>
      <c r="S3325" s="3">
        <v>0</v>
      </c>
      <c r="T3325" s="6">
        <v>385.04999999999995</v>
      </c>
      <c r="U3325" t="s">
        <v>6328</v>
      </c>
      <c r="V3325">
        <v>2025</v>
      </c>
      <c r="W3325" t="s">
        <v>6333</v>
      </c>
      <c r="X3325" t="str">
        <f>_xlfn.XLOOKUP(Orders_C[[#This Row],[Product_ID]],Products_C[Product_ID],Products_C[Product_Name])</f>
        <v>Rice Bowl</v>
      </c>
      <c r="Y3325" t="str">
        <f>_xlfn.XLOOKUP(Orders_C[[#This Row],[Product_ID]],Products_C[Product_ID],Products_C[Category])</f>
        <v>Beverage</v>
      </c>
      <c r="Z3325" t="str">
        <f>_xlfn.XLOOKUP(Orders_C[[#This Row],[Store_ID]],Stores_c[Store_ID],Stores_c[City])</f>
        <v>North Robertstad</v>
      </c>
      <c r="AA3325" t="str">
        <f>_xlfn.XLOOKUP(Orders_C[[#This Row],[Customer_ID]],Customers_c[Customer_ID],Customers_c[Customer_Name])</f>
        <v>Jill Smith</v>
      </c>
      <c r="AB3325" s="6">
        <f>Orders_C[[#This Row],[Quantity]]*Orders_C[[#This Row],[Unit_Price]]*(1-Orders_C[[#This Row],[Discount %]])+Orders_C[[#This Row],[Tax]]</f>
        <v>928.65</v>
      </c>
      <c r="AC3325" s="9">
        <f>(Orders_C[[#This Row],[Unit_Price]]*Orders_C[[#This Row],[Quantity]])-Orders_C[[#This Row],[Discount]]+Orders_C[[#This Row],[Tax]]</f>
        <v>928.65</v>
      </c>
      <c r="AD3325" t="str">
        <f>IF(COUNTIF(Orders_C[[#All],[Customer_ID]],Orders_C[[#This Row],[Customer_ID]])&gt;1,"Repeat","New")</f>
        <v>Repeat</v>
      </c>
      <c r="AE3325" t="str" cm="1">
        <f t="array" ref="AE3325">_xlfn.XLOOKUP(Orders_C[[#This Row],[Store_ID]],Stores_c[[#All],[Store_ID]],Stores_c[[#All],[City]])</f>
        <v>North Robertstad</v>
      </c>
      <c r="AF3325" t="str" cm="1">
        <f t="array" ref="AF3325">_xlfn.XLOOKUP(Orders_C[[#This Row],[Store_ID]],Stores_c[[#All],[Store_ID]],Stores_c[[#All],[Manager_Name]])</f>
        <v>Mary Lewis</v>
      </c>
      <c r="AG3325" t="str" cm="1">
        <f t="array" ref="AG3325">_xlfn.XLOOKUP(Orders_C[[#This Row],[Store_ID]],Stores_c[[#All],[Store_ID]],Stores_c[[#All],[Store_Type]])</f>
        <v>Street</v>
      </c>
    </row>
    <row r="3326" spans="1:33" x14ac:dyDescent="0.25">
      <c r="A3326">
        <v>8327</v>
      </c>
      <c r="B3326" s="1">
        <v>45921</v>
      </c>
      <c r="C3326" s="2">
        <v>0.13010416666666666</v>
      </c>
      <c r="D3326">
        <v>1575</v>
      </c>
      <c r="E3326">
        <v>204</v>
      </c>
      <c r="F3326">
        <v>532</v>
      </c>
      <c r="G3326">
        <v>308</v>
      </c>
      <c r="H3326">
        <v>2</v>
      </c>
      <c r="I3326">
        <v>460</v>
      </c>
      <c r="J3326">
        <v>5</v>
      </c>
      <c r="K3326">
        <v>23</v>
      </c>
      <c r="L3326">
        <v>938</v>
      </c>
      <c r="M3326" t="s">
        <v>18</v>
      </c>
      <c r="N3326" t="s">
        <v>22</v>
      </c>
      <c r="O3326">
        <v>50</v>
      </c>
      <c r="P3326">
        <v>4</v>
      </c>
      <c r="Q3326" t="s">
        <v>2350</v>
      </c>
      <c r="R3326">
        <v>502</v>
      </c>
      <c r="S3326" s="3">
        <v>0.05</v>
      </c>
      <c r="T3326" s="6">
        <v>386</v>
      </c>
      <c r="U3326" t="s">
        <v>6335</v>
      </c>
      <c r="V3326">
        <v>2025</v>
      </c>
      <c r="W3326" t="s">
        <v>6331</v>
      </c>
      <c r="X3326" t="str">
        <f>_xlfn.XLOOKUP(Orders_C[[#This Row],[Product_ID]],Products_C[Product_ID],Products_C[Product_Name])</f>
        <v>Zinger Burger</v>
      </c>
      <c r="Y3326" t="str">
        <f>_xlfn.XLOOKUP(Orders_C[[#This Row],[Product_ID]],Products_C[Product_ID],Products_C[Category])</f>
        <v>Beverage</v>
      </c>
      <c r="Z3326" t="str">
        <f>_xlfn.XLOOKUP(Orders_C[[#This Row],[Store_ID]],Stores_c[Store_ID],Stores_c[City])</f>
        <v>New Robertfurt</v>
      </c>
      <c r="AA3326" t="str">
        <f>_xlfn.XLOOKUP(Orders_C[[#This Row],[Customer_ID]],Customers_c[Customer_ID],Customers_c[Customer_Name])</f>
        <v>Darren Boyd</v>
      </c>
      <c r="AB3326" s="6">
        <f>Orders_C[[#This Row],[Quantity]]*Orders_C[[#This Row],[Unit_Price]]*(1-Orders_C[[#This Row],[Discount %]])+Orders_C[[#This Row],[Tax]]</f>
        <v>897</v>
      </c>
      <c r="AC3326" s="9">
        <f>(Orders_C[[#This Row],[Unit_Price]]*Orders_C[[#This Row],[Quantity]])-Orders_C[[#This Row],[Discount]]+Orders_C[[#This Row],[Tax]]</f>
        <v>938</v>
      </c>
      <c r="AD3326" t="str">
        <f>IF(COUNTIF(Orders_C[[#All],[Customer_ID]],Orders_C[[#This Row],[Customer_ID]])&gt;1,"Repeat","New")</f>
        <v>Repeat</v>
      </c>
      <c r="AE3326" t="str" cm="1">
        <f t="array" ref="AE3326">_xlfn.XLOOKUP(Orders_C[[#This Row],[Store_ID]],Stores_c[[#All],[Store_ID]],Stores_c[[#All],[City]])</f>
        <v>New Robertfurt</v>
      </c>
      <c r="AF3326" t="str" cm="1">
        <f t="array" ref="AF3326">_xlfn.XLOOKUP(Orders_C[[#This Row],[Store_ID]],Stores_c[[#All],[Store_ID]],Stores_c[[#All],[Manager_Name]])</f>
        <v>Tiffany Gomez</v>
      </c>
      <c r="AG3326" t="str" cm="1">
        <f t="array" ref="AG3326">_xlfn.XLOOKUP(Orders_C[[#This Row],[Store_ID]],Stores_c[[#All],[Store_ID]],Stores_c[[#All],[Store_Type]])</f>
        <v>Street</v>
      </c>
    </row>
    <row r="3327" spans="1:33" x14ac:dyDescent="0.25">
      <c r="A3327">
        <v>9295</v>
      </c>
      <c r="B3327" s="1">
        <v>45906</v>
      </c>
      <c r="C3327" s="2">
        <v>0.68072916666666672</v>
      </c>
      <c r="D3327">
        <v>1587</v>
      </c>
      <c r="E3327">
        <v>212</v>
      </c>
      <c r="F3327">
        <v>489</v>
      </c>
      <c r="G3327">
        <v>328</v>
      </c>
      <c r="H3327">
        <v>4</v>
      </c>
      <c r="I3327">
        <v>240</v>
      </c>
      <c r="J3327">
        <v>10</v>
      </c>
      <c r="K3327">
        <v>12</v>
      </c>
      <c r="L3327">
        <v>962</v>
      </c>
      <c r="M3327" t="s">
        <v>20</v>
      </c>
      <c r="N3327" t="s">
        <v>23</v>
      </c>
      <c r="O3327">
        <v>49</v>
      </c>
      <c r="P3327">
        <v>2</v>
      </c>
      <c r="Q3327" t="s">
        <v>3318</v>
      </c>
      <c r="R3327">
        <v>504</v>
      </c>
      <c r="S3327" s="3">
        <v>0.1</v>
      </c>
      <c r="T3327" s="6">
        <v>386</v>
      </c>
      <c r="U3327" t="s">
        <v>6335</v>
      </c>
      <c r="V3327">
        <v>2025</v>
      </c>
      <c r="W3327" t="s">
        <v>6331</v>
      </c>
      <c r="X3327" t="str">
        <f>_xlfn.XLOOKUP(Orders_C[[#This Row],[Product_ID]],Products_C[Product_ID],Products_C[Product_Name])</f>
        <v>Rice Bowl</v>
      </c>
      <c r="Y3327" t="str">
        <f>_xlfn.XLOOKUP(Orders_C[[#This Row],[Product_ID]],Products_C[Product_ID],Products_C[Category])</f>
        <v>Burger</v>
      </c>
      <c r="Z3327" t="str">
        <f>_xlfn.XLOOKUP(Orders_C[[#This Row],[Store_ID]],Stores_c[Store_ID],Stores_c[City])</f>
        <v>Andrewview</v>
      </c>
      <c r="AA3327" t="str">
        <f>_xlfn.XLOOKUP(Orders_C[[#This Row],[Customer_ID]],Customers_c[Customer_ID],Customers_c[Customer_Name])</f>
        <v>Andre Mitchell</v>
      </c>
      <c r="AB3327" s="6">
        <f>Orders_C[[#This Row],[Quantity]]*Orders_C[[#This Row],[Unit_Price]]*(1-Orders_C[[#This Row],[Discount %]])+Orders_C[[#This Row],[Tax]]</f>
        <v>876</v>
      </c>
      <c r="AC3327" s="9">
        <f>(Orders_C[[#This Row],[Unit_Price]]*Orders_C[[#This Row],[Quantity]])-Orders_C[[#This Row],[Discount]]+Orders_C[[#This Row],[Tax]]</f>
        <v>962</v>
      </c>
      <c r="AD3327" t="str">
        <f>IF(COUNTIF(Orders_C[[#All],[Customer_ID]],Orders_C[[#This Row],[Customer_ID]])&gt;1,"Repeat","New")</f>
        <v>Repeat</v>
      </c>
      <c r="AE3327" t="str" cm="1">
        <f t="array" ref="AE3327">_xlfn.XLOOKUP(Orders_C[[#This Row],[Store_ID]],Stores_c[[#All],[Store_ID]],Stores_c[[#All],[City]])</f>
        <v>Andrewview</v>
      </c>
      <c r="AF3327" t="str" cm="1">
        <f t="array" ref="AF3327">_xlfn.XLOOKUP(Orders_C[[#This Row],[Store_ID]],Stores_c[[#All],[Store_ID]],Stores_c[[#All],[Manager_Name]])</f>
        <v>Alice Sutton</v>
      </c>
      <c r="AG3327" t="str" cm="1">
        <f t="array" ref="AG3327">_xlfn.XLOOKUP(Orders_C[[#This Row],[Store_ID]],Stores_c[[#All],[Store_ID]],Stores_c[[#All],[Store_Type]])</f>
        <v>Mall</v>
      </c>
    </row>
    <row r="3328" spans="1:33" x14ac:dyDescent="0.25">
      <c r="A3328">
        <v>8357</v>
      </c>
      <c r="B3328" s="1">
        <v>46018</v>
      </c>
      <c r="C3328" s="2">
        <v>0.47361111111111109</v>
      </c>
      <c r="D3328">
        <v>1073</v>
      </c>
      <c r="E3328">
        <v>224</v>
      </c>
      <c r="F3328">
        <v>527</v>
      </c>
      <c r="G3328">
        <v>315</v>
      </c>
      <c r="H3328">
        <v>4</v>
      </c>
      <c r="I3328">
        <v>237</v>
      </c>
      <c r="J3328">
        <v>5</v>
      </c>
      <c r="K3328">
        <v>11.85</v>
      </c>
      <c r="L3328">
        <v>954.85</v>
      </c>
      <c r="M3328" t="s">
        <v>19</v>
      </c>
      <c r="N3328" t="s">
        <v>22</v>
      </c>
      <c r="O3328">
        <v>45</v>
      </c>
      <c r="P3328">
        <v>5</v>
      </c>
      <c r="Q3328" t="s">
        <v>2380</v>
      </c>
      <c r="R3328">
        <v>510</v>
      </c>
      <c r="S3328" s="3">
        <v>0.05</v>
      </c>
      <c r="T3328" s="6">
        <v>386.05000000000007</v>
      </c>
      <c r="U3328" t="s">
        <v>6328</v>
      </c>
      <c r="V3328">
        <v>2025</v>
      </c>
      <c r="W3328" t="s">
        <v>6331</v>
      </c>
      <c r="X3328" t="str">
        <f>_xlfn.XLOOKUP(Orders_C[[#This Row],[Product_ID]],Products_C[Product_ID],Products_C[Product_Name])</f>
        <v>Popcorn Chicken</v>
      </c>
      <c r="Y3328" t="str">
        <f>_xlfn.XLOOKUP(Orders_C[[#This Row],[Product_ID]],Products_C[Product_ID],Products_C[Category])</f>
        <v>Beverage</v>
      </c>
      <c r="Z3328" t="str">
        <f>_xlfn.XLOOKUP(Orders_C[[#This Row],[Store_ID]],Stores_c[Store_ID],Stores_c[City])</f>
        <v>Valdezton</v>
      </c>
      <c r="AA3328" t="str">
        <f>_xlfn.XLOOKUP(Orders_C[[#This Row],[Customer_ID]],Customers_c[Customer_ID],Customers_c[Customer_Name])</f>
        <v>Regina Simpson</v>
      </c>
      <c r="AB3328" s="6">
        <f>Orders_C[[#This Row],[Quantity]]*Orders_C[[#This Row],[Unit_Price]]*(1-Orders_C[[#This Row],[Discount %]])+Orders_C[[#This Row],[Tax]]</f>
        <v>912.44999999999993</v>
      </c>
      <c r="AC3328" s="9">
        <f>(Orders_C[[#This Row],[Unit_Price]]*Orders_C[[#This Row],[Quantity]])-Orders_C[[#This Row],[Discount]]+Orders_C[[#This Row],[Tax]]</f>
        <v>954.85</v>
      </c>
      <c r="AD3328" t="str">
        <f>IF(COUNTIF(Orders_C[[#All],[Customer_ID]],Orders_C[[#This Row],[Customer_ID]])&gt;1,"Repeat","New")</f>
        <v>Repeat</v>
      </c>
      <c r="AE3328" t="str" cm="1">
        <f t="array" ref="AE3328">_xlfn.XLOOKUP(Orders_C[[#This Row],[Store_ID]],Stores_c[[#All],[Store_ID]],Stores_c[[#All],[City]])</f>
        <v>Valdezton</v>
      </c>
      <c r="AF3328" t="str" cm="1">
        <f t="array" ref="AF3328">_xlfn.XLOOKUP(Orders_C[[#This Row],[Store_ID]],Stores_c[[#All],[Store_ID]],Stores_c[[#All],[Manager_Name]])</f>
        <v>John Rodriguez</v>
      </c>
      <c r="AG3328" t="str" cm="1">
        <f t="array" ref="AG3328">_xlfn.XLOOKUP(Orders_C[[#This Row],[Store_ID]],Stores_c[[#All],[Store_ID]],Stores_c[[#All],[Store_Type]])</f>
        <v>Street</v>
      </c>
    </row>
    <row r="3329" spans="1:33" x14ac:dyDescent="0.25">
      <c r="A3329">
        <v>6218</v>
      </c>
      <c r="B3329" s="1">
        <v>45813</v>
      </c>
      <c r="C3329" s="2">
        <v>0.45706018518518521</v>
      </c>
      <c r="D3329">
        <v>1400</v>
      </c>
      <c r="E3329">
        <v>217</v>
      </c>
      <c r="F3329">
        <v>530</v>
      </c>
      <c r="G3329">
        <v>307</v>
      </c>
      <c r="H3329">
        <v>4</v>
      </c>
      <c r="I3329">
        <v>234</v>
      </c>
      <c r="J3329">
        <v>0</v>
      </c>
      <c r="K3329">
        <v>11.7</v>
      </c>
      <c r="L3329">
        <v>947.7</v>
      </c>
      <c r="M3329" t="s">
        <v>20</v>
      </c>
      <c r="N3329" t="s">
        <v>22</v>
      </c>
      <c r="O3329">
        <v>44</v>
      </c>
      <c r="P3329">
        <v>5</v>
      </c>
      <c r="Q3329" t="s">
        <v>241</v>
      </c>
      <c r="R3329">
        <v>505</v>
      </c>
      <c r="S3329" s="3">
        <v>0</v>
      </c>
      <c r="T3329" s="6">
        <v>386.1</v>
      </c>
      <c r="U3329" t="s">
        <v>6340</v>
      </c>
      <c r="V3329">
        <v>2025</v>
      </c>
      <c r="W3329" t="s">
        <v>6331</v>
      </c>
      <c r="X3329" t="str">
        <f>_xlfn.XLOOKUP(Orders_C[[#This Row],[Product_ID]],Products_C[Product_ID],Products_C[Product_Name])</f>
        <v>Chicken Wings</v>
      </c>
      <c r="Y3329" t="str">
        <f>_xlfn.XLOOKUP(Orders_C[[#This Row],[Product_ID]],Products_C[Product_ID],Products_C[Category])</f>
        <v>Chicken</v>
      </c>
      <c r="Z3329" t="str">
        <f>_xlfn.XLOOKUP(Orders_C[[#This Row],[Store_ID]],Stores_c[Store_ID],Stores_c[City])</f>
        <v>West Rebecca</v>
      </c>
      <c r="AA3329" t="str">
        <f>_xlfn.XLOOKUP(Orders_C[[#This Row],[Customer_ID]],Customers_c[Customer_ID],Customers_c[Customer_Name])</f>
        <v>Jacqueline Ortiz</v>
      </c>
      <c r="AB3329" s="6">
        <f>Orders_C[[#This Row],[Quantity]]*Orders_C[[#This Row],[Unit_Price]]*(1-Orders_C[[#This Row],[Discount %]])+Orders_C[[#This Row],[Tax]]</f>
        <v>947.7</v>
      </c>
      <c r="AC3329" s="9">
        <f>(Orders_C[[#This Row],[Unit_Price]]*Orders_C[[#This Row],[Quantity]])-Orders_C[[#This Row],[Discount]]+Orders_C[[#This Row],[Tax]]</f>
        <v>947.7</v>
      </c>
      <c r="AD3329" t="str">
        <f>IF(COUNTIF(Orders_C[[#All],[Customer_ID]],Orders_C[[#This Row],[Customer_ID]])&gt;1,"Repeat","New")</f>
        <v>Repeat</v>
      </c>
      <c r="AE3329" t="str" cm="1">
        <f t="array" ref="AE3329">_xlfn.XLOOKUP(Orders_C[[#This Row],[Store_ID]],Stores_c[[#All],[Store_ID]],Stores_c[[#All],[City]])</f>
        <v>West Rebecca</v>
      </c>
      <c r="AF3329" t="str" cm="1">
        <f t="array" ref="AF3329">_xlfn.XLOOKUP(Orders_C[[#This Row],[Store_ID]],Stores_c[[#All],[Store_ID]],Stores_c[[#All],[Manager_Name]])</f>
        <v>Albert Smith</v>
      </c>
      <c r="AG3329" t="str" cm="1">
        <f t="array" ref="AG3329">_xlfn.XLOOKUP(Orders_C[[#This Row],[Store_ID]],Stores_c[[#All],[Store_ID]],Stores_c[[#All],[Store_Type]])</f>
        <v>Mall</v>
      </c>
    </row>
    <row r="3330" spans="1:33" x14ac:dyDescent="0.25">
      <c r="A3330">
        <v>7955</v>
      </c>
      <c r="B3330" s="1">
        <v>45921</v>
      </c>
      <c r="C3330" s="2">
        <v>0.29328703703703701</v>
      </c>
      <c r="D3330">
        <v>1612</v>
      </c>
      <c r="E3330">
        <v>211</v>
      </c>
      <c r="F3330">
        <v>512</v>
      </c>
      <c r="G3330">
        <v>319</v>
      </c>
      <c r="H3330">
        <v>2</v>
      </c>
      <c r="I3330">
        <v>466</v>
      </c>
      <c r="J3330">
        <v>10</v>
      </c>
      <c r="K3330">
        <v>23.3</v>
      </c>
      <c r="L3330">
        <v>945.3</v>
      </c>
      <c r="M3330" t="s">
        <v>19</v>
      </c>
      <c r="N3330" t="s">
        <v>21</v>
      </c>
      <c r="O3330">
        <v>14</v>
      </c>
      <c r="P3330">
        <v>4</v>
      </c>
      <c r="Q3330" t="s">
        <v>1978</v>
      </c>
      <c r="R3330">
        <v>502</v>
      </c>
      <c r="S3330" s="3">
        <v>0.1</v>
      </c>
      <c r="T3330" s="6">
        <v>386.1</v>
      </c>
      <c r="U3330" t="s">
        <v>6335</v>
      </c>
      <c r="V3330">
        <v>2025</v>
      </c>
      <c r="W3330" t="s">
        <v>6333</v>
      </c>
      <c r="X3330" t="str">
        <f>_xlfn.XLOOKUP(Orders_C[[#This Row],[Product_ID]],Products_C[Product_ID],Products_C[Product_Name])</f>
        <v>Chocolate Lava Cake</v>
      </c>
      <c r="Y3330" t="str">
        <f>_xlfn.XLOOKUP(Orders_C[[#This Row],[Product_ID]],Products_C[Product_ID],Products_C[Category])</f>
        <v>Beverage</v>
      </c>
      <c r="Z3330" t="str">
        <f>_xlfn.XLOOKUP(Orders_C[[#This Row],[Store_ID]],Stores_c[Store_ID],Stores_c[City])</f>
        <v>North Robertstad</v>
      </c>
      <c r="AA3330" t="str">
        <f>_xlfn.XLOOKUP(Orders_C[[#This Row],[Customer_ID]],Customers_c[Customer_ID],Customers_c[Customer_Name])</f>
        <v>Anthony Johnson</v>
      </c>
      <c r="AB3330" s="6">
        <f>Orders_C[[#This Row],[Quantity]]*Orders_C[[#This Row],[Unit_Price]]*(1-Orders_C[[#This Row],[Discount %]])+Orders_C[[#This Row],[Tax]]</f>
        <v>862.1</v>
      </c>
      <c r="AC3330" s="9">
        <f>(Orders_C[[#This Row],[Unit_Price]]*Orders_C[[#This Row],[Quantity]])-Orders_C[[#This Row],[Discount]]+Orders_C[[#This Row],[Tax]]</f>
        <v>945.3</v>
      </c>
      <c r="AD3330" t="str">
        <f>IF(COUNTIF(Orders_C[[#All],[Customer_ID]],Orders_C[[#This Row],[Customer_ID]])&gt;1,"Repeat","New")</f>
        <v>Repeat</v>
      </c>
      <c r="AE3330" t="str" cm="1">
        <f t="array" ref="AE3330">_xlfn.XLOOKUP(Orders_C[[#This Row],[Store_ID]],Stores_c[[#All],[Store_ID]],Stores_c[[#All],[City]])</f>
        <v>North Robertstad</v>
      </c>
      <c r="AF3330" t="str" cm="1">
        <f t="array" ref="AF3330">_xlfn.XLOOKUP(Orders_C[[#This Row],[Store_ID]],Stores_c[[#All],[Store_ID]],Stores_c[[#All],[Manager_Name]])</f>
        <v>Mary Lewis</v>
      </c>
      <c r="AG3330" t="str" cm="1">
        <f t="array" ref="AG3330">_xlfn.XLOOKUP(Orders_C[[#This Row],[Store_ID]],Stores_c[[#All],[Store_ID]],Stores_c[[#All],[Store_Type]])</f>
        <v>Street</v>
      </c>
    </row>
    <row r="3331" spans="1:33" x14ac:dyDescent="0.25">
      <c r="A3331">
        <v>7958</v>
      </c>
      <c r="B3331" s="1">
        <v>46022</v>
      </c>
      <c r="C3331" s="2">
        <v>0.98165509259259254</v>
      </c>
      <c r="D3331">
        <v>1962</v>
      </c>
      <c r="E3331">
        <v>205</v>
      </c>
      <c r="F3331">
        <v>412</v>
      </c>
      <c r="G3331">
        <v>309</v>
      </c>
      <c r="H3331">
        <v>4</v>
      </c>
      <c r="I3331">
        <v>234</v>
      </c>
      <c r="J3331">
        <v>0</v>
      </c>
      <c r="K3331">
        <v>11.7</v>
      </c>
      <c r="L3331">
        <v>947.7</v>
      </c>
      <c r="M3331" t="s">
        <v>20</v>
      </c>
      <c r="N3331" t="s">
        <v>21</v>
      </c>
      <c r="O3331">
        <v>54</v>
      </c>
      <c r="P3331">
        <v>4</v>
      </c>
      <c r="Q3331" t="s">
        <v>1981</v>
      </c>
      <c r="R3331">
        <v>501</v>
      </c>
      <c r="S3331" s="3">
        <v>0</v>
      </c>
      <c r="T3331" s="6">
        <v>386.1</v>
      </c>
      <c r="U3331" t="s">
        <v>6328</v>
      </c>
      <c r="V3331">
        <v>2025</v>
      </c>
      <c r="W3331" t="s">
        <v>6331</v>
      </c>
      <c r="X3331" t="str">
        <f>_xlfn.XLOOKUP(Orders_C[[#This Row],[Product_ID]],Products_C[Product_ID],Products_C[Product_Name])</f>
        <v>Chicken Bucket</v>
      </c>
      <c r="Y3331" t="str">
        <f>_xlfn.XLOOKUP(Orders_C[[#This Row],[Product_ID]],Products_C[Product_ID],Products_C[Category])</f>
        <v>Dessert</v>
      </c>
      <c r="Z3331" t="str">
        <f>_xlfn.XLOOKUP(Orders_C[[#This Row],[Store_ID]],Stores_c[Store_ID],Stores_c[City])</f>
        <v>Port Jacob</v>
      </c>
      <c r="AA3331" t="str">
        <f>_xlfn.XLOOKUP(Orders_C[[#This Row],[Customer_ID]],Customers_c[Customer_ID],Customers_c[Customer_Name])</f>
        <v>Nicole Cross</v>
      </c>
      <c r="AB3331" s="6">
        <f>Orders_C[[#This Row],[Quantity]]*Orders_C[[#This Row],[Unit_Price]]*(1-Orders_C[[#This Row],[Discount %]])+Orders_C[[#This Row],[Tax]]</f>
        <v>947.7</v>
      </c>
      <c r="AC3331" s="9">
        <f>(Orders_C[[#This Row],[Unit_Price]]*Orders_C[[#This Row],[Quantity]])-Orders_C[[#This Row],[Discount]]+Orders_C[[#This Row],[Tax]]</f>
        <v>947.7</v>
      </c>
      <c r="AD3331" t="str">
        <f>IF(COUNTIF(Orders_C[[#All],[Customer_ID]],Orders_C[[#This Row],[Customer_ID]])&gt;1,"Repeat","New")</f>
        <v>Repeat</v>
      </c>
      <c r="AE3331" t="str" cm="1">
        <f t="array" ref="AE3331">_xlfn.XLOOKUP(Orders_C[[#This Row],[Store_ID]],Stores_c[[#All],[Store_ID]],Stores_c[[#All],[City]])</f>
        <v>Port Jacob</v>
      </c>
      <c r="AF3331" t="str" cm="1">
        <f t="array" ref="AF3331">_xlfn.XLOOKUP(Orders_C[[#This Row],[Store_ID]],Stores_c[[#All],[Store_ID]],Stores_c[[#All],[Manager_Name]])</f>
        <v>David Harris</v>
      </c>
      <c r="AG3331" t="str" cm="1">
        <f t="array" ref="AG3331">_xlfn.XLOOKUP(Orders_C[[#This Row],[Store_ID]],Stores_c[[#All],[Store_ID]],Stores_c[[#All],[Store_Type]])</f>
        <v>Mall</v>
      </c>
    </row>
    <row r="3332" spans="1:33" x14ac:dyDescent="0.25">
      <c r="A3332">
        <v>9750</v>
      </c>
      <c r="B3332" s="1">
        <v>46026</v>
      </c>
      <c r="C3332" s="2">
        <v>0.1193287037037037</v>
      </c>
      <c r="D3332">
        <v>1106</v>
      </c>
      <c r="E3332">
        <v>213</v>
      </c>
      <c r="F3332">
        <v>402</v>
      </c>
      <c r="G3332">
        <v>307</v>
      </c>
      <c r="H3332">
        <v>2</v>
      </c>
      <c r="I3332">
        <v>466</v>
      </c>
      <c r="J3332">
        <v>10</v>
      </c>
      <c r="K3332">
        <v>23.3</v>
      </c>
      <c r="L3332">
        <v>945.3</v>
      </c>
      <c r="M3332" t="s">
        <v>19</v>
      </c>
      <c r="N3332" t="s">
        <v>23</v>
      </c>
      <c r="O3332">
        <v>18</v>
      </c>
      <c r="P3332">
        <v>3</v>
      </c>
      <c r="Q3332" t="s">
        <v>3773</v>
      </c>
      <c r="R3332">
        <v>504</v>
      </c>
      <c r="S3332" s="3">
        <v>0.1</v>
      </c>
      <c r="T3332" s="6">
        <v>386.1</v>
      </c>
      <c r="U3332" t="s">
        <v>6330</v>
      </c>
      <c r="V3332">
        <v>2026</v>
      </c>
      <c r="W3332" t="s">
        <v>6333</v>
      </c>
      <c r="X3332" t="str">
        <f>_xlfn.XLOOKUP(Orders_C[[#This Row],[Product_ID]],Products_C[Product_ID],Products_C[Product_Name])</f>
        <v>Chicken Wings</v>
      </c>
      <c r="Y3332" t="str">
        <f>_xlfn.XLOOKUP(Orders_C[[#This Row],[Product_ID]],Products_C[Product_ID],Products_C[Category])</f>
        <v>Chicken</v>
      </c>
      <c r="Z3332" t="str">
        <f>_xlfn.XLOOKUP(Orders_C[[#This Row],[Store_ID]],Stores_c[Store_ID],Stores_c[City])</f>
        <v>Lake Kristashire</v>
      </c>
      <c r="AA3332" t="str">
        <f>_xlfn.XLOOKUP(Orders_C[[#This Row],[Customer_ID]],Customers_c[Customer_ID],Customers_c[Customer_Name])</f>
        <v>Jesse Bishop</v>
      </c>
      <c r="AB3332" s="6">
        <f>Orders_C[[#This Row],[Quantity]]*Orders_C[[#This Row],[Unit_Price]]*(1-Orders_C[[#This Row],[Discount %]])+Orders_C[[#This Row],[Tax]]</f>
        <v>862.1</v>
      </c>
      <c r="AC3332" s="9">
        <f>(Orders_C[[#This Row],[Unit_Price]]*Orders_C[[#This Row],[Quantity]])-Orders_C[[#This Row],[Discount]]+Orders_C[[#This Row],[Tax]]</f>
        <v>945.3</v>
      </c>
      <c r="AD3332" t="str">
        <f>IF(COUNTIF(Orders_C[[#All],[Customer_ID]],Orders_C[[#This Row],[Customer_ID]])&gt;1,"Repeat","New")</f>
        <v>Repeat</v>
      </c>
      <c r="AE3332" t="str" cm="1">
        <f t="array" ref="AE3332">_xlfn.XLOOKUP(Orders_C[[#This Row],[Store_ID]],Stores_c[[#All],[Store_ID]],Stores_c[[#All],[City]])</f>
        <v>Lake Kristashire</v>
      </c>
      <c r="AF3332" t="str" cm="1">
        <f t="array" ref="AF3332">_xlfn.XLOOKUP(Orders_C[[#This Row],[Store_ID]],Stores_c[[#All],[Store_ID]],Stores_c[[#All],[Manager_Name]])</f>
        <v>Andrea Daugherty</v>
      </c>
      <c r="AG3332" t="str" cm="1">
        <f t="array" ref="AG3332">_xlfn.XLOOKUP(Orders_C[[#This Row],[Store_ID]],Stores_c[[#All],[Store_ID]],Stores_c[[#All],[Store_Type]])</f>
        <v>Mall</v>
      </c>
    </row>
    <row r="3333" spans="1:33" x14ac:dyDescent="0.25">
      <c r="A3333">
        <v>8287</v>
      </c>
      <c r="B3333" s="1">
        <v>45961</v>
      </c>
      <c r="C3333" s="2">
        <v>0.53167824074074077</v>
      </c>
      <c r="D3333">
        <v>1358</v>
      </c>
      <c r="E3333">
        <v>210</v>
      </c>
      <c r="F3333">
        <v>525</v>
      </c>
      <c r="G3333">
        <v>332</v>
      </c>
      <c r="H3333">
        <v>2</v>
      </c>
      <c r="I3333">
        <v>472</v>
      </c>
      <c r="J3333">
        <v>15</v>
      </c>
      <c r="K3333">
        <v>23.6</v>
      </c>
      <c r="L3333">
        <v>952.6</v>
      </c>
      <c r="M3333" t="s">
        <v>20</v>
      </c>
      <c r="N3333" t="s">
        <v>22</v>
      </c>
      <c r="O3333">
        <v>12</v>
      </c>
      <c r="P3333">
        <v>5</v>
      </c>
      <c r="Q3333" t="s">
        <v>2310</v>
      </c>
      <c r="R3333">
        <v>503</v>
      </c>
      <c r="S3333" s="3">
        <v>0.15</v>
      </c>
      <c r="T3333" s="6">
        <v>386.20000000000005</v>
      </c>
      <c r="U3333" t="s">
        <v>6332</v>
      </c>
      <c r="V3333">
        <v>2025</v>
      </c>
      <c r="W3333" t="s">
        <v>6333</v>
      </c>
      <c r="X3333" t="str">
        <f>_xlfn.XLOOKUP(Orders_C[[#This Row],[Product_ID]],Products_C[Product_ID],Products_C[Product_Name])</f>
        <v>Zinger Burger</v>
      </c>
      <c r="Y3333" t="str">
        <f>_xlfn.XLOOKUP(Orders_C[[#This Row],[Product_ID]],Products_C[Product_ID],Products_C[Category])</f>
        <v>Beverage</v>
      </c>
      <c r="Z3333" t="str">
        <f>_xlfn.XLOOKUP(Orders_C[[#This Row],[Store_ID]],Stores_c[Store_ID],Stores_c[City])</f>
        <v>East William</v>
      </c>
      <c r="AA3333" t="str">
        <f>_xlfn.XLOOKUP(Orders_C[[#This Row],[Customer_ID]],Customers_c[Customer_ID],Customers_c[Customer_Name])</f>
        <v>Jeremy Perez</v>
      </c>
      <c r="AB3333" s="6">
        <f>Orders_C[[#This Row],[Quantity]]*Orders_C[[#This Row],[Unit_Price]]*(1-Orders_C[[#This Row],[Discount %]])+Orders_C[[#This Row],[Tax]]</f>
        <v>826</v>
      </c>
      <c r="AC3333" s="9">
        <f>(Orders_C[[#This Row],[Unit_Price]]*Orders_C[[#This Row],[Quantity]])-Orders_C[[#This Row],[Discount]]+Orders_C[[#This Row],[Tax]]</f>
        <v>952.6</v>
      </c>
      <c r="AD3333" t="str">
        <f>IF(COUNTIF(Orders_C[[#All],[Customer_ID]],Orders_C[[#This Row],[Customer_ID]])&gt;1,"Repeat","New")</f>
        <v>Repeat</v>
      </c>
      <c r="AE3333" t="str" cm="1">
        <f t="array" ref="AE3333">_xlfn.XLOOKUP(Orders_C[[#This Row],[Store_ID]],Stores_c[[#All],[Store_ID]],Stores_c[[#All],[City]])</f>
        <v>East William</v>
      </c>
      <c r="AF3333" t="str" cm="1">
        <f t="array" ref="AF3333">_xlfn.XLOOKUP(Orders_C[[#This Row],[Store_ID]],Stores_c[[#All],[Store_ID]],Stores_c[[#All],[Manager_Name]])</f>
        <v>Victoria Butler</v>
      </c>
      <c r="AG3333" t="str" cm="1">
        <f t="array" ref="AG3333">_xlfn.XLOOKUP(Orders_C[[#This Row],[Store_ID]],Stores_c[[#All],[Store_ID]],Stores_c[[#All],[Store_Type]])</f>
        <v>Drive-Thru</v>
      </c>
    </row>
    <row r="3334" spans="1:33" x14ac:dyDescent="0.25">
      <c r="A3334">
        <v>8380</v>
      </c>
      <c r="B3334" s="1">
        <v>45966</v>
      </c>
      <c r="C3334" s="2">
        <v>0.35097222222222224</v>
      </c>
      <c r="D3334">
        <v>1977</v>
      </c>
      <c r="E3334">
        <v>215</v>
      </c>
      <c r="F3334">
        <v>537</v>
      </c>
      <c r="G3334">
        <v>303</v>
      </c>
      <c r="H3334">
        <v>2</v>
      </c>
      <c r="I3334">
        <v>472</v>
      </c>
      <c r="J3334">
        <v>15</v>
      </c>
      <c r="K3334">
        <v>23.6</v>
      </c>
      <c r="L3334">
        <v>952.6</v>
      </c>
      <c r="M3334" t="s">
        <v>19</v>
      </c>
      <c r="N3334" t="s">
        <v>21</v>
      </c>
      <c r="O3334">
        <v>28</v>
      </c>
      <c r="P3334">
        <v>1</v>
      </c>
      <c r="Q3334" t="s">
        <v>2403</v>
      </c>
      <c r="R3334">
        <v>508</v>
      </c>
      <c r="S3334" s="3">
        <v>0.15</v>
      </c>
      <c r="T3334" s="6">
        <v>386.20000000000005</v>
      </c>
      <c r="U3334" t="s">
        <v>6336</v>
      </c>
      <c r="V3334">
        <v>2025</v>
      </c>
      <c r="W3334" t="s">
        <v>6329</v>
      </c>
      <c r="X3334" t="str">
        <f>_xlfn.XLOOKUP(Orders_C[[#This Row],[Product_ID]],Products_C[Product_ID],Products_C[Product_Name])</f>
        <v>Chocolate Lava Cake</v>
      </c>
      <c r="Y3334" t="str">
        <f>_xlfn.XLOOKUP(Orders_C[[#This Row],[Product_ID]],Products_C[Product_ID],Products_C[Category])</f>
        <v>Chicken</v>
      </c>
      <c r="Z3334" t="str">
        <f>_xlfn.XLOOKUP(Orders_C[[#This Row],[Store_ID]],Stores_c[Store_ID],Stores_c[City])</f>
        <v>Sallyburgh</v>
      </c>
      <c r="AA3334" t="str">
        <f>_xlfn.XLOOKUP(Orders_C[[#This Row],[Customer_ID]],Customers_c[Customer_ID],Customers_c[Customer_Name])</f>
        <v>Jason Davis</v>
      </c>
      <c r="AB3334" s="6">
        <f>Orders_C[[#This Row],[Quantity]]*Orders_C[[#This Row],[Unit_Price]]*(1-Orders_C[[#This Row],[Discount %]])+Orders_C[[#This Row],[Tax]]</f>
        <v>826</v>
      </c>
      <c r="AC3334" s="9">
        <f>(Orders_C[[#This Row],[Unit_Price]]*Orders_C[[#This Row],[Quantity]])-Orders_C[[#This Row],[Discount]]+Orders_C[[#This Row],[Tax]]</f>
        <v>952.6</v>
      </c>
      <c r="AD3334" t="str">
        <f>IF(COUNTIF(Orders_C[[#All],[Customer_ID]],Orders_C[[#This Row],[Customer_ID]])&gt;1,"Repeat","New")</f>
        <v>Repeat</v>
      </c>
      <c r="AE3334" t="str" cm="1">
        <f t="array" ref="AE3334">_xlfn.XLOOKUP(Orders_C[[#This Row],[Store_ID]],Stores_c[[#All],[Store_ID]],Stores_c[[#All],[City]])</f>
        <v>Sallyburgh</v>
      </c>
      <c r="AF3334" t="str" cm="1">
        <f t="array" ref="AF3334">_xlfn.XLOOKUP(Orders_C[[#This Row],[Store_ID]],Stores_c[[#All],[Store_ID]],Stores_c[[#All],[Manager_Name]])</f>
        <v>Benjamin Mccoy</v>
      </c>
      <c r="AG3334" t="str" cm="1">
        <f t="array" ref="AG3334">_xlfn.XLOOKUP(Orders_C[[#This Row],[Store_ID]],Stores_c[[#All],[Store_ID]],Stores_c[[#All],[Store_Type]])</f>
        <v>Drive-Thru</v>
      </c>
    </row>
    <row r="3335" spans="1:33" x14ac:dyDescent="0.25">
      <c r="A3335">
        <v>6743</v>
      </c>
      <c r="B3335" s="1">
        <v>46017</v>
      </c>
      <c r="C3335" s="2">
        <v>0.55203703703703699</v>
      </c>
      <c r="D3335">
        <v>1004</v>
      </c>
      <c r="E3335">
        <v>221</v>
      </c>
      <c r="F3335">
        <v>495</v>
      </c>
      <c r="G3335">
        <v>325</v>
      </c>
      <c r="H3335">
        <v>3</v>
      </c>
      <c r="I3335">
        <v>321</v>
      </c>
      <c r="J3335">
        <v>15</v>
      </c>
      <c r="K3335">
        <v>16.05</v>
      </c>
      <c r="L3335">
        <v>964.05</v>
      </c>
      <c r="M3335" t="s">
        <v>19</v>
      </c>
      <c r="N3335" t="s">
        <v>23</v>
      </c>
      <c r="O3335">
        <v>33</v>
      </c>
      <c r="P3335">
        <v>3</v>
      </c>
      <c r="Q3335" t="s">
        <v>766</v>
      </c>
      <c r="R3335">
        <v>510</v>
      </c>
      <c r="S3335" s="3">
        <v>0.15</v>
      </c>
      <c r="T3335" s="6">
        <v>386.25</v>
      </c>
      <c r="U3335" t="s">
        <v>6328</v>
      </c>
      <c r="V3335">
        <v>2025</v>
      </c>
      <c r="W3335" t="s">
        <v>6329</v>
      </c>
      <c r="X3335" t="str">
        <f>_xlfn.XLOOKUP(Orders_C[[#This Row],[Product_ID]],Products_C[Product_ID],Products_C[Product_Name])</f>
        <v>Veg Burger</v>
      </c>
      <c r="Y3335" t="str">
        <f>_xlfn.XLOOKUP(Orders_C[[#This Row],[Product_ID]],Products_C[Product_ID],Products_C[Category])</f>
        <v>Chicken</v>
      </c>
      <c r="Z3335" t="str">
        <f>_xlfn.XLOOKUP(Orders_C[[#This Row],[Store_ID]],Stores_c[Store_ID],Stores_c[City])</f>
        <v>Port Barbarabury</v>
      </c>
      <c r="AA3335" t="str">
        <f>_xlfn.XLOOKUP(Orders_C[[#This Row],[Customer_ID]],Customers_c[Customer_ID],Customers_c[Customer_Name])</f>
        <v>Mark Hernandez</v>
      </c>
      <c r="AB3335" s="6">
        <f>Orders_C[[#This Row],[Quantity]]*Orders_C[[#This Row],[Unit_Price]]*(1-Orders_C[[#This Row],[Discount %]])+Orders_C[[#This Row],[Tax]]</f>
        <v>834.59999999999991</v>
      </c>
      <c r="AC3335" s="9">
        <f>(Orders_C[[#This Row],[Unit_Price]]*Orders_C[[#This Row],[Quantity]])-Orders_C[[#This Row],[Discount]]+Orders_C[[#This Row],[Tax]]</f>
        <v>964.05</v>
      </c>
      <c r="AD3335" t="str">
        <f>IF(COUNTIF(Orders_C[[#All],[Customer_ID]],Orders_C[[#This Row],[Customer_ID]])&gt;1,"Repeat","New")</f>
        <v>Repeat</v>
      </c>
      <c r="AE3335" t="str" cm="1">
        <f t="array" ref="AE3335">_xlfn.XLOOKUP(Orders_C[[#This Row],[Store_ID]],Stores_c[[#All],[Store_ID]],Stores_c[[#All],[City]])</f>
        <v>Port Barbarabury</v>
      </c>
      <c r="AF3335" t="str" cm="1">
        <f t="array" ref="AF3335">_xlfn.XLOOKUP(Orders_C[[#This Row],[Store_ID]],Stores_c[[#All],[Store_ID]],Stores_c[[#All],[Manager_Name]])</f>
        <v>Edward Nguyen</v>
      </c>
      <c r="AG3335" t="str" cm="1">
        <f t="array" ref="AG3335">_xlfn.XLOOKUP(Orders_C[[#This Row],[Store_ID]],Stores_c[[#All],[Store_ID]],Stores_c[[#All],[Store_Type]])</f>
        <v>Street</v>
      </c>
    </row>
    <row r="3336" spans="1:33" x14ac:dyDescent="0.25">
      <c r="A3336">
        <v>9617</v>
      </c>
      <c r="B3336" s="1">
        <v>45898</v>
      </c>
      <c r="C3336" s="2">
        <v>0.97944444444444445</v>
      </c>
      <c r="D3336">
        <v>1413</v>
      </c>
      <c r="E3336">
        <v>210</v>
      </c>
      <c r="F3336">
        <v>526</v>
      </c>
      <c r="G3336">
        <v>312</v>
      </c>
      <c r="H3336">
        <v>3</v>
      </c>
      <c r="I3336">
        <v>317</v>
      </c>
      <c r="J3336">
        <v>10</v>
      </c>
      <c r="K3336">
        <v>15.85</v>
      </c>
      <c r="L3336">
        <v>956.85</v>
      </c>
      <c r="M3336" t="s">
        <v>19</v>
      </c>
      <c r="N3336" t="s">
        <v>22</v>
      </c>
      <c r="O3336">
        <v>11</v>
      </c>
      <c r="P3336">
        <v>5</v>
      </c>
      <c r="Q3336" t="s">
        <v>3640</v>
      </c>
      <c r="R3336">
        <v>506</v>
      </c>
      <c r="S3336" s="3">
        <v>0.1</v>
      </c>
      <c r="T3336" s="6">
        <v>386.25</v>
      </c>
      <c r="U3336" t="s">
        <v>6342</v>
      </c>
      <c r="V3336">
        <v>2025</v>
      </c>
      <c r="W3336" t="s">
        <v>6333</v>
      </c>
      <c r="X3336" t="str">
        <f>_xlfn.XLOOKUP(Orders_C[[#This Row],[Product_ID]],Products_C[Product_ID],Products_C[Product_Name])</f>
        <v>Veg Burger</v>
      </c>
      <c r="Y3336" t="str">
        <f>_xlfn.XLOOKUP(Orders_C[[#This Row],[Product_ID]],Products_C[Product_ID],Products_C[Category])</f>
        <v>Burger</v>
      </c>
      <c r="Z3336" t="str">
        <f>_xlfn.XLOOKUP(Orders_C[[#This Row],[Store_ID]],Stores_c[Store_ID],Stores_c[City])</f>
        <v>East William</v>
      </c>
      <c r="AA3336" t="str">
        <f>_xlfn.XLOOKUP(Orders_C[[#This Row],[Customer_ID]],Customers_c[Customer_ID],Customers_c[Customer_Name])</f>
        <v>Mr. Tyler Garza</v>
      </c>
      <c r="AB3336" s="6">
        <f>Orders_C[[#This Row],[Quantity]]*Orders_C[[#This Row],[Unit_Price]]*(1-Orders_C[[#This Row],[Discount %]])+Orders_C[[#This Row],[Tax]]</f>
        <v>871.75</v>
      </c>
      <c r="AC3336" s="9">
        <f>(Orders_C[[#This Row],[Unit_Price]]*Orders_C[[#This Row],[Quantity]])-Orders_C[[#This Row],[Discount]]+Orders_C[[#This Row],[Tax]]</f>
        <v>956.85</v>
      </c>
      <c r="AD3336" t="str">
        <f>IF(COUNTIF(Orders_C[[#All],[Customer_ID]],Orders_C[[#This Row],[Customer_ID]])&gt;1,"Repeat","New")</f>
        <v>Repeat</v>
      </c>
      <c r="AE3336" t="str" cm="1">
        <f t="array" ref="AE3336">_xlfn.XLOOKUP(Orders_C[[#This Row],[Store_ID]],Stores_c[[#All],[Store_ID]],Stores_c[[#All],[City]])</f>
        <v>East William</v>
      </c>
      <c r="AF3336" t="str" cm="1">
        <f t="array" ref="AF3336">_xlfn.XLOOKUP(Orders_C[[#This Row],[Store_ID]],Stores_c[[#All],[Store_ID]],Stores_c[[#All],[Manager_Name]])</f>
        <v>Victoria Butler</v>
      </c>
      <c r="AG3336" t="str" cm="1">
        <f t="array" ref="AG3336">_xlfn.XLOOKUP(Orders_C[[#This Row],[Store_ID]],Stores_c[[#All],[Store_ID]],Stores_c[[#All],[Store_Type]])</f>
        <v>Drive-Thru</v>
      </c>
    </row>
    <row r="3337" spans="1:33" x14ac:dyDescent="0.25">
      <c r="A3337">
        <v>7203</v>
      </c>
      <c r="B3337" s="1">
        <v>45805</v>
      </c>
      <c r="C3337" s="2">
        <v>0.78129629629629627</v>
      </c>
      <c r="D3337">
        <v>1629</v>
      </c>
      <c r="E3337">
        <v>207</v>
      </c>
      <c r="F3337">
        <v>487</v>
      </c>
      <c r="G3337">
        <v>308</v>
      </c>
      <c r="H3337">
        <v>3</v>
      </c>
      <c r="I3337">
        <v>309</v>
      </c>
      <c r="J3337">
        <v>0</v>
      </c>
      <c r="K3337">
        <v>15.45</v>
      </c>
      <c r="L3337">
        <v>942.45</v>
      </c>
      <c r="M3337" t="s">
        <v>19</v>
      </c>
      <c r="N3337" t="s">
        <v>23</v>
      </c>
      <c r="O3337">
        <v>20</v>
      </c>
      <c r="P3337">
        <v>2</v>
      </c>
      <c r="Q3337" t="s">
        <v>1226</v>
      </c>
      <c r="R3337">
        <v>502</v>
      </c>
      <c r="S3337" s="3">
        <v>0</v>
      </c>
      <c r="T3337" s="6">
        <v>386.25000000000011</v>
      </c>
      <c r="U3337" t="s">
        <v>6339</v>
      </c>
      <c r="V3337">
        <v>2025</v>
      </c>
      <c r="W3337" t="s">
        <v>6333</v>
      </c>
      <c r="X3337" t="str">
        <f>_xlfn.XLOOKUP(Orders_C[[#This Row],[Product_ID]],Products_C[Product_ID],Products_C[Product_Name])</f>
        <v>Zinger Burger</v>
      </c>
      <c r="Y3337" t="str">
        <f>_xlfn.XLOOKUP(Orders_C[[#This Row],[Product_ID]],Products_C[Product_ID],Products_C[Category])</f>
        <v>Beverage</v>
      </c>
      <c r="Z3337" t="str">
        <f>_xlfn.XLOOKUP(Orders_C[[#This Row],[Store_ID]],Stores_c[Store_ID],Stores_c[City])</f>
        <v>Christineton</v>
      </c>
      <c r="AA3337" t="str">
        <f>_xlfn.XLOOKUP(Orders_C[[#This Row],[Customer_ID]],Customers_c[Customer_ID],Customers_c[Customer_Name])</f>
        <v>Bradley Jordan</v>
      </c>
      <c r="AB3337" s="6">
        <f>Orders_C[[#This Row],[Quantity]]*Orders_C[[#This Row],[Unit_Price]]*(1-Orders_C[[#This Row],[Discount %]])+Orders_C[[#This Row],[Tax]]</f>
        <v>942.45</v>
      </c>
      <c r="AC3337" s="9">
        <f>(Orders_C[[#This Row],[Unit_Price]]*Orders_C[[#This Row],[Quantity]])-Orders_C[[#This Row],[Discount]]+Orders_C[[#This Row],[Tax]]</f>
        <v>942.45</v>
      </c>
      <c r="AD3337" t="str">
        <f>IF(COUNTIF(Orders_C[[#All],[Customer_ID]],Orders_C[[#This Row],[Customer_ID]])&gt;1,"Repeat","New")</f>
        <v>Repeat</v>
      </c>
      <c r="AE3337" t="str" cm="1">
        <f t="array" ref="AE3337">_xlfn.XLOOKUP(Orders_C[[#This Row],[Store_ID]],Stores_c[[#All],[Store_ID]],Stores_c[[#All],[City]])</f>
        <v>Christineton</v>
      </c>
      <c r="AF3337" t="str" cm="1">
        <f t="array" ref="AF3337">_xlfn.XLOOKUP(Orders_C[[#This Row],[Store_ID]],Stores_c[[#All],[Store_ID]],Stores_c[[#All],[Manager_Name]])</f>
        <v>Dr. William Hubbard MD</v>
      </c>
      <c r="AG3337" t="str" cm="1">
        <f t="array" ref="AG3337">_xlfn.XLOOKUP(Orders_C[[#This Row],[Store_ID]],Stores_c[[#All],[Store_ID]],Stores_c[[#All],[Store_Type]])</f>
        <v>Street</v>
      </c>
    </row>
    <row r="3338" spans="1:33" x14ac:dyDescent="0.25">
      <c r="A3338">
        <v>9418</v>
      </c>
      <c r="B3338" s="1">
        <v>45867</v>
      </c>
      <c r="C3338" s="2">
        <v>0.2169675925925926</v>
      </c>
      <c r="D3338">
        <v>1556</v>
      </c>
      <c r="E3338">
        <v>210</v>
      </c>
      <c r="F3338">
        <v>435</v>
      </c>
      <c r="G3338">
        <v>323</v>
      </c>
      <c r="H3338">
        <v>2</v>
      </c>
      <c r="I3338">
        <v>461</v>
      </c>
      <c r="J3338">
        <v>5</v>
      </c>
      <c r="K3338">
        <v>23.05</v>
      </c>
      <c r="L3338">
        <v>940.05</v>
      </c>
      <c r="M3338" t="s">
        <v>18</v>
      </c>
      <c r="N3338" t="s">
        <v>22</v>
      </c>
      <c r="O3338">
        <v>23</v>
      </c>
      <c r="P3338">
        <v>2</v>
      </c>
      <c r="Q3338" t="s">
        <v>3441</v>
      </c>
      <c r="R3338">
        <v>505</v>
      </c>
      <c r="S3338" s="3">
        <v>0.05</v>
      </c>
      <c r="T3338" s="6">
        <v>386.85</v>
      </c>
      <c r="U3338" t="s">
        <v>6341</v>
      </c>
      <c r="V3338">
        <v>2025</v>
      </c>
      <c r="W3338" t="s">
        <v>6329</v>
      </c>
      <c r="X3338" t="str">
        <f>_xlfn.XLOOKUP(Orders_C[[#This Row],[Product_ID]],Products_C[Product_ID],Products_C[Product_Name])</f>
        <v>Rice Bowl</v>
      </c>
      <c r="Y3338" t="str">
        <f>_xlfn.XLOOKUP(Orders_C[[#This Row],[Product_ID]],Products_C[Product_ID],Products_C[Category])</f>
        <v>Beverage</v>
      </c>
      <c r="Z3338" t="str">
        <f>_xlfn.XLOOKUP(Orders_C[[#This Row],[Store_ID]],Stores_c[Store_ID],Stores_c[City])</f>
        <v>East William</v>
      </c>
      <c r="AA3338" t="str">
        <f>_xlfn.XLOOKUP(Orders_C[[#This Row],[Customer_ID]],Customers_c[Customer_ID],Customers_c[Customer_Name])</f>
        <v>Tina Vasquez</v>
      </c>
      <c r="AB3338" s="6">
        <f>Orders_C[[#This Row],[Quantity]]*Orders_C[[#This Row],[Unit_Price]]*(1-Orders_C[[#This Row],[Discount %]])+Orders_C[[#This Row],[Tax]]</f>
        <v>898.94999999999993</v>
      </c>
      <c r="AC3338" s="9">
        <f>(Orders_C[[#This Row],[Unit_Price]]*Orders_C[[#This Row],[Quantity]])-Orders_C[[#This Row],[Discount]]+Orders_C[[#This Row],[Tax]]</f>
        <v>940.05</v>
      </c>
      <c r="AD3338" t="str">
        <f>IF(COUNTIF(Orders_C[[#All],[Customer_ID]],Orders_C[[#This Row],[Customer_ID]])&gt;1,"Repeat","New")</f>
        <v>Repeat</v>
      </c>
      <c r="AE3338" t="str" cm="1">
        <f t="array" ref="AE3338">_xlfn.XLOOKUP(Orders_C[[#This Row],[Store_ID]],Stores_c[[#All],[Store_ID]],Stores_c[[#All],[City]])</f>
        <v>East William</v>
      </c>
      <c r="AF3338" t="str" cm="1">
        <f t="array" ref="AF3338">_xlfn.XLOOKUP(Orders_C[[#This Row],[Store_ID]],Stores_c[[#All],[Store_ID]],Stores_c[[#All],[Manager_Name]])</f>
        <v>Victoria Butler</v>
      </c>
      <c r="AG3338" t="str" cm="1">
        <f t="array" ref="AG3338">_xlfn.XLOOKUP(Orders_C[[#This Row],[Store_ID]],Stores_c[[#All],[Store_ID]],Stores_c[[#All],[Store_Type]])</f>
        <v>Drive-Thru</v>
      </c>
    </row>
    <row r="3339" spans="1:33" x14ac:dyDescent="0.25">
      <c r="A3339">
        <v>10362</v>
      </c>
      <c r="B3339" s="1">
        <v>45919</v>
      </c>
      <c r="C3339" s="2">
        <v>0.46096064814814813</v>
      </c>
      <c r="D3339">
        <v>1619</v>
      </c>
      <c r="E3339">
        <v>224</v>
      </c>
      <c r="F3339">
        <v>492</v>
      </c>
      <c r="G3339">
        <v>330</v>
      </c>
      <c r="H3339">
        <v>2</v>
      </c>
      <c r="I3339">
        <v>467</v>
      </c>
      <c r="J3339">
        <v>10</v>
      </c>
      <c r="K3339">
        <v>23.35</v>
      </c>
      <c r="L3339">
        <v>947.35</v>
      </c>
      <c r="M3339" t="s">
        <v>18</v>
      </c>
      <c r="N3339" t="s">
        <v>22</v>
      </c>
      <c r="O3339">
        <v>51</v>
      </c>
      <c r="P3339">
        <v>3</v>
      </c>
      <c r="Q3339" t="s">
        <v>4385</v>
      </c>
      <c r="R3339">
        <v>505</v>
      </c>
      <c r="S3339" s="3">
        <v>0.1</v>
      </c>
      <c r="T3339" s="6">
        <v>386.95000000000005</v>
      </c>
      <c r="U3339" t="s">
        <v>6335</v>
      </c>
      <c r="V3339">
        <v>2025</v>
      </c>
      <c r="W3339" t="s">
        <v>6331</v>
      </c>
      <c r="X3339" t="str">
        <f>_xlfn.XLOOKUP(Orders_C[[#This Row],[Product_ID]],Products_C[Product_ID],Products_C[Product_Name])</f>
        <v>Rice Bowl</v>
      </c>
      <c r="Y3339" t="str">
        <f>_xlfn.XLOOKUP(Orders_C[[#This Row],[Product_ID]],Products_C[Product_ID],Products_C[Category])</f>
        <v>Beverage</v>
      </c>
      <c r="Z3339" t="str">
        <f>_xlfn.XLOOKUP(Orders_C[[#This Row],[Store_ID]],Stores_c[Store_ID],Stores_c[City])</f>
        <v>Valdezton</v>
      </c>
      <c r="AA3339" t="str">
        <f>_xlfn.XLOOKUP(Orders_C[[#This Row],[Customer_ID]],Customers_c[Customer_ID],Customers_c[Customer_Name])</f>
        <v>Shawn Morales</v>
      </c>
      <c r="AB3339" s="6">
        <f>Orders_C[[#This Row],[Quantity]]*Orders_C[[#This Row],[Unit_Price]]*(1-Orders_C[[#This Row],[Discount %]])+Orders_C[[#This Row],[Tax]]</f>
        <v>863.95</v>
      </c>
      <c r="AC3339" s="9">
        <f>(Orders_C[[#This Row],[Unit_Price]]*Orders_C[[#This Row],[Quantity]])-Orders_C[[#This Row],[Discount]]+Orders_C[[#This Row],[Tax]]</f>
        <v>947.35</v>
      </c>
      <c r="AD3339" t="str">
        <f>IF(COUNTIF(Orders_C[[#All],[Customer_ID]],Orders_C[[#This Row],[Customer_ID]])&gt;1,"Repeat","New")</f>
        <v>Repeat</v>
      </c>
      <c r="AE3339" t="str" cm="1">
        <f t="array" ref="AE3339">_xlfn.XLOOKUP(Orders_C[[#This Row],[Store_ID]],Stores_c[[#All],[Store_ID]],Stores_c[[#All],[City]])</f>
        <v>Valdezton</v>
      </c>
      <c r="AF3339" t="str" cm="1">
        <f t="array" ref="AF3339">_xlfn.XLOOKUP(Orders_C[[#This Row],[Store_ID]],Stores_c[[#All],[Store_ID]],Stores_c[[#All],[Manager_Name]])</f>
        <v>John Rodriguez</v>
      </c>
      <c r="AG3339" t="str" cm="1">
        <f t="array" ref="AG3339">_xlfn.XLOOKUP(Orders_C[[#This Row],[Store_ID]],Stores_c[[#All],[Store_ID]],Stores_c[[#All],[Store_Type]])</f>
        <v>Street</v>
      </c>
    </row>
    <row r="3340" spans="1:33" x14ac:dyDescent="0.25">
      <c r="A3340">
        <v>10408</v>
      </c>
      <c r="B3340" s="1">
        <v>45950</v>
      </c>
      <c r="C3340" s="2">
        <v>0.38505787037037037</v>
      </c>
      <c r="D3340">
        <v>1010</v>
      </c>
      <c r="E3340">
        <v>212</v>
      </c>
      <c r="F3340">
        <v>432</v>
      </c>
      <c r="G3340">
        <v>317</v>
      </c>
      <c r="H3340">
        <v>3</v>
      </c>
      <c r="I3340">
        <v>322</v>
      </c>
      <c r="J3340">
        <v>15</v>
      </c>
      <c r="K3340">
        <v>16.100000000000001</v>
      </c>
      <c r="L3340">
        <v>967.1</v>
      </c>
      <c r="M3340" t="s">
        <v>19</v>
      </c>
      <c r="N3340" t="s">
        <v>21</v>
      </c>
      <c r="O3340">
        <v>51</v>
      </c>
      <c r="P3340">
        <v>3</v>
      </c>
      <c r="Q3340" t="s">
        <v>4431</v>
      </c>
      <c r="R3340">
        <v>507</v>
      </c>
      <c r="S3340" s="3">
        <v>0.15</v>
      </c>
      <c r="T3340" s="6">
        <v>387.5</v>
      </c>
      <c r="U3340" t="s">
        <v>6332</v>
      </c>
      <c r="V3340">
        <v>2025</v>
      </c>
      <c r="W3340" t="s">
        <v>6331</v>
      </c>
      <c r="X3340" t="str">
        <f>_xlfn.XLOOKUP(Orders_C[[#This Row],[Product_ID]],Products_C[Product_ID],Products_C[Product_Name])</f>
        <v>Popcorn Chicken</v>
      </c>
      <c r="Y3340" t="str">
        <f>_xlfn.XLOOKUP(Orders_C[[#This Row],[Product_ID]],Products_C[Product_ID],Products_C[Category])</f>
        <v>Dessert</v>
      </c>
      <c r="Z3340" t="str">
        <f>_xlfn.XLOOKUP(Orders_C[[#This Row],[Store_ID]],Stores_c[Store_ID],Stores_c[City])</f>
        <v>Andrewview</v>
      </c>
      <c r="AA3340" t="str">
        <f>_xlfn.XLOOKUP(Orders_C[[#This Row],[Customer_ID]],Customers_c[Customer_ID],Customers_c[Customer_Name])</f>
        <v>Patricia Smith</v>
      </c>
      <c r="AB3340" s="6">
        <f>Orders_C[[#This Row],[Quantity]]*Orders_C[[#This Row],[Unit_Price]]*(1-Orders_C[[#This Row],[Discount %]])+Orders_C[[#This Row],[Tax]]</f>
        <v>837.2</v>
      </c>
      <c r="AC3340" s="9">
        <f>(Orders_C[[#This Row],[Unit_Price]]*Orders_C[[#This Row],[Quantity]])-Orders_C[[#This Row],[Discount]]+Orders_C[[#This Row],[Tax]]</f>
        <v>967.1</v>
      </c>
      <c r="AD3340" t="str">
        <f>IF(COUNTIF(Orders_C[[#All],[Customer_ID]],Orders_C[[#This Row],[Customer_ID]])&gt;1,"Repeat","New")</f>
        <v>Repeat</v>
      </c>
      <c r="AE3340" t="str" cm="1">
        <f t="array" ref="AE3340">_xlfn.XLOOKUP(Orders_C[[#This Row],[Store_ID]],Stores_c[[#All],[Store_ID]],Stores_c[[#All],[City]])</f>
        <v>Andrewview</v>
      </c>
      <c r="AF3340" t="str" cm="1">
        <f t="array" ref="AF3340">_xlfn.XLOOKUP(Orders_C[[#This Row],[Store_ID]],Stores_c[[#All],[Store_ID]],Stores_c[[#All],[Manager_Name]])</f>
        <v>Alice Sutton</v>
      </c>
      <c r="AG3340" t="str" cm="1">
        <f t="array" ref="AG3340">_xlfn.XLOOKUP(Orders_C[[#This Row],[Store_ID]],Stores_c[[#All],[Store_ID]],Stores_c[[#All],[Store_Type]])</f>
        <v>Mall</v>
      </c>
    </row>
    <row r="3341" spans="1:33" x14ac:dyDescent="0.25">
      <c r="A3341">
        <v>10551</v>
      </c>
      <c r="B3341" s="1">
        <v>45806</v>
      </c>
      <c r="C3341" s="2">
        <v>0.86081018518518515</v>
      </c>
      <c r="D3341">
        <v>1330</v>
      </c>
      <c r="E3341">
        <v>201</v>
      </c>
      <c r="F3341">
        <v>430</v>
      </c>
      <c r="G3341">
        <v>312</v>
      </c>
      <c r="H3341">
        <v>3</v>
      </c>
      <c r="I3341">
        <v>322</v>
      </c>
      <c r="J3341">
        <v>15</v>
      </c>
      <c r="K3341">
        <v>16.100000000000001</v>
      </c>
      <c r="L3341">
        <v>967.1</v>
      </c>
      <c r="M3341" t="s">
        <v>18</v>
      </c>
      <c r="N3341" t="s">
        <v>23</v>
      </c>
      <c r="O3341">
        <v>39</v>
      </c>
      <c r="P3341">
        <v>2</v>
      </c>
      <c r="Q3341" t="s">
        <v>4574</v>
      </c>
      <c r="R3341">
        <v>502</v>
      </c>
      <c r="S3341" s="3">
        <v>0.15</v>
      </c>
      <c r="T3341" s="6">
        <v>387.5</v>
      </c>
      <c r="U3341" t="s">
        <v>6339</v>
      </c>
      <c r="V3341">
        <v>2025</v>
      </c>
      <c r="W3341" t="s">
        <v>6329</v>
      </c>
      <c r="X3341" t="str">
        <f>_xlfn.XLOOKUP(Orders_C[[#This Row],[Product_ID]],Products_C[Product_ID],Products_C[Product_Name])</f>
        <v>Veg Burger</v>
      </c>
      <c r="Y3341" t="str">
        <f>_xlfn.XLOOKUP(Orders_C[[#This Row],[Product_ID]],Products_C[Product_ID],Products_C[Category])</f>
        <v>Burger</v>
      </c>
      <c r="Z3341" t="str">
        <f>_xlfn.XLOOKUP(Orders_C[[#This Row],[Store_ID]],Stores_c[Store_ID],Stores_c[City])</f>
        <v>Lake Nicholasburgh</v>
      </c>
      <c r="AA3341" t="str">
        <f>_xlfn.XLOOKUP(Orders_C[[#This Row],[Customer_ID]],Customers_c[Customer_ID],Customers_c[Customer_Name])</f>
        <v>Jessica Smith</v>
      </c>
      <c r="AB3341" s="6">
        <f>Orders_C[[#This Row],[Quantity]]*Orders_C[[#This Row],[Unit_Price]]*(1-Orders_C[[#This Row],[Discount %]])+Orders_C[[#This Row],[Tax]]</f>
        <v>837.2</v>
      </c>
      <c r="AC3341" s="9">
        <f>(Orders_C[[#This Row],[Unit_Price]]*Orders_C[[#This Row],[Quantity]])-Orders_C[[#This Row],[Discount]]+Orders_C[[#This Row],[Tax]]</f>
        <v>967.1</v>
      </c>
      <c r="AD3341" t="str">
        <f>IF(COUNTIF(Orders_C[[#All],[Customer_ID]],Orders_C[[#This Row],[Customer_ID]])&gt;1,"Repeat","New")</f>
        <v>Repeat</v>
      </c>
      <c r="AE3341" t="str" cm="1">
        <f t="array" ref="AE3341">_xlfn.XLOOKUP(Orders_C[[#This Row],[Store_ID]],Stores_c[[#All],[Store_ID]],Stores_c[[#All],[City]])</f>
        <v>Lake Nicholasburgh</v>
      </c>
      <c r="AF3341" t="str" cm="1">
        <f t="array" ref="AF3341">_xlfn.XLOOKUP(Orders_C[[#This Row],[Store_ID]],Stores_c[[#All],[Store_ID]],Stores_c[[#All],[Manager_Name]])</f>
        <v>Maurice Garcia</v>
      </c>
      <c r="AG3341" t="str" cm="1">
        <f t="array" ref="AG3341">_xlfn.XLOOKUP(Orders_C[[#This Row],[Store_ID]],Stores_c[[#All],[Store_ID]],Stores_c[[#All],[Store_Type]])</f>
        <v>Mall</v>
      </c>
    </row>
    <row r="3342" spans="1:33" x14ac:dyDescent="0.25">
      <c r="A3342">
        <v>9569</v>
      </c>
      <c r="B3342" s="1">
        <v>46003</v>
      </c>
      <c r="C3342" s="2">
        <v>0.95678240740740739</v>
      </c>
      <c r="D3342">
        <v>1554</v>
      </c>
      <c r="E3342">
        <v>205</v>
      </c>
      <c r="F3342">
        <v>455</v>
      </c>
      <c r="G3342">
        <v>334</v>
      </c>
      <c r="H3342">
        <v>3</v>
      </c>
      <c r="I3342">
        <v>314</v>
      </c>
      <c r="J3342">
        <v>5</v>
      </c>
      <c r="K3342">
        <v>15.7</v>
      </c>
      <c r="L3342">
        <v>952.7</v>
      </c>
      <c r="M3342" t="s">
        <v>18</v>
      </c>
      <c r="N3342" t="s">
        <v>21</v>
      </c>
      <c r="O3342">
        <v>44</v>
      </c>
      <c r="P3342">
        <v>2</v>
      </c>
      <c r="Q3342" t="s">
        <v>3592</v>
      </c>
      <c r="R3342">
        <v>509</v>
      </c>
      <c r="S3342" s="3">
        <v>0.05</v>
      </c>
      <c r="T3342" s="6">
        <v>387.50000000000011</v>
      </c>
      <c r="U3342" t="s">
        <v>6328</v>
      </c>
      <c r="V3342">
        <v>2025</v>
      </c>
      <c r="W3342" t="s">
        <v>6331</v>
      </c>
      <c r="X3342" t="str">
        <f>_xlfn.XLOOKUP(Orders_C[[#This Row],[Product_ID]],Products_C[Product_ID],Products_C[Product_Name])</f>
        <v>Krushers</v>
      </c>
      <c r="Y3342" t="str">
        <f>_xlfn.XLOOKUP(Orders_C[[#This Row],[Product_ID]],Products_C[Product_ID],Products_C[Category])</f>
        <v>Dessert</v>
      </c>
      <c r="Z3342" t="str">
        <f>_xlfn.XLOOKUP(Orders_C[[#This Row],[Store_ID]],Stores_c[Store_ID],Stores_c[City])</f>
        <v>Port Jacob</v>
      </c>
      <c r="AA3342" t="str">
        <f>_xlfn.XLOOKUP(Orders_C[[#This Row],[Customer_ID]],Customers_c[Customer_ID],Customers_c[Customer_Name])</f>
        <v>Cynthia Beard</v>
      </c>
      <c r="AB3342" s="6">
        <f>Orders_C[[#This Row],[Quantity]]*Orders_C[[#This Row],[Unit_Price]]*(1-Orders_C[[#This Row],[Discount %]])+Orders_C[[#This Row],[Tax]]</f>
        <v>910.6</v>
      </c>
      <c r="AC3342" s="9">
        <f>(Orders_C[[#This Row],[Unit_Price]]*Orders_C[[#This Row],[Quantity]])-Orders_C[[#This Row],[Discount]]+Orders_C[[#This Row],[Tax]]</f>
        <v>952.7</v>
      </c>
      <c r="AD3342" t="str">
        <f>IF(COUNTIF(Orders_C[[#All],[Customer_ID]],Orders_C[[#This Row],[Customer_ID]])&gt;1,"Repeat","New")</f>
        <v>Repeat</v>
      </c>
      <c r="AE3342" t="str" cm="1">
        <f t="array" ref="AE3342">_xlfn.XLOOKUP(Orders_C[[#This Row],[Store_ID]],Stores_c[[#All],[Store_ID]],Stores_c[[#All],[City]])</f>
        <v>Port Jacob</v>
      </c>
      <c r="AF3342" t="str" cm="1">
        <f t="array" ref="AF3342">_xlfn.XLOOKUP(Orders_C[[#This Row],[Store_ID]],Stores_c[[#All],[Store_ID]],Stores_c[[#All],[Manager_Name]])</f>
        <v>David Harris</v>
      </c>
      <c r="AG3342" t="str" cm="1">
        <f t="array" ref="AG3342">_xlfn.XLOOKUP(Orders_C[[#This Row],[Store_ID]],Stores_c[[#All],[Store_ID]],Stores_c[[#All],[Store_Type]])</f>
        <v>Mall</v>
      </c>
    </row>
    <row r="3343" spans="1:33" x14ac:dyDescent="0.25">
      <c r="A3343">
        <v>9399</v>
      </c>
      <c r="B3343" s="1">
        <v>45788</v>
      </c>
      <c r="C3343" s="2">
        <v>0.35719907407407409</v>
      </c>
      <c r="D3343">
        <v>1149</v>
      </c>
      <c r="E3343">
        <v>201</v>
      </c>
      <c r="F3343">
        <v>456</v>
      </c>
      <c r="G3343">
        <v>310</v>
      </c>
      <c r="H3343">
        <v>4</v>
      </c>
      <c r="I3343">
        <v>244</v>
      </c>
      <c r="J3343">
        <v>15</v>
      </c>
      <c r="K3343">
        <v>12.2</v>
      </c>
      <c r="L3343">
        <v>973.2</v>
      </c>
      <c r="M3343" t="s">
        <v>20</v>
      </c>
      <c r="N3343" t="s">
        <v>21</v>
      </c>
      <c r="O3343">
        <v>13</v>
      </c>
      <c r="P3343">
        <v>5</v>
      </c>
      <c r="Q3343" t="s">
        <v>3422</v>
      </c>
      <c r="R3343">
        <v>507</v>
      </c>
      <c r="S3343" s="3">
        <v>0.15</v>
      </c>
      <c r="T3343" s="6">
        <v>387.6</v>
      </c>
      <c r="U3343" t="s">
        <v>6339</v>
      </c>
      <c r="V3343">
        <v>2025</v>
      </c>
      <c r="W3343" t="s">
        <v>6333</v>
      </c>
      <c r="X3343" t="str">
        <f>_xlfn.XLOOKUP(Orders_C[[#This Row],[Product_ID]],Products_C[Product_ID],Products_C[Product_Name])</f>
        <v>Chicken Bucket</v>
      </c>
      <c r="Y3343" t="str">
        <f>_xlfn.XLOOKUP(Orders_C[[#This Row],[Product_ID]],Products_C[Product_ID],Products_C[Category])</f>
        <v>Chicken</v>
      </c>
      <c r="Z3343" t="str">
        <f>_xlfn.XLOOKUP(Orders_C[[#This Row],[Store_ID]],Stores_c[Store_ID],Stores_c[City])</f>
        <v>Lake Nicholasburgh</v>
      </c>
      <c r="AA3343" t="str">
        <f>_xlfn.XLOOKUP(Orders_C[[#This Row],[Customer_ID]],Customers_c[Customer_ID],Customers_c[Customer_Name])</f>
        <v>Teresa Mendoza</v>
      </c>
      <c r="AB3343" s="6">
        <f>Orders_C[[#This Row],[Quantity]]*Orders_C[[#This Row],[Unit_Price]]*(1-Orders_C[[#This Row],[Discount %]])+Orders_C[[#This Row],[Tax]]</f>
        <v>841.80000000000007</v>
      </c>
      <c r="AC3343" s="9">
        <f>(Orders_C[[#This Row],[Unit_Price]]*Orders_C[[#This Row],[Quantity]])-Orders_C[[#This Row],[Discount]]+Orders_C[[#This Row],[Tax]]</f>
        <v>973.2</v>
      </c>
      <c r="AD3343" t="str">
        <f>IF(COUNTIF(Orders_C[[#All],[Customer_ID]],Orders_C[[#This Row],[Customer_ID]])&gt;1,"Repeat","New")</f>
        <v>Repeat</v>
      </c>
      <c r="AE3343" t="str" cm="1">
        <f t="array" ref="AE3343">_xlfn.XLOOKUP(Orders_C[[#This Row],[Store_ID]],Stores_c[[#All],[Store_ID]],Stores_c[[#All],[City]])</f>
        <v>Lake Nicholasburgh</v>
      </c>
      <c r="AF3343" t="str" cm="1">
        <f t="array" ref="AF3343">_xlfn.XLOOKUP(Orders_C[[#This Row],[Store_ID]],Stores_c[[#All],[Store_ID]],Stores_c[[#All],[Manager_Name]])</f>
        <v>Maurice Garcia</v>
      </c>
      <c r="AG3343" t="str" cm="1">
        <f t="array" ref="AG3343">_xlfn.XLOOKUP(Orders_C[[#This Row],[Store_ID]],Stores_c[[#All],[Store_ID]],Stores_c[[#All],[Store_Type]])</f>
        <v>Mall</v>
      </c>
    </row>
    <row r="3344" spans="1:33" x14ac:dyDescent="0.25">
      <c r="A3344">
        <v>10623</v>
      </c>
      <c r="B3344" s="1">
        <v>45859</v>
      </c>
      <c r="C3344" s="2">
        <v>0.56579861111111107</v>
      </c>
      <c r="D3344">
        <v>1805</v>
      </c>
      <c r="E3344">
        <v>223</v>
      </c>
      <c r="F3344">
        <v>414</v>
      </c>
      <c r="G3344">
        <v>340</v>
      </c>
      <c r="H3344">
        <v>4</v>
      </c>
      <c r="I3344">
        <v>244</v>
      </c>
      <c r="J3344">
        <v>15</v>
      </c>
      <c r="K3344">
        <v>12.2</v>
      </c>
      <c r="L3344">
        <v>973.2</v>
      </c>
      <c r="M3344" t="s">
        <v>20</v>
      </c>
      <c r="N3344" t="s">
        <v>21</v>
      </c>
      <c r="O3344">
        <v>57</v>
      </c>
      <c r="P3344">
        <v>4</v>
      </c>
      <c r="Q3344" t="s">
        <v>4646</v>
      </c>
      <c r="R3344">
        <v>501</v>
      </c>
      <c r="S3344" s="3">
        <v>0.15</v>
      </c>
      <c r="T3344" s="6">
        <v>387.6</v>
      </c>
      <c r="U3344" t="s">
        <v>6341</v>
      </c>
      <c r="V3344">
        <v>2025</v>
      </c>
      <c r="W3344" t="s">
        <v>6331</v>
      </c>
      <c r="X3344" t="str">
        <f>_xlfn.XLOOKUP(Orders_C[[#This Row],[Product_ID]],Products_C[Product_ID],Products_C[Product_Name])</f>
        <v>Chocolate Lava Cake</v>
      </c>
      <c r="Y3344" t="str">
        <f>_xlfn.XLOOKUP(Orders_C[[#This Row],[Product_ID]],Products_C[Product_ID],Products_C[Category])</f>
        <v>Chicken</v>
      </c>
      <c r="Z3344" t="str">
        <f>_xlfn.XLOOKUP(Orders_C[[#This Row],[Store_ID]],Stores_c[Store_ID],Stores_c[City])</f>
        <v>Chambershaven</v>
      </c>
      <c r="AA3344" t="str">
        <f>_xlfn.XLOOKUP(Orders_C[[#This Row],[Customer_ID]],Customers_c[Customer_ID],Customers_c[Customer_Name])</f>
        <v>Deanna Gibson</v>
      </c>
      <c r="AB3344" s="6">
        <f>Orders_C[[#This Row],[Quantity]]*Orders_C[[#This Row],[Unit_Price]]*(1-Orders_C[[#This Row],[Discount %]])+Orders_C[[#This Row],[Tax]]</f>
        <v>841.80000000000007</v>
      </c>
      <c r="AC3344" s="9">
        <f>(Orders_C[[#This Row],[Unit_Price]]*Orders_C[[#This Row],[Quantity]])-Orders_C[[#This Row],[Discount]]+Orders_C[[#This Row],[Tax]]</f>
        <v>973.2</v>
      </c>
      <c r="AD3344" t="str">
        <f>IF(COUNTIF(Orders_C[[#All],[Customer_ID]],Orders_C[[#This Row],[Customer_ID]])&gt;1,"Repeat","New")</f>
        <v>Repeat</v>
      </c>
      <c r="AE3344" t="str" cm="1">
        <f t="array" ref="AE3344">_xlfn.XLOOKUP(Orders_C[[#This Row],[Store_ID]],Stores_c[[#All],[Store_ID]],Stores_c[[#All],[City]])</f>
        <v>Chambershaven</v>
      </c>
      <c r="AF3344" t="str" cm="1">
        <f t="array" ref="AF3344">_xlfn.XLOOKUP(Orders_C[[#This Row],[Store_ID]],Stores_c[[#All],[Store_ID]],Stores_c[[#All],[Manager_Name]])</f>
        <v>Virginia Webster</v>
      </c>
      <c r="AG3344" t="str" cm="1">
        <f t="array" ref="AG3344">_xlfn.XLOOKUP(Orders_C[[#This Row],[Store_ID]],Stores_c[[#All],[Store_ID]],Stores_c[[#All],[Store_Type]])</f>
        <v>Street</v>
      </c>
    </row>
    <row r="3345" spans="1:33" x14ac:dyDescent="0.25">
      <c r="A3345">
        <v>8606</v>
      </c>
      <c r="B3345" s="1">
        <v>45737</v>
      </c>
      <c r="C3345" s="2">
        <v>0.81866898148148148</v>
      </c>
      <c r="D3345">
        <v>1322</v>
      </c>
      <c r="E3345">
        <v>208</v>
      </c>
      <c r="F3345">
        <v>408</v>
      </c>
      <c r="G3345">
        <v>324</v>
      </c>
      <c r="H3345">
        <v>2</v>
      </c>
      <c r="I3345">
        <v>462</v>
      </c>
      <c r="J3345">
        <v>5</v>
      </c>
      <c r="K3345">
        <v>23.1</v>
      </c>
      <c r="L3345">
        <v>942.1</v>
      </c>
      <c r="M3345" t="s">
        <v>20</v>
      </c>
      <c r="N3345" t="s">
        <v>21</v>
      </c>
      <c r="O3345">
        <v>11</v>
      </c>
      <c r="P3345">
        <v>2</v>
      </c>
      <c r="Q3345" t="s">
        <v>2629</v>
      </c>
      <c r="R3345">
        <v>503</v>
      </c>
      <c r="S3345" s="3">
        <v>0.05</v>
      </c>
      <c r="T3345" s="6">
        <v>387.70000000000005</v>
      </c>
      <c r="U3345" t="s">
        <v>6334</v>
      </c>
      <c r="V3345">
        <v>2025</v>
      </c>
      <c r="W3345" t="s">
        <v>6333</v>
      </c>
      <c r="X3345" t="str">
        <f>_xlfn.XLOOKUP(Orders_C[[#This Row],[Product_ID]],Products_C[Product_ID],Products_C[Product_Name])</f>
        <v>Krushers</v>
      </c>
      <c r="Y3345" t="str">
        <f>_xlfn.XLOOKUP(Orders_C[[#This Row],[Product_ID]],Products_C[Product_ID],Products_C[Category])</f>
        <v>Dessert</v>
      </c>
      <c r="Z3345" t="str">
        <f>_xlfn.XLOOKUP(Orders_C[[#This Row],[Store_ID]],Stores_c[Store_ID],Stores_c[City])</f>
        <v>Tracyview</v>
      </c>
      <c r="AA3345" t="str">
        <f>_xlfn.XLOOKUP(Orders_C[[#This Row],[Customer_ID]],Customers_c[Customer_ID],Customers_c[Customer_Name])</f>
        <v>Chad Larson</v>
      </c>
      <c r="AB3345" s="6">
        <f>Orders_C[[#This Row],[Quantity]]*Orders_C[[#This Row],[Unit_Price]]*(1-Orders_C[[#This Row],[Discount %]])+Orders_C[[#This Row],[Tax]]</f>
        <v>900.9</v>
      </c>
      <c r="AC3345" s="9">
        <f>(Orders_C[[#This Row],[Unit_Price]]*Orders_C[[#This Row],[Quantity]])-Orders_C[[#This Row],[Discount]]+Orders_C[[#This Row],[Tax]]</f>
        <v>942.1</v>
      </c>
      <c r="AD3345" t="str">
        <f>IF(COUNTIF(Orders_C[[#All],[Customer_ID]],Orders_C[[#This Row],[Customer_ID]])&gt;1,"Repeat","New")</f>
        <v>Repeat</v>
      </c>
      <c r="AE3345" t="str" cm="1">
        <f t="array" ref="AE3345">_xlfn.XLOOKUP(Orders_C[[#This Row],[Store_ID]],Stores_c[[#All],[Store_ID]],Stores_c[[#All],[City]])</f>
        <v>Tracyview</v>
      </c>
      <c r="AF3345" t="str" cm="1">
        <f t="array" ref="AF3345">_xlfn.XLOOKUP(Orders_C[[#This Row],[Store_ID]],Stores_c[[#All],[Store_ID]],Stores_c[[#All],[Manager_Name]])</f>
        <v>Jeremiah Lee</v>
      </c>
      <c r="AG3345" t="str" cm="1">
        <f t="array" ref="AG3345">_xlfn.XLOOKUP(Orders_C[[#This Row],[Store_ID]],Stores_c[[#All],[Store_ID]],Stores_c[[#All],[Store_Type]])</f>
        <v>Mall</v>
      </c>
    </row>
    <row r="3346" spans="1:33" x14ac:dyDescent="0.25">
      <c r="A3346">
        <v>6542</v>
      </c>
      <c r="B3346" s="1">
        <v>46034</v>
      </c>
      <c r="C3346" s="2">
        <v>0.20981481481481482</v>
      </c>
      <c r="D3346">
        <v>1972</v>
      </c>
      <c r="E3346">
        <v>211</v>
      </c>
      <c r="F3346">
        <v>430</v>
      </c>
      <c r="G3346">
        <v>318</v>
      </c>
      <c r="H3346">
        <v>4</v>
      </c>
      <c r="I3346">
        <v>235</v>
      </c>
      <c r="J3346">
        <v>0</v>
      </c>
      <c r="K3346">
        <v>11.75</v>
      </c>
      <c r="L3346">
        <v>951.75</v>
      </c>
      <c r="M3346" t="s">
        <v>19</v>
      </c>
      <c r="N3346" t="s">
        <v>21</v>
      </c>
      <c r="O3346">
        <v>22</v>
      </c>
      <c r="P3346">
        <v>5</v>
      </c>
      <c r="Q3346" t="s">
        <v>565</v>
      </c>
      <c r="R3346">
        <v>510</v>
      </c>
      <c r="S3346" s="3">
        <v>0</v>
      </c>
      <c r="T3346" s="6">
        <v>387.75</v>
      </c>
      <c r="U3346" t="s">
        <v>6330</v>
      </c>
      <c r="V3346">
        <v>2026</v>
      </c>
      <c r="W3346" t="s">
        <v>6329</v>
      </c>
      <c r="X3346" t="str">
        <f>_xlfn.XLOOKUP(Orders_C[[#This Row],[Product_ID]],Products_C[Product_ID],Products_C[Product_Name])</f>
        <v>Pepsi</v>
      </c>
      <c r="Y3346" t="str">
        <f>_xlfn.XLOOKUP(Orders_C[[#This Row],[Product_ID]],Products_C[Product_ID],Products_C[Category])</f>
        <v>Burger</v>
      </c>
      <c r="Z3346" t="str">
        <f>_xlfn.XLOOKUP(Orders_C[[#This Row],[Store_ID]],Stores_c[Store_ID],Stores_c[City])</f>
        <v>North Robertstad</v>
      </c>
      <c r="AA3346" t="str">
        <f>_xlfn.XLOOKUP(Orders_C[[#This Row],[Customer_ID]],Customers_c[Customer_ID],Customers_c[Customer_Name])</f>
        <v>Rachel Manning</v>
      </c>
      <c r="AB3346" s="6">
        <f>Orders_C[[#This Row],[Quantity]]*Orders_C[[#This Row],[Unit_Price]]*(1-Orders_C[[#This Row],[Discount %]])+Orders_C[[#This Row],[Tax]]</f>
        <v>951.75</v>
      </c>
      <c r="AC3346" s="9">
        <f>(Orders_C[[#This Row],[Unit_Price]]*Orders_C[[#This Row],[Quantity]])-Orders_C[[#This Row],[Discount]]+Orders_C[[#This Row],[Tax]]</f>
        <v>951.75</v>
      </c>
      <c r="AD3346" t="str">
        <f>IF(COUNTIF(Orders_C[[#All],[Customer_ID]],Orders_C[[#This Row],[Customer_ID]])&gt;1,"Repeat","New")</f>
        <v>Repeat</v>
      </c>
      <c r="AE3346" t="str" cm="1">
        <f t="array" ref="AE3346">_xlfn.XLOOKUP(Orders_C[[#This Row],[Store_ID]],Stores_c[[#All],[Store_ID]],Stores_c[[#All],[City]])</f>
        <v>North Robertstad</v>
      </c>
      <c r="AF3346" t="str" cm="1">
        <f t="array" ref="AF3346">_xlfn.XLOOKUP(Orders_C[[#This Row],[Store_ID]],Stores_c[[#All],[Store_ID]],Stores_c[[#All],[Manager_Name]])</f>
        <v>Mary Lewis</v>
      </c>
      <c r="AG3346" t="str" cm="1">
        <f t="array" ref="AG3346">_xlfn.XLOOKUP(Orders_C[[#This Row],[Store_ID]],Stores_c[[#All],[Store_ID]],Stores_c[[#All],[Store_Type]])</f>
        <v>Street</v>
      </c>
    </row>
    <row r="3347" spans="1:33" x14ac:dyDescent="0.25">
      <c r="A3347">
        <v>10066</v>
      </c>
      <c r="B3347" s="1">
        <v>46014</v>
      </c>
      <c r="C3347" s="2">
        <v>0.86686342592592591</v>
      </c>
      <c r="D3347">
        <v>1554</v>
      </c>
      <c r="E3347">
        <v>220</v>
      </c>
      <c r="F3347">
        <v>414</v>
      </c>
      <c r="G3347">
        <v>325</v>
      </c>
      <c r="H3347">
        <v>4</v>
      </c>
      <c r="I3347">
        <v>235</v>
      </c>
      <c r="J3347">
        <v>0</v>
      </c>
      <c r="K3347">
        <v>11.75</v>
      </c>
      <c r="L3347">
        <v>951.75</v>
      </c>
      <c r="M3347" t="s">
        <v>18</v>
      </c>
      <c r="N3347" t="s">
        <v>21</v>
      </c>
      <c r="O3347">
        <v>56</v>
      </c>
      <c r="P3347">
        <v>3</v>
      </c>
      <c r="Q3347" t="s">
        <v>4089</v>
      </c>
      <c r="R3347">
        <v>508</v>
      </c>
      <c r="S3347" s="3">
        <v>0</v>
      </c>
      <c r="T3347" s="6">
        <v>387.75</v>
      </c>
      <c r="U3347" t="s">
        <v>6328</v>
      </c>
      <c r="V3347">
        <v>2025</v>
      </c>
      <c r="W3347" t="s">
        <v>6331</v>
      </c>
      <c r="X3347" t="str">
        <f>_xlfn.XLOOKUP(Orders_C[[#This Row],[Product_ID]],Products_C[Product_ID],Products_C[Product_Name])</f>
        <v>Veg Burger</v>
      </c>
      <c r="Y3347" t="str">
        <f>_xlfn.XLOOKUP(Orders_C[[#This Row],[Product_ID]],Products_C[Product_ID],Products_C[Category])</f>
        <v>Chicken</v>
      </c>
      <c r="Z3347" t="str">
        <f>_xlfn.XLOOKUP(Orders_C[[#This Row],[Store_ID]],Stores_c[Store_ID],Stores_c[City])</f>
        <v>Williamborough</v>
      </c>
      <c r="AA3347" t="str">
        <f>_xlfn.XLOOKUP(Orders_C[[#This Row],[Customer_ID]],Customers_c[Customer_ID],Customers_c[Customer_Name])</f>
        <v>Cynthia Beard</v>
      </c>
      <c r="AB3347" s="6">
        <f>Orders_C[[#This Row],[Quantity]]*Orders_C[[#This Row],[Unit_Price]]*(1-Orders_C[[#This Row],[Discount %]])+Orders_C[[#This Row],[Tax]]</f>
        <v>951.75</v>
      </c>
      <c r="AC3347" s="9">
        <f>(Orders_C[[#This Row],[Unit_Price]]*Orders_C[[#This Row],[Quantity]])-Orders_C[[#This Row],[Discount]]+Orders_C[[#This Row],[Tax]]</f>
        <v>951.75</v>
      </c>
      <c r="AD3347" t="str">
        <f>IF(COUNTIF(Orders_C[[#All],[Customer_ID]],Orders_C[[#This Row],[Customer_ID]])&gt;1,"Repeat","New")</f>
        <v>Repeat</v>
      </c>
      <c r="AE3347" t="str" cm="1">
        <f t="array" ref="AE3347">_xlfn.XLOOKUP(Orders_C[[#This Row],[Store_ID]],Stores_c[[#All],[Store_ID]],Stores_c[[#All],[City]])</f>
        <v>Williamborough</v>
      </c>
      <c r="AF3347" t="str" cm="1">
        <f t="array" ref="AF3347">_xlfn.XLOOKUP(Orders_C[[#This Row],[Store_ID]],Stores_c[[#All],[Store_ID]],Stores_c[[#All],[Manager_Name]])</f>
        <v>Michael Mcbride</v>
      </c>
      <c r="AG3347" t="str" cm="1">
        <f t="array" ref="AG3347">_xlfn.XLOOKUP(Orders_C[[#This Row],[Store_ID]],Stores_c[[#All],[Store_ID]],Stores_c[[#All],[Store_Type]])</f>
        <v>Mall</v>
      </c>
    </row>
    <row r="3348" spans="1:33" x14ac:dyDescent="0.25">
      <c r="A3348">
        <v>8451</v>
      </c>
      <c r="B3348" s="1">
        <v>45978</v>
      </c>
      <c r="C3348" s="2">
        <v>0.86843749999999997</v>
      </c>
      <c r="D3348">
        <v>1787</v>
      </c>
      <c r="E3348">
        <v>218</v>
      </c>
      <c r="F3348">
        <v>432</v>
      </c>
      <c r="G3348">
        <v>328</v>
      </c>
      <c r="H3348">
        <v>2</v>
      </c>
      <c r="I3348">
        <v>468</v>
      </c>
      <c r="J3348">
        <v>10</v>
      </c>
      <c r="K3348">
        <v>23.4</v>
      </c>
      <c r="L3348">
        <v>949.4</v>
      </c>
      <c r="M3348" t="s">
        <v>19</v>
      </c>
      <c r="N3348" t="s">
        <v>23</v>
      </c>
      <c r="O3348">
        <v>55</v>
      </c>
      <c r="P3348">
        <v>1</v>
      </c>
      <c r="Q3348" t="s">
        <v>2474</v>
      </c>
      <c r="R3348">
        <v>506</v>
      </c>
      <c r="S3348" s="3">
        <v>0.1</v>
      </c>
      <c r="T3348" s="6">
        <v>387.79999999999995</v>
      </c>
      <c r="U3348" t="s">
        <v>6336</v>
      </c>
      <c r="V3348">
        <v>2025</v>
      </c>
      <c r="W3348" t="s">
        <v>6331</v>
      </c>
      <c r="X3348" t="str">
        <f>_xlfn.XLOOKUP(Orders_C[[#This Row],[Product_ID]],Products_C[Product_ID],Products_C[Product_Name])</f>
        <v>Rice Bowl</v>
      </c>
      <c r="Y3348" t="str">
        <f>_xlfn.XLOOKUP(Orders_C[[#This Row],[Product_ID]],Products_C[Product_ID],Products_C[Category])</f>
        <v>Burger</v>
      </c>
      <c r="Z3348" t="str">
        <f>_xlfn.XLOOKUP(Orders_C[[#This Row],[Store_ID]],Stores_c[Store_ID],Stores_c[City])</f>
        <v>East Johnport</v>
      </c>
      <c r="AA3348" t="str">
        <f>_xlfn.XLOOKUP(Orders_C[[#This Row],[Customer_ID]],Customers_c[Customer_ID],Customers_c[Customer_Name])</f>
        <v>Alvin Brown</v>
      </c>
      <c r="AB3348" s="6">
        <f>Orders_C[[#This Row],[Quantity]]*Orders_C[[#This Row],[Unit_Price]]*(1-Orders_C[[#This Row],[Discount %]])+Orders_C[[#This Row],[Tax]]</f>
        <v>865.8</v>
      </c>
      <c r="AC3348" s="9">
        <f>(Orders_C[[#This Row],[Unit_Price]]*Orders_C[[#This Row],[Quantity]])-Orders_C[[#This Row],[Discount]]+Orders_C[[#This Row],[Tax]]</f>
        <v>949.4</v>
      </c>
      <c r="AD3348" t="str">
        <f>IF(COUNTIF(Orders_C[[#All],[Customer_ID]],Orders_C[[#This Row],[Customer_ID]])&gt;1,"Repeat","New")</f>
        <v>Repeat</v>
      </c>
      <c r="AE3348" t="str" cm="1">
        <f t="array" ref="AE3348">_xlfn.XLOOKUP(Orders_C[[#This Row],[Store_ID]],Stores_c[[#All],[Store_ID]],Stores_c[[#All],[City]])</f>
        <v>East Johnport</v>
      </c>
      <c r="AF3348" t="str" cm="1">
        <f t="array" ref="AF3348">_xlfn.XLOOKUP(Orders_C[[#This Row],[Store_ID]],Stores_c[[#All],[Store_ID]],Stores_c[[#All],[Manager_Name]])</f>
        <v>Mr. Matthew Murillo III</v>
      </c>
      <c r="AG3348" t="str" cm="1">
        <f t="array" ref="AG3348">_xlfn.XLOOKUP(Orders_C[[#This Row],[Store_ID]],Stores_c[[#All],[Store_ID]],Stores_c[[#All],[Store_Type]])</f>
        <v>Street</v>
      </c>
    </row>
    <row r="3349" spans="1:33" x14ac:dyDescent="0.25">
      <c r="A3349">
        <v>8768</v>
      </c>
      <c r="B3349" s="1">
        <v>45906</v>
      </c>
      <c r="C3349" s="2">
        <v>0.66200231481481486</v>
      </c>
      <c r="D3349">
        <v>1956</v>
      </c>
      <c r="E3349">
        <v>206</v>
      </c>
      <c r="F3349">
        <v>448</v>
      </c>
      <c r="G3349">
        <v>328</v>
      </c>
      <c r="H3349">
        <v>2</v>
      </c>
      <c r="I3349">
        <v>468</v>
      </c>
      <c r="J3349">
        <v>10</v>
      </c>
      <c r="K3349">
        <v>23.4</v>
      </c>
      <c r="L3349">
        <v>949.4</v>
      </c>
      <c r="M3349" t="s">
        <v>19</v>
      </c>
      <c r="N3349" t="s">
        <v>22</v>
      </c>
      <c r="O3349">
        <v>50</v>
      </c>
      <c r="P3349">
        <v>5</v>
      </c>
      <c r="Q3349" t="s">
        <v>2791</v>
      </c>
      <c r="R3349">
        <v>501</v>
      </c>
      <c r="S3349" s="3">
        <v>0.1</v>
      </c>
      <c r="T3349" s="6">
        <v>387.79999999999995</v>
      </c>
      <c r="U3349" t="s">
        <v>6335</v>
      </c>
      <c r="V3349">
        <v>2025</v>
      </c>
      <c r="W3349" t="s">
        <v>6331</v>
      </c>
      <c r="X3349" t="str">
        <f>_xlfn.XLOOKUP(Orders_C[[#This Row],[Product_ID]],Products_C[Product_ID],Products_C[Product_Name])</f>
        <v>Rice Bowl</v>
      </c>
      <c r="Y3349" t="str">
        <f>_xlfn.XLOOKUP(Orders_C[[#This Row],[Product_ID]],Products_C[Product_ID],Products_C[Category])</f>
        <v>Burger</v>
      </c>
      <c r="Z3349" t="str">
        <f>_xlfn.XLOOKUP(Orders_C[[#This Row],[Store_ID]],Stores_c[Store_ID],Stores_c[City])</f>
        <v>West Matthew</v>
      </c>
      <c r="AA3349" t="str">
        <f>_xlfn.XLOOKUP(Orders_C[[#This Row],[Customer_ID]],Customers_c[Customer_ID],Customers_c[Customer_Name])</f>
        <v>Dakota Reed</v>
      </c>
      <c r="AB3349" s="6">
        <f>Orders_C[[#This Row],[Quantity]]*Orders_C[[#This Row],[Unit_Price]]*(1-Orders_C[[#This Row],[Discount %]])+Orders_C[[#This Row],[Tax]]</f>
        <v>865.8</v>
      </c>
      <c r="AC3349" s="9">
        <f>(Orders_C[[#This Row],[Unit_Price]]*Orders_C[[#This Row],[Quantity]])-Orders_C[[#This Row],[Discount]]+Orders_C[[#This Row],[Tax]]</f>
        <v>949.4</v>
      </c>
      <c r="AD3349" t="str">
        <f>IF(COUNTIF(Orders_C[[#All],[Customer_ID]],Orders_C[[#This Row],[Customer_ID]])&gt;1,"Repeat","New")</f>
        <v>Repeat</v>
      </c>
      <c r="AE3349" t="str" cm="1">
        <f t="array" ref="AE3349">_xlfn.XLOOKUP(Orders_C[[#This Row],[Store_ID]],Stores_c[[#All],[Store_ID]],Stores_c[[#All],[City]])</f>
        <v>West Matthew</v>
      </c>
      <c r="AF3349" t="str" cm="1">
        <f t="array" ref="AF3349">_xlfn.XLOOKUP(Orders_C[[#This Row],[Store_ID]],Stores_c[[#All],[Store_ID]],Stores_c[[#All],[Manager_Name]])</f>
        <v>Miguel Kidd</v>
      </c>
      <c r="AG3349" t="str" cm="1">
        <f t="array" ref="AG3349">_xlfn.XLOOKUP(Orders_C[[#This Row],[Store_ID]],Stores_c[[#All],[Store_ID]],Stores_c[[#All],[Store_Type]])</f>
        <v>Drive-Thru</v>
      </c>
    </row>
    <row r="3350" spans="1:33" x14ac:dyDescent="0.25">
      <c r="A3350">
        <v>8662</v>
      </c>
      <c r="B3350" s="1">
        <v>45811</v>
      </c>
      <c r="C3350" s="2">
        <v>0.40645833333333331</v>
      </c>
      <c r="D3350">
        <v>1773</v>
      </c>
      <c r="E3350">
        <v>221</v>
      </c>
      <c r="F3350">
        <v>547</v>
      </c>
      <c r="G3350">
        <v>301</v>
      </c>
      <c r="H3350">
        <v>2</v>
      </c>
      <c r="I3350">
        <v>469</v>
      </c>
      <c r="J3350">
        <v>10</v>
      </c>
      <c r="K3350">
        <v>23.45</v>
      </c>
      <c r="L3350">
        <v>951.45</v>
      </c>
      <c r="M3350" t="s">
        <v>19</v>
      </c>
      <c r="N3350" t="s">
        <v>23</v>
      </c>
      <c r="O3350">
        <v>40</v>
      </c>
      <c r="P3350">
        <v>2</v>
      </c>
      <c r="Q3350" t="s">
        <v>2685</v>
      </c>
      <c r="R3350">
        <v>507</v>
      </c>
      <c r="S3350" s="3">
        <v>0.1</v>
      </c>
      <c r="T3350" s="6">
        <v>388.65000000000009</v>
      </c>
      <c r="U3350" t="s">
        <v>6340</v>
      </c>
      <c r="V3350">
        <v>2025</v>
      </c>
      <c r="W3350" t="s">
        <v>6329</v>
      </c>
      <c r="X3350" t="str">
        <f>_xlfn.XLOOKUP(Orders_C[[#This Row],[Product_ID]],Products_C[Product_ID],Products_C[Product_Name])</f>
        <v>Krushers</v>
      </c>
      <c r="Y3350" t="str">
        <f>_xlfn.XLOOKUP(Orders_C[[#This Row],[Product_ID]],Products_C[Product_ID],Products_C[Category])</f>
        <v>Burger</v>
      </c>
      <c r="Z3350" t="str">
        <f>_xlfn.XLOOKUP(Orders_C[[#This Row],[Store_ID]],Stores_c[Store_ID],Stores_c[City])</f>
        <v>Port Barbarabury</v>
      </c>
      <c r="AA3350" t="str">
        <f>_xlfn.XLOOKUP(Orders_C[[#This Row],[Customer_ID]],Customers_c[Customer_ID],Customers_c[Customer_Name])</f>
        <v>Brandon Jones</v>
      </c>
      <c r="AB3350" s="6">
        <f>Orders_C[[#This Row],[Quantity]]*Orders_C[[#This Row],[Unit_Price]]*(1-Orders_C[[#This Row],[Discount %]])+Orders_C[[#This Row],[Tax]]</f>
        <v>867.65000000000009</v>
      </c>
      <c r="AC3350" s="9">
        <f>(Orders_C[[#This Row],[Unit_Price]]*Orders_C[[#This Row],[Quantity]])-Orders_C[[#This Row],[Discount]]+Orders_C[[#This Row],[Tax]]</f>
        <v>951.45</v>
      </c>
      <c r="AD3350" t="str">
        <f>IF(COUNTIF(Orders_C[[#All],[Customer_ID]],Orders_C[[#This Row],[Customer_ID]])&gt;1,"Repeat","New")</f>
        <v>Repeat</v>
      </c>
      <c r="AE3350" t="str" cm="1">
        <f t="array" ref="AE3350">_xlfn.XLOOKUP(Orders_C[[#This Row],[Store_ID]],Stores_c[[#All],[Store_ID]],Stores_c[[#All],[City]])</f>
        <v>Port Barbarabury</v>
      </c>
      <c r="AF3350" t="str" cm="1">
        <f t="array" ref="AF3350">_xlfn.XLOOKUP(Orders_C[[#This Row],[Store_ID]],Stores_c[[#All],[Store_ID]],Stores_c[[#All],[Manager_Name]])</f>
        <v>Edward Nguyen</v>
      </c>
      <c r="AG3350" t="str" cm="1">
        <f t="array" ref="AG3350">_xlfn.XLOOKUP(Orders_C[[#This Row],[Store_ID]],Stores_c[[#All],[Store_ID]],Stores_c[[#All],[Store_Type]])</f>
        <v>Street</v>
      </c>
    </row>
    <row r="3351" spans="1:33" x14ac:dyDescent="0.25">
      <c r="A3351">
        <v>8651</v>
      </c>
      <c r="B3351" s="1">
        <v>45766</v>
      </c>
      <c r="C3351" s="2">
        <v>0.89359953703703698</v>
      </c>
      <c r="D3351">
        <v>1188</v>
      </c>
      <c r="E3351">
        <v>222</v>
      </c>
      <c r="F3351">
        <v>452</v>
      </c>
      <c r="G3351">
        <v>318</v>
      </c>
      <c r="H3351">
        <v>2</v>
      </c>
      <c r="I3351">
        <v>475</v>
      </c>
      <c r="J3351">
        <v>15</v>
      </c>
      <c r="K3351">
        <v>23.75</v>
      </c>
      <c r="L3351">
        <v>958.75</v>
      </c>
      <c r="M3351" t="s">
        <v>18</v>
      </c>
      <c r="N3351" t="s">
        <v>23</v>
      </c>
      <c r="O3351">
        <v>12</v>
      </c>
      <c r="P3351">
        <v>1</v>
      </c>
      <c r="Q3351" t="s">
        <v>2674</v>
      </c>
      <c r="R3351">
        <v>507</v>
      </c>
      <c r="S3351" s="3">
        <v>0.15</v>
      </c>
      <c r="T3351" s="6">
        <v>388.75</v>
      </c>
      <c r="U3351" t="s">
        <v>6337</v>
      </c>
      <c r="V3351">
        <v>2025</v>
      </c>
      <c r="W3351" t="s">
        <v>6333</v>
      </c>
      <c r="X3351" t="str">
        <f>_xlfn.XLOOKUP(Orders_C[[#This Row],[Product_ID]],Products_C[Product_ID],Products_C[Product_Name])</f>
        <v>Pepsi</v>
      </c>
      <c r="Y3351" t="str">
        <f>_xlfn.XLOOKUP(Orders_C[[#This Row],[Product_ID]],Products_C[Product_ID],Products_C[Category])</f>
        <v>Burger</v>
      </c>
      <c r="Z3351" t="str">
        <f>_xlfn.XLOOKUP(Orders_C[[#This Row],[Store_ID]],Stores_c[Store_ID],Stores_c[City])</f>
        <v>New Steven</v>
      </c>
      <c r="AA3351" t="str">
        <f>_xlfn.XLOOKUP(Orders_C[[#This Row],[Customer_ID]],Customers_c[Customer_ID],Customers_c[Customer_Name])</f>
        <v>Meagan Pennington</v>
      </c>
      <c r="AB3351" s="6">
        <f>Orders_C[[#This Row],[Quantity]]*Orders_C[[#This Row],[Unit_Price]]*(1-Orders_C[[#This Row],[Discount %]])+Orders_C[[#This Row],[Tax]]</f>
        <v>831.25</v>
      </c>
      <c r="AC3351" s="9">
        <f>(Orders_C[[#This Row],[Unit_Price]]*Orders_C[[#This Row],[Quantity]])-Orders_C[[#This Row],[Discount]]+Orders_C[[#This Row],[Tax]]</f>
        <v>958.75</v>
      </c>
      <c r="AD3351" t="str">
        <f>IF(COUNTIF(Orders_C[[#All],[Customer_ID]],Orders_C[[#This Row],[Customer_ID]])&gt;1,"Repeat","New")</f>
        <v>Repeat</v>
      </c>
      <c r="AE3351" t="str" cm="1">
        <f t="array" ref="AE3351">_xlfn.XLOOKUP(Orders_C[[#This Row],[Store_ID]],Stores_c[[#All],[Store_ID]],Stores_c[[#All],[City]])</f>
        <v>New Steven</v>
      </c>
      <c r="AF3351" t="str" cm="1">
        <f t="array" ref="AF3351">_xlfn.XLOOKUP(Orders_C[[#This Row],[Store_ID]],Stores_c[[#All],[Store_ID]],Stores_c[[#All],[Manager_Name]])</f>
        <v>Terri Martinez</v>
      </c>
      <c r="AG3351" t="str" cm="1">
        <f t="array" ref="AG3351">_xlfn.XLOOKUP(Orders_C[[#This Row],[Store_ID]],Stores_c[[#All],[Store_ID]],Stores_c[[#All],[Store_Type]])</f>
        <v>Drive-Thru</v>
      </c>
    </row>
    <row r="3352" spans="1:33" x14ac:dyDescent="0.25">
      <c r="A3352">
        <v>9299</v>
      </c>
      <c r="B3352" s="1">
        <v>45852</v>
      </c>
      <c r="C3352" s="2">
        <v>0.46292824074074074</v>
      </c>
      <c r="D3352">
        <v>1380</v>
      </c>
      <c r="E3352">
        <v>203</v>
      </c>
      <c r="F3352">
        <v>538</v>
      </c>
      <c r="G3352">
        <v>319</v>
      </c>
      <c r="H3352">
        <v>3</v>
      </c>
      <c r="I3352">
        <v>311</v>
      </c>
      <c r="J3352">
        <v>0</v>
      </c>
      <c r="K3352">
        <v>15.55</v>
      </c>
      <c r="L3352">
        <v>948.55</v>
      </c>
      <c r="M3352" t="s">
        <v>18</v>
      </c>
      <c r="N3352" t="s">
        <v>23</v>
      </c>
      <c r="O3352">
        <v>45</v>
      </c>
      <c r="P3352">
        <v>3</v>
      </c>
      <c r="Q3352" t="s">
        <v>3322</v>
      </c>
      <c r="R3352">
        <v>504</v>
      </c>
      <c r="S3352" s="3">
        <v>0</v>
      </c>
      <c r="T3352" s="6">
        <v>388.75</v>
      </c>
      <c r="U3352" t="s">
        <v>6341</v>
      </c>
      <c r="V3352">
        <v>2025</v>
      </c>
      <c r="W3352" t="s">
        <v>6331</v>
      </c>
      <c r="X3352" t="str">
        <f>_xlfn.XLOOKUP(Orders_C[[#This Row],[Product_ID]],Products_C[Product_ID],Products_C[Product_Name])</f>
        <v>Chocolate Lava Cake</v>
      </c>
      <c r="Y3352" t="str">
        <f>_xlfn.XLOOKUP(Orders_C[[#This Row],[Product_ID]],Products_C[Product_ID],Products_C[Category])</f>
        <v>Beverage</v>
      </c>
      <c r="Z3352" t="str">
        <f>_xlfn.XLOOKUP(Orders_C[[#This Row],[Store_ID]],Stores_c[Store_ID],Stores_c[City])</f>
        <v>Lake Williammouth</v>
      </c>
      <c r="AA3352" t="str">
        <f>_xlfn.XLOOKUP(Orders_C[[#This Row],[Customer_ID]],Customers_c[Customer_ID],Customers_c[Customer_Name])</f>
        <v>Christine Baker</v>
      </c>
      <c r="AB3352" s="6">
        <f>Orders_C[[#This Row],[Quantity]]*Orders_C[[#This Row],[Unit_Price]]*(1-Orders_C[[#This Row],[Discount %]])+Orders_C[[#This Row],[Tax]]</f>
        <v>948.55</v>
      </c>
      <c r="AC3352" s="9">
        <f>(Orders_C[[#This Row],[Unit_Price]]*Orders_C[[#This Row],[Quantity]])-Orders_C[[#This Row],[Discount]]+Orders_C[[#This Row],[Tax]]</f>
        <v>948.55</v>
      </c>
      <c r="AD3352" t="str">
        <f>IF(COUNTIF(Orders_C[[#All],[Customer_ID]],Orders_C[[#This Row],[Customer_ID]])&gt;1,"Repeat","New")</f>
        <v>Repeat</v>
      </c>
      <c r="AE3352" t="str" cm="1">
        <f t="array" ref="AE3352">_xlfn.XLOOKUP(Orders_C[[#This Row],[Store_ID]],Stores_c[[#All],[Store_ID]],Stores_c[[#All],[City]])</f>
        <v>Lake Williammouth</v>
      </c>
      <c r="AF3352" t="str" cm="1">
        <f t="array" ref="AF3352">_xlfn.XLOOKUP(Orders_C[[#This Row],[Store_ID]],Stores_c[[#All],[Store_ID]],Stores_c[[#All],[Manager_Name]])</f>
        <v>Stephanie Dominguez</v>
      </c>
      <c r="AG3352" t="str" cm="1">
        <f t="array" ref="AG3352">_xlfn.XLOOKUP(Orders_C[[#This Row],[Store_ID]],Stores_c[[#All],[Store_ID]],Stores_c[[#All],[Store_Type]])</f>
        <v>Drive-Thru</v>
      </c>
    </row>
    <row r="3353" spans="1:33" x14ac:dyDescent="0.25">
      <c r="A3353">
        <v>9381</v>
      </c>
      <c r="B3353" s="1">
        <v>45877</v>
      </c>
      <c r="C3353" s="2">
        <v>0.37206018518518519</v>
      </c>
      <c r="D3353">
        <v>1187</v>
      </c>
      <c r="E3353">
        <v>222</v>
      </c>
      <c r="F3353">
        <v>486</v>
      </c>
      <c r="G3353">
        <v>304</v>
      </c>
      <c r="H3353">
        <v>2</v>
      </c>
      <c r="I3353">
        <v>475</v>
      </c>
      <c r="J3353">
        <v>15</v>
      </c>
      <c r="K3353">
        <v>23.75</v>
      </c>
      <c r="L3353">
        <v>958.75</v>
      </c>
      <c r="M3353" t="s">
        <v>18</v>
      </c>
      <c r="N3353" t="s">
        <v>23</v>
      </c>
      <c r="O3353">
        <v>38</v>
      </c>
      <c r="P3353">
        <v>4</v>
      </c>
      <c r="Q3353" t="s">
        <v>3404</v>
      </c>
      <c r="R3353">
        <v>506</v>
      </c>
      <c r="S3353" s="3">
        <v>0.15</v>
      </c>
      <c r="T3353" s="6">
        <v>388.75</v>
      </c>
      <c r="U3353" t="s">
        <v>6342</v>
      </c>
      <c r="V3353">
        <v>2025</v>
      </c>
      <c r="W3353" t="s">
        <v>6329</v>
      </c>
      <c r="X3353" t="str">
        <f>_xlfn.XLOOKUP(Orders_C[[#This Row],[Product_ID]],Products_C[Product_ID],Products_C[Product_Name])</f>
        <v>Veg Burger</v>
      </c>
      <c r="Y3353" t="str">
        <f>_xlfn.XLOOKUP(Orders_C[[#This Row],[Product_ID]],Products_C[Product_ID],Products_C[Category])</f>
        <v>Burger</v>
      </c>
      <c r="Z3353" t="str">
        <f>_xlfn.XLOOKUP(Orders_C[[#This Row],[Store_ID]],Stores_c[Store_ID],Stores_c[City])</f>
        <v>New Steven</v>
      </c>
      <c r="AA3353" t="str">
        <f>_xlfn.XLOOKUP(Orders_C[[#This Row],[Customer_ID]],Customers_c[Customer_ID],Customers_c[Customer_Name])</f>
        <v>Jessica White</v>
      </c>
      <c r="AB3353" s="6">
        <f>Orders_C[[#This Row],[Quantity]]*Orders_C[[#This Row],[Unit_Price]]*(1-Orders_C[[#This Row],[Discount %]])+Orders_C[[#This Row],[Tax]]</f>
        <v>831.25</v>
      </c>
      <c r="AC3353" s="9">
        <f>(Orders_C[[#This Row],[Unit_Price]]*Orders_C[[#This Row],[Quantity]])-Orders_C[[#This Row],[Discount]]+Orders_C[[#This Row],[Tax]]</f>
        <v>958.75</v>
      </c>
      <c r="AD3353" t="str">
        <f>IF(COUNTIF(Orders_C[[#All],[Customer_ID]],Orders_C[[#This Row],[Customer_ID]])&gt;1,"Repeat","New")</f>
        <v>Repeat</v>
      </c>
      <c r="AE3353" t="str" cm="1">
        <f t="array" ref="AE3353">_xlfn.XLOOKUP(Orders_C[[#This Row],[Store_ID]],Stores_c[[#All],[Store_ID]],Stores_c[[#All],[City]])</f>
        <v>New Steven</v>
      </c>
      <c r="AF3353" t="str" cm="1">
        <f t="array" ref="AF3353">_xlfn.XLOOKUP(Orders_C[[#This Row],[Store_ID]],Stores_c[[#All],[Store_ID]],Stores_c[[#All],[Manager_Name]])</f>
        <v>Terri Martinez</v>
      </c>
      <c r="AG3353" t="str" cm="1">
        <f t="array" ref="AG3353">_xlfn.XLOOKUP(Orders_C[[#This Row],[Store_ID]],Stores_c[[#All],[Store_ID]],Stores_c[[#All],[Store_Type]])</f>
        <v>Drive-Thru</v>
      </c>
    </row>
    <row r="3354" spans="1:33" x14ac:dyDescent="0.25">
      <c r="A3354">
        <v>7468</v>
      </c>
      <c r="B3354" s="1">
        <v>45969</v>
      </c>
      <c r="C3354" s="2">
        <v>0.38656249999999998</v>
      </c>
      <c r="D3354">
        <v>1528</v>
      </c>
      <c r="E3354">
        <v>206</v>
      </c>
      <c r="F3354">
        <v>452</v>
      </c>
      <c r="G3354">
        <v>316</v>
      </c>
      <c r="H3354">
        <v>2</v>
      </c>
      <c r="I3354">
        <v>458</v>
      </c>
      <c r="J3354">
        <v>0</v>
      </c>
      <c r="K3354">
        <v>22.9</v>
      </c>
      <c r="L3354">
        <v>938.9</v>
      </c>
      <c r="M3354" t="s">
        <v>19</v>
      </c>
      <c r="N3354" t="s">
        <v>22</v>
      </c>
      <c r="O3354">
        <v>25</v>
      </c>
      <c r="P3354">
        <v>1</v>
      </c>
      <c r="Q3354" t="s">
        <v>1491</v>
      </c>
      <c r="R3354">
        <v>508</v>
      </c>
      <c r="S3354" s="3">
        <v>0</v>
      </c>
      <c r="T3354" s="6">
        <v>389.29999999999995</v>
      </c>
      <c r="U3354" t="s">
        <v>6336</v>
      </c>
      <c r="V3354">
        <v>2025</v>
      </c>
      <c r="W3354" t="s">
        <v>6329</v>
      </c>
      <c r="X3354" t="str">
        <f>_xlfn.XLOOKUP(Orders_C[[#This Row],[Product_ID]],Products_C[Product_ID],Products_C[Product_Name])</f>
        <v>Popcorn Chicken</v>
      </c>
      <c r="Y3354" t="str">
        <f>_xlfn.XLOOKUP(Orders_C[[#This Row],[Product_ID]],Products_C[Product_ID],Products_C[Category])</f>
        <v>Dessert</v>
      </c>
      <c r="Z3354" t="str">
        <f>_xlfn.XLOOKUP(Orders_C[[#This Row],[Store_ID]],Stores_c[Store_ID],Stores_c[City])</f>
        <v>West Matthew</v>
      </c>
      <c r="AA3354" t="str">
        <f>_xlfn.XLOOKUP(Orders_C[[#This Row],[Customer_ID]],Customers_c[Customer_ID],Customers_c[Customer_Name])</f>
        <v>Dr. Shane Mccullough</v>
      </c>
      <c r="AB3354" s="6">
        <f>Orders_C[[#This Row],[Quantity]]*Orders_C[[#This Row],[Unit_Price]]*(1-Orders_C[[#This Row],[Discount %]])+Orders_C[[#This Row],[Tax]]</f>
        <v>938.9</v>
      </c>
      <c r="AC3354" s="9">
        <f>(Orders_C[[#This Row],[Unit_Price]]*Orders_C[[#This Row],[Quantity]])-Orders_C[[#This Row],[Discount]]+Orders_C[[#This Row],[Tax]]</f>
        <v>938.9</v>
      </c>
      <c r="AD3354" t="str">
        <f>IF(COUNTIF(Orders_C[[#All],[Customer_ID]],Orders_C[[#This Row],[Customer_ID]])&gt;1,"Repeat","New")</f>
        <v>Repeat</v>
      </c>
      <c r="AE3354" t="str" cm="1">
        <f t="array" ref="AE3354">_xlfn.XLOOKUP(Orders_C[[#This Row],[Store_ID]],Stores_c[[#All],[Store_ID]],Stores_c[[#All],[City]])</f>
        <v>West Matthew</v>
      </c>
      <c r="AF3354" t="str" cm="1">
        <f t="array" ref="AF3354">_xlfn.XLOOKUP(Orders_C[[#This Row],[Store_ID]],Stores_c[[#All],[Store_ID]],Stores_c[[#All],[Manager_Name]])</f>
        <v>Miguel Kidd</v>
      </c>
      <c r="AG3354" t="str" cm="1">
        <f t="array" ref="AG3354">_xlfn.XLOOKUP(Orders_C[[#This Row],[Store_ID]],Stores_c[[#All],[Store_ID]],Stores_c[[#All],[Store_Type]])</f>
        <v>Drive-Thru</v>
      </c>
    </row>
    <row r="3355" spans="1:33" x14ac:dyDescent="0.25">
      <c r="A3355">
        <v>7831</v>
      </c>
      <c r="B3355" s="1">
        <v>45862</v>
      </c>
      <c r="C3355" s="2">
        <v>0.29716435185185186</v>
      </c>
      <c r="D3355">
        <v>1026</v>
      </c>
      <c r="E3355">
        <v>203</v>
      </c>
      <c r="F3355">
        <v>431</v>
      </c>
      <c r="G3355">
        <v>337</v>
      </c>
      <c r="H3355">
        <v>4</v>
      </c>
      <c r="I3355">
        <v>242</v>
      </c>
      <c r="J3355">
        <v>10</v>
      </c>
      <c r="K3355">
        <v>12.1</v>
      </c>
      <c r="L3355">
        <v>970.1</v>
      </c>
      <c r="M3355" t="s">
        <v>19</v>
      </c>
      <c r="N3355" t="s">
        <v>21</v>
      </c>
      <c r="O3355">
        <v>43</v>
      </c>
      <c r="P3355">
        <v>3</v>
      </c>
      <c r="Q3355" t="s">
        <v>1854</v>
      </c>
      <c r="R3355">
        <v>503</v>
      </c>
      <c r="S3355" s="3">
        <v>0.1</v>
      </c>
      <c r="T3355" s="6">
        <v>389.30000000000007</v>
      </c>
      <c r="U3355" t="s">
        <v>6341</v>
      </c>
      <c r="V3355">
        <v>2025</v>
      </c>
      <c r="W3355" t="s">
        <v>6331</v>
      </c>
      <c r="X3355" t="str">
        <f>_xlfn.XLOOKUP(Orders_C[[#This Row],[Product_ID]],Products_C[Product_ID],Products_C[Product_Name])</f>
        <v>Chocolate Lava Cake</v>
      </c>
      <c r="Y3355" t="str">
        <f>_xlfn.XLOOKUP(Orders_C[[#This Row],[Product_ID]],Products_C[Product_ID],Products_C[Category])</f>
        <v>Chicken</v>
      </c>
      <c r="Z3355" t="str">
        <f>_xlfn.XLOOKUP(Orders_C[[#This Row],[Store_ID]],Stores_c[Store_ID],Stores_c[City])</f>
        <v>Lake Williammouth</v>
      </c>
      <c r="AA3355" t="str">
        <f>_xlfn.XLOOKUP(Orders_C[[#This Row],[Customer_ID]],Customers_c[Customer_ID],Customers_c[Customer_Name])</f>
        <v>Brandon Nelson</v>
      </c>
      <c r="AB3355" s="6">
        <f>Orders_C[[#This Row],[Quantity]]*Orders_C[[#This Row],[Unit_Price]]*(1-Orders_C[[#This Row],[Discount %]])+Orders_C[[#This Row],[Tax]]</f>
        <v>883.30000000000007</v>
      </c>
      <c r="AC3355" s="9">
        <f>(Orders_C[[#This Row],[Unit_Price]]*Orders_C[[#This Row],[Quantity]])-Orders_C[[#This Row],[Discount]]+Orders_C[[#This Row],[Tax]]</f>
        <v>970.1</v>
      </c>
      <c r="AD3355" t="str">
        <f>IF(COUNTIF(Orders_C[[#All],[Customer_ID]],Orders_C[[#This Row],[Customer_ID]])&gt;1,"Repeat","New")</f>
        <v>Repeat</v>
      </c>
      <c r="AE3355" t="str" cm="1">
        <f t="array" ref="AE3355">_xlfn.XLOOKUP(Orders_C[[#This Row],[Store_ID]],Stores_c[[#All],[Store_ID]],Stores_c[[#All],[City]])</f>
        <v>Lake Williammouth</v>
      </c>
      <c r="AF3355" t="str" cm="1">
        <f t="array" ref="AF3355">_xlfn.XLOOKUP(Orders_C[[#This Row],[Store_ID]],Stores_c[[#All],[Store_ID]],Stores_c[[#All],[Manager_Name]])</f>
        <v>Stephanie Dominguez</v>
      </c>
      <c r="AG3355" t="str" cm="1">
        <f t="array" ref="AG3355">_xlfn.XLOOKUP(Orders_C[[#This Row],[Store_ID]],Stores_c[[#All],[Store_ID]],Stores_c[[#All],[Store_Type]])</f>
        <v>Drive-Thru</v>
      </c>
    </row>
    <row r="3356" spans="1:33" x14ac:dyDescent="0.25">
      <c r="A3356">
        <v>10487</v>
      </c>
      <c r="B3356" s="1">
        <v>45839</v>
      </c>
      <c r="C3356" s="2">
        <v>5.2534722222222219E-2</v>
      </c>
      <c r="D3356">
        <v>1290</v>
      </c>
      <c r="E3356">
        <v>210</v>
      </c>
      <c r="F3356">
        <v>543</v>
      </c>
      <c r="G3356">
        <v>334</v>
      </c>
      <c r="H3356">
        <v>4</v>
      </c>
      <c r="I3356">
        <v>242</v>
      </c>
      <c r="J3356">
        <v>10</v>
      </c>
      <c r="K3356">
        <v>12.1</v>
      </c>
      <c r="L3356">
        <v>970.1</v>
      </c>
      <c r="M3356" t="s">
        <v>19</v>
      </c>
      <c r="N3356" t="s">
        <v>22</v>
      </c>
      <c r="O3356">
        <v>23</v>
      </c>
      <c r="P3356">
        <v>3</v>
      </c>
      <c r="Q3356" t="s">
        <v>4510</v>
      </c>
      <c r="R3356">
        <v>509</v>
      </c>
      <c r="S3356" s="3">
        <v>0.1</v>
      </c>
      <c r="T3356" s="6">
        <v>389.30000000000007</v>
      </c>
      <c r="U3356" t="s">
        <v>6341</v>
      </c>
      <c r="V3356">
        <v>2025</v>
      </c>
      <c r="W3356" t="s">
        <v>6329</v>
      </c>
      <c r="X3356" t="str">
        <f>_xlfn.XLOOKUP(Orders_C[[#This Row],[Product_ID]],Products_C[Product_ID],Products_C[Product_Name])</f>
        <v>Krushers</v>
      </c>
      <c r="Y3356" t="str">
        <f>_xlfn.XLOOKUP(Orders_C[[#This Row],[Product_ID]],Products_C[Product_ID],Products_C[Category])</f>
        <v>Dessert</v>
      </c>
      <c r="Z3356" t="str">
        <f>_xlfn.XLOOKUP(Orders_C[[#This Row],[Store_ID]],Stores_c[Store_ID],Stores_c[City])</f>
        <v>East William</v>
      </c>
      <c r="AA3356" t="str">
        <f>_xlfn.XLOOKUP(Orders_C[[#This Row],[Customer_ID]],Customers_c[Customer_ID],Customers_c[Customer_Name])</f>
        <v>William Weiss</v>
      </c>
      <c r="AB3356" s="6">
        <f>Orders_C[[#This Row],[Quantity]]*Orders_C[[#This Row],[Unit_Price]]*(1-Orders_C[[#This Row],[Discount %]])+Orders_C[[#This Row],[Tax]]</f>
        <v>883.30000000000007</v>
      </c>
      <c r="AC3356" s="9">
        <f>(Orders_C[[#This Row],[Unit_Price]]*Orders_C[[#This Row],[Quantity]])-Orders_C[[#This Row],[Discount]]+Orders_C[[#This Row],[Tax]]</f>
        <v>970.1</v>
      </c>
      <c r="AD3356" t="str">
        <f>IF(COUNTIF(Orders_C[[#All],[Customer_ID]],Orders_C[[#This Row],[Customer_ID]])&gt;1,"Repeat","New")</f>
        <v>Repeat</v>
      </c>
      <c r="AE3356" t="str" cm="1">
        <f t="array" ref="AE3356">_xlfn.XLOOKUP(Orders_C[[#This Row],[Store_ID]],Stores_c[[#All],[Store_ID]],Stores_c[[#All],[City]])</f>
        <v>East William</v>
      </c>
      <c r="AF3356" t="str" cm="1">
        <f t="array" ref="AF3356">_xlfn.XLOOKUP(Orders_C[[#This Row],[Store_ID]],Stores_c[[#All],[Store_ID]],Stores_c[[#All],[Manager_Name]])</f>
        <v>Victoria Butler</v>
      </c>
      <c r="AG3356" t="str" cm="1">
        <f t="array" ref="AG3356">_xlfn.XLOOKUP(Orders_C[[#This Row],[Store_ID]],Stores_c[[#All],[Store_ID]],Stores_c[[#All],[Store_Type]])</f>
        <v>Drive-Thru</v>
      </c>
    </row>
    <row r="3357" spans="1:33" x14ac:dyDescent="0.25">
      <c r="A3357">
        <v>7828</v>
      </c>
      <c r="B3357" s="1">
        <v>45948</v>
      </c>
      <c r="C3357" s="2">
        <v>0.44747685185185188</v>
      </c>
      <c r="D3357">
        <v>1301</v>
      </c>
      <c r="E3357">
        <v>201</v>
      </c>
      <c r="F3357">
        <v>429</v>
      </c>
      <c r="G3357">
        <v>305</v>
      </c>
      <c r="H3357">
        <v>4</v>
      </c>
      <c r="I3357">
        <v>239</v>
      </c>
      <c r="J3357">
        <v>5</v>
      </c>
      <c r="K3357">
        <v>11.95</v>
      </c>
      <c r="L3357">
        <v>962.95</v>
      </c>
      <c r="M3357" t="s">
        <v>20</v>
      </c>
      <c r="N3357" t="s">
        <v>21</v>
      </c>
      <c r="O3357">
        <v>19</v>
      </c>
      <c r="P3357">
        <v>2</v>
      </c>
      <c r="Q3357" t="s">
        <v>1851</v>
      </c>
      <c r="R3357">
        <v>507</v>
      </c>
      <c r="S3357" s="3">
        <v>0.05</v>
      </c>
      <c r="T3357" s="6">
        <v>389.35</v>
      </c>
      <c r="U3357" t="s">
        <v>6332</v>
      </c>
      <c r="V3357">
        <v>2025</v>
      </c>
      <c r="W3357" t="s">
        <v>6333</v>
      </c>
      <c r="X3357" t="str">
        <f>_xlfn.XLOOKUP(Orders_C[[#This Row],[Product_ID]],Products_C[Product_ID],Products_C[Product_Name])</f>
        <v>Krushers</v>
      </c>
      <c r="Y3357" t="str">
        <f>_xlfn.XLOOKUP(Orders_C[[#This Row],[Product_ID]],Products_C[Product_ID],Products_C[Category])</f>
        <v>Dessert</v>
      </c>
      <c r="Z3357" t="str">
        <f>_xlfn.XLOOKUP(Orders_C[[#This Row],[Store_ID]],Stores_c[Store_ID],Stores_c[City])</f>
        <v>Lake Nicholasburgh</v>
      </c>
      <c r="AA3357" t="str">
        <f>_xlfn.XLOOKUP(Orders_C[[#This Row],[Customer_ID]],Customers_c[Customer_ID],Customers_c[Customer_Name])</f>
        <v>Jennifer Bishop</v>
      </c>
      <c r="AB3357" s="6">
        <f>Orders_C[[#This Row],[Quantity]]*Orders_C[[#This Row],[Unit_Price]]*(1-Orders_C[[#This Row],[Discount %]])+Orders_C[[#This Row],[Tax]]</f>
        <v>920.15</v>
      </c>
      <c r="AC3357" s="9">
        <f>(Orders_C[[#This Row],[Unit_Price]]*Orders_C[[#This Row],[Quantity]])-Orders_C[[#This Row],[Discount]]+Orders_C[[#This Row],[Tax]]</f>
        <v>962.95</v>
      </c>
      <c r="AD3357" t="str">
        <f>IF(COUNTIF(Orders_C[[#All],[Customer_ID]],Orders_C[[#This Row],[Customer_ID]])&gt;1,"Repeat","New")</f>
        <v>Repeat</v>
      </c>
      <c r="AE3357" t="str" cm="1">
        <f t="array" ref="AE3357">_xlfn.XLOOKUP(Orders_C[[#This Row],[Store_ID]],Stores_c[[#All],[Store_ID]],Stores_c[[#All],[City]])</f>
        <v>Lake Nicholasburgh</v>
      </c>
      <c r="AF3357" t="str" cm="1">
        <f t="array" ref="AF3357">_xlfn.XLOOKUP(Orders_C[[#This Row],[Store_ID]],Stores_c[[#All],[Store_ID]],Stores_c[[#All],[Manager_Name]])</f>
        <v>Maurice Garcia</v>
      </c>
      <c r="AG3357" t="str" cm="1">
        <f t="array" ref="AG3357">_xlfn.XLOOKUP(Orders_C[[#This Row],[Store_ID]],Stores_c[[#All],[Store_ID]],Stores_c[[#All],[Store_Type]])</f>
        <v>Mall</v>
      </c>
    </row>
    <row r="3358" spans="1:33" x14ac:dyDescent="0.25">
      <c r="A3358">
        <v>10579</v>
      </c>
      <c r="B3358" s="1">
        <v>45870</v>
      </c>
      <c r="C3358" s="2">
        <v>9.8321759259259262E-2</v>
      </c>
      <c r="D3358">
        <v>1735</v>
      </c>
      <c r="E3358">
        <v>223</v>
      </c>
      <c r="F3358">
        <v>483</v>
      </c>
      <c r="G3358">
        <v>323</v>
      </c>
      <c r="H3358">
        <v>2</v>
      </c>
      <c r="I3358">
        <v>464</v>
      </c>
      <c r="J3358">
        <v>5</v>
      </c>
      <c r="K3358">
        <v>23.2</v>
      </c>
      <c r="L3358">
        <v>946.2</v>
      </c>
      <c r="M3358" t="s">
        <v>19</v>
      </c>
      <c r="N3358" t="s">
        <v>23</v>
      </c>
      <c r="O3358">
        <v>40</v>
      </c>
      <c r="P3358">
        <v>3</v>
      </c>
      <c r="Q3358" t="s">
        <v>4602</v>
      </c>
      <c r="R3358">
        <v>506</v>
      </c>
      <c r="S3358" s="3">
        <v>0.05</v>
      </c>
      <c r="T3358" s="6">
        <v>389.40000000000009</v>
      </c>
      <c r="U3358" t="s">
        <v>6342</v>
      </c>
      <c r="V3358">
        <v>2025</v>
      </c>
      <c r="W3358" t="s">
        <v>6329</v>
      </c>
      <c r="X3358" t="str">
        <f>_xlfn.XLOOKUP(Orders_C[[#This Row],[Product_ID]],Products_C[Product_ID],Products_C[Product_Name])</f>
        <v>Rice Bowl</v>
      </c>
      <c r="Y3358" t="str">
        <f>_xlfn.XLOOKUP(Orders_C[[#This Row],[Product_ID]],Products_C[Product_ID],Products_C[Category])</f>
        <v>Beverage</v>
      </c>
      <c r="Z3358" t="str">
        <f>_xlfn.XLOOKUP(Orders_C[[#This Row],[Store_ID]],Stores_c[Store_ID],Stores_c[City])</f>
        <v>Chambershaven</v>
      </c>
      <c r="AA3358" t="str">
        <f>_xlfn.XLOOKUP(Orders_C[[#This Row],[Customer_ID]],Customers_c[Customer_ID],Customers_c[Customer_Name])</f>
        <v>Matthew Miller</v>
      </c>
      <c r="AB3358" s="6">
        <f>Orders_C[[#This Row],[Quantity]]*Orders_C[[#This Row],[Unit_Price]]*(1-Orders_C[[#This Row],[Discount %]])+Orders_C[[#This Row],[Tax]]</f>
        <v>904.8</v>
      </c>
      <c r="AC3358" s="9">
        <f>(Orders_C[[#This Row],[Unit_Price]]*Orders_C[[#This Row],[Quantity]])-Orders_C[[#This Row],[Discount]]+Orders_C[[#This Row],[Tax]]</f>
        <v>946.2</v>
      </c>
      <c r="AD3358" t="str">
        <f>IF(COUNTIF(Orders_C[[#All],[Customer_ID]],Orders_C[[#This Row],[Customer_ID]])&gt;1,"Repeat","New")</f>
        <v>Repeat</v>
      </c>
      <c r="AE3358" t="str" cm="1">
        <f t="array" ref="AE3358">_xlfn.XLOOKUP(Orders_C[[#This Row],[Store_ID]],Stores_c[[#All],[Store_ID]],Stores_c[[#All],[City]])</f>
        <v>Chambershaven</v>
      </c>
      <c r="AF3358" t="str" cm="1">
        <f t="array" ref="AF3358">_xlfn.XLOOKUP(Orders_C[[#This Row],[Store_ID]],Stores_c[[#All],[Store_ID]],Stores_c[[#All],[Manager_Name]])</f>
        <v>Virginia Webster</v>
      </c>
      <c r="AG3358" t="str" cm="1">
        <f t="array" ref="AG3358">_xlfn.XLOOKUP(Orders_C[[#This Row],[Store_ID]],Stores_c[[#All],[Store_ID]],Stores_c[[#All],[Store_Type]])</f>
        <v>Street</v>
      </c>
    </row>
    <row r="3359" spans="1:33" x14ac:dyDescent="0.25">
      <c r="A3359">
        <v>6240</v>
      </c>
      <c r="B3359" s="1">
        <v>45848</v>
      </c>
      <c r="C3359" s="2">
        <v>0.68406250000000002</v>
      </c>
      <c r="D3359">
        <v>1739</v>
      </c>
      <c r="E3359">
        <v>224</v>
      </c>
      <c r="F3359">
        <v>469</v>
      </c>
      <c r="G3359">
        <v>337</v>
      </c>
      <c r="H3359">
        <v>2</v>
      </c>
      <c r="I3359">
        <v>470</v>
      </c>
      <c r="J3359">
        <v>10</v>
      </c>
      <c r="K3359">
        <v>23.5</v>
      </c>
      <c r="L3359">
        <v>953.5</v>
      </c>
      <c r="M3359" t="s">
        <v>20</v>
      </c>
      <c r="N3359" t="s">
        <v>21</v>
      </c>
      <c r="O3359">
        <v>30</v>
      </c>
      <c r="P3359">
        <v>5</v>
      </c>
      <c r="Q3359" t="s">
        <v>263</v>
      </c>
      <c r="R3359">
        <v>510</v>
      </c>
      <c r="S3359" s="3">
        <v>0.1</v>
      </c>
      <c r="T3359" s="6">
        <v>389.5</v>
      </c>
      <c r="U3359" t="s">
        <v>6341</v>
      </c>
      <c r="V3359">
        <v>2025</v>
      </c>
      <c r="W3359" t="s">
        <v>6329</v>
      </c>
      <c r="X3359" t="str">
        <f>_xlfn.XLOOKUP(Orders_C[[#This Row],[Product_ID]],Products_C[Product_ID],Products_C[Product_Name])</f>
        <v>Chocolate Lava Cake</v>
      </c>
      <c r="Y3359" t="str">
        <f>_xlfn.XLOOKUP(Orders_C[[#This Row],[Product_ID]],Products_C[Product_ID],Products_C[Category])</f>
        <v>Chicken</v>
      </c>
      <c r="Z3359" t="str">
        <f>_xlfn.XLOOKUP(Orders_C[[#This Row],[Store_ID]],Stores_c[Store_ID],Stores_c[City])</f>
        <v>Valdezton</v>
      </c>
      <c r="AA3359" t="str">
        <f>_xlfn.XLOOKUP(Orders_C[[#This Row],[Customer_ID]],Customers_c[Customer_ID],Customers_c[Customer_Name])</f>
        <v>John Turner</v>
      </c>
      <c r="AB3359" s="6">
        <f>Orders_C[[#This Row],[Quantity]]*Orders_C[[#This Row],[Unit_Price]]*(1-Orders_C[[#This Row],[Discount %]])+Orders_C[[#This Row],[Tax]]</f>
        <v>869.5</v>
      </c>
      <c r="AC3359" s="9">
        <f>(Orders_C[[#This Row],[Unit_Price]]*Orders_C[[#This Row],[Quantity]])-Orders_C[[#This Row],[Discount]]+Orders_C[[#This Row],[Tax]]</f>
        <v>953.5</v>
      </c>
      <c r="AD3359" t="str">
        <f>IF(COUNTIF(Orders_C[[#All],[Customer_ID]],Orders_C[[#This Row],[Customer_ID]])&gt;1,"Repeat","New")</f>
        <v>Repeat</v>
      </c>
      <c r="AE3359" t="str" cm="1">
        <f t="array" ref="AE3359">_xlfn.XLOOKUP(Orders_C[[#This Row],[Store_ID]],Stores_c[[#All],[Store_ID]],Stores_c[[#All],[City]])</f>
        <v>Valdezton</v>
      </c>
      <c r="AF3359" t="str" cm="1">
        <f t="array" ref="AF3359">_xlfn.XLOOKUP(Orders_C[[#This Row],[Store_ID]],Stores_c[[#All],[Store_ID]],Stores_c[[#All],[Manager_Name]])</f>
        <v>John Rodriguez</v>
      </c>
      <c r="AG3359" t="str" cm="1">
        <f t="array" ref="AG3359">_xlfn.XLOOKUP(Orders_C[[#This Row],[Store_ID]],Stores_c[[#All],[Store_ID]],Stores_c[[#All],[Store_Type]])</f>
        <v>Street</v>
      </c>
    </row>
    <row r="3360" spans="1:33" x14ac:dyDescent="0.25">
      <c r="A3360">
        <v>8919</v>
      </c>
      <c r="B3360" s="1">
        <v>45964</v>
      </c>
      <c r="C3360" s="2">
        <v>0.74335648148148148</v>
      </c>
      <c r="D3360">
        <v>1738</v>
      </c>
      <c r="E3360">
        <v>220</v>
      </c>
      <c r="F3360">
        <v>464</v>
      </c>
      <c r="G3360">
        <v>314</v>
      </c>
      <c r="H3360">
        <v>2</v>
      </c>
      <c r="I3360">
        <v>476</v>
      </c>
      <c r="J3360">
        <v>15</v>
      </c>
      <c r="K3360">
        <v>23.8</v>
      </c>
      <c r="L3360">
        <v>960.8</v>
      </c>
      <c r="M3360" t="s">
        <v>19</v>
      </c>
      <c r="N3360" t="s">
        <v>23</v>
      </c>
      <c r="O3360">
        <v>56</v>
      </c>
      <c r="P3360">
        <v>4</v>
      </c>
      <c r="Q3360" t="s">
        <v>2942</v>
      </c>
      <c r="R3360">
        <v>503</v>
      </c>
      <c r="S3360" s="3">
        <v>0.15</v>
      </c>
      <c r="T3360" s="6">
        <v>389.6</v>
      </c>
      <c r="U3360" t="s">
        <v>6336</v>
      </c>
      <c r="V3360">
        <v>2025</v>
      </c>
      <c r="W3360" t="s">
        <v>6331</v>
      </c>
      <c r="X3360" t="str">
        <f>_xlfn.XLOOKUP(Orders_C[[#This Row],[Product_ID]],Products_C[Product_ID],Products_C[Product_Name])</f>
        <v>Wrap</v>
      </c>
      <c r="Y3360" t="str">
        <f>_xlfn.XLOOKUP(Orders_C[[#This Row],[Product_ID]],Products_C[Product_ID],Products_C[Category])</f>
        <v>Burger</v>
      </c>
      <c r="Z3360" t="str">
        <f>_xlfn.XLOOKUP(Orders_C[[#This Row],[Store_ID]],Stores_c[Store_ID],Stores_c[City])</f>
        <v>Williamborough</v>
      </c>
      <c r="AA3360" t="str">
        <f>_xlfn.XLOOKUP(Orders_C[[#This Row],[Customer_ID]],Customers_c[Customer_ID],Customers_c[Customer_Name])</f>
        <v>Jeffrey Buck</v>
      </c>
      <c r="AB3360" s="6">
        <f>Orders_C[[#This Row],[Quantity]]*Orders_C[[#This Row],[Unit_Price]]*(1-Orders_C[[#This Row],[Discount %]])+Orders_C[[#This Row],[Tax]]</f>
        <v>832.99999999999989</v>
      </c>
      <c r="AC3360" s="9">
        <f>(Orders_C[[#This Row],[Unit_Price]]*Orders_C[[#This Row],[Quantity]])-Orders_C[[#This Row],[Discount]]+Orders_C[[#This Row],[Tax]]</f>
        <v>960.8</v>
      </c>
      <c r="AD3360" t="str">
        <f>IF(COUNTIF(Orders_C[[#All],[Customer_ID]],Orders_C[[#This Row],[Customer_ID]])&gt;1,"Repeat","New")</f>
        <v>Repeat</v>
      </c>
      <c r="AE3360" t="str" cm="1">
        <f t="array" ref="AE3360">_xlfn.XLOOKUP(Orders_C[[#This Row],[Store_ID]],Stores_c[[#All],[Store_ID]],Stores_c[[#All],[City]])</f>
        <v>Williamborough</v>
      </c>
      <c r="AF3360" t="str" cm="1">
        <f t="array" ref="AF3360">_xlfn.XLOOKUP(Orders_C[[#This Row],[Store_ID]],Stores_c[[#All],[Store_ID]],Stores_c[[#All],[Manager_Name]])</f>
        <v>Michael Mcbride</v>
      </c>
      <c r="AG3360" t="str" cm="1">
        <f t="array" ref="AG3360">_xlfn.XLOOKUP(Orders_C[[#This Row],[Store_ID]],Stores_c[[#All],[Store_ID]],Stores_c[[#All],[Store_Type]])</f>
        <v>Mall</v>
      </c>
    </row>
    <row r="3361" spans="1:33" x14ac:dyDescent="0.25">
      <c r="A3361">
        <v>9061</v>
      </c>
      <c r="B3361" s="1">
        <v>45720</v>
      </c>
      <c r="C3361" s="2">
        <v>1.5231481481481481E-2</v>
      </c>
      <c r="D3361">
        <v>1555</v>
      </c>
      <c r="E3361">
        <v>207</v>
      </c>
      <c r="F3361">
        <v>512</v>
      </c>
      <c r="G3361">
        <v>302</v>
      </c>
      <c r="H3361">
        <v>3</v>
      </c>
      <c r="I3361">
        <v>324</v>
      </c>
      <c r="J3361">
        <v>15</v>
      </c>
      <c r="K3361">
        <v>16.2</v>
      </c>
      <c r="L3361">
        <v>973.2</v>
      </c>
      <c r="M3361" t="s">
        <v>19</v>
      </c>
      <c r="N3361" t="s">
        <v>21</v>
      </c>
      <c r="O3361">
        <v>26</v>
      </c>
      <c r="P3361">
        <v>3</v>
      </c>
      <c r="Q3361" t="s">
        <v>3084</v>
      </c>
      <c r="R3361">
        <v>509</v>
      </c>
      <c r="S3361" s="3">
        <v>0.15</v>
      </c>
      <c r="T3361" s="6">
        <v>390.00000000000011</v>
      </c>
      <c r="U3361" t="s">
        <v>6334</v>
      </c>
      <c r="V3361">
        <v>2025</v>
      </c>
      <c r="W3361" t="s">
        <v>6329</v>
      </c>
      <c r="X3361" t="str">
        <f>_xlfn.XLOOKUP(Orders_C[[#This Row],[Product_ID]],Products_C[Product_ID],Products_C[Product_Name])</f>
        <v>Chicken Wings</v>
      </c>
      <c r="Y3361" t="str">
        <f>_xlfn.XLOOKUP(Orders_C[[#This Row],[Product_ID]],Products_C[Product_ID],Products_C[Category])</f>
        <v>Chicken</v>
      </c>
      <c r="Z3361" t="str">
        <f>_xlfn.XLOOKUP(Orders_C[[#This Row],[Store_ID]],Stores_c[Store_ID],Stores_c[City])</f>
        <v>Christineton</v>
      </c>
      <c r="AA3361" t="str">
        <f>_xlfn.XLOOKUP(Orders_C[[#This Row],[Customer_ID]],Customers_c[Customer_ID],Customers_c[Customer_Name])</f>
        <v>Maria Lang</v>
      </c>
      <c r="AB3361" s="6">
        <f>Orders_C[[#This Row],[Quantity]]*Orders_C[[#This Row],[Unit_Price]]*(1-Orders_C[[#This Row],[Discount %]])+Orders_C[[#This Row],[Tax]]</f>
        <v>842.4</v>
      </c>
      <c r="AC3361" s="9">
        <f>(Orders_C[[#This Row],[Unit_Price]]*Orders_C[[#This Row],[Quantity]])-Orders_C[[#This Row],[Discount]]+Orders_C[[#This Row],[Tax]]</f>
        <v>973.2</v>
      </c>
      <c r="AD3361" t="str">
        <f>IF(COUNTIF(Orders_C[[#All],[Customer_ID]],Orders_C[[#This Row],[Customer_ID]])&gt;1,"Repeat","New")</f>
        <v>Repeat</v>
      </c>
      <c r="AE3361" t="str" cm="1">
        <f t="array" ref="AE3361">_xlfn.XLOOKUP(Orders_C[[#This Row],[Store_ID]],Stores_c[[#All],[Store_ID]],Stores_c[[#All],[City]])</f>
        <v>Christineton</v>
      </c>
      <c r="AF3361" t="str" cm="1">
        <f t="array" ref="AF3361">_xlfn.XLOOKUP(Orders_C[[#This Row],[Store_ID]],Stores_c[[#All],[Store_ID]],Stores_c[[#All],[Manager_Name]])</f>
        <v>Dr. William Hubbard MD</v>
      </c>
      <c r="AG3361" t="str" cm="1">
        <f t="array" ref="AG3361">_xlfn.XLOOKUP(Orders_C[[#This Row],[Store_ID]],Stores_c[[#All],[Store_ID]],Stores_c[[#All],[Store_Type]])</f>
        <v>Street</v>
      </c>
    </row>
    <row r="3362" spans="1:33" x14ac:dyDescent="0.25">
      <c r="A3362">
        <v>8473</v>
      </c>
      <c r="B3362" s="1">
        <v>45703</v>
      </c>
      <c r="C3362" s="2">
        <v>0.44120370370370371</v>
      </c>
      <c r="D3362">
        <v>1605</v>
      </c>
      <c r="E3362">
        <v>219</v>
      </c>
      <c r="F3362">
        <v>433</v>
      </c>
      <c r="G3362">
        <v>321</v>
      </c>
      <c r="H3362">
        <v>4</v>
      </c>
      <c r="I3362">
        <v>246</v>
      </c>
      <c r="J3362">
        <v>15</v>
      </c>
      <c r="K3362">
        <v>12.3</v>
      </c>
      <c r="L3362">
        <v>981.3</v>
      </c>
      <c r="M3362" t="s">
        <v>20</v>
      </c>
      <c r="N3362" t="s">
        <v>23</v>
      </c>
      <c r="O3362">
        <v>13</v>
      </c>
      <c r="P3362">
        <v>4</v>
      </c>
      <c r="Q3362" t="s">
        <v>2496</v>
      </c>
      <c r="R3362">
        <v>501</v>
      </c>
      <c r="S3362" s="3">
        <v>0.15</v>
      </c>
      <c r="T3362" s="6">
        <v>390.9</v>
      </c>
      <c r="U3362" t="s">
        <v>6338</v>
      </c>
      <c r="V3362">
        <v>2025</v>
      </c>
      <c r="W3362" t="s">
        <v>6333</v>
      </c>
      <c r="X3362" t="str">
        <f>_xlfn.XLOOKUP(Orders_C[[#This Row],[Product_ID]],Products_C[Product_ID],Products_C[Product_Name])</f>
        <v>Cold Coffee</v>
      </c>
      <c r="Y3362" t="str">
        <f>_xlfn.XLOOKUP(Orders_C[[#This Row],[Product_ID]],Products_C[Product_ID],Products_C[Category])</f>
        <v>Dessert</v>
      </c>
      <c r="Z3362" t="str">
        <f>_xlfn.XLOOKUP(Orders_C[[#This Row],[Store_ID]],Stores_c[Store_ID],Stores_c[City])</f>
        <v>Lake David</v>
      </c>
      <c r="AA3362" t="str">
        <f>_xlfn.XLOOKUP(Orders_C[[#This Row],[Customer_ID]],Customers_c[Customer_ID],Customers_c[Customer_Name])</f>
        <v>Lindsey Smith DDS</v>
      </c>
      <c r="AB3362" s="6">
        <f>Orders_C[[#This Row],[Quantity]]*Orders_C[[#This Row],[Unit_Price]]*(1-Orders_C[[#This Row],[Discount %]])+Orders_C[[#This Row],[Tax]]</f>
        <v>848.69999999999993</v>
      </c>
      <c r="AC3362" s="9">
        <f>(Orders_C[[#This Row],[Unit_Price]]*Orders_C[[#This Row],[Quantity]])-Orders_C[[#This Row],[Discount]]+Orders_C[[#This Row],[Tax]]</f>
        <v>981.3</v>
      </c>
      <c r="AD3362" t="str">
        <f>IF(COUNTIF(Orders_C[[#All],[Customer_ID]],Orders_C[[#This Row],[Customer_ID]])&gt;1,"Repeat","New")</f>
        <v>Repeat</v>
      </c>
      <c r="AE3362" t="str" cm="1">
        <f t="array" ref="AE3362">_xlfn.XLOOKUP(Orders_C[[#This Row],[Store_ID]],Stores_c[[#All],[Store_ID]],Stores_c[[#All],[City]])</f>
        <v>Lake David</v>
      </c>
      <c r="AF3362" t="str" cm="1">
        <f t="array" ref="AF3362">_xlfn.XLOOKUP(Orders_C[[#This Row],[Store_ID]],Stores_c[[#All],[Store_ID]],Stores_c[[#All],[Manager_Name]])</f>
        <v>Joshua Hines</v>
      </c>
      <c r="AG3362" t="str" cm="1">
        <f t="array" ref="AG3362">_xlfn.XLOOKUP(Orders_C[[#This Row],[Store_ID]],Stores_c[[#All],[Store_ID]],Stores_c[[#All],[Store_Type]])</f>
        <v>Street</v>
      </c>
    </row>
    <row r="3363" spans="1:33" x14ac:dyDescent="0.25">
      <c r="A3363">
        <v>7914</v>
      </c>
      <c r="B3363" s="1">
        <v>45951</v>
      </c>
      <c r="C3363" s="2">
        <v>5.7094907407407407E-2</v>
      </c>
      <c r="D3363">
        <v>1258</v>
      </c>
      <c r="E3363">
        <v>213</v>
      </c>
      <c r="F3363">
        <v>498</v>
      </c>
      <c r="G3363">
        <v>337</v>
      </c>
      <c r="H3363">
        <v>4</v>
      </c>
      <c r="I3363">
        <v>243</v>
      </c>
      <c r="J3363">
        <v>10</v>
      </c>
      <c r="K3363">
        <v>12.15</v>
      </c>
      <c r="L3363">
        <v>974.15</v>
      </c>
      <c r="M3363" t="s">
        <v>18</v>
      </c>
      <c r="N3363" t="s">
        <v>22</v>
      </c>
      <c r="O3363">
        <v>38</v>
      </c>
      <c r="P3363">
        <v>1</v>
      </c>
      <c r="Q3363" t="s">
        <v>1937</v>
      </c>
      <c r="R3363">
        <v>505</v>
      </c>
      <c r="S3363" s="3">
        <v>0.1</v>
      </c>
      <c r="T3363" s="6">
        <v>390.95000000000005</v>
      </c>
      <c r="U3363" t="s">
        <v>6332</v>
      </c>
      <c r="V3363">
        <v>2025</v>
      </c>
      <c r="W3363" t="s">
        <v>6329</v>
      </c>
      <c r="X3363" t="str">
        <f>_xlfn.XLOOKUP(Orders_C[[#This Row],[Product_ID]],Products_C[Product_ID],Products_C[Product_Name])</f>
        <v>Chocolate Lava Cake</v>
      </c>
      <c r="Y3363" t="str">
        <f>_xlfn.XLOOKUP(Orders_C[[#This Row],[Product_ID]],Products_C[Product_ID],Products_C[Category])</f>
        <v>Chicken</v>
      </c>
      <c r="Z3363" t="str">
        <f>_xlfn.XLOOKUP(Orders_C[[#This Row],[Store_ID]],Stores_c[Store_ID],Stores_c[City])</f>
        <v>Lake Kristashire</v>
      </c>
      <c r="AA3363" t="str">
        <f>_xlfn.XLOOKUP(Orders_C[[#This Row],[Customer_ID]],Customers_c[Customer_ID],Customers_c[Customer_Name])</f>
        <v>Curtis Brown</v>
      </c>
      <c r="AB3363" s="6">
        <f>Orders_C[[#This Row],[Quantity]]*Orders_C[[#This Row],[Unit_Price]]*(1-Orders_C[[#This Row],[Discount %]])+Orders_C[[#This Row],[Tax]]</f>
        <v>886.95</v>
      </c>
      <c r="AC3363" s="9">
        <f>(Orders_C[[#This Row],[Unit_Price]]*Orders_C[[#This Row],[Quantity]])-Orders_C[[#This Row],[Discount]]+Orders_C[[#This Row],[Tax]]</f>
        <v>974.15</v>
      </c>
      <c r="AD3363" t="str">
        <f>IF(COUNTIF(Orders_C[[#All],[Customer_ID]],Orders_C[[#This Row],[Customer_ID]])&gt;1,"Repeat","New")</f>
        <v>Repeat</v>
      </c>
      <c r="AE3363" t="str" cm="1">
        <f t="array" ref="AE3363">_xlfn.XLOOKUP(Orders_C[[#This Row],[Store_ID]],Stores_c[[#All],[Store_ID]],Stores_c[[#All],[City]])</f>
        <v>Lake Kristashire</v>
      </c>
      <c r="AF3363" t="str" cm="1">
        <f t="array" ref="AF3363">_xlfn.XLOOKUP(Orders_C[[#This Row],[Store_ID]],Stores_c[[#All],[Store_ID]],Stores_c[[#All],[Manager_Name]])</f>
        <v>Andrea Daugherty</v>
      </c>
      <c r="AG3363" t="str" cm="1">
        <f t="array" ref="AG3363">_xlfn.XLOOKUP(Orders_C[[#This Row],[Store_ID]],Stores_c[[#All],[Store_ID]],Stores_c[[#All],[Store_Type]])</f>
        <v>Mall</v>
      </c>
    </row>
    <row r="3364" spans="1:33" x14ac:dyDescent="0.25">
      <c r="A3364">
        <v>9086</v>
      </c>
      <c r="B3364" s="1">
        <v>45899</v>
      </c>
      <c r="C3364" s="2">
        <v>0.17021990740740742</v>
      </c>
      <c r="D3364">
        <v>1171</v>
      </c>
      <c r="E3364">
        <v>211</v>
      </c>
      <c r="F3364">
        <v>542</v>
      </c>
      <c r="G3364">
        <v>324</v>
      </c>
      <c r="H3364">
        <v>4</v>
      </c>
      <c r="I3364">
        <v>243</v>
      </c>
      <c r="J3364">
        <v>10</v>
      </c>
      <c r="K3364">
        <v>12.15</v>
      </c>
      <c r="L3364">
        <v>974.15</v>
      </c>
      <c r="M3364" t="s">
        <v>19</v>
      </c>
      <c r="N3364" t="s">
        <v>23</v>
      </c>
      <c r="O3364">
        <v>25</v>
      </c>
      <c r="P3364">
        <v>5</v>
      </c>
      <c r="Q3364" t="s">
        <v>3109</v>
      </c>
      <c r="R3364">
        <v>507</v>
      </c>
      <c r="S3364" s="3">
        <v>0.1</v>
      </c>
      <c r="T3364" s="6">
        <v>390.95000000000005</v>
      </c>
      <c r="U3364" t="s">
        <v>6342</v>
      </c>
      <c r="V3364">
        <v>2025</v>
      </c>
      <c r="W3364" t="s">
        <v>6329</v>
      </c>
      <c r="X3364" t="str">
        <f>_xlfn.XLOOKUP(Orders_C[[#This Row],[Product_ID]],Products_C[Product_ID],Products_C[Product_Name])</f>
        <v>Krushers</v>
      </c>
      <c r="Y3364" t="str">
        <f>_xlfn.XLOOKUP(Orders_C[[#This Row],[Product_ID]],Products_C[Product_ID],Products_C[Category])</f>
        <v>Dessert</v>
      </c>
      <c r="Z3364" t="str">
        <f>_xlfn.XLOOKUP(Orders_C[[#This Row],[Store_ID]],Stores_c[Store_ID],Stores_c[City])</f>
        <v>North Robertstad</v>
      </c>
      <c r="AA3364" t="str">
        <f>_xlfn.XLOOKUP(Orders_C[[#This Row],[Customer_ID]],Customers_c[Customer_ID],Customers_c[Customer_Name])</f>
        <v>Jennifer Smith</v>
      </c>
      <c r="AB3364" s="6">
        <f>Orders_C[[#This Row],[Quantity]]*Orders_C[[#This Row],[Unit_Price]]*(1-Orders_C[[#This Row],[Discount %]])+Orders_C[[#This Row],[Tax]]</f>
        <v>886.95</v>
      </c>
      <c r="AC3364" s="9">
        <f>(Orders_C[[#This Row],[Unit_Price]]*Orders_C[[#This Row],[Quantity]])-Orders_C[[#This Row],[Discount]]+Orders_C[[#This Row],[Tax]]</f>
        <v>974.15</v>
      </c>
      <c r="AD3364" t="str">
        <f>IF(COUNTIF(Orders_C[[#All],[Customer_ID]],Orders_C[[#This Row],[Customer_ID]])&gt;1,"Repeat","New")</f>
        <v>Repeat</v>
      </c>
      <c r="AE3364" t="str" cm="1">
        <f t="array" ref="AE3364">_xlfn.XLOOKUP(Orders_C[[#This Row],[Store_ID]],Stores_c[[#All],[Store_ID]],Stores_c[[#All],[City]])</f>
        <v>North Robertstad</v>
      </c>
      <c r="AF3364" t="str" cm="1">
        <f t="array" ref="AF3364">_xlfn.XLOOKUP(Orders_C[[#This Row],[Store_ID]],Stores_c[[#All],[Store_ID]],Stores_c[[#All],[Manager_Name]])</f>
        <v>Mary Lewis</v>
      </c>
      <c r="AG3364" t="str" cm="1">
        <f t="array" ref="AG3364">_xlfn.XLOOKUP(Orders_C[[#This Row],[Store_ID]],Stores_c[[#All],[Store_ID]],Stores_c[[#All],[Store_Type]])</f>
        <v>Street</v>
      </c>
    </row>
    <row r="3365" spans="1:33" x14ac:dyDescent="0.25">
      <c r="A3365">
        <v>8539</v>
      </c>
      <c r="B3365" s="1">
        <v>45964</v>
      </c>
      <c r="C3365" s="2">
        <v>0.23725694444444445</v>
      </c>
      <c r="D3365">
        <v>1575</v>
      </c>
      <c r="E3365">
        <v>221</v>
      </c>
      <c r="F3365">
        <v>504</v>
      </c>
      <c r="G3365">
        <v>301</v>
      </c>
      <c r="H3365">
        <v>4</v>
      </c>
      <c r="I3365">
        <v>237</v>
      </c>
      <c r="J3365">
        <v>0</v>
      </c>
      <c r="K3365">
        <v>11.85</v>
      </c>
      <c r="L3365">
        <v>959.85</v>
      </c>
      <c r="M3365" t="s">
        <v>20</v>
      </c>
      <c r="N3365" t="s">
        <v>21</v>
      </c>
      <c r="O3365">
        <v>16</v>
      </c>
      <c r="P3365">
        <v>4</v>
      </c>
      <c r="Q3365" t="s">
        <v>2562</v>
      </c>
      <c r="R3365">
        <v>505</v>
      </c>
      <c r="S3365" s="3">
        <v>0</v>
      </c>
      <c r="T3365" s="6">
        <v>391.05000000000007</v>
      </c>
      <c r="U3365" t="s">
        <v>6336</v>
      </c>
      <c r="V3365">
        <v>2025</v>
      </c>
      <c r="W3365" t="s">
        <v>6333</v>
      </c>
      <c r="X3365" t="str">
        <f>_xlfn.XLOOKUP(Orders_C[[#This Row],[Product_ID]],Products_C[Product_ID],Products_C[Product_Name])</f>
        <v>Krushers</v>
      </c>
      <c r="Y3365" t="str">
        <f>_xlfn.XLOOKUP(Orders_C[[#This Row],[Product_ID]],Products_C[Product_ID],Products_C[Category])</f>
        <v>Burger</v>
      </c>
      <c r="Z3365" t="str">
        <f>_xlfn.XLOOKUP(Orders_C[[#This Row],[Store_ID]],Stores_c[Store_ID],Stores_c[City])</f>
        <v>Port Barbarabury</v>
      </c>
      <c r="AA3365" t="str">
        <f>_xlfn.XLOOKUP(Orders_C[[#This Row],[Customer_ID]],Customers_c[Customer_ID],Customers_c[Customer_Name])</f>
        <v>Darren Boyd</v>
      </c>
      <c r="AB3365" s="6">
        <f>Orders_C[[#This Row],[Quantity]]*Orders_C[[#This Row],[Unit_Price]]*(1-Orders_C[[#This Row],[Discount %]])+Orders_C[[#This Row],[Tax]]</f>
        <v>959.85</v>
      </c>
      <c r="AC3365" s="9">
        <f>(Orders_C[[#This Row],[Unit_Price]]*Orders_C[[#This Row],[Quantity]])-Orders_C[[#This Row],[Discount]]+Orders_C[[#This Row],[Tax]]</f>
        <v>959.85</v>
      </c>
      <c r="AD3365" t="str">
        <f>IF(COUNTIF(Orders_C[[#All],[Customer_ID]],Orders_C[[#This Row],[Customer_ID]])&gt;1,"Repeat","New")</f>
        <v>Repeat</v>
      </c>
      <c r="AE3365" t="str" cm="1">
        <f t="array" ref="AE3365">_xlfn.XLOOKUP(Orders_C[[#This Row],[Store_ID]],Stores_c[[#All],[Store_ID]],Stores_c[[#All],[City]])</f>
        <v>Port Barbarabury</v>
      </c>
      <c r="AF3365" t="str" cm="1">
        <f t="array" ref="AF3365">_xlfn.XLOOKUP(Orders_C[[#This Row],[Store_ID]],Stores_c[[#All],[Store_ID]],Stores_c[[#All],[Manager_Name]])</f>
        <v>Edward Nguyen</v>
      </c>
      <c r="AG3365" t="str" cm="1">
        <f t="array" ref="AG3365">_xlfn.XLOOKUP(Orders_C[[#This Row],[Store_ID]],Stores_c[[#All],[Store_ID]],Stores_c[[#All],[Store_Type]])</f>
        <v>Street</v>
      </c>
    </row>
    <row r="3366" spans="1:33" x14ac:dyDescent="0.25">
      <c r="A3366">
        <v>10389</v>
      </c>
      <c r="B3366" s="1">
        <v>45708</v>
      </c>
      <c r="C3366" s="2">
        <v>6.1423611111111109E-2</v>
      </c>
      <c r="D3366">
        <v>1310</v>
      </c>
      <c r="E3366">
        <v>215</v>
      </c>
      <c r="F3366">
        <v>418</v>
      </c>
      <c r="G3366">
        <v>310</v>
      </c>
      <c r="H3366">
        <v>4</v>
      </c>
      <c r="I3366">
        <v>237</v>
      </c>
      <c r="J3366">
        <v>0</v>
      </c>
      <c r="K3366">
        <v>11.85</v>
      </c>
      <c r="L3366">
        <v>959.85</v>
      </c>
      <c r="M3366" t="s">
        <v>18</v>
      </c>
      <c r="N3366" t="s">
        <v>22</v>
      </c>
      <c r="O3366">
        <v>32</v>
      </c>
      <c r="P3366">
        <v>1</v>
      </c>
      <c r="Q3366" t="s">
        <v>4412</v>
      </c>
      <c r="R3366">
        <v>509</v>
      </c>
      <c r="S3366" s="3">
        <v>0</v>
      </c>
      <c r="T3366" s="6">
        <v>391.05000000000007</v>
      </c>
      <c r="U3366" t="s">
        <v>6338</v>
      </c>
      <c r="V3366">
        <v>2025</v>
      </c>
      <c r="W3366" t="s">
        <v>6329</v>
      </c>
      <c r="X3366" t="str">
        <f>_xlfn.XLOOKUP(Orders_C[[#This Row],[Product_ID]],Products_C[Product_ID],Products_C[Product_Name])</f>
        <v>Chicken Bucket</v>
      </c>
      <c r="Y3366" t="str">
        <f>_xlfn.XLOOKUP(Orders_C[[#This Row],[Product_ID]],Products_C[Product_ID],Products_C[Category])</f>
        <v>Chicken</v>
      </c>
      <c r="Z3366" t="str">
        <f>_xlfn.XLOOKUP(Orders_C[[#This Row],[Store_ID]],Stores_c[Store_ID],Stores_c[City])</f>
        <v>Sallyburgh</v>
      </c>
      <c r="AA3366" t="str">
        <f>_xlfn.XLOOKUP(Orders_C[[#This Row],[Customer_ID]],Customers_c[Customer_ID],Customers_c[Customer_Name])</f>
        <v>Tammy Crawford</v>
      </c>
      <c r="AB3366" s="6">
        <f>Orders_C[[#This Row],[Quantity]]*Orders_C[[#This Row],[Unit_Price]]*(1-Orders_C[[#This Row],[Discount %]])+Orders_C[[#This Row],[Tax]]</f>
        <v>959.85</v>
      </c>
      <c r="AC3366" s="9">
        <f>(Orders_C[[#This Row],[Unit_Price]]*Orders_C[[#This Row],[Quantity]])-Orders_C[[#This Row],[Discount]]+Orders_C[[#This Row],[Tax]]</f>
        <v>959.85</v>
      </c>
      <c r="AD3366" t="str">
        <f>IF(COUNTIF(Orders_C[[#All],[Customer_ID]],Orders_C[[#This Row],[Customer_ID]])&gt;1,"Repeat","New")</f>
        <v>Repeat</v>
      </c>
      <c r="AE3366" t="str" cm="1">
        <f t="array" ref="AE3366">_xlfn.XLOOKUP(Orders_C[[#This Row],[Store_ID]],Stores_c[[#All],[Store_ID]],Stores_c[[#All],[City]])</f>
        <v>Sallyburgh</v>
      </c>
      <c r="AF3366" t="str" cm="1">
        <f t="array" ref="AF3366">_xlfn.XLOOKUP(Orders_C[[#This Row],[Store_ID]],Stores_c[[#All],[Store_ID]],Stores_c[[#All],[Manager_Name]])</f>
        <v>Benjamin Mccoy</v>
      </c>
      <c r="AG3366" t="str" cm="1">
        <f t="array" ref="AG3366">_xlfn.XLOOKUP(Orders_C[[#This Row],[Store_ID]],Stores_c[[#All],[Store_ID]],Stores_c[[#All],[Store_Type]])</f>
        <v>Drive-Thru</v>
      </c>
    </row>
    <row r="3367" spans="1:33" x14ac:dyDescent="0.25">
      <c r="A3367">
        <v>6897</v>
      </c>
      <c r="B3367" s="1">
        <v>45794</v>
      </c>
      <c r="C3367" s="2">
        <v>0.26981481481481484</v>
      </c>
      <c r="D3367">
        <v>1033</v>
      </c>
      <c r="E3367">
        <v>206</v>
      </c>
      <c r="F3367">
        <v>438</v>
      </c>
      <c r="G3367">
        <v>329</v>
      </c>
      <c r="H3367">
        <v>2</v>
      </c>
      <c r="I3367">
        <v>466</v>
      </c>
      <c r="J3367">
        <v>5</v>
      </c>
      <c r="K3367">
        <v>23.3</v>
      </c>
      <c r="L3367">
        <v>950.3</v>
      </c>
      <c r="M3367" t="s">
        <v>19</v>
      </c>
      <c r="N3367" t="s">
        <v>23</v>
      </c>
      <c r="O3367">
        <v>27</v>
      </c>
      <c r="P3367">
        <v>2</v>
      </c>
      <c r="Q3367" t="s">
        <v>920</v>
      </c>
      <c r="R3367">
        <v>501</v>
      </c>
      <c r="S3367" s="3">
        <v>0.05</v>
      </c>
      <c r="T3367" s="6">
        <v>391.1</v>
      </c>
      <c r="U3367" t="s">
        <v>6339</v>
      </c>
      <c r="V3367">
        <v>2025</v>
      </c>
      <c r="W3367" t="s">
        <v>6329</v>
      </c>
      <c r="X3367" t="str">
        <f>_xlfn.XLOOKUP(Orders_C[[#This Row],[Product_ID]],Products_C[Product_ID],Products_C[Product_Name])</f>
        <v>Rice Bowl</v>
      </c>
      <c r="Y3367" t="str">
        <f>_xlfn.XLOOKUP(Orders_C[[#This Row],[Product_ID]],Products_C[Product_ID],Products_C[Category])</f>
        <v>Dessert</v>
      </c>
      <c r="Z3367" t="str">
        <f>_xlfn.XLOOKUP(Orders_C[[#This Row],[Store_ID]],Stores_c[Store_ID],Stores_c[City])</f>
        <v>West Matthew</v>
      </c>
      <c r="AA3367" t="str">
        <f>_xlfn.XLOOKUP(Orders_C[[#This Row],[Customer_ID]],Customers_c[Customer_ID],Customers_c[Customer_Name])</f>
        <v>Erika Rogers</v>
      </c>
      <c r="AB3367" s="6">
        <f>Orders_C[[#This Row],[Quantity]]*Orders_C[[#This Row],[Unit_Price]]*(1-Orders_C[[#This Row],[Discount %]])+Orders_C[[#This Row],[Tax]]</f>
        <v>908.69999999999993</v>
      </c>
      <c r="AC3367" s="9">
        <f>(Orders_C[[#This Row],[Unit_Price]]*Orders_C[[#This Row],[Quantity]])-Orders_C[[#This Row],[Discount]]+Orders_C[[#This Row],[Tax]]</f>
        <v>950.3</v>
      </c>
      <c r="AD3367" t="str">
        <f>IF(COUNTIF(Orders_C[[#All],[Customer_ID]],Orders_C[[#This Row],[Customer_ID]])&gt;1,"Repeat","New")</f>
        <v>Repeat</v>
      </c>
      <c r="AE3367" t="str" cm="1">
        <f t="array" ref="AE3367">_xlfn.XLOOKUP(Orders_C[[#This Row],[Store_ID]],Stores_c[[#All],[Store_ID]],Stores_c[[#All],[City]])</f>
        <v>West Matthew</v>
      </c>
      <c r="AF3367" t="str" cm="1">
        <f t="array" ref="AF3367">_xlfn.XLOOKUP(Orders_C[[#This Row],[Store_ID]],Stores_c[[#All],[Store_ID]],Stores_c[[#All],[Manager_Name]])</f>
        <v>Miguel Kidd</v>
      </c>
      <c r="AG3367" t="str" cm="1">
        <f t="array" ref="AG3367">_xlfn.XLOOKUP(Orders_C[[#This Row],[Store_ID]],Stores_c[[#All],[Store_ID]],Stores_c[[#All],[Store_Type]])</f>
        <v>Drive-Thru</v>
      </c>
    </row>
    <row r="3368" spans="1:33" x14ac:dyDescent="0.25">
      <c r="A3368">
        <v>6768</v>
      </c>
      <c r="B3368" s="1">
        <v>45806</v>
      </c>
      <c r="C3368" s="2">
        <v>0.42137731481481483</v>
      </c>
      <c r="D3368">
        <v>1180</v>
      </c>
      <c r="E3368">
        <v>209</v>
      </c>
      <c r="F3368">
        <v>462</v>
      </c>
      <c r="G3368">
        <v>340</v>
      </c>
      <c r="H3368">
        <v>2</v>
      </c>
      <c r="I3368">
        <v>472</v>
      </c>
      <c r="J3368">
        <v>10</v>
      </c>
      <c r="K3368">
        <v>23.6</v>
      </c>
      <c r="L3368">
        <v>957.6</v>
      </c>
      <c r="M3368" t="s">
        <v>19</v>
      </c>
      <c r="N3368" t="s">
        <v>23</v>
      </c>
      <c r="O3368">
        <v>34</v>
      </c>
      <c r="P3368">
        <v>1</v>
      </c>
      <c r="Q3368" t="s">
        <v>791</v>
      </c>
      <c r="R3368">
        <v>503</v>
      </c>
      <c r="S3368" s="3">
        <v>0.1</v>
      </c>
      <c r="T3368" s="6">
        <v>391.20000000000005</v>
      </c>
      <c r="U3368" t="s">
        <v>6339</v>
      </c>
      <c r="V3368">
        <v>2025</v>
      </c>
      <c r="W3368" t="s">
        <v>6329</v>
      </c>
      <c r="X3368" t="str">
        <f>_xlfn.XLOOKUP(Orders_C[[#This Row],[Product_ID]],Products_C[Product_ID],Products_C[Product_Name])</f>
        <v>Chocolate Lava Cake</v>
      </c>
      <c r="Y3368" t="str">
        <f>_xlfn.XLOOKUP(Orders_C[[#This Row],[Product_ID]],Products_C[Product_ID],Products_C[Category])</f>
        <v>Chicken</v>
      </c>
      <c r="Z3368" t="str">
        <f>_xlfn.XLOOKUP(Orders_C[[#This Row],[Store_ID]],Stores_c[Store_ID],Stores_c[City])</f>
        <v>Reidberg</v>
      </c>
      <c r="AA3368" t="str">
        <f>_xlfn.XLOOKUP(Orders_C[[#This Row],[Customer_ID]],Customers_c[Customer_ID],Customers_c[Customer_Name])</f>
        <v>Michael Phillips</v>
      </c>
      <c r="AB3368" s="6">
        <f>Orders_C[[#This Row],[Quantity]]*Orders_C[[#This Row],[Unit_Price]]*(1-Orders_C[[#This Row],[Discount %]])+Orders_C[[#This Row],[Tax]]</f>
        <v>873.2</v>
      </c>
      <c r="AC3368" s="9">
        <f>(Orders_C[[#This Row],[Unit_Price]]*Orders_C[[#This Row],[Quantity]])-Orders_C[[#This Row],[Discount]]+Orders_C[[#This Row],[Tax]]</f>
        <v>957.6</v>
      </c>
      <c r="AD3368" t="str">
        <f>IF(COUNTIF(Orders_C[[#All],[Customer_ID]],Orders_C[[#This Row],[Customer_ID]])&gt;1,"Repeat","New")</f>
        <v>Repeat</v>
      </c>
      <c r="AE3368" t="str" cm="1">
        <f t="array" ref="AE3368">_xlfn.XLOOKUP(Orders_C[[#This Row],[Store_ID]],Stores_c[[#All],[Store_ID]],Stores_c[[#All],[City]])</f>
        <v>Reidberg</v>
      </c>
      <c r="AF3368" t="str" cm="1">
        <f t="array" ref="AF3368">_xlfn.XLOOKUP(Orders_C[[#This Row],[Store_ID]],Stores_c[[#All],[Store_ID]],Stores_c[[#All],[Manager_Name]])</f>
        <v>Jeffrey Horn</v>
      </c>
      <c r="AG3368" t="str" cm="1">
        <f t="array" ref="AG3368">_xlfn.XLOOKUP(Orders_C[[#This Row],[Store_ID]],Stores_c[[#All],[Store_ID]],Stores_c[[#All],[Store_Type]])</f>
        <v>Drive-Thru</v>
      </c>
    </row>
    <row r="3369" spans="1:33" x14ac:dyDescent="0.25">
      <c r="A3369">
        <v>6871</v>
      </c>
      <c r="B3369" s="1">
        <v>45762</v>
      </c>
      <c r="C3369" s="2">
        <v>0.3385185185185185</v>
      </c>
      <c r="D3369">
        <v>1698</v>
      </c>
      <c r="E3369">
        <v>220</v>
      </c>
      <c r="F3369">
        <v>497</v>
      </c>
      <c r="G3369">
        <v>317</v>
      </c>
      <c r="H3369">
        <v>2</v>
      </c>
      <c r="I3369">
        <v>472</v>
      </c>
      <c r="J3369">
        <v>10</v>
      </c>
      <c r="K3369">
        <v>23.6</v>
      </c>
      <c r="L3369">
        <v>957.6</v>
      </c>
      <c r="M3369" t="s">
        <v>18</v>
      </c>
      <c r="N3369" t="s">
        <v>22</v>
      </c>
      <c r="O3369">
        <v>59</v>
      </c>
      <c r="P3369">
        <v>5</v>
      </c>
      <c r="Q3369" t="s">
        <v>894</v>
      </c>
      <c r="R3369">
        <v>507</v>
      </c>
      <c r="S3369" s="3">
        <v>0.1</v>
      </c>
      <c r="T3369" s="6">
        <v>391.20000000000005</v>
      </c>
      <c r="U3369" t="s">
        <v>6337</v>
      </c>
      <c r="V3369">
        <v>2025</v>
      </c>
      <c r="W3369" t="s">
        <v>6331</v>
      </c>
      <c r="X3369" t="str">
        <f>_xlfn.XLOOKUP(Orders_C[[#This Row],[Product_ID]],Products_C[Product_ID],Products_C[Product_Name])</f>
        <v>Popcorn Chicken</v>
      </c>
      <c r="Y3369" t="str">
        <f>_xlfn.XLOOKUP(Orders_C[[#This Row],[Product_ID]],Products_C[Product_ID],Products_C[Category])</f>
        <v>Dessert</v>
      </c>
      <c r="Z3369" t="str">
        <f>_xlfn.XLOOKUP(Orders_C[[#This Row],[Store_ID]],Stores_c[Store_ID],Stores_c[City])</f>
        <v>Williamborough</v>
      </c>
      <c r="AA3369" t="str">
        <f>_xlfn.XLOOKUP(Orders_C[[#This Row],[Customer_ID]],Customers_c[Customer_ID],Customers_c[Customer_Name])</f>
        <v>Steven Carrillo</v>
      </c>
      <c r="AB3369" s="6">
        <f>Orders_C[[#This Row],[Quantity]]*Orders_C[[#This Row],[Unit_Price]]*(1-Orders_C[[#This Row],[Discount %]])+Orders_C[[#This Row],[Tax]]</f>
        <v>873.2</v>
      </c>
      <c r="AC3369" s="9">
        <f>(Orders_C[[#This Row],[Unit_Price]]*Orders_C[[#This Row],[Quantity]])-Orders_C[[#This Row],[Discount]]+Orders_C[[#This Row],[Tax]]</f>
        <v>957.6</v>
      </c>
      <c r="AD3369" t="str">
        <f>IF(COUNTIF(Orders_C[[#All],[Customer_ID]],Orders_C[[#This Row],[Customer_ID]])&gt;1,"Repeat","New")</f>
        <v>Repeat</v>
      </c>
      <c r="AE3369" t="str" cm="1">
        <f t="array" ref="AE3369">_xlfn.XLOOKUP(Orders_C[[#This Row],[Store_ID]],Stores_c[[#All],[Store_ID]],Stores_c[[#All],[City]])</f>
        <v>Williamborough</v>
      </c>
      <c r="AF3369" t="str" cm="1">
        <f t="array" ref="AF3369">_xlfn.XLOOKUP(Orders_C[[#This Row],[Store_ID]],Stores_c[[#All],[Store_ID]],Stores_c[[#All],[Manager_Name]])</f>
        <v>Michael Mcbride</v>
      </c>
      <c r="AG3369" t="str" cm="1">
        <f t="array" ref="AG3369">_xlfn.XLOOKUP(Orders_C[[#This Row],[Store_ID]],Stores_c[[#All],[Store_ID]],Stores_c[[#All],[Store_Type]])</f>
        <v>Mall</v>
      </c>
    </row>
    <row r="3370" spans="1:33" x14ac:dyDescent="0.25">
      <c r="A3370">
        <v>7735</v>
      </c>
      <c r="B3370" s="1">
        <v>45761</v>
      </c>
      <c r="C3370" s="2">
        <v>0.88454861111111116</v>
      </c>
      <c r="D3370">
        <v>1777</v>
      </c>
      <c r="E3370">
        <v>215</v>
      </c>
      <c r="F3370">
        <v>459</v>
      </c>
      <c r="G3370">
        <v>314</v>
      </c>
      <c r="H3370">
        <v>2</v>
      </c>
      <c r="I3370">
        <v>472</v>
      </c>
      <c r="J3370">
        <v>10</v>
      </c>
      <c r="K3370">
        <v>23.6</v>
      </c>
      <c r="L3370">
        <v>957.6</v>
      </c>
      <c r="M3370" t="s">
        <v>18</v>
      </c>
      <c r="N3370" t="s">
        <v>23</v>
      </c>
      <c r="O3370">
        <v>46</v>
      </c>
      <c r="P3370">
        <v>1</v>
      </c>
      <c r="Q3370" t="s">
        <v>1758</v>
      </c>
      <c r="R3370">
        <v>510</v>
      </c>
      <c r="S3370" s="3">
        <v>0.1</v>
      </c>
      <c r="T3370" s="6">
        <v>391.20000000000005</v>
      </c>
      <c r="U3370" t="s">
        <v>6337</v>
      </c>
      <c r="V3370">
        <v>2025</v>
      </c>
      <c r="W3370" t="s">
        <v>6331</v>
      </c>
      <c r="X3370" t="str">
        <f>_xlfn.XLOOKUP(Orders_C[[#This Row],[Product_ID]],Products_C[Product_ID],Products_C[Product_Name])</f>
        <v>Wrap</v>
      </c>
      <c r="Y3370" t="str">
        <f>_xlfn.XLOOKUP(Orders_C[[#This Row],[Product_ID]],Products_C[Product_ID],Products_C[Category])</f>
        <v>Burger</v>
      </c>
      <c r="Z3370" t="str">
        <f>_xlfn.XLOOKUP(Orders_C[[#This Row],[Store_ID]],Stores_c[Store_ID],Stores_c[City])</f>
        <v>Sallyburgh</v>
      </c>
      <c r="AA3370" t="str">
        <f>_xlfn.XLOOKUP(Orders_C[[#This Row],[Customer_ID]],Customers_c[Customer_ID],Customers_c[Customer_Name])</f>
        <v>Gary Allen</v>
      </c>
      <c r="AB3370" s="6">
        <f>Orders_C[[#This Row],[Quantity]]*Orders_C[[#This Row],[Unit_Price]]*(1-Orders_C[[#This Row],[Discount %]])+Orders_C[[#This Row],[Tax]]</f>
        <v>873.2</v>
      </c>
      <c r="AC3370" s="9">
        <f>(Orders_C[[#This Row],[Unit_Price]]*Orders_C[[#This Row],[Quantity]])-Orders_C[[#This Row],[Discount]]+Orders_C[[#This Row],[Tax]]</f>
        <v>957.6</v>
      </c>
      <c r="AD3370" t="str">
        <f>IF(COUNTIF(Orders_C[[#All],[Customer_ID]],Orders_C[[#This Row],[Customer_ID]])&gt;1,"Repeat","New")</f>
        <v>Repeat</v>
      </c>
      <c r="AE3370" t="str" cm="1">
        <f t="array" ref="AE3370">_xlfn.XLOOKUP(Orders_C[[#This Row],[Store_ID]],Stores_c[[#All],[Store_ID]],Stores_c[[#All],[City]])</f>
        <v>Sallyburgh</v>
      </c>
      <c r="AF3370" t="str" cm="1">
        <f t="array" ref="AF3370">_xlfn.XLOOKUP(Orders_C[[#This Row],[Store_ID]],Stores_c[[#All],[Store_ID]],Stores_c[[#All],[Manager_Name]])</f>
        <v>Benjamin Mccoy</v>
      </c>
      <c r="AG3370" t="str" cm="1">
        <f t="array" ref="AG3370">_xlfn.XLOOKUP(Orders_C[[#This Row],[Store_ID]],Stores_c[[#All],[Store_ID]],Stores_c[[#All],[Store_Type]])</f>
        <v>Drive-Thru</v>
      </c>
    </row>
    <row r="3371" spans="1:33" x14ac:dyDescent="0.25">
      <c r="A3371">
        <v>7956</v>
      </c>
      <c r="B3371" s="1">
        <v>45758</v>
      </c>
      <c r="C3371" s="2">
        <v>0.14619212962962963</v>
      </c>
      <c r="D3371">
        <v>1672</v>
      </c>
      <c r="E3371">
        <v>224</v>
      </c>
      <c r="F3371">
        <v>540</v>
      </c>
      <c r="G3371">
        <v>332</v>
      </c>
      <c r="H3371">
        <v>3</v>
      </c>
      <c r="I3371">
        <v>321</v>
      </c>
      <c r="J3371">
        <v>10</v>
      </c>
      <c r="K3371">
        <v>16.05</v>
      </c>
      <c r="L3371">
        <v>969.05</v>
      </c>
      <c r="M3371" t="s">
        <v>18</v>
      </c>
      <c r="N3371" t="s">
        <v>22</v>
      </c>
      <c r="O3371">
        <v>30</v>
      </c>
      <c r="P3371">
        <v>1</v>
      </c>
      <c r="Q3371" t="s">
        <v>1979</v>
      </c>
      <c r="R3371">
        <v>510</v>
      </c>
      <c r="S3371" s="3">
        <v>0.1</v>
      </c>
      <c r="T3371" s="6">
        <v>391.25</v>
      </c>
      <c r="U3371" t="s">
        <v>6337</v>
      </c>
      <c r="V3371">
        <v>2025</v>
      </c>
      <c r="W3371" t="s">
        <v>6329</v>
      </c>
      <c r="X3371" t="str">
        <f>_xlfn.XLOOKUP(Orders_C[[#This Row],[Product_ID]],Products_C[Product_ID],Products_C[Product_Name])</f>
        <v>Zinger Burger</v>
      </c>
      <c r="Y3371" t="str">
        <f>_xlfn.XLOOKUP(Orders_C[[#This Row],[Product_ID]],Products_C[Product_ID],Products_C[Category])</f>
        <v>Beverage</v>
      </c>
      <c r="Z3371" t="str">
        <f>_xlfn.XLOOKUP(Orders_C[[#This Row],[Store_ID]],Stores_c[Store_ID],Stores_c[City])</f>
        <v>Valdezton</v>
      </c>
      <c r="AA3371" t="str">
        <f>_xlfn.XLOOKUP(Orders_C[[#This Row],[Customer_ID]],Customers_c[Customer_ID],Customers_c[Customer_Name])</f>
        <v>Robert Rivera</v>
      </c>
      <c r="AB3371" s="6">
        <f>Orders_C[[#This Row],[Quantity]]*Orders_C[[#This Row],[Unit_Price]]*(1-Orders_C[[#This Row],[Discount %]])+Orders_C[[#This Row],[Tax]]</f>
        <v>882.75</v>
      </c>
      <c r="AC3371" s="9">
        <f>(Orders_C[[#This Row],[Unit_Price]]*Orders_C[[#This Row],[Quantity]])-Orders_C[[#This Row],[Discount]]+Orders_C[[#This Row],[Tax]]</f>
        <v>969.05</v>
      </c>
      <c r="AD3371" t="str">
        <f>IF(COUNTIF(Orders_C[[#All],[Customer_ID]],Orders_C[[#This Row],[Customer_ID]])&gt;1,"Repeat","New")</f>
        <v>Repeat</v>
      </c>
      <c r="AE3371" t="str" cm="1">
        <f t="array" ref="AE3371">_xlfn.XLOOKUP(Orders_C[[#This Row],[Store_ID]],Stores_c[[#All],[Store_ID]],Stores_c[[#All],[City]])</f>
        <v>Valdezton</v>
      </c>
      <c r="AF3371" t="str" cm="1">
        <f t="array" ref="AF3371">_xlfn.XLOOKUP(Orders_C[[#This Row],[Store_ID]],Stores_c[[#All],[Store_ID]],Stores_c[[#All],[Manager_Name]])</f>
        <v>John Rodriguez</v>
      </c>
      <c r="AG3371" t="str" cm="1">
        <f t="array" ref="AG3371">_xlfn.XLOOKUP(Orders_C[[#This Row],[Store_ID]],Stores_c[[#All],[Store_ID]],Stores_c[[#All],[Store_Type]])</f>
        <v>Street</v>
      </c>
    </row>
    <row r="3372" spans="1:33" x14ac:dyDescent="0.25">
      <c r="A3372">
        <v>9507</v>
      </c>
      <c r="B3372" s="1">
        <v>45981</v>
      </c>
      <c r="C3372" s="2">
        <v>0.45534722222222224</v>
      </c>
      <c r="D3372">
        <v>1716</v>
      </c>
      <c r="E3372">
        <v>225</v>
      </c>
      <c r="F3372">
        <v>479</v>
      </c>
      <c r="G3372">
        <v>307</v>
      </c>
      <c r="H3372">
        <v>3</v>
      </c>
      <c r="I3372">
        <v>321</v>
      </c>
      <c r="J3372">
        <v>10</v>
      </c>
      <c r="K3372">
        <v>16.05</v>
      </c>
      <c r="L3372">
        <v>969.05</v>
      </c>
      <c r="M3372" t="s">
        <v>20</v>
      </c>
      <c r="N3372" t="s">
        <v>23</v>
      </c>
      <c r="O3372">
        <v>22</v>
      </c>
      <c r="P3372">
        <v>3</v>
      </c>
      <c r="Q3372" t="s">
        <v>3530</v>
      </c>
      <c r="R3372">
        <v>505</v>
      </c>
      <c r="S3372" s="3">
        <v>0.1</v>
      </c>
      <c r="T3372" s="6">
        <v>391.25</v>
      </c>
      <c r="U3372" t="s">
        <v>6336</v>
      </c>
      <c r="V3372">
        <v>2025</v>
      </c>
      <c r="W3372" t="s">
        <v>6329</v>
      </c>
      <c r="X3372" t="str">
        <f>_xlfn.XLOOKUP(Orders_C[[#This Row],[Product_ID]],Products_C[Product_ID],Products_C[Product_Name])</f>
        <v>Chicken Wings</v>
      </c>
      <c r="Y3372" t="str">
        <f>_xlfn.XLOOKUP(Orders_C[[#This Row],[Product_ID]],Products_C[Product_ID],Products_C[Category])</f>
        <v>Chicken</v>
      </c>
      <c r="Z3372" t="str">
        <f>_xlfn.XLOOKUP(Orders_C[[#This Row],[Store_ID]],Stores_c[Store_ID],Stores_c[City])</f>
        <v>South Peter</v>
      </c>
      <c r="AA3372" t="str">
        <f>_xlfn.XLOOKUP(Orders_C[[#This Row],[Customer_ID]],Customers_c[Customer_ID],Customers_c[Customer_Name])</f>
        <v>Nathan Rodgers</v>
      </c>
      <c r="AB3372" s="6">
        <f>Orders_C[[#This Row],[Quantity]]*Orders_C[[#This Row],[Unit_Price]]*(1-Orders_C[[#This Row],[Discount %]])+Orders_C[[#This Row],[Tax]]</f>
        <v>882.75</v>
      </c>
      <c r="AC3372" s="9">
        <f>(Orders_C[[#This Row],[Unit_Price]]*Orders_C[[#This Row],[Quantity]])-Orders_C[[#This Row],[Discount]]+Orders_C[[#This Row],[Tax]]</f>
        <v>969.05</v>
      </c>
      <c r="AD3372" t="str">
        <f>IF(COUNTIF(Orders_C[[#All],[Customer_ID]],Orders_C[[#This Row],[Customer_ID]])&gt;1,"Repeat","New")</f>
        <v>Repeat</v>
      </c>
      <c r="AE3372" t="str" cm="1">
        <f t="array" ref="AE3372">_xlfn.XLOOKUP(Orders_C[[#This Row],[Store_ID]],Stores_c[[#All],[Store_ID]],Stores_c[[#All],[City]])</f>
        <v>South Peter</v>
      </c>
      <c r="AF3372" t="str" cm="1">
        <f t="array" ref="AF3372">_xlfn.XLOOKUP(Orders_C[[#This Row],[Store_ID]],Stores_c[[#All],[Store_ID]],Stores_c[[#All],[Manager_Name]])</f>
        <v>Gregory Lambert</v>
      </c>
      <c r="AG3372" t="str" cm="1">
        <f t="array" ref="AG3372">_xlfn.XLOOKUP(Orders_C[[#This Row],[Store_ID]],Stores_c[[#All],[Store_ID]],Stores_c[[#All],[Store_Type]])</f>
        <v>Street</v>
      </c>
    </row>
    <row r="3373" spans="1:33" x14ac:dyDescent="0.25">
      <c r="A3373">
        <v>9637</v>
      </c>
      <c r="B3373" s="1">
        <v>45728</v>
      </c>
      <c r="C3373" s="2">
        <v>0.10423611111111111</v>
      </c>
      <c r="D3373">
        <v>1732</v>
      </c>
      <c r="E3373">
        <v>208</v>
      </c>
      <c r="F3373">
        <v>499</v>
      </c>
      <c r="G3373">
        <v>307</v>
      </c>
      <c r="H3373">
        <v>3</v>
      </c>
      <c r="I3373">
        <v>313</v>
      </c>
      <c r="J3373">
        <v>0</v>
      </c>
      <c r="K3373">
        <v>15.65</v>
      </c>
      <c r="L3373">
        <v>954.65</v>
      </c>
      <c r="M3373" t="s">
        <v>18</v>
      </c>
      <c r="N3373" t="s">
        <v>23</v>
      </c>
      <c r="O3373">
        <v>24</v>
      </c>
      <c r="P3373">
        <v>3</v>
      </c>
      <c r="Q3373" t="s">
        <v>3660</v>
      </c>
      <c r="R3373">
        <v>506</v>
      </c>
      <c r="S3373" s="3">
        <v>0</v>
      </c>
      <c r="T3373" s="6">
        <v>391.25</v>
      </c>
      <c r="U3373" t="s">
        <v>6334</v>
      </c>
      <c r="V3373">
        <v>2025</v>
      </c>
      <c r="W3373" t="s">
        <v>6329</v>
      </c>
      <c r="X3373" t="str">
        <f>_xlfn.XLOOKUP(Orders_C[[#This Row],[Product_ID]],Products_C[Product_ID],Products_C[Product_Name])</f>
        <v>Chicken Wings</v>
      </c>
      <c r="Y3373" t="str">
        <f>_xlfn.XLOOKUP(Orders_C[[#This Row],[Product_ID]],Products_C[Product_ID],Products_C[Category])</f>
        <v>Chicken</v>
      </c>
      <c r="Z3373" t="str">
        <f>_xlfn.XLOOKUP(Orders_C[[#This Row],[Store_ID]],Stores_c[Store_ID],Stores_c[City])</f>
        <v>Tracyview</v>
      </c>
      <c r="AA3373" t="str">
        <f>_xlfn.XLOOKUP(Orders_C[[#This Row],[Customer_ID]],Customers_c[Customer_ID],Customers_c[Customer_Name])</f>
        <v>Mark Stephens</v>
      </c>
      <c r="AB3373" s="6">
        <f>Orders_C[[#This Row],[Quantity]]*Orders_C[[#This Row],[Unit_Price]]*(1-Orders_C[[#This Row],[Discount %]])+Orders_C[[#This Row],[Tax]]</f>
        <v>954.65</v>
      </c>
      <c r="AC3373" s="9">
        <f>(Orders_C[[#This Row],[Unit_Price]]*Orders_C[[#This Row],[Quantity]])-Orders_C[[#This Row],[Discount]]+Orders_C[[#This Row],[Tax]]</f>
        <v>954.65</v>
      </c>
      <c r="AD3373" t="str">
        <f>IF(COUNTIF(Orders_C[[#All],[Customer_ID]],Orders_C[[#This Row],[Customer_ID]])&gt;1,"Repeat","New")</f>
        <v>Repeat</v>
      </c>
      <c r="AE3373" t="str" cm="1">
        <f t="array" ref="AE3373">_xlfn.XLOOKUP(Orders_C[[#This Row],[Store_ID]],Stores_c[[#All],[Store_ID]],Stores_c[[#All],[City]])</f>
        <v>Tracyview</v>
      </c>
      <c r="AF3373" t="str" cm="1">
        <f t="array" ref="AF3373">_xlfn.XLOOKUP(Orders_C[[#This Row],[Store_ID]],Stores_c[[#All],[Store_ID]],Stores_c[[#All],[Manager_Name]])</f>
        <v>Jeremiah Lee</v>
      </c>
      <c r="AG3373" t="str" cm="1">
        <f t="array" ref="AG3373">_xlfn.XLOOKUP(Orders_C[[#This Row],[Store_ID]],Stores_c[[#All],[Store_ID]],Stores_c[[#All],[Store_Type]])</f>
        <v>Mall</v>
      </c>
    </row>
    <row r="3374" spans="1:33" x14ac:dyDescent="0.25">
      <c r="A3374">
        <v>9914</v>
      </c>
      <c r="B3374" s="1">
        <v>45850</v>
      </c>
      <c r="C3374" s="2">
        <v>0.55171296296296302</v>
      </c>
      <c r="D3374">
        <v>1806</v>
      </c>
      <c r="E3374">
        <v>208</v>
      </c>
      <c r="F3374">
        <v>442</v>
      </c>
      <c r="G3374">
        <v>317</v>
      </c>
      <c r="H3374">
        <v>3</v>
      </c>
      <c r="I3374">
        <v>321</v>
      </c>
      <c r="J3374">
        <v>10</v>
      </c>
      <c r="K3374">
        <v>16.05</v>
      </c>
      <c r="L3374">
        <v>969.05</v>
      </c>
      <c r="M3374" t="s">
        <v>20</v>
      </c>
      <c r="N3374" t="s">
        <v>22</v>
      </c>
      <c r="O3374">
        <v>46</v>
      </c>
      <c r="P3374">
        <v>3</v>
      </c>
      <c r="Q3374" t="s">
        <v>3937</v>
      </c>
      <c r="R3374">
        <v>502</v>
      </c>
      <c r="S3374" s="3">
        <v>0.1</v>
      </c>
      <c r="T3374" s="6">
        <v>391.25</v>
      </c>
      <c r="U3374" t="s">
        <v>6341</v>
      </c>
      <c r="V3374">
        <v>2025</v>
      </c>
      <c r="W3374" t="s">
        <v>6331</v>
      </c>
      <c r="X3374" t="str">
        <f>_xlfn.XLOOKUP(Orders_C[[#This Row],[Product_ID]],Products_C[Product_ID],Products_C[Product_Name])</f>
        <v>Popcorn Chicken</v>
      </c>
      <c r="Y3374" t="str">
        <f>_xlfn.XLOOKUP(Orders_C[[#This Row],[Product_ID]],Products_C[Product_ID],Products_C[Category])</f>
        <v>Dessert</v>
      </c>
      <c r="Z3374" t="str">
        <f>_xlfn.XLOOKUP(Orders_C[[#This Row],[Store_ID]],Stores_c[Store_ID],Stores_c[City])</f>
        <v>Tracyview</v>
      </c>
      <c r="AA3374" t="str">
        <f>_xlfn.XLOOKUP(Orders_C[[#This Row],[Customer_ID]],Customers_c[Customer_ID],Customers_c[Customer_Name])</f>
        <v>Jennifer Kirby</v>
      </c>
      <c r="AB3374" s="6">
        <f>Orders_C[[#This Row],[Quantity]]*Orders_C[[#This Row],[Unit_Price]]*(1-Orders_C[[#This Row],[Discount %]])+Orders_C[[#This Row],[Tax]]</f>
        <v>882.75</v>
      </c>
      <c r="AC3374" s="9">
        <f>(Orders_C[[#This Row],[Unit_Price]]*Orders_C[[#This Row],[Quantity]])-Orders_C[[#This Row],[Discount]]+Orders_C[[#This Row],[Tax]]</f>
        <v>969.05</v>
      </c>
      <c r="AD3374" t="str">
        <f>IF(COUNTIF(Orders_C[[#All],[Customer_ID]],Orders_C[[#This Row],[Customer_ID]])&gt;1,"Repeat","New")</f>
        <v>Repeat</v>
      </c>
      <c r="AE3374" t="str" cm="1">
        <f t="array" ref="AE3374">_xlfn.XLOOKUP(Orders_C[[#This Row],[Store_ID]],Stores_c[[#All],[Store_ID]],Stores_c[[#All],[City]])</f>
        <v>Tracyview</v>
      </c>
      <c r="AF3374" t="str" cm="1">
        <f t="array" ref="AF3374">_xlfn.XLOOKUP(Orders_C[[#This Row],[Store_ID]],Stores_c[[#All],[Store_ID]],Stores_c[[#All],[Manager_Name]])</f>
        <v>Jeremiah Lee</v>
      </c>
      <c r="AG3374" t="str" cm="1">
        <f t="array" ref="AG3374">_xlfn.XLOOKUP(Orders_C[[#This Row],[Store_ID]],Stores_c[[#All],[Store_ID]],Stores_c[[#All],[Store_Type]])</f>
        <v>Mall</v>
      </c>
    </row>
    <row r="3375" spans="1:33" x14ac:dyDescent="0.25">
      <c r="A3375">
        <v>8296</v>
      </c>
      <c r="B3375" s="1">
        <v>45717</v>
      </c>
      <c r="C3375" s="2">
        <v>5.7986111111111113E-2</v>
      </c>
      <c r="D3375">
        <v>1666</v>
      </c>
      <c r="E3375">
        <v>202</v>
      </c>
      <c r="F3375">
        <v>548</v>
      </c>
      <c r="G3375">
        <v>302</v>
      </c>
      <c r="H3375">
        <v>3</v>
      </c>
      <c r="I3375">
        <v>322</v>
      </c>
      <c r="J3375">
        <v>10</v>
      </c>
      <c r="K3375">
        <v>16.100000000000001</v>
      </c>
      <c r="L3375">
        <v>972.1</v>
      </c>
      <c r="M3375" t="s">
        <v>19</v>
      </c>
      <c r="N3375" t="s">
        <v>21</v>
      </c>
      <c r="O3375">
        <v>50</v>
      </c>
      <c r="P3375">
        <v>1</v>
      </c>
      <c r="Q3375" t="s">
        <v>2319</v>
      </c>
      <c r="R3375">
        <v>508</v>
      </c>
      <c r="S3375" s="3">
        <v>0.1</v>
      </c>
      <c r="T3375" s="6">
        <v>392.5</v>
      </c>
      <c r="U3375" t="s">
        <v>6334</v>
      </c>
      <c r="V3375">
        <v>2025</v>
      </c>
      <c r="W3375" t="s">
        <v>6331</v>
      </c>
      <c r="X3375" t="str">
        <f>_xlfn.XLOOKUP(Orders_C[[#This Row],[Product_ID]],Products_C[Product_ID],Products_C[Product_Name])</f>
        <v>Chicken Wings</v>
      </c>
      <c r="Y3375" t="str">
        <f>_xlfn.XLOOKUP(Orders_C[[#This Row],[Product_ID]],Products_C[Product_ID],Products_C[Category])</f>
        <v>Chicken</v>
      </c>
      <c r="Z3375" t="str">
        <f>_xlfn.XLOOKUP(Orders_C[[#This Row],[Store_ID]],Stores_c[Store_ID],Stores_c[City])</f>
        <v>Rebekahside</v>
      </c>
      <c r="AA3375" t="str">
        <f>_xlfn.XLOOKUP(Orders_C[[#This Row],[Customer_ID]],Customers_c[Customer_ID],Customers_c[Customer_Name])</f>
        <v>Robert Beasley</v>
      </c>
      <c r="AB3375" s="6">
        <f>Orders_C[[#This Row],[Quantity]]*Orders_C[[#This Row],[Unit_Price]]*(1-Orders_C[[#This Row],[Discount %]])+Orders_C[[#This Row],[Tax]]</f>
        <v>885.5</v>
      </c>
      <c r="AC3375" s="9">
        <f>(Orders_C[[#This Row],[Unit_Price]]*Orders_C[[#This Row],[Quantity]])-Orders_C[[#This Row],[Discount]]+Orders_C[[#This Row],[Tax]]</f>
        <v>972.1</v>
      </c>
      <c r="AD3375" t="str">
        <f>IF(COUNTIF(Orders_C[[#All],[Customer_ID]],Orders_C[[#This Row],[Customer_ID]])&gt;1,"Repeat","New")</f>
        <v>Repeat</v>
      </c>
      <c r="AE3375" t="str" cm="1">
        <f t="array" ref="AE3375">_xlfn.XLOOKUP(Orders_C[[#This Row],[Store_ID]],Stores_c[[#All],[Store_ID]],Stores_c[[#All],[City]])</f>
        <v>Rebekahside</v>
      </c>
      <c r="AF3375" t="str" cm="1">
        <f t="array" ref="AF3375">_xlfn.XLOOKUP(Orders_C[[#This Row],[Store_ID]],Stores_c[[#All],[Store_ID]],Stores_c[[#All],[Manager_Name]])</f>
        <v>Mark Ray</v>
      </c>
      <c r="AG3375" t="str" cm="1">
        <f t="array" ref="AG3375">_xlfn.XLOOKUP(Orders_C[[#This Row],[Store_ID]],Stores_c[[#All],[Store_ID]],Stores_c[[#All],[Store_Type]])</f>
        <v>Drive-Thru</v>
      </c>
    </row>
    <row r="3376" spans="1:33" x14ac:dyDescent="0.25">
      <c r="A3376">
        <v>9140</v>
      </c>
      <c r="B3376" s="1">
        <v>45850</v>
      </c>
      <c r="C3376" s="2">
        <v>0.72271990740740744</v>
      </c>
      <c r="D3376">
        <v>1561</v>
      </c>
      <c r="E3376">
        <v>203</v>
      </c>
      <c r="F3376">
        <v>516</v>
      </c>
      <c r="G3376">
        <v>303</v>
      </c>
      <c r="H3376">
        <v>3</v>
      </c>
      <c r="I3376">
        <v>318</v>
      </c>
      <c r="J3376">
        <v>5</v>
      </c>
      <c r="K3376">
        <v>15.9</v>
      </c>
      <c r="L3376">
        <v>964.9</v>
      </c>
      <c r="M3376" t="s">
        <v>20</v>
      </c>
      <c r="N3376" t="s">
        <v>22</v>
      </c>
      <c r="O3376">
        <v>47</v>
      </c>
      <c r="P3376">
        <v>4</v>
      </c>
      <c r="Q3376" t="s">
        <v>3163</v>
      </c>
      <c r="R3376">
        <v>509</v>
      </c>
      <c r="S3376" s="3">
        <v>0.05</v>
      </c>
      <c r="T3376" s="6">
        <v>392.5</v>
      </c>
      <c r="U3376" t="s">
        <v>6341</v>
      </c>
      <c r="V3376">
        <v>2025</v>
      </c>
      <c r="W3376" t="s">
        <v>6331</v>
      </c>
      <c r="X3376" t="str">
        <f>_xlfn.XLOOKUP(Orders_C[[#This Row],[Product_ID]],Products_C[Product_ID],Products_C[Product_Name])</f>
        <v>Chocolate Lava Cake</v>
      </c>
      <c r="Y3376" t="str">
        <f>_xlfn.XLOOKUP(Orders_C[[#This Row],[Product_ID]],Products_C[Product_ID],Products_C[Category])</f>
        <v>Chicken</v>
      </c>
      <c r="Z3376" t="str">
        <f>_xlfn.XLOOKUP(Orders_C[[#This Row],[Store_ID]],Stores_c[Store_ID],Stores_c[City])</f>
        <v>Lake Williammouth</v>
      </c>
      <c r="AA3376" t="str">
        <f>_xlfn.XLOOKUP(Orders_C[[#This Row],[Customer_ID]],Customers_c[Customer_ID],Customers_c[Customer_Name])</f>
        <v>Jessica Montoya</v>
      </c>
      <c r="AB3376" s="6">
        <f>Orders_C[[#This Row],[Quantity]]*Orders_C[[#This Row],[Unit_Price]]*(1-Orders_C[[#This Row],[Discount %]])+Orders_C[[#This Row],[Tax]]</f>
        <v>922.19999999999993</v>
      </c>
      <c r="AC3376" s="9">
        <f>(Orders_C[[#This Row],[Unit_Price]]*Orders_C[[#This Row],[Quantity]])-Orders_C[[#This Row],[Discount]]+Orders_C[[#This Row],[Tax]]</f>
        <v>964.9</v>
      </c>
      <c r="AD3376" t="str">
        <f>IF(COUNTIF(Orders_C[[#All],[Customer_ID]],Orders_C[[#This Row],[Customer_ID]])&gt;1,"Repeat","New")</f>
        <v>Repeat</v>
      </c>
      <c r="AE3376" t="str" cm="1">
        <f t="array" ref="AE3376">_xlfn.XLOOKUP(Orders_C[[#This Row],[Store_ID]],Stores_c[[#All],[Store_ID]],Stores_c[[#All],[City]])</f>
        <v>Lake Williammouth</v>
      </c>
      <c r="AF3376" t="str" cm="1">
        <f t="array" ref="AF3376">_xlfn.XLOOKUP(Orders_C[[#This Row],[Store_ID]],Stores_c[[#All],[Store_ID]],Stores_c[[#All],[Manager_Name]])</f>
        <v>Stephanie Dominguez</v>
      </c>
      <c r="AG3376" t="str" cm="1">
        <f t="array" ref="AG3376">_xlfn.XLOOKUP(Orders_C[[#This Row],[Store_ID]],Stores_c[[#All],[Store_ID]],Stores_c[[#All],[Store_Type]])</f>
        <v>Drive-Thru</v>
      </c>
    </row>
    <row r="3377" spans="1:33" x14ac:dyDescent="0.25">
      <c r="A3377">
        <v>10020</v>
      </c>
      <c r="B3377" s="1">
        <v>45925</v>
      </c>
      <c r="C3377" s="2">
        <v>0.47969907407407408</v>
      </c>
      <c r="D3377">
        <v>1705</v>
      </c>
      <c r="E3377">
        <v>202</v>
      </c>
      <c r="F3377">
        <v>448</v>
      </c>
      <c r="G3377">
        <v>318</v>
      </c>
      <c r="H3377">
        <v>3</v>
      </c>
      <c r="I3377">
        <v>326</v>
      </c>
      <c r="J3377">
        <v>15</v>
      </c>
      <c r="K3377">
        <v>16.3</v>
      </c>
      <c r="L3377">
        <v>979.3</v>
      </c>
      <c r="M3377" t="s">
        <v>20</v>
      </c>
      <c r="N3377" t="s">
        <v>23</v>
      </c>
      <c r="O3377">
        <v>52</v>
      </c>
      <c r="P3377">
        <v>3</v>
      </c>
      <c r="Q3377" t="s">
        <v>4043</v>
      </c>
      <c r="R3377">
        <v>506</v>
      </c>
      <c r="S3377" s="3">
        <v>0.15</v>
      </c>
      <c r="T3377" s="6">
        <v>392.5</v>
      </c>
      <c r="U3377" t="s">
        <v>6335</v>
      </c>
      <c r="V3377">
        <v>2025</v>
      </c>
      <c r="W3377" t="s">
        <v>6331</v>
      </c>
      <c r="X3377" t="str">
        <f>_xlfn.XLOOKUP(Orders_C[[#This Row],[Product_ID]],Products_C[Product_ID],Products_C[Product_Name])</f>
        <v>Pepsi</v>
      </c>
      <c r="Y3377" t="str">
        <f>_xlfn.XLOOKUP(Orders_C[[#This Row],[Product_ID]],Products_C[Product_ID],Products_C[Category])</f>
        <v>Burger</v>
      </c>
      <c r="Z3377" t="str">
        <f>_xlfn.XLOOKUP(Orders_C[[#This Row],[Store_ID]],Stores_c[Store_ID],Stores_c[City])</f>
        <v>Rebekahside</v>
      </c>
      <c r="AA3377" t="str">
        <f>_xlfn.XLOOKUP(Orders_C[[#This Row],[Customer_ID]],Customers_c[Customer_ID],Customers_c[Customer_Name])</f>
        <v>Maxwell Morgan</v>
      </c>
      <c r="AB3377" s="6">
        <f>Orders_C[[#This Row],[Quantity]]*Orders_C[[#This Row],[Unit_Price]]*(1-Orders_C[[#This Row],[Discount %]])+Orders_C[[#This Row],[Tax]]</f>
        <v>847.59999999999991</v>
      </c>
      <c r="AC3377" s="9">
        <f>(Orders_C[[#This Row],[Unit_Price]]*Orders_C[[#This Row],[Quantity]])-Orders_C[[#This Row],[Discount]]+Orders_C[[#This Row],[Tax]]</f>
        <v>979.3</v>
      </c>
      <c r="AD3377" t="str">
        <f>IF(COUNTIF(Orders_C[[#All],[Customer_ID]],Orders_C[[#This Row],[Customer_ID]])&gt;1,"Repeat","New")</f>
        <v>Repeat</v>
      </c>
      <c r="AE3377" t="str" cm="1">
        <f t="array" ref="AE3377">_xlfn.XLOOKUP(Orders_C[[#This Row],[Store_ID]],Stores_c[[#All],[Store_ID]],Stores_c[[#All],[City]])</f>
        <v>Rebekahside</v>
      </c>
      <c r="AF3377" t="str" cm="1">
        <f t="array" ref="AF3377">_xlfn.XLOOKUP(Orders_C[[#This Row],[Store_ID]],Stores_c[[#All],[Store_ID]],Stores_c[[#All],[Manager_Name]])</f>
        <v>Mark Ray</v>
      </c>
      <c r="AG3377" t="str" cm="1">
        <f t="array" ref="AG3377">_xlfn.XLOOKUP(Orders_C[[#This Row],[Store_ID]],Stores_c[[#All],[Store_ID]],Stores_c[[#All],[Store_Type]])</f>
        <v>Drive-Thru</v>
      </c>
    </row>
    <row r="3378" spans="1:33" x14ac:dyDescent="0.25">
      <c r="A3378">
        <v>10659</v>
      </c>
      <c r="B3378" s="1">
        <v>45853</v>
      </c>
      <c r="C3378" s="2">
        <v>0.35203703703703704</v>
      </c>
      <c r="D3378">
        <v>1899</v>
      </c>
      <c r="E3378">
        <v>225</v>
      </c>
      <c r="F3378">
        <v>457</v>
      </c>
      <c r="G3378">
        <v>313</v>
      </c>
      <c r="H3378">
        <v>3</v>
      </c>
      <c r="I3378">
        <v>318</v>
      </c>
      <c r="J3378">
        <v>5</v>
      </c>
      <c r="K3378">
        <v>15.9</v>
      </c>
      <c r="L3378">
        <v>964.9</v>
      </c>
      <c r="M3378" t="s">
        <v>20</v>
      </c>
      <c r="N3378" t="s">
        <v>23</v>
      </c>
      <c r="O3378">
        <v>52</v>
      </c>
      <c r="P3378">
        <v>3</v>
      </c>
      <c r="Q3378" t="s">
        <v>4682</v>
      </c>
      <c r="R3378">
        <v>503</v>
      </c>
      <c r="S3378" s="3">
        <v>0.05</v>
      </c>
      <c r="T3378" s="6">
        <v>392.5</v>
      </c>
      <c r="U3378" t="s">
        <v>6341</v>
      </c>
      <c r="V3378">
        <v>2025</v>
      </c>
      <c r="W3378" t="s">
        <v>6331</v>
      </c>
      <c r="X3378" t="str">
        <f>_xlfn.XLOOKUP(Orders_C[[#This Row],[Product_ID]],Products_C[Product_ID],Products_C[Product_Name])</f>
        <v>Rice Bowl</v>
      </c>
      <c r="Y3378" t="str">
        <f>_xlfn.XLOOKUP(Orders_C[[#This Row],[Product_ID]],Products_C[Product_ID],Products_C[Category])</f>
        <v>Beverage</v>
      </c>
      <c r="Z3378" t="str">
        <f>_xlfn.XLOOKUP(Orders_C[[#This Row],[Store_ID]],Stores_c[Store_ID],Stores_c[City])</f>
        <v>South Peter</v>
      </c>
      <c r="AA3378" t="str">
        <f>_xlfn.XLOOKUP(Orders_C[[#This Row],[Customer_ID]],Customers_c[Customer_ID],Customers_c[Customer_Name])</f>
        <v>Dustin Douglas</v>
      </c>
      <c r="AB3378" s="6">
        <f>Orders_C[[#This Row],[Quantity]]*Orders_C[[#This Row],[Unit_Price]]*(1-Orders_C[[#This Row],[Discount %]])+Orders_C[[#This Row],[Tax]]</f>
        <v>922.19999999999993</v>
      </c>
      <c r="AC3378" s="9">
        <f>(Orders_C[[#This Row],[Unit_Price]]*Orders_C[[#This Row],[Quantity]])-Orders_C[[#This Row],[Discount]]+Orders_C[[#This Row],[Tax]]</f>
        <v>964.9</v>
      </c>
      <c r="AD3378" t="str">
        <f>IF(COUNTIF(Orders_C[[#All],[Customer_ID]],Orders_C[[#This Row],[Customer_ID]])&gt;1,"Repeat","New")</f>
        <v>Repeat</v>
      </c>
      <c r="AE3378" t="str" cm="1">
        <f t="array" ref="AE3378">_xlfn.XLOOKUP(Orders_C[[#This Row],[Store_ID]],Stores_c[[#All],[Store_ID]],Stores_c[[#All],[City]])</f>
        <v>South Peter</v>
      </c>
      <c r="AF3378" t="str" cm="1">
        <f t="array" ref="AF3378">_xlfn.XLOOKUP(Orders_C[[#This Row],[Store_ID]],Stores_c[[#All],[Store_ID]],Stores_c[[#All],[Manager_Name]])</f>
        <v>Gregory Lambert</v>
      </c>
      <c r="AG3378" t="str" cm="1">
        <f t="array" ref="AG3378">_xlfn.XLOOKUP(Orders_C[[#This Row],[Store_ID]],Stores_c[[#All],[Store_ID]],Stores_c[[#All],[Store_Type]])</f>
        <v>Street</v>
      </c>
    </row>
    <row r="3379" spans="1:33" x14ac:dyDescent="0.25">
      <c r="A3379">
        <v>6208</v>
      </c>
      <c r="B3379" s="1">
        <v>46058</v>
      </c>
      <c r="C3379" s="2">
        <v>0.45474537037037038</v>
      </c>
      <c r="D3379">
        <v>1274</v>
      </c>
      <c r="E3379">
        <v>224</v>
      </c>
      <c r="F3379">
        <v>423</v>
      </c>
      <c r="G3379">
        <v>335</v>
      </c>
      <c r="H3379">
        <v>3</v>
      </c>
      <c r="I3379">
        <v>314</v>
      </c>
      <c r="J3379">
        <v>0</v>
      </c>
      <c r="K3379">
        <v>15.7</v>
      </c>
      <c r="L3379">
        <v>957.7</v>
      </c>
      <c r="M3379" t="s">
        <v>18</v>
      </c>
      <c r="N3379" t="s">
        <v>21</v>
      </c>
      <c r="O3379">
        <v>26</v>
      </c>
      <c r="P3379">
        <v>3</v>
      </c>
      <c r="Q3379" t="s">
        <v>231</v>
      </c>
      <c r="R3379">
        <v>506</v>
      </c>
      <c r="S3379" s="3">
        <v>0</v>
      </c>
      <c r="T3379" s="6">
        <v>392.50000000000011</v>
      </c>
      <c r="U3379" t="s">
        <v>6338</v>
      </c>
      <c r="V3379">
        <v>2026</v>
      </c>
      <c r="W3379" t="s">
        <v>6329</v>
      </c>
      <c r="X3379" t="str">
        <f>_xlfn.XLOOKUP(Orders_C[[#This Row],[Product_ID]],Products_C[Product_ID],Products_C[Product_Name])</f>
        <v>Krushers</v>
      </c>
      <c r="Y3379" t="str">
        <f>_xlfn.XLOOKUP(Orders_C[[#This Row],[Product_ID]],Products_C[Product_ID],Products_C[Category])</f>
        <v>Chicken</v>
      </c>
      <c r="Z3379" t="str">
        <f>_xlfn.XLOOKUP(Orders_C[[#This Row],[Store_ID]],Stores_c[Store_ID],Stores_c[City])</f>
        <v>Valdezton</v>
      </c>
      <c r="AA3379" t="str">
        <f>_xlfn.XLOOKUP(Orders_C[[#This Row],[Customer_ID]],Customers_c[Customer_ID],Customers_c[Customer_Name])</f>
        <v>Jason Gonzalez</v>
      </c>
      <c r="AB3379" s="6">
        <f>Orders_C[[#This Row],[Quantity]]*Orders_C[[#This Row],[Unit_Price]]*(1-Orders_C[[#This Row],[Discount %]])+Orders_C[[#This Row],[Tax]]</f>
        <v>957.7</v>
      </c>
      <c r="AC3379" s="9">
        <f>(Orders_C[[#This Row],[Unit_Price]]*Orders_C[[#This Row],[Quantity]])-Orders_C[[#This Row],[Discount]]+Orders_C[[#This Row],[Tax]]</f>
        <v>957.7</v>
      </c>
      <c r="AD3379" t="str">
        <f>IF(COUNTIF(Orders_C[[#All],[Customer_ID]],Orders_C[[#This Row],[Customer_ID]])&gt;1,"Repeat","New")</f>
        <v>Repeat</v>
      </c>
      <c r="AE3379" t="str" cm="1">
        <f t="array" ref="AE3379">_xlfn.XLOOKUP(Orders_C[[#This Row],[Store_ID]],Stores_c[[#All],[Store_ID]],Stores_c[[#All],[City]])</f>
        <v>Valdezton</v>
      </c>
      <c r="AF3379" t="str" cm="1">
        <f t="array" ref="AF3379">_xlfn.XLOOKUP(Orders_C[[#This Row],[Store_ID]],Stores_c[[#All],[Store_ID]],Stores_c[[#All],[Manager_Name]])</f>
        <v>John Rodriguez</v>
      </c>
      <c r="AG3379" t="str" cm="1">
        <f t="array" ref="AG3379">_xlfn.XLOOKUP(Orders_C[[#This Row],[Store_ID]],Stores_c[[#All],[Store_ID]],Stores_c[[#All],[Store_Type]])</f>
        <v>Street</v>
      </c>
    </row>
    <row r="3380" spans="1:33" x14ac:dyDescent="0.25">
      <c r="A3380">
        <v>7089</v>
      </c>
      <c r="B3380" s="1">
        <v>45796</v>
      </c>
      <c r="C3380" s="2">
        <v>0.57424768518518521</v>
      </c>
      <c r="D3380">
        <v>1755</v>
      </c>
      <c r="E3380">
        <v>223</v>
      </c>
      <c r="F3380">
        <v>526</v>
      </c>
      <c r="G3380">
        <v>313</v>
      </c>
      <c r="H3380">
        <v>3</v>
      </c>
      <c r="I3380">
        <v>314</v>
      </c>
      <c r="J3380">
        <v>0</v>
      </c>
      <c r="K3380">
        <v>15.7</v>
      </c>
      <c r="L3380">
        <v>957.7</v>
      </c>
      <c r="M3380" t="s">
        <v>20</v>
      </c>
      <c r="N3380" t="s">
        <v>23</v>
      </c>
      <c r="O3380">
        <v>10</v>
      </c>
      <c r="P3380">
        <v>3</v>
      </c>
      <c r="Q3380" t="s">
        <v>1112</v>
      </c>
      <c r="R3380">
        <v>505</v>
      </c>
      <c r="S3380" s="3">
        <v>0</v>
      </c>
      <c r="T3380" s="6">
        <v>392.50000000000011</v>
      </c>
      <c r="U3380" t="s">
        <v>6339</v>
      </c>
      <c r="V3380">
        <v>2025</v>
      </c>
      <c r="W3380" t="s">
        <v>6333</v>
      </c>
      <c r="X3380" t="str">
        <f>_xlfn.XLOOKUP(Orders_C[[#This Row],[Product_ID]],Products_C[Product_ID],Products_C[Product_Name])</f>
        <v>Rice Bowl</v>
      </c>
      <c r="Y3380" t="str">
        <f>_xlfn.XLOOKUP(Orders_C[[#This Row],[Product_ID]],Products_C[Product_ID],Products_C[Category])</f>
        <v>Beverage</v>
      </c>
      <c r="Z3380" t="str">
        <f>_xlfn.XLOOKUP(Orders_C[[#This Row],[Store_ID]],Stores_c[Store_ID],Stores_c[City])</f>
        <v>Chambershaven</v>
      </c>
      <c r="AA3380" t="str">
        <f>_xlfn.XLOOKUP(Orders_C[[#This Row],[Customer_ID]],Customers_c[Customer_ID],Customers_c[Customer_Name])</f>
        <v>Kelly Rivera</v>
      </c>
      <c r="AB3380" s="6">
        <f>Orders_C[[#This Row],[Quantity]]*Orders_C[[#This Row],[Unit_Price]]*(1-Orders_C[[#This Row],[Discount %]])+Orders_C[[#This Row],[Tax]]</f>
        <v>957.7</v>
      </c>
      <c r="AC3380" s="9">
        <f>(Orders_C[[#This Row],[Unit_Price]]*Orders_C[[#This Row],[Quantity]])-Orders_C[[#This Row],[Discount]]+Orders_C[[#This Row],[Tax]]</f>
        <v>957.7</v>
      </c>
      <c r="AD3380" t="str">
        <f>IF(COUNTIF(Orders_C[[#All],[Customer_ID]],Orders_C[[#This Row],[Customer_ID]])&gt;1,"Repeat","New")</f>
        <v>Repeat</v>
      </c>
      <c r="AE3380" t="str" cm="1">
        <f t="array" ref="AE3380">_xlfn.XLOOKUP(Orders_C[[#This Row],[Store_ID]],Stores_c[[#All],[Store_ID]],Stores_c[[#All],[City]])</f>
        <v>Chambershaven</v>
      </c>
      <c r="AF3380" t="str" cm="1">
        <f t="array" ref="AF3380">_xlfn.XLOOKUP(Orders_C[[#This Row],[Store_ID]],Stores_c[[#All],[Store_ID]],Stores_c[[#All],[Manager_Name]])</f>
        <v>Virginia Webster</v>
      </c>
      <c r="AG3380" t="str" cm="1">
        <f t="array" ref="AG3380">_xlfn.XLOOKUP(Orders_C[[#This Row],[Store_ID]],Stores_c[[#All],[Store_ID]],Stores_c[[#All],[Store_Type]])</f>
        <v>Street</v>
      </c>
    </row>
    <row r="3381" spans="1:33" x14ac:dyDescent="0.25">
      <c r="A3381">
        <v>9221</v>
      </c>
      <c r="B3381" s="1">
        <v>45883</v>
      </c>
      <c r="C3381" s="2">
        <v>0.40207175925925925</v>
      </c>
      <c r="D3381">
        <v>1740</v>
      </c>
      <c r="E3381">
        <v>216</v>
      </c>
      <c r="F3381">
        <v>415</v>
      </c>
      <c r="G3381">
        <v>314</v>
      </c>
      <c r="H3381">
        <v>3</v>
      </c>
      <c r="I3381">
        <v>314</v>
      </c>
      <c r="J3381">
        <v>0</v>
      </c>
      <c r="K3381">
        <v>15.7</v>
      </c>
      <c r="L3381">
        <v>957.7</v>
      </c>
      <c r="M3381" t="s">
        <v>19</v>
      </c>
      <c r="N3381" t="s">
        <v>22</v>
      </c>
      <c r="O3381">
        <v>37</v>
      </c>
      <c r="P3381">
        <v>1</v>
      </c>
      <c r="Q3381" t="s">
        <v>3244</v>
      </c>
      <c r="R3381">
        <v>509</v>
      </c>
      <c r="S3381" s="3">
        <v>0</v>
      </c>
      <c r="T3381" s="6">
        <v>392.50000000000011</v>
      </c>
      <c r="U3381" t="s">
        <v>6342</v>
      </c>
      <c r="V3381">
        <v>2025</v>
      </c>
      <c r="W3381" t="s">
        <v>6329</v>
      </c>
      <c r="X3381" t="str">
        <f>_xlfn.XLOOKUP(Orders_C[[#This Row],[Product_ID]],Products_C[Product_ID],Products_C[Product_Name])</f>
        <v>Wrap</v>
      </c>
      <c r="Y3381" t="str">
        <f>_xlfn.XLOOKUP(Orders_C[[#This Row],[Product_ID]],Products_C[Product_ID],Products_C[Category])</f>
        <v>Burger</v>
      </c>
      <c r="Z3381" t="str">
        <f>_xlfn.XLOOKUP(Orders_C[[#This Row],[Store_ID]],Stores_c[Store_ID],Stores_c[City])</f>
        <v>Garciaview</v>
      </c>
      <c r="AA3381" t="str">
        <f>_xlfn.XLOOKUP(Orders_C[[#This Row],[Customer_ID]],Customers_c[Customer_ID],Customers_c[Customer_Name])</f>
        <v>Michael Hicks</v>
      </c>
      <c r="AB3381" s="6">
        <f>Orders_C[[#This Row],[Quantity]]*Orders_C[[#This Row],[Unit_Price]]*(1-Orders_C[[#This Row],[Discount %]])+Orders_C[[#This Row],[Tax]]</f>
        <v>957.7</v>
      </c>
      <c r="AC3381" s="9">
        <f>(Orders_C[[#This Row],[Unit_Price]]*Orders_C[[#This Row],[Quantity]])-Orders_C[[#This Row],[Discount]]+Orders_C[[#This Row],[Tax]]</f>
        <v>957.7</v>
      </c>
      <c r="AD3381" t="str">
        <f>IF(COUNTIF(Orders_C[[#All],[Customer_ID]],Orders_C[[#This Row],[Customer_ID]])&gt;1,"Repeat","New")</f>
        <v>Repeat</v>
      </c>
      <c r="AE3381" t="str" cm="1">
        <f t="array" ref="AE3381">_xlfn.XLOOKUP(Orders_C[[#This Row],[Store_ID]],Stores_c[[#All],[Store_ID]],Stores_c[[#All],[City]])</f>
        <v>Garciaview</v>
      </c>
      <c r="AF3381" t="str" cm="1">
        <f t="array" ref="AF3381">_xlfn.XLOOKUP(Orders_C[[#This Row],[Store_ID]],Stores_c[[#All],[Store_ID]],Stores_c[[#All],[Manager_Name]])</f>
        <v>Karina Washington</v>
      </c>
      <c r="AG3381" t="str" cm="1">
        <f t="array" ref="AG3381">_xlfn.XLOOKUP(Orders_C[[#This Row],[Store_ID]],Stores_c[[#All],[Store_ID]],Stores_c[[#All],[Store_Type]])</f>
        <v>Drive-Thru</v>
      </c>
    </row>
    <row r="3382" spans="1:33" x14ac:dyDescent="0.25">
      <c r="A3382">
        <v>8884</v>
      </c>
      <c r="B3382" s="1">
        <v>45721</v>
      </c>
      <c r="C3382" s="2">
        <v>7.4479166666666666E-2</v>
      </c>
      <c r="D3382">
        <v>1131</v>
      </c>
      <c r="E3382">
        <v>211</v>
      </c>
      <c r="F3382">
        <v>544</v>
      </c>
      <c r="G3382">
        <v>309</v>
      </c>
      <c r="H3382">
        <v>4</v>
      </c>
      <c r="I3382">
        <v>247</v>
      </c>
      <c r="J3382">
        <v>15</v>
      </c>
      <c r="K3382">
        <v>12.35</v>
      </c>
      <c r="L3382">
        <v>985.35</v>
      </c>
      <c r="M3382" t="s">
        <v>19</v>
      </c>
      <c r="N3382" t="s">
        <v>23</v>
      </c>
      <c r="O3382">
        <v>29</v>
      </c>
      <c r="P3382">
        <v>5</v>
      </c>
      <c r="Q3382" t="s">
        <v>2907</v>
      </c>
      <c r="R3382">
        <v>501</v>
      </c>
      <c r="S3382" s="3">
        <v>0.15</v>
      </c>
      <c r="T3382" s="6">
        <v>392.55000000000007</v>
      </c>
      <c r="U3382" t="s">
        <v>6334</v>
      </c>
      <c r="V3382">
        <v>2025</v>
      </c>
      <c r="W3382" t="s">
        <v>6329</v>
      </c>
      <c r="X3382" t="str">
        <f>_xlfn.XLOOKUP(Orders_C[[#This Row],[Product_ID]],Products_C[Product_ID],Products_C[Product_Name])</f>
        <v>Chicken Bucket</v>
      </c>
      <c r="Y3382" t="str">
        <f>_xlfn.XLOOKUP(Orders_C[[#This Row],[Product_ID]],Products_C[Product_ID],Products_C[Category])</f>
        <v>Dessert</v>
      </c>
      <c r="Z3382" t="str">
        <f>_xlfn.XLOOKUP(Orders_C[[#This Row],[Store_ID]],Stores_c[Store_ID],Stores_c[City])</f>
        <v>North Robertstad</v>
      </c>
      <c r="AA3382" t="str">
        <f>_xlfn.XLOOKUP(Orders_C[[#This Row],[Customer_ID]],Customers_c[Customer_ID],Customers_c[Customer_Name])</f>
        <v>Tanya Roman</v>
      </c>
      <c r="AB3382" s="6">
        <f>Orders_C[[#This Row],[Quantity]]*Orders_C[[#This Row],[Unit_Price]]*(1-Orders_C[[#This Row],[Discount %]])+Orders_C[[#This Row],[Tax]]</f>
        <v>852.15</v>
      </c>
      <c r="AC3382" s="9">
        <f>(Orders_C[[#This Row],[Unit_Price]]*Orders_C[[#This Row],[Quantity]])-Orders_C[[#This Row],[Discount]]+Orders_C[[#This Row],[Tax]]</f>
        <v>985.35</v>
      </c>
      <c r="AD3382" t="str">
        <f>IF(COUNTIF(Orders_C[[#All],[Customer_ID]],Orders_C[[#This Row],[Customer_ID]])&gt;1,"Repeat","New")</f>
        <v>Repeat</v>
      </c>
      <c r="AE3382" t="str" cm="1">
        <f t="array" ref="AE3382">_xlfn.XLOOKUP(Orders_C[[#This Row],[Store_ID]],Stores_c[[#All],[Store_ID]],Stores_c[[#All],[City]])</f>
        <v>North Robertstad</v>
      </c>
      <c r="AF3382" t="str" cm="1">
        <f t="array" ref="AF3382">_xlfn.XLOOKUP(Orders_C[[#This Row],[Store_ID]],Stores_c[[#All],[Store_ID]],Stores_c[[#All],[Manager_Name]])</f>
        <v>Mary Lewis</v>
      </c>
      <c r="AG3382" t="str" cm="1">
        <f t="array" ref="AG3382">_xlfn.XLOOKUP(Orders_C[[#This Row],[Store_ID]],Stores_c[[#All],[Store_ID]],Stores_c[[#All],[Store_Type]])</f>
        <v>Street</v>
      </c>
    </row>
    <row r="3383" spans="1:33" x14ac:dyDescent="0.25">
      <c r="A3383">
        <v>9188</v>
      </c>
      <c r="B3383" s="1">
        <v>45755</v>
      </c>
      <c r="C3383" s="2">
        <v>0.90547453703703706</v>
      </c>
      <c r="D3383">
        <v>1079</v>
      </c>
      <c r="E3383">
        <v>217</v>
      </c>
      <c r="F3383">
        <v>533</v>
      </c>
      <c r="G3383">
        <v>331</v>
      </c>
      <c r="H3383">
        <v>4</v>
      </c>
      <c r="I3383">
        <v>244</v>
      </c>
      <c r="J3383">
        <v>10</v>
      </c>
      <c r="K3383">
        <v>12.2</v>
      </c>
      <c r="L3383">
        <v>978.2</v>
      </c>
      <c r="M3383" t="s">
        <v>20</v>
      </c>
      <c r="N3383" t="s">
        <v>22</v>
      </c>
      <c r="O3383">
        <v>40</v>
      </c>
      <c r="P3383">
        <v>3</v>
      </c>
      <c r="Q3383" t="s">
        <v>3211</v>
      </c>
      <c r="R3383">
        <v>501</v>
      </c>
      <c r="S3383" s="3">
        <v>0.1</v>
      </c>
      <c r="T3383" s="6">
        <v>392.6</v>
      </c>
      <c r="U3383" t="s">
        <v>6337</v>
      </c>
      <c r="V3383">
        <v>2025</v>
      </c>
      <c r="W3383" t="s">
        <v>6329</v>
      </c>
      <c r="X3383" t="str">
        <f>_xlfn.XLOOKUP(Orders_C[[#This Row],[Product_ID]],Products_C[Product_ID],Products_C[Product_Name])</f>
        <v>Chicken Bucket</v>
      </c>
      <c r="Y3383" t="str">
        <f>_xlfn.XLOOKUP(Orders_C[[#This Row],[Product_ID]],Products_C[Product_ID],Products_C[Category])</f>
        <v>Beverage</v>
      </c>
      <c r="Z3383" t="str">
        <f>_xlfn.XLOOKUP(Orders_C[[#This Row],[Store_ID]],Stores_c[Store_ID],Stores_c[City])</f>
        <v>West Rebecca</v>
      </c>
      <c r="AA3383" t="str">
        <f>_xlfn.XLOOKUP(Orders_C[[#This Row],[Customer_ID]],Customers_c[Customer_ID],Customers_c[Customer_Name])</f>
        <v>Justin Gonzales</v>
      </c>
      <c r="AB3383" s="6">
        <f>Orders_C[[#This Row],[Quantity]]*Orders_C[[#This Row],[Unit_Price]]*(1-Orders_C[[#This Row],[Discount %]])+Orders_C[[#This Row],[Tax]]</f>
        <v>890.6</v>
      </c>
      <c r="AC3383" s="9">
        <f>(Orders_C[[#This Row],[Unit_Price]]*Orders_C[[#This Row],[Quantity]])-Orders_C[[#This Row],[Discount]]+Orders_C[[#This Row],[Tax]]</f>
        <v>978.2</v>
      </c>
      <c r="AD3383" t="str">
        <f>IF(COUNTIF(Orders_C[[#All],[Customer_ID]],Orders_C[[#This Row],[Customer_ID]])&gt;1,"Repeat","New")</f>
        <v>Repeat</v>
      </c>
      <c r="AE3383" t="str" cm="1">
        <f t="array" ref="AE3383">_xlfn.XLOOKUP(Orders_C[[#This Row],[Store_ID]],Stores_c[[#All],[Store_ID]],Stores_c[[#All],[City]])</f>
        <v>West Rebecca</v>
      </c>
      <c r="AF3383" t="str" cm="1">
        <f t="array" ref="AF3383">_xlfn.XLOOKUP(Orders_C[[#This Row],[Store_ID]],Stores_c[[#All],[Store_ID]],Stores_c[[#All],[Manager_Name]])</f>
        <v>Albert Smith</v>
      </c>
      <c r="AG3383" t="str" cm="1">
        <f t="array" ref="AG3383">_xlfn.XLOOKUP(Orders_C[[#This Row],[Store_ID]],Stores_c[[#All],[Store_ID]],Stores_c[[#All],[Store_Type]])</f>
        <v>Mall</v>
      </c>
    </row>
    <row r="3384" spans="1:33" x14ac:dyDescent="0.25">
      <c r="A3384">
        <v>9003</v>
      </c>
      <c r="B3384" s="1">
        <v>45864</v>
      </c>
      <c r="C3384" s="2">
        <v>0.94195601851851851</v>
      </c>
      <c r="D3384">
        <v>1173</v>
      </c>
      <c r="E3384">
        <v>218</v>
      </c>
      <c r="F3384">
        <v>469</v>
      </c>
      <c r="G3384">
        <v>332</v>
      </c>
      <c r="H3384">
        <v>4</v>
      </c>
      <c r="I3384">
        <v>241</v>
      </c>
      <c r="J3384">
        <v>5</v>
      </c>
      <c r="K3384">
        <v>12.05</v>
      </c>
      <c r="L3384">
        <v>971.05</v>
      </c>
      <c r="M3384" t="s">
        <v>18</v>
      </c>
      <c r="N3384" t="s">
        <v>22</v>
      </c>
      <c r="O3384">
        <v>32</v>
      </c>
      <c r="P3384">
        <v>5</v>
      </c>
      <c r="Q3384" t="s">
        <v>3026</v>
      </c>
      <c r="R3384">
        <v>504</v>
      </c>
      <c r="S3384" s="3">
        <v>0.05</v>
      </c>
      <c r="T3384" s="6">
        <v>392.65</v>
      </c>
      <c r="U3384" t="s">
        <v>6341</v>
      </c>
      <c r="V3384">
        <v>2025</v>
      </c>
      <c r="W3384" t="s">
        <v>6329</v>
      </c>
      <c r="X3384" t="str">
        <f>_xlfn.XLOOKUP(Orders_C[[#This Row],[Product_ID]],Products_C[Product_ID],Products_C[Product_Name])</f>
        <v>Zinger Burger</v>
      </c>
      <c r="Y3384" t="str">
        <f>_xlfn.XLOOKUP(Orders_C[[#This Row],[Product_ID]],Products_C[Product_ID],Products_C[Category])</f>
        <v>Beverage</v>
      </c>
      <c r="Z3384" t="str">
        <f>_xlfn.XLOOKUP(Orders_C[[#This Row],[Store_ID]],Stores_c[Store_ID],Stores_c[City])</f>
        <v>East Johnport</v>
      </c>
      <c r="AA3384" t="str">
        <f>_xlfn.XLOOKUP(Orders_C[[#This Row],[Customer_ID]],Customers_c[Customer_ID],Customers_c[Customer_Name])</f>
        <v>Joe Lane</v>
      </c>
      <c r="AB3384" s="6">
        <f>Orders_C[[#This Row],[Quantity]]*Orders_C[[#This Row],[Unit_Price]]*(1-Orders_C[[#This Row],[Discount %]])+Orders_C[[#This Row],[Tax]]</f>
        <v>927.84999999999991</v>
      </c>
      <c r="AC3384" s="9">
        <f>(Orders_C[[#This Row],[Unit_Price]]*Orders_C[[#This Row],[Quantity]])-Orders_C[[#This Row],[Discount]]+Orders_C[[#This Row],[Tax]]</f>
        <v>971.05</v>
      </c>
      <c r="AD3384" t="str">
        <f>IF(COUNTIF(Orders_C[[#All],[Customer_ID]],Orders_C[[#This Row],[Customer_ID]])&gt;1,"Repeat","New")</f>
        <v>Repeat</v>
      </c>
      <c r="AE3384" t="str" cm="1">
        <f t="array" ref="AE3384">_xlfn.XLOOKUP(Orders_C[[#This Row],[Store_ID]],Stores_c[[#All],[Store_ID]],Stores_c[[#All],[City]])</f>
        <v>East Johnport</v>
      </c>
      <c r="AF3384" t="str" cm="1">
        <f t="array" ref="AF3384">_xlfn.XLOOKUP(Orders_C[[#This Row],[Store_ID]],Stores_c[[#All],[Store_ID]],Stores_c[[#All],[Manager_Name]])</f>
        <v>Mr. Matthew Murillo III</v>
      </c>
      <c r="AG3384" t="str" cm="1">
        <f t="array" ref="AG3384">_xlfn.XLOOKUP(Orders_C[[#This Row],[Store_ID]],Stores_c[[#All],[Store_ID]],Stores_c[[#All],[Store_Type]])</f>
        <v>Street</v>
      </c>
    </row>
    <row r="3385" spans="1:33" x14ac:dyDescent="0.25">
      <c r="A3385">
        <v>10709</v>
      </c>
      <c r="B3385" s="1">
        <v>45805</v>
      </c>
      <c r="C3385" s="2">
        <v>0.98631944444444442</v>
      </c>
      <c r="D3385">
        <v>1493</v>
      </c>
      <c r="E3385">
        <v>208</v>
      </c>
      <c r="F3385">
        <v>470</v>
      </c>
      <c r="G3385">
        <v>337</v>
      </c>
      <c r="H3385">
        <v>4</v>
      </c>
      <c r="I3385">
        <v>241</v>
      </c>
      <c r="J3385">
        <v>5</v>
      </c>
      <c r="K3385">
        <v>12.05</v>
      </c>
      <c r="L3385">
        <v>971.05</v>
      </c>
      <c r="M3385" t="s">
        <v>20</v>
      </c>
      <c r="N3385" t="s">
        <v>22</v>
      </c>
      <c r="O3385">
        <v>22</v>
      </c>
      <c r="P3385">
        <v>1</v>
      </c>
      <c r="Q3385" t="s">
        <v>4732</v>
      </c>
      <c r="R3385">
        <v>504</v>
      </c>
      <c r="S3385" s="3">
        <v>0.05</v>
      </c>
      <c r="T3385" s="6">
        <v>392.65</v>
      </c>
      <c r="U3385" t="s">
        <v>6339</v>
      </c>
      <c r="V3385">
        <v>2025</v>
      </c>
      <c r="W3385" t="s">
        <v>6329</v>
      </c>
      <c r="X3385" t="str">
        <f>_xlfn.XLOOKUP(Orders_C[[#This Row],[Product_ID]],Products_C[Product_ID],Products_C[Product_Name])</f>
        <v>Chocolate Lava Cake</v>
      </c>
      <c r="Y3385" t="str">
        <f>_xlfn.XLOOKUP(Orders_C[[#This Row],[Product_ID]],Products_C[Product_ID],Products_C[Category])</f>
        <v>Chicken</v>
      </c>
      <c r="Z3385" t="str">
        <f>_xlfn.XLOOKUP(Orders_C[[#This Row],[Store_ID]],Stores_c[Store_ID],Stores_c[City])</f>
        <v>Tracyview</v>
      </c>
      <c r="AA3385" t="str">
        <f>_xlfn.XLOOKUP(Orders_C[[#This Row],[Customer_ID]],Customers_c[Customer_ID],Customers_c[Customer_Name])</f>
        <v>Kyle Smith Jr.</v>
      </c>
      <c r="AB3385" s="6">
        <f>Orders_C[[#This Row],[Quantity]]*Orders_C[[#This Row],[Unit_Price]]*(1-Orders_C[[#This Row],[Discount %]])+Orders_C[[#This Row],[Tax]]</f>
        <v>927.84999999999991</v>
      </c>
      <c r="AC3385" s="9">
        <f>(Orders_C[[#This Row],[Unit_Price]]*Orders_C[[#This Row],[Quantity]])-Orders_C[[#This Row],[Discount]]+Orders_C[[#This Row],[Tax]]</f>
        <v>971.05</v>
      </c>
      <c r="AD3385" t="str">
        <f>IF(COUNTIF(Orders_C[[#All],[Customer_ID]],Orders_C[[#This Row],[Customer_ID]])&gt;1,"Repeat","New")</f>
        <v>Repeat</v>
      </c>
      <c r="AE3385" t="str" cm="1">
        <f t="array" ref="AE3385">_xlfn.XLOOKUP(Orders_C[[#This Row],[Store_ID]],Stores_c[[#All],[Store_ID]],Stores_c[[#All],[City]])</f>
        <v>Tracyview</v>
      </c>
      <c r="AF3385" t="str" cm="1">
        <f t="array" ref="AF3385">_xlfn.XLOOKUP(Orders_C[[#This Row],[Store_ID]],Stores_c[[#All],[Store_ID]],Stores_c[[#All],[Manager_Name]])</f>
        <v>Jeremiah Lee</v>
      </c>
      <c r="AG3385" t="str" cm="1">
        <f t="array" ref="AG3385">_xlfn.XLOOKUP(Orders_C[[#This Row],[Store_ID]],Stores_c[[#All],[Store_ID]],Stores_c[[#All],[Store_Type]])</f>
        <v>Mall</v>
      </c>
    </row>
    <row r="3386" spans="1:33" x14ac:dyDescent="0.25">
      <c r="A3386">
        <v>8495</v>
      </c>
      <c r="B3386" s="1">
        <v>45752</v>
      </c>
      <c r="C3386" s="2">
        <v>0.31266203703703704</v>
      </c>
      <c r="D3386">
        <v>1943</v>
      </c>
      <c r="E3386">
        <v>223</v>
      </c>
      <c r="F3386">
        <v>466</v>
      </c>
      <c r="G3386">
        <v>330</v>
      </c>
      <c r="H3386">
        <v>2</v>
      </c>
      <c r="I3386">
        <v>468</v>
      </c>
      <c r="J3386">
        <v>5</v>
      </c>
      <c r="K3386">
        <v>23.4</v>
      </c>
      <c r="L3386">
        <v>954.4</v>
      </c>
      <c r="M3386" t="s">
        <v>18</v>
      </c>
      <c r="N3386" t="s">
        <v>23</v>
      </c>
      <c r="O3386">
        <v>56</v>
      </c>
      <c r="P3386">
        <v>4</v>
      </c>
      <c r="Q3386" t="s">
        <v>2518</v>
      </c>
      <c r="R3386">
        <v>503</v>
      </c>
      <c r="S3386" s="3">
        <v>0.05</v>
      </c>
      <c r="T3386" s="6">
        <v>392.79999999999995</v>
      </c>
      <c r="U3386" t="s">
        <v>6337</v>
      </c>
      <c r="V3386">
        <v>2025</v>
      </c>
      <c r="W3386" t="s">
        <v>6331</v>
      </c>
      <c r="X3386" t="str">
        <f>_xlfn.XLOOKUP(Orders_C[[#This Row],[Product_ID]],Products_C[Product_ID],Products_C[Product_Name])</f>
        <v>Rice Bowl</v>
      </c>
      <c r="Y3386" t="str">
        <f>_xlfn.XLOOKUP(Orders_C[[#This Row],[Product_ID]],Products_C[Product_ID],Products_C[Category])</f>
        <v>Beverage</v>
      </c>
      <c r="Z3386" t="str">
        <f>_xlfn.XLOOKUP(Orders_C[[#This Row],[Store_ID]],Stores_c[Store_ID],Stores_c[City])</f>
        <v>Chambershaven</v>
      </c>
      <c r="AA3386" t="str">
        <f>_xlfn.XLOOKUP(Orders_C[[#This Row],[Customer_ID]],Customers_c[Customer_ID],Customers_c[Customer_Name])</f>
        <v>Cameron Thomas</v>
      </c>
      <c r="AB3386" s="6">
        <f>Orders_C[[#This Row],[Quantity]]*Orders_C[[#This Row],[Unit_Price]]*(1-Orders_C[[#This Row],[Discount %]])+Orders_C[[#This Row],[Tax]]</f>
        <v>912.59999999999991</v>
      </c>
      <c r="AC3386" s="9">
        <f>(Orders_C[[#This Row],[Unit_Price]]*Orders_C[[#This Row],[Quantity]])-Orders_C[[#This Row],[Discount]]+Orders_C[[#This Row],[Tax]]</f>
        <v>954.4</v>
      </c>
      <c r="AD3386" t="str">
        <f>IF(COUNTIF(Orders_C[[#All],[Customer_ID]],Orders_C[[#This Row],[Customer_ID]])&gt;1,"Repeat","New")</f>
        <v>Repeat</v>
      </c>
      <c r="AE3386" t="str" cm="1">
        <f t="array" ref="AE3386">_xlfn.XLOOKUP(Orders_C[[#This Row],[Store_ID]],Stores_c[[#All],[Store_ID]],Stores_c[[#All],[City]])</f>
        <v>Chambershaven</v>
      </c>
      <c r="AF3386" t="str" cm="1">
        <f t="array" ref="AF3386">_xlfn.XLOOKUP(Orders_C[[#This Row],[Store_ID]],Stores_c[[#All],[Store_ID]],Stores_c[[#All],[Manager_Name]])</f>
        <v>Virginia Webster</v>
      </c>
      <c r="AG3386" t="str" cm="1">
        <f t="array" ref="AG3386">_xlfn.XLOOKUP(Orders_C[[#This Row],[Store_ID]],Stores_c[[#All],[Store_ID]],Stores_c[[#All],[Store_Type]])</f>
        <v>Street</v>
      </c>
    </row>
    <row r="3387" spans="1:33" x14ac:dyDescent="0.25">
      <c r="A3387">
        <v>9022</v>
      </c>
      <c r="B3387" s="1">
        <v>46009</v>
      </c>
      <c r="C3387" s="2">
        <v>0.78452546296296299</v>
      </c>
      <c r="D3387">
        <v>1580</v>
      </c>
      <c r="E3387">
        <v>206</v>
      </c>
      <c r="F3387">
        <v>417</v>
      </c>
      <c r="G3387">
        <v>314</v>
      </c>
      <c r="H3387">
        <v>2</v>
      </c>
      <c r="I3387">
        <v>474</v>
      </c>
      <c r="J3387">
        <v>10</v>
      </c>
      <c r="K3387">
        <v>23.7</v>
      </c>
      <c r="L3387">
        <v>961.7</v>
      </c>
      <c r="M3387" t="s">
        <v>20</v>
      </c>
      <c r="N3387" t="s">
        <v>22</v>
      </c>
      <c r="O3387">
        <v>21</v>
      </c>
      <c r="P3387">
        <v>5</v>
      </c>
      <c r="Q3387" t="s">
        <v>3045</v>
      </c>
      <c r="R3387">
        <v>501</v>
      </c>
      <c r="S3387" s="3">
        <v>0.1</v>
      </c>
      <c r="T3387" s="6">
        <v>392.90000000000009</v>
      </c>
      <c r="U3387" t="s">
        <v>6328</v>
      </c>
      <c r="V3387">
        <v>2025</v>
      </c>
      <c r="W3387" t="s">
        <v>6329</v>
      </c>
      <c r="X3387" t="str">
        <f>_xlfn.XLOOKUP(Orders_C[[#This Row],[Product_ID]],Products_C[Product_ID],Products_C[Product_Name])</f>
        <v>Wrap</v>
      </c>
      <c r="Y3387" t="str">
        <f>_xlfn.XLOOKUP(Orders_C[[#This Row],[Product_ID]],Products_C[Product_ID],Products_C[Category])</f>
        <v>Burger</v>
      </c>
      <c r="Z3387" t="str">
        <f>_xlfn.XLOOKUP(Orders_C[[#This Row],[Store_ID]],Stores_c[Store_ID],Stores_c[City])</f>
        <v>West Matthew</v>
      </c>
      <c r="AA3387" t="str">
        <f>_xlfn.XLOOKUP(Orders_C[[#This Row],[Customer_ID]],Customers_c[Customer_ID],Customers_c[Customer_Name])</f>
        <v>Mary Adams</v>
      </c>
      <c r="AB3387" s="6">
        <f>Orders_C[[#This Row],[Quantity]]*Orders_C[[#This Row],[Unit_Price]]*(1-Orders_C[[#This Row],[Discount %]])+Orders_C[[#This Row],[Tax]]</f>
        <v>876.90000000000009</v>
      </c>
      <c r="AC3387" s="9">
        <f>(Orders_C[[#This Row],[Unit_Price]]*Orders_C[[#This Row],[Quantity]])-Orders_C[[#This Row],[Discount]]+Orders_C[[#This Row],[Tax]]</f>
        <v>961.7</v>
      </c>
      <c r="AD3387" t="str">
        <f>IF(COUNTIF(Orders_C[[#All],[Customer_ID]],Orders_C[[#This Row],[Customer_ID]])&gt;1,"Repeat","New")</f>
        <v>Repeat</v>
      </c>
      <c r="AE3387" t="str" cm="1">
        <f t="array" ref="AE3387">_xlfn.XLOOKUP(Orders_C[[#This Row],[Store_ID]],Stores_c[[#All],[Store_ID]],Stores_c[[#All],[City]])</f>
        <v>West Matthew</v>
      </c>
      <c r="AF3387" t="str" cm="1">
        <f t="array" ref="AF3387">_xlfn.XLOOKUP(Orders_C[[#This Row],[Store_ID]],Stores_c[[#All],[Store_ID]],Stores_c[[#All],[Manager_Name]])</f>
        <v>Miguel Kidd</v>
      </c>
      <c r="AG3387" t="str" cm="1">
        <f t="array" ref="AG3387">_xlfn.XLOOKUP(Orders_C[[#This Row],[Store_ID]],Stores_c[[#All],[Store_ID]],Stores_c[[#All],[Store_Type]])</f>
        <v>Drive-Thru</v>
      </c>
    </row>
    <row r="3388" spans="1:33" x14ac:dyDescent="0.25">
      <c r="A3388">
        <v>6538</v>
      </c>
      <c r="B3388" s="1">
        <v>45963</v>
      </c>
      <c r="C3388" s="2">
        <v>0.51539351851851856</v>
      </c>
      <c r="D3388">
        <v>1379</v>
      </c>
      <c r="E3388">
        <v>203</v>
      </c>
      <c r="F3388">
        <v>431</v>
      </c>
      <c r="G3388">
        <v>321</v>
      </c>
      <c r="H3388">
        <v>2</v>
      </c>
      <c r="I3388">
        <v>480</v>
      </c>
      <c r="J3388">
        <v>15</v>
      </c>
      <c r="K3388">
        <v>24</v>
      </c>
      <c r="L3388">
        <v>969</v>
      </c>
      <c r="M3388" t="s">
        <v>19</v>
      </c>
      <c r="N3388" t="s">
        <v>21</v>
      </c>
      <c r="O3388">
        <v>17</v>
      </c>
      <c r="P3388">
        <v>5</v>
      </c>
      <c r="Q3388" t="s">
        <v>561</v>
      </c>
      <c r="R3388">
        <v>506</v>
      </c>
      <c r="S3388" s="3">
        <v>0.15</v>
      </c>
      <c r="T3388" s="6">
        <v>393</v>
      </c>
      <c r="U3388" t="s">
        <v>6336</v>
      </c>
      <c r="V3388">
        <v>2025</v>
      </c>
      <c r="W3388" t="s">
        <v>6333</v>
      </c>
      <c r="X3388" t="str">
        <f>_xlfn.XLOOKUP(Orders_C[[#This Row],[Product_ID]],Products_C[Product_ID],Products_C[Product_Name])</f>
        <v>Cold Coffee</v>
      </c>
      <c r="Y3388" t="str">
        <f>_xlfn.XLOOKUP(Orders_C[[#This Row],[Product_ID]],Products_C[Product_ID],Products_C[Category])</f>
        <v>Dessert</v>
      </c>
      <c r="Z3388" t="str">
        <f>_xlfn.XLOOKUP(Orders_C[[#This Row],[Store_ID]],Stores_c[Store_ID],Stores_c[City])</f>
        <v>Lake Williammouth</v>
      </c>
      <c r="AA3388" t="str">
        <f>_xlfn.XLOOKUP(Orders_C[[#This Row],[Customer_ID]],Customers_c[Customer_ID],Customers_c[Customer_Name])</f>
        <v>Katherine White</v>
      </c>
      <c r="AB3388" s="6">
        <f>Orders_C[[#This Row],[Quantity]]*Orders_C[[#This Row],[Unit_Price]]*(1-Orders_C[[#This Row],[Discount %]])+Orders_C[[#This Row],[Tax]]</f>
        <v>840</v>
      </c>
      <c r="AC3388" s="9">
        <f>(Orders_C[[#This Row],[Unit_Price]]*Orders_C[[#This Row],[Quantity]])-Orders_C[[#This Row],[Discount]]+Orders_C[[#This Row],[Tax]]</f>
        <v>969</v>
      </c>
      <c r="AD3388" t="str">
        <f>IF(COUNTIF(Orders_C[[#All],[Customer_ID]],Orders_C[[#This Row],[Customer_ID]])&gt;1,"Repeat","New")</f>
        <v>Repeat</v>
      </c>
      <c r="AE3388" t="str" cm="1">
        <f t="array" ref="AE3388">_xlfn.XLOOKUP(Orders_C[[#This Row],[Store_ID]],Stores_c[[#All],[Store_ID]],Stores_c[[#All],[City]])</f>
        <v>Lake Williammouth</v>
      </c>
      <c r="AF3388" t="str" cm="1">
        <f t="array" ref="AF3388">_xlfn.XLOOKUP(Orders_C[[#This Row],[Store_ID]],Stores_c[[#All],[Store_ID]],Stores_c[[#All],[Manager_Name]])</f>
        <v>Stephanie Dominguez</v>
      </c>
      <c r="AG3388" t="str" cm="1">
        <f t="array" ref="AG3388">_xlfn.XLOOKUP(Orders_C[[#This Row],[Store_ID]],Stores_c[[#All],[Store_ID]],Stores_c[[#All],[Store_Type]])</f>
        <v>Drive-Thru</v>
      </c>
    </row>
    <row r="3389" spans="1:33" x14ac:dyDescent="0.25">
      <c r="A3389">
        <v>8784</v>
      </c>
      <c r="B3389" s="1">
        <v>45934</v>
      </c>
      <c r="C3389" s="2">
        <v>1.3078703703703703E-3</v>
      </c>
      <c r="D3389">
        <v>1351</v>
      </c>
      <c r="E3389">
        <v>222</v>
      </c>
      <c r="F3389">
        <v>472</v>
      </c>
      <c r="G3389">
        <v>313</v>
      </c>
      <c r="H3389">
        <v>2</v>
      </c>
      <c r="I3389">
        <v>480</v>
      </c>
      <c r="J3389">
        <v>15</v>
      </c>
      <c r="K3389">
        <v>24</v>
      </c>
      <c r="L3389">
        <v>969</v>
      </c>
      <c r="M3389" t="s">
        <v>18</v>
      </c>
      <c r="N3389" t="s">
        <v>23</v>
      </c>
      <c r="O3389">
        <v>15</v>
      </c>
      <c r="P3389">
        <v>2</v>
      </c>
      <c r="Q3389" t="s">
        <v>2807</v>
      </c>
      <c r="R3389">
        <v>505</v>
      </c>
      <c r="S3389" s="3">
        <v>0.15</v>
      </c>
      <c r="T3389" s="6">
        <v>393</v>
      </c>
      <c r="U3389" t="s">
        <v>6332</v>
      </c>
      <c r="V3389">
        <v>2025</v>
      </c>
      <c r="W3389" t="s">
        <v>6333</v>
      </c>
      <c r="X3389" t="str">
        <f>_xlfn.XLOOKUP(Orders_C[[#This Row],[Product_ID]],Products_C[Product_ID],Products_C[Product_Name])</f>
        <v>Rice Bowl</v>
      </c>
      <c r="Y3389" t="str">
        <f>_xlfn.XLOOKUP(Orders_C[[#This Row],[Product_ID]],Products_C[Product_ID],Products_C[Category])</f>
        <v>Beverage</v>
      </c>
      <c r="Z3389" t="str">
        <f>_xlfn.XLOOKUP(Orders_C[[#This Row],[Store_ID]],Stores_c[Store_ID],Stores_c[City])</f>
        <v>New Steven</v>
      </c>
      <c r="AA3389" t="str">
        <f>_xlfn.XLOOKUP(Orders_C[[#This Row],[Customer_ID]],Customers_c[Customer_ID],Customers_c[Customer_Name])</f>
        <v>Mrs. Katie Le PhD</v>
      </c>
      <c r="AB3389" s="6">
        <f>Orders_C[[#This Row],[Quantity]]*Orders_C[[#This Row],[Unit_Price]]*(1-Orders_C[[#This Row],[Discount %]])+Orders_C[[#This Row],[Tax]]</f>
        <v>840</v>
      </c>
      <c r="AC3389" s="9">
        <f>(Orders_C[[#This Row],[Unit_Price]]*Orders_C[[#This Row],[Quantity]])-Orders_C[[#This Row],[Discount]]+Orders_C[[#This Row],[Tax]]</f>
        <v>969</v>
      </c>
      <c r="AD3389" t="str">
        <f>IF(COUNTIF(Orders_C[[#All],[Customer_ID]],Orders_C[[#This Row],[Customer_ID]])&gt;1,"Repeat","New")</f>
        <v>Repeat</v>
      </c>
      <c r="AE3389" t="str" cm="1">
        <f t="array" ref="AE3389">_xlfn.XLOOKUP(Orders_C[[#This Row],[Store_ID]],Stores_c[[#All],[Store_ID]],Stores_c[[#All],[City]])</f>
        <v>New Steven</v>
      </c>
      <c r="AF3389" t="str" cm="1">
        <f t="array" ref="AF3389">_xlfn.XLOOKUP(Orders_C[[#This Row],[Store_ID]],Stores_c[[#All],[Store_ID]],Stores_c[[#All],[Manager_Name]])</f>
        <v>Terri Martinez</v>
      </c>
      <c r="AG3389" t="str" cm="1">
        <f t="array" ref="AG3389">_xlfn.XLOOKUP(Orders_C[[#This Row],[Store_ID]],Stores_c[[#All],[Store_ID]],Stores_c[[#All],[Store_Type]])</f>
        <v>Drive-Thru</v>
      </c>
    </row>
    <row r="3390" spans="1:33" x14ac:dyDescent="0.25">
      <c r="A3390">
        <v>10206</v>
      </c>
      <c r="B3390" s="1">
        <v>45773</v>
      </c>
      <c r="C3390" s="2">
        <v>0.40741898148148148</v>
      </c>
      <c r="D3390">
        <v>1076</v>
      </c>
      <c r="E3390">
        <v>221</v>
      </c>
      <c r="F3390">
        <v>439</v>
      </c>
      <c r="G3390">
        <v>305</v>
      </c>
      <c r="H3390">
        <v>2</v>
      </c>
      <c r="I3390">
        <v>480</v>
      </c>
      <c r="J3390">
        <v>15</v>
      </c>
      <c r="K3390">
        <v>24</v>
      </c>
      <c r="L3390">
        <v>969</v>
      </c>
      <c r="M3390" t="s">
        <v>20</v>
      </c>
      <c r="N3390" t="s">
        <v>21</v>
      </c>
      <c r="O3390">
        <v>51</v>
      </c>
      <c r="P3390">
        <v>2</v>
      </c>
      <c r="Q3390" t="s">
        <v>4229</v>
      </c>
      <c r="R3390">
        <v>509</v>
      </c>
      <c r="S3390" s="3">
        <v>0.15</v>
      </c>
      <c r="T3390" s="6">
        <v>393</v>
      </c>
      <c r="U3390" t="s">
        <v>6337</v>
      </c>
      <c r="V3390">
        <v>2025</v>
      </c>
      <c r="W3390" t="s">
        <v>6331</v>
      </c>
      <c r="X3390" t="str">
        <f>_xlfn.XLOOKUP(Orders_C[[#This Row],[Product_ID]],Products_C[Product_ID],Products_C[Product_Name])</f>
        <v>Krushers</v>
      </c>
      <c r="Y3390" t="str">
        <f>_xlfn.XLOOKUP(Orders_C[[#This Row],[Product_ID]],Products_C[Product_ID],Products_C[Category])</f>
        <v>Dessert</v>
      </c>
      <c r="Z3390" t="str">
        <f>_xlfn.XLOOKUP(Orders_C[[#This Row],[Store_ID]],Stores_c[Store_ID],Stores_c[City])</f>
        <v>Port Barbarabury</v>
      </c>
      <c r="AA3390" t="str">
        <f>_xlfn.XLOOKUP(Orders_C[[#This Row],[Customer_ID]],Customers_c[Customer_ID],Customers_c[Customer_Name])</f>
        <v>David Perez</v>
      </c>
      <c r="AB3390" s="6">
        <f>Orders_C[[#This Row],[Quantity]]*Orders_C[[#This Row],[Unit_Price]]*(1-Orders_C[[#This Row],[Discount %]])+Orders_C[[#This Row],[Tax]]</f>
        <v>840</v>
      </c>
      <c r="AC3390" s="9">
        <f>(Orders_C[[#This Row],[Unit_Price]]*Orders_C[[#This Row],[Quantity]])-Orders_C[[#This Row],[Discount]]+Orders_C[[#This Row],[Tax]]</f>
        <v>969</v>
      </c>
      <c r="AD3390" t="str">
        <f>IF(COUNTIF(Orders_C[[#All],[Customer_ID]],Orders_C[[#This Row],[Customer_ID]])&gt;1,"Repeat","New")</f>
        <v>Repeat</v>
      </c>
      <c r="AE3390" t="str" cm="1">
        <f t="array" ref="AE3390">_xlfn.XLOOKUP(Orders_C[[#This Row],[Store_ID]],Stores_c[[#All],[Store_ID]],Stores_c[[#All],[City]])</f>
        <v>Port Barbarabury</v>
      </c>
      <c r="AF3390" t="str" cm="1">
        <f t="array" ref="AF3390">_xlfn.XLOOKUP(Orders_C[[#This Row],[Store_ID]],Stores_c[[#All],[Store_ID]],Stores_c[[#All],[Manager_Name]])</f>
        <v>Edward Nguyen</v>
      </c>
      <c r="AG3390" t="str" cm="1">
        <f t="array" ref="AG3390">_xlfn.XLOOKUP(Orders_C[[#This Row],[Store_ID]],Stores_c[[#All],[Store_ID]],Stores_c[[#All],[Store_Type]])</f>
        <v>Street</v>
      </c>
    </row>
    <row r="3391" spans="1:33" x14ac:dyDescent="0.25">
      <c r="A3391">
        <v>9900</v>
      </c>
      <c r="B3391" s="1">
        <v>45713</v>
      </c>
      <c r="C3391" s="2">
        <v>0.84967592592592589</v>
      </c>
      <c r="D3391">
        <v>1447</v>
      </c>
      <c r="E3391">
        <v>208</v>
      </c>
      <c r="F3391">
        <v>402</v>
      </c>
      <c r="G3391">
        <v>328</v>
      </c>
      <c r="H3391">
        <v>2</v>
      </c>
      <c r="I3391">
        <v>469</v>
      </c>
      <c r="J3391">
        <v>5</v>
      </c>
      <c r="K3391">
        <v>23.45</v>
      </c>
      <c r="L3391">
        <v>956.45</v>
      </c>
      <c r="M3391" t="s">
        <v>18</v>
      </c>
      <c r="N3391" t="s">
        <v>22</v>
      </c>
      <c r="O3391">
        <v>16</v>
      </c>
      <c r="P3391">
        <v>2</v>
      </c>
      <c r="Q3391" t="s">
        <v>3923</v>
      </c>
      <c r="R3391">
        <v>506</v>
      </c>
      <c r="S3391" s="3">
        <v>0.05</v>
      </c>
      <c r="T3391" s="6">
        <v>393.65000000000009</v>
      </c>
      <c r="U3391" t="s">
        <v>6338</v>
      </c>
      <c r="V3391">
        <v>2025</v>
      </c>
      <c r="W3391" t="s">
        <v>6333</v>
      </c>
      <c r="X3391" t="str">
        <f>_xlfn.XLOOKUP(Orders_C[[#This Row],[Product_ID]],Products_C[Product_ID],Products_C[Product_Name])</f>
        <v>Rice Bowl</v>
      </c>
      <c r="Y3391" t="str">
        <f>_xlfn.XLOOKUP(Orders_C[[#This Row],[Product_ID]],Products_C[Product_ID],Products_C[Category])</f>
        <v>Burger</v>
      </c>
      <c r="Z3391" t="str">
        <f>_xlfn.XLOOKUP(Orders_C[[#This Row],[Store_ID]],Stores_c[Store_ID],Stores_c[City])</f>
        <v>Tracyview</v>
      </c>
      <c r="AA3391" t="str">
        <f>_xlfn.XLOOKUP(Orders_C[[#This Row],[Customer_ID]],Customers_c[Customer_ID],Customers_c[Customer_Name])</f>
        <v>Cynthia Vasquez</v>
      </c>
      <c r="AB3391" s="6">
        <f>Orders_C[[#This Row],[Quantity]]*Orders_C[[#This Row],[Unit_Price]]*(1-Orders_C[[#This Row],[Discount %]])+Orders_C[[#This Row],[Tax]]</f>
        <v>914.55</v>
      </c>
      <c r="AC3391" s="9">
        <f>(Orders_C[[#This Row],[Unit_Price]]*Orders_C[[#This Row],[Quantity]])-Orders_C[[#This Row],[Discount]]+Orders_C[[#This Row],[Tax]]</f>
        <v>956.45</v>
      </c>
      <c r="AD3391" t="str">
        <f>IF(COUNTIF(Orders_C[[#All],[Customer_ID]],Orders_C[[#This Row],[Customer_ID]])&gt;1,"Repeat","New")</f>
        <v>Repeat</v>
      </c>
      <c r="AE3391" t="str" cm="1">
        <f t="array" ref="AE3391">_xlfn.XLOOKUP(Orders_C[[#This Row],[Store_ID]],Stores_c[[#All],[Store_ID]],Stores_c[[#All],[City]])</f>
        <v>Tracyview</v>
      </c>
      <c r="AF3391" t="str" cm="1">
        <f t="array" ref="AF3391">_xlfn.XLOOKUP(Orders_C[[#This Row],[Store_ID]],Stores_c[[#All],[Store_ID]],Stores_c[[#All],[Manager_Name]])</f>
        <v>Jeremiah Lee</v>
      </c>
      <c r="AG3391" t="str" cm="1">
        <f t="array" ref="AG3391">_xlfn.XLOOKUP(Orders_C[[#This Row],[Store_ID]],Stores_c[[#All],[Store_ID]],Stores_c[[#All],[Store_Type]])</f>
        <v>Mall</v>
      </c>
    </row>
    <row r="3392" spans="1:33" x14ac:dyDescent="0.25">
      <c r="A3392">
        <v>10142</v>
      </c>
      <c r="B3392" s="1">
        <v>45934</v>
      </c>
      <c r="C3392" s="2">
        <v>0.22233796296296296</v>
      </c>
      <c r="D3392">
        <v>1966</v>
      </c>
      <c r="E3392">
        <v>208</v>
      </c>
      <c r="F3392">
        <v>465</v>
      </c>
      <c r="G3392">
        <v>320</v>
      </c>
      <c r="H3392">
        <v>2</v>
      </c>
      <c r="I3392">
        <v>469</v>
      </c>
      <c r="J3392">
        <v>5</v>
      </c>
      <c r="K3392">
        <v>23.45</v>
      </c>
      <c r="L3392">
        <v>956.45</v>
      </c>
      <c r="M3392" t="s">
        <v>18</v>
      </c>
      <c r="N3392" t="s">
        <v>22</v>
      </c>
      <c r="O3392">
        <v>40</v>
      </c>
      <c r="P3392">
        <v>3</v>
      </c>
      <c r="Q3392" t="s">
        <v>4165</v>
      </c>
      <c r="R3392">
        <v>505</v>
      </c>
      <c r="S3392" s="3">
        <v>0.05</v>
      </c>
      <c r="T3392" s="6">
        <v>393.65000000000009</v>
      </c>
      <c r="U3392" t="s">
        <v>6332</v>
      </c>
      <c r="V3392">
        <v>2025</v>
      </c>
      <c r="W3392" t="s">
        <v>6329</v>
      </c>
      <c r="X3392" t="str">
        <f>_xlfn.XLOOKUP(Orders_C[[#This Row],[Product_ID]],Products_C[Product_ID],Products_C[Product_Name])</f>
        <v>Rice Bowl</v>
      </c>
      <c r="Y3392" t="str">
        <f>_xlfn.XLOOKUP(Orders_C[[#This Row],[Product_ID]],Products_C[Product_ID],Products_C[Category])</f>
        <v>Beverage</v>
      </c>
      <c r="Z3392" t="str">
        <f>_xlfn.XLOOKUP(Orders_C[[#This Row],[Store_ID]],Stores_c[Store_ID],Stores_c[City])</f>
        <v>Tracyview</v>
      </c>
      <c r="AA3392" t="str">
        <f>_xlfn.XLOOKUP(Orders_C[[#This Row],[Customer_ID]],Customers_c[Customer_ID],Customers_c[Customer_Name])</f>
        <v>Connie Russell</v>
      </c>
      <c r="AB3392" s="6">
        <f>Orders_C[[#This Row],[Quantity]]*Orders_C[[#This Row],[Unit_Price]]*(1-Orders_C[[#This Row],[Discount %]])+Orders_C[[#This Row],[Tax]]</f>
        <v>914.55</v>
      </c>
      <c r="AC3392" s="9">
        <f>(Orders_C[[#This Row],[Unit_Price]]*Orders_C[[#This Row],[Quantity]])-Orders_C[[#This Row],[Discount]]+Orders_C[[#This Row],[Tax]]</f>
        <v>956.45</v>
      </c>
      <c r="AD3392" t="str">
        <f>IF(COUNTIF(Orders_C[[#All],[Customer_ID]],Orders_C[[#This Row],[Customer_ID]])&gt;1,"Repeat","New")</f>
        <v>Repeat</v>
      </c>
      <c r="AE3392" t="str" cm="1">
        <f t="array" ref="AE3392">_xlfn.XLOOKUP(Orders_C[[#This Row],[Store_ID]],Stores_c[[#All],[Store_ID]],Stores_c[[#All],[City]])</f>
        <v>Tracyview</v>
      </c>
      <c r="AF3392" t="str" cm="1">
        <f t="array" ref="AF3392">_xlfn.XLOOKUP(Orders_C[[#This Row],[Store_ID]],Stores_c[[#All],[Store_ID]],Stores_c[[#All],[Manager_Name]])</f>
        <v>Jeremiah Lee</v>
      </c>
      <c r="AG3392" t="str" cm="1">
        <f t="array" ref="AG3392">_xlfn.XLOOKUP(Orders_C[[#This Row],[Store_ID]],Stores_c[[#All],[Store_ID]],Stores_c[[#All],[Store_Type]])</f>
        <v>Mall</v>
      </c>
    </row>
    <row r="3393" spans="1:33" x14ac:dyDescent="0.25">
      <c r="A3393">
        <v>7167</v>
      </c>
      <c r="B3393" s="1">
        <v>45851</v>
      </c>
      <c r="C3393" s="2">
        <v>0.16420138888888888</v>
      </c>
      <c r="D3393">
        <v>1268</v>
      </c>
      <c r="E3393">
        <v>204</v>
      </c>
      <c r="F3393">
        <v>431</v>
      </c>
      <c r="G3393">
        <v>340</v>
      </c>
      <c r="H3393">
        <v>3</v>
      </c>
      <c r="I3393">
        <v>315</v>
      </c>
      <c r="J3393">
        <v>0</v>
      </c>
      <c r="K3393">
        <v>15.75</v>
      </c>
      <c r="L3393">
        <v>960.75</v>
      </c>
      <c r="M3393" t="s">
        <v>20</v>
      </c>
      <c r="N3393" t="s">
        <v>22</v>
      </c>
      <c r="O3393">
        <v>51</v>
      </c>
      <c r="P3393">
        <v>5</v>
      </c>
      <c r="Q3393" t="s">
        <v>1190</v>
      </c>
      <c r="R3393">
        <v>507</v>
      </c>
      <c r="S3393" s="3">
        <v>0</v>
      </c>
      <c r="T3393" s="6">
        <v>393.75</v>
      </c>
      <c r="U3393" t="s">
        <v>6341</v>
      </c>
      <c r="V3393">
        <v>2025</v>
      </c>
      <c r="W3393" t="s">
        <v>6331</v>
      </c>
      <c r="X3393" t="str">
        <f>_xlfn.XLOOKUP(Orders_C[[#This Row],[Product_ID]],Products_C[Product_ID],Products_C[Product_Name])</f>
        <v>Chocolate Lava Cake</v>
      </c>
      <c r="Y3393" t="str">
        <f>_xlfn.XLOOKUP(Orders_C[[#This Row],[Product_ID]],Products_C[Product_ID],Products_C[Category])</f>
        <v>Chicken</v>
      </c>
      <c r="Z3393" t="str">
        <f>_xlfn.XLOOKUP(Orders_C[[#This Row],[Store_ID]],Stores_c[Store_ID],Stores_c[City])</f>
        <v>New Robertfurt</v>
      </c>
      <c r="AA3393" t="str">
        <f>_xlfn.XLOOKUP(Orders_C[[#This Row],[Customer_ID]],Customers_c[Customer_ID],Customers_c[Customer_Name])</f>
        <v>Alec Lee</v>
      </c>
      <c r="AB3393" s="6">
        <f>Orders_C[[#This Row],[Quantity]]*Orders_C[[#This Row],[Unit_Price]]*(1-Orders_C[[#This Row],[Discount %]])+Orders_C[[#This Row],[Tax]]</f>
        <v>960.75</v>
      </c>
      <c r="AC3393" s="9">
        <f>(Orders_C[[#This Row],[Unit_Price]]*Orders_C[[#This Row],[Quantity]])-Orders_C[[#This Row],[Discount]]+Orders_C[[#This Row],[Tax]]</f>
        <v>960.75</v>
      </c>
      <c r="AD3393" t="str">
        <f>IF(COUNTIF(Orders_C[[#All],[Customer_ID]],Orders_C[[#This Row],[Customer_ID]])&gt;1,"Repeat","New")</f>
        <v>Repeat</v>
      </c>
      <c r="AE3393" t="str" cm="1">
        <f t="array" ref="AE3393">_xlfn.XLOOKUP(Orders_C[[#This Row],[Store_ID]],Stores_c[[#All],[Store_ID]],Stores_c[[#All],[City]])</f>
        <v>New Robertfurt</v>
      </c>
      <c r="AF3393" t="str" cm="1">
        <f t="array" ref="AF3393">_xlfn.XLOOKUP(Orders_C[[#This Row],[Store_ID]],Stores_c[[#All],[Store_ID]],Stores_c[[#All],[Manager_Name]])</f>
        <v>Tiffany Gomez</v>
      </c>
      <c r="AG3393" t="str" cm="1">
        <f t="array" ref="AG3393">_xlfn.XLOOKUP(Orders_C[[#This Row],[Store_ID]],Stores_c[[#All],[Store_ID]],Stores_c[[#All],[Store_Type]])</f>
        <v>Street</v>
      </c>
    </row>
    <row r="3394" spans="1:33" x14ac:dyDescent="0.25">
      <c r="A3394">
        <v>7184</v>
      </c>
      <c r="B3394" s="1">
        <v>45714</v>
      </c>
      <c r="C3394" s="2">
        <v>0.24064814814814814</v>
      </c>
      <c r="D3394">
        <v>1583</v>
      </c>
      <c r="E3394">
        <v>201</v>
      </c>
      <c r="F3394">
        <v>442</v>
      </c>
      <c r="G3394">
        <v>314</v>
      </c>
      <c r="H3394">
        <v>3</v>
      </c>
      <c r="I3394">
        <v>327</v>
      </c>
      <c r="J3394">
        <v>15</v>
      </c>
      <c r="K3394">
        <v>16.350000000000001</v>
      </c>
      <c r="L3394">
        <v>982.35</v>
      </c>
      <c r="M3394" t="s">
        <v>19</v>
      </c>
      <c r="N3394" t="s">
        <v>22</v>
      </c>
      <c r="O3394">
        <v>28</v>
      </c>
      <c r="P3394">
        <v>1</v>
      </c>
      <c r="Q3394" t="s">
        <v>1207</v>
      </c>
      <c r="R3394">
        <v>508</v>
      </c>
      <c r="S3394" s="3">
        <v>0.15</v>
      </c>
      <c r="T3394" s="6">
        <v>393.75</v>
      </c>
      <c r="U3394" t="s">
        <v>6338</v>
      </c>
      <c r="V3394">
        <v>2025</v>
      </c>
      <c r="W3394" t="s">
        <v>6329</v>
      </c>
      <c r="X3394" t="str">
        <f>_xlfn.XLOOKUP(Orders_C[[#This Row],[Product_ID]],Products_C[Product_ID],Products_C[Product_Name])</f>
        <v>Wrap</v>
      </c>
      <c r="Y3394" t="str">
        <f>_xlfn.XLOOKUP(Orders_C[[#This Row],[Product_ID]],Products_C[Product_ID],Products_C[Category])</f>
        <v>Burger</v>
      </c>
      <c r="Z3394" t="str">
        <f>_xlfn.XLOOKUP(Orders_C[[#This Row],[Store_ID]],Stores_c[Store_ID],Stores_c[City])</f>
        <v>Lake Nicholasburgh</v>
      </c>
      <c r="AA3394" t="str">
        <f>_xlfn.XLOOKUP(Orders_C[[#This Row],[Customer_ID]],Customers_c[Customer_ID],Customers_c[Customer_Name])</f>
        <v>Carol Hunter</v>
      </c>
      <c r="AB3394" s="6">
        <f>Orders_C[[#This Row],[Quantity]]*Orders_C[[#This Row],[Unit_Price]]*(1-Orders_C[[#This Row],[Discount %]])+Orders_C[[#This Row],[Tax]]</f>
        <v>850.2</v>
      </c>
      <c r="AC3394" s="9">
        <f>(Orders_C[[#This Row],[Unit_Price]]*Orders_C[[#This Row],[Quantity]])-Orders_C[[#This Row],[Discount]]+Orders_C[[#This Row],[Tax]]</f>
        <v>982.35</v>
      </c>
      <c r="AD3394" t="str">
        <f>IF(COUNTIF(Orders_C[[#All],[Customer_ID]],Orders_C[[#This Row],[Customer_ID]])&gt;1,"Repeat","New")</f>
        <v>Repeat</v>
      </c>
      <c r="AE3394" t="str" cm="1">
        <f t="array" ref="AE3394">_xlfn.XLOOKUP(Orders_C[[#This Row],[Store_ID]],Stores_c[[#All],[Store_ID]],Stores_c[[#All],[City]])</f>
        <v>Lake Nicholasburgh</v>
      </c>
      <c r="AF3394" t="str" cm="1">
        <f t="array" ref="AF3394">_xlfn.XLOOKUP(Orders_C[[#This Row],[Store_ID]],Stores_c[[#All],[Store_ID]],Stores_c[[#All],[Manager_Name]])</f>
        <v>Maurice Garcia</v>
      </c>
      <c r="AG3394" t="str" cm="1">
        <f t="array" ref="AG3394">_xlfn.XLOOKUP(Orders_C[[#This Row],[Store_ID]],Stores_c[[#All],[Store_ID]],Stores_c[[#All],[Store_Type]])</f>
        <v>Mall</v>
      </c>
    </row>
    <row r="3395" spans="1:33" x14ac:dyDescent="0.25">
      <c r="A3395">
        <v>10437</v>
      </c>
      <c r="B3395" s="1">
        <v>45759</v>
      </c>
      <c r="C3395" s="2">
        <v>0.20949074074074073</v>
      </c>
      <c r="D3395">
        <v>1057</v>
      </c>
      <c r="E3395">
        <v>214</v>
      </c>
      <c r="F3395">
        <v>453</v>
      </c>
      <c r="G3395">
        <v>303</v>
      </c>
      <c r="H3395">
        <v>2</v>
      </c>
      <c r="I3395">
        <v>475</v>
      </c>
      <c r="J3395">
        <v>10</v>
      </c>
      <c r="K3395">
        <v>23.75</v>
      </c>
      <c r="L3395">
        <v>963.75</v>
      </c>
      <c r="M3395" t="s">
        <v>19</v>
      </c>
      <c r="N3395" t="s">
        <v>22</v>
      </c>
      <c r="O3395">
        <v>23</v>
      </c>
      <c r="P3395">
        <v>2</v>
      </c>
      <c r="Q3395" t="s">
        <v>4460</v>
      </c>
      <c r="R3395">
        <v>501</v>
      </c>
      <c r="S3395" s="3">
        <v>0.1</v>
      </c>
      <c r="T3395" s="6">
        <v>393.75</v>
      </c>
      <c r="U3395" t="s">
        <v>6337</v>
      </c>
      <c r="V3395">
        <v>2025</v>
      </c>
      <c r="W3395" t="s">
        <v>6329</v>
      </c>
      <c r="X3395" t="str">
        <f>_xlfn.XLOOKUP(Orders_C[[#This Row],[Product_ID]],Products_C[Product_ID],Products_C[Product_Name])</f>
        <v>Chocolate Lava Cake</v>
      </c>
      <c r="Y3395" t="str">
        <f>_xlfn.XLOOKUP(Orders_C[[#This Row],[Product_ID]],Products_C[Product_ID],Products_C[Category])</f>
        <v>Chicken</v>
      </c>
      <c r="Z3395" t="str">
        <f>_xlfn.XLOOKUP(Orders_C[[#This Row],[Store_ID]],Stores_c[Store_ID],Stores_c[City])</f>
        <v>New Robert</v>
      </c>
      <c r="AA3395" t="str">
        <f>_xlfn.XLOOKUP(Orders_C[[#This Row],[Customer_ID]],Customers_c[Customer_ID],Customers_c[Customer_Name])</f>
        <v>Erin Thornton</v>
      </c>
      <c r="AB3395" s="6">
        <f>Orders_C[[#This Row],[Quantity]]*Orders_C[[#This Row],[Unit_Price]]*(1-Orders_C[[#This Row],[Discount %]])+Orders_C[[#This Row],[Tax]]</f>
        <v>878.75</v>
      </c>
      <c r="AC3395" s="9">
        <f>(Orders_C[[#This Row],[Unit_Price]]*Orders_C[[#This Row],[Quantity]])-Orders_C[[#This Row],[Discount]]+Orders_C[[#This Row],[Tax]]</f>
        <v>963.75</v>
      </c>
      <c r="AD3395" t="str">
        <f>IF(COUNTIF(Orders_C[[#All],[Customer_ID]],Orders_C[[#This Row],[Customer_ID]])&gt;1,"Repeat","New")</f>
        <v>Repeat</v>
      </c>
      <c r="AE3395" t="str" cm="1">
        <f t="array" ref="AE3395">_xlfn.XLOOKUP(Orders_C[[#This Row],[Store_ID]],Stores_c[[#All],[Store_ID]],Stores_c[[#All],[City]])</f>
        <v>New Robert</v>
      </c>
      <c r="AF3395" t="str" cm="1">
        <f t="array" ref="AF3395">_xlfn.XLOOKUP(Orders_C[[#This Row],[Store_ID]],Stores_c[[#All],[Store_ID]],Stores_c[[#All],[Manager_Name]])</f>
        <v>Krista Webb</v>
      </c>
      <c r="AG3395" t="str" cm="1">
        <f t="array" ref="AG3395">_xlfn.XLOOKUP(Orders_C[[#This Row],[Store_ID]],Stores_c[[#All],[Store_ID]],Stores_c[[#All],[Store_Type]])</f>
        <v>Drive-Thru</v>
      </c>
    </row>
    <row r="3396" spans="1:33" x14ac:dyDescent="0.25">
      <c r="A3396">
        <v>10603</v>
      </c>
      <c r="B3396" s="1">
        <v>45857</v>
      </c>
      <c r="C3396" s="2">
        <v>0.85880787037037032</v>
      </c>
      <c r="D3396">
        <v>1779</v>
      </c>
      <c r="E3396">
        <v>221</v>
      </c>
      <c r="F3396">
        <v>502</v>
      </c>
      <c r="G3396">
        <v>332</v>
      </c>
      <c r="H3396">
        <v>3</v>
      </c>
      <c r="I3396">
        <v>323</v>
      </c>
      <c r="J3396">
        <v>10</v>
      </c>
      <c r="K3396">
        <v>16.149999999999999</v>
      </c>
      <c r="L3396">
        <v>975.15</v>
      </c>
      <c r="M3396" t="s">
        <v>18</v>
      </c>
      <c r="N3396" t="s">
        <v>21</v>
      </c>
      <c r="O3396">
        <v>27</v>
      </c>
      <c r="P3396">
        <v>3</v>
      </c>
      <c r="Q3396" t="s">
        <v>4626</v>
      </c>
      <c r="R3396">
        <v>503</v>
      </c>
      <c r="S3396" s="3">
        <v>0.1</v>
      </c>
      <c r="T3396" s="6">
        <v>393.75</v>
      </c>
      <c r="U3396" t="s">
        <v>6341</v>
      </c>
      <c r="V3396">
        <v>2025</v>
      </c>
      <c r="W3396" t="s">
        <v>6329</v>
      </c>
      <c r="X3396" t="str">
        <f>_xlfn.XLOOKUP(Orders_C[[#This Row],[Product_ID]],Products_C[Product_ID],Products_C[Product_Name])</f>
        <v>Zinger Burger</v>
      </c>
      <c r="Y3396" t="str">
        <f>_xlfn.XLOOKUP(Orders_C[[#This Row],[Product_ID]],Products_C[Product_ID],Products_C[Category])</f>
        <v>Beverage</v>
      </c>
      <c r="Z3396" t="str">
        <f>_xlfn.XLOOKUP(Orders_C[[#This Row],[Store_ID]],Stores_c[Store_ID],Stores_c[City])</f>
        <v>Port Barbarabury</v>
      </c>
      <c r="AA3396" t="str">
        <f>_xlfn.XLOOKUP(Orders_C[[#This Row],[Customer_ID]],Customers_c[Customer_ID],Customers_c[Customer_Name])</f>
        <v>Dwayne Turner</v>
      </c>
      <c r="AB3396" s="6">
        <f>Orders_C[[#This Row],[Quantity]]*Orders_C[[#This Row],[Unit_Price]]*(1-Orders_C[[#This Row],[Discount %]])+Orders_C[[#This Row],[Tax]]</f>
        <v>888.25</v>
      </c>
      <c r="AC3396" s="9">
        <f>(Orders_C[[#This Row],[Unit_Price]]*Orders_C[[#This Row],[Quantity]])-Orders_C[[#This Row],[Discount]]+Orders_C[[#This Row],[Tax]]</f>
        <v>975.15</v>
      </c>
      <c r="AD3396" t="str">
        <f>IF(COUNTIF(Orders_C[[#All],[Customer_ID]],Orders_C[[#This Row],[Customer_ID]])&gt;1,"Repeat","New")</f>
        <v>Repeat</v>
      </c>
      <c r="AE3396" t="str" cm="1">
        <f t="array" ref="AE3396">_xlfn.XLOOKUP(Orders_C[[#This Row],[Store_ID]],Stores_c[[#All],[Store_ID]],Stores_c[[#All],[City]])</f>
        <v>Port Barbarabury</v>
      </c>
      <c r="AF3396" t="str" cm="1">
        <f t="array" ref="AF3396">_xlfn.XLOOKUP(Orders_C[[#This Row],[Store_ID]],Stores_c[[#All],[Store_ID]],Stores_c[[#All],[Manager_Name]])</f>
        <v>Edward Nguyen</v>
      </c>
      <c r="AG3396" t="str" cm="1">
        <f t="array" ref="AG3396">_xlfn.XLOOKUP(Orders_C[[#This Row],[Store_ID]],Stores_c[[#All],[Store_ID]],Stores_c[[#All],[Store_Type]])</f>
        <v>Street</v>
      </c>
    </row>
    <row r="3397" spans="1:33" x14ac:dyDescent="0.25">
      <c r="A3397">
        <v>10643</v>
      </c>
      <c r="B3397" s="1">
        <v>45869</v>
      </c>
      <c r="C3397" s="2">
        <v>0.63372685185185185</v>
      </c>
      <c r="D3397">
        <v>1106</v>
      </c>
      <c r="E3397">
        <v>217</v>
      </c>
      <c r="F3397">
        <v>522</v>
      </c>
      <c r="G3397">
        <v>339</v>
      </c>
      <c r="H3397">
        <v>3</v>
      </c>
      <c r="I3397">
        <v>327</v>
      </c>
      <c r="J3397">
        <v>15</v>
      </c>
      <c r="K3397">
        <v>16.350000000000001</v>
      </c>
      <c r="L3397">
        <v>982.35</v>
      </c>
      <c r="M3397" t="s">
        <v>18</v>
      </c>
      <c r="N3397" t="s">
        <v>21</v>
      </c>
      <c r="O3397">
        <v>34</v>
      </c>
      <c r="P3397">
        <v>1</v>
      </c>
      <c r="Q3397" t="s">
        <v>4666</v>
      </c>
      <c r="R3397">
        <v>503</v>
      </c>
      <c r="S3397" s="3">
        <v>0.15</v>
      </c>
      <c r="T3397" s="6">
        <v>393.75</v>
      </c>
      <c r="U3397" t="s">
        <v>6341</v>
      </c>
      <c r="V3397">
        <v>2025</v>
      </c>
      <c r="W3397" t="s">
        <v>6329</v>
      </c>
      <c r="X3397" t="str">
        <f>_xlfn.XLOOKUP(Orders_C[[#This Row],[Product_ID]],Products_C[Product_ID],Products_C[Product_Name])</f>
        <v>Veg Burger</v>
      </c>
      <c r="Y3397" t="str">
        <f>_xlfn.XLOOKUP(Orders_C[[#This Row],[Product_ID]],Products_C[Product_ID],Products_C[Category])</f>
        <v>Burger</v>
      </c>
      <c r="Z3397" t="str">
        <f>_xlfn.XLOOKUP(Orders_C[[#This Row],[Store_ID]],Stores_c[Store_ID],Stores_c[City])</f>
        <v>West Rebecca</v>
      </c>
      <c r="AA3397" t="str">
        <f>_xlfn.XLOOKUP(Orders_C[[#This Row],[Customer_ID]],Customers_c[Customer_ID],Customers_c[Customer_Name])</f>
        <v>Jesse Bishop</v>
      </c>
      <c r="AB3397" s="6">
        <f>Orders_C[[#This Row],[Quantity]]*Orders_C[[#This Row],[Unit_Price]]*(1-Orders_C[[#This Row],[Discount %]])+Orders_C[[#This Row],[Tax]]</f>
        <v>850.2</v>
      </c>
      <c r="AC3397" s="9">
        <f>(Orders_C[[#This Row],[Unit_Price]]*Orders_C[[#This Row],[Quantity]])-Orders_C[[#This Row],[Discount]]+Orders_C[[#This Row],[Tax]]</f>
        <v>982.35</v>
      </c>
      <c r="AD3397" t="str">
        <f>IF(COUNTIF(Orders_C[[#All],[Customer_ID]],Orders_C[[#This Row],[Customer_ID]])&gt;1,"Repeat","New")</f>
        <v>Repeat</v>
      </c>
      <c r="AE3397" t="str" cm="1">
        <f t="array" ref="AE3397">_xlfn.XLOOKUP(Orders_C[[#This Row],[Store_ID]],Stores_c[[#All],[Store_ID]],Stores_c[[#All],[City]])</f>
        <v>West Rebecca</v>
      </c>
      <c r="AF3397" t="str" cm="1">
        <f t="array" ref="AF3397">_xlfn.XLOOKUP(Orders_C[[#This Row],[Store_ID]],Stores_c[[#All],[Store_ID]],Stores_c[[#All],[Manager_Name]])</f>
        <v>Albert Smith</v>
      </c>
      <c r="AG3397" t="str" cm="1">
        <f t="array" ref="AG3397">_xlfn.XLOOKUP(Orders_C[[#This Row],[Store_ID]],Stores_c[[#All],[Store_ID]],Stores_c[[#All],[Store_Type]])</f>
        <v>Mall</v>
      </c>
    </row>
    <row r="3398" spans="1:33" x14ac:dyDescent="0.25">
      <c r="A3398">
        <v>10592</v>
      </c>
      <c r="B3398" s="1">
        <v>45994</v>
      </c>
      <c r="C3398" s="2">
        <v>0.61403935185185188</v>
      </c>
      <c r="D3398">
        <v>1500</v>
      </c>
      <c r="E3398">
        <v>208</v>
      </c>
      <c r="F3398">
        <v>506</v>
      </c>
      <c r="G3398">
        <v>321</v>
      </c>
      <c r="H3398">
        <v>3</v>
      </c>
      <c r="I3398">
        <v>319</v>
      </c>
      <c r="J3398">
        <v>5</v>
      </c>
      <c r="K3398">
        <v>15.95</v>
      </c>
      <c r="L3398">
        <v>967.95</v>
      </c>
      <c r="M3398" t="s">
        <v>20</v>
      </c>
      <c r="N3398" t="s">
        <v>23</v>
      </c>
      <c r="O3398">
        <v>54</v>
      </c>
      <c r="P3398">
        <v>1</v>
      </c>
      <c r="Q3398" t="s">
        <v>4615</v>
      </c>
      <c r="R3398">
        <v>506</v>
      </c>
      <c r="S3398" s="3">
        <v>0.05</v>
      </c>
      <c r="T3398" s="6">
        <v>393.75000000000011</v>
      </c>
      <c r="U3398" t="s">
        <v>6328</v>
      </c>
      <c r="V3398">
        <v>2025</v>
      </c>
      <c r="W3398" t="s">
        <v>6331</v>
      </c>
      <c r="X3398" t="str">
        <f>_xlfn.XLOOKUP(Orders_C[[#This Row],[Product_ID]],Products_C[Product_ID],Products_C[Product_Name])</f>
        <v>Cold Coffee</v>
      </c>
      <c r="Y3398" t="str">
        <f>_xlfn.XLOOKUP(Orders_C[[#This Row],[Product_ID]],Products_C[Product_ID],Products_C[Category])</f>
        <v>Dessert</v>
      </c>
      <c r="Z3398" t="str">
        <f>_xlfn.XLOOKUP(Orders_C[[#This Row],[Store_ID]],Stores_c[Store_ID],Stores_c[City])</f>
        <v>Tracyview</v>
      </c>
      <c r="AA3398" t="str">
        <f>_xlfn.XLOOKUP(Orders_C[[#This Row],[Customer_ID]],Customers_c[Customer_ID],Customers_c[Customer_Name])</f>
        <v>Denise Suarez</v>
      </c>
      <c r="AB3398" s="6">
        <f>Orders_C[[#This Row],[Quantity]]*Orders_C[[#This Row],[Unit_Price]]*(1-Orders_C[[#This Row],[Discount %]])+Orders_C[[#This Row],[Tax]]</f>
        <v>925.1</v>
      </c>
      <c r="AC3398" s="9">
        <f>(Orders_C[[#This Row],[Unit_Price]]*Orders_C[[#This Row],[Quantity]])-Orders_C[[#This Row],[Discount]]+Orders_C[[#This Row],[Tax]]</f>
        <v>967.95</v>
      </c>
      <c r="AD3398" t="str">
        <f>IF(COUNTIF(Orders_C[[#All],[Customer_ID]],Orders_C[[#This Row],[Customer_ID]])&gt;1,"Repeat","New")</f>
        <v>Repeat</v>
      </c>
      <c r="AE3398" t="str" cm="1">
        <f t="array" ref="AE3398">_xlfn.XLOOKUP(Orders_C[[#This Row],[Store_ID]],Stores_c[[#All],[Store_ID]],Stores_c[[#All],[City]])</f>
        <v>Tracyview</v>
      </c>
      <c r="AF3398" t="str" cm="1">
        <f t="array" ref="AF3398">_xlfn.XLOOKUP(Orders_C[[#This Row],[Store_ID]],Stores_c[[#All],[Store_ID]],Stores_c[[#All],[Manager_Name]])</f>
        <v>Jeremiah Lee</v>
      </c>
      <c r="AG3398" t="str" cm="1">
        <f t="array" ref="AG3398">_xlfn.XLOOKUP(Orders_C[[#This Row],[Store_ID]],Stores_c[[#All],[Store_ID]],Stores_c[[#All],[Store_Type]])</f>
        <v>Mall</v>
      </c>
    </row>
    <row r="3399" spans="1:33" x14ac:dyDescent="0.25">
      <c r="A3399">
        <v>7298</v>
      </c>
      <c r="B3399" s="1">
        <v>46005</v>
      </c>
      <c r="C3399" s="2">
        <v>0.44168981481481484</v>
      </c>
      <c r="D3399">
        <v>1677</v>
      </c>
      <c r="E3399">
        <v>208</v>
      </c>
      <c r="F3399">
        <v>549</v>
      </c>
      <c r="G3399">
        <v>313</v>
      </c>
      <c r="H3399">
        <v>2</v>
      </c>
      <c r="I3399">
        <v>481</v>
      </c>
      <c r="J3399">
        <v>15</v>
      </c>
      <c r="K3399">
        <v>24.05</v>
      </c>
      <c r="L3399">
        <v>971.05</v>
      </c>
      <c r="M3399" t="s">
        <v>18</v>
      </c>
      <c r="N3399" t="s">
        <v>21</v>
      </c>
      <c r="O3399">
        <v>10</v>
      </c>
      <c r="P3399">
        <v>3</v>
      </c>
      <c r="Q3399" t="s">
        <v>1321</v>
      </c>
      <c r="R3399">
        <v>502</v>
      </c>
      <c r="S3399" s="3">
        <v>0.15</v>
      </c>
      <c r="T3399" s="6">
        <v>393.85</v>
      </c>
      <c r="U3399" t="s">
        <v>6328</v>
      </c>
      <c r="V3399">
        <v>2025</v>
      </c>
      <c r="W3399" t="s">
        <v>6333</v>
      </c>
      <c r="X3399" t="str">
        <f>_xlfn.XLOOKUP(Orders_C[[#This Row],[Product_ID]],Products_C[Product_ID],Products_C[Product_Name])</f>
        <v>Rice Bowl</v>
      </c>
      <c r="Y3399" t="str">
        <f>_xlfn.XLOOKUP(Orders_C[[#This Row],[Product_ID]],Products_C[Product_ID],Products_C[Category])</f>
        <v>Beverage</v>
      </c>
      <c r="Z3399" t="str">
        <f>_xlfn.XLOOKUP(Orders_C[[#This Row],[Store_ID]],Stores_c[Store_ID],Stores_c[City])</f>
        <v>Tracyview</v>
      </c>
      <c r="AA3399" t="str">
        <f>_xlfn.XLOOKUP(Orders_C[[#This Row],[Customer_ID]],Customers_c[Customer_ID],Customers_c[Customer_Name])</f>
        <v>Travis Williams</v>
      </c>
      <c r="AB3399" s="6">
        <f>Orders_C[[#This Row],[Quantity]]*Orders_C[[#This Row],[Unit_Price]]*(1-Orders_C[[#This Row],[Discount %]])+Orders_C[[#This Row],[Tax]]</f>
        <v>841.74999999999989</v>
      </c>
      <c r="AC3399" s="9">
        <f>(Orders_C[[#This Row],[Unit_Price]]*Orders_C[[#This Row],[Quantity]])-Orders_C[[#This Row],[Discount]]+Orders_C[[#This Row],[Tax]]</f>
        <v>971.05</v>
      </c>
      <c r="AD3399" t="str">
        <f>IF(COUNTIF(Orders_C[[#All],[Customer_ID]],Orders_C[[#This Row],[Customer_ID]])&gt;1,"Repeat","New")</f>
        <v>Repeat</v>
      </c>
      <c r="AE3399" t="str" cm="1">
        <f t="array" ref="AE3399">_xlfn.XLOOKUP(Orders_C[[#This Row],[Store_ID]],Stores_c[[#All],[Store_ID]],Stores_c[[#All],[City]])</f>
        <v>Tracyview</v>
      </c>
      <c r="AF3399" t="str" cm="1">
        <f t="array" ref="AF3399">_xlfn.XLOOKUP(Orders_C[[#This Row],[Store_ID]],Stores_c[[#All],[Store_ID]],Stores_c[[#All],[Manager_Name]])</f>
        <v>Jeremiah Lee</v>
      </c>
      <c r="AG3399" t="str" cm="1">
        <f t="array" ref="AG3399">_xlfn.XLOOKUP(Orders_C[[#This Row],[Store_ID]],Stores_c[[#All],[Store_ID]],Stores_c[[#All],[Store_Type]])</f>
        <v>Mall</v>
      </c>
    </row>
    <row r="3400" spans="1:33" x14ac:dyDescent="0.25">
      <c r="A3400">
        <v>7829</v>
      </c>
      <c r="B3400" s="1">
        <v>45964</v>
      </c>
      <c r="C3400" s="2">
        <v>0.1115162037037037</v>
      </c>
      <c r="D3400">
        <v>1176</v>
      </c>
      <c r="E3400">
        <v>206</v>
      </c>
      <c r="F3400">
        <v>487</v>
      </c>
      <c r="G3400">
        <v>333</v>
      </c>
      <c r="H3400">
        <v>2</v>
      </c>
      <c r="I3400">
        <v>481</v>
      </c>
      <c r="J3400">
        <v>15</v>
      </c>
      <c r="K3400">
        <v>24.05</v>
      </c>
      <c r="L3400">
        <v>971.05</v>
      </c>
      <c r="M3400" t="s">
        <v>18</v>
      </c>
      <c r="N3400" t="s">
        <v>23</v>
      </c>
      <c r="O3400">
        <v>29</v>
      </c>
      <c r="P3400">
        <v>1</v>
      </c>
      <c r="Q3400" t="s">
        <v>1852</v>
      </c>
      <c r="R3400">
        <v>508</v>
      </c>
      <c r="S3400" s="3">
        <v>0.15</v>
      </c>
      <c r="T3400" s="6">
        <v>393.85</v>
      </c>
      <c r="U3400" t="s">
        <v>6336</v>
      </c>
      <c r="V3400">
        <v>2025</v>
      </c>
      <c r="W3400" t="s">
        <v>6329</v>
      </c>
      <c r="X3400" t="str">
        <f>_xlfn.XLOOKUP(Orders_C[[#This Row],[Product_ID]],Products_C[Product_ID],Products_C[Product_Name])</f>
        <v>Chicken Wings</v>
      </c>
      <c r="Y3400" t="str">
        <f>_xlfn.XLOOKUP(Orders_C[[#This Row],[Product_ID]],Products_C[Product_ID],Products_C[Category])</f>
        <v>Burger</v>
      </c>
      <c r="Z3400" t="str">
        <f>_xlfn.XLOOKUP(Orders_C[[#This Row],[Store_ID]],Stores_c[Store_ID],Stores_c[City])</f>
        <v>West Matthew</v>
      </c>
      <c r="AA3400" t="str">
        <f>_xlfn.XLOOKUP(Orders_C[[#This Row],[Customer_ID]],Customers_c[Customer_ID],Customers_c[Customer_Name])</f>
        <v>Jamie Rollins</v>
      </c>
      <c r="AB3400" s="6">
        <f>Orders_C[[#This Row],[Quantity]]*Orders_C[[#This Row],[Unit_Price]]*(1-Orders_C[[#This Row],[Discount %]])+Orders_C[[#This Row],[Tax]]</f>
        <v>841.74999999999989</v>
      </c>
      <c r="AC3400" s="9">
        <f>(Orders_C[[#This Row],[Unit_Price]]*Orders_C[[#This Row],[Quantity]])-Orders_C[[#This Row],[Discount]]+Orders_C[[#This Row],[Tax]]</f>
        <v>971.05</v>
      </c>
      <c r="AD3400" t="str">
        <f>IF(COUNTIF(Orders_C[[#All],[Customer_ID]],Orders_C[[#This Row],[Customer_ID]])&gt;1,"Repeat","New")</f>
        <v>Repeat</v>
      </c>
      <c r="AE3400" t="str" cm="1">
        <f t="array" ref="AE3400">_xlfn.XLOOKUP(Orders_C[[#This Row],[Store_ID]],Stores_c[[#All],[Store_ID]],Stores_c[[#All],[City]])</f>
        <v>West Matthew</v>
      </c>
      <c r="AF3400" t="str" cm="1">
        <f t="array" ref="AF3400">_xlfn.XLOOKUP(Orders_C[[#This Row],[Store_ID]],Stores_c[[#All],[Store_ID]],Stores_c[[#All],[Manager_Name]])</f>
        <v>Miguel Kidd</v>
      </c>
      <c r="AG3400" t="str" cm="1">
        <f t="array" ref="AG3400">_xlfn.XLOOKUP(Orders_C[[#This Row],[Store_ID]],Stores_c[[#All],[Store_ID]],Stores_c[[#All],[Store_Type]])</f>
        <v>Drive-Thru</v>
      </c>
    </row>
    <row r="3401" spans="1:33" x14ac:dyDescent="0.25">
      <c r="A3401">
        <v>9348</v>
      </c>
      <c r="B3401" s="1">
        <v>45901</v>
      </c>
      <c r="C3401" s="2">
        <v>0.81290509259259258</v>
      </c>
      <c r="D3401">
        <v>1726</v>
      </c>
      <c r="E3401">
        <v>206</v>
      </c>
      <c r="F3401">
        <v>491</v>
      </c>
      <c r="G3401">
        <v>313</v>
      </c>
      <c r="H3401">
        <v>2</v>
      </c>
      <c r="I3401">
        <v>481</v>
      </c>
      <c r="J3401">
        <v>15</v>
      </c>
      <c r="K3401">
        <v>24.05</v>
      </c>
      <c r="L3401">
        <v>971.05</v>
      </c>
      <c r="M3401" t="s">
        <v>19</v>
      </c>
      <c r="N3401" t="s">
        <v>21</v>
      </c>
      <c r="O3401">
        <v>19</v>
      </c>
      <c r="P3401">
        <v>3</v>
      </c>
      <c r="Q3401" t="s">
        <v>3371</v>
      </c>
      <c r="R3401">
        <v>506</v>
      </c>
      <c r="S3401" s="3">
        <v>0.15</v>
      </c>
      <c r="T3401" s="6">
        <v>393.85</v>
      </c>
      <c r="U3401" t="s">
        <v>6335</v>
      </c>
      <c r="V3401">
        <v>2025</v>
      </c>
      <c r="W3401" t="s">
        <v>6333</v>
      </c>
      <c r="X3401" t="str">
        <f>_xlfn.XLOOKUP(Orders_C[[#This Row],[Product_ID]],Products_C[Product_ID],Products_C[Product_Name])</f>
        <v>Rice Bowl</v>
      </c>
      <c r="Y3401" t="str">
        <f>_xlfn.XLOOKUP(Orders_C[[#This Row],[Product_ID]],Products_C[Product_ID],Products_C[Category])</f>
        <v>Beverage</v>
      </c>
      <c r="Z3401" t="str">
        <f>_xlfn.XLOOKUP(Orders_C[[#This Row],[Store_ID]],Stores_c[Store_ID],Stores_c[City])</f>
        <v>West Matthew</v>
      </c>
      <c r="AA3401" t="str">
        <f>_xlfn.XLOOKUP(Orders_C[[#This Row],[Customer_ID]],Customers_c[Customer_ID],Customers_c[Customer_Name])</f>
        <v>Nicholas Hanson</v>
      </c>
      <c r="AB3401" s="6">
        <f>Orders_C[[#This Row],[Quantity]]*Orders_C[[#This Row],[Unit_Price]]*(1-Orders_C[[#This Row],[Discount %]])+Orders_C[[#This Row],[Tax]]</f>
        <v>841.74999999999989</v>
      </c>
      <c r="AC3401" s="9">
        <f>(Orders_C[[#This Row],[Unit_Price]]*Orders_C[[#This Row],[Quantity]])-Orders_C[[#This Row],[Discount]]+Orders_C[[#This Row],[Tax]]</f>
        <v>971.05</v>
      </c>
      <c r="AD3401" t="str">
        <f>IF(COUNTIF(Orders_C[[#All],[Customer_ID]],Orders_C[[#This Row],[Customer_ID]])&gt;1,"Repeat","New")</f>
        <v>Repeat</v>
      </c>
      <c r="AE3401" t="str" cm="1">
        <f t="array" ref="AE3401">_xlfn.XLOOKUP(Orders_C[[#This Row],[Store_ID]],Stores_c[[#All],[Store_ID]],Stores_c[[#All],[City]])</f>
        <v>West Matthew</v>
      </c>
      <c r="AF3401" t="str" cm="1">
        <f t="array" ref="AF3401">_xlfn.XLOOKUP(Orders_C[[#This Row],[Store_ID]],Stores_c[[#All],[Store_ID]],Stores_c[[#All],[Manager_Name]])</f>
        <v>Miguel Kidd</v>
      </c>
      <c r="AG3401" t="str" cm="1">
        <f t="array" ref="AG3401">_xlfn.XLOOKUP(Orders_C[[#This Row],[Store_ID]],Stores_c[[#All],[Store_ID]],Stores_c[[#All],[Store_Type]])</f>
        <v>Drive-Thru</v>
      </c>
    </row>
    <row r="3402" spans="1:33" x14ac:dyDescent="0.25">
      <c r="A3402">
        <v>9301</v>
      </c>
      <c r="B3402" s="1">
        <v>45745</v>
      </c>
      <c r="C3402" s="2">
        <v>0.86526620370370366</v>
      </c>
      <c r="D3402">
        <v>1442</v>
      </c>
      <c r="E3402">
        <v>219</v>
      </c>
      <c r="F3402">
        <v>503</v>
      </c>
      <c r="G3402">
        <v>320</v>
      </c>
      <c r="H3402">
        <v>4</v>
      </c>
      <c r="I3402">
        <v>248</v>
      </c>
      <c r="J3402">
        <v>15</v>
      </c>
      <c r="K3402">
        <v>12.4</v>
      </c>
      <c r="L3402">
        <v>989.4</v>
      </c>
      <c r="M3402" t="s">
        <v>18</v>
      </c>
      <c r="N3402" t="s">
        <v>23</v>
      </c>
      <c r="O3402">
        <v>16</v>
      </c>
      <c r="P3402">
        <v>3</v>
      </c>
      <c r="Q3402" t="s">
        <v>3324</v>
      </c>
      <c r="R3402">
        <v>507</v>
      </c>
      <c r="S3402" s="3">
        <v>0.15</v>
      </c>
      <c r="T3402" s="6">
        <v>394.20000000000005</v>
      </c>
      <c r="U3402" t="s">
        <v>6334</v>
      </c>
      <c r="V3402">
        <v>2025</v>
      </c>
      <c r="W3402" t="s">
        <v>6333</v>
      </c>
      <c r="X3402" t="str">
        <f>_xlfn.XLOOKUP(Orders_C[[#This Row],[Product_ID]],Products_C[Product_ID],Products_C[Product_Name])</f>
        <v>Rice Bowl</v>
      </c>
      <c r="Y3402" t="str">
        <f>_xlfn.XLOOKUP(Orders_C[[#This Row],[Product_ID]],Products_C[Product_ID],Products_C[Category])</f>
        <v>Beverage</v>
      </c>
      <c r="Z3402" t="str">
        <f>_xlfn.XLOOKUP(Orders_C[[#This Row],[Store_ID]],Stores_c[Store_ID],Stores_c[City])</f>
        <v>Lake David</v>
      </c>
      <c r="AA3402" t="str">
        <f>_xlfn.XLOOKUP(Orders_C[[#This Row],[Customer_ID]],Customers_c[Customer_ID],Customers_c[Customer_Name])</f>
        <v>Megan Irwin</v>
      </c>
      <c r="AB3402" s="6">
        <f>Orders_C[[#This Row],[Quantity]]*Orders_C[[#This Row],[Unit_Price]]*(1-Orders_C[[#This Row],[Discount %]])+Orders_C[[#This Row],[Tax]]</f>
        <v>855.59999999999991</v>
      </c>
      <c r="AC3402" s="9">
        <f>(Orders_C[[#This Row],[Unit_Price]]*Orders_C[[#This Row],[Quantity]])-Orders_C[[#This Row],[Discount]]+Orders_C[[#This Row],[Tax]]</f>
        <v>989.4</v>
      </c>
      <c r="AD3402" t="str">
        <f>IF(COUNTIF(Orders_C[[#All],[Customer_ID]],Orders_C[[#This Row],[Customer_ID]])&gt;1,"Repeat","New")</f>
        <v>Repeat</v>
      </c>
      <c r="AE3402" t="str" cm="1">
        <f t="array" ref="AE3402">_xlfn.XLOOKUP(Orders_C[[#This Row],[Store_ID]],Stores_c[[#All],[Store_ID]],Stores_c[[#All],[City]])</f>
        <v>Lake David</v>
      </c>
      <c r="AF3402" t="str" cm="1">
        <f t="array" ref="AF3402">_xlfn.XLOOKUP(Orders_C[[#This Row],[Store_ID]],Stores_c[[#All],[Store_ID]],Stores_c[[#All],[Manager_Name]])</f>
        <v>Joshua Hines</v>
      </c>
      <c r="AG3402" t="str" cm="1">
        <f t="array" ref="AG3402">_xlfn.XLOOKUP(Orders_C[[#This Row],[Store_ID]],Stores_c[[#All],[Store_ID]],Stores_c[[#All],[Store_Type]])</f>
        <v>Street</v>
      </c>
    </row>
    <row r="3403" spans="1:33" x14ac:dyDescent="0.25">
      <c r="A3403">
        <v>8443</v>
      </c>
      <c r="B3403" s="1">
        <v>45710</v>
      </c>
      <c r="C3403" s="2">
        <v>0.75515046296296295</v>
      </c>
      <c r="D3403">
        <v>1398</v>
      </c>
      <c r="E3403">
        <v>205</v>
      </c>
      <c r="F3403">
        <v>518</v>
      </c>
      <c r="G3403">
        <v>302</v>
      </c>
      <c r="H3403">
        <v>4</v>
      </c>
      <c r="I3403">
        <v>245</v>
      </c>
      <c r="J3403">
        <v>10</v>
      </c>
      <c r="K3403">
        <v>12.25</v>
      </c>
      <c r="L3403">
        <v>982.25</v>
      </c>
      <c r="M3403" t="s">
        <v>19</v>
      </c>
      <c r="N3403" t="s">
        <v>22</v>
      </c>
      <c r="O3403">
        <v>47</v>
      </c>
      <c r="P3403">
        <v>2</v>
      </c>
      <c r="Q3403" t="s">
        <v>2466</v>
      </c>
      <c r="R3403">
        <v>504</v>
      </c>
      <c r="S3403" s="3">
        <v>0.1</v>
      </c>
      <c r="T3403" s="6">
        <v>394.25</v>
      </c>
      <c r="U3403" t="s">
        <v>6338</v>
      </c>
      <c r="V3403">
        <v>2025</v>
      </c>
      <c r="W3403" t="s">
        <v>6331</v>
      </c>
      <c r="X3403" t="str">
        <f>_xlfn.XLOOKUP(Orders_C[[#This Row],[Product_ID]],Products_C[Product_ID],Products_C[Product_Name])</f>
        <v>Chicken Wings</v>
      </c>
      <c r="Y3403" t="str">
        <f>_xlfn.XLOOKUP(Orders_C[[#This Row],[Product_ID]],Products_C[Product_ID],Products_C[Category])</f>
        <v>Chicken</v>
      </c>
      <c r="Z3403" t="str">
        <f>_xlfn.XLOOKUP(Orders_C[[#This Row],[Store_ID]],Stores_c[Store_ID],Stores_c[City])</f>
        <v>Port Jacob</v>
      </c>
      <c r="AA3403" t="str">
        <f>_xlfn.XLOOKUP(Orders_C[[#This Row],[Customer_ID]],Customers_c[Customer_ID],Customers_c[Customer_Name])</f>
        <v>Kyle Gordon</v>
      </c>
      <c r="AB3403" s="6">
        <f>Orders_C[[#This Row],[Quantity]]*Orders_C[[#This Row],[Unit_Price]]*(1-Orders_C[[#This Row],[Discount %]])+Orders_C[[#This Row],[Tax]]</f>
        <v>894.25</v>
      </c>
      <c r="AC3403" s="9">
        <f>(Orders_C[[#This Row],[Unit_Price]]*Orders_C[[#This Row],[Quantity]])-Orders_C[[#This Row],[Discount]]+Orders_C[[#This Row],[Tax]]</f>
        <v>982.25</v>
      </c>
      <c r="AD3403" t="str">
        <f>IF(COUNTIF(Orders_C[[#All],[Customer_ID]],Orders_C[[#This Row],[Customer_ID]])&gt;1,"Repeat","New")</f>
        <v>Repeat</v>
      </c>
      <c r="AE3403" t="str" cm="1">
        <f t="array" ref="AE3403">_xlfn.XLOOKUP(Orders_C[[#This Row],[Store_ID]],Stores_c[[#All],[Store_ID]],Stores_c[[#All],[City]])</f>
        <v>Port Jacob</v>
      </c>
      <c r="AF3403" t="str" cm="1">
        <f t="array" ref="AF3403">_xlfn.XLOOKUP(Orders_C[[#This Row],[Store_ID]],Stores_c[[#All],[Store_ID]],Stores_c[[#All],[Manager_Name]])</f>
        <v>David Harris</v>
      </c>
      <c r="AG3403" t="str" cm="1">
        <f t="array" ref="AG3403">_xlfn.XLOOKUP(Orders_C[[#This Row],[Store_ID]],Stores_c[[#All],[Store_ID]],Stores_c[[#All],[Store_Type]])</f>
        <v>Mall</v>
      </c>
    </row>
    <row r="3404" spans="1:33" x14ac:dyDescent="0.25">
      <c r="A3404">
        <v>6016</v>
      </c>
      <c r="B3404" s="1">
        <v>45757</v>
      </c>
      <c r="C3404" s="2">
        <v>0.29144675925925928</v>
      </c>
      <c r="D3404">
        <v>1110</v>
      </c>
      <c r="E3404">
        <v>216</v>
      </c>
      <c r="F3404">
        <v>446</v>
      </c>
      <c r="G3404">
        <v>325</v>
      </c>
      <c r="H3404">
        <v>4</v>
      </c>
      <c r="I3404">
        <v>239</v>
      </c>
      <c r="J3404">
        <v>0</v>
      </c>
      <c r="K3404">
        <v>11.95</v>
      </c>
      <c r="L3404">
        <v>967.95</v>
      </c>
      <c r="M3404" t="s">
        <v>18</v>
      </c>
      <c r="N3404" t="s">
        <v>21</v>
      </c>
      <c r="O3404">
        <v>37</v>
      </c>
      <c r="P3404">
        <v>2</v>
      </c>
      <c r="Q3404" t="s">
        <v>39</v>
      </c>
      <c r="R3404">
        <v>505</v>
      </c>
      <c r="S3404" s="3">
        <v>0</v>
      </c>
      <c r="T3404" s="6">
        <v>394.35</v>
      </c>
      <c r="U3404" t="s">
        <v>6337</v>
      </c>
      <c r="V3404">
        <v>2025</v>
      </c>
      <c r="W3404" t="s">
        <v>6329</v>
      </c>
      <c r="X3404" t="str">
        <f>_xlfn.XLOOKUP(Orders_C[[#This Row],[Product_ID]],Products_C[Product_ID],Products_C[Product_Name])</f>
        <v>Veg Burger</v>
      </c>
      <c r="Y3404" t="str">
        <f>_xlfn.XLOOKUP(Orders_C[[#This Row],[Product_ID]],Products_C[Product_ID],Products_C[Category])</f>
        <v>Chicken</v>
      </c>
      <c r="Z3404" t="str">
        <f>_xlfn.XLOOKUP(Orders_C[[#This Row],[Store_ID]],Stores_c[Store_ID],Stores_c[City])</f>
        <v>Garciaview</v>
      </c>
      <c r="AA3404" t="str">
        <f>_xlfn.XLOOKUP(Orders_C[[#This Row],[Customer_ID]],Customers_c[Customer_ID],Customers_c[Customer_Name])</f>
        <v>Cynthia Edwards</v>
      </c>
      <c r="AB3404" s="6">
        <f>Orders_C[[#This Row],[Quantity]]*Orders_C[[#This Row],[Unit_Price]]*(1-Orders_C[[#This Row],[Discount %]])+Orders_C[[#This Row],[Tax]]</f>
        <v>967.95</v>
      </c>
      <c r="AC3404" s="9">
        <f>(Orders_C[[#This Row],[Unit_Price]]*Orders_C[[#This Row],[Quantity]])-Orders_C[[#This Row],[Discount]]+Orders_C[[#This Row],[Tax]]</f>
        <v>967.95</v>
      </c>
      <c r="AD3404" t="str">
        <f>IF(COUNTIF(Orders_C[[#All],[Customer_ID]],Orders_C[[#This Row],[Customer_ID]])&gt;1,"Repeat","New")</f>
        <v>Repeat</v>
      </c>
      <c r="AE3404" t="str" cm="1">
        <f t="array" ref="AE3404">_xlfn.XLOOKUP(Orders_C[[#This Row],[Store_ID]],Stores_c[[#All],[Store_ID]],Stores_c[[#All],[City]])</f>
        <v>Garciaview</v>
      </c>
      <c r="AF3404" t="str" cm="1">
        <f t="array" ref="AF3404">_xlfn.XLOOKUP(Orders_C[[#This Row],[Store_ID]],Stores_c[[#All],[Store_ID]],Stores_c[[#All],[Manager_Name]])</f>
        <v>Karina Washington</v>
      </c>
      <c r="AG3404" t="str" cm="1">
        <f t="array" ref="AG3404">_xlfn.XLOOKUP(Orders_C[[#This Row],[Store_ID]],Stores_c[[#All],[Store_ID]],Stores_c[[#All],[Store_Type]])</f>
        <v>Drive-Thru</v>
      </c>
    </row>
    <row r="3405" spans="1:33" x14ac:dyDescent="0.25">
      <c r="A3405">
        <v>7572</v>
      </c>
      <c r="B3405" s="1">
        <v>45829</v>
      </c>
      <c r="C3405" s="2">
        <v>0.66327546296296291</v>
      </c>
      <c r="D3405">
        <v>1499</v>
      </c>
      <c r="E3405">
        <v>220</v>
      </c>
      <c r="F3405">
        <v>481</v>
      </c>
      <c r="G3405">
        <v>311</v>
      </c>
      <c r="H3405">
        <v>2</v>
      </c>
      <c r="I3405">
        <v>470</v>
      </c>
      <c r="J3405">
        <v>5</v>
      </c>
      <c r="K3405">
        <v>23.5</v>
      </c>
      <c r="L3405">
        <v>958.5</v>
      </c>
      <c r="M3405" t="s">
        <v>19</v>
      </c>
      <c r="N3405" t="s">
        <v>22</v>
      </c>
      <c r="O3405">
        <v>48</v>
      </c>
      <c r="P3405">
        <v>4</v>
      </c>
      <c r="Q3405" t="s">
        <v>1595</v>
      </c>
      <c r="R3405">
        <v>509</v>
      </c>
      <c r="S3405" s="3">
        <v>0.05</v>
      </c>
      <c r="T3405" s="6">
        <v>394.5</v>
      </c>
      <c r="U3405" t="s">
        <v>6340</v>
      </c>
      <c r="V3405">
        <v>2025</v>
      </c>
      <c r="W3405" t="s">
        <v>6331</v>
      </c>
      <c r="X3405" t="str">
        <f>_xlfn.XLOOKUP(Orders_C[[#This Row],[Product_ID]],Products_C[Product_ID],Products_C[Product_Name])</f>
        <v>Pepsi</v>
      </c>
      <c r="Y3405" t="str">
        <f>_xlfn.XLOOKUP(Orders_C[[#This Row],[Product_ID]],Products_C[Product_ID],Products_C[Category])</f>
        <v>Dessert</v>
      </c>
      <c r="Z3405" t="str">
        <f>_xlfn.XLOOKUP(Orders_C[[#This Row],[Store_ID]],Stores_c[Store_ID],Stores_c[City])</f>
        <v>Williamborough</v>
      </c>
      <c r="AA3405" t="str">
        <f>_xlfn.XLOOKUP(Orders_C[[#This Row],[Customer_ID]],Customers_c[Customer_ID],Customers_c[Customer_Name])</f>
        <v>Amber Hebert</v>
      </c>
      <c r="AB3405" s="6">
        <f>Orders_C[[#This Row],[Quantity]]*Orders_C[[#This Row],[Unit_Price]]*(1-Orders_C[[#This Row],[Discount %]])+Orders_C[[#This Row],[Tax]]</f>
        <v>916.5</v>
      </c>
      <c r="AC3405" s="9">
        <f>(Orders_C[[#This Row],[Unit_Price]]*Orders_C[[#This Row],[Quantity]])-Orders_C[[#This Row],[Discount]]+Orders_C[[#This Row],[Tax]]</f>
        <v>958.5</v>
      </c>
      <c r="AD3405" t="str">
        <f>IF(COUNTIF(Orders_C[[#All],[Customer_ID]],Orders_C[[#This Row],[Customer_ID]])&gt;1,"Repeat","New")</f>
        <v>Repeat</v>
      </c>
      <c r="AE3405" t="str" cm="1">
        <f t="array" ref="AE3405">_xlfn.XLOOKUP(Orders_C[[#This Row],[Store_ID]],Stores_c[[#All],[Store_ID]],Stores_c[[#All],[City]])</f>
        <v>Williamborough</v>
      </c>
      <c r="AF3405" t="str" cm="1">
        <f t="array" ref="AF3405">_xlfn.XLOOKUP(Orders_C[[#This Row],[Store_ID]],Stores_c[[#All],[Store_ID]],Stores_c[[#All],[Manager_Name]])</f>
        <v>Michael Mcbride</v>
      </c>
      <c r="AG3405" t="str" cm="1">
        <f t="array" ref="AG3405">_xlfn.XLOOKUP(Orders_C[[#This Row],[Store_ID]],Stores_c[[#All],[Store_ID]],Stores_c[[#All],[Store_Type]])</f>
        <v>Mall</v>
      </c>
    </row>
    <row r="3406" spans="1:33" x14ac:dyDescent="0.25">
      <c r="A3406">
        <v>9405</v>
      </c>
      <c r="B3406" s="1">
        <v>45759</v>
      </c>
      <c r="C3406" s="2">
        <v>0.21520833333333333</v>
      </c>
      <c r="D3406">
        <v>1976</v>
      </c>
      <c r="E3406">
        <v>223</v>
      </c>
      <c r="F3406">
        <v>486</v>
      </c>
      <c r="G3406">
        <v>339</v>
      </c>
      <c r="H3406">
        <v>2</v>
      </c>
      <c r="I3406">
        <v>476</v>
      </c>
      <c r="J3406">
        <v>10</v>
      </c>
      <c r="K3406">
        <v>23.8</v>
      </c>
      <c r="L3406">
        <v>965.8</v>
      </c>
      <c r="M3406" t="s">
        <v>19</v>
      </c>
      <c r="N3406" t="s">
        <v>21</v>
      </c>
      <c r="O3406">
        <v>24</v>
      </c>
      <c r="P3406">
        <v>5</v>
      </c>
      <c r="Q3406" t="s">
        <v>3428</v>
      </c>
      <c r="R3406">
        <v>504</v>
      </c>
      <c r="S3406" s="3">
        <v>0.1</v>
      </c>
      <c r="T3406" s="6">
        <v>394.6</v>
      </c>
      <c r="U3406" t="s">
        <v>6337</v>
      </c>
      <c r="V3406">
        <v>2025</v>
      </c>
      <c r="W3406" t="s">
        <v>6329</v>
      </c>
      <c r="X3406" t="str">
        <f>_xlfn.XLOOKUP(Orders_C[[#This Row],[Product_ID]],Products_C[Product_ID],Products_C[Product_Name])</f>
        <v>Veg Burger</v>
      </c>
      <c r="Y3406" t="str">
        <f>_xlfn.XLOOKUP(Orders_C[[#This Row],[Product_ID]],Products_C[Product_ID],Products_C[Category])</f>
        <v>Burger</v>
      </c>
      <c r="Z3406" t="str">
        <f>_xlfn.XLOOKUP(Orders_C[[#This Row],[Store_ID]],Stores_c[Store_ID],Stores_c[City])</f>
        <v>Chambershaven</v>
      </c>
      <c r="AA3406" t="str">
        <f>_xlfn.XLOOKUP(Orders_C[[#This Row],[Customer_ID]],Customers_c[Customer_ID],Customers_c[Customer_Name])</f>
        <v>Robert Dyer</v>
      </c>
      <c r="AB3406" s="6">
        <f>Orders_C[[#This Row],[Quantity]]*Orders_C[[#This Row],[Unit_Price]]*(1-Orders_C[[#This Row],[Discount %]])+Orders_C[[#This Row],[Tax]]</f>
        <v>880.6</v>
      </c>
      <c r="AC3406" s="9">
        <f>(Orders_C[[#This Row],[Unit_Price]]*Orders_C[[#This Row],[Quantity]])-Orders_C[[#This Row],[Discount]]+Orders_C[[#This Row],[Tax]]</f>
        <v>965.8</v>
      </c>
      <c r="AD3406" t="str">
        <f>IF(COUNTIF(Orders_C[[#All],[Customer_ID]],Orders_C[[#This Row],[Customer_ID]])&gt;1,"Repeat","New")</f>
        <v>Repeat</v>
      </c>
      <c r="AE3406" t="str" cm="1">
        <f t="array" ref="AE3406">_xlfn.XLOOKUP(Orders_C[[#This Row],[Store_ID]],Stores_c[[#All],[Store_ID]],Stores_c[[#All],[City]])</f>
        <v>Chambershaven</v>
      </c>
      <c r="AF3406" t="str" cm="1">
        <f t="array" ref="AF3406">_xlfn.XLOOKUP(Orders_C[[#This Row],[Store_ID]],Stores_c[[#All],[Store_ID]],Stores_c[[#All],[Manager_Name]])</f>
        <v>Virginia Webster</v>
      </c>
      <c r="AG3406" t="str" cm="1">
        <f t="array" ref="AG3406">_xlfn.XLOOKUP(Orders_C[[#This Row],[Store_ID]],Stores_c[[#All],[Store_ID]],Stores_c[[#All],[Store_Type]])</f>
        <v>Street</v>
      </c>
    </row>
    <row r="3407" spans="1:33" x14ac:dyDescent="0.25">
      <c r="A3407">
        <v>8650</v>
      </c>
      <c r="B3407" s="1">
        <v>45877</v>
      </c>
      <c r="C3407" s="2">
        <v>0.51665509259259257</v>
      </c>
      <c r="D3407">
        <v>1417</v>
      </c>
      <c r="E3407">
        <v>223</v>
      </c>
      <c r="F3407">
        <v>428</v>
      </c>
      <c r="G3407">
        <v>304</v>
      </c>
      <c r="H3407">
        <v>2</v>
      </c>
      <c r="I3407">
        <v>471</v>
      </c>
      <c r="J3407">
        <v>5</v>
      </c>
      <c r="K3407">
        <v>23.55</v>
      </c>
      <c r="L3407">
        <v>960.55</v>
      </c>
      <c r="M3407" t="s">
        <v>20</v>
      </c>
      <c r="N3407" t="s">
        <v>21</v>
      </c>
      <c r="O3407">
        <v>40</v>
      </c>
      <c r="P3407">
        <v>3</v>
      </c>
      <c r="Q3407" t="s">
        <v>2673</v>
      </c>
      <c r="R3407">
        <v>510</v>
      </c>
      <c r="S3407" s="3">
        <v>0.05</v>
      </c>
      <c r="T3407" s="6">
        <v>395.35</v>
      </c>
      <c r="U3407" t="s">
        <v>6342</v>
      </c>
      <c r="V3407">
        <v>2025</v>
      </c>
      <c r="W3407" t="s">
        <v>6329</v>
      </c>
      <c r="X3407" t="str">
        <f>_xlfn.XLOOKUP(Orders_C[[#This Row],[Product_ID]],Products_C[Product_ID],Products_C[Product_Name])</f>
        <v>Veg Burger</v>
      </c>
      <c r="Y3407" t="str">
        <f>_xlfn.XLOOKUP(Orders_C[[#This Row],[Product_ID]],Products_C[Product_ID],Products_C[Category])</f>
        <v>Burger</v>
      </c>
      <c r="Z3407" t="str">
        <f>_xlfn.XLOOKUP(Orders_C[[#This Row],[Store_ID]],Stores_c[Store_ID],Stores_c[City])</f>
        <v>Chambershaven</v>
      </c>
      <c r="AA3407" t="str">
        <f>_xlfn.XLOOKUP(Orders_C[[#This Row],[Customer_ID]],Customers_c[Customer_ID],Customers_c[Customer_Name])</f>
        <v>Justin King</v>
      </c>
      <c r="AB3407" s="6">
        <f>Orders_C[[#This Row],[Quantity]]*Orders_C[[#This Row],[Unit_Price]]*(1-Orders_C[[#This Row],[Discount %]])+Orders_C[[#This Row],[Tax]]</f>
        <v>918.44999999999993</v>
      </c>
      <c r="AC3407" s="9">
        <f>(Orders_C[[#This Row],[Unit_Price]]*Orders_C[[#This Row],[Quantity]])-Orders_C[[#This Row],[Discount]]+Orders_C[[#This Row],[Tax]]</f>
        <v>960.55</v>
      </c>
      <c r="AD3407" t="str">
        <f>IF(COUNTIF(Orders_C[[#All],[Customer_ID]],Orders_C[[#This Row],[Customer_ID]])&gt;1,"Repeat","New")</f>
        <v>Repeat</v>
      </c>
      <c r="AE3407" t="str" cm="1">
        <f t="array" ref="AE3407">_xlfn.XLOOKUP(Orders_C[[#This Row],[Store_ID]],Stores_c[[#All],[Store_ID]],Stores_c[[#All],[City]])</f>
        <v>Chambershaven</v>
      </c>
      <c r="AF3407" t="str" cm="1">
        <f t="array" ref="AF3407">_xlfn.XLOOKUP(Orders_C[[#This Row],[Store_ID]],Stores_c[[#All],[Store_ID]],Stores_c[[#All],[Manager_Name]])</f>
        <v>Virginia Webster</v>
      </c>
      <c r="AG3407" t="str" cm="1">
        <f t="array" ref="AG3407">_xlfn.XLOOKUP(Orders_C[[#This Row],[Store_ID]],Stores_c[[#All],[Store_ID]],Stores_c[[#All],[Store_Type]])</f>
        <v>Street</v>
      </c>
    </row>
    <row r="3408" spans="1:33" x14ac:dyDescent="0.25">
      <c r="A3408">
        <v>9206</v>
      </c>
      <c r="B3408" s="1">
        <v>45965</v>
      </c>
      <c r="C3408" s="2">
        <v>0.47724537037037035</v>
      </c>
      <c r="D3408">
        <v>1865</v>
      </c>
      <c r="E3408">
        <v>206</v>
      </c>
      <c r="F3408">
        <v>548</v>
      </c>
      <c r="G3408">
        <v>317</v>
      </c>
      <c r="H3408">
        <v>4</v>
      </c>
      <c r="I3408">
        <v>246</v>
      </c>
      <c r="J3408">
        <v>10</v>
      </c>
      <c r="K3408">
        <v>12.3</v>
      </c>
      <c r="L3408">
        <v>986.3</v>
      </c>
      <c r="M3408" t="s">
        <v>20</v>
      </c>
      <c r="N3408" t="s">
        <v>23</v>
      </c>
      <c r="O3408">
        <v>13</v>
      </c>
      <c r="P3408">
        <v>3</v>
      </c>
      <c r="Q3408" t="s">
        <v>3229</v>
      </c>
      <c r="R3408">
        <v>506</v>
      </c>
      <c r="S3408" s="3">
        <v>0.1</v>
      </c>
      <c r="T3408" s="6">
        <v>395.9</v>
      </c>
      <c r="U3408" t="s">
        <v>6336</v>
      </c>
      <c r="V3408">
        <v>2025</v>
      </c>
      <c r="W3408" t="s">
        <v>6333</v>
      </c>
      <c r="X3408" t="str">
        <f>_xlfn.XLOOKUP(Orders_C[[#This Row],[Product_ID]],Products_C[Product_ID],Products_C[Product_Name])</f>
        <v>Popcorn Chicken</v>
      </c>
      <c r="Y3408" t="str">
        <f>_xlfn.XLOOKUP(Orders_C[[#This Row],[Product_ID]],Products_C[Product_ID],Products_C[Category])</f>
        <v>Dessert</v>
      </c>
      <c r="Z3408" t="str">
        <f>_xlfn.XLOOKUP(Orders_C[[#This Row],[Store_ID]],Stores_c[Store_ID],Stores_c[City])</f>
        <v>West Matthew</v>
      </c>
      <c r="AA3408" t="str">
        <f>_xlfn.XLOOKUP(Orders_C[[#This Row],[Customer_ID]],Customers_c[Customer_ID],Customers_c[Customer_Name])</f>
        <v>Loretta Bray</v>
      </c>
      <c r="AB3408" s="6">
        <f>Orders_C[[#This Row],[Quantity]]*Orders_C[[#This Row],[Unit_Price]]*(1-Orders_C[[#This Row],[Discount %]])+Orders_C[[#This Row],[Tax]]</f>
        <v>897.9</v>
      </c>
      <c r="AC3408" s="9">
        <f>(Orders_C[[#This Row],[Unit_Price]]*Orders_C[[#This Row],[Quantity]])-Orders_C[[#This Row],[Discount]]+Orders_C[[#This Row],[Tax]]</f>
        <v>986.3</v>
      </c>
      <c r="AD3408" t="str">
        <f>IF(COUNTIF(Orders_C[[#All],[Customer_ID]],Orders_C[[#This Row],[Customer_ID]])&gt;1,"Repeat","New")</f>
        <v>Repeat</v>
      </c>
      <c r="AE3408" t="str" cm="1">
        <f t="array" ref="AE3408">_xlfn.XLOOKUP(Orders_C[[#This Row],[Store_ID]],Stores_c[[#All],[Store_ID]],Stores_c[[#All],[City]])</f>
        <v>West Matthew</v>
      </c>
      <c r="AF3408" t="str" cm="1">
        <f t="array" ref="AF3408">_xlfn.XLOOKUP(Orders_C[[#This Row],[Store_ID]],Stores_c[[#All],[Store_ID]],Stores_c[[#All],[Manager_Name]])</f>
        <v>Miguel Kidd</v>
      </c>
      <c r="AG3408" t="str" cm="1">
        <f t="array" ref="AG3408">_xlfn.XLOOKUP(Orders_C[[#This Row],[Store_ID]],Stores_c[[#All],[Store_ID]],Stores_c[[#All],[Store_Type]])</f>
        <v>Drive-Thru</v>
      </c>
    </row>
    <row r="3409" spans="1:33" x14ac:dyDescent="0.25">
      <c r="A3409">
        <v>10038</v>
      </c>
      <c r="B3409" s="1">
        <v>45918</v>
      </c>
      <c r="C3409" s="2">
        <v>5.6921296296296296E-2</v>
      </c>
      <c r="D3409">
        <v>1281</v>
      </c>
      <c r="E3409">
        <v>223</v>
      </c>
      <c r="F3409">
        <v>513</v>
      </c>
      <c r="G3409">
        <v>327</v>
      </c>
      <c r="H3409">
        <v>4</v>
      </c>
      <c r="I3409">
        <v>246</v>
      </c>
      <c r="J3409">
        <v>10</v>
      </c>
      <c r="K3409">
        <v>12.3</v>
      </c>
      <c r="L3409">
        <v>986.3</v>
      </c>
      <c r="M3409" t="s">
        <v>18</v>
      </c>
      <c r="N3409" t="s">
        <v>23</v>
      </c>
      <c r="O3409">
        <v>35</v>
      </c>
      <c r="P3409">
        <v>3</v>
      </c>
      <c r="Q3409" t="s">
        <v>4061</v>
      </c>
      <c r="R3409">
        <v>504</v>
      </c>
      <c r="S3409" s="3">
        <v>0.1</v>
      </c>
      <c r="T3409" s="6">
        <v>395.9</v>
      </c>
      <c r="U3409" t="s">
        <v>6335</v>
      </c>
      <c r="V3409">
        <v>2025</v>
      </c>
      <c r="W3409" t="s">
        <v>6329</v>
      </c>
      <c r="X3409" t="str">
        <f>_xlfn.XLOOKUP(Orders_C[[#This Row],[Product_ID]],Products_C[Product_ID],Products_C[Product_Name])</f>
        <v>Wrap</v>
      </c>
      <c r="Y3409" t="str">
        <f>_xlfn.XLOOKUP(Orders_C[[#This Row],[Product_ID]],Products_C[Product_ID],Products_C[Category])</f>
        <v>Chicken</v>
      </c>
      <c r="Z3409" t="str">
        <f>_xlfn.XLOOKUP(Orders_C[[#This Row],[Store_ID]],Stores_c[Store_ID],Stores_c[City])</f>
        <v>Chambershaven</v>
      </c>
      <c r="AA3409" t="str">
        <f>_xlfn.XLOOKUP(Orders_C[[#This Row],[Customer_ID]],Customers_c[Customer_ID],Customers_c[Customer_Name])</f>
        <v>Jamie Petersen</v>
      </c>
      <c r="AB3409" s="6">
        <f>Orders_C[[#This Row],[Quantity]]*Orders_C[[#This Row],[Unit_Price]]*(1-Orders_C[[#This Row],[Discount %]])+Orders_C[[#This Row],[Tax]]</f>
        <v>897.9</v>
      </c>
      <c r="AC3409" s="9">
        <f>(Orders_C[[#This Row],[Unit_Price]]*Orders_C[[#This Row],[Quantity]])-Orders_C[[#This Row],[Discount]]+Orders_C[[#This Row],[Tax]]</f>
        <v>986.3</v>
      </c>
      <c r="AD3409" t="str">
        <f>IF(COUNTIF(Orders_C[[#All],[Customer_ID]],Orders_C[[#This Row],[Customer_ID]])&gt;1,"Repeat","New")</f>
        <v>Repeat</v>
      </c>
      <c r="AE3409" t="str" cm="1">
        <f t="array" ref="AE3409">_xlfn.XLOOKUP(Orders_C[[#This Row],[Store_ID]],Stores_c[[#All],[Store_ID]],Stores_c[[#All],[City]])</f>
        <v>Chambershaven</v>
      </c>
      <c r="AF3409" t="str" cm="1">
        <f t="array" ref="AF3409">_xlfn.XLOOKUP(Orders_C[[#This Row],[Store_ID]],Stores_c[[#All],[Store_ID]],Stores_c[[#All],[Manager_Name]])</f>
        <v>Virginia Webster</v>
      </c>
      <c r="AG3409" t="str" cm="1">
        <f t="array" ref="AG3409">_xlfn.XLOOKUP(Orders_C[[#This Row],[Store_ID]],Stores_c[[#All],[Store_ID]],Stores_c[[#All],[Store_Type]])</f>
        <v>Street</v>
      </c>
    </row>
    <row r="3410" spans="1:33" x14ac:dyDescent="0.25">
      <c r="A3410">
        <v>7269</v>
      </c>
      <c r="B3410" s="1">
        <v>45801</v>
      </c>
      <c r="C3410" s="2">
        <v>5.9502314814814813E-2</v>
      </c>
      <c r="D3410">
        <v>1136</v>
      </c>
      <c r="E3410">
        <v>212</v>
      </c>
      <c r="F3410">
        <v>494</v>
      </c>
      <c r="G3410">
        <v>305</v>
      </c>
      <c r="H3410">
        <v>4</v>
      </c>
      <c r="I3410">
        <v>243</v>
      </c>
      <c r="J3410">
        <v>5</v>
      </c>
      <c r="K3410">
        <v>12.15</v>
      </c>
      <c r="L3410">
        <v>979.15</v>
      </c>
      <c r="M3410" t="s">
        <v>19</v>
      </c>
      <c r="N3410" t="s">
        <v>23</v>
      </c>
      <c r="O3410">
        <v>16</v>
      </c>
      <c r="P3410">
        <v>5</v>
      </c>
      <c r="Q3410" t="s">
        <v>1292</v>
      </c>
      <c r="R3410">
        <v>502</v>
      </c>
      <c r="S3410" s="3">
        <v>0.05</v>
      </c>
      <c r="T3410" s="6">
        <v>395.95000000000005</v>
      </c>
      <c r="U3410" t="s">
        <v>6339</v>
      </c>
      <c r="V3410">
        <v>2025</v>
      </c>
      <c r="W3410" t="s">
        <v>6333</v>
      </c>
      <c r="X3410" t="str">
        <f>_xlfn.XLOOKUP(Orders_C[[#This Row],[Product_ID]],Products_C[Product_ID],Products_C[Product_Name])</f>
        <v>Krushers</v>
      </c>
      <c r="Y3410" t="str">
        <f>_xlfn.XLOOKUP(Orders_C[[#This Row],[Product_ID]],Products_C[Product_ID],Products_C[Category])</f>
        <v>Dessert</v>
      </c>
      <c r="Z3410" t="str">
        <f>_xlfn.XLOOKUP(Orders_C[[#This Row],[Store_ID]],Stores_c[Store_ID],Stores_c[City])</f>
        <v>Andrewview</v>
      </c>
      <c r="AA3410" t="str">
        <f>_xlfn.XLOOKUP(Orders_C[[#This Row],[Customer_ID]],Customers_c[Customer_ID],Customers_c[Customer_Name])</f>
        <v>Julia Jones</v>
      </c>
      <c r="AB3410" s="6">
        <f>Orders_C[[#This Row],[Quantity]]*Orders_C[[#This Row],[Unit_Price]]*(1-Orders_C[[#This Row],[Discount %]])+Orders_C[[#This Row],[Tax]]</f>
        <v>935.55</v>
      </c>
      <c r="AC3410" s="9">
        <f>(Orders_C[[#This Row],[Unit_Price]]*Orders_C[[#This Row],[Quantity]])-Orders_C[[#This Row],[Discount]]+Orders_C[[#This Row],[Tax]]</f>
        <v>979.15</v>
      </c>
      <c r="AD3410" t="str">
        <f>IF(COUNTIF(Orders_C[[#All],[Customer_ID]],Orders_C[[#This Row],[Customer_ID]])&gt;1,"Repeat","New")</f>
        <v>Repeat</v>
      </c>
      <c r="AE3410" t="str" cm="1">
        <f t="array" ref="AE3410">_xlfn.XLOOKUP(Orders_C[[#This Row],[Store_ID]],Stores_c[[#All],[Store_ID]],Stores_c[[#All],[City]])</f>
        <v>Andrewview</v>
      </c>
      <c r="AF3410" t="str" cm="1">
        <f t="array" ref="AF3410">_xlfn.XLOOKUP(Orders_C[[#This Row],[Store_ID]],Stores_c[[#All],[Store_ID]],Stores_c[[#All],[Manager_Name]])</f>
        <v>Alice Sutton</v>
      </c>
      <c r="AG3410" t="str" cm="1">
        <f t="array" ref="AG3410">_xlfn.XLOOKUP(Orders_C[[#This Row],[Store_ID]],Stores_c[[#All],[Store_ID]],Stores_c[[#All],[Store_Type]])</f>
        <v>Mall</v>
      </c>
    </row>
    <row r="3411" spans="1:33" x14ac:dyDescent="0.25">
      <c r="A3411">
        <v>6594</v>
      </c>
      <c r="B3411" s="1">
        <v>45803</v>
      </c>
      <c r="C3411" s="2">
        <v>0.30478009259259259</v>
      </c>
      <c r="D3411">
        <v>1818</v>
      </c>
      <c r="E3411">
        <v>201</v>
      </c>
      <c r="F3411">
        <v>531</v>
      </c>
      <c r="G3411">
        <v>340</v>
      </c>
      <c r="H3411">
        <v>4</v>
      </c>
      <c r="I3411">
        <v>240</v>
      </c>
      <c r="J3411">
        <v>0</v>
      </c>
      <c r="K3411">
        <v>12</v>
      </c>
      <c r="L3411">
        <v>972</v>
      </c>
      <c r="M3411" t="s">
        <v>19</v>
      </c>
      <c r="N3411" t="s">
        <v>23</v>
      </c>
      <c r="O3411">
        <v>51</v>
      </c>
      <c r="P3411">
        <v>4</v>
      </c>
      <c r="Q3411" t="s">
        <v>617</v>
      </c>
      <c r="R3411">
        <v>503</v>
      </c>
      <c r="S3411" s="3">
        <v>0</v>
      </c>
      <c r="T3411" s="6">
        <v>396</v>
      </c>
      <c r="U3411" t="s">
        <v>6339</v>
      </c>
      <c r="V3411">
        <v>2025</v>
      </c>
      <c r="W3411" t="s">
        <v>6331</v>
      </c>
      <c r="X3411" t="str">
        <f>_xlfn.XLOOKUP(Orders_C[[#This Row],[Product_ID]],Products_C[Product_ID],Products_C[Product_Name])</f>
        <v>Chocolate Lava Cake</v>
      </c>
      <c r="Y3411" t="str">
        <f>_xlfn.XLOOKUP(Orders_C[[#This Row],[Product_ID]],Products_C[Product_ID],Products_C[Category])</f>
        <v>Chicken</v>
      </c>
      <c r="Z3411" t="str">
        <f>_xlfn.XLOOKUP(Orders_C[[#This Row],[Store_ID]],Stores_c[Store_ID],Stores_c[City])</f>
        <v>Lake Nicholasburgh</v>
      </c>
      <c r="AA3411" t="str">
        <f>_xlfn.XLOOKUP(Orders_C[[#This Row],[Customer_ID]],Customers_c[Customer_ID],Customers_c[Customer_Name])</f>
        <v>Tommy Campos</v>
      </c>
      <c r="AB3411" s="6">
        <f>Orders_C[[#This Row],[Quantity]]*Orders_C[[#This Row],[Unit_Price]]*(1-Orders_C[[#This Row],[Discount %]])+Orders_C[[#This Row],[Tax]]</f>
        <v>972</v>
      </c>
      <c r="AC3411" s="9">
        <f>(Orders_C[[#This Row],[Unit_Price]]*Orders_C[[#This Row],[Quantity]])-Orders_C[[#This Row],[Discount]]+Orders_C[[#This Row],[Tax]]</f>
        <v>972</v>
      </c>
      <c r="AD3411" t="str">
        <f>IF(COUNTIF(Orders_C[[#All],[Customer_ID]],Orders_C[[#This Row],[Customer_ID]])&gt;1,"Repeat","New")</f>
        <v>Repeat</v>
      </c>
      <c r="AE3411" t="str" cm="1">
        <f t="array" ref="AE3411">_xlfn.XLOOKUP(Orders_C[[#This Row],[Store_ID]],Stores_c[[#All],[Store_ID]],Stores_c[[#All],[City]])</f>
        <v>Lake Nicholasburgh</v>
      </c>
      <c r="AF3411" t="str" cm="1">
        <f t="array" ref="AF3411">_xlfn.XLOOKUP(Orders_C[[#This Row],[Store_ID]],Stores_c[[#All],[Store_ID]],Stores_c[[#All],[Manager_Name]])</f>
        <v>Maurice Garcia</v>
      </c>
      <c r="AG3411" t="str" cm="1">
        <f t="array" ref="AG3411">_xlfn.XLOOKUP(Orders_C[[#This Row],[Store_ID]],Stores_c[[#All],[Store_ID]],Stores_c[[#All],[Store_Type]])</f>
        <v>Mall</v>
      </c>
    </row>
    <row r="3412" spans="1:33" x14ac:dyDescent="0.25">
      <c r="A3412">
        <v>8519</v>
      </c>
      <c r="B3412" s="1">
        <v>46054</v>
      </c>
      <c r="C3412" s="2">
        <v>0.90961805555555553</v>
      </c>
      <c r="D3412">
        <v>1571</v>
      </c>
      <c r="E3412">
        <v>215</v>
      </c>
      <c r="F3412">
        <v>485</v>
      </c>
      <c r="G3412">
        <v>313</v>
      </c>
      <c r="H3412">
        <v>2</v>
      </c>
      <c r="I3412">
        <v>472</v>
      </c>
      <c r="J3412">
        <v>5</v>
      </c>
      <c r="K3412">
        <v>23.6</v>
      </c>
      <c r="L3412">
        <v>962.6</v>
      </c>
      <c r="M3412" t="s">
        <v>18</v>
      </c>
      <c r="N3412" t="s">
        <v>22</v>
      </c>
      <c r="O3412">
        <v>32</v>
      </c>
      <c r="P3412">
        <v>3</v>
      </c>
      <c r="Q3412" t="s">
        <v>2542</v>
      </c>
      <c r="R3412">
        <v>501</v>
      </c>
      <c r="S3412" s="3">
        <v>0.05</v>
      </c>
      <c r="T3412" s="6">
        <v>396.20000000000005</v>
      </c>
      <c r="U3412" t="s">
        <v>6338</v>
      </c>
      <c r="V3412">
        <v>2026</v>
      </c>
      <c r="W3412" t="s">
        <v>6329</v>
      </c>
      <c r="X3412" t="str">
        <f>_xlfn.XLOOKUP(Orders_C[[#This Row],[Product_ID]],Products_C[Product_ID],Products_C[Product_Name])</f>
        <v>Rice Bowl</v>
      </c>
      <c r="Y3412" t="str">
        <f>_xlfn.XLOOKUP(Orders_C[[#This Row],[Product_ID]],Products_C[Product_ID],Products_C[Category])</f>
        <v>Beverage</v>
      </c>
      <c r="Z3412" t="str">
        <f>_xlfn.XLOOKUP(Orders_C[[#This Row],[Store_ID]],Stores_c[Store_ID],Stores_c[City])</f>
        <v>Sallyburgh</v>
      </c>
      <c r="AA3412" t="str">
        <f>_xlfn.XLOOKUP(Orders_C[[#This Row],[Customer_ID]],Customers_c[Customer_ID],Customers_c[Customer_Name])</f>
        <v>Kayla Mcintyre</v>
      </c>
      <c r="AB3412" s="6">
        <f>Orders_C[[#This Row],[Quantity]]*Orders_C[[#This Row],[Unit_Price]]*(1-Orders_C[[#This Row],[Discount %]])+Orders_C[[#This Row],[Tax]]</f>
        <v>920.4</v>
      </c>
      <c r="AC3412" s="9">
        <f>(Orders_C[[#This Row],[Unit_Price]]*Orders_C[[#This Row],[Quantity]])-Orders_C[[#This Row],[Discount]]+Orders_C[[#This Row],[Tax]]</f>
        <v>962.6</v>
      </c>
      <c r="AD3412" t="str">
        <f>IF(COUNTIF(Orders_C[[#All],[Customer_ID]],Orders_C[[#This Row],[Customer_ID]])&gt;1,"Repeat","New")</f>
        <v>Repeat</v>
      </c>
      <c r="AE3412" t="str" cm="1">
        <f t="array" ref="AE3412">_xlfn.XLOOKUP(Orders_C[[#This Row],[Store_ID]],Stores_c[[#All],[Store_ID]],Stores_c[[#All],[City]])</f>
        <v>Sallyburgh</v>
      </c>
      <c r="AF3412" t="str" cm="1">
        <f t="array" ref="AF3412">_xlfn.XLOOKUP(Orders_C[[#This Row],[Store_ID]],Stores_c[[#All],[Store_ID]],Stores_c[[#All],[Manager_Name]])</f>
        <v>Benjamin Mccoy</v>
      </c>
      <c r="AG3412" t="str" cm="1">
        <f t="array" ref="AG3412">_xlfn.XLOOKUP(Orders_C[[#This Row],[Store_ID]],Stores_c[[#All],[Store_ID]],Stores_c[[#All],[Store_Type]])</f>
        <v>Drive-Thru</v>
      </c>
    </row>
    <row r="3413" spans="1:33" x14ac:dyDescent="0.25">
      <c r="A3413">
        <v>6184</v>
      </c>
      <c r="B3413" s="1">
        <v>45927</v>
      </c>
      <c r="C3413" s="2">
        <v>0.25296296296296295</v>
      </c>
      <c r="D3413">
        <v>1775</v>
      </c>
      <c r="E3413">
        <v>221</v>
      </c>
      <c r="F3413">
        <v>450</v>
      </c>
      <c r="G3413">
        <v>304</v>
      </c>
      <c r="H3413">
        <v>3</v>
      </c>
      <c r="I3413">
        <v>317</v>
      </c>
      <c r="J3413">
        <v>0</v>
      </c>
      <c r="K3413">
        <v>15.85</v>
      </c>
      <c r="L3413">
        <v>966.85</v>
      </c>
      <c r="M3413" t="s">
        <v>20</v>
      </c>
      <c r="N3413" t="s">
        <v>23</v>
      </c>
      <c r="O3413">
        <v>35</v>
      </c>
      <c r="P3413">
        <v>4</v>
      </c>
      <c r="Q3413" t="s">
        <v>207</v>
      </c>
      <c r="R3413">
        <v>506</v>
      </c>
      <c r="S3413" s="3">
        <v>0</v>
      </c>
      <c r="T3413" s="6">
        <v>396.25</v>
      </c>
      <c r="U3413" t="s">
        <v>6335</v>
      </c>
      <c r="V3413">
        <v>2025</v>
      </c>
      <c r="W3413" t="s">
        <v>6329</v>
      </c>
      <c r="X3413" t="str">
        <f>_xlfn.XLOOKUP(Orders_C[[#This Row],[Product_ID]],Products_C[Product_ID],Products_C[Product_Name])</f>
        <v>Veg Burger</v>
      </c>
      <c r="Y3413" t="str">
        <f>_xlfn.XLOOKUP(Orders_C[[#This Row],[Product_ID]],Products_C[Product_ID],Products_C[Category])</f>
        <v>Burger</v>
      </c>
      <c r="Z3413" t="str">
        <f>_xlfn.XLOOKUP(Orders_C[[#This Row],[Store_ID]],Stores_c[Store_ID],Stores_c[City])</f>
        <v>Port Barbarabury</v>
      </c>
      <c r="AA3413" t="str">
        <f>_xlfn.XLOOKUP(Orders_C[[#This Row],[Customer_ID]],Customers_c[Customer_ID],Customers_c[Customer_Name])</f>
        <v>Alicia Mendoza</v>
      </c>
      <c r="AB3413" s="6">
        <f>Orders_C[[#This Row],[Quantity]]*Orders_C[[#This Row],[Unit_Price]]*(1-Orders_C[[#This Row],[Discount %]])+Orders_C[[#This Row],[Tax]]</f>
        <v>966.85</v>
      </c>
      <c r="AC3413" s="9">
        <f>(Orders_C[[#This Row],[Unit_Price]]*Orders_C[[#This Row],[Quantity]])-Orders_C[[#This Row],[Discount]]+Orders_C[[#This Row],[Tax]]</f>
        <v>966.85</v>
      </c>
      <c r="AD3413" t="str">
        <f>IF(COUNTIF(Orders_C[[#All],[Customer_ID]],Orders_C[[#This Row],[Customer_ID]])&gt;1,"Repeat","New")</f>
        <v>Repeat</v>
      </c>
      <c r="AE3413" t="str" cm="1">
        <f t="array" ref="AE3413">_xlfn.XLOOKUP(Orders_C[[#This Row],[Store_ID]],Stores_c[[#All],[Store_ID]],Stores_c[[#All],[City]])</f>
        <v>Port Barbarabury</v>
      </c>
      <c r="AF3413" t="str" cm="1">
        <f t="array" ref="AF3413">_xlfn.XLOOKUP(Orders_C[[#This Row],[Store_ID]],Stores_c[[#All],[Store_ID]],Stores_c[[#All],[Manager_Name]])</f>
        <v>Edward Nguyen</v>
      </c>
      <c r="AG3413" t="str" cm="1">
        <f t="array" ref="AG3413">_xlfn.XLOOKUP(Orders_C[[#This Row],[Store_ID]],Stores_c[[#All],[Store_ID]],Stores_c[[#All],[Store_Type]])</f>
        <v>Street</v>
      </c>
    </row>
    <row r="3414" spans="1:33" x14ac:dyDescent="0.25">
      <c r="A3414">
        <v>7394</v>
      </c>
      <c r="B3414" s="1">
        <v>45791</v>
      </c>
      <c r="C3414" s="2">
        <v>0.97484953703703703</v>
      </c>
      <c r="D3414">
        <v>1616</v>
      </c>
      <c r="E3414">
        <v>223</v>
      </c>
      <c r="F3414">
        <v>440</v>
      </c>
      <c r="G3414">
        <v>331</v>
      </c>
      <c r="H3414">
        <v>3</v>
      </c>
      <c r="I3414">
        <v>325</v>
      </c>
      <c r="J3414">
        <v>10</v>
      </c>
      <c r="K3414">
        <v>16.25</v>
      </c>
      <c r="L3414">
        <v>981.25</v>
      </c>
      <c r="M3414" t="s">
        <v>18</v>
      </c>
      <c r="N3414" t="s">
        <v>22</v>
      </c>
      <c r="O3414">
        <v>56</v>
      </c>
      <c r="P3414">
        <v>1</v>
      </c>
      <c r="Q3414" t="s">
        <v>1417</v>
      </c>
      <c r="R3414">
        <v>510</v>
      </c>
      <c r="S3414" s="3">
        <v>0.1</v>
      </c>
      <c r="T3414" s="6">
        <v>396.25</v>
      </c>
      <c r="U3414" t="s">
        <v>6339</v>
      </c>
      <c r="V3414">
        <v>2025</v>
      </c>
      <c r="W3414" t="s">
        <v>6331</v>
      </c>
      <c r="X3414" t="str">
        <f>_xlfn.XLOOKUP(Orders_C[[#This Row],[Product_ID]],Products_C[Product_ID],Products_C[Product_Name])</f>
        <v>Chicken Bucket</v>
      </c>
      <c r="Y3414" t="str">
        <f>_xlfn.XLOOKUP(Orders_C[[#This Row],[Product_ID]],Products_C[Product_ID],Products_C[Category])</f>
        <v>Beverage</v>
      </c>
      <c r="Z3414" t="str">
        <f>_xlfn.XLOOKUP(Orders_C[[#This Row],[Store_ID]],Stores_c[Store_ID],Stores_c[City])</f>
        <v>Chambershaven</v>
      </c>
      <c r="AA3414" t="str">
        <f>_xlfn.XLOOKUP(Orders_C[[#This Row],[Customer_ID]],Customers_c[Customer_ID],Customers_c[Customer_Name])</f>
        <v>Marcus Robinson MD</v>
      </c>
      <c r="AB3414" s="6">
        <f>Orders_C[[#This Row],[Quantity]]*Orders_C[[#This Row],[Unit_Price]]*(1-Orders_C[[#This Row],[Discount %]])+Orders_C[[#This Row],[Tax]]</f>
        <v>893.75</v>
      </c>
      <c r="AC3414" s="9">
        <f>(Orders_C[[#This Row],[Unit_Price]]*Orders_C[[#This Row],[Quantity]])-Orders_C[[#This Row],[Discount]]+Orders_C[[#This Row],[Tax]]</f>
        <v>981.25</v>
      </c>
      <c r="AD3414" t="str">
        <f>IF(COUNTIF(Orders_C[[#All],[Customer_ID]],Orders_C[[#This Row],[Customer_ID]])&gt;1,"Repeat","New")</f>
        <v>Repeat</v>
      </c>
      <c r="AE3414" t="str" cm="1">
        <f t="array" ref="AE3414">_xlfn.XLOOKUP(Orders_C[[#This Row],[Store_ID]],Stores_c[[#All],[Store_ID]],Stores_c[[#All],[City]])</f>
        <v>Chambershaven</v>
      </c>
      <c r="AF3414" t="str" cm="1">
        <f t="array" ref="AF3414">_xlfn.XLOOKUP(Orders_C[[#This Row],[Store_ID]],Stores_c[[#All],[Store_ID]],Stores_c[[#All],[Manager_Name]])</f>
        <v>Virginia Webster</v>
      </c>
      <c r="AG3414" t="str" cm="1">
        <f t="array" ref="AG3414">_xlfn.XLOOKUP(Orders_C[[#This Row],[Store_ID]],Stores_c[[#All],[Store_ID]],Stores_c[[#All],[Store_Type]])</f>
        <v>Street</v>
      </c>
    </row>
    <row r="3415" spans="1:33" x14ac:dyDescent="0.25">
      <c r="A3415">
        <v>9186</v>
      </c>
      <c r="B3415" s="1">
        <v>45716</v>
      </c>
      <c r="C3415" s="2">
        <v>5.4155092592592595E-2</v>
      </c>
      <c r="D3415">
        <v>1309</v>
      </c>
      <c r="E3415">
        <v>206</v>
      </c>
      <c r="F3415">
        <v>544</v>
      </c>
      <c r="G3415">
        <v>317</v>
      </c>
      <c r="H3415">
        <v>2</v>
      </c>
      <c r="I3415">
        <v>478</v>
      </c>
      <c r="J3415">
        <v>10</v>
      </c>
      <c r="K3415">
        <v>23.9</v>
      </c>
      <c r="L3415">
        <v>969.9</v>
      </c>
      <c r="M3415" t="s">
        <v>19</v>
      </c>
      <c r="N3415" t="s">
        <v>23</v>
      </c>
      <c r="O3415">
        <v>52</v>
      </c>
      <c r="P3415">
        <v>5</v>
      </c>
      <c r="Q3415" t="s">
        <v>3209</v>
      </c>
      <c r="R3415">
        <v>505</v>
      </c>
      <c r="S3415" s="3">
        <v>0.1</v>
      </c>
      <c r="T3415" s="6">
        <v>396.29999999999995</v>
      </c>
      <c r="U3415" t="s">
        <v>6338</v>
      </c>
      <c r="V3415">
        <v>2025</v>
      </c>
      <c r="W3415" t="s">
        <v>6331</v>
      </c>
      <c r="X3415" t="str">
        <f>_xlfn.XLOOKUP(Orders_C[[#This Row],[Product_ID]],Products_C[Product_ID],Products_C[Product_Name])</f>
        <v>Popcorn Chicken</v>
      </c>
      <c r="Y3415" t="str">
        <f>_xlfn.XLOOKUP(Orders_C[[#This Row],[Product_ID]],Products_C[Product_ID],Products_C[Category])</f>
        <v>Dessert</v>
      </c>
      <c r="Z3415" t="str">
        <f>_xlfn.XLOOKUP(Orders_C[[#This Row],[Store_ID]],Stores_c[Store_ID],Stores_c[City])</f>
        <v>West Matthew</v>
      </c>
      <c r="AA3415" t="str">
        <f>_xlfn.XLOOKUP(Orders_C[[#This Row],[Customer_ID]],Customers_c[Customer_ID],Customers_c[Customer_Name])</f>
        <v>Matthew Taylor</v>
      </c>
      <c r="AB3415" s="6">
        <f>Orders_C[[#This Row],[Quantity]]*Orders_C[[#This Row],[Unit_Price]]*(1-Orders_C[[#This Row],[Discount %]])+Orders_C[[#This Row],[Tax]]</f>
        <v>884.3</v>
      </c>
      <c r="AC3415" s="9">
        <f>(Orders_C[[#This Row],[Unit_Price]]*Orders_C[[#This Row],[Quantity]])-Orders_C[[#This Row],[Discount]]+Orders_C[[#This Row],[Tax]]</f>
        <v>969.9</v>
      </c>
      <c r="AD3415" t="str">
        <f>IF(COUNTIF(Orders_C[[#All],[Customer_ID]],Orders_C[[#This Row],[Customer_ID]])&gt;1,"Repeat","New")</f>
        <v>Repeat</v>
      </c>
      <c r="AE3415" t="str" cm="1">
        <f t="array" ref="AE3415">_xlfn.XLOOKUP(Orders_C[[#This Row],[Store_ID]],Stores_c[[#All],[Store_ID]],Stores_c[[#All],[City]])</f>
        <v>West Matthew</v>
      </c>
      <c r="AF3415" t="str" cm="1">
        <f t="array" ref="AF3415">_xlfn.XLOOKUP(Orders_C[[#This Row],[Store_ID]],Stores_c[[#All],[Store_ID]],Stores_c[[#All],[Manager_Name]])</f>
        <v>Miguel Kidd</v>
      </c>
      <c r="AG3415" t="str" cm="1">
        <f t="array" ref="AG3415">_xlfn.XLOOKUP(Orders_C[[#This Row],[Store_ID]],Stores_c[[#All],[Store_ID]],Stores_c[[#All],[Store_Type]])</f>
        <v>Drive-Thru</v>
      </c>
    </row>
    <row r="3416" spans="1:33" x14ac:dyDescent="0.25">
      <c r="A3416">
        <v>10050</v>
      </c>
      <c r="B3416" s="1">
        <v>45849</v>
      </c>
      <c r="C3416" s="2">
        <v>0.46790509259259261</v>
      </c>
      <c r="D3416">
        <v>1846</v>
      </c>
      <c r="E3416">
        <v>212</v>
      </c>
      <c r="F3416">
        <v>462</v>
      </c>
      <c r="G3416">
        <v>301</v>
      </c>
      <c r="H3416">
        <v>2</v>
      </c>
      <c r="I3416">
        <v>467</v>
      </c>
      <c r="J3416">
        <v>0</v>
      </c>
      <c r="K3416">
        <v>23.35</v>
      </c>
      <c r="L3416">
        <v>957.35</v>
      </c>
      <c r="M3416" t="s">
        <v>18</v>
      </c>
      <c r="N3416" t="s">
        <v>22</v>
      </c>
      <c r="O3416">
        <v>29</v>
      </c>
      <c r="P3416">
        <v>1</v>
      </c>
      <c r="Q3416" t="s">
        <v>4073</v>
      </c>
      <c r="R3416">
        <v>501</v>
      </c>
      <c r="S3416" s="3">
        <v>0</v>
      </c>
      <c r="T3416" s="6">
        <v>396.95000000000005</v>
      </c>
      <c r="U3416" t="s">
        <v>6341</v>
      </c>
      <c r="V3416">
        <v>2025</v>
      </c>
      <c r="W3416" t="s">
        <v>6329</v>
      </c>
      <c r="X3416" t="str">
        <f>_xlfn.XLOOKUP(Orders_C[[#This Row],[Product_ID]],Products_C[Product_ID],Products_C[Product_Name])</f>
        <v>Krushers</v>
      </c>
      <c r="Y3416" t="str">
        <f>_xlfn.XLOOKUP(Orders_C[[#This Row],[Product_ID]],Products_C[Product_ID],Products_C[Category])</f>
        <v>Burger</v>
      </c>
      <c r="Z3416" t="str">
        <f>_xlfn.XLOOKUP(Orders_C[[#This Row],[Store_ID]],Stores_c[Store_ID],Stores_c[City])</f>
        <v>Andrewview</v>
      </c>
      <c r="AA3416" t="str">
        <f>_xlfn.XLOOKUP(Orders_C[[#This Row],[Customer_ID]],Customers_c[Customer_ID],Customers_c[Customer_Name])</f>
        <v>Virginia Morton</v>
      </c>
      <c r="AB3416" s="6">
        <f>Orders_C[[#This Row],[Quantity]]*Orders_C[[#This Row],[Unit_Price]]*(1-Orders_C[[#This Row],[Discount %]])+Orders_C[[#This Row],[Tax]]</f>
        <v>957.35</v>
      </c>
      <c r="AC3416" s="9">
        <f>(Orders_C[[#This Row],[Unit_Price]]*Orders_C[[#This Row],[Quantity]])-Orders_C[[#This Row],[Discount]]+Orders_C[[#This Row],[Tax]]</f>
        <v>957.35</v>
      </c>
      <c r="AD3416" t="str">
        <f>IF(COUNTIF(Orders_C[[#All],[Customer_ID]],Orders_C[[#This Row],[Customer_ID]])&gt;1,"Repeat","New")</f>
        <v>Repeat</v>
      </c>
      <c r="AE3416" t="str" cm="1">
        <f t="array" ref="AE3416">_xlfn.XLOOKUP(Orders_C[[#This Row],[Store_ID]],Stores_c[[#All],[Store_ID]],Stores_c[[#All],[City]])</f>
        <v>Andrewview</v>
      </c>
      <c r="AF3416" t="str" cm="1">
        <f t="array" ref="AF3416">_xlfn.XLOOKUP(Orders_C[[#This Row],[Store_ID]],Stores_c[[#All],[Store_ID]],Stores_c[[#All],[Manager_Name]])</f>
        <v>Alice Sutton</v>
      </c>
      <c r="AG3416" t="str" cm="1">
        <f t="array" ref="AG3416">_xlfn.XLOOKUP(Orders_C[[#This Row],[Store_ID]],Stores_c[[#All],[Store_ID]],Stores_c[[#All],[Store_Type]])</f>
        <v>Mall</v>
      </c>
    </row>
    <row r="3417" spans="1:33" x14ac:dyDescent="0.25">
      <c r="A3417">
        <v>10191</v>
      </c>
      <c r="B3417" s="1">
        <v>45799</v>
      </c>
      <c r="C3417" s="2">
        <v>0.19712962962962963</v>
      </c>
      <c r="D3417">
        <v>1295</v>
      </c>
      <c r="E3417">
        <v>209</v>
      </c>
      <c r="F3417">
        <v>421</v>
      </c>
      <c r="G3417">
        <v>319</v>
      </c>
      <c r="H3417">
        <v>2</v>
      </c>
      <c r="I3417">
        <v>467</v>
      </c>
      <c r="J3417">
        <v>0</v>
      </c>
      <c r="K3417">
        <v>23.35</v>
      </c>
      <c r="L3417">
        <v>957.35</v>
      </c>
      <c r="M3417" t="s">
        <v>19</v>
      </c>
      <c r="N3417" t="s">
        <v>22</v>
      </c>
      <c r="O3417">
        <v>36</v>
      </c>
      <c r="P3417">
        <v>4</v>
      </c>
      <c r="Q3417" t="s">
        <v>4214</v>
      </c>
      <c r="R3417">
        <v>503</v>
      </c>
      <c r="S3417" s="3">
        <v>0</v>
      </c>
      <c r="T3417" s="6">
        <v>396.95000000000005</v>
      </c>
      <c r="U3417" t="s">
        <v>6339</v>
      </c>
      <c r="V3417">
        <v>2025</v>
      </c>
      <c r="W3417" t="s">
        <v>6329</v>
      </c>
      <c r="X3417" t="str">
        <f>_xlfn.XLOOKUP(Orders_C[[#This Row],[Product_ID]],Products_C[Product_ID],Products_C[Product_Name])</f>
        <v>Chocolate Lava Cake</v>
      </c>
      <c r="Y3417" t="str">
        <f>_xlfn.XLOOKUP(Orders_C[[#This Row],[Product_ID]],Products_C[Product_ID],Products_C[Category])</f>
        <v>Beverage</v>
      </c>
      <c r="Z3417" t="str">
        <f>_xlfn.XLOOKUP(Orders_C[[#This Row],[Store_ID]],Stores_c[Store_ID],Stores_c[City])</f>
        <v>Reidberg</v>
      </c>
      <c r="AA3417" t="str">
        <f>_xlfn.XLOOKUP(Orders_C[[#This Row],[Customer_ID]],Customers_c[Customer_ID],Customers_c[Customer_Name])</f>
        <v>April Guerra</v>
      </c>
      <c r="AB3417" s="6">
        <f>Orders_C[[#This Row],[Quantity]]*Orders_C[[#This Row],[Unit_Price]]*(1-Orders_C[[#This Row],[Discount %]])+Orders_C[[#This Row],[Tax]]</f>
        <v>957.35</v>
      </c>
      <c r="AC3417" s="9">
        <f>(Orders_C[[#This Row],[Unit_Price]]*Orders_C[[#This Row],[Quantity]])-Orders_C[[#This Row],[Discount]]+Orders_C[[#This Row],[Tax]]</f>
        <v>957.35</v>
      </c>
      <c r="AD3417" t="str">
        <f>IF(COUNTIF(Orders_C[[#All],[Customer_ID]],Orders_C[[#This Row],[Customer_ID]])&gt;1,"Repeat","New")</f>
        <v>Repeat</v>
      </c>
      <c r="AE3417" t="str" cm="1">
        <f t="array" ref="AE3417">_xlfn.XLOOKUP(Orders_C[[#This Row],[Store_ID]],Stores_c[[#All],[Store_ID]],Stores_c[[#All],[City]])</f>
        <v>Reidberg</v>
      </c>
      <c r="AF3417" t="str" cm="1">
        <f t="array" ref="AF3417">_xlfn.XLOOKUP(Orders_C[[#This Row],[Store_ID]],Stores_c[[#All],[Store_ID]],Stores_c[[#All],[Manager_Name]])</f>
        <v>Jeffrey Horn</v>
      </c>
      <c r="AG3417" t="str" cm="1">
        <f t="array" ref="AG3417">_xlfn.XLOOKUP(Orders_C[[#This Row],[Store_ID]],Stores_c[[#All],[Store_ID]],Stores_c[[#All],[Store_Type]])</f>
        <v>Drive-Thru</v>
      </c>
    </row>
    <row r="3418" spans="1:33" x14ac:dyDescent="0.25">
      <c r="A3418">
        <v>8427</v>
      </c>
      <c r="B3418" s="1">
        <v>45882</v>
      </c>
      <c r="C3418" s="2">
        <v>0.96368055555555554</v>
      </c>
      <c r="D3418">
        <v>1416</v>
      </c>
      <c r="E3418">
        <v>220</v>
      </c>
      <c r="F3418">
        <v>497</v>
      </c>
      <c r="G3418">
        <v>340</v>
      </c>
      <c r="H3418">
        <v>2</v>
      </c>
      <c r="I3418">
        <v>485</v>
      </c>
      <c r="J3418">
        <v>15</v>
      </c>
      <c r="K3418">
        <v>24.25</v>
      </c>
      <c r="L3418">
        <v>979.25</v>
      </c>
      <c r="M3418" t="s">
        <v>19</v>
      </c>
      <c r="N3418" t="s">
        <v>21</v>
      </c>
      <c r="O3418">
        <v>40</v>
      </c>
      <c r="P3418">
        <v>2</v>
      </c>
      <c r="Q3418" t="s">
        <v>2450</v>
      </c>
      <c r="R3418">
        <v>506</v>
      </c>
      <c r="S3418" s="3">
        <v>0.15</v>
      </c>
      <c r="T3418" s="6">
        <v>397.25</v>
      </c>
      <c r="U3418" t="s">
        <v>6342</v>
      </c>
      <c r="V3418">
        <v>2025</v>
      </c>
      <c r="W3418" t="s">
        <v>6329</v>
      </c>
      <c r="X3418" t="str">
        <f>_xlfn.XLOOKUP(Orders_C[[#This Row],[Product_ID]],Products_C[Product_ID],Products_C[Product_Name])</f>
        <v>Chocolate Lava Cake</v>
      </c>
      <c r="Y3418" t="str">
        <f>_xlfn.XLOOKUP(Orders_C[[#This Row],[Product_ID]],Products_C[Product_ID],Products_C[Category])</f>
        <v>Chicken</v>
      </c>
      <c r="Z3418" t="str">
        <f>_xlfn.XLOOKUP(Orders_C[[#This Row],[Store_ID]],Stores_c[Store_ID],Stores_c[City])</f>
        <v>Williamborough</v>
      </c>
      <c r="AA3418" t="str">
        <f>_xlfn.XLOOKUP(Orders_C[[#This Row],[Customer_ID]],Customers_c[Customer_ID],Customers_c[Customer_Name])</f>
        <v>Mike Santos</v>
      </c>
      <c r="AB3418" s="6">
        <f>Orders_C[[#This Row],[Quantity]]*Orders_C[[#This Row],[Unit_Price]]*(1-Orders_C[[#This Row],[Discount %]])+Orders_C[[#This Row],[Tax]]</f>
        <v>848.75</v>
      </c>
      <c r="AC3418" s="9">
        <f>(Orders_C[[#This Row],[Unit_Price]]*Orders_C[[#This Row],[Quantity]])-Orders_C[[#This Row],[Discount]]+Orders_C[[#This Row],[Tax]]</f>
        <v>979.25</v>
      </c>
      <c r="AD3418" t="str">
        <f>IF(COUNTIF(Orders_C[[#All],[Customer_ID]],Orders_C[[#This Row],[Customer_ID]])&gt;1,"Repeat","New")</f>
        <v>Repeat</v>
      </c>
      <c r="AE3418" t="str" cm="1">
        <f t="array" ref="AE3418">_xlfn.XLOOKUP(Orders_C[[#This Row],[Store_ID]],Stores_c[[#All],[Store_ID]],Stores_c[[#All],[City]])</f>
        <v>Williamborough</v>
      </c>
      <c r="AF3418" t="str" cm="1">
        <f t="array" ref="AF3418">_xlfn.XLOOKUP(Orders_C[[#This Row],[Store_ID]],Stores_c[[#All],[Store_ID]],Stores_c[[#All],[Manager_Name]])</f>
        <v>Michael Mcbride</v>
      </c>
      <c r="AG3418" t="str" cm="1">
        <f t="array" ref="AG3418">_xlfn.XLOOKUP(Orders_C[[#This Row],[Store_ID]],Stores_c[[#All],[Store_ID]],Stores_c[[#All],[Store_Type]])</f>
        <v>Mall</v>
      </c>
    </row>
    <row r="3419" spans="1:33" x14ac:dyDescent="0.25">
      <c r="A3419">
        <v>6329</v>
      </c>
      <c r="B3419" s="1">
        <v>45866</v>
      </c>
      <c r="C3419" s="2">
        <v>0.16418981481481482</v>
      </c>
      <c r="D3419">
        <v>1552</v>
      </c>
      <c r="E3419">
        <v>202</v>
      </c>
      <c r="F3419">
        <v>492</v>
      </c>
      <c r="G3419">
        <v>334</v>
      </c>
      <c r="H3419">
        <v>4</v>
      </c>
      <c r="I3419">
        <v>250</v>
      </c>
      <c r="J3419">
        <v>15</v>
      </c>
      <c r="K3419">
        <v>12.5</v>
      </c>
      <c r="L3419">
        <v>997.5</v>
      </c>
      <c r="M3419" t="s">
        <v>18</v>
      </c>
      <c r="N3419" t="s">
        <v>22</v>
      </c>
      <c r="O3419">
        <v>52</v>
      </c>
      <c r="P3419">
        <v>1</v>
      </c>
      <c r="Q3419" t="s">
        <v>352</v>
      </c>
      <c r="R3419">
        <v>505</v>
      </c>
      <c r="S3419" s="3">
        <v>0.15</v>
      </c>
      <c r="T3419" s="6">
        <v>397.5</v>
      </c>
      <c r="U3419" t="s">
        <v>6341</v>
      </c>
      <c r="V3419">
        <v>2025</v>
      </c>
      <c r="W3419" t="s">
        <v>6331</v>
      </c>
      <c r="X3419" t="str">
        <f>_xlfn.XLOOKUP(Orders_C[[#This Row],[Product_ID]],Products_C[Product_ID],Products_C[Product_Name])</f>
        <v>Krushers</v>
      </c>
      <c r="Y3419" t="str">
        <f>_xlfn.XLOOKUP(Orders_C[[#This Row],[Product_ID]],Products_C[Product_ID],Products_C[Category])</f>
        <v>Dessert</v>
      </c>
      <c r="Z3419" t="str">
        <f>_xlfn.XLOOKUP(Orders_C[[#This Row],[Store_ID]],Stores_c[Store_ID],Stores_c[City])</f>
        <v>Rebekahside</v>
      </c>
      <c r="AA3419" t="str">
        <f>_xlfn.XLOOKUP(Orders_C[[#This Row],[Customer_ID]],Customers_c[Customer_ID],Customers_c[Customer_Name])</f>
        <v>James Taylor</v>
      </c>
      <c r="AB3419" s="6">
        <f>Orders_C[[#This Row],[Quantity]]*Orders_C[[#This Row],[Unit_Price]]*(1-Orders_C[[#This Row],[Discount %]])+Orders_C[[#This Row],[Tax]]</f>
        <v>862.5</v>
      </c>
      <c r="AC3419" s="9">
        <f>(Orders_C[[#This Row],[Unit_Price]]*Orders_C[[#This Row],[Quantity]])-Orders_C[[#This Row],[Discount]]+Orders_C[[#This Row],[Tax]]</f>
        <v>997.5</v>
      </c>
      <c r="AD3419" t="str">
        <f>IF(COUNTIF(Orders_C[[#All],[Customer_ID]],Orders_C[[#This Row],[Customer_ID]])&gt;1,"Repeat","New")</f>
        <v>Repeat</v>
      </c>
      <c r="AE3419" t="str" cm="1">
        <f t="array" ref="AE3419">_xlfn.XLOOKUP(Orders_C[[#This Row],[Store_ID]],Stores_c[[#All],[Store_ID]],Stores_c[[#All],[City]])</f>
        <v>Rebekahside</v>
      </c>
      <c r="AF3419" t="str" cm="1">
        <f t="array" ref="AF3419">_xlfn.XLOOKUP(Orders_C[[#This Row],[Store_ID]],Stores_c[[#All],[Store_ID]],Stores_c[[#All],[Manager_Name]])</f>
        <v>Mark Ray</v>
      </c>
      <c r="AG3419" t="str" cm="1">
        <f t="array" ref="AG3419">_xlfn.XLOOKUP(Orders_C[[#This Row],[Store_ID]],Stores_c[[#All],[Store_ID]],Stores_c[[#All],[Store_Type]])</f>
        <v>Drive-Thru</v>
      </c>
    </row>
    <row r="3420" spans="1:33" x14ac:dyDescent="0.25">
      <c r="A3420">
        <v>7872</v>
      </c>
      <c r="B3420" s="1">
        <v>46063</v>
      </c>
      <c r="C3420" s="2">
        <v>0.20086805555555556</v>
      </c>
      <c r="D3420">
        <v>1457</v>
      </c>
      <c r="E3420">
        <v>215</v>
      </c>
      <c r="F3420">
        <v>535</v>
      </c>
      <c r="G3420">
        <v>324</v>
      </c>
      <c r="H3420">
        <v>3</v>
      </c>
      <c r="I3420">
        <v>330</v>
      </c>
      <c r="J3420">
        <v>15</v>
      </c>
      <c r="K3420">
        <v>16.5</v>
      </c>
      <c r="L3420">
        <v>991.5</v>
      </c>
      <c r="M3420" t="s">
        <v>19</v>
      </c>
      <c r="N3420" t="s">
        <v>22</v>
      </c>
      <c r="O3420">
        <v>31</v>
      </c>
      <c r="P3420">
        <v>4</v>
      </c>
      <c r="Q3420" t="s">
        <v>1895</v>
      </c>
      <c r="R3420">
        <v>502</v>
      </c>
      <c r="S3420" s="3">
        <v>0.15</v>
      </c>
      <c r="T3420" s="6">
        <v>397.5</v>
      </c>
      <c r="U3420" t="s">
        <v>6338</v>
      </c>
      <c r="V3420">
        <v>2026</v>
      </c>
      <c r="W3420" t="s">
        <v>6329</v>
      </c>
      <c r="X3420" t="str">
        <f>_xlfn.XLOOKUP(Orders_C[[#This Row],[Product_ID]],Products_C[Product_ID],Products_C[Product_Name])</f>
        <v>Krushers</v>
      </c>
      <c r="Y3420" t="str">
        <f>_xlfn.XLOOKUP(Orders_C[[#This Row],[Product_ID]],Products_C[Product_ID],Products_C[Category])</f>
        <v>Dessert</v>
      </c>
      <c r="Z3420" t="str">
        <f>_xlfn.XLOOKUP(Orders_C[[#This Row],[Store_ID]],Stores_c[Store_ID],Stores_c[City])</f>
        <v>Sallyburgh</v>
      </c>
      <c r="AA3420" t="str">
        <f>_xlfn.XLOOKUP(Orders_C[[#This Row],[Customer_ID]],Customers_c[Customer_ID],Customers_c[Customer_Name])</f>
        <v>Cody Miranda</v>
      </c>
      <c r="AB3420" s="6">
        <f>Orders_C[[#This Row],[Quantity]]*Orders_C[[#This Row],[Unit_Price]]*(1-Orders_C[[#This Row],[Discount %]])+Orders_C[[#This Row],[Tax]]</f>
        <v>858</v>
      </c>
      <c r="AC3420" s="9">
        <f>(Orders_C[[#This Row],[Unit_Price]]*Orders_C[[#This Row],[Quantity]])-Orders_C[[#This Row],[Discount]]+Orders_C[[#This Row],[Tax]]</f>
        <v>991.5</v>
      </c>
      <c r="AD3420" t="str">
        <f>IF(COUNTIF(Orders_C[[#All],[Customer_ID]],Orders_C[[#This Row],[Customer_ID]])&gt;1,"Repeat","New")</f>
        <v>Repeat</v>
      </c>
      <c r="AE3420" t="str" cm="1">
        <f t="array" ref="AE3420">_xlfn.XLOOKUP(Orders_C[[#This Row],[Store_ID]],Stores_c[[#All],[Store_ID]],Stores_c[[#All],[City]])</f>
        <v>Sallyburgh</v>
      </c>
      <c r="AF3420" t="str" cm="1">
        <f t="array" ref="AF3420">_xlfn.XLOOKUP(Orders_C[[#This Row],[Store_ID]],Stores_c[[#All],[Store_ID]],Stores_c[[#All],[Manager_Name]])</f>
        <v>Benjamin Mccoy</v>
      </c>
      <c r="AG3420" t="str" cm="1">
        <f t="array" ref="AG3420">_xlfn.XLOOKUP(Orders_C[[#This Row],[Store_ID]],Stores_c[[#All],[Store_ID]],Stores_c[[#All],[Store_Type]])</f>
        <v>Drive-Thru</v>
      </c>
    </row>
    <row r="3421" spans="1:33" x14ac:dyDescent="0.25">
      <c r="A3421">
        <v>8244</v>
      </c>
      <c r="B3421" s="1">
        <v>46045</v>
      </c>
      <c r="C3421" s="2">
        <v>0.31062499999999998</v>
      </c>
      <c r="D3421">
        <v>1376</v>
      </c>
      <c r="E3421">
        <v>208</v>
      </c>
      <c r="F3421">
        <v>500</v>
      </c>
      <c r="G3421">
        <v>338</v>
      </c>
      <c r="H3421">
        <v>3</v>
      </c>
      <c r="I3421">
        <v>318</v>
      </c>
      <c r="J3421">
        <v>0</v>
      </c>
      <c r="K3421">
        <v>15.9</v>
      </c>
      <c r="L3421">
        <v>969.9</v>
      </c>
      <c r="M3421" t="s">
        <v>19</v>
      </c>
      <c r="N3421" t="s">
        <v>23</v>
      </c>
      <c r="O3421">
        <v>10</v>
      </c>
      <c r="P3421">
        <v>2</v>
      </c>
      <c r="Q3421" t="s">
        <v>2267</v>
      </c>
      <c r="R3421">
        <v>506</v>
      </c>
      <c r="S3421" s="3">
        <v>0</v>
      </c>
      <c r="T3421" s="6">
        <v>397.5</v>
      </c>
      <c r="U3421" t="s">
        <v>6330</v>
      </c>
      <c r="V3421">
        <v>2026</v>
      </c>
      <c r="W3421" t="s">
        <v>6333</v>
      </c>
      <c r="X3421" t="str">
        <f>_xlfn.XLOOKUP(Orders_C[[#This Row],[Product_ID]],Products_C[Product_ID],Products_C[Product_Name])</f>
        <v>Chicken Wings</v>
      </c>
      <c r="Y3421" t="str">
        <f>_xlfn.XLOOKUP(Orders_C[[#This Row],[Product_ID]],Products_C[Product_ID],Products_C[Category])</f>
        <v>Burger</v>
      </c>
      <c r="Z3421" t="str">
        <f>_xlfn.XLOOKUP(Orders_C[[#This Row],[Store_ID]],Stores_c[Store_ID],Stores_c[City])</f>
        <v>Tracyview</v>
      </c>
      <c r="AA3421" t="str">
        <f>_xlfn.XLOOKUP(Orders_C[[#This Row],[Customer_ID]],Customers_c[Customer_ID],Customers_c[Customer_Name])</f>
        <v>David Sweeney</v>
      </c>
      <c r="AB3421" s="6">
        <f>Orders_C[[#This Row],[Quantity]]*Orders_C[[#This Row],[Unit_Price]]*(1-Orders_C[[#This Row],[Discount %]])+Orders_C[[#This Row],[Tax]]</f>
        <v>969.9</v>
      </c>
      <c r="AC3421" s="9">
        <f>(Orders_C[[#This Row],[Unit_Price]]*Orders_C[[#This Row],[Quantity]])-Orders_C[[#This Row],[Discount]]+Orders_C[[#This Row],[Tax]]</f>
        <v>969.9</v>
      </c>
      <c r="AD3421" t="str">
        <f>IF(COUNTIF(Orders_C[[#All],[Customer_ID]],Orders_C[[#This Row],[Customer_ID]])&gt;1,"Repeat","New")</f>
        <v>Repeat</v>
      </c>
      <c r="AE3421" t="str" cm="1">
        <f t="array" ref="AE3421">_xlfn.XLOOKUP(Orders_C[[#This Row],[Store_ID]],Stores_c[[#All],[Store_ID]],Stores_c[[#All],[City]])</f>
        <v>Tracyview</v>
      </c>
      <c r="AF3421" t="str" cm="1">
        <f t="array" ref="AF3421">_xlfn.XLOOKUP(Orders_C[[#This Row],[Store_ID]],Stores_c[[#All],[Store_ID]],Stores_c[[#All],[Manager_Name]])</f>
        <v>Jeremiah Lee</v>
      </c>
      <c r="AG3421" t="str" cm="1">
        <f t="array" ref="AG3421">_xlfn.XLOOKUP(Orders_C[[#This Row],[Store_ID]],Stores_c[[#All],[Store_ID]],Stores_c[[#All],[Store_Type]])</f>
        <v>Mall</v>
      </c>
    </row>
    <row r="3422" spans="1:33" x14ac:dyDescent="0.25">
      <c r="A3422">
        <v>8402</v>
      </c>
      <c r="B3422" s="1">
        <v>45932</v>
      </c>
      <c r="C3422" s="2">
        <v>0.72309027777777779</v>
      </c>
      <c r="D3422">
        <v>1247</v>
      </c>
      <c r="E3422">
        <v>217</v>
      </c>
      <c r="F3422">
        <v>546</v>
      </c>
      <c r="G3422">
        <v>304</v>
      </c>
      <c r="H3422">
        <v>4</v>
      </c>
      <c r="I3422">
        <v>250</v>
      </c>
      <c r="J3422">
        <v>15</v>
      </c>
      <c r="K3422">
        <v>12.5</v>
      </c>
      <c r="L3422">
        <v>997.5</v>
      </c>
      <c r="M3422" t="s">
        <v>19</v>
      </c>
      <c r="N3422" t="s">
        <v>21</v>
      </c>
      <c r="O3422">
        <v>15</v>
      </c>
      <c r="P3422">
        <v>3</v>
      </c>
      <c r="Q3422" t="s">
        <v>2425</v>
      </c>
      <c r="R3422">
        <v>508</v>
      </c>
      <c r="S3422" s="3">
        <v>0.15</v>
      </c>
      <c r="T3422" s="6">
        <v>397.5</v>
      </c>
      <c r="U3422" t="s">
        <v>6332</v>
      </c>
      <c r="V3422">
        <v>2025</v>
      </c>
      <c r="W3422" t="s">
        <v>6333</v>
      </c>
      <c r="X3422" t="str">
        <f>_xlfn.XLOOKUP(Orders_C[[#This Row],[Product_ID]],Products_C[Product_ID],Products_C[Product_Name])</f>
        <v>Veg Burger</v>
      </c>
      <c r="Y3422" t="str">
        <f>_xlfn.XLOOKUP(Orders_C[[#This Row],[Product_ID]],Products_C[Product_ID],Products_C[Category])</f>
        <v>Burger</v>
      </c>
      <c r="Z3422" t="str">
        <f>_xlfn.XLOOKUP(Orders_C[[#This Row],[Store_ID]],Stores_c[Store_ID],Stores_c[City])</f>
        <v>West Rebecca</v>
      </c>
      <c r="AA3422" t="str">
        <f>_xlfn.XLOOKUP(Orders_C[[#This Row],[Customer_ID]],Customers_c[Customer_ID],Customers_c[Customer_Name])</f>
        <v>Michael Perez</v>
      </c>
      <c r="AB3422" s="6">
        <f>Orders_C[[#This Row],[Quantity]]*Orders_C[[#This Row],[Unit_Price]]*(1-Orders_C[[#This Row],[Discount %]])+Orders_C[[#This Row],[Tax]]</f>
        <v>862.5</v>
      </c>
      <c r="AC3422" s="9">
        <f>(Orders_C[[#This Row],[Unit_Price]]*Orders_C[[#This Row],[Quantity]])-Orders_C[[#This Row],[Discount]]+Orders_C[[#This Row],[Tax]]</f>
        <v>997.5</v>
      </c>
      <c r="AD3422" t="str">
        <f>IF(COUNTIF(Orders_C[[#All],[Customer_ID]],Orders_C[[#This Row],[Customer_ID]])&gt;1,"Repeat","New")</f>
        <v>Repeat</v>
      </c>
      <c r="AE3422" t="str" cm="1">
        <f t="array" ref="AE3422">_xlfn.XLOOKUP(Orders_C[[#This Row],[Store_ID]],Stores_c[[#All],[Store_ID]],Stores_c[[#All],[City]])</f>
        <v>West Rebecca</v>
      </c>
      <c r="AF3422" t="str" cm="1">
        <f t="array" ref="AF3422">_xlfn.XLOOKUP(Orders_C[[#This Row],[Store_ID]],Stores_c[[#All],[Store_ID]],Stores_c[[#All],[Manager_Name]])</f>
        <v>Albert Smith</v>
      </c>
      <c r="AG3422" t="str" cm="1">
        <f t="array" ref="AG3422">_xlfn.XLOOKUP(Orders_C[[#This Row],[Store_ID]],Stores_c[[#All],[Store_ID]],Stores_c[[#All],[Store_Type]])</f>
        <v>Mall</v>
      </c>
    </row>
    <row r="3423" spans="1:33" x14ac:dyDescent="0.25">
      <c r="A3423">
        <v>9796</v>
      </c>
      <c r="B3423" s="1">
        <v>45990</v>
      </c>
      <c r="C3423" s="2">
        <v>0.93349537037037034</v>
      </c>
      <c r="D3423">
        <v>1160</v>
      </c>
      <c r="E3423">
        <v>207</v>
      </c>
      <c r="F3423">
        <v>458</v>
      </c>
      <c r="G3423">
        <v>327</v>
      </c>
      <c r="H3423">
        <v>3</v>
      </c>
      <c r="I3423">
        <v>326</v>
      </c>
      <c r="J3423">
        <v>10</v>
      </c>
      <c r="K3423">
        <v>16.3</v>
      </c>
      <c r="L3423">
        <v>984.3</v>
      </c>
      <c r="M3423" t="s">
        <v>20</v>
      </c>
      <c r="N3423" t="s">
        <v>22</v>
      </c>
      <c r="O3423">
        <v>13</v>
      </c>
      <c r="P3423">
        <v>5</v>
      </c>
      <c r="Q3423" t="s">
        <v>3819</v>
      </c>
      <c r="R3423">
        <v>503</v>
      </c>
      <c r="S3423" s="3">
        <v>0.1</v>
      </c>
      <c r="T3423" s="6">
        <v>397.5</v>
      </c>
      <c r="U3423" t="s">
        <v>6336</v>
      </c>
      <c r="V3423">
        <v>2025</v>
      </c>
      <c r="W3423" t="s">
        <v>6333</v>
      </c>
      <c r="X3423" t="str">
        <f>_xlfn.XLOOKUP(Orders_C[[#This Row],[Product_ID]],Products_C[Product_ID],Products_C[Product_Name])</f>
        <v>Wrap</v>
      </c>
      <c r="Y3423" t="str">
        <f>_xlfn.XLOOKUP(Orders_C[[#This Row],[Product_ID]],Products_C[Product_ID],Products_C[Category])</f>
        <v>Chicken</v>
      </c>
      <c r="Z3423" t="str">
        <f>_xlfn.XLOOKUP(Orders_C[[#This Row],[Store_ID]],Stores_c[Store_ID],Stores_c[City])</f>
        <v>Christineton</v>
      </c>
      <c r="AA3423" t="str">
        <f>_xlfn.XLOOKUP(Orders_C[[#This Row],[Customer_ID]],Customers_c[Customer_ID],Customers_c[Customer_Name])</f>
        <v>Kyle Smith</v>
      </c>
      <c r="AB3423" s="6">
        <f>Orders_C[[#This Row],[Quantity]]*Orders_C[[#This Row],[Unit_Price]]*(1-Orders_C[[#This Row],[Discount %]])+Orders_C[[#This Row],[Tax]]</f>
        <v>896.5</v>
      </c>
      <c r="AC3423" s="9">
        <f>(Orders_C[[#This Row],[Unit_Price]]*Orders_C[[#This Row],[Quantity]])-Orders_C[[#This Row],[Discount]]+Orders_C[[#This Row],[Tax]]</f>
        <v>984.3</v>
      </c>
      <c r="AD3423" t="str">
        <f>IF(COUNTIF(Orders_C[[#All],[Customer_ID]],Orders_C[[#This Row],[Customer_ID]])&gt;1,"Repeat","New")</f>
        <v>Repeat</v>
      </c>
      <c r="AE3423" t="str" cm="1">
        <f t="array" ref="AE3423">_xlfn.XLOOKUP(Orders_C[[#This Row],[Store_ID]],Stores_c[[#All],[Store_ID]],Stores_c[[#All],[City]])</f>
        <v>Christineton</v>
      </c>
      <c r="AF3423" t="str" cm="1">
        <f t="array" ref="AF3423">_xlfn.XLOOKUP(Orders_C[[#This Row],[Store_ID]],Stores_c[[#All],[Store_ID]],Stores_c[[#All],[Manager_Name]])</f>
        <v>Dr. William Hubbard MD</v>
      </c>
      <c r="AG3423" t="str" cm="1">
        <f t="array" ref="AG3423">_xlfn.XLOOKUP(Orders_C[[#This Row],[Store_ID]],Stores_c[[#All],[Store_ID]],Stores_c[[#All],[Store_Type]])</f>
        <v>Street</v>
      </c>
    </row>
    <row r="3424" spans="1:33" x14ac:dyDescent="0.25">
      <c r="A3424">
        <v>9938</v>
      </c>
      <c r="B3424" s="1">
        <v>45707</v>
      </c>
      <c r="C3424" s="2">
        <v>0.20956018518518518</v>
      </c>
      <c r="D3424">
        <v>1817</v>
      </c>
      <c r="E3424">
        <v>206</v>
      </c>
      <c r="F3424">
        <v>426</v>
      </c>
      <c r="G3424">
        <v>301</v>
      </c>
      <c r="H3424">
        <v>3</v>
      </c>
      <c r="I3424">
        <v>318</v>
      </c>
      <c r="J3424">
        <v>0</v>
      </c>
      <c r="K3424">
        <v>15.9</v>
      </c>
      <c r="L3424">
        <v>969.9</v>
      </c>
      <c r="M3424" t="s">
        <v>19</v>
      </c>
      <c r="N3424" t="s">
        <v>23</v>
      </c>
      <c r="O3424">
        <v>32</v>
      </c>
      <c r="P3424">
        <v>4</v>
      </c>
      <c r="Q3424" t="s">
        <v>3961</v>
      </c>
      <c r="R3424">
        <v>504</v>
      </c>
      <c r="S3424" s="3">
        <v>0</v>
      </c>
      <c r="T3424" s="6">
        <v>397.5</v>
      </c>
      <c r="U3424" t="s">
        <v>6338</v>
      </c>
      <c r="V3424">
        <v>2025</v>
      </c>
      <c r="W3424" t="s">
        <v>6329</v>
      </c>
      <c r="X3424" t="str">
        <f>_xlfn.XLOOKUP(Orders_C[[#This Row],[Product_ID]],Products_C[Product_ID],Products_C[Product_Name])</f>
        <v>Krushers</v>
      </c>
      <c r="Y3424" t="str">
        <f>_xlfn.XLOOKUP(Orders_C[[#This Row],[Product_ID]],Products_C[Product_ID],Products_C[Category])</f>
        <v>Burger</v>
      </c>
      <c r="Z3424" t="str">
        <f>_xlfn.XLOOKUP(Orders_C[[#This Row],[Store_ID]],Stores_c[Store_ID],Stores_c[City])</f>
        <v>West Matthew</v>
      </c>
      <c r="AA3424" t="str">
        <f>_xlfn.XLOOKUP(Orders_C[[#This Row],[Customer_ID]],Customers_c[Customer_ID],Customers_c[Customer_Name])</f>
        <v>John Powell</v>
      </c>
      <c r="AB3424" s="6">
        <f>Orders_C[[#This Row],[Quantity]]*Orders_C[[#This Row],[Unit_Price]]*(1-Orders_C[[#This Row],[Discount %]])+Orders_C[[#This Row],[Tax]]</f>
        <v>969.9</v>
      </c>
      <c r="AC3424" s="9">
        <f>(Orders_C[[#This Row],[Unit_Price]]*Orders_C[[#This Row],[Quantity]])-Orders_C[[#This Row],[Discount]]+Orders_C[[#This Row],[Tax]]</f>
        <v>969.9</v>
      </c>
      <c r="AD3424" t="str">
        <f>IF(COUNTIF(Orders_C[[#All],[Customer_ID]],Orders_C[[#This Row],[Customer_ID]])&gt;1,"Repeat","New")</f>
        <v>Repeat</v>
      </c>
      <c r="AE3424" t="str" cm="1">
        <f t="array" ref="AE3424">_xlfn.XLOOKUP(Orders_C[[#This Row],[Store_ID]],Stores_c[[#All],[Store_ID]],Stores_c[[#All],[City]])</f>
        <v>West Matthew</v>
      </c>
      <c r="AF3424" t="str" cm="1">
        <f t="array" ref="AF3424">_xlfn.XLOOKUP(Orders_C[[#This Row],[Store_ID]],Stores_c[[#All],[Store_ID]],Stores_c[[#All],[Manager_Name]])</f>
        <v>Miguel Kidd</v>
      </c>
      <c r="AG3424" t="str" cm="1">
        <f t="array" ref="AG3424">_xlfn.XLOOKUP(Orders_C[[#This Row],[Store_ID]],Stores_c[[#All],[Store_ID]],Stores_c[[#All],[Store_Type]])</f>
        <v>Drive-Thru</v>
      </c>
    </row>
    <row r="3425" spans="1:33" x14ac:dyDescent="0.25">
      <c r="A3425">
        <v>10225</v>
      </c>
      <c r="B3425" s="1">
        <v>45860</v>
      </c>
      <c r="C3425" s="2">
        <v>0.19342592592592592</v>
      </c>
      <c r="D3425">
        <v>1530</v>
      </c>
      <c r="E3425">
        <v>221</v>
      </c>
      <c r="F3425">
        <v>477</v>
      </c>
      <c r="G3425">
        <v>319</v>
      </c>
      <c r="H3425">
        <v>3</v>
      </c>
      <c r="I3425">
        <v>330</v>
      </c>
      <c r="J3425">
        <v>15</v>
      </c>
      <c r="K3425">
        <v>16.5</v>
      </c>
      <c r="L3425">
        <v>991.5</v>
      </c>
      <c r="M3425" t="s">
        <v>18</v>
      </c>
      <c r="N3425" t="s">
        <v>21</v>
      </c>
      <c r="O3425">
        <v>48</v>
      </c>
      <c r="P3425">
        <v>3</v>
      </c>
      <c r="Q3425" t="s">
        <v>4248</v>
      </c>
      <c r="R3425">
        <v>504</v>
      </c>
      <c r="S3425" s="3">
        <v>0.15</v>
      </c>
      <c r="T3425" s="6">
        <v>397.5</v>
      </c>
      <c r="U3425" t="s">
        <v>6341</v>
      </c>
      <c r="V3425">
        <v>2025</v>
      </c>
      <c r="W3425" t="s">
        <v>6331</v>
      </c>
      <c r="X3425" t="str">
        <f>_xlfn.XLOOKUP(Orders_C[[#This Row],[Product_ID]],Products_C[Product_ID],Products_C[Product_Name])</f>
        <v>Chocolate Lava Cake</v>
      </c>
      <c r="Y3425" t="str">
        <f>_xlfn.XLOOKUP(Orders_C[[#This Row],[Product_ID]],Products_C[Product_ID],Products_C[Category])</f>
        <v>Beverage</v>
      </c>
      <c r="Z3425" t="str">
        <f>_xlfn.XLOOKUP(Orders_C[[#This Row],[Store_ID]],Stores_c[Store_ID],Stores_c[City])</f>
        <v>Port Barbarabury</v>
      </c>
      <c r="AA3425" t="str">
        <f>_xlfn.XLOOKUP(Orders_C[[#This Row],[Customer_ID]],Customers_c[Customer_ID],Customers_c[Customer_Name])</f>
        <v>Erik Bell</v>
      </c>
      <c r="AB3425" s="6">
        <f>Orders_C[[#This Row],[Quantity]]*Orders_C[[#This Row],[Unit_Price]]*(1-Orders_C[[#This Row],[Discount %]])+Orders_C[[#This Row],[Tax]]</f>
        <v>858</v>
      </c>
      <c r="AC3425" s="9">
        <f>(Orders_C[[#This Row],[Unit_Price]]*Orders_C[[#This Row],[Quantity]])-Orders_C[[#This Row],[Discount]]+Orders_C[[#This Row],[Tax]]</f>
        <v>991.5</v>
      </c>
      <c r="AD3425" t="str">
        <f>IF(COUNTIF(Orders_C[[#All],[Customer_ID]],Orders_C[[#This Row],[Customer_ID]])&gt;1,"Repeat","New")</f>
        <v>Repeat</v>
      </c>
      <c r="AE3425" t="str" cm="1">
        <f t="array" ref="AE3425">_xlfn.XLOOKUP(Orders_C[[#This Row],[Store_ID]],Stores_c[[#All],[Store_ID]],Stores_c[[#All],[City]])</f>
        <v>Port Barbarabury</v>
      </c>
      <c r="AF3425" t="str" cm="1">
        <f t="array" ref="AF3425">_xlfn.XLOOKUP(Orders_C[[#This Row],[Store_ID]],Stores_c[[#All],[Store_ID]],Stores_c[[#All],[Manager_Name]])</f>
        <v>Edward Nguyen</v>
      </c>
      <c r="AG3425" t="str" cm="1">
        <f t="array" ref="AG3425">_xlfn.XLOOKUP(Orders_C[[#This Row],[Store_ID]],Stores_c[[#All],[Store_ID]],Stores_c[[#All],[Store_Type]])</f>
        <v>Street</v>
      </c>
    </row>
    <row r="3426" spans="1:33" x14ac:dyDescent="0.25">
      <c r="A3426">
        <v>10270</v>
      </c>
      <c r="B3426" s="1">
        <v>46061</v>
      </c>
      <c r="C3426" s="2">
        <v>0.54025462962962967</v>
      </c>
      <c r="D3426">
        <v>1892</v>
      </c>
      <c r="E3426">
        <v>222</v>
      </c>
      <c r="F3426">
        <v>476</v>
      </c>
      <c r="G3426">
        <v>314</v>
      </c>
      <c r="H3426">
        <v>3</v>
      </c>
      <c r="I3426">
        <v>322</v>
      </c>
      <c r="J3426">
        <v>5</v>
      </c>
      <c r="K3426">
        <v>16.100000000000001</v>
      </c>
      <c r="L3426">
        <v>977.1</v>
      </c>
      <c r="M3426" t="s">
        <v>18</v>
      </c>
      <c r="N3426" t="s">
        <v>21</v>
      </c>
      <c r="O3426">
        <v>40</v>
      </c>
      <c r="P3426">
        <v>1</v>
      </c>
      <c r="Q3426" t="s">
        <v>4293</v>
      </c>
      <c r="R3426">
        <v>505</v>
      </c>
      <c r="S3426" s="3">
        <v>0.05</v>
      </c>
      <c r="T3426" s="6">
        <v>397.5</v>
      </c>
      <c r="U3426" t="s">
        <v>6338</v>
      </c>
      <c r="V3426">
        <v>2026</v>
      </c>
      <c r="W3426" t="s">
        <v>6329</v>
      </c>
      <c r="X3426" t="str">
        <f>_xlfn.XLOOKUP(Orders_C[[#This Row],[Product_ID]],Products_C[Product_ID],Products_C[Product_Name])</f>
        <v>Wrap</v>
      </c>
      <c r="Y3426" t="str">
        <f>_xlfn.XLOOKUP(Orders_C[[#This Row],[Product_ID]],Products_C[Product_ID],Products_C[Category])</f>
        <v>Burger</v>
      </c>
      <c r="Z3426" t="str">
        <f>_xlfn.XLOOKUP(Orders_C[[#This Row],[Store_ID]],Stores_c[Store_ID],Stores_c[City])</f>
        <v>New Steven</v>
      </c>
      <c r="AA3426" t="str">
        <f>_xlfn.XLOOKUP(Orders_C[[#This Row],[Customer_ID]],Customers_c[Customer_ID],Customers_c[Customer_Name])</f>
        <v>Jasmine Simmons</v>
      </c>
      <c r="AB3426" s="6">
        <f>Orders_C[[#This Row],[Quantity]]*Orders_C[[#This Row],[Unit_Price]]*(1-Orders_C[[#This Row],[Discount %]])+Orders_C[[#This Row],[Tax]]</f>
        <v>933.8</v>
      </c>
      <c r="AC3426" s="9">
        <f>(Orders_C[[#This Row],[Unit_Price]]*Orders_C[[#This Row],[Quantity]])-Orders_C[[#This Row],[Discount]]+Orders_C[[#This Row],[Tax]]</f>
        <v>977.1</v>
      </c>
      <c r="AD3426" t="str">
        <f>IF(COUNTIF(Orders_C[[#All],[Customer_ID]],Orders_C[[#This Row],[Customer_ID]])&gt;1,"Repeat","New")</f>
        <v>Repeat</v>
      </c>
      <c r="AE3426" t="str" cm="1">
        <f t="array" ref="AE3426">_xlfn.XLOOKUP(Orders_C[[#This Row],[Store_ID]],Stores_c[[#All],[Store_ID]],Stores_c[[#All],[City]])</f>
        <v>New Steven</v>
      </c>
      <c r="AF3426" t="str" cm="1">
        <f t="array" ref="AF3426">_xlfn.XLOOKUP(Orders_C[[#This Row],[Store_ID]],Stores_c[[#All],[Store_ID]],Stores_c[[#All],[Manager_Name]])</f>
        <v>Terri Martinez</v>
      </c>
      <c r="AG3426" t="str" cm="1">
        <f t="array" ref="AG3426">_xlfn.XLOOKUP(Orders_C[[#This Row],[Store_ID]],Stores_c[[#All],[Store_ID]],Stores_c[[#All],[Store_Type]])</f>
        <v>Drive-Thru</v>
      </c>
    </row>
    <row r="3427" spans="1:33" x14ac:dyDescent="0.25">
      <c r="A3427">
        <v>9266</v>
      </c>
      <c r="B3427" s="1">
        <v>45783</v>
      </c>
      <c r="C3427" s="2">
        <v>0.36292824074074076</v>
      </c>
      <c r="D3427">
        <v>1243</v>
      </c>
      <c r="E3427">
        <v>214</v>
      </c>
      <c r="F3427">
        <v>532</v>
      </c>
      <c r="G3427">
        <v>330</v>
      </c>
      <c r="H3427">
        <v>4</v>
      </c>
      <c r="I3427">
        <v>247</v>
      </c>
      <c r="J3427">
        <v>10</v>
      </c>
      <c r="K3427">
        <v>12.35</v>
      </c>
      <c r="L3427">
        <v>990.35</v>
      </c>
      <c r="M3427" t="s">
        <v>18</v>
      </c>
      <c r="N3427" t="s">
        <v>23</v>
      </c>
      <c r="O3427">
        <v>59</v>
      </c>
      <c r="P3427">
        <v>1</v>
      </c>
      <c r="Q3427" t="s">
        <v>3289</v>
      </c>
      <c r="R3427">
        <v>506</v>
      </c>
      <c r="S3427" s="3">
        <v>0.1</v>
      </c>
      <c r="T3427" s="6">
        <v>397.55000000000007</v>
      </c>
      <c r="U3427" t="s">
        <v>6339</v>
      </c>
      <c r="V3427">
        <v>2025</v>
      </c>
      <c r="W3427" t="s">
        <v>6331</v>
      </c>
      <c r="X3427" t="str">
        <f>_xlfn.XLOOKUP(Orders_C[[#This Row],[Product_ID]],Products_C[Product_ID],Products_C[Product_Name])</f>
        <v>Rice Bowl</v>
      </c>
      <c r="Y3427" t="str">
        <f>_xlfn.XLOOKUP(Orders_C[[#This Row],[Product_ID]],Products_C[Product_ID],Products_C[Category])</f>
        <v>Beverage</v>
      </c>
      <c r="Z3427" t="str">
        <f>_xlfn.XLOOKUP(Orders_C[[#This Row],[Store_ID]],Stores_c[Store_ID],Stores_c[City])</f>
        <v>New Robert</v>
      </c>
      <c r="AA3427" t="str">
        <f>_xlfn.XLOOKUP(Orders_C[[#This Row],[Customer_ID]],Customers_c[Customer_ID],Customers_c[Customer_Name])</f>
        <v>Lori Bryant</v>
      </c>
      <c r="AB3427" s="6">
        <f>Orders_C[[#This Row],[Quantity]]*Orders_C[[#This Row],[Unit_Price]]*(1-Orders_C[[#This Row],[Discount %]])+Orders_C[[#This Row],[Tax]]</f>
        <v>901.55000000000007</v>
      </c>
      <c r="AC3427" s="9">
        <f>(Orders_C[[#This Row],[Unit_Price]]*Orders_C[[#This Row],[Quantity]])-Orders_C[[#This Row],[Discount]]+Orders_C[[#This Row],[Tax]]</f>
        <v>990.35</v>
      </c>
      <c r="AD3427" t="str">
        <f>IF(COUNTIF(Orders_C[[#All],[Customer_ID]],Orders_C[[#This Row],[Customer_ID]])&gt;1,"Repeat","New")</f>
        <v>Repeat</v>
      </c>
      <c r="AE3427" t="str" cm="1">
        <f t="array" ref="AE3427">_xlfn.XLOOKUP(Orders_C[[#This Row],[Store_ID]],Stores_c[[#All],[Store_ID]],Stores_c[[#All],[City]])</f>
        <v>New Robert</v>
      </c>
      <c r="AF3427" t="str" cm="1">
        <f t="array" ref="AF3427">_xlfn.XLOOKUP(Orders_C[[#This Row],[Store_ID]],Stores_c[[#All],[Store_ID]],Stores_c[[#All],[Manager_Name]])</f>
        <v>Krista Webb</v>
      </c>
      <c r="AG3427" t="str" cm="1">
        <f t="array" ref="AG3427">_xlfn.XLOOKUP(Orders_C[[#This Row],[Store_ID]],Stores_c[[#All],[Store_ID]],Stores_c[[#All],[Store_Type]])</f>
        <v>Drive-Thru</v>
      </c>
    </row>
    <row r="3428" spans="1:33" x14ac:dyDescent="0.25">
      <c r="A3428">
        <v>7758</v>
      </c>
      <c r="B3428" s="1">
        <v>45708</v>
      </c>
      <c r="C3428" s="2">
        <v>0.73901620370370369</v>
      </c>
      <c r="D3428">
        <v>1417</v>
      </c>
      <c r="E3428">
        <v>219</v>
      </c>
      <c r="F3428">
        <v>424</v>
      </c>
      <c r="G3428">
        <v>302</v>
      </c>
      <c r="H3428">
        <v>4</v>
      </c>
      <c r="I3428">
        <v>244</v>
      </c>
      <c r="J3428">
        <v>5</v>
      </c>
      <c r="K3428">
        <v>12.2</v>
      </c>
      <c r="L3428">
        <v>983.2</v>
      </c>
      <c r="M3428" t="s">
        <v>18</v>
      </c>
      <c r="N3428" t="s">
        <v>22</v>
      </c>
      <c r="O3428">
        <v>22</v>
      </c>
      <c r="P3428">
        <v>2</v>
      </c>
      <c r="Q3428" t="s">
        <v>1781</v>
      </c>
      <c r="R3428">
        <v>506</v>
      </c>
      <c r="S3428" s="3">
        <v>0.05</v>
      </c>
      <c r="T3428" s="6">
        <v>397.6</v>
      </c>
      <c r="U3428" t="s">
        <v>6338</v>
      </c>
      <c r="V3428">
        <v>2025</v>
      </c>
      <c r="W3428" t="s">
        <v>6329</v>
      </c>
      <c r="X3428" t="str">
        <f>_xlfn.XLOOKUP(Orders_C[[#This Row],[Product_ID]],Products_C[Product_ID],Products_C[Product_Name])</f>
        <v>Chicken Wings</v>
      </c>
      <c r="Y3428" t="str">
        <f>_xlfn.XLOOKUP(Orders_C[[#This Row],[Product_ID]],Products_C[Product_ID],Products_C[Category])</f>
        <v>Chicken</v>
      </c>
      <c r="Z3428" t="str">
        <f>_xlfn.XLOOKUP(Orders_C[[#This Row],[Store_ID]],Stores_c[Store_ID],Stores_c[City])</f>
        <v>Lake David</v>
      </c>
      <c r="AA3428" t="str">
        <f>_xlfn.XLOOKUP(Orders_C[[#This Row],[Customer_ID]],Customers_c[Customer_ID],Customers_c[Customer_Name])</f>
        <v>Justin King</v>
      </c>
      <c r="AB3428" s="6">
        <f>Orders_C[[#This Row],[Quantity]]*Orders_C[[#This Row],[Unit_Price]]*(1-Orders_C[[#This Row],[Discount %]])+Orders_C[[#This Row],[Tax]]</f>
        <v>939.4</v>
      </c>
      <c r="AC3428" s="9">
        <f>(Orders_C[[#This Row],[Unit_Price]]*Orders_C[[#This Row],[Quantity]])-Orders_C[[#This Row],[Discount]]+Orders_C[[#This Row],[Tax]]</f>
        <v>983.2</v>
      </c>
      <c r="AD3428" t="str">
        <f>IF(COUNTIF(Orders_C[[#All],[Customer_ID]],Orders_C[[#This Row],[Customer_ID]])&gt;1,"Repeat","New")</f>
        <v>Repeat</v>
      </c>
      <c r="AE3428" t="str" cm="1">
        <f t="array" ref="AE3428">_xlfn.XLOOKUP(Orders_C[[#This Row],[Store_ID]],Stores_c[[#All],[Store_ID]],Stores_c[[#All],[City]])</f>
        <v>Lake David</v>
      </c>
      <c r="AF3428" t="str" cm="1">
        <f t="array" ref="AF3428">_xlfn.XLOOKUP(Orders_C[[#This Row],[Store_ID]],Stores_c[[#All],[Store_ID]],Stores_c[[#All],[Manager_Name]])</f>
        <v>Joshua Hines</v>
      </c>
      <c r="AG3428" t="str" cm="1">
        <f t="array" ref="AG3428">_xlfn.XLOOKUP(Orders_C[[#This Row],[Store_ID]],Stores_c[[#All],[Store_ID]],Stores_c[[#All],[Store_Type]])</f>
        <v>Street</v>
      </c>
    </row>
    <row r="3429" spans="1:33" x14ac:dyDescent="0.25">
      <c r="A3429">
        <v>7608</v>
      </c>
      <c r="B3429" s="1">
        <v>45754</v>
      </c>
      <c r="C3429" s="2">
        <v>9.1793981481481476E-2</v>
      </c>
      <c r="D3429">
        <v>1190</v>
      </c>
      <c r="E3429">
        <v>218</v>
      </c>
      <c r="F3429">
        <v>465</v>
      </c>
      <c r="G3429">
        <v>338</v>
      </c>
      <c r="H3429">
        <v>4</v>
      </c>
      <c r="I3429">
        <v>241</v>
      </c>
      <c r="J3429">
        <v>0</v>
      </c>
      <c r="K3429">
        <v>12.05</v>
      </c>
      <c r="L3429">
        <v>976.05</v>
      </c>
      <c r="M3429" t="s">
        <v>18</v>
      </c>
      <c r="N3429" t="s">
        <v>21</v>
      </c>
      <c r="O3429">
        <v>37</v>
      </c>
      <c r="P3429">
        <v>1</v>
      </c>
      <c r="Q3429" t="s">
        <v>1631</v>
      </c>
      <c r="R3429">
        <v>510</v>
      </c>
      <c r="S3429" s="3">
        <v>0</v>
      </c>
      <c r="T3429" s="6">
        <v>397.65</v>
      </c>
      <c r="U3429" t="s">
        <v>6337</v>
      </c>
      <c r="V3429">
        <v>2025</v>
      </c>
      <c r="W3429" t="s">
        <v>6329</v>
      </c>
      <c r="X3429" t="str">
        <f>_xlfn.XLOOKUP(Orders_C[[#This Row],[Product_ID]],Products_C[Product_ID],Products_C[Product_Name])</f>
        <v>Chicken Wings</v>
      </c>
      <c r="Y3429" t="str">
        <f>_xlfn.XLOOKUP(Orders_C[[#This Row],[Product_ID]],Products_C[Product_ID],Products_C[Category])</f>
        <v>Burger</v>
      </c>
      <c r="Z3429" t="str">
        <f>_xlfn.XLOOKUP(Orders_C[[#This Row],[Store_ID]],Stores_c[Store_ID],Stores_c[City])</f>
        <v>East Johnport</v>
      </c>
      <c r="AA3429" t="str">
        <f>_xlfn.XLOOKUP(Orders_C[[#This Row],[Customer_ID]],Customers_c[Customer_ID],Customers_c[Customer_Name])</f>
        <v>Jacob Harvey</v>
      </c>
      <c r="AB3429" s="6">
        <f>Orders_C[[#This Row],[Quantity]]*Orders_C[[#This Row],[Unit_Price]]*(1-Orders_C[[#This Row],[Discount %]])+Orders_C[[#This Row],[Tax]]</f>
        <v>976.05</v>
      </c>
      <c r="AC3429" s="9">
        <f>(Orders_C[[#This Row],[Unit_Price]]*Orders_C[[#This Row],[Quantity]])-Orders_C[[#This Row],[Discount]]+Orders_C[[#This Row],[Tax]]</f>
        <v>976.05</v>
      </c>
      <c r="AD3429" t="str">
        <f>IF(COUNTIF(Orders_C[[#All],[Customer_ID]],Orders_C[[#This Row],[Customer_ID]])&gt;1,"Repeat","New")</f>
        <v>Repeat</v>
      </c>
      <c r="AE3429" t="str" cm="1">
        <f t="array" ref="AE3429">_xlfn.XLOOKUP(Orders_C[[#This Row],[Store_ID]],Stores_c[[#All],[Store_ID]],Stores_c[[#All],[City]])</f>
        <v>East Johnport</v>
      </c>
      <c r="AF3429" t="str" cm="1">
        <f t="array" ref="AF3429">_xlfn.XLOOKUP(Orders_C[[#This Row],[Store_ID]],Stores_c[[#All],[Store_ID]],Stores_c[[#All],[Manager_Name]])</f>
        <v>Mr. Matthew Murillo III</v>
      </c>
      <c r="AG3429" t="str" cm="1">
        <f t="array" ref="AG3429">_xlfn.XLOOKUP(Orders_C[[#This Row],[Store_ID]],Stores_c[[#All],[Store_ID]],Stores_c[[#All],[Store_Type]])</f>
        <v>Street</v>
      </c>
    </row>
    <row r="3430" spans="1:33" x14ac:dyDescent="0.25">
      <c r="A3430">
        <v>8864</v>
      </c>
      <c r="B3430" s="1">
        <v>46023</v>
      </c>
      <c r="C3430" s="2">
        <v>0.72313657407407406</v>
      </c>
      <c r="D3430">
        <v>1765</v>
      </c>
      <c r="E3430">
        <v>224</v>
      </c>
      <c r="F3430">
        <v>540</v>
      </c>
      <c r="G3430">
        <v>320</v>
      </c>
      <c r="H3430">
        <v>4</v>
      </c>
      <c r="I3430">
        <v>241</v>
      </c>
      <c r="J3430">
        <v>0</v>
      </c>
      <c r="K3430">
        <v>12.05</v>
      </c>
      <c r="L3430">
        <v>976.05</v>
      </c>
      <c r="M3430" t="s">
        <v>19</v>
      </c>
      <c r="N3430" t="s">
        <v>22</v>
      </c>
      <c r="O3430">
        <v>34</v>
      </c>
      <c r="P3430">
        <v>1</v>
      </c>
      <c r="Q3430" t="s">
        <v>2887</v>
      </c>
      <c r="R3430">
        <v>508</v>
      </c>
      <c r="S3430" s="3">
        <v>0</v>
      </c>
      <c r="T3430" s="6">
        <v>397.65</v>
      </c>
      <c r="U3430" t="s">
        <v>6330</v>
      </c>
      <c r="V3430">
        <v>2026</v>
      </c>
      <c r="W3430" t="s">
        <v>6329</v>
      </c>
      <c r="X3430" t="str">
        <f>_xlfn.XLOOKUP(Orders_C[[#This Row],[Product_ID]],Products_C[Product_ID],Products_C[Product_Name])</f>
        <v>Rice Bowl</v>
      </c>
      <c r="Y3430" t="str">
        <f>_xlfn.XLOOKUP(Orders_C[[#This Row],[Product_ID]],Products_C[Product_ID],Products_C[Category])</f>
        <v>Beverage</v>
      </c>
      <c r="Z3430" t="str">
        <f>_xlfn.XLOOKUP(Orders_C[[#This Row],[Store_ID]],Stores_c[Store_ID],Stores_c[City])</f>
        <v>Valdezton</v>
      </c>
      <c r="AA3430" t="str">
        <f>_xlfn.XLOOKUP(Orders_C[[#This Row],[Customer_ID]],Customers_c[Customer_ID],Customers_c[Customer_Name])</f>
        <v>Shelley Bell MD</v>
      </c>
      <c r="AB3430" s="6">
        <f>Orders_C[[#This Row],[Quantity]]*Orders_C[[#This Row],[Unit_Price]]*(1-Orders_C[[#This Row],[Discount %]])+Orders_C[[#This Row],[Tax]]</f>
        <v>976.05</v>
      </c>
      <c r="AC3430" s="9">
        <f>(Orders_C[[#This Row],[Unit_Price]]*Orders_C[[#This Row],[Quantity]])-Orders_C[[#This Row],[Discount]]+Orders_C[[#This Row],[Tax]]</f>
        <v>976.05</v>
      </c>
      <c r="AD3430" t="str">
        <f>IF(COUNTIF(Orders_C[[#All],[Customer_ID]],Orders_C[[#This Row],[Customer_ID]])&gt;1,"Repeat","New")</f>
        <v>Repeat</v>
      </c>
      <c r="AE3430" t="str" cm="1">
        <f t="array" ref="AE3430">_xlfn.XLOOKUP(Orders_C[[#This Row],[Store_ID]],Stores_c[[#All],[Store_ID]],Stores_c[[#All],[City]])</f>
        <v>Valdezton</v>
      </c>
      <c r="AF3430" t="str" cm="1">
        <f t="array" ref="AF3430">_xlfn.XLOOKUP(Orders_C[[#This Row],[Store_ID]],Stores_c[[#All],[Store_ID]],Stores_c[[#All],[Manager_Name]])</f>
        <v>John Rodriguez</v>
      </c>
      <c r="AG3430" t="str" cm="1">
        <f t="array" ref="AG3430">_xlfn.XLOOKUP(Orders_C[[#This Row],[Store_ID]],Stores_c[[#All],[Store_ID]],Stores_c[[#All],[Store_Type]])</f>
        <v>Street</v>
      </c>
    </row>
    <row r="3431" spans="1:33" x14ac:dyDescent="0.25">
      <c r="A3431">
        <v>6750</v>
      </c>
      <c r="B3431" s="1">
        <v>45834</v>
      </c>
      <c r="C3431" s="2">
        <v>0.83707175925925925</v>
      </c>
      <c r="D3431">
        <v>1433</v>
      </c>
      <c r="E3431">
        <v>203</v>
      </c>
      <c r="F3431">
        <v>461</v>
      </c>
      <c r="G3431">
        <v>311</v>
      </c>
      <c r="H3431">
        <v>2</v>
      </c>
      <c r="I3431">
        <v>468</v>
      </c>
      <c r="J3431">
        <v>0</v>
      </c>
      <c r="K3431">
        <v>23.4</v>
      </c>
      <c r="L3431">
        <v>959.4</v>
      </c>
      <c r="M3431" t="s">
        <v>19</v>
      </c>
      <c r="N3431" t="s">
        <v>23</v>
      </c>
      <c r="O3431">
        <v>27</v>
      </c>
      <c r="P3431">
        <v>1</v>
      </c>
      <c r="Q3431" t="s">
        <v>773</v>
      </c>
      <c r="R3431">
        <v>510</v>
      </c>
      <c r="S3431" s="3">
        <v>0</v>
      </c>
      <c r="T3431" s="6">
        <v>397.79999999999995</v>
      </c>
      <c r="U3431" t="s">
        <v>6340</v>
      </c>
      <c r="V3431">
        <v>2025</v>
      </c>
      <c r="W3431" t="s">
        <v>6329</v>
      </c>
      <c r="X3431" t="str">
        <f>_xlfn.XLOOKUP(Orders_C[[#This Row],[Product_ID]],Products_C[Product_ID],Products_C[Product_Name])</f>
        <v>Pepsi</v>
      </c>
      <c r="Y3431" t="str">
        <f>_xlfn.XLOOKUP(Orders_C[[#This Row],[Product_ID]],Products_C[Product_ID],Products_C[Category])</f>
        <v>Dessert</v>
      </c>
      <c r="Z3431" t="str">
        <f>_xlfn.XLOOKUP(Orders_C[[#This Row],[Store_ID]],Stores_c[Store_ID],Stores_c[City])</f>
        <v>Lake Williammouth</v>
      </c>
      <c r="AA3431" t="str">
        <f>_xlfn.XLOOKUP(Orders_C[[#This Row],[Customer_ID]],Customers_c[Customer_ID],Customers_c[Customer_Name])</f>
        <v>Andrew Miller</v>
      </c>
      <c r="AB3431" s="6">
        <f>Orders_C[[#This Row],[Quantity]]*Orders_C[[#This Row],[Unit_Price]]*(1-Orders_C[[#This Row],[Discount %]])+Orders_C[[#This Row],[Tax]]</f>
        <v>959.4</v>
      </c>
      <c r="AC3431" s="9">
        <f>(Orders_C[[#This Row],[Unit_Price]]*Orders_C[[#This Row],[Quantity]])-Orders_C[[#This Row],[Discount]]+Orders_C[[#This Row],[Tax]]</f>
        <v>959.4</v>
      </c>
      <c r="AD3431" t="str">
        <f>IF(COUNTIF(Orders_C[[#All],[Customer_ID]],Orders_C[[#This Row],[Customer_ID]])&gt;1,"Repeat","New")</f>
        <v>Repeat</v>
      </c>
      <c r="AE3431" t="str" cm="1">
        <f t="array" ref="AE3431">_xlfn.XLOOKUP(Orders_C[[#This Row],[Store_ID]],Stores_c[[#All],[Store_ID]],Stores_c[[#All],[City]])</f>
        <v>Lake Williammouth</v>
      </c>
      <c r="AF3431" t="str" cm="1">
        <f t="array" ref="AF3431">_xlfn.XLOOKUP(Orders_C[[#This Row],[Store_ID]],Stores_c[[#All],[Store_ID]],Stores_c[[#All],[Manager_Name]])</f>
        <v>Stephanie Dominguez</v>
      </c>
      <c r="AG3431" t="str" cm="1">
        <f t="array" ref="AG3431">_xlfn.XLOOKUP(Orders_C[[#This Row],[Store_ID]],Stores_c[[#All],[Store_ID]],Stores_c[[#All],[Store_Type]])</f>
        <v>Drive-Thru</v>
      </c>
    </row>
    <row r="3432" spans="1:33" x14ac:dyDescent="0.25">
      <c r="A3432">
        <v>8183</v>
      </c>
      <c r="B3432" s="1">
        <v>45909</v>
      </c>
      <c r="C3432" s="2">
        <v>0.3263773148148148</v>
      </c>
      <c r="D3432">
        <v>1623</v>
      </c>
      <c r="E3432">
        <v>223</v>
      </c>
      <c r="F3432">
        <v>408</v>
      </c>
      <c r="G3432">
        <v>330</v>
      </c>
      <c r="H3432">
        <v>2</v>
      </c>
      <c r="I3432">
        <v>480</v>
      </c>
      <c r="J3432">
        <v>10</v>
      </c>
      <c r="K3432">
        <v>24</v>
      </c>
      <c r="L3432">
        <v>974</v>
      </c>
      <c r="M3432" t="s">
        <v>18</v>
      </c>
      <c r="N3432" t="s">
        <v>23</v>
      </c>
      <c r="O3432">
        <v>27</v>
      </c>
      <c r="P3432">
        <v>4</v>
      </c>
      <c r="Q3432" t="s">
        <v>2206</v>
      </c>
      <c r="R3432">
        <v>507</v>
      </c>
      <c r="S3432" s="3">
        <v>0.1</v>
      </c>
      <c r="T3432" s="6">
        <v>398</v>
      </c>
      <c r="U3432" t="s">
        <v>6335</v>
      </c>
      <c r="V3432">
        <v>2025</v>
      </c>
      <c r="W3432" t="s">
        <v>6329</v>
      </c>
      <c r="X3432" t="str">
        <f>_xlfn.XLOOKUP(Orders_C[[#This Row],[Product_ID]],Products_C[Product_ID],Products_C[Product_Name])</f>
        <v>Rice Bowl</v>
      </c>
      <c r="Y3432" t="str">
        <f>_xlfn.XLOOKUP(Orders_C[[#This Row],[Product_ID]],Products_C[Product_ID],Products_C[Category])</f>
        <v>Beverage</v>
      </c>
      <c r="Z3432" t="str">
        <f>_xlfn.XLOOKUP(Orders_C[[#This Row],[Store_ID]],Stores_c[Store_ID],Stores_c[City])</f>
        <v>Chambershaven</v>
      </c>
      <c r="AA3432" t="str">
        <f>_xlfn.XLOOKUP(Orders_C[[#This Row],[Customer_ID]],Customers_c[Customer_ID],Customers_c[Customer_Name])</f>
        <v>Kim Jackson</v>
      </c>
      <c r="AB3432" s="6">
        <f>Orders_C[[#This Row],[Quantity]]*Orders_C[[#This Row],[Unit_Price]]*(1-Orders_C[[#This Row],[Discount %]])+Orders_C[[#This Row],[Tax]]</f>
        <v>888</v>
      </c>
      <c r="AC3432" s="9">
        <f>(Orders_C[[#This Row],[Unit_Price]]*Orders_C[[#This Row],[Quantity]])-Orders_C[[#This Row],[Discount]]+Orders_C[[#This Row],[Tax]]</f>
        <v>974</v>
      </c>
      <c r="AD3432" t="str">
        <f>IF(COUNTIF(Orders_C[[#All],[Customer_ID]],Orders_C[[#This Row],[Customer_ID]])&gt;1,"Repeat","New")</f>
        <v>Repeat</v>
      </c>
      <c r="AE3432" t="str" cm="1">
        <f t="array" ref="AE3432">_xlfn.XLOOKUP(Orders_C[[#This Row],[Store_ID]],Stores_c[[#All],[Store_ID]],Stores_c[[#All],[City]])</f>
        <v>Chambershaven</v>
      </c>
      <c r="AF3432" t="str" cm="1">
        <f t="array" ref="AF3432">_xlfn.XLOOKUP(Orders_C[[#This Row],[Store_ID]],Stores_c[[#All],[Store_ID]],Stores_c[[#All],[Manager_Name]])</f>
        <v>Virginia Webster</v>
      </c>
      <c r="AG3432" t="str" cm="1">
        <f t="array" ref="AG3432">_xlfn.XLOOKUP(Orders_C[[#This Row],[Store_ID]],Stores_c[[#All],[Store_ID]],Stores_c[[#All],[Store_Type]])</f>
        <v>Street</v>
      </c>
    </row>
    <row r="3433" spans="1:33" x14ac:dyDescent="0.25">
      <c r="A3433">
        <v>7385</v>
      </c>
      <c r="B3433" s="1">
        <v>45903</v>
      </c>
      <c r="C3433" s="2">
        <v>0.64614583333333331</v>
      </c>
      <c r="D3433">
        <v>1206</v>
      </c>
      <c r="E3433">
        <v>203</v>
      </c>
      <c r="F3433">
        <v>432</v>
      </c>
      <c r="G3433">
        <v>334</v>
      </c>
      <c r="H3433">
        <v>2</v>
      </c>
      <c r="I3433">
        <v>486</v>
      </c>
      <c r="J3433">
        <v>15</v>
      </c>
      <c r="K3433">
        <v>24.3</v>
      </c>
      <c r="L3433">
        <v>981.3</v>
      </c>
      <c r="M3433" t="s">
        <v>20</v>
      </c>
      <c r="N3433" t="s">
        <v>23</v>
      </c>
      <c r="O3433">
        <v>29</v>
      </c>
      <c r="P3433">
        <v>5</v>
      </c>
      <c r="Q3433" t="s">
        <v>1408</v>
      </c>
      <c r="R3433">
        <v>508</v>
      </c>
      <c r="S3433" s="3">
        <v>0.15</v>
      </c>
      <c r="T3433" s="6">
        <v>398.1</v>
      </c>
      <c r="U3433" t="s">
        <v>6335</v>
      </c>
      <c r="V3433">
        <v>2025</v>
      </c>
      <c r="W3433" t="s">
        <v>6329</v>
      </c>
      <c r="X3433" t="str">
        <f>_xlfn.XLOOKUP(Orders_C[[#This Row],[Product_ID]],Products_C[Product_ID],Products_C[Product_Name])</f>
        <v>Krushers</v>
      </c>
      <c r="Y3433" t="str">
        <f>_xlfn.XLOOKUP(Orders_C[[#This Row],[Product_ID]],Products_C[Product_ID],Products_C[Category])</f>
        <v>Dessert</v>
      </c>
      <c r="Z3433" t="str">
        <f>_xlfn.XLOOKUP(Orders_C[[#This Row],[Store_ID]],Stores_c[Store_ID],Stores_c[City])</f>
        <v>Lake Williammouth</v>
      </c>
      <c r="AA3433" t="str">
        <f>_xlfn.XLOOKUP(Orders_C[[#This Row],[Customer_ID]],Customers_c[Customer_ID],Customers_c[Customer_Name])</f>
        <v>John Barrett</v>
      </c>
      <c r="AB3433" s="6">
        <f>Orders_C[[#This Row],[Quantity]]*Orders_C[[#This Row],[Unit_Price]]*(1-Orders_C[[#This Row],[Discount %]])+Orders_C[[#This Row],[Tax]]</f>
        <v>850.49999999999989</v>
      </c>
      <c r="AC3433" s="9">
        <f>(Orders_C[[#This Row],[Unit_Price]]*Orders_C[[#This Row],[Quantity]])-Orders_C[[#This Row],[Discount]]+Orders_C[[#This Row],[Tax]]</f>
        <v>981.3</v>
      </c>
      <c r="AD3433" t="str">
        <f>IF(COUNTIF(Orders_C[[#All],[Customer_ID]],Orders_C[[#This Row],[Customer_ID]])&gt;1,"Repeat","New")</f>
        <v>Repeat</v>
      </c>
      <c r="AE3433" t="str" cm="1">
        <f t="array" ref="AE3433">_xlfn.XLOOKUP(Orders_C[[#This Row],[Store_ID]],Stores_c[[#All],[Store_ID]],Stores_c[[#All],[City]])</f>
        <v>Lake Williammouth</v>
      </c>
      <c r="AF3433" t="str" cm="1">
        <f t="array" ref="AF3433">_xlfn.XLOOKUP(Orders_C[[#This Row],[Store_ID]],Stores_c[[#All],[Store_ID]],Stores_c[[#All],[Manager_Name]])</f>
        <v>Stephanie Dominguez</v>
      </c>
      <c r="AG3433" t="str" cm="1">
        <f t="array" ref="AG3433">_xlfn.XLOOKUP(Orders_C[[#This Row],[Store_ID]],Stores_c[[#All],[Store_ID]],Stores_c[[#All],[Store_Type]])</f>
        <v>Drive-Thru</v>
      </c>
    </row>
    <row r="3434" spans="1:33" x14ac:dyDescent="0.25">
      <c r="A3434">
        <v>7614</v>
      </c>
      <c r="B3434" s="1">
        <v>45744</v>
      </c>
      <c r="C3434" s="2">
        <v>0.22770833333333335</v>
      </c>
      <c r="D3434">
        <v>1923</v>
      </c>
      <c r="E3434">
        <v>213</v>
      </c>
      <c r="F3434">
        <v>453</v>
      </c>
      <c r="G3434">
        <v>338</v>
      </c>
      <c r="H3434">
        <v>2</v>
      </c>
      <c r="I3434">
        <v>475</v>
      </c>
      <c r="J3434">
        <v>5</v>
      </c>
      <c r="K3434">
        <v>23.75</v>
      </c>
      <c r="L3434">
        <v>968.75</v>
      </c>
      <c r="M3434" t="s">
        <v>20</v>
      </c>
      <c r="N3434" t="s">
        <v>23</v>
      </c>
      <c r="O3434">
        <v>21</v>
      </c>
      <c r="P3434">
        <v>5</v>
      </c>
      <c r="Q3434" t="s">
        <v>1637</v>
      </c>
      <c r="R3434">
        <v>505</v>
      </c>
      <c r="S3434" s="3">
        <v>0.05</v>
      </c>
      <c r="T3434" s="6">
        <v>398.75</v>
      </c>
      <c r="U3434" t="s">
        <v>6334</v>
      </c>
      <c r="V3434">
        <v>2025</v>
      </c>
      <c r="W3434" t="s">
        <v>6329</v>
      </c>
      <c r="X3434" t="str">
        <f>_xlfn.XLOOKUP(Orders_C[[#This Row],[Product_ID]],Products_C[Product_ID],Products_C[Product_Name])</f>
        <v>Chicken Wings</v>
      </c>
      <c r="Y3434" t="str">
        <f>_xlfn.XLOOKUP(Orders_C[[#This Row],[Product_ID]],Products_C[Product_ID],Products_C[Category])</f>
        <v>Burger</v>
      </c>
      <c r="Z3434" t="str">
        <f>_xlfn.XLOOKUP(Orders_C[[#This Row],[Store_ID]],Stores_c[Store_ID],Stores_c[City])</f>
        <v>Lake Kristashire</v>
      </c>
      <c r="AA3434" t="str">
        <f>_xlfn.XLOOKUP(Orders_C[[#This Row],[Customer_ID]],Customers_c[Customer_ID],Customers_c[Customer_Name])</f>
        <v>Kevin Brooks</v>
      </c>
      <c r="AB3434" s="6">
        <f>Orders_C[[#This Row],[Quantity]]*Orders_C[[#This Row],[Unit_Price]]*(1-Orders_C[[#This Row],[Discount %]])+Orders_C[[#This Row],[Tax]]</f>
        <v>926.25</v>
      </c>
      <c r="AC3434" s="9">
        <f>(Orders_C[[#This Row],[Unit_Price]]*Orders_C[[#This Row],[Quantity]])-Orders_C[[#This Row],[Discount]]+Orders_C[[#This Row],[Tax]]</f>
        <v>968.75</v>
      </c>
      <c r="AD3434" t="str">
        <f>IF(COUNTIF(Orders_C[[#All],[Customer_ID]],Orders_C[[#This Row],[Customer_ID]])&gt;1,"Repeat","New")</f>
        <v>Repeat</v>
      </c>
      <c r="AE3434" t="str" cm="1">
        <f t="array" ref="AE3434">_xlfn.XLOOKUP(Orders_C[[#This Row],[Store_ID]],Stores_c[[#All],[Store_ID]],Stores_c[[#All],[City]])</f>
        <v>Lake Kristashire</v>
      </c>
      <c r="AF3434" t="str" cm="1">
        <f t="array" ref="AF3434">_xlfn.XLOOKUP(Orders_C[[#This Row],[Store_ID]],Stores_c[[#All],[Store_ID]],Stores_c[[#All],[Manager_Name]])</f>
        <v>Andrea Daugherty</v>
      </c>
      <c r="AG3434" t="str" cm="1">
        <f t="array" ref="AG3434">_xlfn.XLOOKUP(Orders_C[[#This Row],[Store_ID]],Stores_c[[#All],[Store_ID]],Stores_c[[#All],[Store_Type]])</f>
        <v>Mall</v>
      </c>
    </row>
    <row r="3435" spans="1:33" x14ac:dyDescent="0.25">
      <c r="A3435">
        <v>8165</v>
      </c>
      <c r="B3435" s="1">
        <v>45986</v>
      </c>
      <c r="C3435" s="2">
        <v>0.10484953703703703</v>
      </c>
      <c r="D3435">
        <v>1524</v>
      </c>
      <c r="E3435">
        <v>219</v>
      </c>
      <c r="F3435">
        <v>532</v>
      </c>
      <c r="G3435">
        <v>315</v>
      </c>
      <c r="H3435">
        <v>2</v>
      </c>
      <c r="I3435">
        <v>475</v>
      </c>
      <c r="J3435">
        <v>5</v>
      </c>
      <c r="K3435">
        <v>23.75</v>
      </c>
      <c r="L3435">
        <v>968.75</v>
      </c>
      <c r="M3435" t="s">
        <v>18</v>
      </c>
      <c r="N3435" t="s">
        <v>23</v>
      </c>
      <c r="O3435">
        <v>53</v>
      </c>
      <c r="P3435">
        <v>3</v>
      </c>
      <c r="Q3435" t="s">
        <v>2188</v>
      </c>
      <c r="R3435">
        <v>503</v>
      </c>
      <c r="S3435" s="3">
        <v>0.05</v>
      </c>
      <c r="T3435" s="6">
        <v>398.75</v>
      </c>
      <c r="U3435" t="s">
        <v>6336</v>
      </c>
      <c r="V3435">
        <v>2025</v>
      </c>
      <c r="W3435" t="s">
        <v>6331</v>
      </c>
      <c r="X3435" t="str">
        <f>_xlfn.XLOOKUP(Orders_C[[#This Row],[Product_ID]],Products_C[Product_ID],Products_C[Product_Name])</f>
        <v>Popcorn Chicken</v>
      </c>
      <c r="Y3435" t="str">
        <f>_xlfn.XLOOKUP(Orders_C[[#This Row],[Product_ID]],Products_C[Product_ID],Products_C[Category])</f>
        <v>Beverage</v>
      </c>
      <c r="Z3435" t="str">
        <f>_xlfn.XLOOKUP(Orders_C[[#This Row],[Store_ID]],Stores_c[Store_ID],Stores_c[City])</f>
        <v>Lake David</v>
      </c>
      <c r="AA3435" t="str">
        <f>_xlfn.XLOOKUP(Orders_C[[#This Row],[Customer_ID]],Customers_c[Customer_ID],Customers_c[Customer_Name])</f>
        <v>Kristin Myers</v>
      </c>
      <c r="AB3435" s="6">
        <f>Orders_C[[#This Row],[Quantity]]*Orders_C[[#This Row],[Unit_Price]]*(1-Orders_C[[#This Row],[Discount %]])+Orders_C[[#This Row],[Tax]]</f>
        <v>926.25</v>
      </c>
      <c r="AC3435" s="9">
        <f>(Orders_C[[#This Row],[Unit_Price]]*Orders_C[[#This Row],[Quantity]])-Orders_C[[#This Row],[Discount]]+Orders_C[[#This Row],[Tax]]</f>
        <v>968.75</v>
      </c>
      <c r="AD3435" t="str">
        <f>IF(COUNTIF(Orders_C[[#All],[Customer_ID]],Orders_C[[#This Row],[Customer_ID]])&gt;1,"Repeat","New")</f>
        <v>Repeat</v>
      </c>
      <c r="AE3435" t="str" cm="1">
        <f t="array" ref="AE3435">_xlfn.XLOOKUP(Orders_C[[#This Row],[Store_ID]],Stores_c[[#All],[Store_ID]],Stores_c[[#All],[City]])</f>
        <v>Lake David</v>
      </c>
      <c r="AF3435" t="str" cm="1">
        <f t="array" ref="AF3435">_xlfn.XLOOKUP(Orders_C[[#This Row],[Store_ID]],Stores_c[[#All],[Store_ID]],Stores_c[[#All],[Manager_Name]])</f>
        <v>Joshua Hines</v>
      </c>
      <c r="AG3435" t="str" cm="1">
        <f t="array" ref="AG3435">_xlfn.XLOOKUP(Orders_C[[#This Row],[Store_ID]],Stores_c[[#All],[Store_ID]],Stores_c[[#All],[Store_Type]])</f>
        <v>Street</v>
      </c>
    </row>
    <row r="3436" spans="1:33" x14ac:dyDescent="0.25">
      <c r="A3436">
        <v>9940</v>
      </c>
      <c r="B3436" s="1">
        <v>45868</v>
      </c>
      <c r="C3436" s="2">
        <v>0.21783564814814815</v>
      </c>
      <c r="D3436">
        <v>1632</v>
      </c>
      <c r="E3436">
        <v>203</v>
      </c>
      <c r="F3436">
        <v>442</v>
      </c>
      <c r="G3436">
        <v>340</v>
      </c>
      <c r="H3436">
        <v>3</v>
      </c>
      <c r="I3436">
        <v>331</v>
      </c>
      <c r="J3436">
        <v>15</v>
      </c>
      <c r="K3436">
        <v>16.55</v>
      </c>
      <c r="L3436">
        <v>994.55</v>
      </c>
      <c r="M3436" t="s">
        <v>18</v>
      </c>
      <c r="N3436" t="s">
        <v>22</v>
      </c>
      <c r="O3436">
        <v>35</v>
      </c>
      <c r="P3436">
        <v>3</v>
      </c>
      <c r="Q3436" t="s">
        <v>3963</v>
      </c>
      <c r="R3436">
        <v>507</v>
      </c>
      <c r="S3436" s="3">
        <v>0.15</v>
      </c>
      <c r="T3436" s="6">
        <v>398.75</v>
      </c>
      <c r="U3436" t="s">
        <v>6341</v>
      </c>
      <c r="V3436">
        <v>2025</v>
      </c>
      <c r="W3436" t="s">
        <v>6329</v>
      </c>
      <c r="X3436" t="str">
        <f>_xlfn.XLOOKUP(Orders_C[[#This Row],[Product_ID]],Products_C[Product_ID],Products_C[Product_Name])</f>
        <v>Chocolate Lava Cake</v>
      </c>
      <c r="Y3436" t="str">
        <f>_xlfn.XLOOKUP(Orders_C[[#This Row],[Product_ID]],Products_C[Product_ID],Products_C[Category])</f>
        <v>Chicken</v>
      </c>
      <c r="Z3436" t="str">
        <f>_xlfn.XLOOKUP(Orders_C[[#This Row],[Store_ID]],Stores_c[Store_ID],Stores_c[City])</f>
        <v>Lake Williammouth</v>
      </c>
      <c r="AA3436" t="str">
        <f>_xlfn.XLOOKUP(Orders_C[[#This Row],[Customer_ID]],Customers_c[Customer_ID],Customers_c[Customer_Name])</f>
        <v>Mary Chan</v>
      </c>
      <c r="AB3436" s="6">
        <f>Orders_C[[#This Row],[Quantity]]*Orders_C[[#This Row],[Unit_Price]]*(1-Orders_C[[#This Row],[Discount %]])+Orders_C[[#This Row],[Tax]]</f>
        <v>860.59999999999991</v>
      </c>
      <c r="AC3436" s="9">
        <f>(Orders_C[[#This Row],[Unit_Price]]*Orders_C[[#This Row],[Quantity]])-Orders_C[[#This Row],[Discount]]+Orders_C[[#This Row],[Tax]]</f>
        <v>994.55</v>
      </c>
      <c r="AD3436" t="str">
        <f>IF(COUNTIF(Orders_C[[#All],[Customer_ID]],Orders_C[[#This Row],[Customer_ID]])&gt;1,"Repeat","New")</f>
        <v>Repeat</v>
      </c>
      <c r="AE3436" t="str" cm="1">
        <f t="array" ref="AE3436">_xlfn.XLOOKUP(Orders_C[[#This Row],[Store_ID]],Stores_c[[#All],[Store_ID]],Stores_c[[#All],[City]])</f>
        <v>Lake Williammouth</v>
      </c>
      <c r="AF3436" t="str" cm="1">
        <f t="array" ref="AF3436">_xlfn.XLOOKUP(Orders_C[[#This Row],[Store_ID]],Stores_c[[#All],[Store_ID]],Stores_c[[#All],[Manager_Name]])</f>
        <v>Stephanie Dominguez</v>
      </c>
      <c r="AG3436" t="str" cm="1">
        <f t="array" ref="AG3436">_xlfn.XLOOKUP(Orders_C[[#This Row],[Store_ID]],Stores_c[[#All],[Store_ID]],Stores_c[[#All],[Store_Type]])</f>
        <v>Drive-Thru</v>
      </c>
    </row>
    <row r="3437" spans="1:33" x14ac:dyDescent="0.25">
      <c r="A3437">
        <v>9512</v>
      </c>
      <c r="B3437" s="1">
        <v>45941</v>
      </c>
      <c r="C3437" s="2">
        <v>0.85872685185185182</v>
      </c>
      <c r="D3437">
        <v>1352</v>
      </c>
      <c r="E3437">
        <v>216</v>
      </c>
      <c r="F3437">
        <v>427</v>
      </c>
      <c r="G3437">
        <v>314</v>
      </c>
      <c r="H3437">
        <v>2</v>
      </c>
      <c r="I3437">
        <v>481</v>
      </c>
      <c r="J3437">
        <v>10</v>
      </c>
      <c r="K3437">
        <v>24.05</v>
      </c>
      <c r="L3437">
        <v>976.05</v>
      </c>
      <c r="M3437" t="s">
        <v>19</v>
      </c>
      <c r="N3437" t="s">
        <v>21</v>
      </c>
      <c r="O3437">
        <v>19</v>
      </c>
      <c r="P3437">
        <v>3</v>
      </c>
      <c r="Q3437" t="s">
        <v>3535</v>
      </c>
      <c r="R3437">
        <v>502</v>
      </c>
      <c r="S3437" s="3">
        <v>0.1</v>
      </c>
      <c r="T3437" s="6">
        <v>398.85</v>
      </c>
      <c r="U3437" t="s">
        <v>6332</v>
      </c>
      <c r="V3437">
        <v>2025</v>
      </c>
      <c r="W3437" t="s">
        <v>6333</v>
      </c>
      <c r="X3437" t="str">
        <f>_xlfn.XLOOKUP(Orders_C[[#This Row],[Product_ID]],Products_C[Product_ID],Products_C[Product_Name])</f>
        <v>Wrap</v>
      </c>
      <c r="Y3437" t="str">
        <f>_xlfn.XLOOKUP(Orders_C[[#This Row],[Product_ID]],Products_C[Product_ID],Products_C[Category])</f>
        <v>Burger</v>
      </c>
      <c r="Z3437" t="str">
        <f>_xlfn.XLOOKUP(Orders_C[[#This Row],[Store_ID]],Stores_c[Store_ID],Stores_c[City])</f>
        <v>Garciaview</v>
      </c>
      <c r="AA3437" t="str">
        <f>_xlfn.XLOOKUP(Orders_C[[#This Row],[Customer_ID]],Customers_c[Customer_ID],Customers_c[Customer_Name])</f>
        <v>Kurt Morales</v>
      </c>
      <c r="AB3437" s="6">
        <f>Orders_C[[#This Row],[Quantity]]*Orders_C[[#This Row],[Unit_Price]]*(1-Orders_C[[#This Row],[Discount %]])+Orders_C[[#This Row],[Tax]]</f>
        <v>889.85</v>
      </c>
      <c r="AC3437" s="9">
        <f>(Orders_C[[#This Row],[Unit_Price]]*Orders_C[[#This Row],[Quantity]])-Orders_C[[#This Row],[Discount]]+Orders_C[[#This Row],[Tax]]</f>
        <v>976.05</v>
      </c>
      <c r="AD3437" t="str">
        <f>IF(COUNTIF(Orders_C[[#All],[Customer_ID]],Orders_C[[#This Row],[Customer_ID]])&gt;1,"Repeat","New")</f>
        <v>Repeat</v>
      </c>
      <c r="AE3437" t="str" cm="1">
        <f t="array" ref="AE3437">_xlfn.XLOOKUP(Orders_C[[#This Row],[Store_ID]],Stores_c[[#All],[Store_ID]],Stores_c[[#All],[City]])</f>
        <v>Garciaview</v>
      </c>
      <c r="AF3437" t="str" cm="1">
        <f t="array" ref="AF3437">_xlfn.XLOOKUP(Orders_C[[#This Row],[Store_ID]],Stores_c[[#All],[Store_ID]],Stores_c[[#All],[Manager_Name]])</f>
        <v>Karina Washington</v>
      </c>
      <c r="AG3437" t="str" cm="1">
        <f t="array" ref="AG3437">_xlfn.XLOOKUP(Orders_C[[#This Row],[Store_ID]],Stores_c[[#All],[Store_ID]],Stores_c[[#All],[Store_Type]])</f>
        <v>Drive-Thru</v>
      </c>
    </row>
    <row r="3438" spans="1:33" x14ac:dyDescent="0.25">
      <c r="A3438">
        <v>9978</v>
      </c>
      <c r="B3438" s="1">
        <v>45960</v>
      </c>
      <c r="C3438" s="2">
        <v>0.6794675925925926</v>
      </c>
      <c r="D3438">
        <v>1631</v>
      </c>
      <c r="E3438">
        <v>224</v>
      </c>
      <c r="F3438">
        <v>419</v>
      </c>
      <c r="G3438">
        <v>310</v>
      </c>
      <c r="H3438">
        <v>2</v>
      </c>
      <c r="I3438">
        <v>487</v>
      </c>
      <c r="J3438">
        <v>15</v>
      </c>
      <c r="K3438">
        <v>24.35</v>
      </c>
      <c r="L3438">
        <v>983.35</v>
      </c>
      <c r="M3438" t="s">
        <v>18</v>
      </c>
      <c r="N3438" t="s">
        <v>21</v>
      </c>
      <c r="O3438">
        <v>51</v>
      </c>
      <c r="P3438">
        <v>5</v>
      </c>
      <c r="Q3438" t="s">
        <v>4001</v>
      </c>
      <c r="R3438">
        <v>503</v>
      </c>
      <c r="S3438" s="3">
        <v>0.15</v>
      </c>
      <c r="T3438" s="6">
        <v>398.95000000000005</v>
      </c>
      <c r="U3438" t="s">
        <v>6332</v>
      </c>
      <c r="V3438">
        <v>2025</v>
      </c>
      <c r="W3438" t="s">
        <v>6331</v>
      </c>
      <c r="X3438" t="str">
        <f>_xlfn.XLOOKUP(Orders_C[[#This Row],[Product_ID]],Products_C[Product_ID],Products_C[Product_Name])</f>
        <v>Chicken Bucket</v>
      </c>
      <c r="Y3438" t="str">
        <f>_xlfn.XLOOKUP(Orders_C[[#This Row],[Product_ID]],Products_C[Product_ID],Products_C[Category])</f>
        <v>Chicken</v>
      </c>
      <c r="Z3438" t="str">
        <f>_xlfn.XLOOKUP(Orders_C[[#This Row],[Store_ID]],Stores_c[Store_ID],Stores_c[City])</f>
        <v>Valdezton</v>
      </c>
      <c r="AA3438" t="str">
        <f>_xlfn.XLOOKUP(Orders_C[[#This Row],[Customer_ID]],Customers_c[Customer_ID],Customers_c[Customer_Name])</f>
        <v>Jasmine Lang</v>
      </c>
      <c r="AB3438" s="6">
        <f>Orders_C[[#This Row],[Quantity]]*Orders_C[[#This Row],[Unit_Price]]*(1-Orders_C[[#This Row],[Discount %]])+Orders_C[[#This Row],[Tax]]</f>
        <v>852.25</v>
      </c>
      <c r="AC3438" s="9">
        <f>(Orders_C[[#This Row],[Unit_Price]]*Orders_C[[#This Row],[Quantity]])-Orders_C[[#This Row],[Discount]]+Orders_C[[#This Row],[Tax]]</f>
        <v>983.35</v>
      </c>
      <c r="AD3438" t="str">
        <f>IF(COUNTIF(Orders_C[[#All],[Customer_ID]],Orders_C[[#This Row],[Customer_ID]])&gt;1,"Repeat","New")</f>
        <v>Repeat</v>
      </c>
      <c r="AE3438" t="str" cm="1">
        <f t="array" ref="AE3438">_xlfn.XLOOKUP(Orders_C[[#This Row],[Store_ID]],Stores_c[[#All],[Store_ID]],Stores_c[[#All],[City]])</f>
        <v>Valdezton</v>
      </c>
      <c r="AF3438" t="str" cm="1">
        <f t="array" ref="AF3438">_xlfn.XLOOKUP(Orders_C[[#This Row],[Store_ID]],Stores_c[[#All],[Store_ID]],Stores_c[[#All],[Manager_Name]])</f>
        <v>John Rodriguez</v>
      </c>
      <c r="AG3438" t="str" cm="1">
        <f t="array" ref="AG3438">_xlfn.XLOOKUP(Orders_C[[#This Row],[Store_ID]],Stores_c[[#All],[Store_ID]],Stores_c[[#All],[Store_Type]])</f>
        <v>Street</v>
      </c>
    </row>
    <row r="3439" spans="1:33" x14ac:dyDescent="0.25">
      <c r="A3439">
        <v>10650</v>
      </c>
      <c r="B3439" s="1">
        <v>46048</v>
      </c>
      <c r="C3439" s="2">
        <v>0.53215277777777781</v>
      </c>
      <c r="D3439">
        <v>1389</v>
      </c>
      <c r="E3439">
        <v>208</v>
      </c>
      <c r="F3439">
        <v>413</v>
      </c>
      <c r="G3439">
        <v>306</v>
      </c>
      <c r="H3439">
        <v>4</v>
      </c>
      <c r="I3439">
        <v>251</v>
      </c>
      <c r="J3439">
        <v>15</v>
      </c>
      <c r="K3439">
        <v>12.55</v>
      </c>
      <c r="L3439">
        <v>1001.55</v>
      </c>
      <c r="M3439" t="s">
        <v>20</v>
      </c>
      <c r="N3439" t="s">
        <v>22</v>
      </c>
      <c r="O3439">
        <v>56</v>
      </c>
      <c r="P3439">
        <v>5</v>
      </c>
      <c r="Q3439" t="s">
        <v>4673</v>
      </c>
      <c r="R3439">
        <v>509</v>
      </c>
      <c r="S3439" s="3">
        <v>0.15</v>
      </c>
      <c r="T3439" s="6">
        <v>399.15</v>
      </c>
      <c r="U3439" t="s">
        <v>6330</v>
      </c>
      <c r="V3439">
        <v>2026</v>
      </c>
      <c r="W3439" t="s">
        <v>6331</v>
      </c>
      <c r="X3439" t="str">
        <f>_xlfn.XLOOKUP(Orders_C[[#This Row],[Product_ID]],Products_C[Product_ID],Products_C[Product_Name])</f>
        <v>Veg Burger</v>
      </c>
      <c r="Y3439" t="str">
        <f>_xlfn.XLOOKUP(Orders_C[[#This Row],[Product_ID]],Products_C[Product_ID],Products_C[Category])</f>
        <v>Burger</v>
      </c>
      <c r="Z3439" t="str">
        <f>_xlfn.XLOOKUP(Orders_C[[#This Row],[Store_ID]],Stores_c[Store_ID],Stores_c[City])</f>
        <v>Tracyview</v>
      </c>
      <c r="AA3439" t="str">
        <f>_xlfn.XLOOKUP(Orders_C[[#This Row],[Customer_ID]],Customers_c[Customer_ID],Customers_c[Customer_Name])</f>
        <v>Karen Curtis</v>
      </c>
      <c r="AB3439" s="6">
        <f>Orders_C[[#This Row],[Quantity]]*Orders_C[[#This Row],[Unit_Price]]*(1-Orders_C[[#This Row],[Discount %]])+Orders_C[[#This Row],[Tax]]</f>
        <v>865.94999999999993</v>
      </c>
      <c r="AC3439" s="9">
        <f>(Orders_C[[#This Row],[Unit_Price]]*Orders_C[[#This Row],[Quantity]])-Orders_C[[#This Row],[Discount]]+Orders_C[[#This Row],[Tax]]</f>
        <v>1001.55</v>
      </c>
      <c r="AD3439" t="str">
        <f>IF(COUNTIF(Orders_C[[#All],[Customer_ID]],Orders_C[[#This Row],[Customer_ID]])&gt;1,"Repeat","New")</f>
        <v>Repeat</v>
      </c>
      <c r="AE3439" t="str" cm="1">
        <f t="array" ref="AE3439">_xlfn.XLOOKUP(Orders_C[[#This Row],[Store_ID]],Stores_c[[#All],[Store_ID]],Stores_c[[#All],[City]])</f>
        <v>Tracyview</v>
      </c>
      <c r="AF3439" t="str" cm="1">
        <f t="array" ref="AF3439">_xlfn.XLOOKUP(Orders_C[[#This Row],[Store_ID]],Stores_c[[#All],[Store_ID]],Stores_c[[#All],[Manager_Name]])</f>
        <v>Jeremiah Lee</v>
      </c>
      <c r="AG3439" t="str" cm="1">
        <f t="array" ref="AG3439">_xlfn.XLOOKUP(Orders_C[[#This Row],[Store_ID]],Stores_c[[#All],[Store_ID]],Stores_c[[#All],[Store_Type]])</f>
        <v>Mall</v>
      </c>
    </row>
    <row r="3440" spans="1:33" x14ac:dyDescent="0.25">
      <c r="A3440">
        <v>7613</v>
      </c>
      <c r="B3440" s="1">
        <v>45706</v>
      </c>
      <c r="C3440" s="2">
        <v>0.60295138888888888</v>
      </c>
      <c r="D3440">
        <v>1367</v>
      </c>
      <c r="E3440">
        <v>225</v>
      </c>
      <c r="F3440">
        <v>436</v>
      </c>
      <c r="G3440">
        <v>328</v>
      </c>
      <c r="H3440">
        <v>4</v>
      </c>
      <c r="I3440">
        <v>245</v>
      </c>
      <c r="J3440">
        <v>5</v>
      </c>
      <c r="K3440">
        <v>12.25</v>
      </c>
      <c r="L3440">
        <v>987.25</v>
      </c>
      <c r="M3440" t="s">
        <v>19</v>
      </c>
      <c r="N3440" t="s">
        <v>22</v>
      </c>
      <c r="O3440">
        <v>45</v>
      </c>
      <c r="P3440">
        <v>4</v>
      </c>
      <c r="Q3440" t="s">
        <v>1636</v>
      </c>
      <c r="R3440">
        <v>505</v>
      </c>
      <c r="S3440" s="3">
        <v>0.05</v>
      </c>
      <c r="T3440" s="6">
        <v>399.25</v>
      </c>
      <c r="U3440" t="s">
        <v>6338</v>
      </c>
      <c r="V3440">
        <v>2025</v>
      </c>
      <c r="W3440" t="s">
        <v>6331</v>
      </c>
      <c r="X3440" t="str">
        <f>_xlfn.XLOOKUP(Orders_C[[#This Row],[Product_ID]],Products_C[Product_ID],Products_C[Product_Name])</f>
        <v>Rice Bowl</v>
      </c>
      <c r="Y3440" t="str">
        <f>_xlfn.XLOOKUP(Orders_C[[#This Row],[Product_ID]],Products_C[Product_ID],Products_C[Category])</f>
        <v>Burger</v>
      </c>
      <c r="Z3440" t="str">
        <f>_xlfn.XLOOKUP(Orders_C[[#This Row],[Store_ID]],Stores_c[Store_ID],Stores_c[City])</f>
        <v>South Peter</v>
      </c>
      <c r="AA3440" t="str">
        <f>_xlfn.XLOOKUP(Orders_C[[#This Row],[Customer_ID]],Customers_c[Customer_ID],Customers_c[Customer_Name])</f>
        <v>Lisa Mccullough</v>
      </c>
      <c r="AB3440" s="6">
        <f>Orders_C[[#This Row],[Quantity]]*Orders_C[[#This Row],[Unit_Price]]*(1-Orders_C[[#This Row],[Discount %]])+Orders_C[[#This Row],[Tax]]</f>
        <v>943.25</v>
      </c>
      <c r="AC3440" s="9">
        <f>(Orders_C[[#This Row],[Unit_Price]]*Orders_C[[#This Row],[Quantity]])-Orders_C[[#This Row],[Discount]]+Orders_C[[#This Row],[Tax]]</f>
        <v>987.25</v>
      </c>
      <c r="AD3440" t="str">
        <f>IF(COUNTIF(Orders_C[[#All],[Customer_ID]],Orders_C[[#This Row],[Customer_ID]])&gt;1,"Repeat","New")</f>
        <v>Repeat</v>
      </c>
      <c r="AE3440" t="str" cm="1">
        <f t="array" ref="AE3440">_xlfn.XLOOKUP(Orders_C[[#This Row],[Store_ID]],Stores_c[[#All],[Store_ID]],Stores_c[[#All],[City]])</f>
        <v>South Peter</v>
      </c>
      <c r="AF3440" t="str" cm="1">
        <f t="array" ref="AF3440">_xlfn.XLOOKUP(Orders_C[[#This Row],[Store_ID]],Stores_c[[#All],[Store_ID]],Stores_c[[#All],[Manager_Name]])</f>
        <v>Gregory Lambert</v>
      </c>
      <c r="AG3440" t="str" cm="1">
        <f t="array" ref="AG3440">_xlfn.XLOOKUP(Orders_C[[#This Row],[Store_ID]],Stores_c[[#All],[Store_ID]],Stores_c[[#All],[Store_Type]])</f>
        <v>Street</v>
      </c>
    </row>
    <row r="3441" spans="1:33" x14ac:dyDescent="0.25">
      <c r="A3441">
        <v>8724</v>
      </c>
      <c r="B3441" s="1">
        <v>45830</v>
      </c>
      <c r="C3441" s="2">
        <v>0.43903935185185183</v>
      </c>
      <c r="D3441">
        <v>1370</v>
      </c>
      <c r="E3441">
        <v>220</v>
      </c>
      <c r="F3441">
        <v>476</v>
      </c>
      <c r="G3441">
        <v>307</v>
      </c>
      <c r="H3441">
        <v>4</v>
      </c>
      <c r="I3441">
        <v>245</v>
      </c>
      <c r="J3441">
        <v>5</v>
      </c>
      <c r="K3441">
        <v>12.25</v>
      </c>
      <c r="L3441">
        <v>987.25</v>
      </c>
      <c r="M3441" t="s">
        <v>19</v>
      </c>
      <c r="N3441" t="s">
        <v>23</v>
      </c>
      <c r="O3441">
        <v>12</v>
      </c>
      <c r="P3441">
        <v>2</v>
      </c>
      <c r="Q3441" t="s">
        <v>2747</v>
      </c>
      <c r="R3441">
        <v>505</v>
      </c>
      <c r="S3441" s="3">
        <v>0.05</v>
      </c>
      <c r="T3441" s="6">
        <v>399.25</v>
      </c>
      <c r="U3441" t="s">
        <v>6340</v>
      </c>
      <c r="V3441">
        <v>2025</v>
      </c>
      <c r="W3441" t="s">
        <v>6333</v>
      </c>
      <c r="X3441" t="str">
        <f>_xlfn.XLOOKUP(Orders_C[[#This Row],[Product_ID]],Products_C[Product_ID],Products_C[Product_Name])</f>
        <v>Chicken Wings</v>
      </c>
      <c r="Y3441" t="str">
        <f>_xlfn.XLOOKUP(Orders_C[[#This Row],[Product_ID]],Products_C[Product_ID],Products_C[Category])</f>
        <v>Chicken</v>
      </c>
      <c r="Z3441" t="str">
        <f>_xlfn.XLOOKUP(Orders_C[[#This Row],[Store_ID]],Stores_c[Store_ID],Stores_c[City])</f>
        <v>Williamborough</v>
      </c>
      <c r="AA3441" t="str">
        <f>_xlfn.XLOOKUP(Orders_C[[#This Row],[Customer_ID]],Customers_c[Customer_ID],Customers_c[Customer_Name])</f>
        <v>Kim Jensen</v>
      </c>
      <c r="AB3441" s="6">
        <f>Orders_C[[#This Row],[Quantity]]*Orders_C[[#This Row],[Unit_Price]]*(1-Orders_C[[#This Row],[Discount %]])+Orders_C[[#This Row],[Tax]]</f>
        <v>943.25</v>
      </c>
      <c r="AC3441" s="9">
        <f>(Orders_C[[#This Row],[Unit_Price]]*Orders_C[[#This Row],[Quantity]])-Orders_C[[#This Row],[Discount]]+Orders_C[[#This Row],[Tax]]</f>
        <v>987.25</v>
      </c>
      <c r="AD3441" t="str">
        <f>IF(COUNTIF(Orders_C[[#All],[Customer_ID]],Orders_C[[#This Row],[Customer_ID]])&gt;1,"Repeat","New")</f>
        <v>Repeat</v>
      </c>
      <c r="AE3441" t="str" cm="1">
        <f t="array" ref="AE3441">_xlfn.XLOOKUP(Orders_C[[#This Row],[Store_ID]],Stores_c[[#All],[Store_ID]],Stores_c[[#All],[City]])</f>
        <v>Williamborough</v>
      </c>
      <c r="AF3441" t="str" cm="1">
        <f t="array" ref="AF3441">_xlfn.XLOOKUP(Orders_C[[#This Row],[Store_ID]],Stores_c[[#All],[Store_ID]],Stores_c[[#All],[Manager_Name]])</f>
        <v>Michael Mcbride</v>
      </c>
      <c r="AG3441" t="str" cm="1">
        <f t="array" ref="AG3441">_xlfn.XLOOKUP(Orders_C[[#This Row],[Store_ID]],Stores_c[[#All],[Store_ID]],Stores_c[[#All],[Store_Type]])</f>
        <v>Mall</v>
      </c>
    </row>
    <row r="3442" spans="1:33" x14ac:dyDescent="0.25">
      <c r="A3442">
        <v>10442</v>
      </c>
      <c r="B3442" s="1">
        <v>45737</v>
      </c>
      <c r="C3442" s="2">
        <v>0.70910879629629631</v>
      </c>
      <c r="D3442">
        <v>1771</v>
      </c>
      <c r="E3442">
        <v>204</v>
      </c>
      <c r="F3442">
        <v>514</v>
      </c>
      <c r="G3442">
        <v>330</v>
      </c>
      <c r="H3442">
        <v>4</v>
      </c>
      <c r="I3442">
        <v>242</v>
      </c>
      <c r="J3442">
        <v>0</v>
      </c>
      <c r="K3442">
        <v>12.1</v>
      </c>
      <c r="L3442">
        <v>980.1</v>
      </c>
      <c r="M3442" t="s">
        <v>20</v>
      </c>
      <c r="N3442" t="s">
        <v>21</v>
      </c>
      <c r="O3442">
        <v>22</v>
      </c>
      <c r="P3442">
        <v>5</v>
      </c>
      <c r="Q3442" t="s">
        <v>4465</v>
      </c>
      <c r="R3442">
        <v>502</v>
      </c>
      <c r="S3442" s="3">
        <v>0</v>
      </c>
      <c r="T3442" s="6">
        <v>399.30000000000007</v>
      </c>
      <c r="U3442" t="s">
        <v>6334</v>
      </c>
      <c r="V3442">
        <v>2025</v>
      </c>
      <c r="W3442" t="s">
        <v>6329</v>
      </c>
      <c r="X3442" t="str">
        <f>_xlfn.XLOOKUP(Orders_C[[#This Row],[Product_ID]],Products_C[Product_ID],Products_C[Product_Name])</f>
        <v>Rice Bowl</v>
      </c>
      <c r="Y3442" t="str">
        <f>_xlfn.XLOOKUP(Orders_C[[#This Row],[Product_ID]],Products_C[Product_ID],Products_C[Category])</f>
        <v>Beverage</v>
      </c>
      <c r="Z3442" t="str">
        <f>_xlfn.XLOOKUP(Orders_C[[#This Row],[Store_ID]],Stores_c[Store_ID],Stores_c[City])</f>
        <v>New Robertfurt</v>
      </c>
      <c r="AA3442" t="str">
        <f>_xlfn.XLOOKUP(Orders_C[[#This Row],[Customer_ID]],Customers_c[Customer_ID],Customers_c[Customer_Name])</f>
        <v>David Barnett</v>
      </c>
      <c r="AB3442" s="6">
        <f>Orders_C[[#This Row],[Quantity]]*Orders_C[[#This Row],[Unit_Price]]*(1-Orders_C[[#This Row],[Discount %]])+Orders_C[[#This Row],[Tax]]</f>
        <v>980.1</v>
      </c>
      <c r="AC3442" s="9">
        <f>(Orders_C[[#This Row],[Unit_Price]]*Orders_C[[#This Row],[Quantity]])-Orders_C[[#This Row],[Discount]]+Orders_C[[#This Row],[Tax]]</f>
        <v>980.1</v>
      </c>
      <c r="AD3442" t="str">
        <f>IF(COUNTIF(Orders_C[[#All],[Customer_ID]],Orders_C[[#This Row],[Customer_ID]])&gt;1,"Repeat","New")</f>
        <v>Repeat</v>
      </c>
      <c r="AE3442" t="str" cm="1">
        <f t="array" ref="AE3442">_xlfn.XLOOKUP(Orders_C[[#This Row],[Store_ID]],Stores_c[[#All],[Store_ID]],Stores_c[[#All],[City]])</f>
        <v>New Robertfurt</v>
      </c>
      <c r="AF3442" t="str" cm="1">
        <f t="array" ref="AF3442">_xlfn.XLOOKUP(Orders_C[[#This Row],[Store_ID]],Stores_c[[#All],[Store_ID]],Stores_c[[#All],[Manager_Name]])</f>
        <v>Tiffany Gomez</v>
      </c>
      <c r="AG3442" t="str" cm="1">
        <f t="array" ref="AG3442">_xlfn.XLOOKUP(Orders_C[[#This Row],[Store_ID]],Stores_c[[#All],[Store_ID]],Stores_c[[#All],[Store_Type]])</f>
        <v>Street</v>
      </c>
    </row>
    <row r="3443" spans="1:33" x14ac:dyDescent="0.25">
      <c r="A3443">
        <v>8413</v>
      </c>
      <c r="B3443" s="1">
        <v>45892</v>
      </c>
      <c r="C3443" s="2">
        <v>0.76662037037037034</v>
      </c>
      <c r="D3443">
        <v>1178</v>
      </c>
      <c r="E3443">
        <v>223</v>
      </c>
      <c r="F3443">
        <v>430</v>
      </c>
      <c r="G3443">
        <v>304</v>
      </c>
      <c r="H3443">
        <v>2</v>
      </c>
      <c r="I3443">
        <v>470</v>
      </c>
      <c r="J3443">
        <v>0</v>
      </c>
      <c r="K3443">
        <v>23.5</v>
      </c>
      <c r="L3443">
        <v>963.5</v>
      </c>
      <c r="M3443" t="s">
        <v>19</v>
      </c>
      <c r="N3443" t="s">
        <v>21</v>
      </c>
      <c r="O3443">
        <v>42</v>
      </c>
      <c r="P3443">
        <v>4</v>
      </c>
      <c r="Q3443" t="s">
        <v>2436</v>
      </c>
      <c r="R3443">
        <v>506</v>
      </c>
      <c r="S3443" s="3">
        <v>0</v>
      </c>
      <c r="T3443" s="6">
        <v>399.5</v>
      </c>
      <c r="U3443" t="s">
        <v>6342</v>
      </c>
      <c r="V3443">
        <v>2025</v>
      </c>
      <c r="W3443" t="s">
        <v>6331</v>
      </c>
      <c r="X3443" t="str">
        <f>_xlfn.XLOOKUP(Orders_C[[#This Row],[Product_ID]],Products_C[Product_ID],Products_C[Product_Name])</f>
        <v>Veg Burger</v>
      </c>
      <c r="Y3443" t="str">
        <f>_xlfn.XLOOKUP(Orders_C[[#This Row],[Product_ID]],Products_C[Product_ID],Products_C[Category])</f>
        <v>Burger</v>
      </c>
      <c r="Z3443" t="str">
        <f>_xlfn.XLOOKUP(Orders_C[[#This Row],[Store_ID]],Stores_c[Store_ID],Stores_c[City])</f>
        <v>Chambershaven</v>
      </c>
      <c r="AA3443" t="str">
        <f>_xlfn.XLOOKUP(Orders_C[[#This Row],[Customer_ID]],Customers_c[Customer_ID],Customers_c[Customer_Name])</f>
        <v>Michael Gray</v>
      </c>
      <c r="AB3443" s="6">
        <f>Orders_C[[#This Row],[Quantity]]*Orders_C[[#This Row],[Unit_Price]]*(1-Orders_C[[#This Row],[Discount %]])+Orders_C[[#This Row],[Tax]]</f>
        <v>963.5</v>
      </c>
      <c r="AC3443" s="9">
        <f>(Orders_C[[#This Row],[Unit_Price]]*Orders_C[[#This Row],[Quantity]])-Orders_C[[#This Row],[Discount]]+Orders_C[[#This Row],[Tax]]</f>
        <v>963.5</v>
      </c>
      <c r="AD3443" t="str">
        <f>IF(COUNTIF(Orders_C[[#All],[Customer_ID]],Orders_C[[#This Row],[Customer_ID]])&gt;1,"Repeat","New")</f>
        <v>Repeat</v>
      </c>
      <c r="AE3443" t="str" cm="1">
        <f t="array" ref="AE3443">_xlfn.XLOOKUP(Orders_C[[#This Row],[Store_ID]],Stores_c[[#All],[Store_ID]],Stores_c[[#All],[City]])</f>
        <v>Chambershaven</v>
      </c>
      <c r="AF3443" t="str" cm="1">
        <f t="array" ref="AF3443">_xlfn.XLOOKUP(Orders_C[[#This Row],[Store_ID]],Stores_c[[#All],[Store_ID]],Stores_c[[#All],[Manager_Name]])</f>
        <v>Virginia Webster</v>
      </c>
      <c r="AG3443" t="str" cm="1">
        <f t="array" ref="AG3443">_xlfn.XLOOKUP(Orders_C[[#This Row],[Store_ID]],Stores_c[[#All],[Store_ID]],Stores_c[[#All],[Store_Type]])</f>
        <v>Street</v>
      </c>
    </row>
    <row r="3444" spans="1:33" x14ac:dyDescent="0.25">
      <c r="A3444">
        <v>6615</v>
      </c>
      <c r="B3444" s="1">
        <v>46030</v>
      </c>
      <c r="C3444" s="2">
        <v>0.38704861111111111</v>
      </c>
      <c r="D3444">
        <v>1589</v>
      </c>
      <c r="E3444">
        <v>207</v>
      </c>
      <c r="F3444">
        <v>464</v>
      </c>
      <c r="G3444">
        <v>304</v>
      </c>
      <c r="H3444">
        <v>2</v>
      </c>
      <c r="I3444">
        <v>476</v>
      </c>
      <c r="J3444">
        <v>5</v>
      </c>
      <c r="K3444">
        <v>23.8</v>
      </c>
      <c r="L3444">
        <v>970.8</v>
      </c>
      <c r="M3444" t="s">
        <v>18</v>
      </c>
      <c r="N3444" t="s">
        <v>23</v>
      </c>
      <c r="O3444">
        <v>58</v>
      </c>
      <c r="P3444">
        <v>4</v>
      </c>
      <c r="Q3444" t="s">
        <v>638</v>
      </c>
      <c r="R3444">
        <v>504</v>
      </c>
      <c r="S3444" s="3">
        <v>0.05</v>
      </c>
      <c r="T3444" s="6">
        <v>399.6</v>
      </c>
      <c r="U3444" t="s">
        <v>6330</v>
      </c>
      <c r="V3444">
        <v>2026</v>
      </c>
      <c r="W3444" t="s">
        <v>6331</v>
      </c>
      <c r="X3444" t="str">
        <f>_xlfn.XLOOKUP(Orders_C[[#This Row],[Product_ID]],Products_C[Product_ID],Products_C[Product_Name])</f>
        <v>Veg Burger</v>
      </c>
      <c r="Y3444" t="str">
        <f>_xlfn.XLOOKUP(Orders_C[[#This Row],[Product_ID]],Products_C[Product_ID],Products_C[Category])</f>
        <v>Burger</v>
      </c>
      <c r="Z3444" t="str">
        <f>_xlfn.XLOOKUP(Orders_C[[#This Row],[Store_ID]],Stores_c[Store_ID],Stores_c[City])</f>
        <v>Christineton</v>
      </c>
      <c r="AA3444" t="str">
        <f>_xlfn.XLOOKUP(Orders_C[[#This Row],[Customer_ID]],Customers_c[Customer_ID],Customers_c[Customer_Name])</f>
        <v>Andrew Johnson</v>
      </c>
      <c r="AB3444" s="6">
        <f>Orders_C[[#This Row],[Quantity]]*Orders_C[[#This Row],[Unit_Price]]*(1-Orders_C[[#This Row],[Discount %]])+Orders_C[[#This Row],[Tax]]</f>
        <v>928.19999999999993</v>
      </c>
      <c r="AC3444" s="9">
        <f>(Orders_C[[#This Row],[Unit_Price]]*Orders_C[[#This Row],[Quantity]])-Orders_C[[#This Row],[Discount]]+Orders_C[[#This Row],[Tax]]</f>
        <v>970.8</v>
      </c>
      <c r="AD3444" t="str">
        <f>IF(COUNTIF(Orders_C[[#All],[Customer_ID]],Orders_C[[#This Row],[Customer_ID]])&gt;1,"Repeat","New")</f>
        <v>Repeat</v>
      </c>
      <c r="AE3444" t="str" cm="1">
        <f t="array" ref="AE3444">_xlfn.XLOOKUP(Orders_C[[#This Row],[Store_ID]],Stores_c[[#All],[Store_ID]],Stores_c[[#All],[City]])</f>
        <v>Christineton</v>
      </c>
      <c r="AF3444" t="str" cm="1">
        <f t="array" ref="AF3444">_xlfn.XLOOKUP(Orders_C[[#This Row],[Store_ID]],Stores_c[[#All],[Store_ID]],Stores_c[[#All],[Manager_Name]])</f>
        <v>Dr. William Hubbard MD</v>
      </c>
      <c r="AG3444" t="str" cm="1">
        <f t="array" ref="AG3444">_xlfn.XLOOKUP(Orders_C[[#This Row],[Store_ID]],Stores_c[[#All],[Store_ID]],Stores_c[[#All],[Store_Type]])</f>
        <v>Street</v>
      </c>
    </row>
    <row r="3445" spans="1:33" x14ac:dyDescent="0.25">
      <c r="A3445">
        <v>6757</v>
      </c>
      <c r="B3445" s="1">
        <v>45703</v>
      </c>
      <c r="C3445" s="2">
        <v>0.69415509259259256</v>
      </c>
      <c r="D3445">
        <v>1835</v>
      </c>
      <c r="E3445">
        <v>202</v>
      </c>
      <c r="F3445">
        <v>408</v>
      </c>
      <c r="G3445">
        <v>336</v>
      </c>
      <c r="H3445">
        <v>2</v>
      </c>
      <c r="I3445">
        <v>476</v>
      </c>
      <c r="J3445">
        <v>5</v>
      </c>
      <c r="K3445">
        <v>23.8</v>
      </c>
      <c r="L3445">
        <v>970.8</v>
      </c>
      <c r="M3445" t="s">
        <v>19</v>
      </c>
      <c r="N3445" t="s">
        <v>22</v>
      </c>
      <c r="O3445">
        <v>39</v>
      </c>
      <c r="P3445">
        <v>2</v>
      </c>
      <c r="Q3445" t="s">
        <v>780</v>
      </c>
      <c r="R3445">
        <v>508</v>
      </c>
      <c r="S3445" s="3">
        <v>0.05</v>
      </c>
      <c r="T3445" s="6">
        <v>399.6</v>
      </c>
      <c r="U3445" t="s">
        <v>6338</v>
      </c>
      <c r="V3445">
        <v>2025</v>
      </c>
      <c r="W3445" t="s">
        <v>6329</v>
      </c>
      <c r="X3445" t="str">
        <f>_xlfn.XLOOKUP(Orders_C[[#This Row],[Product_ID]],Products_C[Product_ID],Products_C[Product_Name])</f>
        <v>Chicken Bucket</v>
      </c>
      <c r="Y3445" t="str">
        <f>_xlfn.XLOOKUP(Orders_C[[#This Row],[Product_ID]],Products_C[Product_ID],Products_C[Category])</f>
        <v>Dessert</v>
      </c>
      <c r="Z3445" t="str">
        <f>_xlfn.XLOOKUP(Orders_C[[#This Row],[Store_ID]],Stores_c[Store_ID],Stores_c[City])</f>
        <v>Rebekahside</v>
      </c>
      <c r="AA3445" t="str">
        <f>_xlfn.XLOOKUP(Orders_C[[#This Row],[Customer_ID]],Customers_c[Customer_ID],Customers_c[Customer_Name])</f>
        <v>Daniel Mendez</v>
      </c>
      <c r="AB3445" s="6">
        <f>Orders_C[[#This Row],[Quantity]]*Orders_C[[#This Row],[Unit_Price]]*(1-Orders_C[[#This Row],[Discount %]])+Orders_C[[#This Row],[Tax]]</f>
        <v>928.19999999999993</v>
      </c>
      <c r="AC3445" s="9">
        <f>(Orders_C[[#This Row],[Unit_Price]]*Orders_C[[#This Row],[Quantity]])-Orders_C[[#This Row],[Discount]]+Orders_C[[#This Row],[Tax]]</f>
        <v>970.8</v>
      </c>
      <c r="AD3445" t="str">
        <f>IF(COUNTIF(Orders_C[[#All],[Customer_ID]],Orders_C[[#This Row],[Customer_ID]])&gt;1,"Repeat","New")</f>
        <v>Repeat</v>
      </c>
      <c r="AE3445" t="str" cm="1">
        <f t="array" ref="AE3445">_xlfn.XLOOKUP(Orders_C[[#This Row],[Store_ID]],Stores_c[[#All],[Store_ID]],Stores_c[[#All],[City]])</f>
        <v>Rebekahside</v>
      </c>
      <c r="AF3445" t="str" cm="1">
        <f t="array" ref="AF3445">_xlfn.XLOOKUP(Orders_C[[#This Row],[Store_ID]],Stores_c[[#All],[Store_ID]],Stores_c[[#All],[Manager_Name]])</f>
        <v>Mark Ray</v>
      </c>
      <c r="AG3445" t="str" cm="1">
        <f t="array" ref="AG3445">_xlfn.XLOOKUP(Orders_C[[#This Row],[Store_ID]],Stores_c[[#All],[Store_ID]],Stores_c[[#All],[Store_Type]])</f>
        <v>Drive-Thru</v>
      </c>
    </row>
    <row r="3446" spans="1:33" x14ac:dyDescent="0.25">
      <c r="A3446">
        <v>8670</v>
      </c>
      <c r="B3446" s="1">
        <v>45865</v>
      </c>
      <c r="C3446" s="2">
        <v>0.57693287037037033</v>
      </c>
      <c r="D3446">
        <v>1752</v>
      </c>
      <c r="E3446">
        <v>209</v>
      </c>
      <c r="F3446">
        <v>488</v>
      </c>
      <c r="G3446">
        <v>324</v>
      </c>
      <c r="H3446">
        <v>2</v>
      </c>
      <c r="I3446">
        <v>476</v>
      </c>
      <c r="J3446">
        <v>5</v>
      </c>
      <c r="K3446">
        <v>23.8</v>
      </c>
      <c r="L3446">
        <v>970.8</v>
      </c>
      <c r="M3446" t="s">
        <v>19</v>
      </c>
      <c r="N3446" t="s">
        <v>23</v>
      </c>
      <c r="O3446">
        <v>59</v>
      </c>
      <c r="P3446">
        <v>2</v>
      </c>
      <c r="Q3446" t="s">
        <v>2693</v>
      </c>
      <c r="R3446">
        <v>510</v>
      </c>
      <c r="S3446" s="3">
        <v>0.05</v>
      </c>
      <c r="T3446" s="6">
        <v>399.6</v>
      </c>
      <c r="U3446" t="s">
        <v>6341</v>
      </c>
      <c r="V3446">
        <v>2025</v>
      </c>
      <c r="W3446" t="s">
        <v>6331</v>
      </c>
      <c r="X3446" t="str">
        <f>_xlfn.XLOOKUP(Orders_C[[#This Row],[Product_ID]],Products_C[Product_ID],Products_C[Product_Name])</f>
        <v>Krushers</v>
      </c>
      <c r="Y3446" t="str">
        <f>_xlfn.XLOOKUP(Orders_C[[#This Row],[Product_ID]],Products_C[Product_ID],Products_C[Category])</f>
        <v>Dessert</v>
      </c>
      <c r="Z3446" t="str">
        <f>_xlfn.XLOOKUP(Orders_C[[#This Row],[Store_ID]],Stores_c[Store_ID],Stores_c[City])</f>
        <v>Reidberg</v>
      </c>
      <c r="AA3446" t="str">
        <f>_xlfn.XLOOKUP(Orders_C[[#This Row],[Customer_ID]],Customers_c[Customer_ID],Customers_c[Customer_Name])</f>
        <v>Tammy Hall</v>
      </c>
      <c r="AB3446" s="6">
        <f>Orders_C[[#This Row],[Quantity]]*Orders_C[[#This Row],[Unit_Price]]*(1-Orders_C[[#This Row],[Discount %]])+Orders_C[[#This Row],[Tax]]</f>
        <v>928.19999999999993</v>
      </c>
      <c r="AC3446" s="9">
        <f>(Orders_C[[#This Row],[Unit_Price]]*Orders_C[[#This Row],[Quantity]])-Orders_C[[#This Row],[Discount]]+Orders_C[[#This Row],[Tax]]</f>
        <v>970.8</v>
      </c>
      <c r="AD3446" t="str">
        <f>IF(COUNTIF(Orders_C[[#All],[Customer_ID]],Orders_C[[#This Row],[Customer_ID]])&gt;1,"Repeat","New")</f>
        <v>Repeat</v>
      </c>
      <c r="AE3446" t="str" cm="1">
        <f t="array" ref="AE3446">_xlfn.XLOOKUP(Orders_C[[#This Row],[Store_ID]],Stores_c[[#All],[Store_ID]],Stores_c[[#All],[City]])</f>
        <v>Reidberg</v>
      </c>
      <c r="AF3446" t="str" cm="1">
        <f t="array" ref="AF3446">_xlfn.XLOOKUP(Orders_C[[#This Row],[Store_ID]],Stores_c[[#All],[Store_ID]],Stores_c[[#All],[Manager_Name]])</f>
        <v>Jeffrey Horn</v>
      </c>
      <c r="AG3446" t="str" cm="1">
        <f t="array" ref="AG3446">_xlfn.XLOOKUP(Orders_C[[#This Row],[Store_ID]],Stores_c[[#All],[Store_ID]],Stores_c[[#All],[Store_Type]])</f>
        <v>Drive-Thru</v>
      </c>
    </row>
    <row r="3447" spans="1:33" x14ac:dyDescent="0.25">
      <c r="A3447">
        <v>10844</v>
      </c>
      <c r="B3447" s="1">
        <v>45803</v>
      </c>
      <c r="C3447" s="2">
        <v>0.86508101851851849</v>
      </c>
      <c r="D3447">
        <v>1738</v>
      </c>
      <c r="E3447">
        <v>220</v>
      </c>
      <c r="F3447">
        <v>526</v>
      </c>
      <c r="G3447">
        <v>321</v>
      </c>
      <c r="H3447">
        <v>3</v>
      </c>
      <c r="I3447">
        <v>324</v>
      </c>
      <c r="J3447">
        <v>5</v>
      </c>
      <c r="K3447">
        <v>16.2</v>
      </c>
      <c r="L3447">
        <v>983.2</v>
      </c>
      <c r="M3447" t="s">
        <v>20</v>
      </c>
      <c r="N3447" t="s">
        <v>22</v>
      </c>
      <c r="O3447">
        <v>53</v>
      </c>
      <c r="P3447">
        <v>5</v>
      </c>
      <c r="Q3447" t="s">
        <v>4867</v>
      </c>
      <c r="R3447">
        <v>509</v>
      </c>
      <c r="S3447" s="3">
        <v>0.05</v>
      </c>
      <c r="T3447" s="6">
        <v>400.00000000000011</v>
      </c>
      <c r="U3447" t="s">
        <v>6339</v>
      </c>
      <c r="V3447">
        <v>2025</v>
      </c>
      <c r="W3447" t="s">
        <v>6331</v>
      </c>
      <c r="X3447" t="str">
        <f>_xlfn.XLOOKUP(Orders_C[[#This Row],[Product_ID]],Products_C[Product_ID],Products_C[Product_Name])</f>
        <v>Cold Coffee</v>
      </c>
      <c r="Y3447" t="str">
        <f>_xlfn.XLOOKUP(Orders_C[[#This Row],[Product_ID]],Products_C[Product_ID],Products_C[Category])</f>
        <v>Dessert</v>
      </c>
      <c r="Z3447" t="str">
        <f>_xlfn.XLOOKUP(Orders_C[[#This Row],[Store_ID]],Stores_c[Store_ID],Stores_c[City])</f>
        <v>Williamborough</v>
      </c>
      <c r="AA3447" t="str">
        <f>_xlfn.XLOOKUP(Orders_C[[#This Row],[Customer_ID]],Customers_c[Customer_ID],Customers_c[Customer_Name])</f>
        <v>Jeffrey Buck</v>
      </c>
      <c r="AB3447" s="6">
        <f>Orders_C[[#This Row],[Quantity]]*Orders_C[[#This Row],[Unit_Price]]*(1-Orders_C[[#This Row],[Discount %]])+Orders_C[[#This Row],[Tax]]</f>
        <v>939.6</v>
      </c>
      <c r="AC3447" s="9">
        <f>(Orders_C[[#This Row],[Unit_Price]]*Orders_C[[#This Row],[Quantity]])-Orders_C[[#This Row],[Discount]]+Orders_C[[#This Row],[Tax]]</f>
        <v>983.2</v>
      </c>
      <c r="AD3447" t="str">
        <f>IF(COUNTIF(Orders_C[[#All],[Customer_ID]],Orders_C[[#This Row],[Customer_ID]])&gt;1,"Repeat","New")</f>
        <v>Repeat</v>
      </c>
      <c r="AE3447" t="str" cm="1">
        <f t="array" ref="AE3447">_xlfn.XLOOKUP(Orders_C[[#This Row],[Store_ID]],Stores_c[[#All],[Store_ID]],Stores_c[[#All],[City]])</f>
        <v>Williamborough</v>
      </c>
      <c r="AF3447" t="str" cm="1">
        <f t="array" ref="AF3447">_xlfn.XLOOKUP(Orders_C[[#This Row],[Store_ID]],Stores_c[[#All],[Store_ID]],Stores_c[[#All],[Manager_Name]])</f>
        <v>Michael Mcbride</v>
      </c>
      <c r="AG3447" t="str" cm="1">
        <f t="array" ref="AG3447">_xlfn.XLOOKUP(Orders_C[[#This Row],[Store_ID]],Stores_c[[#All],[Store_ID]],Stores_c[[#All],[Store_Type]])</f>
        <v>Mall</v>
      </c>
    </row>
    <row r="3448" spans="1:33" x14ac:dyDescent="0.25">
      <c r="A3448">
        <v>8307</v>
      </c>
      <c r="B3448" s="1">
        <v>45719</v>
      </c>
      <c r="C3448" s="2">
        <v>0.50612268518518522</v>
      </c>
      <c r="D3448">
        <v>1650</v>
      </c>
      <c r="E3448">
        <v>217</v>
      </c>
      <c r="F3448">
        <v>487</v>
      </c>
      <c r="G3448">
        <v>336</v>
      </c>
      <c r="H3448">
        <v>2</v>
      </c>
      <c r="I3448">
        <v>471</v>
      </c>
      <c r="J3448">
        <v>0</v>
      </c>
      <c r="K3448">
        <v>23.55</v>
      </c>
      <c r="L3448">
        <v>965.55</v>
      </c>
      <c r="M3448" t="s">
        <v>18</v>
      </c>
      <c r="N3448" t="s">
        <v>21</v>
      </c>
      <c r="O3448">
        <v>57</v>
      </c>
      <c r="P3448">
        <v>3</v>
      </c>
      <c r="Q3448" t="s">
        <v>2330</v>
      </c>
      <c r="R3448">
        <v>510</v>
      </c>
      <c r="S3448" s="3">
        <v>0</v>
      </c>
      <c r="T3448" s="6">
        <v>400.35</v>
      </c>
      <c r="U3448" t="s">
        <v>6334</v>
      </c>
      <c r="V3448">
        <v>2025</v>
      </c>
      <c r="W3448" t="s">
        <v>6331</v>
      </c>
      <c r="X3448" t="str">
        <f>_xlfn.XLOOKUP(Orders_C[[#This Row],[Product_ID]],Products_C[Product_ID],Products_C[Product_Name])</f>
        <v>Chicken Bucket</v>
      </c>
      <c r="Y3448" t="str">
        <f>_xlfn.XLOOKUP(Orders_C[[#This Row],[Product_ID]],Products_C[Product_ID],Products_C[Category])</f>
        <v>Dessert</v>
      </c>
      <c r="Z3448" t="str">
        <f>_xlfn.XLOOKUP(Orders_C[[#This Row],[Store_ID]],Stores_c[Store_ID],Stores_c[City])</f>
        <v>West Rebecca</v>
      </c>
      <c r="AA3448" t="str">
        <f>_xlfn.XLOOKUP(Orders_C[[#This Row],[Customer_ID]],Customers_c[Customer_ID],Customers_c[Customer_Name])</f>
        <v>Dawn Hoffman</v>
      </c>
      <c r="AB3448" s="6">
        <f>Orders_C[[#This Row],[Quantity]]*Orders_C[[#This Row],[Unit_Price]]*(1-Orders_C[[#This Row],[Discount %]])+Orders_C[[#This Row],[Tax]]</f>
        <v>965.55</v>
      </c>
      <c r="AC3448" s="9">
        <f>(Orders_C[[#This Row],[Unit_Price]]*Orders_C[[#This Row],[Quantity]])-Orders_C[[#This Row],[Discount]]+Orders_C[[#This Row],[Tax]]</f>
        <v>965.55</v>
      </c>
      <c r="AD3448" t="str">
        <f>IF(COUNTIF(Orders_C[[#All],[Customer_ID]],Orders_C[[#This Row],[Customer_ID]])&gt;1,"Repeat","New")</f>
        <v>Repeat</v>
      </c>
      <c r="AE3448" t="str" cm="1">
        <f t="array" ref="AE3448">_xlfn.XLOOKUP(Orders_C[[#This Row],[Store_ID]],Stores_c[[#All],[Store_ID]],Stores_c[[#All],[City]])</f>
        <v>West Rebecca</v>
      </c>
      <c r="AF3448" t="str" cm="1">
        <f t="array" ref="AF3448">_xlfn.XLOOKUP(Orders_C[[#This Row],[Store_ID]],Stores_c[[#All],[Store_ID]],Stores_c[[#All],[Manager_Name]])</f>
        <v>Albert Smith</v>
      </c>
      <c r="AG3448" t="str" cm="1">
        <f t="array" ref="AG3448">_xlfn.XLOOKUP(Orders_C[[#This Row],[Store_ID]],Stores_c[[#All],[Store_ID]],Stores_c[[#All],[Store_Type]])</f>
        <v>Mall</v>
      </c>
    </row>
    <row r="3449" spans="1:33" x14ac:dyDescent="0.25">
      <c r="A3449">
        <v>10070</v>
      </c>
      <c r="B3449" s="1">
        <v>45978</v>
      </c>
      <c r="C3449" s="2">
        <v>0.96046296296296296</v>
      </c>
      <c r="D3449">
        <v>1768</v>
      </c>
      <c r="E3449">
        <v>207</v>
      </c>
      <c r="F3449">
        <v>459</v>
      </c>
      <c r="G3449">
        <v>311</v>
      </c>
      <c r="H3449">
        <v>2</v>
      </c>
      <c r="I3449">
        <v>477</v>
      </c>
      <c r="J3449">
        <v>5</v>
      </c>
      <c r="K3449">
        <v>23.85</v>
      </c>
      <c r="L3449">
        <v>972.85</v>
      </c>
      <c r="M3449" t="s">
        <v>19</v>
      </c>
      <c r="N3449" t="s">
        <v>23</v>
      </c>
      <c r="O3449">
        <v>10</v>
      </c>
      <c r="P3449">
        <v>5</v>
      </c>
      <c r="Q3449" t="s">
        <v>4093</v>
      </c>
      <c r="R3449">
        <v>501</v>
      </c>
      <c r="S3449" s="3">
        <v>0.05</v>
      </c>
      <c r="T3449" s="6">
        <v>400.45000000000005</v>
      </c>
      <c r="U3449" t="s">
        <v>6336</v>
      </c>
      <c r="V3449">
        <v>2025</v>
      </c>
      <c r="W3449" t="s">
        <v>6333</v>
      </c>
      <c r="X3449" t="str">
        <f>_xlfn.XLOOKUP(Orders_C[[#This Row],[Product_ID]],Products_C[Product_ID],Products_C[Product_Name])</f>
        <v>Pepsi</v>
      </c>
      <c r="Y3449" t="str">
        <f>_xlfn.XLOOKUP(Orders_C[[#This Row],[Product_ID]],Products_C[Product_ID],Products_C[Category])</f>
        <v>Dessert</v>
      </c>
      <c r="Z3449" t="str">
        <f>_xlfn.XLOOKUP(Orders_C[[#This Row],[Store_ID]],Stores_c[Store_ID],Stores_c[City])</f>
        <v>Christineton</v>
      </c>
      <c r="AA3449" t="str">
        <f>_xlfn.XLOOKUP(Orders_C[[#This Row],[Customer_ID]],Customers_c[Customer_ID],Customers_c[Customer_Name])</f>
        <v>Joseph Ward</v>
      </c>
      <c r="AB3449" s="6">
        <f>Orders_C[[#This Row],[Quantity]]*Orders_C[[#This Row],[Unit_Price]]*(1-Orders_C[[#This Row],[Discount %]])+Orders_C[[#This Row],[Tax]]</f>
        <v>930.15</v>
      </c>
      <c r="AC3449" s="9">
        <f>(Orders_C[[#This Row],[Unit_Price]]*Orders_C[[#This Row],[Quantity]])-Orders_C[[#This Row],[Discount]]+Orders_C[[#This Row],[Tax]]</f>
        <v>972.85</v>
      </c>
      <c r="AD3449" t="str">
        <f>IF(COUNTIF(Orders_C[[#All],[Customer_ID]],Orders_C[[#This Row],[Customer_ID]])&gt;1,"Repeat","New")</f>
        <v>Repeat</v>
      </c>
      <c r="AE3449" t="str" cm="1">
        <f t="array" ref="AE3449">_xlfn.XLOOKUP(Orders_C[[#This Row],[Store_ID]],Stores_c[[#All],[Store_ID]],Stores_c[[#All],[City]])</f>
        <v>Christineton</v>
      </c>
      <c r="AF3449" t="str" cm="1">
        <f t="array" ref="AF3449">_xlfn.XLOOKUP(Orders_C[[#This Row],[Store_ID]],Stores_c[[#All],[Store_ID]],Stores_c[[#All],[Manager_Name]])</f>
        <v>Dr. William Hubbard MD</v>
      </c>
      <c r="AG3449" t="str" cm="1">
        <f t="array" ref="AG3449">_xlfn.XLOOKUP(Orders_C[[#This Row],[Store_ID]],Stores_c[[#All],[Store_ID]],Stores_c[[#All],[Store_Type]])</f>
        <v>Street</v>
      </c>
    </row>
    <row r="3450" spans="1:33" x14ac:dyDescent="0.25">
      <c r="A3450">
        <v>8158</v>
      </c>
      <c r="B3450" s="1">
        <v>45998</v>
      </c>
      <c r="C3450" s="2">
        <v>0.38893518518518516</v>
      </c>
      <c r="D3450">
        <v>1716</v>
      </c>
      <c r="E3450">
        <v>204</v>
      </c>
      <c r="F3450">
        <v>435</v>
      </c>
      <c r="G3450">
        <v>305</v>
      </c>
      <c r="H3450">
        <v>2</v>
      </c>
      <c r="I3450">
        <v>483</v>
      </c>
      <c r="J3450">
        <v>10</v>
      </c>
      <c r="K3450">
        <v>24.15</v>
      </c>
      <c r="L3450">
        <v>980.15</v>
      </c>
      <c r="M3450" t="s">
        <v>19</v>
      </c>
      <c r="N3450" t="s">
        <v>22</v>
      </c>
      <c r="O3450">
        <v>53</v>
      </c>
      <c r="P3450">
        <v>4</v>
      </c>
      <c r="Q3450" t="s">
        <v>2181</v>
      </c>
      <c r="R3450">
        <v>506</v>
      </c>
      <c r="S3450" s="3">
        <v>0.1</v>
      </c>
      <c r="T3450" s="6">
        <v>400.54999999999995</v>
      </c>
      <c r="U3450" t="s">
        <v>6328</v>
      </c>
      <c r="V3450">
        <v>2025</v>
      </c>
      <c r="W3450" t="s">
        <v>6331</v>
      </c>
      <c r="X3450" t="str">
        <f>_xlfn.XLOOKUP(Orders_C[[#This Row],[Product_ID]],Products_C[Product_ID],Products_C[Product_Name])</f>
        <v>Krushers</v>
      </c>
      <c r="Y3450" t="str">
        <f>_xlfn.XLOOKUP(Orders_C[[#This Row],[Product_ID]],Products_C[Product_ID],Products_C[Category])</f>
        <v>Dessert</v>
      </c>
      <c r="Z3450" t="str">
        <f>_xlfn.XLOOKUP(Orders_C[[#This Row],[Store_ID]],Stores_c[Store_ID],Stores_c[City])</f>
        <v>New Robertfurt</v>
      </c>
      <c r="AA3450" t="str">
        <f>_xlfn.XLOOKUP(Orders_C[[#This Row],[Customer_ID]],Customers_c[Customer_ID],Customers_c[Customer_Name])</f>
        <v>Nathan Rodgers</v>
      </c>
      <c r="AB3450" s="6">
        <f>Orders_C[[#This Row],[Quantity]]*Orders_C[[#This Row],[Unit_Price]]*(1-Orders_C[[#This Row],[Discount %]])+Orders_C[[#This Row],[Tax]]</f>
        <v>893.55</v>
      </c>
      <c r="AC3450" s="9">
        <f>(Orders_C[[#This Row],[Unit_Price]]*Orders_C[[#This Row],[Quantity]])-Orders_C[[#This Row],[Discount]]+Orders_C[[#This Row],[Tax]]</f>
        <v>980.15</v>
      </c>
      <c r="AD3450" t="str">
        <f>IF(COUNTIF(Orders_C[[#All],[Customer_ID]],Orders_C[[#This Row],[Customer_ID]])&gt;1,"Repeat","New")</f>
        <v>Repeat</v>
      </c>
      <c r="AE3450" t="str" cm="1">
        <f t="array" ref="AE3450">_xlfn.XLOOKUP(Orders_C[[#This Row],[Store_ID]],Stores_c[[#All],[Store_ID]],Stores_c[[#All],[City]])</f>
        <v>New Robertfurt</v>
      </c>
      <c r="AF3450" t="str" cm="1">
        <f t="array" ref="AF3450">_xlfn.XLOOKUP(Orders_C[[#This Row],[Store_ID]],Stores_c[[#All],[Store_ID]],Stores_c[[#All],[Manager_Name]])</f>
        <v>Tiffany Gomez</v>
      </c>
      <c r="AG3450" t="str" cm="1">
        <f t="array" ref="AG3450">_xlfn.XLOOKUP(Orders_C[[#This Row],[Store_ID]],Stores_c[[#All],[Store_ID]],Stores_c[[#All],[Store_Type]])</f>
        <v>Street</v>
      </c>
    </row>
    <row r="3451" spans="1:33" x14ac:dyDescent="0.25">
      <c r="A3451">
        <v>8355</v>
      </c>
      <c r="B3451" s="1">
        <v>45873</v>
      </c>
      <c r="C3451" s="2">
        <v>0.95793981481481483</v>
      </c>
      <c r="D3451">
        <v>1464</v>
      </c>
      <c r="E3451">
        <v>210</v>
      </c>
      <c r="F3451">
        <v>435</v>
      </c>
      <c r="G3451">
        <v>305</v>
      </c>
      <c r="H3451">
        <v>2</v>
      </c>
      <c r="I3451">
        <v>483</v>
      </c>
      <c r="J3451">
        <v>10</v>
      </c>
      <c r="K3451">
        <v>24.15</v>
      </c>
      <c r="L3451">
        <v>980.15</v>
      </c>
      <c r="M3451" t="s">
        <v>19</v>
      </c>
      <c r="N3451" t="s">
        <v>23</v>
      </c>
      <c r="O3451">
        <v>47</v>
      </c>
      <c r="P3451">
        <v>2</v>
      </c>
      <c r="Q3451" t="s">
        <v>2378</v>
      </c>
      <c r="R3451">
        <v>501</v>
      </c>
      <c r="S3451" s="3">
        <v>0.1</v>
      </c>
      <c r="T3451" s="6">
        <v>400.54999999999995</v>
      </c>
      <c r="U3451" t="s">
        <v>6342</v>
      </c>
      <c r="V3451">
        <v>2025</v>
      </c>
      <c r="W3451" t="s">
        <v>6331</v>
      </c>
      <c r="X3451" t="str">
        <f>_xlfn.XLOOKUP(Orders_C[[#This Row],[Product_ID]],Products_C[Product_ID],Products_C[Product_Name])</f>
        <v>Krushers</v>
      </c>
      <c r="Y3451" t="str">
        <f>_xlfn.XLOOKUP(Orders_C[[#This Row],[Product_ID]],Products_C[Product_ID],Products_C[Category])</f>
        <v>Dessert</v>
      </c>
      <c r="Z3451" t="str">
        <f>_xlfn.XLOOKUP(Orders_C[[#This Row],[Store_ID]],Stores_c[Store_ID],Stores_c[City])</f>
        <v>East William</v>
      </c>
      <c r="AA3451" t="str">
        <f>_xlfn.XLOOKUP(Orders_C[[#This Row],[Customer_ID]],Customers_c[Customer_ID],Customers_c[Customer_Name])</f>
        <v>Steven Murphy</v>
      </c>
      <c r="AB3451" s="6">
        <f>Orders_C[[#This Row],[Quantity]]*Orders_C[[#This Row],[Unit_Price]]*(1-Orders_C[[#This Row],[Discount %]])+Orders_C[[#This Row],[Tax]]</f>
        <v>893.55</v>
      </c>
      <c r="AC3451" s="9">
        <f>(Orders_C[[#This Row],[Unit_Price]]*Orders_C[[#This Row],[Quantity]])-Orders_C[[#This Row],[Discount]]+Orders_C[[#This Row],[Tax]]</f>
        <v>980.15</v>
      </c>
      <c r="AD3451" t="str">
        <f>IF(COUNTIF(Orders_C[[#All],[Customer_ID]],Orders_C[[#This Row],[Customer_ID]])&gt;1,"Repeat","New")</f>
        <v>Repeat</v>
      </c>
      <c r="AE3451" t="str" cm="1">
        <f t="array" ref="AE3451">_xlfn.XLOOKUP(Orders_C[[#This Row],[Store_ID]],Stores_c[[#All],[Store_ID]],Stores_c[[#All],[City]])</f>
        <v>East William</v>
      </c>
      <c r="AF3451" t="str" cm="1">
        <f t="array" ref="AF3451">_xlfn.XLOOKUP(Orders_C[[#This Row],[Store_ID]],Stores_c[[#All],[Store_ID]],Stores_c[[#All],[Manager_Name]])</f>
        <v>Victoria Butler</v>
      </c>
      <c r="AG3451" t="str" cm="1">
        <f t="array" ref="AG3451">_xlfn.XLOOKUP(Orders_C[[#This Row],[Store_ID]],Stores_c[[#All],[Store_ID]],Stores_c[[#All],[Store_Type]])</f>
        <v>Drive-Thru</v>
      </c>
    </row>
    <row r="3452" spans="1:33" x14ac:dyDescent="0.25">
      <c r="A3452">
        <v>6029</v>
      </c>
      <c r="B3452" s="1">
        <v>45732</v>
      </c>
      <c r="C3452" s="2">
        <v>0.5949768518518519</v>
      </c>
      <c r="D3452">
        <v>1047</v>
      </c>
      <c r="E3452">
        <v>205</v>
      </c>
      <c r="F3452">
        <v>492</v>
      </c>
      <c r="G3452">
        <v>316</v>
      </c>
      <c r="H3452">
        <v>4</v>
      </c>
      <c r="I3452">
        <v>249</v>
      </c>
      <c r="J3452">
        <v>10</v>
      </c>
      <c r="K3452">
        <v>12.45</v>
      </c>
      <c r="L3452">
        <v>998.45</v>
      </c>
      <c r="M3452" t="s">
        <v>19</v>
      </c>
      <c r="N3452" t="s">
        <v>23</v>
      </c>
      <c r="O3452">
        <v>26</v>
      </c>
      <c r="P3452">
        <v>3</v>
      </c>
      <c r="Q3452" t="s">
        <v>52</v>
      </c>
      <c r="R3452">
        <v>507</v>
      </c>
      <c r="S3452" s="3">
        <v>0.1</v>
      </c>
      <c r="T3452" s="6">
        <v>400.85</v>
      </c>
      <c r="U3452" t="s">
        <v>6334</v>
      </c>
      <c r="V3452">
        <v>2025</v>
      </c>
      <c r="W3452" t="s">
        <v>6329</v>
      </c>
      <c r="X3452" t="str">
        <f>_xlfn.XLOOKUP(Orders_C[[#This Row],[Product_ID]],Products_C[Product_ID],Products_C[Product_Name])</f>
        <v>Popcorn Chicken</v>
      </c>
      <c r="Y3452" t="str">
        <f>_xlfn.XLOOKUP(Orders_C[[#This Row],[Product_ID]],Products_C[Product_ID],Products_C[Category])</f>
        <v>Dessert</v>
      </c>
      <c r="Z3452" t="str">
        <f>_xlfn.XLOOKUP(Orders_C[[#This Row],[Store_ID]],Stores_c[Store_ID],Stores_c[City])</f>
        <v>Port Jacob</v>
      </c>
      <c r="AA3452" t="str">
        <f>_xlfn.XLOOKUP(Orders_C[[#This Row],[Customer_ID]],Customers_c[Customer_ID],Customers_c[Customer_Name])</f>
        <v>Anthony Fitzgerald</v>
      </c>
      <c r="AB3452" s="6">
        <f>Orders_C[[#This Row],[Quantity]]*Orders_C[[#This Row],[Unit_Price]]*(1-Orders_C[[#This Row],[Discount %]])+Orders_C[[#This Row],[Tax]]</f>
        <v>908.85</v>
      </c>
      <c r="AC3452" s="9">
        <f>(Orders_C[[#This Row],[Unit_Price]]*Orders_C[[#This Row],[Quantity]])-Orders_C[[#This Row],[Discount]]+Orders_C[[#This Row],[Tax]]</f>
        <v>998.45</v>
      </c>
      <c r="AD3452" t="str">
        <f>IF(COUNTIF(Orders_C[[#All],[Customer_ID]],Orders_C[[#This Row],[Customer_ID]])&gt;1,"Repeat","New")</f>
        <v>Repeat</v>
      </c>
      <c r="AE3452" t="str" cm="1">
        <f t="array" ref="AE3452">_xlfn.XLOOKUP(Orders_C[[#This Row],[Store_ID]],Stores_c[[#All],[Store_ID]],Stores_c[[#All],[City]])</f>
        <v>Port Jacob</v>
      </c>
      <c r="AF3452" t="str" cm="1">
        <f t="array" ref="AF3452">_xlfn.XLOOKUP(Orders_C[[#This Row],[Store_ID]],Stores_c[[#All],[Store_ID]],Stores_c[[#All],[Manager_Name]])</f>
        <v>David Harris</v>
      </c>
      <c r="AG3452" t="str" cm="1">
        <f t="array" ref="AG3452">_xlfn.XLOOKUP(Orders_C[[#This Row],[Store_ID]],Stores_c[[#All],[Store_ID]],Stores_c[[#All],[Store_Type]])</f>
        <v>Mall</v>
      </c>
    </row>
    <row r="3453" spans="1:33" x14ac:dyDescent="0.25">
      <c r="A3453">
        <v>8809</v>
      </c>
      <c r="B3453" s="1">
        <v>46060</v>
      </c>
      <c r="C3453" s="2">
        <v>0.42974537037037036</v>
      </c>
      <c r="D3453">
        <v>1521</v>
      </c>
      <c r="E3453">
        <v>209</v>
      </c>
      <c r="F3453">
        <v>513</v>
      </c>
      <c r="G3453">
        <v>326</v>
      </c>
      <c r="H3453">
        <v>4</v>
      </c>
      <c r="I3453">
        <v>249</v>
      </c>
      <c r="J3453">
        <v>10</v>
      </c>
      <c r="K3453">
        <v>12.45</v>
      </c>
      <c r="L3453">
        <v>998.45</v>
      </c>
      <c r="M3453" t="s">
        <v>19</v>
      </c>
      <c r="N3453" t="s">
        <v>22</v>
      </c>
      <c r="O3453">
        <v>55</v>
      </c>
      <c r="P3453">
        <v>4</v>
      </c>
      <c r="Q3453" t="s">
        <v>2832</v>
      </c>
      <c r="R3453">
        <v>508</v>
      </c>
      <c r="S3453" s="3">
        <v>0.1</v>
      </c>
      <c r="T3453" s="6">
        <v>400.85</v>
      </c>
      <c r="U3453" t="s">
        <v>6338</v>
      </c>
      <c r="V3453">
        <v>2026</v>
      </c>
      <c r="W3453" t="s">
        <v>6331</v>
      </c>
      <c r="X3453" t="str">
        <f>_xlfn.XLOOKUP(Orders_C[[#This Row],[Product_ID]],Products_C[Product_ID],Products_C[Product_Name])</f>
        <v>Rice Bowl</v>
      </c>
      <c r="Y3453" t="str">
        <f>_xlfn.XLOOKUP(Orders_C[[#This Row],[Product_ID]],Products_C[Product_ID],Products_C[Category])</f>
        <v>Burger</v>
      </c>
      <c r="Z3453" t="str">
        <f>_xlfn.XLOOKUP(Orders_C[[#This Row],[Store_ID]],Stores_c[Store_ID],Stores_c[City])</f>
        <v>Reidberg</v>
      </c>
      <c r="AA3453" t="str">
        <f>_xlfn.XLOOKUP(Orders_C[[#This Row],[Customer_ID]],Customers_c[Customer_ID],Customers_c[Customer_Name])</f>
        <v>Eric Potter</v>
      </c>
      <c r="AB3453" s="6">
        <f>Orders_C[[#This Row],[Quantity]]*Orders_C[[#This Row],[Unit_Price]]*(1-Orders_C[[#This Row],[Discount %]])+Orders_C[[#This Row],[Tax]]</f>
        <v>908.85</v>
      </c>
      <c r="AC3453" s="9">
        <f>(Orders_C[[#This Row],[Unit_Price]]*Orders_C[[#This Row],[Quantity]])-Orders_C[[#This Row],[Discount]]+Orders_C[[#This Row],[Tax]]</f>
        <v>998.45</v>
      </c>
      <c r="AD3453" t="str">
        <f>IF(COUNTIF(Orders_C[[#All],[Customer_ID]],Orders_C[[#This Row],[Customer_ID]])&gt;1,"Repeat","New")</f>
        <v>Repeat</v>
      </c>
      <c r="AE3453" t="str" cm="1">
        <f t="array" ref="AE3453">_xlfn.XLOOKUP(Orders_C[[#This Row],[Store_ID]],Stores_c[[#All],[Store_ID]],Stores_c[[#All],[City]])</f>
        <v>Reidberg</v>
      </c>
      <c r="AF3453" t="str" cm="1">
        <f t="array" ref="AF3453">_xlfn.XLOOKUP(Orders_C[[#This Row],[Store_ID]],Stores_c[[#All],[Store_ID]],Stores_c[[#All],[Manager_Name]])</f>
        <v>Jeffrey Horn</v>
      </c>
      <c r="AG3453" t="str" cm="1">
        <f t="array" ref="AG3453">_xlfn.XLOOKUP(Orders_C[[#This Row],[Store_ID]],Stores_c[[#All],[Store_ID]],Stores_c[[#All],[Store_Type]])</f>
        <v>Drive-Thru</v>
      </c>
    </row>
    <row r="3454" spans="1:33" x14ac:dyDescent="0.25">
      <c r="A3454">
        <v>9554</v>
      </c>
      <c r="B3454" s="1">
        <v>45964</v>
      </c>
      <c r="C3454" s="2">
        <v>0.40092592592592591</v>
      </c>
      <c r="D3454">
        <v>1466</v>
      </c>
      <c r="E3454">
        <v>218</v>
      </c>
      <c r="F3454">
        <v>526</v>
      </c>
      <c r="G3454">
        <v>311</v>
      </c>
      <c r="H3454">
        <v>4</v>
      </c>
      <c r="I3454">
        <v>246</v>
      </c>
      <c r="J3454">
        <v>5</v>
      </c>
      <c r="K3454">
        <v>12.3</v>
      </c>
      <c r="L3454">
        <v>991.3</v>
      </c>
      <c r="M3454" t="s">
        <v>19</v>
      </c>
      <c r="N3454" t="s">
        <v>23</v>
      </c>
      <c r="O3454">
        <v>55</v>
      </c>
      <c r="P3454">
        <v>1</v>
      </c>
      <c r="Q3454" t="s">
        <v>3577</v>
      </c>
      <c r="R3454">
        <v>506</v>
      </c>
      <c r="S3454" s="3">
        <v>0.05</v>
      </c>
      <c r="T3454" s="6">
        <v>400.9</v>
      </c>
      <c r="U3454" t="s">
        <v>6336</v>
      </c>
      <c r="V3454">
        <v>2025</v>
      </c>
      <c r="W3454" t="s">
        <v>6331</v>
      </c>
      <c r="X3454" t="str">
        <f>_xlfn.XLOOKUP(Orders_C[[#This Row],[Product_ID]],Products_C[Product_ID],Products_C[Product_Name])</f>
        <v>Pepsi</v>
      </c>
      <c r="Y3454" t="str">
        <f>_xlfn.XLOOKUP(Orders_C[[#This Row],[Product_ID]],Products_C[Product_ID],Products_C[Category])</f>
        <v>Dessert</v>
      </c>
      <c r="Z3454" t="str">
        <f>_xlfn.XLOOKUP(Orders_C[[#This Row],[Store_ID]],Stores_c[Store_ID],Stores_c[City])</f>
        <v>East Johnport</v>
      </c>
      <c r="AA3454" t="str">
        <f>_xlfn.XLOOKUP(Orders_C[[#This Row],[Customer_ID]],Customers_c[Customer_ID],Customers_c[Customer_Name])</f>
        <v>Tony Ruiz</v>
      </c>
      <c r="AB3454" s="6">
        <f>Orders_C[[#This Row],[Quantity]]*Orders_C[[#This Row],[Unit_Price]]*(1-Orders_C[[#This Row],[Discount %]])+Orders_C[[#This Row],[Tax]]</f>
        <v>947.09999999999991</v>
      </c>
      <c r="AC3454" s="9">
        <f>(Orders_C[[#This Row],[Unit_Price]]*Orders_C[[#This Row],[Quantity]])-Orders_C[[#This Row],[Discount]]+Orders_C[[#This Row],[Tax]]</f>
        <v>991.3</v>
      </c>
      <c r="AD3454" t="str">
        <f>IF(COUNTIF(Orders_C[[#All],[Customer_ID]],Orders_C[[#This Row],[Customer_ID]])&gt;1,"Repeat","New")</f>
        <v>Repeat</v>
      </c>
      <c r="AE3454" t="str" cm="1">
        <f t="array" ref="AE3454">_xlfn.XLOOKUP(Orders_C[[#This Row],[Store_ID]],Stores_c[[#All],[Store_ID]],Stores_c[[#All],[City]])</f>
        <v>East Johnport</v>
      </c>
      <c r="AF3454" t="str" cm="1">
        <f t="array" ref="AF3454">_xlfn.XLOOKUP(Orders_C[[#This Row],[Store_ID]],Stores_c[[#All],[Store_ID]],Stores_c[[#All],[Manager_Name]])</f>
        <v>Mr. Matthew Murillo III</v>
      </c>
      <c r="AG3454" t="str" cm="1">
        <f t="array" ref="AG3454">_xlfn.XLOOKUP(Orders_C[[#This Row],[Store_ID]],Stores_c[[#All],[Store_ID]],Stores_c[[#All],[Store_Type]])</f>
        <v>Street</v>
      </c>
    </row>
    <row r="3455" spans="1:33" x14ac:dyDescent="0.25">
      <c r="A3455">
        <v>10869</v>
      </c>
      <c r="B3455" s="1">
        <v>45741</v>
      </c>
      <c r="C3455" s="2">
        <v>0.22085648148148149</v>
      </c>
      <c r="D3455">
        <v>1581</v>
      </c>
      <c r="E3455">
        <v>214</v>
      </c>
      <c r="F3455">
        <v>473</v>
      </c>
      <c r="G3455">
        <v>333</v>
      </c>
      <c r="H3455">
        <v>2</v>
      </c>
      <c r="I3455">
        <v>472</v>
      </c>
      <c r="J3455">
        <v>0</v>
      </c>
      <c r="K3455">
        <v>23.6</v>
      </c>
      <c r="L3455">
        <v>967.6</v>
      </c>
      <c r="M3455" t="s">
        <v>18</v>
      </c>
      <c r="N3455" t="s">
        <v>22</v>
      </c>
      <c r="O3455">
        <v>49</v>
      </c>
      <c r="P3455">
        <v>5</v>
      </c>
      <c r="Q3455" t="s">
        <v>4892</v>
      </c>
      <c r="R3455">
        <v>501</v>
      </c>
      <c r="S3455" s="3">
        <v>0</v>
      </c>
      <c r="T3455" s="6">
        <v>401.20000000000005</v>
      </c>
      <c r="U3455" t="s">
        <v>6334</v>
      </c>
      <c r="V3455">
        <v>2025</v>
      </c>
      <c r="W3455" t="s">
        <v>6331</v>
      </c>
      <c r="X3455" t="str">
        <f>_xlfn.XLOOKUP(Orders_C[[#This Row],[Product_ID]],Products_C[Product_ID],Products_C[Product_Name])</f>
        <v>Chicken Wings</v>
      </c>
      <c r="Y3455" t="str">
        <f>_xlfn.XLOOKUP(Orders_C[[#This Row],[Product_ID]],Products_C[Product_ID],Products_C[Category])</f>
        <v>Burger</v>
      </c>
      <c r="Z3455" t="str">
        <f>_xlfn.XLOOKUP(Orders_C[[#This Row],[Store_ID]],Stores_c[Store_ID],Stores_c[City])</f>
        <v>New Robert</v>
      </c>
      <c r="AA3455" t="str">
        <f>_xlfn.XLOOKUP(Orders_C[[#This Row],[Customer_ID]],Customers_c[Customer_ID],Customers_c[Customer_Name])</f>
        <v>Brian Reed</v>
      </c>
      <c r="AB3455" s="6">
        <f>Orders_C[[#This Row],[Quantity]]*Orders_C[[#This Row],[Unit_Price]]*(1-Orders_C[[#This Row],[Discount %]])+Orders_C[[#This Row],[Tax]]</f>
        <v>967.6</v>
      </c>
      <c r="AC3455" s="9">
        <f>(Orders_C[[#This Row],[Unit_Price]]*Orders_C[[#This Row],[Quantity]])-Orders_C[[#This Row],[Discount]]+Orders_C[[#This Row],[Tax]]</f>
        <v>967.6</v>
      </c>
      <c r="AD3455" t="str">
        <f>IF(COUNTIF(Orders_C[[#All],[Customer_ID]],Orders_C[[#This Row],[Customer_ID]])&gt;1,"Repeat","New")</f>
        <v>Repeat</v>
      </c>
      <c r="AE3455" t="str" cm="1">
        <f t="array" ref="AE3455">_xlfn.XLOOKUP(Orders_C[[#This Row],[Store_ID]],Stores_c[[#All],[Store_ID]],Stores_c[[#All],[City]])</f>
        <v>New Robert</v>
      </c>
      <c r="AF3455" t="str" cm="1">
        <f t="array" ref="AF3455">_xlfn.XLOOKUP(Orders_C[[#This Row],[Store_ID]],Stores_c[[#All],[Store_ID]],Stores_c[[#All],[Manager_Name]])</f>
        <v>Krista Webb</v>
      </c>
      <c r="AG3455" t="str" cm="1">
        <f t="array" ref="AG3455">_xlfn.XLOOKUP(Orders_C[[#This Row],[Store_ID]],Stores_c[[#All],[Store_ID]],Stores_c[[#All],[Store_Type]])</f>
        <v>Drive-Thru</v>
      </c>
    </row>
    <row r="3456" spans="1:33" x14ac:dyDescent="0.25">
      <c r="A3456">
        <v>7316</v>
      </c>
      <c r="B3456" s="1">
        <v>45865</v>
      </c>
      <c r="C3456" s="2">
        <v>0.45231481481481484</v>
      </c>
      <c r="D3456">
        <v>1506</v>
      </c>
      <c r="E3456">
        <v>211</v>
      </c>
      <c r="F3456">
        <v>475</v>
      </c>
      <c r="G3456">
        <v>309</v>
      </c>
      <c r="H3456">
        <v>3</v>
      </c>
      <c r="I3456">
        <v>325</v>
      </c>
      <c r="J3456">
        <v>5</v>
      </c>
      <c r="K3456">
        <v>16.25</v>
      </c>
      <c r="L3456">
        <v>986.25</v>
      </c>
      <c r="M3456" t="s">
        <v>20</v>
      </c>
      <c r="N3456" t="s">
        <v>21</v>
      </c>
      <c r="O3456">
        <v>13</v>
      </c>
      <c r="P3456">
        <v>5</v>
      </c>
      <c r="Q3456" t="s">
        <v>1339</v>
      </c>
      <c r="R3456">
        <v>506</v>
      </c>
      <c r="S3456" s="3">
        <v>0.05</v>
      </c>
      <c r="T3456" s="6">
        <v>401.25</v>
      </c>
      <c r="U3456" t="s">
        <v>6341</v>
      </c>
      <c r="V3456">
        <v>2025</v>
      </c>
      <c r="W3456" t="s">
        <v>6333</v>
      </c>
      <c r="X3456" t="str">
        <f>_xlfn.XLOOKUP(Orders_C[[#This Row],[Product_ID]],Products_C[Product_ID],Products_C[Product_Name])</f>
        <v>Chicken Bucket</v>
      </c>
      <c r="Y3456" t="str">
        <f>_xlfn.XLOOKUP(Orders_C[[#This Row],[Product_ID]],Products_C[Product_ID],Products_C[Category])</f>
        <v>Dessert</v>
      </c>
      <c r="Z3456" t="str">
        <f>_xlfn.XLOOKUP(Orders_C[[#This Row],[Store_ID]],Stores_c[Store_ID],Stores_c[City])</f>
        <v>North Robertstad</v>
      </c>
      <c r="AA3456" t="str">
        <f>_xlfn.XLOOKUP(Orders_C[[#This Row],[Customer_ID]],Customers_c[Customer_ID],Customers_c[Customer_Name])</f>
        <v>Dana Davis</v>
      </c>
      <c r="AB3456" s="6">
        <f>Orders_C[[#This Row],[Quantity]]*Orders_C[[#This Row],[Unit_Price]]*(1-Orders_C[[#This Row],[Discount %]])+Orders_C[[#This Row],[Tax]]</f>
        <v>942.5</v>
      </c>
      <c r="AC3456" s="9">
        <f>(Orders_C[[#This Row],[Unit_Price]]*Orders_C[[#This Row],[Quantity]])-Orders_C[[#This Row],[Discount]]+Orders_C[[#This Row],[Tax]]</f>
        <v>986.25</v>
      </c>
      <c r="AD3456" t="str">
        <f>IF(COUNTIF(Orders_C[[#All],[Customer_ID]],Orders_C[[#This Row],[Customer_ID]])&gt;1,"Repeat","New")</f>
        <v>Repeat</v>
      </c>
      <c r="AE3456" t="str" cm="1">
        <f t="array" ref="AE3456">_xlfn.XLOOKUP(Orders_C[[#This Row],[Store_ID]],Stores_c[[#All],[Store_ID]],Stores_c[[#All],[City]])</f>
        <v>North Robertstad</v>
      </c>
      <c r="AF3456" t="str" cm="1">
        <f t="array" ref="AF3456">_xlfn.XLOOKUP(Orders_C[[#This Row],[Store_ID]],Stores_c[[#All],[Store_ID]],Stores_c[[#All],[Manager_Name]])</f>
        <v>Mary Lewis</v>
      </c>
      <c r="AG3456" t="str" cm="1">
        <f t="array" ref="AG3456">_xlfn.XLOOKUP(Orders_C[[#This Row],[Store_ID]],Stores_c[[#All],[Store_ID]],Stores_c[[#All],[Store_Type]])</f>
        <v>Street</v>
      </c>
    </row>
    <row r="3457" spans="1:33" x14ac:dyDescent="0.25">
      <c r="A3457">
        <v>9579</v>
      </c>
      <c r="B3457" s="1">
        <v>45861</v>
      </c>
      <c r="C3457" s="2">
        <v>0.87053240740740745</v>
      </c>
      <c r="D3457">
        <v>1307</v>
      </c>
      <c r="E3457">
        <v>212</v>
      </c>
      <c r="F3457">
        <v>481</v>
      </c>
      <c r="G3457">
        <v>328</v>
      </c>
      <c r="H3457">
        <v>3</v>
      </c>
      <c r="I3457">
        <v>333</v>
      </c>
      <c r="J3457">
        <v>15</v>
      </c>
      <c r="K3457">
        <v>16.649999999999999</v>
      </c>
      <c r="L3457">
        <v>1000.65</v>
      </c>
      <c r="M3457" t="s">
        <v>19</v>
      </c>
      <c r="N3457" t="s">
        <v>22</v>
      </c>
      <c r="O3457">
        <v>20</v>
      </c>
      <c r="P3457">
        <v>2</v>
      </c>
      <c r="Q3457" t="s">
        <v>3602</v>
      </c>
      <c r="R3457">
        <v>504</v>
      </c>
      <c r="S3457" s="3">
        <v>0.15</v>
      </c>
      <c r="T3457" s="6">
        <v>401.25</v>
      </c>
      <c r="U3457" t="s">
        <v>6341</v>
      </c>
      <c r="V3457">
        <v>2025</v>
      </c>
      <c r="W3457" t="s">
        <v>6333</v>
      </c>
      <c r="X3457" t="str">
        <f>_xlfn.XLOOKUP(Orders_C[[#This Row],[Product_ID]],Products_C[Product_ID],Products_C[Product_Name])</f>
        <v>Rice Bowl</v>
      </c>
      <c r="Y3457" t="str">
        <f>_xlfn.XLOOKUP(Orders_C[[#This Row],[Product_ID]],Products_C[Product_ID],Products_C[Category])</f>
        <v>Burger</v>
      </c>
      <c r="Z3457" t="str">
        <f>_xlfn.XLOOKUP(Orders_C[[#This Row],[Store_ID]],Stores_c[Store_ID],Stores_c[City])</f>
        <v>Andrewview</v>
      </c>
      <c r="AA3457" t="str">
        <f>_xlfn.XLOOKUP(Orders_C[[#This Row],[Customer_ID]],Customers_c[Customer_ID],Customers_c[Customer_Name])</f>
        <v>Taylor Frost</v>
      </c>
      <c r="AB3457" s="6">
        <f>Orders_C[[#This Row],[Quantity]]*Orders_C[[#This Row],[Unit_Price]]*(1-Orders_C[[#This Row],[Discount %]])+Orders_C[[#This Row],[Tax]]</f>
        <v>865.8</v>
      </c>
      <c r="AC3457" s="9">
        <f>(Orders_C[[#This Row],[Unit_Price]]*Orders_C[[#This Row],[Quantity]])-Orders_C[[#This Row],[Discount]]+Orders_C[[#This Row],[Tax]]</f>
        <v>1000.65</v>
      </c>
      <c r="AD3457" t="str">
        <f>IF(COUNTIF(Orders_C[[#All],[Customer_ID]],Orders_C[[#This Row],[Customer_ID]])&gt;1,"Repeat","New")</f>
        <v>Repeat</v>
      </c>
      <c r="AE3457" t="str" cm="1">
        <f t="array" ref="AE3457">_xlfn.XLOOKUP(Orders_C[[#This Row],[Store_ID]],Stores_c[[#All],[Store_ID]],Stores_c[[#All],[City]])</f>
        <v>Andrewview</v>
      </c>
      <c r="AF3457" t="str" cm="1">
        <f t="array" ref="AF3457">_xlfn.XLOOKUP(Orders_C[[#This Row],[Store_ID]],Stores_c[[#All],[Store_ID]],Stores_c[[#All],[Manager_Name]])</f>
        <v>Alice Sutton</v>
      </c>
      <c r="AG3457" t="str" cm="1">
        <f t="array" ref="AG3457">_xlfn.XLOOKUP(Orders_C[[#This Row],[Store_ID]],Stores_c[[#All],[Store_ID]],Stores_c[[#All],[Store_Type]])</f>
        <v>Mall</v>
      </c>
    </row>
    <row r="3458" spans="1:33" x14ac:dyDescent="0.25">
      <c r="A3458">
        <v>8134</v>
      </c>
      <c r="B3458" s="1">
        <v>45850</v>
      </c>
      <c r="C3458" s="2">
        <v>0.27728009259259262</v>
      </c>
      <c r="D3458">
        <v>1922</v>
      </c>
      <c r="E3458">
        <v>212</v>
      </c>
      <c r="F3458">
        <v>430</v>
      </c>
      <c r="G3458">
        <v>340</v>
      </c>
      <c r="H3458">
        <v>2</v>
      </c>
      <c r="I3458">
        <v>478</v>
      </c>
      <c r="J3458">
        <v>5</v>
      </c>
      <c r="K3458">
        <v>23.9</v>
      </c>
      <c r="L3458">
        <v>974.9</v>
      </c>
      <c r="M3458" t="s">
        <v>20</v>
      </c>
      <c r="N3458" t="s">
        <v>23</v>
      </c>
      <c r="O3458">
        <v>17</v>
      </c>
      <c r="P3458">
        <v>4</v>
      </c>
      <c r="Q3458" t="s">
        <v>2157</v>
      </c>
      <c r="R3458">
        <v>510</v>
      </c>
      <c r="S3458" s="3">
        <v>0.05</v>
      </c>
      <c r="T3458" s="6">
        <v>401.29999999999995</v>
      </c>
      <c r="U3458" t="s">
        <v>6341</v>
      </c>
      <c r="V3458">
        <v>2025</v>
      </c>
      <c r="W3458" t="s">
        <v>6333</v>
      </c>
      <c r="X3458" t="str">
        <f>_xlfn.XLOOKUP(Orders_C[[#This Row],[Product_ID]],Products_C[Product_ID],Products_C[Product_Name])</f>
        <v>Chocolate Lava Cake</v>
      </c>
      <c r="Y3458" t="str">
        <f>_xlfn.XLOOKUP(Orders_C[[#This Row],[Product_ID]],Products_C[Product_ID],Products_C[Category])</f>
        <v>Chicken</v>
      </c>
      <c r="Z3458" t="str">
        <f>_xlfn.XLOOKUP(Orders_C[[#This Row],[Store_ID]],Stores_c[Store_ID],Stores_c[City])</f>
        <v>Andrewview</v>
      </c>
      <c r="AA3458" t="str">
        <f>_xlfn.XLOOKUP(Orders_C[[#This Row],[Customer_ID]],Customers_c[Customer_ID],Customers_c[Customer_Name])</f>
        <v>James Allen</v>
      </c>
      <c r="AB3458" s="6">
        <f>Orders_C[[#This Row],[Quantity]]*Orders_C[[#This Row],[Unit_Price]]*(1-Orders_C[[#This Row],[Discount %]])+Orders_C[[#This Row],[Tax]]</f>
        <v>932.09999999999991</v>
      </c>
      <c r="AC3458" s="9">
        <f>(Orders_C[[#This Row],[Unit_Price]]*Orders_C[[#This Row],[Quantity]])-Orders_C[[#This Row],[Discount]]+Orders_C[[#This Row],[Tax]]</f>
        <v>974.9</v>
      </c>
      <c r="AD3458" t="str">
        <f>IF(COUNTIF(Orders_C[[#All],[Customer_ID]],Orders_C[[#This Row],[Customer_ID]])&gt;1,"Repeat","New")</f>
        <v>Repeat</v>
      </c>
      <c r="AE3458" t="str" cm="1">
        <f t="array" ref="AE3458">_xlfn.XLOOKUP(Orders_C[[#This Row],[Store_ID]],Stores_c[[#All],[Store_ID]],Stores_c[[#All],[City]])</f>
        <v>Andrewview</v>
      </c>
      <c r="AF3458" t="str" cm="1">
        <f t="array" ref="AF3458">_xlfn.XLOOKUP(Orders_C[[#This Row],[Store_ID]],Stores_c[[#All],[Store_ID]],Stores_c[[#All],[Manager_Name]])</f>
        <v>Alice Sutton</v>
      </c>
      <c r="AG3458" t="str" cm="1">
        <f t="array" ref="AG3458">_xlfn.XLOOKUP(Orders_C[[#This Row],[Store_ID]],Stores_c[[#All],[Store_ID]],Stores_c[[#All],[Store_Type]])</f>
        <v>Mall</v>
      </c>
    </row>
    <row r="3459" spans="1:33" x14ac:dyDescent="0.25">
      <c r="A3459">
        <v>10999</v>
      </c>
      <c r="B3459" s="1">
        <v>45815</v>
      </c>
      <c r="C3459" s="2">
        <v>0.79906250000000001</v>
      </c>
      <c r="D3459">
        <v>1596</v>
      </c>
      <c r="E3459">
        <v>210</v>
      </c>
      <c r="F3459">
        <v>479</v>
      </c>
      <c r="G3459">
        <v>320</v>
      </c>
      <c r="H3459">
        <v>2</v>
      </c>
      <c r="I3459">
        <v>478</v>
      </c>
      <c r="J3459">
        <v>5</v>
      </c>
      <c r="K3459">
        <v>23.9</v>
      </c>
      <c r="L3459">
        <v>974.9</v>
      </c>
      <c r="M3459" t="s">
        <v>19</v>
      </c>
      <c r="N3459" t="s">
        <v>22</v>
      </c>
      <c r="O3459">
        <v>38</v>
      </c>
      <c r="P3459">
        <v>3</v>
      </c>
      <c r="Q3459" t="s">
        <v>5022</v>
      </c>
      <c r="R3459">
        <v>507</v>
      </c>
      <c r="S3459" s="3">
        <v>0.05</v>
      </c>
      <c r="T3459" s="6">
        <v>401.29999999999995</v>
      </c>
      <c r="U3459" t="s">
        <v>6340</v>
      </c>
      <c r="V3459">
        <v>2025</v>
      </c>
      <c r="W3459" t="s">
        <v>6329</v>
      </c>
      <c r="X3459" t="str">
        <f>_xlfn.XLOOKUP(Orders_C[[#This Row],[Product_ID]],Products_C[Product_ID],Products_C[Product_Name])</f>
        <v>Rice Bowl</v>
      </c>
      <c r="Y3459" t="str">
        <f>_xlfn.XLOOKUP(Orders_C[[#This Row],[Product_ID]],Products_C[Product_ID],Products_C[Category])</f>
        <v>Beverage</v>
      </c>
      <c r="Z3459" t="str">
        <f>_xlfn.XLOOKUP(Orders_C[[#This Row],[Store_ID]],Stores_c[Store_ID],Stores_c[City])</f>
        <v>East William</v>
      </c>
      <c r="AA3459" t="str">
        <f>_xlfn.XLOOKUP(Orders_C[[#This Row],[Customer_ID]],Customers_c[Customer_ID],Customers_c[Customer_Name])</f>
        <v>Darren Wang</v>
      </c>
      <c r="AB3459" s="6">
        <f>Orders_C[[#This Row],[Quantity]]*Orders_C[[#This Row],[Unit_Price]]*(1-Orders_C[[#This Row],[Discount %]])+Orders_C[[#This Row],[Tax]]</f>
        <v>932.09999999999991</v>
      </c>
      <c r="AC3459" s="9">
        <f>(Orders_C[[#This Row],[Unit_Price]]*Orders_C[[#This Row],[Quantity]])-Orders_C[[#This Row],[Discount]]+Orders_C[[#This Row],[Tax]]</f>
        <v>974.9</v>
      </c>
      <c r="AD3459" t="str">
        <f>IF(COUNTIF(Orders_C[[#All],[Customer_ID]],Orders_C[[#This Row],[Customer_ID]])&gt;1,"Repeat","New")</f>
        <v>Repeat</v>
      </c>
      <c r="AE3459" t="str" cm="1">
        <f t="array" ref="AE3459">_xlfn.XLOOKUP(Orders_C[[#This Row],[Store_ID]],Stores_c[[#All],[Store_ID]],Stores_c[[#All],[City]])</f>
        <v>East William</v>
      </c>
      <c r="AF3459" t="str" cm="1">
        <f t="array" ref="AF3459">_xlfn.XLOOKUP(Orders_C[[#This Row],[Store_ID]],Stores_c[[#All],[Store_ID]],Stores_c[[#All],[Manager_Name]])</f>
        <v>Victoria Butler</v>
      </c>
      <c r="AG3459" t="str" cm="1">
        <f t="array" ref="AG3459">_xlfn.XLOOKUP(Orders_C[[#This Row],[Store_ID]],Stores_c[[#All],[Store_ID]],Stores_c[[#All],[Store_Type]])</f>
        <v>Drive-Thru</v>
      </c>
    </row>
    <row r="3460" spans="1:33" x14ac:dyDescent="0.25">
      <c r="A3460">
        <v>8480</v>
      </c>
      <c r="B3460" s="1">
        <v>45897</v>
      </c>
      <c r="C3460" s="2">
        <v>0.245</v>
      </c>
      <c r="D3460">
        <v>1141</v>
      </c>
      <c r="E3460">
        <v>216</v>
      </c>
      <c r="F3460">
        <v>538</v>
      </c>
      <c r="G3460">
        <v>316</v>
      </c>
      <c r="H3460">
        <v>2</v>
      </c>
      <c r="I3460">
        <v>484</v>
      </c>
      <c r="J3460">
        <v>10</v>
      </c>
      <c r="K3460">
        <v>24.2</v>
      </c>
      <c r="L3460">
        <v>982.2</v>
      </c>
      <c r="M3460" t="s">
        <v>18</v>
      </c>
      <c r="N3460" t="s">
        <v>22</v>
      </c>
      <c r="O3460">
        <v>38</v>
      </c>
      <c r="P3460">
        <v>2</v>
      </c>
      <c r="Q3460" t="s">
        <v>2503</v>
      </c>
      <c r="R3460">
        <v>506</v>
      </c>
      <c r="S3460" s="3">
        <v>0.1</v>
      </c>
      <c r="T3460" s="6">
        <v>401.40000000000009</v>
      </c>
      <c r="U3460" t="s">
        <v>6342</v>
      </c>
      <c r="V3460">
        <v>2025</v>
      </c>
      <c r="W3460" t="s">
        <v>6329</v>
      </c>
      <c r="X3460" t="str">
        <f>_xlfn.XLOOKUP(Orders_C[[#This Row],[Product_ID]],Products_C[Product_ID],Products_C[Product_Name])</f>
        <v>Popcorn Chicken</v>
      </c>
      <c r="Y3460" t="str">
        <f>_xlfn.XLOOKUP(Orders_C[[#This Row],[Product_ID]],Products_C[Product_ID],Products_C[Category])</f>
        <v>Dessert</v>
      </c>
      <c r="Z3460" t="str">
        <f>_xlfn.XLOOKUP(Orders_C[[#This Row],[Store_ID]],Stores_c[Store_ID],Stores_c[City])</f>
        <v>Garciaview</v>
      </c>
      <c r="AA3460" t="str">
        <f>_xlfn.XLOOKUP(Orders_C[[#This Row],[Customer_ID]],Customers_c[Customer_ID],Customers_c[Customer_Name])</f>
        <v>Mary Brooks DVM</v>
      </c>
      <c r="AB3460" s="6">
        <f>Orders_C[[#This Row],[Quantity]]*Orders_C[[#This Row],[Unit_Price]]*(1-Orders_C[[#This Row],[Discount %]])+Orders_C[[#This Row],[Tax]]</f>
        <v>895.40000000000009</v>
      </c>
      <c r="AC3460" s="9">
        <f>(Orders_C[[#This Row],[Unit_Price]]*Orders_C[[#This Row],[Quantity]])-Orders_C[[#This Row],[Discount]]+Orders_C[[#This Row],[Tax]]</f>
        <v>982.2</v>
      </c>
      <c r="AD3460" t="str">
        <f>IF(COUNTIF(Orders_C[[#All],[Customer_ID]],Orders_C[[#This Row],[Customer_ID]])&gt;1,"Repeat","New")</f>
        <v>Repeat</v>
      </c>
      <c r="AE3460" t="str" cm="1">
        <f t="array" ref="AE3460">_xlfn.XLOOKUP(Orders_C[[#This Row],[Store_ID]],Stores_c[[#All],[Store_ID]],Stores_c[[#All],[City]])</f>
        <v>Garciaview</v>
      </c>
      <c r="AF3460" t="str" cm="1">
        <f t="array" ref="AF3460">_xlfn.XLOOKUP(Orders_C[[#This Row],[Store_ID]],Stores_c[[#All],[Store_ID]],Stores_c[[#All],[Manager_Name]])</f>
        <v>Karina Washington</v>
      </c>
      <c r="AG3460" t="str" cm="1">
        <f t="array" ref="AG3460">_xlfn.XLOOKUP(Orders_C[[#This Row],[Store_ID]],Stores_c[[#All],[Store_ID]],Stores_c[[#All],[Store_Type]])</f>
        <v>Drive-Thru</v>
      </c>
    </row>
    <row r="3461" spans="1:33" x14ac:dyDescent="0.25">
      <c r="A3461">
        <v>7775</v>
      </c>
      <c r="B3461" s="1">
        <v>46049</v>
      </c>
      <c r="C3461" s="2">
        <v>5.6909722222222223E-2</v>
      </c>
      <c r="D3461">
        <v>1148</v>
      </c>
      <c r="E3461">
        <v>209</v>
      </c>
      <c r="F3461">
        <v>457</v>
      </c>
      <c r="G3461">
        <v>325</v>
      </c>
      <c r="H3461">
        <v>2</v>
      </c>
      <c r="I3461">
        <v>490</v>
      </c>
      <c r="J3461">
        <v>15</v>
      </c>
      <c r="K3461">
        <v>24.5</v>
      </c>
      <c r="L3461">
        <v>989.5</v>
      </c>
      <c r="M3461" t="s">
        <v>18</v>
      </c>
      <c r="N3461" t="s">
        <v>23</v>
      </c>
      <c r="O3461">
        <v>16</v>
      </c>
      <c r="P3461">
        <v>2</v>
      </c>
      <c r="Q3461" t="s">
        <v>1798</v>
      </c>
      <c r="R3461">
        <v>501</v>
      </c>
      <c r="S3461" s="3">
        <v>0.15</v>
      </c>
      <c r="T3461" s="6">
        <v>401.5</v>
      </c>
      <c r="U3461" t="s">
        <v>6330</v>
      </c>
      <c r="V3461">
        <v>2026</v>
      </c>
      <c r="W3461" t="s">
        <v>6333</v>
      </c>
      <c r="X3461" t="str">
        <f>_xlfn.XLOOKUP(Orders_C[[#This Row],[Product_ID]],Products_C[Product_ID],Products_C[Product_Name])</f>
        <v>Veg Burger</v>
      </c>
      <c r="Y3461" t="str">
        <f>_xlfn.XLOOKUP(Orders_C[[#This Row],[Product_ID]],Products_C[Product_ID],Products_C[Category])</f>
        <v>Chicken</v>
      </c>
      <c r="Z3461" t="str">
        <f>_xlfn.XLOOKUP(Orders_C[[#This Row],[Store_ID]],Stores_c[Store_ID],Stores_c[City])</f>
        <v>Reidberg</v>
      </c>
      <c r="AA3461" t="str">
        <f>_xlfn.XLOOKUP(Orders_C[[#This Row],[Customer_ID]],Customers_c[Customer_ID],Customers_c[Customer_Name])</f>
        <v>Elizabeth Stone</v>
      </c>
      <c r="AB3461" s="6">
        <f>Orders_C[[#This Row],[Quantity]]*Orders_C[[#This Row],[Unit_Price]]*(1-Orders_C[[#This Row],[Discount %]])+Orders_C[[#This Row],[Tax]]</f>
        <v>857.5</v>
      </c>
      <c r="AC3461" s="9">
        <f>(Orders_C[[#This Row],[Unit_Price]]*Orders_C[[#This Row],[Quantity]])-Orders_C[[#This Row],[Discount]]+Orders_C[[#This Row],[Tax]]</f>
        <v>989.5</v>
      </c>
      <c r="AD3461" t="str">
        <f>IF(COUNTIF(Orders_C[[#All],[Customer_ID]],Orders_C[[#This Row],[Customer_ID]])&gt;1,"Repeat","New")</f>
        <v>Repeat</v>
      </c>
      <c r="AE3461" t="str" cm="1">
        <f t="array" ref="AE3461">_xlfn.XLOOKUP(Orders_C[[#This Row],[Store_ID]],Stores_c[[#All],[Store_ID]],Stores_c[[#All],[City]])</f>
        <v>Reidberg</v>
      </c>
      <c r="AF3461" t="str" cm="1">
        <f t="array" ref="AF3461">_xlfn.XLOOKUP(Orders_C[[#This Row],[Store_ID]],Stores_c[[#All],[Store_ID]],Stores_c[[#All],[Manager_Name]])</f>
        <v>Jeffrey Horn</v>
      </c>
      <c r="AG3461" t="str" cm="1">
        <f t="array" ref="AG3461">_xlfn.XLOOKUP(Orders_C[[#This Row],[Store_ID]],Stores_c[[#All],[Store_ID]],Stores_c[[#All],[Store_Type]])</f>
        <v>Drive-Thru</v>
      </c>
    </row>
    <row r="3462" spans="1:33" x14ac:dyDescent="0.25">
      <c r="A3462">
        <v>10615</v>
      </c>
      <c r="B3462" s="1">
        <v>45988</v>
      </c>
      <c r="C3462" s="2">
        <v>0.50548611111111108</v>
      </c>
      <c r="D3462">
        <v>1598</v>
      </c>
      <c r="E3462">
        <v>216</v>
      </c>
      <c r="F3462">
        <v>494</v>
      </c>
      <c r="G3462">
        <v>310</v>
      </c>
      <c r="H3462">
        <v>2</v>
      </c>
      <c r="I3462">
        <v>490</v>
      </c>
      <c r="J3462">
        <v>15</v>
      </c>
      <c r="K3462">
        <v>24.5</v>
      </c>
      <c r="L3462">
        <v>989.5</v>
      </c>
      <c r="M3462" t="s">
        <v>18</v>
      </c>
      <c r="N3462" t="s">
        <v>22</v>
      </c>
      <c r="O3462">
        <v>41</v>
      </c>
      <c r="P3462">
        <v>2</v>
      </c>
      <c r="Q3462" t="s">
        <v>4638</v>
      </c>
      <c r="R3462">
        <v>504</v>
      </c>
      <c r="S3462" s="3">
        <v>0.15</v>
      </c>
      <c r="T3462" s="6">
        <v>401.5</v>
      </c>
      <c r="U3462" t="s">
        <v>6336</v>
      </c>
      <c r="V3462">
        <v>2025</v>
      </c>
      <c r="W3462" t="s">
        <v>6331</v>
      </c>
      <c r="X3462" t="str">
        <f>_xlfn.XLOOKUP(Orders_C[[#This Row],[Product_ID]],Products_C[Product_ID],Products_C[Product_Name])</f>
        <v>Chicken Bucket</v>
      </c>
      <c r="Y3462" t="str">
        <f>_xlfn.XLOOKUP(Orders_C[[#This Row],[Product_ID]],Products_C[Product_ID],Products_C[Category])</f>
        <v>Chicken</v>
      </c>
      <c r="Z3462" t="str">
        <f>_xlfn.XLOOKUP(Orders_C[[#This Row],[Store_ID]],Stores_c[Store_ID],Stores_c[City])</f>
        <v>Garciaview</v>
      </c>
      <c r="AA3462" t="str">
        <f>_xlfn.XLOOKUP(Orders_C[[#This Row],[Customer_ID]],Customers_c[Customer_ID],Customers_c[Customer_Name])</f>
        <v>Mary Evans</v>
      </c>
      <c r="AB3462" s="6">
        <f>Orders_C[[#This Row],[Quantity]]*Orders_C[[#This Row],[Unit_Price]]*(1-Orders_C[[#This Row],[Discount %]])+Orders_C[[#This Row],[Tax]]</f>
        <v>857.5</v>
      </c>
      <c r="AC3462" s="9">
        <f>(Orders_C[[#This Row],[Unit_Price]]*Orders_C[[#This Row],[Quantity]])-Orders_C[[#This Row],[Discount]]+Orders_C[[#This Row],[Tax]]</f>
        <v>989.5</v>
      </c>
      <c r="AD3462" t="str">
        <f>IF(COUNTIF(Orders_C[[#All],[Customer_ID]],Orders_C[[#This Row],[Customer_ID]])&gt;1,"Repeat","New")</f>
        <v>Repeat</v>
      </c>
      <c r="AE3462" t="str" cm="1">
        <f t="array" ref="AE3462">_xlfn.XLOOKUP(Orders_C[[#This Row],[Store_ID]],Stores_c[[#All],[Store_ID]],Stores_c[[#All],[City]])</f>
        <v>Garciaview</v>
      </c>
      <c r="AF3462" t="str" cm="1">
        <f t="array" ref="AF3462">_xlfn.XLOOKUP(Orders_C[[#This Row],[Store_ID]],Stores_c[[#All],[Store_ID]],Stores_c[[#All],[Manager_Name]])</f>
        <v>Karina Washington</v>
      </c>
      <c r="AG3462" t="str" cm="1">
        <f t="array" ref="AG3462">_xlfn.XLOOKUP(Orders_C[[#This Row],[Store_ID]],Stores_c[[#All],[Store_ID]],Stores_c[[#All],[Store_Type]])</f>
        <v>Drive-Thru</v>
      </c>
    </row>
    <row r="3463" spans="1:33" x14ac:dyDescent="0.25">
      <c r="A3463">
        <v>6067</v>
      </c>
      <c r="B3463" s="1">
        <v>45945</v>
      </c>
      <c r="C3463" s="2">
        <v>0.85444444444444445</v>
      </c>
      <c r="D3463">
        <v>2000</v>
      </c>
      <c r="E3463">
        <v>220</v>
      </c>
      <c r="F3463">
        <v>515</v>
      </c>
      <c r="G3463">
        <v>332</v>
      </c>
      <c r="H3463">
        <v>2</v>
      </c>
      <c r="I3463">
        <v>473</v>
      </c>
      <c r="J3463">
        <v>0</v>
      </c>
      <c r="K3463">
        <v>23.65</v>
      </c>
      <c r="L3463">
        <v>969.65</v>
      </c>
      <c r="M3463" t="s">
        <v>19</v>
      </c>
      <c r="N3463" t="s">
        <v>23</v>
      </c>
      <c r="O3463">
        <v>51</v>
      </c>
      <c r="P3463">
        <v>1</v>
      </c>
      <c r="Q3463" t="s">
        <v>90</v>
      </c>
      <c r="R3463">
        <v>502</v>
      </c>
      <c r="S3463" s="3">
        <v>0</v>
      </c>
      <c r="T3463" s="6">
        <v>402.04999999999995</v>
      </c>
      <c r="U3463" t="s">
        <v>6332</v>
      </c>
      <c r="V3463">
        <v>2025</v>
      </c>
      <c r="W3463" t="s">
        <v>6331</v>
      </c>
      <c r="X3463" t="str">
        <f>_xlfn.XLOOKUP(Orders_C[[#This Row],[Product_ID]],Products_C[Product_ID],Products_C[Product_Name])</f>
        <v>Zinger Burger</v>
      </c>
      <c r="Y3463" t="str">
        <f>_xlfn.XLOOKUP(Orders_C[[#This Row],[Product_ID]],Products_C[Product_ID],Products_C[Category])</f>
        <v>Beverage</v>
      </c>
      <c r="Z3463" t="str">
        <f>_xlfn.XLOOKUP(Orders_C[[#This Row],[Store_ID]],Stores_c[Store_ID],Stores_c[City])</f>
        <v>Williamborough</v>
      </c>
      <c r="AA3463" t="str">
        <f>_xlfn.XLOOKUP(Orders_C[[#This Row],[Customer_ID]],Customers_c[Customer_ID],Customers_c[Customer_Name])</f>
        <v>Travis Simpson</v>
      </c>
      <c r="AB3463" s="6">
        <f>Orders_C[[#This Row],[Quantity]]*Orders_C[[#This Row],[Unit_Price]]*(1-Orders_C[[#This Row],[Discount %]])+Orders_C[[#This Row],[Tax]]</f>
        <v>969.65</v>
      </c>
      <c r="AC3463" s="9">
        <f>(Orders_C[[#This Row],[Unit_Price]]*Orders_C[[#This Row],[Quantity]])-Orders_C[[#This Row],[Discount]]+Orders_C[[#This Row],[Tax]]</f>
        <v>969.65</v>
      </c>
      <c r="AD3463" t="str">
        <f>IF(COUNTIF(Orders_C[[#All],[Customer_ID]],Orders_C[[#This Row],[Customer_ID]])&gt;1,"Repeat","New")</f>
        <v>Repeat</v>
      </c>
      <c r="AE3463" t="str" cm="1">
        <f t="array" ref="AE3463">_xlfn.XLOOKUP(Orders_C[[#This Row],[Store_ID]],Stores_c[[#All],[Store_ID]],Stores_c[[#All],[City]])</f>
        <v>Williamborough</v>
      </c>
      <c r="AF3463" t="str" cm="1">
        <f t="array" ref="AF3463">_xlfn.XLOOKUP(Orders_C[[#This Row],[Store_ID]],Stores_c[[#All],[Store_ID]],Stores_c[[#All],[Manager_Name]])</f>
        <v>Michael Mcbride</v>
      </c>
      <c r="AG3463" t="str" cm="1">
        <f t="array" ref="AG3463">_xlfn.XLOOKUP(Orders_C[[#This Row],[Store_ID]],Stores_c[[#All],[Store_ID]],Stores_c[[#All],[Store_Type]])</f>
        <v>Mall</v>
      </c>
    </row>
    <row r="3464" spans="1:33" x14ac:dyDescent="0.25">
      <c r="A3464">
        <v>6893</v>
      </c>
      <c r="B3464" s="1">
        <v>45910</v>
      </c>
      <c r="C3464" s="2">
        <v>6.7187499999999997E-2</v>
      </c>
      <c r="D3464">
        <v>1719</v>
      </c>
      <c r="E3464">
        <v>209</v>
      </c>
      <c r="F3464">
        <v>424</v>
      </c>
      <c r="G3464">
        <v>334</v>
      </c>
      <c r="H3464">
        <v>2</v>
      </c>
      <c r="I3464">
        <v>485</v>
      </c>
      <c r="J3464">
        <v>10</v>
      </c>
      <c r="K3464">
        <v>24.25</v>
      </c>
      <c r="L3464">
        <v>984.25</v>
      </c>
      <c r="M3464" t="s">
        <v>19</v>
      </c>
      <c r="N3464" t="s">
        <v>23</v>
      </c>
      <c r="O3464">
        <v>30</v>
      </c>
      <c r="P3464">
        <v>2</v>
      </c>
      <c r="Q3464" t="s">
        <v>916</v>
      </c>
      <c r="R3464">
        <v>507</v>
      </c>
      <c r="S3464" s="3">
        <v>0.1</v>
      </c>
      <c r="T3464" s="6">
        <v>402.25</v>
      </c>
      <c r="U3464" t="s">
        <v>6335</v>
      </c>
      <c r="V3464">
        <v>2025</v>
      </c>
      <c r="W3464" t="s">
        <v>6329</v>
      </c>
      <c r="X3464" t="str">
        <f>_xlfn.XLOOKUP(Orders_C[[#This Row],[Product_ID]],Products_C[Product_ID],Products_C[Product_Name])</f>
        <v>Krushers</v>
      </c>
      <c r="Y3464" t="str">
        <f>_xlfn.XLOOKUP(Orders_C[[#This Row],[Product_ID]],Products_C[Product_ID],Products_C[Category])</f>
        <v>Dessert</v>
      </c>
      <c r="Z3464" t="str">
        <f>_xlfn.XLOOKUP(Orders_C[[#This Row],[Store_ID]],Stores_c[Store_ID],Stores_c[City])</f>
        <v>Reidberg</v>
      </c>
      <c r="AA3464" t="str">
        <f>_xlfn.XLOOKUP(Orders_C[[#This Row],[Customer_ID]],Customers_c[Customer_ID],Customers_c[Customer_Name])</f>
        <v>Jessica Eaton</v>
      </c>
      <c r="AB3464" s="6">
        <f>Orders_C[[#This Row],[Quantity]]*Orders_C[[#This Row],[Unit_Price]]*(1-Orders_C[[#This Row],[Discount %]])+Orders_C[[#This Row],[Tax]]</f>
        <v>897.25</v>
      </c>
      <c r="AC3464" s="9">
        <f>(Orders_C[[#This Row],[Unit_Price]]*Orders_C[[#This Row],[Quantity]])-Orders_C[[#This Row],[Discount]]+Orders_C[[#This Row],[Tax]]</f>
        <v>984.25</v>
      </c>
      <c r="AD3464" t="str">
        <f>IF(COUNTIF(Orders_C[[#All],[Customer_ID]],Orders_C[[#This Row],[Customer_ID]])&gt;1,"Repeat","New")</f>
        <v>Repeat</v>
      </c>
      <c r="AE3464" t="str" cm="1">
        <f t="array" ref="AE3464">_xlfn.XLOOKUP(Orders_C[[#This Row],[Store_ID]],Stores_c[[#All],[Store_ID]],Stores_c[[#All],[City]])</f>
        <v>Reidberg</v>
      </c>
      <c r="AF3464" t="str" cm="1">
        <f t="array" ref="AF3464">_xlfn.XLOOKUP(Orders_C[[#This Row],[Store_ID]],Stores_c[[#All],[Store_ID]],Stores_c[[#All],[Manager_Name]])</f>
        <v>Jeffrey Horn</v>
      </c>
      <c r="AG3464" t="str" cm="1">
        <f t="array" ref="AG3464">_xlfn.XLOOKUP(Orders_C[[#This Row],[Store_ID]],Stores_c[[#All],[Store_ID]],Stores_c[[#All],[Store_Type]])</f>
        <v>Drive-Thru</v>
      </c>
    </row>
    <row r="3465" spans="1:33" x14ac:dyDescent="0.25">
      <c r="A3465">
        <v>7643</v>
      </c>
      <c r="B3465" s="1">
        <v>45996</v>
      </c>
      <c r="C3465" s="2">
        <v>9.0358796296296298E-2</v>
      </c>
      <c r="D3465">
        <v>1384</v>
      </c>
      <c r="E3465">
        <v>213</v>
      </c>
      <c r="F3465">
        <v>523</v>
      </c>
      <c r="G3465">
        <v>318</v>
      </c>
      <c r="H3465">
        <v>2</v>
      </c>
      <c r="I3465">
        <v>485</v>
      </c>
      <c r="J3465">
        <v>10</v>
      </c>
      <c r="K3465">
        <v>24.25</v>
      </c>
      <c r="L3465">
        <v>984.25</v>
      </c>
      <c r="M3465" t="s">
        <v>19</v>
      </c>
      <c r="N3465" t="s">
        <v>23</v>
      </c>
      <c r="O3465">
        <v>45</v>
      </c>
      <c r="P3465">
        <v>3</v>
      </c>
      <c r="Q3465" t="s">
        <v>1666</v>
      </c>
      <c r="R3465">
        <v>507</v>
      </c>
      <c r="S3465" s="3">
        <v>0.1</v>
      </c>
      <c r="T3465" s="6">
        <v>402.25</v>
      </c>
      <c r="U3465" t="s">
        <v>6328</v>
      </c>
      <c r="V3465">
        <v>2025</v>
      </c>
      <c r="W3465" t="s">
        <v>6331</v>
      </c>
      <c r="X3465" t="str">
        <f>_xlfn.XLOOKUP(Orders_C[[#This Row],[Product_ID]],Products_C[Product_ID],Products_C[Product_Name])</f>
        <v>Pepsi</v>
      </c>
      <c r="Y3465" t="str">
        <f>_xlfn.XLOOKUP(Orders_C[[#This Row],[Product_ID]],Products_C[Product_ID],Products_C[Category])</f>
        <v>Burger</v>
      </c>
      <c r="Z3465" t="str">
        <f>_xlfn.XLOOKUP(Orders_C[[#This Row],[Store_ID]],Stores_c[Store_ID],Stores_c[City])</f>
        <v>Lake Kristashire</v>
      </c>
      <c r="AA3465" t="str">
        <f>_xlfn.XLOOKUP(Orders_C[[#This Row],[Customer_ID]],Customers_c[Customer_ID],Customers_c[Customer_Name])</f>
        <v>Amanda Boyd</v>
      </c>
      <c r="AB3465" s="6">
        <f>Orders_C[[#This Row],[Quantity]]*Orders_C[[#This Row],[Unit_Price]]*(1-Orders_C[[#This Row],[Discount %]])+Orders_C[[#This Row],[Tax]]</f>
        <v>897.25</v>
      </c>
      <c r="AC3465" s="9">
        <f>(Orders_C[[#This Row],[Unit_Price]]*Orders_C[[#This Row],[Quantity]])-Orders_C[[#This Row],[Discount]]+Orders_C[[#This Row],[Tax]]</f>
        <v>984.25</v>
      </c>
      <c r="AD3465" t="str">
        <f>IF(COUNTIF(Orders_C[[#All],[Customer_ID]],Orders_C[[#This Row],[Customer_ID]])&gt;1,"Repeat","New")</f>
        <v>Repeat</v>
      </c>
      <c r="AE3465" t="str" cm="1">
        <f t="array" ref="AE3465">_xlfn.XLOOKUP(Orders_C[[#This Row],[Store_ID]],Stores_c[[#All],[Store_ID]],Stores_c[[#All],[City]])</f>
        <v>Lake Kristashire</v>
      </c>
      <c r="AF3465" t="str" cm="1">
        <f t="array" ref="AF3465">_xlfn.XLOOKUP(Orders_C[[#This Row],[Store_ID]],Stores_c[[#All],[Store_ID]],Stores_c[[#All],[Manager_Name]])</f>
        <v>Andrea Daugherty</v>
      </c>
      <c r="AG3465" t="str" cm="1">
        <f t="array" ref="AG3465">_xlfn.XLOOKUP(Orders_C[[#This Row],[Store_ID]],Stores_c[[#All],[Store_ID]],Stores_c[[#All],[Store_Type]])</f>
        <v>Mall</v>
      </c>
    </row>
    <row r="3466" spans="1:33" x14ac:dyDescent="0.25">
      <c r="A3466">
        <v>7412</v>
      </c>
      <c r="B3466" s="1">
        <v>45963</v>
      </c>
      <c r="C3466" s="2">
        <v>0.99861111111111112</v>
      </c>
      <c r="D3466">
        <v>1890</v>
      </c>
      <c r="E3466">
        <v>223</v>
      </c>
      <c r="F3466">
        <v>471</v>
      </c>
      <c r="G3466">
        <v>337</v>
      </c>
      <c r="H3466">
        <v>3</v>
      </c>
      <c r="I3466">
        <v>322</v>
      </c>
      <c r="J3466">
        <v>0</v>
      </c>
      <c r="K3466">
        <v>16.100000000000001</v>
      </c>
      <c r="L3466">
        <v>982.1</v>
      </c>
      <c r="M3466" t="s">
        <v>19</v>
      </c>
      <c r="N3466" t="s">
        <v>23</v>
      </c>
      <c r="O3466">
        <v>29</v>
      </c>
      <c r="P3466">
        <v>2</v>
      </c>
      <c r="Q3466" t="s">
        <v>1435</v>
      </c>
      <c r="R3466">
        <v>504</v>
      </c>
      <c r="S3466" s="3">
        <v>0</v>
      </c>
      <c r="T3466" s="6">
        <v>402.5</v>
      </c>
      <c r="U3466" t="s">
        <v>6336</v>
      </c>
      <c r="V3466">
        <v>2025</v>
      </c>
      <c r="W3466" t="s">
        <v>6329</v>
      </c>
      <c r="X3466" t="str">
        <f>_xlfn.XLOOKUP(Orders_C[[#This Row],[Product_ID]],Products_C[Product_ID],Products_C[Product_Name])</f>
        <v>Chocolate Lava Cake</v>
      </c>
      <c r="Y3466" t="str">
        <f>_xlfn.XLOOKUP(Orders_C[[#This Row],[Product_ID]],Products_C[Product_ID],Products_C[Category])</f>
        <v>Chicken</v>
      </c>
      <c r="Z3466" t="str">
        <f>_xlfn.XLOOKUP(Orders_C[[#This Row],[Store_ID]],Stores_c[Store_ID],Stores_c[City])</f>
        <v>Chambershaven</v>
      </c>
      <c r="AA3466" t="str">
        <f>_xlfn.XLOOKUP(Orders_C[[#This Row],[Customer_ID]],Customers_c[Customer_ID],Customers_c[Customer_Name])</f>
        <v>Samuel Wagner</v>
      </c>
      <c r="AB3466" s="6">
        <f>Orders_C[[#This Row],[Quantity]]*Orders_C[[#This Row],[Unit_Price]]*(1-Orders_C[[#This Row],[Discount %]])+Orders_C[[#This Row],[Tax]]</f>
        <v>982.1</v>
      </c>
      <c r="AC3466" s="9">
        <f>(Orders_C[[#This Row],[Unit_Price]]*Orders_C[[#This Row],[Quantity]])-Orders_C[[#This Row],[Discount]]+Orders_C[[#This Row],[Tax]]</f>
        <v>982.1</v>
      </c>
      <c r="AD3466" t="str">
        <f>IF(COUNTIF(Orders_C[[#All],[Customer_ID]],Orders_C[[#This Row],[Customer_ID]])&gt;1,"Repeat","New")</f>
        <v>Repeat</v>
      </c>
      <c r="AE3466" t="str" cm="1">
        <f t="array" ref="AE3466">_xlfn.XLOOKUP(Orders_C[[#This Row],[Store_ID]],Stores_c[[#All],[Store_ID]],Stores_c[[#All],[City]])</f>
        <v>Chambershaven</v>
      </c>
      <c r="AF3466" t="str" cm="1">
        <f t="array" ref="AF3466">_xlfn.XLOOKUP(Orders_C[[#This Row],[Store_ID]],Stores_c[[#All],[Store_ID]],Stores_c[[#All],[Manager_Name]])</f>
        <v>Virginia Webster</v>
      </c>
      <c r="AG3466" t="str" cm="1">
        <f t="array" ref="AG3466">_xlfn.XLOOKUP(Orders_C[[#This Row],[Store_ID]],Stores_c[[#All],[Store_ID]],Stores_c[[#All],[Store_Type]])</f>
        <v>Street</v>
      </c>
    </row>
    <row r="3467" spans="1:33" x14ac:dyDescent="0.25">
      <c r="A3467">
        <v>8079</v>
      </c>
      <c r="B3467" s="1">
        <v>45876</v>
      </c>
      <c r="C3467" s="2">
        <v>0.91502314814814811</v>
      </c>
      <c r="D3467">
        <v>1812</v>
      </c>
      <c r="E3467">
        <v>203</v>
      </c>
      <c r="F3467">
        <v>411</v>
      </c>
      <c r="G3467">
        <v>322</v>
      </c>
      <c r="H3467">
        <v>3</v>
      </c>
      <c r="I3467">
        <v>322</v>
      </c>
      <c r="J3467">
        <v>0</v>
      </c>
      <c r="K3467">
        <v>16.100000000000001</v>
      </c>
      <c r="L3467">
        <v>982.1</v>
      </c>
      <c r="M3467" t="s">
        <v>19</v>
      </c>
      <c r="N3467" t="s">
        <v>23</v>
      </c>
      <c r="O3467">
        <v>54</v>
      </c>
      <c r="P3467">
        <v>5</v>
      </c>
      <c r="Q3467" t="s">
        <v>2102</v>
      </c>
      <c r="R3467">
        <v>505</v>
      </c>
      <c r="S3467" s="3">
        <v>0</v>
      </c>
      <c r="T3467" s="6">
        <v>402.5</v>
      </c>
      <c r="U3467" t="s">
        <v>6342</v>
      </c>
      <c r="V3467">
        <v>2025</v>
      </c>
      <c r="W3467" t="s">
        <v>6331</v>
      </c>
      <c r="X3467" t="str">
        <f>_xlfn.XLOOKUP(Orders_C[[#This Row],[Product_ID]],Products_C[Product_ID],Products_C[Product_Name])</f>
        <v>Veg Burger</v>
      </c>
      <c r="Y3467" t="str">
        <f>_xlfn.XLOOKUP(Orders_C[[#This Row],[Product_ID]],Products_C[Product_ID],Products_C[Category])</f>
        <v>Burger</v>
      </c>
      <c r="Z3467" t="str">
        <f>_xlfn.XLOOKUP(Orders_C[[#This Row],[Store_ID]],Stores_c[Store_ID],Stores_c[City])</f>
        <v>Lake Williammouth</v>
      </c>
      <c r="AA3467" t="str">
        <f>_xlfn.XLOOKUP(Orders_C[[#This Row],[Customer_ID]],Customers_c[Customer_ID],Customers_c[Customer_Name])</f>
        <v>Donna Jones</v>
      </c>
      <c r="AB3467" s="6">
        <f>Orders_C[[#This Row],[Quantity]]*Orders_C[[#This Row],[Unit_Price]]*(1-Orders_C[[#This Row],[Discount %]])+Orders_C[[#This Row],[Tax]]</f>
        <v>982.1</v>
      </c>
      <c r="AC3467" s="9">
        <f>(Orders_C[[#This Row],[Unit_Price]]*Orders_C[[#This Row],[Quantity]])-Orders_C[[#This Row],[Discount]]+Orders_C[[#This Row],[Tax]]</f>
        <v>982.1</v>
      </c>
      <c r="AD3467" t="str">
        <f>IF(COUNTIF(Orders_C[[#All],[Customer_ID]],Orders_C[[#This Row],[Customer_ID]])&gt;1,"Repeat","New")</f>
        <v>Repeat</v>
      </c>
      <c r="AE3467" t="str" cm="1">
        <f t="array" ref="AE3467">_xlfn.XLOOKUP(Orders_C[[#This Row],[Store_ID]],Stores_c[[#All],[Store_ID]],Stores_c[[#All],[City]])</f>
        <v>Lake Williammouth</v>
      </c>
      <c r="AF3467" t="str" cm="1">
        <f t="array" ref="AF3467">_xlfn.XLOOKUP(Orders_C[[#This Row],[Store_ID]],Stores_c[[#All],[Store_ID]],Stores_c[[#All],[Manager_Name]])</f>
        <v>Stephanie Dominguez</v>
      </c>
      <c r="AG3467" t="str" cm="1">
        <f t="array" ref="AG3467">_xlfn.XLOOKUP(Orders_C[[#This Row],[Store_ID]],Stores_c[[#All],[Store_ID]],Stores_c[[#All],[Store_Type]])</f>
        <v>Drive-Thru</v>
      </c>
    </row>
    <row r="3468" spans="1:33" x14ac:dyDescent="0.25">
      <c r="A3468">
        <v>9215</v>
      </c>
      <c r="B3468" s="1">
        <v>46033</v>
      </c>
      <c r="C3468" s="2">
        <v>0.49609953703703702</v>
      </c>
      <c r="D3468">
        <v>1597</v>
      </c>
      <c r="E3468">
        <v>216</v>
      </c>
      <c r="F3468">
        <v>530</v>
      </c>
      <c r="G3468">
        <v>332</v>
      </c>
      <c r="H3468">
        <v>4</v>
      </c>
      <c r="I3468">
        <v>250</v>
      </c>
      <c r="J3468">
        <v>10</v>
      </c>
      <c r="K3468">
        <v>12.5</v>
      </c>
      <c r="L3468">
        <v>1002.5</v>
      </c>
      <c r="M3468" t="s">
        <v>20</v>
      </c>
      <c r="N3468" t="s">
        <v>23</v>
      </c>
      <c r="O3468">
        <v>44</v>
      </c>
      <c r="P3468">
        <v>5</v>
      </c>
      <c r="Q3468" t="s">
        <v>3238</v>
      </c>
      <c r="R3468">
        <v>504</v>
      </c>
      <c r="S3468" s="3">
        <v>0.1</v>
      </c>
      <c r="T3468" s="6">
        <v>402.5</v>
      </c>
      <c r="U3468" t="s">
        <v>6330</v>
      </c>
      <c r="V3468">
        <v>2026</v>
      </c>
      <c r="W3468" t="s">
        <v>6331</v>
      </c>
      <c r="X3468" t="str">
        <f>_xlfn.XLOOKUP(Orders_C[[#This Row],[Product_ID]],Products_C[Product_ID],Products_C[Product_Name])</f>
        <v>Zinger Burger</v>
      </c>
      <c r="Y3468" t="str">
        <f>_xlfn.XLOOKUP(Orders_C[[#This Row],[Product_ID]],Products_C[Product_ID],Products_C[Category])</f>
        <v>Beverage</v>
      </c>
      <c r="Z3468" t="str">
        <f>_xlfn.XLOOKUP(Orders_C[[#This Row],[Store_ID]],Stores_c[Store_ID],Stores_c[City])</f>
        <v>Garciaview</v>
      </c>
      <c r="AA3468" t="str">
        <f>_xlfn.XLOOKUP(Orders_C[[#This Row],[Customer_ID]],Customers_c[Customer_ID],Customers_c[Customer_Name])</f>
        <v>Erika Chapman</v>
      </c>
      <c r="AB3468" s="6">
        <f>Orders_C[[#This Row],[Quantity]]*Orders_C[[#This Row],[Unit_Price]]*(1-Orders_C[[#This Row],[Discount %]])+Orders_C[[#This Row],[Tax]]</f>
        <v>912.5</v>
      </c>
      <c r="AC3468" s="9">
        <f>(Orders_C[[#This Row],[Unit_Price]]*Orders_C[[#This Row],[Quantity]])-Orders_C[[#This Row],[Discount]]+Orders_C[[#This Row],[Tax]]</f>
        <v>1002.5</v>
      </c>
      <c r="AD3468" t="str">
        <f>IF(COUNTIF(Orders_C[[#All],[Customer_ID]],Orders_C[[#This Row],[Customer_ID]])&gt;1,"Repeat","New")</f>
        <v>Repeat</v>
      </c>
      <c r="AE3468" t="str" cm="1">
        <f t="array" ref="AE3468">_xlfn.XLOOKUP(Orders_C[[#This Row],[Store_ID]],Stores_c[[#All],[Store_ID]],Stores_c[[#All],[City]])</f>
        <v>Garciaview</v>
      </c>
      <c r="AF3468" t="str" cm="1">
        <f t="array" ref="AF3468">_xlfn.XLOOKUP(Orders_C[[#This Row],[Store_ID]],Stores_c[[#All],[Store_ID]],Stores_c[[#All],[Manager_Name]])</f>
        <v>Karina Washington</v>
      </c>
      <c r="AG3468" t="str" cm="1">
        <f t="array" ref="AG3468">_xlfn.XLOOKUP(Orders_C[[#This Row],[Store_ID]],Stores_c[[#All],[Store_ID]],Stores_c[[#All],[Store_Type]])</f>
        <v>Drive-Thru</v>
      </c>
    </row>
    <row r="3469" spans="1:33" x14ac:dyDescent="0.25">
      <c r="A3469">
        <v>7966</v>
      </c>
      <c r="B3469" s="1">
        <v>45831</v>
      </c>
      <c r="C3469" s="2">
        <v>0.67125000000000001</v>
      </c>
      <c r="D3469">
        <v>1485</v>
      </c>
      <c r="E3469">
        <v>213</v>
      </c>
      <c r="F3469">
        <v>549</v>
      </c>
      <c r="G3469">
        <v>317</v>
      </c>
      <c r="H3469">
        <v>4</v>
      </c>
      <c r="I3469">
        <v>244</v>
      </c>
      <c r="J3469">
        <v>0</v>
      </c>
      <c r="K3469">
        <v>12.2</v>
      </c>
      <c r="L3469">
        <v>988.2</v>
      </c>
      <c r="M3469" t="s">
        <v>20</v>
      </c>
      <c r="N3469" t="s">
        <v>21</v>
      </c>
      <c r="O3469">
        <v>54</v>
      </c>
      <c r="P3469">
        <v>5</v>
      </c>
      <c r="Q3469" t="s">
        <v>1989</v>
      </c>
      <c r="R3469">
        <v>507</v>
      </c>
      <c r="S3469" s="3">
        <v>0</v>
      </c>
      <c r="T3469" s="6">
        <v>402.6</v>
      </c>
      <c r="U3469" t="s">
        <v>6340</v>
      </c>
      <c r="V3469">
        <v>2025</v>
      </c>
      <c r="W3469" t="s">
        <v>6331</v>
      </c>
      <c r="X3469" t="str">
        <f>_xlfn.XLOOKUP(Orders_C[[#This Row],[Product_ID]],Products_C[Product_ID],Products_C[Product_Name])</f>
        <v>Popcorn Chicken</v>
      </c>
      <c r="Y3469" t="str">
        <f>_xlfn.XLOOKUP(Orders_C[[#This Row],[Product_ID]],Products_C[Product_ID],Products_C[Category])</f>
        <v>Dessert</v>
      </c>
      <c r="Z3469" t="str">
        <f>_xlfn.XLOOKUP(Orders_C[[#This Row],[Store_ID]],Stores_c[Store_ID],Stores_c[City])</f>
        <v>Lake Kristashire</v>
      </c>
      <c r="AA3469" t="str">
        <f>_xlfn.XLOOKUP(Orders_C[[#This Row],[Customer_ID]],Customers_c[Customer_ID],Customers_c[Customer_Name])</f>
        <v>Katelyn Silva</v>
      </c>
      <c r="AB3469" s="6">
        <f>Orders_C[[#This Row],[Quantity]]*Orders_C[[#This Row],[Unit_Price]]*(1-Orders_C[[#This Row],[Discount %]])+Orders_C[[#This Row],[Tax]]</f>
        <v>988.2</v>
      </c>
      <c r="AC3469" s="9">
        <f>(Orders_C[[#This Row],[Unit_Price]]*Orders_C[[#This Row],[Quantity]])-Orders_C[[#This Row],[Discount]]+Orders_C[[#This Row],[Tax]]</f>
        <v>988.2</v>
      </c>
      <c r="AD3469" t="str">
        <f>IF(COUNTIF(Orders_C[[#All],[Customer_ID]],Orders_C[[#This Row],[Customer_ID]])&gt;1,"Repeat","New")</f>
        <v>Repeat</v>
      </c>
      <c r="AE3469" t="str" cm="1">
        <f t="array" ref="AE3469">_xlfn.XLOOKUP(Orders_C[[#This Row],[Store_ID]],Stores_c[[#All],[Store_ID]],Stores_c[[#All],[City]])</f>
        <v>Lake Kristashire</v>
      </c>
      <c r="AF3469" t="str" cm="1">
        <f t="array" ref="AF3469">_xlfn.XLOOKUP(Orders_C[[#This Row],[Store_ID]],Stores_c[[#All],[Store_ID]],Stores_c[[#All],[Manager_Name]])</f>
        <v>Andrea Daugherty</v>
      </c>
      <c r="AG3469" t="str" cm="1">
        <f t="array" ref="AG3469">_xlfn.XLOOKUP(Orders_C[[#This Row],[Store_ID]],Stores_c[[#All],[Store_ID]],Stores_c[[#All],[Store_Type]])</f>
        <v>Mall</v>
      </c>
    </row>
    <row r="3470" spans="1:33" x14ac:dyDescent="0.25">
      <c r="A3470">
        <v>10624</v>
      </c>
      <c r="B3470" s="1">
        <v>45813</v>
      </c>
      <c r="C3470" s="2">
        <v>0.27531250000000002</v>
      </c>
      <c r="D3470">
        <v>1567</v>
      </c>
      <c r="E3470">
        <v>206</v>
      </c>
      <c r="F3470">
        <v>419</v>
      </c>
      <c r="G3470">
        <v>307</v>
      </c>
      <c r="H3470">
        <v>4</v>
      </c>
      <c r="I3470">
        <v>244</v>
      </c>
      <c r="J3470">
        <v>0</v>
      </c>
      <c r="K3470">
        <v>12.2</v>
      </c>
      <c r="L3470">
        <v>988.2</v>
      </c>
      <c r="M3470" t="s">
        <v>20</v>
      </c>
      <c r="N3470" t="s">
        <v>21</v>
      </c>
      <c r="O3470">
        <v>34</v>
      </c>
      <c r="P3470">
        <v>5</v>
      </c>
      <c r="Q3470" t="s">
        <v>4647</v>
      </c>
      <c r="R3470">
        <v>504</v>
      </c>
      <c r="S3470" s="3">
        <v>0</v>
      </c>
      <c r="T3470" s="6">
        <v>402.6</v>
      </c>
      <c r="U3470" t="s">
        <v>6340</v>
      </c>
      <c r="V3470">
        <v>2025</v>
      </c>
      <c r="W3470" t="s">
        <v>6329</v>
      </c>
      <c r="X3470" t="str">
        <f>_xlfn.XLOOKUP(Orders_C[[#This Row],[Product_ID]],Products_C[Product_ID],Products_C[Product_Name])</f>
        <v>Chicken Wings</v>
      </c>
      <c r="Y3470" t="str">
        <f>_xlfn.XLOOKUP(Orders_C[[#This Row],[Product_ID]],Products_C[Product_ID],Products_C[Category])</f>
        <v>Chicken</v>
      </c>
      <c r="Z3470" t="str">
        <f>_xlfn.XLOOKUP(Orders_C[[#This Row],[Store_ID]],Stores_c[Store_ID],Stores_c[City])</f>
        <v>West Matthew</v>
      </c>
      <c r="AA3470" t="str">
        <f>_xlfn.XLOOKUP(Orders_C[[#This Row],[Customer_ID]],Customers_c[Customer_ID],Customers_c[Customer_Name])</f>
        <v>Robert Diaz</v>
      </c>
      <c r="AB3470" s="6">
        <f>Orders_C[[#This Row],[Quantity]]*Orders_C[[#This Row],[Unit_Price]]*(1-Orders_C[[#This Row],[Discount %]])+Orders_C[[#This Row],[Tax]]</f>
        <v>988.2</v>
      </c>
      <c r="AC3470" s="9">
        <f>(Orders_C[[#This Row],[Unit_Price]]*Orders_C[[#This Row],[Quantity]])-Orders_C[[#This Row],[Discount]]+Orders_C[[#This Row],[Tax]]</f>
        <v>988.2</v>
      </c>
      <c r="AD3470" t="str">
        <f>IF(COUNTIF(Orders_C[[#All],[Customer_ID]],Orders_C[[#This Row],[Customer_ID]])&gt;1,"Repeat","New")</f>
        <v>Repeat</v>
      </c>
      <c r="AE3470" t="str" cm="1">
        <f t="array" ref="AE3470">_xlfn.XLOOKUP(Orders_C[[#This Row],[Store_ID]],Stores_c[[#All],[Store_ID]],Stores_c[[#All],[City]])</f>
        <v>West Matthew</v>
      </c>
      <c r="AF3470" t="str" cm="1">
        <f t="array" ref="AF3470">_xlfn.XLOOKUP(Orders_C[[#This Row],[Store_ID]],Stores_c[[#All],[Store_ID]],Stores_c[[#All],[Manager_Name]])</f>
        <v>Miguel Kidd</v>
      </c>
      <c r="AG3470" t="str" cm="1">
        <f t="array" ref="AG3470">_xlfn.XLOOKUP(Orders_C[[#This Row],[Store_ID]],Stores_c[[#All],[Store_ID]],Stores_c[[#All],[Store_Type]])</f>
        <v>Drive-Thru</v>
      </c>
    </row>
    <row r="3471" spans="1:33" x14ac:dyDescent="0.25">
      <c r="A3471">
        <v>8192</v>
      </c>
      <c r="B3471" s="1">
        <v>45899</v>
      </c>
      <c r="C3471" s="2">
        <v>0.67086805555555551</v>
      </c>
      <c r="D3471">
        <v>1243</v>
      </c>
      <c r="E3471">
        <v>218</v>
      </c>
      <c r="F3471">
        <v>459</v>
      </c>
      <c r="G3471">
        <v>339</v>
      </c>
      <c r="H3471">
        <v>2</v>
      </c>
      <c r="I3471">
        <v>486</v>
      </c>
      <c r="J3471">
        <v>10</v>
      </c>
      <c r="K3471">
        <v>24.3</v>
      </c>
      <c r="L3471">
        <v>986.3</v>
      </c>
      <c r="M3471" t="s">
        <v>18</v>
      </c>
      <c r="N3471" t="s">
        <v>23</v>
      </c>
      <c r="O3471">
        <v>24</v>
      </c>
      <c r="P3471">
        <v>5</v>
      </c>
      <c r="Q3471" t="s">
        <v>2215</v>
      </c>
      <c r="R3471">
        <v>506</v>
      </c>
      <c r="S3471" s="3">
        <v>0.1</v>
      </c>
      <c r="T3471" s="6">
        <v>403.1</v>
      </c>
      <c r="U3471" t="s">
        <v>6342</v>
      </c>
      <c r="V3471">
        <v>2025</v>
      </c>
      <c r="W3471" t="s">
        <v>6329</v>
      </c>
      <c r="X3471" t="str">
        <f>_xlfn.XLOOKUP(Orders_C[[#This Row],[Product_ID]],Products_C[Product_ID],Products_C[Product_Name])</f>
        <v>Veg Burger</v>
      </c>
      <c r="Y3471" t="str">
        <f>_xlfn.XLOOKUP(Orders_C[[#This Row],[Product_ID]],Products_C[Product_ID],Products_C[Category])</f>
        <v>Burger</v>
      </c>
      <c r="Z3471" t="str">
        <f>_xlfn.XLOOKUP(Orders_C[[#This Row],[Store_ID]],Stores_c[Store_ID],Stores_c[City])</f>
        <v>East Johnport</v>
      </c>
      <c r="AA3471" t="str">
        <f>_xlfn.XLOOKUP(Orders_C[[#This Row],[Customer_ID]],Customers_c[Customer_ID],Customers_c[Customer_Name])</f>
        <v>Lori Bryant</v>
      </c>
      <c r="AB3471" s="6">
        <f>Orders_C[[#This Row],[Quantity]]*Orders_C[[#This Row],[Unit_Price]]*(1-Orders_C[[#This Row],[Discount %]])+Orders_C[[#This Row],[Tax]]</f>
        <v>899.1</v>
      </c>
      <c r="AC3471" s="9">
        <f>(Orders_C[[#This Row],[Unit_Price]]*Orders_C[[#This Row],[Quantity]])-Orders_C[[#This Row],[Discount]]+Orders_C[[#This Row],[Tax]]</f>
        <v>986.3</v>
      </c>
      <c r="AD3471" t="str">
        <f>IF(COUNTIF(Orders_C[[#All],[Customer_ID]],Orders_C[[#This Row],[Customer_ID]])&gt;1,"Repeat","New")</f>
        <v>Repeat</v>
      </c>
      <c r="AE3471" t="str" cm="1">
        <f t="array" ref="AE3471">_xlfn.XLOOKUP(Orders_C[[#This Row],[Store_ID]],Stores_c[[#All],[Store_ID]],Stores_c[[#All],[City]])</f>
        <v>East Johnport</v>
      </c>
      <c r="AF3471" t="str" cm="1">
        <f t="array" ref="AF3471">_xlfn.XLOOKUP(Orders_C[[#This Row],[Store_ID]],Stores_c[[#All],[Store_ID]],Stores_c[[#All],[Manager_Name]])</f>
        <v>Mr. Matthew Murillo III</v>
      </c>
      <c r="AG3471" t="str" cm="1">
        <f t="array" ref="AG3471">_xlfn.XLOOKUP(Orders_C[[#This Row],[Store_ID]],Stores_c[[#All],[Store_ID]],Stores_c[[#All],[Store_Type]])</f>
        <v>Street</v>
      </c>
    </row>
    <row r="3472" spans="1:33" x14ac:dyDescent="0.25">
      <c r="A3472">
        <v>10898</v>
      </c>
      <c r="B3472" s="1">
        <v>45993</v>
      </c>
      <c r="C3472" s="2">
        <v>0.78880787037037037</v>
      </c>
      <c r="D3472">
        <v>1627</v>
      </c>
      <c r="E3472">
        <v>217</v>
      </c>
      <c r="F3472">
        <v>537</v>
      </c>
      <c r="G3472">
        <v>309</v>
      </c>
      <c r="H3472">
        <v>2</v>
      </c>
      <c r="I3472">
        <v>486</v>
      </c>
      <c r="J3472">
        <v>10</v>
      </c>
      <c r="K3472">
        <v>24.3</v>
      </c>
      <c r="L3472">
        <v>986.3</v>
      </c>
      <c r="M3472" t="s">
        <v>19</v>
      </c>
      <c r="N3472" t="s">
        <v>22</v>
      </c>
      <c r="O3472">
        <v>43</v>
      </c>
      <c r="P3472">
        <v>4</v>
      </c>
      <c r="Q3472" t="s">
        <v>4921</v>
      </c>
      <c r="R3472">
        <v>509</v>
      </c>
      <c r="S3472" s="3">
        <v>0.1</v>
      </c>
      <c r="T3472" s="6">
        <v>403.1</v>
      </c>
      <c r="U3472" t="s">
        <v>6328</v>
      </c>
      <c r="V3472">
        <v>2025</v>
      </c>
      <c r="W3472" t="s">
        <v>6331</v>
      </c>
      <c r="X3472" t="str">
        <f>_xlfn.XLOOKUP(Orders_C[[#This Row],[Product_ID]],Products_C[Product_ID],Products_C[Product_Name])</f>
        <v>Chicken Bucket</v>
      </c>
      <c r="Y3472" t="str">
        <f>_xlfn.XLOOKUP(Orders_C[[#This Row],[Product_ID]],Products_C[Product_ID],Products_C[Category])</f>
        <v>Dessert</v>
      </c>
      <c r="Z3472" t="str">
        <f>_xlfn.XLOOKUP(Orders_C[[#This Row],[Store_ID]],Stores_c[Store_ID],Stores_c[City])</f>
        <v>West Rebecca</v>
      </c>
      <c r="AA3472" t="str">
        <f>_xlfn.XLOOKUP(Orders_C[[#This Row],[Customer_ID]],Customers_c[Customer_ID],Customers_c[Customer_Name])</f>
        <v>Jamie Ramirez</v>
      </c>
      <c r="AB3472" s="6">
        <f>Orders_C[[#This Row],[Quantity]]*Orders_C[[#This Row],[Unit_Price]]*(1-Orders_C[[#This Row],[Discount %]])+Orders_C[[#This Row],[Tax]]</f>
        <v>899.1</v>
      </c>
      <c r="AC3472" s="9">
        <f>(Orders_C[[#This Row],[Unit_Price]]*Orders_C[[#This Row],[Quantity]])-Orders_C[[#This Row],[Discount]]+Orders_C[[#This Row],[Tax]]</f>
        <v>986.3</v>
      </c>
      <c r="AD3472" t="str">
        <f>IF(COUNTIF(Orders_C[[#All],[Customer_ID]],Orders_C[[#This Row],[Customer_ID]])&gt;1,"Repeat","New")</f>
        <v>Repeat</v>
      </c>
      <c r="AE3472" t="str" cm="1">
        <f t="array" ref="AE3472">_xlfn.XLOOKUP(Orders_C[[#This Row],[Store_ID]],Stores_c[[#All],[Store_ID]],Stores_c[[#All],[City]])</f>
        <v>West Rebecca</v>
      </c>
      <c r="AF3472" t="str" cm="1">
        <f t="array" ref="AF3472">_xlfn.XLOOKUP(Orders_C[[#This Row],[Store_ID]],Stores_c[[#All],[Store_ID]],Stores_c[[#All],[Manager_Name]])</f>
        <v>Albert Smith</v>
      </c>
      <c r="AG3472" t="str" cm="1">
        <f t="array" ref="AG3472">_xlfn.XLOOKUP(Orders_C[[#This Row],[Store_ID]],Stores_c[[#All],[Store_ID]],Stores_c[[#All],[Store_Type]])</f>
        <v>Mall</v>
      </c>
    </row>
    <row r="3473" spans="1:33" x14ac:dyDescent="0.25">
      <c r="A3473">
        <v>6229</v>
      </c>
      <c r="B3473" s="1">
        <v>45864</v>
      </c>
      <c r="C3473" s="2">
        <v>0.9551736111111111</v>
      </c>
      <c r="D3473">
        <v>1246</v>
      </c>
      <c r="E3473">
        <v>202</v>
      </c>
      <c r="F3473">
        <v>486</v>
      </c>
      <c r="G3473">
        <v>301</v>
      </c>
      <c r="H3473">
        <v>3</v>
      </c>
      <c r="I3473">
        <v>331</v>
      </c>
      <c r="J3473">
        <v>10</v>
      </c>
      <c r="K3473">
        <v>16.55</v>
      </c>
      <c r="L3473">
        <v>999.55</v>
      </c>
      <c r="M3473" t="s">
        <v>19</v>
      </c>
      <c r="N3473" t="s">
        <v>22</v>
      </c>
      <c r="O3473">
        <v>43</v>
      </c>
      <c r="P3473">
        <v>2</v>
      </c>
      <c r="Q3473" t="s">
        <v>252</v>
      </c>
      <c r="R3473">
        <v>507</v>
      </c>
      <c r="S3473" s="3">
        <v>0.1</v>
      </c>
      <c r="T3473" s="6">
        <v>403.75</v>
      </c>
      <c r="U3473" t="s">
        <v>6341</v>
      </c>
      <c r="V3473">
        <v>2025</v>
      </c>
      <c r="W3473" t="s">
        <v>6331</v>
      </c>
      <c r="X3473" t="str">
        <f>_xlfn.XLOOKUP(Orders_C[[#This Row],[Product_ID]],Products_C[Product_ID],Products_C[Product_Name])</f>
        <v>Krushers</v>
      </c>
      <c r="Y3473" t="str">
        <f>_xlfn.XLOOKUP(Orders_C[[#This Row],[Product_ID]],Products_C[Product_ID],Products_C[Category])</f>
        <v>Burger</v>
      </c>
      <c r="Z3473" t="str">
        <f>_xlfn.XLOOKUP(Orders_C[[#This Row],[Store_ID]],Stores_c[Store_ID],Stores_c[City])</f>
        <v>Rebekahside</v>
      </c>
      <c r="AA3473" t="str">
        <f>_xlfn.XLOOKUP(Orders_C[[#This Row],[Customer_ID]],Customers_c[Customer_ID],Customers_c[Customer_Name])</f>
        <v>Kendra Hall</v>
      </c>
      <c r="AB3473" s="6">
        <f>Orders_C[[#This Row],[Quantity]]*Orders_C[[#This Row],[Unit_Price]]*(1-Orders_C[[#This Row],[Discount %]])+Orders_C[[#This Row],[Tax]]</f>
        <v>910.25</v>
      </c>
      <c r="AC3473" s="9">
        <f>(Orders_C[[#This Row],[Unit_Price]]*Orders_C[[#This Row],[Quantity]])-Orders_C[[#This Row],[Discount]]+Orders_C[[#This Row],[Tax]]</f>
        <v>999.55</v>
      </c>
      <c r="AD3473" t="str">
        <f>IF(COUNTIF(Orders_C[[#All],[Customer_ID]],Orders_C[[#This Row],[Customer_ID]])&gt;1,"Repeat","New")</f>
        <v>Repeat</v>
      </c>
      <c r="AE3473" t="str" cm="1">
        <f t="array" ref="AE3473">_xlfn.XLOOKUP(Orders_C[[#This Row],[Store_ID]],Stores_c[[#All],[Store_ID]],Stores_c[[#All],[City]])</f>
        <v>Rebekahside</v>
      </c>
      <c r="AF3473" t="str" cm="1">
        <f t="array" ref="AF3473">_xlfn.XLOOKUP(Orders_C[[#This Row],[Store_ID]],Stores_c[[#All],[Store_ID]],Stores_c[[#All],[Manager_Name]])</f>
        <v>Mark Ray</v>
      </c>
      <c r="AG3473" t="str" cm="1">
        <f t="array" ref="AG3473">_xlfn.XLOOKUP(Orders_C[[#This Row],[Store_ID]],Stores_c[[#All],[Store_ID]],Stores_c[[#All],[Store_Type]])</f>
        <v>Drive-Thru</v>
      </c>
    </row>
    <row r="3474" spans="1:33" x14ac:dyDescent="0.25">
      <c r="A3474">
        <v>7102</v>
      </c>
      <c r="B3474" s="1">
        <v>45888</v>
      </c>
      <c r="C3474" s="2">
        <v>6.474537037037037E-2</v>
      </c>
      <c r="D3474">
        <v>1574</v>
      </c>
      <c r="E3474">
        <v>205</v>
      </c>
      <c r="F3474">
        <v>475</v>
      </c>
      <c r="G3474">
        <v>302</v>
      </c>
      <c r="H3474">
        <v>3</v>
      </c>
      <c r="I3474">
        <v>335</v>
      </c>
      <c r="J3474">
        <v>15</v>
      </c>
      <c r="K3474">
        <v>16.75</v>
      </c>
      <c r="L3474">
        <v>1006.75</v>
      </c>
      <c r="M3474" t="s">
        <v>19</v>
      </c>
      <c r="N3474" t="s">
        <v>22</v>
      </c>
      <c r="O3474">
        <v>43</v>
      </c>
      <c r="P3474">
        <v>1</v>
      </c>
      <c r="Q3474" t="s">
        <v>1125</v>
      </c>
      <c r="R3474">
        <v>507</v>
      </c>
      <c r="S3474" s="3">
        <v>0.15</v>
      </c>
      <c r="T3474" s="6">
        <v>403.75</v>
      </c>
      <c r="U3474" t="s">
        <v>6342</v>
      </c>
      <c r="V3474">
        <v>2025</v>
      </c>
      <c r="W3474" t="s">
        <v>6331</v>
      </c>
      <c r="X3474" t="str">
        <f>_xlfn.XLOOKUP(Orders_C[[#This Row],[Product_ID]],Products_C[Product_ID],Products_C[Product_Name])</f>
        <v>Chicken Wings</v>
      </c>
      <c r="Y3474" t="str">
        <f>_xlfn.XLOOKUP(Orders_C[[#This Row],[Product_ID]],Products_C[Product_ID],Products_C[Category])</f>
        <v>Chicken</v>
      </c>
      <c r="Z3474" t="str">
        <f>_xlfn.XLOOKUP(Orders_C[[#This Row],[Store_ID]],Stores_c[Store_ID],Stores_c[City])</f>
        <v>Port Jacob</v>
      </c>
      <c r="AA3474" t="str">
        <f>_xlfn.XLOOKUP(Orders_C[[#This Row],[Customer_ID]],Customers_c[Customer_ID],Customers_c[Customer_Name])</f>
        <v>Pamela Jones</v>
      </c>
      <c r="AB3474" s="6">
        <f>Orders_C[[#This Row],[Quantity]]*Orders_C[[#This Row],[Unit_Price]]*(1-Orders_C[[#This Row],[Discount %]])+Orders_C[[#This Row],[Tax]]</f>
        <v>871</v>
      </c>
      <c r="AC3474" s="9">
        <f>(Orders_C[[#This Row],[Unit_Price]]*Orders_C[[#This Row],[Quantity]])-Orders_C[[#This Row],[Discount]]+Orders_C[[#This Row],[Tax]]</f>
        <v>1006.75</v>
      </c>
      <c r="AD3474" t="str">
        <f>IF(COUNTIF(Orders_C[[#All],[Customer_ID]],Orders_C[[#This Row],[Customer_ID]])&gt;1,"Repeat","New")</f>
        <v>Repeat</v>
      </c>
      <c r="AE3474" t="str" cm="1">
        <f t="array" ref="AE3474">_xlfn.XLOOKUP(Orders_C[[#This Row],[Store_ID]],Stores_c[[#All],[Store_ID]],Stores_c[[#All],[City]])</f>
        <v>Port Jacob</v>
      </c>
      <c r="AF3474" t="str" cm="1">
        <f t="array" ref="AF3474">_xlfn.XLOOKUP(Orders_C[[#This Row],[Store_ID]],Stores_c[[#All],[Store_ID]],Stores_c[[#All],[Manager_Name]])</f>
        <v>David Harris</v>
      </c>
      <c r="AG3474" t="str" cm="1">
        <f t="array" ref="AG3474">_xlfn.XLOOKUP(Orders_C[[#This Row],[Store_ID]],Stores_c[[#All],[Store_ID]],Stores_c[[#All],[Store_Type]])</f>
        <v>Mall</v>
      </c>
    </row>
    <row r="3475" spans="1:33" x14ac:dyDescent="0.25">
      <c r="A3475">
        <v>7505</v>
      </c>
      <c r="B3475" s="1">
        <v>45998</v>
      </c>
      <c r="C3475" s="2">
        <v>0.49517361111111113</v>
      </c>
      <c r="D3475">
        <v>1996</v>
      </c>
      <c r="E3475">
        <v>214</v>
      </c>
      <c r="F3475">
        <v>420</v>
      </c>
      <c r="G3475">
        <v>328</v>
      </c>
      <c r="H3475">
        <v>3</v>
      </c>
      <c r="I3475">
        <v>335</v>
      </c>
      <c r="J3475">
        <v>15</v>
      </c>
      <c r="K3475">
        <v>16.75</v>
      </c>
      <c r="L3475">
        <v>1006.75</v>
      </c>
      <c r="M3475" t="s">
        <v>19</v>
      </c>
      <c r="N3475" t="s">
        <v>22</v>
      </c>
      <c r="O3475">
        <v>22</v>
      </c>
      <c r="P3475">
        <v>2</v>
      </c>
      <c r="Q3475" t="s">
        <v>1528</v>
      </c>
      <c r="R3475">
        <v>504</v>
      </c>
      <c r="S3475" s="3">
        <v>0.15</v>
      </c>
      <c r="T3475" s="6">
        <v>403.75</v>
      </c>
      <c r="U3475" t="s">
        <v>6328</v>
      </c>
      <c r="V3475">
        <v>2025</v>
      </c>
      <c r="W3475" t="s">
        <v>6329</v>
      </c>
      <c r="X3475" t="str">
        <f>_xlfn.XLOOKUP(Orders_C[[#This Row],[Product_ID]],Products_C[Product_ID],Products_C[Product_Name])</f>
        <v>Rice Bowl</v>
      </c>
      <c r="Y3475" t="str">
        <f>_xlfn.XLOOKUP(Orders_C[[#This Row],[Product_ID]],Products_C[Product_ID],Products_C[Category])</f>
        <v>Burger</v>
      </c>
      <c r="Z3475" t="str">
        <f>_xlfn.XLOOKUP(Orders_C[[#This Row],[Store_ID]],Stores_c[Store_ID],Stores_c[City])</f>
        <v>New Robert</v>
      </c>
      <c r="AA3475" t="str">
        <f>_xlfn.XLOOKUP(Orders_C[[#This Row],[Customer_ID]],Customers_c[Customer_ID],Customers_c[Customer_Name])</f>
        <v>Alexis Proctor</v>
      </c>
      <c r="AB3475" s="6">
        <f>Orders_C[[#This Row],[Quantity]]*Orders_C[[#This Row],[Unit_Price]]*(1-Orders_C[[#This Row],[Discount %]])+Orders_C[[#This Row],[Tax]]</f>
        <v>871</v>
      </c>
      <c r="AC3475" s="9">
        <f>(Orders_C[[#This Row],[Unit_Price]]*Orders_C[[#This Row],[Quantity]])-Orders_C[[#This Row],[Discount]]+Orders_C[[#This Row],[Tax]]</f>
        <v>1006.75</v>
      </c>
      <c r="AD3475" t="str">
        <f>IF(COUNTIF(Orders_C[[#All],[Customer_ID]],Orders_C[[#This Row],[Customer_ID]])&gt;1,"Repeat","New")</f>
        <v>Repeat</v>
      </c>
      <c r="AE3475" t="str" cm="1">
        <f t="array" ref="AE3475">_xlfn.XLOOKUP(Orders_C[[#This Row],[Store_ID]],Stores_c[[#All],[Store_ID]],Stores_c[[#All],[City]])</f>
        <v>New Robert</v>
      </c>
      <c r="AF3475" t="str" cm="1">
        <f t="array" ref="AF3475">_xlfn.XLOOKUP(Orders_C[[#This Row],[Store_ID]],Stores_c[[#All],[Store_ID]],Stores_c[[#All],[Manager_Name]])</f>
        <v>Krista Webb</v>
      </c>
      <c r="AG3475" t="str" cm="1">
        <f t="array" ref="AG3475">_xlfn.XLOOKUP(Orders_C[[#This Row],[Store_ID]],Stores_c[[#All],[Store_ID]],Stores_c[[#All],[Store_Type]])</f>
        <v>Drive-Thru</v>
      </c>
    </row>
    <row r="3476" spans="1:33" x14ac:dyDescent="0.25">
      <c r="A3476">
        <v>8538</v>
      </c>
      <c r="B3476" s="1">
        <v>46066</v>
      </c>
      <c r="C3476" s="2">
        <v>0.74546296296296299</v>
      </c>
      <c r="D3476">
        <v>1292</v>
      </c>
      <c r="E3476">
        <v>203</v>
      </c>
      <c r="F3476">
        <v>541</v>
      </c>
      <c r="G3476">
        <v>322</v>
      </c>
      <c r="H3476">
        <v>3</v>
      </c>
      <c r="I3476">
        <v>335</v>
      </c>
      <c r="J3476">
        <v>15</v>
      </c>
      <c r="K3476">
        <v>16.75</v>
      </c>
      <c r="L3476">
        <v>1006.75</v>
      </c>
      <c r="M3476" t="s">
        <v>18</v>
      </c>
      <c r="N3476" t="s">
        <v>23</v>
      </c>
      <c r="O3476">
        <v>56</v>
      </c>
      <c r="P3476">
        <v>4</v>
      </c>
      <c r="Q3476" t="s">
        <v>2561</v>
      </c>
      <c r="R3476">
        <v>510</v>
      </c>
      <c r="S3476" s="3">
        <v>0.15</v>
      </c>
      <c r="T3476" s="6">
        <v>403.75</v>
      </c>
      <c r="U3476" t="s">
        <v>6338</v>
      </c>
      <c r="V3476">
        <v>2026</v>
      </c>
      <c r="W3476" t="s">
        <v>6331</v>
      </c>
      <c r="X3476" t="str">
        <f>_xlfn.XLOOKUP(Orders_C[[#This Row],[Product_ID]],Products_C[Product_ID],Products_C[Product_Name])</f>
        <v>Veg Burger</v>
      </c>
      <c r="Y3476" t="str">
        <f>_xlfn.XLOOKUP(Orders_C[[#This Row],[Product_ID]],Products_C[Product_ID],Products_C[Category])</f>
        <v>Burger</v>
      </c>
      <c r="Z3476" t="str">
        <f>_xlfn.XLOOKUP(Orders_C[[#This Row],[Store_ID]],Stores_c[Store_ID],Stores_c[City])</f>
        <v>Lake Williammouth</v>
      </c>
      <c r="AA3476" t="str">
        <f>_xlfn.XLOOKUP(Orders_C[[#This Row],[Customer_ID]],Customers_c[Customer_ID],Customers_c[Customer_Name])</f>
        <v>Kendra Wu</v>
      </c>
      <c r="AB3476" s="6">
        <f>Orders_C[[#This Row],[Quantity]]*Orders_C[[#This Row],[Unit_Price]]*(1-Orders_C[[#This Row],[Discount %]])+Orders_C[[#This Row],[Tax]]</f>
        <v>871</v>
      </c>
      <c r="AC3476" s="9">
        <f>(Orders_C[[#This Row],[Unit_Price]]*Orders_C[[#This Row],[Quantity]])-Orders_C[[#This Row],[Discount]]+Orders_C[[#This Row],[Tax]]</f>
        <v>1006.75</v>
      </c>
      <c r="AD3476" t="str">
        <f>IF(COUNTIF(Orders_C[[#All],[Customer_ID]],Orders_C[[#This Row],[Customer_ID]])&gt;1,"Repeat","New")</f>
        <v>Repeat</v>
      </c>
      <c r="AE3476" t="str" cm="1">
        <f t="array" ref="AE3476">_xlfn.XLOOKUP(Orders_C[[#This Row],[Store_ID]],Stores_c[[#All],[Store_ID]],Stores_c[[#All],[City]])</f>
        <v>Lake Williammouth</v>
      </c>
      <c r="AF3476" t="str" cm="1">
        <f t="array" ref="AF3476">_xlfn.XLOOKUP(Orders_C[[#This Row],[Store_ID]],Stores_c[[#All],[Store_ID]],Stores_c[[#All],[Manager_Name]])</f>
        <v>Stephanie Dominguez</v>
      </c>
      <c r="AG3476" t="str" cm="1">
        <f t="array" ref="AG3476">_xlfn.XLOOKUP(Orders_C[[#This Row],[Store_ID]],Stores_c[[#All],[Store_ID]],Stores_c[[#All],[Store_Type]])</f>
        <v>Drive-Thru</v>
      </c>
    </row>
    <row r="3477" spans="1:33" x14ac:dyDescent="0.25">
      <c r="A3477">
        <v>10494</v>
      </c>
      <c r="B3477" s="1">
        <v>46022</v>
      </c>
      <c r="C3477" s="2">
        <v>0.62591435185185185</v>
      </c>
      <c r="D3477">
        <v>1224</v>
      </c>
      <c r="E3477">
        <v>215</v>
      </c>
      <c r="F3477">
        <v>461</v>
      </c>
      <c r="G3477">
        <v>308</v>
      </c>
      <c r="H3477">
        <v>2</v>
      </c>
      <c r="I3477">
        <v>475</v>
      </c>
      <c r="J3477">
        <v>0</v>
      </c>
      <c r="K3477">
        <v>23.75</v>
      </c>
      <c r="L3477">
        <v>973.75</v>
      </c>
      <c r="M3477" t="s">
        <v>19</v>
      </c>
      <c r="N3477" t="s">
        <v>22</v>
      </c>
      <c r="O3477">
        <v>25</v>
      </c>
      <c r="P3477">
        <v>5</v>
      </c>
      <c r="Q3477" t="s">
        <v>4517</v>
      </c>
      <c r="R3477">
        <v>501</v>
      </c>
      <c r="S3477" s="3">
        <v>0</v>
      </c>
      <c r="T3477" s="6">
        <v>403.75</v>
      </c>
      <c r="U3477" t="s">
        <v>6328</v>
      </c>
      <c r="V3477">
        <v>2025</v>
      </c>
      <c r="W3477" t="s">
        <v>6329</v>
      </c>
      <c r="X3477" t="str">
        <f>_xlfn.XLOOKUP(Orders_C[[#This Row],[Product_ID]],Products_C[Product_ID],Products_C[Product_Name])</f>
        <v>Zinger Burger</v>
      </c>
      <c r="Y3477" t="str">
        <f>_xlfn.XLOOKUP(Orders_C[[#This Row],[Product_ID]],Products_C[Product_ID],Products_C[Category])</f>
        <v>Beverage</v>
      </c>
      <c r="Z3477" t="str">
        <f>_xlfn.XLOOKUP(Orders_C[[#This Row],[Store_ID]],Stores_c[Store_ID],Stores_c[City])</f>
        <v>Sallyburgh</v>
      </c>
      <c r="AA3477" t="str">
        <f>_xlfn.XLOOKUP(Orders_C[[#This Row],[Customer_ID]],Customers_c[Customer_ID],Customers_c[Customer_Name])</f>
        <v>Nathaniel Franco</v>
      </c>
      <c r="AB3477" s="6">
        <f>Orders_C[[#This Row],[Quantity]]*Orders_C[[#This Row],[Unit_Price]]*(1-Orders_C[[#This Row],[Discount %]])+Orders_C[[#This Row],[Tax]]</f>
        <v>973.75</v>
      </c>
      <c r="AC3477" s="9">
        <f>(Orders_C[[#This Row],[Unit_Price]]*Orders_C[[#This Row],[Quantity]])-Orders_C[[#This Row],[Discount]]+Orders_C[[#This Row],[Tax]]</f>
        <v>973.75</v>
      </c>
      <c r="AD3477" t="str">
        <f>IF(COUNTIF(Orders_C[[#All],[Customer_ID]],Orders_C[[#This Row],[Customer_ID]])&gt;1,"Repeat","New")</f>
        <v>Repeat</v>
      </c>
      <c r="AE3477" t="str" cm="1">
        <f t="array" ref="AE3477">_xlfn.XLOOKUP(Orders_C[[#This Row],[Store_ID]],Stores_c[[#All],[Store_ID]],Stores_c[[#All],[City]])</f>
        <v>Sallyburgh</v>
      </c>
      <c r="AF3477" t="str" cm="1">
        <f t="array" ref="AF3477">_xlfn.XLOOKUP(Orders_C[[#This Row],[Store_ID]],Stores_c[[#All],[Store_ID]],Stores_c[[#All],[Manager_Name]])</f>
        <v>Benjamin Mccoy</v>
      </c>
      <c r="AG3477" t="str" cm="1">
        <f t="array" ref="AG3477">_xlfn.XLOOKUP(Orders_C[[#This Row],[Store_ID]],Stores_c[[#All],[Store_ID]],Stores_c[[#All],[Store_Type]])</f>
        <v>Drive-Thru</v>
      </c>
    </row>
    <row r="3478" spans="1:33" x14ac:dyDescent="0.25">
      <c r="A3478">
        <v>6728</v>
      </c>
      <c r="B3478" s="1">
        <v>45860</v>
      </c>
      <c r="C3478" s="2">
        <v>0.97496527777777775</v>
      </c>
      <c r="D3478">
        <v>1442</v>
      </c>
      <c r="E3478">
        <v>206</v>
      </c>
      <c r="F3478">
        <v>433</v>
      </c>
      <c r="G3478">
        <v>320</v>
      </c>
      <c r="H3478">
        <v>2</v>
      </c>
      <c r="I3478">
        <v>487</v>
      </c>
      <c r="J3478">
        <v>10</v>
      </c>
      <c r="K3478">
        <v>24.35</v>
      </c>
      <c r="L3478">
        <v>988.35</v>
      </c>
      <c r="M3478" t="s">
        <v>19</v>
      </c>
      <c r="N3478" t="s">
        <v>23</v>
      </c>
      <c r="O3478">
        <v>48</v>
      </c>
      <c r="P3478">
        <v>1</v>
      </c>
      <c r="Q3478" t="s">
        <v>751</v>
      </c>
      <c r="R3478">
        <v>501</v>
      </c>
      <c r="S3478" s="3">
        <v>0.1</v>
      </c>
      <c r="T3478" s="6">
        <v>403.95000000000005</v>
      </c>
      <c r="U3478" t="s">
        <v>6341</v>
      </c>
      <c r="V3478">
        <v>2025</v>
      </c>
      <c r="W3478" t="s">
        <v>6331</v>
      </c>
      <c r="X3478" t="str">
        <f>_xlfn.XLOOKUP(Orders_C[[#This Row],[Product_ID]],Products_C[Product_ID],Products_C[Product_Name])</f>
        <v>Rice Bowl</v>
      </c>
      <c r="Y3478" t="str">
        <f>_xlfn.XLOOKUP(Orders_C[[#This Row],[Product_ID]],Products_C[Product_ID],Products_C[Category])</f>
        <v>Beverage</v>
      </c>
      <c r="Z3478" t="str">
        <f>_xlfn.XLOOKUP(Orders_C[[#This Row],[Store_ID]],Stores_c[Store_ID],Stores_c[City])</f>
        <v>West Matthew</v>
      </c>
      <c r="AA3478" t="str">
        <f>_xlfn.XLOOKUP(Orders_C[[#This Row],[Customer_ID]],Customers_c[Customer_ID],Customers_c[Customer_Name])</f>
        <v>Megan Irwin</v>
      </c>
      <c r="AB3478" s="6">
        <f>Orders_C[[#This Row],[Quantity]]*Orders_C[[#This Row],[Unit_Price]]*(1-Orders_C[[#This Row],[Discount %]])+Orders_C[[#This Row],[Tax]]</f>
        <v>900.95</v>
      </c>
      <c r="AC3478" s="9">
        <f>(Orders_C[[#This Row],[Unit_Price]]*Orders_C[[#This Row],[Quantity]])-Orders_C[[#This Row],[Discount]]+Orders_C[[#This Row],[Tax]]</f>
        <v>988.35</v>
      </c>
      <c r="AD3478" t="str">
        <f>IF(COUNTIF(Orders_C[[#All],[Customer_ID]],Orders_C[[#This Row],[Customer_ID]])&gt;1,"Repeat","New")</f>
        <v>Repeat</v>
      </c>
      <c r="AE3478" t="str" cm="1">
        <f t="array" ref="AE3478">_xlfn.XLOOKUP(Orders_C[[#This Row],[Store_ID]],Stores_c[[#All],[Store_ID]],Stores_c[[#All],[City]])</f>
        <v>West Matthew</v>
      </c>
      <c r="AF3478" t="str" cm="1">
        <f t="array" ref="AF3478">_xlfn.XLOOKUP(Orders_C[[#This Row],[Store_ID]],Stores_c[[#All],[Store_ID]],Stores_c[[#All],[Manager_Name]])</f>
        <v>Miguel Kidd</v>
      </c>
      <c r="AG3478" t="str" cm="1">
        <f t="array" ref="AG3478">_xlfn.XLOOKUP(Orders_C[[#This Row],[Store_ID]],Stores_c[[#All],[Store_ID]],Stores_c[[#All],[Store_Type]])</f>
        <v>Drive-Thru</v>
      </c>
    </row>
    <row r="3479" spans="1:33" x14ac:dyDescent="0.25">
      <c r="A3479">
        <v>9990</v>
      </c>
      <c r="B3479" s="1">
        <v>45716</v>
      </c>
      <c r="C3479" s="2">
        <v>0.24247685185185186</v>
      </c>
      <c r="D3479">
        <v>1971</v>
      </c>
      <c r="E3479">
        <v>206</v>
      </c>
      <c r="F3479">
        <v>449</v>
      </c>
      <c r="G3479">
        <v>317</v>
      </c>
      <c r="H3479">
        <v>2</v>
      </c>
      <c r="I3479">
        <v>487</v>
      </c>
      <c r="J3479">
        <v>10</v>
      </c>
      <c r="K3479">
        <v>24.35</v>
      </c>
      <c r="L3479">
        <v>988.35</v>
      </c>
      <c r="M3479" t="s">
        <v>20</v>
      </c>
      <c r="N3479" t="s">
        <v>23</v>
      </c>
      <c r="O3479">
        <v>26</v>
      </c>
      <c r="P3479">
        <v>5</v>
      </c>
      <c r="Q3479" t="s">
        <v>4013</v>
      </c>
      <c r="R3479">
        <v>504</v>
      </c>
      <c r="S3479" s="3">
        <v>0.1</v>
      </c>
      <c r="T3479" s="6">
        <v>403.95000000000005</v>
      </c>
      <c r="U3479" t="s">
        <v>6338</v>
      </c>
      <c r="V3479">
        <v>2025</v>
      </c>
      <c r="W3479" t="s">
        <v>6329</v>
      </c>
      <c r="X3479" t="str">
        <f>_xlfn.XLOOKUP(Orders_C[[#This Row],[Product_ID]],Products_C[Product_ID],Products_C[Product_Name])</f>
        <v>Popcorn Chicken</v>
      </c>
      <c r="Y3479" t="str">
        <f>_xlfn.XLOOKUP(Orders_C[[#This Row],[Product_ID]],Products_C[Product_ID],Products_C[Category])</f>
        <v>Dessert</v>
      </c>
      <c r="Z3479" t="str">
        <f>_xlfn.XLOOKUP(Orders_C[[#This Row],[Store_ID]],Stores_c[Store_ID],Stores_c[City])</f>
        <v>West Matthew</v>
      </c>
      <c r="AA3479" t="str">
        <f>_xlfn.XLOOKUP(Orders_C[[#This Row],[Customer_ID]],Customers_c[Customer_ID],Customers_c[Customer_Name])</f>
        <v>Brooke Barnett</v>
      </c>
      <c r="AB3479" s="6">
        <f>Orders_C[[#This Row],[Quantity]]*Orders_C[[#This Row],[Unit_Price]]*(1-Orders_C[[#This Row],[Discount %]])+Orders_C[[#This Row],[Tax]]</f>
        <v>900.95</v>
      </c>
      <c r="AC3479" s="9">
        <f>(Orders_C[[#This Row],[Unit_Price]]*Orders_C[[#This Row],[Quantity]])-Orders_C[[#This Row],[Discount]]+Orders_C[[#This Row],[Tax]]</f>
        <v>988.35</v>
      </c>
      <c r="AD3479" t="str">
        <f>IF(COUNTIF(Orders_C[[#All],[Customer_ID]],Orders_C[[#This Row],[Customer_ID]])&gt;1,"Repeat","New")</f>
        <v>Repeat</v>
      </c>
      <c r="AE3479" t="str" cm="1">
        <f t="array" ref="AE3479">_xlfn.XLOOKUP(Orders_C[[#This Row],[Store_ID]],Stores_c[[#All],[Store_ID]],Stores_c[[#All],[City]])</f>
        <v>West Matthew</v>
      </c>
      <c r="AF3479" t="str" cm="1">
        <f t="array" ref="AF3479">_xlfn.XLOOKUP(Orders_C[[#This Row],[Store_ID]],Stores_c[[#All],[Store_ID]],Stores_c[[#All],[Manager_Name]])</f>
        <v>Miguel Kidd</v>
      </c>
      <c r="AG3479" t="str" cm="1">
        <f t="array" ref="AG3479">_xlfn.XLOOKUP(Orders_C[[#This Row],[Store_ID]],Stores_c[[#All],[Store_ID]],Stores_c[[#All],[Store_Type]])</f>
        <v>Drive-Thru</v>
      </c>
    </row>
    <row r="3480" spans="1:33" x14ac:dyDescent="0.25">
      <c r="A3480">
        <v>10942</v>
      </c>
      <c r="B3480" s="1">
        <v>45974</v>
      </c>
      <c r="C3480" s="2">
        <v>0.83297453703703705</v>
      </c>
      <c r="D3480">
        <v>1586</v>
      </c>
      <c r="E3480">
        <v>223</v>
      </c>
      <c r="F3480">
        <v>455</v>
      </c>
      <c r="G3480">
        <v>320</v>
      </c>
      <c r="H3480">
        <v>2</v>
      </c>
      <c r="I3480">
        <v>487</v>
      </c>
      <c r="J3480">
        <v>10</v>
      </c>
      <c r="K3480">
        <v>24.35</v>
      </c>
      <c r="L3480">
        <v>988.35</v>
      </c>
      <c r="M3480" t="s">
        <v>18</v>
      </c>
      <c r="N3480" t="s">
        <v>21</v>
      </c>
      <c r="O3480">
        <v>19</v>
      </c>
      <c r="P3480">
        <v>2</v>
      </c>
      <c r="Q3480" t="s">
        <v>4965</v>
      </c>
      <c r="R3480">
        <v>510</v>
      </c>
      <c r="S3480" s="3">
        <v>0.1</v>
      </c>
      <c r="T3480" s="6">
        <v>403.95000000000005</v>
      </c>
      <c r="U3480" t="s">
        <v>6336</v>
      </c>
      <c r="V3480">
        <v>2025</v>
      </c>
      <c r="W3480" t="s">
        <v>6333</v>
      </c>
      <c r="X3480" t="str">
        <f>_xlfn.XLOOKUP(Orders_C[[#This Row],[Product_ID]],Products_C[Product_ID],Products_C[Product_Name])</f>
        <v>Rice Bowl</v>
      </c>
      <c r="Y3480" t="str">
        <f>_xlfn.XLOOKUP(Orders_C[[#This Row],[Product_ID]],Products_C[Product_ID],Products_C[Category])</f>
        <v>Beverage</v>
      </c>
      <c r="Z3480" t="str">
        <f>_xlfn.XLOOKUP(Orders_C[[#This Row],[Store_ID]],Stores_c[Store_ID],Stores_c[City])</f>
        <v>Chambershaven</v>
      </c>
      <c r="AA3480" t="str">
        <f>_xlfn.XLOOKUP(Orders_C[[#This Row],[Customer_ID]],Customers_c[Customer_ID],Customers_c[Customer_Name])</f>
        <v>Mrs. Stacey Fry</v>
      </c>
      <c r="AB3480" s="6">
        <f>Orders_C[[#This Row],[Quantity]]*Orders_C[[#This Row],[Unit_Price]]*(1-Orders_C[[#This Row],[Discount %]])+Orders_C[[#This Row],[Tax]]</f>
        <v>900.95</v>
      </c>
      <c r="AC3480" s="9">
        <f>(Orders_C[[#This Row],[Unit_Price]]*Orders_C[[#This Row],[Quantity]])-Orders_C[[#This Row],[Discount]]+Orders_C[[#This Row],[Tax]]</f>
        <v>988.35</v>
      </c>
      <c r="AD3480" t="str">
        <f>IF(COUNTIF(Orders_C[[#All],[Customer_ID]],Orders_C[[#This Row],[Customer_ID]])&gt;1,"Repeat","New")</f>
        <v>Repeat</v>
      </c>
      <c r="AE3480" t="str" cm="1">
        <f t="array" ref="AE3480">_xlfn.XLOOKUP(Orders_C[[#This Row],[Store_ID]],Stores_c[[#All],[Store_ID]],Stores_c[[#All],[City]])</f>
        <v>Chambershaven</v>
      </c>
      <c r="AF3480" t="str" cm="1">
        <f t="array" ref="AF3480">_xlfn.XLOOKUP(Orders_C[[#This Row],[Store_ID]],Stores_c[[#All],[Store_ID]],Stores_c[[#All],[Manager_Name]])</f>
        <v>Virginia Webster</v>
      </c>
      <c r="AG3480" t="str" cm="1">
        <f t="array" ref="AG3480">_xlfn.XLOOKUP(Orders_C[[#This Row],[Store_ID]],Stores_c[[#All],[Store_ID]],Stores_c[[#All],[Store_Type]])</f>
        <v>Street</v>
      </c>
    </row>
    <row r="3481" spans="1:33" x14ac:dyDescent="0.25">
      <c r="A3481">
        <v>7594</v>
      </c>
      <c r="B3481" s="1">
        <v>45854</v>
      </c>
      <c r="C3481" s="2">
        <v>4.43287037037037E-3</v>
      </c>
      <c r="D3481">
        <v>1886</v>
      </c>
      <c r="E3481">
        <v>203</v>
      </c>
      <c r="F3481">
        <v>503</v>
      </c>
      <c r="G3481">
        <v>336</v>
      </c>
      <c r="H3481">
        <v>2</v>
      </c>
      <c r="I3481">
        <v>493</v>
      </c>
      <c r="J3481">
        <v>15</v>
      </c>
      <c r="K3481">
        <v>24.65</v>
      </c>
      <c r="L3481">
        <v>995.65</v>
      </c>
      <c r="M3481" t="s">
        <v>20</v>
      </c>
      <c r="N3481" t="s">
        <v>23</v>
      </c>
      <c r="O3481">
        <v>58</v>
      </c>
      <c r="P3481">
        <v>2</v>
      </c>
      <c r="Q3481" t="s">
        <v>1617</v>
      </c>
      <c r="R3481">
        <v>507</v>
      </c>
      <c r="S3481" s="3">
        <v>0.15</v>
      </c>
      <c r="T3481" s="6">
        <v>404.04999999999995</v>
      </c>
      <c r="U3481" t="s">
        <v>6341</v>
      </c>
      <c r="V3481">
        <v>2025</v>
      </c>
      <c r="W3481" t="s">
        <v>6331</v>
      </c>
      <c r="X3481" t="str">
        <f>_xlfn.XLOOKUP(Orders_C[[#This Row],[Product_ID]],Products_C[Product_ID],Products_C[Product_Name])</f>
        <v>Chicken Bucket</v>
      </c>
      <c r="Y3481" t="str">
        <f>_xlfn.XLOOKUP(Orders_C[[#This Row],[Product_ID]],Products_C[Product_ID],Products_C[Category])</f>
        <v>Dessert</v>
      </c>
      <c r="Z3481" t="str">
        <f>_xlfn.XLOOKUP(Orders_C[[#This Row],[Store_ID]],Stores_c[Store_ID],Stores_c[City])</f>
        <v>Lake Williammouth</v>
      </c>
      <c r="AA3481" t="str">
        <f>_xlfn.XLOOKUP(Orders_C[[#This Row],[Customer_ID]],Customers_c[Customer_ID],Customers_c[Customer_Name])</f>
        <v>Sarah Phillips</v>
      </c>
      <c r="AB3481" s="6">
        <f>Orders_C[[#This Row],[Quantity]]*Orders_C[[#This Row],[Unit_Price]]*(1-Orders_C[[#This Row],[Discount %]])+Orders_C[[#This Row],[Tax]]</f>
        <v>862.75</v>
      </c>
      <c r="AC3481" s="9">
        <f>(Orders_C[[#This Row],[Unit_Price]]*Orders_C[[#This Row],[Quantity]])-Orders_C[[#This Row],[Discount]]+Orders_C[[#This Row],[Tax]]</f>
        <v>995.65</v>
      </c>
      <c r="AD3481" t="str">
        <f>IF(COUNTIF(Orders_C[[#All],[Customer_ID]],Orders_C[[#This Row],[Customer_ID]])&gt;1,"Repeat","New")</f>
        <v>Repeat</v>
      </c>
      <c r="AE3481" t="str" cm="1">
        <f t="array" ref="AE3481">_xlfn.XLOOKUP(Orders_C[[#This Row],[Store_ID]],Stores_c[[#All],[Store_ID]],Stores_c[[#All],[City]])</f>
        <v>Lake Williammouth</v>
      </c>
      <c r="AF3481" t="str" cm="1">
        <f t="array" ref="AF3481">_xlfn.XLOOKUP(Orders_C[[#This Row],[Store_ID]],Stores_c[[#All],[Store_ID]],Stores_c[[#All],[Manager_Name]])</f>
        <v>Stephanie Dominguez</v>
      </c>
      <c r="AG3481" t="str" cm="1">
        <f t="array" ref="AG3481">_xlfn.XLOOKUP(Orders_C[[#This Row],[Store_ID]],Stores_c[[#All],[Store_ID]],Stores_c[[#All],[Store_Type]])</f>
        <v>Drive-Thru</v>
      </c>
    </row>
    <row r="3482" spans="1:33" x14ac:dyDescent="0.25">
      <c r="A3482">
        <v>10182</v>
      </c>
      <c r="B3482" s="1">
        <v>45902</v>
      </c>
      <c r="C3482" s="2">
        <v>0.83482638888888894</v>
      </c>
      <c r="D3482">
        <v>1975</v>
      </c>
      <c r="E3482">
        <v>225</v>
      </c>
      <c r="F3482">
        <v>481</v>
      </c>
      <c r="G3482">
        <v>315</v>
      </c>
      <c r="H3482">
        <v>2</v>
      </c>
      <c r="I3482">
        <v>493</v>
      </c>
      <c r="J3482">
        <v>15</v>
      </c>
      <c r="K3482">
        <v>24.65</v>
      </c>
      <c r="L3482">
        <v>995.65</v>
      </c>
      <c r="M3482" t="s">
        <v>20</v>
      </c>
      <c r="N3482" t="s">
        <v>22</v>
      </c>
      <c r="O3482">
        <v>21</v>
      </c>
      <c r="P3482">
        <v>3</v>
      </c>
      <c r="Q3482" t="s">
        <v>4205</v>
      </c>
      <c r="R3482">
        <v>509</v>
      </c>
      <c r="S3482" s="3">
        <v>0.15</v>
      </c>
      <c r="T3482" s="6">
        <v>404.04999999999995</v>
      </c>
      <c r="U3482" t="s">
        <v>6335</v>
      </c>
      <c r="V3482">
        <v>2025</v>
      </c>
      <c r="W3482" t="s">
        <v>6329</v>
      </c>
      <c r="X3482" t="str">
        <f>_xlfn.XLOOKUP(Orders_C[[#This Row],[Product_ID]],Products_C[Product_ID],Products_C[Product_Name])</f>
        <v>Popcorn Chicken</v>
      </c>
      <c r="Y3482" t="str">
        <f>_xlfn.XLOOKUP(Orders_C[[#This Row],[Product_ID]],Products_C[Product_ID],Products_C[Category])</f>
        <v>Beverage</v>
      </c>
      <c r="Z3482" t="str">
        <f>_xlfn.XLOOKUP(Orders_C[[#This Row],[Store_ID]],Stores_c[Store_ID],Stores_c[City])</f>
        <v>South Peter</v>
      </c>
      <c r="AA3482" t="str">
        <f>_xlfn.XLOOKUP(Orders_C[[#This Row],[Customer_ID]],Customers_c[Customer_ID],Customers_c[Customer_Name])</f>
        <v>Beth Miller</v>
      </c>
      <c r="AB3482" s="6">
        <f>Orders_C[[#This Row],[Quantity]]*Orders_C[[#This Row],[Unit_Price]]*(1-Orders_C[[#This Row],[Discount %]])+Orders_C[[#This Row],[Tax]]</f>
        <v>862.75</v>
      </c>
      <c r="AC3482" s="9">
        <f>(Orders_C[[#This Row],[Unit_Price]]*Orders_C[[#This Row],[Quantity]])-Orders_C[[#This Row],[Discount]]+Orders_C[[#This Row],[Tax]]</f>
        <v>995.65</v>
      </c>
      <c r="AD3482" t="str">
        <f>IF(COUNTIF(Orders_C[[#All],[Customer_ID]],Orders_C[[#This Row],[Customer_ID]])&gt;1,"Repeat","New")</f>
        <v>Repeat</v>
      </c>
      <c r="AE3482" t="str" cm="1">
        <f t="array" ref="AE3482">_xlfn.XLOOKUP(Orders_C[[#This Row],[Store_ID]],Stores_c[[#All],[Store_ID]],Stores_c[[#All],[City]])</f>
        <v>South Peter</v>
      </c>
      <c r="AF3482" t="str" cm="1">
        <f t="array" ref="AF3482">_xlfn.XLOOKUP(Orders_C[[#This Row],[Store_ID]],Stores_c[[#All],[Store_ID]],Stores_c[[#All],[Manager_Name]])</f>
        <v>Gregory Lambert</v>
      </c>
      <c r="AG3482" t="str" cm="1">
        <f t="array" ref="AG3482">_xlfn.XLOOKUP(Orders_C[[#This Row],[Store_ID]],Stores_c[[#All],[Store_ID]],Stores_c[[#All],[Store_Type]])</f>
        <v>Street</v>
      </c>
    </row>
    <row r="3483" spans="1:33" x14ac:dyDescent="0.25">
      <c r="A3483">
        <v>9847</v>
      </c>
      <c r="B3483" s="1">
        <v>45950</v>
      </c>
      <c r="C3483" s="2">
        <v>0.58100694444444445</v>
      </c>
      <c r="D3483">
        <v>1630</v>
      </c>
      <c r="E3483">
        <v>204</v>
      </c>
      <c r="F3483">
        <v>446</v>
      </c>
      <c r="G3483">
        <v>332</v>
      </c>
      <c r="H3483">
        <v>4</v>
      </c>
      <c r="I3483">
        <v>254</v>
      </c>
      <c r="J3483">
        <v>15</v>
      </c>
      <c r="K3483">
        <v>12.7</v>
      </c>
      <c r="L3483">
        <v>1013.7</v>
      </c>
      <c r="M3483" t="s">
        <v>19</v>
      </c>
      <c r="N3483" t="s">
        <v>21</v>
      </c>
      <c r="O3483">
        <v>14</v>
      </c>
      <c r="P3483">
        <v>1</v>
      </c>
      <c r="Q3483" t="s">
        <v>3870</v>
      </c>
      <c r="R3483">
        <v>509</v>
      </c>
      <c r="S3483" s="3">
        <v>0.15</v>
      </c>
      <c r="T3483" s="6">
        <v>404.1</v>
      </c>
      <c r="U3483" t="s">
        <v>6332</v>
      </c>
      <c r="V3483">
        <v>2025</v>
      </c>
      <c r="W3483" t="s">
        <v>6333</v>
      </c>
      <c r="X3483" t="str">
        <f>_xlfn.XLOOKUP(Orders_C[[#This Row],[Product_ID]],Products_C[Product_ID],Products_C[Product_Name])</f>
        <v>Zinger Burger</v>
      </c>
      <c r="Y3483" t="str">
        <f>_xlfn.XLOOKUP(Orders_C[[#This Row],[Product_ID]],Products_C[Product_ID],Products_C[Category])</f>
        <v>Beverage</v>
      </c>
      <c r="Z3483" t="str">
        <f>_xlfn.XLOOKUP(Orders_C[[#This Row],[Store_ID]],Stores_c[Store_ID],Stores_c[City])</f>
        <v>New Robertfurt</v>
      </c>
      <c r="AA3483" t="str">
        <f>_xlfn.XLOOKUP(Orders_C[[#This Row],[Customer_ID]],Customers_c[Customer_ID],Customers_c[Customer_Name])</f>
        <v>Angelica Baker</v>
      </c>
      <c r="AB3483" s="6">
        <f>Orders_C[[#This Row],[Quantity]]*Orders_C[[#This Row],[Unit_Price]]*(1-Orders_C[[#This Row],[Discount %]])+Orders_C[[#This Row],[Tax]]</f>
        <v>876.30000000000007</v>
      </c>
      <c r="AC3483" s="9">
        <f>(Orders_C[[#This Row],[Unit_Price]]*Orders_C[[#This Row],[Quantity]])-Orders_C[[#This Row],[Discount]]+Orders_C[[#This Row],[Tax]]</f>
        <v>1013.7</v>
      </c>
      <c r="AD3483" t="str">
        <f>IF(COUNTIF(Orders_C[[#All],[Customer_ID]],Orders_C[[#This Row],[Customer_ID]])&gt;1,"Repeat","New")</f>
        <v>Repeat</v>
      </c>
      <c r="AE3483" t="str" cm="1">
        <f t="array" ref="AE3483">_xlfn.XLOOKUP(Orders_C[[#This Row],[Store_ID]],Stores_c[[#All],[Store_ID]],Stores_c[[#All],[City]])</f>
        <v>New Robertfurt</v>
      </c>
      <c r="AF3483" t="str" cm="1">
        <f t="array" ref="AF3483">_xlfn.XLOOKUP(Orders_C[[#This Row],[Store_ID]],Stores_c[[#All],[Store_ID]],Stores_c[[#All],[Manager_Name]])</f>
        <v>Tiffany Gomez</v>
      </c>
      <c r="AG3483" t="str" cm="1">
        <f t="array" ref="AG3483">_xlfn.XLOOKUP(Orders_C[[#This Row],[Store_ID]],Stores_c[[#All],[Store_ID]],Stores_c[[#All],[Store_Type]])</f>
        <v>Street</v>
      </c>
    </row>
    <row r="3484" spans="1:33" x14ac:dyDescent="0.25">
      <c r="A3484">
        <v>6989</v>
      </c>
      <c r="B3484" s="1">
        <v>45709</v>
      </c>
      <c r="C3484" s="2">
        <v>0.27734953703703702</v>
      </c>
      <c r="D3484">
        <v>1853</v>
      </c>
      <c r="E3484">
        <v>202</v>
      </c>
      <c r="F3484">
        <v>442</v>
      </c>
      <c r="G3484">
        <v>303</v>
      </c>
      <c r="H3484">
        <v>4</v>
      </c>
      <c r="I3484">
        <v>248</v>
      </c>
      <c r="J3484">
        <v>5</v>
      </c>
      <c r="K3484">
        <v>12.4</v>
      </c>
      <c r="L3484">
        <v>999.4</v>
      </c>
      <c r="M3484" t="s">
        <v>19</v>
      </c>
      <c r="N3484" t="s">
        <v>22</v>
      </c>
      <c r="O3484">
        <v>52</v>
      </c>
      <c r="P3484">
        <v>3</v>
      </c>
      <c r="Q3484" t="s">
        <v>1012</v>
      </c>
      <c r="R3484">
        <v>507</v>
      </c>
      <c r="S3484" s="3">
        <v>0.05</v>
      </c>
      <c r="T3484" s="6">
        <v>404.20000000000005</v>
      </c>
      <c r="U3484" t="s">
        <v>6338</v>
      </c>
      <c r="V3484">
        <v>2025</v>
      </c>
      <c r="W3484" t="s">
        <v>6331</v>
      </c>
      <c r="X3484" t="str">
        <f>_xlfn.XLOOKUP(Orders_C[[#This Row],[Product_ID]],Products_C[Product_ID],Products_C[Product_Name])</f>
        <v>Chocolate Lava Cake</v>
      </c>
      <c r="Y3484" t="str">
        <f>_xlfn.XLOOKUP(Orders_C[[#This Row],[Product_ID]],Products_C[Product_ID],Products_C[Category])</f>
        <v>Chicken</v>
      </c>
      <c r="Z3484" t="str">
        <f>_xlfn.XLOOKUP(Orders_C[[#This Row],[Store_ID]],Stores_c[Store_ID],Stores_c[City])</f>
        <v>Rebekahside</v>
      </c>
      <c r="AA3484" t="str">
        <f>_xlfn.XLOOKUP(Orders_C[[#This Row],[Customer_ID]],Customers_c[Customer_ID],Customers_c[Customer_Name])</f>
        <v>Sean Luna</v>
      </c>
      <c r="AB3484" s="6">
        <f>Orders_C[[#This Row],[Quantity]]*Orders_C[[#This Row],[Unit_Price]]*(1-Orders_C[[#This Row],[Discount %]])+Orders_C[[#This Row],[Tax]]</f>
        <v>954.8</v>
      </c>
      <c r="AC3484" s="9">
        <f>(Orders_C[[#This Row],[Unit_Price]]*Orders_C[[#This Row],[Quantity]])-Orders_C[[#This Row],[Discount]]+Orders_C[[#This Row],[Tax]]</f>
        <v>999.4</v>
      </c>
      <c r="AD3484" t="str">
        <f>IF(COUNTIF(Orders_C[[#All],[Customer_ID]],Orders_C[[#This Row],[Customer_ID]])&gt;1,"Repeat","New")</f>
        <v>Repeat</v>
      </c>
      <c r="AE3484" t="str" cm="1">
        <f t="array" ref="AE3484">_xlfn.XLOOKUP(Orders_C[[#This Row],[Store_ID]],Stores_c[[#All],[Store_ID]],Stores_c[[#All],[City]])</f>
        <v>Rebekahside</v>
      </c>
      <c r="AF3484" t="str" cm="1">
        <f t="array" ref="AF3484">_xlfn.XLOOKUP(Orders_C[[#This Row],[Store_ID]],Stores_c[[#All],[Store_ID]],Stores_c[[#All],[Manager_Name]])</f>
        <v>Mark Ray</v>
      </c>
      <c r="AG3484" t="str" cm="1">
        <f t="array" ref="AG3484">_xlfn.XLOOKUP(Orders_C[[#This Row],[Store_ID]],Stores_c[[#All],[Store_ID]],Stores_c[[#All],[Store_Type]])</f>
        <v>Drive-Thru</v>
      </c>
    </row>
    <row r="3485" spans="1:33" x14ac:dyDescent="0.25">
      <c r="A3485">
        <v>10361</v>
      </c>
      <c r="B3485" s="1">
        <v>46042</v>
      </c>
      <c r="C3485" s="2">
        <v>0.71001157407407411</v>
      </c>
      <c r="D3485">
        <v>1406</v>
      </c>
      <c r="E3485">
        <v>211</v>
      </c>
      <c r="F3485">
        <v>520</v>
      </c>
      <c r="G3485">
        <v>320</v>
      </c>
      <c r="H3485">
        <v>4</v>
      </c>
      <c r="I3485">
        <v>248</v>
      </c>
      <c r="J3485">
        <v>5</v>
      </c>
      <c r="K3485">
        <v>12.4</v>
      </c>
      <c r="L3485">
        <v>999.4</v>
      </c>
      <c r="M3485" t="s">
        <v>20</v>
      </c>
      <c r="N3485" t="s">
        <v>23</v>
      </c>
      <c r="O3485">
        <v>54</v>
      </c>
      <c r="P3485">
        <v>2</v>
      </c>
      <c r="Q3485" t="s">
        <v>4384</v>
      </c>
      <c r="R3485">
        <v>510</v>
      </c>
      <c r="S3485" s="3">
        <v>0.05</v>
      </c>
      <c r="T3485" s="6">
        <v>404.20000000000005</v>
      </c>
      <c r="U3485" t="s">
        <v>6330</v>
      </c>
      <c r="V3485">
        <v>2026</v>
      </c>
      <c r="W3485" t="s">
        <v>6331</v>
      </c>
      <c r="X3485" t="str">
        <f>_xlfn.XLOOKUP(Orders_C[[#This Row],[Product_ID]],Products_C[Product_ID],Products_C[Product_Name])</f>
        <v>Rice Bowl</v>
      </c>
      <c r="Y3485" t="str">
        <f>_xlfn.XLOOKUP(Orders_C[[#This Row],[Product_ID]],Products_C[Product_ID],Products_C[Category])</f>
        <v>Beverage</v>
      </c>
      <c r="Z3485" t="str">
        <f>_xlfn.XLOOKUP(Orders_C[[#This Row],[Store_ID]],Stores_c[Store_ID],Stores_c[City])</f>
        <v>North Robertstad</v>
      </c>
      <c r="AA3485" t="str">
        <f>_xlfn.XLOOKUP(Orders_C[[#This Row],[Customer_ID]],Customers_c[Customer_ID],Customers_c[Customer_Name])</f>
        <v>Shane Medina</v>
      </c>
      <c r="AB3485" s="6">
        <f>Orders_C[[#This Row],[Quantity]]*Orders_C[[#This Row],[Unit_Price]]*(1-Orders_C[[#This Row],[Discount %]])+Orders_C[[#This Row],[Tax]]</f>
        <v>954.8</v>
      </c>
      <c r="AC3485" s="9">
        <f>(Orders_C[[#This Row],[Unit_Price]]*Orders_C[[#This Row],[Quantity]])-Orders_C[[#This Row],[Discount]]+Orders_C[[#This Row],[Tax]]</f>
        <v>999.4</v>
      </c>
      <c r="AD3485" t="str">
        <f>IF(COUNTIF(Orders_C[[#All],[Customer_ID]],Orders_C[[#This Row],[Customer_ID]])&gt;1,"Repeat","New")</f>
        <v>Repeat</v>
      </c>
      <c r="AE3485" t="str" cm="1">
        <f t="array" ref="AE3485">_xlfn.XLOOKUP(Orders_C[[#This Row],[Store_ID]],Stores_c[[#All],[Store_ID]],Stores_c[[#All],[City]])</f>
        <v>North Robertstad</v>
      </c>
      <c r="AF3485" t="str" cm="1">
        <f t="array" ref="AF3485">_xlfn.XLOOKUP(Orders_C[[#This Row],[Store_ID]],Stores_c[[#All],[Store_ID]],Stores_c[[#All],[Manager_Name]])</f>
        <v>Mary Lewis</v>
      </c>
      <c r="AG3485" t="str" cm="1">
        <f t="array" ref="AG3485">_xlfn.XLOOKUP(Orders_C[[#This Row],[Store_ID]],Stores_c[[#All],[Store_ID]],Stores_c[[#All],[Store_Type]])</f>
        <v>Street</v>
      </c>
    </row>
    <row r="3486" spans="1:33" x14ac:dyDescent="0.25">
      <c r="A3486">
        <v>7978</v>
      </c>
      <c r="B3486" s="1">
        <v>45958</v>
      </c>
      <c r="C3486" s="2">
        <v>9.4259259259259265E-2</v>
      </c>
      <c r="D3486">
        <v>1654</v>
      </c>
      <c r="E3486">
        <v>216</v>
      </c>
      <c r="F3486">
        <v>526</v>
      </c>
      <c r="G3486">
        <v>312</v>
      </c>
      <c r="H3486">
        <v>4</v>
      </c>
      <c r="I3486">
        <v>245</v>
      </c>
      <c r="J3486">
        <v>0</v>
      </c>
      <c r="K3486">
        <v>12.25</v>
      </c>
      <c r="L3486">
        <v>992.25</v>
      </c>
      <c r="M3486" t="s">
        <v>18</v>
      </c>
      <c r="N3486" t="s">
        <v>23</v>
      </c>
      <c r="O3486">
        <v>39</v>
      </c>
      <c r="P3486">
        <v>2</v>
      </c>
      <c r="Q3486" t="s">
        <v>2001</v>
      </c>
      <c r="R3486">
        <v>506</v>
      </c>
      <c r="S3486" s="3">
        <v>0</v>
      </c>
      <c r="T3486" s="6">
        <v>404.25</v>
      </c>
      <c r="U3486" t="s">
        <v>6332</v>
      </c>
      <c r="V3486">
        <v>2025</v>
      </c>
      <c r="W3486" t="s">
        <v>6329</v>
      </c>
      <c r="X3486" t="str">
        <f>_xlfn.XLOOKUP(Orders_C[[#This Row],[Product_ID]],Products_C[Product_ID],Products_C[Product_Name])</f>
        <v>Veg Burger</v>
      </c>
      <c r="Y3486" t="str">
        <f>_xlfn.XLOOKUP(Orders_C[[#This Row],[Product_ID]],Products_C[Product_ID],Products_C[Category])</f>
        <v>Burger</v>
      </c>
      <c r="Z3486" t="str">
        <f>_xlfn.XLOOKUP(Orders_C[[#This Row],[Store_ID]],Stores_c[Store_ID],Stores_c[City])</f>
        <v>Garciaview</v>
      </c>
      <c r="AA3486" t="str">
        <f>_xlfn.XLOOKUP(Orders_C[[#This Row],[Customer_ID]],Customers_c[Customer_ID],Customers_c[Customer_Name])</f>
        <v>Andre Miller</v>
      </c>
      <c r="AB3486" s="6">
        <f>Orders_C[[#This Row],[Quantity]]*Orders_C[[#This Row],[Unit_Price]]*(1-Orders_C[[#This Row],[Discount %]])+Orders_C[[#This Row],[Tax]]</f>
        <v>992.25</v>
      </c>
      <c r="AC3486" s="9">
        <f>(Orders_C[[#This Row],[Unit_Price]]*Orders_C[[#This Row],[Quantity]])-Orders_C[[#This Row],[Discount]]+Orders_C[[#This Row],[Tax]]</f>
        <v>992.25</v>
      </c>
      <c r="AD3486" t="str">
        <f>IF(COUNTIF(Orders_C[[#All],[Customer_ID]],Orders_C[[#This Row],[Customer_ID]])&gt;1,"Repeat","New")</f>
        <v>Repeat</v>
      </c>
      <c r="AE3486" t="str" cm="1">
        <f t="array" ref="AE3486">_xlfn.XLOOKUP(Orders_C[[#This Row],[Store_ID]],Stores_c[[#All],[Store_ID]],Stores_c[[#All],[City]])</f>
        <v>Garciaview</v>
      </c>
      <c r="AF3486" t="str" cm="1">
        <f t="array" ref="AF3486">_xlfn.XLOOKUP(Orders_C[[#This Row],[Store_ID]],Stores_c[[#All],[Store_ID]],Stores_c[[#All],[Manager_Name]])</f>
        <v>Karina Washington</v>
      </c>
      <c r="AG3486" t="str" cm="1">
        <f t="array" ref="AG3486">_xlfn.XLOOKUP(Orders_C[[#This Row],[Store_ID]],Stores_c[[#All],[Store_ID]],Stores_c[[#All],[Store_Type]])</f>
        <v>Drive-Thru</v>
      </c>
    </row>
    <row r="3487" spans="1:33" x14ac:dyDescent="0.25">
      <c r="A3487">
        <v>10328</v>
      </c>
      <c r="B3487" s="1">
        <v>45838</v>
      </c>
      <c r="C3487" s="2">
        <v>0.49466435185185187</v>
      </c>
      <c r="D3487">
        <v>1931</v>
      </c>
      <c r="E3487">
        <v>220</v>
      </c>
      <c r="F3487">
        <v>528</v>
      </c>
      <c r="G3487">
        <v>304</v>
      </c>
      <c r="H3487">
        <v>2</v>
      </c>
      <c r="I3487">
        <v>476</v>
      </c>
      <c r="J3487">
        <v>0</v>
      </c>
      <c r="K3487">
        <v>23.8</v>
      </c>
      <c r="L3487">
        <v>975.8</v>
      </c>
      <c r="M3487" t="s">
        <v>20</v>
      </c>
      <c r="N3487" t="s">
        <v>23</v>
      </c>
      <c r="O3487">
        <v>56</v>
      </c>
      <c r="P3487">
        <v>3</v>
      </c>
      <c r="Q3487" t="s">
        <v>4351</v>
      </c>
      <c r="R3487">
        <v>505</v>
      </c>
      <c r="S3487" s="3">
        <v>0</v>
      </c>
      <c r="T3487" s="6">
        <v>404.6</v>
      </c>
      <c r="U3487" t="s">
        <v>6340</v>
      </c>
      <c r="V3487">
        <v>2025</v>
      </c>
      <c r="W3487" t="s">
        <v>6331</v>
      </c>
      <c r="X3487" t="str">
        <f>_xlfn.XLOOKUP(Orders_C[[#This Row],[Product_ID]],Products_C[Product_ID],Products_C[Product_Name])</f>
        <v>Veg Burger</v>
      </c>
      <c r="Y3487" t="str">
        <f>_xlfn.XLOOKUP(Orders_C[[#This Row],[Product_ID]],Products_C[Product_ID],Products_C[Category])</f>
        <v>Burger</v>
      </c>
      <c r="Z3487" t="str">
        <f>_xlfn.XLOOKUP(Orders_C[[#This Row],[Store_ID]],Stores_c[Store_ID],Stores_c[City])</f>
        <v>Williamborough</v>
      </c>
      <c r="AA3487" t="str">
        <f>_xlfn.XLOOKUP(Orders_C[[#This Row],[Customer_ID]],Customers_c[Customer_ID],Customers_c[Customer_Name])</f>
        <v>Cory Lee</v>
      </c>
      <c r="AB3487" s="6">
        <f>Orders_C[[#This Row],[Quantity]]*Orders_C[[#This Row],[Unit_Price]]*(1-Orders_C[[#This Row],[Discount %]])+Orders_C[[#This Row],[Tax]]</f>
        <v>975.8</v>
      </c>
      <c r="AC3487" s="9">
        <f>(Orders_C[[#This Row],[Unit_Price]]*Orders_C[[#This Row],[Quantity]])-Orders_C[[#This Row],[Discount]]+Orders_C[[#This Row],[Tax]]</f>
        <v>975.8</v>
      </c>
      <c r="AD3487" t="str">
        <f>IF(COUNTIF(Orders_C[[#All],[Customer_ID]],Orders_C[[#This Row],[Customer_ID]])&gt;1,"Repeat","New")</f>
        <v>Repeat</v>
      </c>
      <c r="AE3487" t="str" cm="1">
        <f t="array" ref="AE3487">_xlfn.XLOOKUP(Orders_C[[#This Row],[Store_ID]],Stores_c[[#All],[Store_ID]],Stores_c[[#All],[City]])</f>
        <v>Williamborough</v>
      </c>
      <c r="AF3487" t="str" cm="1">
        <f t="array" ref="AF3487">_xlfn.XLOOKUP(Orders_C[[#This Row],[Store_ID]],Stores_c[[#All],[Store_ID]],Stores_c[[#All],[Manager_Name]])</f>
        <v>Michael Mcbride</v>
      </c>
      <c r="AG3487" t="str" cm="1">
        <f t="array" ref="AG3487">_xlfn.XLOOKUP(Orders_C[[#This Row],[Store_ID]],Stores_c[[#All],[Store_ID]],Stores_c[[#All],[Store_Type]])</f>
        <v>Mall</v>
      </c>
    </row>
    <row r="3488" spans="1:33" x14ac:dyDescent="0.25">
      <c r="A3488">
        <v>7165</v>
      </c>
      <c r="B3488" s="1">
        <v>45778</v>
      </c>
      <c r="C3488" s="2">
        <v>0.85523148148148154</v>
      </c>
      <c r="D3488">
        <v>1012</v>
      </c>
      <c r="E3488">
        <v>225</v>
      </c>
      <c r="F3488">
        <v>518</v>
      </c>
      <c r="G3488">
        <v>334</v>
      </c>
      <c r="H3488">
        <v>3</v>
      </c>
      <c r="I3488">
        <v>328</v>
      </c>
      <c r="J3488">
        <v>5</v>
      </c>
      <c r="K3488">
        <v>16.399999999999999</v>
      </c>
      <c r="L3488">
        <v>995.4</v>
      </c>
      <c r="M3488" t="s">
        <v>20</v>
      </c>
      <c r="N3488" t="s">
        <v>21</v>
      </c>
      <c r="O3488">
        <v>22</v>
      </c>
      <c r="P3488">
        <v>4</v>
      </c>
      <c r="Q3488" t="s">
        <v>1188</v>
      </c>
      <c r="R3488">
        <v>504</v>
      </c>
      <c r="S3488" s="3">
        <v>0.05</v>
      </c>
      <c r="T3488" s="6">
        <v>405</v>
      </c>
      <c r="U3488" t="s">
        <v>6339</v>
      </c>
      <c r="V3488">
        <v>2025</v>
      </c>
      <c r="W3488" t="s">
        <v>6329</v>
      </c>
      <c r="X3488" t="str">
        <f>_xlfn.XLOOKUP(Orders_C[[#This Row],[Product_ID]],Products_C[Product_ID],Products_C[Product_Name])</f>
        <v>Krushers</v>
      </c>
      <c r="Y3488" t="str">
        <f>_xlfn.XLOOKUP(Orders_C[[#This Row],[Product_ID]],Products_C[Product_ID],Products_C[Category])</f>
        <v>Dessert</v>
      </c>
      <c r="Z3488" t="str">
        <f>_xlfn.XLOOKUP(Orders_C[[#This Row],[Store_ID]],Stores_c[Store_ID],Stores_c[City])</f>
        <v>South Peter</v>
      </c>
      <c r="AA3488" t="str">
        <f>_xlfn.XLOOKUP(Orders_C[[#This Row],[Customer_ID]],Customers_c[Customer_ID],Customers_c[Customer_Name])</f>
        <v>Alexis Reynolds</v>
      </c>
      <c r="AB3488" s="6">
        <f>Orders_C[[#This Row],[Quantity]]*Orders_C[[#This Row],[Unit_Price]]*(1-Orders_C[[#This Row],[Discount %]])+Orders_C[[#This Row],[Tax]]</f>
        <v>951.19999999999993</v>
      </c>
      <c r="AC3488" s="9">
        <f>(Orders_C[[#This Row],[Unit_Price]]*Orders_C[[#This Row],[Quantity]])-Orders_C[[#This Row],[Discount]]+Orders_C[[#This Row],[Tax]]</f>
        <v>995.4</v>
      </c>
      <c r="AD3488" t="str">
        <f>IF(COUNTIF(Orders_C[[#All],[Customer_ID]],Orders_C[[#This Row],[Customer_ID]])&gt;1,"Repeat","New")</f>
        <v>Repeat</v>
      </c>
      <c r="AE3488" t="str" cm="1">
        <f t="array" ref="AE3488">_xlfn.XLOOKUP(Orders_C[[#This Row],[Store_ID]],Stores_c[[#All],[Store_ID]],Stores_c[[#All],[City]])</f>
        <v>South Peter</v>
      </c>
      <c r="AF3488" t="str" cm="1">
        <f t="array" ref="AF3488">_xlfn.XLOOKUP(Orders_C[[#This Row],[Store_ID]],Stores_c[[#All],[Store_ID]],Stores_c[[#All],[Manager_Name]])</f>
        <v>Gregory Lambert</v>
      </c>
      <c r="AG3488" t="str" cm="1">
        <f t="array" ref="AG3488">_xlfn.XLOOKUP(Orders_C[[#This Row],[Store_ID]],Stores_c[[#All],[Store_ID]],Stores_c[[#All],[Store_Type]])</f>
        <v>Street</v>
      </c>
    </row>
    <row r="3489" spans="1:33" x14ac:dyDescent="0.25">
      <c r="A3489">
        <v>8982</v>
      </c>
      <c r="B3489" s="1">
        <v>45706</v>
      </c>
      <c r="C3489" s="2">
        <v>0.97396990740740741</v>
      </c>
      <c r="D3489">
        <v>1335</v>
      </c>
      <c r="E3489">
        <v>213</v>
      </c>
      <c r="F3489">
        <v>481</v>
      </c>
      <c r="G3489">
        <v>320</v>
      </c>
      <c r="H3489">
        <v>3</v>
      </c>
      <c r="I3489">
        <v>332</v>
      </c>
      <c r="J3489">
        <v>10</v>
      </c>
      <c r="K3489">
        <v>16.600000000000001</v>
      </c>
      <c r="L3489">
        <v>1002.6</v>
      </c>
      <c r="M3489" t="s">
        <v>19</v>
      </c>
      <c r="N3489" t="s">
        <v>22</v>
      </c>
      <c r="O3489">
        <v>22</v>
      </c>
      <c r="P3489">
        <v>5</v>
      </c>
      <c r="Q3489" t="s">
        <v>3005</v>
      </c>
      <c r="R3489">
        <v>504</v>
      </c>
      <c r="S3489" s="3">
        <v>0.1</v>
      </c>
      <c r="T3489" s="6">
        <v>405</v>
      </c>
      <c r="U3489" t="s">
        <v>6338</v>
      </c>
      <c r="V3489">
        <v>2025</v>
      </c>
      <c r="W3489" t="s">
        <v>6329</v>
      </c>
      <c r="X3489" t="str">
        <f>_xlfn.XLOOKUP(Orders_C[[#This Row],[Product_ID]],Products_C[Product_ID],Products_C[Product_Name])</f>
        <v>Rice Bowl</v>
      </c>
      <c r="Y3489" t="str">
        <f>_xlfn.XLOOKUP(Orders_C[[#This Row],[Product_ID]],Products_C[Product_ID],Products_C[Category])</f>
        <v>Beverage</v>
      </c>
      <c r="Z3489" t="str">
        <f>_xlfn.XLOOKUP(Orders_C[[#This Row],[Store_ID]],Stores_c[Store_ID],Stores_c[City])</f>
        <v>Lake Kristashire</v>
      </c>
      <c r="AA3489" t="str">
        <f>_xlfn.XLOOKUP(Orders_C[[#This Row],[Customer_ID]],Customers_c[Customer_ID],Customers_c[Customer_Name])</f>
        <v>David Clements</v>
      </c>
      <c r="AB3489" s="6">
        <f>Orders_C[[#This Row],[Quantity]]*Orders_C[[#This Row],[Unit_Price]]*(1-Orders_C[[#This Row],[Discount %]])+Orders_C[[#This Row],[Tax]]</f>
        <v>913</v>
      </c>
      <c r="AC3489" s="9">
        <f>(Orders_C[[#This Row],[Unit_Price]]*Orders_C[[#This Row],[Quantity]])-Orders_C[[#This Row],[Discount]]+Orders_C[[#This Row],[Tax]]</f>
        <v>1002.6</v>
      </c>
      <c r="AD3489" t="str">
        <f>IF(COUNTIF(Orders_C[[#All],[Customer_ID]],Orders_C[[#This Row],[Customer_ID]])&gt;1,"Repeat","New")</f>
        <v>Repeat</v>
      </c>
      <c r="AE3489" t="str" cm="1">
        <f t="array" ref="AE3489">_xlfn.XLOOKUP(Orders_C[[#This Row],[Store_ID]],Stores_c[[#All],[Store_ID]],Stores_c[[#All],[City]])</f>
        <v>Lake Kristashire</v>
      </c>
      <c r="AF3489" t="str" cm="1">
        <f t="array" ref="AF3489">_xlfn.XLOOKUP(Orders_C[[#This Row],[Store_ID]],Stores_c[[#All],[Store_ID]],Stores_c[[#All],[Manager_Name]])</f>
        <v>Andrea Daugherty</v>
      </c>
      <c r="AG3489" t="str" cm="1">
        <f t="array" ref="AG3489">_xlfn.XLOOKUP(Orders_C[[#This Row],[Store_ID]],Stores_c[[#All],[Store_ID]],Stores_c[[#All],[Store_Type]])</f>
        <v>Mall</v>
      </c>
    </row>
    <row r="3490" spans="1:33" x14ac:dyDescent="0.25">
      <c r="A3490">
        <v>9471</v>
      </c>
      <c r="B3490" s="1">
        <v>45958</v>
      </c>
      <c r="C3490" s="2">
        <v>0.7280092592592593</v>
      </c>
      <c r="D3490">
        <v>1742</v>
      </c>
      <c r="E3490">
        <v>201</v>
      </c>
      <c r="F3490">
        <v>536</v>
      </c>
      <c r="G3490">
        <v>331</v>
      </c>
      <c r="H3490">
        <v>3</v>
      </c>
      <c r="I3490">
        <v>332</v>
      </c>
      <c r="J3490">
        <v>10</v>
      </c>
      <c r="K3490">
        <v>16.600000000000001</v>
      </c>
      <c r="L3490">
        <v>1002.6</v>
      </c>
      <c r="M3490" t="s">
        <v>20</v>
      </c>
      <c r="N3490" t="s">
        <v>23</v>
      </c>
      <c r="O3490">
        <v>59</v>
      </c>
      <c r="P3490">
        <v>4</v>
      </c>
      <c r="Q3490" t="s">
        <v>3494</v>
      </c>
      <c r="R3490">
        <v>507</v>
      </c>
      <c r="S3490" s="3">
        <v>0.1</v>
      </c>
      <c r="T3490" s="6">
        <v>405</v>
      </c>
      <c r="U3490" t="s">
        <v>6332</v>
      </c>
      <c r="V3490">
        <v>2025</v>
      </c>
      <c r="W3490" t="s">
        <v>6331</v>
      </c>
      <c r="X3490" t="str">
        <f>_xlfn.XLOOKUP(Orders_C[[#This Row],[Product_ID]],Products_C[Product_ID],Products_C[Product_Name])</f>
        <v>Chicken Bucket</v>
      </c>
      <c r="Y3490" t="str">
        <f>_xlfn.XLOOKUP(Orders_C[[#This Row],[Product_ID]],Products_C[Product_ID],Products_C[Category])</f>
        <v>Beverage</v>
      </c>
      <c r="Z3490" t="str">
        <f>_xlfn.XLOOKUP(Orders_C[[#This Row],[Store_ID]],Stores_c[Store_ID],Stores_c[City])</f>
        <v>Lake Nicholasburgh</v>
      </c>
      <c r="AA3490" t="str">
        <f>_xlfn.XLOOKUP(Orders_C[[#This Row],[Customer_ID]],Customers_c[Customer_ID],Customers_c[Customer_Name])</f>
        <v>Austin Ramos</v>
      </c>
      <c r="AB3490" s="6">
        <f>Orders_C[[#This Row],[Quantity]]*Orders_C[[#This Row],[Unit_Price]]*(1-Orders_C[[#This Row],[Discount %]])+Orders_C[[#This Row],[Tax]]</f>
        <v>913</v>
      </c>
      <c r="AC3490" s="9">
        <f>(Orders_C[[#This Row],[Unit_Price]]*Orders_C[[#This Row],[Quantity]])-Orders_C[[#This Row],[Discount]]+Orders_C[[#This Row],[Tax]]</f>
        <v>1002.6</v>
      </c>
      <c r="AD3490" t="str">
        <f>IF(COUNTIF(Orders_C[[#All],[Customer_ID]],Orders_C[[#This Row],[Customer_ID]])&gt;1,"Repeat","New")</f>
        <v>Repeat</v>
      </c>
      <c r="AE3490" t="str" cm="1">
        <f t="array" ref="AE3490">_xlfn.XLOOKUP(Orders_C[[#This Row],[Store_ID]],Stores_c[[#All],[Store_ID]],Stores_c[[#All],[City]])</f>
        <v>Lake Nicholasburgh</v>
      </c>
      <c r="AF3490" t="str" cm="1">
        <f t="array" ref="AF3490">_xlfn.XLOOKUP(Orders_C[[#This Row],[Store_ID]],Stores_c[[#All],[Store_ID]],Stores_c[[#All],[Manager_Name]])</f>
        <v>Maurice Garcia</v>
      </c>
      <c r="AG3490" t="str" cm="1">
        <f t="array" ref="AG3490">_xlfn.XLOOKUP(Orders_C[[#This Row],[Store_ID]],Stores_c[[#All],[Store_ID]],Stores_c[[#All],[Store_Type]])</f>
        <v>Mall</v>
      </c>
    </row>
    <row r="3491" spans="1:33" x14ac:dyDescent="0.25">
      <c r="A3491">
        <v>10338</v>
      </c>
      <c r="B3491" s="1">
        <v>45966</v>
      </c>
      <c r="C3491" s="2">
        <v>0.84028935185185183</v>
      </c>
      <c r="D3491">
        <v>1024</v>
      </c>
      <c r="E3491">
        <v>214</v>
      </c>
      <c r="F3491">
        <v>412</v>
      </c>
      <c r="G3491">
        <v>302</v>
      </c>
      <c r="H3491">
        <v>3</v>
      </c>
      <c r="I3491">
        <v>336</v>
      </c>
      <c r="J3491">
        <v>15</v>
      </c>
      <c r="K3491">
        <v>16.8</v>
      </c>
      <c r="L3491">
        <v>1009.8</v>
      </c>
      <c r="M3491" t="s">
        <v>18</v>
      </c>
      <c r="N3491" t="s">
        <v>21</v>
      </c>
      <c r="O3491">
        <v>53</v>
      </c>
      <c r="P3491">
        <v>1</v>
      </c>
      <c r="Q3491" t="s">
        <v>4361</v>
      </c>
      <c r="R3491">
        <v>501</v>
      </c>
      <c r="S3491" s="3">
        <v>0.15</v>
      </c>
      <c r="T3491" s="6">
        <v>405</v>
      </c>
      <c r="U3491" t="s">
        <v>6336</v>
      </c>
      <c r="V3491">
        <v>2025</v>
      </c>
      <c r="W3491" t="s">
        <v>6331</v>
      </c>
      <c r="X3491" t="str">
        <f>_xlfn.XLOOKUP(Orders_C[[#This Row],[Product_ID]],Products_C[Product_ID],Products_C[Product_Name])</f>
        <v>Chicken Wings</v>
      </c>
      <c r="Y3491" t="str">
        <f>_xlfn.XLOOKUP(Orders_C[[#This Row],[Product_ID]],Products_C[Product_ID],Products_C[Category])</f>
        <v>Chicken</v>
      </c>
      <c r="Z3491" t="str">
        <f>_xlfn.XLOOKUP(Orders_C[[#This Row],[Store_ID]],Stores_c[Store_ID],Stores_c[City])</f>
        <v>New Robert</v>
      </c>
      <c r="AA3491" t="str">
        <f>_xlfn.XLOOKUP(Orders_C[[#This Row],[Customer_ID]],Customers_c[Customer_ID],Customers_c[Customer_Name])</f>
        <v>Roger Tucker</v>
      </c>
      <c r="AB3491" s="6">
        <f>Orders_C[[#This Row],[Quantity]]*Orders_C[[#This Row],[Unit_Price]]*(1-Orders_C[[#This Row],[Discount %]])+Orders_C[[#This Row],[Tax]]</f>
        <v>873.59999999999991</v>
      </c>
      <c r="AC3491" s="9">
        <f>(Orders_C[[#This Row],[Unit_Price]]*Orders_C[[#This Row],[Quantity]])-Orders_C[[#This Row],[Discount]]+Orders_C[[#This Row],[Tax]]</f>
        <v>1009.8</v>
      </c>
      <c r="AD3491" t="str">
        <f>IF(COUNTIF(Orders_C[[#All],[Customer_ID]],Orders_C[[#This Row],[Customer_ID]])&gt;1,"Repeat","New")</f>
        <v>Repeat</v>
      </c>
      <c r="AE3491" t="str" cm="1">
        <f t="array" ref="AE3491">_xlfn.XLOOKUP(Orders_C[[#This Row],[Store_ID]],Stores_c[[#All],[Store_ID]],Stores_c[[#All],[City]])</f>
        <v>New Robert</v>
      </c>
      <c r="AF3491" t="str" cm="1">
        <f t="array" ref="AF3491">_xlfn.XLOOKUP(Orders_C[[#This Row],[Store_ID]],Stores_c[[#All],[Store_ID]],Stores_c[[#All],[Manager_Name]])</f>
        <v>Krista Webb</v>
      </c>
      <c r="AG3491" t="str" cm="1">
        <f t="array" ref="AG3491">_xlfn.XLOOKUP(Orders_C[[#This Row],[Store_ID]],Stores_c[[#All],[Store_ID]],Stores_c[[#All],[Store_Type]])</f>
        <v>Drive-Thru</v>
      </c>
    </row>
    <row r="3492" spans="1:33" x14ac:dyDescent="0.25">
      <c r="A3492">
        <v>10926</v>
      </c>
      <c r="B3492" s="1">
        <v>45783</v>
      </c>
      <c r="C3492" s="2">
        <v>0.99001157407407403</v>
      </c>
      <c r="D3492">
        <v>1987</v>
      </c>
      <c r="E3492">
        <v>201</v>
      </c>
      <c r="F3492">
        <v>409</v>
      </c>
      <c r="G3492">
        <v>325</v>
      </c>
      <c r="H3492">
        <v>3</v>
      </c>
      <c r="I3492">
        <v>332</v>
      </c>
      <c r="J3492">
        <v>10</v>
      </c>
      <c r="K3492">
        <v>16.600000000000001</v>
      </c>
      <c r="L3492">
        <v>1002.6</v>
      </c>
      <c r="M3492" t="s">
        <v>18</v>
      </c>
      <c r="N3492" t="s">
        <v>21</v>
      </c>
      <c r="O3492">
        <v>35</v>
      </c>
      <c r="P3492">
        <v>5</v>
      </c>
      <c r="Q3492" t="s">
        <v>4949</v>
      </c>
      <c r="R3492">
        <v>507</v>
      </c>
      <c r="S3492" s="3">
        <v>0.1</v>
      </c>
      <c r="T3492" s="6">
        <v>405</v>
      </c>
      <c r="U3492" t="s">
        <v>6339</v>
      </c>
      <c r="V3492">
        <v>2025</v>
      </c>
      <c r="W3492" t="s">
        <v>6329</v>
      </c>
      <c r="X3492" t="str">
        <f>_xlfn.XLOOKUP(Orders_C[[#This Row],[Product_ID]],Products_C[Product_ID],Products_C[Product_Name])</f>
        <v>Veg Burger</v>
      </c>
      <c r="Y3492" t="str">
        <f>_xlfn.XLOOKUP(Orders_C[[#This Row],[Product_ID]],Products_C[Product_ID],Products_C[Category])</f>
        <v>Chicken</v>
      </c>
      <c r="Z3492" t="str">
        <f>_xlfn.XLOOKUP(Orders_C[[#This Row],[Store_ID]],Stores_c[Store_ID],Stores_c[City])</f>
        <v>Lake Nicholasburgh</v>
      </c>
      <c r="AA3492" t="str">
        <f>_xlfn.XLOOKUP(Orders_C[[#This Row],[Customer_ID]],Customers_c[Customer_ID],Customers_c[Customer_Name])</f>
        <v>Sharon Reynolds</v>
      </c>
      <c r="AB3492" s="6">
        <f>Orders_C[[#This Row],[Quantity]]*Orders_C[[#This Row],[Unit_Price]]*(1-Orders_C[[#This Row],[Discount %]])+Orders_C[[#This Row],[Tax]]</f>
        <v>913</v>
      </c>
      <c r="AC3492" s="9">
        <f>(Orders_C[[#This Row],[Unit_Price]]*Orders_C[[#This Row],[Quantity]])-Orders_C[[#This Row],[Discount]]+Orders_C[[#This Row],[Tax]]</f>
        <v>1002.6</v>
      </c>
      <c r="AD3492" t="str">
        <f>IF(COUNTIF(Orders_C[[#All],[Customer_ID]],Orders_C[[#This Row],[Customer_ID]])&gt;1,"Repeat","New")</f>
        <v>Repeat</v>
      </c>
      <c r="AE3492" t="str" cm="1">
        <f t="array" ref="AE3492">_xlfn.XLOOKUP(Orders_C[[#This Row],[Store_ID]],Stores_c[[#All],[Store_ID]],Stores_c[[#All],[City]])</f>
        <v>Lake Nicholasburgh</v>
      </c>
      <c r="AF3492" t="str" cm="1">
        <f t="array" ref="AF3492">_xlfn.XLOOKUP(Orders_C[[#This Row],[Store_ID]],Stores_c[[#All],[Store_ID]],Stores_c[[#All],[Manager_Name]])</f>
        <v>Maurice Garcia</v>
      </c>
      <c r="AG3492" t="str" cm="1">
        <f t="array" ref="AG3492">_xlfn.XLOOKUP(Orders_C[[#This Row],[Store_ID]],Stores_c[[#All],[Store_ID]],Stores_c[[#All],[Store_Type]])</f>
        <v>Mall</v>
      </c>
    </row>
    <row r="3493" spans="1:33" x14ac:dyDescent="0.25">
      <c r="A3493">
        <v>6289</v>
      </c>
      <c r="B3493" s="1">
        <v>45879</v>
      </c>
      <c r="C3493" s="2">
        <v>0.22572916666666668</v>
      </c>
      <c r="D3493">
        <v>1879</v>
      </c>
      <c r="E3493">
        <v>205</v>
      </c>
      <c r="F3493">
        <v>449</v>
      </c>
      <c r="G3493">
        <v>332</v>
      </c>
      <c r="H3493">
        <v>2</v>
      </c>
      <c r="I3493">
        <v>477</v>
      </c>
      <c r="J3493">
        <v>0</v>
      </c>
      <c r="K3493">
        <v>23.85</v>
      </c>
      <c r="L3493">
        <v>977.85</v>
      </c>
      <c r="M3493" t="s">
        <v>20</v>
      </c>
      <c r="N3493" t="s">
        <v>21</v>
      </c>
      <c r="O3493">
        <v>47</v>
      </c>
      <c r="P3493">
        <v>2</v>
      </c>
      <c r="Q3493" t="s">
        <v>312</v>
      </c>
      <c r="R3493">
        <v>508</v>
      </c>
      <c r="S3493" s="3">
        <v>0</v>
      </c>
      <c r="T3493" s="6">
        <v>405.45000000000005</v>
      </c>
      <c r="U3493" t="s">
        <v>6342</v>
      </c>
      <c r="V3493">
        <v>2025</v>
      </c>
      <c r="W3493" t="s">
        <v>6331</v>
      </c>
      <c r="X3493" t="str">
        <f>_xlfn.XLOOKUP(Orders_C[[#This Row],[Product_ID]],Products_C[Product_ID],Products_C[Product_Name])</f>
        <v>Zinger Burger</v>
      </c>
      <c r="Y3493" t="str">
        <f>_xlfn.XLOOKUP(Orders_C[[#This Row],[Product_ID]],Products_C[Product_ID],Products_C[Category])</f>
        <v>Beverage</v>
      </c>
      <c r="Z3493" t="str">
        <f>_xlfn.XLOOKUP(Orders_C[[#This Row],[Store_ID]],Stores_c[Store_ID],Stores_c[City])</f>
        <v>Port Jacob</v>
      </c>
      <c r="AA3493" t="str">
        <f>_xlfn.XLOOKUP(Orders_C[[#This Row],[Customer_ID]],Customers_c[Customer_ID],Customers_c[Customer_Name])</f>
        <v>Leah Hall</v>
      </c>
      <c r="AB3493" s="6">
        <f>Orders_C[[#This Row],[Quantity]]*Orders_C[[#This Row],[Unit_Price]]*(1-Orders_C[[#This Row],[Discount %]])+Orders_C[[#This Row],[Tax]]</f>
        <v>977.85</v>
      </c>
      <c r="AC3493" s="9">
        <f>(Orders_C[[#This Row],[Unit_Price]]*Orders_C[[#This Row],[Quantity]])-Orders_C[[#This Row],[Discount]]+Orders_C[[#This Row],[Tax]]</f>
        <v>977.85</v>
      </c>
      <c r="AD3493" t="str">
        <f>IF(COUNTIF(Orders_C[[#All],[Customer_ID]],Orders_C[[#This Row],[Customer_ID]])&gt;1,"Repeat","New")</f>
        <v>Repeat</v>
      </c>
      <c r="AE3493" t="str" cm="1">
        <f t="array" ref="AE3493">_xlfn.XLOOKUP(Orders_C[[#This Row],[Store_ID]],Stores_c[[#All],[Store_ID]],Stores_c[[#All],[City]])</f>
        <v>Port Jacob</v>
      </c>
      <c r="AF3493" t="str" cm="1">
        <f t="array" ref="AF3493">_xlfn.XLOOKUP(Orders_C[[#This Row],[Store_ID]],Stores_c[[#All],[Store_ID]],Stores_c[[#All],[Manager_Name]])</f>
        <v>David Harris</v>
      </c>
      <c r="AG3493" t="str" cm="1">
        <f t="array" ref="AG3493">_xlfn.XLOOKUP(Orders_C[[#This Row],[Store_ID]],Stores_c[[#All],[Store_ID]],Stores_c[[#All],[Store_Type]])</f>
        <v>Mall</v>
      </c>
    </row>
    <row r="3494" spans="1:33" x14ac:dyDescent="0.25">
      <c r="A3494">
        <v>8351</v>
      </c>
      <c r="B3494" s="1">
        <v>45929</v>
      </c>
      <c r="C3494" s="2">
        <v>0.64611111111111108</v>
      </c>
      <c r="D3494">
        <v>1785</v>
      </c>
      <c r="E3494">
        <v>223</v>
      </c>
      <c r="F3494">
        <v>401</v>
      </c>
      <c r="G3494">
        <v>333</v>
      </c>
      <c r="H3494">
        <v>2</v>
      </c>
      <c r="I3494">
        <v>489</v>
      </c>
      <c r="J3494">
        <v>10</v>
      </c>
      <c r="K3494">
        <v>24.45</v>
      </c>
      <c r="L3494">
        <v>992.45</v>
      </c>
      <c r="M3494" t="s">
        <v>19</v>
      </c>
      <c r="N3494" t="s">
        <v>22</v>
      </c>
      <c r="O3494">
        <v>33</v>
      </c>
      <c r="P3494">
        <v>5</v>
      </c>
      <c r="Q3494" t="s">
        <v>2374</v>
      </c>
      <c r="R3494">
        <v>503</v>
      </c>
      <c r="S3494" s="3">
        <v>0.1</v>
      </c>
      <c r="T3494" s="6">
        <v>405.65000000000009</v>
      </c>
      <c r="U3494" t="s">
        <v>6335</v>
      </c>
      <c r="V3494">
        <v>2025</v>
      </c>
      <c r="W3494" t="s">
        <v>6329</v>
      </c>
      <c r="X3494" t="str">
        <f>_xlfn.XLOOKUP(Orders_C[[#This Row],[Product_ID]],Products_C[Product_ID],Products_C[Product_Name])</f>
        <v>Chicken Wings</v>
      </c>
      <c r="Y3494" t="str">
        <f>_xlfn.XLOOKUP(Orders_C[[#This Row],[Product_ID]],Products_C[Product_ID],Products_C[Category])</f>
        <v>Burger</v>
      </c>
      <c r="Z3494" t="str">
        <f>_xlfn.XLOOKUP(Orders_C[[#This Row],[Store_ID]],Stores_c[Store_ID],Stores_c[City])</f>
        <v>Chambershaven</v>
      </c>
      <c r="AA3494" t="str">
        <f>_xlfn.XLOOKUP(Orders_C[[#This Row],[Customer_ID]],Customers_c[Customer_ID],Customers_c[Customer_Name])</f>
        <v>William Nelson</v>
      </c>
      <c r="AB3494" s="6">
        <f>Orders_C[[#This Row],[Quantity]]*Orders_C[[#This Row],[Unit_Price]]*(1-Orders_C[[#This Row],[Discount %]])+Orders_C[[#This Row],[Tax]]</f>
        <v>904.65000000000009</v>
      </c>
      <c r="AC3494" s="9">
        <f>(Orders_C[[#This Row],[Unit_Price]]*Orders_C[[#This Row],[Quantity]])-Orders_C[[#This Row],[Discount]]+Orders_C[[#This Row],[Tax]]</f>
        <v>992.45</v>
      </c>
      <c r="AD3494" t="str">
        <f>IF(COUNTIF(Orders_C[[#All],[Customer_ID]],Orders_C[[#This Row],[Customer_ID]])&gt;1,"Repeat","New")</f>
        <v>Repeat</v>
      </c>
      <c r="AE3494" t="str" cm="1">
        <f t="array" ref="AE3494">_xlfn.XLOOKUP(Orders_C[[#This Row],[Store_ID]],Stores_c[[#All],[Store_ID]],Stores_c[[#All],[City]])</f>
        <v>Chambershaven</v>
      </c>
      <c r="AF3494" t="str" cm="1">
        <f t="array" ref="AF3494">_xlfn.XLOOKUP(Orders_C[[#This Row],[Store_ID]],Stores_c[[#All],[Store_ID]],Stores_c[[#All],[Manager_Name]])</f>
        <v>Virginia Webster</v>
      </c>
      <c r="AG3494" t="str" cm="1">
        <f t="array" ref="AG3494">_xlfn.XLOOKUP(Orders_C[[#This Row],[Store_ID]],Stores_c[[#All],[Store_ID]],Stores_c[[#All],[Store_Type]])</f>
        <v>Street</v>
      </c>
    </row>
    <row r="3495" spans="1:33" x14ac:dyDescent="0.25">
      <c r="A3495">
        <v>10303</v>
      </c>
      <c r="B3495" s="1">
        <v>45850</v>
      </c>
      <c r="C3495" s="2">
        <v>0.63843749999999999</v>
      </c>
      <c r="D3495">
        <v>1053</v>
      </c>
      <c r="E3495">
        <v>225</v>
      </c>
      <c r="F3495">
        <v>452</v>
      </c>
      <c r="G3495">
        <v>308</v>
      </c>
      <c r="H3495">
        <v>2</v>
      </c>
      <c r="I3495">
        <v>489</v>
      </c>
      <c r="J3495">
        <v>10</v>
      </c>
      <c r="K3495">
        <v>24.45</v>
      </c>
      <c r="L3495">
        <v>992.45</v>
      </c>
      <c r="M3495" t="s">
        <v>18</v>
      </c>
      <c r="N3495" t="s">
        <v>23</v>
      </c>
      <c r="O3495">
        <v>35</v>
      </c>
      <c r="P3495">
        <v>3</v>
      </c>
      <c r="Q3495" t="s">
        <v>4326</v>
      </c>
      <c r="R3495">
        <v>506</v>
      </c>
      <c r="S3495" s="3">
        <v>0.1</v>
      </c>
      <c r="T3495" s="6">
        <v>405.65000000000009</v>
      </c>
      <c r="U3495" t="s">
        <v>6341</v>
      </c>
      <c r="V3495">
        <v>2025</v>
      </c>
      <c r="W3495" t="s">
        <v>6329</v>
      </c>
      <c r="X3495" t="str">
        <f>_xlfn.XLOOKUP(Orders_C[[#This Row],[Product_ID]],Products_C[Product_ID],Products_C[Product_Name])</f>
        <v>Zinger Burger</v>
      </c>
      <c r="Y3495" t="str">
        <f>_xlfn.XLOOKUP(Orders_C[[#This Row],[Product_ID]],Products_C[Product_ID],Products_C[Category])</f>
        <v>Beverage</v>
      </c>
      <c r="Z3495" t="str">
        <f>_xlfn.XLOOKUP(Orders_C[[#This Row],[Store_ID]],Stores_c[Store_ID],Stores_c[City])</f>
        <v>South Peter</v>
      </c>
      <c r="AA3495" t="str">
        <f>_xlfn.XLOOKUP(Orders_C[[#This Row],[Customer_ID]],Customers_c[Customer_ID],Customers_c[Customer_Name])</f>
        <v>Jeffrey Campos</v>
      </c>
      <c r="AB3495" s="6">
        <f>Orders_C[[#This Row],[Quantity]]*Orders_C[[#This Row],[Unit_Price]]*(1-Orders_C[[#This Row],[Discount %]])+Orders_C[[#This Row],[Tax]]</f>
        <v>904.65000000000009</v>
      </c>
      <c r="AC3495" s="9">
        <f>(Orders_C[[#This Row],[Unit_Price]]*Orders_C[[#This Row],[Quantity]])-Orders_C[[#This Row],[Discount]]+Orders_C[[#This Row],[Tax]]</f>
        <v>992.45</v>
      </c>
      <c r="AD3495" t="str">
        <f>IF(COUNTIF(Orders_C[[#All],[Customer_ID]],Orders_C[[#This Row],[Customer_ID]])&gt;1,"Repeat","New")</f>
        <v>Repeat</v>
      </c>
      <c r="AE3495" t="str" cm="1">
        <f t="array" ref="AE3495">_xlfn.XLOOKUP(Orders_C[[#This Row],[Store_ID]],Stores_c[[#All],[Store_ID]],Stores_c[[#All],[City]])</f>
        <v>South Peter</v>
      </c>
      <c r="AF3495" t="str" cm="1">
        <f t="array" ref="AF3495">_xlfn.XLOOKUP(Orders_C[[#This Row],[Store_ID]],Stores_c[[#All],[Store_ID]],Stores_c[[#All],[Manager_Name]])</f>
        <v>Gregory Lambert</v>
      </c>
      <c r="AG3495" t="str" cm="1">
        <f t="array" ref="AG3495">_xlfn.XLOOKUP(Orders_C[[#This Row],[Store_ID]],Stores_c[[#All],[Store_ID]],Stores_c[[#All],[Store_Type]])</f>
        <v>Street</v>
      </c>
    </row>
    <row r="3496" spans="1:33" x14ac:dyDescent="0.25">
      <c r="A3496">
        <v>6691</v>
      </c>
      <c r="B3496" s="1">
        <v>45822</v>
      </c>
      <c r="C3496" s="2">
        <v>0.17074074074074075</v>
      </c>
      <c r="D3496">
        <v>1457</v>
      </c>
      <c r="E3496">
        <v>223</v>
      </c>
      <c r="F3496">
        <v>497</v>
      </c>
      <c r="G3496">
        <v>307</v>
      </c>
      <c r="H3496">
        <v>4</v>
      </c>
      <c r="I3496">
        <v>255</v>
      </c>
      <c r="J3496">
        <v>15</v>
      </c>
      <c r="K3496">
        <v>12.75</v>
      </c>
      <c r="L3496">
        <v>1017.75</v>
      </c>
      <c r="M3496" t="s">
        <v>20</v>
      </c>
      <c r="N3496" t="s">
        <v>23</v>
      </c>
      <c r="O3496">
        <v>17</v>
      </c>
      <c r="P3496">
        <v>2</v>
      </c>
      <c r="Q3496" t="s">
        <v>714</v>
      </c>
      <c r="R3496">
        <v>501</v>
      </c>
      <c r="S3496" s="3">
        <v>0.15</v>
      </c>
      <c r="T3496" s="6">
        <v>405.75</v>
      </c>
      <c r="U3496" t="s">
        <v>6340</v>
      </c>
      <c r="V3496">
        <v>2025</v>
      </c>
      <c r="W3496" t="s">
        <v>6333</v>
      </c>
      <c r="X3496" t="str">
        <f>_xlfn.XLOOKUP(Orders_C[[#This Row],[Product_ID]],Products_C[Product_ID],Products_C[Product_Name])</f>
        <v>Chicken Wings</v>
      </c>
      <c r="Y3496" t="str">
        <f>_xlfn.XLOOKUP(Orders_C[[#This Row],[Product_ID]],Products_C[Product_ID],Products_C[Category])</f>
        <v>Chicken</v>
      </c>
      <c r="Z3496" t="str">
        <f>_xlfn.XLOOKUP(Orders_C[[#This Row],[Store_ID]],Stores_c[Store_ID],Stores_c[City])</f>
        <v>Chambershaven</v>
      </c>
      <c r="AA3496" t="str">
        <f>_xlfn.XLOOKUP(Orders_C[[#This Row],[Customer_ID]],Customers_c[Customer_ID],Customers_c[Customer_Name])</f>
        <v>Cody Miranda</v>
      </c>
      <c r="AB3496" s="6">
        <f>Orders_C[[#This Row],[Quantity]]*Orders_C[[#This Row],[Unit_Price]]*(1-Orders_C[[#This Row],[Discount %]])+Orders_C[[#This Row],[Tax]]</f>
        <v>879.75</v>
      </c>
      <c r="AC3496" s="9">
        <f>(Orders_C[[#This Row],[Unit_Price]]*Orders_C[[#This Row],[Quantity]])-Orders_C[[#This Row],[Discount]]+Orders_C[[#This Row],[Tax]]</f>
        <v>1017.75</v>
      </c>
      <c r="AD3496" t="str">
        <f>IF(COUNTIF(Orders_C[[#All],[Customer_ID]],Orders_C[[#This Row],[Customer_ID]])&gt;1,"Repeat","New")</f>
        <v>Repeat</v>
      </c>
      <c r="AE3496" t="str" cm="1">
        <f t="array" ref="AE3496">_xlfn.XLOOKUP(Orders_C[[#This Row],[Store_ID]],Stores_c[[#All],[Store_ID]],Stores_c[[#All],[City]])</f>
        <v>Chambershaven</v>
      </c>
      <c r="AF3496" t="str" cm="1">
        <f t="array" ref="AF3496">_xlfn.XLOOKUP(Orders_C[[#This Row],[Store_ID]],Stores_c[[#All],[Store_ID]],Stores_c[[#All],[Manager_Name]])</f>
        <v>Virginia Webster</v>
      </c>
      <c r="AG3496" t="str" cm="1">
        <f t="array" ref="AG3496">_xlfn.XLOOKUP(Orders_C[[#This Row],[Store_ID]],Stores_c[[#All],[Store_ID]],Stores_c[[#All],[Store_Type]])</f>
        <v>Street</v>
      </c>
    </row>
    <row r="3497" spans="1:33" x14ac:dyDescent="0.25">
      <c r="A3497">
        <v>7693</v>
      </c>
      <c r="B3497" s="1">
        <v>45861</v>
      </c>
      <c r="C3497" s="2">
        <v>9.1620370370370366E-2</v>
      </c>
      <c r="D3497">
        <v>1137</v>
      </c>
      <c r="E3497">
        <v>213</v>
      </c>
      <c r="F3497">
        <v>451</v>
      </c>
      <c r="G3497">
        <v>323</v>
      </c>
      <c r="H3497">
        <v>2</v>
      </c>
      <c r="I3497">
        <v>495</v>
      </c>
      <c r="J3497">
        <v>15</v>
      </c>
      <c r="K3497">
        <v>24.75</v>
      </c>
      <c r="L3497">
        <v>999.75</v>
      </c>
      <c r="M3497" t="s">
        <v>19</v>
      </c>
      <c r="N3497" t="s">
        <v>21</v>
      </c>
      <c r="O3497">
        <v>27</v>
      </c>
      <c r="P3497">
        <v>3</v>
      </c>
      <c r="Q3497" t="s">
        <v>1716</v>
      </c>
      <c r="R3497">
        <v>508</v>
      </c>
      <c r="S3497" s="3">
        <v>0.15</v>
      </c>
      <c r="T3497" s="6">
        <v>405.75</v>
      </c>
      <c r="U3497" t="s">
        <v>6341</v>
      </c>
      <c r="V3497">
        <v>2025</v>
      </c>
      <c r="W3497" t="s">
        <v>6329</v>
      </c>
      <c r="X3497" t="str">
        <f>_xlfn.XLOOKUP(Orders_C[[#This Row],[Product_ID]],Products_C[Product_ID],Products_C[Product_Name])</f>
        <v>Rice Bowl</v>
      </c>
      <c r="Y3497" t="str">
        <f>_xlfn.XLOOKUP(Orders_C[[#This Row],[Product_ID]],Products_C[Product_ID],Products_C[Category])</f>
        <v>Beverage</v>
      </c>
      <c r="Z3497" t="str">
        <f>_xlfn.XLOOKUP(Orders_C[[#This Row],[Store_ID]],Stores_c[Store_ID],Stores_c[City])</f>
        <v>Lake Kristashire</v>
      </c>
      <c r="AA3497" t="str">
        <f>_xlfn.XLOOKUP(Orders_C[[#This Row],[Customer_ID]],Customers_c[Customer_ID],Customers_c[Customer_Name])</f>
        <v>Joseph Hodge</v>
      </c>
      <c r="AB3497" s="6">
        <f>Orders_C[[#This Row],[Quantity]]*Orders_C[[#This Row],[Unit_Price]]*(1-Orders_C[[#This Row],[Discount %]])+Orders_C[[#This Row],[Tax]]</f>
        <v>866.25</v>
      </c>
      <c r="AC3497" s="9">
        <f>(Orders_C[[#This Row],[Unit_Price]]*Orders_C[[#This Row],[Quantity]])-Orders_C[[#This Row],[Discount]]+Orders_C[[#This Row],[Tax]]</f>
        <v>999.75</v>
      </c>
      <c r="AD3497" t="str">
        <f>IF(COUNTIF(Orders_C[[#All],[Customer_ID]],Orders_C[[#This Row],[Customer_ID]])&gt;1,"Repeat","New")</f>
        <v>Repeat</v>
      </c>
      <c r="AE3497" t="str" cm="1">
        <f t="array" ref="AE3497">_xlfn.XLOOKUP(Orders_C[[#This Row],[Store_ID]],Stores_c[[#All],[Store_ID]],Stores_c[[#All],[City]])</f>
        <v>Lake Kristashire</v>
      </c>
      <c r="AF3497" t="str" cm="1">
        <f t="array" ref="AF3497">_xlfn.XLOOKUP(Orders_C[[#This Row],[Store_ID]],Stores_c[[#All],[Store_ID]],Stores_c[[#All],[Manager_Name]])</f>
        <v>Andrea Daugherty</v>
      </c>
      <c r="AG3497" t="str" cm="1">
        <f t="array" ref="AG3497">_xlfn.XLOOKUP(Orders_C[[#This Row],[Store_ID]],Stores_c[[#All],[Store_ID]],Stores_c[[#All],[Store_Type]])</f>
        <v>Mall</v>
      </c>
    </row>
    <row r="3498" spans="1:33" x14ac:dyDescent="0.25">
      <c r="A3498">
        <v>8128</v>
      </c>
      <c r="B3498" s="1">
        <v>46001</v>
      </c>
      <c r="C3498" s="2">
        <v>0.36296296296296299</v>
      </c>
      <c r="D3498">
        <v>1210</v>
      </c>
      <c r="E3498">
        <v>211</v>
      </c>
      <c r="F3498">
        <v>455</v>
      </c>
      <c r="G3498">
        <v>330</v>
      </c>
      <c r="H3498">
        <v>2</v>
      </c>
      <c r="I3498">
        <v>495</v>
      </c>
      <c r="J3498">
        <v>15</v>
      </c>
      <c r="K3498">
        <v>24.75</v>
      </c>
      <c r="L3498">
        <v>999.75</v>
      </c>
      <c r="M3498" t="s">
        <v>18</v>
      </c>
      <c r="N3498" t="s">
        <v>22</v>
      </c>
      <c r="O3498">
        <v>18</v>
      </c>
      <c r="P3498">
        <v>1</v>
      </c>
      <c r="Q3498" t="s">
        <v>2151</v>
      </c>
      <c r="R3498">
        <v>510</v>
      </c>
      <c r="S3498" s="3">
        <v>0.15</v>
      </c>
      <c r="T3498" s="6">
        <v>405.75</v>
      </c>
      <c r="U3498" t="s">
        <v>6328</v>
      </c>
      <c r="V3498">
        <v>2025</v>
      </c>
      <c r="W3498" t="s">
        <v>6333</v>
      </c>
      <c r="X3498" t="str">
        <f>_xlfn.XLOOKUP(Orders_C[[#This Row],[Product_ID]],Products_C[Product_ID],Products_C[Product_Name])</f>
        <v>Rice Bowl</v>
      </c>
      <c r="Y3498" t="str">
        <f>_xlfn.XLOOKUP(Orders_C[[#This Row],[Product_ID]],Products_C[Product_ID],Products_C[Category])</f>
        <v>Beverage</v>
      </c>
      <c r="Z3498" t="str">
        <f>_xlfn.XLOOKUP(Orders_C[[#This Row],[Store_ID]],Stores_c[Store_ID],Stores_c[City])</f>
        <v>North Robertstad</v>
      </c>
      <c r="AA3498" t="str">
        <f>_xlfn.XLOOKUP(Orders_C[[#This Row],[Customer_ID]],Customers_c[Customer_ID],Customers_c[Customer_Name])</f>
        <v>Joshua Ramos</v>
      </c>
      <c r="AB3498" s="6">
        <f>Orders_C[[#This Row],[Quantity]]*Orders_C[[#This Row],[Unit_Price]]*(1-Orders_C[[#This Row],[Discount %]])+Orders_C[[#This Row],[Tax]]</f>
        <v>866.25</v>
      </c>
      <c r="AC3498" s="9">
        <f>(Orders_C[[#This Row],[Unit_Price]]*Orders_C[[#This Row],[Quantity]])-Orders_C[[#This Row],[Discount]]+Orders_C[[#This Row],[Tax]]</f>
        <v>999.75</v>
      </c>
      <c r="AD3498" t="str">
        <f>IF(COUNTIF(Orders_C[[#All],[Customer_ID]],Orders_C[[#This Row],[Customer_ID]])&gt;1,"Repeat","New")</f>
        <v>New</v>
      </c>
      <c r="AE3498" t="str" cm="1">
        <f t="array" ref="AE3498">_xlfn.XLOOKUP(Orders_C[[#This Row],[Store_ID]],Stores_c[[#All],[Store_ID]],Stores_c[[#All],[City]])</f>
        <v>North Robertstad</v>
      </c>
      <c r="AF3498" t="str" cm="1">
        <f t="array" ref="AF3498">_xlfn.XLOOKUP(Orders_C[[#This Row],[Store_ID]],Stores_c[[#All],[Store_ID]],Stores_c[[#All],[Manager_Name]])</f>
        <v>Mary Lewis</v>
      </c>
      <c r="AG3498" t="str" cm="1">
        <f t="array" ref="AG3498">_xlfn.XLOOKUP(Orders_C[[#This Row],[Store_ID]],Stores_c[[#All],[Store_ID]],Stores_c[[#All],[Store_Type]])</f>
        <v>Street</v>
      </c>
    </row>
    <row r="3499" spans="1:33" x14ac:dyDescent="0.25">
      <c r="A3499">
        <v>7201</v>
      </c>
      <c r="B3499" s="1">
        <v>45998</v>
      </c>
      <c r="C3499" s="2">
        <v>0.34590277777777778</v>
      </c>
      <c r="D3499">
        <v>1886</v>
      </c>
      <c r="E3499">
        <v>225</v>
      </c>
      <c r="F3499">
        <v>533</v>
      </c>
      <c r="G3499">
        <v>325</v>
      </c>
      <c r="H3499">
        <v>4</v>
      </c>
      <c r="I3499">
        <v>252</v>
      </c>
      <c r="J3499">
        <v>10</v>
      </c>
      <c r="K3499">
        <v>12.6</v>
      </c>
      <c r="L3499">
        <v>1010.6</v>
      </c>
      <c r="M3499" t="s">
        <v>18</v>
      </c>
      <c r="N3499" t="s">
        <v>23</v>
      </c>
      <c r="O3499">
        <v>36</v>
      </c>
      <c r="P3499">
        <v>4</v>
      </c>
      <c r="Q3499" t="s">
        <v>1224</v>
      </c>
      <c r="R3499">
        <v>504</v>
      </c>
      <c r="S3499" s="3">
        <v>0.1</v>
      </c>
      <c r="T3499" s="6">
        <v>405.80000000000007</v>
      </c>
      <c r="U3499" t="s">
        <v>6328</v>
      </c>
      <c r="V3499">
        <v>2025</v>
      </c>
      <c r="W3499" t="s">
        <v>6329</v>
      </c>
      <c r="X3499" t="str">
        <f>_xlfn.XLOOKUP(Orders_C[[#This Row],[Product_ID]],Products_C[Product_ID],Products_C[Product_Name])</f>
        <v>Veg Burger</v>
      </c>
      <c r="Y3499" t="str">
        <f>_xlfn.XLOOKUP(Orders_C[[#This Row],[Product_ID]],Products_C[Product_ID],Products_C[Category])</f>
        <v>Chicken</v>
      </c>
      <c r="Z3499" t="str">
        <f>_xlfn.XLOOKUP(Orders_C[[#This Row],[Store_ID]],Stores_c[Store_ID],Stores_c[City])</f>
        <v>South Peter</v>
      </c>
      <c r="AA3499" t="str">
        <f>_xlfn.XLOOKUP(Orders_C[[#This Row],[Customer_ID]],Customers_c[Customer_ID],Customers_c[Customer_Name])</f>
        <v>Sarah Phillips</v>
      </c>
      <c r="AB3499" s="6">
        <f>Orders_C[[#This Row],[Quantity]]*Orders_C[[#This Row],[Unit_Price]]*(1-Orders_C[[#This Row],[Discount %]])+Orders_C[[#This Row],[Tax]]</f>
        <v>919.80000000000007</v>
      </c>
      <c r="AC3499" s="9">
        <f>(Orders_C[[#This Row],[Unit_Price]]*Orders_C[[#This Row],[Quantity]])-Orders_C[[#This Row],[Discount]]+Orders_C[[#This Row],[Tax]]</f>
        <v>1010.6</v>
      </c>
      <c r="AD3499" t="str">
        <f>IF(COUNTIF(Orders_C[[#All],[Customer_ID]],Orders_C[[#This Row],[Customer_ID]])&gt;1,"Repeat","New")</f>
        <v>Repeat</v>
      </c>
      <c r="AE3499" t="str" cm="1">
        <f t="array" ref="AE3499">_xlfn.XLOOKUP(Orders_C[[#This Row],[Store_ID]],Stores_c[[#All],[Store_ID]],Stores_c[[#All],[City]])</f>
        <v>South Peter</v>
      </c>
      <c r="AF3499" t="str" cm="1">
        <f t="array" ref="AF3499">_xlfn.XLOOKUP(Orders_C[[#This Row],[Store_ID]],Stores_c[[#All],[Store_ID]],Stores_c[[#All],[Manager_Name]])</f>
        <v>Gregory Lambert</v>
      </c>
      <c r="AG3499" t="str" cm="1">
        <f t="array" ref="AG3499">_xlfn.XLOOKUP(Orders_C[[#This Row],[Store_ID]],Stores_c[[#All],[Store_ID]],Stores_c[[#All],[Store_Type]])</f>
        <v>Street</v>
      </c>
    </row>
    <row r="3500" spans="1:33" x14ac:dyDescent="0.25">
      <c r="A3500">
        <v>6535</v>
      </c>
      <c r="B3500" s="1">
        <v>45736</v>
      </c>
      <c r="C3500" s="2">
        <v>0.44547453703703704</v>
      </c>
      <c r="D3500">
        <v>1628</v>
      </c>
      <c r="E3500">
        <v>217</v>
      </c>
      <c r="F3500">
        <v>538</v>
      </c>
      <c r="G3500">
        <v>325</v>
      </c>
      <c r="H3500">
        <v>4</v>
      </c>
      <c r="I3500">
        <v>249</v>
      </c>
      <c r="J3500">
        <v>5</v>
      </c>
      <c r="K3500">
        <v>12.45</v>
      </c>
      <c r="L3500">
        <v>1003.45</v>
      </c>
      <c r="M3500" t="s">
        <v>18</v>
      </c>
      <c r="N3500" t="s">
        <v>21</v>
      </c>
      <c r="O3500">
        <v>21</v>
      </c>
      <c r="P3500">
        <v>3</v>
      </c>
      <c r="Q3500" t="s">
        <v>558</v>
      </c>
      <c r="R3500">
        <v>501</v>
      </c>
      <c r="S3500" s="3">
        <v>0.05</v>
      </c>
      <c r="T3500" s="6">
        <v>405.85</v>
      </c>
      <c r="U3500" t="s">
        <v>6334</v>
      </c>
      <c r="V3500">
        <v>2025</v>
      </c>
      <c r="W3500" t="s">
        <v>6329</v>
      </c>
      <c r="X3500" t="str">
        <f>_xlfn.XLOOKUP(Orders_C[[#This Row],[Product_ID]],Products_C[Product_ID],Products_C[Product_Name])</f>
        <v>Veg Burger</v>
      </c>
      <c r="Y3500" t="str">
        <f>_xlfn.XLOOKUP(Orders_C[[#This Row],[Product_ID]],Products_C[Product_ID],Products_C[Category])</f>
        <v>Chicken</v>
      </c>
      <c r="Z3500" t="str">
        <f>_xlfn.XLOOKUP(Orders_C[[#This Row],[Store_ID]],Stores_c[Store_ID],Stores_c[City])</f>
        <v>West Rebecca</v>
      </c>
      <c r="AA3500" t="str">
        <f>_xlfn.XLOOKUP(Orders_C[[#This Row],[Customer_ID]],Customers_c[Customer_ID],Customers_c[Customer_Name])</f>
        <v>Dr. Ethan Williams Jr.</v>
      </c>
      <c r="AB3500" s="6">
        <f>Orders_C[[#This Row],[Quantity]]*Orders_C[[#This Row],[Unit_Price]]*(1-Orders_C[[#This Row],[Discount %]])+Orders_C[[#This Row],[Tax]]</f>
        <v>958.65</v>
      </c>
      <c r="AC3500" s="9">
        <f>(Orders_C[[#This Row],[Unit_Price]]*Orders_C[[#This Row],[Quantity]])-Orders_C[[#This Row],[Discount]]+Orders_C[[#This Row],[Tax]]</f>
        <v>1003.45</v>
      </c>
      <c r="AD3500" t="str">
        <f>IF(COUNTIF(Orders_C[[#All],[Customer_ID]],Orders_C[[#This Row],[Customer_ID]])&gt;1,"Repeat","New")</f>
        <v>Repeat</v>
      </c>
      <c r="AE3500" t="str" cm="1">
        <f t="array" ref="AE3500">_xlfn.XLOOKUP(Orders_C[[#This Row],[Store_ID]],Stores_c[[#All],[Store_ID]],Stores_c[[#All],[City]])</f>
        <v>West Rebecca</v>
      </c>
      <c r="AF3500" t="str" cm="1">
        <f t="array" ref="AF3500">_xlfn.XLOOKUP(Orders_C[[#This Row],[Store_ID]],Stores_c[[#All],[Store_ID]],Stores_c[[#All],[Manager_Name]])</f>
        <v>Albert Smith</v>
      </c>
      <c r="AG3500" t="str" cm="1">
        <f t="array" ref="AG3500">_xlfn.XLOOKUP(Orders_C[[#This Row],[Store_ID]],Stores_c[[#All],[Store_ID]],Stores_c[[#All],[Store_Type]])</f>
        <v>Mall</v>
      </c>
    </row>
    <row r="3501" spans="1:33" x14ac:dyDescent="0.25">
      <c r="A3501">
        <v>7143</v>
      </c>
      <c r="B3501" s="1">
        <v>45927</v>
      </c>
      <c r="C3501" s="2">
        <v>0.59788194444444442</v>
      </c>
      <c r="D3501">
        <v>1760</v>
      </c>
      <c r="E3501">
        <v>223</v>
      </c>
      <c r="F3501">
        <v>406</v>
      </c>
      <c r="G3501">
        <v>337</v>
      </c>
      <c r="H3501">
        <v>4</v>
      </c>
      <c r="I3501">
        <v>249</v>
      </c>
      <c r="J3501">
        <v>5</v>
      </c>
      <c r="K3501">
        <v>12.45</v>
      </c>
      <c r="L3501">
        <v>1003.45</v>
      </c>
      <c r="M3501" t="s">
        <v>20</v>
      </c>
      <c r="N3501" t="s">
        <v>21</v>
      </c>
      <c r="O3501">
        <v>51</v>
      </c>
      <c r="P3501">
        <v>2</v>
      </c>
      <c r="Q3501" t="s">
        <v>1166</v>
      </c>
      <c r="R3501">
        <v>503</v>
      </c>
      <c r="S3501" s="3">
        <v>0.05</v>
      </c>
      <c r="T3501" s="6">
        <v>405.85</v>
      </c>
      <c r="U3501" t="s">
        <v>6335</v>
      </c>
      <c r="V3501">
        <v>2025</v>
      </c>
      <c r="W3501" t="s">
        <v>6331</v>
      </c>
      <c r="X3501" t="str">
        <f>_xlfn.XLOOKUP(Orders_C[[#This Row],[Product_ID]],Products_C[Product_ID],Products_C[Product_Name])</f>
        <v>Chocolate Lava Cake</v>
      </c>
      <c r="Y3501" t="str">
        <f>_xlfn.XLOOKUP(Orders_C[[#This Row],[Product_ID]],Products_C[Product_ID],Products_C[Category])</f>
        <v>Chicken</v>
      </c>
      <c r="Z3501" t="str">
        <f>_xlfn.XLOOKUP(Orders_C[[#This Row],[Store_ID]],Stores_c[Store_ID],Stores_c[City])</f>
        <v>Chambershaven</v>
      </c>
      <c r="AA3501" t="str">
        <f>_xlfn.XLOOKUP(Orders_C[[#This Row],[Customer_ID]],Customers_c[Customer_ID],Customers_c[Customer_Name])</f>
        <v>Cheryl Simmons</v>
      </c>
      <c r="AB3501" s="6">
        <f>Orders_C[[#This Row],[Quantity]]*Orders_C[[#This Row],[Unit_Price]]*(1-Orders_C[[#This Row],[Discount %]])+Orders_C[[#This Row],[Tax]]</f>
        <v>958.65</v>
      </c>
      <c r="AC3501" s="9">
        <f>(Orders_C[[#This Row],[Unit_Price]]*Orders_C[[#This Row],[Quantity]])-Orders_C[[#This Row],[Discount]]+Orders_C[[#This Row],[Tax]]</f>
        <v>1003.45</v>
      </c>
      <c r="AD3501" t="str">
        <f>IF(COUNTIF(Orders_C[[#All],[Customer_ID]],Orders_C[[#This Row],[Customer_ID]])&gt;1,"Repeat","New")</f>
        <v>Repeat</v>
      </c>
      <c r="AE3501" t="str" cm="1">
        <f t="array" ref="AE3501">_xlfn.XLOOKUP(Orders_C[[#This Row],[Store_ID]],Stores_c[[#All],[Store_ID]],Stores_c[[#All],[City]])</f>
        <v>Chambershaven</v>
      </c>
      <c r="AF3501" t="str" cm="1">
        <f t="array" ref="AF3501">_xlfn.XLOOKUP(Orders_C[[#This Row],[Store_ID]],Stores_c[[#All],[Store_ID]],Stores_c[[#All],[Manager_Name]])</f>
        <v>Virginia Webster</v>
      </c>
      <c r="AG3501" t="str" cm="1">
        <f t="array" ref="AG3501">_xlfn.XLOOKUP(Orders_C[[#This Row],[Store_ID]],Stores_c[[#All],[Store_ID]],Stores_c[[#All],[Store_Type]])</f>
        <v>Street</v>
      </c>
    </row>
    <row r="3502" spans="1:33" x14ac:dyDescent="0.25">
      <c r="A3502">
        <v>8901</v>
      </c>
      <c r="B3502" s="1">
        <v>45952</v>
      </c>
      <c r="C3502" s="2">
        <v>0.93287037037037035</v>
      </c>
      <c r="D3502">
        <v>1344</v>
      </c>
      <c r="E3502">
        <v>216</v>
      </c>
      <c r="F3502">
        <v>482</v>
      </c>
      <c r="G3502">
        <v>337</v>
      </c>
      <c r="H3502">
        <v>4</v>
      </c>
      <c r="I3502">
        <v>249</v>
      </c>
      <c r="J3502">
        <v>5</v>
      </c>
      <c r="K3502">
        <v>12.45</v>
      </c>
      <c r="L3502">
        <v>1003.45</v>
      </c>
      <c r="M3502" t="s">
        <v>20</v>
      </c>
      <c r="N3502" t="s">
        <v>23</v>
      </c>
      <c r="O3502">
        <v>37</v>
      </c>
      <c r="P3502">
        <v>1</v>
      </c>
      <c r="Q3502" t="s">
        <v>2924</v>
      </c>
      <c r="R3502">
        <v>508</v>
      </c>
      <c r="S3502" s="3">
        <v>0.05</v>
      </c>
      <c r="T3502" s="6">
        <v>405.85</v>
      </c>
      <c r="U3502" t="s">
        <v>6332</v>
      </c>
      <c r="V3502">
        <v>2025</v>
      </c>
      <c r="W3502" t="s">
        <v>6329</v>
      </c>
      <c r="X3502" t="str">
        <f>_xlfn.XLOOKUP(Orders_C[[#This Row],[Product_ID]],Products_C[Product_ID],Products_C[Product_Name])</f>
        <v>Chocolate Lava Cake</v>
      </c>
      <c r="Y3502" t="str">
        <f>_xlfn.XLOOKUP(Orders_C[[#This Row],[Product_ID]],Products_C[Product_ID],Products_C[Category])</f>
        <v>Chicken</v>
      </c>
      <c r="Z3502" t="str">
        <f>_xlfn.XLOOKUP(Orders_C[[#This Row],[Store_ID]],Stores_c[Store_ID],Stores_c[City])</f>
        <v>Garciaview</v>
      </c>
      <c r="AA3502" t="str">
        <f>_xlfn.XLOOKUP(Orders_C[[#This Row],[Customer_ID]],Customers_c[Customer_ID],Customers_c[Customer_Name])</f>
        <v>Jordan Williams</v>
      </c>
      <c r="AB3502" s="6">
        <f>Orders_C[[#This Row],[Quantity]]*Orders_C[[#This Row],[Unit_Price]]*(1-Orders_C[[#This Row],[Discount %]])+Orders_C[[#This Row],[Tax]]</f>
        <v>958.65</v>
      </c>
      <c r="AC3502" s="9">
        <f>(Orders_C[[#This Row],[Unit_Price]]*Orders_C[[#This Row],[Quantity]])-Orders_C[[#This Row],[Discount]]+Orders_C[[#This Row],[Tax]]</f>
        <v>1003.45</v>
      </c>
      <c r="AD3502" t="str">
        <f>IF(COUNTIF(Orders_C[[#All],[Customer_ID]],Orders_C[[#This Row],[Customer_ID]])&gt;1,"Repeat","New")</f>
        <v>Repeat</v>
      </c>
      <c r="AE3502" t="str" cm="1">
        <f t="array" ref="AE3502">_xlfn.XLOOKUP(Orders_C[[#This Row],[Store_ID]],Stores_c[[#All],[Store_ID]],Stores_c[[#All],[City]])</f>
        <v>Garciaview</v>
      </c>
      <c r="AF3502" t="str" cm="1">
        <f t="array" ref="AF3502">_xlfn.XLOOKUP(Orders_C[[#This Row],[Store_ID]],Stores_c[[#All],[Store_ID]],Stores_c[[#All],[Manager_Name]])</f>
        <v>Karina Washington</v>
      </c>
      <c r="AG3502" t="str" cm="1">
        <f t="array" ref="AG3502">_xlfn.XLOOKUP(Orders_C[[#This Row],[Store_ID]],Stores_c[[#All],[Store_ID]],Stores_c[[#All],[Store_Type]])</f>
        <v>Drive-Thru</v>
      </c>
    </row>
    <row r="3503" spans="1:33" x14ac:dyDescent="0.25">
      <c r="A3503">
        <v>6233</v>
      </c>
      <c r="B3503" s="1">
        <v>45770</v>
      </c>
      <c r="C3503" s="2">
        <v>0.37572916666666667</v>
      </c>
      <c r="D3503">
        <v>1285</v>
      </c>
      <c r="E3503">
        <v>205</v>
      </c>
      <c r="F3503">
        <v>470</v>
      </c>
      <c r="G3503">
        <v>339</v>
      </c>
      <c r="H3503">
        <v>3</v>
      </c>
      <c r="I3503">
        <v>333</v>
      </c>
      <c r="J3503">
        <v>10</v>
      </c>
      <c r="K3503">
        <v>16.649999999999999</v>
      </c>
      <c r="L3503">
        <v>1005.65</v>
      </c>
      <c r="M3503" t="s">
        <v>19</v>
      </c>
      <c r="N3503" t="s">
        <v>21</v>
      </c>
      <c r="O3503">
        <v>47</v>
      </c>
      <c r="P3503">
        <v>1</v>
      </c>
      <c r="Q3503" t="s">
        <v>256</v>
      </c>
      <c r="R3503">
        <v>503</v>
      </c>
      <c r="S3503" s="3">
        <v>0.1</v>
      </c>
      <c r="T3503" s="6">
        <v>406.25</v>
      </c>
      <c r="U3503" t="s">
        <v>6337</v>
      </c>
      <c r="V3503">
        <v>2025</v>
      </c>
      <c r="W3503" t="s">
        <v>6331</v>
      </c>
      <c r="X3503" t="str">
        <f>_xlfn.XLOOKUP(Orders_C[[#This Row],[Product_ID]],Products_C[Product_ID],Products_C[Product_Name])</f>
        <v>Veg Burger</v>
      </c>
      <c r="Y3503" t="str">
        <f>_xlfn.XLOOKUP(Orders_C[[#This Row],[Product_ID]],Products_C[Product_ID],Products_C[Category])</f>
        <v>Burger</v>
      </c>
      <c r="Z3503" t="str">
        <f>_xlfn.XLOOKUP(Orders_C[[#This Row],[Store_ID]],Stores_c[Store_ID],Stores_c[City])</f>
        <v>Port Jacob</v>
      </c>
      <c r="AA3503" t="str">
        <f>_xlfn.XLOOKUP(Orders_C[[#This Row],[Customer_ID]],Customers_c[Customer_ID],Customers_c[Customer_Name])</f>
        <v>William Jackson</v>
      </c>
      <c r="AB3503" s="6">
        <f>Orders_C[[#This Row],[Quantity]]*Orders_C[[#This Row],[Unit_Price]]*(1-Orders_C[[#This Row],[Discount %]])+Orders_C[[#This Row],[Tax]]</f>
        <v>915.75</v>
      </c>
      <c r="AC3503" s="9">
        <f>(Orders_C[[#This Row],[Unit_Price]]*Orders_C[[#This Row],[Quantity]])-Orders_C[[#This Row],[Discount]]+Orders_C[[#This Row],[Tax]]</f>
        <v>1005.65</v>
      </c>
      <c r="AD3503" t="str">
        <f>IF(COUNTIF(Orders_C[[#All],[Customer_ID]],Orders_C[[#This Row],[Customer_ID]])&gt;1,"Repeat","New")</f>
        <v>Repeat</v>
      </c>
      <c r="AE3503" t="str" cm="1">
        <f t="array" ref="AE3503">_xlfn.XLOOKUP(Orders_C[[#This Row],[Store_ID]],Stores_c[[#All],[Store_ID]],Stores_c[[#All],[City]])</f>
        <v>Port Jacob</v>
      </c>
      <c r="AF3503" t="str" cm="1">
        <f t="array" ref="AF3503">_xlfn.XLOOKUP(Orders_C[[#This Row],[Store_ID]],Stores_c[[#All],[Store_ID]],Stores_c[[#All],[Manager_Name]])</f>
        <v>David Harris</v>
      </c>
      <c r="AG3503" t="str" cm="1">
        <f t="array" ref="AG3503">_xlfn.XLOOKUP(Orders_C[[#This Row],[Store_ID]],Stores_c[[#All],[Store_ID]],Stores_c[[#All],[Store_Type]])</f>
        <v>Mall</v>
      </c>
    </row>
    <row r="3504" spans="1:33" x14ac:dyDescent="0.25">
      <c r="A3504">
        <v>6892</v>
      </c>
      <c r="B3504" s="1">
        <v>45702</v>
      </c>
      <c r="C3504" s="2">
        <v>0.34980324074074076</v>
      </c>
      <c r="D3504">
        <v>1316</v>
      </c>
      <c r="E3504">
        <v>202</v>
      </c>
      <c r="F3504">
        <v>485</v>
      </c>
      <c r="G3504">
        <v>339</v>
      </c>
      <c r="H3504">
        <v>3</v>
      </c>
      <c r="I3504">
        <v>337</v>
      </c>
      <c r="J3504">
        <v>15</v>
      </c>
      <c r="K3504">
        <v>16.850000000000001</v>
      </c>
      <c r="L3504">
        <v>1012.85</v>
      </c>
      <c r="M3504" t="s">
        <v>19</v>
      </c>
      <c r="N3504" t="s">
        <v>21</v>
      </c>
      <c r="O3504">
        <v>17</v>
      </c>
      <c r="P3504">
        <v>1</v>
      </c>
      <c r="Q3504" t="s">
        <v>915</v>
      </c>
      <c r="R3504">
        <v>508</v>
      </c>
      <c r="S3504" s="3">
        <v>0.15</v>
      </c>
      <c r="T3504" s="6">
        <v>406.25</v>
      </c>
      <c r="U3504" t="s">
        <v>6338</v>
      </c>
      <c r="V3504">
        <v>2025</v>
      </c>
      <c r="W3504" t="s">
        <v>6333</v>
      </c>
      <c r="X3504" t="str">
        <f>_xlfn.XLOOKUP(Orders_C[[#This Row],[Product_ID]],Products_C[Product_ID],Products_C[Product_Name])</f>
        <v>Veg Burger</v>
      </c>
      <c r="Y3504" t="str">
        <f>_xlfn.XLOOKUP(Orders_C[[#This Row],[Product_ID]],Products_C[Product_ID],Products_C[Category])</f>
        <v>Burger</v>
      </c>
      <c r="Z3504" t="str">
        <f>_xlfn.XLOOKUP(Orders_C[[#This Row],[Store_ID]],Stores_c[Store_ID],Stores_c[City])</f>
        <v>Rebekahside</v>
      </c>
      <c r="AA3504" t="str">
        <f>_xlfn.XLOOKUP(Orders_C[[#This Row],[Customer_ID]],Customers_c[Customer_ID],Customers_c[Customer_Name])</f>
        <v>James Waters</v>
      </c>
      <c r="AB3504" s="6">
        <f>Orders_C[[#This Row],[Quantity]]*Orders_C[[#This Row],[Unit_Price]]*(1-Orders_C[[#This Row],[Discount %]])+Orders_C[[#This Row],[Tax]]</f>
        <v>876.2</v>
      </c>
      <c r="AC3504" s="9">
        <f>(Orders_C[[#This Row],[Unit_Price]]*Orders_C[[#This Row],[Quantity]])-Orders_C[[#This Row],[Discount]]+Orders_C[[#This Row],[Tax]]</f>
        <v>1012.85</v>
      </c>
      <c r="AD3504" t="str">
        <f>IF(COUNTIF(Orders_C[[#All],[Customer_ID]],Orders_C[[#This Row],[Customer_ID]])&gt;1,"Repeat","New")</f>
        <v>Repeat</v>
      </c>
      <c r="AE3504" t="str" cm="1">
        <f t="array" ref="AE3504">_xlfn.XLOOKUP(Orders_C[[#This Row],[Store_ID]],Stores_c[[#All],[Store_ID]],Stores_c[[#All],[City]])</f>
        <v>Rebekahside</v>
      </c>
      <c r="AF3504" t="str" cm="1">
        <f t="array" ref="AF3504">_xlfn.XLOOKUP(Orders_C[[#This Row],[Store_ID]],Stores_c[[#All],[Store_ID]],Stores_c[[#All],[Manager_Name]])</f>
        <v>Mark Ray</v>
      </c>
      <c r="AG3504" t="str" cm="1">
        <f t="array" ref="AG3504">_xlfn.XLOOKUP(Orders_C[[#This Row],[Store_ID]],Stores_c[[#All],[Store_ID]],Stores_c[[#All],[Store_Type]])</f>
        <v>Drive-Thru</v>
      </c>
    </row>
    <row r="3505" spans="1:33" x14ac:dyDescent="0.25">
      <c r="A3505">
        <v>7015</v>
      </c>
      <c r="B3505" s="1">
        <v>45828</v>
      </c>
      <c r="C3505" s="2">
        <v>0.53612268518518513</v>
      </c>
      <c r="D3505">
        <v>1230</v>
      </c>
      <c r="E3505">
        <v>202</v>
      </c>
      <c r="F3505">
        <v>519</v>
      </c>
      <c r="G3505">
        <v>334</v>
      </c>
      <c r="H3505">
        <v>3</v>
      </c>
      <c r="I3505">
        <v>333</v>
      </c>
      <c r="J3505">
        <v>10</v>
      </c>
      <c r="K3505">
        <v>16.649999999999999</v>
      </c>
      <c r="L3505">
        <v>1005.65</v>
      </c>
      <c r="M3505" t="s">
        <v>20</v>
      </c>
      <c r="N3505" t="s">
        <v>23</v>
      </c>
      <c r="O3505">
        <v>54</v>
      </c>
      <c r="P3505">
        <v>1</v>
      </c>
      <c r="Q3505" t="s">
        <v>1038</v>
      </c>
      <c r="R3505">
        <v>505</v>
      </c>
      <c r="S3505" s="3">
        <v>0.1</v>
      </c>
      <c r="T3505" s="6">
        <v>406.25</v>
      </c>
      <c r="U3505" t="s">
        <v>6340</v>
      </c>
      <c r="V3505">
        <v>2025</v>
      </c>
      <c r="W3505" t="s">
        <v>6331</v>
      </c>
      <c r="X3505" t="str">
        <f>_xlfn.XLOOKUP(Orders_C[[#This Row],[Product_ID]],Products_C[Product_ID],Products_C[Product_Name])</f>
        <v>Krushers</v>
      </c>
      <c r="Y3505" t="str">
        <f>_xlfn.XLOOKUP(Orders_C[[#This Row],[Product_ID]],Products_C[Product_ID],Products_C[Category])</f>
        <v>Dessert</v>
      </c>
      <c r="Z3505" t="str">
        <f>_xlfn.XLOOKUP(Orders_C[[#This Row],[Store_ID]],Stores_c[Store_ID],Stores_c[City])</f>
        <v>Rebekahside</v>
      </c>
      <c r="AA3505" t="str">
        <f>_xlfn.XLOOKUP(Orders_C[[#This Row],[Customer_ID]],Customers_c[Customer_ID],Customers_c[Customer_Name])</f>
        <v>Alyssa Aguilar</v>
      </c>
      <c r="AB3505" s="6">
        <f>Orders_C[[#This Row],[Quantity]]*Orders_C[[#This Row],[Unit_Price]]*(1-Orders_C[[#This Row],[Discount %]])+Orders_C[[#This Row],[Tax]]</f>
        <v>915.75</v>
      </c>
      <c r="AC3505" s="9">
        <f>(Orders_C[[#This Row],[Unit_Price]]*Orders_C[[#This Row],[Quantity]])-Orders_C[[#This Row],[Discount]]+Orders_C[[#This Row],[Tax]]</f>
        <v>1005.65</v>
      </c>
      <c r="AD3505" t="str">
        <f>IF(COUNTIF(Orders_C[[#All],[Customer_ID]],Orders_C[[#This Row],[Customer_ID]])&gt;1,"Repeat","New")</f>
        <v>Repeat</v>
      </c>
      <c r="AE3505" t="str" cm="1">
        <f t="array" ref="AE3505">_xlfn.XLOOKUP(Orders_C[[#This Row],[Store_ID]],Stores_c[[#All],[Store_ID]],Stores_c[[#All],[City]])</f>
        <v>Rebekahside</v>
      </c>
      <c r="AF3505" t="str" cm="1">
        <f t="array" ref="AF3505">_xlfn.XLOOKUP(Orders_C[[#This Row],[Store_ID]],Stores_c[[#All],[Store_ID]],Stores_c[[#All],[Manager_Name]])</f>
        <v>Mark Ray</v>
      </c>
      <c r="AG3505" t="str" cm="1">
        <f t="array" ref="AG3505">_xlfn.XLOOKUP(Orders_C[[#This Row],[Store_ID]],Stores_c[[#All],[Store_ID]],Stores_c[[#All],[Store_Type]])</f>
        <v>Drive-Thru</v>
      </c>
    </row>
    <row r="3506" spans="1:33" x14ac:dyDescent="0.25">
      <c r="A3506">
        <v>10699</v>
      </c>
      <c r="B3506" s="1">
        <v>45963</v>
      </c>
      <c r="C3506" s="2">
        <v>0.85906249999999995</v>
      </c>
      <c r="D3506">
        <v>1548</v>
      </c>
      <c r="E3506">
        <v>212</v>
      </c>
      <c r="F3506">
        <v>483</v>
      </c>
      <c r="G3506">
        <v>316</v>
      </c>
      <c r="H3506">
        <v>3</v>
      </c>
      <c r="I3506">
        <v>325</v>
      </c>
      <c r="J3506">
        <v>0</v>
      </c>
      <c r="K3506">
        <v>16.25</v>
      </c>
      <c r="L3506">
        <v>991.25</v>
      </c>
      <c r="M3506" t="s">
        <v>19</v>
      </c>
      <c r="N3506" t="s">
        <v>21</v>
      </c>
      <c r="O3506">
        <v>30</v>
      </c>
      <c r="P3506">
        <v>1</v>
      </c>
      <c r="Q3506" t="s">
        <v>4722</v>
      </c>
      <c r="R3506">
        <v>507</v>
      </c>
      <c r="S3506" s="3">
        <v>0</v>
      </c>
      <c r="T3506" s="6">
        <v>406.25</v>
      </c>
      <c r="U3506" t="s">
        <v>6336</v>
      </c>
      <c r="V3506">
        <v>2025</v>
      </c>
      <c r="W3506" t="s">
        <v>6329</v>
      </c>
      <c r="X3506" t="str">
        <f>_xlfn.XLOOKUP(Orders_C[[#This Row],[Product_ID]],Products_C[Product_ID],Products_C[Product_Name])</f>
        <v>Popcorn Chicken</v>
      </c>
      <c r="Y3506" t="str">
        <f>_xlfn.XLOOKUP(Orders_C[[#This Row],[Product_ID]],Products_C[Product_ID],Products_C[Category])</f>
        <v>Dessert</v>
      </c>
      <c r="Z3506" t="str">
        <f>_xlfn.XLOOKUP(Orders_C[[#This Row],[Store_ID]],Stores_c[Store_ID],Stores_c[City])</f>
        <v>Andrewview</v>
      </c>
      <c r="AA3506" t="str">
        <f>_xlfn.XLOOKUP(Orders_C[[#This Row],[Customer_ID]],Customers_c[Customer_ID],Customers_c[Customer_Name])</f>
        <v>Anne Turner</v>
      </c>
      <c r="AB3506" s="6">
        <f>Orders_C[[#This Row],[Quantity]]*Orders_C[[#This Row],[Unit_Price]]*(1-Orders_C[[#This Row],[Discount %]])+Orders_C[[#This Row],[Tax]]</f>
        <v>991.25</v>
      </c>
      <c r="AC3506" s="9">
        <f>(Orders_C[[#This Row],[Unit_Price]]*Orders_C[[#This Row],[Quantity]])-Orders_C[[#This Row],[Discount]]+Orders_C[[#This Row],[Tax]]</f>
        <v>991.25</v>
      </c>
      <c r="AD3506" t="str">
        <f>IF(COUNTIF(Orders_C[[#All],[Customer_ID]],Orders_C[[#This Row],[Customer_ID]])&gt;1,"Repeat","New")</f>
        <v>Repeat</v>
      </c>
      <c r="AE3506" t="str" cm="1">
        <f t="array" ref="AE3506">_xlfn.XLOOKUP(Orders_C[[#This Row],[Store_ID]],Stores_c[[#All],[Store_ID]],Stores_c[[#All],[City]])</f>
        <v>Andrewview</v>
      </c>
      <c r="AF3506" t="str" cm="1">
        <f t="array" ref="AF3506">_xlfn.XLOOKUP(Orders_C[[#This Row],[Store_ID]],Stores_c[[#All],[Store_ID]],Stores_c[[#All],[Manager_Name]])</f>
        <v>Alice Sutton</v>
      </c>
      <c r="AG3506" t="str" cm="1">
        <f t="array" ref="AG3506">_xlfn.XLOOKUP(Orders_C[[#This Row],[Store_ID]],Stores_c[[#All],[Store_ID]],Stores_c[[#All],[Store_Type]])</f>
        <v>Mall</v>
      </c>
    </row>
    <row r="3507" spans="1:33" x14ac:dyDescent="0.25">
      <c r="A3507">
        <v>10875</v>
      </c>
      <c r="B3507" s="1">
        <v>45786</v>
      </c>
      <c r="C3507" s="2">
        <v>0.47956018518518517</v>
      </c>
      <c r="D3507">
        <v>1570</v>
      </c>
      <c r="E3507">
        <v>207</v>
      </c>
      <c r="F3507">
        <v>438</v>
      </c>
      <c r="G3507">
        <v>312</v>
      </c>
      <c r="H3507">
        <v>3</v>
      </c>
      <c r="I3507">
        <v>325</v>
      </c>
      <c r="J3507">
        <v>0</v>
      </c>
      <c r="K3507">
        <v>16.25</v>
      </c>
      <c r="L3507">
        <v>991.25</v>
      </c>
      <c r="M3507" t="s">
        <v>20</v>
      </c>
      <c r="N3507" t="s">
        <v>23</v>
      </c>
      <c r="O3507">
        <v>54</v>
      </c>
      <c r="P3507">
        <v>3</v>
      </c>
      <c r="Q3507" t="s">
        <v>4898</v>
      </c>
      <c r="R3507">
        <v>501</v>
      </c>
      <c r="S3507" s="3">
        <v>0</v>
      </c>
      <c r="T3507" s="6">
        <v>406.25</v>
      </c>
      <c r="U3507" t="s">
        <v>6339</v>
      </c>
      <c r="V3507">
        <v>2025</v>
      </c>
      <c r="W3507" t="s">
        <v>6331</v>
      </c>
      <c r="X3507" t="str">
        <f>_xlfn.XLOOKUP(Orders_C[[#This Row],[Product_ID]],Products_C[Product_ID],Products_C[Product_Name])</f>
        <v>Veg Burger</v>
      </c>
      <c r="Y3507" t="str">
        <f>_xlfn.XLOOKUP(Orders_C[[#This Row],[Product_ID]],Products_C[Product_ID],Products_C[Category])</f>
        <v>Burger</v>
      </c>
      <c r="Z3507" t="str">
        <f>_xlfn.XLOOKUP(Orders_C[[#This Row],[Store_ID]],Stores_c[Store_ID],Stores_c[City])</f>
        <v>Christineton</v>
      </c>
      <c r="AA3507" t="str">
        <f>_xlfn.XLOOKUP(Orders_C[[#This Row],[Customer_ID]],Customers_c[Customer_ID],Customers_c[Customer_Name])</f>
        <v>Danielle Lopez</v>
      </c>
      <c r="AB3507" s="6">
        <f>Orders_C[[#This Row],[Quantity]]*Orders_C[[#This Row],[Unit_Price]]*(1-Orders_C[[#This Row],[Discount %]])+Orders_C[[#This Row],[Tax]]</f>
        <v>991.25</v>
      </c>
      <c r="AC3507" s="9">
        <f>(Orders_C[[#This Row],[Unit_Price]]*Orders_C[[#This Row],[Quantity]])-Orders_C[[#This Row],[Discount]]+Orders_C[[#This Row],[Tax]]</f>
        <v>991.25</v>
      </c>
      <c r="AD3507" t="str">
        <f>IF(COUNTIF(Orders_C[[#All],[Customer_ID]],Orders_C[[#This Row],[Customer_ID]])&gt;1,"Repeat","New")</f>
        <v>Repeat</v>
      </c>
      <c r="AE3507" t="str" cm="1">
        <f t="array" ref="AE3507">_xlfn.XLOOKUP(Orders_C[[#This Row],[Store_ID]],Stores_c[[#All],[Store_ID]],Stores_c[[#All],[City]])</f>
        <v>Christineton</v>
      </c>
      <c r="AF3507" t="str" cm="1">
        <f t="array" ref="AF3507">_xlfn.XLOOKUP(Orders_C[[#This Row],[Store_ID]],Stores_c[[#All],[Store_ID]],Stores_c[[#All],[Manager_Name]])</f>
        <v>Dr. William Hubbard MD</v>
      </c>
      <c r="AG3507" t="str" cm="1">
        <f t="array" ref="AG3507">_xlfn.XLOOKUP(Orders_C[[#This Row],[Store_ID]],Stores_c[[#All],[Store_ID]],Stores_c[[#All],[Store_Type]])</f>
        <v>Street</v>
      </c>
    </row>
    <row r="3508" spans="1:33" x14ac:dyDescent="0.25">
      <c r="A3508">
        <v>7220</v>
      </c>
      <c r="B3508" s="1">
        <v>45930</v>
      </c>
      <c r="C3508" s="2">
        <v>0.54431712962962964</v>
      </c>
      <c r="D3508">
        <v>1929</v>
      </c>
      <c r="E3508">
        <v>225</v>
      </c>
      <c r="F3508">
        <v>475</v>
      </c>
      <c r="G3508">
        <v>319</v>
      </c>
      <c r="H3508">
        <v>3</v>
      </c>
      <c r="I3508">
        <v>329</v>
      </c>
      <c r="J3508">
        <v>5</v>
      </c>
      <c r="K3508">
        <v>16.45</v>
      </c>
      <c r="L3508">
        <v>998.45</v>
      </c>
      <c r="M3508" t="s">
        <v>20</v>
      </c>
      <c r="N3508" t="s">
        <v>22</v>
      </c>
      <c r="O3508">
        <v>15</v>
      </c>
      <c r="P3508">
        <v>3</v>
      </c>
      <c r="Q3508" t="s">
        <v>1243</v>
      </c>
      <c r="R3508">
        <v>505</v>
      </c>
      <c r="S3508" s="3">
        <v>0.05</v>
      </c>
      <c r="T3508" s="6">
        <v>406.25000000000011</v>
      </c>
      <c r="U3508" t="s">
        <v>6335</v>
      </c>
      <c r="V3508">
        <v>2025</v>
      </c>
      <c r="W3508" t="s">
        <v>6333</v>
      </c>
      <c r="X3508" t="str">
        <f>_xlfn.XLOOKUP(Orders_C[[#This Row],[Product_ID]],Products_C[Product_ID],Products_C[Product_Name])</f>
        <v>Chocolate Lava Cake</v>
      </c>
      <c r="Y3508" t="str">
        <f>_xlfn.XLOOKUP(Orders_C[[#This Row],[Product_ID]],Products_C[Product_ID],Products_C[Category])</f>
        <v>Beverage</v>
      </c>
      <c r="Z3508" t="str">
        <f>_xlfn.XLOOKUP(Orders_C[[#This Row],[Store_ID]],Stores_c[Store_ID],Stores_c[City])</f>
        <v>South Peter</v>
      </c>
      <c r="AA3508" t="str">
        <f>_xlfn.XLOOKUP(Orders_C[[#This Row],[Customer_ID]],Customers_c[Customer_ID],Customers_c[Customer_Name])</f>
        <v>Michelle Mitchell</v>
      </c>
      <c r="AB3508" s="6">
        <f>Orders_C[[#This Row],[Quantity]]*Orders_C[[#This Row],[Unit_Price]]*(1-Orders_C[[#This Row],[Discount %]])+Orders_C[[#This Row],[Tax]]</f>
        <v>954.1</v>
      </c>
      <c r="AC3508" s="9">
        <f>(Orders_C[[#This Row],[Unit_Price]]*Orders_C[[#This Row],[Quantity]])-Orders_C[[#This Row],[Discount]]+Orders_C[[#This Row],[Tax]]</f>
        <v>998.45</v>
      </c>
      <c r="AD3508" t="str">
        <f>IF(COUNTIF(Orders_C[[#All],[Customer_ID]],Orders_C[[#This Row],[Customer_ID]])&gt;1,"Repeat","New")</f>
        <v>Repeat</v>
      </c>
      <c r="AE3508" t="str" cm="1">
        <f t="array" ref="AE3508">_xlfn.XLOOKUP(Orders_C[[#This Row],[Store_ID]],Stores_c[[#All],[Store_ID]],Stores_c[[#All],[City]])</f>
        <v>South Peter</v>
      </c>
      <c r="AF3508" t="str" cm="1">
        <f t="array" ref="AF3508">_xlfn.XLOOKUP(Orders_C[[#This Row],[Store_ID]],Stores_c[[#All],[Store_ID]],Stores_c[[#All],[Manager_Name]])</f>
        <v>Gregory Lambert</v>
      </c>
      <c r="AG3508" t="str" cm="1">
        <f t="array" ref="AG3508">_xlfn.XLOOKUP(Orders_C[[#This Row],[Store_ID]],Stores_c[[#All],[Store_ID]],Stores_c[[#All],[Store_Type]])</f>
        <v>Street</v>
      </c>
    </row>
    <row r="3509" spans="1:33" x14ac:dyDescent="0.25">
      <c r="A3509">
        <v>8056</v>
      </c>
      <c r="B3509" s="1">
        <v>45765</v>
      </c>
      <c r="C3509" s="2">
        <v>0.2946064814814815</v>
      </c>
      <c r="D3509">
        <v>1005</v>
      </c>
      <c r="E3509">
        <v>214</v>
      </c>
      <c r="F3509">
        <v>541</v>
      </c>
      <c r="G3509">
        <v>301</v>
      </c>
      <c r="H3509">
        <v>3</v>
      </c>
      <c r="I3509">
        <v>329</v>
      </c>
      <c r="J3509">
        <v>5</v>
      </c>
      <c r="K3509">
        <v>16.45</v>
      </c>
      <c r="L3509">
        <v>998.45</v>
      </c>
      <c r="M3509" t="s">
        <v>20</v>
      </c>
      <c r="N3509" t="s">
        <v>23</v>
      </c>
      <c r="O3509">
        <v>24</v>
      </c>
      <c r="P3509">
        <v>4</v>
      </c>
      <c r="Q3509" t="s">
        <v>2079</v>
      </c>
      <c r="R3509">
        <v>510</v>
      </c>
      <c r="S3509" s="3">
        <v>0.05</v>
      </c>
      <c r="T3509" s="6">
        <v>406.25000000000011</v>
      </c>
      <c r="U3509" t="s">
        <v>6337</v>
      </c>
      <c r="V3509">
        <v>2025</v>
      </c>
      <c r="W3509" t="s">
        <v>6329</v>
      </c>
      <c r="X3509" t="str">
        <f>_xlfn.XLOOKUP(Orders_C[[#This Row],[Product_ID]],Products_C[Product_ID],Products_C[Product_Name])</f>
        <v>Krushers</v>
      </c>
      <c r="Y3509" t="str">
        <f>_xlfn.XLOOKUP(Orders_C[[#This Row],[Product_ID]],Products_C[Product_ID],Products_C[Category])</f>
        <v>Burger</v>
      </c>
      <c r="Z3509" t="str">
        <f>_xlfn.XLOOKUP(Orders_C[[#This Row],[Store_ID]],Stores_c[Store_ID],Stores_c[City])</f>
        <v>New Robert</v>
      </c>
      <c r="AA3509" t="str">
        <f>_xlfn.XLOOKUP(Orders_C[[#This Row],[Customer_ID]],Customers_c[Customer_ID],Customers_c[Customer_Name])</f>
        <v>Timothy Bender</v>
      </c>
      <c r="AB3509" s="6">
        <f>Orders_C[[#This Row],[Quantity]]*Orders_C[[#This Row],[Unit_Price]]*(1-Orders_C[[#This Row],[Discount %]])+Orders_C[[#This Row],[Tax]]</f>
        <v>954.1</v>
      </c>
      <c r="AC3509" s="9">
        <f>(Orders_C[[#This Row],[Unit_Price]]*Orders_C[[#This Row],[Quantity]])-Orders_C[[#This Row],[Discount]]+Orders_C[[#This Row],[Tax]]</f>
        <v>998.45</v>
      </c>
      <c r="AD3509" t="str">
        <f>IF(COUNTIF(Orders_C[[#All],[Customer_ID]],Orders_C[[#This Row],[Customer_ID]])&gt;1,"Repeat","New")</f>
        <v>Repeat</v>
      </c>
      <c r="AE3509" t="str" cm="1">
        <f t="array" ref="AE3509">_xlfn.XLOOKUP(Orders_C[[#This Row],[Store_ID]],Stores_c[[#All],[Store_ID]],Stores_c[[#All],[City]])</f>
        <v>New Robert</v>
      </c>
      <c r="AF3509" t="str" cm="1">
        <f t="array" ref="AF3509">_xlfn.XLOOKUP(Orders_C[[#This Row],[Store_ID]],Stores_c[[#All],[Store_ID]],Stores_c[[#All],[Manager_Name]])</f>
        <v>Krista Webb</v>
      </c>
      <c r="AG3509" t="str" cm="1">
        <f t="array" ref="AG3509">_xlfn.XLOOKUP(Orders_C[[#This Row],[Store_ID]],Stores_c[[#All],[Store_ID]],Stores_c[[#All],[Store_Type]])</f>
        <v>Drive-Thru</v>
      </c>
    </row>
    <row r="3510" spans="1:33" x14ac:dyDescent="0.25">
      <c r="A3510">
        <v>6970</v>
      </c>
      <c r="B3510" s="1">
        <v>45772</v>
      </c>
      <c r="C3510" s="2">
        <v>4.1979166666666665E-2</v>
      </c>
      <c r="D3510">
        <v>1314</v>
      </c>
      <c r="E3510">
        <v>220</v>
      </c>
      <c r="F3510">
        <v>425</v>
      </c>
      <c r="G3510">
        <v>305</v>
      </c>
      <c r="H3510">
        <v>2</v>
      </c>
      <c r="I3510">
        <v>484</v>
      </c>
      <c r="J3510">
        <v>5</v>
      </c>
      <c r="K3510">
        <v>24.2</v>
      </c>
      <c r="L3510">
        <v>987.2</v>
      </c>
      <c r="M3510" t="s">
        <v>18</v>
      </c>
      <c r="N3510" t="s">
        <v>22</v>
      </c>
      <c r="O3510">
        <v>38</v>
      </c>
      <c r="P3510">
        <v>1</v>
      </c>
      <c r="Q3510" t="s">
        <v>993</v>
      </c>
      <c r="R3510">
        <v>505</v>
      </c>
      <c r="S3510" s="3">
        <v>0.05</v>
      </c>
      <c r="T3510" s="6">
        <v>406.40000000000009</v>
      </c>
      <c r="U3510" t="s">
        <v>6337</v>
      </c>
      <c r="V3510">
        <v>2025</v>
      </c>
      <c r="W3510" t="s">
        <v>6329</v>
      </c>
      <c r="X3510" t="str">
        <f>_xlfn.XLOOKUP(Orders_C[[#This Row],[Product_ID]],Products_C[Product_ID],Products_C[Product_Name])</f>
        <v>Krushers</v>
      </c>
      <c r="Y3510" t="str">
        <f>_xlfn.XLOOKUP(Orders_C[[#This Row],[Product_ID]],Products_C[Product_ID],Products_C[Category])</f>
        <v>Dessert</v>
      </c>
      <c r="Z3510" t="str">
        <f>_xlfn.XLOOKUP(Orders_C[[#This Row],[Store_ID]],Stores_c[Store_ID],Stores_c[City])</f>
        <v>Williamborough</v>
      </c>
      <c r="AA3510" t="str">
        <f>_xlfn.XLOOKUP(Orders_C[[#This Row],[Customer_ID]],Customers_c[Customer_ID],Customers_c[Customer_Name])</f>
        <v>Erin Simpson</v>
      </c>
      <c r="AB3510" s="6">
        <f>Orders_C[[#This Row],[Quantity]]*Orders_C[[#This Row],[Unit_Price]]*(1-Orders_C[[#This Row],[Discount %]])+Orders_C[[#This Row],[Tax]]</f>
        <v>943.8</v>
      </c>
      <c r="AC3510" s="9">
        <f>(Orders_C[[#This Row],[Unit_Price]]*Orders_C[[#This Row],[Quantity]])-Orders_C[[#This Row],[Discount]]+Orders_C[[#This Row],[Tax]]</f>
        <v>987.2</v>
      </c>
      <c r="AD3510" t="str">
        <f>IF(COUNTIF(Orders_C[[#All],[Customer_ID]],Orders_C[[#This Row],[Customer_ID]])&gt;1,"Repeat","New")</f>
        <v>Repeat</v>
      </c>
      <c r="AE3510" t="str" cm="1">
        <f t="array" ref="AE3510">_xlfn.XLOOKUP(Orders_C[[#This Row],[Store_ID]],Stores_c[[#All],[Store_ID]],Stores_c[[#All],[City]])</f>
        <v>Williamborough</v>
      </c>
      <c r="AF3510" t="str" cm="1">
        <f t="array" ref="AF3510">_xlfn.XLOOKUP(Orders_C[[#This Row],[Store_ID]],Stores_c[[#All],[Store_ID]],Stores_c[[#All],[Manager_Name]])</f>
        <v>Michael Mcbride</v>
      </c>
      <c r="AG3510" t="str" cm="1">
        <f t="array" ref="AG3510">_xlfn.XLOOKUP(Orders_C[[#This Row],[Store_ID]],Stores_c[[#All],[Store_ID]],Stores_c[[#All],[Store_Type]])</f>
        <v>Mall</v>
      </c>
    </row>
    <row r="3511" spans="1:33" x14ac:dyDescent="0.25">
      <c r="A3511">
        <v>10184</v>
      </c>
      <c r="B3511" s="1">
        <v>45924</v>
      </c>
      <c r="C3511" s="2">
        <v>0.18172453703703703</v>
      </c>
      <c r="D3511">
        <v>1179</v>
      </c>
      <c r="E3511">
        <v>213</v>
      </c>
      <c r="F3511">
        <v>411</v>
      </c>
      <c r="G3511">
        <v>308</v>
      </c>
      <c r="H3511">
        <v>2</v>
      </c>
      <c r="I3511">
        <v>484</v>
      </c>
      <c r="J3511">
        <v>5</v>
      </c>
      <c r="K3511">
        <v>24.2</v>
      </c>
      <c r="L3511">
        <v>987.2</v>
      </c>
      <c r="M3511" t="s">
        <v>18</v>
      </c>
      <c r="N3511" t="s">
        <v>21</v>
      </c>
      <c r="O3511">
        <v>33</v>
      </c>
      <c r="P3511">
        <v>5</v>
      </c>
      <c r="Q3511" t="s">
        <v>4207</v>
      </c>
      <c r="R3511">
        <v>505</v>
      </c>
      <c r="S3511" s="3">
        <v>0.05</v>
      </c>
      <c r="T3511" s="6">
        <v>406.40000000000009</v>
      </c>
      <c r="U3511" t="s">
        <v>6335</v>
      </c>
      <c r="V3511">
        <v>2025</v>
      </c>
      <c r="W3511" t="s">
        <v>6329</v>
      </c>
      <c r="X3511" t="str">
        <f>_xlfn.XLOOKUP(Orders_C[[#This Row],[Product_ID]],Products_C[Product_ID],Products_C[Product_Name])</f>
        <v>Zinger Burger</v>
      </c>
      <c r="Y3511" t="str">
        <f>_xlfn.XLOOKUP(Orders_C[[#This Row],[Product_ID]],Products_C[Product_ID],Products_C[Category])</f>
        <v>Beverage</v>
      </c>
      <c r="Z3511" t="str">
        <f>_xlfn.XLOOKUP(Orders_C[[#This Row],[Store_ID]],Stores_c[Store_ID],Stores_c[City])</f>
        <v>Lake Kristashire</v>
      </c>
      <c r="AA3511" t="str">
        <f>_xlfn.XLOOKUP(Orders_C[[#This Row],[Customer_ID]],Customers_c[Customer_ID],Customers_c[Customer_Name])</f>
        <v>Matthew Burgess</v>
      </c>
      <c r="AB3511" s="6">
        <f>Orders_C[[#This Row],[Quantity]]*Orders_C[[#This Row],[Unit_Price]]*(1-Orders_C[[#This Row],[Discount %]])+Orders_C[[#This Row],[Tax]]</f>
        <v>943.8</v>
      </c>
      <c r="AC3511" s="9">
        <f>(Orders_C[[#This Row],[Unit_Price]]*Orders_C[[#This Row],[Quantity]])-Orders_C[[#This Row],[Discount]]+Orders_C[[#This Row],[Tax]]</f>
        <v>987.2</v>
      </c>
      <c r="AD3511" t="str">
        <f>IF(COUNTIF(Orders_C[[#All],[Customer_ID]],Orders_C[[#This Row],[Customer_ID]])&gt;1,"Repeat","New")</f>
        <v>Repeat</v>
      </c>
      <c r="AE3511" t="str" cm="1">
        <f t="array" ref="AE3511">_xlfn.XLOOKUP(Orders_C[[#This Row],[Store_ID]],Stores_c[[#All],[Store_ID]],Stores_c[[#All],[City]])</f>
        <v>Lake Kristashire</v>
      </c>
      <c r="AF3511" t="str" cm="1">
        <f t="array" ref="AF3511">_xlfn.XLOOKUP(Orders_C[[#This Row],[Store_ID]],Stores_c[[#All],[Store_ID]],Stores_c[[#All],[Manager_Name]])</f>
        <v>Andrea Daugherty</v>
      </c>
      <c r="AG3511" t="str" cm="1">
        <f t="array" ref="AG3511">_xlfn.XLOOKUP(Orders_C[[#This Row],[Store_ID]],Stores_c[[#All],[Store_ID]],Stores_c[[#All],[Store_Type]])</f>
        <v>Mall</v>
      </c>
    </row>
    <row r="3512" spans="1:33" x14ac:dyDescent="0.25">
      <c r="A3512">
        <v>7338</v>
      </c>
      <c r="B3512" s="1">
        <v>45777</v>
      </c>
      <c r="C3512" s="2">
        <v>0.18429398148148149</v>
      </c>
      <c r="D3512">
        <v>1866</v>
      </c>
      <c r="E3512">
        <v>224</v>
      </c>
      <c r="F3512">
        <v>481</v>
      </c>
      <c r="G3512">
        <v>304</v>
      </c>
      <c r="H3512">
        <v>2</v>
      </c>
      <c r="I3512">
        <v>490</v>
      </c>
      <c r="J3512">
        <v>10</v>
      </c>
      <c r="K3512">
        <v>24.5</v>
      </c>
      <c r="L3512">
        <v>994.5</v>
      </c>
      <c r="M3512" t="s">
        <v>18</v>
      </c>
      <c r="N3512" t="s">
        <v>23</v>
      </c>
      <c r="O3512">
        <v>20</v>
      </c>
      <c r="P3512">
        <v>4</v>
      </c>
      <c r="Q3512" t="s">
        <v>1361</v>
      </c>
      <c r="R3512">
        <v>508</v>
      </c>
      <c r="S3512" s="3">
        <v>0.1</v>
      </c>
      <c r="T3512" s="6">
        <v>406.5</v>
      </c>
      <c r="U3512" t="s">
        <v>6337</v>
      </c>
      <c r="V3512">
        <v>2025</v>
      </c>
      <c r="W3512" t="s">
        <v>6333</v>
      </c>
      <c r="X3512" t="str">
        <f>_xlfn.XLOOKUP(Orders_C[[#This Row],[Product_ID]],Products_C[Product_ID],Products_C[Product_Name])</f>
        <v>Veg Burger</v>
      </c>
      <c r="Y3512" t="str">
        <f>_xlfn.XLOOKUP(Orders_C[[#This Row],[Product_ID]],Products_C[Product_ID],Products_C[Category])</f>
        <v>Burger</v>
      </c>
      <c r="Z3512" t="str">
        <f>_xlfn.XLOOKUP(Orders_C[[#This Row],[Store_ID]],Stores_c[Store_ID],Stores_c[City])</f>
        <v>Valdezton</v>
      </c>
      <c r="AA3512" t="str">
        <f>_xlfn.XLOOKUP(Orders_C[[#This Row],[Customer_ID]],Customers_c[Customer_ID],Customers_c[Customer_Name])</f>
        <v>Kevin French</v>
      </c>
      <c r="AB3512" s="6">
        <f>Orders_C[[#This Row],[Quantity]]*Orders_C[[#This Row],[Unit_Price]]*(1-Orders_C[[#This Row],[Discount %]])+Orders_C[[#This Row],[Tax]]</f>
        <v>906.5</v>
      </c>
      <c r="AC3512" s="9">
        <f>(Orders_C[[#This Row],[Unit_Price]]*Orders_C[[#This Row],[Quantity]])-Orders_C[[#This Row],[Discount]]+Orders_C[[#This Row],[Tax]]</f>
        <v>994.5</v>
      </c>
      <c r="AD3512" t="str">
        <f>IF(COUNTIF(Orders_C[[#All],[Customer_ID]],Orders_C[[#This Row],[Customer_ID]])&gt;1,"Repeat","New")</f>
        <v>Repeat</v>
      </c>
      <c r="AE3512" t="str" cm="1">
        <f t="array" ref="AE3512">_xlfn.XLOOKUP(Orders_C[[#This Row],[Store_ID]],Stores_c[[#All],[Store_ID]],Stores_c[[#All],[City]])</f>
        <v>Valdezton</v>
      </c>
      <c r="AF3512" t="str" cm="1">
        <f t="array" ref="AF3512">_xlfn.XLOOKUP(Orders_C[[#This Row],[Store_ID]],Stores_c[[#All],[Store_ID]],Stores_c[[#All],[Manager_Name]])</f>
        <v>John Rodriguez</v>
      </c>
      <c r="AG3512" t="str" cm="1">
        <f t="array" ref="AG3512">_xlfn.XLOOKUP(Orders_C[[#This Row],[Store_ID]],Stores_c[[#All],[Store_ID]],Stores_c[[#All],[Store_Type]])</f>
        <v>Street</v>
      </c>
    </row>
    <row r="3513" spans="1:33" x14ac:dyDescent="0.25">
      <c r="A3513">
        <v>7232</v>
      </c>
      <c r="B3513" s="1">
        <v>45947</v>
      </c>
      <c r="C3513" s="2">
        <v>5.7500000000000002E-2</v>
      </c>
      <c r="D3513">
        <v>1722</v>
      </c>
      <c r="E3513">
        <v>220</v>
      </c>
      <c r="F3513">
        <v>429</v>
      </c>
      <c r="G3513">
        <v>313</v>
      </c>
      <c r="H3513">
        <v>2</v>
      </c>
      <c r="I3513">
        <v>496</v>
      </c>
      <c r="J3513">
        <v>15</v>
      </c>
      <c r="K3513">
        <v>24.8</v>
      </c>
      <c r="L3513">
        <v>1001.8</v>
      </c>
      <c r="M3513" t="s">
        <v>18</v>
      </c>
      <c r="N3513" t="s">
        <v>21</v>
      </c>
      <c r="O3513">
        <v>56</v>
      </c>
      <c r="P3513">
        <v>4</v>
      </c>
      <c r="Q3513" t="s">
        <v>1255</v>
      </c>
      <c r="R3513">
        <v>506</v>
      </c>
      <c r="S3513" s="3">
        <v>0.15</v>
      </c>
      <c r="T3513" s="6">
        <v>406.6</v>
      </c>
      <c r="U3513" t="s">
        <v>6332</v>
      </c>
      <c r="V3513">
        <v>2025</v>
      </c>
      <c r="W3513" t="s">
        <v>6331</v>
      </c>
      <c r="X3513" t="str">
        <f>_xlfn.XLOOKUP(Orders_C[[#This Row],[Product_ID]],Products_C[Product_ID],Products_C[Product_Name])</f>
        <v>Rice Bowl</v>
      </c>
      <c r="Y3513" t="str">
        <f>_xlfn.XLOOKUP(Orders_C[[#This Row],[Product_ID]],Products_C[Product_ID],Products_C[Category])</f>
        <v>Beverage</v>
      </c>
      <c r="Z3513" t="str">
        <f>_xlfn.XLOOKUP(Orders_C[[#This Row],[Store_ID]],Stores_c[Store_ID],Stores_c[City])</f>
        <v>Williamborough</v>
      </c>
      <c r="AA3513" t="str">
        <f>_xlfn.XLOOKUP(Orders_C[[#This Row],[Customer_ID]],Customers_c[Customer_ID],Customers_c[Customer_Name])</f>
        <v>David Campbell</v>
      </c>
      <c r="AB3513" s="6">
        <f>Orders_C[[#This Row],[Quantity]]*Orders_C[[#This Row],[Unit_Price]]*(1-Orders_C[[#This Row],[Discount %]])+Orders_C[[#This Row],[Tax]]</f>
        <v>867.99999999999989</v>
      </c>
      <c r="AC3513" s="9">
        <f>(Orders_C[[#This Row],[Unit_Price]]*Orders_C[[#This Row],[Quantity]])-Orders_C[[#This Row],[Discount]]+Orders_C[[#This Row],[Tax]]</f>
        <v>1001.8</v>
      </c>
      <c r="AD3513" t="str">
        <f>IF(COUNTIF(Orders_C[[#All],[Customer_ID]],Orders_C[[#This Row],[Customer_ID]])&gt;1,"Repeat","New")</f>
        <v>Repeat</v>
      </c>
      <c r="AE3513" t="str" cm="1">
        <f t="array" ref="AE3513">_xlfn.XLOOKUP(Orders_C[[#This Row],[Store_ID]],Stores_c[[#All],[Store_ID]],Stores_c[[#All],[City]])</f>
        <v>Williamborough</v>
      </c>
      <c r="AF3513" t="str" cm="1">
        <f t="array" ref="AF3513">_xlfn.XLOOKUP(Orders_C[[#This Row],[Store_ID]],Stores_c[[#All],[Store_ID]],Stores_c[[#All],[Manager_Name]])</f>
        <v>Michael Mcbride</v>
      </c>
      <c r="AG3513" t="str" cm="1">
        <f t="array" ref="AG3513">_xlfn.XLOOKUP(Orders_C[[#This Row],[Store_ID]],Stores_c[[#All],[Store_ID]],Stores_c[[#All],[Store_Type]])</f>
        <v>Mall</v>
      </c>
    </row>
    <row r="3514" spans="1:33" x14ac:dyDescent="0.25">
      <c r="A3514">
        <v>10948</v>
      </c>
      <c r="B3514" s="1">
        <v>46008</v>
      </c>
      <c r="C3514" s="2">
        <v>0.14606481481481481</v>
      </c>
      <c r="D3514">
        <v>1899</v>
      </c>
      <c r="E3514">
        <v>208</v>
      </c>
      <c r="F3514">
        <v>429</v>
      </c>
      <c r="G3514">
        <v>334</v>
      </c>
      <c r="H3514">
        <v>2</v>
      </c>
      <c r="I3514">
        <v>479</v>
      </c>
      <c r="J3514">
        <v>0</v>
      </c>
      <c r="K3514">
        <v>23.95</v>
      </c>
      <c r="L3514">
        <v>981.95</v>
      </c>
      <c r="M3514" t="s">
        <v>18</v>
      </c>
      <c r="N3514" t="s">
        <v>23</v>
      </c>
      <c r="O3514">
        <v>46</v>
      </c>
      <c r="P3514">
        <v>1</v>
      </c>
      <c r="Q3514" t="s">
        <v>4971</v>
      </c>
      <c r="R3514">
        <v>501</v>
      </c>
      <c r="S3514" s="3">
        <v>0</v>
      </c>
      <c r="T3514" s="6">
        <v>407.15000000000009</v>
      </c>
      <c r="U3514" t="s">
        <v>6328</v>
      </c>
      <c r="V3514">
        <v>2025</v>
      </c>
      <c r="W3514" t="s">
        <v>6331</v>
      </c>
      <c r="X3514" t="str">
        <f>_xlfn.XLOOKUP(Orders_C[[#This Row],[Product_ID]],Products_C[Product_ID],Products_C[Product_Name])</f>
        <v>Krushers</v>
      </c>
      <c r="Y3514" t="str">
        <f>_xlfn.XLOOKUP(Orders_C[[#This Row],[Product_ID]],Products_C[Product_ID],Products_C[Category])</f>
        <v>Dessert</v>
      </c>
      <c r="Z3514" t="str">
        <f>_xlfn.XLOOKUP(Orders_C[[#This Row],[Store_ID]],Stores_c[Store_ID],Stores_c[City])</f>
        <v>Tracyview</v>
      </c>
      <c r="AA3514" t="str">
        <f>_xlfn.XLOOKUP(Orders_C[[#This Row],[Customer_ID]],Customers_c[Customer_ID],Customers_c[Customer_Name])</f>
        <v>Dustin Douglas</v>
      </c>
      <c r="AB3514" s="6">
        <f>Orders_C[[#This Row],[Quantity]]*Orders_C[[#This Row],[Unit_Price]]*(1-Orders_C[[#This Row],[Discount %]])+Orders_C[[#This Row],[Tax]]</f>
        <v>981.95</v>
      </c>
      <c r="AC3514" s="9">
        <f>(Orders_C[[#This Row],[Unit_Price]]*Orders_C[[#This Row],[Quantity]])-Orders_C[[#This Row],[Discount]]+Orders_C[[#This Row],[Tax]]</f>
        <v>981.95</v>
      </c>
      <c r="AD3514" t="str">
        <f>IF(COUNTIF(Orders_C[[#All],[Customer_ID]],Orders_C[[#This Row],[Customer_ID]])&gt;1,"Repeat","New")</f>
        <v>Repeat</v>
      </c>
      <c r="AE3514" t="str" cm="1">
        <f t="array" ref="AE3514">_xlfn.XLOOKUP(Orders_C[[#This Row],[Store_ID]],Stores_c[[#All],[Store_ID]],Stores_c[[#All],[City]])</f>
        <v>Tracyview</v>
      </c>
      <c r="AF3514" t="str" cm="1">
        <f t="array" ref="AF3514">_xlfn.XLOOKUP(Orders_C[[#This Row],[Store_ID]],Stores_c[[#All],[Store_ID]],Stores_c[[#All],[Manager_Name]])</f>
        <v>Jeremiah Lee</v>
      </c>
      <c r="AG3514" t="str" cm="1">
        <f t="array" ref="AG3514">_xlfn.XLOOKUP(Orders_C[[#This Row],[Store_ID]],Stores_c[[#All],[Store_ID]],Stores_c[[#All],[Store_Type]])</f>
        <v>Mall</v>
      </c>
    </row>
    <row r="3515" spans="1:33" x14ac:dyDescent="0.25">
      <c r="A3515">
        <v>7954</v>
      </c>
      <c r="B3515" s="1">
        <v>45794</v>
      </c>
      <c r="C3515" s="2">
        <v>0.53706018518518517</v>
      </c>
      <c r="D3515">
        <v>1755</v>
      </c>
      <c r="E3515">
        <v>221</v>
      </c>
      <c r="F3515">
        <v>410</v>
      </c>
      <c r="G3515">
        <v>307</v>
      </c>
      <c r="H3515">
        <v>2</v>
      </c>
      <c r="I3515">
        <v>485</v>
      </c>
      <c r="J3515">
        <v>5</v>
      </c>
      <c r="K3515">
        <v>24.25</v>
      </c>
      <c r="L3515">
        <v>989.25</v>
      </c>
      <c r="M3515" t="s">
        <v>20</v>
      </c>
      <c r="N3515" t="s">
        <v>21</v>
      </c>
      <c r="O3515">
        <v>13</v>
      </c>
      <c r="P3515">
        <v>1</v>
      </c>
      <c r="Q3515" t="s">
        <v>1977</v>
      </c>
      <c r="R3515">
        <v>505</v>
      </c>
      <c r="S3515" s="3">
        <v>0.05</v>
      </c>
      <c r="T3515" s="6">
        <v>407.25</v>
      </c>
      <c r="U3515" t="s">
        <v>6339</v>
      </c>
      <c r="V3515">
        <v>2025</v>
      </c>
      <c r="W3515" t="s">
        <v>6333</v>
      </c>
      <c r="X3515" t="str">
        <f>_xlfn.XLOOKUP(Orders_C[[#This Row],[Product_ID]],Products_C[Product_ID],Products_C[Product_Name])</f>
        <v>Chicken Wings</v>
      </c>
      <c r="Y3515" t="str">
        <f>_xlfn.XLOOKUP(Orders_C[[#This Row],[Product_ID]],Products_C[Product_ID],Products_C[Category])</f>
        <v>Chicken</v>
      </c>
      <c r="Z3515" t="str">
        <f>_xlfn.XLOOKUP(Orders_C[[#This Row],[Store_ID]],Stores_c[Store_ID],Stores_c[City])</f>
        <v>Port Barbarabury</v>
      </c>
      <c r="AA3515" t="str">
        <f>_xlfn.XLOOKUP(Orders_C[[#This Row],[Customer_ID]],Customers_c[Customer_ID],Customers_c[Customer_Name])</f>
        <v>Kelly Rivera</v>
      </c>
      <c r="AB3515" s="6">
        <f>Orders_C[[#This Row],[Quantity]]*Orders_C[[#This Row],[Unit_Price]]*(1-Orders_C[[#This Row],[Discount %]])+Orders_C[[#This Row],[Tax]]</f>
        <v>945.75</v>
      </c>
      <c r="AC3515" s="9">
        <f>(Orders_C[[#This Row],[Unit_Price]]*Orders_C[[#This Row],[Quantity]])-Orders_C[[#This Row],[Discount]]+Orders_C[[#This Row],[Tax]]</f>
        <v>989.25</v>
      </c>
      <c r="AD3515" t="str">
        <f>IF(COUNTIF(Orders_C[[#All],[Customer_ID]],Orders_C[[#This Row],[Customer_ID]])&gt;1,"Repeat","New")</f>
        <v>Repeat</v>
      </c>
      <c r="AE3515" t="str" cm="1">
        <f t="array" ref="AE3515">_xlfn.XLOOKUP(Orders_C[[#This Row],[Store_ID]],Stores_c[[#All],[Store_ID]],Stores_c[[#All],[City]])</f>
        <v>Port Barbarabury</v>
      </c>
      <c r="AF3515" t="str" cm="1">
        <f t="array" ref="AF3515">_xlfn.XLOOKUP(Orders_C[[#This Row],[Store_ID]],Stores_c[[#All],[Store_ID]],Stores_c[[#All],[Manager_Name]])</f>
        <v>Edward Nguyen</v>
      </c>
      <c r="AG3515" t="str" cm="1">
        <f t="array" ref="AG3515">_xlfn.XLOOKUP(Orders_C[[#This Row],[Store_ID]],Stores_c[[#All],[Store_ID]],Stores_c[[#All],[Store_Type]])</f>
        <v>Street</v>
      </c>
    </row>
    <row r="3516" spans="1:33" x14ac:dyDescent="0.25">
      <c r="A3516">
        <v>9701</v>
      </c>
      <c r="B3516" s="1">
        <v>46052</v>
      </c>
      <c r="C3516" s="2">
        <v>0.94491898148148146</v>
      </c>
      <c r="D3516">
        <v>1119</v>
      </c>
      <c r="E3516">
        <v>220</v>
      </c>
      <c r="F3516">
        <v>467</v>
      </c>
      <c r="G3516">
        <v>326</v>
      </c>
      <c r="H3516">
        <v>2</v>
      </c>
      <c r="I3516">
        <v>485</v>
      </c>
      <c r="J3516">
        <v>5</v>
      </c>
      <c r="K3516">
        <v>24.25</v>
      </c>
      <c r="L3516">
        <v>989.25</v>
      </c>
      <c r="M3516" t="s">
        <v>18</v>
      </c>
      <c r="N3516" t="s">
        <v>23</v>
      </c>
      <c r="O3516">
        <v>46</v>
      </c>
      <c r="P3516">
        <v>5</v>
      </c>
      <c r="Q3516" t="s">
        <v>3724</v>
      </c>
      <c r="R3516">
        <v>505</v>
      </c>
      <c r="S3516" s="3">
        <v>0.05</v>
      </c>
      <c r="T3516" s="6">
        <v>407.25</v>
      </c>
      <c r="U3516" t="s">
        <v>6330</v>
      </c>
      <c r="V3516">
        <v>2026</v>
      </c>
      <c r="W3516" t="s">
        <v>6331</v>
      </c>
      <c r="X3516" t="str">
        <f>_xlfn.XLOOKUP(Orders_C[[#This Row],[Product_ID]],Products_C[Product_ID],Products_C[Product_Name])</f>
        <v>Rice Bowl</v>
      </c>
      <c r="Y3516" t="str">
        <f>_xlfn.XLOOKUP(Orders_C[[#This Row],[Product_ID]],Products_C[Product_ID],Products_C[Category])</f>
        <v>Burger</v>
      </c>
      <c r="Z3516" t="str">
        <f>_xlfn.XLOOKUP(Orders_C[[#This Row],[Store_ID]],Stores_c[Store_ID],Stores_c[City])</f>
        <v>Williamborough</v>
      </c>
      <c r="AA3516" t="str">
        <f>_xlfn.XLOOKUP(Orders_C[[#This Row],[Customer_ID]],Customers_c[Customer_ID],Customers_c[Customer_Name])</f>
        <v>Kyle Rodgers</v>
      </c>
      <c r="AB3516" s="6">
        <f>Orders_C[[#This Row],[Quantity]]*Orders_C[[#This Row],[Unit_Price]]*(1-Orders_C[[#This Row],[Discount %]])+Orders_C[[#This Row],[Tax]]</f>
        <v>945.75</v>
      </c>
      <c r="AC3516" s="9">
        <f>(Orders_C[[#This Row],[Unit_Price]]*Orders_C[[#This Row],[Quantity]])-Orders_C[[#This Row],[Discount]]+Orders_C[[#This Row],[Tax]]</f>
        <v>989.25</v>
      </c>
      <c r="AD3516" t="str">
        <f>IF(COUNTIF(Orders_C[[#All],[Customer_ID]],Orders_C[[#This Row],[Customer_ID]])&gt;1,"Repeat","New")</f>
        <v>Repeat</v>
      </c>
      <c r="AE3516" t="str" cm="1">
        <f t="array" ref="AE3516">_xlfn.XLOOKUP(Orders_C[[#This Row],[Store_ID]],Stores_c[[#All],[Store_ID]],Stores_c[[#All],[City]])</f>
        <v>Williamborough</v>
      </c>
      <c r="AF3516" t="str" cm="1">
        <f t="array" ref="AF3516">_xlfn.XLOOKUP(Orders_C[[#This Row],[Store_ID]],Stores_c[[#All],[Store_ID]],Stores_c[[#All],[Manager_Name]])</f>
        <v>Michael Mcbride</v>
      </c>
      <c r="AG3516" t="str" cm="1">
        <f t="array" ref="AG3516">_xlfn.XLOOKUP(Orders_C[[#This Row],[Store_ID]],Stores_c[[#All],[Store_ID]],Stores_c[[#All],[Store_Type]])</f>
        <v>Mall</v>
      </c>
    </row>
    <row r="3517" spans="1:33" x14ac:dyDescent="0.25">
      <c r="A3517">
        <v>8363</v>
      </c>
      <c r="B3517" s="1">
        <v>45846</v>
      </c>
      <c r="C3517" s="2">
        <v>0.78187499999999999</v>
      </c>
      <c r="D3517">
        <v>1614</v>
      </c>
      <c r="E3517">
        <v>202</v>
      </c>
      <c r="F3517">
        <v>414</v>
      </c>
      <c r="G3517">
        <v>312</v>
      </c>
      <c r="H3517">
        <v>4</v>
      </c>
      <c r="I3517">
        <v>256</v>
      </c>
      <c r="J3517">
        <v>15</v>
      </c>
      <c r="K3517">
        <v>12.8</v>
      </c>
      <c r="L3517">
        <v>1021.8</v>
      </c>
      <c r="M3517" t="s">
        <v>20</v>
      </c>
      <c r="N3517" t="s">
        <v>21</v>
      </c>
      <c r="O3517">
        <v>47</v>
      </c>
      <c r="P3517">
        <v>2</v>
      </c>
      <c r="Q3517" t="s">
        <v>2386</v>
      </c>
      <c r="R3517">
        <v>502</v>
      </c>
      <c r="S3517" s="3">
        <v>0.15</v>
      </c>
      <c r="T3517" s="6">
        <v>407.4</v>
      </c>
      <c r="U3517" t="s">
        <v>6341</v>
      </c>
      <c r="V3517">
        <v>2025</v>
      </c>
      <c r="W3517" t="s">
        <v>6331</v>
      </c>
      <c r="X3517" t="str">
        <f>_xlfn.XLOOKUP(Orders_C[[#This Row],[Product_ID]],Products_C[Product_ID],Products_C[Product_Name])</f>
        <v>Veg Burger</v>
      </c>
      <c r="Y3517" t="str">
        <f>_xlfn.XLOOKUP(Orders_C[[#This Row],[Product_ID]],Products_C[Product_ID],Products_C[Category])</f>
        <v>Burger</v>
      </c>
      <c r="Z3517" t="str">
        <f>_xlfn.XLOOKUP(Orders_C[[#This Row],[Store_ID]],Stores_c[Store_ID],Stores_c[City])</f>
        <v>Rebekahside</v>
      </c>
      <c r="AA3517" t="str">
        <f>_xlfn.XLOOKUP(Orders_C[[#This Row],[Customer_ID]],Customers_c[Customer_ID],Customers_c[Customer_Name])</f>
        <v>James Morgan</v>
      </c>
      <c r="AB3517" s="6">
        <f>Orders_C[[#This Row],[Quantity]]*Orders_C[[#This Row],[Unit_Price]]*(1-Orders_C[[#This Row],[Discount %]])+Orders_C[[#This Row],[Tax]]</f>
        <v>883.19999999999993</v>
      </c>
      <c r="AC3517" s="9">
        <f>(Orders_C[[#This Row],[Unit_Price]]*Orders_C[[#This Row],[Quantity]])-Orders_C[[#This Row],[Discount]]+Orders_C[[#This Row],[Tax]]</f>
        <v>1021.8</v>
      </c>
      <c r="AD3517" t="str">
        <f>IF(COUNTIF(Orders_C[[#All],[Customer_ID]],Orders_C[[#This Row],[Customer_ID]])&gt;1,"Repeat","New")</f>
        <v>Repeat</v>
      </c>
      <c r="AE3517" t="str" cm="1">
        <f t="array" ref="AE3517">_xlfn.XLOOKUP(Orders_C[[#This Row],[Store_ID]],Stores_c[[#All],[Store_ID]],Stores_c[[#All],[City]])</f>
        <v>Rebekahside</v>
      </c>
      <c r="AF3517" t="str" cm="1">
        <f t="array" ref="AF3517">_xlfn.XLOOKUP(Orders_C[[#This Row],[Store_ID]],Stores_c[[#All],[Store_ID]],Stores_c[[#All],[Manager_Name]])</f>
        <v>Mark Ray</v>
      </c>
      <c r="AG3517" t="str" cm="1">
        <f t="array" ref="AG3517">_xlfn.XLOOKUP(Orders_C[[#This Row],[Store_ID]],Stores_c[[#All],[Store_ID]],Stores_c[[#All],[Store_Type]])</f>
        <v>Drive-Thru</v>
      </c>
    </row>
    <row r="3518" spans="1:33" x14ac:dyDescent="0.25">
      <c r="A3518">
        <v>7459</v>
      </c>
      <c r="B3518" s="1">
        <v>45796</v>
      </c>
      <c r="C3518" s="2">
        <v>0.36314814814814816</v>
      </c>
      <c r="D3518">
        <v>1737</v>
      </c>
      <c r="E3518">
        <v>221</v>
      </c>
      <c r="F3518">
        <v>453</v>
      </c>
      <c r="G3518">
        <v>323</v>
      </c>
      <c r="H3518">
        <v>2</v>
      </c>
      <c r="I3518">
        <v>497</v>
      </c>
      <c r="J3518">
        <v>15</v>
      </c>
      <c r="K3518">
        <v>24.85</v>
      </c>
      <c r="L3518">
        <v>1003.85</v>
      </c>
      <c r="M3518" t="s">
        <v>19</v>
      </c>
      <c r="N3518" t="s">
        <v>22</v>
      </c>
      <c r="O3518">
        <v>24</v>
      </c>
      <c r="P3518">
        <v>1</v>
      </c>
      <c r="Q3518" t="s">
        <v>1482</v>
      </c>
      <c r="R3518">
        <v>510</v>
      </c>
      <c r="S3518" s="3">
        <v>0.15</v>
      </c>
      <c r="T3518" s="6">
        <v>407.45000000000005</v>
      </c>
      <c r="U3518" t="s">
        <v>6339</v>
      </c>
      <c r="V3518">
        <v>2025</v>
      </c>
      <c r="W3518" t="s">
        <v>6329</v>
      </c>
      <c r="X3518" t="str">
        <f>_xlfn.XLOOKUP(Orders_C[[#This Row],[Product_ID]],Products_C[Product_ID],Products_C[Product_Name])</f>
        <v>Rice Bowl</v>
      </c>
      <c r="Y3518" t="str">
        <f>_xlfn.XLOOKUP(Orders_C[[#This Row],[Product_ID]],Products_C[Product_ID],Products_C[Category])</f>
        <v>Beverage</v>
      </c>
      <c r="Z3518" t="str">
        <f>_xlfn.XLOOKUP(Orders_C[[#This Row],[Store_ID]],Stores_c[Store_ID],Stores_c[City])</f>
        <v>Port Barbarabury</v>
      </c>
      <c r="AA3518" t="str">
        <f>_xlfn.XLOOKUP(Orders_C[[#This Row],[Customer_ID]],Customers_c[Customer_ID],Customers_c[Customer_Name])</f>
        <v>Emma Ingram</v>
      </c>
      <c r="AB3518" s="6">
        <f>Orders_C[[#This Row],[Quantity]]*Orders_C[[#This Row],[Unit_Price]]*(1-Orders_C[[#This Row],[Discount %]])+Orders_C[[#This Row],[Tax]]</f>
        <v>869.75</v>
      </c>
      <c r="AC3518" s="9">
        <f>(Orders_C[[#This Row],[Unit_Price]]*Orders_C[[#This Row],[Quantity]])-Orders_C[[#This Row],[Discount]]+Orders_C[[#This Row],[Tax]]</f>
        <v>1003.85</v>
      </c>
      <c r="AD3518" t="str">
        <f>IF(COUNTIF(Orders_C[[#All],[Customer_ID]],Orders_C[[#This Row],[Customer_ID]])&gt;1,"Repeat","New")</f>
        <v>Repeat</v>
      </c>
      <c r="AE3518" t="str" cm="1">
        <f t="array" ref="AE3518">_xlfn.XLOOKUP(Orders_C[[#This Row],[Store_ID]],Stores_c[[#All],[Store_ID]],Stores_c[[#All],[City]])</f>
        <v>Port Barbarabury</v>
      </c>
      <c r="AF3518" t="str" cm="1">
        <f t="array" ref="AF3518">_xlfn.XLOOKUP(Orders_C[[#This Row],[Store_ID]],Stores_c[[#All],[Store_ID]],Stores_c[[#All],[Manager_Name]])</f>
        <v>Edward Nguyen</v>
      </c>
      <c r="AG3518" t="str" cm="1">
        <f t="array" ref="AG3518">_xlfn.XLOOKUP(Orders_C[[#This Row],[Store_ID]],Stores_c[[#All],[Store_ID]],Stores_c[[#All],[Store_Type]])</f>
        <v>Street</v>
      </c>
    </row>
    <row r="3519" spans="1:33" x14ac:dyDescent="0.25">
      <c r="A3519">
        <v>9700</v>
      </c>
      <c r="B3519" s="1">
        <v>45956</v>
      </c>
      <c r="C3519" s="2">
        <v>0.65109953703703705</v>
      </c>
      <c r="D3519">
        <v>1591</v>
      </c>
      <c r="E3519">
        <v>206</v>
      </c>
      <c r="F3519">
        <v>530</v>
      </c>
      <c r="G3519">
        <v>305</v>
      </c>
      <c r="H3519">
        <v>4</v>
      </c>
      <c r="I3519">
        <v>253</v>
      </c>
      <c r="J3519">
        <v>10</v>
      </c>
      <c r="K3519">
        <v>12.65</v>
      </c>
      <c r="L3519">
        <v>1014.65</v>
      </c>
      <c r="M3519" t="s">
        <v>19</v>
      </c>
      <c r="N3519" t="s">
        <v>21</v>
      </c>
      <c r="O3519">
        <v>42</v>
      </c>
      <c r="P3519">
        <v>5</v>
      </c>
      <c r="Q3519" t="s">
        <v>3723</v>
      </c>
      <c r="R3519">
        <v>509</v>
      </c>
      <c r="S3519" s="3">
        <v>0.1</v>
      </c>
      <c r="T3519" s="6">
        <v>407.45000000000005</v>
      </c>
      <c r="U3519" t="s">
        <v>6332</v>
      </c>
      <c r="V3519">
        <v>2025</v>
      </c>
      <c r="W3519" t="s">
        <v>6331</v>
      </c>
      <c r="X3519" t="str">
        <f>_xlfn.XLOOKUP(Orders_C[[#This Row],[Product_ID]],Products_C[Product_ID],Products_C[Product_Name])</f>
        <v>Krushers</v>
      </c>
      <c r="Y3519" t="str">
        <f>_xlfn.XLOOKUP(Orders_C[[#This Row],[Product_ID]],Products_C[Product_ID],Products_C[Category])</f>
        <v>Dessert</v>
      </c>
      <c r="Z3519" t="str">
        <f>_xlfn.XLOOKUP(Orders_C[[#This Row],[Store_ID]],Stores_c[Store_ID],Stores_c[City])</f>
        <v>West Matthew</v>
      </c>
      <c r="AA3519" t="str">
        <f>_xlfn.XLOOKUP(Orders_C[[#This Row],[Customer_ID]],Customers_c[Customer_ID],Customers_c[Customer_Name])</f>
        <v>Derek Smith</v>
      </c>
      <c r="AB3519" s="6">
        <f>Orders_C[[#This Row],[Quantity]]*Orders_C[[#This Row],[Unit_Price]]*(1-Orders_C[[#This Row],[Discount %]])+Orders_C[[#This Row],[Tax]]</f>
        <v>923.45</v>
      </c>
      <c r="AC3519" s="9">
        <f>(Orders_C[[#This Row],[Unit_Price]]*Orders_C[[#This Row],[Quantity]])-Orders_C[[#This Row],[Discount]]+Orders_C[[#This Row],[Tax]]</f>
        <v>1014.65</v>
      </c>
      <c r="AD3519" t="str">
        <f>IF(COUNTIF(Orders_C[[#All],[Customer_ID]],Orders_C[[#This Row],[Customer_ID]])&gt;1,"Repeat","New")</f>
        <v>Repeat</v>
      </c>
      <c r="AE3519" t="str" cm="1">
        <f t="array" ref="AE3519">_xlfn.XLOOKUP(Orders_C[[#This Row],[Store_ID]],Stores_c[[#All],[Store_ID]],Stores_c[[#All],[City]])</f>
        <v>West Matthew</v>
      </c>
      <c r="AF3519" t="str" cm="1">
        <f t="array" ref="AF3519">_xlfn.XLOOKUP(Orders_C[[#This Row],[Store_ID]],Stores_c[[#All],[Store_ID]],Stores_c[[#All],[Manager_Name]])</f>
        <v>Miguel Kidd</v>
      </c>
      <c r="AG3519" t="str" cm="1">
        <f t="array" ref="AG3519">_xlfn.XLOOKUP(Orders_C[[#This Row],[Store_ID]],Stores_c[[#All],[Store_ID]],Stores_c[[#All],[Store_Type]])</f>
        <v>Drive-Thru</v>
      </c>
    </row>
    <row r="3520" spans="1:33" x14ac:dyDescent="0.25">
      <c r="A3520">
        <v>9818</v>
      </c>
      <c r="B3520" s="1">
        <v>45791</v>
      </c>
      <c r="C3520" s="2">
        <v>0.15274305555555556</v>
      </c>
      <c r="D3520">
        <v>1653</v>
      </c>
      <c r="E3520">
        <v>203</v>
      </c>
      <c r="F3520">
        <v>535</v>
      </c>
      <c r="G3520">
        <v>331</v>
      </c>
      <c r="H3520">
        <v>2</v>
      </c>
      <c r="I3520">
        <v>497</v>
      </c>
      <c r="J3520">
        <v>15</v>
      </c>
      <c r="K3520">
        <v>24.85</v>
      </c>
      <c r="L3520">
        <v>1003.85</v>
      </c>
      <c r="M3520" t="s">
        <v>18</v>
      </c>
      <c r="N3520" t="s">
        <v>23</v>
      </c>
      <c r="O3520">
        <v>51</v>
      </c>
      <c r="P3520">
        <v>5</v>
      </c>
      <c r="Q3520" t="s">
        <v>3841</v>
      </c>
      <c r="R3520">
        <v>510</v>
      </c>
      <c r="S3520" s="3">
        <v>0.15</v>
      </c>
      <c r="T3520" s="6">
        <v>407.45000000000005</v>
      </c>
      <c r="U3520" t="s">
        <v>6339</v>
      </c>
      <c r="V3520">
        <v>2025</v>
      </c>
      <c r="W3520" t="s">
        <v>6331</v>
      </c>
      <c r="X3520" t="str">
        <f>_xlfn.XLOOKUP(Orders_C[[#This Row],[Product_ID]],Products_C[Product_ID],Products_C[Product_Name])</f>
        <v>Chicken Bucket</v>
      </c>
      <c r="Y3520" t="str">
        <f>_xlfn.XLOOKUP(Orders_C[[#This Row],[Product_ID]],Products_C[Product_ID],Products_C[Category])</f>
        <v>Beverage</v>
      </c>
      <c r="Z3520" t="str">
        <f>_xlfn.XLOOKUP(Orders_C[[#This Row],[Store_ID]],Stores_c[Store_ID],Stores_c[City])</f>
        <v>Lake Williammouth</v>
      </c>
      <c r="AA3520" t="str">
        <f>_xlfn.XLOOKUP(Orders_C[[#This Row],[Customer_ID]],Customers_c[Customer_ID],Customers_c[Customer_Name])</f>
        <v>Justin White</v>
      </c>
      <c r="AB3520" s="6">
        <f>Orders_C[[#This Row],[Quantity]]*Orders_C[[#This Row],[Unit_Price]]*(1-Orders_C[[#This Row],[Discount %]])+Orders_C[[#This Row],[Tax]]</f>
        <v>869.75</v>
      </c>
      <c r="AC3520" s="9">
        <f>(Orders_C[[#This Row],[Unit_Price]]*Orders_C[[#This Row],[Quantity]])-Orders_C[[#This Row],[Discount]]+Orders_C[[#This Row],[Tax]]</f>
        <v>1003.85</v>
      </c>
      <c r="AD3520" t="str">
        <f>IF(COUNTIF(Orders_C[[#All],[Customer_ID]],Orders_C[[#This Row],[Customer_ID]])&gt;1,"Repeat","New")</f>
        <v>Repeat</v>
      </c>
      <c r="AE3520" t="str" cm="1">
        <f t="array" ref="AE3520">_xlfn.XLOOKUP(Orders_C[[#This Row],[Store_ID]],Stores_c[[#All],[Store_ID]],Stores_c[[#All],[City]])</f>
        <v>Lake Williammouth</v>
      </c>
      <c r="AF3520" t="str" cm="1">
        <f t="array" ref="AF3520">_xlfn.XLOOKUP(Orders_C[[#This Row],[Store_ID]],Stores_c[[#All],[Store_ID]],Stores_c[[#All],[Manager_Name]])</f>
        <v>Stephanie Dominguez</v>
      </c>
      <c r="AG3520" t="str" cm="1">
        <f t="array" ref="AG3520">_xlfn.XLOOKUP(Orders_C[[#This Row],[Store_ID]],Stores_c[[#All],[Store_ID]],Stores_c[[#All],[Store_Type]])</f>
        <v>Drive-Thru</v>
      </c>
    </row>
    <row r="3521" spans="1:33" x14ac:dyDescent="0.25">
      <c r="A3521">
        <v>6522</v>
      </c>
      <c r="B3521" s="1">
        <v>46058</v>
      </c>
      <c r="C3521" s="2">
        <v>0.83425925925925926</v>
      </c>
      <c r="D3521">
        <v>1186</v>
      </c>
      <c r="E3521">
        <v>221</v>
      </c>
      <c r="F3521">
        <v>512</v>
      </c>
      <c r="G3521">
        <v>310</v>
      </c>
      <c r="H3521">
        <v>4</v>
      </c>
      <c r="I3521">
        <v>250</v>
      </c>
      <c r="J3521">
        <v>5</v>
      </c>
      <c r="K3521">
        <v>12.5</v>
      </c>
      <c r="L3521">
        <v>1007.5</v>
      </c>
      <c r="M3521" t="s">
        <v>20</v>
      </c>
      <c r="N3521" t="s">
        <v>22</v>
      </c>
      <c r="O3521">
        <v>19</v>
      </c>
      <c r="P3521">
        <v>5</v>
      </c>
      <c r="Q3521" t="s">
        <v>545</v>
      </c>
      <c r="R3521">
        <v>507</v>
      </c>
      <c r="S3521" s="3">
        <v>0.05</v>
      </c>
      <c r="T3521" s="6">
        <v>407.5</v>
      </c>
      <c r="U3521" t="s">
        <v>6338</v>
      </c>
      <c r="V3521">
        <v>2026</v>
      </c>
      <c r="W3521" t="s">
        <v>6333</v>
      </c>
      <c r="X3521" t="str">
        <f>_xlfn.XLOOKUP(Orders_C[[#This Row],[Product_ID]],Products_C[Product_ID],Products_C[Product_Name])</f>
        <v>Chicken Bucket</v>
      </c>
      <c r="Y3521" t="str">
        <f>_xlfn.XLOOKUP(Orders_C[[#This Row],[Product_ID]],Products_C[Product_ID],Products_C[Category])</f>
        <v>Chicken</v>
      </c>
      <c r="Z3521" t="str">
        <f>_xlfn.XLOOKUP(Orders_C[[#This Row],[Store_ID]],Stores_c[Store_ID],Stores_c[City])</f>
        <v>Port Barbarabury</v>
      </c>
      <c r="AA3521" t="str">
        <f>_xlfn.XLOOKUP(Orders_C[[#This Row],[Customer_ID]],Customers_c[Customer_ID],Customers_c[Customer_Name])</f>
        <v>Michael Garcia</v>
      </c>
      <c r="AB3521" s="6">
        <f>Orders_C[[#This Row],[Quantity]]*Orders_C[[#This Row],[Unit_Price]]*(1-Orders_C[[#This Row],[Discount %]])+Orders_C[[#This Row],[Tax]]</f>
        <v>962.5</v>
      </c>
      <c r="AC3521" s="9">
        <f>(Orders_C[[#This Row],[Unit_Price]]*Orders_C[[#This Row],[Quantity]])-Orders_C[[#This Row],[Discount]]+Orders_C[[#This Row],[Tax]]</f>
        <v>1007.5</v>
      </c>
      <c r="AD3521" t="str">
        <f>IF(COUNTIF(Orders_C[[#All],[Customer_ID]],Orders_C[[#This Row],[Customer_ID]])&gt;1,"Repeat","New")</f>
        <v>Repeat</v>
      </c>
      <c r="AE3521" t="str" cm="1">
        <f t="array" ref="AE3521">_xlfn.XLOOKUP(Orders_C[[#This Row],[Store_ID]],Stores_c[[#All],[Store_ID]],Stores_c[[#All],[City]])</f>
        <v>Port Barbarabury</v>
      </c>
      <c r="AF3521" t="str" cm="1">
        <f t="array" ref="AF3521">_xlfn.XLOOKUP(Orders_C[[#This Row],[Store_ID]],Stores_c[[#All],[Store_ID]],Stores_c[[#All],[Manager_Name]])</f>
        <v>Edward Nguyen</v>
      </c>
      <c r="AG3521" t="str" cm="1">
        <f t="array" ref="AG3521">_xlfn.XLOOKUP(Orders_C[[#This Row],[Store_ID]],Stores_c[[#All],[Store_ID]],Stores_c[[#All],[Store_Type]])</f>
        <v>Street</v>
      </c>
    </row>
    <row r="3522" spans="1:33" x14ac:dyDescent="0.25">
      <c r="A3522">
        <v>6811</v>
      </c>
      <c r="B3522" s="1">
        <v>45701</v>
      </c>
      <c r="C3522" s="2">
        <v>0.76828703703703705</v>
      </c>
      <c r="D3522">
        <v>1673</v>
      </c>
      <c r="E3522">
        <v>215</v>
      </c>
      <c r="F3522">
        <v>526</v>
      </c>
      <c r="G3522">
        <v>313</v>
      </c>
      <c r="H3522">
        <v>3</v>
      </c>
      <c r="I3522">
        <v>338</v>
      </c>
      <c r="J3522">
        <v>15</v>
      </c>
      <c r="K3522">
        <v>16.899999999999999</v>
      </c>
      <c r="L3522">
        <v>1015.9</v>
      </c>
      <c r="M3522" t="s">
        <v>18</v>
      </c>
      <c r="N3522" t="s">
        <v>22</v>
      </c>
      <c r="O3522">
        <v>51</v>
      </c>
      <c r="P3522">
        <v>4</v>
      </c>
      <c r="Q3522" t="s">
        <v>834</v>
      </c>
      <c r="R3522">
        <v>510</v>
      </c>
      <c r="S3522" s="3">
        <v>0.15</v>
      </c>
      <c r="T3522" s="6">
        <v>407.5</v>
      </c>
      <c r="U3522" t="s">
        <v>6338</v>
      </c>
      <c r="V3522">
        <v>2025</v>
      </c>
      <c r="W3522" t="s">
        <v>6331</v>
      </c>
      <c r="X3522" t="str">
        <f>_xlfn.XLOOKUP(Orders_C[[#This Row],[Product_ID]],Products_C[Product_ID],Products_C[Product_Name])</f>
        <v>Rice Bowl</v>
      </c>
      <c r="Y3522" t="str">
        <f>_xlfn.XLOOKUP(Orders_C[[#This Row],[Product_ID]],Products_C[Product_ID],Products_C[Category])</f>
        <v>Beverage</v>
      </c>
      <c r="Z3522" t="str">
        <f>_xlfn.XLOOKUP(Orders_C[[#This Row],[Store_ID]],Stores_c[Store_ID],Stores_c[City])</f>
        <v>Sallyburgh</v>
      </c>
      <c r="AA3522" t="str">
        <f>_xlfn.XLOOKUP(Orders_C[[#This Row],[Customer_ID]],Customers_c[Customer_ID],Customers_c[Customer_Name])</f>
        <v>Erin Jones</v>
      </c>
      <c r="AB3522" s="6">
        <f>Orders_C[[#This Row],[Quantity]]*Orders_C[[#This Row],[Unit_Price]]*(1-Orders_C[[#This Row],[Discount %]])+Orders_C[[#This Row],[Tax]]</f>
        <v>878.8</v>
      </c>
      <c r="AC3522" s="9">
        <f>(Orders_C[[#This Row],[Unit_Price]]*Orders_C[[#This Row],[Quantity]])-Orders_C[[#This Row],[Discount]]+Orders_C[[#This Row],[Tax]]</f>
        <v>1015.9</v>
      </c>
      <c r="AD3522" t="str">
        <f>IF(COUNTIF(Orders_C[[#All],[Customer_ID]],Orders_C[[#This Row],[Customer_ID]])&gt;1,"Repeat","New")</f>
        <v>Repeat</v>
      </c>
      <c r="AE3522" t="str" cm="1">
        <f t="array" ref="AE3522">_xlfn.XLOOKUP(Orders_C[[#This Row],[Store_ID]],Stores_c[[#All],[Store_ID]],Stores_c[[#All],[City]])</f>
        <v>Sallyburgh</v>
      </c>
      <c r="AF3522" t="str" cm="1">
        <f t="array" ref="AF3522">_xlfn.XLOOKUP(Orders_C[[#This Row],[Store_ID]],Stores_c[[#All],[Store_ID]],Stores_c[[#All],[Manager_Name]])</f>
        <v>Benjamin Mccoy</v>
      </c>
      <c r="AG3522" t="str" cm="1">
        <f t="array" ref="AG3522">_xlfn.XLOOKUP(Orders_C[[#This Row],[Store_ID]],Stores_c[[#All],[Store_ID]],Stores_c[[#All],[Store_Type]])</f>
        <v>Drive-Thru</v>
      </c>
    </row>
    <row r="3523" spans="1:33" x14ac:dyDescent="0.25">
      <c r="A3523">
        <v>7115</v>
      </c>
      <c r="B3523" s="1">
        <v>45938</v>
      </c>
      <c r="C3523" s="2">
        <v>0.49399305555555556</v>
      </c>
      <c r="D3523">
        <v>1484</v>
      </c>
      <c r="E3523">
        <v>205</v>
      </c>
      <c r="F3523">
        <v>514</v>
      </c>
      <c r="G3523">
        <v>315</v>
      </c>
      <c r="H3523">
        <v>4</v>
      </c>
      <c r="I3523">
        <v>250</v>
      </c>
      <c r="J3523">
        <v>5</v>
      </c>
      <c r="K3523">
        <v>12.5</v>
      </c>
      <c r="L3523">
        <v>1007.5</v>
      </c>
      <c r="M3523" t="s">
        <v>19</v>
      </c>
      <c r="N3523" t="s">
        <v>22</v>
      </c>
      <c r="O3523">
        <v>57</v>
      </c>
      <c r="P3523">
        <v>5</v>
      </c>
      <c r="Q3523" t="s">
        <v>1138</v>
      </c>
      <c r="R3523">
        <v>507</v>
      </c>
      <c r="S3523" s="3">
        <v>0.05</v>
      </c>
      <c r="T3523" s="6">
        <v>407.5</v>
      </c>
      <c r="U3523" t="s">
        <v>6332</v>
      </c>
      <c r="V3523">
        <v>2025</v>
      </c>
      <c r="W3523" t="s">
        <v>6331</v>
      </c>
      <c r="X3523" t="str">
        <f>_xlfn.XLOOKUP(Orders_C[[#This Row],[Product_ID]],Products_C[Product_ID],Products_C[Product_Name])</f>
        <v>Popcorn Chicken</v>
      </c>
      <c r="Y3523" t="str">
        <f>_xlfn.XLOOKUP(Orders_C[[#This Row],[Product_ID]],Products_C[Product_ID],Products_C[Category])</f>
        <v>Beverage</v>
      </c>
      <c r="Z3523" t="str">
        <f>_xlfn.XLOOKUP(Orders_C[[#This Row],[Store_ID]],Stores_c[Store_ID],Stores_c[City])</f>
        <v>Port Jacob</v>
      </c>
      <c r="AA3523" t="str">
        <f>_xlfn.XLOOKUP(Orders_C[[#This Row],[Customer_ID]],Customers_c[Customer_ID],Customers_c[Customer_Name])</f>
        <v>Carl Ray</v>
      </c>
      <c r="AB3523" s="6">
        <f>Orders_C[[#This Row],[Quantity]]*Orders_C[[#This Row],[Unit_Price]]*(1-Orders_C[[#This Row],[Discount %]])+Orders_C[[#This Row],[Tax]]</f>
        <v>962.5</v>
      </c>
      <c r="AC3523" s="9">
        <f>(Orders_C[[#This Row],[Unit_Price]]*Orders_C[[#This Row],[Quantity]])-Orders_C[[#This Row],[Discount]]+Orders_C[[#This Row],[Tax]]</f>
        <v>1007.5</v>
      </c>
      <c r="AD3523" t="str">
        <f>IF(COUNTIF(Orders_C[[#All],[Customer_ID]],Orders_C[[#This Row],[Customer_ID]])&gt;1,"Repeat","New")</f>
        <v>Repeat</v>
      </c>
      <c r="AE3523" t="str" cm="1">
        <f t="array" ref="AE3523">_xlfn.XLOOKUP(Orders_C[[#This Row],[Store_ID]],Stores_c[[#All],[Store_ID]],Stores_c[[#All],[City]])</f>
        <v>Port Jacob</v>
      </c>
      <c r="AF3523" t="str" cm="1">
        <f t="array" ref="AF3523">_xlfn.XLOOKUP(Orders_C[[#This Row],[Store_ID]],Stores_c[[#All],[Store_ID]],Stores_c[[#All],[Manager_Name]])</f>
        <v>David Harris</v>
      </c>
      <c r="AG3523" t="str" cm="1">
        <f t="array" ref="AG3523">_xlfn.XLOOKUP(Orders_C[[#This Row],[Store_ID]],Stores_c[[#All],[Store_ID]],Stores_c[[#All],[Store_Type]])</f>
        <v>Mall</v>
      </c>
    </row>
    <row r="3524" spans="1:33" x14ac:dyDescent="0.25">
      <c r="A3524">
        <v>7986</v>
      </c>
      <c r="B3524" s="1">
        <v>45983</v>
      </c>
      <c r="C3524" s="2">
        <v>0.4447800925925926</v>
      </c>
      <c r="D3524">
        <v>1292</v>
      </c>
      <c r="E3524">
        <v>225</v>
      </c>
      <c r="F3524">
        <v>528</v>
      </c>
      <c r="G3524">
        <v>303</v>
      </c>
      <c r="H3524">
        <v>3</v>
      </c>
      <c r="I3524">
        <v>330</v>
      </c>
      <c r="J3524">
        <v>5</v>
      </c>
      <c r="K3524">
        <v>16.5</v>
      </c>
      <c r="L3524">
        <v>1001.5</v>
      </c>
      <c r="M3524" t="s">
        <v>18</v>
      </c>
      <c r="N3524" t="s">
        <v>22</v>
      </c>
      <c r="O3524">
        <v>46</v>
      </c>
      <c r="P3524">
        <v>4</v>
      </c>
      <c r="Q3524" t="s">
        <v>2009</v>
      </c>
      <c r="R3524">
        <v>504</v>
      </c>
      <c r="S3524" s="3">
        <v>0.05</v>
      </c>
      <c r="T3524" s="6">
        <v>407.5</v>
      </c>
      <c r="U3524" t="s">
        <v>6336</v>
      </c>
      <c r="V3524">
        <v>2025</v>
      </c>
      <c r="W3524" t="s">
        <v>6331</v>
      </c>
      <c r="X3524" t="str">
        <f>_xlfn.XLOOKUP(Orders_C[[#This Row],[Product_ID]],Products_C[Product_ID],Products_C[Product_Name])</f>
        <v>Chocolate Lava Cake</v>
      </c>
      <c r="Y3524" t="str">
        <f>_xlfn.XLOOKUP(Orders_C[[#This Row],[Product_ID]],Products_C[Product_ID],Products_C[Category])</f>
        <v>Chicken</v>
      </c>
      <c r="Z3524" t="str">
        <f>_xlfn.XLOOKUP(Orders_C[[#This Row],[Store_ID]],Stores_c[Store_ID],Stores_c[City])</f>
        <v>South Peter</v>
      </c>
      <c r="AA3524" t="str">
        <f>_xlfn.XLOOKUP(Orders_C[[#This Row],[Customer_ID]],Customers_c[Customer_ID],Customers_c[Customer_Name])</f>
        <v>Kendra Wu</v>
      </c>
      <c r="AB3524" s="6">
        <f>Orders_C[[#This Row],[Quantity]]*Orders_C[[#This Row],[Unit_Price]]*(1-Orders_C[[#This Row],[Discount %]])+Orders_C[[#This Row],[Tax]]</f>
        <v>957</v>
      </c>
      <c r="AC3524" s="9">
        <f>(Orders_C[[#This Row],[Unit_Price]]*Orders_C[[#This Row],[Quantity]])-Orders_C[[#This Row],[Discount]]+Orders_C[[#This Row],[Tax]]</f>
        <v>1001.5</v>
      </c>
      <c r="AD3524" t="str">
        <f>IF(COUNTIF(Orders_C[[#All],[Customer_ID]],Orders_C[[#This Row],[Customer_ID]])&gt;1,"Repeat","New")</f>
        <v>Repeat</v>
      </c>
      <c r="AE3524" t="str" cm="1">
        <f t="array" ref="AE3524">_xlfn.XLOOKUP(Orders_C[[#This Row],[Store_ID]],Stores_c[[#All],[Store_ID]],Stores_c[[#All],[City]])</f>
        <v>South Peter</v>
      </c>
      <c r="AF3524" t="str" cm="1">
        <f t="array" ref="AF3524">_xlfn.XLOOKUP(Orders_C[[#This Row],[Store_ID]],Stores_c[[#All],[Store_ID]],Stores_c[[#All],[Manager_Name]])</f>
        <v>Gregory Lambert</v>
      </c>
      <c r="AG3524" t="str" cm="1">
        <f t="array" ref="AG3524">_xlfn.XLOOKUP(Orders_C[[#This Row],[Store_ID]],Stores_c[[#All],[Store_ID]],Stores_c[[#All],[Store_Type]])</f>
        <v>Street</v>
      </c>
    </row>
    <row r="3525" spans="1:33" x14ac:dyDescent="0.25">
      <c r="A3525">
        <v>9038</v>
      </c>
      <c r="B3525" s="1">
        <v>46010</v>
      </c>
      <c r="C3525" s="2">
        <v>0.75854166666666667</v>
      </c>
      <c r="D3525">
        <v>1647</v>
      </c>
      <c r="E3525">
        <v>206</v>
      </c>
      <c r="F3525">
        <v>534</v>
      </c>
      <c r="G3525">
        <v>326</v>
      </c>
      <c r="H3525">
        <v>3</v>
      </c>
      <c r="I3525">
        <v>338</v>
      </c>
      <c r="J3525">
        <v>15</v>
      </c>
      <c r="K3525">
        <v>16.899999999999999</v>
      </c>
      <c r="L3525">
        <v>1015.9</v>
      </c>
      <c r="M3525" t="s">
        <v>19</v>
      </c>
      <c r="N3525" t="s">
        <v>22</v>
      </c>
      <c r="O3525">
        <v>19</v>
      </c>
      <c r="P3525">
        <v>2</v>
      </c>
      <c r="Q3525" t="s">
        <v>3061</v>
      </c>
      <c r="R3525">
        <v>504</v>
      </c>
      <c r="S3525" s="3">
        <v>0.15</v>
      </c>
      <c r="T3525" s="6">
        <v>407.5</v>
      </c>
      <c r="U3525" t="s">
        <v>6328</v>
      </c>
      <c r="V3525">
        <v>2025</v>
      </c>
      <c r="W3525" t="s">
        <v>6333</v>
      </c>
      <c r="X3525" t="str">
        <f>_xlfn.XLOOKUP(Orders_C[[#This Row],[Product_ID]],Products_C[Product_ID],Products_C[Product_Name])</f>
        <v>Rice Bowl</v>
      </c>
      <c r="Y3525" t="str">
        <f>_xlfn.XLOOKUP(Orders_C[[#This Row],[Product_ID]],Products_C[Product_ID],Products_C[Category])</f>
        <v>Burger</v>
      </c>
      <c r="Z3525" t="str">
        <f>_xlfn.XLOOKUP(Orders_C[[#This Row],[Store_ID]],Stores_c[Store_ID],Stores_c[City])</f>
        <v>West Matthew</v>
      </c>
      <c r="AA3525" t="str">
        <f>_xlfn.XLOOKUP(Orders_C[[#This Row],[Customer_ID]],Customers_c[Customer_ID],Customers_c[Customer_Name])</f>
        <v>Jackie Taylor</v>
      </c>
      <c r="AB3525" s="6">
        <f>Orders_C[[#This Row],[Quantity]]*Orders_C[[#This Row],[Unit_Price]]*(1-Orders_C[[#This Row],[Discount %]])+Orders_C[[#This Row],[Tax]]</f>
        <v>878.8</v>
      </c>
      <c r="AC3525" s="9">
        <f>(Orders_C[[#This Row],[Unit_Price]]*Orders_C[[#This Row],[Quantity]])-Orders_C[[#This Row],[Discount]]+Orders_C[[#This Row],[Tax]]</f>
        <v>1015.9</v>
      </c>
      <c r="AD3525" t="str">
        <f>IF(COUNTIF(Orders_C[[#All],[Customer_ID]],Orders_C[[#This Row],[Customer_ID]])&gt;1,"Repeat","New")</f>
        <v>Repeat</v>
      </c>
      <c r="AE3525" t="str" cm="1">
        <f t="array" ref="AE3525">_xlfn.XLOOKUP(Orders_C[[#This Row],[Store_ID]],Stores_c[[#All],[Store_ID]],Stores_c[[#All],[City]])</f>
        <v>West Matthew</v>
      </c>
      <c r="AF3525" t="str" cm="1">
        <f t="array" ref="AF3525">_xlfn.XLOOKUP(Orders_C[[#This Row],[Store_ID]],Stores_c[[#All],[Store_ID]],Stores_c[[#All],[Manager_Name]])</f>
        <v>Miguel Kidd</v>
      </c>
      <c r="AG3525" t="str" cm="1">
        <f t="array" ref="AG3525">_xlfn.XLOOKUP(Orders_C[[#This Row],[Store_ID]],Stores_c[[#All],[Store_ID]],Stores_c[[#All],[Store_Type]])</f>
        <v>Drive-Thru</v>
      </c>
    </row>
    <row r="3526" spans="1:33" x14ac:dyDescent="0.25">
      <c r="A3526">
        <v>9050</v>
      </c>
      <c r="B3526" s="1">
        <v>45970</v>
      </c>
      <c r="C3526" s="2">
        <v>0.48342592592592593</v>
      </c>
      <c r="D3526">
        <v>1282</v>
      </c>
      <c r="E3526">
        <v>207</v>
      </c>
      <c r="F3526">
        <v>438</v>
      </c>
      <c r="G3526">
        <v>317</v>
      </c>
      <c r="H3526">
        <v>3</v>
      </c>
      <c r="I3526">
        <v>334</v>
      </c>
      <c r="J3526">
        <v>10</v>
      </c>
      <c r="K3526">
        <v>16.7</v>
      </c>
      <c r="L3526">
        <v>1008.7</v>
      </c>
      <c r="M3526" t="s">
        <v>18</v>
      </c>
      <c r="N3526" t="s">
        <v>22</v>
      </c>
      <c r="O3526">
        <v>23</v>
      </c>
      <c r="P3526">
        <v>4</v>
      </c>
      <c r="Q3526" t="s">
        <v>3073</v>
      </c>
      <c r="R3526">
        <v>502</v>
      </c>
      <c r="S3526" s="3">
        <v>0.1</v>
      </c>
      <c r="T3526" s="6">
        <v>407.50000000000011</v>
      </c>
      <c r="U3526" t="s">
        <v>6336</v>
      </c>
      <c r="V3526">
        <v>2025</v>
      </c>
      <c r="W3526" t="s">
        <v>6329</v>
      </c>
      <c r="X3526" t="str">
        <f>_xlfn.XLOOKUP(Orders_C[[#This Row],[Product_ID]],Products_C[Product_ID],Products_C[Product_Name])</f>
        <v>Popcorn Chicken</v>
      </c>
      <c r="Y3526" t="str">
        <f>_xlfn.XLOOKUP(Orders_C[[#This Row],[Product_ID]],Products_C[Product_ID],Products_C[Category])</f>
        <v>Dessert</v>
      </c>
      <c r="Z3526" t="str">
        <f>_xlfn.XLOOKUP(Orders_C[[#This Row],[Store_ID]],Stores_c[Store_ID],Stores_c[City])</f>
        <v>Christineton</v>
      </c>
      <c r="AA3526" t="str">
        <f>_xlfn.XLOOKUP(Orders_C[[#This Row],[Customer_ID]],Customers_c[Customer_ID],Customers_c[Customer_Name])</f>
        <v>Jeanne Cooper</v>
      </c>
      <c r="AB3526" s="6">
        <f>Orders_C[[#This Row],[Quantity]]*Orders_C[[#This Row],[Unit_Price]]*(1-Orders_C[[#This Row],[Discount %]])+Orders_C[[#This Row],[Tax]]</f>
        <v>918.50000000000011</v>
      </c>
      <c r="AC3526" s="9">
        <f>(Orders_C[[#This Row],[Unit_Price]]*Orders_C[[#This Row],[Quantity]])-Orders_C[[#This Row],[Discount]]+Orders_C[[#This Row],[Tax]]</f>
        <v>1008.7</v>
      </c>
      <c r="AD3526" t="str">
        <f>IF(COUNTIF(Orders_C[[#All],[Customer_ID]],Orders_C[[#This Row],[Customer_ID]])&gt;1,"Repeat","New")</f>
        <v>Repeat</v>
      </c>
      <c r="AE3526" t="str" cm="1">
        <f t="array" ref="AE3526">_xlfn.XLOOKUP(Orders_C[[#This Row],[Store_ID]],Stores_c[[#All],[Store_ID]],Stores_c[[#All],[City]])</f>
        <v>Christineton</v>
      </c>
      <c r="AF3526" t="str" cm="1">
        <f t="array" ref="AF3526">_xlfn.XLOOKUP(Orders_C[[#This Row],[Store_ID]],Stores_c[[#All],[Store_ID]],Stores_c[[#All],[Manager_Name]])</f>
        <v>Dr. William Hubbard MD</v>
      </c>
      <c r="AG3526" t="str" cm="1">
        <f t="array" ref="AG3526">_xlfn.XLOOKUP(Orders_C[[#This Row],[Store_ID]],Stores_c[[#All],[Store_ID]],Stores_c[[#All],[Store_Type]])</f>
        <v>Street</v>
      </c>
    </row>
    <row r="3527" spans="1:33" x14ac:dyDescent="0.25">
      <c r="A3527">
        <v>9833</v>
      </c>
      <c r="B3527" s="1">
        <v>45883</v>
      </c>
      <c r="C3527" s="2">
        <v>0.53943287037037035</v>
      </c>
      <c r="D3527">
        <v>1196</v>
      </c>
      <c r="E3527">
        <v>209</v>
      </c>
      <c r="F3527">
        <v>522</v>
      </c>
      <c r="G3527">
        <v>340</v>
      </c>
      <c r="H3527">
        <v>2</v>
      </c>
      <c r="I3527">
        <v>480</v>
      </c>
      <c r="J3527">
        <v>0</v>
      </c>
      <c r="K3527">
        <v>24</v>
      </c>
      <c r="L3527">
        <v>984</v>
      </c>
      <c r="M3527" t="s">
        <v>18</v>
      </c>
      <c r="N3527" t="s">
        <v>21</v>
      </c>
      <c r="O3527">
        <v>53</v>
      </c>
      <c r="P3527">
        <v>2</v>
      </c>
      <c r="Q3527" t="s">
        <v>3856</v>
      </c>
      <c r="R3527">
        <v>510</v>
      </c>
      <c r="S3527" s="3">
        <v>0</v>
      </c>
      <c r="T3527" s="6">
        <v>408</v>
      </c>
      <c r="U3527" t="s">
        <v>6342</v>
      </c>
      <c r="V3527">
        <v>2025</v>
      </c>
      <c r="W3527" t="s">
        <v>6331</v>
      </c>
      <c r="X3527" t="str">
        <f>_xlfn.XLOOKUP(Orders_C[[#This Row],[Product_ID]],Products_C[Product_ID],Products_C[Product_Name])</f>
        <v>Chocolate Lava Cake</v>
      </c>
      <c r="Y3527" t="str">
        <f>_xlfn.XLOOKUP(Orders_C[[#This Row],[Product_ID]],Products_C[Product_ID],Products_C[Category])</f>
        <v>Chicken</v>
      </c>
      <c r="Z3527" t="str">
        <f>_xlfn.XLOOKUP(Orders_C[[#This Row],[Store_ID]],Stores_c[Store_ID],Stores_c[City])</f>
        <v>Reidberg</v>
      </c>
      <c r="AA3527" t="str">
        <f>_xlfn.XLOOKUP(Orders_C[[#This Row],[Customer_ID]],Customers_c[Customer_ID],Customers_c[Customer_Name])</f>
        <v>Sean Sweeney</v>
      </c>
      <c r="AB3527" s="6">
        <f>Orders_C[[#This Row],[Quantity]]*Orders_C[[#This Row],[Unit_Price]]*(1-Orders_C[[#This Row],[Discount %]])+Orders_C[[#This Row],[Tax]]</f>
        <v>984</v>
      </c>
      <c r="AC3527" s="9">
        <f>(Orders_C[[#This Row],[Unit_Price]]*Orders_C[[#This Row],[Quantity]])-Orders_C[[#This Row],[Discount]]+Orders_C[[#This Row],[Tax]]</f>
        <v>984</v>
      </c>
      <c r="AD3527" t="str">
        <f>IF(COUNTIF(Orders_C[[#All],[Customer_ID]],Orders_C[[#This Row],[Customer_ID]])&gt;1,"Repeat","New")</f>
        <v>Repeat</v>
      </c>
      <c r="AE3527" t="str" cm="1">
        <f t="array" ref="AE3527">_xlfn.XLOOKUP(Orders_C[[#This Row],[Store_ID]],Stores_c[[#All],[Store_ID]],Stores_c[[#All],[City]])</f>
        <v>Reidberg</v>
      </c>
      <c r="AF3527" t="str" cm="1">
        <f t="array" ref="AF3527">_xlfn.XLOOKUP(Orders_C[[#This Row],[Store_ID]],Stores_c[[#All],[Store_ID]],Stores_c[[#All],[Manager_Name]])</f>
        <v>Jeffrey Horn</v>
      </c>
      <c r="AG3527" t="str" cm="1">
        <f t="array" ref="AG3527">_xlfn.XLOOKUP(Orders_C[[#This Row],[Store_ID]],Stores_c[[#All],[Store_ID]],Stores_c[[#All],[Store_Type]])</f>
        <v>Drive-Thru</v>
      </c>
    </row>
    <row r="3528" spans="1:33" x14ac:dyDescent="0.25">
      <c r="A3528">
        <v>6789</v>
      </c>
      <c r="B3528" s="1">
        <v>45702</v>
      </c>
      <c r="C3528" s="2">
        <v>1.6782407407407409E-2</v>
      </c>
      <c r="D3528">
        <v>1121</v>
      </c>
      <c r="E3528">
        <v>201</v>
      </c>
      <c r="F3528">
        <v>532</v>
      </c>
      <c r="G3528">
        <v>337</v>
      </c>
      <c r="H3528">
        <v>2</v>
      </c>
      <c r="I3528">
        <v>486</v>
      </c>
      <c r="J3528">
        <v>5</v>
      </c>
      <c r="K3528">
        <v>24.3</v>
      </c>
      <c r="L3528">
        <v>991.3</v>
      </c>
      <c r="M3528" t="s">
        <v>20</v>
      </c>
      <c r="N3528" t="s">
        <v>23</v>
      </c>
      <c r="O3528">
        <v>10</v>
      </c>
      <c r="P3528">
        <v>1</v>
      </c>
      <c r="Q3528" t="s">
        <v>812</v>
      </c>
      <c r="R3528">
        <v>507</v>
      </c>
      <c r="S3528" s="3">
        <v>0.05</v>
      </c>
      <c r="T3528" s="6">
        <v>408.1</v>
      </c>
      <c r="U3528" t="s">
        <v>6338</v>
      </c>
      <c r="V3528">
        <v>2025</v>
      </c>
      <c r="W3528" t="s">
        <v>6333</v>
      </c>
      <c r="X3528" t="str">
        <f>_xlfn.XLOOKUP(Orders_C[[#This Row],[Product_ID]],Products_C[Product_ID],Products_C[Product_Name])</f>
        <v>Chocolate Lava Cake</v>
      </c>
      <c r="Y3528" t="str">
        <f>_xlfn.XLOOKUP(Orders_C[[#This Row],[Product_ID]],Products_C[Product_ID],Products_C[Category])</f>
        <v>Chicken</v>
      </c>
      <c r="Z3528" t="str">
        <f>_xlfn.XLOOKUP(Orders_C[[#This Row],[Store_ID]],Stores_c[Store_ID],Stores_c[City])</f>
        <v>Lake Nicholasburgh</v>
      </c>
      <c r="AA3528" t="str">
        <f>_xlfn.XLOOKUP(Orders_C[[#This Row],[Customer_ID]],Customers_c[Customer_ID],Customers_c[Customer_Name])</f>
        <v>Isabella Phillips</v>
      </c>
      <c r="AB3528" s="6">
        <f>Orders_C[[#This Row],[Quantity]]*Orders_C[[#This Row],[Unit_Price]]*(1-Orders_C[[#This Row],[Discount %]])+Orders_C[[#This Row],[Tax]]</f>
        <v>947.69999999999993</v>
      </c>
      <c r="AC3528" s="9">
        <f>(Orders_C[[#This Row],[Unit_Price]]*Orders_C[[#This Row],[Quantity]])-Orders_C[[#This Row],[Discount]]+Orders_C[[#This Row],[Tax]]</f>
        <v>991.3</v>
      </c>
      <c r="AD3528" t="str">
        <f>IF(COUNTIF(Orders_C[[#All],[Customer_ID]],Orders_C[[#This Row],[Customer_ID]])&gt;1,"Repeat","New")</f>
        <v>Repeat</v>
      </c>
      <c r="AE3528" t="str" cm="1">
        <f t="array" ref="AE3528">_xlfn.XLOOKUP(Orders_C[[#This Row],[Store_ID]],Stores_c[[#All],[Store_ID]],Stores_c[[#All],[City]])</f>
        <v>Lake Nicholasburgh</v>
      </c>
      <c r="AF3528" t="str" cm="1">
        <f t="array" ref="AF3528">_xlfn.XLOOKUP(Orders_C[[#This Row],[Store_ID]],Stores_c[[#All],[Store_ID]],Stores_c[[#All],[Manager_Name]])</f>
        <v>Maurice Garcia</v>
      </c>
      <c r="AG3528" t="str" cm="1">
        <f t="array" ref="AG3528">_xlfn.XLOOKUP(Orders_C[[#This Row],[Store_ID]],Stores_c[[#All],[Store_ID]],Stores_c[[#All],[Store_Type]])</f>
        <v>Mall</v>
      </c>
    </row>
    <row r="3529" spans="1:33" x14ac:dyDescent="0.25">
      <c r="A3529">
        <v>7284</v>
      </c>
      <c r="B3529" s="1">
        <v>45747</v>
      </c>
      <c r="C3529" s="2">
        <v>0.96918981481481481</v>
      </c>
      <c r="D3529">
        <v>1161</v>
      </c>
      <c r="E3529">
        <v>222</v>
      </c>
      <c r="F3529">
        <v>412</v>
      </c>
      <c r="G3529">
        <v>319</v>
      </c>
      <c r="H3529">
        <v>2</v>
      </c>
      <c r="I3529">
        <v>492</v>
      </c>
      <c r="J3529">
        <v>10</v>
      </c>
      <c r="K3529">
        <v>24.6</v>
      </c>
      <c r="L3529">
        <v>998.6</v>
      </c>
      <c r="M3529" t="s">
        <v>20</v>
      </c>
      <c r="N3529" t="s">
        <v>22</v>
      </c>
      <c r="O3529">
        <v>16</v>
      </c>
      <c r="P3529">
        <v>4</v>
      </c>
      <c r="Q3529" t="s">
        <v>1307</v>
      </c>
      <c r="R3529">
        <v>504</v>
      </c>
      <c r="S3529" s="3">
        <v>0.1</v>
      </c>
      <c r="T3529" s="6">
        <v>408.20000000000005</v>
      </c>
      <c r="U3529" t="s">
        <v>6334</v>
      </c>
      <c r="V3529">
        <v>2025</v>
      </c>
      <c r="W3529" t="s">
        <v>6333</v>
      </c>
      <c r="X3529" t="str">
        <f>_xlfn.XLOOKUP(Orders_C[[#This Row],[Product_ID]],Products_C[Product_ID],Products_C[Product_Name])</f>
        <v>Chocolate Lava Cake</v>
      </c>
      <c r="Y3529" t="str">
        <f>_xlfn.XLOOKUP(Orders_C[[#This Row],[Product_ID]],Products_C[Product_ID],Products_C[Category])</f>
        <v>Beverage</v>
      </c>
      <c r="Z3529" t="str">
        <f>_xlfn.XLOOKUP(Orders_C[[#This Row],[Store_ID]],Stores_c[Store_ID],Stores_c[City])</f>
        <v>New Steven</v>
      </c>
      <c r="AA3529" t="str">
        <f>_xlfn.XLOOKUP(Orders_C[[#This Row],[Customer_ID]],Customers_c[Customer_ID],Customers_c[Customer_Name])</f>
        <v>Lance Hughes</v>
      </c>
      <c r="AB3529" s="6">
        <f>Orders_C[[#This Row],[Quantity]]*Orders_C[[#This Row],[Unit_Price]]*(1-Orders_C[[#This Row],[Discount %]])+Orders_C[[#This Row],[Tax]]</f>
        <v>910.2</v>
      </c>
      <c r="AC3529" s="9">
        <f>(Orders_C[[#This Row],[Unit_Price]]*Orders_C[[#This Row],[Quantity]])-Orders_C[[#This Row],[Discount]]+Orders_C[[#This Row],[Tax]]</f>
        <v>998.6</v>
      </c>
      <c r="AD3529" t="str">
        <f>IF(COUNTIF(Orders_C[[#All],[Customer_ID]],Orders_C[[#This Row],[Customer_ID]])&gt;1,"Repeat","New")</f>
        <v>Repeat</v>
      </c>
      <c r="AE3529" t="str" cm="1">
        <f t="array" ref="AE3529">_xlfn.XLOOKUP(Orders_C[[#This Row],[Store_ID]],Stores_c[[#All],[Store_ID]],Stores_c[[#All],[City]])</f>
        <v>New Steven</v>
      </c>
      <c r="AF3529" t="str" cm="1">
        <f t="array" ref="AF3529">_xlfn.XLOOKUP(Orders_C[[#This Row],[Store_ID]],Stores_c[[#All],[Store_ID]],Stores_c[[#All],[Manager_Name]])</f>
        <v>Terri Martinez</v>
      </c>
      <c r="AG3529" t="str" cm="1">
        <f t="array" ref="AG3529">_xlfn.XLOOKUP(Orders_C[[#This Row],[Store_ID]],Stores_c[[#All],[Store_ID]],Stores_c[[#All],[Store_Type]])</f>
        <v>Drive-Thru</v>
      </c>
    </row>
    <row r="3530" spans="1:33" x14ac:dyDescent="0.25">
      <c r="A3530">
        <v>8017</v>
      </c>
      <c r="B3530" s="1">
        <v>45974</v>
      </c>
      <c r="C3530" s="2">
        <v>0.12920138888888888</v>
      </c>
      <c r="D3530">
        <v>1641</v>
      </c>
      <c r="E3530">
        <v>220</v>
      </c>
      <c r="F3530">
        <v>536</v>
      </c>
      <c r="G3530">
        <v>333</v>
      </c>
      <c r="H3530">
        <v>2</v>
      </c>
      <c r="I3530">
        <v>492</v>
      </c>
      <c r="J3530">
        <v>10</v>
      </c>
      <c r="K3530">
        <v>24.6</v>
      </c>
      <c r="L3530">
        <v>998.6</v>
      </c>
      <c r="M3530" t="s">
        <v>20</v>
      </c>
      <c r="N3530" t="s">
        <v>23</v>
      </c>
      <c r="O3530">
        <v>46</v>
      </c>
      <c r="P3530">
        <v>3</v>
      </c>
      <c r="Q3530" t="s">
        <v>2040</v>
      </c>
      <c r="R3530">
        <v>505</v>
      </c>
      <c r="S3530" s="3">
        <v>0.1</v>
      </c>
      <c r="T3530" s="6">
        <v>408.20000000000005</v>
      </c>
      <c r="U3530" t="s">
        <v>6336</v>
      </c>
      <c r="V3530">
        <v>2025</v>
      </c>
      <c r="W3530" t="s">
        <v>6331</v>
      </c>
      <c r="X3530" t="str">
        <f>_xlfn.XLOOKUP(Orders_C[[#This Row],[Product_ID]],Products_C[Product_ID],Products_C[Product_Name])</f>
        <v>Chicken Wings</v>
      </c>
      <c r="Y3530" t="str">
        <f>_xlfn.XLOOKUP(Orders_C[[#This Row],[Product_ID]],Products_C[Product_ID],Products_C[Category])</f>
        <v>Burger</v>
      </c>
      <c r="Z3530" t="str">
        <f>_xlfn.XLOOKUP(Orders_C[[#This Row],[Store_ID]],Stores_c[Store_ID],Stores_c[City])</f>
        <v>Williamborough</v>
      </c>
      <c r="AA3530" t="str">
        <f>_xlfn.XLOOKUP(Orders_C[[#This Row],[Customer_ID]],Customers_c[Customer_ID],Customers_c[Customer_Name])</f>
        <v>Warren Carter</v>
      </c>
      <c r="AB3530" s="6">
        <f>Orders_C[[#This Row],[Quantity]]*Orders_C[[#This Row],[Unit_Price]]*(1-Orders_C[[#This Row],[Discount %]])+Orders_C[[#This Row],[Tax]]</f>
        <v>910.2</v>
      </c>
      <c r="AC3530" s="9">
        <f>(Orders_C[[#This Row],[Unit_Price]]*Orders_C[[#This Row],[Quantity]])-Orders_C[[#This Row],[Discount]]+Orders_C[[#This Row],[Tax]]</f>
        <v>998.6</v>
      </c>
      <c r="AD3530" t="str">
        <f>IF(COUNTIF(Orders_C[[#All],[Customer_ID]],Orders_C[[#This Row],[Customer_ID]])&gt;1,"Repeat","New")</f>
        <v>Repeat</v>
      </c>
      <c r="AE3530" t="str" cm="1">
        <f t="array" ref="AE3530">_xlfn.XLOOKUP(Orders_C[[#This Row],[Store_ID]],Stores_c[[#All],[Store_ID]],Stores_c[[#All],[City]])</f>
        <v>Williamborough</v>
      </c>
      <c r="AF3530" t="str" cm="1">
        <f t="array" ref="AF3530">_xlfn.XLOOKUP(Orders_C[[#This Row],[Store_ID]],Stores_c[[#All],[Store_ID]],Stores_c[[#All],[Manager_Name]])</f>
        <v>Michael Mcbride</v>
      </c>
      <c r="AG3530" t="str" cm="1">
        <f t="array" ref="AG3530">_xlfn.XLOOKUP(Orders_C[[#This Row],[Store_ID]],Stores_c[[#All],[Store_ID]],Stores_c[[#All],[Store_Type]])</f>
        <v>Mall</v>
      </c>
    </row>
    <row r="3531" spans="1:33" x14ac:dyDescent="0.25">
      <c r="A3531">
        <v>10990</v>
      </c>
      <c r="B3531" s="1">
        <v>45744</v>
      </c>
      <c r="C3531" s="2">
        <v>0.48790509259259257</v>
      </c>
      <c r="D3531">
        <v>1725</v>
      </c>
      <c r="E3531">
        <v>203</v>
      </c>
      <c r="F3531">
        <v>477</v>
      </c>
      <c r="G3531">
        <v>316</v>
      </c>
      <c r="H3531">
        <v>3</v>
      </c>
      <c r="I3531">
        <v>327</v>
      </c>
      <c r="J3531">
        <v>0</v>
      </c>
      <c r="K3531">
        <v>16.350000000000001</v>
      </c>
      <c r="L3531">
        <v>997.35</v>
      </c>
      <c r="M3531" t="s">
        <v>19</v>
      </c>
      <c r="N3531" t="s">
        <v>22</v>
      </c>
      <c r="O3531">
        <v>12</v>
      </c>
      <c r="P3531">
        <v>3</v>
      </c>
      <c r="Q3531" t="s">
        <v>5013</v>
      </c>
      <c r="R3531">
        <v>509</v>
      </c>
      <c r="S3531" s="3">
        <v>0</v>
      </c>
      <c r="T3531" s="6">
        <v>408.75</v>
      </c>
      <c r="U3531" t="s">
        <v>6334</v>
      </c>
      <c r="V3531">
        <v>2025</v>
      </c>
      <c r="W3531" t="s">
        <v>6333</v>
      </c>
      <c r="X3531" t="str">
        <f>_xlfn.XLOOKUP(Orders_C[[#This Row],[Product_ID]],Products_C[Product_ID],Products_C[Product_Name])</f>
        <v>Popcorn Chicken</v>
      </c>
      <c r="Y3531" t="str">
        <f>_xlfn.XLOOKUP(Orders_C[[#This Row],[Product_ID]],Products_C[Product_ID],Products_C[Category])</f>
        <v>Dessert</v>
      </c>
      <c r="Z3531" t="str">
        <f>_xlfn.XLOOKUP(Orders_C[[#This Row],[Store_ID]],Stores_c[Store_ID],Stores_c[City])</f>
        <v>Lake Williammouth</v>
      </c>
      <c r="AA3531" t="str">
        <f>_xlfn.XLOOKUP(Orders_C[[#This Row],[Customer_ID]],Customers_c[Customer_ID],Customers_c[Customer_Name])</f>
        <v>Johnathan Owens</v>
      </c>
      <c r="AB3531" s="6">
        <f>Orders_C[[#This Row],[Quantity]]*Orders_C[[#This Row],[Unit_Price]]*(1-Orders_C[[#This Row],[Discount %]])+Orders_C[[#This Row],[Tax]]</f>
        <v>997.35</v>
      </c>
      <c r="AC3531" s="9">
        <f>(Orders_C[[#This Row],[Unit_Price]]*Orders_C[[#This Row],[Quantity]])-Orders_C[[#This Row],[Discount]]+Orders_C[[#This Row],[Tax]]</f>
        <v>997.35</v>
      </c>
      <c r="AD3531" t="str">
        <f>IF(COUNTIF(Orders_C[[#All],[Customer_ID]],Orders_C[[#This Row],[Customer_ID]])&gt;1,"Repeat","New")</f>
        <v>Repeat</v>
      </c>
      <c r="AE3531" t="str" cm="1">
        <f t="array" ref="AE3531">_xlfn.XLOOKUP(Orders_C[[#This Row],[Store_ID]],Stores_c[[#All],[Store_ID]],Stores_c[[#All],[City]])</f>
        <v>Lake Williammouth</v>
      </c>
      <c r="AF3531" t="str" cm="1">
        <f t="array" ref="AF3531">_xlfn.XLOOKUP(Orders_C[[#This Row],[Store_ID]],Stores_c[[#All],[Store_ID]],Stores_c[[#All],[Manager_Name]])</f>
        <v>Stephanie Dominguez</v>
      </c>
      <c r="AG3531" t="str" cm="1">
        <f t="array" ref="AG3531">_xlfn.XLOOKUP(Orders_C[[#This Row],[Store_ID]],Stores_c[[#All],[Store_ID]],Stores_c[[#All],[Store_Type]])</f>
        <v>Drive-Thru</v>
      </c>
    </row>
    <row r="3532" spans="1:33" x14ac:dyDescent="0.25">
      <c r="A3532">
        <v>9873</v>
      </c>
      <c r="B3532" s="1">
        <v>45809</v>
      </c>
      <c r="C3532" s="2">
        <v>0.1388425925925926</v>
      </c>
      <c r="D3532">
        <v>1168</v>
      </c>
      <c r="E3532">
        <v>225</v>
      </c>
      <c r="F3532">
        <v>481</v>
      </c>
      <c r="G3532">
        <v>314</v>
      </c>
      <c r="H3532">
        <v>2</v>
      </c>
      <c r="I3532">
        <v>481</v>
      </c>
      <c r="J3532">
        <v>0</v>
      </c>
      <c r="K3532">
        <v>24.05</v>
      </c>
      <c r="L3532">
        <v>986.05</v>
      </c>
      <c r="M3532" t="s">
        <v>20</v>
      </c>
      <c r="N3532" t="s">
        <v>23</v>
      </c>
      <c r="O3532">
        <v>50</v>
      </c>
      <c r="P3532">
        <v>5</v>
      </c>
      <c r="Q3532" t="s">
        <v>3896</v>
      </c>
      <c r="R3532">
        <v>509</v>
      </c>
      <c r="S3532" s="3">
        <v>0</v>
      </c>
      <c r="T3532" s="6">
        <v>408.85</v>
      </c>
      <c r="U3532" t="s">
        <v>6340</v>
      </c>
      <c r="V3532">
        <v>2025</v>
      </c>
      <c r="W3532" t="s">
        <v>6331</v>
      </c>
      <c r="X3532" t="str">
        <f>_xlfn.XLOOKUP(Orders_C[[#This Row],[Product_ID]],Products_C[Product_ID],Products_C[Product_Name])</f>
        <v>Wrap</v>
      </c>
      <c r="Y3532" t="str">
        <f>_xlfn.XLOOKUP(Orders_C[[#This Row],[Product_ID]],Products_C[Product_ID],Products_C[Category])</f>
        <v>Burger</v>
      </c>
      <c r="Z3532" t="str">
        <f>_xlfn.XLOOKUP(Orders_C[[#This Row],[Store_ID]],Stores_c[Store_ID],Stores_c[City])</f>
        <v>South Peter</v>
      </c>
      <c r="AA3532" t="str">
        <f>_xlfn.XLOOKUP(Orders_C[[#This Row],[Customer_ID]],Customers_c[Customer_ID],Customers_c[Customer_Name])</f>
        <v>Christopher Martinez</v>
      </c>
      <c r="AB3532" s="6">
        <f>Orders_C[[#This Row],[Quantity]]*Orders_C[[#This Row],[Unit_Price]]*(1-Orders_C[[#This Row],[Discount %]])+Orders_C[[#This Row],[Tax]]</f>
        <v>986.05</v>
      </c>
      <c r="AC3532" s="9">
        <f>(Orders_C[[#This Row],[Unit_Price]]*Orders_C[[#This Row],[Quantity]])-Orders_C[[#This Row],[Discount]]+Orders_C[[#This Row],[Tax]]</f>
        <v>986.05</v>
      </c>
      <c r="AD3532" t="str">
        <f>IF(COUNTIF(Orders_C[[#All],[Customer_ID]],Orders_C[[#This Row],[Customer_ID]])&gt;1,"Repeat","New")</f>
        <v>Repeat</v>
      </c>
      <c r="AE3532" t="str" cm="1">
        <f t="array" ref="AE3532">_xlfn.XLOOKUP(Orders_C[[#This Row],[Store_ID]],Stores_c[[#All],[Store_ID]],Stores_c[[#All],[City]])</f>
        <v>South Peter</v>
      </c>
      <c r="AF3532" t="str" cm="1">
        <f t="array" ref="AF3532">_xlfn.XLOOKUP(Orders_C[[#This Row],[Store_ID]],Stores_c[[#All],[Store_ID]],Stores_c[[#All],[Manager_Name]])</f>
        <v>Gregory Lambert</v>
      </c>
      <c r="AG3532" t="str" cm="1">
        <f t="array" ref="AG3532">_xlfn.XLOOKUP(Orders_C[[#This Row],[Store_ID]],Stores_c[[#All],[Store_ID]],Stores_c[[#All],[Store_Type]])</f>
        <v>Street</v>
      </c>
    </row>
    <row r="3533" spans="1:33" x14ac:dyDescent="0.25">
      <c r="A3533">
        <v>7663</v>
      </c>
      <c r="B3533" s="1">
        <v>45739</v>
      </c>
      <c r="C3533" s="2">
        <v>0.46788194444444442</v>
      </c>
      <c r="D3533">
        <v>1517</v>
      </c>
      <c r="E3533">
        <v>202</v>
      </c>
      <c r="F3533">
        <v>538</v>
      </c>
      <c r="G3533">
        <v>315</v>
      </c>
      <c r="H3533">
        <v>2</v>
      </c>
      <c r="I3533">
        <v>487</v>
      </c>
      <c r="J3533">
        <v>5</v>
      </c>
      <c r="K3533">
        <v>24.35</v>
      </c>
      <c r="L3533">
        <v>993.35</v>
      </c>
      <c r="M3533" t="s">
        <v>20</v>
      </c>
      <c r="N3533" t="s">
        <v>21</v>
      </c>
      <c r="O3533">
        <v>15</v>
      </c>
      <c r="P3533">
        <v>3</v>
      </c>
      <c r="Q3533" t="s">
        <v>1686</v>
      </c>
      <c r="R3533">
        <v>510</v>
      </c>
      <c r="S3533" s="3">
        <v>0.05</v>
      </c>
      <c r="T3533" s="6">
        <v>408.95000000000005</v>
      </c>
      <c r="U3533" t="s">
        <v>6334</v>
      </c>
      <c r="V3533">
        <v>2025</v>
      </c>
      <c r="W3533" t="s">
        <v>6333</v>
      </c>
      <c r="X3533" t="str">
        <f>_xlfn.XLOOKUP(Orders_C[[#This Row],[Product_ID]],Products_C[Product_ID],Products_C[Product_Name])</f>
        <v>Popcorn Chicken</v>
      </c>
      <c r="Y3533" t="str">
        <f>_xlfn.XLOOKUP(Orders_C[[#This Row],[Product_ID]],Products_C[Product_ID],Products_C[Category])</f>
        <v>Beverage</v>
      </c>
      <c r="Z3533" t="str">
        <f>_xlfn.XLOOKUP(Orders_C[[#This Row],[Store_ID]],Stores_c[Store_ID],Stores_c[City])</f>
        <v>Rebekahside</v>
      </c>
      <c r="AA3533" t="str">
        <f>_xlfn.XLOOKUP(Orders_C[[#This Row],[Customer_ID]],Customers_c[Customer_ID],Customers_c[Customer_Name])</f>
        <v>Isaac Jones</v>
      </c>
      <c r="AB3533" s="6">
        <f>Orders_C[[#This Row],[Quantity]]*Orders_C[[#This Row],[Unit_Price]]*(1-Orders_C[[#This Row],[Discount %]])+Orders_C[[#This Row],[Tax]]</f>
        <v>949.65</v>
      </c>
      <c r="AC3533" s="9">
        <f>(Orders_C[[#This Row],[Unit_Price]]*Orders_C[[#This Row],[Quantity]])-Orders_C[[#This Row],[Discount]]+Orders_C[[#This Row],[Tax]]</f>
        <v>993.35</v>
      </c>
      <c r="AD3533" t="str">
        <f>IF(COUNTIF(Orders_C[[#All],[Customer_ID]],Orders_C[[#This Row],[Customer_ID]])&gt;1,"Repeat","New")</f>
        <v>Repeat</v>
      </c>
      <c r="AE3533" t="str" cm="1">
        <f t="array" ref="AE3533">_xlfn.XLOOKUP(Orders_C[[#This Row],[Store_ID]],Stores_c[[#All],[Store_ID]],Stores_c[[#All],[City]])</f>
        <v>Rebekahside</v>
      </c>
      <c r="AF3533" t="str" cm="1">
        <f t="array" ref="AF3533">_xlfn.XLOOKUP(Orders_C[[#This Row],[Store_ID]],Stores_c[[#All],[Store_ID]],Stores_c[[#All],[Manager_Name]])</f>
        <v>Mark Ray</v>
      </c>
      <c r="AG3533" t="str" cm="1">
        <f t="array" ref="AG3533">_xlfn.XLOOKUP(Orders_C[[#This Row],[Store_ID]],Stores_c[[#All],[Store_ID]],Stores_c[[#All],[Store_Type]])</f>
        <v>Drive-Thru</v>
      </c>
    </row>
    <row r="3534" spans="1:33" x14ac:dyDescent="0.25">
      <c r="A3534">
        <v>7682</v>
      </c>
      <c r="B3534" s="1">
        <v>45817</v>
      </c>
      <c r="C3534" s="2">
        <v>0.13975694444444445</v>
      </c>
      <c r="D3534">
        <v>1285</v>
      </c>
      <c r="E3534">
        <v>207</v>
      </c>
      <c r="F3534">
        <v>424</v>
      </c>
      <c r="G3534">
        <v>309</v>
      </c>
      <c r="H3534">
        <v>2</v>
      </c>
      <c r="I3534">
        <v>487</v>
      </c>
      <c r="J3534">
        <v>5</v>
      </c>
      <c r="K3534">
        <v>24.35</v>
      </c>
      <c r="L3534">
        <v>993.35</v>
      </c>
      <c r="M3534" t="s">
        <v>18</v>
      </c>
      <c r="N3534" t="s">
        <v>22</v>
      </c>
      <c r="O3534">
        <v>31</v>
      </c>
      <c r="P3534">
        <v>5</v>
      </c>
      <c r="Q3534" t="s">
        <v>1705</v>
      </c>
      <c r="R3534">
        <v>505</v>
      </c>
      <c r="S3534" s="3">
        <v>0.05</v>
      </c>
      <c r="T3534" s="6">
        <v>408.95000000000005</v>
      </c>
      <c r="U3534" t="s">
        <v>6340</v>
      </c>
      <c r="V3534">
        <v>2025</v>
      </c>
      <c r="W3534" t="s">
        <v>6329</v>
      </c>
      <c r="X3534" t="str">
        <f>_xlfn.XLOOKUP(Orders_C[[#This Row],[Product_ID]],Products_C[Product_ID],Products_C[Product_Name])</f>
        <v>Chicken Bucket</v>
      </c>
      <c r="Y3534" t="str">
        <f>_xlfn.XLOOKUP(Orders_C[[#This Row],[Product_ID]],Products_C[Product_ID],Products_C[Category])</f>
        <v>Dessert</v>
      </c>
      <c r="Z3534" t="str">
        <f>_xlfn.XLOOKUP(Orders_C[[#This Row],[Store_ID]],Stores_c[Store_ID],Stores_c[City])</f>
        <v>Christineton</v>
      </c>
      <c r="AA3534" t="str">
        <f>_xlfn.XLOOKUP(Orders_C[[#This Row],[Customer_ID]],Customers_c[Customer_ID],Customers_c[Customer_Name])</f>
        <v>William Jackson</v>
      </c>
      <c r="AB3534" s="6">
        <f>Orders_C[[#This Row],[Quantity]]*Orders_C[[#This Row],[Unit_Price]]*(1-Orders_C[[#This Row],[Discount %]])+Orders_C[[#This Row],[Tax]]</f>
        <v>949.65</v>
      </c>
      <c r="AC3534" s="9">
        <f>(Orders_C[[#This Row],[Unit_Price]]*Orders_C[[#This Row],[Quantity]])-Orders_C[[#This Row],[Discount]]+Orders_C[[#This Row],[Tax]]</f>
        <v>993.35</v>
      </c>
      <c r="AD3534" t="str">
        <f>IF(COUNTIF(Orders_C[[#All],[Customer_ID]],Orders_C[[#This Row],[Customer_ID]])&gt;1,"Repeat","New")</f>
        <v>Repeat</v>
      </c>
      <c r="AE3534" t="str" cm="1">
        <f t="array" ref="AE3534">_xlfn.XLOOKUP(Orders_C[[#This Row],[Store_ID]],Stores_c[[#All],[Store_ID]],Stores_c[[#All],[City]])</f>
        <v>Christineton</v>
      </c>
      <c r="AF3534" t="str" cm="1">
        <f t="array" ref="AF3534">_xlfn.XLOOKUP(Orders_C[[#This Row],[Store_ID]],Stores_c[[#All],[Store_ID]],Stores_c[[#All],[Manager_Name]])</f>
        <v>Dr. William Hubbard MD</v>
      </c>
      <c r="AG3534" t="str" cm="1">
        <f t="array" ref="AG3534">_xlfn.XLOOKUP(Orders_C[[#This Row],[Store_ID]],Stores_c[[#All],[Store_ID]],Stores_c[[#All],[Store_Type]])</f>
        <v>Street</v>
      </c>
    </row>
    <row r="3535" spans="1:33" x14ac:dyDescent="0.25">
      <c r="A3535">
        <v>8869</v>
      </c>
      <c r="B3535" s="1">
        <v>45755</v>
      </c>
      <c r="C3535" s="2">
        <v>3.6215277777777777E-2</v>
      </c>
      <c r="D3535">
        <v>1923</v>
      </c>
      <c r="E3535">
        <v>209</v>
      </c>
      <c r="F3535">
        <v>540</v>
      </c>
      <c r="G3535">
        <v>334</v>
      </c>
      <c r="H3535">
        <v>2</v>
      </c>
      <c r="I3535">
        <v>487</v>
      </c>
      <c r="J3535">
        <v>5</v>
      </c>
      <c r="K3535">
        <v>24.35</v>
      </c>
      <c r="L3535">
        <v>993.35</v>
      </c>
      <c r="M3535" t="s">
        <v>18</v>
      </c>
      <c r="N3535" t="s">
        <v>22</v>
      </c>
      <c r="O3535">
        <v>52</v>
      </c>
      <c r="P3535">
        <v>2</v>
      </c>
      <c r="Q3535" t="s">
        <v>2892</v>
      </c>
      <c r="R3535">
        <v>503</v>
      </c>
      <c r="S3535" s="3">
        <v>0.05</v>
      </c>
      <c r="T3535" s="6">
        <v>408.95000000000005</v>
      </c>
      <c r="U3535" t="s">
        <v>6337</v>
      </c>
      <c r="V3535">
        <v>2025</v>
      </c>
      <c r="W3535" t="s">
        <v>6331</v>
      </c>
      <c r="X3535" t="str">
        <f>_xlfn.XLOOKUP(Orders_C[[#This Row],[Product_ID]],Products_C[Product_ID],Products_C[Product_Name])</f>
        <v>Krushers</v>
      </c>
      <c r="Y3535" t="str">
        <f>_xlfn.XLOOKUP(Orders_C[[#This Row],[Product_ID]],Products_C[Product_ID],Products_C[Category])</f>
        <v>Dessert</v>
      </c>
      <c r="Z3535" t="str">
        <f>_xlfn.XLOOKUP(Orders_C[[#This Row],[Store_ID]],Stores_c[Store_ID],Stores_c[City])</f>
        <v>Reidberg</v>
      </c>
      <c r="AA3535" t="str">
        <f>_xlfn.XLOOKUP(Orders_C[[#This Row],[Customer_ID]],Customers_c[Customer_ID],Customers_c[Customer_Name])</f>
        <v>Kevin Brooks</v>
      </c>
      <c r="AB3535" s="6">
        <f>Orders_C[[#This Row],[Quantity]]*Orders_C[[#This Row],[Unit_Price]]*(1-Orders_C[[#This Row],[Discount %]])+Orders_C[[#This Row],[Tax]]</f>
        <v>949.65</v>
      </c>
      <c r="AC3535" s="9">
        <f>(Orders_C[[#This Row],[Unit_Price]]*Orders_C[[#This Row],[Quantity]])-Orders_C[[#This Row],[Discount]]+Orders_C[[#This Row],[Tax]]</f>
        <v>993.35</v>
      </c>
      <c r="AD3535" t="str">
        <f>IF(COUNTIF(Orders_C[[#All],[Customer_ID]],Orders_C[[#This Row],[Customer_ID]])&gt;1,"Repeat","New")</f>
        <v>Repeat</v>
      </c>
      <c r="AE3535" t="str" cm="1">
        <f t="array" ref="AE3535">_xlfn.XLOOKUP(Orders_C[[#This Row],[Store_ID]],Stores_c[[#All],[Store_ID]],Stores_c[[#All],[City]])</f>
        <v>Reidberg</v>
      </c>
      <c r="AF3535" t="str" cm="1">
        <f t="array" ref="AF3535">_xlfn.XLOOKUP(Orders_C[[#This Row],[Store_ID]],Stores_c[[#All],[Store_ID]],Stores_c[[#All],[Manager_Name]])</f>
        <v>Jeffrey Horn</v>
      </c>
      <c r="AG3535" t="str" cm="1">
        <f t="array" ref="AG3535">_xlfn.XLOOKUP(Orders_C[[#This Row],[Store_ID]],Stores_c[[#All],[Store_ID]],Stores_c[[#All],[Store_Type]])</f>
        <v>Drive-Thru</v>
      </c>
    </row>
    <row r="3536" spans="1:33" x14ac:dyDescent="0.25">
      <c r="A3536">
        <v>9093</v>
      </c>
      <c r="B3536" s="1">
        <v>45811</v>
      </c>
      <c r="C3536" s="2">
        <v>0.80181712962962959</v>
      </c>
      <c r="D3536">
        <v>1859</v>
      </c>
      <c r="E3536">
        <v>213</v>
      </c>
      <c r="F3536">
        <v>455</v>
      </c>
      <c r="G3536">
        <v>333</v>
      </c>
      <c r="H3536">
        <v>2</v>
      </c>
      <c r="I3536">
        <v>487</v>
      </c>
      <c r="J3536">
        <v>5</v>
      </c>
      <c r="K3536">
        <v>24.35</v>
      </c>
      <c r="L3536">
        <v>993.35</v>
      </c>
      <c r="M3536" t="s">
        <v>18</v>
      </c>
      <c r="N3536" t="s">
        <v>21</v>
      </c>
      <c r="O3536">
        <v>49</v>
      </c>
      <c r="P3536">
        <v>1</v>
      </c>
      <c r="Q3536" t="s">
        <v>3116</v>
      </c>
      <c r="R3536">
        <v>503</v>
      </c>
      <c r="S3536" s="3">
        <v>0.05</v>
      </c>
      <c r="T3536" s="6">
        <v>408.95000000000005</v>
      </c>
      <c r="U3536" t="s">
        <v>6340</v>
      </c>
      <c r="V3536">
        <v>2025</v>
      </c>
      <c r="W3536" t="s">
        <v>6331</v>
      </c>
      <c r="X3536" t="str">
        <f>_xlfn.XLOOKUP(Orders_C[[#This Row],[Product_ID]],Products_C[Product_ID],Products_C[Product_Name])</f>
        <v>Chicken Wings</v>
      </c>
      <c r="Y3536" t="str">
        <f>_xlfn.XLOOKUP(Orders_C[[#This Row],[Product_ID]],Products_C[Product_ID],Products_C[Category])</f>
        <v>Burger</v>
      </c>
      <c r="Z3536" t="str">
        <f>_xlfn.XLOOKUP(Orders_C[[#This Row],[Store_ID]],Stores_c[Store_ID],Stores_c[City])</f>
        <v>Lake Kristashire</v>
      </c>
      <c r="AA3536" t="str">
        <f>_xlfn.XLOOKUP(Orders_C[[#This Row],[Customer_ID]],Customers_c[Customer_ID],Customers_c[Customer_Name])</f>
        <v>Kimberly Colon</v>
      </c>
      <c r="AB3536" s="6">
        <f>Orders_C[[#This Row],[Quantity]]*Orders_C[[#This Row],[Unit_Price]]*(1-Orders_C[[#This Row],[Discount %]])+Orders_C[[#This Row],[Tax]]</f>
        <v>949.65</v>
      </c>
      <c r="AC3536" s="9">
        <f>(Orders_C[[#This Row],[Unit_Price]]*Orders_C[[#This Row],[Quantity]])-Orders_C[[#This Row],[Discount]]+Orders_C[[#This Row],[Tax]]</f>
        <v>993.35</v>
      </c>
      <c r="AD3536" t="str">
        <f>IF(COUNTIF(Orders_C[[#All],[Customer_ID]],Orders_C[[#This Row],[Customer_ID]])&gt;1,"Repeat","New")</f>
        <v>Repeat</v>
      </c>
      <c r="AE3536" t="str" cm="1">
        <f t="array" ref="AE3536">_xlfn.XLOOKUP(Orders_C[[#This Row],[Store_ID]],Stores_c[[#All],[Store_ID]],Stores_c[[#All],[City]])</f>
        <v>Lake Kristashire</v>
      </c>
      <c r="AF3536" t="str" cm="1">
        <f t="array" ref="AF3536">_xlfn.XLOOKUP(Orders_C[[#This Row],[Store_ID]],Stores_c[[#All],[Store_ID]],Stores_c[[#All],[Manager_Name]])</f>
        <v>Andrea Daugherty</v>
      </c>
      <c r="AG3536" t="str" cm="1">
        <f t="array" ref="AG3536">_xlfn.XLOOKUP(Orders_C[[#This Row],[Store_ID]],Stores_c[[#All],[Store_ID]],Stores_c[[#All],[Store_Type]])</f>
        <v>Mall</v>
      </c>
    </row>
    <row r="3537" spans="1:33" x14ac:dyDescent="0.25">
      <c r="A3537">
        <v>10484</v>
      </c>
      <c r="B3537" s="1">
        <v>45729</v>
      </c>
      <c r="C3537" s="2">
        <v>0.73714120370370373</v>
      </c>
      <c r="D3537">
        <v>1553</v>
      </c>
      <c r="E3537">
        <v>217</v>
      </c>
      <c r="F3537">
        <v>544</v>
      </c>
      <c r="G3537">
        <v>308</v>
      </c>
      <c r="H3537">
        <v>2</v>
      </c>
      <c r="I3537">
        <v>493</v>
      </c>
      <c r="J3537">
        <v>10</v>
      </c>
      <c r="K3537">
        <v>24.65</v>
      </c>
      <c r="L3537">
        <v>1000.65</v>
      </c>
      <c r="M3537" t="s">
        <v>19</v>
      </c>
      <c r="N3537" t="s">
        <v>23</v>
      </c>
      <c r="O3537">
        <v>22</v>
      </c>
      <c r="P3537">
        <v>4</v>
      </c>
      <c r="Q3537" t="s">
        <v>4507</v>
      </c>
      <c r="R3537">
        <v>509</v>
      </c>
      <c r="S3537" s="3">
        <v>0.1</v>
      </c>
      <c r="T3537" s="6">
        <v>409.04999999999995</v>
      </c>
      <c r="U3537" t="s">
        <v>6334</v>
      </c>
      <c r="V3537">
        <v>2025</v>
      </c>
      <c r="W3537" t="s">
        <v>6329</v>
      </c>
      <c r="X3537" t="str">
        <f>_xlfn.XLOOKUP(Orders_C[[#This Row],[Product_ID]],Products_C[Product_ID],Products_C[Product_Name])</f>
        <v>Zinger Burger</v>
      </c>
      <c r="Y3537" t="str">
        <f>_xlfn.XLOOKUP(Orders_C[[#This Row],[Product_ID]],Products_C[Product_ID],Products_C[Category])</f>
        <v>Beverage</v>
      </c>
      <c r="Z3537" t="str">
        <f>_xlfn.XLOOKUP(Orders_C[[#This Row],[Store_ID]],Stores_c[Store_ID],Stores_c[City])</f>
        <v>West Rebecca</v>
      </c>
      <c r="AA3537" t="str">
        <f>_xlfn.XLOOKUP(Orders_C[[#This Row],[Customer_ID]],Customers_c[Customer_ID],Customers_c[Customer_Name])</f>
        <v>David Wilson</v>
      </c>
      <c r="AB3537" s="6">
        <f>Orders_C[[#This Row],[Quantity]]*Orders_C[[#This Row],[Unit_Price]]*(1-Orders_C[[#This Row],[Discount %]])+Orders_C[[#This Row],[Tax]]</f>
        <v>912.05</v>
      </c>
      <c r="AC3537" s="9">
        <f>(Orders_C[[#This Row],[Unit_Price]]*Orders_C[[#This Row],[Quantity]])-Orders_C[[#This Row],[Discount]]+Orders_C[[#This Row],[Tax]]</f>
        <v>1000.65</v>
      </c>
      <c r="AD3537" t="str">
        <f>IF(COUNTIF(Orders_C[[#All],[Customer_ID]],Orders_C[[#This Row],[Customer_ID]])&gt;1,"Repeat","New")</f>
        <v>Repeat</v>
      </c>
      <c r="AE3537" t="str" cm="1">
        <f t="array" ref="AE3537">_xlfn.XLOOKUP(Orders_C[[#This Row],[Store_ID]],Stores_c[[#All],[Store_ID]],Stores_c[[#All],[City]])</f>
        <v>West Rebecca</v>
      </c>
      <c r="AF3537" t="str" cm="1">
        <f t="array" ref="AF3537">_xlfn.XLOOKUP(Orders_C[[#This Row],[Store_ID]],Stores_c[[#All],[Store_ID]],Stores_c[[#All],[Manager_Name]])</f>
        <v>Albert Smith</v>
      </c>
      <c r="AG3537" t="str" cm="1">
        <f t="array" ref="AG3537">_xlfn.XLOOKUP(Orders_C[[#This Row],[Store_ID]],Stores_c[[#All],[Store_ID]],Stores_c[[#All],[Store_Type]])</f>
        <v>Mall</v>
      </c>
    </row>
    <row r="3538" spans="1:33" x14ac:dyDescent="0.25">
      <c r="A3538">
        <v>7999</v>
      </c>
      <c r="B3538" s="1">
        <v>45747</v>
      </c>
      <c r="C3538" s="2">
        <v>0.2993865740740741</v>
      </c>
      <c r="D3538">
        <v>1077</v>
      </c>
      <c r="E3538">
        <v>209</v>
      </c>
      <c r="F3538">
        <v>411</v>
      </c>
      <c r="G3538">
        <v>312</v>
      </c>
      <c r="H3538">
        <v>4</v>
      </c>
      <c r="I3538">
        <v>254</v>
      </c>
      <c r="J3538">
        <v>10</v>
      </c>
      <c r="K3538">
        <v>12.7</v>
      </c>
      <c r="L3538">
        <v>1018.7</v>
      </c>
      <c r="M3538" t="s">
        <v>19</v>
      </c>
      <c r="N3538" t="s">
        <v>21</v>
      </c>
      <c r="O3538">
        <v>11</v>
      </c>
      <c r="P3538">
        <v>5</v>
      </c>
      <c r="Q3538" t="s">
        <v>2022</v>
      </c>
      <c r="R3538">
        <v>504</v>
      </c>
      <c r="S3538" s="3">
        <v>0.1</v>
      </c>
      <c r="T3538" s="6">
        <v>409.1</v>
      </c>
      <c r="U3538" t="s">
        <v>6334</v>
      </c>
      <c r="V3538">
        <v>2025</v>
      </c>
      <c r="W3538" t="s">
        <v>6333</v>
      </c>
      <c r="X3538" t="str">
        <f>_xlfn.XLOOKUP(Orders_C[[#This Row],[Product_ID]],Products_C[Product_ID],Products_C[Product_Name])</f>
        <v>Veg Burger</v>
      </c>
      <c r="Y3538" t="str">
        <f>_xlfn.XLOOKUP(Orders_C[[#This Row],[Product_ID]],Products_C[Product_ID],Products_C[Category])</f>
        <v>Burger</v>
      </c>
      <c r="Z3538" t="str">
        <f>_xlfn.XLOOKUP(Orders_C[[#This Row],[Store_ID]],Stores_c[Store_ID],Stores_c[City])</f>
        <v>Reidberg</v>
      </c>
      <c r="AA3538" t="str">
        <f>_xlfn.XLOOKUP(Orders_C[[#This Row],[Customer_ID]],Customers_c[Customer_ID],Customers_c[Customer_Name])</f>
        <v>Beverly Oliver</v>
      </c>
      <c r="AB3538" s="6">
        <f>Orders_C[[#This Row],[Quantity]]*Orders_C[[#This Row],[Unit_Price]]*(1-Orders_C[[#This Row],[Discount %]])+Orders_C[[#This Row],[Tax]]</f>
        <v>927.1</v>
      </c>
      <c r="AC3538" s="9">
        <f>(Orders_C[[#This Row],[Unit_Price]]*Orders_C[[#This Row],[Quantity]])-Orders_C[[#This Row],[Discount]]+Orders_C[[#This Row],[Tax]]</f>
        <v>1018.7</v>
      </c>
      <c r="AD3538" t="str">
        <f>IF(COUNTIF(Orders_C[[#All],[Customer_ID]],Orders_C[[#This Row],[Customer_ID]])&gt;1,"Repeat","New")</f>
        <v>Repeat</v>
      </c>
      <c r="AE3538" t="str" cm="1">
        <f t="array" ref="AE3538">_xlfn.XLOOKUP(Orders_C[[#This Row],[Store_ID]],Stores_c[[#All],[Store_ID]],Stores_c[[#All],[City]])</f>
        <v>Reidberg</v>
      </c>
      <c r="AF3538" t="str" cm="1">
        <f t="array" ref="AF3538">_xlfn.XLOOKUP(Orders_C[[#This Row],[Store_ID]],Stores_c[[#All],[Store_ID]],Stores_c[[#All],[Manager_Name]])</f>
        <v>Jeffrey Horn</v>
      </c>
      <c r="AG3538" t="str" cm="1">
        <f t="array" ref="AG3538">_xlfn.XLOOKUP(Orders_C[[#This Row],[Store_ID]],Stores_c[[#All],[Store_ID]],Stores_c[[#All],[Store_Type]])</f>
        <v>Drive-Thru</v>
      </c>
    </row>
    <row r="3539" spans="1:33" x14ac:dyDescent="0.25">
      <c r="A3539">
        <v>9683</v>
      </c>
      <c r="B3539" s="1">
        <v>46001</v>
      </c>
      <c r="C3539" s="2">
        <v>0.15599537037037037</v>
      </c>
      <c r="D3539">
        <v>1451</v>
      </c>
      <c r="E3539">
        <v>214</v>
      </c>
      <c r="F3539">
        <v>439</v>
      </c>
      <c r="G3539">
        <v>306</v>
      </c>
      <c r="H3539">
        <v>4</v>
      </c>
      <c r="I3539">
        <v>254</v>
      </c>
      <c r="J3539">
        <v>10</v>
      </c>
      <c r="K3539">
        <v>12.7</v>
      </c>
      <c r="L3539">
        <v>1018.7</v>
      </c>
      <c r="M3539" t="s">
        <v>18</v>
      </c>
      <c r="N3539" t="s">
        <v>21</v>
      </c>
      <c r="O3539">
        <v>32</v>
      </c>
      <c r="P3539">
        <v>2</v>
      </c>
      <c r="Q3539" t="s">
        <v>3706</v>
      </c>
      <c r="R3539">
        <v>508</v>
      </c>
      <c r="S3539" s="3">
        <v>0.1</v>
      </c>
      <c r="T3539" s="6">
        <v>409.1</v>
      </c>
      <c r="U3539" t="s">
        <v>6328</v>
      </c>
      <c r="V3539">
        <v>2025</v>
      </c>
      <c r="W3539" t="s">
        <v>6329</v>
      </c>
      <c r="X3539" t="str">
        <f>_xlfn.XLOOKUP(Orders_C[[#This Row],[Product_ID]],Products_C[Product_ID],Products_C[Product_Name])</f>
        <v>Veg Burger</v>
      </c>
      <c r="Y3539" t="str">
        <f>_xlfn.XLOOKUP(Orders_C[[#This Row],[Product_ID]],Products_C[Product_ID],Products_C[Category])</f>
        <v>Burger</v>
      </c>
      <c r="Z3539" t="str">
        <f>_xlfn.XLOOKUP(Orders_C[[#This Row],[Store_ID]],Stores_c[Store_ID],Stores_c[City])</f>
        <v>New Robert</v>
      </c>
      <c r="AA3539" t="str">
        <f>_xlfn.XLOOKUP(Orders_C[[#This Row],[Customer_ID]],Customers_c[Customer_ID],Customers_c[Customer_Name])</f>
        <v>Patricia Obrien</v>
      </c>
      <c r="AB3539" s="6">
        <f>Orders_C[[#This Row],[Quantity]]*Orders_C[[#This Row],[Unit_Price]]*(1-Orders_C[[#This Row],[Discount %]])+Orders_C[[#This Row],[Tax]]</f>
        <v>927.1</v>
      </c>
      <c r="AC3539" s="9">
        <f>(Orders_C[[#This Row],[Unit_Price]]*Orders_C[[#This Row],[Quantity]])-Orders_C[[#This Row],[Discount]]+Orders_C[[#This Row],[Tax]]</f>
        <v>1018.7</v>
      </c>
      <c r="AD3539" t="str">
        <f>IF(COUNTIF(Orders_C[[#All],[Customer_ID]],Orders_C[[#This Row],[Customer_ID]])&gt;1,"Repeat","New")</f>
        <v>Repeat</v>
      </c>
      <c r="AE3539" t="str" cm="1">
        <f t="array" ref="AE3539">_xlfn.XLOOKUP(Orders_C[[#This Row],[Store_ID]],Stores_c[[#All],[Store_ID]],Stores_c[[#All],[City]])</f>
        <v>New Robert</v>
      </c>
      <c r="AF3539" t="str" cm="1">
        <f t="array" ref="AF3539">_xlfn.XLOOKUP(Orders_C[[#This Row],[Store_ID]],Stores_c[[#All],[Store_ID]],Stores_c[[#All],[Manager_Name]])</f>
        <v>Krista Webb</v>
      </c>
      <c r="AG3539" t="str" cm="1">
        <f t="array" ref="AG3539">_xlfn.XLOOKUP(Orders_C[[#This Row],[Store_ID]],Stores_c[[#All],[Store_ID]],Stores_c[[#All],[Store_Type]])</f>
        <v>Drive-Thru</v>
      </c>
    </row>
    <row r="3540" spans="1:33" x14ac:dyDescent="0.25">
      <c r="A3540">
        <v>9780</v>
      </c>
      <c r="B3540" s="1">
        <v>45876</v>
      </c>
      <c r="C3540" s="2">
        <v>9.8136574074074071E-2</v>
      </c>
      <c r="D3540">
        <v>1597</v>
      </c>
      <c r="E3540">
        <v>212</v>
      </c>
      <c r="F3540">
        <v>417</v>
      </c>
      <c r="G3540">
        <v>337</v>
      </c>
      <c r="H3540">
        <v>4</v>
      </c>
      <c r="I3540">
        <v>251</v>
      </c>
      <c r="J3540">
        <v>5</v>
      </c>
      <c r="K3540">
        <v>12.55</v>
      </c>
      <c r="L3540">
        <v>1011.55</v>
      </c>
      <c r="M3540" t="s">
        <v>18</v>
      </c>
      <c r="N3540" t="s">
        <v>23</v>
      </c>
      <c r="O3540">
        <v>31</v>
      </c>
      <c r="P3540">
        <v>3</v>
      </c>
      <c r="Q3540" t="s">
        <v>3803</v>
      </c>
      <c r="R3540">
        <v>509</v>
      </c>
      <c r="S3540" s="3">
        <v>0.05</v>
      </c>
      <c r="T3540" s="6">
        <v>409.15</v>
      </c>
      <c r="U3540" t="s">
        <v>6342</v>
      </c>
      <c r="V3540">
        <v>2025</v>
      </c>
      <c r="W3540" t="s">
        <v>6329</v>
      </c>
      <c r="X3540" t="str">
        <f>_xlfn.XLOOKUP(Orders_C[[#This Row],[Product_ID]],Products_C[Product_ID],Products_C[Product_Name])</f>
        <v>Chocolate Lava Cake</v>
      </c>
      <c r="Y3540" t="str">
        <f>_xlfn.XLOOKUP(Orders_C[[#This Row],[Product_ID]],Products_C[Product_ID],Products_C[Category])</f>
        <v>Chicken</v>
      </c>
      <c r="Z3540" t="str">
        <f>_xlfn.XLOOKUP(Orders_C[[#This Row],[Store_ID]],Stores_c[Store_ID],Stores_c[City])</f>
        <v>Andrewview</v>
      </c>
      <c r="AA3540" t="str">
        <f>_xlfn.XLOOKUP(Orders_C[[#This Row],[Customer_ID]],Customers_c[Customer_ID],Customers_c[Customer_Name])</f>
        <v>Erika Chapman</v>
      </c>
      <c r="AB3540" s="6">
        <f>Orders_C[[#This Row],[Quantity]]*Orders_C[[#This Row],[Unit_Price]]*(1-Orders_C[[#This Row],[Discount %]])+Orders_C[[#This Row],[Tax]]</f>
        <v>966.34999999999991</v>
      </c>
      <c r="AC3540" s="9">
        <f>(Orders_C[[#This Row],[Unit_Price]]*Orders_C[[#This Row],[Quantity]])-Orders_C[[#This Row],[Discount]]+Orders_C[[#This Row],[Tax]]</f>
        <v>1011.55</v>
      </c>
      <c r="AD3540" t="str">
        <f>IF(COUNTIF(Orders_C[[#All],[Customer_ID]],Orders_C[[#This Row],[Customer_ID]])&gt;1,"Repeat","New")</f>
        <v>Repeat</v>
      </c>
      <c r="AE3540" t="str" cm="1">
        <f t="array" ref="AE3540">_xlfn.XLOOKUP(Orders_C[[#This Row],[Store_ID]],Stores_c[[#All],[Store_ID]],Stores_c[[#All],[City]])</f>
        <v>Andrewview</v>
      </c>
      <c r="AF3540" t="str" cm="1">
        <f t="array" ref="AF3540">_xlfn.XLOOKUP(Orders_C[[#This Row],[Store_ID]],Stores_c[[#All],[Store_ID]],Stores_c[[#All],[Manager_Name]])</f>
        <v>Alice Sutton</v>
      </c>
      <c r="AG3540" t="str" cm="1">
        <f t="array" ref="AG3540">_xlfn.XLOOKUP(Orders_C[[#This Row],[Store_ID]],Stores_c[[#All],[Store_ID]],Stores_c[[#All],[Store_Type]])</f>
        <v>Mall</v>
      </c>
    </row>
    <row r="3541" spans="1:33" x14ac:dyDescent="0.25">
      <c r="A3541">
        <v>9801</v>
      </c>
      <c r="B3541" s="1">
        <v>45846</v>
      </c>
      <c r="C3541" s="2">
        <v>0.66270833333333334</v>
      </c>
      <c r="D3541">
        <v>1444</v>
      </c>
      <c r="E3541">
        <v>204</v>
      </c>
      <c r="F3541">
        <v>495</v>
      </c>
      <c r="G3541">
        <v>307</v>
      </c>
      <c r="H3541">
        <v>4</v>
      </c>
      <c r="I3541">
        <v>251</v>
      </c>
      <c r="J3541">
        <v>5</v>
      </c>
      <c r="K3541">
        <v>12.55</v>
      </c>
      <c r="L3541">
        <v>1011.55</v>
      </c>
      <c r="M3541" t="s">
        <v>18</v>
      </c>
      <c r="N3541" t="s">
        <v>23</v>
      </c>
      <c r="O3541">
        <v>54</v>
      </c>
      <c r="P3541">
        <v>5</v>
      </c>
      <c r="Q3541" t="s">
        <v>3824</v>
      </c>
      <c r="R3541">
        <v>504</v>
      </c>
      <c r="S3541" s="3">
        <v>0.05</v>
      </c>
      <c r="T3541" s="6">
        <v>409.15</v>
      </c>
      <c r="U3541" t="s">
        <v>6341</v>
      </c>
      <c r="V3541">
        <v>2025</v>
      </c>
      <c r="W3541" t="s">
        <v>6331</v>
      </c>
      <c r="X3541" t="str">
        <f>_xlfn.XLOOKUP(Orders_C[[#This Row],[Product_ID]],Products_C[Product_ID],Products_C[Product_Name])</f>
        <v>Chicken Wings</v>
      </c>
      <c r="Y3541" t="str">
        <f>_xlfn.XLOOKUP(Orders_C[[#This Row],[Product_ID]],Products_C[Product_ID],Products_C[Category])</f>
        <v>Chicken</v>
      </c>
      <c r="Z3541" t="str">
        <f>_xlfn.XLOOKUP(Orders_C[[#This Row],[Store_ID]],Stores_c[Store_ID],Stores_c[City])</f>
        <v>New Robertfurt</v>
      </c>
      <c r="AA3541" t="str">
        <f>_xlfn.XLOOKUP(Orders_C[[#This Row],[Customer_ID]],Customers_c[Customer_ID],Customers_c[Customer_Name])</f>
        <v>Heather Santos</v>
      </c>
      <c r="AB3541" s="6">
        <f>Orders_C[[#This Row],[Quantity]]*Orders_C[[#This Row],[Unit_Price]]*(1-Orders_C[[#This Row],[Discount %]])+Orders_C[[#This Row],[Tax]]</f>
        <v>966.34999999999991</v>
      </c>
      <c r="AC3541" s="9">
        <f>(Orders_C[[#This Row],[Unit_Price]]*Orders_C[[#This Row],[Quantity]])-Orders_C[[#This Row],[Discount]]+Orders_C[[#This Row],[Tax]]</f>
        <v>1011.55</v>
      </c>
      <c r="AD3541" t="str">
        <f>IF(COUNTIF(Orders_C[[#All],[Customer_ID]],Orders_C[[#This Row],[Customer_ID]])&gt;1,"Repeat","New")</f>
        <v>Repeat</v>
      </c>
      <c r="AE3541" t="str" cm="1">
        <f t="array" ref="AE3541">_xlfn.XLOOKUP(Orders_C[[#This Row],[Store_ID]],Stores_c[[#All],[Store_ID]],Stores_c[[#All],[City]])</f>
        <v>New Robertfurt</v>
      </c>
      <c r="AF3541" t="str" cm="1">
        <f t="array" ref="AF3541">_xlfn.XLOOKUP(Orders_C[[#This Row],[Store_ID]],Stores_c[[#All],[Store_ID]],Stores_c[[#All],[Manager_Name]])</f>
        <v>Tiffany Gomez</v>
      </c>
      <c r="AG3541" t="str" cm="1">
        <f t="array" ref="AG3541">_xlfn.XLOOKUP(Orders_C[[#This Row],[Store_ID]],Stores_c[[#All],[Store_ID]],Stores_c[[#All],[Store_Type]])</f>
        <v>Street</v>
      </c>
    </row>
    <row r="3542" spans="1:33" x14ac:dyDescent="0.25">
      <c r="A3542">
        <v>9261</v>
      </c>
      <c r="B3542" s="1">
        <v>45867</v>
      </c>
      <c r="C3542" s="2">
        <v>0.94813657407407403</v>
      </c>
      <c r="D3542">
        <v>1420</v>
      </c>
      <c r="E3542">
        <v>224</v>
      </c>
      <c r="F3542">
        <v>536</v>
      </c>
      <c r="G3542">
        <v>310</v>
      </c>
      <c r="H3542">
        <v>4</v>
      </c>
      <c r="I3542">
        <v>248</v>
      </c>
      <c r="J3542">
        <v>0</v>
      </c>
      <c r="K3542">
        <v>12.4</v>
      </c>
      <c r="L3542">
        <v>1004.4</v>
      </c>
      <c r="M3542" t="s">
        <v>18</v>
      </c>
      <c r="N3542" t="s">
        <v>21</v>
      </c>
      <c r="O3542">
        <v>57</v>
      </c>
      <c r="P3542">
        <v>4</v>
      </c>
      <c r="Q3542" t="s">
        <v>3284</v>
      </c>
      <c r="R3542">
        <v>508</v>
      </c>
      <c r="S3542" s="3">
        <v>0</v>
      </c>
      <c r="T3542" s="6">
        <v>409.20000000000005</v>
      </c>
      <c r="U3542" t="s">
        <v>6341</v>
      </c>
      <c r="V3542">
        <v>2025</v>
      </c>
      <c r="W3542" t="s">
        <v>6331</v>
      </c>
      <c r="X3542" t="str">
        <f>_xlfn.XLOOKUP(Orders_C[[#This Row],[Product_ID]],Products_C[Product_ID],Products_C[Product_Name])</f>
        <v>Chicken Bucket</v>
      </c>
      <c r="Y3542" t="str">
        <f>_xlfn.XLOOKUP(Orders_C[[#This Row],[Product_ID]],Products_C[Product_ID],Products_C[Category])</f>
        <v>Chicken</v>
      </c>
      <c r="Z3542" t="str">
        <f>_xlfn.XLOOKUP(Orders_C[[#This Row],[Store_ID]],Stores_c[Store_ID],Stores_c[City])</f>
        <v>Valdezton</v>
      </c>
      <c r="AA3542" t="str">
        <f>_xlfn.XLOOKUP(Orders_C[[#This Row],[Customer_ID]],Customers_c[Customer_ID],Customers_c[Customer_Name])</f>
        <v>Stephanie Welch</v>
      </c>
      <c r="AB3542" s="6">
        <f>Orders_C[[#This Row],[Quantity]]*Orders_C[[#This Row],[Unit_Price]]*(1-Orders_C[[#This Row],[Discount %]])+Orders_C[[#This Row],[Tax]]</f>
        <v>1004.4</v>
      </c>
      <c r="AC3542" s="9">
        <f>(Orders_C[[#This Row],[Unit_Price]]*Orders_C[[#This Row],[Quantity]])-Orders_C[[#This Row],[Discount]]+Orders_C[[#This Row],[Tax]]</f>
        <v>1004.4</v>
      </c>
      <c r="AD3542" t="str">
        <f>IF(COUNTIF(Orders_C[[#All],[Customer_ID]],Orders_C[[#This Row],[Customer_ID]])&gt;1,"Repeat","New")</f>
        <v>Repeat</v>
      </c>
      <c r="AE3542" t="str" cm="1">
        <f t="array" ref="AE3542">_xlfn.XLOOKUP(Orders_C[[#This Row],[Store_ID]],Stores_c[[#All],[Store_ID]],Stores_c[[#All],[City]])</f>
        <v>Valdezton</v>
      </c>
      <c r="AF3542" t="str" cm="1">
        <f t="array" ref="AF3542">_xlfn.XLOOKUP(Orders_C[[#This Row],[Store_ID]],Stores_c[[#All],[Store_ID]],Stores_c[[#All],[Manager_Name]])</f>
        <v>John Rodriguez</v>
      </c>
      <c r="AG3542" t="str" cm="1">
        <f t="array" ref="AG3542">_xlfn.XLOOKUP(Orders_C[[#This Row],[Store_ID]],Stores_c[[#All],[Store_ID]],Stores_c[[#All],[Store_Type]])</f>
        <v>Street</v>
      </c>
    </row>
    <row r="3543" spans="1:33" x14ac:dyDescent="0.25">
      <c r="A3543">
        <v>9922</v>
      </c>
      <c r="B3543" s="1">
        <v>45707</v>
      </c>
      <c r="C3543" s="2">
        <v>0.43387731481481484</v>
      </c>
      <c r="D3543">
        <v>1017</v>
      </c>
      <c r="E3543">
        <v>223</v>
      </c>
      <c r="F3543">
        <v>439</v>
      </c>
      <c r="G3543">
        <v>305</v>
      </c>
      <c r="H3543">
        <v>2</v>
      </c>
      <c r="I3543">
        <v>482</v>
      </c>
      <c r="J3543">
        <v>0</v>
      </c>
      <c r="K3543">
        <v>24.1</v>
      </c>
      <c r="L3543">
        <v>988.1</v>
      </c>
      <c r="M3543" t="s">
        <v>19</v>
      </c>
      <c r="N3543" t="s">
        <v>23</v>
      </c>
      <c r="O3543">
        <v>14</v>
      </c>
      <c r="P3543">
        <v>3</v>
      </c>
      <c r="Q3543" t="s">
        <v>3945</v>
      </c>
      <c r="R3543">
        <v>509</v>
      </c>
      <c r="S3543" s="3">
        <v>0</v>
      </c>
      <c r="T3543" s="6">
        <v>409.70000000000005</v>
      </c>
      <c r="U3543" t="s">
        <v>6338</v>
      </c>
      <c r="V3543">
        <v>2025</v>
      </c>
      <c r="W3543" t="s">
        <v>6333</v>
      </c>
      <c r="X3543" t="str">
        <f>_xlfn.XLOOKUP(Orders_C[[#This Row],[Product_ID]],Products_C[Product_ID],Products_C[Product_Name])</f>
        <v>Krushers</v>
      </c>
      <c r="Y3543" t="str">
        <f>_xlfn.XLOOKUP(Orders_C[[#This Row],[Product_ID]],Products_C[Product_ID],Products_C[Category])</f>
        <v>Dessert</v>
      </c>
      <c r="Z3543" t="str">
        <f>_xlfn.XLOOKUP(Orders_C[[#This Row],[Store_ID]],Stores_c[Store_ID],Stores_c[City])</f>
        <v>Chambershaven</v>
      </c>
      <c r="AA3543" t="str">
        <f>_xlfn.XLOOKUP(Orders_C[[#This Row],[Customer_ID]],Customers_c[Customer_ID],Customers_c[Customer_Name])</f>
        <v>Jonathan Stone</v>
      </c>
      <c r="AB3543" s="6">
        <f>Orders_C[[#This Row],[Quantity]]*Orders_C[[#This Row],[Unit_Price]]*(1-Orders_C[[#This Row],[Discount %]])+Orders_C[[#This Row],[Tax]]</f>
        <v>988.1</v>
      </c>
      <c r="AC3543" s="9">
        <f>(Orders_C[[#This Row],[Unit_Price]]*Orders_C[[#This Row],[Quantity]])-Orders_C[[#This Row],[Discount]]+Orders_C[[#This Row],[Tax]]</f>
        <v>988.1</v>
      </c>
      <c r="AD3543" t="str">
        <f>IF(COUNTIF(Orders_C[[#All],[Customer_ID]],Orders_C[[#This Row],[Customer_ID]])&gt;1,"Repeat","New")</f>
        <v>Repeat</v>
      </c>
      <c r="AE3543" t="str" cm="1">
        <f t="array" ref="AE3543">_xlfn.XLOOKUP(Orders_C[[#This Row],[Store_ID]],Stores_c[[#All],[Store_ID]],Stores_c[[#All],[City]])</f>
        <v>Chambershaven</v>
      </c>
      <c r="AF3543" t="str" cm="1">
        <f t="array" ref="AF3543">_xlfn.XLOOKUP(Orders_C[[#This Row],[Store_ID]],Stores_c[[#All],[Store_ID]],Stores_c[[#All],[Manager_Name]])</f>
        <v>Virginia Webster</v>
      </c>
      <c r="AG3543" t="str" cm="1">
        <f t="array" ref="AG3543">_xlfn.XLOOKUP(Orders_C[[#This Row],[Store_ID]],Stores_c[[#All],[Store_ID]],Stores_c[[#All],[Store_Type]])</f>
        <v>Street</v>
      </c>
    </row>
    <row r="3544" spans="1:33" x14ac:dyDescent="0.25">
      <c r="A3544">
        <v>8843</v>
      </c>
      <c r="B3544" s="1">
        <v>45765</v>
      </c>
      <c r="C3544" s="2">
        <v>0.86430555555555555</v>
      </c>
      <c r="D3544">
        <v>1337</v>
      </c>
      <c r="E3544">
        <v>220</v>
      </c>
      <c r="F3544">
        <v>526</v>
      </c>
      <c r="G3544">
        <v>322</v>
      </c>
      <c r="H3544">
        <v>2</v>
      </c>
      <c r="I3544">
        <v>494</v>
      </c>
      <c r="J3544">
        <v>10</v>
      </c>
      <c r="K3544">
        <v>24.7</v>
      </c>
      <c r="L3544">
        <v>1002.7</v>
      </c>
      <c r="M3544" t="s">
        <v>20</v>
      </c>
      <c r="N3544" t="s">
        <v>22</v>
      </c>
      <c r="O3544">
        <v>50</v>
      </c>
      <c r="P3544">
        <v>1</v>
      </c>
      <c r="Q3544" t="s">
        <v>2866</v>
      </c>
      <c r="R3544">
        <v>509</v>
      </c>
      <c r="S3544" s="3">
        <v>0.1</v>
      </c>
      <c r="T3544" s="6">
        <v>409.90000000000009</v>
      </c>
      <c r="U3544" t="s">
        <v>6337</v>
      </c>
      <c r="V3544">
        <v>2025</v>
      </c>
      <c r="W3544" t="s">
        <v>6331</v>
      </c>
      <c r="X3544" t="str">
        <f>_xlfn.XLOOKUP(Orders_C[[#This Row],[Product_ID]],Products_C[Product_ID],Products_C[Product_Name])</f>
        <v>Veg Burger</v>
      </c>
      <c r="Y3544" t="str">
        <f>_xlfn.XLOOKUP(Orders_C[[#This Row],[Product_ID]],Products_C[Product_ID],Products_C[Category])</f>
        <v>Burger</v>
      </c>
      <c r="Z3544" t="str">
        <f>_xlfn.XLOOKUP(Orders_C[[#This Row],[Store_ID]],Stores_c[Store_ID],Stores_c[City])</f>
        <v>Williamborough</v>
      </c>
      <c r="AA3544" t="str">
        <f>_xlfn.XLOOKUP(Orders_C[[#This Row],[Customer_ID]],Customers_c[Customer_ID],Customers_c[Customer_Name])</f>
        <v>Jennifer Dixon</v>
      </c>
      <c r="AB3544" s="6">
        <f>Orders_C[[#This Row],[Quantity]]*Orders_C[[#This Row],[Unit_Price]]*(1-Orders_C[[#This Row],[Discount %]])+Orders_C[[#This Row],[Tax]]</f>
        <v>913.90000000000009</v>
      </c>
      <c r="AC3544" s="9">
        <f>(Orders_C[[#This Row],[Unit_Price]]*Orders_C[[#This Row],[Quantity]])-Orders_C[[#This Row],[Discount]]+Orders_C[[#This Row],[Tax]]</f>
        <v>1002.7</v>
      </c>
      <c r="AD3544" t="str">
        <f>IF(COUNTIF(Orders_C[[#All],[Customer_ID]],Orders_C[[#This Row],[Customer_ID]])&gt;1,"Repeat","New")</f>
        <v>Repeat</v>
      </c>
      <c r="AE3544" t="str" cm="1">
        <f t="array" ref="AE3544">_xlfn.XLOOKUP(Orders_C[[#This Row],[Store_ID]],Stores_c[[#All],[Store_ID]],Stores_c[[#All],[City]])</f>
        <v>Williamborough</v>
      </c>
      <c r="AF3544" t="str" cm="1">
        <f t="array" ref="AF3544">_xlfn.XLOOKUP(Orders_C[[#This Row],[Store_ID]],Stores_c[[#All],[Store_ID]],Stores_c[[#All],[Manager_Name]])</f>
        <v>Michael Mcbride</v>
      </c>
      <c r="AG3544" t="str" cm="1">
        <f t="array" ref="AG3544">_xlfn.XLOOKUP(Orders_C[[#This Row],[Store_ID]],Stores_c[[#All],[Store_ID]],Stores_c[[#All],[Store_Type]])</f>
        <v>Mall</v>
      </c>
    </row>
    <row r="3545" spans="1:33" x14ac:dyDescent="0.25">
      <c r="A3545">
        <v>9021</v>
      </c>
      <c r="B3545" s="1">
        <v>45812</v>
      </c>
      <c r="C3545" s="2">
        <v>0.54350694444444447</v>
      </c>
      <c r="D3545">
        <v>1301</v>
      </c>
      <c r="E3545">
        <v>203</v>
      </c>
      <c r="F3545">
        <v>467</v>
      </c>
      <c r="G3545">
        <v>333</v>
      </c>
      <c r="H3545">
        <v>2</v>
      </c>
      <c r="I3545">
        <v>494</v>
      </c>
      <c r="J3545">
        <v>10</v>
      </c>
      <c r="K3545">
        <v>24.7</v>
      </c>
      <c r="L3545">
        <v>1002.7</v>
      </c>
      <c r="M3545" t="s">
        <v>19</v>
      </c>
      <c r="N3545" t="s">
        <v>23</v>
      </c>
      <c r="O3545">
        <v>30</v>
      </c>
      <c r="P3545">
        <v>3</v>
      </c>
      <c r="Q3545" t="s">
        <v>3044</v>
      </c>
      <c r="R3545">
        <v>502</v>
      </c>
      <c r="S3545" s="3">
        <v>0.1</v>
      </c>
      <c r="T3545" s="6">
        <v>409.90000000000009</v>
      </c>
      <c r="U3545" t="s">
        <v>6340</v>
      </c>
      <c r="V3545">
        <v>2025</v>
      </c>
      <c r="W3545" t="s">
        <v>6329</v>
      </c>
      <c r="X3545" t="str">
        <f>_xlfn.XLOOKUP(Orders_C[[#This Row],[Product_ID]],Products_C[Product_ID],Products_C[Product_Name])</f>
        <v>Chicken Wings</v>
      </c>
      <c r="Y3545" t="str">
        <f>_xlfn.XLOOKUP(Orders_C[[#This Row],[Product_ID]],Products_C[Product_ID],Products_C[Category])</f>
        <v>Burger</v>
      </c>
      <c r="Z3545" t="str">
        <f>_xlfn.XLOOKUP(Orders_C[[#This Row],[Store_ID]],Stores_c[Store_ID],Stores_c[City])</f>
        <v>Lake Williammouth</v>
      </c>
      <c r="AA3545" t="str">
        <f>_xlfn.XLOOKUP(Orders_C[[#This Row],[Customer_ID]],Customers_c[Customer_ID],Customers_c[Customer_Name])</f>
        <v>Jennifer Bishop</v>
      </c>
      <c r="AB3545" s="6">
        <f>Orders_C[[#This Row],[Quantity]]*Orders_C[[#This Row],[Unit_Price]]*(1-Orders_C[[#This Row],[Discount %]])+Orders_C[[#This Row],[Tax]]</f>
        <v>913.90000000000009</v>
      </c>
      <c r="AC3545" s="9">
        <f>(Orders_C[[#This Row],[Unit_Price]]*Orders_C[[#This Row],[Quantity]])-Orders_C[[#This Row],[Discount]]+Orders_C[[#This Row],[Tax]]</f>
        <v>1002.7</v>
      </c>
      <c r="AD3545" t="str">
        <f>IF(COUNTIF(Orders_C[[#All],[Customer_ID]],Orders_C[[#This Row],[Customer_ID]])&gt;1,"Repeat","New")</f>
        <v>Repeat</v>
      </c>
      <c r="AE3545" t="str" cm="1">
        <f t="array" ref="AE3545">_xlfn.XLOOKUP(Orders_C[[#This Row],[Store_ID]],Stores_c[[#All],[Store_ID]],Stores_c[[#All],[City]])</f>
        <v>Lake Williammouth</v>
      </c>
      <c r="AF3545" t="str" cm="1">
        <f t="array" ref="AF3545">_xlfn.XLOOKUP(Orders_C[[#This Row],[Store_ID]],Stores_c[[#All],[Store_ID]],Stores_c[[#All],[Manager_Name]])</f>
        <v>Stephanie Dominguez</v>
      </c>
      <c r="AG3545" t="str" cm="1">
        <f t="array" ref="AG3545">_xlfn.XLOOKUP(Orders_C[[#This Row],[Store_ID]],Stores_c[[#All],[Store_ID]],Stores_c[[#All],[Store_Type]])</f>
        <v>Drive-Thru</v>
      </c>
    </row>
    <row r="3546" spans="1:33" x14ac:dyDescent="0.25">
      <c r="A3546">
        <v>9611</v>
      </c>
      <c r="B3546" s="1">
        <v>45936</v>
      </c>
      <c r="C3546" s="2">
        <v>0.76422453703703708</v>
      </c>
      <c r="D3546">
        <v>1434</v>
      </c>
      <c r="E3546">
        <v>208</v>
      </c>
      <c r="F3546">
        <v>550</v>
      </c>
      <c r="G3546">
        <v>335</v>
      </c>
      <c r="H3546">
        <v>2</v>
      </c>
      <c r="I3546">
        <v>494</v>
      </c>
      <c r="J3546">
        <v>10</v>
      </c>
      <c r="K3546">
        <v>24.7</v>
      </c>
      <c r="L3546">
        <v>1002.7</v>
      </c>
      <c r="M3546" t="s">
        <v>18</v>
      </c>
      <c r="N3546" t="s">
        <v>23</v>
      </c>
      <c r="O3546">
        <v>15</v>
      </c>
      <c r="P3546">
        <v>3</v>
      </c>
      <c r="Q3546" t="s">
        <v>3634</v>
      </c>
      <c r="R3546">
        <v>505</v>
      </c>
      <c r="S3546" s="3">
        <v>0.1</v>
      </c>
      <c r="T3546" s="6">
        <v>409.90000000000009</v>
      </c>
      <c r="U3546" t="s">
        <v>6332</v>
      </c>
      <c r="V3546">
        <v>2025</v>
      </c>
      <c r="W3546" t="s">
        <v>6333</v>
      </c>
      <c r="X3546" t="str">
        <f>_xlfn.XLOOKUP(Orders_C[[#This Row],[Product_ID]],Products_C[Product_ID],Products_C[Product_Name])</f>
        <v>Krushers</v>
      </c>
      <c r="Y3546" t="str">
        <f>_xlfn.XLOOKUP(Orders_C[[#This Row],[Product_ID]],Products_C[Product_ID],Products_C[Category])</f>
        <v>Chicken</v>
      </c>
      <c r="Z3546" t="str">
        <f>_xlfn.XLOOKUP(Orders_C[[#This Row],[Store_ID]],Stores_c[Store_ID],Stores_c[City])</f>
        <v>Tracyview</v>
      </c>
      <c r="AA3546" t="str">
        <f>_xlfn.XLOOKUP(Orders_C[[#This Row],[Customer_ID]],Customers_c[Customer_ID],Customers_c[Customer_Name])</f>
        <v>Cheryl Wheeler</v>
      </c>
      <c r="AB3546" s="6">
        <f>Orders_C[[#This Row],[Quantity]]*Orders_C[[#This Row],[Unit_Price]]*(1-Orders_C[[#This Row],[Discount %]])+Orders_C[[#This Row],[Tax]]</f>
        <v>913.90000000000009</v>
      </c>
      <c r="AC3546" s="9">
        <f>(Orders_C[[#This Row],[Unit_Price]]*Orders_C[[#This Row],[Quantity]])-Orders_C[[#This Row],[Discount]]+Orders_C[[#This Row],[Tax]]</f>
        <v>1002.7</v>
      </c>
      <c r="AD3546" t="str">
        <f>IF(COUNTIF(Orders_C[[#All],[Customer_ID]],Orders_C[[#This Row],[Customer_ID]])&gt;1,"Repeat","New")</f>
        <v>Repeat</v>
      </c>
      <c r="AE3546" t="str" cm="1">
        <f t="array" ref="AE3546">_xlfn.XLOOKUP(Orders_C[[#This Row],[Store_ID]],Stores_c[[#All],[Store_ID]],Stores_c[[#All],[City]])</f>
        <v>Tracyview</v>
      </c>
      <c r="AF3546" t="str" cm="1">
        <f t="array" ref="AF3546">_xlfn.XLOOKUP(Orders_C[[#This Row],[Store_ID]],Stores_c[[#All],[Store_ID]],Stores_c[[#All],[Manager_Name]])</f>
        <v>Jeremiah Lee</v>
      </c>
      <c r="AG3546" t="str" cm="1">
        <f t="array" ref="AG3546">_xlfn.XLOOKUP(Orders_C[[#This Row],[Store_ID]],Stores_c[[#All],[Store_ID]],Stores_c[[#All],[Store_Type]])</f>
        <v>Mall</v>
      </c>
    </row>
    <row r="3547" spans="1:33" x14ac:dyDescent="0.25">
      <c r="A3547">
        <v>6540</v>
      </c>
      <c r="B3547" s="1">
        <v>45710</v>
      </c>
      <c r="C3547" s="2">
        <v>0.57416666666666671</v>
      </c>
      <c r="D3547">
        <v>1993</v>
      </c>
      <c r="E3547">
        <v>204</v>
      </c>
      <c r="F3547">
        <v>530</v>
      </c>
      <c r="G3547">
        <v>329</v>
      </c>
      <c r="H3547">
        <v>3</v>
      </c>
      <c r="I3547">
        <v>340</v>
      </c>
      <c r="J3547">
        <v>15</v>
      </c>
      <c r="K3547">
        <v>17</v>
      </c>
      <c r="L3547">
        <v>1022</v>
      </c>
      <c r="M3547" t="s">
        <v>18</v>
      </c>
      <c r="N3547" t="s">
        <v>23</v>
      </c>
      <c r="O3547">
        <v>48</v>
      </c>
      <c r="P3547">
        <v>4</v>
      </c>
      <c r="Q3547" t="s">
        <v>563</v>
      </c>
      <c r="R3547">
        <v>503</v>
      </c>
      <c r="S3547" s="3">
        <v>0.15</v>
      </c>
      <c r="T3547" s="6">
        <v>410</v>
      </c>
      <c r="U3547" t="s">
        <v>6338</v>
      </c>
      <c r="V3547">
        <v>2025</v>
      </c>
      <c r="W3547" t="s">
        <v>6331</v>
      </c>
      <c r="X3547" t="str">
        <f>_xlfn.XLOOKUP(Orders_C[[#This Row],[Product_ID]],Products_C[Product_ID],Products_C[Product_Name])</f>
        <v>Rice Bowl</v>
      </c>
      <c r="Y3547" t="str">
        <f>_xlfn.XLOOKUP(Orders_C[[#This Row],[Product_ID]],Products_C[Product_ID],Products_C[Category])</f>
        <v>Dessert</v>
      </c>
      <c r="Z3547" t="str">
        <f>_xlfn.XLOOKUP(Orders_C[[#This Row],[Store_ID]],Stores_c[Store_ID],Stores_c[City])</f>
        <v>New Robertfurt</v>
      </c>
      <c r="AA3547" t="str">
        <f>_xlfn.XLOOKUP(Orders_C[[#This Row],[Customer_ID]],Customers_c[Customer_ID],Customers_c[Customer_Name])</f>
        <v>Nancy Parks</v>
      </c>
      <c r="AB3547" s="6">
        <f>Orders_C[[#This Row],[Quantity]]*Orders_C[[#This Row],[Unit_Price]]*(1-Orders_C[[#This Row],[Discount %]])+Orders_C[[#This Row],[Tax]]</f>
        <v>884</v>
      </c>
      <c r="AC3547" s="9">
        <f>(Orders_C[[#This Row],[Unit_Price]]*Orders_C[[#This Row],[Quantity]])-Orders_C[[#This Row],[Discount]]+Orders_C[[#This Row],[Tax]]</f>
        <v>1022</v>
      </c>
      <c r="AD3547" t="str">
        <f>IF(COUNTIF(Orders_C[[#All],[Customer_ID]],Orders_C[[#This Row],[Customer_ID]])&gt;1,"Repeat","New")</f>
        <v>Repeat</v>
      </c>
      <c r="AE3547" t="str" cm="1">
        <f t="array" ref="AE3547">_xlfn.XLOOKUP(Orders_C[[#This Row],[Store_ID]],Stores_c[[#All],[Store_ID]],Stores_c[[#All],[City]])</f>
        <v>New Robertfurt</v>
      </c>
      <c r="AF3547" t="str" cm="1">
        <f t="array" ref="AF3547">_xlfn.XLOOKUP(Orders_C[[#This Row],[Store_ID]],Stores_c[[#All],[Store_ID]],Stores_c[[#All],[Manager_Name]])</f>
        <v>Tiffany Gomez</v>
      </c>
      <c r="AG3547" t="str" cm="1">
        <f t="array" ref="AG3547">_xlfn.XLOOKUP(Orders_C[[#This Row],[Store_ID]],Stores_c[[#All],[Store_ID]],Stores_c[[#All],[Store_Type]])</f>
        <v>Street</v>
      </c>
    </row>
    <row r="3548" spans="1:33" x14ac:dyDescent="0.25">
      <c r="A3548">
        <v>6697</v>
      </c>
      <c r="B3548" s="1">
        <v>45802</v>
      </c>
      <c r="C3548" s="2">
        <v>5.46875E-2</v>
      </c>
      <c r="D3548">
        <v>1378</v>
      </c>
      <c r="E3548">
        <v>210</v>
      </c>
      <c r="F3548">
        <v>515</v>
      </c>
      <c r="G3548">
        <v>336</v>
      </c>
      <c r="H3548">
        <v>3</v>
      </c>
      <c r="I3548">
        <v>328</v>
      </c>
      <c r="J3548">
        <v>0</v>
      </c>
      <c r="K3548">
        <v>16.399999999999999</v>
      </c>
      <c r="L3548">
        <v>1000.4</v>
      </c>
      <c r="M3548" t="s">
        <v>19</v>
      </c>
      <c r="N3548" t="s">
        <v>21</v>
      </c>
      <c r="O3548">
        <v>38</v>
      </c>
      <c r="P3548">
        <v>3</v>
      </c>
      <c r="Q3548" t="s">
        <v>720</v>
      </c>
      <c r="R3548">
        <v>509</v>
      </c>
      <c r="S3548" s="3">
        <v>0</v>
      </c>
      <c r="T3548" s="6">
        <v>410</v>
      </c>
      <c r="U3548" t="s">
        <v>6339</v>
      </c>
      <c r="V3548">
        <v>2025</v>
      </c>
      <c r="W3548" t="s">
        <v>6329</v>
      </c>
      <c r="X3548" t="str">
        <f>_xlfn.XLOOKUP(Orders_C[[#This Row],[Product_ID]],Products_C[Product_ID],Products_C[Product_Name])</f>
        <v>Chicken Bucket</v>
      </c>
      <c r="Y3548" t="str">
        <f>_xlfn.XLOOKUP(Orders_C[[#This Row],[Product_ID]],Products_C[Product_ID],Products_C[Category])</f>
        <v>Dessert</v>
      </c>
      <c r="Z3548" t="str">
        <f>_xlfn.XLOOKUP(Orders_C[[#This Row],[Store_ID]],Stores_c[Store_ID],Stores_c[City])</f>
        <v>East William</v>
      </c>
      <c r="AA3548" t="str">
        <f>_xlfn.XLOOKUP(Orders_C[[#This Row],[Customer_ID]],Customers_c[Customer_ID],Customers_c[Customer_Name])</f>
        <v>Chelsea Yang</v>
      </c>
      <c r="AB3548" s="6">
        <f>Orders_C[[#This Row],[Quantity]]*Orders_C[[#This Row],[Unit_Price]]*(1-Orders_C[[#This Row],[Discount %]])+Orders_C[[#This Row],[Tax]]</f>
        <v>1000.4</v>
      </c>
      <c r="AC3548" s="9">
        <f>(Orders_C[[#This Row],[Unit_Price]]*Orders_C[[#This Row],[Quantity]])-Orders_C[[#This Row],[Discount]]+Orders_C[[#This Row],[Tax]]</f>
        <v>1000.4</v>
      </c>
      <c r="AD3548" t="str">
        <f>IF(COUNTIF(Orders_C[[#All],[Customer_ID]],Orders_C[[#This Row],[Customer_ID]])&gt;1,"Repeat","New")</f>
        <v>Repeat</v>
      </c>
      <c r="AE3548" t="str" cm="1">
        <f t="array" ref="AE3548">_xlfn.XLOOKUP(Orders_C[[#This Row],[Store_ID]],Stores_c[[#All],[Store_ID]],Stores_c[[#All],[City]])</f>
        <v>East William</v>
      </c>
      <c r="AF3548" t="str" cm="1">
        <f t="array" ref="AF3548">_xlfn.XLOOKUP(Orders_C[[#This Row],[Store_ID]],Stores_c[[#All],[Store_ID]],Stores_c[[#All],[Manager_Name]])</f>
        <v>Victoria Butler</v>
      </c>
      <c r="AG3548" t="str" cm="1">
        <f t="array" ref="AG3548">_xlfn.XLOOKUP(Orders_C[[#This Row],[Store_ID]],Stores_c[[#All],[Store_ID]],Stores_c[[#All],[Store_Type]])</f>
        <v>Drive-Thru</v>
      </c>
    </row>
    <row r="3549" spans="1:33" x14ac:dyDescent="0.25">
      <c r="A3549">
        <v>7983</v>
      </c>
      <c r="B3549" s="1">
        <v>45941</v>
      </c>
      <c r="C3549" s="2">
        <v>0.40689814814814818</v>
      </c>
      <c r="D3549">
        <v>1670</v>
      </c>
      <c r="E3549">
        <v>218</v>
      </c>
      <c r="F3549">
        <v>444</v>
      </c>
      <c r="G3549">
        <v>334</v>
      </c>
      <c r="H3549">
        <v>3</v>
      </c>
      <c r="I3549">
        <v>328</v>
      </c>
      <c r="J3549">
        <v>0</v>
      </c>
      <c r="K3549">
        <v>16.399999999999999</v>
      </c>
      <c r="L3549">
        <v>1000.4</v>
      </c>
      <c r="M3549" t="s">
        <v>20</v>
      </c>
      <c r="N3549" t="s">
        <v>21</v>
      </c>
      <c r="O3549">
        <v>19</v>
      </c>
      <c r="P3549">
        <v>4</v>
      </c>
      <c r="Q3549" t="s">
        <v>2006</v>
      </c>
      <c r="R3549">
        <v>501</v>
      </c>
      <c r="S3549" s="3">
        <v>0</v>
      </c>
      <c r="T3549" s="6">
        <v>410</v>
      </c>
      <c r="U3549" t="s">
        <v>6332</v>
      </c>
      <c r="V3549">
        <v>2025</v>
      </c>
      <c r="W3549" t="s">
        <v>6333</v>
      </c>
      <c r="X3549" t="str">
        <f>_xlfn.XLOOKUP(Orders_C[[#This Row],[Product_ID]],Products_C[Product_ID],Products_C[Product_Name])</f>
        <v>Krushers</v>
      </c>
      <c r="Y3549" t="str">
        <f>_xlfn.XLOOKUP(Orders_C[[#This Row],[Product_ID]],Products_C[Product_ID],Products_C[Category])</f>
        <v>Dessert</v>
      </c>
      <c r="Z3549" t="str">
        <f>_xlfn.XLOOKUP(Orders_C[[#This Row],[Store_ID]],Stores_c[Store_ID],Stores_c[City])</f>
        <v>East Johnport</v>
      </c>
      <c r="AA3549" t="str">
        <f>_xlfn.XLOOKUP(Orders_C[[#This Row],[Customer_ID]],Customers_c[Customer_ID],Customers_c[Customer_Name])</f>
        <v>Nicholas Clark</v>
      </c>
      <c r="AB3549" s="6">
        <f>Orders_C[[#This Row],[Quantity]]*Orders_C[[#This Row],[Unit_Price]]*(1-Orders_C[[#This Row],[Discount %]])+Orders_C[[#This Row],[Tax]]</f>
        <v>1000.4</v>
      </c>
      <c r="AC3549" s="9">
        <f>(Orders_C[[#This Row],[Unit_Price]]*Orders_C[[#This Row],[Quantity]])-Orders_C[[#This Row],[Discount]]+Orders_C[[#This Row],[Tax]]</f>
        <v>1000.4</v>
      </c>
      <c r="AD3549" t="str">
        <f>IF(COUNTIF(Orders_C[[#All],[Customer_ID]],Orders_C[[#This Row],[Customer_ID]])&gt;1,"Repeat","New")</f>
        <v>Repeat</v>
      </c>
      <c r="AE3549" t="str" cm="1">
        <f t="array" ref="AE3549">_xlfn.XLOOKUP(Orders_C[[#This Row],[Store_ID]],Stores_c[[#All],[Store_ID]],Stores_c[[#All],[City]])</f>
        <v>East Johnport</v>
      </c>
      <c r="AF3549" t="str" cm="1">
        <f t="array" ref="AF3549">_xlfn.XLOOKUP(Orders_C[[#This Row],[Store_ID]],Stores_c[[#All],[Store_ID]],Stores_c[[#All],[Manager_Name]])</f>
        <v>Mr. Matthew Murillo III</v>
      </c>
      <c r="AG3549" t="str" cm="1">
        <f t="array" ref="AG3549">_xlfn.XLOOKUP(Orders_C[[#This Row],[Store_ID]],Stores_c[[#All],[Store_ID]],Stores_c[[#All],[Store_Type]])</f>
        <v>Street</v>
      </c>
    </row>
    <row r="3550" spans="1:33" x14ac:dyDescent="0.25">
      <c r="A3550">
        <v>8852</v>
      </c>
      <c r="B3550" s="1">
        <v>45922</v>
      </c>
      <c r="C3550" s="2">
        <v>0.85252314814814811</v>
      </c>
      <c r="D3550">
        <v>1351</v>
      </c>
      <c r="E3550">
        <v>211</v>
      </c>
      <c r="F3550">
        <v>441</v>
      </c>
      <c r="G3550">
        <v>302</v>
      </c>
      <c r="H3550">
        <v>3</v>
      </c>
      <c r="I3550">
        <v>332</v>
      </c>
      <c r="J3550">
        <v>5</v>
      </c>
      <c r="K3550">
        <v>16.600000000000001</v>
      </c>
      <c r="L3550">
        <v>1007.6</v>
      </c>
      <c r="M3550" t="s">
        <v>18</v>
      </c>
      <c r="N3550" t="s">
        <v>23</v>
      </c>
      <c r="O3550">
        <v>52</v>
      </c>
      <c r="P3550">
        <v>4</v>
      </c>
      <c r="Q3550" t="s">
        <v>2875</v>
      </c>
      <c r="R3550">
        <v>510</v>
      </c>
      <c r="S3550" s="3">
        <v>0.05</v>
      </c>
      <c r="T3550" s="6">
        <v>410</v>
      </c>
      <c r="U3550" t="s">
        <v>6335</v>
      </c>
      <c r="V3550">
        <v>2025</v>
      </c>
      <c r="W3550" t="s">
        <v>6331</v>
      </c>
      <c r="X3550" t="str">
        <f>_xlfn.XLOOKUP(Orders_C[[#This Row],[Product_ID]],Products_C[Product_ID],Products_C[Product_Name])</f>
        <v>Chicken Wings</v>
      </c>
      <c r="Y3550" t="str">
        <f>_xlfn.XLOOKUP(Orders_C[[#This Row],[Product_ID]],Products_C[Product_ID],Products_C[Category])</f>
        <v>Chicken</v>
      </c>
      <c r="Z3550" t="str">
        <f>_xlfn.XLOOKUP(Orders_C[[#This Row],[Store_ID]],Stores_c[Store_ID],Stores_c[City])</f>
        <v>North Robertstad</v>
      </c>
      <c r="AA3550" t="str">
        <f>_xlfn.XLOOKUP(Orders_C[[#This Row],[Customer_ID]],Customers_c[Customer_ID],Customers_c[Customer_Name])</f>
        <v>Mrs. Katie Le PhD</v>
      </c>
      <c r="AB3550" s="6">
        <f>Orders_C[[#This Row],[Quantity]]*Orders_C[[#This Row],[Unit_Price]]*(1-Orders_C[[#This Row],[Discount %]])+Orders_C[[#This Row],[Tax]]</f>
        <v>962.8</v>
      </c>
      <c r="AC3550" s="9">
        <f>(Orders_C[[#This Row],[Unit_Price]]*Orders_C[[#This Row],[Quantity]])-Orders_C[[#This Row],[Discount]]+Orders_C[[#This Row],[Tax]]</f>
        <v>1007.6</v>
      </c>
      <c r="AD3550" t="str">
        <f>IF(COUNTIF(Orders_C[[#All],[Customer_ID]],Orders_C[[#This Row],[Customer_ID]])&gt;1,"Repeat","New")</f>
        <v>Repeat</v>
      </c>
      <c r="AE3550" t="str" cm="1">
        <f t="array" ref="AE3550">_xlfn.XLOOKUP(Orders_C[[#This Row],[Store_ID]],Stores_c[[#All],[Store_ID]],Stores_c[[#All],[City]])</f>
        <v>North Robertstad</v>
      </c>
      <c r="AF3550" t="str" cm="1">
        <f t="array" ref="AF3550">_xlfn.XLOOKUP(Orders_C[[#This Row],[Store_ID]],Stores_c[[#All],[Store_ID]],Stores_c[[#All],[Manager_Name]])</f>
        <v>Mary Lewis</v>
      </c>
      <c r="AG3550" t="str" cm="1">
        <f t="array" ref="AG3550">_xlfn.XLOOKUP(Orders_C[[#This Row],[Store_ID]],Stores_c[[#All],[Store_ID]],Stores_c[[#All],[Store_Type]])</f>
        <v>Street</v>
      </c>
    </row>
    <row r="3551" spans="1:33" x14ac:dyDescent="0.25">
      <c r="A3551">
        <v>8917</v>
      </c>
      <c r="B3551" s="1">
        <v>45887</v>
      </c>
      <c r="C3551" s="2">
        <v>0.4201273148148148</v>
      </c>
      <c r="D3551">
        <v>1176</v>
      </c>
      <c r="E3551">
        <v>220</v>
      </c>
      <c r="F3551">
        <v>520</v>
      </c>
      <c r="G3551">
        <v>310</v>
      </c>
      <c r="H3551">
        <v>3</v>
      </c>
      <c r="I3551">
        <v>340</v>
      </c>
      <c r="J3551">
        <v>15</v>
      </c>
      <c r="K3551">
        <v>17</v>
      </c>
      <c r="L3551">
        <v>1022</v>
      </c>
      <c r="M3551" t="s">
        <v>18</v>
      </c>
      <c r="N3551" t="s">
        <v>21</v>
      </c>
      <c r="O3551">
        <v>52</v>
      </c>
      <c r="P3551">
        <v>4</v>
      </c>
      <c r="Q3551" t="s">
        <v>2940</v>
      </c>
      <c r="R3551">
        <v>502</v>
      </c>
      <c r="S3551" s="3">
        <v>0.15</v>
      </c>
      <c r="T3551" s="6">
        <v>410</v>
      </c>
      <c r="U3551" t="s">
        <v>6342</v>
      </c>
      <c r="V3551">
        <v>2025</v>
      </c>
      <c r="W3551" t="s">
        <v>6331</v>
      </c>
      <c r="X3551" t="str">
        <f>_xlfn.XLOOKUP(Orders_C[[#This Row],[Product_ID]],Products_C[Product_ID],Products_C[Product_Name])</f>
        <v>Chicken Bucket</v>
      </c>
      <c r="Y3551" t="str">
        <f>_xlfn.XLOOKUP(Orders_C[[#This Row],[Product_ID]],Products_C[Product_ID],Products_C[Category])</f>
        <v>Chicken</v>
      </c>
      <c r="Z3551" t="str">
        <f>_xlfn.XLOOKUP(Orders_C[[#This Row],[Store_ID]],Stores_c[Store_ID],Stores_c[City])</f>
        <v>Williamborough</v>
      </c>
      <c r="AA3551" t="str">
        <f>_xlfn.XLOOKUP(Orders_C[[#This Row],[Customer_ID]],Customers_c[Customer_ID],Customers_c[Customer_Name])</f>
        <v>Jamie Rollins</v>
      </c>
      <c r="AB3551" s="6">
        <f>Orders_C[[#This Row],[Quantity]]*Orders_C[[#This Row],[Unit_Price]]*(1-Orders_C[[#This Row],[Discount %]])+Orders_C[[#This Row],[Tax]]</f>
        <v>884</v>
      </c>
      <c r="AC3551" s="9">
        <f>(Orders_C[[#This Row],[Unit_Price]]*Orders_C[[#This Row],[Quantity]])-Orders_C[[#This Row],[Discount]]+Orders_C[[#This Row],[Tax]]</f>
        <v>1022</v>
      </c>
      <c r="AD3551" t="str">
        <f>IF(COUNTIF(Orders_C[[#All],[Customer_ID]],Orders_C[[#This Row],[Customer_ID]])&gt;1,"Repeat","New")</f>
        <v>Repeat</v>
      </c>
      <c r="AE3551" t="str" cm="1">
        <f t="array" ref="AE3551">_xlfn.XLOOKUP(Orders_C[[#This Row],[Store_ID]],Stores_c[[#All],[Store_ID]],Stores_c[[#All],[City]])</f>
        <v>Williamborough</v>
      </c>
      <c r="AF3551" t="str" cm="1">
        <f t="array" ref="AF3551">_xlfn.XLOOKUP(Orders_C[[#This Row],[Store_ID]],Stores_c[[#All],[Store_ID]],Stores_c[[#All],[Manager_Name]])</f>
        <v>Michael Mcbride</v>
      </c>
      <c r="AG3551" t="str" cm="1">
        <f t="array" ref="AG3551">_xlfn.XLOOKUP(Orders_C[[#This Row],[Store_ID]],Stores_c[[#All],[Store_ID]],Stores_c[[#All],[Store_Type]])</f>
        <v>Mall</v>
      </c>
    </row>
    <row r="3552" spans="1:33" x14ac:dyDescent="0.25">
      <c r="A3552">
        <v>9855</v>
      </c>
      <c r="B3552" s="1">
        <v>45878</v>
      </c>
      <c r="C3552" s="2">
        <v>0.63856481481481486</v>
      </c>
      <c r="D3552">
        <v>1421</v>
      </c>
      <c r="E3552">
        <v>209</v>
      </c>
      <c r="F3552">
        <v>536</v>
      </c>
      <c r="G3552">
        <v>319</v>
      </c>
      <c r="H3552">
        <v>3</v>
      </c>
      <c r="I3552">
        <v>336</v>
      </c>
      <c r="J3552">
        <v>10</v>
      </c>
      <c r="K3552">
        <v>16.8</v>
      </c>
      <c r="L3552">
        <v>1014.8</v>
      </c>
      <c r="M3552" t="s">
        <v>18</v>
      </c>
      <c r="N3552" t="s">
        <v>23</v>
      </c>
      <c r="O3552">
        <v>16</v>
      </c>
      <c r="P3552">
        <v>5</v>
      </c>
      <c r="Q3552" t="s">
        <v>3878</v>
      </c>
      <c r="R3552">
        <v>506</v>
      </c>
      <c r="S3552" s="3">
        <v>0.1</v>
      </c>
      <c r="T3552" s="6">
        <v>410</v>
      </c>
      <c r="U3552" t="s">
        <v>6342</v>
      </c>
      <c r="V3552">
        <v>2025</v>
      </c>
      <c r="W3552" t="s">
        <v>6333</v>
      </c>
      <c r="X3552" t="str">
        <f>_xlfn.XLOOKUP(Orders_C[[#This Row],[Product_ID]],Products_C[Product_ID],Products_C[Product_Name])</f>
        <v>Chocolate Lava Cake</v>
      </c>
      <c r="Y3552" t="str">
        <f>_xlfn.XLOOKUP(Orders_C[[#This Row],[Product_ID]],Products_C[Product_ID],Products_C[Category])</f>
        <v>Beverage</v>
      </c>
      <c r="Z3552" t="str">
        <f>_xlfn.XLOOKUP(Orders_C[[#This Row],[Store_ID]],Stores_c[Store_ID],Stores_c[City])</f>
        <v>Reidberg</v>
      </c>
      <c r="AA3552" t="str">
        <f>_xlfn.XLOOKUP(Orders_C[[#This Row],[Customer_ID]],Customers_c[Customer_ID],Customers_c[Customer_Name])</f>
        <v>Bradley Beasley</v>
      </c>
      <c r="AB3552" s="6">
        <f>Orders_C[[#This Row],[Quantity]]*Orders_C[[#This Row],[Unit_Price]]*(1-Orders_C[[#This Row],[Discount %]])+Orders_C[[#This Row],[Tax]]</f>
        <v>924</v>
      </c>
      <c r="AC3552" s="9">
        <f>(Orders_C[[#This Row],[Unit_Price]]*Orders_C[[#This Row],[Quantity]])-Orders_C[[#This Row],[Discount]]+Orders_C[[#This Row],[Tax]]</f>
        <v>1014.8</v>
      </c>
      <c r="AD3552" t="str">
        <f>IF(COUNTIF(Orders_C[[#All],[Customer_ID]],Orders_C[[#This Row],[Customer_ID]])&gt;1,"Repeat","New")</f>
        <v>Repeat</v>
      </c>
      <c r="AE3552" t="str" cm="1">
        <f t="array" ref="AE3552">_xlfn.XLOOKUP(Orders_C[[#This Row],[Store_ID]],Stores_c[[#All],[Store_ID]],Stores_c[[#All],[City]])</f>
        <v>Reidberg</v>
      </c>
      <c r="AF3552" t="str" cm="1">
        <f t="array" ref="AF3552">_xlfn.XLOOKUP(Orders_C[[#This Row],[Store_ID]],Stores_c[[#All],[Store_ID]],Stores_c[[#All],[Manager_Name]])</f>
        <v>Jeffrey Horn</v>
      </c>
      <c r="AG3552" t="str" cm="1">
        <f t="array" ref="AG3552">_xlfn.XLOOKUP(Orders_C[[#This Row],[Store_ID]],Stores_c[[#All],[Store_ID]],Stores_c[[#All],[Store_Type]])</f>
        <v>Drive-Thru</v>
      </c>
    </row>
    <row r="3553" spans="1:33" x14ac:dyDescent="0.25">
      <c r="A3553">
        <v>10373</v>
      </c>
      <c r="B3553" s="1">
        <v>45788</v>
      </c>
      <c r="C3553" s="2">
        <v>0.92238425925925926</v>
      </c>
      <c r="D3553">
        <v>1699</v>
      </c>
      <c r="E3553">
        <v>216</v>
      </c>
      <c r="F3553">
        <v>402</v>
      </c>
      <c r="G3553">
        <v>304</v>
      </c>
      <c r="H3553">
        <v>3</v>
      </c>
      <c r="I3553">
        <v>332</v>
      </c>
      <c r="J3553">
        <v>5</v>
      </c>
      <c r="K3553">
        <v>16.600000000000001</v>
      </c>
      <c r="L3553">
        <v>1007.6</v>
      </c>
      <c r="M3553" t="s">
        <v>19</v>
      </c>
      <c r="N3553" t="s">
        <v>22</v>
      </c>
      <c r="O3553">
        <v>57</v>
      </c>
      <c r="P3553">
        <v>1</v>
      </c>
      <c r="Q3553" t="s">
        <v>4396</v>
      </c>
      <c r="R3553">
        <v>507</v>
      </c>
      <c r="S3553" s="3">
        <v>0.05</v>
      </c>
      <c r="T3553" s="6">
        <v>410</v>
      </c>
      <c r="U3553" t="s">
        <v>6339</v>
      </c>
      <c r="V3553">
        <v>2025</v>
      </c>
      <c r="W3553" t="s">
        <v>6331</v>
      </c>
      <c r="X3553" t="str">
        <f>_xlfn.XLOOKUP(Orders_C[[#This Row],[Product_ID]],Products_C[Product_ID],Products_C[Product_Name])</f>
        <v>Veg Burger</v>
      </c>
      <c r="Y3553" t="str">
        <f>_xlfn.XLOOKUP(Orders_C[[#This Row],[Product_ID]],Products_C[Product_ID],Products_C[Category])</f>
        <v>Burger</v>
      </c>
      <c r="Z3553" t="str">
        <f>_xlfn.XLOOKUP(Orders_C[[#This Row],[Store_ID]],Stores_c[Store_ID],Stores_c[City])</f>
        <v>Garciaview</v>
      </c>
      <c r="AA3553" t="str">
        <f>_xlfn.XLOOKUP(Orders_C[[#This Row],[Customer_ID]],Customers_c[Customer_ID],Customers_c[Customer_Name])</f>
        <v>Jesus Bailey</v>
      </c>
      <c r="AB3553" s="6">
        <f>Orders_C[[#This Row],[Quantity]]*Orders_C[[#This Row],[Unit_Price]]*(1-Orders_C[[#This Row],[Discount %]])+Orders_C[[#This Row],[Tax]]</f>
        <v>962.8</v>
      </c>
      <c r="AC3553" s="9">
        <f>(Orders_C[[#This Row],[Unit_Price]]*Orders_C[[#This Row],[Quantity]])-Orders_C[[#This Row],[Discount]]+Orders_C[[#This Row],[Tax]]</f>
        <v>1007.6</v>
      </c>
      <c r="AD3553" t="str">
        <f>IF(COUNTIF(Orders_C[[#All],[Customer_ID]],Orders_C[[#This Row],[Customer_ID]])&gt;1,"Repeat","New")</f>
        <v>Repeat</v>
      </c>
      <c r="AE3553" t="str" cm="1">
        <f t="array" ref="AE3553">_xlfn.XLOOKUP(Orders_C[[#This Row],[Store_ID]],Stores_c[[#All],[Store_ID]],Stores_c[[#All],[City]])</f>
        <v>Garciaview</v>
      </c>
      <c r="AF3553" t="str" cm="1">
        <f t="array" ref="AF3553">_xlfn.XLOOKUP(Orders_C[[#This Row],[Store_ID]],Stores_c[[#All],[Store_ID]],Stores_c[[#All],[Manager_Name]])</f>
        <v>Karina Washington</v>
      </c>
      <c r="AG3553" t="str" cm="1">
        <f t="array" ref="AG3553">_xlfn.XLOOKUP(Orders_C[[#This Row],[Store_ID]],Stores_c[[#All],[Store_ID]],Stores_c[[#All],[Store_Type]])</f>
        <v>Drive-Thru</v>
      </c>
    </row>
    <row r="3554" spans="1:33" x14ac:dyDescent="0.25">
      <c r="A3554">
        <v>8599</v>
      </c>
      <c r="B3554" s="1">
        <v>45869</v>
      </c>
      <c r="C3554" s="2">
        <v>0.22017361111111111</v>
      </c>
      <c r="D3554">
        <v>1921</v>
      </c>
      <c r="E3554">
        <v>222</v>
      </c>
      <c r="F3554">
        <v>477</v>
      </c>
      <c r="G3554">
        <v>302</v>
      </c>
      <c r="H3554">
        <v>2</v>
      </c>
      <c r="I3554">
        <v>489</v>
      </c>
      <c r="J3554">
        <v>5</v>
      </c>
      <c r="K3554">
        <v>24.45</v>
      </c>
      <c r="L3554">
        <v>997.45</v>
      </c>
      <c r="M3554" t="s">
        <v>18</v>
      </c>
      <c r="N3554" t="s">
        <v>22</v>
      </c>
      <c r="O3554">
        <v>49</v>
      </c>
      <c r="P3554">
        <v>1</v>
      </c>
      <c r="Q3554" t="s">
        <v>2622</v>
      </c>
      <c r="R3554">
        <v>508</v>
      </c>
      <c r="S3554" s="3">
        <v>0.05</v>
      </c>
      <c r="T3554" s="6">
        <v>410.65000000000009</v>
      </c>
      <c r="U3554" t="s">
        <v>6341</v>
      </c>
      <c r="V3554">
        <v>2025</v>
      </c>
      <c r="W3554" t="s">
        <v>6331</v>
      </c>
      <c r="X3554" t="str">
        <f>_xlfn.XLOOKUP(Orders_C[[#This Row],[Product_ID]],Products_C[Product_ID],Products_C[Product_Name])</f>
        <v>Chicken Wings</v>
      </c>
      <c r="Y3554" t="str">
        <f>_xlfn.XLOOKUP(Orders_C[[#This Row],[Product_ID]],Products_C[Product_ID],Products_C[Category])</f>
        <v>Chicken</v>
      </c>
      <c r="Z3554" t="str">
        <f>_xlfn.XLOOKUP(Orders_C[[#This Row],[Store_ID]],Stores_c[Store_ID],Stores_c[City])</f>
        <v>New Steven</v>
      </c>
      <c r="AA3554" t="str">
        <f>_xlfn.XLOOKUP(Orders_C[[#This Row],[Customer_ID]],Customers_c[Customer_ID],Customers_c[Customer_Name])</f>
        <v>Michelle Holmes</v>
      </c>
      <c r="AB3554" s="6">
        <f>Orders_C[[#This Row],[Quantity]]*Orders_C[[#This Row],[Unit_Price]]*(1-Orders_C[[#This Row],[Discount %]])+Orders_C[[#This Row],[Tax]]</f>
        <v>953.55</v>
      </c>
      <c r="AC3554" s="9">
        <f>(Orders_C[[#This Row],[Unit_Price]]*Orders_C[[#This Row],[Quantity]])-Orders_C[[#This Row],[Discount]]+Orders_C[[#This Row],[Tax]]</f>
        <v>997.45</v>
      </c>
      <c r="AD3554" t="str">
        <f>IF(COUNTIF(Orders_C[[#All],[Customer_ID]],Orders_C[[#This Row],[Customer_ID]])&gt;1,"Repeat","New")</f>
        <v>Repeat</v>
      </c>
      <c r="AE3554" t="str" cm="1">
        <f t="array" ref="AE3554">_xlfn.XLOOKUP(Orders_C[[#This Row],[Store_ID]],Stores_c[[#All],[Store_ID]],Stores_c[[#All],[City]])</f>
        <v>New Steven</v>
      </c>
      <c r="AF3554" t="str" cm="1">
        <f t="array" ref="AF3554">_xlfn.XLOOKUP(Orders_C[[#This Row],[Store_ID]],Stores_c[[#All],[Store_ID]],Stores_c[[#All],[Manager_Name]])</f>
        <v>Terri Martinez</v>
      </c>
      <c r="AG3554" t="str" cm="1">
        <f t="array" ref="AG3554">_xlfn.XLOOKUP(Orders_C[[#This Row],[Store_ID]],Stores_c[[#All],[Store_ID]],Stores_c[[#All],[Store_Type]])</f>
        <v>Drive-Thru</v>
      </c>
    </row>
    <row r="3555" spans="1:33" x14ac:dyDescent="0.25">
      <c r="A3555">
        <v>8704</v>
      </c>
      <c r="B3555" s="1">
        <v>45853</v>
      </c>
      <c r="C3555" s="2">
        <v>0.62811342592592589</v>
      </c>
      <c r="D3555">
        <v>1625</v>
      </c>
      <c r="E3555">
        <v>222</v>
      </c>
      <c r="F3555">
        <v>482</v>
      </c>
      <c r="G3555">
        <v>334</v>
      </c>
      <c r="H3555">
        <v>2</v>
      </c>
      <c r="I3555">
        <v>495</v>
      </c>
      <c r="J3555">
        <v>10</v>
      </c>
      <c r="K3555">
        <v>24.75</v>
      </c>
      <c r="L3555">
        <v>1004.75</v>
      </c>
      <c r="M3555" t="s">
        <v>20</v>
      </c>
      <c r="N3555" t="s">
        <v>23</v>
      </c>
      <c r="O3555">
        <v>38</v>
      </c>
      <c r="P3555">
        <v>1</v>
      </c>
      <c r="Q3555" t="s">
        <v>2727</v>
      </c>
      <c r="R3555">
        <v>510</v>
      </c>
      <c r="S3555" s="3">
        <v>0.1</v>
      </c>
      <c r="T3555" s="6">
        <v>410.75</v>
      </c>
      <c r="U3555" t="s">
        <v>6341</v>
      </c>
      <c r="V3555">
        <v>2025</v>
      </c>
      <c r="W3555" t="s">
        <v>6329</v>
      </c>
      <c r="X3555" t="str">
        <f>_xlfn.XLOOKUP(Orders_C[[#This Row],[Product_ID]],Products_C[Product_ID],Products_C[Product_Name])</f>
        <v>Krushers</v>
      </c>
      <c r="Y3555" t="str">
        <f>_xlfn.XLOOKUP(Orders_C[[#This Row],[Product_ID]],Products_C[Product_ID],Products_C[Category])</f>
        <v>Dessert</v>
      </c>
      <c r="Z3555" t="str">
        <f>_xlfn.XLOOKUP(Orders_C[[#This Row],[Store_ID]],Stores_c[Store_ID],Stores_c[City])</f>
        <v>New Steven</v>
      </c>
      <c r="AA3555" t="str">
        <f>_xlfn.XLOOKUP(Orders_C[[#This Row],[Customer_ID]],Customers_c[Customer_ID],Customers_c[Customer_Name])</f>
        <v>Donald Martinez</v>
      </c>
      <c r="AB3555" s="6">
        <f>Orders_C[[#This Row],[Quantity]]*Orders_C[[#This Row],[Unit_Price]]*(1-Orders_C[[#This Row],[Discount %]])+Orders_C[[#This Row],[Tax]]</f>
        <v>915.75</v>
      </c>
      <c r="AC3555" s="9">
        <f>(Orders_C[[#This Row],[Unit_Price]]*Orders_C[[#This Row],[Quantity]])-Orders_C[[#This Row],[Discount]]+Orders_C[[#This Row],[Tax]]</f>
        <v>1004.75</v>
      </c>
      <c r="AD3555" t="str">
        <f>IF(COUNTIF(Orders_C[[#All],[Customer_ID]],Orders_C[[#This Row],[Customer_ID]])&gt;1,"Repeat","New")</f>
        <v>Repeat</v>
      </c>
      <c r="AE3555" t="str" cm="1">
        <f t="array" ref="AE3555">_xlfn.XLOOKUP(Orders_C[[#This Row],[Store_ID]],Stores_c[[#All],[Store_ID]],Stores_c[[#All],[City]])</f>
        <v>New Steven</v>
      </c>
      <c r="AF3555" t="str" cm="1">
        <f t="array" ref="AF3555">_xlfn.XLOOKUP(Orders_C[[#This Row],[Store_ID]],Stores_c[[#All],[Store_ID]],Stores_c[[#All],[Manager_Name]])</f>
        <v>Terri Martinez</v>
      </c>
      <c r="AG3555" t="str" cm="1">
        <f t="array" ref="AG3555">_xlfn.XLOOKUP(Orders_C[[#This Row],[Store_ID]],Stores_c[[#All],[Store_ID]],Stores_c[[#All],[Store_Type]])</f>
        <v>Drive-Thru</v>
      </c>
    </row>
    <row r="3556" spans="1:33" x14ac:dyDescent="0.25">
      <c r="A3556">
        <v>10152</v>
      </c>
      <c r="B3556" s="1">
        <v>46033</v>
      </c>
      <c r="C3556" s="2">
        <v>0.1464236111111111</v>
      </c>
      <c r="D3556">
        <v>1343</v>
      </c>
      <c r="E3556">
        <v>219</v>
      </c>
      <c r="F3556">
        <v>493</v>
      </c>
      <c r="G3556">
        <v>328</v>
      </c>
      <c r="H3556">
        <v>2</v>
      </c>
      <c r="I3556">
        <v>495</v>
      </c>
      <c r="J3556">
        <v>10</v>
      </c>
      <c r="K3556">
        <v>24.75</v>
      </c>
      <c r="L3556">
        <v>1004.75</v>
      </c>
      <c r="M3556" t="s">
        <v>18</v>
      </c>
      <c r="N3556" t="s">
        <v>23</v>
      </c>
      <c r="O3556">
        <v>29</v>
      </c>
      <c r="P3556">
        <v>3</v>
      </c>
      <c r="Q3556" t="s">
        <v>4175</v>
      </c>
      <c r="R3556">
        <v>501</v>
      </c>
      <c r="S3556" s="3">
        <v>0.1</v>
      </c>
      <c r="T3556" s="6">
        <v>410.75</v>
      </c>
      <c r="U3556" t="s">
        <v>6330</v>
      </c>
      <c r="V3556">
        <v>2026</v>
      </c>
      <c r="W3556" t="s">
        <v>6329</v>
      </c>
      <c r="X3556" t="str">
        <f>_xlfn.XLOOKUP(Orders_C[[#This Row],[Product_ID]],Products_C[Product_ID],Products_C[Product_Name])</f>
        <v>Rice Bowl</v>
      </c>
      <c r="Y3556" t="str">
        <f>_xlfn.XLOOKUP(Orders_C[[#This Row],[Product_ID]],Products_C[Product_ID],Products_C[Category])</f>
        <v>Burger</v>
      </c>
      <c r="Z3556" t="str">
        <f>_xlfn.XLOOKUP(Orders_C[[#This Row],[Store_ID]],Stores_c[Store_ID],Stores_c[City])</f>
        <v>Lake David</v>
      </c>
      <c r="AA3556" t="str">
        <f>_xlfn.XLOOKUP(Orders_C[[#This Row],[Customer_ID]],Customers_c[Customer_ID],Customers_c[Customer_Name])</f>
        <v>Aaron Anderson</v>
      </c>
      <c r="AB3556" s="6">
        <f>Orders_C[[#This Row],[Quantity]]*Orders_C[[#This Row],[Unit_Price]]*(1-Orders_C[[#This Row],[Discount %]])+Orders_C[[#This Row],[Tax]]</f>
        <v>915.75</v>
      </c>
      <c r="AC3556" s="9">
        <f>(Orders_C[[#This Row],[Unit_Price]]*Orders_C[[#This Row],[Quantity]])-Orders_C[[#This Row],[Discount]]+Orders_C[[#This Row],[Tax]]</f>
        <v>1004.75</v>
      </c>
      <c r="AD3556" t="str">
        <f>IF(COUNTIF(Orders_C[[#All],[Customer_ID]],Orders_C[[#This Row],[Customer_ID]])&gt;1,"Repeat","New")</f>
        <v>Repeat</v>
      </c>
      <c r="AE3556" t="str" cm="1">
        <f t="array" ref="AE3556">_xlfn.XLOOKUP(Orders_C[[#This Row],[Store_ID]],Stores_c[[#All],[Store_ID]],Stores_c[[#All],[City]])</f>
        <v>Lake David</v>
      </c>
      <c r="AF3556" t="str" cm="1">
        <f t="array" ref="AF3556">_xlfn.XLOOKUP(Orders_C[[#This Row],[Store_ID]],Stores_c[[#All],[Store_ID]],Stores_c[[#All],[Manager_Name]])</f>
        <v>Joshua Hines</v>
      </c>
      <c r="AG3556" t="str" cm="1">
        <f t="array" ref="AG3556">_xlfn.XLOOKUP(Orders_C[[#This Row],[Store_ID]],Stores_c[[#All],[Store_ID]],Stores_c[[#All],[Store_Type]])</f>
        <v>Street</v>
      </c>
    </row>
    <row r="3557" spans="1:33" x14ac:dyDescent="0.25">
      <c r="A3557">
        <v>6554</v>
      </c>
      <c r="B3557" s="1">
        <v>45784</v>
      </c>
      <c r="C3557" s="2">
        <v>0.69011574074074078</v>
      </c>
      <c r="D3557">
        <v>1157</v>
      </c>
      <c r="E3557">
        <v>213</v>
      </c>
      <c r="F3557">
        <v>475</v>
      </c>
      <c r="G3557">
        <v>335</v>
      </c>
      <c r="H3557">
        <v>4</v>
      </c>
      <c r="I3557">
        <v>249</v>
      </c>
      <c r="J3557">
        <v>0</v>
      </c>
      <c r="K3557">
        <v>12.45</v>
      </c>
      <c r="L3557">
        <v>1008.45</v>
      </c>
      <c r="M3557" t="s">
        <v>20</v>
      </c>
      <c r="N3557" t="s">
        <v>23</v>
      </c>
      <c r="O3557">
        <v>43</v>
      </c>
      <c r="P3557">
        <v>2</v>
      </c>
      <c r="Q3557" t="s">
        <v>577</v>
      </c>
      <c r="R3557">
        <v>504</v>
      </c>
      <c r="S3557" s="3">
        <v>0</v>
      </c>
      <c r="T3557" s="6">
        <v>410.85</v>
      </c>
      <c r="U3557" t="s">
        <v>6339</v>
      </c>
      <c r="V3557">
        <v>2025</v>
      </c>
      <c r="W3557" t="s">
        <v>6331</v>
      </c>
      <c r="X3557" t="str">
        <f>_xlfn.XLOOKUP(Orders_C[[#This Row],[Product_ID]],Products_C[Product_ID],Products_C[Product_Name])</f>
        <v>Krushers</v>
      </c>
      <c r="Y3557" t="str">
        <f>_xlfn.XLOOKUP(Orders_C[[#This Row],[Product_ID]],Products_C[Product_ID],Products_C[Category])</f>
        <v>Chicken</v>
      </c>
      <c r="Z3557" t="str">
        <f>_xlfn.XLOOKUP(Orders_C[[#This Row],[Store_ID]],Stores_c[Store_ID],Stores_c[City])</f>
        <v>Lake Kristashire</v>
      </c>
      <c r="AA3557" t="str">
        <f>_xlfn.XLOOKUP(Orders_C[[#This Row],[Customer_ID]],Customers_c[Customer_ID],Customers_c[Customer_Name])</f>
        <v>Matthew Shepard</v>
      </c>
      <c r="AB3557" s="6">
        <f>Orders_C[[#This Row],[Quantity]]*Orders_C[[#This Row],[Unit_Price]]*(1-Orders_C[[#This Row],[Discount %]])+Orders_C[[#This Row],[Tax]]</f>
        <v>1008.45</v>
      </c>
      <c r="AC3557" s="9">
        <f>(Orders_C[[#This Row],[Unit_Price]]*Orders_C[[#This Row],[Quantity]])-Orders_C[[#This Row],[Discount]]+Orders_C[[#This Row],[Tax]]</f>
        <v>1008.45</v>
      </c>
      <c r="AD3557" t="str">
        <f>IF(COUNTIF(Orders_C[[#All],[Customer_ID]],Orders_C[[#This Row],[Customer_ID]])&gt;1,"Repeat","New")</f>
        <v>Repeat</v>
      </c>
      <c r="AE3557" t="str" cm="1">
        <f t="array" ref="AE3557">_xlfn.XLOOKUP(Orders_C[[#This Row],[Store_ID]],Stores_c[[#All],[Store_ID]],Stores_c[[#All],[City]])</f>
        <v>Lake Kristashire</v>
      </c>
      <c r="AF3557" t="str" cm="1">
        <f t="array" ref="AF3557">_xlfn.XLOOKUP(Orders_C[[#This Row],[Store_ID]],Stores_c[[#All],[Store_ID]],Stores_c[[#All],[Manager_Name]])</f>
        <v>Andrea Daugherty</v>
      </c>
      <c r="AG3557" t="str" cm="1">
        <f t="array" ref="AG3557">_xlfn.XLOOKUP(Orders_C[[#This Row],[Store_ID]],Stores_c[[#All],[Store_ID]],Stores_c[[#All],[Store_Type]])</f>
        <v>Mall</v>
      </c>
    </row>
    <row r="3558" spans="1:33" x14ac:dyDescent="0.25">
      <c r="A3558">
        <v>8878</v>
      </c>
      <c r="B3558" s="1">
        <v>45845</v>
      </c>
      <c r="C3558" s="2">
        <v>0.32704861111111111</v>
      </c>
      <c r="D3558">
        <v>1838</v>
      </c>
      <c r="E3558">
        <v>222</v>
      </c>
      <c r="F3558">
        <v>423</v>
      </c>
      <c r="G3558">
        <v>301</v>
      </c>
      <c r="H3558">
        <v>4</v>
      </c>
      <c r="I3558">
        <v>249</v>
      </c>
      <c r="J3558">
        <v>0</v>
      </c>
      <c r="K3558">
        <v>12.45</v>
      </c>
      <c r="L3558">
        <v>1008.45</v>
      </c>
      <c r="M3558" t="s">
        <v>18</v>
      </c>
      <c r="N3558" t="s">
        <v>23</v>
      </c>
      <c r="O3558">
        <v>10</v>
      </c>
      <c r="P3558">
        <v>3</v>
      </c>
      <c r="Q3558" t="s">
        <v>2901</v>
      </c>
      <c r="R3558">
        <v>502</v>
      </c>
      <c r="S3558" s="3">
        <v>0</v>
      </c>
      <c r="T3558" s="6">
        <v>410.85</v>
      </c>
      <c r="U3558" t="s">
        <v>6341</v>
      </c>
      <c r="V3558">
        <v>2025</v>
      </c>
      <c r="W3558" t="s">
        <v>6333</v>
      </c>
      <c r="X3558" t="str">
        <f>_xlfn.XLOOKUP(Orders_C[[#This Row],[Product_ID]],Products_C[Product_ID],Products_C[Product_Name])</f>
        <v>Krushers</v>
      </c>
      <c r="Y3558" t="str">
        <f>_xlfn.XLOOKUP(Orders_C[[#This Row],[Product_ID]],Products_C[Product_ID],Products_C[Category])</f>
        <v>Burger</v>
      </c>
      <c r="Z3558" t="str">
        <f>_xlfn.XLOOKUP(Orders_C[[#This Row],[Store_ID]],Stores_c[Store_ID],Stores_c[City])</f>
        <v>New Steven</v>
      </c>
      <c r="AA3558" t="str">
        <f>_xlfn.XLOOKUP(Orders_C[[#This Row],[Customer_ID]],Customers_c[Customer_ID],Customers_c[Customer_Name])</f>
        <v>Makayla Martin</v>
      </c>
      <c r="AB3558" s="6">
        <f>Orders_C[[#This Row],[Quantity]]*Orders_C[[#This Row],[Unit_Price]]*(1-Orders_C[[#This Row],[Discount %]])+Orders_C[[#This Row],[Tax]]</f>
        <v>1008.45</v>
      </c>
      <c r="AC3558" s="9">
        <f>(Orders_C[[#This Row],[Unit_Price]]*Orders_C[[#This Row],[Quantity]])-Orders_C[[#This Row],[Discount]]+Orders_C[[#This Row],[Tax]]</f>
        <v>1008.45</v>
      </c>
      <c r="AD3558" t="str">
        <f>IF(COUNTIF(Orders_C[[#All],[Customer_ID]],Orders_C[[#This Row],[Customer_ID]])&gt;1,"Repeat","New")</f>
        <v>Repeat</v>
      </c>
      <c r="AE3558" t="str" cm="1">
        <f t="array" ref="AE3558">_xlfn.XLOOKUP(Orders_C[[#This Row],[Store_ID]],Stores_c[[#All],[Store_ID]],Stores_c[[#All],[City]])</f>
        <v>New Steven</v>
      </c>
      <c r="AF3558" t="str" cm="1">
        <f t="array" ref="AF3558">_xlfn.XLOOKUP(Orders_C[[#This Row],[Store_ID]],Stores_c[[#All],[Store_ID]],Stores_c[[#All],[Manager_Name]])</f>
        <v>Terri Martinez</v>
      </c>
      <c r="AG3558" t="str" cm="1">
        <f t="array" ref="AG3558">_xlfn.XLOOKUP(Orders_C[[#This Row],[Store_ID]],Stores_c[[#All],[Store_ID]],Stores_c[[#All],[Store_Type]])</f>
        <v>Drive-Thru</v>
      </c>
    </row>
    <row r="3559" spans="1:33" x14ac:dyDescent="0.25">
      <c r="A3559">
        <v>10662</v>
      </c>
      <c r="B3559" s="1">
        <v>45999</v>
      </c>
      <c r="C3559" s="2">
        <v>0.93629629629629629</v>
      </c>
      <c r="D3559">
        <v>1905</v>
      </c>
      <c r="E3559">
        <v>205</v>
      </c>
      <c r="F3559">
        <v>504</v>
      </c>
      <c r="G3559">
        <v>307</v>
      </c>
      <c r="H3559">
        <v>3</v>
      </c>
      <c r="I3559">
        <v>341</v>
      </c>
      <c r="J3559">
        <v>15</v>
      </c>
      <c r="K3559">
        <v>17.05</v>
      </c>
      <c r="L3559">
        <v>1025.05</v>
      </c>
      <c r="M3559" t="s">
        <v>20</v>
      </c>
      <c r="N3559" t="s">
        <v>21</v>
      </c>
      <c r="O3559">
        <v>30</v>
      </c>
      <c r="P3559">
        <v>3</v>
      </c>
      <c r="Q3559" t="s">
        <v>4685</v>
      </c>
      <c r="R3559">
        <v>505</v>
      </c>
      <c r="S3559" s="3">
        <v>0.15</v>
      </c>
      <c r="T3559" s="6">
        <v>411.25</v>
      </c>
      <c r="U3559" t="s">
        <v>6328</v>
      </c>
      <c r="V3559">
        <v>2025</v>
      </c>
      <c r="W3559" t="s">
        <v>6329</v>
      </c>
      <c r="X3559" t="str">
        <f>_xlfn.XLOOKUP(Orders_C[[#This Row],[Product_ID]],Products_C[Product_ID],Products_C[Product_Name])</f>
        <v>Chicken Wings</v>
      </c>
      <c r="Y3559" t="str">
        <f>_xlfn.XLOOKUP(Orders_C[[#This Row],[Product_ID]],Products_C[Product_ID],Products_C[Category])</f>
        <v>Chicken</v>
      </c>
      <c r="Z3559" t="str">
        <f>_xlfn.XLOOKUP(Orders_C[[#This Row],[Store_ID]],Stores_c[Store_ID],Stores_c[City])</f>
        <v>Port Jacob</v>
      </c>
      <c r="AA3559" t="str">
        <f>_xlfn.XLOOKUP(Orders_C[[#This Row],[Customer_ID]],Customers_c[Customer_ID],Customers_c[Customer_Name])</f>
        <v>Jonathan Hurst</v>
      </c>
      <c r="AB3559" s="6">
        <f>Orders_C[[#This Row],[Quantity]]*Orders_C[[#This Row],[Unit_Price]]*(1-Orders_C[[#This Row],[Discount %]])+Orders_C[[#This Row],[Tax]]</f>
        <v>886.59999999999991</v>
      </c>
      <c r="AC3559" s="9">
        <f>(Orders_C[[#This Row],[Unit_Price]]*Orders_C[[#This Row],[Quantity]])-Orders_C[[#This Row],[Discount]]+Orders_C[[#This Row],[Tax]]</f>
        <v>1025.05</v>
      </c>
      <c r="AD3559" t="str">
        <f>IF(COUNTIF(Orders_C[[#All],[Customer_ID]],Orders_C[[#This Row],[Customer_ID]])&gt;1,"Repeat","New")</f>
        <v>Repeat</v>
      </c>
      <c r="AE3559" t="str" cm="1">
        <f t="array" ref="AE3559">_xlfn.XLOOKUP(Orders_C[[#This Row],[Store_ID]],Stores_c[[#All],[Store_ID]],Stores_c[[#All],[City]])</f>
        <v>Port Jacob</v>
      </c>
      <c r="AF3559" t="str" cm="1">
        <f t="array" ref="AF3559">_xlfn.XLOOKUP(Orders_C[[#This Row],[Store_ID]],Stores_c[[#All],[Store_ID]],Stores_c[[#All],[Manager_Name]])</f>
        <v>David Harris</v>
      </c>
      <c r="AG3559" t="str" cm="1">
        <f t="array" ref="AG3559">_xlfn.XLOOKUP(Orders_C[[#This Row],[Store_ID]],Stores_c[[#All],[Store_ID]],Stores_c[[#All],[Store_Type]])</f>
        <v>Mall</v>
      </c>
    </row>
    <row r="3560" spans="1:33" x14ac:dyDescent="0.25">
      <c r="A3560">
        <v>6162</v>
      </c>
      <c r="B3560" s="1">
        <v>45916</v>
      </c>
      <c r="C3560" s="2">
        <v>0.1182175925925926</v>
      </c>
      <c r="D3560">
        <v>1848</v>
      </c>
      <c r="E3560">
        <v>201</v>
      </c>
      <c r="F3560">
        <v>527</v>
      </c>
      <c r="G3560">
        <v>316</v>
      </c>
      <c r="H3560">
        <v>3</v>
      </c>
      <c r="I3560">
        <v>329</v>
      </c>
      <c r="J3560">
        <v>0</v>
      </c>
      <c r="K3560">
        <v>16.45</v>
      </c>
      <c r="L3560">
        <v>1003.45</v>
      </c>
      <c r="M3560" t="s">
        <v>19</v>
      </c>
      <c r="N3560" t="s">
        <v>23</v>
      </c>
      <c r="O3560">
        <v>46</v>
      </c>
      <c r="P3560">
        <v>2</v>
      </c>
      <c r="Q3560" t="s">
        <v>185</v>
      </c>
      <c r="R3560">
        <v>504</v>
      </c>
      <c r="S3560" s="3">
        <v>0</v>
      </c>
      <c r="T3560" s="6">
        <v>411.25000000000011</v>
      </c>
      <c r="U3560" t="s">
        <v>6335</v>
      </c>
      <c r="V3560">
        <v>2025</v>
      </c>
      <c r="W3560" t="s">
        <v>6331</v>
      </c>
      <c r="X3560" t="str">
        <f>_xlfn.XLOOKUP(Orders_C[[#This Row],[Product_ID]],Products_C[Product_ID],Products_C[Product_Name])</f>
        <v>Popcorn Chicken</v>
      </c>
      <c r="Y3560" t="str">
        <f>_xlfn.XLOOKUP(Orders_C[[#This Row],[Product_ID]],Products_C[Product_ID],Products_C[Category])</f>
        <v>Dessert</v>
      </c>
      <c r="Z3560" t="str">
        <f>_xlfn.XLOOKUP(Orders_C[[#This Row],[Store_ID]],Stores_c[Store_ID],Stores_c[City])</f>
        <v>Lake Nicholasburgh</v>
      </c>
      <c r="AA3560" t="str">
        <f>_xlfn.XLOOKUP(Orders_C[[#This Row],[Customer_ID]],Customers_c[Customer_ID],Customers_c[Customer_Name])</f>
        <v>Elizabeth Koch</v>
      </c>
      <c r="AB3560" s="6">
        <f>Orders_C[[#This Row],[Quantity]]*Orders_C[[#This Row],[Unit_Price]]*(1-Orders_C[[#This Row],[Discount %]])+Orders_C[[#This Row],[Tax]]</f>
        <v>1003.45</v>
      </c>
      <c r="AC3560" s="9">
        <f>(Orders_C[[#This Row],[Unit_Price]]*Orders_C[[#This Row],[Quantity]])-Orders_C[[#This Row],[Discount]]+Orders_C[[#This Row],[Tax]]</f>
        <v>1003.45</v>
      </c>
      <c r="AD3560" t="str">
        <f>IF(COUNTIF(Orders_C[[#All],[Customer_ID]],Orders_C[[#This Row],[Customer_ID]])&gt;1,"Repeat","New")</f>
        <v>Repeat</v>
      </c>
      <c r="AE3560" t="str" cm="1">
        <f t="array" ref="AE3560">_xlfn.XLOOKUP(Orders_C[[#This Row],[Store_ID]],Stores_c[[#All],[Store_ID]],Stores_c[[#All],[City]])</f>
        <v>Lake Nicholasburgh</v>
      </c>
      <c r="AF3560" t="str" cm="1">
        <f t="array" ref="AF3560">_xlfn.XLOOKUP(Orders_C[[#This Row],[Store_ID]],Stores_c[[#All],[Store_ID]],Stores_c[[#All],[Manager_Name]])</f>
        <v>Maurice Garcia</v>
      </c>
      <c r="AG3560" t="str" cm="1">
        <f t="array" ref="AG3560">_xlfn.XLOOKUP(Orders_C[[#This Row],[Store_ID]],Stores_c[[#All],[Store_ID]],Stores_c[[#All],[Store_Type]])</f>
        <v>Mall</v>
      </c>
    </row>
    <row r="3561" spans="1:33" x14ac:dyDescent="0.25">
      <c r="A3561">
        <v>10084</v>
      </c>
      <c r="B3561" s="1">
        <v>45981</v>
      </c>
      <c r="C3561" s="2">
        <v>0.28508101851851853</v>
      </c>
      <c r="D3561">
        <v>1089</v>
      </c>
      <c r="E3561">
        <v>211</v>
      </c>
      <c r="F3561">
        <v>435</v>
      </c>
      <c r="G3561">
        <v>317</v>
      </c>
      <c r="H3561">
        <v>3</v>
      </c>
      <c r="I3561">
        <v>329</v>
      </c>
      <c r="J3561">
        <v>0</v>
      </c>
      <c r="K3561">
        <v>16.45</v>
      </c>
      <c r="L3561">
        <v>1003.45</v>
      </c>
      <c r="M3561" t="s">
        <v>19</v>
      </c>
      <c r="N3561" t="s">
        <v>21</v>
      </c>
      <c r="O3561">
        <v>31</v>
      </c>
      <c r="P3561">
        <v>1</v>
      </c>
      <c r="Q3561" t="s">
        <v>4107</v>
      </c>
      <c r="R3561">
        <v>507</v>
      </c>
      <c r="S3561" s="3">
        <v>0</v>
      </c>
      <c r="T3561" s="6">
        <v>411.25000000000011</v>
      </c>
      <c r="U3561" t="s">
        <v>6336</v>
      </c>
      <c r="V3561">
        <v>2025</v>
      </c>
      <c r="W3561" t="s">
        <v>6329</v>
      </c>
      <c r="X3561" t="str">
        <f>_xlfn.XLOOKUP(Orders_C[[#This Row],[Product_ID]],Products_C[Product_ID],Products_C[Product_Name])</f>
        <v>Popcorn Chicken</v>
      </c>
      <c r="Y3561" t="str">
        <f>_xlfn.XLOOKUP(Orders_C[[#This Row],[Product_ID]],Products_C[Product_ID],Products_C[Category])</f>
        <v>Dessert</v>
      </c>
      <c r="Z3561" t="str">
        <f>_xlfn.XLOOKUP(Orders_C[[#This Row],[Store_ID]],Stores_c[Store_ID],Stores_c[City])</f>
        <v>North Robertstad</v>
      </c>
      <c r="AA3561" t="str">
        <f>_xlfn.XLOOKUP(Orders_C[[#This Row],[Customer_ID]],Customers_c[Customer_ID],Customers_c[Customer_Name])</f>
        <v>Megan Torres</v>
      </c>
      <c r="AB3561" s="6">
        <f>Orders_C[[#This Row],[Quantity]]*Orders_C[[#This Row],[Unit_Price]]*(1-Orders_C[[#This Row],[Discount %]])+Orders_C[[#This Row],[Tax]]</f>
        <v>1003.45</v>
      </c>
      <c r="AC3561" s="9">
        <f>(Orders_C[[#This Row],[Unit_Price]]*Orders_C[[#This Row],[Quantity]])-Orders_C[[#This Row],[Discount]]+Orders_C[[#This Row],[Tax]]</f>
        <v>1003.45</v>
      </c>
      <c r="AD3561" t="str">
        <f>IF(COUNTIF(Orders_C[[#All],[Customer_ID]],Orders_C[[#This Row],[Customer_ID]])&gt;1,"Repeat","New")</f>
        <v>Repeat</v>
      </c>
      <c r="AE3561" t="str" cm="1">
        <f t="array" ref="AE3561">_xlfn.XLOOKUP(Orders_C[[#This Row],[Store_ID]],Stores_c[[#All],[Store_ID]],Stores_c[[#All],[City]])</f>
        <v>North Robertstad</v>
      </c>
      <c r="AF3561" t="str" cm="1">
        <f t="array" ref="AF3561">_xlfn.XLOOKUP(Orders_C[[#This Row],[Store_ID]],Stores_c[[#All],[Store_ID]],Stores_c[[#All],[Manager_Name]])</f>
        <v>Mary Lewis</v>
      </c>
      <c r="AG3561" t="str" cm="1">
        <f t="array" ref="AG3561">_xlfn.XLOOKUP(Orders_C[[#This Row],[Store_ID]],Stores_c[[#All],[Store_ID]],Stores_c[[#All],[Store_Type]])</f>
        <v>Street</v>
      </c>
    </row>
    <row r="3562" spans="1:33" x14ac:dyDescent="0.25">
      <c r="A3562">
        <v>9622</v>
      </c>
      <c r="B3562" s="1">
        <v>45737</v>
      </c>
      <c r="C3562" s="2">
        <v>0.75258101851851855</v>
      </c>
      <c r="D3562">
        <v>1585</v>
      </c>
      <c r="E3562">
        <v>210</v>
      </c>
      <c r="F3562">
        <v>451</v>
      </c>
      <c r="G3562">
        <v>337</v>
      </c>
      <c r="H3562">
        <v>2</v>
      </c>
      <c r="I3562">
        <v>496</v>
      </c>
      <c r="J3562">
        <v>10</v>
      </c>
      <c r="K3562">
        <v>24.8</v>
      </c>
      <c r="L3562">
        <v>1006.8</v>
      </c>
      <c r="M3562" t="s">
        <v>20</v>
      </c>
      <c r="N3562" t="s">
        <v>21</v>
      </c>
      <c r="O3562">
        <v>35</v>
      </c>
      <c r="P3562">
        <v>3</v>
      </c>
      <c r="Q3562" t="s">
        <v>3645</v>
      </c>
      <c r="R3562">
        <v>509</v>
      </c>
      <c r="S3562" s="3">
        <v>0.1</v>
      </c>
      <c r="T3562" s="6">
        <v>411.6</v>
      </c>
      <c r="U3562" t="s">
        <v>6334</v>
      </c>
      <c r="V3562">
        <v>2025</v>
      </c>
      <c r="W3562" t="s">
        <v>6329</v>
      </c>
      <c r="X3562" t="str">
        <f>_xlfn.XLOOKUP(Orders_C[[#This Row],[Product_ID]],Products_C[Product_ID],Products_C[Product_Name])</f>
        <v>Chocolate Lava Cake</v>
      </c>
      <c r="Y3562" t="str">
        <f>_xlfn.XLOOKUP(Orders_C[[#This Row],[Product_ID]],Products_C[Product_ID],Products_C[Category])</f>
        <v>Chicken</v>
      </c>
      <c r="Z3562" t="str">
        <f>_xlfn.XLOOKUP(Orders_C[[#This Row],[Store_ID]],Stores_c[Store_ID],Stores_c[City])</f>
        <v>East William</v>
      </c>
      <c r="AA3562" t="str">
        <f>_xlfn.XLOOKUP(Orders_C[[#This Row],[Customer_ID]],Customers_c[Customer_ID],Customers_c[Customer_Name])</f>
        <v>Brandon Walker</v>
      </c>
      <c r="AB3562" s="6">
        <f>Orders_C[[#This Row],[Quantity]]*Orders_C[[#This Row],[Unit_Price]]*(1-Orders_C[[#This Row],[Discount %]])+Orders_C[[#This Row],[Tax]]</f>
        <v>917.6</v>
      </c>
      <c r="AC3562" s="9">
        <f>(Orders_C[[#This Row],[Unit_Price]]*Orders_C[[#This Row],[Quantity]])-Orders_C[[#This Row],[Discount]]+Orders_C[[#This Row],[Tax]]</f>
        <v>1006.8</v>
      </c>
      <c r="AD3562" t="str">
        <f>IF(COUNTIF(Orders_C[[#All],[Customer_ID]],Orders_C[[#This Row],[Customer_ID]])&gt;1,"Repeat","New")</f>
        <v>Repeat</v>
      </c>
      <c r="AE3562" t="str" cm="1">
        <f t="array" ref="AE3562">_xlfn.XLOOKUP(Orders_C[[#This Row],[Store_ID]],Stores_c[[#All],[Store_ID]],Stores_c[[#All],[City]])</f>
        <v>East William</v>
      </c>
      <c r="AF3562" t="str" cm="1">
        <f t="array" ref="AF3562">_xlfn.XLOOKUP(Orders_C[[#This Row],[Store_ID]],Stores_c[[#All],[Store_ID]],Stores_c[[#All],[Manager_Name]])</f>
        <v>Victoria Butler</v>
      </c>
      <c r="AG3562" t="str" cm="1">
        <f t="array" ref="AG3562">_xlfn.XLOOKUP(Orders_C[[#This Row],[Store_ID]],Stores_c[[#All],[Store_ID]],Stores_c[[#All],[Store_Type]])</f>
        <v>Drive-Thru</v>
      </c>
    </row>
    <row r="3563" spans="1:33" x14ac:dyDescent="0.25">
      <c r="A3563">
        <v>7416</v>
      </c>
      <c r="B3563" s="1">
        <v>45935</v>
      </c>
      <c r="C3563" s="2">
        <v>0.87168981481481478</v>
      </c>
      <c r="D3563">
        <v>1525</v>
      </c>
      <c r="E3563">
        <v>209</v>
      </c>
      <c r="F3563">
        <v>438</v>
      </c>
      <c r="G3563">
        <v>312</v>
      </c>
      <c r="H3563">
        <v>2</v>
      </c>
      <c r="I3563">
        <v>485</v>
      </c>
      <c r="J3563">
        <v>0</v>
      </c>
      <c r="K3563">
        <v>24.25</v>
      </c>
      <c r="L3563">
        <v>994.25</v>
      </c>
      <c r="M3563" t="s">
        <v>18</v>
      </c>
      <c r="N3563" t="s">
        <v>21</v>
      </c>
      <c r="O3563">
        <v>40</v>
      </c>
      <c r="P3563">
        <v>1</v>
      </c>
      <c r="Q3563" t="s">
        <v>1439</v>
      </c>
      <c r="R3563">
        <v>505</v>
      </c>
      <c r="S3563" s="3">
        <v>0</v>
      </c>
      <c r="T3563" s="6">
        <v>412.25</v>
      </c>
      <c r="U3563" t="s">
        <v>6332</v>
      </c>
      <c r="V3563">
        <v>2025</v>
      </c>
      <c r="W3563" t="s">
        <v>6329</v>
      </c>
      <c r="X3563" t="str">
        <f>_xlfn.XLOOKUP(Orders_C[[#This Row],[Product_ID]],Products_C[Product_ID],Products_C[Product_Name])</f>
        <v>Veg Burger</v>
      </c>
      <c r="Y3563" t="str">
        <f>_xlfn.XLOOKUP(Orders_C[[#This Row],[Product_ID]],Products_C[Product_ID],Products_C[Category])</f>
        <v>Burger</v>
      </c>
      <c r="Z3563" t="str">
        <f>_xlfn.XLOOKUP(Orders_C[[#This Row],[Store_ID]],Stores_c[Store_ID],Stores_c[City])</f>
        <v>Reidberg</v>
      </c>
      <c r="AA3563" t="str">
        <f>_xlfn.XLOOKUP(Orders_C[[#This Row],[Customer_ID]],Customers_c[Customer_ID],Customers_c[Customer_Name])</f>
        <v>Crystal Melendez</v>
      </c>
      <c r="AB3563" s="6">
        <f>Orders_C[[#This Row],[Quantity]]*Orders_C[[#This Row],[Unit_Price]]*(1-Orders_C[[#This Row],[Discount %]])+Orders_C[[#This Row],[Tax]]</f>
        <v>994.25</v>
      </c>
      <c r="AC3563" s="9">
        <f>(Orders_C[[#This Row],[Unit_Price]]*Orders_C[[#This Row],[Quantity]])-Orders_C[[#This Row],[Discount]]+Orders_C[[#This Row],[Tax]]</f>
        <v>994.25</v>
      </c>
      <c r="AD3563" t="str">
        <f>IF(COUNTIF(Orders_C[[#All],[Customer_ID]],Orders_C[[#This Row],[Customer_ID]])&gt;1,"Repeat","New")</f>
        <v>Repeat</v>
      </c>
      <c r="AE3563" t="str" cm="1">
        <f t="array" ref="AE3563">_xlfn.XLOOKUP(Orders_C[[#This Row],[Store_ID]],Stores_c[[#All],[Store_ID]],Stores_c[[#All],[City]])</f>
        <v>Reidberg</v>
      </c>
      <c r="AF3563" t="str" cm="1">
        <f t="array" ref="AF3563">_xlfn.XLOOKUP(Orders_C[[#This Row],[Store_ID]],Stores_c[[#All],[Store_ID]],Stores_c[[#All],[Manager_Name]])</f>
        <v>Jeffrey Horn</v>
      </c>
      <c r="AG3563" t="str" cm="1">
        <f t="array" ref="AG3563">_xlfn.XLOOKUP(Orders_C[[#This Row],[Store_ID]],Stores_c[[#All],[Store_ID]],Stores_c[[#All],[Store_Type]])</f>
        <v>Drive-Thru</v>
      </c>
    </row>
    <row r="3564" spans="1:33" x14ac:dyDescent="0.25">
      <c r="A3564">
        <v>6342</v>
      </c>
      <c r="B3564" s="1">
        <v>45817</v>
      </c>
      <c r="C3564" s="2">
        <v>9.0231481481481482E-2</v>
      </c>
      <c r="D3564">
        <v>1344</v>
      </c>
      <c r="E3564">
        <v>223</v>
      </c>
      <c r="F3564">
        <v>492</v>
      </c>
      <c r="G3564">
        <v>308</v>
      </c>
      <c r="H3564">
        <v>2</v>
      </c>
      <c r="I3564">
        <v>491</v>
      </c>
      <c r="J3564">
        <v>5</v>
      </c>
      <c r="K3564">
        <v>24.55</v>
      </c>
      <c r="L3564">
        <v>1001.55</v>
      </c>
      <c r="M3564" t="s">
        <v>20</v>
      </c>
      <c r="N3564" t="s">
        <v>22</v>
      </c>
      <c r="O3564">
        <v>58</v>
      </c>
      <c r="P3564">
        <v>4</v>
      </c>
      <c r="Q3564" t="s">
        <v>365</v>
      </c>
      <c r="R3564">
        <v>506</v>
      </c>
      <c r="S3564" s="3">
        <v>0.05</v>
      </c>
      <c r="T3564" s="6">
        <v>412.35</v>
      </c>
      <c r="U3564" t="s">
        <v>6340</v>
      </c>
      <c r="V3564">
        <v>2025</v>
      </c>
      <c r="W3564" t="s">
        <v>6331</v>
      </c>
      <c r="X3564" t="str">
        <f>_xlfn.XLOOKUP(Orders_C[[#This Row],[Product_ID]],Products_C[Product_ID],Products_C[Product_Name])</f>
        <v>Zinger Burger</v>
      </c>
      <c r="Y3564" t="str">
        <f>_xlfn.XLOOKUP(Orders_C[[#This Row],[Product_ID]],Products_C[Product_ID],Products_C[Category])</f>
        <v>Beverage</v>
      </c>
      <c r="Z3564" t="str">
        <f>_xlfn.XLOOKUP(Orders_C[[#This Row],[Store_ID]],Stores_c[Store_ID],Stores_c[City])</f>
        <v>Chambershaven</v>
      </c>
      <c r="AA3564" t="str">
        <f>_xlfn.XLOOKUP(Orders_C[[#This Row],[Customer_ID]],Customers_c[Customer_ID],Customers_c[Customer_Name])</f>
        <v>Jordan Williams</v>
      </c>
      <c r="AB3564" s="6">
        <f>Orders_C[[#This Row],[Quantity]]*Orders_C[[#This Row],[Unit_Price]]*(1-Orders_C[[#This Row],[Discount %]])+Orders_C[[#This Row],[Tax]]</f>
        <v>957.44999999999993</v>
      </c>
      <c r="AC3564" s="9">
        <f>(Orders_C[[#This Row],[Unit_Price]]*Orders_C[[#This Row],[Quantity]])-Orders_C[[#This Row],[Discount]]+Orders_C[[#This Row],[Tax]]</f>
        <v>1001.55</v>
      </c>
      <c r="AD3564" t="str">
        <f>IF(COUNTIF(Orders_C[[#All],[Customer_ID]],Orders_C[[#This Row],[Customer_ID]])&gt;1,"Repeat","New")</f>
        <v>Repeat</v>
      </c>
      <c r="AE3564" t="str" cm="1">
        <f t="array" ref="AE3564">_xlfn.XLOOKUP(Orders_C[[#This Row],[Store_ID]],Stores_c[[#All],[Store_ID]],Stores_c[[#All],[City]])</f>
        <v>Chambershaven</v>
      </c>
      <c r="AF3564" t="str" cm="1">
        <f t="array" ref="AF3564">_xlfn.XLOOKUP(Orders_C[[#This Row],[Store_ID]],Stores_c[[#All],[Store_ID]],Stores_c[[#All],[Manager_Name]])</f>
        <v>Virginia Webster</v>
      </c>
      <c r="AG3564" t="str" cm="1">
        <f t="array" ref="AG3564">_xlfn.XLOOKUP(Orders_C[[#This Row],[Store_ID]],Stores_c[[#All],[Store_ID]],Stores_c[[#All],[Store_Type]])</f>
        <v>Street</v>
      </c>
    </row>
    <row r="3565" spans="1:33" x14ac:dyDescent="0.25">
      <c r="A3565">
        <v>10120</v>
      </c>
      <c r="B3565" s="1">
        <v>45983</v>
      </c>
      <c r="C3565" s="2">
        <v>0.87234953703703699</v>
      </c>
      <c r="D3565">
        <v>1296</v>
      </c>
      <c r="E3565">
        <v>222</v>
      </c>
      <c r="F3565">
        <v>473</v>
      </c>
      <c r="G3565">
        <v>307</v>
      </c>
      <c r="H3565">
        <v>2</v>
      </c>
      <c r="I3565">
        <v>491</v>
      </c>
      <c r="J3565">
        <v>5</v>
      </c>
      <c r="K3565">
        <v>24.55</v>
      </c>
      <c r="L3565">
        <v>1001.55</v>
      </c>
      <c r="M3565" t="s">
        <v>18</v>
      </c>
      <c r="N3565" t="s">
        <v>23</v>
      </c>
      <c r="O3565">
        <v>31</v>
      </c>
      <c r="P3565">
        <v>4</v>
      </c>
      <c r="Q3565" t="s">
        <v>4143</v>
      </c>
      <c r="R3565">
        <v>503</v>
      </c>
      <c r="S3565" s="3">
        <v>0.05</v>
      </c>
      <c r="T3565" s="6">
        <v>412.35</v>
      </c>
      <c r="U3565" t="s">
        <v>6336</v>
      </c>
      <c r="V3565">
        <v>2025</v>
      </c>
      <c r="W3565" t="s">
        <v>6329</v>
      </c>
      <c r="X3565" t="str">
        <f>_xlfn.XLOOKUP(Orders_C[[#This Row],[Product_ID]],Products_C[Product_ID],Products_C[Product_Name])</f>
        <v>Chicken Wings</v>
      </c>
      <c r="Y3565" t="str">
        <f>_xlfn.XLOOKUP(Orders_C[[#This Row],[Product_ID]],Products_C[Product_ID],Products_C[Category])</f>
        <v>Chicken</v>
      </c>
      <c r="Z3565" t="str">
        <f>_xlfn.XLOOKUP(Orders_C[[#This Row],[Store_ID]],Stores_c[Store_ID],Stores_c[City])</f>
        <v>New Steven</v>
      </c>
      <c r="AA3565" t="str">
        <f>_xlfn.XLOOKUP(Orders_C[[#This Row],[Customer_ID]],Customers_c[Customer_ID],Customers_c[Customer_Name])</f>
        <v>Ashley Ward</v>
      </c>
      <c r="AB3565" s="6">
        <f>Orders_C[[#This Row],[Quantity]]*Orders_C[[#This Row],[Unit_Price]]*(1-Orders_C[[#This Row],[Discount %]])+Orders_C[[#This Row],[Tax]]</f>
        <v>957.44999999999993</v>
      </c>
      <c r="AC3565" s="9">
        <f>(Orders_C[[#This Row],[Unit_Price]]*Orders_C[[#This Row],[Quantity]])-Orders_C[[#This Row],[Discount]]+Orders_C[[#This Row],[Tax]]</f>
        <v>1001.55</v>
      </c>
      <c r="AD3565" t="str">
        <f>IF(COUNTIF(Orders_C[[#All],[Customer_ID]],Orders_C[[#This Row],[Customer_ID]])&gt;1,"Repeat","New")</f>
        <v>Repeat</v>
      </c>
      <c r="AE3565" t="str" cm="1">
        <f t="array" ref="AE3565">_xlfn.XLOOKUP(Orders_C[[#This Row],[Store_ID]],Stores_c[[#All],[Store_ID]],Stores_c[[#All],[City]])</f>
        <v>New Steven</v>
      </c>
      <c r="AF3565" t="str" cm="1">
        <f t="array" ref="AF3565">_xlfn.XLOOKUP(Orders_C[[#This Row],[Store_ID]],Stores_c[[#All],[Store_ID]],Stores_c[[#All],[Manager_Name]])</f>
        <v>Terri Martinez</v>
      </c>
      <c r="AG3565" t="str" cm="1">
        <f t="array" ref="AG3565">_xlfn.XLOOKUP(Orders_C[[#This Row],[Store_ID]],Stores_c[[#All],[Store_ID]],Stores_c[[#All],[Store_Type]])</f>
        <v>Drive-Thru</v>
      </c>
    </row>
    <row r="3566" spans="1:33" x14ac:dyDescent="0.25">
      <c r="A3566">
        <v>10332</v>
      </c>
      <c r="B3566" s="1">
        <v>46029</v>
      </c>
      <c r="C3566" s="2">
        <v>0.17982638888888888</v>
      </c>
      <c r="D3566">
        <v>1888</v>
      </c>
      <c r="E3566">
        <v>207</v>
      </c>
      <c r="F3566">
        <v>502</v>
      </c>
      <c r="G3566">
        <v>332</v>
      </c>
      <c r="H3566">
        <v>4</v>
      </c>
      <c r="I3566">
        <v>259</v>
      </c>
      <c r="J3566">
        <v>15</v>
      </c>
      <c r="K3566">
        <v>12.95</v>
      </c>
      <c r="L3566">
        <v>1033.95</v>
      </c>
      <c r="M3566" t="s">
        <v>18</v>
      </c>
      <c r="N3566" t="s">
        <v>22</v>
      </c>
      <c r="O3566">
        <v>28</v>
      </c>
      <c r="P3566">
        <v>3</v>
      </c>
      <c r="Q3566" t="s">
        <v>4355</v>
      </c>
      <c r="R3566">
        <v>508</v>
      </c>
      <c r="S3566" s="3">
        <v>0.15</v>
      </c>
      <c r="T3566" s="6">
        <v>412.35</v>
      </c>
      <c r="U3566" t="s">
        <v>6330</v>
      </c>
      <c r="V3566">
        <v>2026</v>
      </c>
      <c r="W3566" t="s">
        <v>6329</v>
      </c>
      <c r="X3566" t="str">
        <f>_xlfn.XLOOKUP(Orders_C[[#This Row],[Product_ID]],Products_C[Product_ID],Products_C[Product_Name])</f>
        <v>Zinger Burger</v>
      </c>
      <c r="Y3566" t="str">
        <f>_xlfn.XLOOKUP(Orders_C[[#This Row],[Product_ID]],Products_C[Product_ID],Products_C[Category])</f>
        <v>Beverage</v>
      </c>
      <c r="Z3566" t="str">
        <f>_xlfn.XLOOKUP(Orders_C[[#This Row],[Store_ID]],Stores_c[Store_ID],Stores_c[City])</f>
        <v>Christineton</v>
      </c>
      <c r="AA3566" t="str">
        <f>_xlfn.XLOOKUP(Orders_C[[#This Row],[Customer_ID]],Customers_c[Customer_ID],Customers_c[Customer_Name])</f>
        <v>Jason Johnson</v>
      </c>
      <c r="AB3566" s="6">
        <f>Orders_C[[#This Row],[Quantity]]*Orders_C[[#This Row],[Unit_Price]]*(1-Orders_C[[#This Row],[Discount %]])+Orders_C[[#This Row],[Tax]]</f>
        <v>893.55000000000007</v>
      </c>
      <c r="AC3566" s="9">
        <f>(Orders_C[[#This Row],[Unit_Price]]*Orders_C[[#This Row],[Quantity]])-Orders_C[[#This Row],[Discount]]+Orders_C[[#This Row],[Tax]]</f>
        <v>1033.95</v>
      </c>
      <c r="AD3566" t="str">
        <f>IF(COUNTIF(Orders_C[[#All],[Customer_ID]],Orders_C[[#This Row],[Customer_ID]])&gt;1,"Repeat","New")</f>
        <v>Repeat</v>
      </c>
      <c r="AE3566" t="str" cm="1">
        <f t="array" ref="AE3566">_xlfn.XLOOKUP(Orders_C[[#This Row],[Store_ID]],Stores_c[[#All],[Store_ID]],Stores_c[[#All],[City]])</f>
        <v>Christineton</v>
      </c>
      <c r="AF3566" t="str" cm="1">
        <f t="array" ref="AF3566">_xlfn.XLOOKUP(Orders_C[[#This Row],[Store_ID]],Stores_c[[#All],[Store_ID]],Stores_c[[#All],[Manager_Name]])</f>
        <v>Dr. William Hubbard MD</v>
      </c>
      <c r="AG3566" t="str" cm="1">
        <f t="array" ref="AG3566">_xlfn.XLOOKUP(Orders_C[[#This Row],[Store_ID]],Stores_c[[#All],[Store_ID]],Stores_c[[#All],[Store_Type]])</f>
        <v>Street</v>
      </c>
    </row>
    <row r="3567" spans="1:33" x14ac:dyDescent="0.25">
      <c r="A3567">
        <v>10405</v>
      </c>
      <c r="B3567" s="1">
        <v>45740</v>
      </c>
      <c r="C3567" s="2">
        <v>6.6782407407407401E-2</v>
      </c>
      <c r="D3567">
        <v>1633</v>
      </c>
      <c r="E3567">
        <v>224</v>
      </c>
      <c r="F3567">
        <v>470</v>
      </c>
      <c r="G3567">
        <v>335</v>
      </c>
      <c r="H3567">
        <v>2</v>
      </c>
      <c r="I3567">
        <v>491</v>
      </c>
      <c r="J3567">
        <v>5</v>
      </c>
      <c r="K3567">
        <v>24.55</v>
      </c>
      <c r="L3567">
        <v>1001.55</v>
      </c>
      <c r="M3567" t="s">
        <v>18</v>
      </c>
      <c r="N3567" t="s">
        <v>21</v>
      </c>
      <c r="O3567">
        <v>42</v>
      </c>
      <c r="P3567">
        <v>3</v>
      </c>
      <c r="Q3567" t="s">
        <v>4428</v>
      </c>
      <c r="R3567">
        <v>504</v>
      </c>
      <c r="S3567" s="3">
        <v>0.05</v>
      </c>
      <c r="T3567" s="6">
        <v>412.35</v>
      </c>
      <c r="U3567" t="s">
        <v>6334</v>
      </c>
      <c r="V3567">
        <v>2025</v>
      </c>
      <c r="W3567" t="s">
        <v>6331</v>
      </c>
      <c r="X3567" t="str">
        <f>_xlfn.XLOOKUP(Orders_C[[#This Row],[Product_ID]],Products_C[Product_ID],Products_C[Product_Name])</f>
        <v>Krushers</v>
      </c>
      <c r="Y3567" t="str">
        <f>_xlfn.XLOOKUP(Orders_C[[#This Row],[Product_ID]],Products_C[Product_ID],Products_C[Category])</f>
        <v>Chicken</v>
      </c>
      <c r="Z3567" t="str">
        <f>_xlfn.XLOOKUP(Orders_C[[#This Row],[Store_ID]],Stores_c[Store_ID],Stores_c[City])</f>
        <v>Valdezton</v>
      </c>
      <c r="AA3567" t="str">
        <f>_xlfn.XLOOKUP(Orders_C[[#This Row],[Customer_ID]],Customers_c[Customer_ID],Customers_c[Customer_Name])</f>
        <v>Charles Francis</v>
      </c>
      <c r="AB3567" s="6">
        <f>Orders_C[[#This Row],[Quantity]]*Orders_C[[#This Row],[Unit_Price]]*(1-Orders_C[[#This Row],[Discount %]])+Orders_C[[#This Row],[Tax]]</f>
        <v>957.44999999999993</v>
      </c>
      <c r="AC3567" s="9">
        <f>(Orders_C[[#This Row],[Unit_Price]]*Orders_C[[#This Row],[Quantity]])-Orders_C[[#This Row],[Discount]]+Orders_C[[#This Row],[Tax]]</f>
        <v>1001.55</v>
      </c>
      <c r="AD3567" t="str">
        <f>IF(COUNTIF(Orders_C[[#All],[Customer_ID]],Orders_C[[#This Row],[Customer_ID]])&gt;1,"Repeat","New")</f>
        <v>Repeat</v>
      </c>
      <c r="AE3567" t="str" cm="1">
        <f t="array" ref="AE3567">_xlfn.XLOOKUP(Orders_C[[#This Row],[Store_ID]],Stores_c[[#All],[Store_ID]],Stores_c[[#All],[City]])</f>
        <v>Valdezton</v>
      </c>
      <c r="AF3567" t="str" cm="1">
        <f t="array" ref="AF3567">_xlfn.XLOOKUP(Orders_C[[#This Row],[Store_ID]],Stores_c[[#All],[Store_ID]],Stores_c[[#All],[Manager_Name]])</f>
        <v>John Rodriguez</v>
      </c>
      <c r="AG3567" t="str" cm="1">
        <f t="array" ref="AG3567">_xlfn.XLOOKUP(Orders_C[[#This Row],[Store_ID]],Stores_c[[#All],[Store_ID]],Stores_c[[#All],[Store_Type]])</f>
        <v>Street</v>
      </c>
    </row>
    <row r="3568" spans="1:33" x14ac:dyDescent="0.25">
      <c r="A3568">
        <v>8894</v>
      </c>
      <c r="B3568" s="1">
        <v>45929</v>
      </c>
      <c r="C3568" s="2">
        <v>0.85335648148148147</v>
      </c>
      <c r="D3568">
        <v>1929</v>
      </c>
      <c r="E3568">
        <v>208</v>
      </c>
      <c r="F3568">
        <v>495</v>
      </c>
      <c r="G3568">
        <v>312</v>
      </c>
      <c r="H3568">
        <v>4</v>
      </c>
      <c r="I3568">
        <v>256</v>
      </c>
      <c r="J3568">
        <v>10</v>
      </c>
      <c r="K3568">
        <v>12.8</v>
      </c>
      <c r="L3568">
        <v>1026.8</v>
      </c>
      <c r="M3568" t="s">
        <v>20</v>
      </c>
      <c r="N3568" t="s">
        <v>22</v>
      </c>
      <c r="O3568">
        <v>37</v>
      </c>
      <c r="P3568">
        <v>2</v>
      </c>
      <c r="Q3568" t="s">
        <v>2917</v>
      </c>
      <c r="R3568">
        <v>504</v>
      </c>
      <c r="S3568" s="3">
        <v>0.1</v>
      </c>
      <c r="T3568" s="6">
        <v>412.4</v>
      </c>
      <c r="U3568" t="s">
        <v>6335</v>
      </c>
      <c r="V3568">
        <v>2025</v>
      </c>
      <c r="W3568" t="s">
        <v>6329</v>
      </c>
      <c r="X3568" t="str">
        <f>_xlfn.XLOOKUP(Orders_C[[#This Row],[Product_ID]],Products_C[Product_ID],Products_C[Product_Name])</f>
        <v>Veg Burger</v>
      </c>
      <c r="Y3568" t="str">
        <f>_xlfn.XLOOKUP(Orders_C[[#This Row],[Product_ID]],Products_C[Product_ID],Products_C[Category])</f>
        <v>Burger</v>
      </c>
      <c r="Z3568" t="str">
        <f>_xlfn.XLOOKUP(Orders_C[[#This Row],[Store_ID]],Stores_c[Store_ID],Stores_c[City])</f>
        <v>Tracyview</v>
      </c>
      <c r="AA3568" t="str">
        <f>_xlfn.XLOOKUP(Orders_C[[#This Row],[Customer_ID]],Customers_c[Customer_ID],Customers_c[Customer_Name])</f>
        <v>Michelle Mitchell</v>
      </c>
      <c r="AB3568" s="6">
        <f>Orders_C[[#This Row],[Quantity]]*Orders_C[[#This Row],[Unit_Price]]*(1-Orders_C[[#This Row],[Discount %]])+Orders_C[[#This Row],[Tax]]</f>
        <v>934.4</v>
      </c>
      <c r="AC3568" s="9">
        <f>(Orders_C[[#This Row],[Unit_Price]]*Orders_C[[#This Row],[Quantity]])-Orders_C[[#This Row],[Discount]]+Orders_C[[#This Row],[Tax]]</f>
        <v>1026.8</v>
      </c>
      <c r="AD3568" t="str">
        <f>IF(COUNTIF(Orders_C[[#All],[Customer_ID]],Orders_C[[#This Row],[Customer_ID]])&gt;1,"Repeat","New")</f>
        <v>Repeat</v>
      </c>
      <c r="AE3568" t="str" cm="1">
        <f t="array" ref="AE3568">_xlfn.XLOOKUP(Orders_C[[#This Row],[Store_ID]],Stores_c[[#All],[Store_ID]],Stores_c[[#All],[City]])</f>
        <v>Tracyview</v>
      </c>
      <c r="AF3568" t="str" cm="1">
        <f t="array" ref="AF3568">_xlfn.XLOOKUP(Orders_C[[#This Row],[Store_ID]],Stores_c[[#All],[Store_ID]],Stores_c[[#All],[Manager_Name]])</f>
        <v>Jeremiah Lee</v>
      </c>
      <c r="AG3568" t="str" cm="1">
        <f t="array" ref="AG3568">_xlfn.XLOOKUP(Orders_C[[#This Row],[Store_ID]],Stores_c[[#All],[Store_ID]],Stores_c[[#All],[Store_Type]])</f>
        <v>Mall</v>
      </c>
    </row>
    <row r="3569" spans="1:33" x14ac:dyDescent="0.25">
      <c r="A3569">
        <v>6511</v>
      </c>
      <c r="B3569" s="1">
        <v>45842</v>
      </c>
      <c r="C3569" s="2">
        <v>0.5088773148148148</v>
      </c>
      <c r="D3569">
        <v>1766</v>
      </c>
      <c r="E3569">
        <v>221</v>
      </c>
      <c r="F3569">
        <v>436</v>
      </c>
      <c r="G3569">
        <v>328</v>
      </c>
      <c r="H3569">
        <v>4</v>
      </c>
      <c r="I3569">
        <v>253</v>
      </c>
      <c r="J3569">
        <v>5</v>
      </c>
      <c r="K3569">
        <v>12.65</v>
      </c>
      <c r="L3569">
        <v>1019.65</v>
      </c>
      <c r="M3569" t="s">
        <v>20</v>
      </c>
      <c r="N3569" t="s">
        <v>22</v>
      </c>
      <c r="O3569">
        <v>29</v>
      </c>
      <c r="P3569">
        <v>4</v>
      </c>
      <c r="Q3569" t="s">
        <v>534</v>
      </c>
      <c r="R3569">
        <v>502</v>
      </c>
      <c r="S3569" s="3">
        <v>0.05</v>
      </c>
      <c r="T3569" s="6">
        <v>412.45000000000005</v>
      </c>
      <c r="U3569" t="s">
        <v>6341</v>
      </c>
      <c r="V3569">
        <v>2025</v>
      </c>
      <c r="W3569" t="s">
        <v>6329</v>
      </c>
      <c r="X3569" t="str">
        <f>_xlfn.XLOOKUP(Orders_C[[#This Row],[Product_ID]],Products_C[Product_ID],Products_C[Product_Name])</f>
        <v>Rice Bowl</v>
      </c>
      <c r="Y3569" t="str">
        <f>_xlfn.XLOOKUP(Orders_C[[#This Row],[Product_ID]],Products_C[Product_ID],Products_C[Category])</f>
        <v>Burger</v>
      </c>
      <c r="Z3569" t="str">
        <f>_xlfn.XLOOKUP(Orders_C[[#This Row],[Store_ID]],Stores_c[Store_ID],Stores_c[City])</f>
        <v>Port Barbarabury</v>
      </c>
      <c r="AA3569" t="str">
        <f>_xlfn.XLOOKUP(Orders_C[[#This Row],[Customer_ID]],Customers_c[Customer_ID],Customers_c[Customer_Name])</f>
        <v>Kristin Thomas</v>
      </c>
      <c r="AB3569" s="6">
        <f>Orders_C[[#This Row],[Quantity]]*Orders_C[[#This Row],[Unit_Price]]*(1-Orders_C[[#This Row],[Discount %]])+Orders_C[[#This Row],[Tax]]</f>
        <v>974.05</v>
      </c>
      <c r="AC3569" s="9">
        <f>(Orders_C[[#This Row],[Unit_Price]]*Orders_C[[#This Row],[Quantity]])-Orders_C[[#This Row],[Discount]]+Orders_C[[#This Row],[Tax]]</f>
        <v>1019.65</v>
      </c>
      <c r="AD3569" t="str">
        <f>IF(COUNTIF(Orders_C[[#All],[Customer_ID]],Orders_C[[#This Row],[Customer_ID]])&gt;1,"Repeat","New")</f>
        <v>Repeat</v>
      </c>
      <c r="AE3569" t="str" cm="1">
        <f t="array" ref="AE3569">_xlfn.XLOOKUP(Orders_C[[#This Row],[Store_ID]],Stores_c[[#All],[Store_ID]],Stores_c[[#All],[City]])</f>
        <v>Port Barbarabury</v>
      </c>
      <c r="AF3569" t="str" cm="1">
        <f t="array" ref="AF3569">_xlfn.XLOOKUP(Orders_C[[#This Row],[Store_ID]],Stores_c[[#All],[Store_ID]],Stores_c[[#All],[Manager_Name]])</f>
        <v>Edward Nguyen</v>
      </c>
      <c r="AG3569" t="str" cm="1">
        <f t="array" ref="AG3569">_xlfn.XLOOKUP(Orders_C[[#This Row],[Store_ID]],Stores_c[[#All],[Store_ID]],Stores_c[[#All],[Store_Type]])</f>
        <v>Street</v>
      </c>
    </row>
    <row r="3570" spans="1:33" x14ac:dyDescent="0.25">
      <c r="A3570">
        <v>7126</v>
      </c>
      <c r="B3570" s="1">
        <v>45795</v>
      </c>
      <c r="C3570" s="2">
        <v>0.45123842592592595</v>
      </c>
      <c r="D3570">
        <v>1254</v>
      </c>
      <c r="E3570">
        <v>210</v>
      </c>
      <c r="F3570">
        <v>416</v>
      </c>
      <c r="G3570">
        <v>334</v>
      </c>
      <c r="H3570">
        <v>2</v>
      </c>
      <c r="I3570">
        <v>497</v>
      </c>
      <c r="J3570">
        <v>10</v>
      </c>
      <c r="K3570">
        <v>24.85</v>
      </c>
      <c r="L3570">
        <v>1008.85</v>
      </c>
      <c r="M3570" t="s">
        <v>20</v>
      </c>
      <c r="N3570" t="s">
        <v>22</v>
      </c>
      <c r="O3570">
        <v>52</v>
      </c>
      <c r="P3570">
        <v>5</v>
      </c>
      <c r="Q3570" t="s">
        <v>1149</v>
      </c>
      <c r="R3570">
        <v>507</v>
      </c>
      <c r="S3570" s="3">
        <v>0.1</v>
      </c>
      <c r="T3570" s="6">
        <v>412.45000000000005</v>
      </c>
      <c r="U3570" t="s">
        <v>6339</v>
      </c>
      <c r="V3570">
        <v>2025</v>
      </c>
      <c r="W3570" t="s">
        <v>6331</v>
      </c>
      <c r="X3570" t="str">
        <f>_xlfn.XLOOKUP(Orders_C[[#This Row],[Product_ID]],Products_C[Product_ID],Products_C[Product_Name])</f>
        <v>Krushers</v>
      </c>
      <c r="Y3570" t="str">
        <f>_xlfn.XLOOKUP(Orders_C[[#This Row],[Product_ID]],Products_C[Product_ID],Products_C[Category])</f>
        <v>Dessert</v>
      </c>
      <c r="Z3570" t="str">
        <f>_xlfn.XLOOKUP(Orders_C[[#This Row],[Store_ID]],Stores_c[Store_ID],Stores_c[City])</f>
        <v>East William</v>
      </c>
      <c r="AA3570" t="str">
        <f>_xlfn.XLOOKUP(Orders_C[[#This Row],[Customer_ID]],Customers_c[Customer_ID],Customers_c[Customer_Name])</f>
        <v>Brooke Kennedy</v>
      </c>
      <c r="AB3570" s="6">
        <f>Orders_C[[#This Row],[Quantity]]*Orders_C[[#This Row],[Unit_Price]]*(1-Orders_C[[#This Row],[Discount %]])+Orders_C[[#This Row],[Tax]]</f>
        <v>919.45</v>
      </c>
      <c r="AC3570" s="9">
        <f>(Orders_C[[#This Row],[Unit_Price]]*Orders_C[[#This Row],[Quantity]])-Orders_C[[#This Row],[Discount]]+Orders_C[[#This Row],[Tax]]</f>
        <v>1008.85</v>
      </c>
      <c r="AD3570" t="str">
        <f>IF(COUNTIF(Orders_C[[#All],[Customer_ID]],Orders_C[[#This Row],[Customer_ID]])&gt;1,"Repeat","New")</f>
        <v>Repeat</v>
      </c>
      <c r="AE3570" t="str" cm="1">
        <f t="array" ref="AE3570">_xlfn.XLOOKUP(Orders_C[[#This Row],[Store_ID]],Stores_c[[#All],[Store_ID]],Stores_c[[#All],[City]])</f>
        <v>East William</v>
      </c>
      <c r="AF3570" t="str" cm="1">
        <f t="array" ref="AF3570">_xlfn.XLOOKUP(Orders_C[[#This Row],[Store_ID]],Stores_c[[#All],[Store_ID]],Stores_c[[#All],[Manager_Name]])</f>
        <v>Victoria Butler</v>
      </c>
      <c r="AG3570" t="str" cm="1">
        <f t="array" ref="AG3570">_xlfn.XLOOKUP(Orders_C[[#This Row],[Store_ID]],Stores_c[[#All],[Store_ID]],Stores_c[[#All],[Store_Type]])</f>
        <v>Drive-Thru</v>
      </c>
    </row>
    <row r="3571" spans="1:33" x14ac:dyDescent="0.25">
      <c r="A3571">
        <v>8873</v>
      </c>
      <c r="B3571" s="1">
        <v>45734</v>
      </c>
      <c r="C3571" s="2">
        <v>3.1875000000000001E-2</v>
      </c>
      <c r="D3571">
        <v>1670</v>
      </c>
      <c r="E3571">
        <v>221</v>
      </c>
      <c r="F3571">
        <v>402</v>
      </c>
      <c r="G3571">
        <v>323</v>
      </c>
      <c r="H3571">
        <v>4</v>
      </c>
      <c r="I3571">
        <v>253</v>
      </c>
      <c r="J3571">
        <v>5</v>
      </c>
      <c r="K3571">
        <v>12.65</v>
      </c>
      <c r="L3571">
        <v>1019.65</v>
      </c>
      <c r="M3571" t="s">
        <v>18</v>
      </c>
      <c r="N3571" t="s">
        <v>23</v>
      </c>
      <c r="O3571">
        <v>13</v>
      </c>
      <c r="P3571">
        <v>3</v>
      </c>
      <c r="Q3571" t="s">
        <v>2896</v>
      </c>
      <c r="R3571">
        <v>509</v>
      </c>
      <c r="S3571" s="3">
        <v>0.05</v>
      </c>
      <c r="T3571" s="6">
        <v>412.45000000000005</v>
      </c>
      <c r="U3571" t="s">
        <v>6334</v>
      </c>
      <c r="V3571">
        <v>2025</v>
      </c>
      <c r="W3571" t="s">
        <v>6333</v>
      </c>
      <c r="X3571" t="str">
        <f>_xlfn.XLOOKUP(Orders_C[[#This Row],[Product_ID]],Products_C[Product_ID],Products_C[Product_Name])</f>
        <v>Rice Bowl</v>
      </c>
      <c r="Y3571" t="str">
        <f>_xlfn.XLOOKUP(Orders_C[[#This Row],[Product_ID]],Products_C[Product_ID],Products_C[Category])</f>
        <v>Beverage</v>
      </c>
      <c r="Z3571" t="str">
        <f>_xlfn.XLOOKUP(Orders_C[[#This Row],[Store_ID]],Stores_c[Store_ID],Stores_c[City])</f>
        <v>Port Barbarabury</v>
      </c>
      <c r="AA3571" t="str">
        <f>_xlfn.XLOOKUP(Orders_C[[#This Row],[Customer_ID]],Customers_c[Customer_ID],Customers_c[Customer_Name])</f>
        <v>Nicholas Clark</v>
      </c>
      <c r="AB3571" s="6">
        <f>Orders_C[[#This Row],[Quantity]]*Orders_C[[#This Row],[Unit_Price]]*(1-Orders_C[[#This Row],[Discount %]])+Orders_C[[#This Row],[Tax]]</f>
        <v>974.05</v>
      </c>
      <c r="AC3571" s="9">
        <f>(Orders_C[[#This Row],[Unit_Price]]*Orders_C[[#This Row],[Quantity]])-Orders_C[[#This Row],[Discount]]+Orders_C[[#This Row],[Tax]]</f>
        <v>1019.65</v>
      </c>
      <c r="AD3571" t="str">
        <f>IF(COUNTIF(Orders_C[[#All],[Customer_ID]],Orders_C[[#This Row],[Customer_ID]])&gt;1,"Repeat","New")</f>
        <v>Repeat</v>
      </c>
      <c r="AE3571" t="str" cm="1">
        <f t="array" ref="AE3571">_xlfn.XLOOKUP(Orders_C[[#This Row],[Store_ID]],Stores_c[[#All],[Store_ID]],Stores_c[[#All],[City]])</f>
        <v>Port Barbarabury</v>
      </c>
      <c r="AF3571" t="str" cm="1">
        <f t="array" ref="AF3571">_xlfn.XLOOKUP(Orders_C[[#This Row],[Store_ID]],Stores_c[[#All],[Store_ID]],Stores_c[[#All],[Manager_Name]])</f>
        <v>Edward Nguyen</v>
      </c>
      <c r="AG3571" t="str" cm="1">
        <f t="array" ref="AG3571">_xlfn.XLOOKUP(Orders_C[[#This Row],[Store_ID]],Stores_c[[#All],[Store_ID]],Stores_c[[#All],[Store_Type]])</f>
        <v>Street</v>
      </c>
    </row>
    <row r="3572" spans="1:33" x14ac:dyDescent="0.25">
      <c r="A3572">
        <v>7783</v>
      </c>
      <c r="B3572" s="1">
        <v>46005</v>
      </c>
      <c r="C3572" s="2">
        <v>0.38090277777777776</v>
      </c>
      <c r="D3572">
        <v>1816</v>
      </c>
      <c r="E3572">
        <v>209</v>
      </c>
      <c r="F3572">
        <v>457</v>
      </c>
      <c r="G3572">
        <v>334</v>
      </c>
      <c r="H3572">
        <v>3</v>
      </c>
      <c r="I3572">
        <v>330</v>
      </c>
      <c r="J3572">
        <v>0</v>
      </c>
      <c r="K3572">
        <v>16.5</v>
      </c>
      <c r="L3572">
        <v>1006.5</v>
      </c>
      <c r="M3572" t="s">
        <v>20</v>
      </c>
      <c r="N3572" t="s">
        <v>22</v>
      </c>
      <c r="O3572">
        <v>30</v>
      </c>
      <c r="P3572">
        <v>3</v>
      </c>
      <c r="Q3572" t="s">
        <v>1806</v>
      </c>
      <c r="R3572">
        <v>508</v>
      </c>
      <c r="S3572" s="3">
        <v>0</v>
      </c>
      <c r="T3572" s="6">
        <v>412.5</v>
      </c>
      <c r="U3572" t="s">
        <v>6328</v>
      </c>
      <c r="V3572">
        <v>2025</v>
      </c>
      <c r="W3572" t="s">
        <v>6329</v>
      </c>
      <c r="X3572" t="str">
        <f>_xlfn.XLOOKUP(Orders_C[[#This Row],[Product_ID]],Products_C[Product_ID],Products_C[Product_Name])</f>
        <v>Krushers</v>
      </c>
      <c r="Y3572" t="str">
        <f>_xlfn.XLOOKUP(Orders_C[[#This Row],[Product_ID]],Products_C[Product_ID],Products_C[Category])</f>
        <v>Dessert</v>
      </c>
      <c r="Z3572" t="str">
        <f>_xlfn.XLOOKUP(Orders_C[[#This Row],[Store_ID]],Stores_c[Store_ID],Stores_c[City])</f>
        <v>Reidberg</v>
      </c>
      <c r="AA3572" t="str">
        <f>_xlfn.XLOOKUP(Orders_C[[#This Row],[Customer_ID]],Customers_c[Customer_ID],Customers_c[Customer_Name])</f>
        <v>Richard Keller</v>
      </c>
      <c r="AB3572" s="6">
        <f>Orders_C[[#This Row],[Quantity]]*Orders_C[[#This Row],[Unit_Price]]*(1-Orders_C[[#This Row],[Discount %]])+Orders_C[[#This Row],[Tax]]</f>
        <v>1006.5</v>
      </c>
      <c r="AC3572" s="9">
        <f>(Orders_C[[#This Row],[Unit_Price]]*Orders_C[[#This Row],[Quantity]])-Orders_C[[#This Row],[Discount]]+Orders_C[[#This Row],[Tax]]</f>
        <v>1006.5</v>
      </c>
      <c r="AD3572" t="str">
        <f>IF(COUNTIF(Orders_C[[#All],[Customer_ID]],Orders_C[[#This Row],[Customer_ID]])&gt;1,"Repeat","New")</f>
        <v>Repeat</v>
      </c>
      <c r="AE3572" t="str" cm="1">
        <f t="array" ref="AE3572">_xlfn.XLOOKUP(Orders_C[[#This Row],[Store_ID]],Stores_c[[#All],[Store_ID]],Stores_c[[#All],[City]])</f>
        <v>Reidberg</v>
      </c>
      <c r="AF3572" t="str" cm="1">
        <f t="array" ref="AF3572">_xlfn.XLOOKUP(Orders_C[[#This Row],[Store_ID]],Stores_c[[#All],[Store_ID]],Stores_c[[#All],[Manager_Name]])</f>
        <v>Jeffrey Horn</v>
      </c>
      <c r="AG3572" t="str" cm="1">
        <f t="array" ref="AG3572">_xlfn.XLOOKUP(Orders_C[[#This Row],[Store_ID]],Stores_c[[#All],[Store_ID]],Stores_c[[#All],[Store_Type]])</f>
        <v>Drive-Thru</v>
      </c>
    </row>
    <row r="3573" spans="1:33" x14ac:dyDescent="0.25">
      <c r="A3573">
        <v>8866</v>
      </c>
      <c r="B3573" s="1">
        <v>45910</v>
      </c>
      <c r="C3573" s="2">
        <v>0.76504629629629628</v>
      </c>
      <c r="D3573">
        <v>1943</v>
      </c>
      <c r="E3573">
        <v>214</v>
      </c>
      <c r="F3573">
        <v>503</v>
      </c>
      <c r="G3573">
        <v>337</v>
      </c>
      <c r="H3573">
        <v>3</v>
      </c>
      <c r="I3573">
        <v>338</v>
      </c>
      <c r="J3573">
        <v>10</v>
      </c>
      <c r="K3573">
        <v>16.899999999999999</v>
      </c>
      <c r="L3573">
        <v>1020.9</v>
      </c>
      <c r="M3573" t="s">
        <v>18</v>
      </c>
      <c r="N3573" t="s">
        <v>23</v>
      </c>
      <c r="O3573">
        <v>49</v>
      </c>
      <c r="P3573">
        <v>3</v>
      </c>
      <c r="Q3573" t="s">
        <v>2889</v>
      </c>
      <c r="R3573">
        <v>508</v>
      </c>
      <c r="S3573" s="3">
        <v>0.1</v>
      </c>
      <c r="T3573" s="6">
        <v>412.5</v>
      </c>
      <c r="U3573" t="s">
        <v>6335</v>
      </c>
      <c r="V3573">
        <v>2025</v>
      </c>
      <c r="W3573" t="s">
        <v>6331</v>
      </c>
      <c r="X3573" t="str">
        <f>_xlfn.XLOOKUP(Orders_C[[#This Row],[Product_ID]],Products_C[Product_ID],Products_C[Product_Name])</f>
        <v>Chocolate Lava Cake</v>
      </c>
      <c r="Y3573" t="str">
        <f>_xlfn.XLOOKUP(Orders_C[[#This Row],[Product_ID]],Products_C[Product_ID],Products_C[Category])</f>
        <v>Chicken</v>
      </c>
      <c r="Z3573" t="str">
        <f>_xlfn.XLOOKUP(Orders_C[[#This Row],[Store_ID]],Stores_c[Store_ID],Stores_c[City])</f>
        <v>New Robert</v>
      </c>
      <c r="AA3573" t="str">
        <f>_xlfn.XLOOKUP(Orders_C[[#This Row],[Customer_ID]],Customers_c[Customer_ID],Customers_c[Customer_Name])</f>
        <v>Cameron Thomas</v>
      </c>
      <c r="AB3573" s="6">
        <f>Orders_C[[#This Row],[Quantity]]*Orders_C[[#This Row],[Unit_Price]]*(1-Orders_C[[#This Row],[Discount %]])+Orders_C[[#This Row],[Tax]]</f>
        <v>929.5</v>
      </c>
      <c r="AC3573" s="9">
        <f>(Orders_C[[#This Row],[Unit_Price]]*Orders_C[[#This Row],[Quantity]])-Orders_C[[#This Row],[Discount]]+Orders_C[[#This Row],[Tax]]</f>
        <v>1020.9</v>
      </c>
      <c r="AD3573" t="str">
        <f>IF(COUNTIF(Orders_C[[#All],[Customer_ID]],Orders_C[[#This Row],[Customer_ID]])&gt;1,"Repeat","New")</f>
        <v>Repeat</v>
      </c>
      <c r="AE3573" t="str" cm="1">
        <f t="array" ref="AE3573">_xlfn.XLOOKUP(Orders_C[[#This Row],[Store_ID]],Stores_c[[#All],[Store_ID]],Stores_c[[#All],[City]])</f>
        <v>New Robert</v>
      </c>
      <c r="AF3573" t="str" cm="1">
        <f t="array" ref="AF3573">_xlfn.XLOOKUP(Orders_C[[#This Row],[Store_ID]],Stores_c[[#All],[Store_ID]],Stores_c[[#All],[Manager_Name]])</f>
        <v>Krista Webb</v>
      </c>
      <c r="AG3573" t="str" cm="1">
        <f t="array" ref="AG3573">_xlfn.XLOOKUP(Orders_C[[#This Row],[Store_ID]],Stores_c[[#All],[Store_ID]],Stores_c[[#All],[Store_Type]])</f>
        <v>Drive-Thru</v>
      </c>
    </row>
    <row r="3574" spans="1:33" x14ac:dyDescent="0.25">
      <c r="A3574">
        <v>9107</v>
      </c>
      <c r="B3574" s="1">
        <v>45982</v>
      </c>
      <c r="C3574" s="2">
        <v>0.47182870370370372</v>
      </c>
      <c r="D3574">
        <v>1147</v>
      </c>
      <c r="E3574">
        <v>224</v>
      </c>
      <c r="F3574">
        <v>534</v>
      </c>
      <c r="G3574">
        <v>326</v>
      </c>
      <c r="H3574">
        <v>3</v>
      </c>
      <c r="I3574">
        <v>338</v>
      </c>
      <c r="J3574">
        <v>10</v>
      </c>
      <c r="K3574">
        <v>16.899999999999999</v>
      </c>
      <c r="L3574">
        <v>1020.9</v>
      </c>
      <c r="M3574" t="s">
        <v>20</v>
      </c>
      <c r="N3574" t="s">
        <v>22</v>
      </c>
      <c r="O3574">
        <v>42</v>
      </c>
      <c r="P3574">
        <v>5</v>
      </c>
      <c r="Q3574" t="s">
        <v>3130</v>
      </c>
      <c r="R3574">
        <v>504</v>
      </c>
      <c r="S3574" s="3">
        <v>0.1</v>
      </c>
      <c r="T3574" s="6">
        <v>412.5</v>
      </c>
      <c r="U3574" t="s">
        <v>6336</v>
      </c>
      <c r="V3574">
        <v>2025</v>
      </c>
      <c r="W3574" t="s">
        <v>6331</v>
      </c>
      <c r="X3574" t="str">
        <f>_xlfn.XLOOKUP(Orders_C[[#This Row],[Product_ID]],Products_C[Product_ID],Products_C[Product_Name])</f>
        <v>Rice Bowl</v>
      </c>
      <c r="Y3574" t="str">
        <f>_xlfn.XLOOKUP(Orders_C[[#This Row],[Product_ID]],Products_C[Product_ID],Products_C[Category])</f>
        <v>Burger</v>
      </c>
      <c r="Z3574" t="str">
        <f>_xlfn.XLOOKUP(Orders_C[[#This Row],[Store_ID]],Stores_c[Store_ID],Stores_c[City])</f>
        <v>Valdezton</v>
      </c>
      <c r="AA3574" t="str">
        <f>_xlfn.XLOOKUP(Orders_C[[#This Row],[Customer_ID]],Customers_c[Customer_ID],Customers_c[Customer_Name])</f>
        <v>Joseph Johnson</v>
      </c>
      <c r="AB3574" s="6">
        <f>Orders_C[[#This Row],[Quantity]]*Orders_C[[#This Row],[Unit_Price]]*(1-Orders_C[[#This Row],[Discount %]])+Orders_C[[#This Row],[Tax]]</f>
        <v>929.5</v>
      </c>
      <c r="AC3574" s="9">
        <f>(Orders_C[[#This Row],[Unit_Price]]*Orders_C[[#This Row],[Quantity]])-Orders_C[[#This Row],[Discount]]+Orders_C[[#This Row],[Tax]]</f>
        <v>1020.9</v>
      </c>
      <c r="AD3574" t="str">
        <f>IF(COUNTIF(Orders_C[[#All],[Customer_ID]],Orders_C[[#This Row],[Customer_ID]])&gt;1,"Repeat","New")</f>
        <v>Repeat</v>
      </c>
      <c r="AE3574" t="str" cm="1">
        <f t="array" ref="AE3574">_xlfn.XLOOKUP(Orders_C[[#This Row],[Store_ID]],Stores_c[[#All],[Store_ID]],Stores_c[[#All],[City]])</f>
        <v>Valdezton</v>
      </c>
      <c r="AF3574" t="str" cm="1">
        <f t="array" ref="AF3574">_xlfn.XLOOKUP(Orders_C[[#This Row],[Store_ID]],Stores_c[[#All],[Store_ID]],Stores_c[[#All],[Manager_Name]])</f>
        <v>John Rodriguez</v>
      </c>
      <c r="AG3574" t="str" cm="1">
        <f t="array" ref="AG3574">_xlfn.XLOOKUP(Orders_C[[#This Row],[Store_ID]],Stores_c[[#All],[Store_ID]],Stores_c[[#All],[Store_Type]])</f>
        <v>Street</v>
      </c>
    </row>
    <row r="3575" spans="1:33" x14ac:dyDescent="0.25">
      <c r="A3575">
        <v>9269</v>
      </c>
      <c r="B3575" s="1">
        <v>46022</v>
      </c>
      <c r="C3575" s="2">
        <v>0.61402777777777773</v>
      </c>
      <c r="D3575">
        <v>1440</v>
      </c>
      <c r="E3575">
        <v>203</v>
      </c>
      <c r="F3575">
        <v>401</v>
      </c>
      <c r="G3575">
        <v>305</v>
      </c>
      <c r="H3575">
        <v>3</v>
      </c>
      <c r="I3575">
        <v>330</v>
      </c>
      <c r="J3575">
        <v>0</v>
      </c>
      <c r="K3575">
        <v>16.5</v>
      </c>
      <c r="L3575">
        <v>1006.5</v>
      </c>
      <c r="M3575" t="s">
        <v>20</v>
      </c>
      <c r="N3575" t="s">
        <v>23</v>
      </c>
      <c r="O3575">
        <v>43</v>
      </c>
      <c r="P3575">
        <v>4</v>
      </c>
      <c r="Q3575" t="s">
        <v>3292</v>
      </c>
      <c r="R3575">
        <v>505</v>
      </c>
      <c r="S3575" s="3">
        <v>0</v>
      </c>
      <c r="T3575" s="6">
        <v>412.5</v>
      </c>
      <c r="U3575" t="s">
        <v>6328</v>
      </c>
      <c r="V3575">
        <v>2025</v>
      </c>
      <c r="W3575" t="s">
        <v>6331</v>
      </c>
      <c r="X3575" t="str">
        <f>_xlfn.XLOOKUP(Orders_C[[#This Row],[Product_ID]],Products_C[Product_ID],Products_C[Product_Name])</f>
        <v>Krushers</v>
      </c>
      <c r="Y3575" t="str">
        <f>_xlfn.XLOOKUP(Orders_C[[#This Row],[Product_ID]],Products_C[Product_ID],Products_C[Category])</f>
        <v>Dessert</v>
      </c>
      <c r="Z3575" t="str">
        <f>_xlfn.XLOOKUP(Orders_C[[#This Row],[Store_ID]],Stores_c[Store_ID],Stores_c[City])</f>
        <v>Lake Williammouth</v>
      </c>
      <c r="AA3575" t="str">
        <f>_xlfn.XLOOKUP(Orders_C[[#This Row],[Customer_ID]],Customers_c[Customer_ID],Customers_c[Customer_Name])</f>
        <v>Kristin Soto</v>
      </c>
      <c r="AB3575" s="6">
        <f>Orders_C[[#This Row],[Quantity]]*Orders_C[[#This Row],[Unit_Price]]*(1-Orders_C[[#This Row],[Discount %]])+Orders_C[[#This Row],[Tax]]</f>
        <v>1006.5</v>
      </c>
      <c r="AC3575" s="9">
        <f>(Orders_C[[#This Row],[Unit_Price]]*Orders_C[[#This Row],[Quantity]])-Orders_C[[#This Row],[Discount]]+Orders_C[[#This Row],[Tax]]</f>
        <v>1006.5</v>
      </c>
      <c r="AD3575" t="str">
        <f>IF(COUNTIF(Orders_C[[#All],[Customer_ID]],Orders_C[[#This Row],[Customer_ID]])&gt;1,"Repeat","New")</f>
        <v>Repeat</v>
      </c>
      <c r="AE3575" t="str" cm="1">
        <f t="array" ref="AE3575">_xlfn.XLOOKUP(Orders_C[[#This Row],[Store_ID]],Stores_c[[#All],[Store_ID]],Stores_c[[#All],[City]])</f>
        <v>Lake Williammouth</v>
      </c>
      <c r="AF3575" t="str" cm="1">
        <f t="array" ref="AF3575">_xlfn.XLOOKUP(Orders_C[[#This Row],[Store_ID]],Stores_c[[#All],[Store_ID]],Stores_c[[#All],[Manager_Name]])</f>
        <v>Stephanie Dominguez</v>
      </c>
      <c r="AG3575" t="str" cm="1">
        <f t="array" ref="AG3575">_xlfn.XLOOKUP(Orders_C[[#This Row],[Store_ID]],Stores_c[[#All],[Store_ID]],Stores_c[[#All],[Store_Type]])</f>
        <v>Drive-Thru</v>
      </c>
    </row>
    <row r="3576" spans="1:33" x14ac:dyDescent="0.25">
      <c r="A3576">
        <v>9303</v>
      </c>
      <c r="B3576" s="1">
        <v>46000</v>
      </c>
      <c r="C3576" s="2">
        <v>0.17728009259259259</v>
      </c>
      <c r="D3576">
        <v>1522</v>
      </c>
      <c r="E3576">
        <v>205</v>
      </c>
      <c r="F3576">
        <v>482</v>
      </c>
      <c r="G3576">
        <v>314</v>
      </c>
      <c r="H3576">
        <v>3</v>
      </c>
      <c r="I3576">
        <v>338</v>
      </c>
      <c r="J3576">
        <v>10</v>
      </c>
      <c r="K3576">
        <v>16.899999999999999</v>
      </c>
      <c r="L3576">
        <v>1020.9</v>
      </c>
      <c r="M3576" t="s">
        <v>20</v>
      </c>
      <c r="N3576" t="s">
        <v>22</v>
      </c>
      <c r="O3576">
        <v>11</v>
      </c>
      <c r="P3576">
        <v>4</v>
      </c>
      <c r="Q3576" t="s">
        <v>3326</v>
      </c>
      <c r="R3576">
        <v>503</v>
      </c>
      <c r="S3576" s="3">
        <v>0.1</v>
      </c>
      <c r="T3576" s="6">
        <v>412.5</v>
      </c>
      <c r="U3576" t="s">
        <v>6328</v>
      </c>
      <c r="V3576">
        <v>2025</v>
      </c>
      <c r="W3576" t="s">
        <v>6333</v>
      </c>
      <c r="X3576" t="str">
        <f>_xlfn.XLOOKUP(Orders_C[[#This Row],[Product_ID]],Products_C[Product_ID],Products_C[Product_Name])</f>
        <v>Wrap</v>
      </c>
      <c r="Y3576" t="str">
        <f>_xlfn.XLOOKUP(Orders_C[[#This Row],[Product_ID]],Products_C[Product_ID],Products_C[Category])</f>
        <v>Burger</v>
      </c>
      <c r="Z3576" t="str">
        <f>_xlfn.XLOOKUP(Orders_C[[#This Row],[Store_ID]],Stores_c[Store_ID],Stores_c[City])</f>
        <v>Port Jacob</v>
      </c>
      <c r="AA3576" t="str">
        <f>_xlfn.XLOOKUP(Orders_C[[#This Row],[Customer_ID]],Customers_c[Customer_ID],Customers_c[Customer_Name])</f>
        <v>Bruce Rodriguez</v>
      </c>
      <c r="AB3576" s="6">
        <f>Orders_C[[#This Row],[Quantity]]*Orders_C[[#This Row],[Unit_Price]]*(1-Orders_C[[#This Row],[Discount %]])+Orders_C[[#This Row],[Tax]]</f>
        <v>929.5</v>
      </c>
      <c r="AC3576" s="9">
        <f>(Orders_C[[#This Row],[Unit_Price]]*Orders_C[[#This Row],[Quantity]])-Orders_C[[#This Row],[Discount]]+Orders_C[[#This Row],[Tax]]</f>
        <v>1020.9</v>
      </c>
      <c r="AD3576" t="str">
        <f>IF(COUNTIF(Orders_C[[#All],[Customer_ID]],Orders_C[[#This Row],[Customer_ID]])&gt;1,"Repeat","New")</f>
        <v>Repeat</v>
      </c>
      <c r="AE3576" t="str" cm="1">
        <f t="array" ref="AE3576">_xlfn.XLOOKUP(Orders_C[[#This Row],[Store_ID]],Stores_c[[#All],[Store_ID]],Stores_c[[#All],[City]])</f>
        <v>Port Jacob</v>
      </c>
      <c r="AF3576" t="str" cm="1">
        <f t="array" ref="AF3576">_xlfn.XLOOKUP(Orders_C[[#This Row],[Store_ID]],Stores_c[[#All],[Store_ID]],Stores_c[[#All],[Manager_Name]])</f>
        <v>David Harris</v>
      </c>
      <c r="AG3576" t="str" cm="1">
        <f t="array" ref="AG3576">_xlfn.XLOOKUP(Orders_C[[#This Row],[Store_ID]],Stores_c[[#All],[Store_ID]],Stores_c[[#All],[Store_Type]])</f>
        <v>Mall</v>
      </c>
    </row>
    <row r="3577" spans="1:33" x14ac:dyDescent="0.25">
      <c r="A3577">
        <v>8865</v>
      </c>
      <c r="B3577" s="1">
        <v>45707</v>
      </c>
      <c r="C3577" s="2">
        <v>0.31290509259259258</v>
      </c>
      <c r="D3577">
        <v>1874</v>
      </c>
      <c r="E3577">
        <v>225</v>
      </c>
      <c r="F3577">
        <v>474</v>
      </c>
      <c r="G3577">
        <v>334</v>
      </c>
      <c r="H3577">
        <v>3</v>
      </c>
      <c r="I3577">
        <v>334</v>
      </c>
      <c r="J3577">
        <v>5</v>
      </c>
      <c r="K3577">
        <v>16.7</v>
      </c>
      <c r="L3577">
        <v>1013.7</v>
      </c>
      <c r="M3577" t="s">
        <v>20</v>
      </c>
      <c r="N3577" t="s">
        <v>23</v>
      </c>
      <c r="O3577">
        <v>25</v>
      </c>
      <c r="P3577">
        <v>1</v>
      </c>
      <c r="Q3577" t="s">
        <v>2888</v>
      </c>
      <c r="R3577">
        <v>503</v>
      </c>
      <c r="S3577" s="3">
        <v>0.05</v>
      </c>
      <c r="T3577" s="6">
        <v>412.50000000000011</v>
      </c>
      <c r="U3577" t="s">
        <v>6338</v>
      </c>
      <c r="V3577">
        <v>2025</v>
      </c>
      <c r="W3577" t="s">
        <v>6329</v>
      </c>
      <c r="X3577" t="str">
        <f>_xlfn.XLOOKUP(Orders_C[[#This Row],[Product_ID]],Products_C[Product_ID],Products_C[Product_Name])</f>
        <v>Krushers</v>
      </c>
      <c r="Y3577" t="str">
        <f>_xlfn.XLOOKUP(Orders_C[[#This Row],[Product_ID]],Products_C[Product_ID],Products_C[Category])</f>
        <v>Dessert</v>
      </c>
      <c r="Z3577" t="str">
        <f>_xlfn.XLOOKUP(Orders_C[[#This Row],[Store_ID]],Stores_c[Store_ID],Stores_c[City])</f>
        <v>South Peter</v>
      </c>
      <c r="AA3577" t="str">
        <f>_xlfn.XLOOKUP(Orders_C[[#This Row],[Customer_ID]],Customers_c[Customer_ID],Customers_c[Customer_Name])</f>
        <v>Andrea Moran</v>
      </c>
      <c r="AB3577" s="6">
        <f>Orders_C[[#This Row],[Quantity]]*Orders_C[[#This Row],[Unit_Price]]*(1-Orders_C[[#This Row],[Discount %]])+Orders_C[[#This Row],[Tax]]</f>
        <v>968.6</v>
      </c>
      <c r="AC3577" s="9">
        <f>(Orders_C[[#This Row],[Unit_Price]]*Orders_C[[#This Row],[Quantity]])-Orders_C[[#This Row],[Discount]]+Orders_C[[#This Row],[Tax]]</f>
        <v>1013.7</v>
      </c>
      <c r="AD3577" t="str">
        <f>IF(COUNTIF(Orders_C[[#All],[Customer_ID]],Orders_C[[#This Row],[Customer_ID]])&gt;1,"Repeat","New")</f>
        <v>Repeat</v>
      </c>
      <c r="AE3577" t="str" cm="1">
        <f t="array" ref="AE3577">_xlfn.XLOOKUP(Orders_C[[#This Row],[Store_ID]],Stores_c[[#All],[Store_ID]],Stores_c[[#All],[City]])</f>
        <v>South Peter</v>
      </c>
      <c r="AF3577" t="str" cm="1">
        <f t="array" ref="AF3577">_xlfn.XLOOKUP(Orders_C[[#This Row],[Store_ID]],Stores_c[[#All],[Store_ID]],Stores_c[[#All],[Manager_Name]])</f>
        <v>Gregory Lambert</v>
      </c>
      <c r="AG3577" t="str" cm="1">
        <f t="array" ref="AG3577">_xlfn.XLOOKUP(Orders_C[[#This Row],[Store_ID]],Stores_c[[#All],[Store_ID]],Stores_c[[#All],[Store_Type]])</f>
        <v>Street</v>
      </c>
    </row>
    <row r="3578" spans="1:33" x14ac:dyDescent="0.25">
      <c r="A3578">
        <v>7313</v>
      </c>
      <c r="B3578" s="1">
        <v>45843</v>
      </c>
      <c r="C3578" s="2">
        <v>0.46932870370370372</v>
      </c>
      <c r="D3578">
        <v>1159</v>
      </c>
      <c r="E3578">
        <v>205</v>
      </c>
      <c r="F3578">
        <v>511</v>
      </c>
      <c r="G3578">
        <v>335</v>
      </c>
      <c r="H3578">
        <v>2</v>
      </c>
      <c r="I3578">
        <v>486</v>
      </c>
      <c r="J3578">
        <v>0</v>
      </c>
      <c r="K3578">
        <v>24.3</v>
      </c>
      <c r="L3578">
        <v>996.3</v>
      </c>
      <c r="M3578" t="s">
        <v>19</v>
      </c>
      <c r="N3578" t="s">
        <v>22</v>
      </c>
      <c r="O3578">
        <v>47</v>
      </c>
      <c r="P3578">
        <v>2</v>
      </c>
      <c r="Q3578" t="s">
        <v>1336</v>
      </c>
      <c r="R3578">
        <v>501</v>
      </c>
      <c r="S3578" s="3">
        <v>0</v>
      </c>
      <c r="T3578" s="6">
        <v>413.1</v>
      </c>
      <c r="U3578" t="s">
        <v>6341</v>
      </c>
      <c r="V3578">
        <v>2025</v>
      </c>
      <c r="W3578" t="s">
        <v>6331</v>
      </c>
      <c r="X3578" t="str">
        <f>_xlfn.XLOOKUP(Orders_C[[#This Row],[Product_ID]],Products_C[Product_ID],Products_C[Product_Name])</f>
        <v>Krushers</v>
      </c>
      <c r="Y3578" t="str">
        <f>_xlfn.XLOOKUP(Orders_C[[#This Row],[Product_ID]],Products_C[Product_ID],Products_C[Category])</f>
        <v>Chicken</v>
      </c>
      <c r="Z3578" t="str">
        <f>_xlfn.XLOOKUP(Orders_C[[#This Row],[Store_ID]],Stores_c[Store_ID],Stores_c[City])</f>
        <v>Port Jacob</v>
      </c>
      <c r="AA3578" t="str">
        <f>_xlfn.XLOOKUP(Orders_C[[#This Row],[Customer_ID]],Customers_c[Customer_ID],Customers_c[Customer_Name])</f>
        <v>Alec Chavez</v>
      </c>
      <c r="AB3578" s="6">
        <f>Orders_C[[#This Row],[Quantity]]*Orders_C[[#This Row],[Unit_Price]]*(1-Orders_C[[#This Row],[Discount %]])+Orders_C[[#This Row],[Tax]]</f>
        <v>996.3</v>
      </c>
      <c r="AC3578" s="9">
        <f>(Orders_C[[#This Row],[Unit_Price]]*Orders_C[[#This Row],[Quantity]])-Orders_C[[#This Row],[Discount]]+Orders_C[[#This Row],[Tax]]</f>
        <v>996.3</v>
      </c>
      <c r="AD3578" t="str">
        <f>IF(COUNTIF(Orders_C[[#All],[Customer_ID]],Orders_C[[#This Row],[Customer_ID]])&gt;1,"Repeat","New")</f>
        <v>Repeat</v>
      </c>
      <c r="AE3578" t="str" cm="1">
        <f t="array" ref="AE3578">_xlfn.XLOOKUP(Orders_C[[#This Row],[Store_ID]],Stores_c[[#All],[Store_ID]],Stores_c[[#All],[City]])</f>
        <v>Port Jacob</v>
      </c>
      <c r="AF3578" t="str" cm="1">
        <f t="array" ref="AF3578">_xlfn.XLOOKUP(Orders_C[[#This Row],[Store_ID]],Stores_c[[#All],[Store_ID]],Stores_c[[#All],[Manager_Name]])</f>
        <v>David Harris</v>
      </c>
      <c r="AG3578" t="str" cm="1">
        <f t="array" ref="AG3578">_xlfn.XLOOKUP(Orders_C[[#This Row],[Store_ID]],Stores_c[[#All],[Store_ID]],Stores_c[[#All],[Store_Type]])</f>
        <v>Mall</v>
      </c>
    </row>
    <row r="3579" spans="1:33" x14ac:dyDescent="0.25">
      <c r="A3579">
        <v>6992</v>
      </c>
      <c r="B3579" s="1">
        <v>45852</v>
      </c>
      <c r="C3579" s="2">
        <v>0.60468750000000004</v>
      </c>
      <c r="D3579">
        <v>1568</v>
      </c>
      <c r="E3579">
        <v>218</v>
      </c>
      <c r="F3579">
        <v>492</v>
      </c>
      <c r="G3579">
        <v>332</v>
      </c>
      <c r="H3579">
        <v>2</v>
      </c>
      <c r="I3579">
        <v>498</v>
      </c>
      <c r="J3579">
        <v>10</v>
      </c>
      <c r="K3579">
        <v>24.9</v>
      </c>
      <c r="L3579">
        <v>1010.9</v>
      </c>
      <c r="M3579" t="s">
        <v>20</v>
      </c>
      <c r="N3579" t="s">
        <v>22</v>
      </c>
      <c r="O3579">
        <v>35</v>
      </c>
      <c r="P3579">
        <v>3</v>
      </c>
      <c r="Q3579" t="s">
        <v>1015</v>
      </c>
      <c r="R3579">
        <v>503</v>
      </c>
      <c r="S3579" s="3">
        <v>0.1</v>
      </c>
      <c r="T3579" s="6">
        <v>413.29999999999995</v>
      </c>
      <c r="U3579" t="s">
        <v>6341</v>
      </c>
      <c r="V3579">
        <v>2025</v>
      </c>
      <c r="W3579" t="s">
        <v>6329</v>
      </c>
      <c r="X3579" t="str">
        <f>_xlfn.XLOOKUP(Orders_C[[#This Row],[Product_ID]],Products_C[Product_ID],Products_C[Product_Name])</f>
        <v>Zinger Burger</v>
      </c>
      <c r="Y3579" t="str">
        <f>_xlfn.XLOOKUP(Orders_C[[#This Row],[Product_ID]],Products_C[Product_ID],Products_C[Category])</f>
        <v>Beverage</v>
      </c>
      <c r="Z3579" t="str">
        <f>_xlfn.XLOOKUP(Orders_C[[#This Row],[Store_ID]],Stores_c[Store_ID],Stores_c[City])</f>
        <v>East Johnport</v>
      </c>
      <c r="AA3579" t="str">
        <f>_xlfn.XLOOKUP(Orders_C[[#This Row],[Customer_ID]],Customers_c[Customer_ID],Customers_c[Customer_Name])</f>
        <v>Michael Davis</v>
      </c>
      <c r="AB3579" s="6">
        <f>Orders_C[[#This Row],[Quantity]]*Orders_C[[#This Row],[Unit_Price]]*(1-Orders_C[[#This Row],[Discount %]])+Orders_C[[#This Row],[Tax]]</f>
        <v>921.3</v>
      </c>
      <c r="AC3579" s="9">
        <f>(Orders_C[[#This Row],[Unit_Price]]*Orders_C[[#This Row],[Quantity]])-Orders_C[[#This Row],[Discount]]+Orders_C[[#This Row],[Tax]]</f>
        <v>1010.9</v>
      </c>
      <c r="AD3579" t="str">
        <f>IF(COUNTIF(Orders_C[[#All],[Customer_ID]],Orders_C[[#This Row],[Customer_ID]])&gt;1,"Repeat","New")</f>
        <v>Repeat</v>
      </c>
      <c r="AE3579" t="str" cm="1">
        <f t="array" ref="AE3579">_xlfn.XLOOKUP(Orders_C[[#This Row],[Store_ID]],Stores_c[[#All],[Store_ID]],Stores_c[[#All],[City]])</f>
        <v>East Johnport</v>
      </c>
      <c r="AF3579" t="str" cm="1">
        <f t="array" ref="AF3579">_xlfn.XLOOKUP(Orders_C[[#This Row],[Store_ID]],Stores_c[[#All],[Store_ID]],Stores_c[[#All],[Manager_Name]])</f>
        <v>Mr. Matthew Murillo III</v>
      </c>
      <c r="AG3579" t="str" cm="1">
        <f t="array" ref="AG3579">_xlfn.XLOOKUP(Orders_C[[#This Row],[Store_ID]],Stores_c[[#All],[Store_ID]],Stores_c[[#All],[Store_Type]])</f>
        <v>Street</v>
      </c>
    </row>
    <row r="3580" spans="1:33" x14ac:dyDescent="0.25">
      <c r="A3580">
        <v>7364</v>
      </c>
      <c r="B3580" s="1">
        <v>45912</v>
      </c>
      <c r="C3580" s="2">
        <v>7.8009259259259256E-3</v>
      </c>
      <c r="D3580">
        <v>1702</v>
      </c>
      <c r="E3580">
        <v>201</v>
      </c>
      <c r="F3580">
        <v>449</v>
      </c>
      <c r="G3580">
        <v>306</v>
      </c>
      <c r="H3580">
        <v>3</v>
      </c>
      <c r="I3580">
        <v>335</v>
      </c>
      <c r="J3580">
        <v>5</v>
      </c>
      <c r="K3580">
        <v>16.75</v>
      </c>
      <c r="L3580">
        <v>1016.75</v>
      </c>
      <c r="M3580" t="s">
        <v>19</v>
      </c>
      <c r="N3580" t="s">
        <v>23</v>
      </c>
      <c r="O3580">
        <v>21</v>
      </c>
      <c r="P3580">
        <v>4</v>
      </c>
      <c r="Q3580" t="s">
        <v>1387</v>
      </c>
      <c r="R3580">
        <v>507</v>
      </c>
      <c r="S3580" s="3">
        <v>0.05</v>
      </c>
      <c r="T3580" s="6">
        <v>413.75</v>
      </c>
      <c r="U3580" t="s">
        <v>6335</v>
      </c>
      <c r="V3580">
        <v>2025</v>
      </c>
      <c r="W3580" t="s">
        <v>6329</v>
      </c>
      <c r="X3580" t="str">
        <f>_xlfn.XLOOKUP(Orders_C[[#This Row],[Product_ID]],Products_C[Product_ID],Products_C[Product_Name])</f>
        <v>Veg Burger</v>
      </c>
      <c r="Y3580" t="str">
        <f>_xlfn.XLOOKUP(Orders_C[[#This Row],[Product_ID]],Products_C[Product_ID],Products_C[Category])</f>
        <v>Burger</v>
      </c>
      <c r="Z3580" t="str">
        <f>_xlfn.XLOOKUP(Orders_C[[#This Row],[Store_ID]],Stores_c[Store_ID],Stores_c[City])</f>
        <v>Lake Nicholasburgh</v>
      </c>
      <c r="AA3580" t="str">
        <f>_xlfn.XLOOKUP(Orders_C[[#This Row],[Customer_ID]],Customers_c[Customer_ID],Customers_c[Customer_Name])</f>
        <v>Nancy Drake</v>
      </c>
      <c r="AB3580" s="6">
        <f>Orders_C[[#This Row],[Quantity]]*Orders_C[[#This Row],[Unit_Price]]*(1-Orders_C[[#This Row],[Discount %]])+Orders_C[[#This Row],[Tax]]</f>
        <v>971.5</v>
      </c>
      <c r="AC3580" s="9">
        <f>(Orders_C[[#This Row],[Unit_Price]]*Orders_C[[#This Row],[Quantity]])-Orders_C[[#This Row],[Discount]]+Orders_C[[#This Row],[Tax]]</f>
        <v>1016.75</v>
      </c>
      <c r="AD3580" t="str">
        <f>IF(COUNTIF(Orders_C[[#All],[Customer_ID]],Orders_C[[#This Row],[Customer_ID]])&gt;1,"Repeat","New")</f>
        <v>Repeat</v>
      </c>
      <c r="AE3580" t="str" cm="1">
        <f t="array" ref="AE3580">_xlfn.XLOOKUP(Orders_C[[#This Row],[Store_ID]],Stores_c[[#All],[Store_ID]],Stores_c[[#All],[City]])</f>
        <v>Lake Nicholasburgh</v>
      </c>
      <c r="AF3580" t="str" cm="1">
        <f t="array" ref="AF3580">_xlfn.XLOOKUP(Orders_C[[#This Row],[Store_ID]],Stores_c[[#All],[Store_ID]],Stores_c[[#All],[Manager_Name]])</f>
        <v>Maurice Garcia</v>
      </c>
      <c r="AG3580" t="str" cm="1">
        <f t="array" ref="AG3580">_xlfn.XLOOKUP(Orders_C[[#This Row],[Store_ID]],Stores_c[[#All],[Store_ID]],Stores_c[[#All],[Store_Type]])</f>
        <v>Mall</v>
      </c>
    </row>
    <row r="3581" spans="1:33" x14ac:dyDescent="0.25">
      <c r="A3581">
        <v>7920</v>
      </c>
      <c r="B3581" s="1">
        <v>46038</v>
      </c>
      <c r="C3581" s="2">
        <v>1.9166666666666665E-2</v>
      </c>
      <c r="D3581">
        <v>1802</v>
      </c>
      <c r="E3581">
        <v>204</v>
      </c>
      <c r="F3581">
        <v>446</v>
      </c>
      <c r="G3581">
        <v>338</v>
      </c>
      <c r="H3581">
        <v>3</v>
      </c>
      <c r="I3581">
        <v>331</v>
      </c>
      <c r="J3581">
        <v>0</v>
      </c>
      <c r="K3581">
        <v>16.55</v>
      </c>
      <c r="L3581">
        <v>1009.55</v>
      </c>
      <c r="M3581" t="s">
        <v>19</v>
      </c>
      <c r="N3581" t="s">
        <v>22</v>
      </c>
      <c r="O3581">
        <v>16</v>
      </c>
      <c r="P3581">
        <v>4</v>
      </c>
      <c r="Q3581" t="s">
        <v>1943</v>
      </c>
      <c r="R3581">
        <v>503</v>
      </c>
      <c r="S3581" s="3">
        <v>0</v>
      </c>
      <c r="T3581" s="6">
        <v>413.75</v>
      </c>
      <c r="U3581" t="s">
        <v>6330</v>
      </c>
      <c r="V3581">
        <v>2026</v>
      </c>
      <c r="W3581" t="s">
        <v>6333</v>
      </c>
      <c r="X3581" t="str">
        <f>_xlfn.XLOOKUP(Orders_C[[#This Row],[Product_ID]],Products_C[Product_ID],Products_C[Product_Name])</f>
        <v>Chicken Wings</v>
      </c>
      <c r="Y3581" t="str">
        <f>_xlfn.XLOOKUP(Orders_C[[#This Row],[Product_ID]],Products_C[Product_ID],Products_C[Category])</f>
        <v>Burger</v>
      </c>
      <c r="Z3581" t="str">
        <f>_xlfn.XLOOKUP(Orders_C[[#This Row],[Store_ID]],Stores_c[Store_ID],Stores_c[City])</f>
        <v>New Robertfurt</v>
      </c>
      <c r="AA3581" t="str">
        <f>_xlfn.XLOOKUP(Orders_C[[#This Row],[Customer_ID]],Customers_c[Customer_ID],Customers_c[Customer_Name])</f>
        <v>Brian Rios</v>
      </c>
      <c r="AB3581" s="6">
        <f>Orders_C[[#This Row],[Quantity]]*Orders_C[[#This Row],[Unit_Price]]*(1-Orders_C[[#This Row],[Discount %]])+Orders_C[[#This Row],[Tax]]</f>
        <v>1009.55</v>
      </c>
      <c r="AC3581" s="9">
        <f>(Orders_C[[#This Row],[Unit_Price]]*Orders_C[[#This Row],[Quantity]])-Orders_C[[#This Row],[Discount]]+Orders_C[[#This Row],[Tax]]</f>
        <v>1009.55</v>
      </c>
      <c r="AD3581" t="str">
        <f>IF(COUNTIF(Orders_C[[#All],[Customer_ID]],Orders_C[[#This Row],[Customer_ID]])&gt;1,"Repeat","New")</f>
        <v>Repeat</v>
      </c>
      <c r="AE3581" t="str" cm="1">
        <f t="array" ref="AE3581">_xlfn.XLOOKUP(Orders_C[[#This Row],[Store_ID]],Stores_c[[#All],[Store_ID]],Stores_c[[#All],[City]])</f>
        <v>New Robertfurt</v>
      </c>
      <c r="AF3581" t="str" cm="1">
        <f t="array" ref="AF3581">_xlfn.XLOOKUP(Orders_C[[#This Row],[Store_ID]],Stores_c[[#All],[Store_ID]],Stores_c[[#All],[Manager_Name]])</f>
        <v>Tiffany Gomez</v>
      </c>
      <c r="AG3581" t="str" cm="1">
        <f t="array" ref="AG3581">_xlfn.XLOOKUP(Orders_C[[#This Row],[Store_ID]],Stores_c[[#All],[Store_ID]],Stores_c[[#All],[Store_Type]])</f>
        <v>Street</v>
      </c>
    </row>
    <row r="3582" spans="1:33" x14ac:dyDescent="0.25">
      <c r="A3582">
        <v>10188</v>
      </c>
      <c r="B3582" s="1">
        <v>46042</v>
      </c>
      <c r="C3582" s="2">
        <v>3.4444444444444444E-2</v>
      </c>
      <c r="D3582">
        <v>1494</v>
      </c>
      <c r="E3582">
        <v>225</v>
      </c>
      <c r="F3582">
        <v>446</v>
      </c>
      <c r="G3582">
        <v>311</v>
      </c>
      <c r="H3582">
        <v>3</v>
      </c>
      <c r="I3582">
        <v>335</v>
      </c>
      <c r="J3582">
        <v>5</v>
      </c>
      <c r="K3582">
        <v>16.75</v>
      </c>
      <c r="L3582">
        <v>1016.75</v>
      </c>
      <c r="M3582" t="s">
        <v>18</v>
      </c>
      <c r="N3582" t="s">
        <v>21</v>
      </c>
      <c r="O3582">
        <v>22</v>
      </c>
      <c r="P3582">
        <v>2</v>
      </c>
      <c r="Q3582" t="s">
        <v>4211</v>
      </c>
      <c r="R3582">
        <v>504</v>
      </c>
      <c r="S3582" s="3">
        <v>0.05</v>
      </c>
      <c r="T3582" s="6">
        <v>413.75</v>
      </c>
      <c r="U3582" t="s">
        <v>6330</v>
      </c>
      <c r="V3582">
        <v>2026</v>
      </c>
      <c r="W3582" t="s">
        <v>6329</v>
      </c>
      <c r="X3582" t="str">
        <f>_xlfn.XLOOKUP(Orders_C[[#This Row],[Product_ID]],Products_C[Product_ID],Products_C[Product_Name])</f>
        <v>Pepsi</v>
      </c>
      <c r="Y3582" t="str">
        <f>_xlfn.XLOOKUP(Orders_C[[#This Row],[Product_ID]],Products_C[Product_ID],Products_C[Category])</f>
        <v>Dessert</v>
      </c>
      <c r="Z3582" t="str">
        <f>_xlfn.XLOOKUP(Orders_C[[#This Row],[Store_ID]],Stores_c[Store_ID],Stores_c[City])</f>
        <v>South Peter</v>
      </c>
      <c r="AA3582" t="str">
        <f>_xlfn.XLOOKUP(Orders_C[[#This Row],[Customer_ID]],Customers_c[Customer_ID],Customers_c[Customer_Name])</f>
        <v>Pamela Cook</v>
      </c>
      <c r="AB3582" s="6">
        <f>Orders_C[[#This Row],[Quantity]]*Orders_C[[#This Row],[Unit_Price]]*(1-Orders_C[[#This Row],[Discount %]])+Orders_C[[#This Row],[Tax]]</f>
        <v>971.5</v>
      </c>
      <c r="AC3582" s="9">
        <f>(Orders_C[[#This Row],[Unit_Price]]*Orders_C[[#This Row],[Quantity]])-Orders_C[[#This Row],[Discount]]+Orders_C[[#This Row],[Tax]]</f>
        <v>1016.75</v>
      </c>
      <c r="AD3582" t="str">
        <f>IF(COUNTIF(Orders_C[[#All],[Customer_ID]],Orders_C[[#This Row],[Customer_ID]])&gt;1,"Repeat","New")</f>
        <v>Repeat</v>
      </c>
      <c r="AE3582" t="str" cm="1">
        <f t="array" ref="AE3582">_xlfn.XLOOKUP(Orders_C[[#This Row],[Store_ID]],Stores_c[[#All],[Store_ID]],Stores_c[[#All],[City]])</f>
        <v>South Peter</v>
      </c>
      <c r="AF3582" t="str" cm="1">
        <f t="array" ref="AF3582">_xlfn.XLOOKUP(Orders_C[[#This Row],[Store_ID]],Stores_c[[#All],[Store_ID]],Stores_c[[#All],[Manager_Name]])</f>
        <v>Gregory Lambert</v>
      </c>
      <c r="AG3582" t="str" cm="1">
        <f t="array" ref="AG3582">_xlfn.XLOOKUP(Orders_C[[#This Row],[Store_ID]],Stores_c[[#All],[Store_ID]],Stores_c[[#All],[Store_Type]])</f>
        <v>Street</v>
      </c>
    </row>
    <row r="3583" spans="1:33" x14ac:dyDescent="0.25">
      <c r="A3583">
        <v>6475</v>
      </c>
      <c r="B3583" s="1">
        <v>45747</v>
      </c>
      <c r="C3583" s="2">
        <v>0.56670138888888888</v>
      </c>
      <c r="D3583">
        <v>1388</v>
      </c>
      <c r="E3583">
        <v>211</v>
      </c>
      <c r="F3583">
        <v>453</v>
      </c>
      <c r="G3583">
        <v>302</v>
      </c>
      <c r="H3583">
        <v>3</v>
      </c>
      <c r="I3583">
        <v>339</v>
      </c>
      <c r="J3583">
        <v>10</v>
      </c>
      <c r="K3583">
        <v>16.95</v>
      </c>
      <c r="L3583">
        <v>1023.95</v>
      </c>
      <c r="M3583" t="s">
        <v>19</v>
      </c>
      <c r="N3583" t="s">
        <v>22</v>
      </c>
      <c r="O3583">
        <v>38</v>
      </c>
      <c r="P3583">
        <v>4</v>
      </c>
      <c r="Q3583" t="s">
        <v>498</v>
      </c>
      <c r="R3583">
        <v>507</v>
      </c>
      <c r="S3583" s="3">
        <v>0.1</v>
      </c>
      <c r="T3583" s="6">
        <v>413.75000000000011</v>
      </c>
      <c r="U3583" t="s">
        <v>6334</v>
      </c>
      <c r="V3583">
        <v>2025</v>
      </c>
      <c r="W3583" t="s">
        <v>6329</v>
      </c>
      <c r="X3583" t="str">
        <f>_xlfn.XLOOKUP(Orders_C[[#This Row],[Product_ID]],Products_C[Product_ID],Products_C[Product_Name])</f>
        <v>Chicken Wings</v>
      </c>
      <c r="Y3583" t="str">
        <f>_xlfn.XLOOKUP(Orders_C[[#This Row],[Product_ID]],Products_C[Product_ID],Products_C[Category])</f>
        <v>Chicken</v>
      </c>
      <c r="Z3583" t="str">
        <f>_xlfn.XLOOKUP(Orders_C[[#This Row],[Store_ID]],Stores_c[Store_ID],Stores_c[City])</f>
        <v>North Robertstad</v>
      </c>
      <c r="AA3583" t="str">
        <f>_xlfn.XLOOKUP(Orders_C[[#This Row],[Customer_ID]],Customers_c[Customer_ID],Customers_c[Customer_Name])</f>
        <v>Desiree Hancock</v>
      </c>
      <c r="AB3583" s="6">
        <f>Orders_C[[#This Row],[Quantity]]*Orders_C[[#This Row],[Unit_Price]]*(1-Orders_C[[#This Row],[Discount %]])+Orders_C[[#This Row],[Tax]]</f>
        <v>932.25000000000011</v>
      </c>
      <c r="AC3583" s="9">
        <f>(Orders_C[[#This Row],[Unit_Price]]*Orders_C[[#This Row],[Quantity]])-Orders_C[[#This Row],[Discount]]+Orders_C[[#This Row],[Tax]]</f>
        <v>1023.95</v>
      </c>
      <c r="AD3583" t="str">
        <f>IF(COUNTIF(Orders_C[[#All],[Customer_ID]],Orders_C[[#This Row],[Customer_ID]])&gt;1,"Repeat","New")</f>
        <v>Repeat</v>
      </c>
      <c r="AE3583" t="str" cm="1">
        <f t="array" ref="AE3583">_xlfn.XLOOKUP(Orders_C[[#This Row],[Store_ID]],Stores_c[[#All],[Store_ID]],Stores_c[[#All],[City]])</f>
        <v>North Robertstad</v>
      </c>
      <c r="AF3583" t="str" cm="1">
        <f t="array" ref="AF3583">_xlfn.XLOOKUP(Orders_C[[#This Row],[Store_ID]],Stores_c[[#All],[Store_ID]],Stores_c[[#All],[Manager_Name]])</f>
        <v>Mary Lewis</v>
      </c>
      <c r="AG3583" t="str" cm="1">
        <f t="array" ref="AG3583">_xlfn.XLOOKUP(Orders_C[[#This Row],[Store_ID]],Stores_c[[#All],[Store_ID]],Stores_c[[#All],[Store_Type]])</f>
        <v>Street</v>
      </c>
    </row>
    <row r="3584" spans="1:33" x14ac:dyDescent="0.25">
      <c r="A3584">
        <v>6556</v>
      </c>
      <c r="B3584" s="1">
        <v>45986</v>
      </c>
      <c r="C3584" s="2">
        <v>0.14854166666666666</v>
      </c>
      <c r="D3584">
        <v>1050</v>
      </c>
      <c r="E3584">
        <v>222</v>
      </c>
      <c r="F3584">
        <v>446</v>
      </c>
      <c r="G3584">
        <v>305</v>
      </c>
      <c r="H3584">
        <v>3</v>
      </c>
      <c r="I3584">
        <v>339</v>
      </c>
      <c r="J3584">
        <v>10</v>
      </c>
      <c r="K3584">
        <v>16.95</v>
      </c>
      <c r="L3584">
        <v>1023.95</v>
      </c>
      <c r="M3584" t="s">
        <v>18</v>
      </c>
      <c r="N3584" t="s">
        <v>22</v>
      </c>
      <c r="O3584">
        <v>59</v>
      </c>
      <c r="P3584">
        <v>4</v>
      </c>
      <c r="Q3584" t="s">
        <v>579</v>
      </c>
      <c r="R3584">
        <v>505</v>
      </c>
      <c r="S3584" s="3">
        <v>0.1</v>
      </c>
      <c r="T3584" s="6">
        <v>413.75000000000011</v>
      </c>
      <c r="U3584" t="s">
        <v>6336</v>
      </c>
      <c r="V3584">
        <v>2025</v>
      </c>
      <c r="W3584" t="s">
        <v>6331</v>
      </c>
      <c r="X3584" t="str">
        <f>_xlfn.XLOOKUP(Orders_C[[#This Row],[Product_ID]],Products_C[Product_ID],Products_C[Product_Name])</f>
        <v>Krushers</v>
      </c>
      <c r="Y3584" t="str">
        <f>_xlfn.XLOOKUP(Orders_C[[#This Row],[Product_ID]],Products_C[Product_ID],Products_C[Category])</f>
        <v>Dessert</v>
      </c>
      <c r="Z3584" t="str">
        <f>_xlfn.XLOOKUP(Orders_C[[#This Row],[Store_ID]],Stores_c[Store_ID],Stores_c[City])</f>
        <v>New Steven</v>
      </c>
      <c r="AA3584" t="str">
        <f>_xlfn.XLOOKUP(Orders_C[[#This Row],[Customer_ID]],Customers_c[Customer_ID],Customers_c[Customer_Name])</f>
        <v>Kelly Chapman</v>
      </c>
      <c r="AB3584" s="6">
        <f>Orders_C[[#This Row],[Quantity]]*Orders_C[[#This Row],[Unit_Price]]*(1-Orders_C[[#This Row],[Discount %]])+Orders_C[[#This Row],[Tax]]</f>
        <v>932.25000000000011</v>
      </c>
      <c r="AC3584" s="9">
        <f>(Orders_C[[#This Row],[Unit_Price]]*Orders_C[[#This Row],[Quantity]])-Orders_C[[#This Row],[Discount]]+Orders_C[[#This Row],[Tax]]</f>
        <v>1023.95</v>
      </c>
      <c r="AD3584" t="str">
        <f>IF(COUNTIF(Orders_C[[#All],[Customer_ID]],Orders_C[[#This Row],[Customer_ID]])&gt;1,"Repeat","New")</f>
        <v>Repeat</v>
      </c>
      <c r="AE3584" t="str" cm="1">
        <f t="array" ref="AE3584">_xlfn.XLOOKUP(Orders_C[[#This Row],[Store_ID]],Stores_c[[#All],[Store_ID]],Stores_c[[#All],[City]])</f>
        <v>New Steven</v>
      </c>
      <c r="AF3584" t="str" cm="1">
        <f t="array" ref="AF3584">_xlfn.XLOOKUP(Orders_C[[#This Row],[Store_ID]],Stores_c[[#All],[Store_ID]],Stores_c[[#All],[Manager_Name]])</f>
        <v>Terri Martinez</v>
      </c>
      <c r="AG3584" t="str" cm="1">
        <f t="array" ref="AG3584">_xlfn.XLOOKUP(Orders_C[[#This Row],[Store_ID]],Stores_c[[#All],[Store_ID]],Stores_c[[#All],[Store_Type]])</f>
        <v>Drive-Thru</v>
      </c>
    </row>
    <row r="3585" spans="1:33" x14ac:dyDescent="0.25">
      <c r="A3585">
        <v>10842</v>
      </c>
      <c r="B3585" s="1">
        <v>45792</v>
      </c>
      <c r="C3585" s="2">
        <v>0.2025925925925926</v>
      </c>
      <c r="D3585">
        <v>1751</v>
      </c>
      <c r="E3585">
        <v>214</v>
      </c>
      <c r="F3585">
        <v>518</v>
      </c>
      <c r="G3585">
        <v>326</v>
      </c>
      <c r="H3585">
        <v>3</v>
      </c>
      <c r="I3585">
        <v>343</v>
      </c>
      <c r="J3585">
        <v>15</v>
      </c>
      <c r="K3585">
        <v>17.149999999999999</v>
      </c>
      <c r="L3585">
        <v>1031.1500000000001</v>
      </c>
      <c r="M3585" t="s">
        <v>20</v>
      </c>
      <c r="N3585" t="s">
        <v>21</v>
      </c>
      <c r="O3585">
        <v>11</v>
      </c>
      <c r="P3585">
        <v>4</v>
      </c>
      <c r="Q3585" t="s">
        <v>4865</v>
      </c>
      <c r="R3585">
        <v>504</v>
      </c>
      <c r="S3585" s="3">
        <v>0.15</v>
      </c>
      <c r="T3585" s="6">
        <v>413.75000000000011</v>
      </c>
      <c r="U3585" t="s">
        <v>6339</v>
      </c>
      <c r="V3585">
        <v>2025</v>
      </c>
      <c r="W3585" t="s">
        <v>6333</v>
      </c>
      <c r="X3585" t="str">
        <f>_xlfn.XLOOKUP(Orders_C[[#This Row],[Product_ID]],Products_C[Product_ID],Products_C[Product_Name])</f>
        <v>Rice Bowl</v>
      </c>
      <c r="Y3585" t="str">
        <f>_xlfn.XLOOKUP(Orders_C[[#This Row],[Product_ID]],Products_C[Product_ID],Products_C[Category])</f>
        <v>Burger</v>
      </c>
      <c r="Z3585" t="str">
        <f>_xlfn.XLOOKUP(Orders_C[[#This Row],[Store_ID]],Stores_c[Store_ID],Stores_c[City])</f>
        <v>New Robert</v>
      </c>
      <c r="AA3585" t="str">
        <f>_xlfn.XLOOKUP(Orders_C[[#This Row],[Customer_ID]],Customers_c[Customer_ID],Customers_c[Customer_Name])</f>
        <v>Angelica Andrews</v>
      </c>
      <c r="AB3585" s="6">
        <f>Orders_C[[#This Row],[Quantity]]*Orders_C[[#This Row],[Unit_Price]]*(1-Orders_C[[#This Row],[Discount %]])+Orders_C[[#This Row],[Tax]]</f>
        <v>891.8</v>
      </c>
      <c r="AC3585" s="9">
        <f>(Orders_C[[#This Row],[Unit_Price]]*Orders_C[[#This Row],[Quantity]])-Orders_C[[#This Row],[Discount]]+Orders_C[[#This Row],[Tax]]</f>
        <v>1031.1500000000001</v>
      </c>
      <c r="AD3585" t="str">
        <f>IF(COUNTIF(Orders_C[[#All],[Customer_ID]],Orders_C[[#This Row],[Customer_ID]])&gt;1,"Repeat","New")</f>
        <v>Repeat</v>
      </c>
      <c r="AE3585" t="str" cm="1">
        <f t="array" ref="AE3585">_xlfn.XLOOKUP(Orders_C[[#This Row],[Store_ID]],Stores_c[[#All],[Store_ID]],Stores_c[[#All],[City]])</f>
        <v>New Robert</v>
      </c>
      <c r="AF3585" t="str" cm="1">
        <f t="array" ref="AF3585">_xlfn.XLOOKUP(Orders_C[[#This Row],[Store_ID]],Stores_c[[#All],[Store_ID]],Stores_c[[#All],[Manager_Name]])</f>
        <v>Krista Webb</v>
      </c>
      <c r="AG3585" t="str" cm="1">
        <f t="array" ref="AG3585">_xlfn.XLOOKUP(Orders_C[[#This Row],[Store_ID]],Stores_c[[#All],[Store_ID]],Stores_c[[#All],[Store_Type]])</f>
        <v>Drive-Thru</v>
      </c>
    </row>
    <row r="3586" spans="1:33" x14ac:dyDescent="0.25">
      <c r="A3586">
        <v>7892</v>
      </c>
      <c r="B3586" s="1">
        <v>45946</v>
      </c>
      <c r="C3586" s="2">
        <v>0.8423842592592593</v>
      </c>
      <c r="D3586">
        <v>1142</v>
      </c>
      <c r="E3586">
        <v>216</v>
      </c>
      <c r="F3586">
        <v>413</v>
      </c>
      <c r="G3586">
        <v>303</v>
      </c>
      <c r="H3586">
        <v>2</v>
      </c>
      <c r="I3586">
        <v>487</v>
      </c>
      <c r="J3586">
        <v>0</v>
      </c>
      <c r="K3586">
        <v>24.35</v>
      </c>
      <c r="L3586">
        <v>998.35</v>
      </c>
      <c r="M3586" t="s">
        <v>19</v>
      </c>
      <c r="N3586" t="s">
        <v>21</v>
      </c>
      <c r="O3586">
        <v>26</v>
      </c>
      <c r="P3586">
        <v>4</v>
      </c>
      <c r="Q3586" t="s">
        <v>1915</v>
      </c>
      <c r="R3586">
        <v>506</v>
      </c>
      <c r="S3586" s="3">
        <v>0</v>
      </c>
      <c r="T3586" s="6">
        <v>413.95000000000005</v>
      </c>
      <c r="U3586" t="s">
        <v>6332</v>
      </c>
      <c r="V3586">
        <v>2025</v>
      </c>
      <c r="W3586" t="s">
        <v>6329</v>
      </c>
      <c r="X3586" t="str">
        <f>_xlfn.XLOOKUP(Orders_C[[#This Row],[Product_ID]],Products_C[Product_ID],Products_C[Product_Name])</f>
        <v>Chocolate Lava Cake</v>
      </c>
      <c r="Y3586" t="str">
        <f>_xlfn.XLOOKUP(Orders_C[[#This Row],[Product_ID]],Products_C[Product_ID],Products_C[Category])</f>
        <v>Chicken</v>
      </c>
      <c r="Z3586" t="str">
        <f>_xlfn.XLOOKUP(Orders_C[[#This Row],[Store_ID]],Stores_c[Store_ID],Stores_c[City])</f>
        <v>Garciaview</v>
      </c>
      <c r="AA3586" t="str">
        <f>_xlfn.XLOOKUP(Orders_C[[#This Row],[Customer_ID]],Customers_c[Customer_ID],Customers_c[Customer_Name])</f>
        <v>Joseph Jones PhD</v>
      </c>
      <c r="AB3586" s="6">
        <f>Orders_C[[#This Row],[Quantity]]*Orders_C[[#This Row],[Unit_Price]]*(1-Orders_C[[#This Row],[Discount %]])+Orders_C[[#This Row],[Tax]]</f>
        <v>998.35</v>
      </c>
      <c r="AC3586" s="9">
        <f>(Orders_C[[#This Row],[Unit_Price]]*Orders_C[[#This Row],[Quantity]])-Orders_C[[#This Row],[Discount]]+Orders_C[[#This Row],[Tax]]</f>
        <v>998.35</v>
      </c>
      <c r="AD3586" t="str">
        <f>IF(COUNTIF(Orders_C[[#All],[Customer_ID]],Orders_C[[#This Row],[Customer_ID]])&gt;1,"Repeat","New")</f>
        <v>Repeat</v>
      </c>
      <c r="AE3586" t="str" cm="1">
        <f t="array" ref="AE3586">_xlfn.XLOOKUP(Orders_C[[#This Row],[Store_ID]],Stores_c[[#All],[Store_ID]],Stores_c[[#All],[City]])</f>
        <v>Garciaview</v>
      </c>
      <c r="AF3586" t="str" cm="1">
        <f t="array" ref="AF3586">_xlfn.XLOOKUP(Orders_C[[#This Row],[Store_ID]],Stores_c[[#All],[Store_ID]],Stores_c[[#All],[Manager_Name]])</f>
        <v>Karina Washington</v>
      </c>
      <c r="AG3586" t="str" cm="1">
        <f t="array" ref="AG3586">_xlfn.XLOOKUP(Orders_C[[#This Row],[Store_ID]],Stores_c[[#All],[Store_ID]],Stores_c[[#All],[Store_Type]])</f>
        <v>Drive-Thru</v>
      </c>
    </row>
    <row r="3587" spans="1:33" x14ac:dyDescent="0.25">
      <c r="A3587">
        <v>8211</v>
      </c>
      <c r="B3587" s="1">
        <v>45751</v>
      </c>
      <c r="C3587" s="2">
        <v>0.70682870370370365</v>
      </c>
      <c r="D3587">
        <v>1665</v>
      </c>
      <c r="E3587">
        <v>209</v>
      </c>
      <c r="F3587">
        <v>523</v>
      </c>
      <c r="G3587">
        <v>322</v>
      </c>
      <c r="H3587">
        <v>4</v>
      </c>
      <c r="I3587">
        <v>260</v>
      </c>
      <c r="J3587">
        <v>15</v>
      </c>
      <c r="K3587">
        <v>13</v>
      </c>
      <c r="L3587">
        <v>1038</v>
      </c>
      <c r="M3587" t="s">
        <v>19</v>
      </c>
      <c r="N3587" t="s">
        <v>21</v>
      </c>
      <c r="O3587">
        <v>10</v>
      </c>
      <c r="P3587">
        <v>4</v>
      </c>
      <c r="Q3587" t="s">
        <v>2234</v>
      </c>
      <c r="R3587">
        <v>508</v>
      </c>
      <c r="S3587" s="3">
        <v>0.15</v>
      </c>
      <c r="T3587" s="6">
        <v>414</v>
      </c>
      <c r="U3587" t="s">
        <v>6337</v>
      </c>
      <c r="V3587">
        <v>2025</v>
      </c>
      <c r="W3587" t="s">
        <v>6333</v>
      </c>
      <c r="X3587" t="str">
        <f>_xlfn.XLOOKUP(Orders_C[[#This Row],[Product_ID]],Products_C[Product_ID],Products_C[Product_Name])</f>
        <v>Veg Burger</v>
      </c>
      <c r="Y3587" t="str">
        <f>_xlfn.XLOOKUP(Orders_C[[#This Row],[Product_ID]],Products_C[Product_ID],Products_C[Category])</f>
        <v>Burger</v>
      </c>
      <c r="Z3587" t="str">
        <f>_xlfn.XLOOKUP(Orders_C[[#This Row],[Store_ID]],Stores_c[Store_ID],Stores_c[City])</f>
        <v>Reidberg</v>
      </c>
      <c r="AA3587" t="str">
        <f>_xlfn.XLOOKUP(Orders_C[[#This Row],[Customer_ID]],Customers_c[Customer_ID],Customers_c[Customer_Name])</f>
        <v>Samantha Hahn</v>
      </c>
      <c r="AB3587" s="6">
        <f>Orders_C[[#This Row],[Quantity]]*Orders_C[[#This Row],[Unit_Price]]*(1-Orders_C[[#This Row],[Discount %]])+Orders_C[[#This Row],[Tax]]</f>
        <v>897</v>
      </c>
      <c r="AC3587" s="9">
        <f>(Orders_C[[#This Row],[Unit_Price]]*Orders_C[[#This Row],[Quantity]])-Orders_C[[#This Row],[Discount]]+Orders_C[[#This Row],[Tax]]</f>
        <v>1038</v>
      </c>
      <c r="AD3587" t="str">
        <f>IF(COUNTIF(Orders_C[[#All],[Customer_ID]],Orders_C[[#This Row],[Customer_ID]])&gt;1,"Repeat","New")</f>
        <v>Repeat</v>
      </c>
      <c r="AE3587" t="str" cm="1">
        <f t="array" ref="AE3587">_xlfn.XLOOKUP(Orders_C[[#This Row],[Store_ID]],Stores_c[[#All],[Store_ID]],Stores_c[[#All],[City]])</f>
        <v>Reidberg</v>
      </c>
      <c r="AF3587" t="str" cm="1">
        <f t="array" ref="AF3587">_xlfn.XLOOKUP(Orders_C[[#This Row],[Store_ID]],Stores_c[[#All],[Store_ID]],Stores_c[[#All],[Manager_Name]])</f>
        <v>Jeffrey Horn</v>
      </c>
      <c r="AG3587" t="str" cm="1">
        <f t="array" ref="AG3587">_xlfn.XLOOKUP(Orders_C[[#This Row],[Store_ID]],Stores_c[[#All],[Store_ID]],Stores_c[[#All],[Store_Type]])</f>
        <v>Drive-Thru</v>
      </c>
    </row>
    <row r="3588" spans="1:33" x14ac:dyDescent="0.25">
      <c r="A3588">
        <v>10342</v>
      </c>
      <c r="B3588" s="1">
        <v>45938</v>
      </c>
      <c r="C3588" s="2">
        <v>0.21307870370370371</v>
      </c>
      <c r="D3588">
        <v>1365</v>
      </c>
      <c r="E3588">
        <v>211</v>
      </c>
      <c r="F3588">
        <v>501</v>
      </c>
      <c r="G3588">
        <v>331</v>
      </c>
      <c r="H3588">
        <v>4</v>
      </c>
      <c r="I3588">
        <v>260</v>
      </c>
      <c r="J3588">
        <v>15</v>
      </c>
      <c r="K3588">
        <v>13</v>
      </c>
      <c r="L3588">
        <v>1038</v>
      </c>
      <c r="M3588" t="s">
        <v>20</v>
      </c>
      <c r="N3588" t="s">
        <v>21</v>
      </c>
      <c r="O3588">
        <v>36</v>
      </c>
      <c r="P3588">
        <v>1</v>
      </c>
      <c r="Q3588" t="s">
        <v>4365</v>
      </c>
      <c r="R3588">
        <v>503</v>
      </c>
      <c r="S3588" s="3">
        <v>0.15</v>
      </c>
      <c r="T3588" s="6">
        <v>414</v>
      </c>
      <c r="U3588" t="s">
        <v>6332</v>
      </c>
      <c r="V3588">
        <v>2025</v>
      </c>
      <c r="W3588" t="s">
        <v>6329</v>
      </c>
      <c r="X3588" t="str">
        <f>_xlfn.XLOOKUP(Orders_C[[#This Row],[Product_ID]],Products_C[Product_ID],Products_C[Product_Name])</f>
        <v>Chicken Bucket</v>
      </c>
      <c r="Y3588" t="str">
        <f>_xlfn.XLOOKUP(Orders_C[[#This Row],[Product_ID]],Products_C[Product_ID],Products_C[Category])</f>
        <v>Beverage</v>
      </c>
      <c r="Z3588" t="str">
        <f>_xlfn.XLOOKUP(Orders_C[[#This Row],[Store_ID]],Stores_c[Store_ID],Stores_c[City])</f>
        <v>North Robertstad</v>
      </c>
      <c r="AA3588" t="str">
        <f>_xlfn.XLOOKUP(Orders_C[[#This Row],[Customer_ID]],Customers_c[Customer_ID],Customers_c[Customer_Name])</f>
        <v>Danielle Woods</v>
      </c>
      <c r="AB3588" s="6">
        <f>Orders_C[[#This Row],[Quantity]]*Orders_C[[#This Row],[Unit_Price]]*(1-Orders_C[[#This Row],[Discount %]])+Orders_C[[#This Row],[Tax]]</f>
        <v>897</v>
      </c>
      <c r="AC3588" s="9">
        <f>(Orders_C[[#This Row],[Unit_Price]]*Orders_C[[#This Row],[Quantity]])-Orders_C[[#This Row],[Discount]]+Orders_C[[#This Row],[Tax]]</f>
        <v>1038</v>
      </c>
      <c r="AD3588" t="str">
        <f>IF(COUNTIF(Orders_C[[#All],[Customer_ID]],Orders_C[[#This Row],[Customer_ID]])&gt;1,"Repeat","New")</f>
        <v>Repeat</v>
      </c>
      <c r="AE3588" t="str" cm="1">
        <f t="array" ref="AE3588">_xlfn.XLOOKUP(Orders_C[[#This Row],[Store_ID]],Stores_c[[#All],[Store_ID]],Stores_c[[#All],[City]])</f>
        <v>North Robertstad</v>
      </c>
      <c r="AF3588" t="str" cm="1">
        <f t="array" ref="AF3588">_xlfn.XLOOKUP(Orders_C[[#This Row],[Store_ID]],Stores_c[[#All],[Store_ID]],Stores_c[[#All],[Manager_Name]])</f>
        <v>Mary Lewis</v>
      </c>
      <c r="AG3588" t="str" cm="1">
        <f t="array" ref="AG3588">_xlfn.XLOOKUP(Orders_C[[#This Row],[Store_ID]],Stores_c[[#All],[Store_ID]],Stores_c[[#All],[Store_Type]])</f>
        <v>Street</v>
      </c>
    </row>
    <row r="3589" spans="1:33" x14ac:dyDescent="0.25">
      <c r="A3589">
        <v>10461</v>
      </c>
      <c r="B3589" s="1">
        <v>46065</v>
      </c>
      <c r="C3589" s="2">
        <v>0.75756944444444441</v>
      </c>
      <c r="D3589">
        <v>1162</v>
      </c>
      <c r="E3589">
        <v>202</v>
      </c>
      <c r="F3589">
        <v>449</v>
      </c>
      <c r="G3589">
        <v>339</v>
      </c>
      <c r="H3589">
        <v>4</v>
      </c>
      <c r="I3589">
        <v>257</v>
      </c>
      <c r="J3589">
        <v>10</v>
      </c>
      <c r="K3589">
        <v>12.85</v>
      </c>
      <c r="L3589">
        <v>1030.8499999999999</v>
      </c>
      <c r="M3589" t="s">
        <v>20</v>
      </c>
      <c r="N3589" t="s">
        <v>21</v>
      </c>
      <c r="O3589">
        <v>45</v>
      </c>
      <c r="P3589">
        <v>3</v>
      </c>
      <c r="Q3589" t="s">
        <v>4484</v>
      </c>
      <c r="R3589">
        <v>506</v>
      </c>
      <c r="S3589" s="3">
        <v>0.1</v>
      </c>
      <c r="T3589" s="6">
        <v>414.04999999999995</v>
      </c>
      <c r="U3589" t="s">
        <v>6338</v>
      </c>
      <c r="V3589">
        <v>2026</v>
      </c>
      <c r="W3589" t="s">
        <v>6331</v>
      </c>
      <c r="X3589" t="str">
        <f>_xlfn.XLOOKUP(Orders_C[[#This Row],[Product_ID]],Products_C[Product_ID],Products_C[Product_Name])</f>
        <v>Veg Burger</v>
      </c>
      <c r="Y3589" t="str">
        <f>_xlfn.XLOOKUP(Orders_C[[#This Row],[Product_ID]],Products_C[Product_ID],Products_C[Category])</f>
        <v>Burger</v>
      </c>
      <c r="Z3589" t="str">
        <f>_xlfn.XLOOKUP(Orders_C[[#This Row],[Store_ID]],Stores_c[Store_ID],Stores_c[City])</f>
        <v>Rebekahside</v>
      </c>
      <c r="AA3589" t="str">
        <f>_xlfn.XLOOKUP(Orders_C[[#This Row],[Customer_ID]],Customers_c[Customer_ID],Customers_c[Customer_Name])</f>
        <v>Lisa Macias</v>
      </c>
      <c r="AB3589" s="6">
        <f>Orders_C[[#This Row],[Quantity]]*Orders_C[[#This Row],[Unit_Price]]*(1-Orders_C[[#This Row],[Discount %]])+Orders_C[[#This Row],[Tax]]</f>
        <v>938.05000000000007</v>
      </c>
      <c r="AC3589" s="9">
        <f>(Orders_C[[#This Row],[Unit_Price]]*Orders_C[[#This Row],[Quantity]])-Orders_C[[#This Row],[Discount]]+Orders_C[[#This Row],[Tax]]</f>
        <v>1030.8499999999999</v>
      </c>
      <c r="AD3589" t="str">
        <f>IF(COUNTIF(Orders_C[[#All],[Customer_ID]],Orders_C[[#This Row],[Customer_ID]])&gt;1,"Repeat","New")</f>
        <v>Repeat</v>
      </c>
      <c r="AE3589" t="str" cm="1">
        <f t="array" ref="AE3589">_xlfn.XLOOKUP(Orders_C[[#This Row],[Store_ID]],Stores_c[[#All],[Store_ID]],Stores_c[[#All],[City]])</f>
        <v>Rebekahside</v>
      </c>
      <c r="AF3589" t="str" cm="1">
        <f t="array" ref="AF3589">_xlfn.XLOOKUP(Orders_C[[#This Row],[Store_ID]],Stores_c[[#All],[Store_ID]],Stores_c[[#All],[Manager_Name]])</f>
        <v>Mark Ray</v>
      </c>
      <c r="AG3589" t="str" cm="1">
        <f t="array" ref="AG3589">_xlfn.XLOOKUP(Orders_C[[#This Row],[Store_ID]],Stores_c[[#All],[Store_ID]],Stores_c[[#All],[Store_Type]])</f>
        <v>Drive-Thru</v>
      </c>
    </row>
    <row r="3590" spans="1:33" x14ac:dyDescent="0.25">
      <c r="A3590">
        <v>6967</v>
      </c>
      <c r="B3590" s="1">
        <v>46005</v>
      </c>
      <c r="C3590" s="2">
        <v>0.51754629629629634</v>
      </c>
      <c r="D3590">
        <v>1904</v>
      </c>
      <c r="E3590">
        <v>222</v>
      </c>
      <c r="F3590">
        <v>403</v>
      </c>
      <c r="G3590">
        <v>305</v>
      </c>
      <c r="H3590">
        <v>4</v>
      </c>
      <c r="I3590">
        <v>254</v>
      </c>
      <c r="J3590">
        <v>5</v>
      </c>
      <c r="K3590">
        <v>12.7</v>
      </c>
      <c r="L3590">
        <v>1023.7</v>
      </c>
      <c r="M3590" t="s">
        <v>18</v>
      </c>
      <c r="N3590" t="s">
        <v>21</v>
      </c>
      <c r="O3590">
        <v>58</v>
      </c>
      <c r="P3590">
        <v>1</v>
      </c>
      <c r="Q3590" t="s">
        <v>990</v>
      </c>
      <c r="R3590">
        <v>505</v>
      </c>
      <c r="S3590" s="3">
        <v>0.05</v>
      </c>
      <c r="T3590" s="6">
        <v>414.1</v>
      </c>
      <c r="U3590" t="s">
        <v>6328</v>
      </c>
      <c r="V3590">
        <v>2025</v>
      </c>
      <c r="W3590" t="s">
        <v>6331</v>
      </c>
      <c r="X3590" t="str">
        <f>_xlfn.XLOOKUP(Orders_C[[#This Row],[Product_ID]],Products_C[Product_ID],Products_C[Product_Name])</f>
        <v>Krushers</v>
      </c>
      <c r="Y3590" t="str">
        <f>_xlfn.XLOOKUP(Orders_C[[#This Row],[Product_ID]],Products_C[Product_ID],Products_C[Category])</f>
        <v>Dessert</v>
      </c>
      <c r="Z3590" t="str">
        <f>_xlfn.XLOOKUP(Orders_C[[#This Row],[Store_ID]],Stores_c[Store_ID],Stores_c[City])</f>
        <v>New Steven</v>
      </c>
      <c r="AA3590" t="str">
        <f>_xlfn.XLOOKUP(Orders_C[[#This Row],[Customer_ID]],Customers_c[Customer_ID],Customers_c[Customer_Name])</f>
        <v>Kayla Miranda</v>
      </c>
      <c r="AB3590" s="6">
        <f>Orders_C[[#This Row],[Quantity]]*Orders_C[[#This Row],[Unit_Price]]*(1-Orders_C[[#This Row],[Discount %]])+Orders_C[[#This Row],[Tax]]</f>
        <v>977.9</v>
      </c>
      <c r="AC3590" s="9">
        <f>(Orders_C[[#This Row],[Unit_Price]]*Orders_C[[#This Row],[Quantity]])-Orders_C[[#This Row],[Discount]]+Orders_C[[#This Row],[Tax]]</f>
        <v>1023.7</v>
      </c>
      <c r="AD3590" t="str">
        <f>IF(COUNTIF(Orders_C[[#All],[Customer_ID]],Orders_C[[#This Row],[Customer_ID]])&gt;1,"Repeat","New")</f>
        <v>Repeat</v>
      </c>
      <c r="AE3590" t="str" cm="1">
        <f t="array" ref="AE3590">_xlfn.XLOOKUP(Orders_C[[#This Row],[Store_ID]],Stores_c[[#All],[Store_ID]],Stores_c[[#All],[City]])</f>
        <v>New Steven</v>
      </c>
      <c r="AF3590" t="str" cm="1">
        <f t="array" ref="AF3590">_xlfn.XLOOKUP(Orders_C[[#This Row],[Store_ID]],Stores_c[[#All],[Store_ID]],Stores_c[[#All],[Manager_Name]])</f>
        <v>Terri Martinez</v>
      </c>
      <c r="AG3590" t="str" cm="1">
        <f t="array" ref="AG3590">_xlfn.XLOOKUP(Orders_C[[#This Row],[Store_ID]],Stores_c[[#All],[Store_ID]],Stores_c[[#All],[Store_Type]])</f>
        <v>Drive-Thru</v>
      </c>
    </row>
    <row r="3591" spans="1:33" x14ac:dyDescent="0.25">
      <c r="A3591">
        <v>9826</v>
      </c>
      <c r="B3591" s="1">
        <v>45712</v>
      </c>
      <c r="C3591" s="2">
        <v>5.181712962962963E-2</v>
      </c>
      <c r="D3591">
        <v>1538</v>
      </c>
      <c r="E3591">
        <v>222</v>
      </c>
      <c r="F3591">
        <v>467</v>
      </c>
      <c r="G3591">
        <v>301</v>
      </c>
      <c r="H3591">
        <v>4</v>
      </c>
      <c r="I3591">
        <v>254</v>
      </c>
      <c r="J3591">
        <v>5</v>
      </c>
      <c r="K3591">
        <v>12.7</v>
      </c>
      <c r="L3591">
        <v>1023.7</v>
      </c>
      <c r="M3591" t="s">
        <v>19</v>
      </c>
      <c r="N3591" t="s">
        <v>23</v>
      </c>
      <c r="O3591">
        <v>15</v>
      </c>
      <c r="P3591">
        <v>3</v>
      </c>
      <c r="Q3591" t="s">
        <v>3849</v>
      </c>
      <c r="R3591">
        <v>502</v>
      </c>
      <c r="S3591" s="3">
        <v>0.05</v>
      </c>
      <c r="T3591" s="6">
        <v>414.1</v>
      </c>
      <c r="U3591" t="s">
        <v>6338</v>
      </c>
      <c r="V3591">
        <v>2025</v>
      </c>
      <c r="W3591" t="s">
        <v>6333</v>
      </c>
      <c r="X3591" t="str">
        <f>_xlfn.XLOOKUP(Orders_C[[#This Row],[Product_ID]],Products_C[Product_ID],Products_C[Product_Name])</f>
        <v>Krushers</v>
      </c>
      <c r="Y3591" t="str">
        <f>_xlfn.XLOOKUP(Orders_C[[#This Row],[Product_ID]],Products_C[Product_ID],Products_C[Category])</f>
        <v>Burger</v>
      </c>
      <c r="Z3591" t="str">
        <f>_xlfn.XLOOKUP(Orders_C[[#This Row],[Store_ID]],Stores_c[Store_ID],Stores_c[City])</f>
        <v>New Steven</v>
      </c>
      <c r="AA3591" t="str">
        <f>_xlfn.XLOOKUP(Orders_C[[#This Row],[Customer_ID]],Customers_c[Customer_ID],Customers_c[Customer_Name])</f>
        <v>Makayla Bennett</v>
      </c>
      <c r="AB3591" s="6">
        <f>Orders_C[[#This Row],[Quantity]]*Orders_C[[#This Row],[Unit_Price]]*(1-Orders_C[[#This Row],[Discount %]])+Orders_C[[#This Row],[Tax]]</f>
        <v>977.9</v>
      </c>
      <c r="AC3591" s="9">
        <f>(Orders_C[[#This Row],[Unit_Price]]*Orders_C[[#This Row],[Quantity]])-Orders_C[[#This Row],[Discount]]+Orders_C[[#This Row],[Tax]]</f>
        <v>1023.7</v>
      </c>
      <c r="AD3591" t="str">
        <f>IF(COUNTIF(Orders_C[[#All],[Customer_ID]],Orders_C[[#This Row],[Customer_ID]])&gt;1,"Repeat","New")</f>
        <v>Repeat</v>
      </c>
      <c r="AE3591" t="str" cm="1">
        <f t="array" ref="AE3591">_xlfn.XLOOKUP(Orders_C[[#This Row],[Store_ID]],Stores_c[[#All],[Store_ID]],Stores_c[[#All],[City]])</f>
        <v>New Steven</v>
      </c>
      <c r="AF3591" t="str" cm="1">
        <f t="array" ref="AF3591">_xlfn.XLOOKUP(Orders_C[[#This Row],[Store_ID]],Stores_c[[#All],[Store_ID]],Stores_c[[#All],[Manager_Name]])</f>
        <v>Terri Martinez</v>
      </c>
      <c r="AG3591" t="str" cm="1">
        <f t="array" ref="AG3591">_xlfn.XLOOKUP(Orders_C[[#This Row],[Store_ID]],Stores_c[[#All],[Store_ID]],Stores_c[[#All],[Store_Type]])</f>
        <v>Drive-Thru</v>
      </c>
    </row>
    <row r="3592" spans="1:33" x14ac:dyDescent="0.25">
      <c r="A3592">
        <v>9828</v>
      </c>
      <c r="B3592" s="1">
        <v>45928</v>
      </c>
      <c r="C3592" s="2">
        <v>0.64255787037037038</v>
      </c>
      <c r="D3592">
        <v>1185</v>
      </c>
      <c r="E3592">
        <v>223</v>
      </c>
      <c r="F3592">
        <v>460</v>
      </c>
      <c r="G3592">
        <v>315</v>
      </c>
      <c r="H3592">
        <v>4</v>
      </c>
      <c r="I3592">
        <v>251</v>
      </c>
      <c r="J3592">
        <v>0</v>
      </c>
      <c r="K3592">
        <v>12.55</v>
      </c>
      <c r="L3592">
        <v>1016.55</v>
      </c>
      <c r="M3592" t="s">
        <v>20</v>
      </c>
      <c r="N3592" t="s">
        <v>21</v>
      </c>
      <c r="O3592">
        <v>32</v>
      </c>
      <c r="P3592">
        <v>4</v>
      </c>
      <c r="Q3592" t="s">
        <v>3851</v>
      </c>
      <c r="R3592">
        <v>501</v>
      </c>
      <c r="S3592" s="3">
        <v>0</v>
      </c>
      <c r="T3592" s="6">
        <v>414.15</v>
      </c>
      <c r="U3592" t="s">
        <v>6335</v>
      </c>
      <c r="V3592">
        <v>2025</v>
      </c>
      <c r="W3592" t="s">
        <v>6329</v>
      </c>
      <c r="X3592" t="str">
        <f>_xlfn.XLOOKUP(Orders_C[[#This Row],[Product_ID]],Products_C[Product_ID],Products_C[Product_Name])</f>
        <v>Popcorn Chicken</v>
      </c>
      <c r="Y3592" t="str">
        <f>_xlfn.XLOOKUP(Orders_C[[#This Row],[Product_ID]],Products_C[Product_ID],Products_C[Category])</f>
        <v>Beverage</v>
      </c>
      <c r="Z3592" t="str">
        <f>_xlfn.XLOOKUP(Orders_C[[#This Row],[Store_ID]],Stores_c[Store_ID],Stores_c[City])</f>
        <v>Chambershaven</v>
      </c>
      <c r="AA3592" t="str">
        <f>_xlfn.XLOOKUP(Orders_C[[#This Row],[Customer_ID]],Customers_c[Customer_ID],Customers_c[Customer_Name])</f>
        <v>Patrick Preston</v>
      </c>
      <c r="AB3592" s="6">
        <f>Orders_C[[#This Row],[Quantity]]*Orders_C[[#This Row],[Unit_Price]]*(1-Orders_C[[#This Row],[Discount %]])+Orders_C[[#This Row],[Tax]]</f>
        <v>1016.55</v>
      </c>
      <c r="AC3592" s="9">
        <f>(Orders_C[[#This Row],[Unit_Price]]*Orders_C[[#This Row],[Quantity]])-Orders_C[[#This Row],[Discount]]+Orders_C[[#This Row],[Tax]]</f>
        <v>1016.55</v>
      </c>
      <c r="AD3592" t="str">
        <f>IF(COUNTIF(Orders_C[[#All],[Customer_ID]],Orders_C[[#This Row],[Customer_ID]])&gt;1,"Repeat","New")</f>
        <v>Repeat</v>
      </c>
      <c r="AE3592" t="str" cm="1">
        <f t="array" ref="AE3592">_xlfn.XLOOKUP(Orders_C[[#This Row],[Store_ID]],Stores_c[[#All],[Store_ID]],Stores_c[[#All],[City]])</f>
        <v>Chambershaven</v>
      </c>
      <c r="AF3592" t="str" cm="1">
        <f t="array" ref="AF3592">_xlfn.XLOOKUP(Orders_C[[#This Row],[Store_ID]],Stores_c[[#All],[Store_ID]],Stores_c[[#All],[Manager_Name]])</f>
        <v>Virginia Webster</v>
      </c>
      <c r="AG3592" t="str" cm="1">
        <f t="array" ref="AG3592">_xlfn.XLOOKUP(Orders_C[[#This Row],[Store_ID]],Stores_c[[#All],[Store_ID]],Stores_c[[#All],[Store_Type]])</f>
        <v>Street</v>
      </c>
    </row>
    <row r="3593" spans="1:33" x14ac:dyDescent="0.25">
      <c r="A3593">
        <v>6132</v>
      </c>
      <c r="B3593" s="1">
        <v>45930</v>
      </c>
      <c r="C3593" s="2">
        <v>0.81247685185185181</v>
      </c>
      <c r="D3593">
        <v>1575</v>
      </c>
      <c r="E3593">
        <v>225</v>
      </c>
      <c r="F3593">
        <v>444</v>
      </c>
      <c r="G3593">
        <v>322</v>
      </c>
      <c r="H3593">
        <v>2</v>
      </c>
      <c r="I3593">
        <v>499</v>
      </c>
      <c r="J3593">
        <v>10</v>
      </c>
      <c r="K3593">
        <v>24.95</v>
      </c>
      <c r="L3593">
        <v>1012.95</v>
      </c>
      <c r="M3593" t="s">
        <v>18</v>
      </c>
      <c r="N3593" t="s">
        <v>23</v>
      </c>
      <c r="O3593">
        <v>30</v>
      </c>
      <c r="P3593">
        <v>4</v>
      </c>
      <c r="Q3593" t="s">
        <v>155</v>
      </c>
      <c r="R3593">
        <v>509</v>
      </c>
      <c r="S3593" s="3">
        <v>0.1</v>
      </c>
      <c r="T3593" s="6">
        <v>414.15000000000009</v>
      </c>
      <c r="U3593" t="s">
        <v>6335</v>
      </c>
      <c r="V3593">
        <v>2025</v>
      </c>
      <c r="W3593" t="s">
        <v>6329</v>
      </c>
      <c r="X3593" t="str">
        <f>_xlfn.XLOOKUP(Orders_C[[#This Row],[Product_ID]],Products_C[Product_ID],Products_C[Product_Name])</f>
        <v>Veg Burger</v>
      </c>
      <c r="Y3593" t="str">
        <f>_xlfn.XLOOKUP(Orders_C[[#This Row],[Product_ID]],Products_C[Product_ID],Products_C[Category])</f>
        <v>Burger</v>
      </c>
      <c r="Z3593" t="str">
        <f>_xlfn.XLOOKUP(Orders_C[[#This Row],[Store_ID]],Stores_c[Store_ID],Stores_c[City])</f>
        <v>South Peter</v>
      </c>
      <c r="AA3593" t="str">
        <f>_xlfn.XLOOKUP(Orders_C[[#This Row],[Customer_ID]],Customers_c[Customer_ID],Customers_c[Customer_Name])</f>
        <v>Darren Boyd</v>
      </c>
      <c r="AB3593" s="6">
        <f>Orders_C[[#This Row],[Quantity]]*Orders_C[[#This Row],[Unit_Price]]*(1-Orders_C[[#This Row],[Discount %]])+Orders_C[[#This Row],[Tax]]</f>
        <v>923.15000000000009</v>
      </c>
      <c r="AC3593" s="9">
        <f>(Orders_C[[#This Row],[Unit_Price]]*Orders_C[[#This Row],[Quantity]])-Orders_C[[#This Row],[Discount]]+Orders_C[[#This Row],[Tax]]</f>
        <v>1012.95</v>
      </c>
      <c r="AD3593" t="str">
        <f>IF(COUNTIF(Orders_C[[#All],[Customer_ID]],Orders_C[[#This Row],[Customer_ID]])&gt;1,"Repeat","New")</f>
        <v>Repeat</v>
      </c>
      <c r="AE3593" t="str" cm="1">
        <f t="array" ref="AE3593">_xlfn.XLOOKUP(Orders_C[[#This Row],[Store_ID]],Stores_c[[#All],[Store_ID]],Stores_c[[#All],[City]])</f>
        <v>South Peter</v>
      </c>
      <c r="AF3593" t="str" cm="1">
        <f t="array" ref="AF3593">_xlfn.XLOOKUP(Orders_C[[#This Row],[Store_ID]],Stores_c[[#All],[Store_ID]],Stores_c[[#All],[Manager_Name]])</f>
        <v>Gregory Lambert</v>
      </c>
      <c r="AG3593" t="str" cm="1">
        <f t="array" ref="AG3593">_xlfn.XLOOKUP(Orders_C[[#This Row],[Store_ID]],Stores_c[[#All],[Store_ID]],Stores_c[[#All],[Store_Type]])</f>
        <v>Street</v>
      </c>
    </row>
    <row r="3594" spans="1:33" x14ac:dyDescent="0.25">
      <c r="A3594">
        <v>7457</v>
      </c>
      <c r="B3594" s="1">
        <v>45794</v>
      </c>
      <c r="C3594" s="2">
        <v>0.31778935185185186</v>
      </c>
      <c r="D3594">
        <v>1065</v>
      </c>
      <c r="E3594">
        <v>222</v>
      </c>
      <c r="F3594">
        <v>549</v>
      </c>
      <c r="G3594">
        <v>322</v>
      </c>
      <c r="H3594">
        <v>2</v>
      </c>
      <c r="I3594">
        <v>488</v>
      </c>
      <c r="J3594">
        <v>0</v>
      </c>
      <c r="K3594">
        <v>24.4</v>
      </c>
      <c r="L3594">
        <v>1000.4</v>
      </c>
      <c r="M3594" t="s">
        <v>19</v>
      </c>
      <c r="N3594" t="s">
        <v>23</v>
      </c>
      <c r="O3594">
        <v>50</v>
      </c>
      <c r="P3594">
        <v>3</v>
      </c>
      <c r="Q3594" t="s">
        <v>1480</v>
      </c>
      <c r="R3594">
        <v>501</v>
      </c>
      <c r="S3594" s="3">
        <v>0</v>
      </c>
      <c r="T3594" s="6">
        <v>414.79999999999995</v>
      </c>
      <c r="U3594" t="s">
        <v>6339</v>
      </c>
      <c r="V3594">
        <v>2025</v>
      </c>
      <c r="W3594" t="s">
        <v>6331</v>
      </c>
      <c r="X3594" t="str">
        <f>_xlfn.XLOOKUP(Orders_C[[#This Row],[Product_ID]],Products_C[Product_ID],Products_C[Product_Name])</f>
        <v>Veg Burger</v>
      </c>
      <c r="Y3594" t="str">
        <f>_xlfn.XLOOKUP(Orders_C[[#This Row],[Product_ID]],Products_C[Product_ID],Products_C[Category])</f>
        <v>Burger</v>
      </c>
      <c r="Z3594" t="str">
        <f>_xlfn.XLOOKUP(Orders_C[[#This Row],[Store_ID]],Stores_c[Store_ID],Stores_c[City])</f>
        <v>New Steven</v>
      </c>
      <c r="AA3594" t="str">
        <f>_xlfn.XLOOKUP(Orders_C[[#This Row],[Customer_ID]],Customers_c[Customer_ID],Customers_c[Customer_Name])</f>
        <v>Mariah Mason</v>
      </c>
      <c r="AB3594" s="6">
        <f>Orders_C[[#This Row],[Quantity]]*Orders_C[[#This Row],[Unit_Price]]*(1-Orders_C[[#This Row],[Discount %]])+Orders_C[[#This Row],[Tax]]</f>
        <v>1000.4</v>
      </c>
      <c r="AC3594" s="9">
        <f>(Orders_C[[#This Row],[Unit_Price]]*Orders_C[[#This Row],[Quantity]])-Orders_C[[#This Row],[Discount]]+Orders_C[[#This Row],[Tax]]</f>
        <v>1000.4</v>
      </c>
      <c r="AD3594" t="str">
        <f>IF(COUNTIF(Orders_C[[#All],[Customer_ID]],Orders_C[[#This Row],[Customer_ID]])&gt;1,"Repeat","New")</f>
        <v>Repeat</v>
      </c>
      <c r="AE3594" t="str" cm="1">
        <f t="array" ref="AE3594">_xlfn.XLOOKUP(Orders_C[[#This Row],[Store_ID]],Stores_c[[#All],[Store_ID]],Stores_c[[#All],[City]])</f>
        <v>New Steven</v>
      </c>
      <c r="AF3594" t="str" cm="1">
        <f t="array" ref="AF3594">_xlfn.XLOOKUP(Orders_C[[#This Row],[Store_ID]],Stores_c[[#All],[Store_ID]],Stores_c[[#All],[Manager_Name]])</f>
        <v>Terri Martinez</v>
      </c>
      <c r="AG3594" t="str" cm="1">
        <f t="array" ref="AG3594">_xlfn.XLOOKUP(Orders_C[[#This Row],[Store_ID]],Stores_c[[#All],[Store_ID]],Stores_c[[#All],[Store_Type]])</f>
        <v>Drive-Thru</v>
      </c>
    </row>
    <row r="3595" spans="1:33" x14ac:dyDescent="0.25">
      <c r="A3595">
        <v>8306</v>
      </c>
      <c r="B3595" s="1">
        <v>46024</v>
      </c>
      <c r="C3595" s="2">
        <v>0.69230324074074079</v>
      </c>
      <c r="D3595">
        <v>1047</v>
      </c>
      <c r="E3595">
        <v>202</v>
      </c>
      <c r="F3595">
        <v>526</v>
      </c>
      <c r="G3595">
        <v>307</v>
      </c>
      <c r="H3595">
        <v>2</v>
      </c>
      <c r="I3595">
        <v>488</v>
      </c>
      <c r="J3595">
        <v>0</v>
      </c>
      <c r="K3595">
        <v>24.4</v>
      </c>
      <c r="L3595">
        <v>1000.4</v>
      </c>
      <c r="M3595" t="s">
        <v>19</v>
      </c>
      <c r="N3595" t="s">
        <v>22</v>
      </c>
      <c r="O3595">
        <v>20</v>
      </c>
      <c r="P3595">
        <v>5</v>
      </c>
      <c r="Q3595" t="s">
        <v>2329</v>
      </c>
      <c r="R3595">
        <v>504</v>
      </c>
      <c r="S3595" s="3">
        <v>0</v>
      </c>
      <c r="T3595" s="6">
        <v>414.79999999999995</v>
      </c>
      <c r="U3595" t="s">
        <v>6330</v>
      </c>
      <c r="V3595">
        <v>2026</v>
      </c>
      <c r="W3595" t="s">
        <v>6333</v>
      </c>
      <c r="X3595" t="str">
        <f>_xlfn.XLOOKUP(Orders_C[[#This Row],[Product_ID]],Products_C[Product_ID],Products_C[Product_Name])</f>
        <v>Chicken Wings</v>
      </c>
      <c r="Y3595" t="str">
        <f>_xlfn.XLOOKUP(Orders_C[[#This Row],[Product_ID]],Products_C[Product_ID],Products_C[Category])</f>
        <v>Chicken</v>
      </c>
      <c r="Z3595" t="str">
        <f>_xlfn.XLOOKUP(Orders_C[[#This Row],[Store_ID]],Stores_c[Store_ID],Stores_c[City])</f>
        <v>Rebekahside</v>
      </c>
      <c r="AA3595" t="str">
        <f>_xlfn.XLOOKUP(Orders_C[[#This Row],[Customer_ID]],Customers_c[Customer_ID],Customers_c[Customer_Name])</f>
        <v>Anthony Fitzgerald</v>
      </c>
      <c r="AB3595" s="6">
        <f>Orders_C[[#This Row],[Quantity]]*Orders_C[[#This Row],[Unit_Price]]*(1-Orders_C[[#This Row],[Discount %]])+Orders_C[[#This Row],[Tax]]</f>
        <v>1000.4</v>
      </c>
      <c r="AC3595" s="9">
        <f>(Orders_C[[#This Row],[Unit_Price]]*Orders_C[[#This Row],[Quantity]])-Orders_C[[#This Row],[Discount]]+Orders_C[[#This Row],[Tax]]</f>
        <v>1000.4</v>
      </c>
      <c r="AD3595" t="str">
        <f>IF(COUNTIF(Orders_C[[#All],[Customer_ID]],Orders_C[[#This Row],[Customer_ID]])&gt;1,"Repeat","New")</f>
        <v>Repeat</v>
      </c>
      <c r="AE3595" t="str" cm="1">
        <f t="array" ref="AE3595">_xlfn.XLOOKUP(Orders_C[[#This Row],[Store_ID]],Stores_c[[#All],[Store_ID]],Stores_c[[#All],[City]])</f>
        <v>Rebekahside</v>
      </c>
      <c r="AF3595" t="str" cm="1">
        <f t="array" ref="AF3595">_xlfn.XLOOKUP(Orders_C[[#This Row],[Store_ID]],Stores_c[[#All],[Store_ID]],Stores_c[[#All],[Manager_Name]])</f>
        <v>Mark Ray</v>
      </c>
      <c r="AG3595" t="str" cm="1">
        <f t="array" ref="AG3595">_xlfn.XLOOKUP(Orders_C[[#This Row],[Store_ID]],Stores_c[[#All],[Store_ID]],Stores_c[[#All],[Store_Type]])</f>
        <v>Drive-Thru</v>
      </c>
    </row>
    <row r="3596" spans="1:33" x14ac:dyDescent="0.25">
      <c r="A3596">
        <v>6837</v>
      </c>
      <c r="B3596" s="1">
        <v>45974</v>
      </c>
      <c r="C3596" s="2">
        <v>0.25916666666666666</v>
      </c>
      <c r="D3596">
        <v>1752</v>
      </c>
      <c r="E3596">
        <v>224</v>
      </c>
      <c r="F3596">
        <v>433</v>
      </c>
      <c r="G3596">
        <v>340</v>
      </c>
      <c r="H3596">
        <v>3</v>
      </c>
      <c r="I3596">
        <v>336</v>
      </c>
      <c r="J3596">
        <v>5</v>
      </c>
      <c r="K3596">
        <v>16.8</v>
      </c>
      <c r="L3596">
        <v>1019.8</v>
      </c>
      <c r="M3596" t="s">
        <v>19</v>
      </c>
      <c r="N3596" t="s">
        <v>23</v>
      </c>
      <c r="O3596">
        <v>37</v>
      </c>
      <c r="P3596">
        <v>3</v>
      </c>
      <c r="Q3596" t="s">
        <v>860</v>
      </c>
      <c r="R3596">
        <v>505</v>
      </c>
      <c r="S3596" s="3">
        <v>0.05</v>
      </c>
      <c r="T3596" s="6">
        <v>415</v>
      </c>
      <c r="U3596" t="s">
        <v>6336</v>
      </c>
      <c r="V3596">
        <v>2025</v>
      </c>
      <c r="W3596" t="s">
        <v>6329</v>
      </c>
      <c r="X3596" t="str">
        <f>_xlfn.XLOOKUP(Orders_C[[#This Row],[Product_ID]],Products_C[Product_ID],Products_C[Product_Name])</f>
        <v>Chocolate Lava Cake</v>
      </c>
      <c r="Y3596" t="str">
        <f>_xlfn.XLOOKUP(Orders_C[[#This Row],[Product_ID]],Products_C[Product_ID],Products_C[Category])</f>
        <v>Chicken</v>
      </c>
      <c r="Z3596" t="str">
        <f>_xlfn.XLOOKUP(Orders_C[[#This Row],[Store_ID]],Stores_c[Store_ID],Stores_c[City])</f>
        <v>Valdezton</v>
      </c>
      <c r="AA3596" t="str">
        <f>_xlfn.XLOOKUP(Orders_C[[#This Row],[Customer_ID]],Customers_c[Customer_ID],Customers_c[Customer_Name])</f>
        <v>Tammy Hall</v>
      </c>
      <c r="AB3596" s="6">
        <f>Orders_C[[#This Row],[Quantity]]*Orders_C[[#This Row],[Unit_Price]]*(1-Orders_C[[#This Row],[Discount %]])+Orders_C[[#This Row],[Tax]]</f>
        <v>974.39999999999986</v>
      </c>
      <c r="AC3596" s="9">
        <f>(Orders_C[[#This Row],[Unit_Price]]*Orders_C[[#This Row],[Quantity]])-Orders_C[[#This Row],[Discount]]+Orders_C[[#This Row],[Tax]]</f>
        <v>1019.8</v>
      </c>
      <c r="AD3596" t="str">
        <f>IF(COUNTIF(Orders_C[[#All],[Customer_ID]],Orders_C[[#This Row],[Customer_ID]])&gt;1,"Repeat","New")</f>
        <v>Repeat</v>
      </c>
      <c r="AE3596" t="str" cm="1">
        <f t="array" ref="AE3596">_xlfn.XLOOKUP(Orders_C[[#This Row],[Store_ID]],Stores_c[[#All],[Store_ID]],Stores_c[[#All],[City]])</f>
        <v>Valdezton</v>
      </c>
      <c r="AF3596" t="str" cm="1">
        <f t="array" ref="AF3596">_xlfn.XLOOKUP(Orders_C[[#This Row],[Store_ID]],Stores_c[[#All],[Store_ID]],Stores_c[[#All],[Manager_Name]])</f>
        <v>John Rodriguez</v>
      </c>
      <c r="AG3596" t="str" cm="1">
        <f t="array" ref="AG3596">_xlfn.XLOOKUP(Orders_C[[#This Row],[Store_ID]],Stores_c[[#All],[Store_ID]],Stores_c[[#All],[Store_Type]])</f>
        <v>Street</v>
      </c>
    </row>
    <row r="3597" spans="1:33" x14ac:dyDescent="0.25">
      <c r="A3597">
        <v>9225</v>
      </c>
      <c r="B3597" s="1">
        <v>45701</v>
      </c>
      <c r="C3597" s="2">
        <v>0.96489583333333329</v>
      </c>
      <c r="D3597">
        <v>1622</v>
      </c>
      <c r="E3597">
        <v>212</v>
      </c>
      <c r="F3597">
        <v>527</v>
      </c>
      <c r="G3597">
        <v>316</v>
      </c>
      <c r="H3597">
        <v>3</v>
      </c>
      <c r="I3597">
        <v>336</v>
      </c>
      <c r="J3597">
        <v>5</v>
      </c>
      <c r="K3597">
        <v>16.8</v>
      </c>
      <c r="L3597">
        <v>1019.8</v>
      </c>
      <c r="M3597" t="s">
        <v>18</v>
      </c>
      <c r="N3597" t="s">
        <v>23</v>
      </c>
      <c r="O3597">
        <v>37</v>
      </c>
      <c r="P3597">
        <v>4</v>
      </c>
      <c r="Q3597" t="s">
        <v>3248</v>
      </c>
      <c r="R3597">
        <v>504</v>
      </c>
      <c r="S3597" s="3">
        <v>0.05</v>
      </c>
      <c r="T3597" s="6">
        <v>415</v>
      </c>
      <c r="U3597" t="s">
        <v>6338</v>
      </c>
      <c r="V3597">
        <v>2025</v>
      </c>
      <c r="W3597" t="s">
        <v>6329</v>
      </c>
      <c r="X3597" t="str">
        <f>_xlfn.XLOOKUP(Orders_C[[#This Row],[Product_ID]],Products_C[Product_ID],Products_C[Product_Name])</f>
        <v>Popcorn Chicken</v>
      </c>
      <c r="Y3597" t="str">
        <f>_xlfn.XLOOKUP(Orders_C[[#This Row],[Product_ID]],Products_C[Product_ID],Products_C[Category])</f>
        <v>Dessert</v>
      </c>
      <c r="Z3597" t="str">
        <f>_xlfn.XLOOKUP(Orders_C[[#This Row],[Store_ID]],Stores_c[Store_ID],Stores_c[City])</f>
        <v>Andrewview</v>
      </c>
      <c r="AA3597" t="str">
        <f>_xlfn.XLOOKUP(Orders_C[[#This Row],[Customer_ID]],Customers_c[Customer_ID],Customers_c[Customer_Name])</f>
        <v>Robyn Cordova</v>
      </c>
      <c r="AB3597" s="6">
        <f>Orders_C[[#This Row],[Quantity]]*Orders_C[[#This Row],[Unit_Price]]*(1-Orders_C[[#This Row],[Discount %]])+Orders_C[[#This Row],[Tax]]</f>
        <v>974.39999999999986</v>
      </c>
      <c r="AC3597" s="9">
        <f>(Orders_C[[#This Row],[Unit_Price]]*Orders_C[[#This Row],[Quantity]])-Orders_C[[#This Row],[Discount]]+Orders_C[[#This Row],[Tax]]</f>
        <v>1019.8</v>
      </c>
      <c r="AD3597" t="str">
        <f>IF(COUNTIF(Orders_C[[#All],[Customer_ID]],Orders_C[[#This Row],[Customer_ID]])&gt;1,"Repeat","New")</f>
        <v>Repeat</v>
      </c>
      <c r="AE3597" t="str" cm="1">
        <f t="array" ref="AE3597">_xlfn.XLOOKUP(Orders_C[[#This Row],[Store_ID]],Stores_c[[#All],[Store_ID]],Stores_c[[#All],[City]])</f>
        <v>Andrewview</v>
      </c>
      <c r="AF3597" t="str" cm="1">
        <f t="array" ref="AF3597">_xlfn.XLOOKUP(Orders_C[[#This Row],[Store_ID]],Stores_c[[#All],[Store_ID]],Stores_c[[#All],[Manager_Name]])</f>
        <v>Alice Sutton</v>
      </c>
      <c r="AG3597" t="str" cm="1">
        <f t="array" ref="AG3597">_xlfn.XLOOKUP(Orders_C[[#This Row],[Store_ID]],Stores_c[[#All],[Store_ID]],Stores_c[[#All],[Store_Type]])</f>
        <v>Mall</v>
      </c>
    </row>
    <row r="3598" spans="1:33" x14ac:dyDescent="0.25">
      <c r="A3598">
        <v>10467</v>
      </c>
      <c r="B3598" s="1">
        <v>45894</v>
      </c>
      <c r="C3598" s="2">
        <v>0.63665509259259256</v>
      </c>
      <c r="D3598">
        <v>1840</v>
      </c>
      <c r="E3598">
        <v>224</v>
      </c>
      <c r="F3598">
        <v>523</v>
      </c>
      <c r="G3598">
        <v>316</v>
      </c>
      <c r="H3598">
        <v>3</v>
      </c>
      <c r="I3598">
        <v>340</v>
      </c>
      <c r="J3598">
        <v>10</v>
      </c>
      <c r="K3598">
        <v>17</v>
      </c>
      <c r="L3598">
        <v>1027</v>
      </c>
      <c r="M3598" t="s">
        <v>18</v>
      </c>
      <c r="N3598" t="s">
        <v>23</v>
      </c>
      <c r="O3598">
        <v>45</v>
      </c>
      <c r="P3598">
        <v>5</v>
      </c>
      <c r="Q3598" t="s">
        <v>4490</v>
      </c>
      <c r="R3598">
        <v>503</v>
      </c>
      <c r="S3598" s="3">
        <v>0.1</v>
      </c>
      <c r="T3598" s="6">
        <v>415</v>
      </c>
      <c r="U3598" t="s">
        <v>6342</v>
      </c>
      <c r="V3598">
        <v>2025</v>
      </c>
      <c r="W3598" t="s">
        <v>6331</v>
      </c>
      <c r="X3598" t="str">
        <f>_xlfn.XLOOKUP(Orders_C[[#This Row],[Product_ID]],Products_C[Product_ID],Products_C[Product_Name])</f>
        <v>Popcorn Chicken</v>
      </c>
      <c r="Y3598" t="str">
        <f>_xlfn.XLOOKUP(Orders_C[[#This Row],[Product_ID]],Products_C[Product_ID],Products_C[Category])</f>
        <v>Dessert</v>
      </c>
      <c r="Z3598" t="str">
        <f>_xlfn.XLOOKUP(Orders_C[[#This Row],[Store_ID]],Stores_c[Store_ID],Stores_c[City])</f>
        <v>Valdezton</v>
      </c>
      <c r="AA3598" t="str">
        <f>_xlfn.XLOOKUP(Orders_C[[#This Row],[Customer_ID]],Customers_c[Customer_ID],Customers_c[Customer_Name])</f>
        <v>Sean Dixon</v>
      </c>
      <c r="AB3598" s="6">
        <f>Orders_C[[#This Row],[Quantity]]*Orders_C[[#This Row],[Unit_Price]]*(1-Orders_C[[#This Row],[Discount %]])+Orders_C[[#This Row],[Tax]]</f>
        <v>935</v>
      </c>
      <c r="AC3598" s="9">
        <f>(Orders_C[[#This Row],[Unit_Price]]*Orders_C[[#This Row],[Quantity]])-Orders_C[[#This Row],[Discount]]+Orders_C[[#This Row],[Tax]]</f>
        <v>1027</v>
      </c>
      <c r="AD3598" t="str">
        <f>IF(COUNTIF(Orders_C[[#All],[Customer_ID]],Orders_C[[#This Row],[Customer_ID]])&gt;1,"Repeat","New")</f>
        <v>Repeat</v>
      </c>
      <c r="AE3598" t="str" cm="1">
        <f t="array" ref="AE3598">_xlfn.XLOOKUP(Orders_C[[#This Row],[Store_ID]],Stores_c[[#All],[Store_ID]],Stores_c[[#All],[City]])</f>
        <v>Valdezton</v>
      </c>
      <c r="AF3598" t="str" cm="1">
        <f t="array" ref="AF3598">_xlfn.XLOOKUP(Orders_C[[#This Row],[Store_ID]],Stores_c[[#All],[Store_ID]],Stores_c[[#All],[Manager_Name]])</f>
        <v>John Rodriguez</v>
      </c>
      <c r="AG3598" t="str" cm="1">
        <f t="array" ref="AG3598">_xlfn.XLOOKUP(Orders_C[[#This Row],[Store_ID]],Stores_c[[#All],[Store_ID]],Stores_c[[#All],[Store_Type]])</f>
        <v>Street</v>
      </c>
    </row>
    <row r="3599" spans="1:33" x14ac:dyDescent="0.25">
      <c r="A3599">
        <v>8392</v>
      </c>
      <c r="B3599" s="1">
        <v>46054</v>
      </c>
      <c r="C3599" s="2">
        <v>0.72094907407407405</v>
      </c>
      <c r="D3599">
        <v>1376</v>
      </c>
      <c r="E3599">
        <v>209</v>
      </c>
      <c r="F3599">
        <v>518</v>
      </c>
      <c r="G3599">
        <v>313</v>
      </c>
      <c r="H3599">
        <v>4</v>
      </c>
      <c r="I3599">
        <v>261</v>
      </c>
      <c r="J3599">
        <v>15</v>
      </c>
      <c r="K3599">
        <v>13.05</v>
      </c>
      <c r="L3599">
        <v>1042.05</v>
      </c>
      <c r="M3599" t="s">
        <v>18</v>
      </c>
      <c r="N3599" t="s">
        <v>22</v>
      </c>
      <c r="O3599">
        <v>30</v>
      </c>
      <c r="P3599">
        <v>1</v>
      </c>
      <c r="Q3599" t="s">
        <v>2415</v>
      </c>
      <c r="R3599">
        <v>509</v>
      </c>
      <c r="S3599" s="3">
        <v>0.15</v>
      </c>
      <c r="T3599" s="6">
        <v>415.65</v>
      </c>
      <c r="U3599" t="s">
        <v>6338</v>
      </c>
      <c r="V3599">
        <v>2026</v>
      </c>
      <c r="W3599" t="s">
        <v>6329</v>
      </c>
      <c r="X3599" t="str">
        <f>_xlfn.XLOOKUP(Orders_C[[#This Row],[Product_ID]],Products_C[Product_ID],Products_C[Product_Name])</f>
        <v>Rice Bowl</v>
      </c>
      <c r="Y3599" t="str">
        <f>_xlfn.XLOOKUP(Orders_C[[#This Row],[Product_ID]],Products_C[Product_ID],Products_C[Category])</f>
        <v>Beverage</v>
      </c>
      <c r="Z3599" t="str">
        <f>_xlfn.XLOOKUP(Orders_C[[#This Row],[Store_ID]],Stores_c[Store_ID],Stores_c[City])</f>
        <v>Reidberg</v>
      </c>
      <c r="AA3599" t="str">
        <f>_xlfn.XLOOKUP(Orders_C[[#This Row],[Customer_ID]],Customers_c[Customer_ID],Customers_c[Customer_Name])</f>
        <v>David Sweeney</v>
      </c>
      <c r="AB3599" s="6">
        <f>Orders_C[[#This Row],[Quantity]]*Orders_C[[#This Row],[Unit_Price]]*(1-Orders_C[[#This Row],[Discount %]])+Orders_C[[#This Row],[Tax]]</f>
        <v>900.44999999999993</v>
      </c>
      <c r="AC3599" s="9">
        <f>(Orders_C[[#This Row],[Unit_Price]]*Orders_C[[#This Row],[Quantity]])-Orders_C[[#This Row],[Discount]]+Orders_C[[#This Row],[Tax]]</f>
        <v>1042.05</v>
      </c>
      <c r="AD3599" t="str">
        <f>IF(COUNTIF(Orders_C[[#All],[Customer_ID]],Orders_C[[#This Row],[Customer_ID]])&gt;1,"Repeat","New")</f>
        <v>Repeat</v>
      </c>
      <c r="AE3599" t="str" cm="1">
        <f t="array" ref="AE3599">_xlfn.XLOOKUP(Orders_C[[#This Row],[Store_ID]],Stores_c[[#All],[Store_ID]],Stores_c[[#All],[City]])</f>
        <v>Reidberg</v>
      </c>
      <c r="AF3599" t="str" cm="1">
        <f t="array" ref="AF3599">_xlfn.XLOOKUP(Orders_C[[#This Row],[Store_ID]],Stores_c[[#All],[Store_ID]],Stores_c[[#All],[Manager_Name]])</f>
        <v>Jeffrey Horn</v>
      </c>
      <c r="AG3599" t="str" cm="1">
        <f t="array" ref="AG3599">_xlfn.XLOOKUP(Orders_C[[#This Row],[Store_ID]],Stores_c[[#All],[Store_ID]],Stores_c[[#All],[Store_Type]])</f>
        <v>Drive-Thru</v>
      </c>
    </row>
    <row r="3600" spans="1:33" x14ac:dyDescent="0.25">
      <c r="A3600">
        <v>9129</v>
      </c>
      <c r="B3600" s="1">
        <v>45992</v>
      </c>
      <c r="C3600" s="2">
        <v>0.43562499999999998</v>
      </c>
      <c r="D3600">
        <v>1682</v>
      </c>
      <c r="E3600">
        <v>212</v>
      </c>
      <c r="F3600">
        <v>465</v>
      </c>
      <c r="G3600">
        <v>329</v>
      </c>
      <c r="H3600">
        <v>4</v>
      </c>
      <c r="I3600">
        <v>261</v>
      </c>
      <c r="J3600">
        <v>15</v>
      </c>
      <c r="K3600">
        <v>13.05</v>
      </c>
      <c r="L3600">
        <v>1042.05</v>
      </c>
      <c r="M3600" t="s">
        <v>19</v>
      </c>
      <c r="N3600" t="s">
        <v>21</v>
      </c>
      <c r="O3600">
        <v>44</v>
      </c>
      <c r="P3600">
        <v>1</v>
      </c>
      <c r="Q3600" t="s">
        <v>3152</v>
      </c>
      <c r="R3600">
        <v>505</v>
      </c>
      <c r="S3600" s="3">
        <v>0.15</v>
      </c>
      <c r="T3600" s="6">
        <v>415.65</v>
      </c>
      <c r="U3600" t="s">
        <v>6328</v>
      </c>
      <c r="V3600">
        <v>2025</v>
      </c>
      <c r="W3600" t="s">
        <v>6331</v>
      </c>
      <c r="X3600" t="str">
        <f>_xlfn.XLOOKUP(Orders_C[[#This Row],[Product_ID]],Products_C[Product_ID],Products_C[Product_Name])</f>
        <v>Rice Bowl</v>
      </c>
      <c r="Y3600" t="str">
        <f>_xlfn.XLOOKUP(Orders_C[[#This Row],[Product_ID]],Products_C[Product_ID],Products_C[Category])</f>
        <v>Dessert</v>
      </c>
      <c r="Z3600" t="str">
        <f>_xlfn.XLOOKUP(Orders_C[[#This Row],[Store_ID]],Stores_c[Store_ID],Stores_c[City])</f>
        <v>Andrewview</v>
      </c>
      <c r="AA3600" t="str">
        <f>_xlfn.XLOOKUP(Orders_C[[#This Row],[Customer_ID]],Customers_c[Customer_ID],Customers_c[Customer_Name])</f>
        <v>Jacqueline Dorsey</v>
      </c>
      <c r="AB3600" s="6">
        <f>Orders_C[[#This Row],[Quantity]]*Orders_C[[#This Row],[Unit_Price]]*(1-Orders_C[[#This Row],[Discount %]])+Orders_C[[#This Row],[Tax]]</f>
        <v>900.44999999999993</v>
      </c>
      <c r="AC3600" s="9">
        <f>(Orders_C[[#This Row],[Unit_Price]]*Orders_C[[#This Row],[Quantity]])-Orders_C[[#This Row],[Discount]]+Orders_C[[#This Row],[Tax]]</f>
        <v>1042.05</v>
      </c>
      <c r="AD3600" t="str">
        <f>IF(COUNTIF(Orders_C[[#All],[Customer_ID]],Orders_C[[#This Row],[Customer_ID]])&gt;1,"Repeat","New")</f>
        <v>Repeat</v>
      </c>
      <c r="AE3600" t="str" cm="1">
        <f t="array" ref="AE3600">_xlfn.XLOOKUP(Orders_C[[#This Row],[Store_ID]],Stores_c[[#All],[Store_ID]],Stores_c[[#All],[City]])</f>
        <v>Andrewview</v>
      </c>
      <c r="AF3600" t="str" cm="1">
        <f t="array" ref="AF3600">_xlfn.XLOOKUP(Orders_C[[#This Row],[Store_ID]],Stores_c[[#All],[Store_ID]],Stores_c[[#All],[Manager_Name]])</f>
        <v>Alice Sutton</v>
      </c>
      <c r="AG3600" t="str" cm="1">
        <f t="array" ref="AG3600">_xlfn.XLOOKUP(Orders_C[[#This Row],[Store_ID]],Stores_c[[#All],[Store_ID]],Stores_c[[#All],[Store_Type]])</f>
        <v>Mall</v>
      </c>
    </row>
    <row r="3601" spans="1:33" x14ac:dyDescent="0.25">
      <c r="A3601">
        <v>9636</v>
      </c>
      <c r="B3601" s="1">
        <v>45966</v>
      </c>
      <c r="C3601" s="2">
        <v>0.14658564814814815</v>
      </c>
      <c r="D3601">
        <v>1336</v>
      </c>
      <c r="E3601">
        <v>212</v>
      </c>
      <c r="F3601">
        <v>437</v>
      </c>
      <c r="G3601">
        <v>326</v>
      </c>
      <c r="H3601">
        <v>2</v>
      </c>
      <c r="I3601">
        <v>489</v>
      </c>
      <c r="J3601">
        <v>0</v>
      </c>
      <c r="K3601">
        <v>24.45</v>
      </c>
      <c r="L3601">
        <v>1002.45</v>
      </c>
      <c r="M3601" t="s">
        <v>18</v>
      </c>
      <c r="N3601" t="s">
        <v>22</v>
      </c>
      <c r="O3601">
        <v>33</v>
      </c>
      <c r="P3601">
        <v>5</v>
      </c>
      <c r="Q3601" t="s">
        <v>3659</v>
      </c>
      <c r="R3601">
        <v>505</v>
      </c>
      <c r="S3601" s="3">
        <v>0</v>
      </c>
      <c r="T3601" s="6">
        <v>415.65000000000009</v>
      </c>
      <c r="U3601" t="s">
        <v>6336</v>
      </c>
      <c r="V3601">
        <v>2025</v>
      </c>
      <c r="W3601" t="s">
        <v>6329</v>
      </c>
      <c r="X3601" t="str">
        <f>_xlfn.XLOOKUP(Orders_C[[#This Row],[Product_ID]],Products_C[Product_ID],Products_C[Product_Name])</f>
        <v>Rice Bowl</v>
      </c>
      <c r="Y3601" t="str">
        <f>_xlfn.XLOOKUP(Orders_C[[#This Row],[Product_ID]],Products_C[Product_ID],Products_C[Category])</f>
        <v>Burger</v>
      </c>
      <c r="Z3601" t="str">
        <f>_xlfn.XLOOKUP(Orders_C[[#This Row],[Store_ID]],Stores_c[Store_ID],Stores_c[City])</f>
        <v>Andrewview</v>
      </c>
      <c r="AA3601" t="str">
        <f>_xlfn.XLOOKUP(Orders_C[[#This Row],[Customer_ID]],Customers_c[Customer_ID],Customers_c[Customer_Name])</f>
        <v>James Anderson</v>
      </c>
      <c r="AB3601" s="6">
        <f>Orders_C[[#This Row],[Quantity]]*Orders_C[[#This Row],[Unit_Price]]*(1-Orders_C[[#This Row],[Discount %]])+Orders_C[[#This Row],[Tax]]</f>
        <v>1002.45</v>
      </c>
      <c r="AC3601" s="9">
        <f>(Orders_C[[#This Row],[Unit_Price]]*Orders_C[[#This Row],[Quantity]])-Orders_C[[#This Row],[Discount]]+Orders_C[[#This Row],[Tax]]</f>
        <v>1002.45</v>
      </c>
      <c r="AD3601" t="str">
        <f>IF(COUNTIF(Orders_C[[#All],[Customer_ID]],Orders_C[[#This Row],[Customer_ID]])&gt;1,"Repeat","New")</f>
        <v>New</v>
      </c>
      <c r="AE3601" t="str" cm="1">
        <f t="array" ref="AE3601">_xlfn.XLOOKUP(Orders_C[[#This Row],[Store_ID]],Stores_c[[#All],[Store_ID]],Stores_c[[#All],[City]])</f>
        <v>Andrewview</v>
      </c>
      <c r="AF3601" t="str" cm="1">
        <f t="array" ref="AF3601">_xlfn.XLOOKUP(Orders_C[[#This Row],[Store_ID]],Stores_c[[#All],[Store_ID]],Stores_c[[#All],[Manager_Name]])</f>
        <v>Alice Sutton</v>
      </c>
      <c r="AG3601" t="str" cm="1">
        <f t="array" ref="AG3601">_xlfn.XLOOKUP(Orders_C[[#This Row],[Store_ID]],Stores_c[[#All],[Store_ID]],Stores_c[[#All],[Store_Type]])</f>
        <v>Mall</v>
      </c>
    </row>
    <row r="3602" spans="1:33" x14ac:dyDescent="0.25">
      <c r="A3602">
        <v>10552</v>
      </c>
      <c r="B3602" s="1">
        <v>45718</v>
      </c>
      <c r="C3602" s="2">
        <v>0.72111111111111115</v>
      </c>
      <c r="D3602">
        <v>1021</v>
      </c>
      <c r="E3602">
        <v>206</v>
      </c>
      <c r="F3602">
        <v>450</v>
      </c>
      <c r="G3602">
        <v>314</v>
      </c>
      <c r="H3602">
        <v>4</v>
      </c>
      <c r="I3602">
        <v>252</v>
      </c>
      <c r="J3602">
        <v>0</v>
      </c>
      <c r="K3602">
        <v>12.6</v>
      </c>
      <c r="L3602">
        <v>1020.6</v>
      </c>
      <c r="M3602" t="s">
        <v>19</v>
      </c>
      <c r="N3602" t="s">
        <v>23</v>
      </c>
      <c r="O3602">
        <v>20</v>
      </c>
      <c r="P3602">
        <v>3</v>
      </c>
      <c r="Q3602" t="s">
        <v>4575</v>
      </c>
      <c r="R3602">
        <v>506</v>
      </c>
      <c r="S3602" s="3">
        <v>0</v>
      </c>
      <c r="T3602" s="6">
        <v>415.80000000000007</v>
      </c>
      <c r="U3602" t="s">
        <v>6334</v>
      </c>
      <c r="V3602">
        <v>2025</v>
      </c>
      <c r="W3602" t="s">
        <v>6333</v>
      </c>
      <c r="X3602" t="str">
        <f>_xlfn.XLOOKUP(Orders_C[[#This Row],[Product_ID]],Products_C[Product_ID],Products_C[Product_Name])</f>
        <v>Wrap</v>
      </c>
      <c r="Y3602" t="str">
        <f>_xlfn.XLOOKUP(Orders_C[[#This Row],[Product_ID]],Products_C[Product_ID],Products_C[Category])</f>
        <v>Burger</v>
      </c>
      <c r="Z3602" t="str">
        <f>_xlfn.XLOOKUP(Orders_C[[#This Row],[Store_ID]],Stores_c[Store_ID],Stores_c[City])</f>
        <v>West Matthew</v>
      </c>
      <c r="AA3602" t="str">
        <f>_xlfn.XLOOKUP(Orders_C[[#This Row],[Customer_ID]],Customers_c[Customer_ID],Customers_c[Customer_Name])</f>
        <v>Michelle Franklin</v>
      </c>
      <c r="AB3602" s="6">
        <f>Orders_C[[#This Row],[Quantity]]*Orders_C[[#This Row],[Unit_Price]]*(1-Orders_C[[#This Row],[Discount %]])+Orders_C[[#This Row],[Tax]]</f>
        <v>1020.6</v>
      </c>
      <c r="AC3602" s="9">
        <f>(Orders_C[[#This Row],[Unit_Price]]*Orders_C[[#This Row],[Quantity]])-Orders_C[[#This Row],[Discount]]+Orders_C[[#This Row],[Tax]]</f>
        <v>1020.6</v>
      </c>
      <c r="AD3602" t="str">
        <f>IF(COUNTIF(Orders_C[[#All],[Customer_ID]],Orders_C[[#This Row],[Customer_ID]])&gt;1,"Repeat","New")</f>
        <v>Repeat</v>
      </c>
      <c r="AE3602" t="str" cm="1">
        <f t="array" ref="AE3602">_xlfn.XLOOKUP(Orders_C[[#This Row],[Store_ID]],Stores_c[[#All],[Store_ID]],Stores_c[[#All],[City]])</f>
        <v>West Matthew</v>
      </c>
      <c r="AF3602" t="str" cm="1">
        <f t="array" ref="AF3602">_xlfn.XLOOKUP(Orders_C[[#This Row],[Store_ID]],Stores_c[[#All],[Store_ID]],Stores_c[[#All],[Manager_Name]])</f>
        <v>Miguel Kidd</v>
      </c>
      <c r="AG3602" t="str" cm="1">
        <f t="array" ref="AG3602">_xlfn.XLOOKUP(Orders_C[[#This Row],[Store_ID]],Stores_c[[#All],[Store_ID]],Stores_c[[#All],[Store_Type]])</f>
        <v>Drive-Thru</v>
      </c>
    </row>
    <row r="3603" spans="1:33" x14ac:dyDescent="0.25">
      <c r="A3603">
        <v>6287</v>
      </c>
      <c r="B3603" s="1">
        <v>45757</v>
      </c>
      <c r="C3603" s="2">
        <v>0.41456018518518517</v>
      </c>
      <c r="D3603">
        <v>1232</v>
      </c>
      <c r="E3603">
        <v>225</v>
      </c>
      <c r="F3603">
        <v>532</v>
      </c>
      <c r="G3603">
        <v>302</v>
      </c>
      <c r="H3603">
        <v>3</v>
      </c>
      <c r="I3603">
        <v>341</v>
      </c>
      <c r="J3603">
        <v>10</v>
      </c>
      <c r="K3603">
        <v>17.05</v>
      </c>
      <c r="L3603">
        <v>1030.05</v>
      </c>
      <c r="M3603" t="s">
        <v>19</v>
      </c>
      <c r="N3603" t="s">
        <v>23</v>
      </c>
      <c r="O3603">
        <v>32</v>
      </c>
      <c r="P3603">
        <v>5</v>
      </c>
      <c r="Q3603" t="s">
        <v>310</v>
      </c>
      <c r="R3603">
        <v>508</v>
      </c>
      <c r="S3603" s="3">
        <v>0.1</v>
      </c>
      <c r="T3603" s="6">
        <v>416.25</v>
      </c>
      <c r="U3603" t="s">
        <v>6337</v>
      </c>
      <c r="V3603">
        <v>2025</v>
      </c>
      <c r="W3603" t="s">
        <v>6329</v>
      </c>
      <c r="X3603" t="str">
        <f>_xlfn.XLOOKUP(Orders_C[[#This Row],[Product_ID]],Products_C[Product_ID],Products_C[Product_Name])</f>
        <v>Chicken Wings</v>
      </c>
      <c r="Y3603" t="str">
        <f>_xlfn.XLOOKUP(Orders_C[[#This Row],[Product_ID]],Products_C[Product_ID],Products_C[Category])</f>
        <v>Chicken</v>
      </c>
      <c r="Z3603" t="str">
        <f>_xlfn.XLOOKUP(Orders_C[[#This Row],[Store_ID]],Stores_c[Store_ID],Stores_c[City])</f>
        <v>South Peter</v>
      </c>
      <c r="AA3603" t="str">
        <f>_xlfn.XLOOKUP(Orders_C[[#This Row],[Customer_ID]],Customers_c[Customer_ID],Customers_c[Customer_Name])</f>
        <v>Daniel Turner</v>
      </c>
      <c r="AB3603" s="6">
        <f>Orders_C[[#This Row],[Quantity]]*Orders_C[[#This Row],[Unit_Price]]*(1-Orders_C[[#This Row],[Discount %]])+Orders_C[[#This Row],[Tax]]</f>
        <v>937.75</v>
      </c>
      <c r="AC3603" s="9">
        <f>(Orders_C[[#This Row],[Unit_Price]]*Orders_C[[#This Row],[Quantity]])-Orders_C[[#This Row],[Discount]]+Orders_C[[#This Row],[Tax]]</f>
        <v>1030.05</v>
      </c>
      <c r="AD3603" t="str">
        <f>IF(COUNTIF(Orders_C[[#All],[Customer_ID]],Orders_C[[#This Row],[Customer_ID]])&gt;1,"Repeat","New")</f>
        <v>Repeat</v>
      </c>
      <c r="AE3603" t="str" cm="1">
        <f t="array" ref="AE3603">_xlfn.XLOOKUP(Orders_C[[#This Row],[Store_ID]],Stores_c[[#All],[Store_ID]],Stores_c[[#All],[City]])</f>
        <v>South Peter</v>
      </c>
      <c r="AF3603" t="str" cm="1">
        <f t="array" ref="AF3603">_xlfn.XLOOKUP(Orders_C[[#This Row],[Store_ID]],Stores_c[[#All],[Store_ID]],Stores_c[[#All],[Manager_Name]])</f>
        <v>Gregory Lambert</v>
      </c>
      <c r="AG3603" t="str" cm="1">
        <f t="array" ref="AG3603">_xlfn.XLOOKUP(Orders_C[[#This Row],[Store_ID]],Stores_c[[#All],[Store_ID]],Stores_c[[#All],[Store_Type]])</f>
        <v>Street</v>
      </c>
    </row>
    <row r="3604" spans="1:33" x14ac:dyDescent="0.25">
      <c r="A3604">
        <v>9363</v>
      </c>
      <c r="B3604" s="1">
        <v>45912</v>
      </c>
      <c r="C3604" s="2">
        <v>0.70047453703703699</v>
      </c>
      <c r="D3604">
        <v>1779</v>
      </c>
      <c r="E3604">
        <v>201</v>
      </c>
      <c r="F3604">
        <v>445</v>
      </c>
      <c r="G3604">
        <v>318</v>
      </c>
      <c r="H3604">
        <v>3</v>
      </c>
      <c r="I3604">
        <v>345</v>
      </c>
      <c r="J3604">
        <v>15</v>
      </c>
      <c r="K3604">
        <v>17.25</v>
      </c>
      <c r="L3604">
        <v>1037.25</v>
      </c>
      <c r="M3604" t="s">
        <v>18</v>
      </c>
      <c r="N3604" t="s">
        <v>23</v>
      </c>
      <c r="O3604">
        <v>49</v>
      </c>
      <c r="P3604">
        <v>3</v>
      </c>
      <c r="Q3604" t="s">
        <v>3386</v>
      </c>
      <c r="R3604">
        <v>505</v>
      </c>
      <c r="S3604" s="3">
        <v>0.15</v>
      </c>
      <c r="T3604" s="6">
        <v>416.25</v>
      </c>
      <c r="U3604" t="s">
        <v>6335</v>
      </c>
      <c r="V3604">
        <v>2025</v>
      </c>
      <c r="W3604" t="s">
        <v>6331</v>
      </c>
      <c r="X3604" t="str">
        <f>_xlfn.XLOOKUP(Orders_C[[#This Row],[Product_ID]],Products_C[Product_ID],Products_C[Product_Name])</f>
        <v>Pepsi</v>
      </c>
      <c r="Y3604" t="str">
        <f>_xlfn.XLOOKUP(Orders_C[[#This Row],[Product_ID]],Products_C[Product_ID],Products_C[Category])</f>
        <v>Burger</v>
      </c>
      <c r="Z3604" t="str">
        <f>_xlfn.XLOOKUP(Orders_C[[#This Row],[Store_ID]],Stores_c[Store_ID],Stores_c[City])</f>
        <v>Lake Nicholasburgh</v>
      </c>
      <c r="AA3604" t="str">
        <f>_xlfn.XLOOKUP(Orders_C[[#This Row],[Customer_ID]],Customers_c[Customer_ID],Customers_c[Customer_Name])</f>
        <v>Dwayne Turner</v>
      </c>
      <c r="AB3604" s="6">
        <f>Orders_C[[#This Row],[Quantity]]*Orders_C[[#This Row],[Unit_Price]]*(1-Orders_C[[#This Row],[Discount %]])+Orders_C[[#This Row],[Tax]]</f>
        <v>897</v>
      </c>
      <c r="AC3604" s="9">
        <f>(Orders_C[[#This Row],[Unit_Price]]*Orders_C[[#This Row],[Quantity]])-Orders_C[[#This Row],[Discount]]+Orders_C[[#This Row],[Tax]]</f>
        <v>1037.25</v>
      </c>
      <c r="AD3604" t="str">
        <f>IF(COUNTIF(Orders_C[[#All],[Customer_ID]],Orders_C[[#This Row],[Customer_ID]])&gt;1,"Repeat","New")</f>
        <v>Repeat</v>
      </c>
      <c r="AE3604" t="str" cm="1">
        <f t="array" ref="AE3604">_xlfn.XLOOKUP(Orders_C[[#This Row],[Store_ID]],Stores_c[[#All],[Store_ID]],Stores_c[[#All],[City]])</f>
        <v>Lake Nicholasburgh</v>
      </c>
      <c r="AF3604" t="str" cm="1">
        <f t="array" ref="AF3604">_xlfn.XLOOKUP(Orders_C[[#This Row],[Store_ID]],Stores_c[[#All],[Store_ID]],Stores_c[[#All],[Manager_Name]])</f>
        <v>Maurice Garcia</v>
      </c>
      <c r="AG3604" t="str" cm="1">
        <f t="array" ref="AG3604">_xlfn.XLOOKUP(Orders_C[[#This Row],[Store_ID]],Stores_c[[#All],[Store_ID]],Stores_c[[#All],[Store_Type]])</f>
        <v>Mall</v>
      </c>
    </row>
    <row r="3605" spans="1:33" x14ac:dyDescent="0.25">
      <c r="A3605">
        <v>10522</v>
      </c>
      <c r="B3605" s="1">
        <v>46028</v>
      </c>
      <c r="C3605" s="2">
        <v>0.10158564814814815</v>
      </c>
      <c r="D3605">
        <v>1606</v>
      </c>
      <c r="E3605">
        <v>225</v>
      </c>
      <c r="F3605">
        <v>526</v>
      </c>
      <c r="G3605">
        <v>311</v>
      </c>
      <c r="H3605">
        <v>3</v>
      </c>
      <c r="I3605">
        <v>341</v>
      </c>
      <c r="J3605">
        <v>10</v>
      </c>
      <c r="K3605">
        <v>17.05</v>
      </c>
      <c r="L3605">
        <v>1030.05</v>
      </c>
      <c r="M3605" t="s">
        <v>19</v>
      </c>
      <c r="N3605" t="s">
        <v>23</v>
      </c>
      <c r="O3605">
        <v>15</v>
      </c>
      <c r="P3605">
        <v>2</v>
      </c>
      <c r="Q3605" t="s">
        <v>4545</v>
      </c>
      <c r="R3605">
        <v>509</v>
      </c>
      <c r="S3605" s="3">
        <v>0.1</v>
      </c>
      <c r="T3605" s="6">
        <v>416.25</v>
      </c>
      <c r="U3605" t="s">
        <v>6330</v>
      </c>
      <c r="V3605">
        <v>2026</v>
      </c>
      <c r="W3605" t="s">
        <v>6333</v>
      </c>
      <c r="X3605" t="str">
        <f>_xlfn.XLOOKUP(Orders_C[[#This Row],[Product_ID]],Products_C[Product_ID],Products_C[Product_Name])</f>
        <v>Pepsi</v>
      </c>
      <c r="Y3605" t="str">
        <f>_xlfn.XLOOKUP(Orders_C[[#This Row],[Product_ID]],Products_C[Product_ID],Products_C[Category])</f>
        <v>Dessert</v>
      </c>
      <c r="Z3605" t="str">
        <f>_xlfn.XLOOKUP(Orders_C[[#This Row],[Store_ID]],Stores_c[Store_ID],Stores_c[City])</f>
        <v>South Peter</v>
      </c>
      <c r="AA3605" t="str">
        <f>_xlfn.XLOOKUP(Orders_C[[#This Row],[Customer_ID]],Customers_c[Customer_ID],Customers_c[Customer_Name])</f>
        <v>Candace Barnes</v>
      </c>
      <c r="AB3605" s="6">
        <f>Orders_C[[#This Row],[Quantity]]*Orders_C[[#This Row],[Unit_Price]]*(1-Orders_C[[#This Row],[Discount %]])+Orders_C[[#This Row],[Tax]]</f>
        <v>937.75</v>
      </c>
      <c r="AC3605" s="9">
        <f>(Orders_C[[#This Row],[Unit_Price]]*Orders_C[[#This Row],[Quantity]])-Orders_C[[#This Row],[Discount]]+Orders_C[[#This Row],[Tax]]</f>
        <v>1030.05</v>
      </c>
      <c r="AD3605" t="str">
        <f>IF(COUNTIF(Orders_C[[#All],[Customer_ID]],Orders_C[[#This Row],[Customer_ID]])&gt;1,"Repeat","New")</f>
        <v>Repeat</v>
      </c>
      <c r="AE3605" t="str" cm="1">
        <f t="array" ref="AE3605">_xlfn.XLOOKUP(Orders_C[[#This Row],[Store_ID]],Stores_c[[#All],[Store_ID]],Stores_c[[#All],[City]])</f>
        <v>South Peter</v>
      </c>
      <c r="AF3605" t="str" cm="1">
        <f t="array" ref="AF3605">_xlfn.XLOOKUP(Orders_C[[#This Row],[Store_ID]],Stores_c[[#All],[Store_ID]],Stores_c[[#All],[Manager_Name]])</f>
        <v>Gregory Lambert</v>
      </c>
      <c r="AG3605" t="str" cm="1">
        <f t="array" ref="AG3605">_xlfn.XLOOKUP(Orders_C[[#This Row],[Store_ID]],Stores_c[[#All],[Store_ID]],Stores_c[[#All],[Store_Type]])</f>
        <v>Street</v>
      </c>
    </row>
    <row r="3606" spans="1:33" x14ac:dyDescent="0.25">
      <c r="A3606">
        <v>10962</v>
      </c>
      <c r="B3606" s="1">
        <v>45761</v>
      </c>
      <c r="C3606" s="2">
        <v>0.99157407407407405</v>
      </c>
      <c r="D3606">
        <v>1362</v>
      </c>
      <c r="E3606">
        <v>212</v>
      </c>
      <c r="F3606">
        <v>494</v>
      </c>
      <c r="G3606">
        <v>311</v>
      </c>
      <c r="H3606">
        <v>3</v>
      </c>
      <c r="I3606">
        <v>337</v>
      </c>
      <c r="J3606">
        <v>5</v>
      </c>
      <c r="K3606">
        <v>16.850000000000001</v>
      </c>
      <c r="L3606">
        <v>1022.85</v>
      </c>
      <c r="M3606" t="s">
        <v>18</v>
      </c>
      <c r="N3606" t="s">
        <v>23</v>
      </c>
      <c r="O3606">
        <v>22</v>
      </c>
      <c r="P3606">
        <v>4</v>
      </c>
      <c r="Q3606" t="s">
        <v>4985</v>
      </c>
      <c r="R3606">
        <v>509</v>
      </c>
      <c r="S3606" s="3">
        <v>0.05</v>
      </c>
      <c r="T3606" s="6">
        <v>416.25</v>
      </c>
      <c r="U3606" t="s">
        <v>6337</v>
      </c>
      <c r="V3606">
        <v>2025</v>
      </c>
      <c r="W3606" t="s">
        <v>6329</v>
      </c>
      <c r="X3606" t="str">
        <f>_xlfn.XLOOKUP(Orders_C[[#This Row],[Product_ID]],Products_C[Product_ID],Products_C[Product_Name])</f>
        <v>Pepsi</v>
      </c>
      <c r="Y3606" t="str">
        <f>_xlfn.XLOOKUP(Orders_C[[#This Row],[Product_ID]],Products_C[Product_ID],Products_C[Category])</f>
        <v>Dessert</v>
      </c>
      <c r="Z3606" t="str">
        <f>_xlfn.XLOOKUP(Orders_C[[#This Row],[Store_ID]],Stores_c[Store_ID],Stores_c[City])</f>
        <v>Andrewview</v>
      </c>
      <c r="AA3606" t="str">
        <f>_xlfn.XLOOKUP(Orders_C[[#This Row],[Customer_ID]],Customers_c[Customer_ID],Customers_c[Customer_Name])</f>
        <v>Micheal Moore</v>
      </c>
      <c r="AB3606" s="6">
        <f>Orders_C[[#This Row],[Quantity]]*Orders_C[[#This Row],[Unit_Price]]*(1-Orders_C[[#This Row],[Discount %]])+Orders_C[[#This Row],[Tax]]</f>
        <v>977.3</v>
      </c>
      <c r="AC3606" s="9">
        <f>(Orders_C[[#This Row],[Unit_Price]]*Orders_C[[#This Row],[Quantity]])-Orders_C[[#This Row],[Discount]]+Orders_C[[#This Row],[Tax]]</f>
        <v>1022.85</v>
      </c>
      <c r="AD3606" t="str">
        <f>IF(COUNTIF(Orders_C[[#All],[Customer_ID]],Orders_C[[#This Row],[Customer_ID]])&gt;1,"Repeat","New")</f>
        <v>Repeat</v>
      </c>
      <c r="AE3606" t="str" cm="1">
        <f t="array" ref="AE3606">_xlfn.XLOOKUP(Orders_C[[#This Row],[Store_ID]],Stores_c[[#All],[Store_ID]],Stores_c[[#All],[City]])</f>
        <v>Andrewview</v>
      </c>
      <c r="AF3606" t="str" cm="1">
        <f t="array" ref="AF3606">_xlfn.XLOOKUP(Orders_C[[#This Row],[Store_ID]],Stores_c[[#All],[Store_ID]],Stores_c[[#All],[Manager_Name]])</f>
        <v>Alice Sutton</v>
      </c>
      <c r="AG3606" t="str" cm="1">
        <f t="array" ref="AG3606">_xlfn.XLOOKUP(Orders_C[[#This Row],[Store_ID]],Stores_c[[#All],[Store_ID]],Stores_c[[#All],[Store_Type]])</f>
        <v>Mall</v>
      </c>
    </row>
    <row r="3607" spans="1:33" x14ac:dyDescent="0.25">
      <c r="A3607">
        <v>7624</v>
      </c>
      <c r="B3607" s="1">
        <v>45922</v>
      </c>
      <c r="C3607" s="2">
        <v>0.62168981481481478</v>
      </c>
      <c r="D3607">
        <v>1169</v>
      </c>
      <c r="E3607">
        <v>212</v>
      </c>
      <c r="F3607">
        <v>406</v>
      </c>
      <c r="G3607">
        <v>331</v>
      </c>
      <c r="H3607">
        <v>4</v>
      </c>
      <c r="I3607">
        <v>262</v>
      </c>
      <c r="J3607">
        <v>15</v>
      </c>
      <c r="K3607">
        <v>13.1</v>
      </c>
      <c r="L3607">
        <v>1046.0999999999999</v>
      </c>
      <c r="M3607" t="s">
        <v>18</v>
      </c>
      <c r="N3607" t="s">
        <v>23</v>
      </c>
      <c r="O3607">
        <v>11</v>
      </c>
      <c r="P3607">
        <v>4</v>
      </c>
      <c r="Q3607" t="s">
        <v>1647</v>
      </c>
      <c r="R3607">
        <v>506</v>
      </c>
      <c r="S3607" s="3">
        <v>0.15</v>
      </c>
      <c r="T3607" s="6">
        <v>417.29999999999995</v>
      </c>
      <c r="U3607" t="s">
        <v>6335</v>
      </c>
      <c r="V3607">
        <v>2025</v>
      </c>
      <c r="W3607" t="s">
        <v>6333</v>
      </c>
      <c r="X3607" t="str">
        <f>_xlfn.XLOOKUP(Orders_C[[#This Row],[Product_ID]],Products_C[Product_ID],Products_C[Product_Name])</f>
        <v>Chicken Bucket</v>
      </c>
      <c r="Y3607" t="str">
        <f>_xlfn.XLOOKUP(Orders_C[[#This Row],[Product_ID]],Products_C[Product_ID],Products_C[Category])</f>
        <v>Beverage</v>
      </c>
      <c r="Z3607" t="str">
        <f>_xlfn.XLOOKUP(Orders_C[[#This Row],[Store_ID]],Stores_c[Store_ID],Stores_c[City])</f>
        <v>Andrewview</v>
      </c>
      <c r="AA3607" t="str">
        <f>_xlfn.XLOOKUP(Orders_C[[#This Row],[Customer_ID]],Customers_c[Customer_ID],Customers_c[Customer_Name])</f>
        <v>Madeline Johnson</v>
      </c>
      <c r="AB3607" s="6">
        <f>Orders_C[[#This Row],[Quantity]]*Orders_C[[#This Row],[Unit_Price]]*(1-Orders_C[[#This Row],[Discount %]])+Orders_C[[#This Row],[Tax]]</f>
        <v>903.9</v>
      </c>
      <c r="AC3607" s="9">
        <f>(Orders_C[[#This Row],[Unit_Price]]*Orders_C[[#This Row],[Quantity]])-Orders_C[[#This Row],[Discount]]+Orders_C[[#This Row],[Tax]]</f>
        <v>1046.0999999999999</v>
      </c>
      <c r="AD3607" t="str">
        <f>IF(COUNTIF(Orders_C[[#All],[Customer_ID]],Orders_C[[#This Row],[Customer_ID]])&gt;1,"Repeat","New")</f>
        <v>Repeat</v>
      </c>
      <c r="AE3607" t="str" cm="1">
        <f t="array" ref="AE3607">_xlfn.XLOOKUP(Orders_C[[#This Row],[Store_ID]],Stores_c[[#All],[Store_ID]],Stores_c[[#All],[City]])</f>
        <v>Andrewview</v>
      </c>
      <c r="AF3607" t="str" cm="1">
        <f t="array" ref="AF3607">_xlfn.XLOOKUP(Orders_C[[#This Row],[Store_ID]],Stores_c[[#All],[Store_ID]],Stores_c[[#All],[Manager_Name]])</f>
        <v>Alice Sutton</v>
      </c>
      <c r="AG3607" t="str" cm="1">
        <f t="array" ref="AG3607">_xlfn.XLOOKUP(Orders_C[[#This Row],[Store_ID]],Stores_c[[#All],[Store_ID]],Stores_c[[#All],[Store_Type]])</f>
        <v>Mall</v>
      </c>
    </row>
    <row r="3608" spans="1:33" x14ac:dyDescent="0.25">
      <c r="A3608">
        <v>6854</v>
      </c>
      <c r="B3608" s="1">
        <v>46024</v>
      </c>
      <c r="C3608" s="2">
        <v>0.61840277777777775</v>
      </c>
      <c r="D3608">
        <v>1491</v>
      </c>
      <c r="E3608">
        <v>219</v>
      </c>
      <c r="F3608">
        <v>490</v>
      </c>
      <c r="G3608">
        <v>316</v>
      </c>
      <c r="H3608">
        <v>4</v>
      </c>
      <c r="I3608">
        <v>259</v>
      </c>
      <c r="J3608">
        <v>10</v>
      </c>
      <c r="K3608">
        <v>12.95</v>
      </c>
      <c r="L3608">
        <v>1038.95</v>
      </c>
      <c r="M3608" t="s">
        <v>20</v>
      </c>
      <c r="N3608" t="s">
        <v>21</v>
      </c>
      <c r="O3608">
        <v>42</v>
      </c>
      <c r="P3608">
        <v>5</v>
      </c>
      <c r="Q3608" t="s">
        <v>877</v>
      </c>
      <c r="R3608">
        <v>508</v>
      </c>
      <c r="S3608" s="3">
        <v>0.1</v>
      </c>
      <c r="T3608" s="6">
        <v>417.35</v>
      </c>
      <c r="U3608" t="s">
        <v>6330</v>
      </c>
      <c r="V3608">
        <v>2026</v>
      </c>
      <c r="W3608" t="s">
        <v>6331</v>
      </c>
      <c r="X3608" t="str">
        <f>_xlfn.XLOOKUP(Orders_C[[#This Row],[Product_ID]],Products_C[Product_ID],Products_C[Product_Name])</f>
        <v>Popcorn Chicken</v>
      </c>
      <c r="Y3608" t="str">
        <f>_xlfn.XLOOKUP(Orders_C[[#This Row],[Product_ID]],Products_C[Product_ID],Products_C[Category])</f>
        <v>Dessert</v>
      </c>
      <c r="Z3608" t="str">
        <f>_xlfn.XLOOKUP(Orders_C[[#This Row],[Store_ID]],Stores_c[Store_ID],Stores_c[City])</f>
        <v>Lake David</v>
      </c>
      <c r="AA3608" t="str">
        <f>_xlfn.XLOOKUP(Orders_C[[#This Row],[Customer_ID]],Customers_c[Customer_ID],Customers_c[Customer_Name])</f>
        <v>Todd Singh</v>
      </c>
      <c r="AB3608" s="6">
        <f>Orders_C[[#This Row],[Quantity]]*Orders_C[[#This Row],[Unit_Price]]*(1-Orders_C[[#This Row],[Discount %]])+Orders_C[[#This Row],[Tax]]</f>
        <v>945.35</v>
      </c>
      <c r="AC3608" s="9">
        <f>(Orders_C[[#This Row],[Unit_Price]]*Orders_C[[#This Row],[Quantity]])-Orders_C[[#This Row],[Discount]]+Orders_C[[#This Row],[Tax]]</f>
        <v>1038.95</v>
      </c>
      <c r="AD3608" t="str">
        <f>IF(COUNTIF(Orders_C[[#All],[Customer_ID]],Orders_C[[#This Row],[Customer_ID]])&gt;1,"Repeat","New")</f>
        <v>Repeat</v>
      </c>
      <c r="AE3608" t="str" cm="1">
        <f t="array" ref="AE3608">_xlfn.XLOOKUP(Orders_C[[#This Row],[Store_ID]],Stores_c[[#All],[Store_ID]],Stores_c[[#All],[City]])</f>
        <v>Lake David</v>
      </c>
      <c r="AF3608" t="str" cm="1">
        <f t="array" ref="AF3608">_xlfn.XLOOKUP(Orders_C[[#This Row],[Store_ID]],Stores_c[[#All],[Store_ID]],Stores_c[[#All],[Manager_Name]])</f>
        <v>Joshua Hines</v>
      </c>
      <c r="AG3608" t="str" cm="1">
        <f t="array" ref="AG3608">_xlfn.XLOOKUP(Orders_C[[#This Row],[Store_ID]],Stores_c[[#All],[Store_ID]],Stores_c[[#All],[Store_Type]])</f>
        <v>Street</v>
      </c>
    </row>
    <row r="3609" spans="1:33" x14ac:dyDescent="0.25">
      <c r="A3609">
        <v>9143</v>
      </c>
      <c r="B3609" s="1">
        <v>45980</v>
      </c>
      <c r="C3609" s="2">
        <v>0.3850810185185185</v>
      </c>
      <c r="D3609">
        <v>1644</v>
      </c>
      <c r="E3609">
        <v>223</v>
      </c>
      <c r="F3609">
        <v>522</v>
      </c>
      <c r="G3609">
        <v>320</v>
      </c>
      <c r="H3609">
        <v>4</v>
      </c>
      <c r="I3609">
        <v>256</v>
      </c>
      <c r="J3609">
        <v>5</v>
      </c>
      <c r="K3609">
        <v>12.8</v>
      </c>
      <c r="L3609">
        <v>1031.8</v>
      </c>
      <c r="M3609" t="s">
        <v>19</v>
      </c>
      <c r="N3609" t="s">
        <v>21</v>
      </c>
      <c r="O3609">
        <v>51</v>
      </c>
      <c r="P3609">
        <v>1</v>
      </c>
      <c r="Q3609" t="s">
        <v>3166</v>
      </c>
      <c r="R3609">
        <v>505</v>
      </c>
      <c r="S3609" s="3">
        <v>0.05</v>
      </c>
      <c r="T3609" s="6">
        <v>417.4</v>
      </c>
      <c r="U3609" t="s">
        <v>6336</v>
      </c>
      <c r="V3609">
        <v>2025</v>
      </c>
      <c r="W3609" t="s">
        <v>6331</v>
      </c>
      <c r="X3609" t="str">
        <f>_xlfn.XLOOKUP(Orders_C[[#This Row],[Product_ID]],Products_C[Product_ID],Products_C[Product_Name])</f>
        <v>Rice Bowl</v>
      </c>
      <c r="Y3609" t="str">
        <f>_xlfn.XLOOKUP(Orders_C[[#This Row],[Product_ID]],Products_C[Product_ID],Products_C[Category])</f>
        <v>Beverage</v>
      </c>
      <c r="Z3609" t="str">
        <f>_xlfn.XLOOKUP(Orders_C[[#This Row],[Store_ID]],Stores_c[Store_ID],Stores_c[City])</f>
        <v>Chambershaven</v>
      </c>
      <c r="AA3609" t="str">
        <f>_xlfn.XLOOKUP(Orders_C[[#This Row],[Customer_ID]],Customers_c[Customer_ID],Customers_c[Customer_Name])</f>
        <v>Jennifer Lang</v>
      </c>
      <c r="AB3609" s="6">
        <f>Orders_C[[#This Row],[Quantity]]*Orders_C[[#This Row],[Unit_Price]]*(1-Orders_C[[#This Row],[Discount %]])+Orders_C[[#This Row],[Tax]]</f>
        <v>985.59999999999991</v>
      </c>
      <c r="AC3609" s="9">
        <f>(Orders_C[[#This Row],[Unit_Price]]*Orders_C[[#This Row],[Quantity]])-Orders_C[[#This Row],[Discount]]+Orders_C[[#This Row],[Tax]]</f>
        <v>1031.8</v>
      </c>
      <c r="AD3609" t="str">
        <f>IF(COUNTIF(Orders_C[[#All],[Customer_ID]],Orders_C[[#This Row],[Customer_ID]])&gt;1,"Repeat","New")</f>
        <v>Repeat</v>
      </c>
      <c r="AE3609" t="str" cm="1">
        <f t="array" ref="AE3609">_xlfn.XLOOKUP(Orders_C[[#This Row],[Store_ID]],Stores_c[[#All],[Store_ID]],Stores_c[[#All],[City]])</f>
        <v>Chambershaven</v>
      </c>
      <c r="AF3609" t="str" cm="1">
        <f t="array" ref="AF3609">_xlfn.XLOOKUP(Orders_C[[#This Row],[Store_ID]],Stores_c[[#All],[Store_ID]],Stores_c[[#All],[Manager_Name]])</f>
        <v>Virginia Webster</v>
      </c>
      <c r="AG3609" t="str" cm="1">
        <f t="array" ref="AG3609">_xlfn.XLOOKUP(Orders_C[[#This Row],[Store_ID]],Stores_c[[#All],[Store_ID]],Stores_c[[#All],[Store_Type]])</f>
        <v>Street</v>
      </c>
    </row>
    <row r="3610" spans="1:33" x14ac:dyDescent="0.25">
      <c r="A3610">
        <v>7035</v>
      </c>
      <c r="B3610" s="1">
        <v>45769</v>
      </c>
      <c r="C3610" s="2">
        <v>0.98416666666666663</v>
      </c>
      <c r="D3610">
        <v>1531</v>
      </c>
      <c r="E3610">
        <v>202</v>
      </c>
      <c r="F3610">
        <v>532</v>
      </c>
      <c r="G3610">
        <v>338</v>
      </c>
      <c r="H3610">
        <v>2</v>
      </c>
      <c r="I3610">
        <v>497</v>
      </c>
      <c r="J3610">
        <v>5</v>
      </c>
      <c r="K3610">
        <v>24.85</v>
      </c>
      <c r="L3610">
        <v>1013.85</v>
      </c>
      <c r="M3610" t="s">
        <v>20</v>
      </c>
      <c r="N3610" t="s">
        <v>23</v>
      </c>
      <c r="O3610">
        <v>23</v>
      </c>
      <c r="P3610">
        <v>3</v>
      </c>
      <c r="Q3610" t="s">
        <v>1058</v>
      </c>
      <c r="R3610">
        <v>503</v>
      </c>
      <c r="S3610" s="3">
        <v>0.05</v>
      </c>
      <c r="T3610" s="6">
        <v>417.45000000000005</v>
      </c>
      <c r="U3610" t="s">
        <v>6337</v>
      </c>
      <c r="V3610">
        <v>2025</v>
      </c>
      <c r="W3610" t="s">
        <v>6329</v>
      </c>
      <c r="X3610" t="str">
        <f>_xlfn.XLOOKUP(Orders_C[[#This Row],[Product_ID]],Products_C[Product_ID],Products_C[Product_Name])</f>
        <v>Chicken Wings</v>
      </c>
      <c r="Y3610" t="str">
        <f>_xlfn.XLOOKUP(Orders_C[[#This Row],[Product_ID]],Products_C[Product_ID],Products_C[Category])</f>
        <v>Burger</v>
      </c>
      <c r="Z3610" t="str">
        <f>_xlfn.XLOOKUP(Orders_C[[#This Row],[Store_ID]],Stores_c[Store_ID],Stores_c[City])</f>
        <v>Rebekahside</v>
      </c>
      <c r="AA3610" t="str">
        <f>_xlfn.XLOOKUP(Orders_C[[#This Row],[Customer_ID]],Customers_c[Customer_ID],Customers_c[Customer_Name])</f>
        <v>Lisa Beck</v>
      </c>
      <c r="AB3610" s="6">
        <f>Orders_C[[#This Row],[Quantity]]*Orders_C[[#This Row],[Unit_Price]]*(1-Orders_C[[#This Row],[Discount %]])+Orders_C[[#This Row],[Tax]]</f>
        <v>969.15</v>
      </c>
      <c r="AC3610" s="9">
        <f>(Orders_C[[#This Row],[Unit_Price]]*Orders_C[[#This Row],[Quantity]])-Orders_C[[#This Row],[Discount]]+Orders_C[[#This Row],[Tax]]</f>
        <v>1013.85</v>
      </c>
      <c r="AD3610" t="str">
        <f>IF(COUNTIF(Orders_C[[#All],[Customer_ID]],Orders_C[[#This Row],[Customer_ID]])&gt;1,"Repeat","New")</f>
        <v>Repeat</v>
      </c>
      <c r="AE3610" t="str" cm="1">
        <f t="array" ref="AE3610">_xlfn.XLOOKUP(Orders_C[[#This Row],[Store_ID]],Stores_c[[#All],[Store_ID]],Stores_c[[#All],[City]])</f>
        <v>Rebekahside</v>
      </c>
      <c r="AF3610" t="str" cm="1">
        <f t="array" ref="AF3610">_xlfn.XLOOKUP(Orders_C[[#This Row],[Store_ID]],Stores_c[[#All],[Store_ID]],Stores_c[[#All],[Manager_Name]])</f>
        <v>Mark Ray</v>
      </c>
      <c r="AG3610" t="str" cm="1">
        <f t="array" ref="AG3610">_xlfn.XLOOKUP(Orders_C[[#This Row],[Store_ID]],Stores_c[[#All],[Store_ID]],Stores_c[[#All],[Store_Type]])</f>
        <v>Drive-Thru</v>
      </c>
    </row>
    <row r="3611" spans="1:33" x14ac:dyDescent="0.25">
      <c r="A3611">
        <v>10905</v>
      </c>
      <c r="B3611" s="1">
        <v>45751</v>
      </c>
      <c r="C3611" s="2">
        <v>0.2429513888888889</v>
      </c>
      <c r="D3611">
        <v>1149</v>
      </c>
      <c r="E3611">
        <v>209</v>
      </c>
      <c r="F3611">
        <v>410</v>
      </c>
      <c r="G3611">
        <v>335</v>
      </c>
      <c r="H3611">
        <v>3</v>
      </c>
      <c r="I3611">
        <v>342</v>
      </c>
      <c r="J3611">
        <v>10</v>
      </c>
      <c r="K3611">
        <v>17.100000000000001</v>
      </c>
      <c r="L3611">
        <v>1033.0999999999999</v>
      </c>
      <c r="M3611" t="s">
        <v>20</v>
      </c>
      <c r="N3611" t="s">
        <v>21</v>
      </c>
      <c r="O3611">
        <v>55</v>
      </c>
      <c r="P3611">
        <v>4</v>
      </c>
      <c r="Q3611" t="s">
        <v>4928</v>
      </c>
      <c r="R3611">
        <v>506</v>
      </c>
      <c r="S3611" s="3">
        <v>0.1</v>
      </c>
      <c r="T3611" s="6">
        <v>417.49999999999989</v>
      </c>
      <c r="U3611" t="s">
        <v>6337</v>
      </c>
      <c r="V3611">
        <v>2025</v>
      </c>
      <c r="W3611" t="s">
        <v>6331</v>
      </c>
      <c r="X3611" t="str">
        <f>_xlfn.XLOOKUP(Orders_C[[#This Row],[Product_ID]],Products_C[Product_ID],Products_C[Product_Name])</f>
        <v>Krushers</v>
      </c>
      <c r="Y3611" t="str">
        <f>_xlfn.XLOOKUP(Orders_C[[#This Row],[Product_ID]],Products_C[Product_ID],Products_C[Category])</f>
        <v>Chicken</v>
      </c>
      <c r="Z3611" t="str">
        <f>_xlfn.XLOOKUP(Orders_C[[#This Row],[Store_ID]],Stores_c[Store_ID],Stores_c[City])</f>
        <v>Reidberg</v>
      </c>
      <c r="AA3611" t="str">
        <f>_xlfn.XLOOKUP(Orders_C[[#This Row],[Customer_ID]],Customers_c[Customer_ID],Customers_c[Customer_Name])</f>
        <v>Teresa Mendoza</v>
      </c>
      <c r="AB3611" s="6">
        <f>Orders_C[[#This Row],[Quantity]]*Orders_C[[#This Row],[Unit_Price]]*(1-Orders_C[[#This Row],[Discount %]])+Orders_C[[#This Row],[Tax]]</f>
        <v>940.5</v>
      </c>
      <c r="AC3611" s="9">
        <f>(Orders_C[[#This Row],[Unit_Price]]*Orders_C[[#This Row],[Quantity]])-Orders_C[[#This Row],[Discount]]+Orders_C[[#This Row],[Tax]]</f>
        <v>1033.0999999999999</v>
      </c>
      <c r="AD3611" t="str">
        <f>IF(COUNTIF(Orders_C[[#All],[Customer_ID]],Orders_C[[#This Row],[Customer_ID]])&gt;1,"Repeat","New")</f>
        <v>Repeat</v>
      </c>
      <c r="AE3611" t="str" cm="1">
        <f t="array" ref="AE3611">_xlfn.XLOOKUP(Orders_C[[#This Row],[Store_ID]],Stores_c[[#All],[Store_ID]],Stores_c[[#All],[City]])</f>
        <v>Reidberg</v>
      </c>
      <c r="AF3611" t="str" cm="1">
        <f t="array" ref="AF3611">_xlfn.XLOOKUP(Orders_C[[#This Row],[Store_ID]],Stores_c[[#All],[Store_ID]],Stores_c[[#All],[Manager_Name]])</f>
        <v>Jeffrey Horn</v>
      </c>
      <c r="AG3611" t="str" cm="1">
        <f t="array" ref="AG3611">_xlfn.XLOOKUP(Orders_C[[#This Row],[Store_ID]],Stores_c[[#All],[Store_ID]],Stores_c[[#All],[Store_Type]])</f>
        <v>Drive-Thru</v>
      </c>
    </row>
    <row r="3612" spans="1:33" x14ac:dyDescent="0.25">
      <c r="A3612">
        <v>10715</v>
      </c>
      <c r="B3612" s="1">
        <v>45852</v>
      </c>
      <c r="C3612" s="2">
        <v>0.27820601851851851</v>
      </c>
      <c r="D3612">
        <v>1777</v>
      </c>
      <c r="E3612">
        <v>208</v>
      </c>
      <c r="F3612">
        <v>456</v>
      </c>
      <c r="G3612">
        <v>329</v>
      </c>
      <c r="H3612">
        <v>3</v>
      </c>
      <c r="I3612">
        <v>346</v>
      </c>
      <c r="J3612">
        <v>15</v>
      </c>
      <c r="K3612">
        <v>17.3</v>
      </c>
      <c r="L3612">
        <v>1040.3</v>
      </c>
      <c r="M3612" t="s">
        <v>18</v>
      </c>
      <c r="N3612" t="s">
        <v>22</v>
      </c>
      <c r="O3612">
        <v>28</v>
      </c>
      <c r="P3612">
        <v>2</v>
      </c>
      <c r="Q3612" t="s">
        <v>4738</v>
      </c>
      <c r="R3612">
        <v>506</v>
      </c>
      <c r="S3612" s="3">
        <v>0.15</v>
      </c>
      <c r="T3612" s="6">
        <v>417.5</v>
      </c>
      <c r="U3612" t="s">
        <v>6341</v>
      </c>
      <c r="V3612">
        <v>2025</v>
      </c>
      <c r="W3612" t="s">
        <v>6329</v>
      </c>
      <c r="X3612" t="str">
        <f>_xlfn.XLOOKUP(Orders_C[[#This Row],[Product_ID]],Products_C[Product_ID],Products_C[Product_Name])</f>
        <v>Rice Bowl</v>
      </c>
      <c r="Y3612" t="str">
        <f>_xlfn.XLOOKUP(Orders_C[[#This Row],[Product_ID]],Products_C[Product_ID],Products_C[Category])</f>
        <v>Dessert</v>
      </c>
      <c r="Z3612" t="str">
        <f>_xlfn.XLOOKUP(Orders_C[[#This Row],[Store_ID]],Stores_c[Store_ID],Stores_c[City])</f>
        <v>Tracyview</v>
      </c>
      <c r="AA3612" t="str">
        <f>_xlfn.XLOOKUP(Orders_C[[#This Row],[Customer_ID]],Customers_c[Customer_ID],Customers_c[Customer_Name])</f>
        <v>Gary Allen</v>
      </c>
      <c r="AB3612" s="6">
        <f>Orders_C[[#This Row],[Quantity]]*Orders_C[[#This Row],[Unit_Price]]*(1-Orders_C[[#This Row],[Discount %]])+Orders_C[[#This Row],[Tax]]</f>
        <v>899.59999999999991</v>
      </c>
      <c r="AC3612" s="9">
        <f>(Orders_C[[#This Row],[Unit_Price]]*Orders_C[[#This Row],[Quantity]])-Orders_C[[#This Row],[Discount]]+Orders_C[[#This Row],[Tax]]</f>
        <v>1040.3</v>
      </c>
      <c r="AD3612" t="str">
        <f>IF(COUNTIF(Orders_C[[#All],[Customer_ID]],Orders_C[[#This Row],[Customer_ID]])&gt;1,"Repeat","New")</f>
        <v>Repeat</v>
      </c>
      <c r="AE3612" t="str" cm="1">
        <f t="array" ref="AE3612">_xlfn.XLOOKUP(Orders_C[[#This Row],[Store_ID]],Stores_c[[#All],[Store_ID]],Stores_c[[#All],[City]])</f>
        <v>Tracyview</v>
      </c>
      <c r="AF3612" t="str" cm="1">
        <f t="array" ref="AF3612">_xlfn.XLOOKUP(Orders_C[[#This Row],[Store_ID]],Stores_c[[#All],[Store_ID]],Stores_c[[#All],[Manager_Name]])</f>
        <v>Jeremiah Lee</v>
      </c>
      <c r="AG3612" t="str" cm="1">
        <f t="array" ref="AG3612">_xlfn.XLOOKUP(Orders_C[[#This Row],[Store_ID]],Stores_c[[#All],[Store_ID]],Stores_c[[#All],[Store_Type]])</f>
        <v>Mall</v>
      </c>
    </row>
    <row r="3613" spans="1:33" x14ac:dyDescent="0.25">
      <c r="A3613">
        <v>8581</v>
      </c>
      <c r="B3613" s="1">
        <v>45867</v>
      </c>
      <c r="C3613" s="2">
        <v>0.19501157407407407</v>
      </c>
      <c r="D3613">
        <v>1006</v>
      </c>
      <c r="E3613">
        <v>225</v>
      </c>
      <c r="F3613">
        <v>519</v>
      </c>
      <c r="G3613">
        <v>337</v>
      </c>
      <c r="H3613">
        <v>3</v>
      </c>
      <c r="I3613">
        <v>334</v>
      </c>
      <c r="J3613">
        <v>0</v>
      </c>
      <c r="K3613">
        <v>16.7</v>
      </c>
      <c r="L3613">
        <v>1018.7</v>
      </c>
      <c r="M3613" t="s">
        <v>19</v>
      </c>
      <c r="N3613" t="s">
        <v>21</v>
      </c>
      <c r="O3613">
        <v>46</v>
      </c>
      <c r="P3613">
        <v>2</v>
      </c>
      <c r="Q3613" t="s">
        <v>2604</v>
      </c>
      <c r="R3613">
        <v>503</v>
      </c>
      <c r="S3613" s="3">
        <v>0</v>
      </c>
      <c r="T3613" s="6">
        <v>417.50000000000011</v>
      </c>
      <c r="U3613" t="s">
        <v>6341</v>
      </c>
      <c r="V3613">
        <v>2025</v>
      </c>
      <c r="W3613" t="s">
        <v>6331</v>
      </c>
      <c r="X3613" t="str">
        <f>_xlfn.XLOOKUP(Orders_C[[#This Row],[Product_ID]],Products_C[Product_ID],Products_C[Product_Name])</f>
        <v>Chocolate Lava Cake</v>
      </c>
      <c r="Y3613" t="str">
        <f>_xlfn.XLOOKUP(Orders_C[[#This Row],[Product_ID]],Products_C[Product_ID],Products_C[Category])</f>
        <v>Chicken</v>
      </c>
      <c r="Z3613" t="str">
        <f>_xlfn.XLOOKUP(Orders_C[[#This Row],[Store_ID]],Stores_c[Store_ID],Stores_c[City])</f>
        <v>South Peter</v>
      </c>
      <c r="AA3613" t="str">
        <f>_xlfn.XLOOKUP(Orders_C[[#This Row],[Customer_ID]],Customers_c[Customer_ID],Customers_c[Customer_Name])</f>
        <v>Shannon Wagner</v>
      </c>
      <c r="AB3613" s="6">
        <f>Orders_C[[#This Row],[Quantity]]*Orders_C[[#This Row],[Unit_Price]]*(1-Orders_C[[#This Row],[Discount %]])+Orders_C[[#This Row],[Tax]]</f>
        <v>1018.7</v>
      </c>
      <c r="AC3613" s="9">
        <f>(Orders_C[[#This Row],[Unit_Price]]*Orders_C[[#This Row],[Quantity]])-Orders_C[[#This Row],[Discount]]+Orders_C[[#This Row],[Tax]]</f>
        <v>1018.7</v>
      </c>
      <c r="AD3613" t="str">
        <f>IF(COUNTIF(Orders_C[[#All],[Customer_ID]],Orders_C[[#This Row],[Customer_ID]])&gt;1,"Repeat","New")</f>
        <v>Repeat</v>
      </c>
      <c r="AE3613" t="str" cm="1">
        <f t="array" ref="AE3613">_xlfn.XLOOKUP(Orders_C[[#This Row],[Store_ID]],Stores_c[[#All],[Store_ID]],Stores_c[[#All],[City]])</f>
        <v>South Peter</v>
      </c>
      <c r="AF3613" t="str" cm="1">
        <f t="array" ref="AF3613">_xlfn.XLOOKUP(Orders_C[[#This Row],[Store_ID]],Stores_c[[#All],[Store_ID]],Stores_c[[#All],[Manager_Name]])</f>
        <v>Gregory Lambert</v>
      </c>
      <c r="AG3613" t="str" cm="1">
        <f t="array" ref="AG3613">_xlfn.XLOOKUP(Orders_C[[#This Row],[Store_ID]],Stores_c[[#All],[Store_ID]],Stores_c[[#All],[Store_Type]])</f>
        <v>Street</v>
      </c>
    </row>
    <row r="3614" spans="1:33" x14ac:dyDescent="0.25">
      <c r="A3614">
        <v>8304</v>
      </c>
      <c r="B3614" s="1">
        <v>45976</v>
      </c>
      <c r="C3614" s="2">
        <v>0.12064814814814814</v>
      </c>
      <c r="D3614">
        <v>1437</v>
      </c>
      <c r="E3614">
        <v>204</v>
      </c>
      <c r="F3614">
        <v>502</v>
      </c>
      <c r="G3614">
        <v>330</v>
      </c>
      <c r="H3614">
        <v>2</v>
      </c>
      <c r="I3614">
        <v>492</v>
      </c>
      <c r="J3614">
        <v>0</v>
      </c>
      <c r="K3614">
        <v>24.6</v>
      </c>
      <c r="L3614">
        <v>1008.6</v>
      </c>
      <c r="M3614" t="s">
        <v>19</v>
      </c>
      <c r="N3614" t="s">
        <v>21</v>
      </c>
      <c r="O3614">
        <v>19</v>
      </c>
      <c r="P3614">
        <v>3</v>
      </c>
      <c r="Q3614" t="s">
        <v>2327</v>
      </c>
      <c r="R3614">
        <v>504</v>
      </c>
      <c r="S3614" s="3">
        <v>0</v>
      </c>
      <c r="T3614" s="6">
        <v>418.20000000000005</v>
      </c>
      <c r="U3614" t="s">
        <v>6336</v>
      </c>
      <c r="V3614">
        <v>2025</v>
      </c>
      <c r="W3614" t="s">
        <v>6333</v>
      </c>
      <c r="X3614" t="str">
        <f>_xlfn.XLOOKUP(Orders_C[[#This Row],[Product_ID]],Products_C[Product_ID],Products_C[Product_Name])</f>
        <v>Rice Bowl</v>
      </c>
      <c r="Y3614" t="str">
        <f>_xlfn.XLOOKUP(Orders_C[[#This Row],[Product_ID]],Products_C[Product_ID],Products_C[Category])</f>
        <v>Beverage</v>
      </c>
      <c r="Z3614" t="str">
        <f>_xlfn.XLOOKUP(Orders_C[[#This Row],[Store_ID]],Stores_c[Store_ID],Stores_c[City])</f>
        <v>New Robertfurt</v>
      </c>
      <c r="AA3614" t="str">
        <f>_xlfn.XLOOKUP(Orders_C[[#This Row],[Customer_ID]],Customers_c[Customer_ID],Customers_c[Customer_Name])</f>
        <v>Erica Hunter</v>
      </c>
      <c r="AB3614" s="6">
        <f>Orders_C[[#This Row],[Quantity]]*Orders_C[[#This Row],[Unit_Price]]*(1-Orders_C[[#This Row],[Discount %]])+Orders_C[[#This Row],[Tax]]</f>
        <v>1008.6</v>
      </c>
      <c r="AC3614" s="9">
        <f>(Orders_C[[#This Row],[Unit_Price]]*Orders_C[[#This Row],[Quantity]])-Orders_C[[#This Row],[Discount]]+Orders_C[[#This Row],[Tax]]</f>
        <v>1008.6</v>
      </c>
      <c r="AD3614" t="str">
        <f>IF(COUNTIF(Orders_C[[#All],[Customer_ID]],Orders_C[[#This Row],[Customer_ID]])&gt;1,"Repeat","New")</f>
        <v>Repeat</v>
      </c>
      <c r="AE3614" t="str" cm="1">
        <f t="array" ref="AE3614">_xlfn.XLOOKUP(Orders_C[[#This Row],[Store_ID]],Stores_c[[#All],[Store_ID]],Stores_c[[#All],[City]])</f>
        <v>New Robertfurt</v>
      </c>
      <c r="AF3614" t="str" cm="1">
        <f t="array" ref="AF3614">_xlfn.XLOOKUP(Orders_C[[#This Row],[Store_ID]],Stores_c[[#All],[Store_ID]],Stores_c[[#All],[Manager_Name]])</f>
        <v>Tiffany Gomez</v>
      </c>
      <c r="AG3614" t="str" cm="1">
        <f t="array" ref="AG3614">_xlfn.XLOOKUP(Orders_C[[#This Row],[Store_ID]],Stores_c[[#All],[Store_ID]],Stores_c[[#All],[Store_Type]])</f>
        <v>Street</v>
      </c>
    </row>
    <row r="3615" spans="1:33" x14ac:dyDescent="0.25">
      <c r="A3615">
        <v>9179</v>
      </c>
      <c r="B3615" s="1">
        <v>46051</v>
      </c>
      <c r="C3615" s="2">
        <v>0.18568287037037037</v>
      </c>
      <c r="D3615">
        <v>1747</v>
      </c>
      <c r="E3615">
        <v>216</v>
      </c>
      <c r="F3615">
        <v>449</v>
      </c>
      <c r="G3615">
        <v>320</v>
      </c>
      <c r="H3615">
        <v>3</v>
      </c>
      <c r="I3615">
        <v>339</v>
      </c>
      <c r="J3615">
        <v>5</v>
      </c>
      <c r="K3615">
        <v>16.95</v>
      </c>
      <c r="L3615">
        <v>1028.95</v>
      </c>
      <c r="M3615" t="s">
        <v>18</v>
      </c>
      <c r="N3615" t="s">
        <v>22</v>
      </c>
      <c r="O3615">
        <v>13</v>
      </c>
      <c r="P3615">
        <v>4</v>
      </c>
      <c r="Q3615" t="s">
        <v>3202</v>
      </c>
      <c r="R3615">
        <v>506</v>
      </c>
      <c r="S3615" s="3">
        <v>0.05</v>
      </c>
      <c r="T3615" s="6">
        <v>418.75000000000011</v>
      </c>
      <c r="U3615" t="s">
        <v>6330</v>
      </c>
      <c r="V3615">
        <v>2026</v>
      </c>
      <c r="W3615" t="s">
        <v>6333</v>
      </c>
      <c r="X3615" t="str">
        <f>_xlfn.XLOOKUP(Orders_C[[#This Row],[Product_ID]],Products_C[Product_ID],Products_C[Product_Name])</f>
        <v>Rice Bowl</v>
      </c>
      <c r="Y3615" t="str">
        <f>_xlfn.XLOOKUP(Orders_C[[#This Row],[Product_ID]],Products_C[Product_ID],Products_C[Category])</f>
        <v>Beverage</v>
      </c>
      <c r="Z3615" t="str">
        <f>_xlfn.XLOOKUP(Orders_C[[#This Row],[Store_ID]],Stores_c[Store_ID],Stores_c[City])</f>
        <v>Garciaview</v>
      </c>
      <c r="AA3615" t="str">
        <f>_xlfn.XLOOKUP(Orders_C[[#This Row],[Customer_ID]],Customers_c[Customer_ID],Customers_c[Customer_Name])</f>
        <v>Margaret Bird</v>
      </c>
      <c r="AB3615" s="6">
        <f>Orders_C[[#This Row],[Quantity]]*Orders_C[[#This Row],[Unit_Price]]*(1-Orders_C[[#This Row],[Discount %]])+Orders_C[[#This Row],[Tax]]</f>
        <v>983.1</v>
      </c>
      <c r="AC3615" s="9">
        <f>(Orders_C[[#This Row],[Unit_Price]]*Orders_C[[#This Row],[Quantity]])-Orders_C[[#This Row],[Discount]]+Orders_C[[#This Row],[Tax]]</f>
        <v>1028.95</v>
      </c>
      <c r="AD3615" t="str">
        <f>IF(COUNTIF(Orders_C[[#All],[Customer_ID]],Orders_C[[#This Row],[Customer_ID]])&gt;1,"Repeat","New")</f>
        <v>Repeat</v>
      </c>
      <c r="AE3615" t="str" cm="1">
        <f t="array" ref="AE3615">_xlfn.XLOOKUP(Orders_C[[#This Row],[Store_ID]],Stores_c[[#All],[Store_ID]],Stores_c[[#All],[City]])</f>
        <v>Garciaview</v>
      </c>
      <c r="AF3615" t="str" cm="1">
        <f t="array" ref="AF3615">_xlfn.XLOOKUP(Orders_C[[#This Row],[Store_ID]],Stores_c[[#All],[Store_ID]],Stores_c[[#All],[Manager_Name]])</f>
        <v>Karina Washington</v>
      </c>
      <c r="AG3615" t="str" cm="1">
        <f t="array" ref="AG3615">_xlfn.XLOOKUP(Orders_C[[#This Row],[Store_ID]],Stores_c[[#All],[Store_ID]],Stores_c[[#All],[Store_Type]])</f>
        <v>Drive-Thru</v>
      </c>
    </row>
    <row r="3616" spans="1:33" x14ac:dyDescent="0.25">
      <c r="A3616">
        <v>9778</v>
      </c>
      <c r="B3616" s="1">
        <v>46000</v>
      </c>
      <c r="C3616" s="2">
        <v>0.31056712962962962</v>
      </c>
      <c r="D3616">
        <v>1366</v>
      </c>
      <c r="E3616">
        <v>219</v>
      </c>
      <c r="F3616">
        <v>528</v>
      </c>
      <c r="G3616">
        <v>330</v>
      </c>
      <c r="H3616">
        <v>3</v>
      </c>
      <c r="I3616">
        <v>343</v>
      </c>
      <c r="J3616">
        <v>10</v>
      </c>
      <c r="K3616">
        <v>17.149999999999999</v>
      </c>
      <c r="L3616">
        <v>1036.1500000000001</v>
      </c>
      <c r="M3616" t="s">
        <v>19</v>
      </c>
      <c r="N3616" t="s">
        <v>21</v>
      </c>
      <c r="O3616">
        <v>46</v>
      </c>
      <c r="P3616">
        <v>4</v>
      </c>
      <c r="Q3616" t="s">
        <v>3801</v>
      </c>
      <c r="R3616">
        <v>509</v>
      </c>
      <c r="S3616" s="3">
        <v>0.1</v>
      </c>
      <c r="T3616" s="6">
        <v>418.75000000000011</v>
      </c>
      <c r="U3616" t="s">
        <v>6328</v>
      </c>
      <c r="V3616">
        <v>2025</v>
      </c>
      <c r="W3616" t="s">
        <v>6331</v>
      </c>
      <c r="X3616" t="str">
        <f>_xlfn.XLOOKUP(Orders_C[[#This Row],[Product_ID]],Products_C[Product_ID],Products_C[Product_Name])</f>
        <v>Rice Bowl</v>
      </c>
      <c r="Y3616" t="str">
        <f>_xlfn.XLOOKUP(Orders_C[[#This Row],[Product_ID]],Products_C[Product_ID],Products_C[Category])</f>
        <v>Beverage</v>
      </c>
      <c r="Z3616" t="str">
        <f>_xlfn.XLOOKUP(Orders_C[[#This Row],[Store_ID]],Stores_c[Store_ID],Stores_c[City])</f>
        <v>Lake David</v>
      </c>
      <c r="AA3616" t="str">
        <f>_xlfn.XLOOKUP(Orders_C[[#This Row],[Customer_ID]],Customers_c[Customer_ID],Customers_c[Customer_Name])</f>
        <v>Aaron Foster</v>
      </c>
      <c r="AB3616" s="6">
        <f>Orders_C[[#This Row],[Quantity]]*Orders_C[[#This Row],[Unit_Price]]*(1-Orders_C[[#This Row],[Discount %]])+Orders_C[[#This Row],[Tax]]</f>
        <v>943.25</v>
      </c>
      <c r="AC3616" s="9">
        <f>(Orders_C[[#This Row],[Unit_Price]]*Orders_C[[#This Row],[Quantity]])-Orders_C[[#This Row],[Discount]]+Orders_C[[#This Row],[Tax]]</f>
        <v>1036.1500000000001</v>
      </c>
      <c r="AD3616" t="str">
        <f>IF(COUNTIF(Orders_C[[#All],[Customer_ID]],Orders_C[[#This Row],[Customer_ID]])&gt;1,"Repeat","New")</f>
        <v>Repeat</v>
      </c>
      <c r="AE3616" t="str" cm="1">
        <f t="array" ref="AE3616">_xlfn.XLOOKUP(Orders_C[[#This Row],[Store_ID]],Stores_c[[#All],[Store_ID]],Stores_c[[#All],[City]])</f>
        <v>Lake David</v>
      </c>
      <c r="AF3616" t="str" cm="1">
        <f t="array" ref="AF3616">_xlfn.XLOOKUP(Orders_C[[#This Row],[Store_ID]],Stores_c[[#All],[Store_ID]],Stores_c[[#All],[Manager_Name]])</f>
        <v>Joshua Hines</v>
      </c>
      <c r="AG3616" t="str" cm="1">
        <f t="array" ref="AG3616">_xlfn.XLOOKUP(Orders_C[[#This Row],[Store_ID]],Stores_c[[#All],[Store_ID]],Stores_c[[#All],[Store_Type]])</f>
        <v>Street</v>
      </c>
    </row>
    <row r="3617" spans="1:33" x14ac:dyDescent="0.25">
      <c r="A3617">
        <v>8710</v>
      </c>
      <c r="B3617" s="1">
        <v>45976</v>
      </c>
      <c r="C3617" s="2">
        <v>0.49596064814814816</v>
      </c>
      <c r="D3617">
        <v>1494</v>
      </c>
      <c r="E3617">
        <v>201</v>
      </c>
      <c r="F3617">
        <v>503</v>
      </c>
      <c r="G3617">
        <v>338</v>
      </c>
      <c r="H3617">
        <v>4</v>
      </c>
      <c r="I3617">
        <v>263</v>
      </c>
      <c r="J3617">
        <v>15</v>
      </c>
      <c r="K3617">
        <v>13.15</v>
      </c>
      <c r="L3617">
        <v>1050.1500000000001</v>
      </c>
      <c r="M3617" t="s">
        <v>20</v>
      </c>
      <c r="N3617" t="s">
        <v>22</v>
      </c>
      <c r="O3617">
        <v>54</v>
      </c>
      <c r="P3617">
        <v>2</v>
      </c>
      <c r="Q3617" t="s">
        <v>2733</v>
      </c>
      <c r="R3617">
        <v>505</v>
      </c>
      <c r="S3617" s="3">
        <v>0.15</v>
      </c>
      <c r="T3617" s="6">
        <v>418.95000000000016</v>
      </c>
      <c r="U3617" t="s">
        <v>6336</v>
      </c>
      <c r="V3617">
        <v>2025</v>
      </c>
      <c r="W3617" t="s">
        <v>6331</v>
      </c>
      <c r="X3617" t="str">
        <f>_xlfn.XLOOKUP(Orders_C[[#This Row],[Product_ID]],Products_C[Product_ID],Products_C[Product_Name])</f>
        <v>Chicken Wings</v>
      </c>
      <c r="Y3617" t="str">
        <f>_xlfn.XLOOKUP(Orders_C[[#This Row],[Product_ID]],Products_C[Product_ID],Products_C[Category])</f>
        <v>Burger</v>
      </c>
      <c r="Z3617" t="str">
        <f>_xlfn.XLOOKUP(Orders_C[[#This Row],[Store_ID]],Stores_c[Store_ID],Stores_c[City])</f>
        <v>Lake Nicholasburgh</v>
      </c>
      <c r="AA3617" t="str">
        <f>_xlfn.XLOOKUP(Orders_C[[#This Row],[Customer_ID]],Customers_c[Customer_ID],Customers_c[Customer_Name])</f>
        <v>Pamela Cook</v>
      </c>
      <c r="AB3617" s="6">
        <f>Orders_C[[#This Row],[Quantity]]*Orders_C[[#This Row],[Unit_Price]]*(1-Orders_C[[#This Row],[Discount %]])+Orders_C[[#This Row],[Tax]]</f>
        <v>907.34999999999991</v>
      </c>
      <c r="AC3617" s="9">
        <f>(Orders_C[[#This Row],[Unit_Price]]*Orders_C[[#This Row],[Quantity]])-Orders_C[[#This Row],[Discount]]+Orders_C[[#This Row],[Tax]]</f>
        <v>1050.1500000000001</v>
      </c>
      <c r="AD3617" t="str">
        <f>IF(COUNTIF(Orders_C[[#All],[Customer_ID]],Orders_C[[#This Row],[Customer_ID]])&gt;1,"Repeat","New")</f>
        <v>Repeat</v>
      </c>
      <c r="AE3617" t="str" cm="1">
        <f t="array" ref="AE3617">_xlfn.XLOOKUP(Orders_C[[#This Row],[Store_ID]],Stores_c[[#All],[Store_ID]],Stores_c[[#All],[City]])</f>
        <v>Lake Nicholasburgh</v>
      </c>
      <c r="AF3617" t="str" cm="1">
        <f t="array" ref="AF3617">_xlfn.XLOOKUP(Orders_C[[#This Row],[Store_ID]],Stores_c[[#All],[Store_ID]],Stores_c[[#All],[Manager_Name]])</f>
        <v>Maurice Garcia</v>
      </c>
      <c r="AG3617" t="str" cm="1">
        <f t="array" ref="AG3617">_xlfn.XLOOKUP(Orders_C[[#This Row],[Store_ID]],Stores_c[[#All],[Store_ID]],Stores_c[[#All],[Store_Type]])</f>
        <v>Mall</v>
      </c>
    </row>
    <row r="3618" spans="1:33" x14ac:dyDescent="0.25">
      <c r="A3618">
        <v>9794</v>
      </c>
      <c r="B3618" s="1">
        <v>46042</v>
      </c>
      <c r="C3618" s="2">
        <v>0.71880787037037042</v>
      </c>
      <c r="D3618">
        <v>1069</v>
      </c>
      <c r="E3618">
        <v>204</v>
      </c>
      <c r="F3618">
        <v>502</v>
      </c>
      <c r="G3618">
        <v>339</v>
      </c>
      <c r="H3618">
        <v>4</v>
      </c>
      <c r="I3618">
        <v>263</v>
      </c>
      <c r="J3618">
        <v>15</v>
      </c>
      <c r="K3618">
        <v>13.15</v>
      </c>
      <c r="L3618">
        <v>1050.1500000000001</v>
      </c>
      <c r="M3618" t="s">
        <v>19</v>
      </c>
      <c r="N3618" t="s">
        <v>23</v>
      </c>
      <c r="O3618">
        <v>43</v>
      </c>
      <c r="P3618">
        <v>4</v>
      </c>
      <c r="Q3618" t="s">
        <v>3817</v>
      </c>
      <c r="R3618">
        <v>507</v>
      </c>
      <c r="S3618" s="3">
        <v>0.15</v>
      </c>
      <c r="T3618" s="6">
        <v>418.95000000000016</v>
      </c>
      <c r="U3618" t="s">
        <v>6330</v>
      </c>
      <c r="V3618">
        <v>2026</v>
      </c>
      <c r="W3618" t="s">
        <v>6331</v>
      </c>
      <c r="X3618" t="str">
        <f>_xlfn.XLOOKUP(Orders_C[[#This Row],[Product_ID]],Products_C[Product_ID],Products_C[Product_Name])</f>
        <v>Veg Burger</v>
      </c>
      <c r="Y3618" t="str">
        <f>_xlfn.XLOOKUP(Orders_C[[#This Row],[Product_ID]],Products_C[Product_ID],Products_C[Category])</f>
        <v>Burger</v>
      </c>
      <c r="Z3618" t="str">
        <f>_xlfn.XLOOKUP(Orders_C[[#This Row],[Store_ID]],Stores_c[Store_ID],Stores_c[City])</f>
        <v>New Robertfurt</v>
      </c>
      <c r="AA3618" t="str">
        <f>_xlfn.XLOOKUP(Orders_C[[#This Row],[Customer_ID]],Customers_c[Customer_ID],Customers_c[Customer_Name])</f>
        <v>Mark Anderson</v>
      </c>
      <c r="AB3618" s="6">
        <f>Orders_C[[#This Row],[Quantity]]*Orders_C[[#This Row],[Unit_Price]]*(1-Orders_C[[#This Row],[Discount %]])+Orders_C[[#This Row],[Tax]]</f>
        <v>907.34999999999991</v>
      </c>
      <c r="AC3618" s="9">
        <f>(Orders_C[[#This Row],[Unit_Price]]*Orders_C[[#This Row],[Quantity]])-Orders_C[[#This Row],[Discount]]+Orders_C[[#This Row],[Tax]]</f>
        <v>1050.1500000000001</v>
      </c>
      <c r="AD3618" t="str">
        <f>IF(COUNTIF(Orders_C[[#All],[Customer_ID]],Orders_C[[#This Row],[Customer_ID]])&gt;1,"Repeat","New")</f>
        <v>Repeat</v>
      </c>
      <c r="AE3618" t="str" cm="1">
        <f t="array" ref="AE3618">_xlfn.XLOOKUP(Orders_C[[#This Row],[Store_ID]],Stores_c[[#All],[Store_ID]],Stores_c[[#All],[City]])</f>
        <v>New Robertfurt</v>
      </c>
      <c r="AF3618" t="str" cm="1">
        <f t="array" ref="AF3618">_xlfn.XLOOKUP(Orders_C[[#This Row],[Store_ID]],Stores_c[[#All],[Store_ID]],Stores_c[[#All],[Manager_Name]])</f>
        <v>Tiffany Gomez</v>
      </c>
      <c r="AG3618" t="str" cm="1">
        <f t="array" ref="AG3618">_xlfn.XLOOKUP(Orders_C[[#This Row],[Store_ID]],Stores_c[[#All],[Store_ID]],Stores_c[[#All],[Store_Type]])</f>
        <v>Street</v>
      </c>
    </row>
    <row r="3619" spans="1:33" x14ac:dyDescent="0.25">
      <c r="A3619">
        <v>10757</v>
      </c>
      <c r="B3619" s="1">
        <v>45906</v>
      </c>
      <c r="C3619" s="2">
        <v>0.41803240740740738</v>
      </c>
      <c r="D3619">
        <v>1950</v>
      </c>
      <c r="E3619">
        <v>216</v>
      </c>
      <c r="F3619">
        <v>498</v>
      </c>
      <c r="G3619">
        <v>303</v>
      </c>
      <c r="H3619">
        <v>4</v>
      </c>
      <c r="I3619">
        <v>260</v>
      </c>
      <c r="J3619">
        <v>10</v>
      </c>
      <c r="K3619">
        <v>13</v>
      </c>
      <c r="L3619">
        <v>1043</v>
      </c>
      <c r="M3619" t="s">
        <v>20</v>
      </c>
      <c r="N3619" t="s">
        <v>22</v>
      </c>
      <c r="O3619">
        <v>31</v>
      </c>
      <c r="P3619">
        <v>3</v>
      </c>
      <c r="Q3619" t="s">
        <v>4780</v>
      </c>
      <c r="R3619">
        <v>508</v>
      </c>
      <c r="S3619" s="3">
        <v>0.1</v>
      </c>
      <c r="T3619" s="6">
        <v>419</v>
      </c>
      <c r="U3619" t="s">
        <v>6335</v>
      </c>
      <c r="V3619">
        <v>2025</v>
      </c>
      <c r="W3619" t="s">
        <v>6329</v>
      </c>
      <c r="X3619" t="str">
        <f>_xlfn.XLOOKUP(Orders_C[[#This Row],[Product_ID]],Products_C[Product_ID],Products_C[Product_Name])</f>
        <v>Chocolate Lava Cake</v>
      </c>
      <c r="Y3619" t="str">
        <f>_xlfn.XLOOKUP(Orders_C[[#This Row],[Product_ID]],Products_C[Product_ID],Products_C[Category])</f>
        <v>Chicken</v>
      </c>
      <c r="Z3619" t="str">
        <f>_xlfn.XLOOKUP(Orders_C[[#This Row],[Store_ID]],Stores_c[Store_ID],Stores_c[City])</f>
        <v>Garciaview</v>
      </c>
      <c r="AA3619" t="str">
        <f>_xlfn.XLOOKUP(Orders_C[[#This Row],[Customer_ID]],Customers_c[Customer_ID],Customers_c[Customer_Name])</f>
        <v>Gordon Novak</v>
      </c>
      <c r="AB3619" s="6">
        <f>Orders_C[[#This Row],[Quantity]]*Orders_C[[#This Row],[Unit_Price]]*(1-Orders_C[[#This Row],[Discount %]])+Orders_C[[#This Row],[Tax]]</f>
        <v>949</v>
      </c>
      <c r="AC3619" s="9">
        <f>(Orders_C[[#This Row],[Unit_Price]]*Orders_C[[#This Row],[Quantity]])-Orders_C[[#This Row],[Discount]]+Orders_C[[#This Row],[Tax]]</f>
        <v>1043</v>
      </c>
      <c r="AD3619" t="str">
        <f>IF(COUNTIF(Orders_C[[#All],[Customer_ID]],Orders_C[[#This Row],[Customer_ID]])&gt;1,"Repeat","New")</f>
        <v>Repeat</v>
      </c>
      <c r="AE3619" t="str" cm="1">
        <f t="array" ref="AE3619">_xlfn.XLOOKUP(Orders_C[[#This Row],[Store_ID]],Stores_c[[#All],[Store_ID]],Stores_c[[#All],[City]])</f>
        <v>Garciaview</v>
      </c>
      <c r="AF3619" t="str" cm="1">
        <f t="array" ref="AF3619">_xlfn.XLOOKUP(Orders_C[[#This Row],[Store_ID]],Stores_c[[#All],[Store_ID]],Stores_c[[#All],[Manager_Name]])</f>
        <v>Karina Washington</v>
      </c>
      <c r="AG3619" t="str" cm="1">
        <f t="array" ref="AG3619">_xlfn.XLOOKUP(Orders_C[[#This Row],[Store_ID]],Stores_c[[#All],[Store_ID]],Stores_c[[#All],[Store_Type]])</f>
        <v>Drive-Thru</v>
      </c>
    </row>
    <row r="3620" spans="1:33" x14ac:dyDescent="0.25">
      <c r="A3620">
        <v>6703</v>
      </c>
      <c r="B3620" s="1">
        <v>45931</v>
      </c>
      <c r="C3620" s="2">
        <v>0.73469907407407409</v>
      </c>
      <c r="D3620">
        <v>1739</v>
      </c>
      <c r="E3620">
        <v>220</v>
      </c>
      <c r="F3620">
        <v>509</v>
      </c>
      <c r="G3620">
        <v>337</v>
      </c>
      <c r="H3620">
        <v>4</v>
      </c>
      <c r="I3620">
        <v>254</v>
      </c>
      <c r="J3620">
        <v>0</v>
      </c>
      <c r="K3620">
        <v>12.7</v>
      </c>
      <c r="L3620">
        <v>1028.7</v>
      </c>
      <c r="M3620" t="s">
        <v>20</v>
      </c>
      <c r="N3620" t="s">
        <v>22</v>
      </c>
      <c r="O3620">
        <v>13</v>
      </c>
      <c r="P3620">
        <v>3</v>
      </c>
      <c r="Q3620" t="s">
        <v>726</v>
      </c>
      <c r="R3620">
        <v>505</v>
      </c>
      <c r="S3620" s="3">
        <v>0</v>
      </c>
      <c r="T3620" s="6">
        <v>419.1</v>
      </c>
      <c r="U3620" t="s">
        <v>6332</v>
      </c>
      <c r="V3620">
        <v>2025</v>
      </c>
      <c r="W3620" t="s">
        <v>6333</v>
      </c>
      <c r="X3620" t="str">
        <f>_xlfn.XLOOKUP(Orders_C[[#This Row],[Product_ID]],Products_C[Product_ID],Products_C[Product_Name])</f>
        <v>Chocolate Lava Cake</v>
      </c>
      <c r="Y3620" t="str">
        <f>_xlfn.XLOOKUP(Orders_C[[#This Row],[Product_ID]],Products_C[Product_ID],Products_C[Category])</f>
        <v>Chicken</v>
      </c>
      <c r="Z3620" t="str">
        <f>_xlfn.XLOOKUP(Orders_C[[#This Row],[Store_ID]],Stores_c[Store_ID],Stores_c[City])</f>
        <v>Williamborough</v>
      </c>
      <c r="AA3620" t="str">
        <f>_xlfn.XLOOKUP(Orders_C[[#This Row],[Customer_ID]],Customers_c[Customer_ID],Customers_c[Customer_Name])</f>
        <v>John Turner</v>
      </c>
      <c r="AB3620" s="6">
        <f>Orders_C[[#This Row],[Quantity]]*Orders_C[[#This Row],[Unit_Price]]*(1-Orders_C[[#This Row],[Discount %]])+Orders_C[[#This Row],[Tax]]</f>
        <v>1028.7</v>
      </c>
      <c r="AC3620" s="9">
        <f>(Orders_C[[#This Row],[Unit_Price]]*Orders_C[[#This Row],[Quantity]])-Orders_C[[#This Row],[Discount]]+Orders_C[[#This Row],[Tax]]</f>
        <v>1028.7</v>
      </c>
      <c r="AD3620" t="str">
        <f>IF(COUNTIF(Orders_C[[#All],[Customer_ID]],Orders_C[[#This Row],[Customer_ID]])&gt;1,"Repeat","New")</f>
        <v>Repeat</v>
      </c>
      <c r="AE3620" t="str" cm="1">
        <f t="array" ref="AE3620">_xlfn.XLOOKUP(Orders_C[[#This Row],[Store_ID]],Stores_c[[#All],[Store_ID]],Stores_c[[#All],[City]])</f>
        <v>Williamborough</v>
      </c>
      <c r="AF3620" t="str" cm="1">
        <f t="array" ref="AF3620">_xlfn.XLOOKUP(Orders_C[[#This Row],[Store_ID]],Stores_c[[#All],[Store_ID]],Stores_c[[#All],[Manager_Name]])</f>
        <v>Michael Mcbride</v>
      </c>
      <c r="AG3620" t="str" cm="1">
        <f t="array" ref="AG3620">_xlfn.XLOOKUP(Orders_C[[#This Row],[Store_ID]],Stores_c[[#All],[Store_ID]],Stores_c[[#All],[Store_Type]])</f>
        <v>Mall</v>
      </c>
    </row>
    <row r="3621" spans="1:33" x14ac:dyDescent="0.25">
      <c r="A3621">
        <v>6090</v>
      </c>
      <c r="B3621" s="1">
        <v>46040</v>
      </c>
      <c r="C3621" s="2">
        <v>0.84557870370370369</v>
      </c>
      <c r="D3621">
        <v>1937</v>
      </c>
      <c r="E3621">
        <v>208</v>
      </c>
      <c r="F3621">
        <v>510</v>
      </c>
      <c r="G3621">
        <v>323</v>
      </c>
      <c r="H3621">
        <v>3</v>
      </c>
      <c r="I3621">
        <v>336</v>
      </c>
      <c r="J3621">
        <v>0</v>
      </c>
      <c r="K3621">
        <v>16.8</v>
      </c>
      <c r="L3621">
        <v>1024.8</v>
      </c>
      <c r="M3621" t="s">
        <v>20</v>
      </c>
      <c r="N3621" t="s">
        <v>21</v>
      </c>
      <c r="O3621">
        <v>23</v>
      </c>
      <c r="P3621">
        <v>4</v>
      </c>
      <c r="Q3621" t="s">
        <v>113</v>
      </c>
      <c r="R3621">
        <v>503</v>
      </c>
      <c r="S3621" s="3">
        <v>0</v>
      </c>
      <c r="T3621" s="6">
        <v>420</v>
      </c>
      <c r="U3621" t="s">
        <v>6330</v>
      </c>
      <c r="V3621">
        <v>2026</v>
      </c>
      <c r="W3621" t="s">
        <v>6329</v>
      </c>
      <c r="X3621" t="str">
        <f>_xlfn.XLOOKUP(Orders_C[[#This Row],[Product_ID]],Products_C[Product_ID],Products_C[Product_Name])</f>
        <v>Rice Bowl</v>
      </c>
      <c r="Y3621" t="str">
        <f>_xlfn.XLOOKUP(Orders_C[[#This Row],[Product_ID]],Products_C[Product_ID],Products_C[Category])</f>
        <v>Beverage</v>
      </c>
      <c r="Z3621" t="str">
        <f>_xlfn.XLOOKUP(Orders_C[[#This Row],[Store_ID]],Stores_c[Store_ID],Stores_c[City])</f>
        <v>Tracyview</v>
      </c>
      <c r="AA3621" t="str">
        <f>_xlfn.XLOOKUP(Orders_C[[#This Row],[Customer_ID]],Customers_c[Customer_ID],Customers_c[Customer_Name])</f>
        <v>Craig Garcia</v>
      </c>
      <c r="AB3621" s="6">
        <f>Orders_C[[#This Row],[Quantity]]*Orders_C[[#This Row],[Unit_Price]]*(1-Orders_C[[#This Row],[Discount %]])+Orders_C[[#This Row],[Tax]]</f>
        <v>1024.8</v>
      </c>
      <c r="AC3621" s="9">
        <f>(Orders_C[[#This Row],[Unit_Price]]*Orders_C[[#This Row],[Quantity]])-Orders_C[[#This Row],[Discount]]+Orders_C[[#This Row],[Tax]]</f>
        <v>1024.8</v>
      </c>
      <c r="AD3621" t="str">
        <f>IF(COUNTIF(Orders_C[[#All],[Customer_ID]],Orders_C[[#This Row],[Customer_ID]])&gt;1,"Repeat","New")</f>
        <v>Repeat</v>
      </c>
      <c r="AE3621" t="str" cm="1">
        <f t="array" ref="AE3621">_xlfn.XLOOKUP(Orders_C[[#This Row],[Store_ID]],Stores_c[[#All],[Store_ID]],Stores_c[[#All],[City]])</f>
        <v>Tracyview</v>
      </c>
      <c r="AF3621" t="str" cm="1">
        <f t="array" ref="AF3621">_xlfn.XLOOKUP(Orders_C[[#This Row],[Store_ID]],Stores_c[[#All],[Store_ID]],Stores_c[[#All],[Manager_Name]])</f>
        <v>Jeremiah Lee</v>
      </c>
      <c r="AG3621" t="str" cm="1">
        <f t="array" ref="AG3621">_xlfn.XLOOKUP(Orders_C[[#This Row],[Store_ID]],Stores_c[[#All],[Store_ID]],Stores_c[[#All],[Store_Type]])</f>
        <v>Mall</v>
      </c>
    </row>
    <row r="3622" spans="1:33" x14ac:dyDescent="0.25">
      <c r="A3622">
        <v>9867</v>
      </c>
      <c r="B3622" s="1">
        <v>45748</v>
      </c>
      <c r="C3622" s="2">
        <v>0.43285879629629631</v>
      </c>
      <c r="D3622">
        <v>1552</v>
      </c>
      <c r="E3622">
        <v>218</v>
      </c>
      <c r="F3622">
        <v>412</v>
      </c>
      <c r="G3622">
        <v>329</v>
      </c>
      <c r="H3622">
        <v>3</v>
      </c>
      <c r="I3622">
        <v>348</v>
      </c>
      <c r="J3622">
        <v>15</v>
      </c>
      <c r="K3622">
        <v>17.399999999999999</v>
      </c>
      <c r="L3622">
        <v>1046.4000000000001</v>
      </c>
      <c r="M3622" t="s">
        <v>18</v>
      </c>
      <c r="N3622" t="s">
        <v>21</v>
      </c>
      <c r="O3622">
        <v>27</v>
      </c>
      <c r="P3622">
        <v>5</v>
      </c>
      <c r="Q3622" t="s">
        <v>3890</v>
      </c>
      <c r="R3622">
        <v>508</v>
      </c>
      <c r="S3622" s="3">
        <v>0.15</v>
      </c>
      <c r="T3622" s="6">
        <v>420.00000000000011</v>
      </c>
      <c r="U3622" t="s">
        <v>6337</v>
      </c>
      <c r="V3622">
        <v>2025</v>
      </c>
      <c r="W3622" t="s">
        <v>6329</v>
      </c>
      <c r="X3622" t="str">
        <f>_xlfn.XLOOKUP(Orders_C[[#This Row],[Product_ID]],Products_C[Product_ID],Products_C[Product_Name])</f>
        <v>Rice Bowl</v>
      </c>
      <c r="Y3622" t="str">
        <f>_xlfn.XLOOKUP(Orders_C[[#This Row],[Product_ID]],Products_C[Product_ID],Products_C[Category])</f>
        <v>Dessert</v>
      </c>
      <c r="Z3622" t="str">
        <f>_xlfn.XLOOKUP(Orders_C[[#This Row],[Store_ID]],Stores_c[Store_ID],Stores_c[City])</f>
        <v>East Johnport</v>
      </c>
      <c r="AA3622" t="str">
        <f>_xlfn.XLOOKUP(Orders_C[[#This Row],[Customer_ID]],Customers_c[Customer_ID],Customers_c[Customer_Name])</f>
        <v>James Taylor</v>
      </c>
      <c r="AB3622" s="6">
        <f>Orders_C[[#This Row],[Quantity]]*Orders_C[[#This Row],[Unit_Price]]*(1-Orders_C[[#This Row],[Discount %]])+Orders_C[[#This Row],[Tax]]</f>
        <v>904.8</v>
      </c>
      <c r="AC3622" s="9">
        <f>(Orders_C[[#This Row],[Unit_Price]]*Orders_C[[#This Row],[Quantity]])-Orders_C[[#This Row],[Discount]]+Orders_C[[#This Row],[Tax]]</f>
        <v>1046.4000000000001</v>
      </c>
      <c r="AD3622" t="str">
        <f>IF(COUNTIF(Orders_C[[#All],[Customer_ID]],Orders_C[[#This Row],[Customer_ID]])&gt;1,"Repeat","New")</f>
        <v>Repeat</v>
      </c>
      <c r="AE3622" t="str" cm="1">
        <f t="array" ref="AE3622">_xlfn.XLOOKUP(Orders_C[[#This Row],[Store_ID]],Stores_c[[#All],[Store_ID]],Stores_c[[#All],[City]])</f>
        <v>East Johnport</v>
      </c>
      <c r="AF3622" t="str" cm="1">
        <f t="array" ref="AF3622">_xlfn.XLOOKUP(Orders_C[[#This Row],[Store_ID]],Stores_c[[#All],[Store_ID]],Stores_c[[#All],[Manager_Name]])</f>
        <v>Mr. Matthew Murillo III</v>
      </c>
      <c r="AG3622" t="str" cm="1">
        <f t="array" ref="AG3622">_xlfn.XLOOKUP(Orders_C[[#This Row],[Store_ID]],Stores_c[[#All],[Store_ID]],Stores_c[[#All],[Store_Type]])</f>
        <v>Street</v>
      </c>
    </row>
    <row r="3623" spans="1:33" x14ac:dyDescent="0.25">
      <c r="A3623">
        <v>9039</v>
      </c>
      <c r="B3623" s="1">
        <v>46034</v>
      </c>
      <c r="C3623" s="2">
        <v>0.33945601851851853</v>
      </c>
      <c r="D3623">
        <v>1309</v>
      </c>
      <c r="E3623">
        <v>210</v>
      </c>
      <c r="F3623">
        <v>476</v>
      </c>
      <c r="G3623">
        <v>301</v>
      </c>
      <c r="H3623">
        <v>4</v>
      </c>
      <c r="I3623">
        <v>264</v>
      </c>
      <c r="J3623">
        <v>15</v>
      </c>
      <c r="K3623">
        <v>13.2</v>
      </c>
      <c r="L3623">
        <v>1054.2</v>
      </c>
      <c r="M3623" t="s">
        <v>20</v>
      </c>
      <c r="N3623" t="s">
        <v>22</v>
      </c>
      <c r="O3623">
        <v>47</v>
      </c>
      <c r="P3623">
        <v>2</v>
      </c>
      <c r="Q3623" t="s">
        <v>3062</v>
      </c>
      <c r="R3623">
        <v>508</v>
      </c>
      <c r="S3623" s="3">
        <v>0.15</v>
      </c>
      <c r="T3623" s="6">
        <v>420.6</v>
      </c>
      <c r="U3623" t="s">
        <v>6330</v>
      </c>
      <c r="V3623">
        <v>2026</v>
      </c>
      <c r="W3623" t="s">
        <v>6331</v>
      </c>
      <c r="X3623" t="str">
        <f>_xlfn.XLOOKUP(Orders_C[[#This Row],[Product_ID]],Products_C[Product_ID],Products_C[Product_Name])</f>
        <v>Krushers</v>
      </c>
      <c r="Y3623" t="str">
        <f>_xlfn.XLOOKUP(Orders_C[[#This Row],[Product_ID]],Products_C[Product_ID],Products_C[Category])</f>
        <v>Burger</v>
      </c>
      <c r="Z3623" t="str">
        <f>_xlfn.XLOOKUP(Orders_C[[#This Row],[Store_ID]],Stores_c[Store_ID],Stores_c[City])</f>
        <v>East William</v>
      </c>
      <c r="AA3623" t="str">
        <f>_xlfn.XLOOKUP(Orders_C[[#This Row],[Customer_ID]],Customers_c[Customer_ID],Customers_c[Customer_Name])</f>
        <v>Matthew Taylor</v>
      </c>
      <c r="AB3623" s="6">
        <f>Orders_C[[#This Row],[Quantity]]*Orders_C[[#This Row],[Unit_Price]]*(1-Orders_C[[#This Row],[Discount %]])+Orders_C[[#This Row],[Tax]]</f>
        <v>910.80000000000007</v>
      </c>
      <c r="AC3623" s="9">
        <f>(Orders_C[[#This Row],[Unit_Price]]*Orders_C[[#This Row],[Quantity]])-Orders_C[[#This Row],[Discount]]+Orders_C[[#This Row],[Tax]]</f>
        <v>1054.2</v>
      </c>
      <c r="AD3623" t="str">
        <f>IF(COUNTIF(Orders_C[[#All],[Customer_ID]],Orders_C[[#This Row],[Customer_ID]])&gt;1,"Repeat","New")</f>
        <v>Repeat</v>
      </c>
      <c r="AE3623" t="str" cm="1">
        <f t="array" ref="AE3623">_xlfn.XLOOKUP(Orders_C[[#This Row],[Store_ID]],Stores_c[[#All],[Store_ID]],Stores_c[[#All],[City]])</f>
        <v>East William</v>
      </c>
      <c r="AF3623" t="str" cm="1">
        <f t="array" ref="AF3623">_xlfn.XLOOKUP(Orders_C[[#This Row],[Store_ID]],Stores_c[[#All],[Store_ID]],Stores_c[[#All],[Manager_Name]])</f>
        <v>Victoria Butler</v>
      </c>
      <c r="AG3623" t="str" cm="1">
        <f t="array" ref="AG3623">_xlfn.XLOOKUP(Orders_C[[#This Row],[Store_ID]],Stores_c[[#All],[Store_ID]],Stores_c[[#All],[Store_Type]])</f>
        <v>Drive-Thru</v>
      </c>
    </row>
    <row r="3624" spans="1:33" x14ac:dyDescent="0.25">
      <c r="A3624">
        <v>6187</v>
      </c>
      <c r="B3624" s="1">
        <v>45846</v>
      </c>
      <c r="C3624" s="2">
        <v>0.97520833333333334</v>
      </c>
      <c r="D3624">
        <v>1260</v>
      </c>
      <c r="E3624">
        <v>220</v>
      </c>
      <c r="F3624">
        <v>458</v>
      </c>
      <c r="G3624">
        <v>335</v>
      </c>
      <c r="H3624">
        <v>4</v>
      </c>
      <c r="I3624">
        <v>258</v>
      </c>
      <c r="J3624">
        <v>5</v>
      </c>
      <c r="K3624">
        <v>12.9</v>
      </c>
      <c r="L3624">
        <v>1039.9000000000001</v>
      </c>
      <c r="M3624" t="s">
        <v>20</v>
      </c>
      <c r="N3624" t="s">
        <v>21</v>
      </c>
      <c r="O3624">
        <v>50</v>
      </c>
      <c r="P3624">
        <v>3</v>
      </c>
      <c r="Q3624" t="s">
        <v>210</v>
      </c>
      <c r="R3624">
        <v>510</v>
      </c>
      <c r="S3624" s="3">
        <v>0.05</v>
      </c>
      <c r="T3624" s="6">
        <v>420.70000000000016</v>
      </c>
      <c r="U3624" t="s">
        <v>6341</v>
      </c>
      <c r="V3624">
        <v>2025</v>
      </c>
      <c r="W3624" t="s">
        <v>6331</v>
      </c>
      <c r="X3624" t="str">
        <f>_xlfn.XLOOKUP(Orders_C[[#This Row],[Product_ID]],Products_C[Product_ID],Products_C[Product_Name])</f>
        <v>Krushers</v>
      </c>
      <c r="Y3624" t="str">
        <f>_xlfn.XLOOKUP(Orders_C[[#This Row],[Product_ID]],Products_C[Product_ID],Products_C[Category])</f>
        <v>Chicken</v>
      </c>
      <c r="Z3624" t="str">
        <f>_xlfn.XLOOKUP(Orders_C[[#This Row],[Store_ID]],Stores_c[Store_ID],Stores_c[City])</f>
        <v>Williamborough</v>
      </c>
      <c r="AA3624" t="str">
        <f>_xlfn.XLOOKUP(Orders_C[[#This Row],[Customer_ID]],Customers_c[Customer_ID],Customers_c[Customer_Name])</f>
        <v>Kayla Vasquez</v>
      </c>
      <c r="AB3624" s="6">
        <f>Orders_C[[#This Row],[Quantity]]*Orders_C[[#This Row],[Unit_Price]]*(1-Orders_C[[#This Row],[Discount %]])+Orders_C[[#This Row],[Tax]]</f>
        <v>993.3</v>
      </c>
      <c r="AC3624" s="9">
        <f>(Orders_C[[#This Row],[Unit_Price]]*Orders_C[[#This Row],[Quantity]])-Orders_C[[#This Row],[Discount]]+Orders_C[[#This Row],[Tax]]</f>
        <v>1039.9000000000001</v>
      </c>
      <c r="AD3624" t="str">
        <f>IF(COUNTIF(Orders_C[[#All],[Customer_ID]],Orders_C[[#This Row],[Customer_ID]])&gt;1,"Repeat","New")</f>
        <v>Repeat</v>
      </c>
      <c r="AE3624" t="str" cm="1">
        <f t="array" ref="AE3624">_xlfn.XLOOKUP(Orders_C[[#This Row],[Store_ID]],Stores_c[[#All],[Store_ID]],Stores_c[[#All],[City]])</f>
        <v>Williamborough</v>
      </c>
      <c r="AF3624" t="str" cm="1">
        <f t="array" ref="AF3624">_xlfn.XLOOKUP(Orders_C[[#This Row],[Store_ID]],Stores_c[[#All],[Store_ID]],Stores_c[[#All],[Manager_Name]])</f>
        <v>Michael Mcbride</v>
      </c>
      <c r="AG3624" t="str" cm="1">
        <f t="array" ref="AG3624">_xlfn.XLOOKUP(Orders_C[[#This Row],[Store_ID]],Stores_c[[#All],[Store_ID]],Stores_c[[#All],[Store_Type]])</f>
        <v>Mall</v>
      </c>
    </row>
    <row r="3625" spans="1:33" x14ac:dyDescent="0.25">
      <c r="A3625">
        <v>9473</v>
      </c>
      <c r="B3625" s="1">
        <v>45838</v>
      </c>
      <c r="C3625" s="2">
        <v>0.32283564814814814</v>
      </c>
      <c r="D3625">
        <v>1889</v>
      </c>
      <c r="E3625">
        <v>211</v>
      </c>
      <c r="F3625">
        <v>533</v>
      </c>
      <c r="G3625">
        <v>302</v>
      </c>
      <c r="H3625">
        <v>4</v>
      </c>
      <c r="I3625">
        <v>258</v>
      </c>
      <c r="J3625">
        <v>5</v>
      </c>
      <c r="K3625">
        <v>12.9</v>
      </c>
      <c r="L3625">
        <v>1039.9000000000001</v>
      </c>
      <c r="M3625" t="s">
        <v>20</v>
      </c>
      <c r="N3625" t="s">
        <v>21</v>
      </c>
      <c r="O3625">
        <v>37</v>
      </c>
      <c r="P3625">
        <v>3</v>
      </c>
      <c r="Q3625" t="s">
        <v>3496</v>
      </c>
      <c r="R3625">
        <v>504</v>
      </c>
      <c r="S3625" s="3">
        <v>0.05</v>
      </c>
      <c r="T3625" s="6">
        <v>420.70000000000016</v>
      </c>
      <c r="U3625" t="s">
        <v>6340</v>
      </c>
      <c r="V3625">
        <v>2025</v>
      </c>
      <c r="W3625" t="s">
        <v>6329</v>
      </c>
      <c r="X3625" t="str">
        <f>_xlfn.XLOOKUP(Orders_C[[#This Row],[Product_ID]],Products_C[Product_ID],Products_C[Product_Name])</f>
        <v>Chicken Wings</v>
      </c>
      <c r="Y3625" t="str">
        <f>_xlfn.XLOOKUP(Orders_C[[#This Row],[Product_ID]],Products_C[Product_ID],Products_C[Category])</f>
        <v>Chicken</v>
      </c>
      <c r="Z3625" t="str">
        <f>_xlfn.XLOOKUP(Orders_C[[#This Row],[Store_ID]],Stores_c[Store_ID],Stores_c[City])</f>
        <v>North Robertstad</v>
      </c>
      <c r="AA3625" t="str">
        <f>_xlfn.XLOOKUP(Orders_C[[#This Row],[Customer_ID]],Customers_c[Customer_ID],Customers_c[Customer_Name])</f>
        <v>Hannah Jackson</v>
      </c>
      <c r="AB3625" s="6">
        <f>Orders_C[[#This Row],[Quantity]]*Orders_C[[#This Row],[Unit_Price]]*(1-Orders_C[[#This Row],[Discount %]])+Orders_C[[#This Row],[Tax]]</f>
        <v>993.3</v>
      </c>
      <c r="AC3625" s="9">
        <f>(Orders_C[[#This Row],[Unit_Price]]*Orders_C[[#This Row],[Quantity]])-Orders_C[[#This Row],[Discount]]+Orders_C[[#This Row],[Tax]]</f>
        <v>1039.9000000000001</v>
      </c>
      <c r="AD3625" t="str">
        <f>IF(COUNTIF(Orders_C[[#All],[Customer_ID]],Orders_C[[#This Row],[Customer_ID]])&gt;1,"Repeat","New")</f>
        <v>Repeat</v>
      </c>
      <c r="AE3625" t="str" cm="1">
        <f t="array" ref="AE3625">_xlfn.XLOOKUP(Orders_C[[#This Row],[Store_ID]],Stores_c[[#All],[Store_ID]],Stores_c[[#All],[City]])</f>
        <v>North Robertstad</v>
      </c>
      <c r="AF3625" t="str" cm="1">
        <f t="array" ref="AF3625">_xlfn.XLOOKUP(Orders_C[[#This Row],[Store_ID]],Stores_c[[#All],[Store_ID]],Stores_c[[#All],[Manager_Name]])</f>
        <v>Mary Lewis</v>
      </c>
      <c r="AG3625" t="str" cm="1">
        <f t="array" ref="AG3625">_xlfn.XLOOKUP(Orders_C[[#This Row],[Store_ID]],Stores_c[[#All],[Store_ID]],Stores_c[[#All],[Store_Type]])</f>
        <v>Street</v>
      </c>
    </row>
    <row r="3626" spans="1:33" x14ac:dyDescent="0.25">
      <c r="A3626">
        <v>10039</v>
      </c>
      <c r="B3626" s="1">
        <v>45748</v>
      </c>
      <c r="C3626" s="2">
        <v>0.55865740740740744</v>
      </c>
      <c r="D3626">
        <v>1624</v>
      </c>
      <c r="E3626">
        <v>203</v>
      </c>
      <c r="F3626">
        <v>451</v>
      </c>
      <c r="G3626">
        <v>316</v>
      </c>
      <c r="H3626">
        <v>4</v>
      </c>
      <c r="I3626">
        <v>255</v>
      </c>
      <c r="J3626">
        <v>0</v>
      </c>
      <c r="K3626">
        <v>12.75</v>
      </c>
      <c r="L3626">
        <v>1032.75</v>
      </c>
      <c r="M3626" t="s">
        <v>19</v>
      </c>
      <c r="N3626" t="s">
        <v>22</v>
      </c>
      <c r="O3626">
        <v>23</v>
      </c>
      <c r="P3626">
        <v>1</v>
      </c>
      <c r="Q3626" t="s">
        <v>4062</v>
      </c>
      <c r="R3626">
        <v>502</v>
      </c>
      <c r="S3626" s="3">
        <v>0</v>
      </c>
      <c r="T3626" s="6">
        <v>420.75</v>
      </c>
      <c r="U3626" t="s">
        <v>6337</v>
      </c>
      <c r="V3626">
        <v>2025</v>
      </c>
      <c r="W3626" t="s">
        <v>6329</v>
      </c>
      <c r="X3626" t="str">
        <f>_xlfn.XLOOKUP(Orders_C[[#This Row],[Product_ID]],Products_C[Product_ID],Products_C[Product_Name])</f>
        <v>Popcorn Chicken</v>
      </c>
      <c r="Y3626" t="str">
        <f>_xlfn.XLOOKUP(Orders_C[[#This Row],[Product_ID]],Products_C[Product_ID],Products_C[Category])</f>
        <v>Dessert</v>
      </c>
      <c r="Z3626" t="str">
        <f>_xlfn.XLOOKUP(Orders_C[[#This Row],[Store_ID]],Stores_c[Store_ID],Stores_c[City])</f>
        <v>Lake Williammouth</v>
      </c>
      <c r="AA3626" t="str">
        <f>_xlfn.XLOOKUP(Orders_C[[#This Row],[Customer_ID]],Customers_c[Customer_ID],Customers_c[Customer_Name])</f>
        <v>Michelle Lynch</v>
      </c>
      <c r="AB3626" s="6">
        <f>Orders_C[[#This Row],[Quantity]]*Orders_C[[#This Row],[Unit_Price]]*(1-Orders_C[[#This Row],[Discount %]])+Orders_C[[#This Row],[Tax]]</f>
        <v>1032.75</v>
      </c>
      <c r="AC3626" s="9">
        <f>(Orders_C[[#This Row],[Unit_Price]]*Orders_C[[#This Row],[Quantity]])-Orders_C[[#This Row],[Discount]]+Orders_C[[#This Row],[Tax]]</f>
        <v>1032.75</v>
      </c>
      <c r="AD3626" t="str">
        <f>IF(COUNTIF(Orders_C[[#All],[Customer_ID]],Orders_C[[#This Row],[Customer_ID]])&gt;1,"Repeat","New")</f>
        <v>Repeat</v>
      </c>
      <c r="AE3626" t="str" cm="1">
        <f t="array" ref="AE3626">_xlfn.XLOOKUP(Orders_C[[#This Row],[Store_ID]],Stores_c[[#All],[Store_ID]],Stores_c[[#All],[City]])</f>
        <v>Lake Williammouth</v>
      </c>
      <c r="AF3626" t="str" cm="1">
        <f t="array" ref="AF3626">_xlfn.XLOOKUP(Orders_C[[#This Row],[Store_ID]],Stores_c[[#All],[Store_ID]],Stores_c[[#All],[Manager_Name]])</f>
        <v>Stephanie Dominguez</v>
      </c>
      <c r="AG3626" t="str" cm="1">
        <f t="array" ref="AG3626">_xlfn.XLOOKUP(Orders_C[[#This Row],[Store_ID]],Stores_c[[#All],[Store_ID]],Stores_c[[#All],[Store_Type]])</f>
        <v>Drive-Thru</v>
      </c>
    </row>
    <row r="3627" spans="1:33" x14ac:dyDescent="0.25">
      <c r="A3627">
        <v>7686</v>
      </c>
      <c r="B3627" s="1">
        <v>45962</v>
      </c>
      <c r="C3627" s="2">
        <v>0.69944444444444442</v>
      </c>
      <c r="D3627">
        <v>1645</v>
      </c>
      <c r="E3627">
        <v>211</v>
      </c>
      <c r="F3627">
        <v>468</v>
      </c>
      <c r="G3627">
        <v>323</v>
      </c>
      <c r="H3627">
        <v>3</v>
      </c>
      <c r="I3627">
        <v>341</v>
      </c>
      <c r="J3627">
        <v>5</v>
      </c>
      <c r="K3627">
        <v>17.05</v>
      </c>
      <c r="L3627">
        <v>1035.05</v>
      </c>
      <c r="M3627" t="s">
        <v>20</v>
      </c>
      <c r="N3627" t="s">
        <v>22</v>
      </c>
      <c r="O3627">
        <v>58</v>
      </c>
      <c r="P3627">
        <v>4</v>
      </c>
      <c r="Q3627" t="s">
        <v>1709</v>
      </c>
      <c r="R3627">
        <v>504</v>
      </c>
      <c r="S3627" s="3">
        <v>0.05</v>
      </c>
      <c r="T3627" s="6">
        <v>421.25</v>
      </c>
      <c r="U3627" t="s">
        <v>6336</v>
      </c>
      <c r="V3627">
        <v>2025</v>
      </c>
      <c r="W3627" t="s">
        <v>6331</v>
      </c>
      <c r="X3627" t="str">
        <f>_xlfn.XLOOKUP(Orders_C[[#This Row],[Product_ID]],Products_C[Product_ID],Products_C[Product_Name])</f>
        <v>Rice Bowl</v>
      </c>
      <c r="Y3627" t="str">
        <f>_xlfn.XLOOKUP(Orders_C[[#This Row],[Product_ID]],Products_C[Product_ID],Products_C[Category])</f>
        <v>Beverage</v>
      </c>
      <c r="Z3627" t="str">
        <f>_xlfn.XLOOKUP(Orders_C[[#This Row],[Store_ID]],Stores_c[Store_ID],Stores_c[City])</f>
        <v>North Robertstad</v>
      </c>
      <c r="AA3627" t="str">
        <f>_xlfn.XLOOKUP(Orders_C[[#This Row],[Customer_ID]],Customers_c[Customer_ID],Customers_c[Customer_Name])</f>
        <v>Jeff Martinez</v>
      </c>
      <c r="AB3627" s="6">
        <f>Orders_C[[#This Row],[Quantity]]*Orders_C[[#This Row],[Unit_Price]]*(1-Orders_C[[#This Row],[Discount %]])+Orders_C[[#This Row],[Tax]]</f>
        <v>988.89999999999986</v>
      </c>
      <c r="AC3627" s="9">
        <f>(Orders_C[[#This Row],[Unit_Price]]*Orders_C[[#This Row],[Quantity]])-Orders_C[[#This Row],[Discount]]+Orders_C[[#This Row],[Tax]]</f>
        <v>1035.05</v>
      </c>
      <c r="AD3627" t="str">
        <f>IF(COUNTIF(Orders_C[[#All],[Customer_ID]],Orders_C[[#This Row],[Customer_ID]])&gt;1,"Repeat","New")</f>
        <v>Repeat</v>
      </c>
      <c r="AE3627" t="str" cm="1">
        <f t="array" ref="AE3627">_xlfn.XLOOKUP(Orders_C[[#This Row],[Store_ID]],Stores_c[[#All],[Store_ID]],Stores_c[[#All],[City]])</f>
        <v>North Robertstad</v>
      </c>
      <c r="AF3627" t="str" cm="1">
        <f t="array" ref="AF3627">_xlfn.XLOOKUP(Orders_C[[#This Row],[Store_ID]],Stores_c[[#All],[Store_ID]],Stores_c[[#All],[Manager_Name]])</f>
        <v>Mary Lewis</v>
      </c>
      <c r="AG3627" t="str" cm="1">
        <f t="array" ref="AG3627">_xlfn.XLOOKUP(Orders_C[[#This Row],[Store_ID]],Stores_c[[#All],[Store_ID]],Stores_c[[#All],[Store_Type]])</f>
        <v>Street</v>
      </c>
    </row>
    <row r="3628" spans="1:33" x14ac:dyDescent="0.25">
      <c r="A3628">
        <v>10590</v>
      </c>
      <c r="B3628" s="1">
        <v>46037</v>
      </c>
      <c r="C3628" s="2">
        <v>0.60320601851851852</v>
      </c>
      <c r="D3628">
        <v>1546</v>
      </c>
      <c r="E3628">
        <v>220</v>
      </c>
      <c r="F3628">
        <v>519</v>
      </c>
      <c r="G3628">
        <v>313</v>
      </c>
      <c r="H3628">
        <v>3</v>
      </c>
      <c r="I3628">
        <v>349</v>
      </c>
      <c r="J3628">
        <v>15</v>
      </c>
      <c r="K3628">
        <v>17.45</v>
      </c>
      <c r="L3628">
        <v>1049.45</v>
      </c>
      <c r="M3628" t="s">
        <v>20</v>
      </c>
      <c r="N3628" t="s">
        <v>22</v>
      </c>
      <c r="O3628">
        <v>39</v>
      </c>
      <c r="P3628">
        <v>5</v>
      </c>
      <c r="Q3628" t="s">
        <v>4613</v>
      </c>
      <c r="R3628">
        <v>501</v>
      </c>
      <c r="S3628" s="3">
        <v>0.15</v>
      </c>
      <c r="T3628" s="6">
        <v>421.25000000000011</v>
      </c>
      <c r="U3628" t="s">
        <v>6330</v>
      </c>
      <c r="V3628">
        <v>2026</v>
      </c>
      <c r="W3628" t="s">
        <v>6329</v>
      </c>
      <c r="X3628" t="str">
        <f>_xlfn.XLOOKUP(Orders_C[[#This Row],[Product_ID]],Products_C[Product_ID],Products_C[Product_Name])</f>
        <v>Rice Bowl</v>
      </c>
      <c r="Y3628" t="str">
        <f>_xlfn.XLOOKUP(Orders_C[[#This Row],[Product_ID]],Products_C[Product_ID],Products_C[Category])</f>
        <v>Beverage</v>
      </c>
      <c r="Z3628" t="str">
        <f>_xlfn.XLOOKUP(Orders_C[[#This Row],[Store_ID]],Stores_c[Store_ID],Stores_c[City])</f>
        <v>Williamborough</v>
      </c>
      <c r="AA3628" t="str">
        <f>_xlfn.XLOOKUP(Orders_C[[#This Row],[Customer_ID]],Customers_c[Customer_ID],Customers_c[Customer_Name])</f>
        <v>Richard Sparks II</v>
      </c>
      <c r="AB3628" s="6">
        <f>Orders_C[[#This Row],[Quantity]]*Orders_C[[#This Row],[Unit_Price]]*(1-Orders_C[[#This Row],[Discount %]])+Orders_C[[#This Row],[Tax]]</f>
        <v>907.4</v>
      </c>
      <c r="AC3628" s="9">
        <f>(Orders_C[[#This Row],[Unit_Price]]*Orders_C[[#This Row],[Quantity]])-Orders_C[[#This Row],[Discount]]+Orders_C[[#This Row],[Tax]]</f>
        <v>1049.45</v>
      </c>
      <c r="AD3628" t="str">
        <f>IF(COUNTIF(Orders_C[[#All],[Customer_ID]],Orders_C[[#This Row],[Customer_ID]])&gt;1,"Repeat","New")</f>
        <v>Repeat</v>
      </c>
      <c r="AE3628" t="str" cm="1">
        <f t="array" ref="AE3628">_xlfn.XLOOKUP(Orders_C[[#This Row],[Store_ID]],Stores_c[[#All],[Store_ID]],Stores_c[[#All],[City]])</f>
        <v>Williamborough</v>
      </c>
      <c r="AF3628" t="str" cm="1">
        <f t="array" ref="AF3628">_xlfn.XLOOKUP(Orders_C[[#This Row],[Store_ID]],Stores_c[[#All],[Store_ID]],Stores_c[[#All],[Manager_Name]])</f>
        <v>Michael Mcbride</v>
      </c>
      <c r="AG3628" t="str" cm="1">
        <f t="array" ref="AG3628">_xlfn.XLOOKUP(Orders_C[[#This Row],[Store_ID]],Stores_c[[#All],[Store_ID]],Stores_c[[#All],[Store_Type]])</f>
        <v>Mall</v>
      </c>
    </row>
    <row r="3629" spans="1:33" x14ac:dyDescent="0.25">
      <c r="A3629">
        <v>8027</v>
      </c>
      <c r="B3629" s="1">
        <v>46009</v>
      </c>
      <c r="C3629" s="2">
        <v>7.9270833333333332E-2</v>
      </c>
      <c r="D3629">
        <v>1099</v>
      </c>
      <c r="E3629">
        <v>225</v>
      </c>
      <c r="F3629">
        <v>500</v>
      </c>
      <c r="G3629">
        <v>339</v>
      </c>
      <c r="H3629">
        <v>2</v>
      </c>
      <c r="I3629">
        <v>496</v>
      </c>
      <c r="J3629">
        <v>0</v>
      </c>
      <c r="K3629">
        <v>24.8</v>
      </c>
      <c r="L3629">
        <v>1016.8</v>
      </c>
      <c r="M3629" t="s">
        <v>18</v>
      </c>
      <c r="N3629" t="s">
        <v>22</v>
      </c>
      <c r="O3629">
        <v>31</v>
      </c>
      <c r="P3629">
        <v>5</v>
      </c>
      <c r="Q3629" t="s">
        <v>2050</v>
      </c>
      <c r="R3629">
        <v>508</v>
      </c>
      <c r="S3629" s="3">
        <v>0</v>
      </c>
      <c r="T3629" s="6">
        <v>421.6</v>
      </c>
      <c r="U3629" t="s">
        <v>6328</v>
      </c>
      <c r="V3629">
        <v>2025</v>
      </c>
      <c r="W3629" t="s">
        <v>6329</v>
      </c>
      <c r="X3629" t="str">
        <f>_xlfn.XLOOKUP(Orders_C[[#This Row],[Product_ID]],Products_C[Product_ID],Products_C[Product_Name])</f>
        <v>Veg Burger</v>
      </c>
      <c r="Y3629" t="str">
        <f>_xlfn.XLOOKUP(Orders_C[[#This Row],[Product_ID]],Products_C[Product_ID],Products_C[Category])</f>
        <v>Burger</v>
      </c>
      <c r="Z3629" t="str">
        <f>_xlfn.XLOOKUP(Orders_C[[#This Row],[Store_ID]],Stores_c[Store_ID],Stores_c[City])</f>
        <v>South Peter</v>
      </c>
      <c r="AA3629" t="str">
        <f>_xlfn.XLOOKUP(Orders_C[[#This Row],[Customer_ID]],Customers_c[Customer_ID],Customers_c[Customer_Name])</f>
        <v>Latoya Bolton</v>
      </c>
      <c r="AB3629" s="6">
        <f>Orders_C[[#This Row],[Quantity]]*Orders_C[[#This Row],[Unit_Price]]*(1-Orders_C[[#This Row],[Discount %]])+Orders_C[[#This Row],[Tax]]</f>
        <v>1016.8</v>
      </c>
      <c r="AC3629" s="9">
        <f>(Orders_C[[#This Row],[Unit_Price]]*Orders_C[[#This Row],[Quantity]])-Orders_C[[#This Row],[Discount]]+Orders_C[[#This Row],[Tax]]</f>
        <v>1016.8</v>
      </c>
      <c r="AD3629" t="str">
        <f>IF(COUNTIF(Orders_C[[#All],[Customer_ID]],Orders_C[[#This Row],[Customer_ID]])&gt;1,"Repeat","New")</f>
        <v>Repeat</v>
      </c>
      <c r="AE3629" t="str" cm="1">
        <f t="array" ref="AE3629">_xlfn.XLOOKUP(Orders_C[[#This Row],[Store_ID]],Stores_c[[#All],[Store_ID]],Stores_c[[#All],[City]])</f>
        <v>South Peter</v>
      </c>
      <c r="AF3629" t="str" cm="1">
        <f t="array" ref="AF3629">_xlfn.XLOOKUP(Orders_C[[#This Row],[Store_ID]],Stores_c[[#All],[Store_ID]],Stores_c[[#All],[Manager_Name]])</f>
        <v>Gregory Lambert</v>
      </c>
      <c r="AG3629" t="str" cm="1">
        <f t="array" ref="AG3629">_xlfn.XLOOKUP(Orders_C[[#This Row],[Store_ID]],Stores_c[[#All],[Store_ID]],Stores_c[[#All],[Store_Type]])</f>
        <v>Street</v>
      </c>
    </row>
    <row r="3630" spans="1:33" x14ac:dyDescent="0.25">
      <c r="A3630">
        <v>7309</v>
      </c>
      <c r="B3630" s="1">
        <v>45716</v>
      </c>
      <c r="C3630" s="2">
        <v>0.53932870370370367</v>
      </c>
      <c r="D3630">
        <v>1618</v>
      </c>
      <c r="E3630">
        <v>211</v>
      </c>
      <c r="F3630">
        <v>473</v>
      </c>
      <c r="G3630">
        <v>303</v>
      </c>
      <c r="H3630">
        <v>4</v>
      </c>
      <c r="I3630">
        <v>256</v>
      </c>
      <c r="J3630">
        <v>0</v>
      </c>
      <c r="K3630">
        <v>12.8</v>
      </c>
      <c r="L3630">
        <v>1036.8</v>
      </c>
      <c r="M3630" t="s">
        <v>20</v>
      </c>
      <c r="N3630" t="s">
        <v>21</v>
      </c>
      <c r="O3630">
        <v>33</v>
      </c>
      <c r="P3630">
        <v>5</v>
      </c>
      <c r="Q3630" t="s">
        <v>1332</v>
      </c>
      <c r="R3630">
        <v>507</v>
      </c>
      <c r="S3630" s="3">
        <v>0</v>
      </c>
      <c r="T3630" s="6">
        <v>422.4</v>
      </c>
      <c r="U3630" t="s">
        <v>6338</v>
      </c>
      <c r="V3630">
        <v>2025</v>
      </c>
      <c r="W3630" t="s">
        <v>6329</v>
      </c>
      <c r="X3630" t="str">
        <f>_xlfn.XLOOKUP(Orders_C[[#This Row],[Product_ID]],Products_C[Product_ID],Products_C[Product_Name])</f>
        <v>Chocolate Lava Cake</v>
      </c>
      <c r="Y3630" t="str">
        <f>_xlfn.XLOOKUP(Orders_C[[#This Row],[Product_ID]],Products_C[Product_ID],Products_C[Category])</f>
        <v>Chicken</v>
      </c>
      <c r="Z3630" t="str">
        <f>_xlfn.XLOOKUP(Orders_C[[#This Row],[Store_ID]],Stores_c[Store_ID],Stores_c[City])</f>
        <v>North Robertstad</v>
      </c>
      <c r="AA3630" t="str">
        <f>_xlfn.XLOOKUP(Orders_C[[#This Row],[Customer_ID]],Customers_c[Customer_ID],Customers_c[Customer_Name])</f>
        <v>Lisa Rivera</v>
      </c>
      <c r="AB3630" s="6">
        <f>Orders_C[[#This Row],[Quantity]]*Orders_C[[#This Row],[Unit_Price]]*(1-Orders_C[[#This Row],[Discount %]])+Orders_C[[#This Row],[Tax]]</f>
        <v>1036.8</v>
      </c>
      <c r="AC3630" s="9">
        <f>(Orders_C[[#This Row],[Unit_Price]]*Orders_C[[#This Row],[Quantity]])-Orders_C[[#This Row],[Discount]]+Orders_C[[#This Row],[Tax]]</f>
        <v>1036.8</v>
      </c>
      <c r="AD3630" t="str">
        <f>IF(COUNTIF(Orders_C[[#All],[Customer_ID]],Orders_C[[#This Row],[Customer_ID]])&gt;1,"Repeat","New")</f>
        <v>Repeat</v>
      </c>
      <c r="AE3630" t="str" cm="1">
        <f t="array" ref="AE3630">_xlfn.XLOOKUP(Orders_C[[#This Row],[Store_ID]],Stores_c[[#All],[Store_ID]],Stores_c[[#All],[City]])</f>
        <v>North Robertstad</v>
      </c>
      <c r="AF3630" t="str" cm="1">
        <f t="array" ref="AF3630">_xlfn.XLOOKUP(Orders_C[[#This Row],[Store_ID]],Stores_c[[#All],[Store_ID]],Stores_c[[#All],[Manager_Name]])</f>
        <v>Mary Lewis</v>
      </c>
      <c r="AG3630" t="str" cm="1">
        <f t="array" ref="AG3630">_xlfn.XLOOKUP(Orders_C[[#This Row],[Store_ID]],Stores_c[[#All],[Store_ID]],Stores_c[[#All],[Store_Type]])</f>
        <v>Street</v>
      </c>
    </row>
    <row r="3631" spans="1:33" x14ac:dyDescent="0.25">
      <c r="A3631">
        <v>7293</v>
      </c>
      <c r="B3631" s="1">
        <v>45747</v>
      </c>
      <c r="C3631" s="2">
        <v>7.7037037037037043E-2</v>
      </c>
      <c r="D3631">
        <v>1927</v>
      </c>
      <c r="E3631">
        <v>221</v>
      </c>
      <c r="F3631">
        <v>428</v>
      </c>
      <c r="G3631">
        <v>306</v>
      </c>
      <c r="H3631">
        <v>2</v>
      </c>
      <c r="I3631">
        <v>497</v>
      </c>
      <c r="J3631">
        <v>0</v>
      </c>
      <c r="K3631">
        <v>24.85</v>
      </c>
      <c r="L3631">
        <v>1018.85</v>
      </c>
      <c r="M3631" t="s">
        <v>19</v>
      </c>
      <c r="N3631" t="s">
        <v>23</v>
      </c>
      <c r="O3631">
        <v>43</v>
      </c>
      <c r="P3631">
        <v>2</v>
      </c>
      <c r="Q3631" t="s">
        <v>1316</v>
      </c>
      <c r="R3631">
        <v>502</v>
      </c>
      <c r="S3631" s="3">
        <v>0</v>
      </c>
      <c r="T3631" s="6">
        <v>422.45000000000005</v>
      </c>
      <c r="U3631" t="s">
        <v>6334</v>
      </c>
      <c r="V3631">
        <v>2025</v>
      </c>
      <c r="W3631" t="s">
        <v>6331</v>
      </c>
      <c r="X3631" t="str">
        <f>_xlfn.XLOOKUP(Orders_C[[#This Row],[Product_ID]],Products_C[Product_ID],Products_C[Product_Name])</f>
        <v>Veg Burger</v>
      </c>
      <c r="Y3631" t="str">
        <f>_xlfn.XLOOKUP(Orders_C[[#This Row],[Product_ID]],Products_C[Product_ID],Products_C[Category])</f>
        <v>Burger</v>
      </c>
      <c r="Z3631" t="str">
        <f>_xlfn.XLOOKUP(Orders_C[[#This Row],[Store_ID]],Stores_c[Store_ID],Stores_c[City])</f>
        <v>Port Barbarabury</v>
      </c>
      <c r="AA3631" t="str">
        <f>_xlfn.XLOOKUP(Orders_C[[#This Row],[Customer_ID]],Customers_c[Customer_ID],Customers_c[Customer_Name])</f>
        <v>Suzanne Washington</v>
      </c>
      <c r="AB3631" s="6">
        <f>Orders_C[[#This Row],[Quantity]]*Orders_C[[#This Row],[Unit_Price]]*(1-Orders_C[[#This Row],[Discount %]])+Orders_C[[#This Row],[Tax]]</f>
        <v>1018.85</v>
      </c>
      <c r="AC3631" s="9">
        <f>(Orders_C[[#This Row],[Unit_Price]]*Orders_C[[#This Row],[Quantity]])-Orders_C[[#This Row],[Discount]]+Orders_C[[#This Row],[Tax]]</f>
        <v>1018.85</v>
      </c>
      <c r="AD3631" t="str">
        <f>IF(COUNTIF(Orders_C[[#All],[Customer_ID]],Orders_C[[#This Row],[Customer_ID]])&gt;1,"Repeat","New")</f>
        <v>Repeat</v>
      </c>
      <c r="AE3631" t="str" cm="1">
        <f t="array" ref="AE3631">_xlfn.XLOOKUP(Orders_C[[#This Row],[Store_ID]],Stores_c[[#All],[Store_ID]],Stores_c[[#All],[City]])</f>
        <v>Port Barbarabury</v>
      </c>
      <c r="AF3631" t="str" cm="1">
        <f t="array" ref="AF3631">_xlfn.XLOOKUP(Orders_C[[#This Row],[Store_ID]],Stores_c[[#All],[Store_ID]],Stores_c[[#All],[Manager_Name]])</f>
        <v>Edward Nguyen</v>
      </c>
      <c r="AG3631" t="str" cm="1">
        <f t="array" ref="AG3631">_xlfn.XLOOKUP(Orders_C[[#This Row],[Store_ID]],Stores_c[[#All],[Store_ID]],Stores_c[[#All],[Store_Type]])</f>
        <v>Street</v>
      </c>
    </row>
    <row r="3632" spans="1:33" x14ac:dyDescent="0.25">
      <c r="A3632">
        <v>8000</v>
      </c>
      <c r="B3632" s="1">
        <v>45970</v>
      </c>
      <c r="C3632" s="2">
        <v>0.72679398148148144</v>
      </c>
      <c r="D3632">
        <v>1403</v>
      </c>
      <c r="E3632">
        <v>223</v>
      </c>
      <c r="F3632">
        <v>543</v>
      </c>
      <c r="G3632">
        <v>316</v>
      </c>
      <c r="H3632">
        <v>3</v>
      </c>
      <c r="I3632">
        <v>346</v>
      </c>
      <c r="J3632">
        <v>10</v>
      </c>
      <c r="K3632">
        <v>17.3</v>
      </c>
      <c r="L3632">
        <v>1045.3</v>
      </c>
      <c r="M3632" t="s">
        <v>18</v>
      </c>
      <c r="N3632" t="s">
        <v>21</v>
      </c>
      <c r="O3632">
        <v>15</v>
      </c>
      <c r="P3632">
        <v>5</v>
      </c>
      <c r="Q3632" t="s">
        <v>2023</v>
      </c>
      <c r="R3632">
        <v>505</v>
      </c>
      <c r="S3632" s="3">
        <v>0.1</v>
      </c>
      <c r="T3632" s="6">
        <v>422.5</v>
      </c>
      <c r="U3632" t="s">
        <v>6336</v>
      </c>
      <c r="V3632">
        <v>2025</v>
      </c>
      <c r="W3632" t="s">
        <v>6333</v>
      </c>
      <c r="X3632" t="str">
        <f>_xlfn.XLOOKUP(Orders_C[[#This Row],[Product_ID]],Products_C[Product_ID],Products_C[Product_Name])</f>
        <v>Popcorn Chicken</v>
      </c>
      <c r="Y3632" t="str">
        <f>_xlfn.XLOOKUP(Orders_C[[#This Row],[Product_ID]],Products_C[Product_ID],Products_C[Category])</f>
        <v>Dessert</v>
      </c>
      <c r="Z3632" t="str">
        <f>_xlfn.XLOOKUP(Orders_C[[#This Row],[Store_ID]],Stores_c[Store_ID],Stores_c[City])</f>
        <v>Chambershaven</v>
      </c>
      <c r="AA3632" t="str">
        <f>_xlfn.XLOOKUP(Orders_C[[#This Row],[Customer_ID]],Customers_c[Customer_ID],Customers_c[Customer_Name])</f>
        <v>Joshua Mason</v>
      </c>
      <c r="AB3632" s="6">
        <f>Orders_C[[#This Row],[Quantity]]*Orders_C[[#This Row],[Unit_Price]]*(1-Orders_C[[#This Row],[Discount %]])+Orders_C[[#This Row],[Tax]]</f>
        <v>951.5</v>
      </c>
      <c r="AC3632" s="9">
        <f>(Orders_C[[#This Row],[Unit_Price]]*Orders_C[[#This Row],[Quantity]])-Orders_C[[#This Row],[Discount]]+Orders_C[[#This Row],[Tax]]</f>
        <v>1045.3</v>
      </c>
      <c r="AD3632" t="str">
        <f>IF(COUNTIF(Orders_C[[#All],[Customer_ID]],Orders_C[[#This Row],[Customer_ID]])&gt;1,"Repeat","New")</f>
        <v>Repeat</v>
      </c>
      <c r="AE3632" t="str" cm="1">
        <f t="array" ref="AE3632">_xlfn.XLOOKUP(Orders_C[[#This Row],[Store_ID]],Stores_c[[#All],[Store_ID]],Stores_c[[#All],[City]])</f>
        <v>Chambershaven</v>
      </c>
      <c r="AF3632" t="str" cm="1">
        <f t="array" ref="AF3632">_xlfn.XLOOKUP(Orders_C[[#This Row],[Store_ID]],Stores_c[[#All],[Store_ID]],Stores_c[[#All],[Manager_Name]])</f>
        <v>Virginia Webster</v>
      </c>
      <c r="AG3632" t="str" cm="1">
        <f t="array" ref="AG3632">_xlfn.XLOOKUP(Orders_C[[#This Row],[Store_ID]],Stores_c[[#All],[Store_ID]],Stores_c[[#All],[Store_Type]])</f>
        <v>Street</v>
      </c>
    </row>
    <row r="3633" spans="1:33" x14ac:dyDescent="0.25">
      <c r="A3633">
        <v>8250</v>
      </c>
      <c r="B3633" s="1">
        <v>45798</v>
      </c>
      <c r="C3633" s="2">
        <v>0.35824074074074075</v>
      </c>
      <c r="D3633">
        <v>1574</v>
      </c>
      <c r="E3633">
        <v>214</v>
      </c>
      <c r="F3633">
        <v>454</v>
      </c>
      <c r="G3633">
        <v>319</v>
      </c>
      <c r="H3633">
        <v>3</v>
      </c>
      <c r="I3633">
        <v>346</v>
      </c>
      <c r="J3633">
        <v>10</v>
      </c>
      <c r="K3633">
        <v>17.3</v>
      </c>
      <c r="L3633">
        <v>1045.3</v>
      </c>
      <c r="M3633" t="s">
        <v>20</v>
      </c>
      <c r="N3633" t="s">
        <v>22</v>
      </c>
      <c r="O3633">
        <v>49</v>
      </c>
      <c r="P3633">
        <v>5</v>
      </c>
      <c r="Q3633" t="s">
        <v>2273</v>
      </c>
      <c r="R3633">
        <v>501</v>
      </c>
      <c r="S3633" s="3">
        <v>0.1</v>
      </c>
      <c r="T3633" s="6">
        <v>422.5</v>
      </c>
      <c r="U3633" t="s">
        <v>6339</v>
      </c>
      <c r="V3633">
        <v>2025</v>
      </c>
      <c r="W3633" t="s">
        <v>6331</v>
      </c>
      <c r="X3633" t="str">
        <f>_xlfn.XLOOKUP(Orders_C[[#This Row],[Product_ID]],Products_C[Product_ID],Products_C[Product_Name])</f>
        <v>Chocolate Lava Cake</v>
      </c>
      <c r="Y3633" t="str">
        <f>_xlfn.XLOOKUP(Orders_C[[#This Row],[Product_ID]],Products_C[Product_ID],Products_C[Category])</f>
        <v>Beverage</v>
      </c>
      <c r="Z3633" t="str">
        <f>_xlfn.XLOOKUP(Orders_C[[#This Row],[Store_ID]],Stores_c[Store_ID],Stores_c[City])</f>
        <v>New Robert</v>
      </c>
      <c r="AA3633" t="str">
        <f>_xlfn.XLOOKUP(Orders_C[[#This Row],[Customer_ID]],Customers_c[Customer_ID],Customers_c[Customer_Name])</f>
        <v>Pamela Jones</v>
      </c>
      <c r="AB3633" s="6">
        <f>Orders_C[[#This Row],[Quantity]]*Orders_C[[#This Row],[Unit_Price]]*(1-Orders_C[[#This Row],[Discount %]])+Orders_C[[#This Row],[Tax]]</f>
        <v>951.5</v>
      </c>
      <c r="AC3633" s="9">
        <f>(Orders_C[[#This Row],[Unit_Price]]*Orders_C[[#This Row],[Quantity]])-Orders_C[[#This Row],[Discount]]+Orders_C[[#This Row],[Tax]]</f>
        <v>1045.3</v>
      </c>
      <c r="AD3633" t="str">
        <f>IF(COUNTIF(Orders_C[[#All],[Customer_ID]],Orders_C[[#This Row],[Customer_ID]])&gt;1,"Repeat","New")</f>
        <v>Repeat</v>
      </c>
      <c r="AE3633" t="str" cm="1">
        <f t="array" ref="AE3633">_xlfn.XLOOKUP(Orders_C[[#This Row],[Store_ID]],Stores_c[[#All],[Store_ID]],Stores_c[[#All],[City]])</f>
        <v>New Robert</v>
      </c>
      <c r="AF3633" t="str" cm="1">
        <f t="array" ref="AF3633">_xlfn.XLOOKUP(Orders_C[[#This Row],[Store_ID]],Stores_c[[#All],[Store_ID]],Stores_c[[#All],[Manager_Name]])</f>
        <v>Krista Webb</v>
      </c>
      <c r="AG3633" t="str" cm="1">
        <f t="array" ref="AG3633">_xlfn.XLOOKUP(Orders_C[[#This Row],[Store_ID]],Stores_c[[#All],[Store_ID]],Stores_c[[#All],[Store_Type]])</f>
        <v>Drive-Thru</v>
      </c>
    </row>
    <row r="3634" spans="1:33" x14ac:dyDescent="0.25">
      <c r="A3634">
        <v>10080</v>
      </c>
      <c r="B3634" s="1">
        <v>45892</v>
      </c>
      <c r="C3634" s="2">
        <v>0.36377314814814815</v>
      </c>
      <c r="D3634">
        <v>1227</v>
      </c>
      <c r="E3634">
        <v>204</v>
      </c>
      <c r="F3634">
        <v>414</v>
      </c>
      <c r="G3634">
        <v>324</v>
      </c>
      <c r="H3634">
        <v>3</v>
      </c>
      <c r="I3634">
        <v>350</v>
      </c>
      <c r="J3634">
        <v>15</v>
      </c>
      <c r="K3634">
        <v>17.5</v>
      </c>
      <c r="L3634">
        <v>1052.5</v>
      </c>
      <c r="M3634" t="s">
        <v>20</v>
      </c>
      <c r="N3634" t="s">
        <v>22</v>
      </c>
      <c r="O3634">
        <v>38</v>
      </c>
      <c r="P3634">
        <v>2</v>
      </c>
      <c r="Q3634" t="s">
        <v>4103</v>
      </c>
      <c r="R3634">
        <v>507</v>
      </c>
      <c r="S3634" s="3">
        <v>0.15</v>
      </c>
      <c r="T3634" s="6">
        <v>422.5</v>
      </c>
      <c r="U3634" t="s">
        <v>6342</v>
      </c>
      <c r="V3634">
        <v>2025</v>
      </c>
      <c r="W3634" t="s">
        <v>6329</v>
      </c>
      <c r="X3634" t="str">
        <f>_xlfn.XLOOKUP(Orders_C[[#This Row],[Product_ID]],Products_C[Product_ID],Products_C[Product_Name])</f>
        <v>Krushers</v>
      </c>
      <c r="Y3634" t="str">
        <f>_xlfn.XLOOKUP(Orders_C[[#This Row],[Product_ID]],Products_C[Product_ID],Products_C[Category])</f>
        <v>Dessert</v>
      </c>
      <c r="Z3634" t="str">
        <f>_xlfn.XLOOKUP(Orders_C[[#This Row],[Store_ID]],Stores_c[Store_ID],Stores_c[City])</f>
        <v>New Robertfurt</v>
      </c>
      <c r="AA3634" t="str">
        <f>_xlfn.XLOOKUP(Orders_C[[#This Row],[Customer_ID]],Customers_c[Customer_ID],Customers_c[Customer_Name])</f>
        <v>Susan Jones</v>
      </c>
      <c r="AB3634" s="6">
        <f>Orders_C[[#This Row],[Quantity]]*Orders_C[[#This Row],[Unit_Price]]*(1-Orders_C[[#This Row],[Discount %]])+Orders_C[[#This Row],[Tax]]</f>
        <v>910</v>
      </c>
      <c r="AC3634" s="9">
        <f>(Orders_C[[#This Row],[Unit_Price]]*Orders_C[[#This Row],[Quantity]])-Orders_C[[#This Row],[Discount]]+Orders_C[[#This Row],[Tax]]</f>
        <v>1052.5</v>
      </c>
      <c r="AD3634" t="str">
        <f>IF(COUNTIF(Orders_C[[#All],[Customer_ID]],Orders_C[[#This Row],[Customer_ID]])&gt;1,"Repeat","New")</f>
        <v>Repeat</v>
      </c>
      <c r="AE3634" t="str" cm="1">
        <f t="array" ref="AE3634">_xlfn.XLOOKUP(Orders_C[[#This Row],[Store_ID]],Stores_c[[#All],[Store_ID]],Stores_c[[#All],[City]])</f>
        <v>New Robertfurt</v>
      </c>
      <c r="AF3634" t="str" cm="1">
        <f t="array" ref="AF3634">_xlfn.XLOOKUP(Orders_C[[#This Row],[Store_ID]],Stores_c[[#All],[Store_ID]],Stores_c[[#All],[Manager_Name]])</f>
        <v>Tiffany Gomez</v>
      </c>
      <c r="AG3634" t="str" cm="1">
        <f t="array" ref="AG3634">_xlfn.XLOOKUP(Orders_C[[#This Row],[Store_ID]],Stores_c[[#All],[Store_ID]],Stores_c[[#All],[Store_Type]])</f>
        <v>Street</v>
      </c>
    </row>
    <row r="3635" spans="1:33" x14ac:dyDescent="0.25">
      <c r="A3635">
        <v>9708</v>
      </c>
      <c r="B3635" s="1">
        <v>46014</v>
      </c>
      <c r="C3635" s="2">
        <v>0.5794097222222222</v>
      </c>
      <c r="D3635">
        <v>1481</v>
      </c>
      <c r="E3635">
        <v>215</v>
      </c>
      <c r="F3635">
        <v>464</v>
      </c>
      <c r="G3635">
        <v>312</v>
      </c>
      <c r="H3635">
        <v>2</v>
      </c>
      <c r="I3635">
        <v>498</v>
      </c>
      <c r="J3635">
        <v>0</v>
      </c>
      <c r="K3635">
        <v>24.9</v>
      </c>
      <c r="L3635">
        <v>1020.9</v>
      </c>
      <c r="M3635" t="s">
        <v>20</v>
      </c>
      <c r="N3635" t="s">
        <v>23</v>
      </c>
      <c r="O3635">
        <v>29</v>
      </c>
      <c r="P3635">
        <v>3</v>
      </c>
      <c r="Q3635" t="s">
        <v>3731</v>
      </c>
      <c r="R3635">
        <v>510</v>
      </c>
      <c r="S3635" s="3">
        <v>0</v>
      </c>
      <c r="T3635" s="6">
        <v>423.29999999999995</v>
      </c>
      <c r="U3635" t="s">
        <v>6328</v>
      </c>
      <c r="V3635">
        <v>2025</v>
      </c>
      <c r="W3635" t="s">
        <v>6329</v>
      </c>
      <c r="X3635" t="str">
        <f>_xlfn.XLOOKUP(Orders_C[[#This Row],[Product_ID]],Products_C[Product_ID],Products_C[Product_Name])</f>
        <v>Veg Burger</v>
      </c>
      <c r="Y3635" t="str">
        <f>_xlfn.XLOOKUP(Orders_C[[#This Row],[Product_ID]],Products_C[Product_ID],Products_C[Category])</f>
        <v>Burger</v>
      </c>
      <c r="Z3635" t="str">
        <f>_xlfn.XLOOKUP(Orders_C[[#This Row],[Store_ID]],Stores_c[Store_ID],Stores_c[City])</f>
        <v>Sallyburgh</v>
      </c>
      <c r="AA3635" t="str">
        <f>_xlfn.XLOOKUP(Orders_C[[#This Row],[Customer_ID]],Customers_c[Customer_ID],Customers_c[Customer_Name])</f>
        <v>Dawn Davis</v>
      </c>
      <c r="AB3635" s="6">
        <f>Orders_C[[#This Row],[Quantity]]*Orders_C[[#This Row],[Unit_Price]]*(1-Orders_C[[#This Row],[Discount %]])+Orders_C[[#This Row],[Tax]]</f>
        <v>1020.9</v>
      </c>
      <c r="AC3635" s="9">
        <f>(Orders_C[[#This Row],[Unit_Price]]*Orders_C[[#This Row],[Quantity]])-Orders_C[[#This Row],[Discount]]+Orders_C[[#This Row],[Tax]]</f>
        <v>1020.9</v>
      </c>
      <c r="AD3635" t="str">
        <f>IF(COUNTIF(Orders_C[[#All],[Customer_ID]],Orders_C[[#This Row],[Customer_ID]])&gt;1,"Repeat","New")</f>
        <v>Repeat</v>
      </c>
      <c r="AE3635" t="str" cm="1">
        <f t="array" ref="AE3635">_xlfn.XLOOKUP(Orders_C[[#This Row],[Store_ID]],Stores_c[[#All],[Store_ID]],Stores_c[[#All],[City]])</f>
        <v>Sallyburgh</v>
      </c>
      <c r="AF3635" t="str" cm="1">
        <f t="array" ref="AF3635">_xlfn.XLOOKUP(Orders_C[[#This Row],[Store_ID]],Stores_c[[#All],[Store_ID]],Stores_c[[#All],[Manager_Name]])</f>
        <v>Benjamin Mccoy</v>
      </c>
      <c r="AG3635" t="str" cm="1">
        <f t="array" ref="AG3635">_xlfn.XLOOKUP(Orders_C[[#This Row],[Store_ID]],Stores_c[[#All],[Store_ID]],Stores_c[[#All],[Store_Type]])</f>
        <v>Drive-Thru</v>
      </c>
    </row>
    <row r="3636" spans="1:33" x14ac:dyDescent="0.25">
      <c r="A3636">
        <v>6499</v>
      </c>
      <c r="B3636" s="1">
        <v>45865</v>
      </c>
      <c r="C3636" s="2">
        <v>0.51343749999999999</v>
      </c>
      <c r="D3636">
        <v>1212</v>
      </c>
      <c r="E3636">
        <v>201</v>
      </c>
      <c r="F3636">
        <v>429</v>
      </c>
      <c r="G3636">
        <v>313</v>
      </c>
      <c r="H3636">
        <v>3</v>
      </c>
      <c r="I3636">
        <v>347</v>
      </c>
      <c r="J3636">
        <v>10</v>
      </c>
      <c r="K3636">
        <v>17.350000000000001</v>
      </c>
      <c r="L3636">
        <v>1048.3499999999999</v>
      </c>
      <c r="M3636" t="s">
        <v>20</v>
      </c>
      <c r="N3636" t="s">
        <v>23</v>
      </c>
      <c r="O3636">
        <v>49</v>
      </c>
      <c r="P3636">
        <v>2</v>
      </c>
      <c r="Q3636" t="s">
        <v>522</v>
      </c>
      <c r="R3636">
        <v>507</v>
      </c>
      <c r="S3636" s="3">
        <v>0.1</v>
      </c>
      <c r="T3636" s="6">
        <v>423.74999999999989</v>
      </c>
      <c r="U3636" t="s">
        <v>6341</v>
      </c>
      <c r="V3636">
        <v>2025</v>
      </c>
      <c r="W3636" t="s">
        <v>6331</v>
      </c>
      <c r="X3636" t="str">
        <f>_xlfn.XLOOKUP(Orders_C[[#This Row],[Product_ID]],Products_C[Product_ID],Products_C[Product_Name])</f>
        <v>Rice Bowl</v>
      </c>
      <c r="Y3636" t="str">
        <f>_xlfn.XLOOKUP(Orders_C[[#This Row],[Product_ID]],Products_C[Product_ID],Products_C[Category])</f>
        <v>Beverage</v>
      </c>
      <c r="Z3636" t="str">
        <f>_xlfn.XLOOKUP(Orders_C[[#This Row],[Store_ID]],Stores_c[Store_ID],Stores_c[City])</f>
        <v>Lake Nicholasburgh</v>
      </c>
      <c r="AA3636" t="str">
        <f>_xlfn.XLOOKUP(Orders_C[[#This Row],[Customer_ID]],Customers_c[Customer_ID],Customers_c[Customer_Name])</f>
        <v>Julie Washington</v>
      </c>
      <c r="AB3636" s="6">
        <f>Orders_C[[#This Row],[Quantity]]*Orders_C[[#This Row],[Unit_Price]]*(1-Orders_C[[#This Row],[Discount %]])+Orders_C[[#This Row],[Tax]]</f>
        <v>954.25</v>
      </c>
      <c r="AC3636" s="9">
        <f>(Orders_C[[#This Row],[Unit_Price]]*Orders_C[[#This Row],[Quantity]])-Orders_C[[#This Row],[Discount]]+Orders_C[[#This Row],[Tax]]</f>
        <v>1048.3499999999999</v>
      </c>
      <c r="AD3636" t="str">
        <f>IF(COUNTIF(Orders_C[[#All],[Customer_ID]],Orders_C[[#This Row],[Customer_ID]])&gt;1,"Repeat","New")</f>
        <v>Repeat</v>
      </c>
      <c r="AE3636" t="str" cm="1">
        <f t="array" ref="AE3636">_xlfn.XLOOKUP(Orders_C[[#This Row],[Store_ID]],Stores_c[[#All],[Store_ID]],Stores_c[[#All],[City]])</f>
        <v>Lake Nicholasburgh</v>
      </c>
      <c r="AF3636" t="str" cm="1">
        <f t="array" ref="AF3636">_xlfn.XLOOKUP(Orders_C[[#This Row],[Store_ID]],Stores_c[[#All],[Store_ID]],Stores_c[[#All],[Manager_Name]])</f>
        <v>Maurice Garcia</v>
      </c>
      <c r="AG3636" t="str" cm="1">
        <f t="array" ref="AG3636">_xlfn.XLOOKUP(Orders_C[[#This Row],[Store_ID]],Stores_c[[#All],[Store_ID]],Stores_c[[#All],[Store_Type]])</f>
        <v>Mall</v>
      </c>
    </row>
    <row r="3637" spans="1:33" x14ac:dyDescent="0.25">
      <c r="A3637">
        <v>7655</v>
      </c>
      <c r="B3637" s="1">
        <v>45930</v>
      </c>
      <c r="C3637" s="2">
        <v>0.29055555555555557</v>
      </c>
      <c r="D3637">
        <v>1117</v>
      </c>
      <c r="E3637">
        <v>201</v>
      </c>
      <c r="F3637">
        <v>421</v>
      </c>
      <c r="G3637">
        <v>334</v>
      </c>
      <c r="H3637">
        <v>3</v>
      </c>
      <c r="I3637">
        <v>351</v>
      </c>
      <c r="J3637">
        <v>15</v>
      </c>
      <c r="K3637">
        <v>17.55</v>
      </c>
      <c r="L3637">
        <v>1055.55</v>
      </c>
      <c r="M3637" t="s">
        <v>19</v>
      </c>
      <c r="N3637" t="s">
        <v>22</v>
      </c>
      <c r="O3637">
        <v>23</v>
      </c>
      <c r="P3637">
        <v>1</v>
      </c>
      <c r="Q3637" t="s">
        <v>1678</v>
      </c>
      <c r="R3637">
        <v>504</v>
      </c>
      <c r="S3637" s="3">
        <v>0.15</v>
      </c>
      <c r="T3637" s="6">
        <v>423.75</v>
      </c>
      <c r="U3637" t="s">
        <v>6335</v>
      </c>
      <c r="V3637">
        <v>2025</v>
      </c>
      <c r="W3637" t="s">
        <v>6329</v>
      </c>
      <c r="X3637" t="str">
        <f>_xlfn.XLOOKUP(Orders_C[[#This Row],[Product_ID]],Products_C[Product_ID],Products_C[Product_Name])</f>
        <v>Krushers</v>
      </c>
      <c r="Y3637" t="str">
        <f>_xlfn.XLOOKUP(Orders_C[[#This Row],[Product_ID]],Products_C[Product_ID],Products_C[Category])</f>
        <v>Dessert</v>
      </c>
      <c r="Z3637" t="str">
        <f>_xlfn.XLOOKUP(Orders_C[[#This Row],[Store_ID]],Stores_c[Store_ID],Stores_c[City])</f>
        <v>Lake Nicholasburgh</v>
      </c>
      <c r="AA3637" t="str">
        <f>_xlfn.XLOOKUP(Orders_C[[#This Row],[Customer_ID]],Customers_c[Customer_ID],Customers_c[Customer_Name])</f>
        <v>Mr. Jeffrey Smith</v>
      </c>
      <c r="AB3637" s="6">
        <f>Orders_C[[#This Row],[Quantity]]*Orders_C[[#This Row],[Unit_Price]]*(1-Orders_C[[#This Row],[Discount %]])+Orders_C[[#This Row],[Tax]]</f>
        <v>912.59999999999991</v>
      </c>
      <c r="AC3637" s="9">
        <f>(Orders_C[[#This Row],[Unit_Price]]*Orders_C[[#This Row],[Quantity]])-Orders_C[[#This Row],[Discount]]+Orders_C[[#This Row],[Tax]]</f>
        <v>1055.55</v>
      </c>
      <c r="AD3637" t="str">
        <f>IF(COUNTIF(Orders_C[[#All],[Customer_ID]],Orders_C[[#This Row],[Customer_ID]])&gt;1,"Repeat","New")</f>
        <v>Repeat</v>
      </c>
      <c r="AE3637" t="str" cm="1">
        <f t="array" ref="AE3637">_xlfn.XLOOKUP(Orders_C[[#This Row],[Store_ID]],Stores_c[[#All],[Store_ID]],Stores_c[[#All],[City]])</f>
        <v>Lake Nicholasburgh</v>
      </c>
      <c r="AF3637" t="str" cm="1">
        <f t="array" ref="AF3637">_xlfn.XLOOKUP(Orders_C[[#This Row],[Store_ID]],Stores_c[[#All],[Store_ID]],Stores_c[[#All],[Manager_Name]])</f>
        <v>Maurice Garcia</v>
      </c>
      <c r="AG3637" t="str" cm="1">
        <f t="array" ref="AG3637">_xlfn.XLOOKUP(Orders_C[[#This Row],[Store_ID]],Stores_c[[#All],[Store_ID]],Stores_c[[#All],[Store_Type]])</f>
        <v>Mall</v>
      </c>
    </row>
    <row r="3638" spans="1:33" x14ac:dyDescent="0.25">
      <c r="A3638">
        <v>9073</v>
      </c>
      <c r="B3638" s="1">
        <v>45904</v>
      </c>
      <c r="C3638" s="2">
        <v>0.97909722222222217</v>
      </c>
      <c r="D3638">
        <v>1761</v>
      </c>
      <c r="E3638">
        <v>210</v>
      </c>
      <c r="F3638">
        <v>417</v>
      </c>
      <c r="G3638">
        <v>329</v>
      </c>
      <c r="H3638">
        <v>3</v>
      </c>
      <c r="I3638">
        <v>351</v>
      </c>
      <c r="J3638">
        <v>15</v>
      </c>
      <c r="K3638">
        <v>17.55</v>
      </c>
      <c r="L3638">
        <v>1055.55</v>
      </c>
      <c r="M3638" t="s">
        <v>19</v>
      </c>
      <c r="N3638" t="s">
        <v>22</v>
      </c>
      <c r="O3638">
        <v>19</v>
      </c>
      <c r="P3638">
        <v>2</v>
      </c>
      <c r="Q3638" t="s">
        <v>3096</v>
      </c>
      <c r="R3638">
        <v>501</v>
      </c>
      <c r="S3638" s="3">
        <v>0.15</v>
      </c>
      <c r="T3638" s="6">
        <v>423.75</v>
      </c>
      <c r="U3638" t="s">
        <v>6335</v>
      </c>
      <c r="V3638">
        <v>2025</v>
      </c>
      <c r="W3638" t="s">
        <v>6333</v>
      </c>
      <c r="X3638" t="str">
        <f>_xlfn.XLOOKUP(Orders_C[[#This Row],[Product_ID]],Products_C[Product_ID],Products_C[Product_Name])</f>
        <v>Rice Bowl</v>
      </c>
      <c r="Y3638" t="str">
        <f>_xlfn.XLOOKUP(Orders_C[[#This Row],[Product_ID]],Products_C[Product_ID],Products_C[Category])</f>
        <v>Dessert</v>
      </c>
      <c r="Z3638" t="str">
        <f>_xlfn.XLOOKUP(Orders_C[[#This Row],[Store_ID]],Stores_c[Store_ID],Stores_c[City])</f>
        <v>East William</v>
      </c>
      <c r="AA3638" t="str">
        <f>_xlfn.XLOOKUP(Orders_C[[#This Row],[Customer_ID]],Customers_c[Customer_ID],Customers_c[Customer_Name])</f>
        <v>Susan Hayes</v>
      </c>
      <c r="AB3638" s="6">
        <f>Orders_C[[#This Row],[Quantity]]*Orders_C[[#This Row],[Unit_Price]]*(1-Orders_C[[#This Row],[Discount %]])+Orders_C[[#This Row],[Tax]]</f>
        <v>912.59999999999991</v>
      </c>
      <c r="AC3638" s="9">
        <f>(Orders_C[[#This Row],[Unit_Price]]*Orders_C[[#This Row],[Quantity]])-Orders_C[[#This Row],[Discount]]+Orders_C[[#This Row],[Tax]]</f>
        <v>1055.55</v>
      </c>
      <c r="AD3638" t="str">
        <f>IF(COUNTIF(Orders_C[[#All],[Customer_ID]],Orders_C[[#This Row],[Customer_ID]])&gt;1,"Repeat","New")</f>
        <v>Repeat</v>
      </c>
      <c r="AE3638" t="str" cm="1">
        <f t="array" ref="AE3638">_xlfn.XLOOKUP(Orders_C[[#This Row],[Store_ID]],Stores_c[[#All],[Store_ID]],Stores_c[[#All],[City]])</f>
        <v>East William</v>
      </c>
      <c r="AF3638" t="str" cm="1">
        <f t="array" ref="AF3638">_xlfn.XLOOKUP(Orders_C[[#This Row],[Store_ID]],Stores_c[[#All],[Store_ID]],Stores_c[[#All],[Manager_Name]])</f>
        <v>Victoria Butler</v>
      </c>
      <c r="AG3638" t="str" cm="1">
        <f t="array" ref="AG3638">_xlfn.XLOOKUP(Orders_C[[#This Row],[Store_ID]],Stores_c[[#All],[Store_ID]],Stores_c[[#All],[Store_Type]])</f>
        <v>Drive-Thru</v>
      </c>
    </row>
    <row r="3639" spans="1:33" x14ac:dyDescent="0.25">
      <c r="A3639">
        <v>6347</v>
      </c>
      <c r="B3639" s="1">
        <v>45796</v>
      </c>
      <c r="C3639" s="2">
        <v>0.12012731481481481</v>
      </c>
      <c r="D3639">
        <v>1407</v>
      </c>
      <c r="E3639">
        <v>205</v>
      </c>
      <c r="F3639">
        <v>456</v>
      </c>
      <c r="G3639">
        <v>305</v>
      </c>
      <c r="H3639">
        <v>4</v>
      </c>
      <c r="I3639">
        <v>266</v>
      </c>
      <c r="J3639">
        <v>15</v>
      </c>
      <c r="K3639">
        <v>13.3</v>
      </c>
      <c r="L3639">
        <v>1062.3</v>
      </c>
      <c r="M3639" t="s">
        <v>18</v>
      </c>
      <c r="N3639" t="s">
        <v>22</v>
      </c>
      <c r="O3639">
        <v>11</v>
      </c>
      <c r="P3639">
        <v>5</v>
      </c>
      <c r="Q3639" t="s">
        <v>370</v>
      </c>
      <c r="R3639">
        <v>506</v>
      </c>
      <c r="S3639" s="3">
        <v>0.15</v>
      </c>
      <c r="T3639" s="6">
        <v>423.9</v>
      </c>
      <c r="U3639" t="s">
        <v>6339</v>
      </c>
      <c r="V3639">
        <v>2025</v>
      </c>
      <c r="W3639" t="s">
        <v>6333</v>
      </c>
      <c r="X3639" t="str">
        <f>_xlfn.XLOOKUP(Orders_C[[#This Row],[Product_ID]],Products_C[Product_ID],Products_C[Product_Name])</f>
        <v>Krushers</v>
      </c>
      <c r="Y3639" t="str">
        <f>_xlfn.XLOOKUP(Orders_C[[#This Row],[Product_ID]],Products_C[Product_ID],Products_C[Category])</f>
        <v>Dessert</v>
      </c>
      <c r="Z3639" t="str">
        <f>_xlfn.XLOOKUP(Orders_C[[#This Row],[Store_ID]],Stores_c[Store_ID],Stores_c[City])</f>
        <v>Port Jacob</v>
      </c>
      <c r="AA3639" t="str">
        <f>_xlfn.XLOOKUP(Orders_C[[#This Row],[Customer_ID]],Customers_c[Customer_ID],Customers_c[Customer_Name])</f>
        <v>Taylor Davis</v>
      </c>
      <c r="AB3639" s="6">
        <f>Orders_C[[#This Row],[Quantity]]*Orders_C[[#This Row],[Unit_Price]]*(1-Orders_C[[#This Row],[Discount %]])+Orders_C[[#This Row],[Tax]]</f>
        <v>917.69999999999993</v>
      </c>
      <c r="AC3639" s="9">
        <f>(Orders_C[[#This Row],[Unit_Price]]*Orders_C[[#This Row],[Quantity]])-Orders_C[[#This Row],[Discount]]+Orders_C[[#This Row],[Tax]]</f>
        <v>1062.3</v>
      </c>
      <c r="AD3639" t="str">
        <f>IF(COUNTIF(Orders_C[[#All],[Customer_ID]],Orders_C[[#This Row],[Customer_ID]])&gt;1,"Repeat","New")</f>
        <v>Repeat</v>
      </c>
      <c r="AE3639" t="str" cm="1">
        <f t="array" ref="AE3639">_xlfn.XLOOKUP(Orders_C[[#This Row],[Store_ID]],Stores_c[[#All],[Store_ID]],Stores_c[[#All],[City]])</f>
        <v>Port Jacob</v>
      </c>
      <c r="AF3639" t="str" cm="1">
        <f t="array" ref="AF3639">_xlfn.XLOOKUP(Orders_C[[#This Row],[Store_ID]],Stores_c[[#All],[Store_ID]],Stores_c[[#All],[Manager_Name]])</f>
        <v>David Harris</v>
      </c>
      <c r="AG3639" t="str" cm="1">
        <f t="array" ref="AG3639">_xlfn.XLOOKUP(Orders_C[[#This Row],[Store_ID]],Stores_c[[#All],[Store_ID]],Stores_c[[#All],[Store_Type]])</f>
        <v>Mall</v>
      </c>
    </row>
    <row r="3640" spans="1:33" x14ac:dyDescent="0.25">
      <c r="A3640">
        <v>9657</v>
      </c>
      <c r="B3640" s="1">
        <v>45859</v>
      </c>
      <c r="C3640" s="2">
        <v>0.69231481481481483</v>
      </c>
      <c r="D3640">
        <v>1328</v>
      </c>
      <c r="E3640">
        <v>215</v>
      </c>
      <c r="F3640">
        <v>406</v>
      </c>
      <c r="G3640">
        <v>320</v>
      </c>
      <c r="H3640">
        <v>4</v>
      </c>
      <c r="I3640">
        <v>263</v>
      </c>
      <c r="J3640">
        <v>10</v>
      </c>
      <c r="K3640">
        <v>13.15</v>
      </c>
      <c r="L3640">
        <v>1055.1500000000001</v>
      </c>
      <c r="M3640" t="s">
        <v>19</v>
      </c>
      <c r="N3640" t="s">
        <v>22</v>
      </c>
      <c r="O3640">
        <v>29</v>
      </c>
      <c r="P3640">
        <v>3</v>
      </c>
      <c r="Q3640" t="s">
        <v>3680</v>
      </c>
      <c r="R3640">
        <v>503</v>
      </c>
      <c r="S3640" s="3">
        <v>0.1</v>
      </c>
      <c r="T3640" s="6">
        <v>423.95000000000016</v>
      </c>
      <c r="U3640" t="s">
        <v>6341</v>
      </c>
      <c r="V3640">
        <v>2025</v>
      </c>
      <c r="W3640" t="s">
        <v>6329</v>
      </c>
      <c r="X3640" t="str">
        <f>_xlfn.XLOOKUP(Orders_C[[#This Row],[Product_ID]],Products_C[Product_ID],Products_C[Product_Name])</f>
        <v>Rice Bowl</v>
      </c>
      <c r="Y3640" t="str">
        <f>_xlfn.XLOOKUP(Orders_C[[#This Row],[Product_ID]],Products_C[Product_ID],Products_C[Category])</f>
        <v>Beverage</v>
      </c>
      <c r="Z3640" t="str">
        <f>_xlfn.XLOOKUP(Orders_C[[#This Row],[Store_ID]],Stores_c[Store_ID],Stores_c[City])</f>
        <v>Sallyburgh</v>
      </c>
      <c r="AA3640" t="str">
        <f>_xlfn.XLOOKUP(Orders_C[[#This Row],[Customer_ID]],Customers_c[Customer_ID],Customers_c[Customer_Name])</f>
        <v>Jennifer Lang</v>
      </c>
      <c r="AB3640" s="6">
        <f>Orders_C[[#This Row],[Quantity]]*Orders_C[[#This Row],[Unit_Price]]*(1-Orders_C[[#This Row],[Discount %]])+Orders_C[[#This Row],[Tax]]</f>
        <v>959.95</v>
      </c>
      <c r="AC3640" s="9">
        <f>(Orders_C[[#This Row],[Unit_Price]]*Orders_C[[#This Row],[Quantity]])-Orders_C[[#This Row],[Discount]]+Orders_C[[#This Row],[Tax]]</f>
        <v>1055.1500000000001</v>
      </c>
      <c r="AD3640" t="str">
        <f>IF(COUNTIF(Orders_C[[#All],[Customer_ID]],Orders_C[[#This Row],[Customer_ID]])&gt;1,"Repeat","New")</f>
        <v>Repeat</v>
      </c>
      <c r="AE3640" t="str" cm="1">
        <f t="array" ref="AE3640">_xlfn.XLOOKUP(Orders_C[[#This Row],[Store_ID]],Stores_c[[#All],[Store_ID]],Stores_c[[#All],[City]])</f>
        <v>Sallyburgh</v>
      </c>
      <c r="AF3640" t="str" cm="1">
        <f t="array" ref="AF3640">_xlfn.XLOOKUP(Orders_C[[#This Row],[Store_ID]],Stores_c[[#All],[Store_ID]],Stores_c[[#All],[Manager_Name]])</f>
        <v>Benjamin Mccoy</v>
      </c>
      <c r="AG3640" t="str" cm="1">
        <f t="array" ref="AG3640">_xlfn.XLOOKUP(Orders_C[[#This Row],[Store_ID]],Stores_c[[#All],[Store_ID]],Stores_c[[#All],[Store_Type]])</f>
        <v>Drive-Thru</v>
      </c>
    </row>
    <row r="3641" spans="1:33" x14ac:dyDescent="0.25">
      <c r="A3641">
        <v>10858</v>
      </c>
      <c r="B3641" s="1">
        <v>45950</v>
      </c>
      <c r="C3641" s="2">
        <v>0.24891203703703704</v>
      </c>
      <c r="D3641">
        <v>1825</v>
      </c>
      <c r="E3641">
        <v>215</v>
      </c>
      <c r="F3641">
        <v>500</v>
      </c>
      <c r="G3641">
        <v>316</v>
      </c>
      <c r="H3641">
        <v>4</v>
      </c>
      <c r="I3641">
        <v>263</v>
      </c>
      <c r="J3641">
        <v>10</v>
      </c>
      <c r="K3641">
        <v>13.15</v>
      </c>
      <c r="L3641">
        <v>1055.1500000000001</v>
      </c>
      <c r="M3641" t="s">
        <v>19</v>
      </c>
      <c r="N3641" t="s">
        <v>21</v>
      </c>
      <c r="O3641">
        <v>44</v>
      </c>
      <c r="P3641">
        <v>4</v>
      </c>
      <c r="Q3641" t="s">
        <v>4881</v>
      </c>
      <c r="R3641">
        <v>504</v>
      </c>
      <c r="S3641" s="3">
        <v>0.1</v>
      </c>
      <c r="T3641" s="6">
        <v>423.95000000000016</v>
      </c>
      <c r="U3641" t="s">
        <v>6332</v>
      </c>
      <c r="V3641">
        <v>2025</v>
      </c>
      <c r="W3641" t="s">
        <v>6331</v>
      </c>
      <c r="X3641" t="str">
        <f>_xlfn.XLOOKUP(Orders_C[[#This Row],[Product_ID]],Products_C[Product_ID],Products_C[Product_Name])</f>
        <v>Popcorn Chicken</v>
      </c>
      <c r="Y3641" t="str">
        <f>_xlfn.XLOOKUP(Orders_C[[#This Row],[Product_ID]],Products_C[Product_ID],Products_C[Category])</f>
        <v>Dessert</v>
      </c>
      <c r="Z3641" t="str">
        <f>_xlfn.XLOOKUP(Orders_C[[#This Row],[Store_ID]],Stores_c[Store_ID],Stores_c[City])</f>
        <v>Sallyburgh</v>
      </c>
      <c r="AA3641" t="str">
        <f>_xlfn.XLOOKUP(Orders_C[[#This Row],[Customer_ID]],Customers_c[Customer_ID],Customers_c[Customer_Name])</f>
        <v>Ethan Gordon</v>
      </c>
      <c r="AB3641" s="6">
        <f>Orders_C[[#This Row],[Quantity]]*Orders_C[[#This Row],[Unit_Price]]*(1-Orders_C[[#This Row],[Discount %]])+Orders_C[[#This Row],[Tax]]</f>
        <v>959.95</v>
      </c>
      <c r="AC3641" s="9">
        <f>(Orders_C[[#This Row],[Unit_Price]]*Orders_C[[#This Row],[Quantity]])-Orders_C[[#This Row],[Discount]]+Orders_C[[#This Row],[Tax]]</f>
        <v>1055.1500000000001</v>
      </c>
      <c r="AD3641" t="str">
        <f>IF(COUNTIF(Orders_C[[#All],[Customer_ID]],Orders_C[[#This Row],[Customer_ID]])&gt;1,"Repeat","New")</f>
        <v>Repeat</v>
      </c>
      <c r="AE3641" t="str" cm="1">
        <f t="array" ref="AE3641">_xlfn.XLOOKUP(Orders_C[[#This Row],[Store_ID]],Stores_c[[#All],[Store_ID]],Stores_c[[#All],[City]])</f>
        <v>Sallyburgh</v>
      </c>
      <c r="AF3641" t="str" cm="1">
        <f t="array" ref="AF3641">_xlfn.XLOOKUP(Orders_C[[#This Row],[Store_ID]],Stores_c[[#All],[Store_ID]],Stores_c[[#All],[Manager_Name]])</f>
        <v>Benjamin Mccoy</v>
      </c>
      <c r="AG3641" t="str" cm="1">
        <f t="array" ref="AG3641">_xlfn.XLOOKUP(Orders_C[[#This Row],[Store_ID]],Stores_c[[#All],[Store_ID]],Stores_c[[#All],[Store_Type]])</f>
        <v>Drive-Thru</v>
      </c>
    </row>
    <row r="3642" spans="1:33" x14ac:dyDescent="0.25">
      <c r="A3642">
        <v>6198</v>
      </c>
      <c r="B3642" s="1">
        <v>46020</v>
      </c>
      <c r="C3642" s="2">
        <v>0.51770833333333333</v>
      </c>
      <c r="D3642">
        <v>1588</v>
      </c>
      <c r="E3642">
        <v>223</v>
      </c>
      <c r="F3642">
        <v>548</v>
      </c>
      <c r="G3642">
        <v>307</v>
      </c>
      <c r="H3642">
        <v>4</v>
      </c>
      <c r="I3642">
        <v>260</v>
      </c>
      <c r="J3642">
        <v>5</v>
      </c>
      <c r="K3642">
        <v>13</v>
      </c>
      <c r="L3642">
        <v>1048</v>
      </c>
      <c r="M3642" t="s">
        <v>18</v>
      </c>
      <c r="N3642" t="s">
        <v>22</v>
      </c>
      <c r="O3642">
        <v>37</v>
      </c>
      <c r="P3642">
        <v>4</v>
      </c>
      <c r="Q3642" t="s">
        <v>221</v>
      </c>
      <c r="R3642">
        <v>503</v>
      </c>
      <c r="S3642" s="3">
        <v>0.05</v>
      </c>
      <c r="T3642" s="6">
        <v>424</v>
      </c>
      <c r="U3642" t="s">
        <v>6328</v>
      </c>
      <c r="V3642">
        <v>2025</v>
      </c>
      <c r="W3642" t="s">
        <v>6329</v>
      </c>
      <c r="X3642" t="str">
        <f>_xlfn.XLOOKUP(Orders_C[[#This Row],[Product_ID]],Products_C[Product_ID],Products_C[Product_Name])</f>
        <v>Chicken Wings</v>
      </c>
      <c r="Y3642" t="str">
        <f>_xlfn.XLOOKUP(Orders_C[[#This Row],[Product_ID]],Products_C[Product_ID],Products_C[Category])</f>
        <v>Chicken</v>
      </c>
      <c r="Z3642" t="str">
        <f>_xlfn.XLOOKUP(Orders_C[[#This Row],[Store_ID]],Stores_c[Store_ID],Stores_c[City])</f>
        <v>Chambershaven</v>
      </c>
      <c r="AA3642" t="str">
        <f>_xlfn.XLOOKUP(Orders_C[[#This Row],[Customer_ID]],Customers_c[Customer_ID],Customers_c[Customer_Name])</f>
        <v>Joy Santana</v>
      </c>
      <c r="AB3642" s="6">
        <f>Orders_C[[#This Row],[Quantity]]*Orders_C[[#This Row],[Unit_Price]]*(1-Orders_C[[#This Row],[Discount %]])+Orders_C[[#This Row],[Tax]]</f>
        <v>1001</v>
      </c>
      <c r="AC3642" s="9">
        <f>(Orders_C[[#This Row],[Unit_Price]]*Orders_C[[#This Row],[Quantity]])-Orders_C[[#This Row],[Discount]]+Orders_C[[#This Row],[Tax]]</f>
        <v>1048</v>
      </c>
      <c r="AD3642" t="str">
        <f>IF(COUNTIF(Orders_C[[#All],[Customer_ID]],Orders_C[[#This Row],[Customer_ID]])&gt;1,"Repeat","New")</f>
        <v>Repeat</v>
      </c>
      <c r="AE3642" t="str" cm="1">
        <f t="array" ref="AE3642">_xlfn.XLOOKUP(Orders_C[[#This Row],[Store_ID]],Stores_c[[#All],[Store_ID]],Stores_c[[#All],[City]])</f>
        <v>Chambershaven</v>
      </c>
      <c r="AF3642" t="str" cm="1">
        <f t="array" ref="AF3642">_xlfn.XLOOKUP(Orders_C[[#This Row],[Store_ID]],Stores_c[[#All],[Store_ID]],Stores_c[[#All],[Manager_Name]])</f>
        <v>Virginia Webster</v>
      </c>
      <c r="AG3642" t="str" cm="1">
        <f t="array" ref="AG3642">_xlfn.XLOOKUP(Orders_C[[#This Row],[Store_ID]],Stores_c[[#All],[Store_ID]],Stores_c[[#All],[Store_Type]])</f>
        <v>Street</v>
      </c>
    </row>
    <row r="3643" spans="1:33" x14ac:dyDescent="0.25">
      <c r="A3643">
        <v>9166</v>
      </c>
      <c r="B3643" s="1">
        <v>45966</v>
      </c>
      <c r="C3643" s="2">
        <v>0.29370370370370369</v>
      </c>
      <c r="D3643">
        <v>1045</v>
      </c>
      <c r="E3643">
        <v>214</v>
      </c>
      <c r="F3643">
        <v>415</v>
      </c>
      <c r="G3643">
        <v>339</v>
      </c>
      <c r="H3643">
        <v>4</v>
      </c>
      <c r="I3643">
        <v>257</v>
      </c>
      <c r="J3643">
        <v>0</v>
      </c>
      <c r="K3643">
        <v>12.85</v>
      </c>
      <c r="L3643">
        <v>1040.8499999999999</v>
      </c>
      <c r="M3643" t="s">
        <v>18</v>
      </c>
      <c r="N3643" t="s">
        <v>21</v>
      </c>
      <c r="O3643">
        <v>56</v>
      </c>
      <c r="P3643">
        <v>1</v>
      </c>
      <c r="Q3643" t="s">
        <v>3189</v>
      </c>
      <c r="R3643">
        <v>503</v>
      </c>
      <c r="S3643" s="3">
        <v>0</v>
      </c>
      <c r="T3643" s="6">
        <v>424.04999999999995</v>
      </c>
      <c r="U3643" t="s">
        <v>6336</v>
      </c>
      <c r="V3643">
        <v>2025</v>
      </c>
      <c r="W3643" t="s">
        <v>6331</v>
      </c>
      <c r="X3643" t="str">
        <f>_xlfn.XLOOKUP(Orders_C[[#This Row],[Product_ID]],Products_C[Product_ID],Products_C[Product_Name])</f>
        <v>Veg Burger</v>
      </c>
      <c r="Y3643" t="str">
        <f>_xlfn.XLOOKUP(Orders_C[[#This Row],[Product_ID]],Products_C[Product_ID],Products_C[Category])</f>
        <v>Burger</v>
      </c>
      <c r="Z3643" t="str">
        <f>_xlfn.XLOOKUP(Orders_C[[#This Row],[Store_ID]],Stores_c[Store_ID],Stores_c[City])</f>
        <v>New Robert</v>
      </c>
      <c r="AA3643" t="str">
        <f>_xlfn.XLOOKUP(Orders_C[[#This Row],[Customer_ID]],Customers_c[Customer_ID],Customers_c[Customer_Name])</f>
        <v>Michael Gillespie</v>
      </c>
      <c r="AB3643" s="6">
        <f>Orders_C[[#This Row],[Quantity]]*Orders_C[[#This Row],[Unit_Price]]*(1-Orders_C[[#This Row],[Discount %]])+Orders_C[[#This Row],[Tax]]</f>
        <v>1040.8499999999999</v>
      </c>
      <c r="AC3643" s="9">
        <f>(Orders_C[[#This Row],[Unit_Price]]*Orders_C[[#This Row],[Quantity]])-Orders_C[[#This Row],[Discount]]+Orders_C[[#This Row],[Tax]]</f>
        <v>1040.8499999999999</v>
      </c>
      <c r="AD3643" t="str">
        <f>IF(COUNTIF(Orders_C[[#All],[Customer_ID]],Orders_C[[#This Row],[Customer_ID]])&gt;1,"Repeat","New")</f>
        <v>Repeat</v>
      </c>
      <c r="AE3643" t="str" cm="1">
        <f t="array" ref="AE3643">_xlfn.XLOOKUP(Orders_C[[#This Row],[Store_ID]],Stores_c[[#All],[Store_ID]],Stores_c[[#All],[City]])</f>
        <v>New Robert</v>
      </c>
      <c r="AF3643" t="str" cm="1">
        <f t="array" ref="AF3643">_xlfn.XLOOKUP(Orders_C[[#This Row],[Store_ID]],Stores_c[[#All],[Store_ID]],Stores_c[[#All],[Manager_Name]])</f>
        <v>Krista Webb</v>
      </c>
      <c r="AG3643" t="str" cm="1">
        <f t="array" ref="AG3643">_xlfn.XLOOKUP(Orders_C[[#This Row],[Store_ID]],Stores_c[[#All],[Store_ID]],Stores_c[[#All],[Store_Type]])</f>
        <v>Drive-Thru</v>
      </c>
    </row>
    <row r="3644" spans="1:33" x14ac:dyDescent="0.25">
      <c r="A3644">
        <v>7266</v>
      </c>
      <c r="B3644" s="1">
        <v>45749</v>
      </c>
      <c r="C3644" s="2">
        <v>0.23896990740740739</v>
      </c>
      <c r="D3644">
        <v>1046</v>
      </c>
      <c r="E3644">
        <v>202</v>
      </c>
      <c r="F3644">
        <v>455</v>
      </c>
      <c r="G3644">
        <v>321</v>
      </c>
      <c r="H3644">
        <v>3</v>
      </c>
      <c r="I3644">
        <v>340</v>
      </c>
      <c r="J3644">
        <v>0</v>
      </c>
      <c r="K3644">
        <v>17</v>
      </c>
      <c r="L3644">
        <v>1037</v>
      </c>
      <c r="M3644" t="s">
        <v>18</v>
      </c>
      <c r="N3644" t="s">
        <v>22</v>
      </c>
      <c r="O3644">
        <v>58</v>
      </c>
      <c r="P3644">
        <v>1</v>
      </c>
      <c r="Q3644" t="s">
        <v>1289</v>
      </c>
      <c r="R3644">
        <v>504</v>
      </c>
      <c r="S3644" s="3">
        <v>0</v>
      </c>
      <c r="T3644" s="6">
        <v>425</v>
      </c>
      <c r="U3644" t="s">
        <v>6337</v>
      </c>
      <c r="V3644">
        <v>2025</v>
      </c>
      <c r="W3644" t="s">
        <v>6331</v>
      </c>
      <c r="X3644" t="str">
        <f>_xlfn.XLOOKUP(Orders_C[[#This Row],[Product_ID]],Products_C[Product_ID],Products_C[Product_Name])</f>
        <v>Cold Coffee</v>
      </c>
      <c r="Y3644" t="str">
        <f>_xlfn.XLOOKUP(Orders_C[[#This Row],[Product_ID]],Products_C[Product_ID],Products_C[Category])</f>
        <v>Dessert</v>
      </c>
      <c r="Z3644" t="str">
        <f>_xlfn.XLOOKUP(Orders_C[[#This Row],[Store_ID]],Stores_c[Store_ID],Stores_c[City])</f>
        <v>Rebekahside</v>
      </c>
      <c r="AA3644" t="str">
        <f>_xlfn.XLOOKUP(Orders_C[[#This Row],[Customer_ID]],Customers_c[Customer_ID],Customers_c[Customer_Name])</f>
        <v>Belinda Wiggins</v>
      </c>
      <c r="AB3644" s="6">
        <f>Orders_C[[#This Row],[Quantity]]*Orders_C[[#This Row],[Unit_Price]]*(1-Orders_C[[#This Row],[Discount %]])+Orders_C[[#This Row],[Tax]]</f>
        <v>1037</v>
      </c>
      <c r="AC3644" s="9">
        <f>(Orders_C[[#This Row],[Unit_Price]]*Orders_C[[#This Row],[Quantity]])-Orders_C[[#This Row],[Discount]]+Orders_C[[#This Row],[Tax]]</f>
        <v>1037</v>
      </c>
      <c r="AD3644" t="str">
        <f>IF(COUNTIF(Orders_C[[#All],[Customer_ID]],Orders_C[[#This Row],[Customer_ID]])&gt;1,"Repeat","New")</f>
        <v>Repeat</v>
      </c>
      <c r="AE3644" t="str" cm="1">
        <f t="array" ref="AE3644">_xlfn.XLOOKUP(Orders_C[[#This Row],[Store_ID]],Stores_c[[#All],[Store_ID]],Stores_c[[#All],[City]])</f>
        <v>Rebekahside</v>
      </c>
      <c r="AF3644" t="str" cm="1">
        <f t="array" ref="AF3644">_xlfn.XLOOKUP(Orders_C[[#This Row],[Store_ID]],Stores_c[[#All],[Store_ID]],Stores_c[[#All],[Manager_Name]])</f>
        <v>Mark Ray</v>
      </c>
      <c r="AG3644" t="str" cm="1">
        <f t="array" ref="AG3644">_xlfn.XLOOKUP(Orders_C[[#This Row],[Store_ID]],Stores_c[[#All],[Store_ID]],Stores_c[[#All],[Store_Type]])</f>
        <v>Drive-Thru</v>
      </c>
    </row>
    <row r="3645" spans="1:33" x14ac:dyDescent="0.25">
      <c r="A3645">
        <v>9236</v>
      </c>
      <c r="B3645" s="1">
        <v>45804</v>
      </c>
      <c r="C3645" s="2">
        <v>0.70599537037037041</v>
      </c>
      <c r="D3645">
        <v>1704</v>
      </c>
      <c r="E3645">
        <v>208</v>
      </c>
      <c r="F3645">
        <v>529</v>
      </c>
      <c r="G3645">
        <v>309</v>
      </c>
      <c r="H3645">
        <v>3</v>
      </c>
      <c r="I3645">
        <v>348</v>
      </c>
      <c r="J3645">
        <v>10</v>
      </c>
      <c r="K3645">
        <v>17.399999999999999</v>
      </c>
      <c r="L3645">
        <v>1051.4000000000001</v>
      </c>
      <c r="M3645" t="s">
        <v>18</v>
      </c>
      <c r="N3645" t="s">
        <v>23</v>
      </c>
      <c r="O3645">
        <v>43</v>
      </c>
      <c r="P3645">
        <v>4</v>
      </c>
      <c r="Q3645" t="s">
        <v>3259</v>
      </c>
      <c r="R3645">
        <v>508</v>
      </c>
      <c r="S3645" s="3">
        <v>0.1</v>
      </c>
      <c r="T3645" s="6">
        <v>425.00000000000011</v>
      </c>
      <c r="U3645" t="s">
        <v>6339</v>
      </c>
      <c r="V3645">
        <v>2025</v>
      </c>
      <c r="W3645" t="s">
        <v>6331</v>
      </c>
      <c r="X3645" t="str">
        <f>_xlfn.XLOOKUP(Orders_C[[#This Row],[Product_ID]],Products_C[Product_ID],Products_C[Product_Name])</f>
        <v>Chicken Bucket</v>
      </c>
      <c r="Y3645" t="str">
        <f>_xlfn.XLOOKUP(Orders_C[[#This Row],[Product_ID]],Products_C[Product_ID],Products_C[Category])</f>
        <v>Dessert</v>
      </c>
      <c r="Z3645" t="str">
        <f>_xlfn.XLOOKUP(Orders_C[[#This Row],[Store_ID]],Stores_c[Store_ID],Stores_c[City])</f>
        <v>Tracyview</v>
      </c>
      <c r="AA3645" t="str">
        <f>_xlfn.XLOOKUP(Orders_C[[#This Row],[Customer_ID]],Customers_c[Customer_ID],Customers_c[Customer_Name])</f>
        <v>Scott King</v>
      </c>
      <c r="AB3645" s="6">
        <f>Orders_C[[#This Row],[Quantity]]*Orders_C[[#This Row],[Unit_Price]]*(1-Orders_C[[#This Row],[Discount %]])+Orders_C[[#This Row],[Tax]]</f>
        <v>957</v>
      </c>
      <c r="AC3645" s="9">
        <f>(Orders_C[[#This Row],[Unit_Price]]*Orders_C[[#This Row],[Quantity]])-Orders_C[[#This Row],[Discount]]+Orders_C[[#This Row],[Tax]]</f>
        <v>1051.4000000000001</v>
      </c>
      <c r="AD3645" t="str">
        <f>IF(COUNTIF(Orders_C[[#All],[Customer_ID]],Orders_C[[#This Row],[Customer_ID]])&gt;1,"Repeat","New")</f>
        <v>Repeat</v>
      </c>
      <c r="AE3645" t="str" cm="1">
        <f t="array" ref="AE3645">_xlfn.XLOOKUP(Orders_C[[#This Row],[Store_ID]],Stores_c[[#All],[Store_ID]],Stores_c[[#All],[City]])</f>
        <v>Tracyview</v>
      </c>
      <c r="AF3645" t="str" cm="1">
        <f t="array" ref="AF3645">_xlfn.XLOOKUP(Orders_C[[#This Row],[Store_ID]],Stores_c[[#All],[Store_ID]],Stores_c[[#All],[Manager_Name]])</f>
        <v>Jeremiah Lee</v>
      </c>
      <c r="AG3645" t="str" cm="1">
        <f t="array" ref="AG3645">_xlfn.XLOOKUP(Orders_C[[#This Row],[Store_ID]],Stores_c[[#All],[Store_ID]],Stores_c[[#All],[Store_Type]])</f>
        <v>Mall</v>
      </c>
    </row>
    <row r="3646" spans="1:33" x14ac:dyDescent="0.25">
      <c r="A3646">
        <v>6581</v>
      </c>
      <c r="B3646" s="1">
        <v>45896</v>
      </c>
      <c r="C3646" s="2">
        <v>0.95534722222222224</v>
      </c>
      <c r="D3646">
        <v>1819</v>
      </c>
      <c r="E3646">
        <v>201</v>
      </c>
      <c r="F3646">
        <v>478</v>
      </c>
      <c r="G3646">
        <v>331</v>
      </c>
      <c r="H3646">
        <v>4</v>
      </c>
      <c r="I3646">
        <v>267</v>
      </c>
      <c r="J3646">
        <v>15</v>
      </c>
      <c r="K3646">
        <v>13.35</v>
      </c>
      <c r="L3646">
        <v>1066.3499999999999</v>
      </c>
      <c r="M3646" t="s">
        <v>20</v>
      </c>
      <c r="N3646" t="s">
        <v>22</v>
      </c>
      <c r="O3646">
        <v>21</v>
      </c>
      <c r="P3646">
        <v>3</v>
      </c>
      <c r="Q3646" t="s">
        <v>604</v>
      </c>
      <c r="R3646">
        <v>510</v>
      </c>
      <c r="S3646" s="3">
        <v>0.15</v>
      </c>
      <c r="T3646" s="6">
        <v>425.54999999999995</v>
      </c>
      <c r="U3646" t="s">
        <v>6342</v>
      </c>
      <c r="V3646">
        <v>2025</v>
      </c>
      <c r="W3646" t="s">
        <v>6329</v>
      </c>
      <c r="X3646" t="str">
        <f>_xlfn.XLOOKUP(Orders_C[[#This Row],[Product_ID]],Products_C[Product_ID],Products_C[Product_Name])</f>
        <v>Chicken Bucket</v>
      </c>
      <c r="Y3646" t="str">
        <f>_xlfn.XLOOKUP(Orders_C[[#This Row],[Product_ID]],Products_C[Product_ID],Products_C[Category])</f>
        <v>Beverage</v>
      </c>
      <c r="Z3646" t="str">
        <f>_xlfn.XLOOKUP(Orders_C[[#This Row],[Store_ID]],Stores_c[Store_ID],Stores_c[City])</f>
        <v>Lake Nicholasburgh</v>
      </c>
      <c r="AA3646" t="str">
        <f>_xlfn.XLOOKUP(Orders_C[[#This Row],[Customer_ID]],Customers_c[Customer_ID],Customers_c[Customer_Name])</f>
        <v>Cheryl Brennan</v>
      </c>
      <c r="AB3646" s="6">
        <f>Orders_C[[#This Row],[Quantity]]*Orders_C[[#This Row],[Unit_Price]]*(1-Orders_C[[#This Row],[Discount %]])+Orders_C[[#This Row],[Tax]]</f>
        <v>921.15</v>
      </c>
      <c r="AC3646" s="9">
        <f>(Orders_C[[#This Row],[Unit_Price]]*Orders_C[[#This Row],[Quantity]])-Orders_C[[#This Row],[Discount]]+Orders_C[[#This Row],[Tax]]</f>
        <v>1066.3499999999999</v>
      </c>
      <c r="AD3646" t="str">
        <f>IF(COUNTIF(Orders_C[[#All],[Customer_ID]],Orders_C[[#This Row],[Customer_ID]])&gt;1,"Repeat","New")</f>
        <v>Repeat</v>
      </c>
      <c r="AE3646" t="str" cm="1">
        <f t="array" ref="AE3646">_xlfn.XLOOKUP(Orders_C[[#This Row],[Store_ID]],Stores_c[[#All],[Store_ID]],Stores_c[[#All],[City]])</f>
        <v>Lake Nicholasburgh</v>
      </c>
      <c r="AF3646" t="str" cm="1">
        <f t="array" ref="AF3646">_xlfn.XLOOKUP(Orders_C[[#This Row],[Store_ID]],Stores_c[[#All],[Store_ID]],Stores_c[[#All],[Manager_Name]])</f>
        <v>Maurice Garcia</v>
      </c>
      <c r="AG3646" t="str" cm="1">
        <f t="array" ref="AG3646">_xlfn.XLOOKUP(Orders_C[[#This Row],[Store_ID]],Stores_c[[#All],[Store_ID]],Stores_c[[#All],[Store_Type]])</f>
        <v>Mall</v>
      </c>
    </row>
    <row r="3647" spans="1:33" x14ac:dyDescent="0.25">
      <c r="A3647">
        <v>8339</v>
      </c>
      <c r="B3647" s="1">
        <v>45729</v>
      </c>
      <c r="C3647" s="2">
        <v>0.45930555555555558</v>
      </c>
      <c r="D3647">
        <v>1610</v>
      </c>
      <c r="E3647">
        <v>215</v>
      </c>
      <c r="F3647">
        <v>455</v>
      </c>
      <c r="G3647">
        <v>315</v>
      </c>
      <c r="H3647">
        <v>4</v>
      </c>
      <c r="I3647">
        <v>264</v>
      </c>
      <c r="J3647">
        <v>10</v>
      </c>
      <c r="K3647">
        <v>13.2</v>
      </c>
      <c r="L3647">
        <v>1059.2</v>
      </c>
      <c r="M3647" t="s">
        <v>18</v>
      </c>
      <c r="N3647" t="s">
        <v>21</v>
      </c>
      <c r="O3647">
        <v>16</v>
      </c>
      <c r="P3647">
        <v>3</v>
      </c>
      <c r="Q3647" t="s">
        <v>2362</v>
      </c>
      <c r="R3647">
        <v>509</v>
      </c>
      <c r="S3647" s="3">
        <v>0.1</v>
      </c>
      <c r="T3647" s="6">
        <v>425.6</v>
      </c>
      <c r="U3647" t="s">
        <v>6334</v>
      </c>
      <c r="V3647">
        <v>2025</v>
      </c>
      <c r="W3647" t="s">
        <v>6333</v>
      </c>
      <c r="X3647" t="str">
        <f>_xlfn.XLOOKUP(Orders_C[[#This Row],[Product_ID]],Products_C[Product_ID],Products_C[Product_Name])</f>
        <v>Popcorn Chicken</v>
      </c>
      <c r="Y3647" t="str">
        <f>_xlfn.XLOOKUP(Orders_C[[#This Row],[Product_ID]],Products_C[Product_ID],Products_C[Category])</f>
        <v>Beverage</v>
      </c>
      <c r="Z3647" t="str">
        <f>_xlfn.XLOOKUP(Orders_C[[#This Row],[Store_ID]],Stores_c[Store_ID],Stores_c[City])</f>
        <v>Sallyburgh</v>
      </c>
      <c r="AA3647" t="str">
        <f>_xlfn.XLOOKUP(Orders_C[[#This Row],[Customer_ID]],Customers_c[Customer_ID],Customers_c[Customer_Name])</f>
        <v>Michelle Palmer</v>
      </c>
      <c r="AB3647" s="6">
        <f>Orders_C[[#This Row],[Quantity]]*Orders_C[[#This Row],[Unit_Price]]*(1-Orders_C[[#This Row],[Discount %]])+Orders_C[[#This Row],[Tax]]</f>
        <v>963.6</v>
      </c>
      <c r="AC3647" s="9">
        <f>(Orders_C[[#This Row],[Unit_Price]]*Orders_C[[#This Row],[Quantity]])-Orders_C[[#This Row],[Discount]]+Orders_C[[#This Row],[Tax]]</f>
        <v>1059.2</v>
      </c>
      <c r="AD3647" t="str">
        <f>IF(COUNTIF(Orders_C[[#All],[Customer_ID]],Orders_C[[#This Row],[Customer_ID]])&gt;1,"Repeat","New")</f>
        <v>Repeat</v>
      </c>
      <c r="AE3647" t="str" cm="1">
        <f t="array" ref="AE3647">_xlfn.XLOOKUP(Orders_C[[#This Row],[Store_ID]],Stores_c[[#All],[Store_ID]],Stores_c[[#All],[City]])</f>
        <v>Sallyburgh</v>
      </c>
      <c r="AF3647" t="str" cm="1">
        <f t="array" ref="AF3647">_xlfn.XLOOKUP(Orders_C[[#This Row],[Store_ID]],Stores_c[[#All],[Store_ID]],Stores_c[[#All],[Manager_Name]])</f>
        <v>Benjamin Mccoy</v>
      </c>
      <c r="AG3647" t="str" cm="1">
        <f t="array" ref="AG3647">_xlfn.XLOOKUP(Orders_C[[#This Row],[Store_ID]],Stores_c[[#All],[Store_ID]],Stores_c[[#All],[Store_Type]])</f>
        <v>Drive-Thru</v>
      </c>
    </row>
    <row r="3648" spans="1:33" x14ac:dyDescent="0.25">
      <c r="A3648">
        <v>8343</v>
      </c>
      <c r="B3648" s="1">
        <v>46002</v>
      </c>
      <c r="C3648" s="2">
        <v>0.82820601851851849</v>
      </c>
      <c r="D3648">
        <v>1441</v>
      </c>
      <c r="E3648">
        <v>224</v>
      </c>
      <c r="F3648">
        <v>441</v>
      </c>
      <c r="G3648">
        <v>330</v>
      </c>
      <c r="H3648">
        <v>4</v>
      </c>
      <c r="I3648">
        <v>264</v>
      </c>
      <c r="J3648">
        <v>10</v>
      </c>
      <c r="K3648">
        <v>13.2</v>
      </c>
      <c r="L3648">
        <v>1059.2</v>
      </c>
      <c r="M3648" t="s">
        <v>20</v>
      </c>
      <c r="N3648" t="s">
        <v>23</v>
      </c>
      <c r="O3648">
        <v>54</v>
      </c>
      <c r="P3648">
        <v>2</v>
      </c>
      <c r="Q3648" t="s">
        <v>2366</v>
      </c>
      <c r="R3648">
        <v>501</v>
      </c>
      <c r="S3648" s="3">
        <v>0.1</v>
      </c>
      <c r="T3648" s="6">
        <v>425.6</v>
      </c>
      <c r="U3648" t="s">
        <v>6328</v>
      </c>
      <c r="V3648">
        <v>2025</v>
      </c>
      <c r="W3648" t="s">
        <v>6331</v>
      </c>
      <c r="X3648" t="str">
        <f>_xlfn.XLOOKUP(Orders_C[[#This Row],[Product_ID]],Products_C[Product_ID],Products_C[Product_Name])</f>
        <v>Rice Bowl</v>
      </c>
      <c r="Y3648" t="str">
        <f>_xlfn.XLOOKUP(Orders_C[[#This Row],[Product_ID]],Products_C[Product_ID],Products_C[Category])</f>
        <v>Beverage</v>
      </c>
      <c r="Z3648" t="str">
        <f>_xlfn.XLOOKUP(Orders_C[[#This Row],[Store_ID]],Stores_c[Store_ID],Stores_c[City])</f>
        <v>Valdezton</v>
      </c>
      <c r="AA3648" t="str">
        <f>_xlfn.XLOOKUP(Orders_C[[#This Row],[Customer_ID]],Customers_c[Customer_ID],Customers_c[Customer_Name])</f>
        <v>Erica Howard</v>
      </c>
      <c r="AB3648" s="6">
        <f>Orders_C[[#This Row],[Quantity]]*Orders_C[[#This Row],[Unit_Price]]*(1-Orders_C[[#This Row],[Discount %]])+Orders_C[[#This Row],[Tax]]</f>
        <v>963.6</v>
      </c>
      <c r="AC3648" s="9">
        <f>(Orders_C[[#This Row],[Unit_Price]]*Orders_C[[#This Row],[Quantity]])-Orders_C[[#This Row],[Discount]]+Orders_C[[#This Row],[Tax]]</f>
        <v>1059.2</v>
      </c>
      <c r="AD3648" t="str">
        <f>IF(COUNTIF(Orders_C[[#All],[Customer_ID]],Orders_C[[#This Row],[Customer_ID]])&gt;1,"Repeat","New")</f>
        <v>Repeat</v>
      </c>
      <c r="AE3648" t="str" cm="1">
        <f t="array" ref="AE3648">_xlfn.XLOOKUP(Orders_C[[#This Row],[Store_ID]],Stores_c[[#All],[Store_ID]],Stores_c[[#All],[City]])</f>
        <v>Valdezton</v>
      </c>
      <c r="AF3648" t="str" cm="1">
        <f t="array" ref="AF3648">_xlfn.XLOOKUP(Orders_C[[#This Row],[Store_ID]],Stores_c[[#All],[Store_ID]],Stores_c[[#All],[Manager_Name]])</f>
        <v>John Rodriguez</v>
      </c>
      <c r="AG3648" t="str" cm="1">
        <f t="array" ref="AG3648">_xlfn.XLOOKUP(Orders_C[[#This Row],[Store_ID]],Stores_c[[#All],[Store_ID]],Stores_c[[#All],[Store_Type]])</f>
        <v>Street</v>
      </c>
    </row>
    <row r="3649" spans="1:33" x14ac:dyDescent="0.25">
      <c r="A3649">
        <v>9305</v>
      </c>
      <c r="B3649" s="1">
        <v>45756</v>
      </c>
      <c r="C3649" s="2">
        <v>0.96538194444444447</v>
      </c>
      <c r="D3649">
        <v>1125</v>
      </c>
      <c r="E3649">
        <v>207</v>
      </c>
      <c r="F3649">
        <v>493</v>
      </c>
      <c r="G3649">
        <v>304</v>
      </c>
      <c r="H3649">
        <v>4</v>
      </c>
      <c r="I3649">
        <v>264</v>
      </c>
      <c r="J3649">
        <v>10</v>
      </c>
      <c r="K3649">
        <v>13.2</v>
      </c>
      <c r="L3649">
        <v>1059.2</v>
      </c>
      <c r="M3649" t="s">
        <v>19</v>
      </c>
      <c r="N3649" t="s">
        <v>21</v>
      </c>
      <c r="O3649">
        <v>56</v>
      </c>
      <c r="P3649">
        <v>5</v>
      </c>
      <c r="Q3649" t="s">
        <v>3328</v>
      </c>
      <c r="R3649">
        <v>504</v>
      </c>
      <c r="S3649" s="3">
        <v>0.1</v>
      </c>
      <c r="T3649" s="6">
        <v>425.6</v>
      </c>
      <c r="U3649" t="s">
        <v>6337</v>
      </c>
      <c r="V3649">
        <v>2025</v>
      </c>
      <c r="W3649" t="s">
        <v>6331</v>
      </c>
      <c r="X3649" t="str">
        <f>_xlfn.XLOOKUP(Orders_C[[#This Row],[Product_ID]],Products_C[Product_ID],Products_C[Product_Name])</f>
        <v>Veg Burger</v>
      </c>
      <c r="Y3649" t="str">
        <f>_xlfn.XLOOKUP(Orders_C[[#This Row],[Product_ID]],Products_C[Product_ID],Products_C[Category])</f>
        <v>Burger</v>
      </c>
      <c r="Z3649" t="str">
        <f>_xlfn.XLOOKUP(Orders_C[[#This Row],[Store_ID]],Stores_c[Store_ID],Stores_c[City])</f>
        <v>Christineton</v>
      </c>
      <c r="AA3649" t="str">
        <f>_xlfn.XLOOKUP(Orders_C[[#This Row],[Customer_ID]],Customers_c[Customer_ID],Customers_c[Customer_Name])</f>
        <v>Thomas Moreno</v>
      </c>
      <c r="AB3649" s="6">
        <f>Orders_C[[#This Row],[Quantity]]*Orders_C[[#This Row],[Unit_Price]]*(1-Orders_C[[#This Row],[Discount %]])+Orders_C[[#This Row],[Tax]]</f>
        <v>963.6</v>
      </c>
      <c r="AC3649" s="9">
        <f>(Orders_C[[#This Row],[Unit_Price]]*Orders_C[[#This Row],[Quantity]])-Orders_C[[#This Row],[Discount]]+Orders_C[[#This Row],[Tax]]</f>
        <v>1059.2</v>
      </c>
      <c r="AD3649" t="str">
        <f>IF(COUNTIF(Orders_C[[#All],[Customer_ID]],Orders_C[[#This Row],[Customer_ID]])&gt;1,"Repeat","New")</f>
        <v>Repeat</v>
      </c>
      <c r="AE3649" t="str" cm="1">
        <f t="array" ref="AE3649">_xlfn.XLOOKUP(Orders_C[[#This Row],[Store_ID]],Stores_c[[#All],[Store_ID]],Stores_c[[#All],[City]])</f>
        <v>Christineton</v>
      </c>
      <c r="AF3649" t="str" cm="1">
        <f t="array" ref="AF3649">_xlfn.XLOOKUP(Orders_C[[#This Row],[Store_ID]],Stores_c[[#All],[Store_ID]],Stores_c[[#All],[Manager_Name]])</f>
        <v>Dr. William Hubbard MD</v>
      </c>
      <c r="AG3649" t="str" cm="1">
        <f t="array" ref="AG3649">_xlfn.XLOOKUP(Orders_C[[#This Row],[Store_ID]],Stores_c[[#All],[Store_ID]],Stores_c[[#All],[Store_Type]])</f>
        <v>Street</v>
      </c>
    </row>
    <row r="3650" spans="1:33" x14ac:dyDescent="0.25">
      <c r="A3650">
        <v>10778</v>
      </c>
      <c r="B3650" s="1">
        <v>45886</v>
      </c>
      <c r="C3650" s="2">
        <v>0.21518518518518517</v>
      </c>
      <c r="D3650">
        <v>1761</v>
      </c>
      <c r="E3650">
        <v>213</v>
      </c>
      <c r="F3650">
        <v>466</v>
      </c>
      <c r="G3650">
        <v>320</v>
      </c>
      <c r="H3650">
        <v>4</v>
      </c>
      <c r="I3650">
        <v>261</v>
      </c>
      <c r="J3650">
        <v>5</v>
      </c>
      <c r="K3650">
        <v>13.05</v>
      </c>
      <c r="L3650">
        <v>1052.05</v>
      </c>
      <c r="M3650" t="s">
        <v>20</v>
      </c>
      <c r="N3650" t="s">
        <v>22</v>
      </c>
      <c r="O3650">
        <v>29</v>
      </c>
      <c r="P3650">
        <v>2</v>
      </c>
      <c r="Q3650" t="s">
        <v>4801</v>
      </c>
      <c r="R3650">
        <v>506</v>
      </c>
      <c r="S3650" s="3">
        <v>0.05</v>
      </c>
      <c r="T3650" s="6">
        <v>425.65</v>
      </c>
      <c r="U3650" t="s">
        <v>6342</v>
      </c>
      <c r="V3650">
        <v>2025</v>
      </c>
      <c r="W3650" t="s">
        <v>6329</v>
      </c>
      <c r="X3650" t="str">
        <f>_xlfn.XLOOKUP(Orders_C[[#This Row],[Product_ID]],Products_C[Product_ID],Products_C[Product_Name])</f>
        <v>Rice Bowl</v>
      </c>
      <c r="Y3650" t="str">
        <f>_xlfn.XLOOKUP(Orders_C[[#This Row],[Product_ID]],Products_C[Product_ID],Products_C[Category])</f>
        <v>Beverage</v>
      </c>
      <c r="Z3650" t="str">
        <f>_xlfn.XLOOKUP(Orders_C[[#This Row],[Store_ID]],Stores_c[Store_ID],Stores_c[City])</f>
        <v>Lake Kristashire</v>
      </c>
      <c r="AA3650" t="str">
        <f>_xlfn.XLOOKUP(Orders_C[[#This Row],[Customer_ID]],Customers_c[Customer_ID],Customers_c[Customer_Name])</f>
        <v>Susan Hayes</v>
      </c>
      <c r="AB3650" s="6">
        <f>Orders_C[[#This Row],[Quantity]]*Orders_C[[#This Row],[Unit_Price]]*(1-Orders_C[[#This Row],[Discount %]])+Orders_C[[#This Row],[Tax]]</f>
        <v>1004.8499999999999</v>
      </c>
      <c r="AC3650" s="9">
        <f>(Orders_C[[#This Row],[Unit_Price]]*Orders_C[[#This Row],[Quantity]])-Orders_C[[#This Row],[Discount]]+Orders_C[[#This Row],[Tax]]</f>
        <v>1052.05</v>
      </c>
      <c r="AD3650" t="str">
        <f>IF(COUNTIF(Orders_C[[#All],[Customer_ID]],Orders_C[[#This Row],[Customer_ID]])&gt;1,"Repeat","New")</f>
        <v>Repeat</v>
      </c>
      <c r="AE3650" t="str" cm="1">
        <f t="array" ref="AE3650">_xlfn.XLOOKUP(Orders_C[[#This Row],[Store_ID]],Stores_c[[#All],[Store_ID]],Stores_c[[#All],[City]])</f>
        <v>Lake Kristashire</v>
      </c>
      <c r="AF3650" t="str" cm="1">
        <f t="array" ref="AF3650">_xlfn.XLOOKUP(Orders_C[[#This Row],[Store_ID]],Stores_c[[#All],[Store_ID]],Stores_c[[#All],[Manager_Name]])</f>
        <v>Andrea Daugherty</v>
      </c>
      <c r="AG3650" t="str" cm="1">
        <f t="array" ref="AG3650">_xlfn.XLOOKUP(Orders_C[[#This Row],[Store_ID]],Stores_c[[#All],[Store_ID]],Stores_c[[#All],[Store_Type]])</f>
        <v>Mall</v>
      </c>
    </row>
    <row r="3651" spans="1:33" x14ac:dyDescent="0.25">
      <c r="A3651">
        <v>9123</v>
      </c>
      <c r="B3651" s="1">
        <v>45985</v>
      </c>
      <c r="C3651" s="2">
        <v>0.99653935185185183</v>
      </c>
      <c r="D3651">
        <v>1337</v>
      </c>
      <c r="E3651">
        <v>213</v>
      </c>
      <c r="F3651">
        <v>446</v>
      </c>
      <c r="G3651">
        <v>314</v>
      </c>
      <c r="H3651">
        <v>4</v>
      </c>
      <c r="I3651">
        <v>258</v>
      </c>
      <c r="J3651">
        <v>0</v>
      </c>
      <c r="K3651">
        <v>12.9</v>
      </c>
      <c r="L3651">
        <v>1044.9000000000001</v>
      </c>
      <c r="M3651" t="s">
        <v>18</v>
      </c>
      <c r="N3651" t="s">
        <v>22</v>
      </c>
      <c r="O3651">
        <v>20</v>
      </c>
      <c r="P3651">
        <v>2</v>
      </c>
      <c r="Q3651" t="s">
        <v>3146</v>
      </c>
      <c r="R3651">
        <v>504</v>
      </c>
      <c r="S3651" s="3">
        <v>0</v>
      </c>
      <c r="T3651" s="6">
        <v>425.70000000000016</v>
      </c>
      <c r="U3651" t="s">
        <v>6336</v>
      </c>
      <c r="V3651">
        <v>2025</v>
      </c>
      <c r="W3651" t="s">
        <v>6333</v>
      </c>
      <c r="X3651" t="str">
        <f>_xlfn.XLOOKUP(Orders_C[[#This Row],[Product_ID]],Products_C[Product_ID],Products_C[Product_Name])</f>
        <v>Wrap</v>
      </c>
      <c r="Y3651" t="str">
        <f>_xlfn.XLOOKUP(Orders_C[[#This Row],[Product_ID]],Products_C[Product_ID],Products_C[Category])</f>
        <v>Burger</v>
      </c>
      <c r="Z3651" t="str">
        <f>_xlfn.XLOOKUP(Orders_C[[#This Row],[Store_ID]],Stores_c[Store_ID],Stores_c[City])</f>
        <v>Lake Kristashire</v>
      </c>
      <c r="AA3651" t="str">
        <f>_xlfn.XLOOKUP(Orders_C[[#This Row],[Customer_ID]],Customers_c[Customer_ID],Customers_c[Customer_Name])</f>
        <v>Jennifer Dixon</v>
      </c>
      <c r="AB3651" s="6">
        <f>Orders_C[[#This Row],[Quantity]]*Orders_C[[#This Row],[Unit_Price]]*(1-Orders_C[[#This Row],[Discount %]])+Orders_C[[#This Row],[Tax]]</f>
        <v>1044.9000000000001</v>
      </c>
      <c r="AC3651" s="9">
        <f>(Orders_C[[#This Row],[Unit_Price]]*Orders_C[[#This Row],[Quantity]])-Orders_C[[#This Row],[Discount]]+Orders_C[[#This Row],[Tax]]</f>
        <v>1044.9000000000001</v>
      </c>
      <c r="AD3651" t="str">
        <f>IF(COUNTIF(Orders_C[[#All],[Customer_ID]],Orders_C[[#This Row],[Customer_ID]])&gt;1,"Repeat","New")</f>
        <v>Repeat</v>
      </c>
      <c r="AE3651" t="str" cm="1">
        <f t="array" ref="AE3651">_xlfn.XLOOKUP(Orders_C[[#This Row],[Store_ID]],Stores_c[[#All],[Store_ID]],Stores_c[[#All],[City]])</f>
        <v>Lake Kristashire</v>
      </c>
      <c r="AF3651" t="str" cm="1">
        <f t="array" ref="AF3651">_xlfn.XLOOKUP(Orders_C[[#This Row],[Store_ID]],Stores_c[[#All],[Store_ID]],Stores_c[[#All],[Manager_Name]])</f>
        <v>Andrea Daugherty</v>
      </c>
      <c r="AG3651" t="str" cm="1">
        <f t="array" ref="AG3651">_xlfn.XLOOKUP(Orders_C[[#This Row],[Store_ID]],Stores_c[[#All],[Store_ID]],Stores_c[[#All],[Store_Type]])</f>
        <v>Mall</v>
      </c>
    </row>
    <row r="3652" spans="1:33" x14ac:dyDescent="0.25">
      <c r="A3652">
        <v>7742</v>
      </c>
      <c r="B3652" s="1">
        <v>45924</v>
      </c>
      <c r="C3652" s="2">
        <v>0.40760416666666666</v>
      </c>
      <c r="D3652">
        <v>1824</v>
      </c>
      <c r="E3652">
        <v>225</v>
      </c>
      <c r="F3652">
        <v>491</v>
      </c>
      <c r="G3652">
        <v>336</v>
      </c>
      <c r="H3652">
        <v>3</v>
      </c>
      <c r="I3652">
        <v>345</v>
      </c>
      <c r="J3652">
        <v>5</v>
      </c>
      <c r="K3652">
        <v>17.25</v>
      </c>
      <c r="L3652">
        <v>1047.25</v>
      </c>
      <c r="M3652" t="s">
        <v>19</v>
      </c>
      <c r="N3652" t="s">
        <v>23</v>
      </c>
      <c r="O3652">
        <v>48</v>
      </c>
      <c r="P3652">
        <v>1</v>
      </c>
      <c r="Q3652" t="s">
        <v>1765</v>
      </c>
      <c r="R3652">
        <v>505</v>
      </c>
      <c r="S3652" s="3">
        <v>0.05</v>
      </c>
      <c r="T3652" s="6">
        <v>426.25</v>
      </c>
      <c r="U3652" t="s">
        <v>6335</v>
      </c>
      <c r="V3652">
        <v>2025</v>
      </c>
      <c r="W3652" t="s">
        <v>6331</v>
      </c>
      <c r="X3652" t="str">
        <f>_xlfn.XLOOKUP(Orders_C[[#This Row],[Product_ID]],Products_C[Product_ID],Products_C[Product_Name])</f>
        <v>Chicken Bucket</v>
      </c>
      <c r="Y3652" t="str">
        <f>_xlfn.XLOOKUP(Orders_C[[#This Row],[Product_ID]],Products_C[Product_ID],Products_C[Category])</f>
        <v>Dessert</v>
      </c>
      <c r="Z3652" t="str">
        <f>_xlfn.XLOOKUP(Orders_C[[#This Row],[Store_ID]],Stores_c[Store_ID],Stores_c[City])</f>
        <v>South Peter</v>
      </c>
      <c r="AA3652" t="str">
        <f>_xlfn.XLOOKUP(Orders_C[[#This Row],[Customer_ID]],Customers_c[Customer_ID],Customers_c[Customer_Name])</f>
        <v>Mark Greer</v>
      </c>
      <c r="AB3652" s="6">
        <f>Orders_C[[#This Row],[Quantity]]*Orders_C[[#This Row],[Unit_Price]]*(1-Orders_C[[#This Row],[Discount %]])+Orders_C[[#This Row],[Tax]]</f>
        <v>1000.5</v>
      </c>
      <c r="AC3652" s="9">
        <f>(Orders_C[[#This Row],[Unit_Price]]*Orders_C[[#This Row],[Quantity]])-Orders_C[[#This Row],[Discount]]+Orders_C[[#This Row],[Tax]]</f>
        <v>1047.25</v>
      </c>
      <c r="AD3652" t="str">
        <f>IF(COUNTIF(Orders_C[[#All],[Customer_ID]],Orders_C[[#This Row],[Customer_ID]])&gt;1,"Repeat","New")</f>
        <v>Repeat</v>
      </c>
      <c r="AE3652" t="str" cm="1">
        <f t="array" ref="AE3652">_xlfn.XLOOKUP(Orders_C[[#This Row],[Store_ID]],Stores_c[[#All],[Store_ID]],Stores_c[[#All],[City]])</f>
        <v>South Peter</v>
      </c>
      <c r="AF3652" t="str" cm="1">
        <f t="array" ref="AF3652">_xlfn.XLOOKUP(Orders_C[[#This Row],[Store_ID]],Stores_c[[#All],[Store_ID]],Stores_c[[#All],[Manager_Name]])</f>
        <v>Gregory Lambert</v>
      </c>
      <c r="AG3652" t="str" cm="1">
        <f t="array" ref="AG3652">_xlfn.XLOOKUP(Orders_C[[#This Row],[Store_ID]],Stores_c[[#All],[Store_ID]],Stores_c[[#All],[Store_Type]])</f>
        <v>Street</v>
      </c>
    </row>
    <row r="3653" spans="1:33" x14ac:dyDescent="0.25">
      <c r="A3653">
        <v>7951</v>
      </c>
      <c r="B3653" s="1">
        <v>45937</v>
      </c>
      <c r="C3653" s="2">
        <v>0.59454861111111112</v>
      </c>
      <c r="D3653">
        <v>1145</v>
      </c>
      <c r="E3653">
        <v>222</v>
      </c>
      <c r="F3653">
        <v>540</v>
      </c>
      <c r="G3653">
        <v>329</v>
      </c>
      <c r="H3653">
        <v>3</v>
      </c>
      <c r="I3653">
        <v>353</v>
      </c>
      <c r="J3653">
        <v>15</v>
      </c>
      <c r="K3653">
        <v>17.649999999999999</v>
      </c>
      <c r="L3653">
        <v>1061.6500000000001</v>
      </c>
      <c r="M3653" t="s">
        <v>20</v>
      </c>
      <c r="N3653" t="s">
        <v>21</v>
      </c>
      <c r="O3653">
        <v>11</v>
      </c>
      <c r="P3653">
        <v>3</v>
      </c>
      <c r="Q3653" t="s">
        <v>1974</v>
      </c>
      <c r="R3653">
        <v>507</v>
      </c>
      <c r="S3653" s="3">
        <v>0.15</v>
      </c>
      <c r="T3653" s="6">
        <v>426.25000000000011</v>
      </c>
      <c r="U3653" t="s">
        <v>6332</v>
      </c>
      <c r="V3653">
        <v>2025</v>
      </c>
      <c r="W3653" t="s">
        <v>6333</v>
      </c>
      <c r="X3653" t="str">
        <f>_xlfn.XLOOKUP(Orders_C[[#This Row],[Product_ID]],Products_C[Product_ID],Products_C[Product_Name])</f>
        <v>Rice Bowl</v>
      </c>
      <c r="Y3653" t="str">
        <f>_xlfn.XLOOKUP(Orders_C[[#This Row],[Product_ID]],Products_C[Product_ID],Products_C[Category])</f>
        <v>Dessert</v>
      </c>
      <c r="Z3653" t="str">
        <f>_xlfn.XLOOKUP(Orders_C[[#This Row],[Store_ID]],Stores_c[Store_ID],Stores_c[City])</f>
        <v>New Steven</v>
      </c>
      <c r="AA3653" t="str">
        <f>_xlfn.XLOOKUP(Orders_C[[#This Row],[Customer_ID]],Customers_c[Customer_ID],Customers_c[Customer_Name])</f>
        <v>Jason Lopez</v>
      </c>
      <c r="AB3653" s="6">
        <f>Orders_C[[#This Row],[Quantity]]*Orders_C[[#This Row],[Unit_Price]]*(1-Orders_C[[#This Row],[Discount %]])+Orders_C[[#This Row],[Tax]]</f>
        <v>917.8</v>
      </c>
      <c r="AC3653" s="9">
        <f>(Orders_C[[#This Row],[Unit_Price]]*Orders_C[[#This Row],[Quantity]])-Orders_C[[#This Row],[Discount]]+Orders_C[[#This Row],[Tax]]</f>
        <v>1061.6500000000001</v>
      </c>
      <c r="AD3653" t="str">
        <f>IF(COUNTIF(Orders_C[[#All],[Customer_ID]],Orders_C[[#This Row],[Customer_ID]])&gt;1,"Repeat","New")</f>
        <v>New</v>
      </c>
      <c r="AE3653" t="str" cm="1">
        <f t="array" ref="AE3653">_xlfn.XLOOKUP(Orders_C[[#This Row],[Store_ID]],Stores_c[[#All],[Store_ID]],Stores_c[[#All],[City]])</f>
        <v>New Steven</v>
      </c>
      <c r="AF3653" t="str" cm="1">
        <f t="array" ref="AF3653">_xlfn.XLOOKUP(Orders_C[[#This Row],[Store_ID]],Stores_c[[#All],[Store_ID]],Stores_c[[#All],[Manager_Name]])</f>
        <v>Terri Martinez</v>
      </c>
      <c r="AG3653" t="str" cm="1">
        <f t="array" ref="AG3653">_xlfn.XLOOKUP(Orders_C[[#This Row],[Store_ID]],Stores_c[[#All],[Store_ID]],Stores_c[[#All],[Store_Type]])</f>
        <v>Drive-Thru</v>
      </c>
    </row>
    <row r="3654" spans="1:33" x14ac:dyDescent="0.25">
      <c r="A3654">
        <v>8334</v>
      </c>
      <c r="B3654" s="1">
        <v>45984</v>
      </c>
      <c r="C3654" s="2">
        <v>0.79982638888888891</v>
      </c>
      <c r="D3654">
        <v>1691</v>
      </c>
      <c r="E3654">
        <v>214</v>
      </c>
      <c r="F3654">
        <v>446</v>
      </c>
      <c r="G3654">
        <v>319</v>
      </c>
      <c r="H3654">
        <v>3</v>
      </c>
      <c r="I3654">
        <v>353</v>
      </c>
      <c r="J3654">
        <v>15</v>
      </c>
      <c r="K3654">
        <v>17.649999999999999</v>
      </c>
      <c r="L3654">
        <v>1061.6500000000001</v>
      </c>
      <c r="M3654" t="s">
        <v>19</v>
      </c>
      <c r="N3654" t="s">
        <v>23</v>
      </c>
      <c r="O3654">
        <v>44</v>
      </c>
      <c r="P3654">
        <v>4</v>
      </c>
      <c r="Q3654" t="s">
        <v>2357</v>
      </c>
      <c r="R3654">
        <v>508</v>
      </c>
      <c r="S3654" s="3">
        <v>0.15</v>
      </c>
      <c r="T3654" s="6">
        <v>426.25000000000011</v>
      </c>
      <c r="U3654" t="s">
        <v>6336</v>
      </c>
      <c r="V3654">
        <v>2025</v>
      </c>
      <c r="W3654" t="s">
        <v>6331</v>
      </c>
      <c r="X3654" t="str">
        <f>_xlfn.XLOOKUP(Orders_C[[#This Row],[Product_ID]],Products_C[Product_ID],Products_C[Product_Name])</f>
        <v>Chocolate Lava Cake</v>
      </c>
      <c r="Y3654" t="str">
        <f>_xlfn.XLOOKUP(Orders_C[[#This Row],[Product_ID]],Products_C[Product_ID],Products_C[Category])</f>
        <v>Beverage</v>
      </c>
      <c r="Z3654" t="str">
        <f>_xlfn.XLOOKUP(Orders_C[[#This Row],[Store_ID]],Stores_c[Store_ID],Stores_c[City])</f>
        <v>New Robert</v>
      </c>
      <c r="AA3654" t="str">
        <f>_xlfn.XLOOKUP(Orders_C[[#This Row],[Customer_ID]],Customers_c[Customer_ID],Customers_c[Customer_Name])</f>
        <v>Corey Mcclure</v>
      </c>
      <c r="AB3654" s="6">
        <f>Orders_C[[#This Row],[Quantity]]*Orders_C[[#This Row],[Unit_Price]]*(1-Orders_C[[#This Row],[Discount %]])+Orders_C[[#This Row],[Tax]]</f>
        <v>917.8</v>
      </c>
      <c r="AC3654" s="9">
        <f>(Orders_C[[#This Row],[Unit_Price]]*Orders_C[[#This Row],[Quantity]])-Orders_C[[#This Row],[Discount]]+Orders_C[[#This Row],[Tax]]</f>
        <v>1061.6500000000001</v>
      </c>
      <c r="AD3654" t="str">
        <f>IF(COUNTIF(Orders_C[[#All],[Customer_ID]],Orders_C[[#This Row],[Customer_ID]])&gt;1,"Repeat","New")</f>
        <v>Repeat</v>
      </c>
      <c r="AE3654" t="str" cm="1">
        <f t="array" ref="AE3654">_xlfn.XLOOKUP(Orders_C[[#This Row],[Store_ID]],Stores_c[[#All],[Store_ID]],Stores_c[[#All],[City]])</f>
        <v>New Robert</v>
      </c>
      <c r="AF3654" t="str" cm="1">
        <f t="array" ref="AF3654">_xlfn.XLOOKUP(Orders_C[[#This Row],[Store_ID]],Stores_c[[#All],[Store_ID]],Stores_c[[#All],[Manager_Name]])</f>
        <v>Krista Webb</v>
      </c>
      <c r="AG3654" t="str" cm="1">
        <f t="array" ref="AG3654">_xlfn.XLOOKUP(Orders_C[[#This Row],[Store_ID]],Stores_c[[#All],[Store_ID]],Stores_c[[#All],[Store_Type]])</f>
        <v>Drive-Thru</v>
      </c>
    </row>
    <row r="3655" spans="1:33" x14ac:dyDescent="0.25">
      <c r="A3655">
        <v>9604</v>
      </c>
      <c r="B3655" s="1">
        <v>45779</v>
      </c>
      <c r="C3655" s="2">
        <v>0.8714467592592593</v>
      </c>
      <c r="D3655">
        <v>1715</v>
      </c>
      <c r="E3655">
        <v>214</v>
      </c>
      <c r="F3655">
        <v>495</v>
      </c>
      <c r="G3655">
        <v>319</v>
      </c>
      <c r="H3655">
        <v>3</v>
      </c>
      <c r="I3655">
        <v>349</v>
      </c>
      <c r="J3655">
        <v>10</v>
      </c>
      <c r="K3655">
        <v>17.45</v>
      </c>
      <c r="L3655">
        <v>1054.45</v>
      </c>
      <c r="M3655" t="s">
        <v>20</v>
      </c>
      <c r="N3655" t="s">
        <v>21</v>
      </c>
      <c r="O3655">
        <v>58</v>
      </c>
      <c r="P3655">
        <v>3</v>
      </c>
      <c r="Q3655" t="s">
        <v>3627</v>
      </c>
      <c r="R3655">
        <v>504</v>
      </c>
      <c r="S3655" s="3">
        <v>0.1</v>
      </c>
      <c r="T3655" s="6">
        <v>426.25000000000011</v>
      </c>
      <c r="U3655" t="s">
        <v>6339</v>
      </c>
      <c r="V3655">
        <v>2025</v>
      </c>
      <c r="W3655" t="s">
        <v>6331</v>
      </c>
      <c r="X3655" t="str">
        <f>_xlfn.XLOOKUP(Orders_C[[#This Row],[Product_ID]],Products_C[Product_ID],Products_C[Product_Name])</f>
        <v>Chocolate Lava Cake</v>
      </c>
      <c r="Y3655" t="str">
        <f>_xlfn.XLOOKUP(Orders_C[[#This Row],[Product_ID]],Products_C[Product_ID],Products_C[Category])</f>
        <v>Beverage</v>
      </c>
      <c r="Z3655" t="str">
        <f>_xlfn.XLOOKUP(Orders_C[[#This Row],[Store_ID]],Stores_c[Store_ID],Stores_c[City])</f>
        <v>New Robert</v>
      </c>
      <c r="AA3655" t="str">
        <f>_xlfn.XLOOKUP(Orders_C[[#This Row],[Customer_ID]],Customers_c[Customer_ID],Customers_c[Customer_Name])</f>
        <v>Tammy Park</v>
      </c>
      <c r="AB3655" s="6">
        <f>Orders_C[[#This Row],[Quantity]]*Orders_C[[#This Row],[Unit_Price]]*(1-Orders_C[[#This Row],[Discount %]])+Orders_C[[#This Row],[Tax]]</f>
        <v>959.75000000000011</v>
      </c>
      <c r="AC3655" s="9">
        <f>(Orders_C[[#This Row],[Unit_Price]]*Orders_C[[#This Row],[Quantity]])-Orders_C[[#This Row],[Discount]]+Orders_C[[#This Row],[Tax]]</f>
        <v>1054.45</v>
      </c>
      <c r="AD3655" t="str">
        <f>IF(COUNTIF(Orders_C[[#All],[Customer_ID]],Orders_C[[#This Row],[Customer_ID]])&gt;1,"Repeat","New")</f>
        <v>Repeat</v>
      </c>
      <c r="AE3655" t="str" cm="1">
        <f t="array" ref="AE3655">_xlfn.XLOOKUP(Orders_C[[#This Row],[Store_ID]],Stores_c[[#All],[Store_ID]],Stores_c[[#All],[City]])</f>
        <v>New Robert</v>
      </c>
      <c r="AF3655" t="str" cm="1">
        <f t="array" ref="AF3655">_xlfn.XLOOKUP(Orders_C[[#This Row],[Store_ID]],Stores_c[[#All],[Store_ID]],Stores_c[[#All],[Manager_Name]])</f>
        <v>Krista Webb</v>
      </c>
      <c r="AG3655" t="str" cm="1">
        <f t="array" ref="AG3655">_xlfn.XLOOKUP(Orders_C[[#This Row],[Store_ID]],Stores_c[[#All],[Store_ID]],Stores_c[[#All],[Store_Type]])</f>
        <v>Drive-Thru</v>
      </c>
    </row>
    <row r="3656" spans="1:33" x14ac:dyDescent="0.25">
      <c r="A3656">
        <v>8947</v>
      </c>
      <c r="B3656" s="1">
        <v>45979</v>
      </c>
      <c r="C3656" s="2">
        <v>0.36228009259259258</v>
      </c>
      <c r="D3656">
        <v>1702</v>
      </c>
      <c r="E3656">
        <v>224</v>
      </c>
      <c r="F3656">
        <v>473</v>
      </c>
      <c r="G3656">
        <v>310</v>
      </c>
      <c r="H3656">
        <v>4</v>
      </c>
      <c r="I3656">
        <v>268</v>
      </c>
      <c r="J3656">
        <v>15</v>
      </c>
      <c r="K3656">
        <v>13.4</v>
      </c>
      <c r="L3656">
        <v>1070.4000000000001</v>
      </c>
      <c r="M3656" t="s">
        <v>18</v>
      </c>
      <c r="N3656" t="s">
        <v>22</v>
      </c>
      <c r="O3656">
        <v>31</v>
      </c>
      <c r="P3656">
        <v>1</v>
      </c>
      <c r="Q3656" t="s">
        <v>2970</v>
      </c>
      <c r="R3656">
        <v>510</v>
      </c>
      <c r="S3656" s="3">
        <v>0.15</v>
      </c>
      <c r="T3656" s="6">
        <v>427.20000000000016</v>
      </c>
      <c r="U3656" t="s">
        <v>6336</v>
      </c>
      <c r="V3656">
        <v>2025</v>
      </c>
      <c r="W3656" t="s">
        <v>6329</v>
      </c>
      <c r="X3656" t="str">
        <f>_xlfn.XLOOKUP(Orders_C[[#This Row],[Product_ID]],Products_C[Product_ID],Products_C[Product_Name])</f>
        <v>Chicken Bucket</v>
      </c>
      <c r="Y3656" t="str">
        <f>_xlfn.XLOOKUP(Orders_C[[#This Row],[Product_ID]],Products_C[Product_ID],Products_C[Category])</f>
        <v>Chicken</v>
      </c>
      <c r="Z3656" t="str">
        <f>_xlfn.XLOOKUP(Orders_C[[#This Row],[Store_ID]],Stores_c[Store_ID],Stores_c[City])</f>
        <v>Valdezton</v>
      </c>
      <c r="AA3656" t="str">
        <f>_xlfn.XLOOKUP(Orders_C[[#This Row],[Customer_ID]],Customers_c[Customer_ID],Customers_c[Customer_Name])</f>
        <v>Nancy Drake</v>
      </c>
      <c r="AB3656" s="6">
        <f>Orders_C[[#This Row],[Quantity]]*Orders_C[[#This Row],[Unit_Price]]*(1-Orders_C[[#This Row],[Discount %]])+Orders_C[[#This Row],[Tax]]</f>
        <v>924.59999999999991</v>
      </c>
      <c r="AC3656" s="9">
        <f>(Orders_C[[#This Row],[Unit_Price]]*Orders_C[[#This Row],[Quantity]])-Orders_C[[#This Row],[Discount]]+Orders_C[[#This Row],[Tax]]</f>
        <v>1070.4000000000001</v>
      </c>
      <c r="AD3656" t="str">
        <f>IF(COUNTIF(Orders_C[[#All],[Customer_ID]],Orders_C[[#This Row],[Customer_ID]])&gt;1,"Repeat","New")</f>
        <v>Repeat</v>
      </c>
      <c r="AE3656" t="str" cm="1">
        <f t="array" ref="AE3656">_xlfn.XLOOKUP(Orders_C[[#This Row],[Store_ID]],Stores_c[[#All],[Store_ID]],Stores_c[[#All],[City]])</f>
        <v>Valdezton</v>
      </c>
      <c r="AF3656" t="str" cm="1">
        <f t="array" ref="AF3656">_xlfn.XLOOKUP(Orders_C[[#This Row],[Store_ID]],Stores_c[[#All],[Store_ID]],Stores_c[[#All],[Manager_Name]])</f>
        <v>John Rodriguez</v>
      </c>
      <c r="AG3656" t="str" cm="1">
        <f t="array" ref="AG3656">_xlfn.XLOOKUP(Orders_C[[#This Row],[Store_ID]],Stores_c[[#All],[Store_ID]],Stores_c[[#All],[Store_Type]])</f>
        <v>Street</v>
      </c>
    </row>
    <row r="3657" spans="1:33" x14ac:dyDescent="0.25">
      <c r="A3657">
        <v>6211</v>
      </c>
      <c r="B3657" s="1">
        <v>45754</v>
      </c>
      <c r="C3657" s="2">
        <v>0.73359953703703706</v>
      </c>
      <c r="D3657">
        <v>1745</v>
      </c>
      <c r="E3657">
        <v>222</v>
      </c>
      <c r="F3657">
        <v>463</v>
      </c>
      <c r="G3657">
        <v>311</v>
      </c>
      <c r="H3657">
        <v>4</v>
      </c>
      <c r="I3657">
        <v>265</v>
      </c>
      <c r="J3657">
        <v>10</v>
      </c>
      <c r="K3657">
        <v>13.25</v>
      </c>
      <c r="L3657">
        <v>1063.25</v>
      </c>
      <c r="M3657" t="s">
        <v>19</v>
      </c>
      <c r="N3657" t="s">
        <v>22</v>
      </c>
      <c r="O3657">
        <v>23</v>
      </c>
      <c r="P3657">
        <v>2</v>
      </c>
      <c r="Q3657" t="s">
        <v>234</v>
      </c>
      <c r="R3657">
        <v>510</v>
      </c>
      <c r="S3657" s="3">
        <v>0.1</v>
      </c>
      <c r="T3657" s="6">
        <v>427.25</v>
      </c>
      <c r="U3657" t="s">
        <v>6337</v>
      </c>
      <c r="V3657">
        <v>2025</v>
      </c>
      <c r="W3657" t="s">
        <v>6329</v>
      </c>
      <c r="X3657" t="str">
        <f>_xlfn.XLOOKUP(Orders_C[[#This Row],[Product_ID]],Products_C[Product_ID],Products_C[Product_Name])</f>
        <v>Pepsi</v>
      </c>
      <c r="Y3657" t="str">
        <f>_xlfn.XLOOKUP(Orders_C[[#This Row],[Product_ID]],Products_C[Product_ID],Products_C[Category])</f>
        <v>Dessert</v>
      </c>
      <c r="Z3657" t="str">
        <f>_xlfn.XLOOKUP(Orders_C[[#This Row],[Store_ID]],Stores_c[Store_ID],Stores_c[City])</f>
        <v>New Steven</v>
      </c>
      <c r="AA3657" t="str">
        <f>_xlfn.XLOOKUP(Orders_C[[#This Row],[Customer_ID]],Customers_c[Customer_ID],Customers_c[Customer_Name])</f>
        <v>Dennis Brown</v>
      </c>
      <c r="AB3657" s="6">
        <f>Orders_C[[#This Row],[Quantity]]*Orders_C[[#This Row],[Unit_Price]]*(1-Orders_C[[#This Row],[Discount %]])+Orders_C[[#This Row],[Tax]]</f>
        <v>967.25</v>
      </c>
      <c r="AC3657" s="9">
        <f>(Orders_C[[#This Row],[Unit_Price]]*Orders_C[[#This Row],[Quantity]])-Orders_C[[#This Row],[Discount]]+Orders_C[[#This Row],[Tax]]</f>
        <v>1063.25</v>
      </c>
      <c r="AD3657" t="str">
        <f>IF(COUNTIF(Orders_C[[#All],[Customer_ID]],Orders_C[[#This Row],[Customer_ID]])&gt;1,"Repeat","New")</f>
        <v>Repeat</v>
      </c>
      <c r="AE3657" t="str" cm="1">
        <f t="array" ref="AE3657">_xlfn.XLOOKUP(Orders_C[[#This Row],[Store_ID]],Stores_c[[#All],[Store_ID]],Stores_c[[#All],[City]])</f>
        <v>New Steven</v>
      </c>
      <c r="AF3657" t="str" cm="1">
        <f t="array" ref="AF3657">_xlfn.XLOOKUP(Orders_C[[#This Row],[Store_ID]],Stores_c[[#All],[Store_ID]],Stores_c[[#All],[Manager_Name]])</f>
        <v>Terri Martinez</v>
      </c>
      <c r="AG3657" t="str" cm="1">
        <f t="array" ref="AG3657">_xlfn.XLOOKUP(Orders_C[[#This Row],[Store_ID]],Stores_c[[#All],[Store_ID]],Stores_c[[#All],[Store_Type]])</f>
        <v>Drive-Thru</v>
      </c>
    </row>
    <row r="3658" spans="1:33" x14ac:dyDescent="0.25">
      <c r="A3658">
        <v>6601</v>
      </c>
      <c r="B3658" s="1">
        <v>45952</v>
      </c>
      <c r="C3658" s="2">
        <v>0.79349537037037032</v>
      </c>
      <c r="D3658">
        <v>1848</v>
      </c>
      <c r="E3658">
        <v>206</v>
      </c>
      <c r="F3658">
        <v>466</v>
      </c>
      <c r="G3658">
        <v>325</v>
      </c>
      <c r="H3658">
        <v>4</v>
      </c>
      <c r="I3658">
        <v>265</v>
      </c>
      <c r="J3658">
        <v>10</v>
      </c>
      <c r="K3658">
        <v>13.25</v>
      </c>
      <c r="L3658">
        <v>1063.25</v>
      </c>
      <c r="M3658" t="s">
        <v>19</v>
      </c>
      <c r="N3658" t="s">
        <v>22</v>
      </c>
      <c r="O3658">
        <v>14</v>
      </c>
      <c r="P3658">
        <v>2</v>
      </c>
      <c r="Q3658" t="s">
        <v>624</v>
      </c>
      <c r="R3658">
        <v>504</v>
      </c>
      <c r="S3658" s="3">
        <v>0.1</v>
      </c>
      <c r="T3658" s="6">
        <v>427.25</v>
      </c>
      <c r="U3658" t="s">
        <v>6332</v>
      </c>
      <c r="V3658">
        <v>2025</v>
      </c>
      <c r="W3658" t="s">
        <v>6333</v>
      </c>
      <c r="X3658" t="str">
        <f>_xlfn.XLOOKUP(Orders_C[[#This Row],[Product_ID]],Products_C[Product_ID],Products_C[Product_Name])</f>
        <v>Veg Burger</v>
      </c>
      <c r="Y3658" t="str">
        <f>_xlfn.XLOOKUP(Orders_C[[#This Row],[Product_ID]],Products_C[Product_ID],Products_C[Category])</f>
        <v>Chicken</v>
      </c>
      <c r="Z3658" t="str">
        <f>_xlfn.XLOOKUP(Orders_C[[#This Row],[Store_ID]],Stores_c[Store_ID],Stores_c[City])</f>
        <v>West Matthew</v>
      </c>
      <c r="AA3658" t="str">
        <f>_xlfn.XLOOKUP(Orders_C[[#This Row],[Customer_ID]],Customers_c[Customer_ID],Customers_c[Customer_Name])</f>
        <v>Elizabeth Koch</v>
      </c>
      <c r="AB3658" s="6">
        <f>Orders_C[[#This Row],[Quantity]]*Orders_C[[#This Row],[Unit_Price]]*(1-Orders_C[[#This Row],[Discount %]])+Orders_C[[#This Row],[Tax]]</f>
        <v>967.25</v>
      </c>
      <c r="AC3658" s="9">
        <f>(Orders_C[[#This Row],[Unit_Price]]*Orders_C[[#This Row],[Quantity]])-Orders_C[[#This Row],[Discount]]+Orders_C[[#This Row],[Tax]]</f>
        <v>1063.25</v>
      </c>
      <c r="AD3658" t="str">
        <f>IF(COUNTIF(Orders_C[[#All],[Customer_ID]],Orders_C[[#This Row],[Customer_ID]])&gt;1,"Repeat","New")</f>
        <v>Repeat</v>
      </c>
      <c r="AE3658" t="str" cm="1">
        <f t="array" ref="AE3658">_xlfn.XLOOKUP(Orders_C[[#This Row],[Store_ID]],Stores_c[[#All],[Store_ID]],Stores_c[[#All],[City]])</f>
        <v>West Matthew</v>
      </c>
      <c r="AF3658" t="str" cm="1">
        <f t="array" ref="AF3658">_xlfn.XLOOKUP(Orders_C[[#This Row],[Store_ID]],Stores_c[[#All],[Store_ID]],Stores_c[[#All],[Manager_Name]])</f>
        <v>Miguel Kidd</v>
      </c>
      <c r="AG3658" t="str" cm="1">
        <f t="array" ref="AG3658">_xlfn.XLOOKUP(Orders_C[[#This Row],[Store_ID]],Stores_c[[#All],[Store_ID]],Stores_c[[#All],[Store_Type]])</f>
        <v>Drive-Thru</v>
      </c>
    </row>
    <row r="3659" spans="1:33" x14ac:dyDescent="0.25">
      <c r="A3659">
        <v>9189</v>
      </c>
      <c r="B3659" s="1">
        <v>45937</v>
      </c>
      <c r="C3659" s="2">
        <v>0.31547453703703704</v>
      </c>
      <c r="D3659">
        <v>1768</v>
      </c>
      <c r="E3659">
        <v>223</v>
      </c>
      <c r="F3659">
        <v>505</v>
      </c>
      <c r="G3659">
        <v>308</v>
      </c>
      <c r="H3659">
        <v>4</v>
      </c>
      <c r="I3659">
        <v>265</v>
      </c>
      <c r="J3659">
        <v>10</v>
      </c>
      <c r="K3659">
        <v>13.25</v>
      </c>
      <c r="L3659">
        <v>1063.25</v>
      </c>
      <c r="M3659" t="s">
        <v>20</v>
      </c>
      <c r="N3659" t="s">
        <v>23</v>
      </c>
      <c r="O3659">
        <v>46</v>
      </c>
      <c r="P3659">
        <v>5</v>
      </c>
      <c r="Q3659" t="s">
        <v>3212</v>
      </c>
      <c r="R3659">
        <v>505</v>
      </c>
      <c r="S3659" s="3">
        <v>0.1</v>
      </c>
      <c r="T3659" s="6">
        <v>427.25</v>
      </c>
      <c r="U3659" t="s">
        <v>6332</v>
      </c>
      <c r="V3659">
        <v>2025</v>
      </c>
      <c r="W3659" t="s">
        <v>6331</v>
      </c>
      <c r="X3659" t="str">
        <f>_xlfn.XLOOKUP(Orders_C[[#This Row],[Product_ID]],Products_C[Product_ID],Products_C[Product_Name])</f>
        <v>Zinger Burger</v>
      </c>
      <c r="Y3659" t="str">
        <f>_xlfn.XLOOKUP(Orders_C[[#This Row],[Product_ID]],Products_C[Product_ID],Products_C[Category])</f>
        <v>Beverage</v>
      </c>
      <c r="Z3659" t="str">
        <f>_xlfn.XLOOKUP(Orders_C[[#This Row],[Store_ID]],Stores_c[Store_ID],Stores_c[City])</f>
        <v>Chambershaven</v>
      </c>
      <c r="AA3659" t="str">
        <f>_xlfn.XLOOKUP(Orders_C[[#This Row],[Customer_ID]],Customers_c[Customer_ID],Customers_c[Customer_Name])</f>
        <v>Joseph Ward</v>
      </c>
      <c r="AB3659" s="6">
        <f>Orders_C[[#This Row],[Quantity]]*Orders_C[[#This Row],[Unit_Price]]*(1-Orders_C[[#This Row],[Discount %]])+Orders_C[[#This Row],[Tax]]</f>
        <v>967.25</v>
      </c>
      <c r="AC3659" s="9">
        <f>(Orders_C[[#This Row],[Unit_Price]]*Orders_C[[#This Row],[Quantity]])-Orders_C[[#This Row],[Discount]]+Orders_C[[#This Row],[Tax]]</f>
        <v>1063.25</v>
      </c>
      <c r="AD3659" t="str">
        <f>IF(COUNTIF(Orders_C[[#All],[Customer_ID]],Orders_C[[#This Row],[Customer_ID]])&gt;1,"Repeat","New")</f>
        <v>Repeat</v>
      </c>
      <c r="AE3659" t="str" cm="1">
        <f t="array" ref="AE3659">_xlfn.XLOOKUP(Orders_C[[#This Row],[Store_ID]],Stores_c[[#All],[Store_ID]],Stores_c[[#All],[City]])</f>
        <v>Chambershaven</v>
      </c>
      <c r="AF3659" t="str" cm="1">
        <f t="array" ref="AF3659">_xlfn.XLOOKUP(Orders_C[[#This Row],[Store_ID]],Stores_c[[#All],[Store_ID]],Stores_c[[#All],[Manager_Name]])</f>
        <v>Virginia Webster</v>
      </c>
      <c r="AG3659" t="str" cm="1">
        <f t="array" ref="AG3659">_xlfn.XLOOKUP(Orders_C[[#This Row],[Store_ID]],Stores_c[[#All],[Store_ID]],Stores_c[[#All],[Store_Type]])</f>
        <v>Street</v>
      </c>
    </row>
    <row r="3660" spans="1:33" x14ac:dyDescent="0.25">
      <c r="A3660">
        <v>9353</v>
      </c>
      <c r="B3660" s="1">
        <v>45993</v>
      </c>
      <c r="C3660" s="2">
        <v>0.15356481481481482</v>
      </c>
      <c r="D3660">
        <v>1467</v>
      </c>
      <c r="E3660">
        <v>224</v>
      </c>
      <c r="F3660">
        <v>549</v>
      </c>
      <c r="G3660">
        <v>338</v>
      </c>
      <c r="H3660">
        <v>4</v>
      </c>
      <c r="I3660">
        <v>265</v>
      </c>
      <c r="J3660">
        <v>10</v>
      </c>
      <c r="K3660">
        <v>13.25</v>
      </c>
      <c r="L3660">
        <v>1063.25</v>
      </c>
      <c r="M3660" t="s">
        <v>19</v>
      </c>
      <c r="N3660" t="s">
        <v>21</v>
      </c>
      <c r="O3660">
        <v>38</v>
      </c>
      <c r="P3660">
        <v>1</v>
      </c>
      <c r="Q3660" t="s">
        <v>3376</v>
      </c>
      <c r="R3660">
        <v>503</v>
      </c>
      <c r="S3660" s="3">
        <v>0.1</v>
      </c>
      <c r="T3660" s="6">
        <v>427.25</v>
      </c>
      <c r="U3660" t="s">
        <v>6328</v>
      </c>
      <c r="V3660">
        <v>2025</v>
      </c>
      <c r="W3660" t="s">
        <v>6329</v>
      </c>
      <c r="X3660" t="str">
        <f>_xlfn.XLOOKUP(Orders_C[[#This Row],[Product_ID]],Products_C[Product_ID],Products_C[Product_Name])</f>
        <v>Chicken Wings</v>
      </c>
      <c r="Y3660" t="str">
        <f>_xlfn.XLOOKUP(Orders_C[[#This Row],[Product_ID]],Products_C[Product_ID],Products_C[Category])</f>
        <v>Burger</v>
      </c>
      <c r="Z3660" t="str">
        <f>_xlfn.XLOOKUP(Orders_C[[#This Row],[Store_ID]],Stores_c[Store_ID],Stores_c[City])</f>
        <v>Valdezton</v>
      </c>
      <c r="AA3660" t="str">
        <f>_xlfn.XLOOKUP(Orders_C[[#This Row],[Customer_ID]],Customers_c[Customer_ID],Customers_c[Customer_Name])</f>
        <v>Jeffrey Patterson</v>
      </c>
      <c r="AB3660" s="6">
        <f>Orders_C[[#This Row],[Quantity]]*Orders_C[[#This Row],[Unit_Price]]*(1-Orders_C[[#This Row],[Discount %]])+Orders_C[[#This Row],[Tax]]</f>
        <v>967.25</v>
      </c>
      <c r="AC3660" s="9">
        <f>(Orders_C[[#This Row],[Unit_Price]]*Orders_C[[#This Row],[Quantity]])-Orders_C[[#This Row],[Discount]]+Orders_C[[#This Row],[Tax]]</f>
        <v>1063.25</v>
      </c>
      <c r="AD3660" t="str">
        <f>IF(COUNTIF(Orders_C[[#All],[Customer_ID]],Orders_C[[#This Row],[Customer_ID]])&gt;1,"Repeat","New")</f>
        <v>Repeat</v>
      </c>
      <c r="AE3660" t="str" cm="1">
        <f t="array" ref="AE3660">_xlfn.XLOOKUP(Orders_C[[#This Row],[Store_ID]],Stores_c[[#All],[Store_ID]],Stores_c[[#All],[City]])</f>
        <v>Valdezton</v>
      </c>
      <c r="AF3660" t="str" cm="1">
        <f t="array" ref="AF3660">_xlfn.XLOOKUP(Orders_C[[#This Row],[Store_ID]],Stores_c[[#All],[Store_ID]],Stores_c[[#All],[Manager_Name]])</f>
        <v>John Rodriguez</v>
      </c>
      <c r="AG3660" t="str" cm="1">
        <f t="array" ref="AG3660">_xlfn.XLOOKUP(Orders_C[[#This Row],[Store_ID]],Stores_c[[#All],[Store_ID]],Stores_c[[#All],[Store_Type]])</f>
        <v>Street</v>
      </c>
    </row>
    <row r="3661" spans="1:33" x14ac:dyDescent="0.25">
      <c r="A3661">
        <v>7340</v>
      </c>
      <c r="B3661" s="1">
        <v>45702</v>
      </c>
      <c r="C3661" s="2">
        <v>0.73927083333333332</v>
      </c>
      <c r="D3661">
        <v>1156</v>
      </c>
      <c r="E3661">
        <v>206</v>
      </c>
      <c r="F3661">
        <v>443</v>
      </c>
      <c r="G3661">
        <v>325</v>
      </c>
      <c r="H3661">
        <v>4</v>
      </c>
      <c r="I3661">
        <v>259</v>
      </c>
      <c r="J3661">
        <v>0</v>
      </c>
      <c r="K3661">
        <v>12.95</v>
      </c>
      <c r="L3661">
        <v>1048.95</v>
      </c>
      <c r="M3661" t="s">
        <v>19</v>
      </c>
      <c r="N3661" t="s">
        <v>23</v>
      </c>
      <c r="O3661">
        <v>35</v>
      </c>
      <c r="P3661">
        <v>4</v>
      </c>
      <c r="Q3661" t="s">
        <v>1363</v>
      </c>
      <c r="R3661">
        <v>509</v>
      </c>
      <c r="S3661" s="3">
        <v>0</v>
      </c>
      <c r="T3661" s="6">
        <v>427.35</v>
      </c>
      <c r="U3661" t="s">
        <v>6338</v>
      </c>
      <c r="V3661">
        <v>2025</v>
      </c>
      <c r="W3661" t="s">
        <v>6329</v>
      </c>
      <c r="X3661" t="str">
        <f>_xlfn.XLOOKUP(Orders_C[[#This Row],[Product_ID]],Products_C[Product_ID],Products_C[Product_Name])</f>
        <v>Veg Burger</v>
      </c>
      <c r="Y3661" t="str">
        <f>_xlfn.XLOOKUP(Orders_C[[#This Row],[Product_ID]],Products_C[Product_ID],Products_C[Category])</f>
        <v>Chicken</v>
      </c>
      <c r="Z3661" t="str">
        <f>_xlfn.XLOOKUP(Orders_C[[#This Row],[Store_ID]],Stores_c[Store_ID],Stores_c[City])</f>
        <v>West Matthew</v>
      </c>
      <c r="AA3661" t="str">
        <f>_xlfn.XLOOKUP(Orders_C[[#This Row],[Customer_ID]],Customers_c[Customer_ID],Customers_c[Customer_Name])</f>
        <v>Amber Lopez</v>
      </c>
      <c r="AB3661" s="6">
        <f>Orders_C[[#This Row],[Quantity]]*Orders_C[[#This Row],[Unit_Price]]*(1-Orders_C[[#This Row],[Discount %]])+Orders_C[[#This Row],[Tax]]</f>
        <v>1048.95</v>
      </c>
      <c r="AC3661" s="9">
        <f>(Orders_C[[#This Row],[Unit_Price]]*Orders_C[[#This Row],[Quantity]])-Orders_C[[#This Row],[Discount]]+Orders_C[[#This Row],[Tax]]</f>
        <v>1048.95</v>
      </c>
      <c r="AD3661" t="str">
        <f>IF(COUNTIF(Orders_C[[#All],[Customer_ID]],Orders_C[[#This Row],[Customer_ID]])&gt;1,"Repeat","New")</f>
        <v>Repeat</v>
      </c>
      <c r="AE3661" t="str" cm="1">
        <f t="array" ref="AE3661">_xlfn.XLOOKUP(Orders_C[[#This Row],[Store_ID]],Stores_c[[#All],[Store_ID]],Stores_c[[#All],[City]])</f>
        <v>West Matthew</v>
      </c>
      <c r="AF3661" t="str" cm="1">
        <f t="array" ref="AF3661">_xlfn.XLOOKUP(Orders_C[[#This Row],[Store_ID]],Stores_c[[#All],[Store_ID]],Stores_c[[#All],[Manager_Name]])</f>
        <v>Miguel Kidd</v>
      </c>
      <c r="AG3661" t="str" cm="1">
        <f t="array" ref="AG3661">_xlfn.XLOOKUP(Orders_C[[#This Row],[Store_ID]],Stores_c[[#All],[Store_ID]],Stores_c[[#All],[Store_Type]])</f>
        <v>Drive-Thru</v>
      </c>
    </row>
    <row r="3662" spans="1:33" x14ac:dyDescent="0.25">
      <c r="A3662">
        <v>8668</v>
      </c>
      <c r="B3662" s="1">
        <v>46062</v>
      </c>
      <c r="C3662" s="2">
        <v>0.73188657407407409</v>
      </c>
      <c r="D3662">
        <v>1344</v>
      </c>
      <c r="E3662">
        <v>217</v>
      </c>
      <c r="F3662">
        <v>538</v>
      </c>
      <c r="G3662">
        <v>302</v>
      </c>
      <c r="H3662">
        <v>4</v>
      </c>
      <c r="I3662">
        <v>259</v>
      </c>
      <c r="J3662">
        <v>0</v>
      </c>
      <c r="K3662">
        <v>12.95</v>
      </c>
      <c r="L3662">
        <v>1048.95</v>
      </c>
      <c r="M3662" t="s">
        <v>20</v>
      </c>
      <c r="N3662" t="s">
        <v>22</v>
      </c>
      <c r="O3662">
        <v>24</v>
      </c>
      <c r="P3662">
        <v>2</v>
      </c>
      <c r="Q3662" t="s">
        <v>2691</v>
      </c>
      <c r="R3662">
        <v>508</v>
      </c>
      <c r="S3662" s="3">
        <v>0</v>
      </c>
      <c r="T3662" s="6">
        <v>427.35</v>
      </c>
      <c r="U3662" t="s">
        <v>6338</v>
      </c>
      <c r="V3662">
        <v>2026</v>
      </c>
      <c r="W3662" t="s">
        <v>6329</v>
      </c>
      <c r="X3662" t="str">
        <f>_xlfn.XLOOKUP(Orders_C[[#This Row],[Product_ID]],Products_C[Product_ID],Products_C[Product_Name])</f>
        <v>Chicken Wings</v>
      </c>
      <c r="Y3662" t="str">
        <f>_xlfn.XLOOKUP(Orders_C[[#This Row],[Product_ID]],Products_C[Product_ID],Products_C[Category])</f>
        <v>Chicken</v>
      </c>
      <c r="Z3662" t="str">
        <f>_xlfn.XLOOKUP(Orders_C[[#This Row],[Store_ID]],Stores_c[Store_ID],Stores_c[City])</f>
        <v>West Rebecca</v>
      </c>
      <c r="AA3662" t="str">
        <f>_xlfn.XLOOKUP(Orders_C[[#This Row],[Customer_ID]],Customers_c[Customer_ID],Customers_c[Customer_Name])</f>
        <v>Jordan Williams</v>
      </c>
      <c r="AB3662" s="6">
        <f>Orders_C[[#This Row],[Quantity]]*Orders_C[[#This Row],[Unit_Price]]*(1-Orders_C[[#This Row],[Discount %]])+Orders_C[[#This Row],[Tax]]</f>
        <v>1048.95</v>
      </c>
      <c r="AC3662" s="9">
        <f>(Orders_C[[#This Row],[Unit_Price]]*Orders_C[[#This Row],[Quantity]])-Orders_C[[#This Row],[Discount]]+Orders_C[[#This Row],[Tax]]</f>
        <v>1048.95</v>
      </c>
      <c r="AD3662" t="str">
        <f>IF(COUNTIF(Orders_C[[#All],[Customer_ID]],Orders_C[[#This Row],[Customer_ID]])&gt;1,"Repeat","New")</f>
        <v>Repeat</v>
      </c>
      <c r="AE3662" t="str" cm="1">
        <f t="array" ref="AE3662">_xlfn.XLOOKUP(Orders_C[[#This Row],[Store_ID]],Stores_c[[#All],[Store_ID]],Stores_c[[#All],[City]])</f>
        <v>West Rebecca</v>
      </c>
      <c r="AF3662" t="str" cm="1">
        <f t="array" ref="AF3662">_xlfn.XLOOKUP(Orders_C[[#This Row],[Store_ID]],Stores_c[[#All],[Store_ID]],Stores_c[[#All],[Manager_Name]])</f>
        <v>Albert Smith</v>
      </c>
      <c r="AG3662" t="str" cm="1">
        <f t="array" ref="AG3662">_xlfn.XLOOKUP(Orders_C[[#This Row],[Store_ID]],Stores_c[[#All],[Store_ID]],Stores_c[[#All],[Store_Type]])</f>
        <v>Mall</v>
      </c>
    </row>
    <row r="3663" spans="1:33" x14ac:dyDescent="0.25">
      <c r="A3663">
        <v>8793</v>
      </c>
      <c r="B3663" s="1">
        <v>45774</v>
      </c>
      <c r="C3663" s="2">
        <v>0.57930555555555552</v>
      </c>
      <c r="D3663">
        <v>1028</v>
      </c>
      <c r="E3663">
        <v>201</v>
      </c>
      <c r="F3663">
        <v>518</v>
      </c>
      <c r="G3663">
        <v>307</v>
      </c>
      <c r="H3663">
        <v>4</v>
      </c>
      <c r="I3663">
        <v>259</v>
      </c>
      <c r="J3663">
        <v>0</v>
      </c>
      <c r="K3663">
        <v>12.95</v>
      </c>
      <c r="L3663">
        <v>1048.95</v>
      </c>
      <c r="M3663" t="s">
        <v>19</v>
      </c>
      <c r="N3663" t="s">
        <v>23</v>
      </c>
      <c r="O3663">
        <v>43</v>
      </c>
      <c r="P3663">
        <v>3</v>
      </c>
      <c r="Q3663" t="s">
        <v>2816</v>
      </c>
      <c r="R3663">
        <v>508</v>
      </c>
      <c r="S3663" s="3">
        <v>0</v>
      </c>
      <c r="T3663" s="6">
        <v>427.35</v>
      </c>
      <c r="U3663" t="s">
        <v>6337</v>
      </c>
      <c r="V3663">
        <v>2025</v>
      </c>
      <c r="W3663" t="s">
        <v>6331</v>
      </c>
      <c r="X3663" t="str">
        <f>_xlfn.XLOOKUP(Orders_C[[#This Row],[Product_ID]],Products_C[Product_ID],Products_C[Product_Name])</f>
        <v>Chicken Wings</v>
      </c>
      <c r="Y3663" t="str">
        <f>_xlfn.XLOOKUP(Orders_C[[#This Row],[Product_ID]],Products_C[Product_ID],Products_C[Category])</f>
        <v>Chicken</v>
      </c>
      <c r="Z3663" t="str">
        <f>_xlfn.XLOOKUP(Orders_C[[#This Row],[Store_ID]],Stores_c[Store_ID],Stores_c[City])</f>
        <v>Lake Nicholasburgh</v>
      </c>
      <c r="AA3663" t="str">
        <f>_xlfn.XLOOKUP(Orders_C[[#This Row],[Customer_ID]],Customers_c[Customer_ID],Customers_c[Customer_Name])</f>
        <v>Benjamin Brown</v>
      </c>
      <c r="AB3663" s="6">
        <f>Orders_C[[#This Row],[Quantity]]*Orders_C[[#This Row],[Unit_Price]]*(1-Orders_C[[#This Row],[Discount %]])+Orders_C[[#This Row],[Tax]]</f>
        <v>1048.95</v>
      </c>
      <c r="AC3663" s="9">
        <f>(Orders_C[[#This Row],[Unit_Price]]*Orders_C[[#This Row],[Quantity]])-Orders_C[[#This Row],[Discount]]+Orders_C[[#This Row],[Tax]]</f>
        <v>1048.95</v>
      </c>
      <c r="AD3663" t="str">
        <f>IF(COUNTIF(Orders_C[[#All],[Customer_ID]],Orders_C[[#This Row],[Customer_ID]])&gt;1,"Repeat","New")</f>
        <v>Repeat</v>
      </c>
      <c r="AE3663" t="str" cm="1">
        <f t="array" ref="AE3663">_xlfn.XLOOKUP(Orders_C[[#This Row],[Store_ID]],Stores_c[[#All],[Store_ID]],Stores_c[[#All],[City]])</f>
        <v>Lake Nicholasburgh</v>
      </c>
      <c r="AF3663" t="str" cm="1">
        <f t="array" ref="AF3663">_xlfn.XLOOKUP(Orders_C[[#This Row],[Store_ID]],Stores_c[[#All],[Store_ID]],Stores_c[[#All],[Manager_Name]])</f>
        <v>Maurice Garcia</v>
      </c>
      <c r="AG3663" t="str" cm="1">
        <f t="array" ref="AG3663">_xlfn.XLOOKUP(Orders_C[[#This Row],[Store_ID]],Stores_c[[#All],[Store_ID]],Stores_c[[#All],[Store_Type]])</f>
        <v>Mall</v>
      </c>
    </row>
    <row r="3664" spans="1:33" x14ac:dyDescent="0.25">
      <c r="A3664">
        <v>7609</v>
      </c>
      <c r="B3664" s="1">
        <v>45924</v>
      </c>
      <c r="C3664" s="2">
        <v>0.55630787037037033</v>
      </c>
      <c r="D3664">
        <v>1692</v>
      </c>
      <c r="E3664">
        <v>211</v>
      </c>
      <c r="F3664">
        <v>410</v>
      </c>
      <c r="G3664">
        <v>328</v>
      </c>
      <c r="H3664">
        <v>3</v>
      </c>
      <c r="I3664">
        <v>346</v>
      </c>
      <c r="J3664">
        <v>5</v>
      </c>
      <c r="K3664">
        <v>17.3</v>
      </c>
      <c r="L3664">
        <v>1050.3</v>
      </c>
      <c r="M3664" t="s">
        <v>19</v>
      </c>
      <c r="N3664" t="s">
        <v>22</v>
      </c>
      <c r="O3664">
        <v>43</v>
      </c>
      <c r="P3664">
        <v>4</v>
      </c>
      <c r="Q3664" t="s">
        <v>1632</v>
      </c>
      <c r="R3664">
        <v>508</v>
      </c>
      <c r="S3664" s="3">
        <v>0.05</v>
      </c>
      <c r="T3664" s="6">
        <v>427.5</v>
      </c>
      <c r="U3664" t="s">
        <v>6335</v>
      </c>
      <c r="V3664">
        <v>2025</v>
      </c>
      <c r="W3664" t="s">
        <v>6331</v>
      </c>
      <c r="X3664" t="str">
        <f>_xlfn.XLOOKUP(Orders_C[[#This Row],[Product_ID]],Products_C[Product_ID],Products_C[Product_Name])</f>
        <v>Rice Bowl</v>
      </c>
      <c r="Y3664" t="str">
        <f>_xlfn.XLOOKUP(Orders_C[[#This Row],[Product_ID]],Products_C[Product_ID],Products_C[Category])</f>
        <v>Burger</v>
      </c>
      <c r="Z3664" t="str">
        <f>_xlfn.XLOOKUP(Orders_C[[#This Row],[Store_ID]],Stores_c[Store_ID],Stores_c[City])</f>
        <v>North Robertstad</v>
      </c>
      <c r="AA3664" t="str">
        <f>_xlfn.XLOOKUP(Orders_C[[#This Row],[Customer_ID]],Customers_c[Customer_ID],Customers_c[Customer_Name])</f>
        <v>Eric Diaz</v>
      </c>
      <c r="AB3664" s="6">
        <f>Orders_C[[#This Row],[Quantity]]*Orders_C[[#This Row],[Unit_Price]]*(1-Orders_C[[#This Row],[Discount %]])+Orders_C[[#This Row],[Tax]]</f>
        <v>1003.3999999999999</v>
      </c>
      <c r="AC3664" s="9">
        <f>(Orders_C[[#This Row],[Unit_Price]]*Orders_C[[#This Row],[Quantity]])-Orders_C[[#This Row],[Discount]]+Orders_C[[#This Row],[Tax]]</f>
        <v>1050.3</v>
      </c>
      <c r="AD3664" t="str">
        <f>IF(COUNTIF(Orders_C[[#All],[Customer_ID]],Orders_C[[#This Row],[Customer_ID]])&gt;1,"Repeat","New")</f>
        <v>Repeat</v>
      </c>
      <c r="AE3664" t="str" cm="1">
        <f t="array" ref="AE3664">_xlfn.XLOOKUP(Orders_C[[#This Row],[Store_ID]],Stores_c[[#All],[Store_ID]],Stores_c[[#All],[City]])</f>
        <v>North Robertstad</v>
      </c>
      <c r="AF3664" t="str" cm="1">
        <f t="array" ref="AF3664">_xlfn.XLOOKUP(Orders_C[[#This Row],[Store_ID]],Stores_c[[#All],[Store_ID]],Stores_c[[#All],[Manager_Name]])</f>
        <v>Mary Lewis</v>
      </c>
      <c r="AG3664" t="str" cm="1">
        <f t="array" ref="AG3664">_xlfn.XLOOKUP(Orders_C[[#This Row],[Store_ID]],Stores_c[[#All],[Store_ID]],Stores_c[[#All],[Store_Type]])</f>
        <v>Street</v>
      </c>
    </row>
    <row r="3665" spans="1:33" x14ac:dyDescent="0.25">
      <c r="A3665">
        <v>8247</v>
      </c>
      <c r="B3665" s="1">
        <v>45949</v>
      </c>
      <c r="C3665" s="2">
        <v>0.76921296296296293</v>
      </c>
      <c r="D3665">
        <v>1933</v>
      </c>
      <c r="E3665">
        <v>224</v>
      </c>
      <c r="F3665">
        <v>413</v>
      </c>
      <c r="G3665">
        <v>301</v>
      </c>
      <c r="H3665">
        <v>3</v>
      </c>
      <c r="I3665">
        <v>346</v>
      </c>
      <c r="J3665">
        <v>5</v>
      </c>
      <c r="K3665">
        <v>17.3</v>
      </c>
      <c r="L3665">
        <v>1050.3</v>
      </c>
      <c r="M3665" t="s">
        <v>20</v>
      </c>
      <c r="N3665" t="s">
        <v>21</v>
      </c>
      <c r="O3665">
        <v>56</v>
      </c>
      <c r="P3665">
        <v>5</v>
      </c>
      <c r="Q3665" t="s">
        <v>2270</v>
      </c>
      <c r="R3665">
        <v>505</v>
      </c>
      <c r="S3665" s="3">
        <v>0.05</v>
      </c>
      <c r="T3665" s="6">
        <v>427.5</v>
      </c>
      <c r="U3665" t="s">
        <v>6332</v>
      </c>
      <c r="V3665">
        <v>2025</v>
      </c>
      <c r="W3665" t="s">
        <v>6331</v>
      </c>
      <c r="X3665" t="str">
        <f>_xlfn.XLOOKUP(Orders_C[[#This Row],[Product_ID]],Products_C[Product_ID],Products_C[Product_Name])</f>
        <v>Krushers</v>
      </c>
      <c r="Y3665" t="str">
        <f>_xlfn.XLOOKUP(Orders_C[[#This Row],[Product_ID]],Products_C[Product_ID],Products_C[Category])</f>
        <v>Burger</v>
      </c>
      <c r="Z3665" t="str">
        <f>_xlfn.XLOOKUP(Orders_C[[#This Row],[Store_ID]],Stores_c[Store_ID],Stores_c[City])</f>
        <v>Valdezton</v>
      </c>
      <c r="AA3665" t="str">
        <f>_xlfn.XLOOKUP(Orders_C[[#This Row],[Customer_ID]],Customers_c[Customer_ID],Customers_c[Customer_Name])</f>
        <v>Nathan Smith</v>
      </c>
      <c r="AB3665" s="6">
        <f>Orders_C[[#This Row],[Quantity]]*Orders_C[[#This Row],[Unit_Price]]*(1-Orders_C[[#This Row],[Discount %]])+Orders_C[[#This Row],[Tax]]</f>
        <v>1003.3999999999999</v>
      </c>
      <c r="AC3665" s="9">
        <f>(Orders_C[[#This Row],[Unit_Price]]*Orders_C[[#This Row],[Quantity]])-Orders_C[[#This Row],[Discount]]+Orders_C[[#This Row],[Tax]]</f>
        <v>1050.3</v>
      </c>
      <c r="AD3665" t="str">
        <f>IF(COUNTIF(Orders_C[[#All],[Customer_ID]],Orders_C[[#This Row],[Customer_ID]])&gt;1,"Repeat","New")</f>
        <v>Repeat</v>
      </c>
      <c r="AE3665" t="str" cm="1">
        <f t="array" ref="AE3665">_xlfn.XLOOKUP(Orders_C[[#This Row],[Store_ID]],Stores_c[[#All],[Store_ID]],Stores_c[[#All],[City]])</f>
        <v>Valdezton</v>
      </c>
      <c r="AF3665" t="str" cm="1">
        <f t="array" ref="AF3665">_xlfn.XLOOKUP(Orders_C[[#This Row],[Store_ID]],Stores_c[[#All],[Store_ID]],Stores_c[[#All],[Manager_Name]])</f>
        <v>John Rodriguez</v>
      </c>
      <c r="AG3665" t="str" cm="1">
        <f t="array" ref="AG3665">_xlfn.XLOOKUP(Orders_C[[#This Row],[Store_ID]],Stores_c[[#All],[Store_ID]],Stores_c[[#All],[Store_Type]])</f>
        <v>Street</v>
      </c>
    </row>
    <row r="3666" spans="1:33" x14ac:dyDescent="0.25">
      <c r="A3666">
        <v>10453</v>
      </c>
      <c r="B3666" s="1">
        <v>45936</v>
      </c>
      <c r="C3666" s="2">
        <v>0.73484953703703704</v>
      </c>
      <c r="D3666">
        <v>1153</v>
      </c>
      <c r="E3666">
        <v>217</v>
      </c>
      <c r="F3666">
        <v>525</v>
      </c>
      <c r="G3666">
        <v>325</v>
      </c>
      <c r="H3666">
        <v>3</v>
      </c>
      <c r="I3666">
        <v>354</v>
      </c>
      <c r="J3666">
        <v>15</v>
      </c>
      <c r="K3666">
        <v>17.7</v>
      </c>
      <c r="L3666">
        <v>1064.7</v>
      </c>
      <c r="M3666" t="s">
        <v>19</v>
      </c>
      <c r="N3666" t="s">
        <v>23</v>
      </c>
      <c r="O3666">
        <v>28</v>
      </c>
      <c r="P3666">
        <v>3</v>
      </c>
      <c r="Q3666" t="s">
        <v>4476</v>
      </c>
      <c r="R3666">
        <v>506</v>
      </c>
      <c r="S3666" s="3">
        <v>0.15</v>
      </c>
      <c r="T3666" s="6">
        <v>427.50000000000011</v>
      </c>
      <c r="U3666" t="s">
        <v>6332</v>
      </c>
      <c r="V3666">
        <v>2025</v>
      </c>
      <c r="W3666" t="s">
        <v>6329</v>
      </c>
      <c r="X3666" t="str">
        <f>_xlfn.XLOOKUP(Orders_C[[#This Row],[Product_ID]],Products_C[Product_ID],Products_C[Product_Name])</f>
        <v>Veg Burger</v>
      </c>
      <c r="Y3666" t="str">
        <f>_xlfn.XLOOKUP(Orders_C[[#This Row],[Product_ID]],Products_C[Product_ID],Products_C[Category])</f>
        <v>Chicken</v>
      </c>
      <c r="Z3666" t="str">
        <f>_xlfn.XLOOKUP(Orders_C[[#This Row],[Store_ID]],Stores_c[Store_ID],Stores_c[City])</f>
        <v>West Rebecca</v>
      </c>
      <c r="AA3666" t="str">
        <f>_xlfn.XLOOKUP(Orders_C[[#This Row],[Customer_ID]],Customers_c[Customer_ID],Customers_c[Customer_Name])</f>
        <v>Rachel Knox</v>
      </c>
      <c r="AB3666" s="6">
        <f>Orders_C[[#This Row],[Quantity]]*Orders_C[[#This Row],[Unit_Price]]*(1-Orders_C[[#This Row],[Discount %]])+Orders_C[[#This Row],[Tax]]</f>
        <v>920.4</v>
      </c>
      <c r="AC3666" s="9">
        <f>(Orders_C[[#This Row],[Unit_Price]]*Orders_C[[#This Row],[Quantity]])-Orders_C[[#This Row],[Discount]]+Orders_C[[#This Row],[Tax]]</f>
        <v>1064.7</v>
      </c>
      <c r="AD3666" t="str">
        <f>IF(COUNTIF(Orders_C[[#All],[Customer_ID]],Orders_C[[#This Row],[Customer_ID]])&gt;1,"Repeat","New")</f>
        <v>Repeat</v>
      </c>
      <c r="AE3666" t="str" cm="1">
        <f t="array" ref="AE3666">_xlfn.XLOOKUP(Orders_C[[#This Row],[Store_ID]],Stores_c[[#All],[Store_ID]],Stores_c[[#All],[City]])</f>
        <v>West Rebecca</v>
      </c>
      <c r="AF3666" t="str" cm="1">
        <f t="array" ref="AF3666">_xlfn.XLOOKUP(Orders_C[[#This Row],[Store_ID]],Stores_c[[#All],[Store_ID]],Stores_c[[#All],[Manager_Name]])</f>
        <v>Albert Smith</v>
      </c>
      <c r="AG3666" t="str" cm="1">
        <f t="array" ref="AG3666">_xlfn.XLOOKUP(Orders_C[[#This Row],[Store_ID]],Stores_c[[#All],[Store_ID]],Stores_c[[#All],[Store_Type]])</f>
        <v>Mall</v>
      </c>
    </row>
    <row r="3667" spans="1:33" x14ac:dyDescent="0.25">
      <c r="A3667">
        <v>6105</v>
      </c>
      <c r="B3667" s="1">
        <v>45834</v>
      </c>
      <c r="C3667" s="2">
        <v>0.42064814814814816</v>
      </c>
      <c r="D3667">
        <v>1114</v>
      </c>
      <c r="E3667">
        <v>223</v>
      </c>
      <c r="F3667">
        <v>492</v>
      </c>
      <c r="G3667">
        <v>313</v>
      </c>
      <c r="H3667">
        <v>4</v>
      </c>
      <c r="I3667">
        <v>260</v>
      </c>
      <c r="J3667">
        <v>0</v>
      </c>
      <c r="K3667">
        <v>13</v>
      </c>
      <c r="L3667">
        <v>1053</v>
      </c>
      <c r="M3667" t="s">
        <v>20</v>
      </c>
      <c r="N3667" t="s">
        <v>22</v>
      </c>
      <c r="O3667">
        <v>52</v>
      </c>
      <c r="P3667">
        <v>3</v>
      </c>
      <c r="Q3667" t="s">
        <v>128</v>
      </c>
      <c r="R3667">
        <v>510</v>
      </c>
      <c r="S3667" s="3">
        <v>0</v>
      </c>
      <c r="T3667" s="6">
        <v>429</v>
      </c>
      <c r="U3667" t="s">
        <v>6340</v>
      </c>
      <c r="V3667">
        <v>2025</v>
      </c>
      <c r="W3667" t="s">
        <v>6331</v>
      </c>
      <c r="X3667" t="str">
        <f>_xlfn.XLOOKUP(Orders_C[[#This Row],[Product_ID]],Products_C[Product_ID],Products_C[Product_Name])</f>
        <v>Rice Bowl</v>
      </c>
      <c r="Y3667" t="str">
        <f>_xlfn.XLOOKUP(Orders_C[[#This Row],[Product_ID]],Products_C[Product_ID],Products_C[Category])</f>
        <v>Beverage</v>
      </c>
      <c r="Z3667" t="str">
        <f>_xlfn.XLOOKUP(Orders_C[[#This Row],[Store_ID]],Stores_c[Store_ID],Stores_c[City])</f>
        <v>Chambershaven</v>
      </c>
      <c r="AA3667" t="str">
        <f>_xlfn.XLOOKUP(Orders_C[[#This Row],[Customer_ID]],Customers_c[Customer_ID],Customers_c[Customer_Name])</f>
        <v>Jessica Miller</v>
      </c>
      <c r="AB3667" s="6">
        <f>Orders_C[[#This Row],[Quantity]]*Orders_C[[#This Row],[Unit_Price]]*(1-Orders_C[[#This Row],[Discount %]])+Orders_C[[#This Row],[Tax]]</f>
        <v>1053</v>
      </c>
      <c r="AC3667" s="9">
        <f>(Orders_C[[#This Row],[Unit_Price]]*Orders_C[[#This Row],[Quantity]])-Orders_C[[#This Row],[Discount]]+Orders_C[[#This Row],[Tax]]</f>
        <v>1053</v>
      </c>
      <c r="AD3667" t="str">
        <f>IF(COUNTIF(Orders_C[[#All],[Customer_ID]],Orders_C[[#This Row],[Customer_ID]])&gt;1,"Repeat","New")</f>
        <v>Repeat</v>
      </c>
      <c r="AE3667" t="str" cm="1">
        <f t="array" ref="AE3667">_xlfn.XLOOKUP(Orders_C[[#This Row],[Store_ID]],Stores_c[[#All],[Store_ID]],Stores_c[[#All],[City]])</f>
        <v>Chambershaven</v>
      </c>
      <c r="AF3667" t="str" cm="1">
        <f t="array" ref="AF3667">_xlfn.XLOOKUP(Orders_C[[#This Row],[Store_ID]],Stores_c[[#All],[Store_ID]],Stores_c[[#All],[Manager_Name]])</f>
        <v>Virginia Webster</v>
      </c>
      <c r="AG3667" t="str" cm="1">
        <f t="array" ref="AG3667">_xlfn.XLOOKUP(Orders_C[[#This Row],[Store_ID]],Stores_c[[#All],[Store_ID]],Stores_c[[#All],[Store_Type]])</f>
        <v>Street</v>
      </c>
    </row>
    <row r="3668" spans="1:33" x14ac:dyDescent="0.25">
      <c r="A3668">
        <v>6917</v>
      </c>
      <c r="B3668" s="1">
        <v>45964</v>
      </c>
      <c r="C3668" s="2">
        <v>2.6666666666666668E-2</v>
      </c>
      <c r="D3668">
        <v>1362</v>
      </c>
      <c r="E3668">
        <v>225</v>
      </c>
      <c r="F3668">
        <v>412</v>
      </c>
      <c r="G3668">
        <v>309</v>
      </c>
      <c r="H3668">
        <v>4</v>
      </c>
      <c r="I3668">
        <v>260</v>
      </c>
      <c r="J3668">
        <v>0</v>
      </c>
      <c r="K3668">
        <v>13</v>
      </c>
      <c r="L3668">
        <v>1053</v>
      </c>
      <c r="M3668" t="s">
        <v>18</v>
      </c>
      <c r="N3668" t="s">
        <v>22</v>
      </c>
      <c r="O3668">
        <v>25</v>
      </c>
      <c r="P3668">
        <v>2</v>
      </c>
      <c r="Q3668" t="s">
        <v>940</v>
      </c>
      <c r="R3668">
        <v>501</v>
      </c>
      <c r="S3668" s="3">
        <v>0</v>
      </c>
      <c r="T3668" s="6">
        <v>429</v>
      </c>
      <c r="U3668" t="s">
        <v>6336</v>
      </c>
      <c r="V3668">
        <v>2025</v>
      </c>
      <c r="W3668" t="s">
        <v>6329</v>
      </c>
      <c r="X3668" t="str">
        <f>_xlfn.XLOOKUP(Orders_C[[#This Row],[Product_ID]],Products_C[Product_ID],Products_C[Product_Name])</f>
        <v>Chicken Bucket</v>
      </c>
      <c r="Y3668" t="str">
        <f>_xlfn.XLOOKUP(Orders_C[[#This Row],[Product_ID]],Products_C[Product_ID],Products_C[Category])</f>
        <v>Dessert</v>
      </c>
      <c r="Z3668" t="str">
        <f>_xlfn.XLOOKUP(Orders_C[[#This Row],[Store_ID]],Stores_c[Store_ID],Stores_c[City])</f>
        <v>South Peter</v>
      </c>
      <c r="AA3668" t="str">
        <f>_xlfn.XLOOKUP(Orders_C[[#This Row],[Customer_ID]],Customers_c[Customer_ID],Customers_c[Customer_Name])</f>
        <v>Micheal Moore</v>
      </c>
      <c r="AB3668" s="6">
        <f>Orders_C[[#This Row],[Quantity]]*Orders_C[[#This Row],[Unit_Price]]*(1-Orders_C[[#This Row],[Discount %]])+Orders_C[[#This Row],[Tax]]</f>
        <v>1053</v>
      </c>
      <c r="AC3668" s="9">
        <f>(Orders_C[[#This Row],[Unit_Price]]*Orders_C[[#This Row],[Quantity]])-Orders_C[[#This Row],[Discount]]+Orders_C[[#This Row],[Tax]]</f>
        <v>1053</v>
      </c>
      <c r="AD3668" t="str">
        <f>IF(COUNTIF(Orders_C[[#All],[Customer_ID]],Orders_C[[#This Row],[Customer_ID]])&gt;1,"Repeat","New")</f>
        <v>Repeat</v>
      </c>
      <c r="AE3668" t="str" cm="1">
        <f t="array" ref="AE3668">_xlfn.XLOOKUP(Orders_C[[#This Row],[Store_ID]],Stores_c[[#All],[Store_ID]],Stores_c[[#All],[City]])</f>
        <v>South Peter</v>
      </c>
      <c r="AF3668" t="str" cm="1">
        <f t="array" ref="AF3668">_xlfn.XLOOKUP(Orders_C[[#This Row],[Store_ID]],Stores_c[[#All],[Store_ID]],Stores_c[[#All],[Manager_Name]])</f>
        <v>Gregory Lambert</v>
      </c>
      <c r="AG3668" t="str" cm="1">
        <f t="array" ref="AG3668">_xlfn.XLOOKUP(Orders_C[[#This Row],[Store_ID]],Stores_c[[#All],[Store_ID]],Stores_c[[#All],[Store_Type]])</f>
        <v>Street</v>
      </c>
    </row>
    <row r="3669" spans="1:33" x14ac:dyDescent="0.25">
      <c r="A3669">
        <v>9594</v>
      </c>
      <c r="B3669" s="1">
        <v>45814</v>
      </c>
      <c r="C3669" s="2">
        <v>6.7071759259259262E-2</v>
      </c>
      <c r="D3669">
        <v>1401</v>
      </c>
      <c r="E3669">
        <v>206</v>
      </c>
      <c r="F3669">
        <v>451</v>
      </c>
      <c r="G3669">
        <v>330</v>
      </c>
      <c r="H3669">
        <v>4</v>
      </c>
      <c r="I3669">
        <v>260</v>
      </c>
      <c r="J3669">
        <v>0</v>
      </c>
      <c r="K3669">
        <v>13</v>
      </c>
      <c r="L3669">
        <v>1053</v>
      </c>
      <c r="M3669" t="s">
        <v>19</v>
      </c>
      <c r="N3669" t="s">
        <v>23</v>
      </c>
      <c r="O3669">
        <v>36</v>
      </c>
      <c r="P3669">
        <v>5</v>
      </c>
      <c r="Q3669" t="s">
        <v>3617</v>
      </c>
      <c r="R3669">
        <v>504</v>
      </c>
      <c r="S3669" s="3">
        <v>0</v>
      </c>
      <c r="T3669" s="6">
        <v>429</v>
      </c>
      <c r="U3669" t="s">
        <v>6340</v>
      </c>
      <c r="V3669">
        <v>2025</v>
      </c>
      <c r="W3669" t="s">
        <v>6329</v>
      </c>
      <c r="X3669" t="str">
        <f>_xlfn.XLOOKUP(Orders_C[[#This Row],[Product_ID]],Products_C[Product_ID],Products_C[Product_Name])</f>
        <v>Rice Bowl</v>
      </c>
      <c r="Y3669" t="str">
        <f>_xlfn.XLOOKUP(Orders_C[[#This Row],[Product_ID]],Products_C[Product_ID],Products_C[Category])</f>
        <v>Beverage</v>
      </c>
      <c r="Z3669" t="str">
        <f>_xlfn.XLOOKUP(Orders_C[[#This Row],[Store_ID]],Stores_c[Store_ID],Stores_c[City])</f>
        <v>West Matthew</v>
      </c>
      <c r="AA3669" t="str">
        <f>_xlfn.XLOOKUP(Orders_C[[#This Row],[Customer_ID]],Customers_c[Customer_ID],Customers_c[Customer_Name])</f>
        <v>James Coffey</v>
      </c>
      <c r="AB3669" s="6">
        <f>Orders_C[[#This Row],[Quantity]]*Orders_C[[#This Row],[Unit_Price]]*(1-Orders_C[[#This Row],[Discount %]])+Orders_C[[#This Row],[Tax]]</f>
        <v>1053</v>
      </c>
      <c r="AC3669" s="9">
        <f>(Orders_C[[#This Row],[Unit_Price]]*Orders_C[[#This Row],[Quantity]])-Orders_C[[#This Row],[Discount]]+Orders_C[[#This Row],[Tax]]</f>
        <v>1053</v>
      </c>
      <c r="AD3669" t="str">
        <f>IF(COUNTIF(Orders_C[[#All],[Customer_ID]],Orders_C[[#This Row],[Customer_ID]])&gt;1,"Repeat","New")</f>
        <v>Repeat</v>
      </c>
      <c r="AE3669" t="str" cm="1">
        <f t="array" ref="AE3669">_xlfn.XLOOKUP(Orders_C[[#This Row],[Store_ID]],Stores_c[[#All],[Store_ID]],Stores_c[[#All],[City]])</f>
        <v>West Matthew</v>
      </c>
      <c r="AF3669" t="str" cm="1">
        <f t="array" ref="AF3669">_xlfn.XLOOKUP(Orders_C[[#This Row],[Store_ID]],Stores_c[[#All],[Store_ID]],Stores_c[[#All],[Manager_Name]])</f>
        <v>Miguel Kidd</v>
      </c>
      <c r="AG3669" t="str" cm="1">
        <f t="array" ref="AG3669">_xlfn.XLOOKUP(Orders_C[[#This Row],[Store_ID]],Stores_c[[#All],[Store_ID]],Stores_c[[#All],[Store_Type]])</f>
        <v>Drive-Thru</v>
      </c>
    </row>
    <row r="3670" spans="1:33" x14ac:dyDescent="0.25">
      <c r="A3670">
        <v>10325</v>
      </c>
      <c r="B3670" s="1">
        <v>45705</v>
      </c>
      <c r="C3670" s="2">
        <v>0.99312500000000004</v>
      </c>
      <c r="D3670">
        <v>1349</v>
      </c>
      <c r="E3670">
        <v>215</v>
      </c>
      <c r="F3670">
        <v>404</v>
      </c>
      <c r="G3670">
        <v>303</v>
      </c>
      <c r="H3670">
        <v>3</v>
      </c>
      <c r="I3670">
        <v>352</v>
      </c>
      <c r="J3670">
        <v>10</v>
      </c>
      <c r="K3670">
        <v>17.600000000000001</v>
      </c>
      <c r="L3670">
        <v>1063.5999999999999</v>
      </c>
      <c r="M3670" t="s">
        <v>18</v>
      </c>
      <c r="N3670" t="s">
        <v>21</v>
      </c>
      <c r="O3670">
        <v>33</v>
      </c>
      <c r="P3670">
        <v>1</v>
      </c>
      <c r="Q3670" t="s">
        <v>4348</v>
      </c>
      <c r="R3670">
        <v>506</v>
      </c>
      <c r="S3670" s="3">
        <v>0.1</v>
      </c>
      <c r="T3670" s="6">
        <v>429.99999999999989</v>
      </c>
      <c r="U3670" t="s">
        <v>6338</v>
      </c>
      <c r="V3670">
        <v>2025</v>
      </c>
      <c r="W3670" t="s">
        <v>6329</v>
      </c>
      <c r="X3670" t="str">
        <f>_xlfn.XLOOKUP(Orders_C[[#This Row],[Product_ID]],Products_C[Product_ID],Products_C[Product_Name])</f>
        <v>Chocolate Lava Cake</v>
      </c>
      <c r="Y3670" t="str">
        <f>_xlfn.XLOOKUP(Orders_C[[#This Row],[Product_ID]],Products_C[Product_ID],Products_C[Category])</f>
        <v>Chicken</v>
      </c>
      <c r="Z3670" t="str">
        <f>_xlfn.XLOOKUP(Orders_C[[#This Row],[Store_ID]],Stores_c[Store_ID],Stores_c[City])</f>
        <v>Sallyburgh</v>
      </c>
      <c r="AA3670" t="str">
        <f>_xlfn.XLOOKUP(Orders_C[[#This Row],[Customer_ID]],Customers_c[Customer_ID],Customers_c[Customer_Name])</f>
        <v>Willie Medina</v>
      </c>
      <c r="AB3670" s="6">
        <f>Orders_C[[#This Row],[Quantity]]*Orders_C[[#This Row],[Unit_Price]]*(1-Orders_C[[#This Row],[Discount %]])+Orders_C[[#This Row],[Tax]]</f>
        <v>968</v>
      </c>
      <c r="AC3670" s="9">
        <f>(Orders_C[[#This Row],[Unit_Price]]*Orders_C[[#This Row],[Quantity]])-Orders_C[[#This Row],[Discount]]+Orders_C[[#This Row],[Tax]]</f>
        <v>1063.5999999999999</v>
      </c>
      <c r="AD3670" t="str">
        <f>IF(COUNTIF(Orders_C[[#All],[Customer_ID]],Orders_C[[#This Row],[Customer_ID]])&gt;1,"Repeat","New")</f>
        <v>Repeat</v>
      </c>
      <c r="AE3670" t="str" cm="1">
        <f t="array" ref="AE3670">_xlfn.XLOOKUP(Orders_C[[#This Row],[Store_ID]],Stores_c[[#All],[Store_ID]],Stores_c[[#All],[City]])</f>
        <v>Sallyburgh</v>
      </c>
      <c r="AF3670" t="str" cm="1">
        <f t="array" ref="AF3670">_xlfn.XLOOKUP(Orders_C[[#This Row],[Store_ID]],Stores_c[[#All],[Store_ID]],Stores_c[[#All],[Manager_Name]])</f>
        <v>Benjamin Mccoy</v>
      </c>
      <c r="AG3670" t="str" cm="1">
        <f t="array" ref="AG3670">_xlfn.XLOOKUP(Orders_C[[#This Row],[Store_ID]],Stores_c[[#All],[Store_ID]],Stores_c[[#All],[Store_Type]])</f>
        <v>Drive-Thru</v>
      </c>
    </row>
    <row r="3671" spans="1:33" x14ac:dyDescent="0.25">
      <c r="A3671">
        <v>7055</v>
      </c>
      <c r="B3671" s="1">
        <v>45895</v>
      </c>
      <c r="C3671" s="2">
        <v>0.23005787037037037</v>
      </c>
      <c r="D3671">
        <v>1550</v>
      </c>
      <c r="E3671">
        <v>202</v>
      </c>
      <c r="F3671">
        <v>518</v>
      </c>
      <c r="G3671">
        <v>318</v>
      </c>
      <c r="H3671">
        <v>3</v>
      </c>
      <c r="I3671">
        <v>356</v>
      </c>
      <c r="J3671">
        <v>15</v>
      </c>
      <c r="K3671">
        <v>17.8</v>
      </c>
      <c r="L3671">
        <v>1070.8</v>
      </c>
      <c r="M3671" t="s">
        <v>20</v>
      </c>
      <c r="N3671" t="s">
        <v>21</v>
      </c>
      <c r="O3671">
        <v>22</v>
      </c>
      <c r="P3671">
        <v>1</v>
      </c>
      <c r="Q3671" t="s">
        <v>1078</v>
      </c>
      <c r="R3671">
        <v>507</v>
      </c>
      <c r="S3671" s="3">
        <v>0.15</v>
      </c>
      <c r="T3671" s="6">
        <v>430</v>
      </c>
      <c r="U3671" t="s">
        <v>6342</v>
      </c>
      <c r="V3671">
        <v>2025</v>
      </c>
      <c r="W3671" t="s">
        <v>6329</v>
      </c>
      <c r="X3671" t="str">
        <f>_xlfn.XLOOKUP(Orders_C[[#This Row],[Product_ID]],Products_C[Product_ID],Products_C[Product_Name])</f>
        <v>Pepsi</v>
      </c>
      <c r="Y3671" t="str">
        <f>_xlfn.XLOOKUP(Orders_C[[#This Row],[Product_ID]],Products_C[Product_ID],Products_C[Category])</f>
        <v>Burger</v>
      </c>
      <c r="Z3671" t="str">
        <f>_xlfn.XLOOKUP(Orders_C[[#This Row],[Store_ID]],Stores_c[Store_ID],Stores_c[City])</f>
        <v>Rebekahside</v>
      </c>
      <c r="AA3671" t="str">
        <f>_xlfn.XLOOKUP(Orders_C[[#This Row],[Customer_ID]],Customers_c[Customer_ID],Customers_c[Customer_Name])</f>
        <v>Alexander Silva</v>
      </c>
      <c r="AB3671" s="6">
        <f>Orders_C[[#This Row],[Quantity]]*Orders_C[[#This Row],[Unit_Price]]*(1-Orders_C[[#This Row],[Discount %]])+Orders_C[[#This Row],[Tax]]</f>
        <v>925.59999999999991</v>
      </c>
      <c r="AC3671" s="9">
        <f>(Orders_C[[#This Row],[Unit_Price]]*Orders_C[[#This Row],[Quantity]])-Orders_C[[#This Row],[Discount]]+Orders_C[[#This Row],[Tax]]</f>
        <v>1070.8</v>
      </c>
      <c r="AD3671" t="str">
        <f>IF(COUNTIF(Orders_C[[#All],[Customer_ID]],Orders_C[[#This Row],[Customer_ID]])&gt;1,"Repeat","New")</f>
        <v>Repeat</v>
      </c>
      <c r="AE3671" t="str" cm="1">
        <f t="array" ref="AE3671">_xlfn.XLOOKUP(Orders_C[[#This Row],[Store_ID]],Stores_c[[#All],[Store_ID]],Stores_c[[#All],[City]])</f>
        <v>Rebekahside</v>
      </c>
      <c r="AF3671" t="str" cm="1">
        <f t="array" ref="AF3671">_xlfn.XLOOKUP(Orders_C[[#This Row],[Store_ID]],Stores_c[[#All],[Store_ID]],Stores_c[[#All],[Manager_Name]])</f>
        <v>Mark Ray</v>
      </c>
      <c r="AG3671" t="str" cm="1">
        <f t="array" ref="AG3671">_xlfn.XLOOKUP(Orders_C[[#This Row],[Store_ID]],Stores_c[[#All],[Store_ID]],Stores_c[[#All],[Store_Type]])</f>
        <v>Drive-Thru</v>
      </c>
    </row>
    <row r="3672" spans="1:33" x14ac:dyDescent="0.25">
      <c r="A3672">
        <v>7489</v>
      </c>
      <c r="B3672" s="1">
        <v>45765</v>
      </c>
      <c r="C3672" s="2">
        <v>0.70969907407407407</v>
      </c>
      <c r="D3672">
        <v>1888</v>
      </c>
      <c r="E3672">
        <v>214</v>
      </c>
      <c r="F3672">
        <v>504</v>
      </c>
      <c r="G3672">
        <v>321</v>
      </c>
      <c r="H3672">
        <v>3</v>
      </c>
      <c r="I3672">
        <v>356</v>
      </c>
      <c r="J3672">
        <v>15</v>
      </c>
      <c r="K3672">
        <v>17.8</v>
      </c>
      <c r="L3672">
        <v>1070.8</v>
      </c>
      <c r="M3672" t="s">
        <v>18</v>
      </c>
      <c r="N3672" t="s">
        <v>22</v>
      </c>
      <c r="O3672">
        <v>44</v>
      </c>
      <c r="P3672">
        <v>3</v>
      </c>
      <c r="Q3672" t="s">
        <v>1512</v>
      </c>
      <c r="R3672">
        <v>510</v>
      </c>
      <c r="S3672" s="3">
        <v>0.15</v>
      </c>
      <c r="T3672" s="6">
        <v>430</v>
      </c>
      <c r="U3672" t="s">
        <v>6337</v>
      </c>
      <c r="V3672">
        <v>2025</v>
      </c>
      <c r="W3672" t="s">
        <v>6331</v>
      </c>
      <c r="X3672" t="str">
        <f>_xlfn.XLOOKUP(Orders_C[[#This Row],[Product_ID]],Products_C[Product_ID],Products_C[Product_Name])</f>
        <v>Cold Coffee</v>
      </c>
      <c r="Y3672" t="str">
        <f>_xlfn.XLOOKUP(Orders_C[[#This Row],[Product_ID]],Products_C[Product_ID],Products_C[Category])</f>
        <v>Dessert</v>
      </c>
      <c r="Z3672" t="str">
        <f>_xlfn.XLOOKUP(Orders_C[[#This Row],[Store_ID]],Stores_c[Store_ID],Stores_c[City])</f>
        <v>New Robert</v>
      </c>
      <c r="AA3672" t="str">
        <f>_xlfn.XLOOKUP(Orders_C[[#This Row],[Customer_ID]],Customers_c[Customer_ID],Customers_c[Customer_Name])</f>
        <v>Jason Johnson</v>
      </c>
      <c r="AB3672" s="6">
        <f>Orders_C[[#This Row],[Quantity]]*Orders_C[[#This Row],[Unit_Price]]*(1-Orders_C[[#This Row],[Discount %]])+Orders_C[[#This Row],[Tax]]</f>
        <v>925.59999999999991</v>
      </c>
      <c r="AC3672" s="9">
        <f>(Orders_C[[#This Row],[Unit_Price]]*Orders_C[[#This Row],[Quantity]])-Orders_C[[#This Row],[Discount]]+Orders_C[[#This Row],[Tax]]</f>
        <v>1070.8</v>
      </c>
      <c r="AD3672" t="str">
        <f>IF(COUNTIF(Orders_C[[#All],[Customer_ID]],Orders_C[[#This Row],[Customer_ID]])&gt;1,"Repeat","New")</f>
        <v>Repeat</v>
      </c>
      <c r="AE3672" t="str" cm="1">
        <f t="array" ref="AE3672">_xlfn.XLOOKUP(Orders_C[[#This Row],[Store_ID]],Stores_c[[#All],[Store_ID]],Stores_c[[#All],[City]])</f>
        <v>New Robert</v>
      </c>
      <c r="AF3672" t="str" cm="1">
        <f t="array" ref="AF3672">_xlfn.XLOOKUP(Orders_C[[#This Row],[Store_ID]],Stores_c[[#All],[Store_ID]],Stores_c[[#All],[Manager_Name]])</f>
        <v>Krista Webb</v>
      </c>
      <c r="AG3672" t="str" cm="1">
        <f t="array" ref="AG3672">_xlfn.XLOOKUP(Orders_C[[#This Row],[Store_ID]],Stores_c[[#All],[Store_ID]],Stores_c[[#All],[Store_Type]])</f>
        <v>Drive-Thru</v>
      </c>
    </row>
    <row r="3673" spans="1:33" x14ac:dyDescent="0.25">
      <c r="A3673">
        <v>8906</v>
      </c>
      <c r="B3673" s="1">
        <v>45889</v>
      </c>
      <c r="C3673" s="2">
        <v>0.23869212962962963</v>
      </c>
      <c r="D3673">
        <v>1820</v>
      </c>
      <c r="E3673">
        <v>207</v>
      </c>
      <c r="F3673">
        <v>489</v>
      </c>
      <c r="G3673">
        <v>339</v>
      </c>
      <c r="H3673">
        <v>3</v>
      </c>
      <c r="I3673">
        <v>356</v>
      </c>
      <c r="J3673">
        <v>15</v>
      </c>
      <c r="K3673">
        <v>17.8</v>
      </c>
      <c r="L3673">
        <v>1070.8</v>
      </c>
      <c r="M3673" t="s">
        <v>19</v>
      </c>
      <c r="N3673" t="s">
        <v>21</v>
      </c>
      <c r="O3673">
        <v>47</v>
      </c>
      <c r="P3673">
        <v>4</v>
      </c>
      <c r="Q3673" t="s">
        <v>2929</v>
      </c>
      <c r="R3673">
        <v>502</v>
      </c>
      <c r="S3673" s="3">
        <v>0.15</v>
      </c>
      <c r="T3673" s="6">
        <v>430</v>
      </c>
      <c r="U3673" t="s">
        <v>6342</v>
      </c>
      <c r="V3673">
        <v>2025</v>
      </c>
      <c r="W3673" t="s">
        <v>6331</v>
      </c>
      <c r="X3673" t="str">
        <f>_xlfn.XLOOKUP(Orders_C[[#This Row],[Product_ID]],Products_C[Product_ID],Products_C[Product_Name])</f>
        <v>Veg Burger</v>
      </c>
      <c r="Y3673" t="str">
        <f>_xlfn.XLOOKUP(Orders_C[[#This Row],[Product_ID]],Products_C[Product_ID],Products_C[Category])</f>
        <v>Burger</v>
      </c>
      <c r="Z3673" t="str">
        <f>_xlfn.XLOOKUP(Orders_C[[#This Row],[Store_ID]],Stores_c[Store_ID],Stores_c[City])</f>
        <v>Christineton</v>
      </c>
      <c r="AA3673" t="str">
        <f>_xlfn.XLOOKUP(Orders_C[[#This Row],[Customer_ID]],Customers_c[Customer_ID],Customers_c[Customer_Name])</f>
        <v>Danny Dawson</v>
      </c>
      <c r="AB3673" s="6">
        <f>Orders_C[[#This Row],[Quantity]]*Orders_C[[#This Row],[Unit_Price]]*(1-Orders_C[[#This Row],[Discount %]])+Orders_C[[#This Row],[Tax]]</f>
        <v>925.59999999999991</v>
      </c>
      <c r="AC3673" s="9">
        <f>(Orders_C[[#This Row],[Unit_Price]]*Orders_C[[#This Row],[Quantity]])-Orders_C[[#This Row],[Discount]]+Orders_C[[#This Row],[Tax]]</f>
        <v>1070.8</v>
      </c>
      <c r="AD3673" t="str">
        <f>IF(COUNTIF(Orders_C[[#All],[Customer_ID]],Orders_C[[#This Row],[Customer_ID]])&gt;1,"Repeat","New")</f>
        <v>Repeat</v>
      </c>
      <c r="AE3673" t="str" cm="1">
        <f t="array" ref="AE3673">_xlfn.XLOOKUP(Orders_C[[#This Row],[Store_ID]],Stores_c[[#All],[Store_ID]],Stores_c[[#All],[City]])</f>
        <v>Christineton</v>
      </c>
      <c r="AF3673" t="str" cm="1">
        <f t="array" ref="AF3673">_xlfn.XLOOKUP(Orders_C[[#This Row],[Store_ID]],Stores_c[[#All],[Store_ID]],Stores_c[[#All],[Manager_Name]])</f>
        <v>Dr. William Hubbard MD</v>
      </c>
      <c r="AG3673" t="str" cm="1">
        <f t="array" ref="AG3673">_xlfn.XLOOKUP(Orders_C[[#This Row],[Store_ID]],Stores_c[[#All],[Store_ID]],Stores_c[[#All],[Store_Type]])</f>
        <v>Street</v>
      </c>
    </row>
    <row r="3674" spans="1:33" x14ac:dyDescent="0.25">
      <c r="A3674">
        <v>9412</v>
      </c>
      <c r="B3674" s="1">
        <v>46044</v>
      </c>
      <c r="C3674" s="2">
        <v>0.26358796296296294</v>
      </c>
      <c r="D3674">
        <v>1174</v>
      </c>
      <c r="E3674">
        <v>211</v>
      </c>
      <c r="F3674">
        <v>536</v>
      </c>
      <c r="G3674">
        <v>314</v>
      </c>
      <c r="H3674">
        <v>3</v>
      </c>
      <c r="I3674">
        <v>344</v>
      </c>
      <c r="J3674">
        <v>0</v>
      </c>
      <c r="K3674">
        <v>17.2</v>
      </c>
      <c r="L3674">
        <v>1049.2</v>
      </c>
      <c r="M3674" t="s">
        <v>19</v>
      </c>
      <c r="N3674" t="s">
        <v>23</v>
      </c>
      <c r="O3674">
        <v>51</v>
      </c>
      <c r="P3674">
        <v>5</v>
      </c>
      <c r="Q3674" t="s">
        <v>3435</v>
      </c>
      <c r="R3674">
        <v>509</v>
      </c>
      <c r="S3674" s="3">
        <v>0</v>
      </c>
      <c r="T3674" s="6">
        <v>430.00000000000011</v>
      </c>
      <c r="U3674" t="s">
        <v>6330</v>
      </c>
      <c r="V3674">
        <v>2026</v>
      </c>
      <c r="W3674" t="s">
        <v>6331</v>
      </c>
      <c r="X3674" t="str">
        <f>_xlfn.XLOOKUP(Orders_C[[#This Row],[Product_ID]],Products_C[Product_ID],Products_C[Product_Name])</f>
        <v>Wrap</v>
      </c>
      <c r="Y3674" t="str">
        <f>_xlfn.XLOOKUP(Orders_C[[#This Row],[Product_ID]],Products_C[Product_ID],Products_C[Category])</f>
        <v>Burger</v>
      </c>
      <c r="Z3674" t="str">
        <f>_xlfn.XLOOKUP(Orders_C[[#This Row],[Store_ID]],Stores_c[Store_ID],Stores_c[City])</f>
        <v>North Robertstad</v>
      </c>
      <c r="AA3674" t="str">
        <f>_xlfn.XLOOKUP(Orders_C[[#This Row],[Customer_ID]],Customers_c[Customer_ID],Customers_c[Customer_Name])</f>
        <v>Kirk Miller</v>
      </c>
      <c r="AB3674" s="6">
        <f>Orders_C[[#This Row],[Quantity]]*Orders_C[[#This Row],[Unit_Price]]*(1-Orders_C[[#This Row],[Discount %]])+Orders_C[[#This Row],[Tax]]</f>
        <v>1049.2</v>
      </c>
      <c r="AC3674" s="9">
        <f>(Orders_C[[#This Row],[Unit_Price]]*Orders_C[[#This Row],[Quantity]])-Orders_C[[#This Row],[Discount]]+Orders_C[[#This Row],[Tax]]</f>
        <v>1049.2</v>
      </c>
      <c r="AD3674" t="str">
        <f>IF(COUNTIF(Orders_C[[#All],[Customer_ID]],Orders_C[[#This Row],[Customer_ID]])&gt;1,"Repeat","New")</f>
        <v>Repeat</v>
      </c>
      <c r="AE3674" t="str" cm="1">
        <f t="array" ref="AE3674">_xlfn.XLOOKUP(Orders_C[[#This Row],[Store_ID]],Stores_c[[#All],[Store_ID]],Stores_c[[#All],[City]])</f>
        <v>North Robertstad</v>
      </c>
      <c r="AF3674" t="str" cm="1">
        <f t="array" ref="AF3674">_xlfn.XLOOKUP(Orders_C[[#This Row],[Store_ID]],Stores_c[[#All],[Store_ID]],Stores_c[[#All],[Manager_Name]])</f>
        <v>Mary Lewis</v>
      </c>
      <c r="AG3674" t="str" cm="1">
        <f t="array" ref="AG3674">_xlfn.XLOOKUP(Orders_C[[#This Row],[Store_ID]],Stores_c[[#All],[Store_ID]],Stores_c[[#All],[Store_Type]])</f>
        <v>Street</v>
      </c>
    </row>
    <row r="3675" spans="1:33" x14ac:dyDescent="0.25">
      <c r="A3675">
        <v>6913</v>
      </c>
      <c r="B3675" s="1">
        <v>45985</v>
      </c>
      <c r="C3675" s="2">
        <v>0.91048611111111111</v>
      </c>
      <c r="D3675">
        <v>1904</v>
      </c>
      <c r="E3675">
        <v>218</v>
      </c>
      <c r="F3675">
        <v>413</v>
      </c>
      <c r="G3675">
        <v>311</v>
      </c>
      <c r="H3675">
        <v>4</v>
      </c>
      <c r="I3675">
        <v>270</v>
      </c>
      <c r="J3675">
        <v>15</v>
      </c>
      <c r="K3675">
        <v>13.5</v>
      </c>
      <c r="L3675">
        <v>1078.5</v>
      </c>
      <c r="M3675" t="s">
        <v>20</v>
      </c>
      <c r="N3675" t="s">
        <v>22</v>
      </c>
      <c r="O3675">
        <v>40</v>
      </c>
      <c r="P3675">
        <v>4</v>
      </c>
      <c r="Q3675" t="s">
        <v>936</v>
      </c>
      <c r="R3675">
        <v>504</v>
      </c>
      <c r="S3675" s="3">
        <v>0.15</v>
      </c>
      <c r="T3675" s="6">
        <v>430.5</v>
      </c>
      <c r="U3675" t="s">
        <v>6336</v>
      </c>
      <c r="V3675">
        <v>2025</v>
      </c>
      <c r="W3675" t="s">
        <v>6329</v>
      </c>
      <c r="X3675" t="str">
        <f>_xlfn.XLOOKUP(Orders_C[[#This Row],[Product_ID]],Products_C[Product_ID],Products_C[Product_Name])</f>
        <v>Pepsi</v>
      </c>
      <c r="Y3675" t="str">
        <f>_xlfn.XLOOKUP(Orders_C[[#This Row],[Product_ID]],Products_C[Product_ID],Products_C[Category])</f>
        <v>Dessert</v>
      </c>
      <c r="Z3675" t="str">
        <f>_xlfn.XLOOKUP(Orders_C[[#This Row],[Store_ID]],Stores_c[Store_ID],Stores_c[City])</f>
        <v>East Johnport</v>
      </c>
      <c r="AA3675" t="str">
        <f>_xlfn.XLOOKUP(Orders_C[[#This Row],[Customer_ID]],Customers_c[Customer_ID],Customers_c[Customer_Name])</f>
        <v>Kayla Miranda</v>
      </c>
      <c r="AB3675" s="6">
        <f>Orders_C[[#This Row],[Quantity]]*Orders_C[[#This Row],[Unit_Price]]*(1-Orders_C[[#This Row],[Discount %]])+Orders_C[[#This Row],[Tax]]</f>
        <v>931.5</v>
      </c>
      <c r="AC3675" s="9">
        <f>(Orders_C[[#This Row],[Unit_Price]]*Orders_C[[#This Row],[Quantity]])-Orders_C[[#This Row],[Discount]]+Orders_C[[#This Row],[Tax]]</f>
        <v>1078.5</v>
      </c>
      <c r="AD3675" t="str">
        <f>IF(COUNTIF(Orders_C[[#All],[Customer_ID]],Orders_C[[#This Row],[Customer_ID]])&gt;1,"Repeat","New")</f>
        <v>Repeat</v>
      </c>
      <c r="AE3675" t="str" cm="1">
        <f t="array" ref="AE3675">_xlfn.XLOOKUP(Orders_C[[#This Row],[Store_ID]],Stores_c[[#All],[Store_ID]],Stores_c[[#All],[City]])</f>
        <v>East Johnport</v>
      </c>
      <c r="AF3675" t="str" cm="1">
        <f t="array" ref="AF3675">_xlfn.XLOOKUP(Orders_C[[#This Row],[Store_ID]],Stores_c[[#All],[Store_ID]],Stores_c[[#All],[Manager_Name]])</f>
        <v>Mr. Matthew Murillo III</v>
      </c>
      <c r="AG3675" t="str" cm="1">
        <f t="array" ref="AG3675">_xlfn.XLOOKUP(Orders_C[[#This Row],[Store_ID]],Stores_c[[#All],[Store_ID]],Stores_c[[#All],[Store_Type]])</f>
        <v>Street</v>
      </c>
    </row>
    <row r="3676" spans="1:33" x14ac:dyDescent="0.25">
      <c r="A3676">
        <v>10110</v>
      </c>
      <c r="B3676" s="1">
        <v>46063</v>
      </c>
      <c r="C3676" s="2">
        <v>0.92621527777777779</v>
      </c>
      <c r="D3676">
        <v>1592</v>
      </c>
      <c r="E3676">
        <v>218</v>
      </c>
      <c r="F3676">
        <v>500</v>
      </c>
      <c r="G3676">
        <v>328</v>
      </c>
      <c r="H3676">
        <v>4</v>
      </c>
      <c r="I3676">
        <v>264</v>
      </c>
      <c r="J3676">
        <v>5</v>
      </c>
      <c r="K3676">
        <v>13.2</v>
      </c>
      <c r="L3676">
        <v>1064.2</v>
      </c>
      <c r="M3676" t="s">
        <v>18</v>
      </c>
      <c r="N3676" t="s">
        <v>21</v>
      </c>
      <c r="O3676">
        <v>15</v>
      </c>
      <c r="P3676">
        <v>4</v>
      </c>
      <c r="Q3676" t="s">
        <v>4133</v>
      </c>
      <c r="R3676">
        <v>508</v>
      </c>
      <c r="S3676" s="3">
        <v>0.05</v>
      </c>
      <c r="T3676" s="6">
        <v>430.6</v>
      </c>
      <c r="U3676" t="s">
        <v>6338</v>
      </c>
      <c r="V3676">
        <v>2026</v>
      </c>
      <c r="W3676" t="s">
        <v>6333</v>
      </c>
      <c r="X3676" t="str">
        <f>_xlfn.XLOOKUP(Orders_C[[#This Row],[Product_ID]],Products_C[Product_ID],Products_C[Product_Name])</f>
        <v>Rice Bowl</v>
      </c>
      <c r="Y3676" t="str">
        <f>_xlfn.XLOOKUP(Orders_C[[#This Row],[Product_ID]],Products_C[Product_ID],Products_C[Category])</f>
        <v>Burger</v>
      </c>
      <c r="Z3676" t="str">
        <f>_xlfn.XLOOKUP(Orders_C[[#This Row],[Store_ID]],Stores_c[Store_ID],Stores_c[City])</f>
        <v>East Johnport</v>
      </c>
      <c r="AA3676" t="str">
        <f>_xlfn.XLOOKUP(Orders_C[[#This Row],[Customer_ID]],Customers_c[Customer_ID],Customers_c[Customer_Name])</f>
        <v>Peter Gutierrez</v>
      </c>
      <c r="AB3676" s="6">
        <f>Orders_C[[#This Row],[Quantity]]*Orders_C[[#This Row],[Unit_Price]]*(1-Orders_C[[#This Row],[Discount %]])+Orders_C[[#This Row],[Tax]]</f>
        <v>1016.4</v>
      </c>
      <c r="AC3676" s="9">
        <f>(Orders_C[[#This Row],[Unit_Price]]*Orders_C[[#This Row],[Quantity]])-Orders_C[[#This Row],[Discount]]+Orders_C[[#This Row],[Tax]]</f>
        <v>1064.2</v>
      </c>
      <c r="AD3676" t="str">
        <f>IF(COUNTIF(Orders_C[[#All],[Customer_ID]],Orders_C[[#This Row],[Customer_ID]])&gt;1,"Repeat","New")</f>
        <v>Repeat</v>
      </c>
      <c r="AE3676" t="str" cm="1">
        <f t="array" ref="AE3676">_xlfn.XLOOKUP(Orders_C[[#This Row],[Store_ID]],Stores_c[[#All],[Store_ID]],Stores_c[[#All],[City]])</f>
        <v>East Johnport</v>
      </c>
      <c r="AF3676" t="str" cm="1">
        <f t="array" ref="AF3676">_xlfn.XLOOKUP(Orders_C[[#This Row],[Store_ID]],Stores_c[[#All],[Store_ID]],Stores_c[[#All],[Manager_Name]])</f>
        <v>Mr. Matthew Murillo III</v>
      </c>
      <c r="AG3676" t="str" cm="1">
        <f t="array" ref="AG3676">_xlfn.XLOOKUP(Orders_C[[#This Row],[Store_ID]],Stores_c[[#All],[Store_ID]],Stores_c[[#All],[Store_Type]])</f>
        <v>Street</v>
      </c>
    </row>
    <row r="3677" spans="1:33" x14ac:dyDescent="0.25">
      <c r="A3677">
        <v>9731</v>
      </c>
      <c r="B3677" s="1">
        <v>45867</v>
      </c>
      <c r="C3677" s="2">
        <v>0.99857638888888889</v>
      </c>
      <c r="D3677">
        <v>1392</v>
      </c>
      <c r="E3677">
        <v>213</v>
      </c>
      <c r="F3677">
        <v>532</v>
      </c>
      <c r="G3677">
        <v>328</v>
      </c>
      <c r="H3677">
        <v>4</v>
      </c>
      <c r="I3677">
        <v>261</v>
      </c>
      <c r="J3677">
        <v>0</v>
      </c>
      <c r="K3677">
        <v>13.05</v>
      </c>
      <c r="L3677">
        <v>1057.05</v>
      </c>
      <c r="M3677" t="s">
        <v>20</v>
      </c>
      <c r="N3677" t="s">
        <v>22</v>
      </c>
      <c r="O3677">
        <v>12</v>
      </c>
      <c r="P3677">
        <v>4</v>
      </c>
      <c r="Q3677" t="s">
        <v>3754</v>
      </c>
      <c r="R3677">
        <v>507</v>
      </c>
      <c r="S3677" s="3">
        <v>0</v>
      </c>
      <c r="T3677" s="6">
        <v>430.65</v>
      </c>
      <c r="U3677" t="s">
        <v>6341</v>
      </c>
      <c r="V3677">
        <v>2025</v>
      </c>
      <c r="W3677" t="s">
        <v>6333</v>
      </c>
      <c r="X3677" t="str">
        <f>_xlfn.XLOOKUP(Orders_C[[#This Row],[Product_ID]],Products_C[Product_ID],Products_C[Product_Name])</f>
        <v>Rice Bowl</v>
      </c>
      <c r="Y3677" t="str">
        <f>_xlfn.XLOOKUP(Orders_C[[#This Row],[Product_ID]],Products_C[Product_ID],Products_C[Category])</f>
        <v>Burger</v>
      </c>
      <c r="Z3677" t="str">
        <f>_xlfn.XLOOKUP(Orders_C[[#This Row],[Store_ID]],Stores_c[Store_ID],Stores_c[City])</f>
        <v>Lake Kristashire</v>
      </c>
      <c r="AA3677" t="str">
        <f>_xlfn.XLOOKUP(Orders_C[[#This Row],[Customer_ID]],Customers_c[Customer_ID],Customers_c[Customer_Name])</f>
        <v>Melanie Carr</v>
      </c>
      <c r="AB3677" s="6">
        <f>Orders_C[[#This Row],[Quantity]]*Orders_C[[#This Row],[Unit_Price]]*(1-Orders_C[[#This Row],[Discount %]])+Orders_C[[#This Row],[Tax]]</f>
        <v>1057.05</v>
      </c>
      <c r="AC3677" s="9">
        <f>(Orders_C[[#This Row],[Unit_Price]]*Orders_C[[#This Row],[Quantity]])-Orders_C[[#This Row],[Discount]]+Orders_C[[#This Row],[Tax]]</f>
        <v>1057.05</v>
      </c>
      <c r="AD3677" t="str">
        <f>IF(COUNTIF(Orders_C[[#All],[Customer_ID]],Orders_C[[#This Row],[Customer_ID]])&gt;1,"Repeat","New")</f>
        <v>Repeat</v>
      </c>
      <c r="AE3677" t="str" cm="1">
        <f t="array" ref="AE3677">_xlfn.XLOOKUP(Orders_C[[#This Row],[Store_ID]],Stores_c[[#All],[Store_ID]],Stores_c[[#All],[City]])</f>
        <v>Lake Kristashire</v>
      </c>
      <c r="AF3677" t="str" cm="1">
        <f t="array" ref="AF3677">_xlfn.XLOOKUP(Orders_C[[#This Row],[Store_ID]],Stores_c[[#All],[Store_ID]],Stores_c[[#All],[Manager_Name]])</f>
        <v>Andrea Daugherty</v>
      </c>
      <c r="AG3677" t="str" cm="1">
        <f t="array" ref="AG3677">_xlfn.XLOOKUP(Orders_C[[#This Row],[Store_ID]],Stores_c[[#All],[Store_ID]],Stores_c[[#All],[Store_Type]])</f>
        <v>Mall</v>
      </c>
    </row>
    <row r="3678" spans="1:33" x14ac:dyDescent="0.25">
      <c r="A3678">
        <v>9612</v>
      </c>
      <c r="B3678" s="1">
        <v>45885</v>
      </c>
      <c r="C3678" s="2">
        <v>0.3309375</v>
      </c>
      <c r="D3678">
        <v>1652</v>
      </c>
      <c r="E3678">
        <v>220</v>
      </c>
      <c r="F3678">
        <v>444</v>
      </c>
      <c r="G3678">
        <v>331</v>
      </c>
      <c r="H3678">
        <v>3</v>
      </c>
      <c r="I3678">
        <v>357</v>
      </c>
      <c r="J3678">
        <v>15</v>
      </c>
      <c r="K3678">
        <v>17.850000000000001</v>
      </c>
      <c r="L3678">
        <v>1073.8499999999999</v>
      </c>
      <c r="M3678" t="s">
        <v>20</v>
      </c>
      <c r="N3678" t="s">
        <v>23</v>
      </c>
      <c r="O3678">
        <v>19</v>
      </c>
      <c r="P3678">
        <v>2</v>
      </c>
      <c r="Q3678" t="s">
        <v>3635</v>
      </c>
      <c r="R3678">
        <v>507</v>
      </c>
      <c r="S3678" s="3">
        <v>0.15</v>
      </c>
      <c r="T3678" s="6">
        <v>431.24999999999989</v>
      </c>
      <c r="U3678" t="s">
        <v>6342</v>
      </c>
      <c r="V3678">
        <v>2025</v>
      </c>
      <c r="W3678" t="s">
        <v>6333</v>
      </c>
      <c r="X3678" t="str">
        <f>_xlfn.XLOOKUP(Orders_C[[#This Row],[Product_ID]],Products_C[Product_ID],Products_C[Product_Name])</f>
        <v>Chicken Bucket</v>
      </c>
      <c r="Y3678" t="str">
        <f>_xlfn.XLOOKUP(Orders_C[[#This Row],[Product_ID]],Products_C[Product_ID],Products_C[Category])</f>
        <v>Beverage</v>
      </c>
      <c r="Z3678" t="str">
        <f>_xlfn.XLOOKUP(Orders_C[[#This Row],[Store_ID]],Stores_c[Store_ID],Stores_c[City])</f>
        <v>Williamborough</v>
      </c>
      <c r="AA3678" t="str">
        <f>_xlfn.XLOOKUP(Orders_C[[#This Row],[Customer_ID]],Customers_c[Customer_ID],Customers_c[Customer_Name])</f>
        <v>Amber Martinez</v>
      </c>
      <c r="AB3678" s="6">
        <f>Orders_C[[#This Row],[Quantity]]*Orders_C[[#This Row],[Unit_Price]]*(1-Orders_C[[#This Row],[Discount %]])+Orders_C[[#This Row],[Tax]]</f>
        <v>928.2</v>
      </c>
      <c r="AC3678" s="9">
        <f>(Orders_C[[#This Row],[Unit_Price]]*Orders_C[[#This Row],[Quantity]])-Orders_C[[#This Row],[Discount]]+Orders_C[[#This Row],[Tax]]</f>
        <v>1073.8499999999999</v>
      </c>
      <c r="AD3678" t="str">
        <f>IF(COUNTIF(Orders_C[[#All],[Customer_ID]],Orders_C[[#This Row],[Customer_ID]])&gt;1,"Repeat","New")</f>
        <v>Repeat</v>
      </c>
      <c r="AE3678" t="str" cm="1">
        <f t="array" ref="AE3678">_xlfn.XLOOKUP(Orders_C[[#This Row],[Store_ID]],Stores_c[[#All],[Store_ID]],Stores_c[[#All],[City]])</f>
        <v>Williamborough</v>
      </c>
      <c r="AF3678" t="str" cm="1">
        <f t="array" ref="AF3678">_xlfn.XLOOKUP(Orders_C[[#This Row],[Store_ID]],Stores_c[[#All],[Store_ID]],Stores_c[[#All],[Manager_Name]])</f>
        <v>Michael Mcbride</v>
      </c>
      <c r="AG3678" t="str" cm="1">
        <f t="array" ref="AG3678">_xlfn.XLOOKUP(Orders_C[[#This Row],[Store_ID]],Stores_c[[#All],[Store_ID]],Stores_c[[#All],[Store_Type]])</f>
        <v>Mall</v>
      </c>
    </row>
    <row r="3679" spans="1:33" x14ac:dyDescent="0.25">
      <c r="A3679">
        <v>9183</v>
      </c>
      <c r="B3679" s="1">
        <v>45951</v>
      </c>
      <c r="C3679" s="2">
        <v>0.17017361111111112</v>
      </c>
      <c r="D3679">
        <v>1418</v>
      </c>
      <c r="E3679">
        <v>223</v>
      </c>
      <c r="F3679">
        <v>515</v>
      </c>
      <c r="G3679">
        <v>332</v>
      </c>
      <c r="H3679">
        <v>3</v>
      </c>
      <c r="I3679">
        <v>345</v>
      </c>
      <c r="J3679">
        <v>0</v>
      </c>
      <c r="K3679">
        <v>17.25</v>
      </c>
      <c r="L3679">
        <v>1052.25</v>
      </c>
      <c r="M3679" t="s">
        <v>19</v>
      </c>
      <c r="N3679" t="s">
        <v>21</v>
      </c>
      <c r="O3679">
        <v>59</v>
      </c>
      <c r="P3679">
        <v>4</v>
      </c>
      <c r="Q3679" t="s">
        <v>3206</v>
      </c>
      <c r="R3679">
        <v>503</v>
      </c>
      <c r="S3679" s="3">
        <v>0</v>
      </c>
      <c r="T3679" s="6">
        <v>431.25</v>
      </c>
      <c r="U3679" t="s">
        <v>6332</v>
      </c>
      <c r="V3679">
        <v>2025</v>
      </c>
      <c r="W3679" t="s">
        <v>6331</v>
      </c>
      <c r="X3679" t="str">
        <f>_xlfn.XLOOKUP(Orders_C[[#This Row],[Product_ID]],Products_C[Product_ID],Products_C[Product_Name])</f>
        <v>Zinger Burger</v>
      </c>
      <c r="Y3679" t="str">
        <f>_xlfn.XLOOKUP(Orders_C[[#This Row],[Product_ID]],Products_C[Product_ID],Products_C[Category])</f>
        <v>Beverage</v>
      </c>
      <c r="Z3679" t="str">
        <f>_xlfn.XLOOKUP(Orders_C[[#This Row],[Store_ID]],Stores_c[Store_ID],Stores_c[City])</f>
        <v>Chambershaven</v>
      </c>
      <c r="AA3679" t="str">
        <f>_xlfn.XLOOKUP(Orders_C[[#This Row],[Customer_ID]],Customers_c[Customer_ID],Customers_c[Customer_Name])</f>
        <v>James Price</v>
      </c>
      <c r="AB3679" s="6">
        <f>Orders_C[[#This Row],[Quantity]]*Orders_C[[#This Row],[Unit_Price]]*(1-Orders_C[[#This Row],[Discount %]])+Orders_C[[#This Row],[Tax]]</f>
        <v>1052.25</v>
      </c>
      <c r="AC3679" s="9">
        <f>(Orders_C[[#This Row],[Unit_Price]]*Orders_C[[#This Row],[Quantity]])-Orders_C[[#This Row],[Discount]]+Orders_C[[#This Row],[Tax]]</f>
        <v>1052.25</v>
      </c>
      <c r="AD3679" t="str">
        <f>IF(COUNTIF(Orders_C[[#All],[Customer_ID]],Orders_C[[#This Row],[Customer_ID]])&gt;1,"Repeat","New")</f>
        <v>Repeat</v>
      </c>
      <c r="AE3679" t="str" cm="1">
        <f t="array" ref="AE3679">_xlfn.XLOOKUP(Orders_C[[#This Row],[Store_ID]],Stores_c[[#All],[Store_ID]],Stores_c[[#All],[City]])</f>
        <v>Chambershaven</v>
      </c>
      <c r="AF3679" t="str" cm="1">
        <f t="array" ref="AF3679">_xlfn.XLOOKUP(Orders_C[[#This Row],[Store_ID]],Stores_c[[#All],[Store_ID]],Stores_c[[#All],[Manager_Name]])</f>
        <v>Virginia Webster</v>
      </c>
      <c r="AG3679" t="str" cm="1">
        <f t="array" ref="AG3679">_xlfn.XLOOKUP(Orders_C[[#This Row],[Store_ID]],Stores_c[[#All],[Store_ID]],Stores_c[[#All],[Store_Type]])</f>
        <v>Street</v>
      </c>
    </row>
    <row r="3680" spans="1:33" x14ac:dyDescent="0.25">
      <c r="A3680">
        <v>7567</v>
      </c>
      <c r="B3680" s="1">
        <v>45790</v>
      </c>
      <c r="C3680" s="2">
        <v>0.64372685185185186</v>
      </c>
      <c r="D3680">
        <v>1303</v>
      </c>
      <c r="E3680">
        <v>209</v>
      </c>
      <c r="F3680">
        <v>475</v>
      </c>
      <c r="G3680">
        <v>340</v>
      </c>
      <c r="H3680">
        <v>3</v>
      </c>
      <c r="I3680">
        <v>353</v>
      </c>
      <c r="J3680">
        <v>10</v>
      </c>
      <c r="K3680">
        <v>17.649999999999999</v>
      </c>
      <c r="L3680">
        <v>1066.6500000000001</v>
      </c>
      <c r="M3680" t="s">
        <v>19</v>
      </c>
      <c r="N3680" t="s">
        <v>22</v>
      </c>
      <c r="O3680">
        <v>24</v>
      </c>
      <c r="P3680">
        <v>5</v>
      </c>
      <c r="Q3680" t="s">
        <v>1590</v>
      </c>
      <c r="R3680">
        <v>509</v>
      </c>
      <c r="S3680" s="3">
        <v>0.1</v>
      </c>
      <c r="T3680" s="6">
        <v>431.25000000000011</v>
      </c>
      <c r="U3680" t="s">
        <v>6339</v>
      </c>
      <c r="V3680">
        <v>2025</v>
      </c>
      <c r="W3680" t="s">
        <v>6329</v>
      </c>
      <c r="X3680" t="str">
        <f>_xlfn.XLOOKUP(Orders_C[[#This Row],[Product_ID]],Products_C[Product_ID],Products_C[Product_Name])</f>
        <v>Chocolate Lava Cake</v>
      </c>
      <c r="Y3680" t="str">
        <f>_xlfn.XLOOKUP(Orders_C[[#This Row],[Product_ID]],Products_C[Product_ID],Products_C[Category])</f>
        <v>Chicken</v>
      </c>
      <c r="Z3680" t="str">
        <f>_xlfn.XLOOKUP(Orders_C[[#This Row],[Store_ID]],Stores_c[Store_ID],Stores_c[City])</f>
        <v>Reidberg</v>
      </c>
      <c r="AA3680" t="str">
        <f>_xlfn.XLOOKUP(Orders_C[[#This Row],[Customer_ID]],Customers_c[Customer_ID],Customers_c[Customer_Name])</f>
        <v>Angela Faulkner</v>
      </c>
      <c r="AB3680" s="6">
        <f>Orders_C[[#This Row],[Quantity]]*Orders_C[[#This Row],[Unit_Price]]*(1-Orders_C[[#This Row],[Discount %]])+Orders_C[[#This Row],[Tax]]</f>
        <v>970.75</v>
      </c>
      <c r="AC3680" s="9">
        <f>(Orders_C[[#This Row],[Unit_Price]]*Orders_C[[#This Row],[Quantity]])-Orders_C[[#This Row],[Discount]]+Orders_C[[#This Row],[Tax]]</f>
        <v>1066.6500000000001</v>
      </c>
      <c r="AD3680" t="str">
        <f>IF(COUNTIF(Orders_C[[#All],[Customer_ID]],Orders_C[[#This Row],[Customer_ID]])&gt;1,"Repeat","New")</f>
        <v>Repeat</v>
      </c>
      <c r="AE3680" t="str" cm="1">
        <f t="array" ref="AE3680">_xlfn.XLOOKUP(Orders_C[[#This Row],[Store_ID]],Stores_c[[#All],[Store_ID]],Stores_c[[#All],[City]])</f>
        <v>Reidberg</v>
      </c>
      <c r="AF3680" t="str" cm="1">
        <f t="array" ref="AF3680">_xlfn.XLOOKUP(Orders_C[[#This Row],[Store_ID]],Stores_c[[#All],[Store_ID]],Stores_c[[#All],[Manager_Name]])</f>
        <v>Jeffrey Horn</v>
      </c>
      <c r="AG3680" t="str" cm="1">
        <f t="array" ref="AG3680">_xlfn.XLOOKUP(Orders_C[[#This Row],[Store_ID]],Stores_c[[#All],[Store_ID]],Stores_c[[#All],[Store_Type]])</f>
        <v>Drive-Thru</v>
      </c>
    </row>
    <row r="3681" spans="1:33" x14ac:dyDescent="0.25">
      <c r="A3681">
        <v>8577</v>
      </c>
      <c r="B3681" s="1">
        <v>45908</v>
      </c>
      <c r="C3681" s="2">
        <v>0.48383101851851851</v>
      </c>
      <c r="D3681">
        <v>1472</v>
      </c>
      <c r="E3681">
        <v>205</v>
      </c>
      <c r="F3681">
        <v>417</v>
      </c>
      <c r="G3681">
        <v>308</v>
      </c>
      <c r="H3681">
        <v>4</v>
      </c>
      <c r="I3681">
        <v>268</v>
      </c>
      <c r="J3681">
        <v>10</v>
      </c>
      <c r="K3681">
        <v>13.4</v>
      </c>
      <c r="L3681">
        <v>1075.4000000000001</v>
      </c>
      <c r="M3681" t="s">
        <v>19</v>
      </c>
      <c r="N3681" t="s">
        <v>23</v>
      </c>
      <c r="O3681">
        <v>55</v>
      </c>
      <c r="P3681">
        <v>4</v>
      </c>
      <c r="Q3681" t="s">
        <v>2600</v>
      </c>
      <c r="R3681">
        <v>509</v>
      </c>
      <c r="S3681" s="3">
        <v>0.1</v>
      </c>
      <c r="T3681" s="6">
        <v>432.20000000000016</v>
      </c>
      <c r="U3681" t="s">
        <v>6335</v>
      </c>
      <c r="V3681">
        <v>2025</v>
      </c>
      <c r="W3681" t="s">
        <v>6331</v>
      </c>
      <c r="X3681" t="str">
        <f>_xlfn.XLOOKUP(Orders_C[[#This Row],[Product_ID]],Products_C[Product_ID],Products_C[Product_Name])</f>
        <v>Zinger Burger</v>
      </c>
      <c r="Y3681" t="str">
        <f>_xlfn.XLOOKUP(Orders_C[[#This Row],[Product_ID]],Products_C[Product_ID],Products_C[Category])</f>
        <v>Beverage</v>
      </c>
      <c r="Z3681" t="str">
        <f>_xlfn.XLOOKUP(Orders_C[[#This Row],[Store_ID]],Stores_c[Store_ID],Stores_c[City])</f>
        <v>Port Jacob</v>
      </c>
      <c r="AA3681" t="str">
        <f>_xlfn.XLOOKUP(Orders_C[[#This Row],[Customer_ID]],Customers_c[Customer_ID],Customers_c[Customer_Name])</f>
        <v>Pamela Sullivan</v>
      </c>
      <c r="AB3681" s="6">
        <f>Orders_C[[#This Row],[Quantity]]*Orders_C[[#This Row],[Unit_Price]]*(1-Orders_C[[#This Row],[Discount %]])+Orders_C[[#This Row],[Tax]]</f>
        <v>978.2</v>
      </c>
      <c r="AC3681" s="9">
        <f>(Orders_C[[#This Row],[Unit_Price]]*Orders_C[[#This Row],[Quantity]])-Orders_C[[#This Row],[Discount]]+Orders_C[[#This Row],[Tax]]</f>
        <v>1075.4000000000001</v>
      </c>
      <c r="AD3681" t="str">
        <f>IF(COUNTIF(Orders_C[[#All],[Customer_ID]],Orders_C[[#This Row],[Customer_ID]])&gt;1,"Repeat","New")</f>
        <v>Repeat</v>
      </c>
      <c r="AE3681" t="str" cm="1">
        <f t="array" ref="AE3681">_xlfn.XLOOKUP(Orders_C[[#This Row],[Store_ID]],Stores_c[[#All],[Store_ID]],Stores_c[[#All],[City]])</f>
        <v>Port Jacob</v>
      </c>
      <c r="AF3681" t="str" cm="1">
        <f t="array" ref="AF3681">_xlfn.XLOOKUP(Orders_C[[#This Row],[Store_ID]],Stores_c[[#All],[Store_ID]],Stores_c[[#All],[Manager_Name]])</f>
        <v>David Harris</v>
      </c>
      <c r="AG3681" t="str" cm="1">
        <f t="array" ref="AG3681">_xlfn.XLOOKUP(Orders_C[[#This Row],[Store_ID]],Stores_c[[#All],[Store_ID]],Stores_c[[#All],[Store_Type]])</f>
        <v>Mall</v>
      </c>
    </row>
    <row r="3682" spans="1:33" x14ac:dyDescent="0.25">
      <c r="A3682">
        <v>9173</v>
      </c>
      <c r="B3682" s="1">
        <v>45958</v>
      </c>
      <c r="C3682" s="2">
        <v>0.43741898148148151</v>
      </c>
      <c r="D3682">
        <v>1259</v>
      </c>
      <c r="E3682">
        <v>215</v>
      </c>
      <c r="F3682">
        <v>505</v>
      </c>
      <c r="G3682">
        <v>323</v>
      </c>
      <c r="H3682">
        <v>3</v>
      </c>
      <c r="I3682">
        <v>358</v>
      </c>
      <c r="J3682">
        <v>15</v>
      </c>
      <c r="K3682">
        <v>17.899999999999999</v>
      </c>
      <c r="L3682">
        <v>1076.9000000000001</v>
      </c>
      <c r="M3682" t="s">
        <v>19</v>
      </c>
      <c r="N3682" t="s">
        <v>21</v>
      </c>
      <c r="O3682">
        <v>53</v>
      </c>
      <c r="P3682">
        <v>1</v>
      </c>
      <c r="Q3682" t="s">
        <v>3196</v>
      </c>
      <c r="R3682">
        <v>509</v>
      </c>
      <c r="S3682" s="3">
        <v>0.15</v>
      </c>
      <c r="T3682" s="6">
        <v>432.50000000000011</v>
      </c>
      <c r="U3682" t="s">
        <v>6332</v>
      </c>
      <c r="V3682">
        <v>2025</v>
      </c>
      <c r="W3682" t="s">
        <v>6331</v>
      </c>
      <c r="X3682" t="str">
        <f>_xlfn.XLOOKUP(Orders_C[[#This Row],[Product_ID]],Products_C[Product_ID],Products_C[Product_Name])</f>
        <v>Rice Bowl</v>
      </c>
      <c r="Y3682" t="str">
        <f>_xlfn.XLOOKUP(Orders_C[[#This Row],[Product_ID]],Products_C[Product_ID],Products_C[Category])</f>
        <v>Beverage</v>
      </c>
      <c r="Z3682" t="str">
        <f>_xlfn.XLOOKUP(Orders_C[[#This Row],[Store_ID]],Stores_c[Store_ID],Stores_c[City])</f>
        <v>Sallyburgh</v>
      </c>
      <c r="AA3682" t="str">
        <f>_xlfn.XLOOKUP(Orders_C[[#This Row],[Customer_ID]],Customers_c[Customer_ID],Customers_c[Customer_Name])</f>
        <v>Cody Johnson</v>
      </c>
      <c r="AB3682" s="6">
        <f>Orders_C[[#This Row],[Quantity]]*Orders_C[[#This Row],[Unit_Price]]*(1-Orders_C[[#This Row],[Discount %]])+Orders_C[[#This Row],[Tax]]</f>
        <v>930.8</v>
      </c>
      <c r="AC3682" s="9">
        <f>(Orders_C[[#This Row],[Unit_Price]]*Orders_C[[#This Row],[Quantity]])-Orders_C[[#This Row],[Discount]]+Orders_C[[#This Row],[Tax]]</f>
        <v>1076.9000000000001</v>
      </c>
      <c r="AD3682" t="str">
        <f>IF(COUNTIF(Orders_C[[#All],[Customer_ID]],Orders_C[[#This Row],[Customer_ID]])&gt;1,"Repeat","New")</f>
        <v>Repeat</v>
      </c>
      <c r="AE3682" t="str" cm="1">
        <f t="array" ref="AE3682">_xlfn.XLOOKUP(Orders_C[[#This Row],[Store_ID]],Stores_c[[#All],[Store_ID]],Stores_c[[#All],[City]])</f>
        <v>Sallyburgh</v>
      </c>
      <c r="AF3682" t="str" cm="1">
        <f t="array" ref="AF3682">_xlfn.XLOOKUP(Orders_C[[#This Row],[Store_ID]],Stores_c[[#All],[Store_ID]],Stores_c[[#All],[Manager_Name]])</f>
        <v>Benjamin Mccoy</v>
      </c>
      <c r="AG3682" t="str" cm="1">
        <f t="array" ref="AG3682">_xlfn.XLOOKUP(Orders_C[[#This Row],[Store_ID]],Stores_c[[#All],[Store_ID]],Stores_c[[#All],[Store_Type]])</f>
        <v>Drive-Thru</v>
      </c>
    </row>
    <row r="3683" spans="1:33" x14ac:dyDescent="0.25">
      <c r="A3683">
        <v>10117</v>
      </c>
      <c r="B3683" s="1">
        <v>45979</v>
      </c>
      <c r="C3683" s="2">
        <v>0.69734953703703706</v>
      </c>
      <c r="D3683">
        <v>1913</v>
      </c>
      <c r="E3683">
        <v>203</v>
      </c>
      <c r="F3683">
        <v>401</v>
      </c>
      <c r="G3683">
        <v>328</v>
      </c>
      <c r="H3683">
        <v>3</v>
      </c>
      <c r="I3683">
        <v>354</v>
      </c>
      <c r="J3683">
        <v>10</v>
      </c>
      <c r="K3683">
        <v>17.7</v>
      </c>
      <c r="L3683">
        <v>1069.7</v>
      </c>
      <c r="M3683" t="s">
        <v>18</v>
      </c>
      <c r="N3683" t="s">
        <v>22</v>
      </c>
      <c r="O3683">
        <v>34</v>
      </c>
      <c r="P3683">
        <v>5</v>
      </c>
      <c r="Q3683" t="s">
        <v>4140</v>
      </c>
      <c r="R3683">
        <v>506</v>
      </c>
      <c r="S3683" s="3">
        <v>0.1</v>
      </c>
      <c r="T3683" s="6">
        <v>432.50000000000011</v>
      </c>
      <c r="U3683" t="s">
        <v>6336</v>
      </c>
      <c r="V3683">
        <v>2025</v>
      </c>
      <c r="W3683" t="s">
        <v>6329</v>
      </c>
      <c r="X3683" t="str">
        <f>_xlfn.XLOOKUP(Orders_C[[#This Row],[Product_ID]],Products_C[Product_ID],Products_C[Product_Name])</f>
        <v>Rice Bowl</v>
      </c>
      <c r="Y3683" t="str">
        <f>_xlfn.XLOOKUP(Orders_C[[#This Row],[Product_ID]],Products_C[Product_ID],Products_C[Category])</f>
        <v>Burger</v>
      </c>
      <c r="Z3683" t="str">
        <f>_xlfn.XLOOKUP(Orders_C[[#This Row],[Store_ID]],Stores_c[Store_ID],Stores_c[City])</f>
        <v>Lake Williammouth</v>
      </c>
      <c r="AA3683" t="str">
        <f>_xlfn.XLOOKUP(Orders_C[[#This Row],[Customer_ID]],Customers_c[Customer_ID],Customers_c[Customer_Name])</f>
        <v>Robert Johnson</v>
      </c>
      <c r="AB3683" s="6">
        <f>Orders_C[[#This Row],[Quantity]]*Orders_C[[#This Row],[Unit_Price]]*(1-Orders_C[[#This Row],[Discount %]])+Orders_C[[#This Row],[Tax]]</f>
        <v>973.50000000000011</v>
      </c>
      <c r="AC3683" s="9">
        <f>(Orders_C[[#This Row],[Unit_Price]]*Orders_C[[#This Row],[Quantity]])-Orders_C[[#This Row],[Discount]]+Orders_C[[#This Row],[Tax]]</f>
        <v>1069.7</v>
      </c>
      <c r="AD3683" t="str">
        <f>IF(COUNTIF(Orders_C[[#All],[Customer_ID]],Orders_C[[#This Row],[Customer_ID]])&gt;1,"Repeat","New")</f>
        <v>Repeat</v>
      </c>
      <c r="AE3683" t="str" cm="1">
        <f t="array" ref="AE3683">_xlfn.XLOOKUP(Orders_C[[#This Row],[Store_ID]],Stores_c[[#All],[Store_ID]],Stores_c[[#All],[City]])</f>
        <v>Lake Williammouth</v>
      </c>
      <c r="AF3683" t="str" cm="1">
        <f t="array" ref="AF3683">_xlfn.XLOOKUP(Orders_C[[#This Row],[Store_ID]],Stores_c[[#All],[Store_ID]],Stores_c[[#All],[Manager_Name]])</f>
        <v>Stephanie Dominguez</v>
      </c>
      <c r="AG3683" t="str" cm="1">
        <f t="array" ref="AG3683">_xlfn.XLOOKUP(Orders_C[[#This Row],[Store_ID]],Stores_c[[#All],[Store_ID]],Stores_c[[#All],[Store_Type]])</f>
        <v>Drive-Thru</v>
      </c>
    </row>
    <row r="3684" spans="1:33" x14ac:dyDescent="0.25">
      <c r="A3684">
        <v>10973</v>
      </c>
      <c r="B3684" s="1">
        <v>45999</v>
      </c>
      <c r="C3684" s="2">
        <v>0.66682870370370373</v>
      </c>
      <c r="D3684">
        <v>1191</v>
      </c>
      <c r="E3684">
        <v>202</v>
      </c>
      <c r="F3684">
        <v>513</v>
      </c>
      <c r="G3684">
        <v>306</v>
      </c>
      <c r="H3684">
        <v>3</v>
      </c>
      <c r="I3684">
        <v>354</v>
      </c>
      <c r="J3684">
        <v>10</v>
      </c>
      <c r="K3684">
        <v>17.7</v>
      </c>
      <c r="L3684">
        <v>1069.7</v>
      </c>
      <c r="M3684" t="s">
        <v>18</v>
      </c>
      <c r="N3684" t="s">
        <v>22</v>
      </c>
      <c r="O3684">
        <v>40</v>
      </c>
      <c r="P3684">
        <v>5</v>
      </c>
      <c r="Q3684" t="s">
        <v>4996</v>
      </c>
      <c r="R3684">
        <v>509</v>
      </c>
      <c r="S3684" s="3">
        <v>0.1</v>
      </c>
      <c r="T3684" s="6">
        <v>432.50000000000011</v>
      </c>
      <c r="U3684" t="s">
        <v>6328</v>
      </c>
      <c r="V3684">
        <v>2025</v>
      </c>
      <c r="W3684" t="s">
        <v>6329</v>
      </c>
      <c r="X3684" t="str">
        <f>_xlfn.XLOOKUP(Orders_C[[#This Row],[Product_ID]],Products_C[Product_ID],Products_C[Product_Name])</f>
        <v>Veg Burger</v>
      </c>
      <c r="Y3684" t="str">
        <f>_xlfn.XLOOKUP(Orders_C[[#This Row],[Product_ID]],Products_C[Product_ID],Products_C[Category])</f>
        <v>Burger</v>
      </c>
      <c r="Z3684" t="str">
        <f>_xlfn.XLOOKUP(Orders_C[[#This Row],[Store_ID]],Stores_c[Store_ID],Stores_c[City])</f>
        <v>Rebekahside</v>
      </c>
      <c r="AA3684" t="str">
        <f>_xlfn.XLOOKUP(Orders_C[[#This Row],[Customer_ID]],Customers_c[Customer_ID],Customers_c[Customer_Name])</f>
        <v>Steven Hays</v>
      </c>
      <c r="AB3684" s="6">
        <f>Orders_C[[#This Row],[Quantity]]*Orders_C[[#This Row],[Unit_Price]]*(1-Orders_C[[#This Row],[Discount %]])+Orders_C[[#This Row],[Tax]]</f>
        <v>973.50000000000011</v>
      </c>
      <c r="AC3684" s="9">
        <f>(Orders_C[[#This Row],[Unit_Price]]*Orders_C[[#This Row],[Quantity]])-Orders_C[[#This Row],[Discount]]+Orders_C[[#This Row],[Tax]]</f>
        <v>1069.7</v>
      </c>
      <c r="AD3684" t="str">
        <f>IF(COUNTIF(Orders_C[[#All],[Customer_ID]],Orders_C[[#This Row],[Customer_ID]])&gt;1,"Repeat","New")</f>
        <v>Repeat</v>
      </c>
      <c r="AE3684" t="str" cm="1">
        <f t="array" ref="AE3684">_xlfn.XLOOKUP(Orders_C[[#This Row],[Store_ID]],Stores_c[[#All],[Store_ID]],Stores_c[[#All],[City]])</f>
        <v>Rebekahside</v>
      </c>
      <c r="AF3684" t="str" cm="1">
        <f t="array" ref="AF3684">_xlfn.XLOOKUP(Orders_C[[#This Row],[Store_ID]],Stores_c[[#All],[Store_ID]],Stores_c[[#All],[Manager_Name]])</f>
        <v>Mark Ray</v>
      </c>
      <c r="AG3684" t="str" cm="1">
        <f t="array" ref="AG3684">_xlfn.XLOOKUP(Orders_C[[#This Row],[Store_ID]],Stores_c[[#All],[Store_ID]],Stores_c[[#All],[Store_Type]])</f>
        <v>Drive-Thru</v>
      </c>
    </row>
    <row r="3685" spans="1:33" x14ac:dyDescent="0.25">
      <c r="A3685">
        <v>10545</v>
      </c>
      <c r="B3685" s="1">
        <v>45893</v>
      </c>
      <c r="C3685" s="2">
        <v>0.82575231481481481</v>
      </c>
      <c r="D3685">
        <v>1889</v>
      </c>
      <c r="E3685">
        <v>220</v>
      </c>
      <c r="F3685">
        <v>545</v>
      </c>
      <c r="G3685">
        <v>316</v>
      </c>
      <c r="H3685">
        <v>3</v>
      </c>
      <c r="I3685">
        <v>355</v>
      </c>
      <c r="J3685">
        <v>10</v>
      </c>
      <c r="K3685">
        <v>17.75</v>
      </c>
      <c r="L3685">
        <v>1072.75</v>
      </c>
      <c r="M3685" t="s">
        <v>18</v>
      </c>
      <c r="N3685" t="s">
        <v>21</v>
      </c>
      <c r="O3685">
        <v>31</v>
      </c>
      <c r="P3685">
        <v>4</v>
      </c>
      <c r="Q3685" t="s">
        <v>4568</v>
      </c>
      <c r="R3685">
        <v>509</v>
      </c>
      <c r="S3685" s="3">
        <v>0.1</v>
      </c>
      <c r="T3685" s="6">
        <v>433.75</v>
      </c>
      <c r="U3685" t="s">
        <v>6342</v>
      </c>
      <c r="V3685">
        <v>2025</v>
      </c>
      <c r="W3685" t="s">
        <v>6329</v>
      </c>
      <c r="X3685" t="str">
        <f>_xlfn.XLOOKUP(Orders_C[[#This Row],[Product_ID]],Products_C[Product_ID],Products_C[Product_Name])</f>
        <v>Popcorn Chicken</v>
      </c>
      <c r="Y3685" t="str">
        <f>_xlfn.XLOOKUP(Orders_C[[#This Row],[Product_ID]],Products_C[Product_ID],Products_C[Category])</f>
        <v>Dessert</v>
      </c>
      <c r="Z3685" t="str">
        <f>_xlfn.XLOOKUP(Orders_C[[#This Row],[Store_ID]],Stores_c[Store_ID],Stores_c[City])</f>
        <v>Williamborough</v>
      </c>
      <c r="AA3685" t="str">
        <f>_xlfn.XLOOKUP(Orders_C[[#This Row],[Customer_ID]],Customers_c[Customer_ID],Customers_c[Customer_Name])</f>
        <v>Hannah Jackson</v>
      </c>
      <c r="AB3685" s="6">
        <f>Orders_C[[#This Row],[Quantity]]*Orders_C[[#This Row],[Unit_Price]]*(1-Orders_C[[#This Row],[Discount %]])+Orders_C[[#This Row],[Tax]]</f>
        <v>976.25</v>
      </c>
      <c r="AC3685" s="9">
        <f>(Orders_C[[#This Row],[Unit_Price]]*Orders_C[[#This Row],[Quantity]])-Orders_C[[#This Row],[Discount]]+Orders_C[[#This Row],[Tax]]</f>
        <v>1072.75</v>
      </c>
      <c r="AD3685" t="str">
        <f>IF(COUNTIF(Orders_C[[#All],[Customer_ID]],Orders_C[[#This Row],[Customer_ID]])&gt;1,"Repeat","New")</f>
        <v>Repeat</v>
      </c>
      <c r="AE3685" t="str" cm="1">
        <f t="array" ref="AE3685">_xlfn.XLOOKUP(Orders_C[[#This Row],[Store_ID]],Stores_c[[#All],[Store_ID]],Stores_c[[#All],[City]])</f>
        <v>Williamborough</v>
      </c>
      <c r="AF3685" t="str" cm="1">
        <f t="array" ref="AF3685">_xlfn.XLOOKUP(Orders_C[[#This Row],[Store_ID]],Stores_c[[#All],[Store_ID]],Stores_c[[#All],[Manager_Name]])</f>
        <v>Michael Mcbride</v>
      </c>
      <c r="AG3685" t="str" cm="1">
        <f t="array" ref="AG3685">_xlfn.XLOOKUP(Orders_C[[#This Row],[Store_ID]],Stores_c[[#All],[Store_ID]],Stores_c[[#All],[Store_Type]])</f>
        <v>Mall</v>
      </c>
    </row>
    <row r="3686" spans="1:33" x14ac:dyDescent="0.25">
      <c r="A3686">
        <v>8445</v>
      </c>
      <c r="B3686" s="1">
        <v>45765</v>
      </c>
      <c r="C3686" s="2">
        <v>0.20461805555555557</v>
      </c>
      <c r="D3686">
        <v>1310</v>
      </c>
      <c r="E3686">
        <v>216</v>
      </c>
      <c r="F3686">
        <v>509</v>
      </c>
      <c r="G3686">
        <v>304</v>
      </c>
      <c r="H3686">
        <v>4</v>
      </c>
      <c r="I3686">
        <v>272</v>
      </c>
      <c r="J3686">
        <v>15</v>
      </c>
      <c r="K3686">
        <v>13.6</v>
      </c>
      <c r="L3686">
        <v>1086.5999999999999</v>
      </c>
      <c r="M3686" t="s">
        <v>18</v>
      </c>
      <c r="N3686" t="s">
        <v>23</v>
      </c>
      <c r="O3686">
        <v>28</v>
      </c>
      <c r="P3686">
        <v>3</v>
      </c>
      <c r="Q3686" t="s">
        <v>2468</v>
      </c>
      <c r="R3686">
        <v>504</v>
      </c>
      <c r="S3686" s="3">
        <v>0.15</v>
      </c>
      <c r="T3686" s="6">
        <v>433.79999999999995</v>
      </c>
      <c r="U3686" t="s">
        <v>6337</v>
      </c>
      <c r="V3686">
        <v>2025</v>
      </c>
      <c r="W3686" t="s">
        <v>6329</v>
      </c>
      <c r="X3686" t="str">
        <f>_xlfn.XLOOKUP(Orders_C[[#This Row],[Product_ID]],Products_C[Product_ID],Products_C[Product_Name])</f>
        <v>Veg Burger</v>
      </c>
      <c r="Y3686" t="str">
        <f>_xlfn.XLOOKUP(Orders_C[[#This Row],[Product_ID]],Products_C[Product_ID],Products_C[Category])</f>
        <v>Burger</v>
      </c>
      <c r="Z3686" t="str">
        <f>_xlfn.XLOOKUP(Orders_C[[#This Row],[Store_ID]],Stores_c[Store_ID],Stores_c[City])</f>
        <v>Garciaview</v>
      </c>
      <c r="AA3686" t="str">
        <f>_xlfn.XLOOKUP(Orders_C[[#This Row],[Customer_ID]],Customers_c[Customer_ID],Customers_c[Customer_Name])</f>
        <v>Tammy Crawford</v>
      </c>
      <c r="AB3686" s="6">
        <f>Orders_C[[#This Row],[Quantity]]*Orders_C[[#This Row],[Unit_Price]]*(1-Orders_C[[#This Row],[Discount %]])+Orders_C[[#This Row],[Tax]]</f>
        <v>938.4</v>
      </c>
      <c r="AC3686" s="9">
        <f>(Orders_C[[#This Row],[Unit_Price]]*Orders_C[[#This Row],[Quantity]])-Orders_C[[#This Row],[Discount]]+Orders_C[[#This Row],[Tax]]</f>
        <v>1086.5999999999999</v>
      </c>
      <c r="AD3686" t="str">
        <f>IF(COUNTIF(Orders_C[[#All],[Customer_ID]],Orders_C[[#This Row],[Customer_ID]])&gt;1,"Repeat","New")</f>
        <v>Repeat</v>
      </c>
      <c r="AE3686" t="str" cm="1">
        <f t="array" ref="AE3686">_xlfn.XLOOKUP(Orders_C[[#This Row],[Store_ID]],Stores_c[[#All],[Store_ID]],Stores_c[[#All],[City]])</f>
        <v>Garciaview</v>
      </c>
      <c r="AF3686" t="str" cm="1">
        <f t="array" ref="AF3686">_xlfn.XLOOKUP(Orders_C[[#This Row],[Store_ID]],Stores_c[[#All],[Store_ID]],Stores_c[[#All],[Manager_Name]])</f>
        <v>Karina Washington</v>
      </c>
      <c r="AG3686" t="str" cm="1">
        <f t="array" ref="AG3686">_xlfn.XLOOKUP(Orders_C[[#This Row],[Store_ID]],Stores_c[[#All],[Store_ID]],Stores_c[[#All],[Store_Type]])</f>
        <v>Drive-Thru</v>
      </c>
    </row>
    <row r="3687" spans="1:33" x14ac:dyDescent="0.25">
      <c r="A3687">
        <v>10393</v>
      </c>
      <c r="B3687" s="1">
        <v>45993</v>
      </c>
      <c r="C3687" s="2">
        <v>0.3218287037037037</v>
      </c>
      <c r="D3687">
        <v>1520</v>
      </c>
      <c r="E3687">
        <v>220</v>
      </c>
      <c r="F3687">
        <v>524</v>
      </c>
      <c r="G3687">
        <v>318</v>
      </c>
      <c r="H3687">
        <v>4</v>
      </c>
      <c r="I3687">
        <v>269</v>
      </c>
      <c r="J3687">
        <v>10</v>
      </c>
      <c r="K3687">
        <v>13.45</v>
      </c>
      <c r="L3687">
        <v>1079.45</v>
      </c>
      <c r="M3687" t="s">
        <v>20</v>
      </c>
      <c r="N3687" t="s">
        <v>22</v>
      </c>
      <c r="O3687">
        <v>44</v>
      </c>
      <c r="P3687">
        <v>1</v>
      </c>
      <c r="Q3687" t="s">
        <v>4416</v>
      </c>
      <c r="R3687">
        <v>504</v>
      </c>
      <c r="S3687" s="3">
        <v>0.1</v>
      </c>
      <c r="T3687" s="6">
        <v>433.85</v>
      </c>
      <c r="U3687" t="s">
        <v>6328</v>
      </c>
      <c r="V3687">
        <v>2025</v>
      </c>
      <c r="W3687" t="s">
        <v>6331</v>
      </c>
      <c r="X3687" t="str">
        <f>_xlfn.XLOOKUP(Orders_C[[#This Row],[Product_ID]],Products_C[Product_ID],Products_C[Product_Name])</f>
        <v>Pepsi</v>
      </c>
      <c r="Y3687" t="str">
        <f>_xlfn.XLOOKUP(Orders_C[[#This Row],[Product_ID]],Products_C[Product_ID],Products_C[Category])</f>
        <v>Burger</v>
      </c>
      <c r="Z3687" t="str">
        <f>_xlfn.XLOOKUP(Orders_C[[#This Row],[Store_ID]],Stores_c[Store_ID],Stores_c[City])</f>
        <v>Williamborough</v>
      </c>
      <c r="AA3687" t="str">
        <f>_xlfn.XLOOKUP(Orders_C[[#This Row],[Customer_ID]],Customers_c[Customer_ID],Customers_c[Customer_Name])</f>
        <v>Jacob Delacruz</v>
      </c>
      <c r="AB3687" s="6">
        <f>Orders_C[[#This Row],[Quantity]]*Orders_C[[#This Row],[Unit_Price]]*(1-Orders_C[[#This Row],[Discount %]])+Orders_C[[#This Row],[Tax]]</f>
        <v>981.85</v>
      </c>
      <c r="AC3687" s="9">
        <f>(Orders_C[[#This Row],[Unit_Price]]*Orders_C[[#This Row],[Quantity]])-Orders_C[[#This Row],[Discount]]+Orders_C[[#This Row],[Tax]]</f>
        <v>1079.45</v>
      </c>
      <c r="AD3687" t="str">
        <f>IF(COUNTIF(Orders_C[[#All],[Customer_ID]],Orders_C[[#This Row],[Customer_ID]])&gt;1,"Repeat","New")</f>
        <v>Repeat</v>
      </c>
      <c r="AE3687" t="str" cm="1">
        <f t="array" ref="AE3687">_xlfn.XLOOKUP(Orders_C[[#This Row],[Store_ID]],Stores_c[[#All],[Store_ID]],Stores_c[[#All],[City]])</f>
        <v>Williamborough</v>
      </c>
      <c r="AF3687" t="str" cm="1">
        <f t="array" ref="AF3687">_xlfn.XLOOKUP(Orders_C[[#This Row],[Store_ID]],Stores_c[[#All],[Store_ID]],Stores_c[[#All],[Manager_Name]])</f>
        <v>Michael Mcbride</v>
      </c>
      <c r="AG3687" t="str" cm="1">
        <f t="array" ref="AG3687">_xlfn.XLOOKUP(Orders_C[[#This Row],[Store_ID]],Stores_c[[#All],[Store_ID]],Stores_c[[#All],[Store_Type]])</f>
        <v>Mall</v>
      </c>
    </row>
    <row r="3688" spans="1:33" x14ac:dyDescent="0.25">
      <c r="A3688">
        <v>7251</v>
      </c>
      <c r="B3688" s="1">
        <v>45931</v>
      </c>
      <c r="C3688" s="2">
        <v>0.29607638888888888</v>
      </c>
      <c r="D3688">
        <v>1132</v>
      </c>
      <c r="E3688">
        <v>211</v>
      </c>
      <c r="F3688">
        <v>402</v>
      </c>
      <c r="G3688">
        <v>306</v>
      </c>
      <c r="H3688">
        <v>4</v>
      </c>
      <c r="I3688">
        <v>266</v>
      </c>
      <c r="J3688">
        <v>5</v>
      </c>
      <c r="K3688">
        <v>13.3</v>
      </c>
      <c r="L3688">
        <v>1072.3</v>
      </c>
      <c r="M3688" t="s">
        <v>19</v>
      </c>
      <c r="N3688" t="s">
        <v>22</v>
      </c>
      <c r="O3688">
        <v>55</v>
      </c>
      <c r="P3688">
        <v>3</v>
      </c>
      <c r="Q3688" t="s">
        <v>1274</v>
      </c>
      <c r="R3688">
        <v>509</v>
      </c>
      <c r="S3688" s="3">
        <v>0.05</v>
      </c>
      <c r="T3688" s="6">
        <v>433.9</v>
      </c>
      <c r="U3688" t="s">
        <v>6332</v>
      </c>
      <c r="V3688">
        <v>2025</v>
      </c>
      <c r="W3688" t="s">
        <v>6331</v>
      </c>
      <c r="X3688" t="str">
        <f>_xlfn.XLOOKUP(Orders_C[[#This Row],[Product_ID]],Products_C[Product_ID],Products_C[Product_Name])</f>
        <v>Veg Burger</v>
      </c>
      <c r="Y3688" t="str">
        <f>_xlfn.XLOOKUP(Orders_C[[#This Row],[Product_ID]],Products_C[Product_ID],Products_C[Category])</f>
        <v>Burger</v>
      </c>
      <c r="Z3688" t="str">
        <f>_xlfn.XLOOKUP(Orders_C[[#This Row],[Store_ID]],Stores_c[Store_ID],Stores_c[City])</f>
        <v>North Robertstad</v>
      </c>
      <c r="AA3688" t="str">
        <f>_xlfn.XLOOKUP(Orders_C[[#This Row],[Customer_ID]],Customers_c[Customer_ID],Customers_c[Customer_Name])</f>
        <v>Kathy Gill</v>
      </c>
      <c r="AB3688" s="6">
        <f>Orders_C[[#This Row],[Quantity]]*Orders_C[[#This Row],[Unit_Price]]*(1-Orders_C[[#This Row],[Discount %]])+Orders_C[[#This Row],[Tax]]</f>
        <v>1024.0999999999999</v>
      </c>
      <c r="AC3688" s="9">
        <f>(Orders_C[[#This Row],[Unit_Price]]*Orders_C[[#This Row],[Quantity]])-Orders_C[[#This Row],[Discount]]+Orders_C[[#This Row],[Tax]]</f>
        <v>1072.3</v>
      </c>
      <c r="AD3688" t="str">
        <f>IF(COUNTIF(Orders_C[[#All],[Customer_ID]],Orders_C[[#This Row],[Customer_ID]])&gt;1,"Repeat","New")</f>
        <v>Repeat</v>
      </c>
      <c r="AE3688" t="str" cm="1">
        <f t="array" ref="AE3688">_xlfn.XLOOKUP(Orders_C[[#This Row],[Store_ID]],Stores_c[[#All],[Store_ID]],Stores_c[[#All],[City]])</f>
        <v>North Robertstad</v>
      </c>
      <c r="AF3688" t="str" cm="1">
        <f t="array" ref="AF3688">_xlfn.XLOOKUP(Orders_C[[#This Row],[Store_ID]],Stores_c[[#All],[Store_ID]],Stores_c[[#All],[Manager_Name]])</f>
        <v>Mary Lewis</v>
      </c>
      <c r="AG3688" t="str" cm="1">
        <f t="array" ref="AG3688">_xlfn.XLOOKUP(Orders_C[[#This Row],[Store_ID]],Stores_c[[#All],[Store_ID]],Stores_c[[#All],[Store_Type]])</f>
        <v>Street</v>
      </c>
    </row>
    <row r="3689" spans="1:33" x14ac:dyDescent="0.25">
      <c r="A3689">
        <v>8082</v>
      </c>
      <c r="B3689" s="1">
        <v>45933</v>
      </c>
      <c r="C3689" s="2">
        <v>0.59321759259259255</v>
      </c>
      <c r="D3689">
        <v>1190</v>
      </c>
      <c r="E3689">
        <v>222</v>
      </c>
      <c r="F3689">
        <v>454</v>
      </c>
      <c r="G3689">
        <v>308</v>
      </c>
      <c r="H3689">
        <v>3</v>
      </c>
      <c r="I3689">
        <v>348</v>
      </c>
      <c r="J3689">
        <v>0</v>
      </c>
      <c r="K3689">
        <v>17.399999999999999</v>
      </c>
      <c r="L3689">
        <v>1061.4000000000001</v>
      </c>
      <c r="M3689" t="s">
        <v>20</v>
      </c>
      <c r="N3689" t="s">
        <v>23</v>
      </c>
      <c r="O3689">
        <v>10</v>
      </c>
      <c r="P3689">
        <v>5</v>
      </c>
      <c r="Q3689" t="s">
        <v>2105</v>
      </c>
      <c r="R3689">
        <v>509</v>
      </c>
      <c r="S3689" s="3">
        <v>0</v>
      </c>
      <c r="T3689" s="6">
        <v>435.00000000000011</v>
      </c>
      <c r="U3689" t="s">
        <v>6332</v>
      </c>
      <c r="V3689">
        <v>2025</v>
      </c>
      <c r="W3689" t="s">
        <v>6333</v>
      </c>
      <c r="X3689" t="str">
        <f>_xlfn.XLOOKUP(Orders_C[[#This Row],[Product_ID]],Products_C[Product_ID],Products_C[Product_Name])</f>
        <v>Zinger Burger</v>
      </c>
      <c r="Y3689" t="str">
        <f>_xlfn.XLOOKUP(Orders_C[[#This Row],[Product_ID]],Products_C[Product_ID],Products_C[Category])</f>
        <v>Beverage</v>
      </c>
      <c r="Z3689" t="str">
        <f>_xlfn.XLOOKUP(Orders_C[[#This Row],[Store_ID]],Stores_c[Store_ID],Stores_c[City])</f>
        <v>New Steven</v>
      </c>
      <c r="AA3689" t="str">
        <f>_xlfn.XLOOKUP(Orders_C[[#This Row],[Customer_ID]],Customers_c[Customer_ID],Customers_c[Customer_Name])</f>
        <v>Jacob Harvey</v>
      </c>
      <c r="AB3689" s="6">
        <f>Orders_C[[#This Row],[Quantity]]*Orders_C[[#This Row],[Unit_Price]]*(1-Orders_C[[#This Row],[Discount %]])+Orders_C[[#This Row],[Tax]]</f>
        <v>1061.4000000000001</v>
      </c>
      <c r="AC3689" s="9">
        <f>(Orders_C[[#This Row],[Unit_Price]]*Orders_C[[#This Row],[Quantity]])-Orders_C[[#This Row],[Discount]]+Orders_C[[#This Row],[Tax]]</f>
        <v>1061.4000000000001</v>
      </c>
      <c r="AD3689" t="str">
        <f>IF(COUNTIF(Orders_C[[#All],[Customer_ID]],Orders_C[[#This Row],[Customer_ID]])&gt;1,"Repeat","New")</f>
        <v>Repeat</v>
      </c>
      <c r="AE3689" t="str" cm="1">
        <f t="array" ref="AE3689">_xlfn.XLOOKUP(Orders_C[[#This Row],[Store_ID]],Stores_c[[#All],[Store_ID]],Stores_c[[#All],[City]])</f>
        <v>New Steven</v>
      </c>
      <c r="AF3689" t="str" cm="1">
        <f t="array" ref="AF3689">_xlfn.XLOOKUP(Orders_C[[#This Row],[Store_ID]],Stores_c[[#All],[Store_ID]],Stores_c[[#All],[Manager_Name]])</f>
        <v>Terri Martinez</v>
      </c>
      <c r="AG3689" t="str" cm="1">
        <f t="array" ref="AG3689">_xlfn.XLOOKUP(Orders_C[[#This Row],[Store_ID]],Stores_c[[#All],[Store_ID]],Stores_c[[#All],[Store_Type]])</f>
        <v>Drive-Thru</v>
      </c>
    </row>
    <row r="3690" spans="1:33" x14ac:dyDescent="0.25">
      <c r="A3690">
        <v>7418</v>
      </c>
      <c r="B3690" s="1">
        <v>45984</v>
      </c>
      <c r="C3690" s="2">
        <v>0.85378472222222224</v>
      </c>
      <c r="D3690">
        <v>1015</v>
      </c>
      <c r="E3690">
        <v>223</v>
      </c>
      <c r="F3690">
        <v>510</v>
      </c>
      <c r="G3690">
        <v>322</v>
      </c>
      <c r="H3690">
        <v>4</v>
      </c>
      <c r="I3690">
        <v>273</v>
      </c>
      <c r="J3690">
        <v>15</v>
      </c>
      <c r="K3690">
        <v>13.65</v>
      </c>
      <c r="L3690">
        <v>1090.6500000000001</v>
      </c>
      <c r="M3690" t="s">
        <v>20</v>
      </c>
      <c r="N3690" t="s">
        <v>21</v>
      </c>
      <c r="O3690">
        <v>55</v>
      </c>
      <c r="P3690">
        <v>4</v>
      </c>
      <c r="Q3690" t="s">
        <v>1441</v>
      </c>
      <c r="R3690">
        <v>503</v>
      </c>
      <c r="S3690" s="3">
        <v>0.15</v>
      </c>
      <c r="T3690" s="6">
        <v>435.45000000000016</v>
      </c>
      <c r="U3690" t="s">
        <v>6336</v>
      </c>
      <c r="V3690">
        <v>2025</v>
      </c>
      <c r="W3690" t="s">
        <v>6331</v>
      </c>
      <c r="X3690" t="str">
        <f>_xlfn.XLOOKUP(Orders_C[[#This Row],[Product_ID]],Products_C[Product_ID],Products_C[Product_Name])</f>
        <v>Veg Burger</v>
      </c>
      <c r="Y3690" t="str">
        <f>_xlfn.XLOOKUP(Orders_C[[#This Row],[Product_ID]],Products_C[Product_ID],Products_C[Category])</f>
        <v>Burger</v>
      </c>
      <c r="Z3690" t="str">
        <f>_xlfn.XLOOKUP(Orders_C[[#This Row],[Store_ID]],Stores_c[Store_ID],Stores_c[City])</f>
        <v>Chambershaven</v>
      </c>
      <c r="AA3690" t="str">
        <f>_xlfn.XLOOKUP(Orders_C[[#This Row],[Customer_ID]],Customers_c[Customer_ID],Customers_c[Customer_Name])</f>
        <v>William Hammond</v>
      </c>
      <c r="AB3690" s="6">
        <f>Orders_C[[#This Row],[Quantity]]*Orders_C[[#This Row],[Unit_Price]]*(1-Orders_C[[#This Row],[Discount %]])+Orders_C[[#This Row],[Tax]]</f>
        <v>941.84999999999991</v>
      </c>
      <c r="AC3690" s="9">
        <f>(Orders_C[[#This Row],[Unit_Price]]*Orders_C[[#This Row],[Quantity]])-Orders_C[[#This Row],[Discount]]+Orders_C[[#This Row],[Tax]]</f>
        <v>1090.6500000000001</v>
      </c>
      <c r="AD3690" t="str">
        <f>IF(COUNTIF(Orders_C[[#All],[Customer_ID]],Orders_C[[#This Row],[Customer_ID]])&gt;1,"Repeat","New")</f>
        <v>Repeat</v>
      </c>
      <c r="AE3690" t="str" cm="1">
        <f t="array" ref="AE3690">_xlfn.XLOOKUP(Orders_C[[#This Row],[Store_ID]],Stores_c[[#All],[Store_ID]],Stores_c[[#All],[City]])</f>
        <v>Chambershaven</v>
      </c>
      <c r="AF3690" t="str" cm="1">
        <f t="array" ref="AF3690">_xlfn.XLOOKUP(Orders_C[[#This Row],[Store_ID]],Stores_c[[#All],[Store_ID]],Stores_c[[#All],[Manager_Name]])</f>
        <v>Virginia Webster</v>
      </c>
      <c r="AG3690" t="str" cm="1">
        <f t="array" ref="AG3690">_xlfn.XLOOKUP(Orders_C[[#This Row],[Store_ID]],Stores_c[[#All],[Store_ID]],Stores_c[[#All],[Store_Type]])</f>
        <v>Street</v>
      </c>
    </row>
    <row r="3691" spans="1:33" x14ac:dyDescent="0.25">
      <c r="A3691">
        <v>10660</v>
      </c>
      <c r="B3691" s="1">
        <v>45797</v>
      </c>
      <c r="C3691" s="2">
        <v>0.71083333333333332</v>
      </c>
      <c r="D3691">
        <v>1471</v>
      </c>
      <c r="E3691">
        <v>220</v>
      </c>
      <c r="F3691">
        <v>545</v>
      </c>
      <c r="G3691">
        <v>331</v>
      </c>
      <c r="H3691">
        <v>4</v>
      </c>
      <c r="I3691">
        <v>270</v>
      </c>
      <c r="J3691">
        <v>10</v>
      </c>
      <c r="K3691">
        <v>13.5</v>
      </c>
      <c r="L3691">
        <v>1083.5</v>
      </c>
      <c r="M3691" t="s">
        <v>18</v>
      </c>
      <c r="N3691" t="s">
        <v>23</v>
      </c>
      <c r="O3691">
        <v>45</v>
      </c>
      <c r="P3691">
        <v>1</v>
      </c>
      <c r="Q3691" t="s">
        <v>4683</v>
      </c>
      <c r="R3691">
        <v>510</v>
      </c>
      <c r="S3691" s="3">
        <v>0.1</v>
      </c>
      <c r="T3691" s="6">
        <v>435.5</v>
      </c>
      <c r="U3691" t="s">
        <v>6339</v>
      </c>
      <c r="V3691">
        <v>2025</v>
      </c>
      <c r="W3691" t="s">
        <v>6331</v>
      </c>
      <c r="X3691" t="str">
        <f>_xlfn.XLOOKUP(Orders_C[[#This Row],[Product_ID]],Products_C[Product_ID],Products_C[Product_Name])</f>
        <v>Chicken Bucket</v>
      </c>
      <c r="Y3691" t="str">
        <f>_xlfn.XLOOKUP(Orders_C[[#This Row],[Product_ID]],Products_C[Product_ID],Products_C[Category])</f>
        <v>Beverage</v>
      </c>
      <c r="Z3691" t="str">
        <f>_xlfn.XLOOKUP(Orders_C[[#This Row],[Store_ID]],Stores_c[Store_ID],Stores_c[City])</f>
        <v>Williamborough</v>
      </c>
      <c r="AA3691" t="str">
        <f>_xlfn.XLOOKUP(Orders_C[[#This Row],[Customer_ID]],Customers_c[Customer_ID],Customers_c[Customer_Name])</f>
        <v>Leah Hall</v>
      </c>
      <c r="AB3691" s="6">
        <f>Orders_C[[#This Row],[Quantity]]*Orders_C[[#This Row],[Unit_Price]]*(1-Orders_C[[#This Row],[Discount %]])+Orders_C[[#This Row],[Tax]]</f>
        <v>985.5</v>
      </c>
      <c r="AC3691" s="9">
        <f>(Orders_C[[#This Row],[Unit_Price]]*Orders_C[[#This Row],[Quantity]])-Orders_C[[#This Row],[Discount]]+Orders_C[[#This Row],[Tax]]</f>
        <v>1083.5</v>
      </c>
      <c r="AD3691" t="str">
        <f>IF(COUNTIF(Orders_C[[#All],[Customer_ID]],Orders_C[[#This Row],[Customer_ID]])&gt;1,"Repeat","New")</f>
        <v>Repeat</v>
      </c>
      <c r="AE3691" t="str" cm="1">
        <f t="array" ref="AE3691">_xlfn.XLOOKUP(Orders_C[[#This Row],[Store_ID]],Stores_c[[#All],[Store_ID]],Stores_c[[#All],[City]])</f>
        <v>Williamborough</v>
      </c>
      <c r="AF3691" t="str" cm="1">
        <f t="array" ref="AF3691">_xlfn.XLOOKUP(Orders_C[[#This Row],[Store_ID]],Stores_c[[#All],[Store_ID]],Stores_c[[#All],[Manager_Name]])</f>
        <v>Michael Mcbride</v>
      </c>
      <c r="AG3691" t="str" cm="1">
        <f t="array" ref="AG3691">_xlfn.XLOOKUP(Orders_C[[#This Row],[Store_ID]],Stores_c[[#All],[Store_ID]],Stores_c[[#All],[Store_Type]])</f>
        <v>Mall</v>
      </c>
    </row>
    <row r="3692" spans="1:33" x14ac:dyDescent="0.25">
      <c r="A3692">
        <v>9289</v>
      </c>
      <c r="B3692" s="1">
        <v>46025</v>
      </c>
      <c r="C3692" s="2">
        <v>0.27188657407407407</v>
      </c>
      <c r="D3692">
        <v>1653</v>
      </c>
      <c r="E3692">
        <v>219</v>
      </c>
      <c r="F3692">
        <v>514</v>
      </c>
      <c r="G3692">
        <v>311</v>
      </c>
      <c r="H3692">
        <v>3</v>
      </c>
      <c r="I3692">
        <v>357</v>
      </c>
      <c r="J3692">
        <v>10</v>
      </c>
      <c r="K3692">
        <v>17.850000000000001</v>
      </c>
      <c r="L3692">
        <v>1078.8499999999999</v>
      </c>
      <c r="M3692" t="s">
        <v>19</v>
      </c>
      <c r="N3692" t="s">
        <v>22</v>
      </c>
      <c r="O3692">
        <v>39</v>
      </c>
      <c r="P3692">
        <v>1</v>
      </c>
      <c r="Q3692" t="s">
        <v>3312</v>
      </c>
      <c r="R3692">
        <v>508</v>
      </c>
      <c r="S3692" s="3">
        <v>0.1</v>
      </c>
      <c r="T3692" s="6">
        <v>436.24999999999989</v>
      </c>
      <c r="U3692" t="s">
        <v>6330</v>
      </c>
      <c r="V3692">
        <v>2026</v>
      </c>
      <c r="W3692" t="s">
        <v>6329</v>
      </c>
      <c r="X3692" t="str">
        <f>_xlfn.XLOOKUP(Orders_C[[#This Row],[Product_ID]],Products_C[Product_ID],Products_C[Product_Name])</f>
        <v>Pepsi</v>
      </c>
      <c r="Y3692" t="str">
        <f>_xlfn.XLOOKUP(Orders_C[[#This Row],[Product_ID]],Products_C[Product_ID],Products_C[Category])</f>
        <v>Dessert</v>
      </c>
      <c r="Z3692" t="str">
        <f>_xlfn.XLOOKUP(Orders_C[[#This Row],[Store_ID]],Stores_c[Store_ID],Stores_c[City])</f>
        <v>Lake David</v>
      </c>
      <c r="AA3692" t="str">
        <f>_xlfn.XLOOKUP(Orders_C[[#This Row],[Customer_ID]],Customers_c[Customer_ID],Customers_c[Customer_Name])</f>
        <v>Justin White</v>
      </c>
      <c r="AB3692" s="6">
        <f>Orders_C[[#This Row],[Quantity]]*Orders_C[[#This Row],[Unit_Price]]*(1-Orders_C[[#This Row],[Discount %]])+Orders_C[[#This Row],[Tax]]</f>
        <v>981.75</v>
      </c>
      <c r="AC3692" s="9">
        <f>(Orders_C[[#This Row],[Unit_Price]]*Orders_C[[#This Row],[Quantity]])-Orders_C[[#This Row],[Discount]]+Orders_C[[#This Row],[Tax]]</f>
        <v>1078.8499999999999</v>
      </c>
      <c r="AD3692" t="str">
        <f>IF(COUNTIF(Orders_C[[#All],[Customer_ID]],Orders_C[[#This Row],[Customer_ID]])&gt;1,"Repeat","New")</f>
        <v>Repeat</v>
      </c>
      <c r="AE3692" t="str" cm="1">
        <f t="array" ref="AE3692">_xlfn.XLOOKUP(Orders_C[[#This Row],[Store_ID]],Stores_c[[#All],[Store_ID]],Stores_c[[#All],[City]])</f>
        <v>Lake David</v>
      </c>
      <c r="AF3692" t="str" cm="1">
        <f t="array" ref="AF3692">_xlfn.XLOOKUP(Orders_C[[#This Row],[Store_ID]],Stores_c[[#All],[Store_ID]],Stores_c[[#All],[Manager_Name]])</f>
        <v>Joshua Hines</v>
      </c>
      <c r="AG3692" t="str" cm="1">
        <f t="array" ref="AG3692">_xlfn.XLOOKUP(Orders_C[[#This Row],[Store_ID]],Stores_c[[#All],[Store_ID]],Stores_c[[#All],[Store_Type]])</f>
        <v>Street</v>
      </c>
    </row>
    <row r="3693" spans="1:33" x14ac:dyDescent="0.25">
      <c r="A3693">
        <v>7301</v>
      </c>
      <c r="B3693" s="1">
        <v>45770</v>
      </c>
      <c r="C3693" s="2">
        <v>0.19697916666666668</v>
      </c>
      <c r="D3693">
        <v>1516</v>
      </c>
      <c r="E3693">
        <v>203</v>
      </c>
      <c r="F3693">
        <v>429</v>
      </c>
      <c r="G3693">
        <v>323</v>
      </c>
      <c r="H3693">
        <v>3</v>
      </c>
      <c r="I3693">
        <v>361</v>
      </c>
      <c r="J3693">
        <v>15</v>
      </c>
      <c r="K3693">
        <v>18.05</v>
      </c>
      <c r="L3693">
        <v>1086.05</v>
      </c>
      <c r="M3693" t="s">
        <v>20</v>
      </c>
      <c r="N3693" t="s">
        <v>21</v>
      </c>
      <c r="O3693">
        <v>21</v>
      </c>
      <c r="P3693">
        <v>5</v>
      </c>
      <c r="Q3693" t="s">
        <v>1324</v>
      </c>
      <c r="R3693">
        <v>510</v>
      </c>
      <c r="S3693" s="3">
        <v>0.15</v>
      </c>
      <c r="T3693" s="6">
        <v>436.25</v>
      </c>
      <c r="U3693" t="s">
        <v>6337</v>
      </c>
      <c r="V3693">
        <v>2025</v>
      </c>
      <c r="W3693" t="s">
        <v>6329</v>
      </c>
      <c r="X3693" t="str">
        <f>_xlfn.XLOOKUP(Orders_C[[#This Row],[Product_ID]],Products_C[Product_ID],Products_C[Product_Name])</f>
        <v>Rice Bowl</v>
      </c>
      <c r="Y3693" t="str">
        <f>_xlfn.XLOOKUP(Orders_C[[#This Row],[Product_ID]],Products_C[Product_ID],Products_C[Category])</f>
        <v>Beverage</v>
      </c>
      <c r="Z3693" t="str">
        <f>_xlfn.XLOOKUP(Orders_C[[#This Row],[Store_ID]],Stores_c[Store_ID],Stores_c[City])</f>
        <v>Lake Williammouth</v>
      </c>
      <c r="AA3693" t="str">
        <f>_xlfn.XLOOKUP(Orders_C[[#This Row],[Customer_ID]],Customers_c[Customer_ID],Customers_c[Customer_Name])</f>
        <v>Jeffrey Ramirez</v>
      </c>
      <c r="AB3693" s="6">
        <f>Orders_C[[#This Row],[Quantity]]*Orders_C[[#This Row],[Unit_Price]]*(1-Orders_C[[#This Row],[Discount %]])+Orders_C[[#This Row],[Tax]]</f>
        <v>938.59999999999991</v>
      </c>
      <c r="AC3693" s="9">
        <f>(Orders_C[[#This Row],[Unit_Price]]*Orders_C[[#This Row],[Quantity]])-Orders_C[[#This Row],[Discount]]+Orders_C[[#This Row],[Tax]]</f>
        <v>1086.05</v>
      </c>
      <c r="AD3693" t="str">
        <f>IF(COUNTIF(Orders_C[[#All],[Customer_ID]],Orders_C[[#This Row],[Customer_ID]])&gt;1,"Repeat","New")</f>
        <v>Repeat</v>
      </c>
      <c r="AE3693" t="str" cm="1">
        <f t="array" ref="AE3693">_xlfn.XLOOKUP(Orders_C[[#This Row],[Store_ID]],Stores_c[[#All],[Store_ID]],Stores_c[[#All],[City]])</f>
        <v>Lake Williammouth</v>
      </c>
      <c r="AF3693" t="str" cm="1">
        <f t="array" ref="AF3693">_xlfn.XLOOKUP(Orders_C[[#This Row],[Store_ID]],Stores_c[[#All],[Store_ID]],Stores_c[[#All],[Manager_Name]])</f>
        <v>Stephanie Dominguez</v>
      </c>
      <c r="AG3693" t="str" cm="1">
        <f t="array" ref="AG3693">_xlfn.XLOOKUP(Orders_C[[#This Row],[Store_ID]],Stores_c[[#All],[Store_ID]],Stores_c[[#All],[Store_Type]])</f>
        <v>Drive-Thru</v>
      </c>
    </row>
    <row r="3694" spans="1:33" x14ac:dyDescent="0.25">
      <c r="A3694">
        <v>9323</v>
      </c>
      <c r="B3694" s="1">
        <v>46059</v>
      </c>
      <c r="C3694" s="2">
        <v>0.43452546296296296</v>
      </c>
      <c r="D3694">
        <v>1301</v>
      </c>
      <c r="E3694">
        <v>203</v>
      </c>
      <c r="F3694">
        <v>544</v>
      </c>
      <c r="G3694">
        <v>333</v>
      </c>
      <c r="H3694">
        <v>3</v>
      </c>
      <c r="I3694">
        <v>361</v>
      </c>
      <c r="J3694">
        <v>15</v>
      </c>
      <c r="K3694">
        <v>18.05</v>
      </c>
      <c r="L3694">
        <v>1086.05</v>
      </c>
      <c r="M3694" t="s">
        <v>20</v>
      </c>
      <c r="N3694" t="s">
        <v>21</v>
      </c>
      <c r="O3694">
        <v>10</v>
      </c>
      <c r="P3694">
        <v>3</v>
      </c>
      <c r="Q3694" t="s">
        <v>3346</v>
      </c>
      <c r="R3694">
        <v>501</v>
      </c>
      <c r="S3694" s="3">
        <v>0.15</v>
      </c>
      <c r="T3694" s="6">
        <v>436.25</v>
      </c>
      <c r="U3694" t="s">
        <v>6338</v>
      </c>
      <c r="V3694">
        <v>2026</v>
      </c>
      <c r="W3694" t="s">
        <v>6333</v>
      </c>
      <c r="X3694" t="str">
        <f>_xlfn.XLOOKUP(Orders_C[[#This Row],[Product_ID]],Products_C[Product_ID],Products_C[Product_Name])</f>
        <v>Chicken Wings</v>
      </c>
      <c r="Y3694" t="str">
        <f>_xlfn.XLOOKUP(Orders_C[[#This Row],[Product_ID]],Products_C[Product_ID],Products_C[Category])</f>
        <v>Burger</v>
      </c>
      <c r="Z3694" t="str">
        <f>_xlfn.XLOOKUP(Orders_C[[#This Row],[Store_ID]],Stores_c[Store_ID],Stores_c[City])</f>
        <v>Lake Williammouth</v>
      </c>
      <c r="AA3694" t="str">
        <f>_xlfn.XLOOKUP(Orders_C[[#This Row],[Customer_ID]],Customers_c[Customer_ID],Customers_c[Customer_Name])</f>
        <v>Jennifer Bishop</v>
      </c>
      <c r="AB3694" s="6">
        <f>Orders_C[[#This Row],[Quantity]]*Orders_C[[#This Row],[Unit_Price]]*(1-Orders_C[[#This Row],[Discount %]])+Orders_C[[#This Row],[Tax]]</f>
        <v>938.59999999999991</v>
      </c>
      <c r="AC3694" s="9">
        <f>(Orders_C[[#This Row],[Unit_Price]]*Orders_C[[#This Row],[Quantity]])-Orders_C[[#This Row],[Discount]]+Orders_C[[#This Row],[Tax]]</f>
        <v>1086.05</v>
      </c>
      <c r="AD3694" t="str">
        <f>IF(COUNTIF(Orders_C[[#All],[Customer_ID]],Orders_C[[#This Row],[Customer_ID]])&gt;1,"Repeat","New")</f>
        <v>Repeat</v>
      </c>
      <c r="AE3694" t="str" cm="1">
        <f t="array" ref="AE3694">_xlfn.XLOOKUP(Orders_C[[#This Row],[Store_ID]],Stores_c[[#All],[Store_ID]],Stores_c[[#All],[City]])</f>
        <v>Lake Williammouth</v>
      </c>
      <c r="AF3694" t="str" cm="1">
        <f t="array" ref="AF3694">_xlfn.XLOOKUP(Orders_C[[#This Row],[Store_ID]],Stores_c[[#All],[Store_ID]],Stores_c[[#All],[Manager_Name]])</f>
        <v>Stephanie Dominguez</v>
      </c>
      <c r="AG3694" t="str" cm="1">
        <f t="array" ref="AG3694">_xlfn.XLOOKUP(Orders_C[[#This Row],[Store_ID]],Stores_c[[#All],[Store_ID]],Stores_c[[#All],[Store_Type]])</f>
        <v>Drive-Thru</v>
      </c>
    </row>
    <row r="3695" spans="1:33" x14ac:dyDescent="0.25">
      <c r="A3695">
        <v>7063</v>
      </c>
      <c r="B3695" s="1">
        <v>45832</v>
      </c>
      <c r="C3695" s="2">
        <v>0.3279050925925926</v>
      </c>
      <c r="D3695">
        <v>1640</v>
      </c>
      <c r="E3695">
        <v>218</v>
      </c>
      <c r="F3695">
        <v>490</v>
      </c>
      <c r="G3695">
        <v>315</v>
      </c>
      <c r="H3695">
        <v>3</v>
      </c>
      <c r="I3695">
        <v>349</v>
      </c>
      <c r="J3695">
        <v>0</v>
      </c>
      <c r="K3695">
        <v>17.45</v>
      </c>
      <c r="L3695">
        <v>1064.45</v>
      </c>
      <c r="M3695" t="s">
        <v>20</v>
      </c>
      <c r="N3695" t="s">
        <v>22</v>
      </c>
      <c r="O3695">
        <v>21</v>
      </c>
      <c r="P3695">
        <v>4</v>
      </c>
      <c r="Q3695" t="s">
        <v>1086</v>
      </c>
      <c r="R3695">
        <v>504</v>
      </c>
      <c r="S3695" s="3">
        <v>0</v>
      </c>
      <c r="T3695" s="6">
        <v>436.25000000000011</v>
      </c>
      <c r="U3695" t="s">
        <v>6340</v>
      </c>
      <c r="V3695">
        <v>2025</v>
      </c>
      <c r="W3695" t="s">
        <v>6329</v>
      </c>
      <c r="X3695" t="str">
        <f>_xlfn.XLOOKUP(Orders_C[[#This Row],[Product_ID]],Products_C[Product_ID],Products_C[Product_Name])</f>
        <v>Popcorn Chicken</v>
      </c>
      <c r="Y3695" t="str">
        <f>_xlfn.XLOOKUP(Orders_C[[#This Row],[Product_ID]],Products_C[Product_ID],Products_C[Category])</f>
        <v>Beverage</v>
      </c>
      <c r="Z3695" t="str">
        <f>_xlfn.XLOOKUP(Orders_C[[#This Row],[Store_ID]],Stores_c[Store_ID],Stores_c[City])</f>
        <v>East Johnport</v>
      </c>
      <c r="AA3695" t="str">
        <f>_xlfn.XLOOKUP(Orders_C[[#This Row],[Customer_ID]],Customers_c[Customer_ID],Customers_c[Customer_Name])</f>
        <v>Joseph Hayden</v>
      </c>
      <c r="AB3695" s="6">
        <f>Orders_C[[#This Row],[Quantity]]*Orders_C[[#This Row],[Unit_Price]]*(1-Orders_C[[#This Row],[Discount %]])+Orders_C[[#This Row],[Tax]]</f>
        <v>1064.45</v>
      </c>
      <c r="AC3695" s="9">
        <f>(Orders_C[[#This Row],[Unit_Price]]*Orders_C[[#This Row],[Quantity]])-Orders_C[[#This Row],[Discount]]+Orders_C[[#This Row],[Tax]]</f>
        <v>1064.45</v>
      </c>
      <c r="AD3695" t="str">
        <f>IF(COUNTIF(Orders_C[[#All],[Customer_ID]],Orders_C[[#This Row],[Customer_ID]])&gt;1,"Repeat","New")</f>
        <v>Repeat</v>
      </c>
      <c r="AE3695" t="str" cm="1">
        <f t="array" ref="AE3695">_xlfn.XLOOKUP(Orders_C[[#This Row],[Store_ID]],Stores_c[[#All],[Store_ID]],Stores_c[[#All],[City]])</f>
        <v>East Johnport</v>
      </c>
      <c r="AF3695" t="str" cm="1">
        <f t="array" ref="AF3695">_xlfn.XLOOKUP(Orders_C[[#This Row],[Store_ID]],Stores_c[[#All],[Store_ID]],Stores_c[[#All],[Manager_Name]])</f>
        <v>Mr. Matthew Murillo III</v>
      </c>
      <c r="AG3695" t="str" cm="1">
        <f t="array" ref="AG3695">_xlfn.XLOOKUP(Orders_C[[#This Row],[Store_ID]],Stores_c[[#All],[Store_ID]],Stores_c[[#All],[Store_Type]])</f>
        <v>Street</v>
      </c>
    </row>
    <row r="3696" spans="1:33" x14ac:dyDescent="0.25">
      <c r="A3696">
        <v>8076</v>
      </c>
      <c r="B3696" s="1">
        <v>45702</v>
      </c>
      <c r="C3696" s="2">
        <v>0.55839120370370365</v>
      </c>
      <c r="D3696">
        <v>1431</v>
      </c>
      <c r="E3696">
        <v>202</v>
      </c>
      <c r="F3696">
        <v>407</v>
      </c>
      <c r="G3696">
        <v>333</v>
      </c>
      <c r="H3696">
        <v>3</v>
      </c>
      <c r="I3696">
        <v>353</v>
      </c>
      <c r="J3696">
        <v>5</v>
      </c>
      <c r="K3696">
        <v>17.649999999999999</v>
      </c>
      <c r="L3696">
        <v>1071.6500000000001</v>
      </c>
      <c r="M3696" t="s">
        <v>18</v>
      </c>
      <c r="N3696" t="s">
        <v>22</v>
      </c>
      <c r="O3696">
        <v>37</v>
      </c>
      <c r="P3696">
        <v>5</v>
      </c>
      <c r="Q3696" t="s">
        <v>2099</v>
      </c>
      <c r="R3696">
        <v>505</v>
      </c>
      <c r="S3696" s="3">
        <v>0.05</v>
      </c>
      <c r="T3696" s="6">
        <v>436.25000000000011</v>
      </c>
      <c r="U3696" t="s">
        <v>6338</v>
      </c>
      <c r="V3696">
        <v>2025</v>
      </c>
      <c r="W3696" t="s">
        <v>6329</v>
      </c>
      <c r="X3696" t="str">
        <f>_xlfn.XLOOKUP(Orders_C[[#This Row],[Product_ID]],Products_C[Product_ID],Products_C[Product_Name])</f>
        <v>Chicken Wings</v>
      </c>
      <c r="Y3696" t="str">
        <f>_xlfn.XLOOKUP(Orders_C[[#This Row],[Product_ID]],Products_C[Product_ID],Products_C[Category])</f>
        <v>Burger</v>
      </c>
      <c r="Z3696" t="str">
        <f>_xlfn.XLOOKUP(Orders_C[[#This Row],[Store_ID]],Stores_c[Store_ID],Stores_c[City])</f>
        <v>Rebekahside</v>
      </c>
      <c r="AA3696" t="str">
        <f>_xlfn.XLOOKUP(Orders_C[[#This Row],[Customer_ID]],Customers_c[Customer_ID],Customers_c[Customer_Name])</f>
        <v>Rebecca Haley</v>
      </c>
      <c r="AB3696" s="6">
        <f>Orders_C[[#This Row],[Quantity]]*Orders_C[[#This Row],[Unit_Price]]*(1-Orders_C[[#This Row],[Discount %]])+Orders_C[[#This Row],[Tax]]</f>
        <v>1023.6999999999999</v>
      </c>
      <c r="AC3696" s="9">
        <f>(Orders_C[[#This Row],[Unit_Price]]*Orders_C[[#This Row],[Quantity]])-Orders_C[[#This Row],[Discount]]+Orders_C[[#This Row],[Tax]]</f>
        <v>1071.6500000000001</v>
      </c>
      <c r="AD3696" t="str">
        <f>IF(COUNTIF(Orders_C[[#All],[Customer_ID]],Orders_C[[#This Row],[Customer_ID]])&gt;1,"Repeat","New")</f>
        <v>Repeat</v>
      </c>
      <c r="AE3696" t="str" cm="1">
        <f t="array" ref="AE3696">_xlfn.XLOOKUP(Orders_C[[#This Row],[Store_ID]],Stores_c[[#All],[Store_ID]],Stores_c[[#All],[City]])</f>
        <v>Rebekahside</v>
      </c>
      <c r="AF3696" t="str" cm="1">
        <f t="array" ref="AF3696">_xlfn.XLOOKUP(Orders_C[[#This Row],[Store_ID]],Stores_c[[#All],[Store_ID]],Stores_c[[#All],[Manager_Name]])</f>
        <v>Mark Ray</v>
      </c>
      <c r="AG3696" t="str" cm="1">
        <f t="array" ref="AG3696">_xlfn.XLOOKUP(Orders_C[[#This Row],[Store_ID]],Stores_c[[#All],[Store_ID]],Stores_c[[#All],[Store_Type]])</f>
        <v>Drive-Thru</v>
      </c>
    </row>
    <row r="3697" spans="1:33" x14ac:dyDescent="0.25">
      <c r="A3697">
        <v>8950</v>
      </c>
      <c r="B3697" s="1">
        <v>45927</v>
      </c>
      <c r="C3697" s="2">
        <v>5.9837962962962961E-3</v>
      </c>
      <c r="D3697">
        <v>1535</v>
      </c>
      <c r="E3697">
        <v>217</v>
      </c>
      <c r="F3697">
        <v>410</v>
      </c>
      <c r="G3697">
        <v>323</v>
      </c>
      <c r="H3697">
        <v>4</v>
      </c>
      <c r="I3697">
        <v>271</v>
      </c>
      <c r="J3697">
        <v>10</v>
      </c>
      <c r="K3697">
        <v>13.55</v>
      </c>
      <c r="L3697">
        <v>1087.55</v>
      </c>
      <c r="M3697" t="s">
        <v>19</v>
      </c>
      <c r="N3697" t="s">
        <v>23</v>
      </c>
      <c r="O3697">
        <v>37</v>
      </c>
      <c r="P3697">
        <v>3</v>
      </c>
      <c r="Q3697" t="s">
        <v>2973</v>
      </c>
      <c r="R3697">
        <v>510</v>
      </c>
      <c r="S3697" s="3">
        <v>0.1</v>
      </c>
      <c r="T3697" s="6">
        <v>437.15</v>
      </c>
      <c r="U3697" t="s">
        <v>6335</v>
      </c>
      <c r="V3697">
        <v>2025</v>
      </c>
      <c r="W3697" t="s">
        <v>6329</v>
      </c>
      <c r="X3697" t="str">
        <f>_xlfn.XLOOKUP(Orders_C[[#This Row],[Product_ID]],Products_C[Product_ID],Products_C[Product_Name])</f>
        <v>Rice Bowl</v>
      </c>
      <c r="Y3697" t="str">
        <f>_xlfn.XLOOKUP(Orders_C[[#This Row],[Product_ID]],Products_C[Product_ID],Products_C[Category])</f>
        <v>Beverage</v>
      </c>
      <c r="Z3697" t="str">
        <f>_xlfn.XLOOKUP(Orders_C[[#This Row],[Store_ID]],Stores_c[Store_ID],Stores_c[City])</f>
        <v>West Rebecca</v>
      </c>
      <c r="AA3697" t="str">
        <f>_xlfn.XLOOKUP(Orders_C[[#This Row],[Customer_ID]],Customers_c[Customer_ID],Customers_c[Customer_Name])</f>
        <v>Mark Wright</v>
      </c>
      <c r="AB3697" s="6">
        <f>Orders_C[[#This Row],[Quantity]]*Orders_C[[#This Row],[Unit_Price]]*(1-Orders_C[[#This Row],[Discount %]])+Orders_C[[#This Row],[Tax]]</f>
        <v>989.15</v>
      </c>
      <c r="AC3697" s="9">
        <f>(Orders_C[[#This Row],[Unit_Price]]*Orders_C[[#This Row],[Quantity]])-Orders_C[[#This Row],[Discount]]+Orders_C[[#This Row],[Tax]]</f>
        <v>1087.55</v>
      </c>
      <c r="AD3697" t="str">
        <f>IF(COUNTIF(Orders_C[[#All],[Customer_ID]],Orders_C[[#This Row],[Customer_ID]])&gt;1,"Repeat","New")</f>
        <v>Repeat</v>
      </c>
      <c r="AE3697" t="str" cm="1">
        <f t="array" ref="AE3697">_xlfn.XLOOKUP(Orders_C[[#This Row],[Store_ID]],Stores_c[[#All],[Store_ID]],Stores_c[[#All],[City]])</f>
        <v>West Rebecca</v>
      </c>
      <c r="AF3697" t="str" cm="1">
        <f t="array" ref="AF3697">_xlfn.XLOOKUP(Orders_C[[#This Row],[Store_ID]],Stores_c[[#All],[Store_ID]],Stores_c[[#All],[Manager_Name]])</f>
        <v>Albert Smith</v>
      </c>
      <c r="AG3697" t="str" cm="1">
        <f t="array" ref="AG3697">_xlfn.XLOOKUP(Orders_C[[#This Row],[Store_ID]],Stores_c[[#All],[Store_ID]],Stores_c[[#All],[Store_Type]])</f>
        <v>Mall</v>
      </c>
    </row>
    <row r="3698" spans="1:33" x14ac:dyDescent="0.25">
      <c r="A3698">
        <v>10440</v>
      </c>
      <c r="B3698" s="1">
        <v>45865</v>
      </c>
      <c r="C3698" s="2">
        <v>0.74578703703703708</v>
      </c>
      <c r="D3698">
        <v>1558</v>
      </c>
      <c r="E3698">
        <v>208</v>
      </c>
      <c r="F3698">
        <v>536</v>
      </c>
      <c r="G3698">
        <v>336</v>
      </c>
      <c r="H3698">
        <v>4</v>
      </c>
      <c r="I3698">
        <v>271</v>
      </c>
      <c r="J3698">
        <v>10</v>
      </c>
      <c r="K3698">
        <v>13.55</v>
      </c>
      <c r="L3698">
        <v>1087.55</v>
      </c>
      <c r="M3698" t="s">
        <v>20</v>
      </c>
      <c r="N3698" t="s">
        <v>21</v>
      </c>
      <c r="O3698">
        <v>52</v>
      </c>
      <c r="P3698">
        <v>3</v>
      </c>
      <c r="Q3698" t="s">
        <v>4463</v>
      </c>
      <c r="R3698">
        <v>508</v>
      </c>
      <c r="S3698" s="3">
        <v>0.1</v>
      </c>
      <c r="T3698" s="6">
        <v>437.15</v>
      </c>
      <c r="U3698" t="s">
        <v>6341</v>
      </c>
      <c r="V3698">
        <v>2025</v>
      </c>
      <c r="W3698" t="s">
        <v>6331</v>
      </c>
      <c r="X3698" t="str">
        <f>_xlfn.XLOOKUP(Orders_C[[#This Row],[Product_ID]],Products_C[Product_ID],Products_C[Product_Name])</f>
        <v>Chicken Bucket</v>
      </c>
      <c r="Y3698" t="str">
        <f>_xlfn.XLOOKUP(Orders_C[[#This Row],[Product_ID]],Products_C[Product_ID],Products_C[Category])</f>
        <v>Dessert</v>
      </c>
      <c r="Z3698" t="str">
        <f>_xlfn.XLOOKUP(Orders_C[[#This Row],[Store_ID]],Stores_c[Store_ID],Stores_c[City])</f>
        <v>Tracyview</v>
      </c>
      <c r="AA3698" t="str">
        <f>_xlfn.XLOOKUP(Orders_C[[#This Row],[Customer_ID]],Customers_c[Customer_ID],Customers_c[Customer_Name])</f>
        <v>William Kelley</v>
      </c>
      <c r="AB3698" s="6">
        <f>Orders_C[[#This Row],[Quantity]]*Orders_C[[#This Row],[Unit_Price]]*(1-Orders_C[[#This Row],[Discount %]])+Orders_C[[#This Row],[Tax]]</f>
        <v>989.15</v>
      </c>
      <c r="AC3698" s="9">
        <f>(Orders_C[[#This Row],[Unit_Price]]*Orders_C[[#This Row],[Quantity]])-Orders_C[[#This Row],[Discount]]+Orders_C[[#This Row],[Tax]]</f>
        <v>1087.55</v>
      </c>
      <c r="AD3698" t="str">
        <f>IF(COUNTIF(Orders_C[[#All],[Customer_ID]],Orders_C[[#This Row],[Customer_ID]])&gt;1,"Repeat","New")</f>
        <v>Repeat</v>
      </c>
      <c r="AE3698" t="str" cm="1">
        <f t="array" ref="AE3698">_xlfn.XLOOKUP(Orders_C[[#This Row],[Store_ID]],Stores_c[[#All],[Store_ID]],Stores_c[[#All],[City]])</f>
        <v>Tracyview</v>
      </c>
      <c r="AF3698" t="str" cm="1">
        <f t="array" ref="AF3698">_xlfn.XLOOKUP(Orders_C[[#This Row],[Store_ID]],Stores_c[[#All],[Store_ID]],Stores_c[[#All],[Manager_Name]])</f>
        <v>Jeremiah Lee</v>
      </c>
      <c r="AG3698" t="str" cm="1">
        <f t="array" ref="AG3698">_xlfn.XLOOKUP(Orders_C[[#This Row],[Store_ID]],Stores_c[[#All],[Store_ID]],Stores_c[[#All],[Store_Type]])</f>
        <v>Mall</v>
      </c>
    </row>
    <row r="3699" spans="1:33" x14ac:dyDescent="0.25">
      <c r="A3699">
        <v>6381</v>
      </c>
      <c r="B3699" s="1">
        <v>46039</v>
      </c>
      <c r="C3699" s="2">
        <v>0.14050925925925925</v>
      </c>
      <c r="D3699">
        <v>1849</v>
      </c>
      <c r="E3699">
        <v>220</v>
      </c>
      <c r="F3699">
        <v>496</v>
      </c>
      <c r="G3699">
        <v>320</v>
      </c>
      <c r="H3699">
        <v>4</v>
      </c>
      <c r="I3699">
        <v>268</v>
      </c>
      <c r="J3699">
        <v>5</v>
      </c>
      <c r="K3699">
        <v>13.4</v>
      </c>
      <c r="L3699">
        <v>1080.4000000000001</v>
      </c>
      <c r="M3699" t="s">
        <v>19</v>
      </c>
      <c r="N3699" t="s">
        <v>22</v>
      </c>
      <c r="O3699">
        <v>47</v>
      </c>
      <c r="P3699">
        <v>5</v>
      </c>
      <c r="Q3699" t="s">
        <v>404</v>
      </c>
      <c r="R3699">
        <v>510</v>
      </c>
      <c r="S3699" s="3">
        <v>0.05</v>
      </c>
      <c r="T3699" s="6">
        <v>437.20000000000016</v>
      </c>
      <c r="U3699" t="s">
        <v>6330</v>
      </c>
      <c r="V3699">
        <v>2026</v>
      </c>
      <c r="W3699" t="s">
        <v>6331</v>
      </c>
      <c r="X3699" t="str">
        <f>_xlfn.XLOOKUP(Orders_C[[#This Row],[Product_ID]],Products_C[Product_ID],Products_C[Product_Name])</f>
        <v>Rice Bowl</v>
      </c>
      <c r="Y3699" t="str">
        <f>_xlfn.XLOOKUP(Orders_C[[#This Row],[Product_ID]],Products_C[Product_ID],Products_C[Category])</f>
        <v>Beverage</v>
      </c>
      <c r="Z3699" t="str">
        <f>_xlfn.XLOOKUP(Orders_C[[#This Row],[Store_ID]],Stores_c[Store_ID],Stores_c[City])</f>
        <v>Williamborough</v>
      </c>
      <c r="AA3699" t="str">
        <f>_xlfn.XLOOKUP(Orders_C[[#This Row],[Customer_ID]],Customers_c[Customer_ID],Customers_c[Customer_Name])</f>
        <v>Brent Santiago</v>
      </c>
      <c r="AB3699" s="6">
        <f>Orders_C[[#This Row],[Quantity]]*Orders_C[[#This Row],[Unit_Price]]*(1-Orders_C[[#This Row],[Discount %]])+Orders_C[[#This Row],[Tax]]</f>
        <v>1031.8</v>
      </c>
      <c r="AC3699" s="9">
        <f>(Orders_C[[#This Row],[Unit_Price]]*Orders_C[[#This Row],[Quantity]])-Orders_C[[#This Row],[Discount]]+Orders_C[[#This Row],[Tax]]</f>
        <v>1080.4000000000001</v>
      </c>
      <c r="AD3699" t="str">
        <f>IF(COUNTIF(Orders_C[[#All],[Customer_ID]],Orders_C[[#This Row],[Customer_ID]])&gt;1,"Repeat","New")</f>
        <v>Repeat</v>
      </c>
      <c r="AE3699" t="str" cm="1">
        <f t="array" ref="AE3699">_xlfn.XLOOKUP(Orders_C[[#This Row],[Store_ID]],Stores_c[[#All],[Store_ID]],Stores_c[[#All],[City]])</f>
        <v>Williamborough</v>
      </c>
      <c r="AF3699" t="str" cm="1">
        <f t="array" ref="AF3699">_xlfn.XLOOKUP(Orders_C[[#This Row],[Store_ID]],Stores_c[[#All],[Store_ID]],Stores_c[[#All],[Manager_Name]])</f>
        <v>Michael Mcbride</v>
      </c>
      <c r="AG3699" t="str" cm="1">
        <f t="array" ref="AG3699">_xlfn.XLOOKUP(Orders_C[[#This Row],[Store_ID]],Stores_c[[#All],[Store_ID]],Stores_c[[#All],[Store_Type]])</f>
        <v>Mall</v>
      </c>
    </row>
    <row r="3700" spans="1:33" x14ac:dyDescent="0.25">
      <c r="A3700">
        <v>6754</v>
      </c>
      <c r="B3700" s="1">
        <v>45996</v>
      </c>
      <c r="C3700" s="2">
        <v>0.87812500000000004</v>
      </c>
      <c r="D3700">
        <v>1582</v>
      </c>
      <c r="E3700">
        <v>223</v>
      </c>
      <c r="F3700">
        <v>425</v>
      </c>
      <c r="G3700">
        <v>322</v>
      </c>
      <c r="H3700">
        <v>3</v>
      </c>
      <c r="I3700">
        <v>362</v>
      </c>
      <c r="J3700">
        <v>15</v>
      </c>
      <c r="K3700">
        <v>18.100000000000001</v>
      </c>
      <c r="L3700">
        <v>1089.0999999999999</v>
      </c>
      <c r="M3700" t="s">
        <v>20</v>
      </c>
      <c r="N3700" t="s">
        <v>21</v>
      </c>
      <c r="O3700">
        <v>18</v>
      </c>
      <c r="P3700">
        <v>2</v>
      </c>
      <c r="Q3700" t="s">
        <v>777</v>
      </c>
      <c r="R3700">
        <v>504</v>
      </c>
      <c r="S3700" s="3">
        <v>0.15</v>
      </c>
      <c r="T3700" s="6">
        <v>437.49999999999989</v>
      </c>
      <c r="U3700" t="s">
        <v>6328</v>
      </c>
      <c r="V3700">
        <v>2025</v>
      </c>
      <c r="W3700" t="s">
        <v>6333</v>
      </c>
      <c r="X3700" t="str">
        <f>_xlfn.XLOOKUP(Orders_C[[#This Row],[Product_ID]],Products_C[Product_ID],Products_C[Product_Name])</f>
        <v>Veg Burger</v>
      </c>
      <c r="Y3700" t="str">
        <f>_xlfn.XLOOKUP(Orders_C[[#This Row],[Product_ID]],Products_C[Product_ID],Products_C[Category])</f>
        <v>Burger</v>
      </c>
      <c r="Z3700" t="str">
        <f>_xlfn.XLOOKUP(Orders_C[[#This Row],[Store_ID]],Stores_c[Store_ID],Stores_c[City])</f>
        <v>Chambershaven</v>
      </c>
      <c r="AA3700" t="str">
        <f>_xlfn.XLOOKUP(Orders_C[[#This Row],[Customer_ID]],Customers_c[Customer_ID],Customers_c[Customer_Name])</f>
        <v>Debbie Perry</v>
      </c>
      <c r="AB3700" s="6">
        <f>Orders_C[[#This Row],[Quantity]]*Orders_C[[#This Row],[Unit_Price]]*(1-Orders_C[[#This Row],[Discount %]])+Orders_C[[#This Row],[Tax]]</f>
        <v>941.2</v>
      </c>
      <c r="AC3700" s="9">
        <f>(Orders_C[[#This Row],[Unit_Price]]*Orders_C[[#This Row],[Quantity]])-Orders_C[[#This Row],[Discount]]+Orders_C[[#This Row],[Tax]]</f>
        <v>1089.0999999999999</v>
      </c>
      <c r="AD3700" t="str">
        <f>IF(COUNTIF(Orders_C[[#All],[Customer_ID]],Orders_C[[#This Row],[Customer_ID]])&gt;1,"Repeat","New")</f>
        <v>Repeat</v>
      </c>
      <c r="AE3700" t="str" cm="1">
        <f t="array" ref="AE3700">_xlfn.XLOOKUP(Orders_C[[#This Row],[Store_ID]],Stores_c[[#All],[Store_ID]],Stores_c[[#All],[City]])</f>
        <v>Chambershaven</v>
      </c>
      <c r="AF3700" t="str" cm="1">
        <f t="array" ref="AF3700">_xlfn.XLOOKUP(Orders_C[[#This Row],[Store_ID]],Stores_c[[#All],[Store_ID]],Stores_c[[#All],[Manager_Name]])</f>
        <v>Virginia Webster</v>
      </c>
      <c r="AG3700" t="str" cm="1">
        <f t="array" ref="AG3700">_xlfn.XLOOKUP(Orders_C[[#This Row],[Store_ID]],Stores_c[[#All],[Store_ID]],Stores_c[[#All],[Store_Type]])</f>
        <v>Street</v>
      </c>
    </row>
    <row r="3701" spans="1:33" x14ac:dyDescent="0.25">
      <c r="A3701">
        <v>9068</v>
      </c>
      <c r="B3701" s="1">
        <v>45800</v>
      </c>
      <c r="C3701" s="2">
        <v>0.52287037037037032</v>
      </c>
      <c r="D3701">
        <v>1224</v>
      </c>
      <c r="E3701">
        <v>209</v>
      </c>
      <c r="F3701">
        <v>518</v>
      </c>
      <c r="G3701">
        <v>335</v>
      </c>
      <c r="H3701">
        <v>3</v>
      </c>
      <c r="I3701">
        <v>354</v>
      </c>
      <c r="J3701">
        <v>5</v>
      </c>
      <c r="K3701">
        <v>17.7</v>
      </c>
      <c r="L3701">
        <v>1074.7</v>
      </c>
      <c r="M3701" t="s">
        <v>20</v>
      </c>
      <c r="N3701" t="s">
        <v>21</v>
      </c>
      <c r="O3701">
        <v>35</v>
      </c>
      <c r="P3701">
        <v>5</v>
      </c>
      <c r="Q3701" t="s">
        <v>3091</v>
      </c>
      <c r="R3701">
        <v>508</v>
      </c>
      <c r="S3701" s="3">
        <v>0.05</v>
      </c>
      <c r="T3701" s="6">
        <v>437.50000000000011</v>
      </c>
      <c r="U3701" t="s">
        <v>6339</v>
      </c>
      <c r="V3701">
        <v>2025</v>
      </c>
      <c r="W3701" t="s">
        <v>6329</v>
      </c>
      <c r="X3701" t="str">
        <f>_xlfn.XLOOKUP(Orders_C[[#This Row],[Product_ID]],Products_C[Product_ID],Products_C[Product_Name])</f>
        <v>Krushers</v>
      </c>
      <c r="Y3701" t="str">
        <f>_xlfn.XLOOKUP(Orders_C[[#This Row],[Product_ID]],Products_C[Product_ID],Products_C[Category])</f>
        <v>Chicken</v>
      </c>
      <c r="Z3701" t="str">
        <f>_xlfn.XLOOKUP(Orders_C[[#This Row],[Store_ID]],Stores_c[Store_ID],Stores_c[City])</f>
        <v>Reidberg</v>
      </c>
      <c r="AA3701" t="str">
        <f>_xlfn.XLOOKUP(Orders_C[[#This Row],[Customer_ID]],Customers_c[Customer_ID],Customers_c[Customer_Name])</f>
        <v>Nathaniel Franco</v>
      </c>
      <c r="AB3701" s="6">
        <f>Orders_C[[#This Row],[Quantity]]*Orders_C[[#This Row],[Unit_Price]]*(1-Orders_C[[#This Row],[Discount %]])+Orders_C[[#This Row],[Tax]]</f>
        <v>1026.5999999999999</v>
      </c>
      <c r="AC3701" s="9">
        <f>(Orders_C[[#This Row],[Unit_Price]]*Orders_C[[#This Row],[Quantity]])-Orders_C[[#This Row],[Discount]]+Orders_C[[#This Row],[Tax]]</f>
        <v>1074.7</v>
      </c>
      <c r="AD3701" t="str">
        <f>IF(COUNTIF(Orders_C[[#All],[Customer_ID]],Orders_C[[#This Row],[Customer_ID]])&gt;1,"Repeat","New")</f>
        <v>Repeat</v>
      </c>
      <c r="AE3701" t="str" cm="1">
        <f t="array" ref="AE3701">_xlfn.XLOOKUP(Orders_C[[#This Row],[Store_ID]],Stores_c[[#All],[Store_ID]],Stores_c[[#All],[City]])</f>
        <v>Reidberg</v>
      </c>
      <c r="AF3701" t="str" cm="1">
        <f t="array" ref="AF3701">_xlfn.XLOOKUP(Orders_C[[#This Row],[Store_ID]],Stores_c[[#All],[Store_ID]],Stores_c[[#All],[Manager_Name]])</f>
        <v>Jeffrey Horn</v>
      </c>
      <c r="AG3701" t="str" cm="1">
        <f t="array" ref="AG3701">_xlfn.XLOOKUP(Orders_C[[#This Row],[Store_ID]],Stores_c[[#All],[Store_ID]],Stores_c[[#All],[Store_Type]])</f>
        <v>Drive-Thru</v>
      </c>
    </row>
    <row r="3702" spans="1:33" x14ac:dyDescent="0.25">
      <c r="A3702">
        <v>9844</v>
      </c>
      <c r="B3702" s="1">
        <v>45750</v>
      </c>
      <c r="C3702" s="2">
        <v>0.58172453703703708</v>
      </c>
      <c r="D3702">
        <v>1266</v>
      </c>
      <c r="E3702">
        <v>209</v>
      </c>
      <c r="F3702">
        <v>547</v>
      </c>
      <c r="G3702">
        <v>331</v>
      </c>
      <c r="H3702">
        <v>3</v>
      </c>
      <c r="I3702">
        <v>358</v>
      </c>
      <c r="J3702">
        <v>10</v>
      </c>
      <c r="K3702">
        <v>17.899999999999999</v>
      </c>
      <c r="L3702">
        <v>1081.9000000000001</v>
      </c>
      <c r="M3702" t="s">
        <v>18</v>
      </c>
      <c r="N3702" t="s">
        <v>21</v>
      </c>
      <c r="O3702">
        <v>53</v>
      </c>
      <c r="P3702">
        <v>3</v>
      </c>
      <c r="Q3702" t="s">
        <v>3867</v>
      </c>
      <c r="R3702">
        <v>502</v>
      </c>
      <c r="S3702" s="3">
        <v>0.1</v>
      </c>
      <c r="T3702" s="6">
        <v>437.50000000000011</v>
      </c>
      <c r="U3702" t="s">
        <v>6337</v>
      </c>
      <c r="V3702">
        <v>2025</v>
      </c>
      <c r="W3702" t="s">
        <v>6331</v>
      </c>
      <c r="X3702" t="str">
        <f>_xlfn.XLOOKUP(Orders_C[[#This Row],[Product_ID]],Products_C[Product_ID],Products_C[Product_Name])</f>
        <v>Chicken Bucket</v>
      </c>
      <c r="Y3702" t="str">
        <f>_xlfn.XLOOKUP(Orders_C[[#This Row],[Product_ID]],Products_C[Product_ID],Products_C[Category])</f>
        <v>Beverage</v>
      </c>
      <c r="Z3702" t="str">
        <f>_xlfn.XLOOKUP(Orders_C[[#This Row],[Store_ID]],Stores_c[Store_ID],Stores_c[City])</f>
        <v>Reidberg</v>
      </c>
      <c r="AA3702" t="str">
        <f>_xlfn.XLOOKUP(Orders_C[[#This Row],[Customer_ID]],Customers_c[Customer_ID],Customers_c[Customer_Name])</f>
        <v>Edward Schultz</v>
      </c>
      <c r="AB3702" s="6">
        <f>Orders_C[[#This Row],[Quantity]]*Orders_C[[#This Row],[Unit_Price]]*(1-Orders_C[[#This Row],[Discount %]])+Orders_C[[#This Row],[Tax]]</f>
        <v>984.5</v>
      </c>
      <c r="AC3702" s="9">
        <f>(Orders_C[[#This Row],[Unit_Price]]*Orders_C[[#This Row],[Quantity]])-Orders_C[[#This Row],[Discount]]+Orders_C[[#This Row],[Tax]]</f>
        <v>1081.9000000000001</v>
      </c>
      <c r="AD3702" t="str">
        <f>IF(COUNTIF(Orders_C[[#All],[Customer_ID]],Orders_C[[#This Row],[Customer_ID]])&gt;1,"Repeat","New")</f>
        <v>Repeat</v>
      </c>
      <c r="AE3702" t="str" cm="1">
        <f t="array" ref="AE3702">_xlfn.XLOOKUP(Orders_C[[#This Row],[Store_ID]],Stores_c[[#All],[Store_ID]],Stores_c[[#All],[City]])</f>
        <v>Reidberg</v>
      </c>
      <c r="AF3702" t="str" cm="1">
        <f t="array" ref="AF3702">_xlfn.XLOOKUP(Orders_C[[#This Row],[Store_ID]],Stores_c[[#All],[Store_ID]],Stores_c[[#All],[Manager_Name]])</f>
        <v>Jeffrey Horn</v>
      </c>
      <c r="AG3702" t="str" cm="1">
        <f t="array" ref="AG3702">_xlfn.XLOOKUP(Orders_C[[#This Row],[Store_ID]],Stores_c[[#All],[Store_ID]],Stores_c[[#All],[Store_Type]])</f>
        <v>Drive-Thru</v>
      </c>
    </row>
    <row r="3703" spans="1:33" x14ac:dyDescent="0.25">
      <c r="A3703">
        <v>7965</v>
      </c>
      <c r="B3703" s="1">
        <v>45911</v>
      </c>
      <c r="C3703" s="2">
        <v>0.92277777777777781</v>
      </c>
      <c r="D3703">
        <v>1990</v>
      </c>
      <c r="E3703">
        <v>222</v>
      </c>
      <c r="F3703">
        <v>537</v>
      </c>
      <c r="G3703">
        <v>316</v>
      </c>
      <c r="H3703">
        <v>3</v>
      </c>
      <c r="I3703">
        <v>355</v>
      </c>
      <c r="J3703">
        <v>5</v>
      </c>
      <c r="K3703">
        <v>17.75</v>
      </c>
      <c r="L3703">
        <v>1077.75</v>
      </c>
      <c r="M3703" t="s">
        <v>20</v>
      </c>
      <c r="N3703" t="s">
        <v>21</v>
      </c>
      <c r="O3703">
        <v>58</v>
      </c>
      <c r="P3703">
        <v>3</v>
      </c>
      <c r="Q3703" t="s">
        <v>1988</v>
      </c>
      <c r="R3703">
        <v>510</v>
      </c>
      <c r="S3703" s="3">
        <v>0.05</v>
      </c>
      <c r="T3703" s="6">
        <v>438.75</v>
      </c>
      <c r="U3703" t="s">
        <v>6335</v>
      </c>
      <c r="V3703">
        <v>2025</v>
      </c>
      <c r="W3703" t="s">
        <v>6331</v>
      </c>
      <c r="X3703" t="str">
        <f>_xlfn.XLOOKUP(Orders_C[[#This Row],[Product_ID]],Products_C[Product_ID],Products_C[Product_Name])</f>
        <v>Popcorn Chicken</v>
      </c>
      <c r="Y3703" t="str">
        <f>_xlfn.XLOOKUP(Orders_C[[#This Row],[Product_ID]],Products_C[Product_ID],Products_C[Category])</f>
        <v>Dessert</v>
      </c>
      <c r="Z3703" t="str">
        <f>_xlfn.XLOOKUP(Orders_C[[#This Row],[Store_ID]],Stores_c[Store_ID],Stores_c[City])</f>
        <v>New Steven</v>
      </c>
      <c r="AA3703" t="str">
        <f>_xlfn.XLOOKUP(Orders_C[[#This Row],[Customer_ID]],Customers_c[Customer_ID],Customers_c[Customer_Name])</f>
        <v>Mark Higgins</v>
      </c>
      <c r="AB3703" s="6">
        <f>Orders_C[[#This Row],[Quantity]]*Orders_C[[#This Row],[Unit_Price]]*(1-Orders_C[[#This Row],[Discount %]])+Orders_C[[#This Row],[Tax]]</f>
        <v>1029.5</v>
      </c>
      <c r="AC3703" s="9">
        <f>(Orders_C[[#This Row],[Unit_Price]]*Orders_C[[#This Row],[Quantity]])-Orders_C[[#This Row],[Discount]]+Orders_C[[#This Row],[Tax]]</f>
        <v>1077.75</v>
      </c>
      <c r="AD3703" t="str">
        <f>IF(COUNTIF(Orders_C[[#All],[Customer_ID]],Orders_C[[#This Row],[Customer_ID]])&gt;1,"Repeat","New")</f>
        <v>Repeat</v>
      </c>
      <c r="AE3703" t="str" cm="1">
        <f t="array" ref="AE3703">_xlfn.XLOOKUP(Orders_C[[#This Row],[Store_ID]],Stores_c[[#All],[Store_ID]],Stores_c[[#All],[City]])</f>
        <v>New Steven</v>
      </c>
      <c r="AF3703" t="str" cm="1">
        <f t="array" ref="AF3703">_xlfn.XLOOKUP(Orders_C[[#This Row],[Store_ID]],Stores_c[[#All],[Store_ID]],Stores_c[[#All],[Manager_Name]])</f>
        <v>Terri Martinez</v>
      </c>
      <c r="AG3703" t="str" cm="1">
        <f t="array" ref="AG3703">_xlfn.XLOOKUP(Orders_C[[#This Row],[Store_ID]],Stores_c[[#All],[Store_ID]],Stores_c[[#All],[Store_Type]])</f>
        <v>Drive-Thru</v>
      </c>
    </row>
    <row r="3704" spans="1:33" x14ac:dyDescent="0.25">
      <c r="A3704">
        <v>8377</v>
      </c>
      <c r="B3704" s="1">
        <v>45868</v>
      </c>
      <c r="C3704" s="2">
        <v>0.27383101851851854</v>
      </c>
      <c r="D3704">
        <v>1495</v>
      </c>
      <c r="E3704">
        <v>213</v>
      </c>
      <c r="F3704">
        <v>546</v>
      </c>
      <c r="G3704">
        <v>311</v>
      </c>
      <c r="H3704">
        <v>3</v>
      </c>
      <c r="I3704">
        <v>355</v>
      </c>
      <c r="J3704">
        <v>5</v>
      </c>
      <c r="K3704">
        <v>17.75</v>
      </c>
      <c r="L3704">
        <v>1077.75</v>
      </c>
      <c r="M3704" t="s">
        <v>20</v>
      </c>
      <c r="N3704" t="s">
        <v>22</v>
      </c>
      <c r="O3704">
        <v>52</v>
      </c>
      <c r="P3704">
        <v>3</v>
      </c>
      <c r="Q3704" t="s">
        <v>2400</v>
      </c>
      <c r="R3704">
        <v>508</v>
      </c>
      <c r="S3704" s="3">
        <v>0.05</v>
      </c>
      <c r="T3704" s="6">
        <v>438.75</v>
      </c>
      <c r="U3704" t="s">
        <v>6341</v>
      </c>
      <c r="V3704">
        <v>2025</v>
      </c>
      <c r="W3704" t="s">
        <v>6331</v>
      </c>
      <c r="X3704" t="str">
        <f>_xlfn.XLOOKUP(Orders_C[[#This Row],[Product_ID]],Products_C[Product_ID],Products_C[Product_Name])</f>
        <v>Pepsi</v>
      </c>
      <c r="Y3704" t="str">
        <f>_xlfn.XLOOKUP(Orders_C[[#This Row],[Product_ID]],Products_C[Product_ID],Products_C[Category])</f>
        <v>Dessert</v>
      </c>
      <c r="Z3704" t="str">
        <f>_xlfn.XLOOKUP(Orders_C[[#This Row],[Store_ID]],Stores_c[Store_ID],Stores_c[City])</f>
        <v>Lake Kristashire</v>
      </c>
      <c r="AA3704" t="str">
        <f>_xlfn.XLOOKUP(Orders_C[[#This Row],[Customer_ID]],Customers_c[Customer_ID],Customers_c[Customer_Name])</f>
        <v>David Roach</v>
      </c>
      <c r="AB3704" s="6">
        <f>Orders_C[[#This Row],[Quantity]]*Orders_C[[#This Row],[Unit_Price]]*(1-Orders_C[[#This Row],[Discount %]])+Orders_C[[#This Row],[Tax]]</f>
        <v>1029.5</v>
      </c>
      <c r="AC3704" s="9">
        <f>(Orders_C[[#This Row],[Unit_Price]]*Orders_C[[#This Row],[Quantity]])-Orders_C[[#This Row],[Discount]]+Orders_C[[#This Row],[Tax]]</f>
        <v>1077.75</v>
      </c>
      <c r="AD3704" t="str">
        <f>IF(COUNTIF(Orders_C[[#All],[Customer_ID]],Orders_C[[#This Row],[Customer_ID]])&gt;1,"Repeat","New")</f>
        <v>Repeat</v>
      </c>
      <c r="AE3704" t="str" cm="1">
        <f t="array" ref="AE3704">_xlfn.XLOOKUP(Orders_C[[#This Row],[Store_ID]],Stores_c[[#All],[Store_ID]],Stores_c[[#All],[City]])</f>
        <v>Lake Kristashire</v>
      </c>
      <c r="AF3704" t="str" cm="1">
        <f t="array" ref="AF3704">_xlfn.XLOOKUP(Orders_C[[#This Row],[Store_ID]],Stores_c[[#All],[Store_ID]],Stores_c[[#All],[Manager_Name]])</f>
        <v>Andrea Daugherty</v>
      </c>
      <c r="AG3704" t="str" cm="1">
        <f t="array" ref="AG3704">_xlfn.XLOOKUP(Orders_C[[#This Row],[Store_ID]],Stores_c[[#All],[Store_ID]],Stores_c[[#All],[Store_Type]])</f>
        <v>Mall</v>
      </c>
    </row>
    <row r="3705" spans="1:33" x14ac:dyDescent="0.25">
      <c r="A3705">
        <v>10912</v>
      </c>
      <c r="B3705" s="1">
        <v>45781</v>
      </c>
      <c r="C3705" s="2">
        <v>0.68079861111111106</v>
      </c>
      <c r="D3705">
        <v>1614</v>
      </c>
      <c r="E3705">
        <v>211</v>
      </c>
      <c r="F3705">
        <v>440</v>
      </c>
      <c r="G3705">
        <v>325</v>
      </c>
      <c r="H3705">
        <v>3</v>
      </c>
      <c r="I3705">
        <v>355</v>
      </c>
      <c r="J3705">
        <v>5</v>
      </c>
      <c r="K3705">
        <v>17.75</v>
      </c>
      <c r="L3705">
        <v>1077.75</v>
      </c>
      <c r="M3705" t="s">
        <v>20</v>
      </c>
      <c r="N3705" t="s">
        <v>23</v>
      </c>
      <c r="O3705">
        <v>24</v>
      </c>
      <c r="P3705">
        <v>5</v>
      </c>
      <c r="Q3705" t="s">
        <v>4935</v>
      </c>
      <c r="R3705">
        <v>507</v>
      </c>
      <c r="S3705" s="3">
        <v>0.05</v>
      </c>
      <c r="T3705" s="6">
        <v>438.75</v>
      </c>
      <c r="U3705" t="s">
        <v>6339</v>
      </c>
      <c r="V3705">
        <v>2025</v>
      </c>
      <c r="W3705" t="s">
        <v>6329</v>
      </c>
      <c r="X3705" t="str">
        <f>_xlfn.XLOOKUP(Orders_C[[#This Row],[Product_ID]],Products_C[Product_ID],Products_C[Product_Name])</f>
        <v>Veg Burger</v>
      </c>
      <c r="Y3705" t="str">
        <f>_xlfn.XLOOKUP(Orders_C[[#This Row],[Product_ID]],Products_C[Product_ID],Products_C[Category])</f>
        <v>Chicken</v>
      </c>
      <c r="Z3705" t="str">
        <f>_xlfn.XLOOKUP(Orders_C[[#This Row],[Store_ID]],Stores_c[Store_ID],Stores_c[City])</f>
        <v>North Robertstad</v>
      </c>
      <c r="AA3705" t="str">
        <f>_xlfn.XLOOKUP(Orders_C[[#This Row],[Customer_ID]],Customers_c[Customer_ID],Customers_c[Customer_Name])</f>
        <v>James Morgan</v>
      </c>
      <c r="AB3705" s="6">
        <f>Orders_C[[#This Row],[Quantity]]*Orders_C[[#This Row],[Unit_Price]]*(1-Orders_C[[#This Row],[Discount %]])+Orders_C[[#This Row],[Tax]]</f>
        <v>1029.5</v>
      </c>
      <c r="AC3705" s="9">
        <f>(Orders_C[[#This Row],[Unit_Price]]*Orders_C[[#This Row],[Quantity]])-Orders_C[[#This Row],[Discount]]+Orders_C[[#This Row],[Tax]]</f>
        <v>1077.75</v>
      </c>
      <c r="AD3705" t="str">
        <f>IF(COUNTIF(Orders_C[[#All],[Customer_ID]],Orders_C[[#This Row],[Customer_ID]])&gt;1,"Repeat","New")</f>
        <v>Repeat</v>
      </c>
      <c r="AE3705" t="str" cm="1">
        <f t="array" ref="AE3705">_xlfn.XLOOKUP(Orders_C[[#This Row],[Store_ID]],Stores_c[[#All],[Store_ID]],Stores_c[[#All],[City]])</f>
        <v>North Robertstad</v>
      </c>
      <c r="AF3705" t="str" cm="1">
        <f t="array" ref="AF3705">_xlfn.XLOOKUP(Orders_C[[#This Row],[Store_ID]],Stores_c[[#All],[Store_ID]],Stores_c[[#All],[Manager_Name]])</f>
        <v>Mary Lewis</v>
      </c>
      <c r="AG3705" t="str" cm="1">
        <f t="array" ref="AG3705">_xlfn.XLOOKUP(Orders_C[[#This Row],[Store_ID]],Stores_c[[#All],[Store_ID]],Stores_c[[#All],[Store_Type]])</f>
        <v>Street</v>
      </c>
    </row>
    <row r="3706" spans="1:33" x14ac:dyDescent="0.25">
      <c r="A3706">
        <v>9297</v>
      </c>
      <c r="B3706" s="1">
        <v>46054</v>
      </c>
      <c r="C3706" s="2">
        <v>0.62716435185185182</v>
      </c>
      <c r="D3706">
        <v>1148</v>
      </c>
      <c r="E3706">
        <v>221</v>
      </c>
      <c r="F3706">
        <v>507</v>
      </c>
      <c r="G3706">
        <v>318</v>
      </c>
      <c r="H3706">
        <v>3</v>
      </c>
      <c r="I3706">
        <v>363</v>
      </c>
      <c r="J3706">
        <v>15</v>
      </c>
      <c r="K3706">
        <v>18.149999999999999</v>
      </c>
      <c r="L3706">
        <v>1092.1500000000001</v>
      </c>
      <c r="M3706" t="s">
        <v>20</v>
      </c>
      <c r="N3706" t="s">
        <v>23</v>
      </c>
      <c r="O3706">
        <v>50</v>
      </c>
      <c r="P3706">
        <v>3</v>
      </c>
      <c r="Q3706" t="s">
        <v>3320</v>
      </c>
      <c r="R3706">
        <v>508</v>
      </c>
      <c r="S3706" s="3">
        <v>0.15</v>
      </c>
      <c r="T3706" s="6">
        <v>438.75000000000011</v>
      </c>
      <c r="U3706" t="s">
        <v>6338</v>
      </c>
      <c r="V3706">
        <v>2026</v>
      </c>
      <c r="W3706" t="s">
        <v>6331</v>
      </c>
      <c r="X3706" t="str">
        <f>_xlfn.XLOOKUP(Orders_C[[#This Row],[Product_ID]],Products_C[Product_ID],Products_C[Product_Name])</f>
        <v>Pepsi</v>
      </c>
      <c r="Y3706" t="str">
        <f>_xlfn.XLOOKUP(Orders_C[[#This Row],[Product_ID]],Products_C[Product_ID],Products_C[Category])</f>
        <v>Burger</v>
      </c>
      <c r="Z3706" t="str">
        <f>_xlfn.XLOOKUP(Orders_C[[#This Row],[Store_ID]],Stores_c[Store_ID],Stores_c[City])</f>
        <v>Port Barbarabury</v>
      </c>
      <c r="AA3706" t="str">
        <f>_xlfn.XLOOKUP(Orders_C[[#This Row],[Customer_ID]],Customers_c[Customer_ID],Customers_c[Customer_Name])</f>
        <v>Elizabeth Stone</v>
      </c>
      <c r="AB3706" s="6">
        <f>Orders_C[[#This Row],[Quantity]]*Orders_C[[#This Row],[Unit_Price]]*(1-Orders_C[[#This Row],[Discount %]])+Orders_C[[#This Row],[Tax]]</f>
        <v>943.8</v>
      </c>
      <c r="AC3706" s="9">
        <f>(Orders_C[[#This Row],[Unit_Price]]*Orders_C[[#This Row],[Quantity]])-Orders_C[[#This Row],[Discount]]+Orders_C[[#This Row],[Tax]]</f>
        <v>1092.1500000000001</v>
      </c>
      <c r="AD3706" t="str">
        <f>IF(COUNTIF(Orders_C[[#All],[Customer_ID]],Orders_C[[#This Row],[Customer_ID]])&gt;1,"Repeat","New")</f>
        <v>Repeat</v>
      </c>
      <c r="AE3706" t="str" cm="1">
        <f t="array" ref="AE3706">_xlfn.XLOOKUP(Orders_C[[#This Row],[Store_ID]],Stores_c[[#All],[Store_ID]],Stores_c[[#All],[City]])</f>
        <v>Port Barbarabury</v>
      </c>
      <c r="AF3706" t="str" cm="1">
        <f t="array" ref="AF3706">_xlfn.XLOOKUP(Orders_C[[#This Row],[Store_ID]],Stores_c[[#All],[Store_ID]],Stores_c[[#All],[Manager_Name]])</f>
        <v>Edward Nguyen</v>
      </c>
      <c r="AG3706" t="str" cm="1">
        <f t="array" ref="AG3706">_xlfn.XLOOKUP(Orders_C[[#This Row],[Store_ID]],Stores_c[[#All],[Store_ID]],Stores_c[[#All],[Store_Type]])</f>
        <v>Street</v>
      </c>
    </row>
    <row r="3707" spans="1:33" x14ac:dyDescent="0.25">
      <c r="A3707">
        <v>6124</v>
      </c>
      <c r="B3707" s="1">
        <v>45815</v>
      </c>
      <c r="C3707" s="2">
        <v>0.11497685185185186</v>
      </c>
      <c r="D3707">
        <v>1980</v>
      </c>
      <c r="E3707">
        <v>206</v>
      </c>
      <c r="F3707">
        <v>445</v>
      </c>
      <c r="G3707">
        <v>337</v>
      </c>
      <c r="H3707">
        <v>4</v>
      </c>
      <c r="I3707">
        <v>272</v>
      </c>
      <c r="J3707">
        <v>10</v>
      </c>
      <c r="K3707">
        <v>13.6</v>
      </c>
      <c r="L3707">
        <v>1091.5999999999999</v>
      </c>
      <c r="M3707" t="s">
        <v>18</v>
      </c>
      <c r="N3707" t="s">
        <v>22</v>
      </c>
      <c r="O3707">
        <v>27</v>
      </c>
      <c r="P3707">
        <v>4</v>
      </c>
      <c r="Q3707" t="s">
        <v>147</v>
      </c>
      <c r="R3707">
        <v>508</v>
      </c>
      <c r="S3707" s="3">
        <v>0.1</v>
      </c>
      <c r="T3707" s="6">
        <v>438.79999999999995</v>
      </c>
      <c r="U3707" t="s">
        <v>6340</v>
      </c>
      <c r="V3707">
        <v>2025</v>
      </c>
      <c r="W3707" t="s">
        <v>6329</v>
      </c>
      <c r="X3707" t="str">
        <f>_xlfn.XLOOKUP(Orders_C[[#This Row],[Product_ID]],Products_C[Product_ID],Products_C[Product_Name])</f>
        <v>Chocolate Lava Cake</v>
      </c>
      <c r="Y3707" t="str">
        <f>_xlfn.XLOOKUP(Orders_C[[#This Row],[Product_ID]],Products_C[Product_ID],Products_C[Category])</f>
        <v>Chicken</v>
      </c>
      <c r="Z3707" t="str">
        <f>_xlfn.XLOOKUP(Orders_C[[#This Row],[Store_ID]],Stores_c[Store_ID],Stores_c[City])</f>
        <v>West Matthew</v>
      </c>
      <c r="AA3707" t="str">
        <f>_xlfn.XLOOKUP(Orders_C[[#This Row],[Customer_ID]],Customers_c[Customer_ID],Customers_c[Customer_Name])</f>
        <v>Kristi Ortiz</v>
      </c>
      <c r="AB3707" s="6">
        <f>Orders_C[[#This Row],[Quantity]]*Orders_C[[#This Row],[Unit_Price]]*(1-Orders_C[[#This Row],[Discount %]])+Orders_C[[#This Row],[Tax]]</f>
        <v>992.80000000000007</v>
      </c>
      <c r="AC3707" s="9">
        <f>(Orders_C[[#This Row],[Unit_Price]]*Orders_C[[#This Row],[Quantity]])-Orders_C[[#This Row],[Discount]]+Orders_C[[#This Row],[Tax]]</f>
        <v>1091.5999999999999</v>
      </c>
      <c r="AD3707" t="str">
        <f>IF(COUNTIF(Orders_C[[#All],[Customer_ID]],Orders_C[[#This Row],[Customer_ID]])&gt;1,"Repeat","New")</f>
        <v>Repeat</v>
      </c>
      <c r="AE3707" t="str" cm="1">
        <f t="array" ref="AE3707">_xlfn.XLOOKUP(Orders_C[[#This Row],[Store_ID]],Stores_c[[#All],[Store_ID]],Stores_c[[#All],[City]])</f>
        <v>West Matthew</v>
      </c>
      <c r="AF3707" t="str" cm="1">
        <f t="array" ref="AF3707">_xlfn.XLOOKUP(Orders_C[[#This Row],[Store_ID]],Stores_c[[#All],[Store_ID]],Stores_c[[#All],[Manager_Name]])</f>
        <v>Miguel Kidd</v>
      </c>
      <c r="AG3707" t="str" cm="1">
        <f t="array" ref="AG3707">_xlfn.XLOOKUP(Orders_C[[#This Row],[Store_ID]],Stores_c[[#All],[Store_ID]],Stores_c[[#All],[Store_Type]])</f>
        <v>Drive-Thru</v>
      </c>
    </row>
    <row r="3708" spans="1:33" x14ac:dyDescent="0.25">
      <c r="A3708">
        <v>9043</v>
      </c>
      <c r="B3708" s="1">
        <v>45935</v>
      </c>
      <c r="C3708" s="2">
        <v>0.11640046296296297</v>
      </c>
      <c r="D3708">
        <v>1625</v>
      </c>
      <c r="E3708">
        <v>216</v>
      </c>
      <c r="F3708">
        <v>511</v>
      </c>
      <c r="G3708">
        <v>315</v>
      </c>
      <c r="H3708">
        <v>4</v>
      </c>
      <c r="I3708">
        <v>269</v>
      </c>
      <c r="J3708">
        <v>5</v>
      </c>
      <c r="K3708">
        <v>13.45</v>
      </c>
      <c r="L3708">
        <v>1084.45</v>
      </c>
      <c r="M3708" t="s">
        <v>20</v>
      </c>
      <c r="N3708" t="s">
        <v>21</v>
      </c>
      <c r="O3708">
        <v>57</v>
      </c>
      <c r="P3708">
        <v>2</v>
      </c>
      <c r="Q3708" t="s">
        <v>3066</v>
      </c>
      <c r="R3708">
        <v>506</v>
      </c>
      <c r="S3708" s="3">
        <v>0.05</v>
      </c>
      <c r="T3708" s="6">
        <v>438.85</v>
      </c>
      <c r="U3708" t="s">
        <v>6332</v>
      </c>
      <c r="V3708">
        <v>2025</v>
      </c>
      <c r="W3708" t="s">
        <v>6331</v>
      </c>
      <c r="X3708" t="str">
        <f>_xlfn.XLOOKUP(Orders_C[[#This Row],[Product_ID]],Products_C[Product_ID],Products_C[Product_Name])</f>
        <v>Popcorn Chicken</v>
      </c>
      <c r="Y3708" t="str">
        <f>_xlfn.XLOOKUP(Orders_C[[#This Row],[Product_ID]],Products_C[Product_ID],Products_C[Category])</f>
        <v>Beverage</v>
      </c>
      <c r="Z3708" t="str">
        <f>_xlfn.XLOOKUP(Orders_C[[#This Row],[Store_ID]],Stores_c[Store_ID],Stores_c[City])</f>
        <v>Garciaview</v>
      </c>
      <c r="AA3708" t="str">
        <f>_xlfn.XLOOKUP(Orders_C[[#This Row],[Customer_ID]],Customers_c[Customer_ID],Customers_c[Customer_Name])</f>
        <v>Donald Martinez</v>
      </c>
      <c r="AB3708" s="6">
        <f>Orders_C[[#This Row],[Quantity]]*Orders_C[[#This Row],[Unit_Price]]*(1-Orders_C[[#This Row],[Discount %]])+Orders_C[[#This Row],[Tax]]</f>
        <v>1035.6499999999999</v>
      </c>
      <c r="AC3708" s="9">
        <f>(Orders_C[[#This Row],[Unit_Price]]*Orders_C[[#This Row],[Quantity]])-Orders_C[[#This Row],[Discount]]+Orders_C[[#This Row],[Tax]]</f>
        <v>1084.45</v>
      </c>
      <c r="AD3708" t="str">
        <f>IF(COUNTIF(Orders_C[[#All],[Customer_ID]],Orders_C[[#This Row],[Customer_ID]])&gt;1,"Repeat","New")</f>
        <v>Repeat</v>
      </c>
      <c r="AE3708" t="str" cm="1">
        <f t="array" ref="AE3708">_xlfn.XLOOKUP(Orders_C[[#This Row],[Store_ID]],Stores_c[[#All],[Store_ID]],Stores_c[[#All],[City]])</f>
        <v>Garciaview</v>
      </c>
      <c r="AF3708" t="str" cm="1">
        <f t="array" ref="AF3708">_xlfn.XLOOKUP(Orders_C[[#This Row],[Store_ID]],Stores_c[[#All],[Store_ID]],Stores_c[[#All],[Manager_Name]])</f>
        <v>Karina Washington</v>
      </c>
      <c r="AG3708" t="str" cm="1">
        <f t="array" ref="AG3708">_xlfn.XLOOKUP(Orders_C[[#This Row],[Store_ID]],Stores_c[[#All],[Store_ID]],Stores_c[[#All],[Store_Type]])</f>
        <v>Drive-Thru</v>
      </c>
    </row>
    <row r="3709" spans="1:33" x14ac:dyDescent="0.25">
      <c r="A3709">
        <v>9530</v>
      </c>
      <c r="B3709" s="1">
        <v>45794</v>
      </c>
      <c r="C3709" s="2">
        <v>9.0393518518518522E-3</v>
      </c>
      <c r="D3709">
        <v>1603</v>
      </c>
      <c r="E3709">
        <v>207</v>
      </c>
      <c r="F3709">
        <v>504</v>
      </c>
      <c r="G3709">
        <v>335</v>
      </c>
      <c r="H3709">
        <v>4</v>
      </c>
      <c r="I3709">
        <v>266</v>
      </c>
      <c r="J3709">
        <v>0</v>
      </c>
      <c r="K3709">
        <v>13.3</v>
      </c>
      <c r="L3709">
        <v>1077.3</v>
      </c>
      <c r="M3709" t="s">
        <v>18</v>
      </c>
      <c r="N3709" t="s">
        <v>23</v>
      </c>
      <c r="O3709">
        <v>40</v>
      </c>
      <c r="P3709">
        <v>2</v>
      </c>
      <c r="Q3709" t="s">
        <v>3553</v>
      </c>
      <c r="R3709">
        <v>503</v>
      </c>
      <c r="S3709" s="3">
        <v>0</v>
      </c>
      <c r="T3709" s="6">
        <v>438.9</v>
      </c>
      <c r="U3709" t="s">
        <v>6339</v>
      </c>
      <c r="V3709">
        <v>2025</v>
      </c>
      <c r="W3709" t="s">
        <v>6329</v>
      </c>
      <c r="X3709" t="str">
        <f>_xlfn.XLOOKUP(Orders_C[[#This Row],[Product_ID]],Products_C[Product_ID],Products_C[Product_Name])</f>
        <v>Krushers</v>
      </c>
      <c r="Y3709" t="str">
        <f>_xlfn.XLOOKUP(Orders_C[[#This Row],[Product_ID]],Products_C[Product_ID],Products_C[Category])</f>
        <v>Chicken</v>
      </c>
      <c r="Z3709" t="str">
        <f>_xlfn.XLOOKUP(Orders_C[[#This Row],[Store_ID]],Stores_c[Store_ID],Stores_c[City])</f>
        <v>Christineton</v>
      </c>
      <c r="AA3709" t="str">
        <f>_xlfn.XLOOKUP(Orders_C[[#This Row],[Customer_ID]],Customers_c[Customer_ID],Customers_c[Customer_Name])</f>
        <v>Blake Lopez</v>
      </c>
      <c r="AB3709" s="6">
        <f>Orders_C[[#This Row],[Quantity]]*Orders_C[[#This Row],[Unit_Price]]*(1-Orders_C[[#This Row],[Discount %]])+Orders_C[[#This Row],[Tax]]</f>
        <v>1077.3</v>
      </c>
      <c r="AC3709" s="9">
        <f>(Orders_C[[#This Row],[Unit_Price]]*Orders_C[[#This Row],[Quantity]])-Orders_C[[#This Row],[Discount]]+Orders_C[[#This Row],[Tax]]</f>
        <v>1077.3</v>
      </c>
      <c r="AD3709" t="str">
        <f>IF(COUNTIF(Orders_C[[#All],[Customer_ID]],Orders_C[[#This Row],[Customer_ID]])&gt;1,"Repeat","New")</f>
        <v>Repeat</v>
      </c>
      <c r="AE3709" t="str" cm="1">
        <f t="array" ref="AE3709">_xlfn.XLOOKUP(Orders_C[[#This Row],[Store_ID]],Stores_c[[#All],[Store_ID]],Stores_c[[#All],[City]])</f>
        <v>Christineton</v>
      </c>
      <c r="AF3709" t="str" cm="1">
        <f t="array" ref="AF3709">_xlfn.XLOOKUP(Orders_C[[#This Row],[Store_ID]],Stores_c[[#All],[Store_ID]],Stores_c[[#All],[Manager_Name]])</f>
        <v>Dr. William Hubbard MD</v>
      </c>
      <c r="AG3709" t="str" cm="1">
        <f t="array" ref="AG3709">_xlfn.XLOOKUP(Orders_C[[#This Row],[Store_ID]],Stores_c[[#All],[Store_ID]],Stores_c[[#All],[Store_Type]])</f>
        <v>Street</v>
      </c>
    </row>
    <row r="3710" spans="1:33" x14ac:dyDescent="0.25">
      <c r="A3710">
        <v>7637</v>
      </c>
      <c r="B3710" s="1">
        <v>45719</v>
      </c>
      <c r="C3710" s="2">
        <v>8.908564814814815E-2</v>
      </c>
      <c r="D3710">
        <v>1795</v>
      </c>
      <c r="E3710">
        <v>203</v>
      </c>
      <c r="F3710">
        <v>442</v>
      </c>
      <c r="G3710">
        <v>331</v>
      </c>
      <c r="H3710">
        <v>3</v>
      </c>
      <c r="I3710">
        <v>356</v>
      </c>
      <c r="J3710">
        <v>5</v>
      </c>
      <c r="K3710">
        <v>17.8</v>
      </c>
      <c r="L3710">
        <v>1080.8</v>
      </c>
      <c r="M3710" t="s">
        <v>20</v>
      </c>
      <c r="N3710" t="s">
        <v>23</v>
      </c>
      <c r="O3710">
        <v>32</v>
      </c>
      <c r="P3710">
        <v>4</v>
      </c>
      <c r="Q3710" t="s">
        <v>1660</v>
      </c>
      <c r="R3710">
        <v>506</v>
      </c>
      <c r="S3710" s="3">
        <v>0.05</v>
      </c>
      <c r="T3710" s="6">
        <v>440</v>
      </c>
      <c r="U3710" t="s">
        <v>6334</v>
      </c>
      <c r="V3710">
        <v>2025</v>
      </c>
      <c r="W3710" t="s">
        <v>6329</v>
      </c>
      <c r="X3710" t="str">
        <f>_xlfn.XLOOKUP(Orders_C[[#This Row],[Product_ID]],Products_C[Product_ID],Products_C[Product_Name])</f>
        <v>Chicken Bucket</v>
      </c>
      <c r="Y3710" t="str">
        <f>_xlfn.XLOOKUP(Orders_C[[#This Row],[Product_ID]],Products_C[Product_ID],Products_C[Category])</f>
        <v>Beverage</v>
      </c>
      <c r="Z3710" t="str">
        <f>_xlfn.XLOOKUP(Orders_C[[#This Row],[Store_ID]],Stores_c[Store_ID],Stores_c[City])</f>
        <v>Lake Williammouth</v>
      </c>
      <c r="AA3710" t="str">
        <f>_xlfn.XLOOKUP(Orders_C[[#This Row],[Customer_ID]],Customers_c[Customer_ID],Customers_c[Customer_Name])</f>
        <v>Emily Scott</v>
      </c>
      <c r="AB3710" s="6">
        <f>Orders_C[[#This Row],[Quantity]]*Orders_C[[#This Row],[Unit_Price]]*(1-Orders_C[[#This Row],[Discount %]])+Orders_C[[#This Row],[Tax]]</f>
        <v>1032.3999999999999</v>
      </c>
      <c r="AC3710" s="9">
        <f>(Orders_C[[#This Row],[Unit_Price]]*Orders_C[[#This Row],[Quantity]])-Orders_C[[#This Row],[Discount]]+Orders_C[[#This Row],[Tax]]</f>
        <v>1080.8</v>
      </c>
      <c r="AD3710" t="str">
        <f>IF(COUNTIF(Orders_C[[#All],[Customer_ID]],Orders_C[[#This Row],[Customer_ID]])&gt;1,"Repeat","New")</f>
        <v>Repeat</v>
      </c>
      <c r="AE3710" t="str" cm="1">
        <f t="array" ref="AE3710">_xlfn.XLOOKUP(Orders_C[[#This Row],[Store_ID]],Stores_c[[#All],[Store_ID]],Stores_c[[#All],[City]])</f>
        <v>Lake Williammouth</v>
      </c>
      <c r="AF3710" t="str" cm="1">
        <f t="array" ref="AF3710">_xlfn.XLOOKUP(Orders_C[[#This Row],[Store_ID]],Stores_c[[#All],[Store_ID]],Stores_c[[#All],[Manager_Name]])</f>
        <v>Stephanie Dominguez</v>
      </c>
      <c r="AG3710" t="str" cm="1">
        <f t="array" ref="AG3710">_xlfn.XLOOKUP(Orders_C[[#This Row],[Store_ID]],Stores_c[[#All],[Store_ID]],Stores_c[[#All],[Store_Type]])</f>
        <v>Drive-Thru</v>
      </c>
    </row>
    <row r="3711" spans="1:33" x14ac:dyDescent="0.25">
      <c r="A3711">
        <v>8471</v>
      </c>
      <c r="B3711" s="1">
        <v>46008</v>
      </c>
      <c r="C3711" s="2">
        <v>0.35291666666666666</v>
      </c>
      <c r="D3711">
        <v>1692</v>
      </c>
      <c r="E3711">
        <v>214</v>
      </c>
      <c r="F3711">
        <v>425</v>
      </c>
      <c r="G3711">
        <v>330</v>
      </c>
      <c r="H3711">
        <v>3</v>
      </c>
      <c r="I3711">
        <v>364</v>
      </c>
      <c r="J3711">
        <v>15</v>
      </c>
      <c r="K3711">
        <v>18.2</v>
      </c>
      <c r="L3711">
        <v>1095.2</v>
      </c>
      <c r="M3711" t="s">
        <v>20</v>
      </c>
      <c r="N3711" t="s">
        <v>23</v>
      </c>
      <c r="O3711">
        <v>35</v>
      </c>
      <c r="P3711">
        <v>1</v>
      </c>
      <c r="Q3711" t="s">
        <v>2494</v>
      </c>
      <c r="R3711">
        <v>504</v>
      </c>
      <c r="S3711" s="3">
        <v>0.15</v>
      </c>
      <c r="T3711" s="6">
        <v>440.00000000000011</v>
      </c>
      <c r="U3711" t="s">
        <v>6328</v>
      </c>
      <c r="V3711">
        <v>2025</v>
      </c>
      <c r="W3711" t="s">
        <v>6329</v>
      </c>
      <c r="X3711" t="str">
        <f>_xlfn.XLOOKUP(Orders_C[[#This Row],[Product_ID]],Products_C[Product_ID],Products_C[Product_Name])</f>
        <v>Rice Bowl</v>
      </c>
      <c r="Y3711" t="str">
        <f>_xlfn.XLOOKUP(Orders_C[[#This Row],[Product_ID]],Products_C[Product_ID],Products_C[Category])</f>
        <v>Beverage</v>
      </c>
      <c r="Z3711" t="str">
        <f>_xlfn.XLOOKUP(Orders_C[[#This Row],[Store_ID]],Stores_c[Store_ID],Stores_c[City])</f>
        <v>New Robert</v>
      </c>
      <c r="AA3711" t="str">
        <f>_xlfn.XLOOKUP(Orders_C[[#This Row],[Customer_ID]],Customers_c[Customer_ID],Customers_c[Customer_Name])</f>
        <v>Eric Diaz</v>
      </c>
      <c r="AB3711" s="6">
        <f>Orders_C[[#This Row],[Quantity]]*Orders_C[[#This Row],[Unit_Price]]*(1-Orders_C[[#This Row],[Discount %]])+Orders_C[[#This Row],[Tax]]</f>
        <v>946.4</v>
      </c>
      <c r="AC3711" s="9">
        <f>(Orders_C[[#This Row],[Unit_Price]]*Orders_C[[#This Row],[Quantity]])-Orders_C[[#This Row],[Discount]]+Orders_C[[#This Row],[Tax]]</f>
        <v>1095.2</v>
      </c>
      <c r="AD3711" t="str">
        <f>IF(COUNTIF(Orders_C[[#All],[Customer_ID]],Orders_C[[#This Row],[Customer_ID]])&gt;1,"Repeat","New")</f>
        <v>Repeat</v>
      </c>
      <c r="AE3711" t="str" cm="1">
        <f t="array" ref="AE3711">_xlfn.XLOOKUP(Orders_C[[#This Row],[Store_ID]],Stores_c[[#All],[Store_ID]],Stores_c[[#All],[City]])</f>
        <v>New Robert</v>
      </c>
      <c r="AF3711" t="str" cm="1">
        <f t="array" ref="AF3711">_xlfn.XLOOKUP(Orders_C[[#This Row],[Store_ID]],Stores_c[[#All],[Store_ID]],Stores_c[[#All],[Manager_Name]])</f>
        <v>Krista Webb</v>
      </c>
      <c r="AG3711" t="str" cm="1">
        <f t="array" ref="AG3711">_xlfn.XLOOKUP(Orders_C[[#This Row],[Store_ID]],Stores_c[[#All],[Store_ID]],Stores_c[[#All],[Store_Type]])</f>
        <v>Drive-Thru</v>
      </c>
    </row>
    <row r="3712" spans="1:33" x14ac:dyDescent="0.25">
      <c r="A3712">
        <v>8553</v>
      </c>
      <c r="B3712" s="1">
        <v>46050</v>
      </c>
      <c r="C3712" s="2">
        <v>0.57093749999999999</v>
      </c>
      <c r="D3712">
        <v>1272</v>
      </c>
      <c r="E3712">
        <v>223</v>
      </c>
      <c r="F3712">
        <v>544</v>
      </c>
      <c r="G3712">
        <v>337</v>
      </c>
      <c r="H3712">
        <v>4</v>
      </c>
      <c r="I3712">
        <v>270</v>
      </c>
      <c r="J3712">
        <v>5</v>
      </c>
      <c r="K3712">
        <v>13.5</v>
      </c>
      <c r="L3712">
        <v>1088.5</v>
      </c>
      <c r="M3712" t="s">
        <v>20</v>
      </c>
      <c r="N3712" t="s">
        <v>21</v>
      </c>
      <c r="O3712">
        <v>56</v>
      </c>
      <c r="P3712">
        <v>4</v>
      </c>
      <c r="Q3712" t="s">
        <v>2576</v>
      </c>
      <c r="R3712">
        <v>505</v>
      </c>
      <c r="S3712" s="3">
        <v>0.05</v>
      </c>
      <c r="T3712" s="6">
        <v>440.5</v>
      </c>
      <c r="U3712" t="s">
        <v>6330</v>
      </c>
      <c r="V3712">
        <v>2026</v>
      </c>
      <c r="W3712" t="s">
        <v>6331</v>
      </c>
      <c r="X3712" t="str">
        <f>_xlfn.XLOOKUP(Orders_C[[#This Row],[Product_ID]],Products_C[Product_ID],Products_C[Product_Name])</f>
        <v>Chocolate Lava Cake</v>
      </c>
      <c r="Y3712" t="str">
        <f>_xlfn.XLOOKUP(Orders_C[[#This Row],[Product_ID]],Products_C[Product_ID],Products_C[Category])</f>
        <v>Chicken</v>
      </c>
      <c r="Z3712" t="str">
        <f>_xlfn.XLOOKUP(Orders_C[[#This Row],[Store_ID]],Stores_c[Store_ID],Stores_c[City])</f>
        <v>Chambershaven</v>
      </c>
      <c r="AA3712" t="str">
        <f>_xlfn.XLOOKUP(Orders_C[[#This Row],[Customer_ID]],Customers_c[Customer_ID],Customers_c[Customer_Name])</f>
        <v>Ashley Clark</v>
      </c>
      <c r="AB3712" s="6">
        <f>Orders_C[[#This Row],[Quantity]]*Orders_C[[#This Row],[Unit_Price]]*(1-Orders_C[[#This Row],[Discount %]])+Orders_C[[#This Row],[Tax]]</f>
        <v>1039.5</v>
      </c>
      <c r="AC3712" s="9">
        <f>(Orders_C[[#This Row],[Unit_Price]]*Orders_C[[#This Row],[Quantity]])-Orders_C[[#This Row],[Discount]]+Orders_C[[#This Row],[Tax]]</f>
        <v>1088.5</v>
      </c>
      <c r="AD3712" t="str">
        <f>IF(COUNTIF(Orders_C[[#All],[Customer_ID]],Orders_C[[#This Row],[Customer_ID]])&gt;1,"Repeat","New")</f>
        <v>Repeat</v>
      </c>
      <c r="AE3712" t="str" cm="1">
        <f t="array" ref="AE3712">_xlfn.XLOOKUP(Orders_C[[#This Row],[Store_ID]],Stores_c[[#All],[Store_ID]],Stores_c[[#All],[City]])</f>
        <v>Chambershaven</v>
      </c>
      <c r="AF3712" t="str" cm="1">
        <f t="array" ref="AF3712">_xlfn.XLOOKUP(Orders_C[[#This Row],[Store_ID]],Stores_c[[#All],[Store_ID]],Stores_c[[#All],[Manager_Name]])</f>
        <v>Virginia Webster</v>
      </c>
      <c r="AG3712" t="str" cm="1">
        <f t="array" ref="AG3712">_xlfn.XLOOKUP(Orders_C[[#This Row],[Store_ID]],Stores_c[[#All],[Store_ID]],Stores_c[[#All],[Store_Type]])</f>
        <v>Street</v>
      </c>
    </row>
    <row r="3713" spans="1:33" x14ac:dyDescent="0.25">
      <c r="A3713">
        <v>7544</v>
      </c>
      <c r="B3713" s="1">
        <v>46064</v>
      </c>
      <c r="C3713" s="2">
        <v>0.15956018518518519</v>
      </c>
      <c r="D3713">
        <v>1989</v>
      </c>
      <c r="E3713">
        <v>222</v>
      </c>
      <c r="F3713">
        <v>473</v>
      </c>
      <c r="G3713">
        <v>332</v>
      </c>
      <c r="H3713">
        <v>4</v>
      </c>
      <c r="I3713">
        <v>267</v>
      </c>
      <c r="J3713">
        <v>0</v>
      </c>
      <c r="K3713">
        <v>13.35</v>
      </c>
      <c r="L3713">
        <v>1081.3499999999999</v>
      </c>
      <c r="M3713" t="s">
        <v>19</v>
      </c>
      <c r="N3713" t="s">
        <v>21</v>
      </c>
      <c r="O3713">
        <v>16</v>
      </c>
      <c r="P3713">
        <v>1</v>
      </c>
      <c r="Q3713" t="s">
        <v>1567</v>
      </c>
      <c r="R3713">
        <v>504</v>
      </c>
      <c r="S3713" s="3">
        <v>0</v>
      </c>
      <c r="T3713" s="6">
        <v>440.54999999999995</v>
      </c>
      <c r="U3713" t="s">
        <v>6338</v>
      </c>
      <c r="V3713">
        <v>2026</v>
      </c>
      <c r="W3713" t="s">
        <v>6333</v>
      </c>
      <c r="X3713" t="str">
        <f>_xlfn.XLOOKUP(Orders_C[[#This Row],[Product_ID]],Products_C[Product_ID],Products_C[Product_Name])</f>
        <v>Zinger Burger</v>
      </c>
      <c r="Y3713" t="str">
        <f>_xlfn.XLOOKUP(Orders_C[[#This Row],[Product_ID]],Products_C[Product_ID],Products_C[Category])</f>
        <v>Beverage</v>
      </c>
      <c r="Z3713" t="str">
        <f>_xlfn.XLOOKUP(Orders_C[[#This Row],[Store_ID]],Stores_c[Store_ID],Stores_c[City])</f>
        <v>New Steven</v>
      </c>
      <c r="AA3713" t="str">
        <f>_xlfn.XLOOKUP(Orders_C[[#This Row],[Customer_ID]],Customers_c[Customer_ID],Customers_c[Customer_Name])</f>
        <v>Philip Mills</v>
      </c>
      <c r="AB3713" s="6">
        <f>Orders_C[[#This Row],[Quantity]]*Orders_C[[#This Row],[Unit_Price]]*(1-Orders_C[[#This Row],[Discount %]])+Orders_C[[#This Row],[Tax]]</f>
        <v>1081.3499999999999</v>
      </c>
      <c r="AC3713" s="9">
        <f>(Orders_C[[#This Row],[Unit_Price]]*Orders_C[[#This Row],[Quantity]])-Orders_C[[#This Row],[Discount]]+Orders_C[[#This Row],[Tax]]</f>
        <v>1081.3499999999999</v>
      </c>
      <c r="AD3713" t="str">
        <f>IF(COUNTIF(Orders_C[[#All],[Customer_ID]],Orders_C[[#This Row],[Customer_ID]])&gt;1,"Repeat","New")</f>
        <v>Repeat</v>
      </c>
      <c r="AE3713" t="str" cm="1">
        <f t="array" ref="AE3713">_xlfn.XLOOKUP(Orders_C[[#This Row],[Store_ID]],Stores_c[[#All],[Store_ID]],Stores_c[[#All],[City]])</f>
        <v>New Steven</v>
      </c>
      <c r="AF3713" t="str" cm="1">
        <f t="array" ref="AF3713">_xlfn.XLOOKUP(Orders_C[[#This Row],[Store_ID]],Stores_c[[#All],[Store_ID]],Stores_c[[#All],[Manager_Name]])</f>
        <v>Terri Martinez</v>
      </c>
      <c r="AG3713" t="str" cm="1">
        <f t="array" ref="AG3713">_xlfn.XLOOKUP(Orders_C[[#This Row],[Store_ID]],Stores_c[[#All],[Store_ID]],Stores_c[[#All],[Store_Type]])</f>
        <v>Drive-Thru</v>
      </c>
    </row>
    <row r="3714" spans="1:33" x14ac:dyDescent="0.25">
      <c r="A3714">
        <v>9538</v>
      </c>
      <c r="B3714" s="1">
        <v>46065</v>
      </c>
      <c r="C3714" s="2">
        <v>0.71604166666666669</v>
      </c>
      <c r="D3714">
        <v>1584</v>
      </c>
      <c r="E3714">
        <v>216</v>
      </c>
      <c r="F3714">
        <v>443</v>
      </c>
      <c r="G3714">
        <v>330</v>
      </c>
      <c r="H3714">
        <v>4</v>
      </c>
      <c r="I3714">
        <v>267</v>
      </c>
      <c r="J3714">
        <v>0</v>
      </c>
      <c r="K3714">
        <v>13.35</v>
      </c>
      <c r="L3714">
        <v>1081.3499999999999</v>
      </c>
      <c r="M3714" t="s">
        <v>19</v>
      </c>
      <c r="N3714" t="s">
        <v>21</v>
      </c>
      <c r="O3714">
        <v>47</v>
      </c>
      <c r="P3714">
        <v>1</v>
      </c>
      <c r="Q3714" t="s">
        <v>3561</v>
      </c>
      <c r="R3714">
        <v>503</v>
      </c>
      <c r="S3714" s="3">
        <v>0</v>
      </c>
      <c r="T3714" s="6">
        <v>440.54999999999995</v>
      </c>
      <c r="U3714" t="s">
        <v>6338</v>
      </c>
      <c r="V3714">
        <v>2026</v>
      </c>
      <c r="W3714" t="s">
        <v>6331</v>
      </c>
      <c r="X3714" t="str">
        <f>_xlfn.XLOOKUP(Orders_C[[#This Row],[Product_ID]],Products_C[Product_ID],Products_C[Product_Name])</f>
        <v>Rice Bowl</v>
      </c>
      <c r="Y3714" t="str">
        <f>_xlfn.XLOOKUP(Orders_C[[#This Row],[Product_ID]],Products_C[Product_ID],Products_C[Category])</f>
        <v>Beverage</v>
      </c>
      <c r="Z3714" t="str">
        <f>_xlfn.XLOOKUP(Orders_C[[#This Row],[Store_ID]],Stores_c[Store_ID],Stores_c[City])</f>
        <v>Garciaview</v>
      </c>
      <c r="AA3714" t="str">
        <f>_xlfn.XLOOKUP(Orders_C[[#This Row],[Customer_ID]],Customers_c[Customer_ID],Customers_c[Customer_Name])</f>
        <v>Drew Edwards</v>
      </c>
      <c r="AB3714" s="6">
        <f>Orders_C[[#This Row],[Quantity]]*Orders_C[[#This Row],[Unit_Price]]*(1-Orders_C[[#This Row],[Discount %]])+Orders_C[[#This Row],[Tax]]</f>
        <v>1081.3499999999999</v>
      </c>
      <c r="AC3714" s="9">
        <f>(Orders_C[[#This Row],[Unit_Price]]*Orders_C[[#This Row],[Quantity]])-Orders_C[[#This Row],[Discount]]+Orders_C[[#This Row],[Tax]]</f>
        <v>1081.3499999999999</v>
      </c>
      <c r="AD3714" t="str">
        <f>IF(COUNTIF(Orders_C[[#All],[Customer_ID]],Orders_C[[#This Row],[Customer_ID]])&gt;1,"Repeat","New")</f>
        <v>Repeat</v>
      </c>
      <c r="AE3714" t="str" cm="1">
        <f t="array" ref="AE3714">_xlfn.XLOOKUP(Orders_C[[#This Row],[Store_ID]],Stores_c[[#All],[Store_ID]],Stores_c[[#All],[City]])</f>
        <v>Garciaview</v>
      </c>
      <c r="AF3714" t="str" cm="1">
        <f t="array" ref="AF3714">_xlfn.XLOOKUP(Orders_C[[#This Row],[Store_ID]],Stores_c[[#All],[Store_ID]],Stores_c[[#All],[Manager_Name]])</f>
        <v>Karina Washington</v>
      </c>
      <c r="AG3714" t="str" cm="1">
        <f t="array" ref="AG3714">_xlfn.XLOOKUP(Orders_C[[#This Row],[Store_ID]],Stores_c[[#All],[Store_ID]],Stores_c[[#All],[Store_Type]])</f>
        <v>Drive-Thru</v>
      </c>
    </row>
    <row r="3715" spans="1:33" x14ac:dyDescent="0.25">
      <c r="A3715">
        <v>9725</v>
      </c>
      <c r="B3715" s="1">
        <v>46027</v>
      </c>
      <c r="C3715" s="2">
        <v>1.474537037037037E-2</v>
      </c>
      <c r="D3715">
        <v>1295</v>
      </c>
      <c r="E3715">
        <v>202</v>
      </c>
      <c r="F3715">
        <v>450</v>
      </c>
      <c r="G3715">
        <v>315</v>
      </c>
      <c r="H3715">
        <v>4</v>
      </c>
      <c r="I3715">
        <v>267</v>
      </c>
      <c r="J3715">
        <v>0</v>
      </c>
      <c r="K3715">
        <v>13.35</v>
      </c>
      <c r="L3715">
        <v>1081.3499999999999</v>
      </c>
      <c r="M3715" t="s">
        <v>20</v>
      </c>
      <c r="N3715" t="s">
        <v>21</v>
      </c>
      <c r="O3715">
        <v>25</v>
      </c>
      <c r="P3715">
        <v>2</v>
      </c>
      <c r="Q3715" t="s">
        <v>3748</v>
      </c>
      <c r="R3715">
        <v>506</v>
      </c>
      <c r="S3715" s="3">
        <v>0</v>
      </c>
      <c r="T3715" s="6">
        <v>440.54999999999995</v>
      </c>
      <c r="U3715" t="s">
        <v>6330</v>
      </c>
      <c r="V3715">
        <v>2026</v>
      </c>
      <c r="W3715" t="s">
        <v>6329</v>
      </c>
      <c r="X3715" t="str">
        <f>_xlfn.XLOOKUP(Orders_C[[#This Row],[Product_ID]],Products_C[Product_ID],Products_C[Product_Name])</f>
        <v>Popcorn Chicken</v>
      </c>
      <c r="Y3715" t="str">
        <f>_xlfn.XLOOKUP(Orders_C[[#This Row],[Product_ID]],Products_C[Product_ID],Products_C[Category])</f>
        <v>Beverage</v>
      </c>
      <c r="Z3715" t="str">
        <f>_xlfn.XLOOKUP(Orders_C[[#This Row],[Store_ID]],Stores_c[Store_ID],Stores_c[City])</f>
        <v>Rebekahside</v>
      </c>
      <c r="AA3715" t="str">
        <f>_xlfn.XLOOKUP(Orders_C[[#This Row],[Customer_ID]],Customers_c[Customer_ID],Customers_c[Customer_Name])</f>
        <v>April Guerra</v>
      </c>
      <c r="AB3715" s="6">
        <f>Orders_C[[#This Row],[Quantity]]*Orders_C[[#This Row],[Unit_Price]]*(1-Orders_C[[#This Row],[Discount %]])+Orders_C[[#This Row],[Tax]]</f>
        <v>1081.3499999999999</v>
      </c>
      <c r="AC3715" s="9">
        <f>(Orders_C[[#This Row],[Unit_Price]]*Orders_C[[#This Row],[Quantity]])-Orders_C[[#This Row],[Discount]]+Orders_C[[#This Row],[Tax]]</f>
        <v>1081.3499999999999</v>
      </c>
      <c r="AD3715" t="str">
        <f>IF(COUNTIF(Orders_C[[#All],[Customer_ID]],Orders_C[[#This Row],[Customer_ID]])&gt;1,"Repeat","New")</f>
        <v>Repeat</v>
      </c>
      <c r="AE3715" t="str" cm="1">
        <f t="array" ref="AE3715">_xlfn.XLOOKUP(Orders_C[[#This Row],[Store_ID]],Stores_c[[#All],[Store_ID]],Stores_c[[#All],[City]])</f>
        <v>Rebekahside</v>
      </c>
      <c r="AF3715" t="str" cm="1">
        <f t="array" ref="AF3715">_xlfn.XLOOKUP(Orders_C[[#This Row],[Store_ID]],Stores_c[[#All],[Store_ID]],Stores_c[[#All],[Manager_Name]])</f>
        <v>Mark Ray</v>
      </c>
      <c r="AG3715" t="str" cm="1">
        <f t="array" ref="AG3715">_xlfn.XLOOKUP(Orders_C[[#This Row],[Store_ID]],Stores_c[[#All],[Store_ID]],Stores_c[[#All],[Store_Type]])</f>
        <v>Drive-Thru</v>
      </c>
    </row>
    <row r="3716" spans="1:33" x14ac:dyDescent="0.25">
      <c r="A3716">
        <v>7695</v>
      </c>
      <c r="B3716" s="1">
        <v>46046</v>
      </c>
      <c r="C3716" s="2">
        <v>3.7071759259259263E-2</v>
      </c>
      <c r="D3716">
        <v>1404</v>
      </c>
      <c r="E3716">
        <v>212</v>
      </c>
      <c r="F3716">
        <v>524</v>
      </c>
      <c r="G3716">
        <v>338</v>
      </c>
      <c r="H3716">
        <v>3</v>
      </c>
      <c r="I3716">
        <v>361</v>
      </c>
      <c r="J3716">
        <v>10</v>
      </c>
      <c r="K3716">
        <v>18.05</v>
      </c>
      <c r="L3716">
        <v>1091.05</v>
      </c>
      <c r="M3716" t="s">
        <v>20</v>
      </c>
      <c r="N3716" t="s">
        <v>21</v>
      </c>
      <c r="O3716">
        <v>12</v>
      </c>
      <c r="P3716">
        <v>4</v>
      </c>
      <c r="Q3716" t="s">
        <v>1718</v>
      </c>
      <c r="R3716">
        <v>504</v>
      </c>
      <c r="S3716" s="3">
        <v>0.1</v>
      </c>
      <c r="T3716" s="6">
        <v>441.25</v>
      </c>
      <c r="U3716" t="s">
        <v>6330</v>
      </c>
      <c r="V3716">
        <v>2026</v>
      </c>
      <c r="W3716" t="s">
        <v>6333</v>
      </c>
      <c r="X3716" t="str">
        <f>_xlfn.XLOOKUP(Orders_C[[#This Row],[Product_ID]],Products_C[Product_ID],Products_C[Product_Name])</f>
        <v>Chicken Wings</v>
      </c>
      <c r="Y3716" t="str">
        <f>_xlfn.XLOOKUP(Orders_C[[#This Row],[Product_ID]],Products_C[Product_ID],Products_C[Category])</f>
        <v>Burger</v>
      </c>
      <c r="Z3716" t="str">
        <f>_xlfn.XLOOKUP(Orders_C[[#This Row],[Store_ID]],Stores_c[Store_ID],Stores_c[City])</f>
        <v>Andrewview</v>
      </c>
      <c r="AA3716" t="str">
        <f>_xlfn.XLOOKUP(Orders_C[[#This Row],[Customer_ID]],Customers_c[Customer_ID],Customers_c[Customer_Name])</f>
        <v>Michael Cabrera</v>
      </c>
      <c r="AB3716" s="6">
        <f>Orders_C[[#This Row],[Quantity]]*Orders_C[[#This Row],[Unit_Price]]*(1-Orders_C[[#This Row],[Discount %]])+Orders_C[[#This Row],[Tax]]</f>
        <v>992.75</v>
      </c>
      <c r="AC3716" s="9">
        <f>(Orders_C[[#This Row],[Unit_Price]]*Orders_C[[#This Row],[Quantity]])-Orders_C[[#This Row],[Discount]]+Orders_C[[#This Row],[Tax]]</f>
        <v>1091.05</v>
      </c>
      <c r="AD3716" t="str">
        <f>IF(COUNTIF(Orders_C[[#All],[Customer_ID]],Orders_C[[#This Row],[Customer_ID]])&gt;1,"Repeat","New")</f>
        <v>Repeat</v>
      </c>
      <c r="AE3716" t="str" cm="1">
        <f t="array" ref="AE3716">_xlfn.XLOOKUP(Orders_C[[#This Row],[Store_ID]],Stores_c[[#All],[Store_ID]],Stores_c[[#All],[City]])</f>
        <v>Andrewview</v>
      </c>
      <c r="AF3716" t="str" cm="1">
        <f t="array" ref="AF3716">_xlfn.XLOOKUP(Orders_C[[#This Row],[Store_ID]],Stores_c[[#All],[Store_ID]],Stores_c[[#All],[Manager_Name]])</f>
        <v>Alice Sutton</v>
      </c>
      <c r="AG3716" t="str" cm="1">
        <f t="array" ref="AG3716">_xlfn.XLOOKUP(Orders_C[[#This Row],[Store_ID]],Stores_c[[#All],[Store_ID]],Stores_c[[#All],[Store_Type]])</f>
        <v>Mall</v>
      </c>
    </row>
    <row r="3717" spans="1:33" x14ac:dyDescent="0.25">
      <c r="A3717">
        <v>9739</v>
      </c>
      <c r="B3717" s="1">
        <v>45728</v>
      </c>
      <c r="C3717" s="2">
        <v>0.42329861111111111</v>
      </c>
      <c r="D3717">
        <v>1091</v>
      </c>
      <c r="E3717">
        <v>206</v>
      </c>
      <c r="F3717">
        <v>417</v>
      </c>
      <c r="G3717">
        <v>325</v>
      </c>
      <c r="H3717">
        <v>3</v>
      </c>
      <c r="I3717">
        <v>365</v>
      </c>
      <c r="J3717">
        <v>15</v>
      </c>
      <c r="K3717">
        <v>18.25</v>
      </c>
      <c r="L3717">
        <v>1098.25</v>
      </c>
      <c r="M3717" t="s">
        <v>20</v>
      </c>
      <c r="N3717" t="s">
        <v>21</v>
      </c>
      <c r="O3717">
        <v>47</v>
      </c>
      <c r="P3717">
        <v>5</v>
      </c>
      <c r="Q3717" t="s">
        <v>3762</v>
      </c>
      <c r="R3717">
        <v>510</v>
      </c>
      <c r="S3717" s="3">
        <v>0.15</v>
      </c>
      <c r="T3717" s="6">
        <v>441.25</v>
      </c>
      <c r="U3717" t="s">
        <v>6334</v>
      </c>
      <c r="V3717">
        <v>2025</v>
      </c>
      <c r="W3717" t="s">
        <v>6331</v>
      </c>
      <c r="X3717" t="str">
        <f>_xlfn.XLOOKUP(Orders_C[[#This Row],[Product_ID]],Products_C[Product_ID],Products_C[Product_Name])</f>
        <v>Veg Burger</v>
      </c>
      <c r="Y3717" t="str">
        <f>_xlfn.XLOOKUP(Orders_C[[#This Row],[Product_ID]],Products_C[Product_ID],Products_C[Category])</f>
        <v>Chicken</v>
      </c>
      <c r="Z3717" t="str">
        <f>_xlfn.XLOOKUP(Orders_C[[#This Row],[Store_ID]],Stores_c[Store_ID],Stores_c[City])</f>
        <v>West Matthew</v>
      </c>
      <c r="AA3717" t="str">
        <f>_xlfn.XLOOKUP(Orders_C[[#This Row],[Customer_ID]],Customers_c[Customer_ID],Customers_c[Customer_Name])</f>
        <v>Taylor Scott</v>
      </c>
      <c r="AB3717" s="6">
        <f>Orders_C[[#This Row],[Quantity]]*Orders_C[[#This Row],[Unit_Price]]*(1-Orders_C[[#This Row],[Discount %]])+Orders_C[[#This Row],[Tax]]</f>
        <v>949</v>
      </c>
      <c r="AC3717" s="9">
        <f>(Orders_C[[#This Row],[Unit_Price]]*Orders_C[[#This Row],[Quantity]])-Orders_C[[#This Row],[Discount]]+Orders_C[[#This Row],[Tax]]</f>
        <v>1098.25</v>
      </c>
      <c r="AD3717" t="str">
        <f>IF(COUNTIF(Orders_C[[#All],[Customer_ID]],Orders_C[[#This Row],[Customer_ID]])&gt;1,"Repeat","New")</f>
        <v>Repeat</v>
      </c>
      <c r="AE3717" t="str" cm="1">
        <f t="array" ref="AE3717">_xlfn.XLOOKUP(Orders_C[[#This Row],[Store_ID]],Stores_c[[#All],[Store_ID]],Stores_c[[#All],[City]])</f>
        <v>West Matthew</v>
      </c>
      <c r="AF3717" t="str" cm="1">
        <f t="array" ref="AF3717">_xlfn.XLOOKUP(Orders_C[[#This Row],[Store_ID]],Stores_c[[#All],[Store_ID]],Stores_c[[#All],[Manager_Name]])</f>
        <v>Miguel Kidd</v>
      </c>
      <c r="AG3717" t="str" cm="1">
        <f t="array" ref="AG3717">_xlfn.XLOOKUP(Orders_C[[#This Row],[Store_ID]],Stores_c[[#All],[Store_ID]],Stores_c[[#All],[Store_Type]])</f>
        <v>Drive-Thru</v>
      </c>
    </row>
    <row r="3718" spans="1:33" x14ac:dyDescent="0.25">
      <c r="A3718">
        <v>10871</v>
      </c>
      <c r="B3718" s="1">
        <v>45917</v>
      </c>
      <c r="C3718" s="2">
        <v>0.75684027777777774</v>
      </c>
      <c r="D3718">
        <v>1949</v>
      </c>
      <c r="E3718">
        <v>204</v>
      </c>
      <c r="F3718">
        <v>445</v>
      </c>
      <c r="G3718">
        <v>318</v>
      </c>
      <c r="H3718">
        <v>3</v>
      </c>
      <c r="I3718">
        <v>353</v>
      </c>
      <c r="J3718">
        <v>0</v>
      </c>
      <c r="K3718">
        <v>17.649999999999999</v>
      </c>
      <c r="L3718">
        <v>1076.6500000000001</v>
      </c>
      <c r="M3718" t="s">
        <v>19</v>
      </c>
      <c r="N3718" t="s">
        <v>21</v>
      </c>
      <c r="O3718">
        <v>36</v>
      </c>
      <c r="P3718">
        <v>5</v>
      </c>
      <c r="Q3718" t="s">
        <v>4894</v>
      </c>
      <c r="R3718">
        <v>509</v>
      </c>
      <c r="S3718" s="3">
        <v>0</v>
      </c>
      <c r="T3718" s="6">
        <v>441.25000000000011</v>
      </c>
      <c r="U3718" t="s">
        <v>6335</v>
      </c>
      <c r="V3718">
        <v>2025</v>
      </c>
      <c r="W3718" t="s">
        <v>6329</v>
      </c>
      <c r="X3718" t="str">
        <f>_xlfn.XLOOKUP(Orders_C[[#This Row],[Product_ID]],Products_C[Product_ID],Products_C[Product_Name])</f>
        <v>Pepsi</v>
      </c>
      <c r="Y3718" t="str">
        <f>_xlfn.XLOOKUP(Orders_C[[#This Row],[Product_ID]],Products_C[Product_ID],Products_C[Category])</f>
        <v>Burger</v>
      </c>
      <c r="Z3718" t="str">
        <f>_xlfn.XLOOKUP(Orders_C[[#This Row],[Store_ID]],Stores_c[Store_ID],Stores_c[City])</f>
        <v>New Robertfurt</v>
      </c>
      <c r="AA3718" t="str">
        <f>_xlfn.XLOOKUP(Orders_C[[#This Row],[Customer_ID]],Customers_c[Customer_ID],Customers_c[Customer_Name])</f>
        <v>Michael Roman</v>
      </c>
      <c r="AB3718" s="6">
        <f>Orders_C[[#This Row],[Quantity]]*Orders_C[[#This Row],[Unit_Price]]*(1-Orders_C[[#This Row],[Discount %]])+Orders_C[[#This Row],[Tax]]</f>
        <v>1076.6500000000001</v>
      </c>
      <c r="AC3718" s="9">
        <f>(Orders_C[[#This Row],[Unit_Price]]*Orders_C[[#This Row],[Quantity]])-Orders_C[[#This Row],[Discount]]+Orders_C[[#This Row],[Tax]]</f>
        <v>1076.6500000000001</v>
      </c>
      <c r="AD3718" t="str">
        <f>IF(COUNTIF(Orders_C[[#All],[Customer_ID]],Orders_C[[#This Row],[Customer_ID]])&gt;1,"Repeat","New")</f>
        <v>Repeat</v>
      </c>
      <c r="AE3718" t="str" cm="1">
        <f t="array" ref="AE3718">_xlfn.XLOOKUP(Orders_C[[#This Row],[Store_ID]],Stores_c[[#All],[Store_ID]],Stores_c[[#All],[City]])</f>
        <v>New Robertfurt</v>
      </c>
      <c r="AF3718" t="str" cm="1">
        <f t="array" ref="AF3718">_xlfn.XLOOKUP(Orders_C[[#This Row],[Store_ID]],Stores_c[[#All],[Store_ID]],Stores_c[[#All],[Manager_Name]])</f>
        <v>Tiffany Gomez</v>
      </c>
      <c r="AG3718" t="str" cm="1">
        <f t="array" ref="AG3718">_xlfn.XLOOKUP(Orders_C[[#This Row],[Store_ID]],Stores_c[[#All],[Store_ID]],Stores_c[[#All],[Store_Type]])</f>
        <v>Street</v>
      </c>
    </row>
    <row r="3719" spans="1:33" x14ac:dyDescent="0.25">
      <c r="A3719">
        <v>9025</v>
      </c>
      <c r="B3719" s="1">
        <v>45804</v>
      </c>
      <c r="C3719" s="2">
        <v>0.91740740740740745</v>
      </c>
      <c r="D3719">
        <v>1149</v>
      </c>
      <c r="E3719">
        <v>223</v>
      </c>
      <c r="F3719">
        <v>500</v>
      </c>
      <c r="G3719">
        <v>308</v>
      </c>
      <c r="H3719">
        <v>4</v>
      </c>
      <c r="I3719">
        <v>277</v>
      </c>
      <c r="J3719">
        <v>15</v>
      </c>
      <c r="K3719">
        <v>13.85</v>
      </c>
      <c r="L3719">
        <v>1106.8499999999999</v>
      </c>
      <c r="M3719" t="s">
        <v>18</v>
      </c>
      <c r="N3719" t="s">
        <v>23</v>
      </c>
      <c r="O3719">
        <v>14</v>
      </c>
      <c r="P3719">
        <v>2</v>
      </c>
      <c r="Q3719" t="s">
        <v>3048</v>
      </c>
      <c r="R3719">
        <v>501</v>
      </c>
      <c r="S3719" s="3">
        <v>0.15</v>
      </c>
      <c r="T3719" s="6">
        <v>442.04999999999995</v>
      </c>
      <c r="U3719" t="s">
        <v>6339</v>
      </c>
      <c r="V3719">
        <v>2025</v>
      </c>
      <c r="W3719" t="s">
        <v>6333</v>
      </c>
      <c r="X3719" t="str">
        <f>_xlfn.XLOOKUP(Orders_C[[#This Row],[Product_ID]],Products_C[Product_ID],Products_C[Product_Name])</f>
        <v>Zinger Burger</v>
      </c>
      <c r="Y3719" t="str">
        <f>_xlfn.XLOOKUP(Orders_C[[#This Row],[Product_ID]],Products_C[Product_ID],Products_C[Category])</f>
        <v>Beverage</v>
      </c>
      <c r="Z3719" t="str">
        <f>_xlfn.XLOOKUP(Orders_C[[#This Row],[Store_ID]],Stores_c[Store_ID],Stores_c[City])</f>
        <v>Chambershaven</v>
      </c>
      <c r="AA3719" t="str">
        <f>_xlfn.XLOOKUP(Orders_C[[#This Row],[Customer_ID]],Customers_c[Customer_ID],Customers_c[Customer_Name])</f>
        <v>Teresa Mendoza</v>
      </c>
      <c r="AB3719" s="6">
        <f>Orders_C[[#This Row],[Quantity]]*Orders_C[[#This Row],[Unit_Price]]*(1-Orders_C[[#This Row],[Discount %]])+Orders_C[[#This Row],[Tax]]</f>
        <v>955.65</v>
      </c>
      <c r="AC3719" s="9">
        <f>(Orders_C[[#This Row],[Unit_Price]]*Orders_C[[#This Row],[Quantity]])-Orders_C[[#This Row],[Discount]]+Orders_C[[#This Row],[Tax]]</f>
        <v>1106.8499999999999</v>
      </c>
      <c r="AD3719" t="str">
        <f>IF(COUNTIF(Orders_C[[#All],[Customer_ID]],Orders_C[[#This Row],[Customer_ID]])&gt;1,"Repeat","New")</f>
        <v>Repeat</v>
      </c>
      <c r="AE3719" t="str" cm="1">
        <f t="array" ref="AE3719">_xlfn.XLOOKUP(Orders_C[[#This Row],[Store_ID]],Stores_c[[#All],[Store_ID]],Stores_c[[#All],[City]])</f>
        <v>Chambershaven</v>
      </c>
      <c r="AF3719" t="str" cm="1">
        <f t="array" ref="AF3719">_xlfn.XLOOKUP(Orders_C[[#This Row],[Store_ID]],Stores_c[[#All],[Store_ID]],Stores_c[[#All],[Manager_Name]])</f>
        <v>Virginia Webster</v>
      </c>
      <c r="AG3719" t="str" cm="1">
        <f t="array" ref="AG3719">_xlfn.XLOOKUP(Orders_C[[#This Row],[Store_ID]],Stores_c[[#All],[Store_ID]],Stores_c[[#All],[Store_Type]])</f>
        <v>Street</v>
      </c>
    </row>
    <row r="3720" spans="1:33" x14ac:dyDescent="0.25">
      <c r="A3720">
        <v>7128</v>
      </c>
      <c r="B3720" s="1">
        <v>46052</v>
      </c>
      <c r="C3720" s="2">
        <v>7.4849537037037034E-2</v>
      </c>
      <c r="D3720">
        <v>1918</v>
      </c>
      <c r="E3720">
        <v>208</v>
      </c>
      <c r="F3720">
        <v>425</v>
      </c>
      <c r="G3720">
        <v>315</v>
      </c>
      <c r="H3720">
        <v>3</v>
      </c>
      <c r="I3720">
        <v>362</v>
      </c>
      <c r="J3720">
        <v>10</v>
      </c>
      <c r="K3720">
        <v>18.100000000000001</v>
      </c>
      <c r="L3720">
        <v>1094.0999999999999</v>
      </c>
      <c r="M3720" t="s">
        <v>18</v>
      </c>
      <c r="N3720" t="s">
        <v>21</v>
      </c>
      <c r="O3720">
        <v>31</v>
      </c>
      <c r="P3720">
        <v>4</v>
      </c>
      <c r="Q3720" t="s">
        <v>1151</v>
      </c>
      <c r="R3720">
        <v>505</v>
      </c>
      <c r="S3720" s="3">
        <v>0.1</v>
      </c>
      <c r="T3720" s="6">
        <v>442.49999999999989</v>
      </c>
      <c r="U3720" t="s">
        <v>6330</v>
      </c>
      <c r="V3720">
        <v>2026</v>
      </c>
      <c r="W3720" t="s">
        <v>6329</v>
      </c>
      <c r="X3720" t="str">
        <f>_xlfn.XLOOKUP(Orders_C[[#This Row],[Product_ID]],Products_C[Product_ID],Products_C[Product_Name])</f>
        <v>Popcorn Chicken</v>
      </c>
      <c r="Y3720" t="str">
        <f>_xlfn.XLOOKUP(Orders_C[[#This Row],[Product_ID]],Products_C[Product_ID],Products_C[Category])</f>
        <v>Beverage</v>
      </c>
      <c r="Z3720" t="str">
        <f>_xlfn.XLOOKUP(Orders_C[[#This Row],[Store_ID]],Stores_c[Store_ID],Stores_c[City])</f>
        <v>Tracyview</v>
      </c>
      <c r="AA3720" t="str">
        <f>_xlfn.XLOOKUP(Orders_C[[#This Row],[Customer_ID]],Customers_c[Customer_ID],Customers_c[Customer_Name])</f>
        <v>Arthur Rogers</v>
      </c>
      <c r="AB3720" s="6">
        <f>Orders_C[[#This Row],[Quantity]]*Orders_C[[#This Row],[Unit_Price]]*(1-Orders_C[[#This Row],[Discount %]])+Orders_C[[#This Row],[Tax]]</f>
        <v>995.5</v>
      </c>
      <c r="AC3720" s="9">
        <f>(Orders_C[[#This Row],[Unit_Price]]*Orders_C[[#This Row],[Quantity]])-Orders_C[[#This Row],[Discount]]+Orders_C[[#This Row],[Tax]]</f>
        <v>1094.0999999999999</v>
      </c>
      <c r="AD3720" t="str">
        <f>IF(COUNTIF(Orders_C[[#All],[Customer_ID]],Orders_C[[#This Row],[Customer_ID]])&gt;1,"Repeat","New")</f>
        <v>Repeat</v>
      </c>
      <c r="AE3720" t="str" cm="1">
        <f t="array" ref="AE3720">_xlfn.XLOOKUP(Orders_C[[#This Row],[Store_ID]],Stores_c[[#All],[Store_ID]],Stores_c[[#All],[City]])</f>
        <v>Tracyview</v>
      </c>
      <c r="AF3720" t="str" cm="1">
        <f t="array" ref="AF3720">_xlfn.XLOOKUP(Orders_C[[#This Row],[Store_ID]],Stores_c[[#All],[Store_ID]],Stores_c[[#All],[Manager_Name]])</f>
        <v>Jeremiah Lee</v>
      </c>
      <c r="AG3720" t="str" cm="1">
        <f t="array" ref="AG3720">_xlfn.XLOOKUP(Orders_C[[#This Row],[Store_ID]],Stores_c[[#All],[Store_ID]],Stores_c[[#All],[Store_Type]])</f>
        <v>Mall</v>
      </c>
    </row>
    <row r="3721" spans="1:33" x14ac:dyDescent="0.25">
      <c r="A3721">
        <v>9075</v>
      </c>
      <c r="B3721" s="1">
        <v>45807</v>
      </c>
      <c r="C3721" s="2">
        <v>0.4538888888888889</v>
      </c>
      <c r="D3721">
        <v>1884</v>
      </c>
      <c r="E3721">
        <v>224</v>
      </c>
      <c r="F3721">
        <v>447</v>
      </c>
      <c r="G3721">
        <v>303</v>
      </c>
      <c r="H3721">
        <v>3</v>
      </c>
      <c r="I3721">
        <v>362</v>
      </c>
      <c r="J3721">
        <v>10</v>
      </c>
      <c r="K3721">
        <v>18.100000000000001</v>
      </c>
      <c r="L3721">
        <v>1094.0999999999999</v>
      </c>
      <c r="M3721" t="s">
        <v>19</v>
      </c>
      <c r="N3721" t="s">
        <v>23</v>
      </c>
      <c r="O3721">
        <v>54</v>
      </c>
      <c r="P3721">
        <v>4</v>
      </c>
      <c r="Q3721" t="s">
        <v>3098</v>
      </c>
      <c r="R3721">
        <v>504</v>
      </c>
      <c r="S3721" s="3">
        <v>0.1</v>
      </c>
      <c r="T3721" s="6">
        <v>442.49999999999989</v>
      </c>
      <c r="U3721" t="s">
        <v>6339</v>
      </c>
      <c r="V3721">
        <v>2025</v>
      </c>
      <c r="W3721" t="s">
        <v>6331</v>
      </c>
      <c r="X3721" t="str">
        <f>_xlfn.XLOOKUP(Orders_C[[#This Row],[Product_ID]],Products_C[Product_ID],Products_C[Product_Name])</f>
        <v>Chocolate Lava Cake</v>
      </c>
      <c r="Y3721" t="str">
        <f>_xlfn.XLOOKUP(Orders_C[[#This Row],[Product_ID]],Products_C[Product_ID],Products_C[Category])</f>
        <v>Chicken</v>
      </c>
      <c r="Z3721" t="str">
        <f>_xlfn.XLOOKUP(Orders_C[[#This Row],[Store_ID]],Stores_c[Store_ID],Stores_c[City])</f>
        <v>Valdezton</v>
      </c>
      <c r="AA3721" t="str">
        <f>_xlfn.XLOOKUP(Orders_C[[#This Row],[Customer_ID]],Customers_c[Customer_ID],Customers_c[Customer_Name])</f>
        <v>Jay Rios</v>
      </c>
      <c r="AB3721" s="6">
        <f>Orders_C[[#This Row],[Quantity]]*Orders_C[[#This Row],[Unit_Price]]*(1-Orders_C[[#This Row],[Discount %]])+Orders_C[[#This Row],[Tax]]</f>
        <v>995.5</v>
      </c>
      <c r="AC3721" s="9">
        <f>(Orders_C[[#This Row],[Unit_Price]]*Orders_C[[#This Row],[Quantity]])-Orders_C[[#This Row],[Discount]]+Orders_C[[#This Row],[Tax]]</f>
        <v>1094.0999999999999</v>
      </c>
      <c r="AD3721" t="str">
        <f>IF(COUNTIF(Orders_C[[#All],[Customer_ID]],Orders_C[[#This Row],[Customer_ID]])&gt;1,"Repeat","New")</f>
        <v>Repeat</v>
      </c>
      <c r="AE3721" t="str" cm="1">
        <f t="array" ref="AE3721">_xlfn.XLOOKUP(Orders_C[[#This Row],[Store_ID]],Stores_c[[#All],[Store_ID]],Stores_c[[#All],[City]])</f>
        <v>Valdezton</v>
      </c>
      <c r="AF3721" t="str" cm="1">
        <f t="array" ref="AF3721">_xlfn.XLOOKUP(Orders_C[[#This Row],[Store_ID]],Stores_c[[#All],[Store_ID]],Stores_c[[#All],[Manager_Name]])</f>
        <v>John Rodriguez</v>
      </c>
      <c r="AG3721" t="str" cm="1">
        <f t="array" ref="AG3721">_xlfn.XLOOKUP(Orders_C[[#This Row],[Store_ID]],Stores_c[[#All],[Store_ID]],Stores_c[[#All],[Store_Type]])</f>
        <v>Street</v>
      </c>
    </row>
    <row r="3722" spans="1:33" x14ac:dyDescent="0.25">
      <c r="A3722">
        <v>6444</v>
      </c>
      <c r="B3722" s="1">
        <v>45946</v>
      </c>
      <c r="C3722" s="2">
        <v>6.9074074074074079E-2</v>
      </c>
      <c r="D3722">
        <v>1176</v>
      </c>
      <c r="E3722">
        <v>218</v>
      </c>
      <c r="F3722">
        <v>439</v>
      </c>
      <c r="G3722">
        <v>325</v>
      </c>
      <c r="H3722">
        <v>3</v>
      </c>
      <c r="I3722">
        <v>366</v>
      </c>
      <c r="J3722">
        <v>15</v>
      </c>
      <c r="K3722">
        <v>18.3</v>
      </c>
      <c r="L3722">
        <v>1101.3</v>
      </c>
      <c r="M3722" t="s">
        <v>19</v>
      </c>
      <c r="N3722" t="s">
        <v>21</v>
      </c>
      <c r="O3722">
        <v>10</v>
      </c>
      <c r="P3722">
        <v>5</v>
      </c>
      <c r="Q3722" t="s">
        <v>467</v>
      </c>
      <c r="R3722">
        <v>502</v>
      </c>
      <c r="S3722" s="3">
        <v>0.15</v>
      </c>
      <c r="T3722" s="6">
        <v>442.5</v>
      </c>
      <c r="U3722" t="s">
        <v>6332</v>
      </c>
      <c r="V3722">
        <v>2025</v>
      </c>
      <c r="W3722" t="s">
        <v>6333</v>
      </c>
      <c r="X3722" t="str">
        <f>_xlfn.XLOOKUP(Orders_C[[#This Row],[Product_ID]],Products_C[Product_ID],Products_C[Product_Name])</f>
        <v>Veg Burger</v>
      </c>
      <c r="Y3722" t="str">
        <f>_xlfn.XLOOKUP(Orders_C[[#This Row],[Product_ID]],Products_C[Product_ID],Products_C[Category])</f>
        <v>Chicken</v>
      </c>
      <c r="Z3722" t="str">
        <f>_xlfn.XLOOKUP(Orders_C[[#This Row],[Store_ID]],Stores_c[Store_ID],Stores_c[City])</f>
        <v>East Johnport</v>
      </c>
      <c r="AA3722" t="str">
        <f>_xlfn.XLOOKUP(Orders_C[[#This Row],[Customer_ID]],Customers_c[Customer_ID],Customers_c[Customer_Name])</f>
        <v>Jamie Rollins</v>
      </c>
      <c r="AB3722" s="6">
        <f>Orders_C[[#This Row],[Quantity]]*Orders_C[[#This Row],[Unit_Price]]*(1-Orders_C[[#This Row],[Discount %]])+Orders_C[[#This Row],[Tax]]</f>
        <v>951.59999999999991</v>
      </c>
      <c r="AC3722" s="9">
        <f>(Orders_C[[#This Row],[Unit_Price]]*Orders_C[[#This Row],[Quantity]])-Orders_C[[#This Row],[Discount]]+Orders_C[[#This Row],[Tax]]</f>
        <v>1101.3</v>
      </c>
      <c r="AD3722" t="str">
        <f>IF(COUNTIF(Orders_C[[#All],[Customer_ID]],Orders_C[[#This Row],[Customer_ID]])&gt;1,"Repeat","New")</f>
        <v>Repeat</v>
      </c>
      <c r="AE3722" t="str" cm="1">
        <f t="array" ref="AE3722">_xlfn.XLOOKUP(Orders_C[[#This Row],[Store_ID]],Stores_c[[#All],[Store_ID]],Stores_c[[#All],[City]])</f>
        <v>East Johnport</v>
      </c>
      <c r="AF3722" t="str" cm="1">
        <f t="array" ref="AF3722">_xlfn.XLOOKUP(Orders_C[[#This Row],[Store_ID]],Stores_c[[#All],[Store_ID]],Stores_c[[#All],[Manager_Name]])</f>
        <v>Mr. Matthew Murillo III</v>
      </c>
      <c r="AG3722" t="str" cm="1">
        <f t="array" ref="AG3722">_xlfn.XLOOKUP(Orders_C[[#This Row],[Store_ID]],Stores_c[[#All],[Store_ID]],Stores_c[[#All],[Store_Type]])</f>
        <v>Street</v>
      </c>
    </row>
    <row r="3723" spans="1:33" x14ac:dyDescent="0.25">
      <c r="A3723">
        <v>7551</v>
      </c>
      <c r="B3723" s="1">
        <v>45734</v>
      </c>
      <c r="C3723" s="2">
        <v>0.61594907407407407</v>
      </c>
      <c r="D3723">
        <v>1298</v>
      </c>
      <c r="E3723">
        <v>225</v>
      </c>
      <c r="F3723">
        <v>474</v>
      </c>
      <c r="G3723">
        <v>316</v>
      </c>
      <c r="H3723">
        <v>3</v>
      </c>
      <c r="I3723">
        <v>366</v>
      </c>
      <c r="J3723">
        <v>15</v>
      </c>
      <c r="K3723">
        <v>18.3</v>
      </c>
      <c r="L3723">
        <v>1101.3</v>
      </c>
      <c r="M3723" t="s">
        <v>19</v>
      </c>
      <c r="N3723" t="s">
        <v>22</v>
      </c>
      <c r="O3723">
        <v>12</v>
      </c>
      <c r="P3723">
        <v>1</v>
      </c>
      <c r="Q3723" t="s">
        <v>1574</v>
      </c>
      <c r="R3723">
        <v>508</v>
      </c>
      <c r="S3723" s="3">
        <v>0.15</v>
      </c>
      <c r="T3723" s="6">
        <v>442.5</v>
      </c>
      <c r="U3723" t="s">
        <v>6334</v>
      </c>
      <c r="V3723">
        <v>2025</v>
      </c>
      <c r="W3723" t="s">
        <v>6333</v>
      </c>
      <c r="X3723" t="str">
        <f>_xlfn.XLOOKUP(Orders_C[[#This Row],[Product_ID]],Products_C[Product_ID],Products_C[Product_Name])</f>
        <v>Popcorn Chicken</v>
      </c>
      <c r="Y3723" t="str">
        <f>_xlfn.XLOOKUP(Orders_C[[#This Row],[Product_ID]],Products_C[Product_ID],Products_C[Category])</f>
        <v>Dessert</v>
      </c>
      <c r="Z3723" t="str">
        <f>_xlfn.XLOOKUP(Orders_C[[#This Row],[Store_ID]],Stores_c[Store_ID],Stores_c[City])</f>
        <v>South Peter</v>
      </c>
      <c r="AA3723" t="str">
        <f>_xlfn.XLOOKUP(Orders_C[[#This Row],[Customer_ID]],Customers_c[Customer_ID],Customers_c[Customer_Name])</f>
        <v>Sophia Vaughn</v>
      </c>
      <c r="AB3723" s="6">
        <f>Orders_C[[#This Row],[Quantity]]*Orders_C[[#This Row],[Unit_Price]]*(1-Orders_C[[#This Row],[Discount %]])+Orders_C[[#This Row],[Tax]]</f>
        <v>951.59999999999991</v>
      </c>
      <c r="AC3723" s="9">
        <f>(Orders_C[[#This Row],[Unit_Price]]*Orders_C[[#This Row],[Quantity]])-Orders_C[[#This Row],[Discount]]+Orders_C[[#This Row],[Tax]]</f>
        <v>1101.3</v>
      </c>
      <c r="AD3723" t="str">
        <f>IF(COUNTIF(Orders_C[[#All],[Customer_ID]],Orders_C[[#This Row],[Customer_ID]])&gt;1,"Repeat","New")</f>
        <v>Repeat</v>
      </c>
      <c r="AE3723" t="str" cm="1">
        <f t="array" ref="AE3723">_xlfn.XLOOKUP(Orders_C[[#This Row],[Store_ID]],Stores_c[[#All],[Store_ID]],Stores_c[[#All],[City]])</f>
        <v>South Peter</v>
      </c>
      <c r="AF3723" t="str" cm="1">
        <f t="array" ref="AF3723">_xlfn.XLOOKUP(Orders_C[[#This Row],[Store_ID]],Stores_c[[#All],[Store_ID]],Stores_c[[#All],[Manager_Name]])</f>
        <v>Gregory Lambert</v>
      </c>
      <c r="AG3723" t="str" cm="1">
        <f t="array" ref="AG3723">_xlfn.XLOOKUP(Orders_C[[#This Row],[Store_ID]],Stores_c[[#All],[Store_ID]],Stores_c[[#All],[Store_Type]])</f>
        <v>Street</v>
      </c>
    </row>
    <row r="3724" spans="1:33" x14ac:dyDescent="0.25">
      <c r="A3724">
        <v>7900</v>
      </c>
      <c r="B3724" s="1">
        <v>45849</v>
      </c>
      <c r="C3724" s="2">
        <v>0.99180555555555561</v>
      </c>
      <c r="D3724">
        <v>1059</v>
      </c>
      <c r="E3724">
        <v>210</v>
      </c>
      <c r="F3724">
        <v>532</v>
      </c>
      <c r="G3724">
        <v>328</v>
      </c>
      <c r="H3724">
        <v>3</v>
      </c>
      <c r="I3724">
        <v>366</v>
      </c>
      <c r="J3724">
        <v>15</v>
      </c>
      <c r="K3724">
        <v>18.3</v>
      </c>
      <c r="L3724">
        <v>1101.3</v>
      </c>
      <c r="M3724" t="s">
        <v>20</v>
      </c>
      <c r="N3724" t="s">
        <v>23</v>
      </c>
      <c r="O3724">
        <v>24</v>
      </c>
      <c r="P3724">
        <v>2</v>
      </c>
      <c r="Q3724" t="s">
        <v>1923</v>
      </c>
      <c r="R3724">
        <v>501</v>
      </c>
      <c r="S3724" s="3">
        <v>0.15</v>
      </c>
      <c r="T3724" s="6">
        <v>442.5</v>
      </c>
      <c r="U3724" t="s">
        <v>6341</v>
      </c>
      <c r="V3724">
        <v>2025</v>
      </c>
      <c r="W3724" t="s">
        <v>6329</v>
      </c>
      <c r="X3724" t="str">
        <f>_xlfn.XLOOKUP(Orders_C[[#This Row],[Product_ID]],Products_C[Product_ID],Products_C[Product_Name])</f>
        <v>Rice Bowl</v>
      </c>
      <c r="Y3724" t="str">
        <f>_xlfn.XLOOKUP(Orders_C[[#This Row],[Product_ID]],Products_C[Product_ID],Products_C[Category])</f>
        <v>Burger</v>
      </c>
      <c r="Z3724" t="str">
        <f>_xlfn.XLOOKUP(Orders_C[[#This Row],[Store_ID]],Stores_c[Store_ID],Stores_c[City])</f>
        <v>East William</v>
      </c>
      <c r="AA3724" t="str">
        <f>_xlfn.XLOOKUP(Orders_C[[#This Row],[Customer_ID]],Customers_c[Customer_ID],Customers_c[Customer_Name])</f>
        <v>Misty Robertson</v>
      </c>
      <c r="AB3724" s="6">
        <f>Orders_C[[#This Row],[Quantity]]*Orders_C[[#This Row],[Unit_Price]]*(1-Orders_C[[#This Row],[Discount %]])+Orders_C[[#This Row],[Tax]]</f>
        <v>951.59999999999991</v>
      </c>
      <c r="AC3724" s="9">
        <f>(Orders_C[[#This Row],[Unit_Price]]*Orders_C[[#This Row],[Quantity]])-Orders_C[[#This Row],[Discount]]+Orders_C[[#This Row],[Tax]]</f>
        <v>1101.3</v>
      </c>
      <c r="AD3724" t="str">
        <f>IF(COUNTIF(Orders_C[[#All],[Customer_ID]],Orders_C[[#This Row],[Customer_ID]])&gt;1,"Repeat","New")</f>
        <v>Repeat</v>
      </c>
      <c r="AE3724" t="str" cm="1">
        <f t="array" ref="AE3724">_xlfn.XLOOKUP(Orders_C[[#This Row],[Store_ID]],Stores_c[[#All],[Store_ID]],Stores_c[[#All],[City]])</f>
        <v>East William</v>
      </c>
      <c r="AF3724" t="str" cm="1">
        <f t="array" ref="AF3724">_xlfn.XLOOKUP(Orders_C[[#This Row],[Store_ID]],Stores_c[[#All],[Store_ID]],Stores_c[[#All],[Manager_Name]])</f>
        <v>Victoria Butler</v>
      </c>
      <c r="AG3724" t="str" cm="1">
        <f t="array" ref="AG3724">_xlfn.XLOOKUP(Orders_C[[#This Row],[Store_ID]],Stores_c[[#All],[Store_ID]],Stores_c[[#All],[Store_Type]])</f>
        <v>Drive-Thru</v>
      </c>
    </row>
    <row r="3725" spans="1:33" x14ac:dyDescent="0.25">
      <c r="A3725">
        <v>9082</v>
      </c>
      <c r="B3725" s="1">
        <v>45907</v>
      </c>
      <c r="C3725" s="2">
        <v>0.28892361111111109</v>
      </c>
      <c r="D3725">
        <v>1334</v>
      </c>
      <c r="E3725">
        <v>209</v>
      </c>
      <c r="F3725">
        <v>439</v>
      </c>
      <c r="G3725">
        <v>302</v>
      </c>
      <c r="H3725">
        <v>3</v>
      </c>
      <c r="I3725">
        <v>366</v>
      </c>
      <c r="J3725">
        <v>15</v>
      </c>
      <c r="K3725">
        <v>18.3</v>
      </c>
      <c r="L3725">
        <v>1101.3</v>
      </c>
      <c r="M3725" t="s">
        <v>18</v>
      </c>
      <c r="N3725" t="s">
        <v>23</v>
      </c>
      <c r="O3725">
        <v>34</v>
      </c>
      <c r="P3725">
        <v>5</v>
      </c>
      <c r="Q3725" t="s">
        <v>3105</v>
      </c>
      <c r="R3725">
        <v>501</v>
      </c>
      <c r="S3725" s="3">
        <v>0.15</v>
      </c>
      <c r="T3725" s="6">
        <v>442.5</v>
      </c>
      <c r="U3725" t="s">
        <v>6335</v>
      </c>
      <c r="V3725">
        <v>2025</v>
      </c>
      <c r="W3725" t="s">
        <v>6329</v>
      </c>
      <c r="X3725" t="str">
        <f>_xlfn.XLOOKUP(Orders_C[[#This Row],[Product_ID]],Products_C[Product_ID],Products_C[Product_Name])</f>
        <v>Chicken Wings</v>
      </c>
      <c r="Y3725" t="str">
        <f>_xlfn.XLOOKUP(Orders_C[[#This Row],[Product_ID]],Products_C[Product_ID],Products_C[Category])</f>
        <v>Chicken</v>
      </c>
      <c r="Z3725" t="str">
        <f>_xlfn.XLOOKUP(Orders_C[[#This Row],[Store_ID]],Stores_c[Store_ID],Stores_c[City])</f>
        <v>Reidberg</v>
      </c>
      <c r="AA3725" t="str">
        <f>_xlfn.XLOOKUP(Orders_C[[#This Row],[Customer_ID]],Customers_c[Customer_ID],Customers_c[Customer_Name])</f>
        <v>Barbara Powers</v>
      </c>
      <c r="AB3725" s="6">
        <f>Orders_C[[#This Row],[Quantity]]*Orders_C[[#This Row],[Unit_Price]]*(1-Orders_C[[#This Row],[Discount %]])+Orders_C[[#This Row],[Tax]]</f>
        <v>951.59999999999991</v>
      </c>
      <c r="AC3725" s="9">
        <f>(Orders_C[[#This Row],[Unit_Price]]*Orders_C[[#This Row],[Quantity]])-Orders_C[[#This Row],[Discount]]+Orders_C[[#This Row],[Tax]]</f>
        <v>1101.3</v>
      </c>
      <c r="AD3725" t="str">
        <f>IF(COUNTIF(Orders_C[[#All],[Customer_ID]],Orders_C[[#This Row],[Customer_ID]])&gt;1,"Repeat","New")</f>
        <v>Repeat</v>
      </c>
      <c r="AE3725" t="str" cm="1">
        <f t="array" ref="AE3725">_xlfn.XLOOKUP(Orders_C[[#This Row],[Store_ID]],Stores_c[[#All],[Store_ID]],Stores_c[[#All],[City]])</f>
        <v>Reidberg</v>
      </c>
      <c r="AF3725" t="str" cm="1">
        <f t="array" ref="AF3725">_xlfn.XLOOKUP(Orders_C[[#This Row],[Store_ID]],Stores_c[[#All],[Store_ID]],Stores_c[[#All],[Manager_Name]])</f>
        <v>Jeffrey Horn</v>
      </c>
      <c r="AG3725" t="str" cm="1">
        <f t="array" ref="AG3725">_xlfn.XLOOKUP(Orders_C[[#This Row],[Store_ID]],Stores_c[[#All],[Store_ID]],Stores_c[[#All],[Store_Type]])</f>
        <v>Drive-Thru</v>
      </c>
    </row>
    <row r="3726" spans="1:33" x14ac:dyDescent="0.25">
      <c r="A3726">
        <v>9505</v>
      </c>
      <c r="B3726" s="1">
        <v>45707</v>
      </c>
      <c r="C3726" s="2">
        <v>0.44324074074074077</v>
      </c>
      <c r="D3726">
        <v>1199</v>
      </c>
      <c r="E3726">
        <v>209</v>
      </c>
      <c r="F3726">
        <v>436</v>
      </c>
      <c r="G3726">
        <v>339</v>
      </c>
      <c r="H3726">
        <v>3</v>
      </c>
      <c r="I3726">
        <v>366</v>
      </c>
      <c r="J3726">
        <v>15</v>
      </c>
      <c r="K3726">
        <v>18.3</v>
      </c>
      <c r="L3726">
        <v>1101.3</v>
      </c>
      <c r="M3726" t="s">
        <v>19</v>
      </c>
      <c r="N3726" t="s">
        <v>23</v>
      </c>
      <c r="O3726">
        <v>36</v>
      </c>
      <c r="P3726">
        <v>1</v>
      </c>
      <c r="Q3726" t="s">
        <v>3528</v>
      </c>
      <c r="R3726">
        <v>501</v>
      </c>
      <c r="S3726" s="3">
        <v>0.15</v>
      </c>
      <c r="T3726" s="6">
        <v>442.5</v>
      </c>
      <c r="U3726" t="s">
        <v>6338</v>
      </c>
      <c r="V3726">
        <v>2025</v>
      </c>
      <c r="W3726" t="s">
        <v>6329</v>
      </c>
      <c r="X3726" t="str">
        <f>_xlfn.XLOOKUP(Orders_C[[#This Row],[Product_ID]],Products_C[Product_ID],Products_C[Product_Name])</f>
        <v>Veg Burger</v>
      </c>
      <c r="Y3726" t="str">
        <f>_xlfn.XLOOKUP(Orders_C[[#This Row],[Product_ID]],Products_C[Product_ID],Products_C[Category])</f>
        <v>Burger</v>
      </c>
      <c r="Z3726" t="str">
        <f>_xlfn.XLOOKUP(Orders_C[[#This Row],[Store_ID]],Stores_c[Store_ID],Stores_c[City])</f>
        <v>Reidberg</v>
      </c>
      <c r="AA3726" t="str">
        <f>_xlfn.XLOOKUP(Orders_C[[#This Row],[Customer_ID]],Customers_c[Customer_ID],Customers_c[Customer_Name])</f>
        <v>Carolyn Ortega</v>
      </c>
      <c r="AB3726" s="6">
        <f>Orders_C[[#This Row],[Quantity]]*Orders_C[[#This Row],[Unit_Price]]*(1-Orders_C[[#This Row],[Discount %]])+Orders_C[[#This Row],[Tax]]</f>
        <v>951.59999999999991</v>
      </c>
      <c r="AC3726" s="9">
        <f>(Orders_C[[#This Row],[Unit_Price]]*Orders_C[[#This Row],[Quantity]])-Orders_C[[#This Row],[Discount]]+Orders_C[[#This Row],[Tax]]</f>
        <v>1101.3</v>
      </c>
      <c r="AD3726" t="str">
        <f>IF(COUNTIF(Orders_C[[#All],[Customer_ID]],Orders_C[[#This Row],[Customer_ID]])&gt;1,"Repeat","New")</f>
        <v>Repeat</v>
      </c>
      <c r="AE3726" t="str" cm="1">
        <f t="array" ref="AE3726">_xlfn.XLOOKUP(Orders_C[[#This Row],[Store_ID]],Stores_c[[#All],[Store_ID]],Stores_c[[#All],[City]])</f>
        <v>Reidberg</v>
      </c>
      <c r="AF3726" t="str" cm="1">
        <f t="array" ref="AF3726">_xlfn.XLOOKUP(Orders_C[[#This Row],[Store_ID]],Stores_c[[#All],[Store_ID]],Stores_c[[#All],[Manager_Name]])</f>
        <v>Jeffrey Horn</v>
      </c>
      <c r="AG3726" t="str" cm="1">
        <f t="array" ref="AG3726">_xlfn.XLOOKUP(Orders_C[[#This Row],[Store_ID]],Stores_c[[#All],[Store_ID]],Stores_c[[#All],[Store_Type]])</f>
        <v>Drive-Thru</v>
      </c>
    </row>
    <row r="3727" spans="1:33" x14ac:dyDescent="0.25">
      <c r="A3727">
        <v>6020</v>
      </c>
      <c r="B3727" s="1">
        <v>45749</v>
      </c>
      <c r="C3727" s="2">
        <v>0.71371527777777777</v>
      </c>
      <c r="D3727">
        <v>1184</v>
      </c>
      <c r="E3727">
        <v>212</v>
      </c>
      <c r="F3727">
        <v>472</v>
      </c>
      <c r="G3727">
        <v>315</v>
      </c>
      <c r="H3727">
        <v>3</v>
      </c>
      <c r="I3727">
        <v>358</v>
      </c>
      <c r="J3727">
        <v>5</v>
      </c>
      <c r="K3727">
        <v>17.899999999999999</v>
      </c>
      <c r="L3727">
        <v>1086.9000000000001</v>
      </c>
      <c r="M3727" t="s">
        <v>19</v>
      </c>
      <c r="N3727" t="s">
        <v>21</v>
      </c>
      <c r="O3727">
        <v>54</v>
      </c>
      <c r="P3727">
        <v>1</v>
      </c>
      <c r="Q3727" t="s">
        <v>43</v>
      </c>
      <c r="R3727">
        <v>510</v>
      </c>
      <c r="S3727" s="3">
        <v>0.05</v>
      </c>
      <c r="T3727" s="6">
        <v>442.50000000000011</v>
      </c>
      <c r="U3727" t="s">
        <v>6337</v>
      </c>
      <c r="V3727">
        <v>2025</v>
      </c>
      <c r="W3727" t="s">
        <v>6331</v>
      </c>
      <c r="X3727" t="str">
        <f>_xlfn.XLOOKUP(Orders_C[[#This Row],[Product_ID]],Products_C[Product_ID],Products_C[Product_Name])</f>
        <v>Popcorn Chicken</v>
      </c>
      <c r="Y3727" t="str">
        <f>_xlfn.XLOOKUP(Orders_C[[#This Row],[Product_ID]],Products_C[Product_ID],Products_C[Category])</f>
        <v>Beverage</v>
      </c>
      <c r="Z3727" t="str">
        <f>_xlfn.XLOOKUP(Orders_C[[#This Row],[Store_ID]],Stores_c[Store_ID],Stores_c[City])</f>
        <v>Andrewview</v>
      </c>
      <c r="AA3727" t="str">
        <f>_xlfn.XLOOKUP(Orders_C[[#This Row],[Customer_ID]],Customers_c[Customer_ID],Customers_c[Customer_Name])</f>
        <v>Betty Pearson</v>
      </c>
      <c r="AB3727" s="6">
        <f>Orders_C[[#This Row],[Quantity]]*Orders_C[[#This Row],[Unit_Price]]*(1-Orders_C[[#This Row],[Discount %]])+Orders_C[[#This Row],[Tax]]</f>
        <v>1038.2</v>
      </c>
      <c r="AC3727" s="9">
        <f>(Orders_C[[#This Row],[Unit_Price]]*Orders_C[[#This Row],[Quantity]])-Orders_C[[#This Row],[Discount]]+Orders_C[[#This Row],[Tax]]</f>
        <v>1086.9000000000001</v>
      </c>
      <c r="AD3727" t="str">
        <f>IF(COUNTIF(Orders_C[[#All],[Customer_ID]],Orders_C[[#This Row],[Customer_ID]])&gt;1,"Repeat","New")</f>
        <v>Repeat</v>
      </c>
      <c r="AE3727" t="str" cm="1">
        <f t="array" ref="AE3727">_xlfn.XLOOKUP(Orders_C[[#This Row],[Store_ID]],Stores_c[[#All],[Store_ID]],Stores_c[[#All],[City]])</f>
        <v>Andrewview</v>
      </c>
      <c r="AF3727" t="str" cm="1">
        <f t="array" ref="AF3727">_xlfn.XLOOKUP(Orders_C[[#This Row],[Store_ID]],Stores_c[[#All],[Store_ID]],Stores_c[[#All],[Manager_Name]])</f>
        <v>Alice Sutton</v>
      </c>
      <c r="AG3727" t="str" cm="1">
        <f t="array" ref="AG3727">_xlfn.XLOOKUP(Orders_C[[#This Row],[Store_ID]],Stores_c[[#All],[Store_ID]],Stores_c[[#All],[Store_Type]])</f>
        <v>Mall</v>
      </c>
    </row>
    <row r="3728" spans="1:33" x14ac:dyDescent="0.25">
      <c r="A3728">
        <v>6938</v>
      </c>
      <c r="B3728" s="1">
        <v>45957</v>
      </c>
      <c r="C3728" s="2">
        <v>0.7297569444444445</v>
      </c>
      <c r="D3728">
        <v>1590</v>
      </c>
      <c r="E3728">
        <v>208</v>
      </c>
      <c r="F3728">
        <v>406</v>
      </c>
      <c r="G3728">
        <v>314</v>
      </c>
      <c r="H3728">
        <v>3</v>
      </c>
      <c r="I3728">
        <v>354</v>
      </c>
      <c r="J3728">
        <v>0</v>
      </c>
      <c r="K3728">
        <v>17.7</v>
      </c>
      <c r="L3728">
        <v>1079.7</v>
      </c>
      <c r="M3728" t="s">
        <v>20</v>
      </c>
      <c r="N3728" t="s">
        <v>22</v>
      </c>
      <c r="O3728">
        <v>24</v>
      </c>
      <c r="P3728">
        <v>2</v>
      </c>
      <c r="Q3728" t="s">
        <v>961</v>
      </c>
      <c r="R3728">
        <v>503</v>
      </c>
      <c r="S3728" s="3">
        <v>0</v>
      </c>
      <c r="T3728" s="6">
        <v>442.50000000000011</v>
      </c>
      <c r="U3728" t="s">
        <v>6332</v>
      </c>
      <c r="V3728">
        <v>2025</v>
      </c>
      <c r="W3728" t="s">
        <v>6329</v>
      </c>
      <c r="X3728" t="str">
        <f>_xlfn.XLOOKUP(Orders_C[[#This Row],[Product_ID]],Products_C[Product_ID],Products_C[Product_Name])</f>
        <v>Wrap</v>
      </c>
      <c r="Y3728" t="str">
        <f>_xlfn.XLOOKUP(Orders_C[[#This Row],[Product_ID]],Products_C[Product_ID],Products_C[Category])</f>
        <v>Burger</v>
      </c>
      <c r="Z3728" t="str">
        <f>_xlfn.XLOOKUP(Orders_C[[#This Row],[Store_ID]],Stores_c[Store_ID],Stores_c[City])</f>
        <v>Tracyview</v>
      </c>
      <c r="AA3728" t="str">
        <f>_xlfn.XLOOKUP(Orders_C[[#This Row],[Customer_ID]],Customers_c[Customer_ID],Customers_c[Customer_Name])</f>
        <v>Kimberly Trevino</v>
      </c>
      <c r="AB3728" s="6">
        <f>Orders_C[[#This Row],[Quantity]]*Orders_C[[#This Row],[Unit_Price]]*(1-Orders_C[[#This Row],[Discount %]])+Orders_C[[#This Row],[Tax]]</f>
        <v>1079.7</v>
      </c>
      <c r="AC3728" s="9">
        <f>(Orders_C[[#This Row],[Unit_Price]]*Orders_C[[#This Row],[Quantity]])-Orders_C[[#This Row],[Discount]]+Orders_C[[#This Row],[Tax]]</f>
        <v>1079.7</v>
      </c>
      <c r="AD3728" t="str">
        <f>IF(COUNTIF(Orders_C[[#All],[Customer_ID]],Orders_C[[#This Row],[Customer_ID]])&gt;1,"Repeat","New")</f>
        <v>Repeat</v>
      </c>
      <c r="AE3728" t="str" cm="1">
        <f t="array" ref="AE3728">_xlfn.XLOOKUP(Orders_C[[#This Row],[Store_ID]],Stores_c[[#All],[Store_ID]],Stores_c[[#All],[City]])</f>
        <v>Tracyview</v>
      </c>
      <c r="AF3728" t="str" cm="1">
        <f t="array" ref="AF3728">_xlfn.XLOOKUP(Orders_C[[#This Row],[Store_ID]],Stores_c[[#All],[Store_ID]],Stores_c[[#All],[Manager_Name]])</f>
        <v>Jeremiah Lee</v>
      </c>
      <c r="AG3728" t="str" cm="1">
        <f t="array" ref="AG3728">_xlfn.XLOOKUP(Orders_C[[#This Row],[Store_ID]],Stores_c[[#All],[Store_ID]],Stores_c[[#All],[Store_Type]])</f>
        <v>Mall</v>
      </c>
    </row>
    <row r="3729" spans="1:33" x14ac:dyDescent="0.25">
      <c r="A3729">
        <v>10465</v>
      </c>
      <c r="B3729" s="1">
        <v>45869</v>
      </c>
      <c r="C3729" s="2">
        <v>0.71829861111111115</v>
      </c>
      <c r="D3729">
        <v>1436</v>
      </c>
      <c r="E3729">
        <v>224</v>
      </c>
      <c r="F3729">
        <v>425</v>
      </c>
      <c r="G3729">
        <v>302</v>
      </c>
      <c r="H3729">
        <v>3</v>
      </c>
      <c r="I3729">
        <v>358</v>
      </c>
      <c r="J3729">
        <v>5</v>
      </c>
      <c r="K3729">
        <v>17.899999999999999</v>
      </c>
      <c r="L3729">
        <v>1086.9000000000001</v>
      </c>
      <c r="M3729" t="s">
        <v>18</v>
      </c>
      <c r="N3729" t="s">
        <v>23</v>
      </c>
      <c r="O3729">
        <v>11</v>
      </c>
      <c r="P3729">
        <v>3</v>
      </c>
      <c r="Q3729" t="s">
        <v>4488</v>
      </c>
      <c r="R3729">
        <v>508</v>
      </c>
      <c r="S3729" s="3">
        <v>0.05</v>
      </c>
      <c r="T3729" s="6">
        <v>442.50000000000011</v>
      </c>
      <c r="U3729" t="s">
        <v>6341</v>
      </c>
      <c r="V3729">
        <v>2025</v>
      </c>
      <c r="W3729" t="s">
        <v>6333</v>
      </c>
      <c r="X3729" t="str">
        <f>_xlfn.XLOOKUP(Orders_C[[#This Row],[Product_ID]],Products_C[Product_ID],Products_C[Product_Name])</f>
        <v>Chicken Wings</v>
      </c>
      <c r="Y3729" t="str">
        <f>_xlfn.XLOOKUP(Orders_C[[#This Row],[Product_ID]],Products_C[Product_ID],Products_C[Category])</f>
        <v>Chicken</v>
      </c>
      <c r="Z3729" t="str">
        <f>_xlfn.XLOOKUP(Orders_C[[#This Row],[Store_ID]],Stores_c[Store_ID],Stores_c[City])</f>
        <v>Valdezton</v>
      </c>
      <c r="AA3729" t="str">
        <f>_xlfn.XLOOKUP(Orders_C[[#This Row],[Customer_ID]],Customers_c[Customer_ID],Customers_c[Customer_Name])</f>
        <v>Veronica Jackson DVM</v>
      </c>
      <c r="AB3729" s="6">
        <f>Orders_C[[#This Row],[Quantity]]*Orders_C[[#This Row],[Unit_Price]]*(1-Orders_C[[#This Row],[Discount %]])+Orders_C[[#This Row],[Tax]]</f>
        <v>1038.2</v>
      </c>
      <c r="AC3729" s="9">
        <f>(Orders_C[[#This Row],[Unit_Price]]*Orders_C[[#This Row],[Quantity]])-Orders_C[[#This Row],[Discount]]+Orders_C[[#This Row],[Tax]]</f>
        <v>1086.9000000000001</v>
      </c>
      <c r="AD3729" t="str">
        <f>IF(COUNTIF(Orders_C[[#All],[Customer_ID]],Orders_C[[#This Row],[Customer_ID]])&gt;1,"Repeat","New")</f>
        <v>Repeat</v>
      </c>
      <c r="AE3729" t="str" cm="1">
        <f t="array" ref="AE3729">_xlfn.XLOOKUP(Orders_C[[#This Row],[Store_ID]],Stores_c[[#All],[Store_ID]],Stores_c[[#All],[City]])</f>
        <v>Valdezton</v>
      </c>
      <c r="AF3729" t="str" cm="1">
        <f t="array" ref="AF3729">_xlfn.XLOOKUP(Orders_C[[#This Row],[Store_ID]],Stores_c[[#All],[Store_ID]],Stores_c[[#All],[Manager_Name]])</f>
        <v>John Rodriguez</v>
      </c>
      <c r="AG3729" t="str" cm="1">
        <f t="array" ref="AG3729">_xlfn.XLOOKUP(Orders_C[[#This Row],[Store_ID]],Stores_c[[#All],[Store_ID]],Stores_c[[#All],[Store_Type]])</f>
        <v>Street</v>
      </c>
    </row>
    <row r="3730" spans="1:33" x14ac:dyDescent="0.25">
      <c r="A3730">
        <v>6563</v>
      </c>
      <c r="B3730" s="1">
        <v>45733</v>
      </c>
      <c r="C3730" s="2">
        <v>0.64277777777777778</v>
      </c>
      <c r="D3730">
        <v>1568</v>
      </c>
      <c r="E3730">
        <v>201</v>
      </c>
      <c r="F3730">
        <v>535</v>
      </c>
      <c r="G3730">
        <v>334</v>
      </c>
      <c r="H3730">
        <v>3</v>
      </c>
      <c r="I3730">
        <v>355</v>
      </c>
      <c r="J3730">
        <v>0</v>
      </c>
      <c r="K3730">
        <v>17.75</v>
      </c>
      <c r="L3730">
        <v>1082.75</v>
      </c>
      <c r="M3730" t="s">
        <v>19</v>
      </c>
      <c r="N3730" t="s">
        <v>21</v>
      </c>
      <c r="O3730">
        <v>39</v>
      </c>
      <c r="P3730">
        <v>3</v>
      </c>
      <c r="Q3730" t="s">
        <v>586</v>
      </c>
      <c r="R3730">
        <v>506</v>
      </c>
      <c r="S3730" s="3">
        <v>0</v>
      </c>
      <c r="T3730" s="6">
        <v>443.75</v>
      </c>
      <c r="U3730" t="s">
        <v>6334</v>
      </c>
      <c r="V3730">
        <v>2025</v>
      </c>
      <c r="W3730" t="s">
        <v>6329</v>
      </c>
      <c r="X3730" t="str">
        <f>_xlfn.XLOOKUP(Orders_C[[#This Row],[Product_ID]],Products_C[Product_ID],Products_C[Product_Name])</f>
        <v>Krushers</v>
      </c>
      <c r="Y3730" t="str">
        <f>_xlfn.XLOOKUP(Orders_C[[#This Row],[Product_ID]],Products_C[Product_ID],Products_C[Category])</f>
        <v>Dessert</v>
      </c>
      <c r="Z3730" t="str">
        <f>_xlfn.XLOOKUP(Orders_C[[#This Row],[Store_ID]],Stores_c[Store_ID],Stores_c[City])</f>
        <v>Lake Nicholasburgh</v>
      </c>
      <c r="AA3730" t="str">
        <f>_xlfn.XLOOKUP(Orders_C[[#This Row],[Customer_ID]],Customers_c[Customer_ID],Customers_c[Customer_Name])</f>
        <v>Michael Davis</v>
      </c>
      <c r="AB3730" s="6">
        <f>Orders_C[[#This Row],[Quantity]]*Orders_C[[#This Row],[Unit_Price]]*(1-Orders_C[[#This Row],[Discount %]])+Orders_C[[#This Row],[Tax]]</f>
        <v>1082.75</v>
      </c>
      <c r="AC3730" s="9">
        <f>(Orders_C[[#This Row],[Unit_Price]]*Orders_C[[#This Row],[Quantity]])-Orders_C[[#This Row],[Discount]]+Orders_C[[#This Row],[Tax]]</f>
        <v>1082.75</v>
      </c>
      <c r="AD3730" t="str">
        <f>IF(COUNTIF(Orders_C[[#All],[Customer_ID]],Orders_C[[#This Row],[Customer_ID]])&gt;1,"Repeat","New")</f>
        <v>Repeat</v>
      </c>
      <c r="AE3730" t="str" cm="1">
        <f t="array" ref="AE3730">_xlfn.XLOOKUP(Orders_C[[#This Row],[Store_ID]],Stores_c[[#All],[Store_ID]],Stores_c[[#All],[City]])</f>
        <v>Lake Nicholasburgh</v>
      </c>
      <c r="AF3730" t="str" cm="1">
        <f t="array" ref="AF3730">_xlfn.XLOOKUP(Orders_C[[#This Row],[Store_ID]],Stores_c[[#All],[Store_ID]],Stores_c[[#All],[Manager_Name]])</f>
        <v>Maurice Garcia</v>
      </c>
      <c r="AG3730" t="str" cm="1">
        <f t="array" ref="AG3730">_xlfn.XLOOKUP(Orders_C[[#This Row],[Store_ID]],Stores_c[[#All],[Store_ID]],Stores_c[[#All],[Store_Type]])</f>
        <v>Mall</v>
      </c>
    </row>
    <row r="3731" spans="1:33" x14ac:dyDescent="0.25">
      <c r="A3731">
        <v>7932</v>
      </c>
      <c r="B3731" s="1">
        <v>45829</v>
      </c>
      <c r="C3731" s="2">
        <v>0.23222222222222222</v>
      </c>
      <c r="D3731">
        <v>1953</v>
      </c>
      <c r="E3731">
        <v>214</v>
      </c>
      <c r="F3731">
        <v>469</v>
      </c>
      <c r="G3731">
        <v>312</v>
      </c>
      <c r="H3731">
        <v>4</v>
      </c>
      <c r="I3731">
        <v>275</v>
      </c>
      <c r="J3731">
        <v>10</v>
      </c>
      <c r="K3731">
        <v>13.75</v>
      </c>
      <c r="L3731">
        <v>1103.75</v>
      </c>
      <c r="M3731" t="s">
        <v>19</v>
      </c>
      <c r="N3731" t="s">
        <v>23</v>
      </c>
      <c r="O3731">
        <v>57</v>
      </c>
      <c r="P3731">
        <v>3</v>
      </c>
      <c r="Q3731" t="s">
        <v>1955</v>
      </c>
      <c r="R3731">
        <v>505</v>
      </c>
      <c r="S3731" s="3">
        <v>0.1</v>
      </c>
      <c r="T3731" s="6">
        <v>443.75</v>
      </c>
      <c r="U3731" t="s">
        <v>6340</v>
      </c>
      <c r="V3731">
        <v>2025</v>
      </c>
      <c r="W3731" t="s">
        <v>6331</v>
      </c>
      <c r="X3731" t="str">
        <f>_xlfn.XLOOKUP(Orders_C[[#This Row],[Product_ID]],Products_C[Product_ID],Products_C[Product_Name])</f>
        <v>Veg Burger</v>
      </c>
      <c r="Y3731" t="str">
        <f>_xlfn.XLOOKUP(Orders_C[[#This Row],[Product_ID]],Products_C[Product_ID],Products_C[Category])</f>
        <v>Burger</v>
      </c>
      <c r="Z3731" t="str">
        <f>_xlfn.XLOOKUP(Orders_C[[#This Row],[Store_ID]],Stores_c[Store_ID],Stores_c[City])</f>
        <v>New Robert</v>
      </c>
      <c r="AA3731" t="str">
        <f>_xlfn.XLOOKUP(Orders_C[[#This Row],[Customer_ID]],Customers_c[Customer_ID],Customers_c[Customer_Name])</f>
        <v>Joseph Diaz</v>
      </c>
      <c r="AB3731" s="6">
        <f>Orders_C[[#This Row],[Quantity]]*Orders_C[[#This Row],[Unit_Price]]*(1-Orders_C[[#This Row],[Discount %]])+Orders_C[[#This Row],[Tax]]</f>
        <v>1003.75</v>
      </c>
      <c r="AC3731" s="9">
        <f>(Orders_C[[#This Row],[Unit_Price]]*Orders_C[[#This Row],[Quantity]])-Orders_C[[#This Row],[Discount]]+Orders_C[[#This Row],[Tax]]</f>
        <v>1103.75</v>
      </c>
      <c r="AD3731" t="str">
        <f>IF(COUNTIF(Orders_C[[#All],[Customer_ID]],Orders_C[[#This Row],[Customer_ID]])&gt;1,"Repeat","New")</f>
        <v>Repeat</v>
      </c>
      <c r="AE3731" t="str" cm="1">
        <f t="array" ref="AE3731">_xlfn.XLOOKUP(Orders_C[[#This Row],[Store_ID]],Stores_c[[#All],[Store_ID]],Stores_c[[#All],[City]])</f>
        <v>New Robert</v>
      </c>
      <c r="AF3731" t="str" cm="1">
        <f t="array" ref="AF3731">_xlfn.XLOOKUP(Orders_C[[#This Row],[Store_ID]],Stores_c[[#All],[Store_ID]],Stores_c[[#All],[Manager_Name]])</f>
        <v>Krista Webb</v>
      </c>
      <c r="AG3731" t="str" cm="1">
        <f t="array" ref="AG3731">_xlfn.XLOOKUP(Orders_C[[#This Row],[Store_ID]],Stores_c[[#All],[Store_ID]],Stores_c[[#All],[Store_Type]])</f>
        <v>Drive-Thru</v>
      </c>
    </row>
    <row r="3732" spans="1:33" x14ac:dyDescent="0.25">
      <c r="A3732">
        <v>6195</v>
      </c>
      <c r="B3732" s="1">
        <v>45804</v>
      </c>
      <c r="C3732" s="2">
        <v>0.31908564814814816</v>
      </c>
      <c r="D3732">
        <v>1095</v>
      </c>
      <c r="E3732">
        <v>218</v>
      </c>
      <c r="F3732">
        <v>457</v>
      </c>
      <c r="G3732">
        <v>318</v>
      </c>
      <c r="H3732">
        <v>3</v>
      </c>
      <c r="I3732">
        <v>363</v>
      </c>
      <c r="J3732">
        <v>10</v>
      </c>
      <c r="K3732">
        <v>18.149999999999999</v>
      </c>
      <c r="L3732">
        <v>1097.1500000000001</v>
      </c>
      <c r="M3732" t="s">
        <v>18</v>
      </c>
      <c r="N3732" t="s">
        <v>22</v>
      </c>
      <c r="O3732">
        <v>56</v>
      </c>
      <c r="P3732">
        <v>1</v>
      </c>
      <c r="Q3732" t="s">
        <v>218</v>
      </c>
      <c r="R3732">
        <v>501</v>
      </c>
      <c r="S3732" s="3">
        <v>0.1</v>
      </c>
      <c r="T3732" s="6">
        <v>443.75000000000011</v>
      </c>
      <c r="U3732" t="s">
        <v>6339</v>
      </c>
      <c r="V3732">
        <v>2025</v>
      </c>
      <c r="W3732" t="s">
        <v>6331</v>
      </c>
      <c r="X3732" t="str">
        <f>_xlfn.XLOOKUP(Orders_C[[#This Row],[Product_ID]],Products_C[Product_ID],Products_C[Product_Name])</f>
        <v>Pepsi</v>
      </c>
      <c r="Y3732" t="str">
        <f>_xlfn.XLOOKUP(Orders_C[[#This Row],[Product_ID]],Products_C[Product_ID],Products_C[Category])</f>
        <v>Burger</v>
      </c>
      <c r="Z3732" t="str">
        <f>_xlfn.XLOOKUP(Orders_C[[#This Row],[Store_ID]],Stores_c[Store_ID],Stores_c[City])</f>
        <v>East Johnport</v>
      </c>
      <c r="AA3732" t="str">
        <f>_xlfn.XLOOKUP(Orders_C[[#This Row],[Customer_ID]],Customers_c[Customer_ID],Customers_c[Customer_Name])</f>
        <v>Rebecca Dean</v>
      </c>
      <c r="AB3732" s="6">
        <f>Orders_C[[#This Row],[Quantity]]*Orders_C[[#This Row],[Unit_Price]]*(1-Orders_C[[#This Row],[Discount %]])+Orders_C[[#This Row],[Tax]]</f>
        <v>998.25</v>
      </c>
      <c r="AC3732" s="9">
        <f>(Orders_C[[#This Row],[Unit_Price]]*Orders_C[[#This Row],[Quantity]])-Orders_C[[#This Row],[Discount]]+Orders_C[[#This Row],[Tax]]</f>
        <v>1097.1500000000001</v>
      </c>
      <c r="AD3732" t="str">
        <f>IF(COUNTIF(Orders_C[[#All],[Customer_ID]],Orders_C[[#This Row],[Customer_ID]])&gt;1,"Repeat","New")</f>
        <v>Repeat</v>
      </c>
      <c r="AE3732" t="str" cm="1">
        <f t="array" ref="AE3732">_xlfn.XLOOKUP(Orders_C[[#This Row],[Store_ID]],Stores_c[[#All],[Store_ID]],Stores_c[[#All],[City]])</f>
        <v>East Johnport</v>
      </c>
      <c r="AF3732" t="str" cm="1">
        <f t="array" ref="AF3732">_xlfn.XLOOKUP(Orders_C[[#This Row],[Store_ID]],Stores_c[[#All],[Store_ID]],Stores_c[[#All],[Manager_Name]])</f>
        <v>Mr. Matthew Murillo III</v>
      </c>
      <c r="AG3732" t="str" cm="1">
        <f t="array" ref="AG3732">_xlfn.XLOOKUP(Orders_C[[#This Row],[Store_ID]],Stores_c[[#All],[Store_ID]],Stores_c[[#All],[Store_Type]])</f>
        <v>Street</v>
      </c>
    </row>
    <row r="3733" spans="1:33" x14ac:dyDescent="0.25">
      <c r="A3733">
        <v>9615</v>
      </c>
      <c r="B3733" s="1">
        <v>45887</v>
      </c>
      <c r="C3733" s="2">
        <v>0.64101851851851854</v>
      </c>
      <c r="D3733">
        <v>1064</v>
      </c>
      <c r="E3733">
        <v>225</v>
      </c>
      <c r="F3733">
        <v>426</v>
      </c>
      <c r="G3733">
        <v>309</v>
      </c>
      <c r="H3733">
        <v>3</v>
      </c>
      <c r="I3733">
        <v>359</v>
      </c>
      <c r="J3733">
        <v>5</v>
      </c>
      <c r="K3733">
        <v>17.95</v>
      </c>
      <c r="L3733">
        <v>1089.95</v>
      </c>
      <c r="M3733" t="s">
        <v>20</v>
      </c>
      <c r="N3733" t="s">
        <v>22</v>
      </c>
      <c r="O3733">
        <v>40</v>
      </c>
      <c r="P3733">
        <v>3</v>
      </c>
      <c r="Q3733" t="s">
        <v>3638</v>
      </c>
      <c r="R3733">
        <v>508</v>
      </c>
      <c r="S3733" s="3">
        <v>0.05</v>
      </c>
      <c r="T3733" s="6">
        <v>443.75000000000011</v>
      </c>
      <c r="U3733" t="s">
        <v>6342</v>
      </c>
      <c r="V3733">
        <v>2025</v>
      </c>
      <c r="W3733" t="s">
        <v>6329</v>
      </c>
      <c r="X3733" t="str">
        <f>_xlfn.XLOOKUP(Orders_C[[#This Row],[Product_ID]],Products_C[Product_ID],Products_C[Product_Name])</f>
        <v>Chicken Bucket</v>
      </c>
      <c r="Y3733" t="str">
        <f>_xlfn.XLOOKUP(Orders_C[[#This Row],[Product_ID]],Products_C[Product_ID],Products_C[Category])</f>
        <v>Dessert</v>
      </c>
      <c r="Z3733" t="str">
        <f>_xlfn.XLOOKUP(Orders_C[[#This Row],[Store_ID]],Stores_c[Store_ID],Stores_c[City])</f>
        <v>South Peter</v>
      </c>
      <c r="AA3733" t="str">
        <f>_xlfn.XLOOKUP(Orders_C[[#This Row],[Customer_ID]],Customers_c[Customer_ID],Customers_c[Customer_Name])</f>
        <v>Christopher Valenzuela</v>
      </c>
      <c r="AB3733" s="6">
        <f>Orders_C[[#This Row],[Quantity]]*Orders_C[[#This Row],[Unit_Price]]*(1-Orders_C[[#This Row],[Discount %]])+Orders_C[[#This Row],[Tax]]</f>
        <v>1041.0999999999999</v>
      </c>
      <c r="AC3733" s="9">
        <f>(Orders_C[[#This Row],[Unit_Price]]*Orders_C[[#This Row],[Quantity]])-Orders_C[[#This Row],[Discount]]+Orders_C[[#This Row],[Tax]]</f>
        <v>1089.95</v>
      </c>
      <c r="AD3733" t="str">
        <f>IF(COUNTIF(Orders_C[[#All],[Customer_ID]],Orders_C[[#This Row],[Customer_ID]])&gt;1,"Repeat","New")</f>
        <v>Repeat</v>
      </c>
      <c r="AE3733" t="str" cm="1">
        <f t="array" ref="AE3733">_xlfn.XLOOKUP(Orders_C[[#This Row],[Store_ID]],Stores_c[[#All],[Store_ID]],Stores_c[[#All],[City]])</f>
        <v>South Peter</v>
      </c>
      <c r="AF3733" t="str" cm="1">
        <f t="array" ref="AF3733">_xlfn.XLOOKUP(Orders_C[[#This Row],[Store_ID]],Stores_c[[#All],[Store_ID]],Stores_c[[#All],[Manager_Name]])</f>
        <v>Gregory Lambert</v>
      </c>
      <c r="AG3733" t="str" cm="1">
        <f t="array" ref="AG3733">_xlfn.XLOOKUP(Orders_C[[#This Row],[Store_ID]],Stores_c[[#All],[Store_ID]],Stores_c[[#All],[Store_Type]])</f>
        <v>Street</v>
      </c>
    </row>
    <row r="3734" spans="1:33" x14ac:dyDescent="0.25">
      <c r="A3734">
        <v>8500</v>
      </c>
      <c r="B3734" s="1">
        <v>45814</v>
      </c>
      <c r="C3734" s="2">
        <v>0.27296296296296296</v>
      </c>
      <c r="D3734">
        <v>1588</v>
      </c>
      <c r="E3734">
        <v>215</v>
      </c>
      <c r="F3734">
        <v>524</v>
      </c>
      <c r="G3734">
        <v>301</v>
      </c>
      <c r="H3734">
        <v>3</v>
      </c>
      <c r="I3734">
        <v>360</v>
      </c>
      <c r="J3734">
        <v>5</v>
      </c>
      <c r="K3734">
        <v>18</v>
      </c>
      <c r="L3734">
        <v>1093</v>
      </c>
      <c r="M3734" t="s">
        <v>20</v>
      </c>
      <c r="N3734" t="s">
        <v>23</v>
      </c>
      <c r="O3734">
        <v>14</v>
      </c>
      <c r="P3734">
        <v>1</v>
      </c>
      <c r="Q3734" t="s">
        <v>2523</v>
      </c>
      <c r="R3734">
        <v>507</v>
      </c>
      <c r="S3734" s="3">
        <v>0.05</v>
      </c>
      <c r="T3734" s="6">
        <v>445</v>
      </c>
      <c r="U3734" t="s">
        <v>6340</v>
      </c>
      <c r="V3734">
        <v>2025</v>
      </c>
      <c r="W3734" t="s">
        <v>6333</v>
      </c>
      <c r="X3734" t="str">
        <f>_xlfn.XLOOKUP(Orders_C[[#This Row],[Product_ID]],Products_C[Product_ID],Products_C[Product_Name])</f>
        <v>Krushers</v>
      </c>
      <c r="Y3734" t="str">
        <f>_xlfn.XLOOKUP(Orders_C[[#This Row],[Product_ID]],Products_C[Product_ID],Products_C[Category])</f>
        <v>Burger</v>
      </c>
      <c r="Z3734" t="str">
        <f>_xlfn.XLOOKUP(Orders_C[[#This Row],[Store_ID]],Stores_c[Store_ID],Stores_c[City])</f>
        <v>Sallyburgh</v>
      </c>
      <c r="AA3734" t="str">
        <f>_xlfn.XLOOKUP(Orders_C[[#This Row],[Customer_ID]],Customers_c[Customer_ID],Customers_c[Customer_Name])</f>
        <v>Joy Santana</v>
      </c>
      <c r="AB3734" s="6">
        <f>Orders_C[[#This Row],[Quantity]]*Orders_C[[#This Row],[Unit_Price]]*(1-Orders_C[[#This Row],[Discount %]])+Orders_C[[#This Row],[Tax]]</f>
        <v>1044</v>
      </c>
      <c r="AC3734" s="9">
        <f>(Orders_C[[#This Row],[Unit_Price]]*Orders_C[[#This Row],[Quantity]])-Orders_C[[#This Row],[Discount]]+Orders_C[[#This Row],[Tax]]</f>
        <v>1093</v>
      </c>
      <c r="AD3734" t="str">
        <f>IF(COUNTIF(Orders_C[[#All],[Customer_ID]],Orders_C[[#This Row],[Customer_ID]])&gt;1,"Repeat","New")</f>
        <v>Repeat</v>
      </c>
      <c r="AE3734" t="str" cm="1">
        <f t="array" ref="AE3734">_xlfn.XLOOKUP(Orders_C[[#This Row],[Store_ID]],Stores_c[[#All],[Store_ID]],Stores_c[[#All],[City]])</f>
        <v>Sallyburgh</v>
      </c>
      <c r="AF3734" t="str" cm="1">
        <f t="array" ref="AF3734">_xlfn.XLOOKUP(Orders_C[[#This Row],[Store_ID]],Stores_c[[#All],[Store_ID]],Stores_c[[#All],[Manager_Name]])</f>
        <v>Benjamin Mccoy</v>
      </c>
      <c r="AG3734" t="str" cm="1">
        <f t="array" ref="AG3734">_xlfn.XLOOKUP(Orders_C[[#This Row],[Store_ID]],Stores_c[[#All],[Store_ID]],Stores_c[[#All],[Store_Type]])</f>
        <v>Drive-Thru</v>
      </c>
    </row>
    <row r="3735" spans="1:33" x14ac:dyDescent="0.25">
      <c r="A3735">
        <v>8694</v>
      </c>
      <c r="B3735" s="1">
        <v>45859</v>
      </c>
      <c r="C3735" s="2">
        <v>0.64594907407407409</v>
      </c>
      <c r="D3735">
        <v>1517</v>
      </c>
      <c r="E3735">
        <v>210</v>
      </c>
      <c r="F3735">
        <v>524</v>
      </c>
      <c r="G3735">
        <v>315</v>
      </c>
      <c r="H3735">
        <v>3</v>
      </c>
      <c r="I3735">
        <v>360</v>
      </c>
      <c r="J3735">
        <v>5</v>
      </c>
      <c r="K3735">
        <v>18</v>
      </c>
      <c r="L3735">
        <v>1093</v>
      </c>
      <c r="M3735" t="s">
        <v>19</v>
      </c>
      <c r="N3735" t="s">
        <v>21</v>
      </c>
      <c r="O3735">
        <v>46</v>
      </c>
      <c r="P3735">
        <v>5</v>
      </c>
      <c r="Q3735" t="s">
        <v>2717</v>
      </c>
      <c r="R3735">
        <v>501</v>
      </c>
      <c r="S3735" s="3">
        <v>0.05</v>
      </c>
      <c r="T3735" s="6">
        <v>445</v>
      </c>
      <c r="U3735" t="s">
        <v>6341</v>
      </c>
      <c r="V3735">
        <v>2025</v>
      </c>
      <c r="W3735" t="s">
        <v>6331</v>
      </c>
      <c r="X3735" t="str">
        <f>_xlfn.XLOOKUP(Orders_C[[#This Row],[Product_ID]],Products_C[Product_ID],Products_C[Product_Name])</f>
        <v>Popcorn Chicken</v>
      </c>
      <c r="Y3735" t="str">
        <f>_xlfn.XLOOKUP(Orders_C[[#This Row],[Product_ID]],Products_C[Product_ID],Products_C[Category])</f>
        <v>Beverage</v>
      </c>
      <c r="Z3735" t="str">
        <f>_xlfn.XLOOKUP(Orders_C[[#This Row],[Store_ID]],Stores_c[Store_ID],Stores_c[City])</f>
        <v>East William</v>
      </c>
      <c r="AA3735" t="str">
        <f>_xlfn.XLOOKUP(Orders_C[[#This Row],[Customer_ID]],Customers_c[Customer_ID],Customers_c[Customer_Name])</f>
        <v>Isaac Jones</v>
      </c>
      <c r="AB3735" s="6">
        <f>Orders_C[[#This Row],[Quantity]]*Orders_C[[#This Row],[Unit_Price]]*(1-Orders_C[[#This Row],[Discount %]])+Orders_C[[#This Row],[Tax]]</f>
        <v>1044</v>
      </c>
      <c r="AC3735" s="9">
        <f>(Orders_C[[#This Row],[Unit_Price]]*Orders_C[[#This Row],[Quantity]])-Orders_C[[#This Row],[Discount]]+Orders_C[[#This Row],[Tax]]</f>
        <v>1093</v>
      </c>
      <c r="AD3735" t="str">
        <f>IF(COUNTIF(Orders_C[[#All],[Customer_ID]],Orders_C[[#This Row],[Customer_ID]])&gt;1,"Repeat","New")</f>
        <v>Repeat</v>
      </c>
      <c r="AE3735" t="str" cm="1">
        <f t="array" ref="AE3735">_xlfn.XLOOKUP(Orders_C[[#This Row],[Store_ID]],Stores_c[[#All],[Store_ID]],Stores_c[[#All],[City]])</f>
        <v>East William</v>
      </c>
      <c r="AF3735" t="str" cm="1">
        <f t="array" ref="AF3735">_xlfn.XLOOKUP(Orders_C[[#This Row],[Store_ID]],Stores_c[[#All],[Store_ID]],Stores_c[[#All],[Manager_Name]])</f>
        <v>Victoria Butler</v>
      </c>
      <c r="AG3735" t="str" cm="1">
        <f t="array" ref="AG3735">_xlfn.XLOOKUP(Orders_C[[#This Row],[Store_ID]],Stores_c[[#All],[Store_ID]],Stores_c[[#All],[Store_Type]])</f>
        <v>Drive-Thru</v>
      </c>
    </row>
    <row r="3736" spans="1:33" x14ac:dyDescent="0.25">
      <c r="A3736">
        <v>9439</v>
      </c>
      <c r="B3736" s="1">
        <v>45942</v>
      </c>
      <c r="C3736" s="2">
        <v>0.18787037037037038</v>
      </c>
      <c r="D3736">
        <v>1214</v>
      </c>
      <c r="E3736">
        <v>220</v>
      </c>
      <c r="F3736">
        <v>502</v>
      </c>
      <c r="G3736">
        <v>332</v>
      </c>
      <c r="H3736">
        <v>3</v>
      </c>
      <c r="I3736">
        <v>360</v>
      </c>
      <c r="J3736">
        <v>5</v>
      </c>
      <c r="K3736">
        <v>18</v>
      </c>
      <c r="L3736">
        <v>1093</v>
      </c>
      <c r="M3736" t="s">
        <v>19</v>
      </c>
      <c r="N3736" t="s">
        <v>23</v>
      </c>
      <c r="O3736">
        <v>15</v>
      </c>
      <c r="P3736">
        <v>2</v>
      </c>
      <c r="Q3736" t="s">
        <v>3462</v>
      </c>
      <c r="R3736">
        <v>506</v>
      </c>
      <c r="S3736" s="3">
        <v>0.05</v>
      </c>
      <c r="T3736" s="6">
        <v>445</v>
      </c>
      <c r="U3736" t="s">
        <v>6332</v>
      </c>
      <c r="V3736">
        <v>2025</v>
      </c>
      <c r="W3736" t="s">
        <v>6333</v>
      </c>
      <c r="X3736" t="str">
        <f>_xlfn.XLOOKUP(Orders_C[[#This Row],[Product_ID]],Products_C[Product_ID],Products_C[Product_Name])</f>
        <v>Zinger Burger</v>
      </c>
      <c r="Y3736" t="str">
        <f>_xlfn.XLOOKUP(Orders_C[[#This Row],[Product_ID]],Products_C[Product_ID],Products_C[Category])</f>
        <v>Beverage</v>
      </c>
      <c r="Z3736" t="str">
        <f>_xlfn.XLOOKUP(Orders_C[[#This Row],[Store_ID]],Stores_c[Store_ID],Stores_c[City])</f>
        <v>Williamborough</v>
      </c>
      <c r="AA3736" t="str">
        <f>_xlfn.XLOOKUP(Orders_C[[#This Row],[Customer_ID]],Customers_c[Customer_ID],Customers_c[Customer_Name])</f>
        <v>Kelsey Santiago</v>
      </c>
      <c r="AB3736" s="6">
        <f>Orders_C[[#This Row],[Quantity]]*Orders_C[[#This Row],[Unit_Price]]*(1-Orders_C[[#This Row],[Discount %]])+Orders_C[[#This Row],[Tax]]</f>
        <v>1044</v>
      </c>
      <c r="AC3736" s="9">
        <f>(Orders_C[[#This Row],[Unit_Price]]*Orders_C[[#This Row],[Quantity]])-Orders_C[[#This Row],[Discount]]+Orders_C[[#This Row],[Tax]]</f>
        <v>1093</v>
      </c>
      <c r="AD3736" t="str">
        <f>IF(COUNTIF(Orders_C[[#All],[Customer_ID]],Orders_C[[#This Row],[Customer_ID]])&gt;1,"Repeat","New")</f>
        <v>Repeat</v>
      </c>
      <c r="AE3736" t="str" cm="1">
        <f t="array" ref="AE3736">_xlfn.XLOOKUP(Orders_C[[#This Row],[Store_ID]],Stores_c[[#All],[Store_ID]],Stores_c[[#All],[City]])</f>
        <v>Williamborough</v>
      </c>
      <c r="AF3736" t="str" cm="1">
        <f t="array" ref="AF3736">_xlfn.XLOOKUP(Orders_C[[#This Row],[Store_ID]],Stores_c[[#All],[Store_ID]],Stores_c[[#All],[Manager_Name]])</f>
        <v>Michael Mcbride</v>
      </c>
      <c r="AG3736" t="str" cm="1">
        <f t="array" ref="AG3736">_xlfn.XLOOKUP(Orders_C[[#This Row],[Store_ID]],Stores_c[[#All],[Store_ID]],Stores_c[[#All],[Store_Type]])</f>
        <v>Mall</v>
      </c>
    </row>
    <row r="3737" spans="1:33" x14ac:dyDescent="0.25">
      <c r="A3737">
        <v>8040</v>
      </c>
      <c r="B3737" s="1">
        <v>45839</v>
      </c>
      <c r="C3737" s="2">
        <v>0.46152777777777776</v>
      </c>
      <c r="D3737">
        <v>1724</v>
      </c>
      <c r="E3737">
        <v>202</v>
      </c>
      <c r="F3737">
        <v>406</v>
      </c>
      <c r="G3737">
        <v>318</v>
      </c>
      <c r="H3737">
        <v>3</v>
      </c>
      <c r="I3737">
        <v>368</v>
      </c>
      <c r="J3737">
        <v>15</v>
      </c>
      <c r="K3737">
        <v>18.399999999999999</v>
      </c>
      <c r="L3737">
        <v>1107.4000000000001</v>
      </c>
      <c r="M3737" t="s">
        <v>18</v>
      </c>
      <c r="N3737" t="s">
        <v>21</v>
      </c>
      <c r="O3737">
        <v>52</v>
      </c>
      <c r="P3737">
        <v>5</v>
      </c>
      <c r="Q3737" t="s">
        <v>2063</v>
      </c>
      <c r="R3737">
        <v>507</v>
      </c>
      <c r="S3737" s="3">
        <v>0.15</v>
      </c>
      <c r="T3737" s="6">
        <v>445.00000000000011</v>
      </c>
      <c r="U3737" t="s">
        <v>6341</v>
      </c>
      <c r="V3737">
        <v>2025</v>
      </c>
      <c r="W3737" t="s">
        <v>6331</v>
      </c>
      <c r="X3737" t="str">
        <f>_xlfn.XLOOKUP(Orders_C[[#This Row],[Product_ID]],Products_C[Product_ID],Products_C[Product_Name])</f>
        <v>Pepsi</v>
      </c>
      <c r="Y3737" t="str">
        <f>_xlfn.XLOOKUP(Orders_C[[#This Row],[Product_ID]],Products_C[Product_ID],Products_C[Category])</f>
        <v>Burger</v>
      </c>
      <c r="Z3737" t="str">
        <f>_xlfn.XLOOKUP(Orders_C[[#This Row],[Store_ID]],Stores_c[Store_ID],Stores_c[City])</f>
        <v>Rebekahside</v>
      </c>
      <c r="AA3737" t="str">
        <f>_xlfn.XLOOKUP(Orders_C[[#This Row],[Customer_ID]],Customers_c[Customer_ID],Customers_c[Customer_Name])</f>
        <v>Erin Steele MD</v>
      </c>
      <c r="AB3737" s="6">
        <f>Orders_C[[#This Row],[Quantity]]*Orders_C[[#This Row],[Unit_Price]]*(1-Orders_C[[#This Row],[Discount %]])+Orders_C[[#This Row],[Tax]]</f>
        <v>956.8</v>
      </c>
      <c r="AC3737" s="9">
        <f>(Orders_C[[#This Row],[Unit_Price]]*Orders_C[[#This Row],[Quantity]])-Orders_C[[#This Row],[Discount]]+Orders_C[[#This Row],[Tax]]</f>
        <v>1107.4000000000001</v>
      </c>
      <c r="AD3737" t="str">
        <f>IF(COUNTIF(Orders_C[[#All],[Customer_ID]],Orders_C[[#This Row],[Customer_ID]])&gt;1,"Repeat","New")</f>
        <v>Repeat</v>
      </c>
      <c r="AE3737" t="str" cm="1">
        <f t="array" ref="AE3737">_xlfn.XLOOKUP(Orders_C[[#This Row],[Store_ID]],Stores_c[[#All],[Store_ID]],Stores_c[[#All],[City]])</f>
        <v>Rebekahside</v>
      </c>
      <c r="AF3737" t="str" cm="1">
        <f t="array" ref="AF3737">_xlfn.XLOOKUP(Orders_C[[#This Row],[Store_ID]],Stores_c[[#All],[Store_ID]],Stores_c[[#All],[Manager_Name]])</f>
        <v>Mark Ray</v>
      </c>
      <c r="AG3737" t="str" cm="1">
        <f t="array" ref="AG3737">_xlfn.XLOOKUP(Orders_C[[#This Row],[Store_ID]],Stores_c[[#All],[Store_ID]],Stores_c[[#All],[Store_Type]])</f>
        <v>Drive-Thru</v>
      </c>
    </row>
    <row r="3738" spans="1:33" x14ac:dyDescent="0.25">
      <c r="A3738">
        <v>8506</v>
      </c>
      <c r="B3738" s="1">
        <v>45863</v>
      </c>
      <c r="C3738" s="2">
        <v>0.12012731481481481</v>
      </c>
      <c r="D3738">
        <v>1781</v>
      </c>
      <c r="E3738">
        <v>217</v>
      </c>
      <c r="F3738">
        <v>466</v>
      </c>
      <c r="G3738">
        <v>316</v>
      </c>
      <c r="H3738">
        <v>3</v>
      </c>
      <c r="I3738">
        <v>368</v>
      </c>
      <c r="J3738">
        <v>15</v>
      </c>
      <c r="K3738">
        <v>18.399999999999999</v>
      </c>
      <c r="L3738">
        <v>1107.4000000000001</v>
      </c>
      <c r="M3738" t="s">
        <v>19</v>
      </c>
      <c r="N3738" t="s">
        <v>21</v>
      </c>
      <c r="O3738">
        <v>42</v>
      </c>
      <c r="P3738">
        <v>3</v>
      </c>
      <c r="Q3738" t="s">
        <v>2529</v>
      </c>
      <c r="R3738">
        <v>509</v>
      </c>
      <c r="S3738" s="3">
        <v>0.15</v>
      </c>
      <c r="T3738" s="6">
        <v>445.00000000000011</v>
      </c>
      <c r="U3738" t="s">
        <v>6341</v>
      </c>
      <c r="V3738">
        <v>2025</v>
      </c>
      <c r="W3738" t="s">
        <v>6331</v>
      </c>
      <c r="X3738" t="str">
        <f>_xlfn.XLOOKUP(Orders_C[[#This Row],[Product_ID]],Products_C[Product_ID],Products_C[Product_Name])</f>
        <v>Popcorn Chicken</v>
      </c>
      <c r="Y3738" t="str">
        <f>_xlfn.XLOOKUP(Orders_C[[#This Row],[Product_ID]],Products_C[Product_ID],Products_C[Category])</f>
        <v>Dessert</v>
      </c>
      <c r="Z3738" t="str">
        <f>_xlfn.XLOOKUP(Orders_C[[#This Row],[Store_ID]],Stores_c[Store_ID],Stores_c[City])</f>
        <v>West Rebecca</v>
      </c>
      <c r="AA3738" t="str">
        <f>_xlfn.XLOOKUP(Orders_C[[#This Row],[Customer_ID]],Customers_c[Customer_ID],Customers_c[Customer_Name])</f>
        <v>Jennifer George</v>
      </c>
      <c r="AB3738" s="6">
        <f>Orders_C[[#This Row],[Quantity]]*Orders_C[[#This Row],[Unit_Price]]*(1-Orders_C[[#This Row],[Discount %]])+Orders_C[[#This Row],[Tax]]</f>
        <v>956.8</v>
      </c>
      <c r="AC3738" s="9">
        <f>(Orders_C[[#This Row],[Unit_Price]]*Orders_C[[#This Row],[Quantity]])-Orders_C[[#This Row],[Discount]]+Orders_C[[#This Row],[Tax]]</f>
        <v>1107.4000000000001</v>
      </c>
      <c r="AD3738" t="str">
        <f>IF(COUNTIF(Orders_C[[#All],[Customer_ID]],Orders_C[[#This Row],[Customer_ID]])&gt;1,"Repeat","New")</f>
        <v>Repeat</v>
      </c>
      <c r="AE3738" t="str" cm="1">
        <f t="array" ref="AE3738">_xlfn.XLOOKUP(Orders_C[[#This Row],[Store_ID]],Stores_c[[#All],[Store_ID]],Stores_c[[#All],[City]])</f>
        <v>West Rebecca</v>
      </c>
      <c r="AF3738" t="str" cm="1">
        <f t="array" ref="AF3738">_xlfn.XLOOKUP(Orders_C[[#This Row],[Store_ID]],Stores_c[[#All],[Store_ID]],Stores_c[[#All],[Manager_Name]])</f>
        <v>Albert Smith</v>
      </c>
      <c r="AG3738" t="str" cm="1">
        <f t="array" ref="AG3738">_xlfn.XLOOKUP(Orders_C[[#This Row],[Store_ID]],Stores_c[[#All],[Store_ID]],Stores_c[[#All],[Store_Type]])</f>
        <v>Mall</v>
      </c>
    </row>
    <row r="3739" spans="1:33" x14ac:dyDescent="0.25">
      <c r="A3739">
        <v>6537</v>
      </c>
      <c r="B3739" s="1">
        <v>46007</v>
      </c>
      <c r="C3739" s="2">
        <v>0.47782407407407407</v>
      </c>
      <c r="D3739">
        <v>1864</v>
      </c>
      <c r="E3739">
        <v>205</v>
      </c>
      <c r="F3739">
        <v>536</v>
      </c>
      <c r="G3739">
        <v>319</v>
      </c>
      <c r="H3739">
        <v>4</v>
      </c>
      <c r="I3739">
        <v>279</v>
      </c>
      <c r="J3739">
        <v>15</v>
      </c>
      <c r="K3739">
        <v>13.95</v>
      </c>
      <c r="L3739">
        <v>1114.95</v>
      </c>
      <c r="M3739" t="s">
        <v>18</v>
      </c>
      <c r="N3739" t="s">
        <v>22</v>
      </c>
      <c r="O3739">
        <v>59</v>
      </c>
      <c r="P3739">
        <v>3</v>
      </c>
      <c r="Q3739" t="s">
        <v>560</v>
      </c>
      <c r="R3739">
        <v>503</v>
      </c>
      <c r="S3739" s="3">
        <v>0.15</v>
      </c>
      <c r="T3739" s="6">
        <v>445.35</v>
      </c>
      <c r="U3739" t="s">
        <v>6328</v>
      </c>
      <c r="V3739">
        <v>2025</v>
      </c>
      <c r="W3739" t="s">
        <v>6331</v>
      </c>
      <c r="X3739" t="str">
        <f>_xlfn.XLOOKUP(Orders_C[[#This Row],[Product_ID]],Products_C[Product_ID],Products_C[Product_Name])</f>
        <v>Chocolate Lava Cake</v>
      </c>
      <c r="Y3739" t="str">
        <f>_xlfn.XLOOKUP(Orders_C[[#This Row],[Product_ID]],Products_C[Product_ID],Products_C[Category])</f>
        <v>Beverage</v>
      </c>
      <c r="Z3739" t="str">
        <f>_xlfn.XLOOKUP(Orders_C[[#This Row],[Store_ID]],Stores_c[Store_ID],Stores_c[City])</f>
        <v>Port Jacob</v>
      </c>
      <c r="AA3739" t="str">
        <f>_xlfn.XLOOKUP(Orders_C[[#This Row],[Customer_ID]],Customers_c[Customer_ID],Customers_c[Customer_Name])</f>
        <v>Miss Linda Thomas</v>
      </c>
      <c r="AB3739" s="6">
        <f>Orders_C[[#This Row],[Quantity]]*Orders_C[[#This Row],[Unit_Price]]*(1-Orders_C[[#This Row],[Discount %]])+Orders_C[[#This Row],[Tax]]</f>
        <v>962.55000000000007</v>
      </c>
      <c r="AC3739" s="9">
        <f>(Orders_C[[#This Row],[Unit_Price]]*Orders_C[[#This Row],[Quantity]])-Orders_C[[#This Row],[Discount]]+Orders_C[[#This Row],[Tax]]</f>
        <v>1114.95</v>
      </c>
      <c r="AD3739" t="str">
        <f>IF(COUNTIF(Orders_C[[#All],[Customer_ID]],Orders_C[[#This Row],[Customer_ID]])&gt;1,"Repeat","New")</f>
        <v>Repeat</v>
      </c>
      <c r="AE3739" t="str" cm="1">
        <f t="array" ref="AE3739">_xlfn.XLOOKUP(Orders_C[[#This Row],[Store_ID]],Stores_c[[#All],[Store_ID]],Stores_c[[#All],[City]])</f>
        <v>Port Jacob</v>
      </c>
      <c r="AF3739" t="str" cm="1">
        <f t="array" ref="AF3739">_xlfn.XLOOKUP(Orders_C[[#This Row],[Store_ID]],Stores_c[[#All],[Store_ID]],Stores_c[[#All],[Manager_Name]])</f>
        <v>David Harris</v>
      </c>
      <c r="AG3739" t="str" cm="1">
        <f t="array" ref="AG3739">_xlfn.XLOOKUP(Orders_C[[#This Row],[Store_ID]],Stores_c[[#All],[Store_ID]],Stores_c[[#All],[Store_Type]])</f>
        <v>Mall</v>
      </c>
    </row>
    <row r="3740" spans="1:33" x14ac:dyDescent="0.25">
      <c r="A3740">
        <v>10986</v>
      </c>
      <c r="B3740" s="1">
        <v>45815</v>
      </c>
      <c r="C3740" s="2">
        <v>3.9571759259259258E-2</v>
      </c>
      <c r="D3740">
        <v>1720</v>
      </c>
      <c r="E3740">
        <v>222</v>
      </c>
      <c r="F3740">
        <v>496</v>
      </c>
      <c r="G3740">
        <v>339</v>
      </c>
      <c r="H3740">
        <v>4</v>
      </c>
      <c r="I3740">
        <v>273</v>
      </c>
      <c r="J3740">
        <v>5</v>
      </c>
      <c r="K3740">
        <v>13.65</v>
      </c>
      <c r="L3740">
        <v>1100.6500000000001</v>
      </c>
      <c r="M3740" t="s">
        <v>18</v>
      </c>
      <c r="N3740" t="s">
        <v>22</v>
      </c>
      <c r="O3740">
        <v>21</v>
      </c>
      <c r="P3740">
        <v>2</v>
      </c>
      <c r="Q3740" t="s">
        <v>5009</v>
      </c>
      <c r="R3740">
        <v>507</v>
      </c>
      <c r="S3740" s="3">
        <v>0.05</v>
      </c>
      <c r="T3740" s="6">
        <v>445.45000000000016</v>
      </c>
      <c r="U3740" t="s">
        <v>6340</v>
      </c>
      <c r="V3740">
        <v>2025</v>
      </c>
      <c r="W3740" t="s">
        <v>6329</v>
      </c>
      <c r="X3740" t="str">
        <f>_xlfn.XLOOKUP(Orders_C[[#This Row],[Product_ID]],Products_C[Product_ID],Products_C[Product_Name])</f>
        <v>Veg Burger</v>
      </c>
      <c r="Y3740" t="str">
        <f>_xlfn.XLOOKUP(Orders_C[[#This Row],[Product_ID]],Products_C[Product_ID],Products_C[Category])</f>
        <v>Burger</v>
      </c>
      <c r="Z3740" t="str">
        <f>_xlfn.XLOOKUP(Orders_C[[#This Row],[Store_ID]],Stores_c[Store_ID],Stores_c[City])</f>
        <v>New Steven</v>
      </c>
      <c r="AA3740" t="str">
        <f>_xlfn.XLOOKUP(Orders_C[[#This Row],[Customer_ID]],Customers_c[Customer_ID],Customers_c[Customer_Name])</f>
        <v>Gina Calhoun</v>
      </c>
      <c r="AB3740" s="6">
        <f>Orders_C[[#This Row],[Quantity]]*Orders_C[[#This Row],[Unit_Price]]*(1-Orders_C[[#This Row],[Discount %]])+Orders_C[[#This Row],[Tax]]</f>
        <v>1051.05</v>
      </c>
      <c r="AC3740" s="9">
        <f>(Orders_C[[#This Row],[Unit_Price]]*Orders_C[[#This Row],[Quantity]])-Orders_C[[#This Row],[Discount]]+Orders_C[[#This Row],[Tax]]</f>
        <v>1100.6500000000001</v>
      </c>
      <c r="AD3740" t="str">
        <f>IF(COUNTIF(Orders_C[[#All],[Customer_ID]],Orders_C[[#This Row],[Customer_ID]])&gt;1,"Repeat","New")</f>
        <v>Repeat</v>
      </c>
      <c r="AE3740" t="str" cm="1">
        <f t="array" ref="AE3740">_xlfn.XLOOKUP(Orders_C[[#This Row],[Store_ID]],Stores_c[[#All],[Store_ID]],Stores_c[[#All],[City]])</f>
        <v>New Steven</v>
      </c>
      <c r="AF3740" t="str" cm="1">
        <f t="array" ref="AF3740">_xlfn.XLOOKUP(Orders_C[[#This Row],[Store_ID]],Stores_c[[#All],[Store_ID]],Stores_c[[#All],[Manager_Name]])</f>
        <v>Terri Martinez</v>
      </c>
      <c r="AG3740" t="str" cm="1">
        <f t="array" ref="AG3740">_xlfn.XLOOKUP(Orders_C[[#This Row],[Store_ID]],Stores_c[[#All],[Store_ID]],Stores_c[[#All],[Store_Type]])</f>
        <v>Drive-Thru</v>
      </c>
    </row>
    <row r="3741" spans="1:33" x14ac:dyDescent="0.25">
      <c r="A3741">
        <v>7315</v>
      </c>
      <c r="B3741" s="1">
        <v>45774</v>
      </c>
      <c r="C3741" s="2">
        <v>0.60614583333333338</v>
      </c>
      <c r="D3741">
        <v>1477</v>
      </c>
      <c r="E3741">
        <v>220</v>
      </c>
      <c r="F3741">
        <v>511</v>
      </c>
      <c r="G3741">
        <v>309</v>
      </c>
      <c r="H3741">
        <v>4</v>
      </c>
      <c r="I3741">
        <v>270</v>
      </c>
      <c r="J3741">
        <v>0</v>
      </c>
      <c r="K3741">
        <v>13.5</v>
      </c>
      <c r="L3741">
        <v>1093.5</v>
      </c>
      <c r="M3741" t="s">
        <v>20</v>
      </c>
      <c r="N3741" t="s">
        <v>21</v>
      </c>
      <c r="O3741">
        <v>41</v>
      </c>
      <c r="P3741">
        <v>3</v>
      </c>
      <c r="Q3741" t="s">
        <v>1338</v>
      </c>
      <c r="R3741">
        <v>505</v>
      </c>
      <c r="S3741" s="3">
        <v>0</v>
      </c>
      <c r="T3741" s="6">
        <v>445.5</v>
      </c>
      <c r="U3741" t="s">
        <v>6337</v>
      </c>
      <c r="V3741">
        <v>2025</v>
      </c>
      <c r="W3741" t="s">
        <v>6331</v>
      </c>
      <c r="X3741" t="str">
        <f>_xlfn.XLOOKUP(Orders_C[[#This Row],[Product_ID]],Products_C[Product_ID],Products_C[Product_Name])</f>
        <v>Chicken Bucket</v>
      </c>
      <c r="Y3741" t="str">
        <f>_xlfn.XLOOKUP(Orders_C[[#This Row],[Product_ID]],Products_C[Product_ID],Products_C[Category])</f>
        <v>Dessert</v>
      </c>
      <c r="Z3741" t="str">
        <f>_xlfn.XLOOKUP(Orders_C[[#This Row],[Store_ID]],Stores_c[Store_ID],Stores_c[City])</f>
        <v>Williamborough</v>
      </c>
      <c r="AA3741" t="str">
        <f>_xlfn.XLOOKUP(Orders_C[[#This Row],[Customer_ID]],Customers_c[Customer_ID],Customers_c[Customer_Name])</f>
        <v>David Olson</v>
      </c>
      <c r="AB3741" s="6">
        <f>Orders_C[[#This Row],[Quantity]]*Orders_C[[#This Row],[Unit_Price]]*(1-Orders_C[[#This Row],[Discount %]])+Orders_C[[#This Row],[Tax]]</f>
        <v>1093.5</v>
      </c>
      <c r="AC3741" s="9">
        <f>(Orders_C[[#This Row],[Unit_Price]]*Orders_C[[#This Row],[Quantity]])-Orders_C[[#This Row],[Discount]]+Orders_C[[#This Row],[Tax]]</f>
        <v>1093.5</v>
      </c>
      <c r="AD3741" t="str">
        <f>IF(COUNTIF(Orders_C[[#All],[Customer_ID]],Orders_C[[#This Row],[Customer_ID]])&gt;1,"Repeat","New")</f>
        <v>Repeat</v>
      </c>
      <c r="AE3741" t="str" cm="1">
        <f t="array" ref="AE3741">_xlfn.XLOOKUP(Orders_C[[#This Row],[Store_ID]],Stores_c[[#All],[Store_ID]],Stores_c[[#All],[City]])</f>
        <v>Williamborough</v>
      </c>
      <c r="AF3741" t="str" cm="1">
        <f t="array" ref="AF3741">_xlfn.XLOOKUP(Orders_C[[#This Row],[Store_ID]],Stores_c[[#All],[Store_ID]],Stores_c[[#All],[Manager_Name]])</f>
        <v>Michael Mcbride</v>
      </c>
      <c r="AG3741" t="str" cm="1">
        <f t="array" ref="AG3741">_xlfn.XLOOKUP(Orders_C[[#This Row],[Store_ID]],Stores_c[[#All],[Store_ID]],Stores_c[[#All],[Store_Type]])</f>
        <v>Mall</v>
      </c>
    </row>
    <row r="3742" spans="1:33" x14ac:dyDescent="0.25">
      <c r="A3742">
        <v>10529</v>
      </c>
      <c r="B3742" s="1">
        <v>45773</v>
      </c>
      <c r="C3742" s="2">
        <v>0.78686342592592595</v>
      </c>
      <c r="D3742">
        <v>1852</v>
      </c>
      <c r="E3742">
        <v>214</v>
      </c>
      <c r="F3742">
        <v>490</v>
      </c>
      <c r="G3742">
        <v>307</v>
      </c>
      <c r="H3742">
        <v>4</v>
      </c>
      <c r="I3742">
        <v>270</v>
      </c>
      <c r="J3742">
        <v>0</v>
      </c>
      <c r="K3742">
        <v>13.5</v>
      </c>
      <c r="L3742">
        <v>1093.5</v>
      </c>
      <c r="M3742" t="s">
        <v>20</v>
      </c>
      <c r="N3742" t="s">
        <v>23</v>
      </c>
      <c r="O3742">
        <v>59</v>
      </c>
      <c r="P3742">
        <v>3</v>
      </c>
      <c r="Q3742" t="s">
        <v>4552</v>
      </c>
      <c r="R3742">
        <v>507</v>
      </c>
      <c r="S3742" s="3">
        <v>0</v>
      </c>
      <c r="T3742" s="6">
        <v>445.5</v>
      </c>
      <c r="U3742" t="s">
        <v>6337</v>
      </c>
      <c r="V3742">
        <v>2025</v>
      </c>
      <c r="W3742" t="s">
        <v>6331</v>
      </c>
      <c r="X3742" t="str">
        <f>_xlfn.XLOOKUP(Orders_C[[#This Row],[Product_ID]],Products_C[Product_ID],Products_C[Product_Name])</f>
        <v>Chicken Wings</v>
      </c>
      <c r="Y3742" t="str">
        <f>_xlfn.XLOOKUP(Orders_C[[#This Row],[Product_ID]],Products_C[Product_ID],Products_C[Category])</f>
        <v>Chicken</v>
      </c>
      <c r="Z3742" t="str">
        <f>_xlfn.XLOOKUP(Orders_C[[#This Row],[Store_ID]],Stores_c[Store_ID],Stores_c[City])</f>
        <v>New Robert</v>
      </c>
      <c r="AA3742" t="str">
        <f>_xlfn.XLOOKUP(Orders_C[[#This Row],[Customer_ID]],Customers_c[Customer_ID],Customers_c[Customer_Name])</f>
        <v>Margaret Patel</v>
      </c>
      <c r="AB3742" s="6">
        <f>Orders_C[[#This Row],[Quantity]]*Orders_C[[#This Row],[Unit_Price]]*(1-Orders_C[[#This Row],[Discount %]])+Orders_C[[#This Row],[Tax]]</f>
        <v>1093.5</v>
      </c>
      <c r="AC3742" s="9">
        <f>(Orders_C[[#This Row],[Unit_Price]]*Orders_C[[#This Row],[Quantity]])-Orders_C[[#This Row],[Discount]]+Orders_C[[#This Row],[Tax]]</f>
        <v>1093.5</v>
      </c>
      <c r="AD3742" t="str">
        <f>IF(COUNTIF(Orders_C[[#All],[Customer_ID]],Orders_C[[#This Row],[Customer_ID]])&gt;1,"Repeat","New")</f>
        <v>Repeat</v>
      </c>
      <c r="AE3742" t="str" cm="1">
        <f t="array" ref="AE3742">_xlfn.XLOOKUP(Orders_C[[#This Row],[Store_ID]],Stores_c[[#All],[Store_ID]],Stores_c[[#All],[City]])</f>
        <v>New Robert</v>
      </c>
      <c r="AF3742" t="str" cm="1">
        <f t="array" ref="AF3742">_xlfn.XLOOKUP(Orders_C[[#This Row],[Store_ID]],Stores_c[[#All],[Store_ID]],Stores_c[[#All],[Manager_Name]])</f>
        <v>Krista Webb</v>
      </c>
      <c r="AG3742" t="str" cm="1">
        <f t="array" ref="AG3742">_xlfn.XLOOKUP(Orders_C[[#This Row],[Store_ID]],Stores_c[[#All],[Store_ID]],Stores_c[[#All],[Store_Type]])</f>
        <v>Drive-Thru</v>
      </c>
    </row>
    <row r="3743" spans="1:33" x14ac:dyDescent="0.25">
      <c r="A3743">
        <v>6779</v>
      </c>
      <c r="B3743" s="1">
        <v>45912</v>
      </c>
      <c r="C3743" s="2">
        <v>0.17336805555555557</v>
      </c>
      <c r="D3743">
        <v>1012</v>
      </c>
      <c r="E3743">
        <v>217</v>
      </c>
      <c r="F3743">
        <v>547</v>
      </c>
      <c r="G3743">
        <v>340</v>
      </c>
      <c r="H3743">
        <v>3</v>
      </c>
      <c r="I3743">
        <v>357</v>
      </c>
      <c r="J3743">
        <v>0</v>
      </c>
      <c r="K3743">
        <v>17.850000000000001</v>
      </c>
      <c r="L3743">
        <v>1088.8499999999999</v>
      </c>
      <c r="M3743" t="s">
        <v>20</v>
      </c>
      <c r="N3743" t="s">
        <v>21</v>
      </c>
      <c r="O3743">
        <v>19</v>
      </c>
      <c r="P3743">
        <v>1</v>
      </c>
      <c r="Q3743" t="s">
        <v>802</v>
      </c>
      <c r="R3743">
        <v>510</v>
      </c>
      <c r="S3743" s="3">
        <v>0</v>
      </c>
      <c r="T3743" s="6">
        <v>446.24999999999989</v>
      </c>
      <c r="U3743" t="s">
        <v>6335</v>
      </c>
      <c r="V3743">
        <v>2025</v>
      </c>
      <c r="W3743" t="s">
        <v>6333</v>
      </c>
      <c r="X3743" t="str">
        <f>_xlfn.XLOOKUP(Orders_C[[#This Row],[Product_ID]],Products_C[Product_ID],Products_C[Product_Name])</f>
        <v>Chocolate Lava Cake</v>
      </c>
      <c r="Y3743" t="str">
        <f>_xlfn.XLOOKUP(Orders_C[[#This Row],[Product_ID]],Products_C[Product_ID],Products_C[Category])</f>
        <v>Chicken</v>
      </c>
      <c r="Z3743" t="str">
        <f>_xlfn.XLOOKUP(Orders_C[[#This Row],[Store_ID]],Stores_c[Store_ID],Stores_c[City])</f>
        <v>West Rebecca</v>
      </c>
      <c r="AA3743" t="str">
        <f>_xlfn.XLOOKUP(Orders_C[[#This Row],[Customer_ID]],Customers_c[Customer_ID],Customers_c[Customer_Name])</f>
        <v>Alexis Reynolds</v>
      </c>
      <c r="AB3743" s="6">
        <f>Orders_C[[#This Row],[Quantity]]*Orders_C[[#This Row],[Unit_Price]]*(1-Orders_C[[#This Row],[Discount %]])+Orders_C[[#This Row],[Tax]]</f>
        <v>1088.8499999999999</v>
      </c>
      <c r="AC3743" s="9">
        <f>(Orders_C[[#This Row],[Unit_Price]]*Orders_C[[#This Row],[Quantity]])-Orders_C[[#This Row],[Discount]]+Orders_C[[#This Row],[Tax]]</f>
        <v>1088.8499999999999</v>
      </c>
      <c r="AD3743" t="str">
        <f>IF(COUNTIF(Orders_C[[#All],[Customer_ID]],Orders_C[[#This Row],[Customer_ID]])&gt;1,"Repeat","New")</f>
        <v>Repeat</v>
      </c>
      <c r="AE3743" t="str" cm="1">
        <f t="array" ref="AE3743">_xlfn.XLOOKUP(Orders_C[[#This Row],[Store_ID]],Stores_c[[#All],[Store_ID]],Stores_c[[#All],[City]])</f>
        <v>West Rebecca</v>
      </c>
      <c r="AF3743" t="str" cm="1">
        <f t="array" ref="AF3743">_xlfn.XLOOKUP(Orders_C[[#This Row],[Store_ID]],Stores_c[[#All],[Store_ID]],Stores_c[[#All],[Manager_Name]])</f>
        <v>Albert Smith</v>
      </c>
      <c r="AG3743" t="str" cm="1">
        <f t="array" ref="AG3743">_xlfn.XLOOKUP(Orders_C[[#This Row],[Store_ID]],Stores_c[[#All],[Store_ID]],Stores_c[[#All],[Store_Type]])</f>
        <v>Mall</v>
      </c>
    </row>
    <row r="3744" spans="1:33" x14ac:dyDescent="0.25">
      <c r="A3744">
        <v>9282</v>
      </c>
      <c r="B3744" s="1">
        <v>45972</v>
      </c>
      <c r="C3744" s="2">
        <v>0.21164351851851851</v>
      </c>
      <c r="D3744">
        <v>1371</v>
      </c>
      <c r="E3744">
        <v>225</v>
      </c>
      <c r="F3744">
        <v>469</v>
      </c>
      <c r="G3744">
        <v>326</v>
      </c>
      <c r="H3744">
        <v>3</v>
      </c>
      <c r="I3744">
        <v>361</v>
      </c>
      <c r="J3744">
        <v>5</v>
      </c>
      <c r="K3744">
        <v>18.05</v>
      </c>
      <c r="L3744">
        <v>1096.05</v>
      </c>
      <c r="M3744" t="s">
        <v>19</v>
      </c>
      <c r="N3744" t="s">
        <v>23</v>
      </c>
      <c r="O3744">
        <v>22</v>
      </c>
      <c r="P3744">
        <v>4</v>
      </c>
      <c r="Q3744" t="s">
        <v>3305</v>
      </c>
      <c r="R3744">
        <v>508</v>
      </c>
      <c r="S3744" s="3">
        <v>0.05</v>
      </c>
      <c r="T3744" s="6">
        <v>446.25</v>
      </c>
      <c r="U3744" t="s">
        <v>6336</v>
      </c>
      <c r="V3744">
        <v>2025</v>
      </c>
      <c r="W3744" t="s">
        <v>6329</v>
      </c>
      <c r="X3744" t="str">
        <f>_xlfn.XLOOKUP(Orders_C[[#This Row],[Product_ID]],Products_C[Product_ID],Products_C[Product_Name])</f>
        <v>Rice Bowl</v>
      </c>
      <c r="Y3744" t="str">
        <f>_xlfn.XLOOKUP(Orders_C[[#This Row],[Product_ID]],Products_C[Product_ID],Products_C[Category])</f>
        <v>Burger</v>
      </c>
      <c r="Z3744" t="str">
        <f>_xlfn.XLOOKUP(Orders_C[[#This Row],[Store_ID]],Stores_c[Store_ID],Stores_c[City])</f>
        <v>South Peter</v>
      </c>
      <c r="AA3744" t="str">
        <f>_xlfn.XLOOKUP(Orders_C[[#This Row],[Customer_ID]],Customers_c[Customer_ID],Customers_c[Customer_Name])</f>
        <v>Nicole Durham</v>
      </c>
      <c r="AB3744" s="6">
        <f>Orders_C[[#This Row],[Quantity]]*Orders_C[[#This Row],[Unit_Price]]*(1-Orders_C[[#This Row],[Discount %]])+Orders_C[[#This Row],[Tax]]</f>
        <v>1046.8999999999999</v>
      </c>
      <c r="AC3744" s="9">
        <f>(Orders_C[[#This Row],[Unit_Price]]*Orders_C[[#This Row],[Quantity]])-Orders_C[[#This Row],[Discount]]+Orders_C[[#This Row],[Tax]]</f>
        <v>1096.05</v>
      </c>
      <c r="AD3744" t="str">
        <f>IF(COUNTIF(Orders_C[[#All],[Customer_ID]],Orders_C[[#This Row],[Customer_ID]])&gt;1,"Repeat","New")</f>
        <v>Repeat</v>
      </c>
      <c r="AE3744" t="str" cm="1">
        <f t="array" ref="AE3744">_xlfn.XLOOKUP(Orders_C[[#This Row],[Store_ID]],Stores_c[[#All],[Store_ID]],Stores_c[[#All],[City]])</f>
        <v>South Peter</v>
      </c>
      <c r="AF3744" t="str" cm="1">
        <f t="array" ref="AF3744">_xlfn.XLOOKUP(Orders_C[[#This Row],[Store_ID]],Stores_c[[#All],[Store_ID]],Stores_c[[#All],[Manager_Name]])</f>
        <v>Gregory Lambert</v>
      </c>
      <c r="AG3744" t="str" cm="1">
        <f t="array" ref="AG3744">_xlfn.XLOOKUP(Orders_C[[#This Row],[Store_ID]],Stores_c[[#All],[Store_ID]],Stores_c[[#All],[Store_Type]])</f>
        <v>Street</v>
      </c>
    </row>
    <row r="3745" spans="1:33" x14ac:dyDescent="0.25">
      <c r="A3745">
        <v>10617</v>
      </c>
      <c r="B3745" s="1">
        <v>45980</v>
      </c>
      <c r="C3745" s="2">
        <v>0.40606481481481482</v>
      </c>
      <c r="D3745">
        <v>1075</v>
      </c>
      <c r="E3745">
        <v>210</v>
      </c>
      <c r="F3745">
        <v>441</v>
      </c>
      <c r="G3745">
        <v>302</v>
      </c>
      <c r="H3745">
        <v>3</v>
      </c>
      <c r="I3745">
        <v>365</v>
      </c>
      <c r="J3745">
        <v>10</v>
      </c>
      <c r="K3745">
        <v>18.25</v>
      </c>
      <c r="L3745">
        <v>1103.25</v>
      </c>
      <c r="M3745" t="s">
        <v>20</v>
      </c>
      <c r="N3745" t="s">
        <v>22</v>
      </c>
      <c r="O3745">
        <v>38</v>
      </c>
      <c r="P3745">
        <v>2</v>
      </c>
      <c r="Q3745" t="s">
        <v>4640</v>
      </c>
      <c r="R3745">
        <v>505</v>
      </c>
      <c r="S3745" s="3">
        <v>0.1</v>
      </c>
      <c r="T3745" s="6">
        <v>446.25</v>
      </c>
      <c r="U3745" t="s">
        <v>6336</v>
      </c>
      <c r="V3745">
        <v>2025</v>
      </c>
      <c r="W3745" t="s">
        <v>6329</v>
      </c>
      <c r="X3745" t="str">
        <f>_xlfn.XLOOKUP(Orders_C[[#This Row],[Product_ID]],Products_C[Product_ID],Products_C[Product_Name])</f>
        <v>Chicken Wings</v>
      </c>
      <c r="Y3745" t="str">
        <f>_xlfn.XLOOKUP(Orders_C[[#This Row],[Product_ID]],Products_C[Product_ID],Products_C[Category])</f>
        <v>Chicken</v>
      </c>
      <c r="Z3745" t="str">
        <f>_xlfn.XLOOKUP(Orders_C[[#This Row],[Store_ID]],Stores_c[Store_ID],Stores_c[City])</f>
        <v>East William</v>
      </c>
      <c r="AA3745" t="str">
        <f>_xlfn.XLOOKUP(Orders_C[[#This Row],[Customer_ID]],Customers_c[Customer_ID],Customers_c[Customer_Name])</f>
        <v>Christopher Frazier</v>
      </c>
      <c r="AB3745" s="6">
        <f>Orders_C[[#This Row],[Quantity]]*Orders_C[[#This Row],[Unit_Price]]*(1-Orders_C[[#This Row],[Discount %]])+Orders_C[[#This Row],[Tax]]</f>
        <v>1003.75</v>
      </c>
      <c r="AC3745" s="9">
        <f>(Orders_C[[#This Row],[Unit_Price]]*Orders_C[[#This Row],[Quantity]])-Orders_C[[#This Row],[Discount]]+Orders_C[[#This Row],[Tax]]</f>
        <v>1103.25</v>
      </c>
      <c r="AD3745" t="str">
        <f>IF(COUNTIF(Orders_C[[#All],[Customer_ID]],Orders_C[[#This Row],[Customer_ID]])&gt;1,"Repeat","New")</f>
        <v>Repeat</v>
      </c>
      <c r="AE3745" t="str" cm="1">
        <f t="array" ref="AE3745">_xlfn.XLOOKUP(Orders_C[[#This Row],[Store_ID]],Stores_c[[#All],[Store_ID]],Stores_c[[#All],[City]])</f>
        <v>East William</v>
      </c>
      <c r="AF3745" t="str" cm="1">
        <f t="array" ref="AF3745">_xlfn.XLOOKUP(Orders_C[[#This Row],[Store_ID]],Stores_c[[#All],[Store_ID]],Stores_c[[#All],[Manager_Name]])</f>
        <v>Victoria Butler</v>
      </c>
      <c r="AG3745" t="str" cm="1">
        <f t="array" ref="AG3745">_xlfn.XLOOKUP(Orders_C[[#This Row],[Store_ID]],Stores_c[[#All],[Store_ID]],Stores_c[[#All],[Store_Type]])</f>
        <v>Drive-Thru</v>
      </c>
    </row>
    <row r="3746" spans="1:33" x14ac:dyDescent="0.25">
      <c r="A3746">
        <v>6503</v>
      </c>
      <c r="B3746" s="1">
        <v>45857</v>
      </c>
      <c r="C3746" s="2">
        <v>0.12043981481481482</v>
      </c>
      <c r="D3746">
        <v>1438</v>
      </c>
      <c r="E3746">
        <v>222</v>
      </c>
      <c r="F3746">
        <v>498</v>
      </c>
      <c r="G3746">
        <v>313</v>
      </c>
      <c r="H3746">
        <v>3</v>
      </c>
      <c r="I3746">
        <v>369</v>
      </c>
      <c r="J3746">
        <v>15</v>
      </c>
      <c r="K3746">
        <v>18.45</v>
      </c>
      <c r="L3746">
        <v>1110.45</v>
      </c>
      <c r="M3746" t="s">
        <v>18</v>
      </c>
      <c r="N3746" t="s">
        <v>21</v>
      </c>
      <c r="O3746">
        <v>32</v>
      </c>
      <c r="P3746">
        <v>1</v>
      </c>
      <c r="Q3746" t="s">
        <v>526</v>
      </c>
      <c r="R3746">
        <v>501</v>
      </c>
      <c r="S3746" s="3">
        <v>0.15</v>
      </c>
      <c r="T3746" s="6">
        <v>446.25000000000011</v>
      </c>
      <c r="U3746" t="s">
        <v>6341</v>
      </c>
      <c r="V3746">
        <v>2025</v>
      </c>
      <c r="W3746" t="s">
        <v>6329</v>
      </c>
      <c r="X3746" t="str">
        <f>_xlfn.XLOOKUP(Orders_C[[#This Row],[Product_ID]],Products_C[Product_ID],Products_C[Product_Name])</f>
        <v>Rice Bowl</v>
      </c>
      <c r="Y3746" t="str">
        <f>_xlfn.XLOOKUP(Orders_C[[#This Row],[Product_ID]],Products_C[Product_ID],Products_C[Category])</f>
        <v>Beverage</v>
      </c>
      <c r="Z3746" t="str">
        <f>_xlfn.XLOOKUP(Orders_C[[#This Row],[Store_ID]],Stores_c[Store_ID],Stores_c[City])</f>
        <v>New Steven</v>
      </c>
      <c r="AA3746" t="str">
        <f>_xlfn.XLOOKUP(Orders_C[[#This Row],[Customer_ID]],Customers_c[Customer_ID],Customers_c[Customer_Name])</f>
        <v>Toni Hartman</v>
      </c>
      <c r="AB3746" s="6">
        <f>Orders_C[[#This Row],[Quantity]]*Orders_C[[#This Row],[Unit_Price]]*(1-Orders_C[[#This Row],[Discount %]])+Orders_C[[#This Row],[Tax]]</f>
        <v>959.4</v>
      </c>
      <c r="AC3746" s="9">
        <f>(Orders_C[[#This Row],[Unit_Price]]*Orders_C[[#This Row],[Quantity]])-Orders_C[[#This Row],[Discount]]+Orders_C[[#This Row],[Tax]]</f>
        <v>1110.45</v>
      </c>
      <c r="AD3746" t="str">
        <f>IF(COUNTIF(Orders_C[[#All],[Customer_ID]],Orders_C[[#This Row],[Customer_ID]])&gt;1,"Repeat","New")</f>
        <v>Repeat</v>
      </c>
      <c r="AE3746" t="str" cm="1">
        <f t="array" ref="AE3746">_xlfn.XLOOKUP(Orders_C[[#This Row],[Store_ID]],Stores_c[[#All],[Store_ID]],Stores_c[[#All],[City]])</f>
        <v>New Steven</v>
      </c>
      <c r="AF3746" t="str" cm="1">
        <f t="array" ref="AF3746">_xlfn.XLOOKUP(Orders_C[[#This Row],[Store_ID]],Stores_c[[#All],[Store_ID]],Stores_c[[#All],[Manager_Name]])</f>
        <v>Terri Martinez</v>
      </c>
      <c r="AG3746" t="str" cm="1">
        <f t="array" ref="AG3746">_xlfn.XLOOKUP(Orders_C[[#This Row],[Store_ID]],Stores_c[[#All],[Store_ID]],Stores_c[[#All],[Store_Type]])</f>
        <v>Drive-Thru</v>
      </c>
    </row>
    <row r="3747" spans="1:33" x14ac:dyDescent="0.25">
      <c r="A3747">
        <v>10823</v>
      </c>
      <c r="B3747" s="1">
        <v>46011</v>
      </c>
      <c r="C3747" s="2">
        <v>5.9837962962962961E-3</v>
      </c>
      <c r="D3747">
        <v>1189</v>
      </c>
      <c r="E3747">
        <v>204</v>
      </c>
      <c r="F3747">
        <v>481</v>
      </c>
      <c r="G3747">
        <v>340</v>
      </c>
      <c r="H3747">
        <v>3</v>
      </c>
      <c r="I3747">
        <v>369</v>
      </c>
      <c r="J3747">
        <v>15</v>
      </c>
      <c r="K3747">
        <v>18.45</v>
      </c>
      <c r="L3747">
        <v>1110.45</v>
      </c>
      <c r="M3747" t="s">
        <v>19</v>
      </c>
      <c r="N3747" t="s">
        <v>23</v>
      </c>
      <c r="O3747">
        <v>36</v>
      </c>
      <c r="P3747">
        <v>1</v>
      </c>
      <c r="Q3747" t="s">
        <v>4846</v>
      </c>
      <c r="R3747">
        <v>508</v>
      </c>
      <c r="S3747" s="3">
        <v>0.15</v>
      </c>
      <c r="T3747" s="6">
        <v>446.25000000000011</v>
      </c>
      <c r="U3747" t="s">
        <v>6328</v>
      </c>
      <c r="V3747">
        <v>2025</v>
      </c>
      <c r="W3747" t="s">
        <v>6329</v>
      </c>
      <c r="X3747" t="str">
        <f>_xlfn.XLOOKUP(Orders_C[[#This Row],[Product_ID]],Products_C[Product_ID],Products_C[Product_Name])</f>
        <v>Chocolate Lava Cake</v>
      </c>
      <c r="Y3747" t="str">
        <f>_xlfn.XLOOKUP(Orders_C[[#This Row],[Product_ID]],Products_C[Product_ID],Products_C[Category])</f>
        <v>Chicken</v>
      </c>
      <c r="Z3747" t="str">
        <f>_xlfn.XLOOKUP(Orders_C[[#This Row],[Store_ID]],Stores_c[Store_ID],Stores_c[City])</f>
        <v>New Robertfurt</v>
      </c>
      <c r="AA3747" t="str">
        <f>_xlfn.XLOOKUP(Orders_C[[#This Row],[Customer_ID]],Customers_c[Customer_ID],Customers_c[Customer_Name])</f>
        <v>Wayne Silva</v>
      </c>
      <c r="AB3747" s="6">
        <f>Orders_C[[#This Row],[Quantity]]*Orders_C[[#This Row],[Unit_Price]]*(1-Orders_C[[#This Row],[Discount %]])+Orders_C[[#This Row],[Tax]]</f>
        <v>959.4</v>
      </c>
      <c r="AC3747" s="9">
        <f>(Orders_C[[#This Row],[Unit_Price]]*Orders_C[[#This Row],[Quantity]])-Orders_C[[#This Row],[Discount]]+Orders_C[[#This Row],[Tax]]</f>
        <v>1110.45</v>
      </c>
      <c r="AD3747" t="str">
        <f>IF(COUNTIF(Orders_C[[#All],[Customer_ID]],Orders_C[[#This Row],[Customer_ID]])&gt;1,"Repeat","New")</f>
        <v>Repeat</v>
      </c>
      <c r="AE3747" t="str" cm="1">
        <f t="array" ref="AE3747">_xlfn.XLOOKUP(Orders_C[[#This Row],[Store_ID]],Stores_c[[#All],[Store_ID]],Stores_c[[#All],[City]])</f>
        <v>New Robertfurt</v>
      </c>
      <c r="AF3747" t="str" cm="1">
        <f t="array" ref="AF3747">_xlfn.XLOOKUP(Orders_C[[#This Row],[Store_ID]],Stores_c[[#All],[Store_ID]],Stores_c[[#All],[Manager_Name]])</f>
        <v>Tiffany Gomez</v>
      </c>
      <c r="AG3747" t="str" cm="1">
        <f t="array" ref="AG3747">_xlfn.XLOOKUP(Orders_C[[#This Row],[Store_ID]],Stores_c[[#All],[Store_ID]],Stores_c[[#All],[Store_Type]])</f>
        <v>Street</v>
      </c>
    </row>
    <row r="3748" spans="1:33" x14ac:dyDescent="0.25">
      <c r="A3748">
        <v>10072</v>
      </c>
      <c r="B3748" s="1">
        <v>45981</v>
      </c>
      <c r="C3748" s="2">
        <v>0.36097222222222225</v>
      </c>
      <c r="D3748">
        <v>1399</v>
      </c>
      <c r="E3748">
        <v>221</v>
      </c>
      <c r="F3748">
        <v>464</v>
      </c>
      <c r="G3748">
        <v>310</v>
      </c>
      <c r="H3748">
        <v>4</v>
      </c>
      <c r="I3748">
        <v>280</v>
      </c>
      <c r="J3748">
        <v>15</v>
      </c>
      <c r="K3748">
        <v>14</v>
      </c>
      <c r="L3748">
        <v>1119</v>
      </c>
      <c r="M3748" t="s">
        <v>20</v>
      </c>
      <c r="N3748" t="s">
        <v>21</v>
      </c>
      <c r="O3748">
        <v>55</v>
      </c>
      <c r="P3748">
        <v>1</v>
      </c>
      <c r="Q3748" t="s">
        <v>4095</v>
      </c>
      <c r="R3748">
        <v>504</v>
      </c>
      <c r="S3748" s="3">
        <v>0.15</v>
      </c>
      <c r="T3748" s="6">
        <v>447</v>
      </c>
      <c r="U3748" t="s">
        <v>6336</v>
      </c>
      <c r="V3748">
        <v>2025</v>
      </c>
      <c r="W3748" t="s">
        <v>6331</v>
      </c>
      <c r="X3748" t="str">
        <f>_xlfn.XLOOKUP(Orders_C[[#This Row],[Product_ID]],Products_C[Product_ID],Products_C[Product_Name])</f>
        <v>Chicken Bucket</v>
      </c>
      <c r="Y3748" t="str">
        <f>_xlfn.XLOOKUP(Orders_C[[#This Row],[Product_ID]],Products_C[Product_ID],Products_C[Category])</f>
        <v>Chicken</v>
      </c>
      <c r="Z3748" t="str">
        <f>_xlfn.XLOOKUP(Orders_C[[#This Row],[Store_ID]],Stores_c[Store_ID],Stores_c[City])</f>
        <v>Port Barbarabury</v>
      </c>
      <c r="AA3748" t="str">
        <f>_xlfn.XLOOKUP(Orders_C[[#This Row],[Customer_ID]],Customers_c[Customer_ID],Customers_c[Customer_Name])</f>
        <v>Monica Huang</v>
      </c>
      <c r="AB3748" s="6">
        <f>Orders_C[[#This Row],[Quantity]]*Orders_C[[#This Row],[Unit_Price]]*(1-Orders_C[[#This Row],[Discount %]])+Orders_C[[#This Row],[Tax]]</f>
        <v>966</v>
      </c>
      <c r="AC3748" s="9">
        <f>(Orders_C[[#This Row],[Unit_Price]]*Orders_C[[#This Row],[Quantity]])-Orders_C[[#This Row],[Discount]]+Orders_C[[#This Row],[Tax]]</f>
        <v>1119</v>
      </c>
      <c r="AD3748" t="str">
        <f>IF(COUNTIF(Orders_C[[#All],[Customer_ID]],Orders_C[[#This Row],[Customer_ID]])&gt;1,"Repeat","New")</f>
        <v>Repeat</v>
      </c>
      <c r="AE3748" t="str" cm="1">
        <f t="array" ref="AE3748">_xlfn.XLOOKUP(Orders_C[[#This Row],[Store_ID]],Stores_c[[#All],[Store_ID]],Stores_c[[#All],[City]])</f>
        <v>Port Barbarabury</v>
      </c>
      <c r="AF3748" t="str" cm="1">
        <f t="array" ref="AF3748">_xlfn.XLOOKUP(Orders_C[[#This Row],[Store_ID]],Stores_c[[#All],[Store_ID]],Stores_c[[#All],[Manager_Name]])</f>
        <v>Edward Nguyen</v>
      </c>
      <c r="AG3748" t="str" cm="1">
        <f t="array" ref="AG3748">_xlfn.XLOOKUP(Orders_C[[#This Row],[Store_ID]],Stores_c[[#All],[Store_ID]],Stores_c[[#All],[Store_Type]])</f>
        <v>Street</v>
      </c>
    </row>
    <row r="3749" spans="1:33" x14ac:dyDescent="0.25">
      <c r="A3749">
        <v>6955</v>
      </c>
      <c r="B3749" s="1">
        <v>45797</v>
      </c>
      <c r="C3749" s="2">
        <v>0.83304398148148151</v>
      </c>
      <c r="D3749">
        <v>1952</v>
      </c>
      <c r="E3749">
        <v>223</v>
      </c>
      <c r="F3749">
        <v>486</v>
      </c>
      <c r="G3749">
        <v>318</v>
      </c>
      <c r="H3749">
        <v>4</v>
      </c>
      <c r="I3749">
        <v>277</v>
      </c>
      <c r="J3749">
        <v>10</v>
      </c>
      <c r="K3749">
        <v>13.85</v>
      </c>
      <c r="L3749">
        <v>1111.8499999999999</v>
      </c>
      <c r="M3749" t="s">
        <v>19</v>
      </c>
      <c r="N3749" t="s">
        <v>22</v>
      </c>
      <c r="O3749">
        <v>40</v>
      </c>
      <c r="P3749">
        <v>2</v>
      </c>
      <c r="Q3749" t="s">
        <v>978</v>
      </c>
      <c r="R3749">
        <v>503</v>
      </c>
      <c r="S3749" s="3">
        <v>0.1</v>
      </c>
      <c r="T3749" s="6">
        <v>447.04999999999995</v>
      </c>
      <c r="U3749" t="s">
        <v>6339</v>
      </c>
      <c r="V3749">
        <v>2025</v>
      </c>
      <c r="W3749" t="s">
        <v>6329</v>
      </c>
      <c r="X3749" t="str">
        <f>_xlfn.XLOOKUP(Orders_C[[#This Row],[Product_ID]],Products_C[Product_ID],Products_C[Product_Name])</f>
        <v>Pepsi</v>
      </c>
      <c r="Y3749" t="str">
        <f>_xlfn.XLOOKUP(Orders_C[[#This Row],[Product_ID]],Products_C[Product_ID],Products_C[Category])</f>
        <v>Burger</v>
      </c>
      <c r="Z3749" t="str">
        <f>_xlfn.XLOOKUP(Orders_C[[#This Row],[Store_ID]],Stores_c[Store_ID],Stores_c[City])</f>
        <v>Chambershaven</v>
      </c>
      <c r="AA3749" t="str">
        <f>_xlfn.XLOOKUP(Orders_C[[#This Row],[Customer_ID]],Customers_c[Customer_ID],Customers_c[Customer_Name])</f>
        <v>John Spears</v>
      </c>
      <c r="AB3749" s="6">
        <f>Orders_C[[#This Row],[Quantity]]*Orders_C[[#This Row],[Unit_Price]]*(1-Orders_C[[#This Row],[Discount %]])+Orders_C[[#This Row],[Tax]]</f>
        <v>1011.0500000000001</v>
      </c>
      <c r="AC3749" s="9">
        <f>(Orders_C[[#This Row],[Unit_Price]]*Orders_C[[#This Row],[Quantity]])-Orders_C[[#This Row],[Discount]]+Orders_C[[#This Row],[Tax]]</f>
        <v>1111.8499999999999</v>
      </c>
      <c r="AD3749" t="str">
        <f>IF(COUNTIF(Orders_C[[#All],[Customer_ID]],Orders_C[[#This Row],[Customer_ID]])&gt;1,"Repeat","New")</f>
        <v>Repeat</v>
      </c>
      <c r="AE3749" t="str" cm="1">
        <f t="array" ref="AE3749">_xlfn.XLOOKUP(Orders_C[[#This Row],[Store_ID]],Stores_c[[#All],[Store_ID]],Stores_c[[#All],[City]])</f>
        <v>Chambershaven</v>
      </c>
      <c r="AF3749" t="str" cm="1">
        <f t="array" ref="AF3749">_xlfn.XLOOKUP(Orders_C[[#This Row],[Store_ID]],Stores_c[[#All],[Store_ID]],Stores_c[[#All],[Manager_Name]])</f>
        <v>Virginia Webster</v>
      </c>
      <c r="AG3749" t="str" cm="1">
        <f t="array" ref="AG3749">_xlfn.XLOOKUP(Orders_C[[#This Row],[Store_ID]],Stores_c[[#All],[Store_ID]],Stores_c[[#All],[Store_Type]])</f>
        <v>Street</v>
      </c>
    </row>
    <row r="3750" spans="1:33" x14ac:dyDescent="0.25">
      <c r="A3750">
        <v>10954</v>
      </c>
      <c r="B3750" s="1">
        <v>46020</v>
      </c>
      <c r="C3750" s="2">
        <v>0.14590277777777777</v>
      </c>
      <c r="D3750">
        <v>1278</v>
      </c>
      <c r="E3750">
        <v>210</v>
      </c>
      <c r="F3750">
        <v>405</v>
      </c>
      <c r="G3750">
        <v>317</v>
      </c>
      <c r="H3750">
        <v>3</v>
      </c>
      <c r="I3750">
        <v>362</v>
      </c>
      <c r="J3750">
        <v>5</v>
      </c>
      <c r="K3750">
        <v>18.100000000000001</v>
      </c>
      <c r="L3750">
        <v>1099.0999999999999</v>
      </c>
      <c r="M3750" t="s">
        <v>19</v>
      </c>
      <c r="N3750" t="s">
        <v>22</v>
      </c>
      <c r="O3750">
        <v>57</v>
      </c>
      <c r="P3750">
        <v>3</v>
      </c>
      <c r="Q3750" t="s">
        <v>4977</v>
      </c>
      <c r="R3750">
        <v>506</v>
      </c>
      <c r="S3750" s="3">
        <v>0.05</v>
      </c>
      <c r="T3750" s="6">
        <v>447.49999999999989</v>
      </c>
      <c r="U3750" t="s">
        <v>6328</v>
      </c>
      <c r="V3750">
        <v>2025</v>
      </c>
      <c r="W3750" t="s">
        <v>6331</v>
      </c>
      <c r="X3750" t="str">
        <f>_xlfn.XLOOKUP(Orders_C[[#This Row],[Product_ID]],Products_C[Product_ID],Products_C[Product_Name])</f>
        <v>Popcorn Chicken</v>
      </c>
      <c r="Y3750" t="str">
        <f>_xlfn.XLOOKUP(Orders_C[[#This Row],[Product_ID]],Products_C[Product_ID],Products_C[Category])</f>
        <v>Dessert</v>
      </c>
      <c r="Z3750" t="str">
        <f>_xlfn.XLOOKUP(Orders_C[[#This Row],[Store_ID]],Stores_c[Store_ID],Stores_c[City])</f>
        <v>East William</v>
      </c>
      <c r="AA3750" t="str">
        <f>_xlfn.XLOOKUP(Orders_C[[#This Row],[Customer_ID]],Customers_c[Customer_ID],Customers_c[Customer_Name])</f>
        <v>Amanda Horton</v>
      </c>
      <c r="AB3750" s="6">
        <f>Orders_C[[#This Row],[Quantity]]*Orders_C[[#This Row],[Unit_Price]]*(1-Orders_C[[#This Row],[Discount %]])+Orders_C[[#This Row],[Tax]]</f>
        <v>1049.8</v>
      </c>
      <c r="AC3750" s="9">
        <f>(Orders_C[[#This Row],[Unit_Price]]*Orders_C[[#This Row],[Quantity]])-Orders_C[[#This Row],[Discount]]+Orders_C[[#This Row],[Tax]]</f>
        <v>1099.0999999999999</v>
      </c>
      <c r="AD3750" t="str">
        <f>IF(COUNTIF(Orders_C[[#All],[Customer_ID]],Orders_C[[#This Row],[Customer_ID]])&gt;1,"Repeat","New")</f>
        <v>Repeat</v>
      </c>
      <c r="AE3750" t="str" cm="1">
        <f t="array" ref="AE3750">_xlfn.XLOOKUP(Orders_C[[#This Row],[Store_ID]],Stores_c[[#All],[Store_ID]],Stores_c[[#All],[City]])</f>
        <v>East William</v>
      </c>
      <c r="AF3750" t="str" cm="1">
        <f t="array" ref="AF3750">_xlfn.XLOOKUP(Orders_C[[#This Row],[Store_ID]],Stores_c[[#All],[Store_ID]],Stores_c[[#All],[Manager_Name]])</f>
        <v>Victoria Butler</v>
      </c>
      <c r="AG3750" t="str" cm="1">
        <f t="array" ref="AG3750">_xlfn.XLOOKUP(Orders_C[[#This Row],[Store_ID]],Stores_c[[#All],[Store_ID]],Stores_c[[#All],[Store_Type]])</f>
        <v>Drive-Thru</v>
      </c>
    </row>
    <row r="3751" spans="1:33" x14ac:dyDescent="0.25">
      <c r="A3751">
        <v>8987</v>
      </c>
      <c r="B3751" s="1">
        <v>45825</v>
      </c>
      <c r="C3751" s="2">
        <v>0.87965277777777773</v>
      </c>
      <c r="D3751">
        <v>1107</v>
      </c>
      <c r="E3751">
        <v>222</v>
      </c>
      <c r="F3751">
        <v>448</v>
      </c>
      <c r="G3751">
        <v>310</v>
      </c>
      <c r="H3751">
        <v>3</v>
      </c>
      <c r="I3751">
        <v>370</v>
      </c>
      <c r="J3751">
        <v>15</v>
      </c>
      <c r="K3751">
        <v>18.5</v>
      </c>
      <c r="L3751">
        <v>1113.5</v>
      </c>
      <c r="M3751" t="s">
        <v>19</v>
      </c>
      <c r="N3751" t="s">
        <v>22</v>
      </c>
      <c r="O3751">
        <v>11</v>
      </c>
      <c r="P3751">
        <v>1</v>
      </c>
      <c r="Q3751" t="s">
        <v>3010</v>
      </c>
      <c r="R3751">
        <v>501</v>
      </c>
      <c r="S3751" s="3">
        <v>0.15</v>
      </c>
      <c r="T3751" s="6">
        <v>447.5</v>
      </c>
      <c r="U3751" t="s">
        <v>6340</v>
      </c>
      <c r="V3751">
        <v>2025</v>
      </c>
      <c r="W3751" t="s">
        <v>6333</v>
      </c>
      <c r="X3751" t="str">
        <f>_xlfn.XLOOKUP(Orders_C[[#This Row],[Product_ID]],Products_C[Product_ID],Products_C[Product_Name])</f>
        <v>Chicken Bucket</v>
      </c>
      <c r="Y3751" t="str">
        <f>_xlfn.XLOOKUP(Orders_C[[#This Row],[Product_ID]],Products_C[Product_ID],Products_C[Category])</f>
        <v>Chicken</v>
      </c>
      <c r="Z3751" t="str">
        <f>_xlfn.XLOOKUP(Orders_C[[#This Row],[Store_ID]],Stores_c[Store_ID],Stores_c[City])</f>
        <v>New Steven</v>
      </c>
      <c r="AA3751" t="str">
        <f>_xlfn.XLOOKUP(Orders_C[[#This Row],[Customer_ID]],Customers_c[Customer_ID],Customers_c[Customer_Name])</f>
        <v>Kimberly Jenkins</v>
      </c>
      <c r="AB3751" s="6">
        <f>Orders_C[[#This Row],[Quantity]]*Orders_C[[#This Row],[Unit_Price]]*(1-Orders_C[[#This Row],[Discount %]])+Orders_C[[#This Row],[Tax]]</f>
        <v>962</v>
      </c>
      <c r="AC3751" s="9">
        <f>(Orders_C[[#This Row],[Unit_Price]]*Orders_C[[#This Row],[Quantity]])-Orders_C[[#This Row],[Discount]]+Orders_C[[#This Row],[Tax]]</f>
        <v>1113.5</v>
      </c>
      <c r="AD3751" t="str">
        <f>IF(COUNTIF(Orders_C[[#All],[Customer_ID]],Orders_C[[#This Row],[Customer_ID]])&gt;1,"Repeat","New")</f>
        <v>Repeat</v>
      </c>
      <c r="AE3751" t="str" cm="1">
        <f t="array" ref="AE3751">_xlfn.XLOOKUP(Orders_C[[#This Row],[Store_ID]],Stores_c[[#All],[Store_ID]],Stores_c[[#All],[City]])</f>
        <v>New Steven</v>
      </c>
      <c r="AF3751" t="str" cm="1">
        <f t="array" ref="AF3751">_xlfn.XLOOKUP(Orders_C[[#This Row],[Store_ID]],Stores_c[[#All],[Store_ID]],Stores_c[[#All],[Manager_Name]])</f>
        <v>Terri Martinez</v>
      </c>
      <c r="AG3751" t="str" cm="1">
        <f t="array" ref="AG3751">_xlfn.XLOOKUP(Orders_C[[#This Row],[Store_ID]],Stores_c[[#All],[Store_ID]],Stores_c[[#All],[Store_Type]])</f>
        <v>Drive-Thru</v>
      </c>
    </row>
    <row r="3752" spans="1:33" x14ac:dyDescent="0.25">
      <c r="A3752">
        <v>9151</v>
      </c>
      <c r="B3752" s="1">
        <v>45702</v>
      </c>
      <c r="C3752" s="2">
        <v>0.62946759259259255</v>
      </c>
      <c r="D3752">
        <v>1801</v>
      </c>
      <c r="E3752">
        <v>211</v>
      </c>
      <c r="F3752">
        <v>543</v>
      </c>
      <c r="G3752">
        <v>312</v>
      </c>
      <c r="H3752">
        <v>3</v>
      </c>
      <c r="I3752">
        <v>358</v>
      </c>
      <c r="J3752">
        <v>0</v>
      </c>
      <c r="K3752">
        <v>17.899999999999999</v>
      </c>
      <c r="L3752">
        <v>1091.9000000000001</v>
      </c>
      <c r="M3752" t="s">
        <v>20</v>
      </c>
      <c r="N3752" t="s">
        <v>21</v>
      </c>
      <c r="O3752">
        <v>28</v>
      </c>
      <c r="P3752">
        <v>1</v>
      </c>
      <c r="Q3752" t="s">
        <v>3174</v>
      </c>
      <c r="R3752">
        <v>506</v>
      </c>
      <c r="S3752" s="3">
        <v>0</v>
      </c>
      <c r="T3752" s="6">
        <v>447.50000000000011</v>
      </c>
      <c r="U3752" t="s">
        <v>6338</v>
      </c>
      <c r="V3752">
        <v>2025</v>
      </c>
      <c r="W3752" t="s">
        <v>6329</v>
      </c>
      <c r="X3752" t="str">
        <f>_xlfn.XLOOKUP(Orders_C[[#This Row],[Product_ID]],Products_C[Product_ID],Products_C[Product_Name])</f>
        <v>Veg Burger</v>
      </c>
      <c r="Y3752" t="str">
        <f>_xlfn.XLOOKUP(Orders_C[[#This Row],[Product_ID]],Products_C[Product_ID],Products_C[Category])</f>
        <v>Burger</v>
      </c>
      <c r="Z3752" t="str">
        <f>_xlfn.XLOOKUP(Orders_C[[#This Row],[Store_ID]],Stores_c[Store_ID],Stores_c[City])</f>
        <v>North Robertstad</v>
      </c>
      <c r="AA3752" t="str">
        <f>_xlfn.XLOOKUP(Orders_C[[#This Row],[Customer_ID]],Customers_c[Customer_ID],Customers_c[Customer_Name])</f>
        <v>Kristen Gordon</v>
      </c>
      <c r="AB3752" s="6">
        <f>Orders_C[[#This Row],[Quantity]]*Orders_C[[#This Row],[Unit_Price]]*(1-Orders_C[[#This Row],[Discount %]])+Orders_C[[#This Row],[Tax]]</f>
        <v>1091.9000000000001</v>
      </c>
      <c r="AC3752" s="9">
        <f>(Orders_C[[#This Row],[Unit_Price]]*Orders_C[[#This Row],[Quantity]])-Orders_C[[#This Row],[Discount]]+Orders_C[[#This Row],[Tax]]</f>
        <v>1091.9000000000001</v>
      </c>
      <c r="AD3752" t="str">
        <f>IF(COUNTIF(Orders_C[[#All],[Customer_ID]],Orders_C[[#This Row],[Customer_ID]])&gt;1,"Repeat","New")</f>
        <v>Repeat</v>
      </c>
      <c r="AE3752" t="str" cm="1">
        <f t="array" ref="AE3752">_xlfn.XLOOKUP(Orders_C[[#This Row],[Store_ID]],Stores_c[[#All],[Store_ID]],Stores_c[[#All],[City]])</f>
        <v>North Robertstad</v>
      </c>
      <c r="AF3752" t="str" cm="1">
        <f t="array" ref="AF3752">_xlfn.XLOOKUP(Orders_C[[#This Row],[Store_ID]],Stores_c[[#All],[Store_ID]],Stores_c[[#All],[Manager_Name]])</f>
        <v>Mary Lewis</v>
      </c>
      <c r="AG3752" t="str" cm="1">
        <f t="array" ref="AG3752">_xlfn.XLOOKUP(Orders_C[[#This Row],[Store_ID]],Stores_c[[#All],[Store_ID]],Stores_c[[#All],[Store_Type]])</f>
        <v>Street</v>
      </c>
    </row>
    <row r="3753" spans="1:33" x14ac:dyDescent="0.25">
      <c r="A3753">
        <v>8594</v>
      </c>
      <c r="B3753" s="1">
        <v>46000</v>
      </c>
      <c r="C3753" s="2">
        <v>0.3901736111111111</v>
      </c>
      <c r="D3753">
        <v>1578</v>
      </c>
      <c r="E3753">
        <v>204</v>
      </c>
      <c r="F3753">
        <v>428</v>
      </c>
      <c r="G3753">
        <v>327</v>
      </c>
      <c r="H3753">
        <v>4</v>
      </c>
      <c r="I3753">
        <v>281</v>
      </c>
      <c r="J3753">
        <v>15</v>
      </c>
      <c r="K3753">
        <v>14.05</v>
      </c>
      <c r="L3753">
        <v>1123.05</v>
      </c>
      <c r="M3753" t="s">
        <v>19</v>
      </c>
      <c r="N3753" t="s">
        <v>22</v>
      </c>
      <c r="O3753">
        <v>26</v>
      </c>
      <c r="P3753">
        <v>1</v>
      </c>
      <c r="Q3753" t="s">
        <v>2617</v>
      </c>
      <c r="R3753">
        <v>508</v>
      </c>
      <c r="S3753" s="3">
        <v>0.15</v>
      </c>
      <c r="T3753" s="6">
        <v>448.65</v>
      </c>
      <c r="U3753" t="s">
        <v>6328</v>
      </c>
      <c r="V3753">
        <v>2025</v>
      </c>
      <c r="W3753" t="s">
        <v>6329</v>
      </c>
      <c r="X3753" t="str">
        <f>_xlfn.XLOOKUP(Orders_C[[#This Row],[Product_ID]],Products_C[Product_ID],Products_C[Product_Name])</f>
        <v>Wrap</v>
      </c>
      <c r="Y3753" t="str">
        <f>_xlfn.XLOOKUP(Orders_C[[#This Row],[Product_ID]],Products_C[Product_ID],Products_C[Category])</f>
        <v>Chicken</v>
      </c>
      <c r="Z3753" t="str">
        <f>_xlfn.XLOOKUP(Orders_C[[#This Row],[Store_ID]],Stores_c[Store_ID],Stores_c[City])</f>
        <v>New Robertfurt</v>
      </c>
      <c r="AA3753" t="str">
        <f>_xlfn.XLOOKUP(Orders_C[[#This Row],[Customer_ID]],Customers_c[Customer_ID],Customers_c[Customer_Name])</f>
        <v>Donna Hale</v>
      </c>
      <c r="AB3753" s="6">
        <f>Orders_C[[#This Row],[Quantity]]*Orders_C[[#This Row],[Unit_Price]]*(1-Orders_C[[#This Row],[Discount %]])+Orders_C[[#This Row],[Tax]]</f>
        <v>969.44999999999993</v>
      </c>
      <c r="AC3753" s="9">
        <f>(Orders_C[[#This Row],[Unit_Price]]*Orders_C[[#This Row],[Quantity]])-Orders_C[[#This Row],[Discount]]+Orders_C[[#This Row],[Tax]]</f>
        <v>1123.05</v>
      </c>
      <c r="AD3753" t="str">
        <f>IF(COUNTIF(Orders_C[[#All],[Customer_ID]],Orders_C[[#This Row],[Customer_ID]])&gt;1,"Repeat","New")</f>
        <v>Repeat</v>
      </c>
      <c r="AE3753" t="str" cm="1">
        <f t="array" ref="AE3753">_xlfn.XLOOKUP(Orders_C[[#This Row],[Store_ID]],Stores_c[[#All],[Store_ID]],Stores_c[[#All],[City]])</f>
        <v>New Robertfurt</v>
      </c>
      <c r="AF3753" t="str" cm="1">
        <f t="array" ref="AF3753">_xlfn.XLOOKUP(Orders_C[[#This Row],[Store_ID]],Stores_c[[#All],[Store_ID]],Stores_c[[#All],[Manager_Name]])</f>
        <v>Tiffany Gomez</v>
      </c>
      <c r="AG3753" t="str" cm="1">
        <f t="array" ref="AG3753">_xlfn.XLOOKUP(Orders_C[[#This Row],[Store_ID]],Stores_c[[#All],[Store_ID]],Stores_c[[#All],[Store_Type]])</f>
        <v>Street</v>
      </c>
    </row>
    <row r="3754" spans="1:33" x14ac:dyDescent="0.25">
      <c r="A3754">
        <v>6072</v>
      </c>
      <c r="B3754" s="1">
        <v>45982</v>
      </c>
      <c r="C3754" s="2">
        <v>0.22282407407407406</v>
      </c>
      <c r="D3754">
        <v>1032</v>
      </c>
      <c r="E3754">
        <v>210</v>
      </c>
      <c r="F3754">
        <v>496</v>
      </c>
      <c r="G3754">
        <v>316</v>
      </c>
      <c r="H3754">
        <v>4</v>
      </c>
      <c r="I3754">
        <v>278</v>
      </c>
      <c r="J3754">
        <v>10</v>
      </c>
      <c r="K3754">
        <v>13.9</v>
      </c>
      <c r="L3754">
        <v>1115.9000000000001</v>
      </c>
      <c r="M3754" t="s">
        <v>18</v>
      </c>
      <c r="N3754" t="s">
        <v>23</v>
      </c>
      <c r="O3754">
        <v>13</v>
      </c>
      <c r="P3754">
        <v>2</v>
      </c>
      <c r="Q3754" t="s">
        <v>95</v>
      </c>
      <c r="R3754">
        <v>503</v>
      </c>
      <c r="S3754" s="3">
        <v>0.1</v>
      </c>
      <c r="T3754" s="6">
        <v>448.70000000000016</v>
      </c>
      <c r="U3754" t="s">
        <v>6336</v>
      </c>
      <c r="V3754">
        <v>2025</v>
      </c>
      <c r="W3754" t="s">
        <v>6333</v>
      </c>
      <c r="X3754" t="str">
        <f>_xlfn.XLOOKUP(Orders_C[[#This Row],[Product_ID]],Products_C[Product_ID],Products_C[Product_Name])</f>
        <v>Popcorn Chicken</v>
      </c>
      <c r="Y3754" t="str">
        <f>_xlfn.XLOOKUP(Orders_C[[#This Row],[Product_ID]],Products_C[Product_ID],Products_C[Category])</f>
        <v>Dessert</v>
      </c>
      <c r="Z3754" t="str">
        <f>_xlfn.XLOOKUP(Orders_C[[#This Row],[Store_ID]],Stores_c[Store_ID],Stores_c[City])</f>
        <v>East William</v>
      </c>
      <c r="AA3754" t="str">
        <f>_xlfn.XLOOKUP(Orders_C[[#This Row],[Customer_ID]],Customers_c[Customer_ID],Customers_c[Customer_Name])</f>
        <v>Amanda Watson</v>
      </c>
      <c r="AB3754" s="6">
        <f>Orders_C[[#This Row],[Quantity]]*Orders_C[[#This Row],[Unit_Price]]*(1-Orders_C[[#This Row],[Discount %]])+Orders_C[[#This Row],[Tax]]</f>
        <v>1014.7</v>
      </c>
      <c r="AC3754" s="9">
        <f>(Orders_C[[#This Row],[Unit_Price]]*Orders_C[[#This Row],[Quantity]])-Orders_C[[#This Row],[Discount]]+Orders_C[[#This Row],[Tax]]</f>
        <v>1115.9000000000001</v>
      </c>
      <c r="AD3754" t="str">
        <f>IF(COUNTIF(Orders_C[[#All],[Customer_ID]],Orders_C[[#This Row],[Customer_ID]])&gt;1,"Repeat","New")</f>
        <v>Repeat</v>
      </c>
      <c r="AE3754" t="str" cm="1">
        <f t="array" ref="AE3754">_xlfn.XLOOKUP(Orders_C[[#This Row],[Store_ID]],Stores_c[[#All],[Store_ID]],Stores_c[[#All],[City]])</f>
        <v>East William</v>
      </c>
      <c r="AF3754" t="str" cm="1">
        <f t="array" ref="AF3754">_xlfn.XLOOKUP(Orders_C[[#This Row],[Store_ID]],Stores_c[[#All],[Store_ID]],Stores_c[[#All],[Manager_Name]])</f>
        <v>Victoria Butler</v>
      </c>
      <c r="AG3754" t="str" cm="1">
        <f t="array" ref="AG3754">_xlfn.XLOOKUP(Orders_C[[#This Row],[Store_ID]],Stores_c[[#All],[Store_ID]],Stores_c[[#All],[Store_Type]])</f>
        <v>Drive-Thru</v>
      </c>
    </row>
    <row r="3755" spans="1:33" x14ac:dyDescent="0.25">
      <c r="A3755">
        <v>8069</v>
      </c>
      <c r="B3755" s="1">
        <v>45855</v>
      </c>
      <c r="C3755" s="2">
        <v>0.31090277777777775</v>
      </c>
      <c r="D3755">
        <v>1530</v>
      </c>
      <c r="E3755">
        <v>219</v>
      </c>
      <c r="F3755">
        <v>512</v>
      </c>
      <c r="G3755">
        <v>332</v>
      </c>
      <c r="H3755">
        <v>4</v>
      </c>
      <c r="I3755">
        <v>278</v>
      </c>
      <c r="J3755">
        <v>10</v>
      </c>
      <c r="K3755">
        <v>13.9</v>
      </c>
      <c r="L3755">
        <v>1115.9000000000001</v>
      </c>
      <c r="M3755" t="s">
        <v>20</v>
      </c>
      <c r="N3755" t="s">
        <v>22</v>
      </c>
      <c r="O3755">
        <v>47</v>
      </c>
      <c r="P3755">
        <v>2</v>
      </c>
      <c r="Q3755" t="s">
        <v>2092</v>
      </c>
      <c r="R3755">
        <v>510</v>
      </c>
      <c r="S3755" s="3">
        <v>0.1</v>
      </c>
      <c r="T3755" s="6">
        <v>448.70000000000016</v>
      </c>
      <c r="U3755" t="s">
        <v>6341</v>
      </c>
      <c r="V3755">
        <v>2025</v>
      </c>
      <c r="W3755" t="s">
        <v>6331</v>
      </c>
      <c r="X3755" t="str">
        <f>_xlfn.XLOOKUP(Orders_C[[#This Row],[Product_ID]],Products_C[Product_ID],Products_C[Product_Name])</f>
        <v>Zinger Burger</v>
      </c>
      <c r="Y3755" t="str">
        <f>_xlfn.XLOOKUP(Orders_C[[#This Row],[Product_ID]],Products_C[Product_ID],Products_C[Category])</f>
        <v>Beverage</v>
      </c>
      <c r="Z3755" t="str">
        <f>_xlfn.XLOOKUP(Orders_C[[#This Row],[Store_ID]],Stores_c[Store_ID],Stores_c[City])</f>
        <v>Lake David</v>
      </c>
      <c r="AA3755" t="str">
        <f>_xlfn.XLOOKUP(Orders_C[[#This Row],[Customer_ID]],Customers_c[Customer_ID],Customers_c[Customer_Name])</f>
        <v>Erik Bell</v>
      </c>
      <c r="AB3755" s="6">
        <f>Orders_C[[#This Row],[Quantity]]*Orders_C[[#This Row],[Unit_Price]]*(1-Orders_C[[#This Row],[Discount %]])+Orders_C[[#This Row],[Tax]]</f>
        <v>1014.7</v>
      </c>
      <c r="AC3755" s="9">
        <f>(Orders_C[[#This Row],[Unit_Price]]*Orders_C[[#This Row],[Quantity]])-Orders_C[[#This Row],[Discount]]+Orders_C[[#This Row],[Tax]]</f>
        <v>1115.9000000000001</v>
      </c>
      <c r="AD3755" t="str">
        <f>IF(COUNTIF(Orders_C[[#All],[Customer_ID]],Orders_C[[#This Row],[Customer_ID]])&gt;1,"Repeat","New")</f>
        <v>Repeat</v>
      </c>
      <c r="AE3755" t="str" cm="1">
        <f t="array" ref="AE3755">_xlfn.XLOOKUP(Orders_C[[#This Row],[Store_ID]],Stores_c[[#All],[Store_ID]],Stores_c[[#All],[City]])</f>
        <v>Lake David</v>
      </c>
      <c r="AF3755" t="str" cm="1">
        <f t="array" ref="AF3755">_xlfn.XLOOKUP(Orders_C[[#This Row],[Store_ID]],Stores_c[[#All],[Store_ID]],Stores_c[[#All],[Manager_Name]])</f>
        <v>Joshua Hines</v>
      </c>
      <c r="AG3755" t="str" cm="1">
        <f t="array" ref="AG3755">_xlfn.XLOOKUP(Orders_C[[#This Row],[Store_ID]],Stores_c[[#All],[Store_ID]],Stores_c[[#All],[Store_Type]])</f>
        <v>Street</v>
      </c>
    </row>
    <row r="3756" spans="1:33" x14ac:dyDescent="0.25">
      <c r="A3756">
        <v>7216</v>
      </c>
      <c r="B3756" s="1">
        <v>45820</v>
      </c>
      <c r="C3756" s="2">
        <v>0.20028935185185184</v>
      </c>
      <c r="D3756">
        <v>1309</v>
      </c>
      <c r="E3756">
        <v>218</v>
      </c>
      <c r="F3756">
        <v>427</v>
      </c>
      <c r="G3756">
        <v>330</v>
      </c>
      <c r="H3756">
        <v>3</v>
      </c>
      <c r="I3756">
        <v>367</v>
      </c>
      <c r="J3756">
        <v>10</v>
      </c>
      <c r="K3756">
        <v>18.350000000000001</v>
      </c>
      <c r="L3756">
        <v>1109.3499999999999</v>
      </c>
      <c r="M3756" t="s">
        <v>18</v>
      </c>
      <c r="N3756" t="s">
        <v>23</v>
      </c>
      <c r="O3756">
        <v>57</v>
      </c>
      <c r="P3756">
        <v>3</v>
      </c>
      <c r="Q3756" t="s">
        <v>1239</v>
      </c>
      <c r="R3756">
        <v>502</v>
      </c>
      <c r="S3756" s="3">
        <v>0.1</v>
      </c>
      <c r="T3756" s="6">
        <v>448.74999999999989</v>
      </c>
      <c r="U3756" t="s">
        <v>6340</v>
      </c>
      <c r="V3756">
        <v>2025</v>
      </c>
      <c r="W3756" t="s">
        <v>6331</v>
      </c>
      <c r="X3756" t="str">
        <f>_xlfn.XLOOKUP(Orders_C[[#This Row],[Product_ID]],Products_C[Product_ID],Products_C[Product_Name])</f>
        <v>Rice Bowl</v>
      </c>
      <c r="Y3756" t="str">
        <f>_xlfn.XLOOKUP(Orders_C[[#This Row],[Product_ID]],Products_C[Product_ID],Products_C[Category])</f>
        <v>Beverage</v>
      </c>
      <c r="Z3756" t="str">
        <f>_xlfn.XLOOKUP(Orders_C[[#This Row],[Store_ID]],Stores_c[Store_ID],Stores_c[City])</f>
        <v>East Johnport</v>
      </c>
      <c r="AA3756" t="str">
        <f>_xlfn.XLOOKUP(Orders_C[[#This Row],[Customer_ID]],Customers_c[Customer_ID],Customers_c[Customer_Name])</f>
        <v>Matthew Taylor</v>
      </c>
      <c r="AB3756" s="6">
        <f>Orders_C[[#This Row],[Quantity]]*Orders_C[[#This Row],[Unit_Price]]*(1-Orders_C[[#This Row],[Discount %]])+Orders_C[[#This Row],[Tax]]</f>
        <v>1009.25</v>
      </c>
      <c r="AC3756" s="9">
        <f>(Orders_C[[#This Row],[Unit_Price]]*Orders_C[[#This Row],[Quantity]])-Orders_C[[#This Row],[Discount]]+Orders_C[[#This Row],[Tax]]</f>
        <v>1109.3499999999999</v>
      </c>
      <c r="AD3756" t="str">
        <f>IF(COUNTIF(Orders_C[[#All],[Customer_ID]],Orders_C[[#This Row],[Customer_ID]])&gt;1,"Repeat","New")</f>
        <v>Repeat</v>
      </c>
      <c r="AE3756" t="str" cm="1">
        <f t="array" ref="AE3756">_xlfn.XLOOKUP(Orders_C[[#This Row],[Store_ID]],Stores_c[[#All],[Store_ID]],Stores_c[[#All],[City]])</f>
        <v>East Johnport</v>
      </c>
      <c r="AF3756" t="str" cm="1">
        <f t="array" ref="AF3756">_xlfn.XLOOKUP(Orders_C[[#This Row],[Store_ID]],Stores_c[[#All],[Store_ID]],Stores_c[[#All],[Manager_Name]])</f>
        <v>Mr. Matthew Murillo III</v>
      </c>
      <c r="AG3756" t="str" cm="1">
        <f t="array" ref="AG3756">_xlfn.XLOOKUP(Orders_C[[#This Row],[Store_ID]],Stores_c[[#All],[Store_ID]],Stores_c[[#All],[Store_Type]])</f>
        <v>Street</v>
      </c>
    </row>
    <row r="3757" spans="1:33" x14ac:dyDescent="0.25">
      <c r="A3757">
        <v>6812</v>
      </c>
      <c r="B3757" s="1">
        <v>45817</v>
      </c>
      <c r="C3757" s="2">
        <v>7.5486111111111115E-2</v>
      </c>
      <c r="D3757">
        <v>1878</v>
      </c>
      <c r="E3757">
        <v>214</v>
      </c>
      <c r="F3757">
        <v>468</v>
      </c>
      <c r="G3757">
        <v>302</v>
      </c>
      <c r="H3757">
        <v>4</v>
      </c>
      <c r="I3757">
        <v>275</v>
      </c>
      <c r="J3757">
        <v>5</v>
      </c>
      <c r="K3757">
        <v>13.75</v>
      </c>
      <c r="L3757">
        <v>1108.75</v>
      </c>
      <c r="M3757" t="s">
        <v>20</v>
      </c>
      <c r="N3757" t="s">
        <v>23</v>
      </c>
      <c r="O3757">
        <v>26</v>
      </c>
      <c r="P3757">
        <v>3</v>
      </c>
      <c r="Q3757" t="s">
        <v>835</v>
      </c>
      <c r="R3757">
        <v>507</v>
      </c>
      <c r="S3757" s="3">
        <v>0.05</v>
      </c>
      <c r="T3757" s="6">
        <v>448.75</v>
      </c>
      <c r="U3757" t="s">
        <v>6340</v>
      </c>
      <c r="V3757">
        <v>2025</v>
      </c>
      <c r="W3757" t="s">
        <v>6329</v>
      </c>
      <c r="X3757" t="str">
        <f>_xlfn.XLOOKUP(Orders_C[[#This Row],[Product_ID]],Products_C[Product_ID],Products_C[Product_Name])</f>
        <v>Chicken Wings</v>
      </c>
      <c r="Y3757" t="str">
        <f>_xlfn.XLOOKUP(Orders_C[[#This Row],[Product_ID]],Products_C[Product_ID],Products_C[Category])</f>
        <v>Chicken</v>
      </c>
      <c r="Z3757" t="str">
        <f>_xlfn.XLOOKUP(Orders_C[[#This Row],[Store_ID]],Stores_c[Store_ID],Stores_c[City])</f>
        <v>New Robert</v>
      </c>
      <c r="AA3757" t="str">
        <f>_xlfn.XLOOKUP(Orders_C[[#This Row],[Customer_ID]],Customers_c[Customer_ID],Customers_c[Customer_Name])</f>
        <v>Robin Jacobs</v>
      </c>
      <c r="AB3757" s="6">
        <f>Orders_C[[#This Row],[Quantity]]*Orders_C[[#This Row],[Unit_Price]]*(1-Orders_C[[#This Row],[Discount %]])+Orders_C[[#This Row],[Tax]]</f>
        <v>1058.75</v>
      </c>
      <c r="AC3757" s="9">
        <f>(Orders_C[[#This Row],[Unit_Price]]*Orders_C[[#This Row],[Quantity]])-Orders_C[[#This Row],[Discount]]+Orders_C[[#This Row],[Tax]]</f>
        <v>1108.75</v>
      </c>
      <c r="AD3757" t="str">
        <f>IF(COUNTIF(Orders_C[[#All],[Customer_ID]],Orders_C[[#This Row],[Customer_ID]])&gt;1,"Repeat","New")</f>
        <v>Repeat</v>
      </c>
      <c r="AE3757" t="str" cm="1">
        <f t="array" ref="AE3757">_xlfn.XLOOKUP(Orders_C[[#This Row],[Store_ID]],Stores_c[[#All],[Store_ID]],Stores_c[[#All],[City]])</f>
        <v>New Robert</v>
      </c>
      <c r="AF3757" t="str" cm="1">
        <f t="array" ref="AF3757">_xlfn.XLOOKUP(Orders_C[[#This Row],[Store_ID]],Stores_c[[#All],[Store_ID]],Stores_c[[#All],[Manager_Name]])</f>
        <v>Krista Webb</v>
      </c>
      <c r="AG3757" t="str" cm="1">
        <f t="array" ref="AG3757">_xlfn.XLOOKUP(Orders_C[[#This Row],[Store_ID]],Stores_c[[#All],[Store_ID]],Stores_c[[#All],[Store_Type]])</f>
        <v>Drive-Thru</v>
      </c>
    </row>
    <row r="3758" spans="1:33" x14ac:dyDescent="0.25">
      <c r="A3758">
        <v>7130</v>
      </c>
      <c r="B3758" s="1">
        <v>45916</v>
      </c>
      <c r="C3758" s="2">
        <v>0.56332175925925931</v>
      </c>
      <c r="D3758">
        <v>1524</v>
      </c>
      <c r="E3758">
        <v>214</v>
      </c>
      <c r="F3758">
        <v>493</v>
      </c>
      <c r="G3758">
        <v>335</v>
      </c>
      <c r="H3758">
        <v>3</v>
      </c>
      <c r="I3758">
        <v>371</v>
      </c>
      <c r="J3758">
        <v>15</v>
      </c>
      <c r="K3758">
        <v>18.55</v>
      </c>
      <c r="L3758">
        <v>1116.55</v>
      </c>
      <c r="M3758" t="s">
        <v>19</v>
      </c>
      <c r="N3758" t="s">
        <v>23</v>
      </c>
      <c r="O3758">
        <v>54</v>
      </c>
      <c r="P3758">
        <v>5</v>
      </c>
      <c r="Q3758" t="s">
        <v>1153</v>
      </c>
      <c r="R3758">
        <v>501</v>
      </c>
      <c r="S3758" s="3">
        <v>0.15</v>
      </c>
      <c r="T3758" s="6">
        <v>448.75</v>
      </c>
      <c r="U3758" t="s">
        <v>6335</v>
      </c>
      <c r="V3758">
        <v>2025</v>
      </c>
      <c r="W3758" t="s">
        <v>6331</v>
      </c>
      <c r="X3758" t="str">
        <f>_xlfn.XLOOKUP(Orders_C[[#This Row],[Product_ID]],Products_C[Product_ID],Products_C[Product_Name])</f>
        <v>Krushers</v>
      </c>
      <c r="Y3758" t="str">
        <f>_xlfn.XLOOKUP(Orders_C[[#This Row],[Product_ID]],Products_C[Product_ID],Products_C[Category])</f>
        <v>Chicken</v>
      </c>
      <c r="Z3758" t="str">
        <f>_xlfn.XLOOKUP(Orders_C[[#This Row],[Store_ID]],Stores_c[Store_ID],Stores_c[City])</f>
        <v>New Robert</v>
      </c>
      <c r="AA3758" t="str">
        <f>_xlfn.XLOOKUP(Orders_C[[#This Row],[Customer_ID]],Customers_c[Customer_ID],Customers_c[Customer_Name])</f>
        <v>Kristin Myers</v>
      </c>
      <c r="AB3758" s="6">
        <f>Orders_C[[#This Row],[Quantity]]*Orders_C[[#This Row],[Unit_Price]]*(1-Orders_C[[#This Row],[Discount %]])+Orders_C[[#This Row],[Tax]]</f>
        <v>964.59999999999991</v>
      </c>
      <c r="AC3758" s="9">
        <f>(Orders_C[[#This Row],[Unit_Price]]*Orders_C[[#This Row],[Quantity]])-Orders_C[[#This Row],[Discount]]+Orders_C[[#This Row],[Tax]]</f>
        <v>1116.55</v>
      </c>
      <c r="AD3758" t="str">
        <f>IF(COUNTIF(Orders_C[[#All],[Customer_ID]],Orders_C[[#This Row],[Customer_ID]])&gt;1,"Repeat","New")</f>
        <v>Repeat</v>
      </c>
      <c r="AE3758" t="str" cm="1">
        <f t="array" ref="AE3758">_xlfn.XLOOKUP(Orders_C[[#This Row],[Store_ID]],Stores_c[[#All],[Store_ID]],Stores_c[[#All],[City]])</f>
        <v>New Robert</v>
      </c>
      <c r="AF3758" t="str" cm="1">
        <f t="array" ref="AF3758">_xlfn.XLOOKUP(Orders_C[[#This Row],[Store_ID]],Stores_c[[#All],[Store_ID]],Stores_c[[#All],[Manager_Name]])</f>
        <v>Krista Webb</v>
      </c>
      <c r="AG3758" t="str" cm="1">
        <f t="array" ref="AG3758">_xlfn.XLOOKUP(Orders_C[[#This Row],[Store_ID]],Stores_c[[#All],[Store_ID]],Stores_c[[#All],[Store_Type]])</f>
        <v>Drive-Thru</v>
      </c>
    </row>
    <row r="3759" spans="1:33" x14ac:dyDescent="0.25">
      <c r="A3759">
        <v>8220</v>
      </c>
      <c r="B3759" s="1">
        <v>45782</v>
      </c>
      <c r="C3759" s="2">
        <v>0.97581018518518514</v>
      </c>
      <c r="D3759">
        <v>1826</v>
      </c>
      <c r="E3759">
        <v>207</v>
      </c>
      <c r="F3759">
        <v>487</v>
      </c>
      <c r="G3759">
        <v>316</v>
      </c>
      <c r="H3759">
        <v>4</v>
      </c>
      <c r="I3759">
        <v>275</v>
      </c>
      <c r="J3759">
        <v>5</v>
      </c>
      <c r="K3759">
        <v>13.75</v>
      </c>
      <c r="L3759">
        <v>1108.75</v>
      </c>
      <c r="M3759" t="s">
        <v>19</v>
      </c>
      <c r="N3759" t="s">
        <v>23</v>
      </c>
      <c r="O3759">
        <v>33</v>
      </c>
      <c r="P3759">
        <v>1</v>
      </c>
      <c r="Q3759" t="s">
        <v>2243</v>
      </c>
      <c r="R3759">
        <v>505</v>
      </c>
      <c r="S3759" s="3">
        <v>0.05</v>
      </c>
      <c r="T3759" s="6">
        <v>448.75</v>
      </c>
      <c r="U3759" t="s">
        <v>6339</v>
      </c>
      <c r="V3759">
        <v>2025</v>
      </c>
      <c r="W3759" t="s">
        <v>6329</v>
      </c>
      <c r="X3759" t="str">
        <f>_xlfn.XLOOKUP(Orders_C[[#This Row],[Product_ID]],Products_C[Product_ID],Products_C[Product_Name])</f>
        <v>Popcorn Chicken</v>
      </c>
      <c r="Y3759" t="str">
        <f>_xlfn.XLOOKUP(Orders_C[[#This Row],[Product_ID]],Products_C[Product_ID],Products_C[Category])</f>
        <v>Dessert</v>
      </c>
      <c r="Z3759" t="str">
        <f>_xlfn.XLOOKUP(Orders_C[[#This Row],[Store_ID]],Stores_c[Store_ID],Stores_c[City])</f>
        <v>Christineton</v>
      </c>
      <c r="AA3759" t="str">
        <f>_xlfn.XLOOKUP(Orders_C[[#This Row],[Customer_ID]],Customers_c[Customer_ID],Customers_c[Customer_Name])</f>
        <v>Melanie Carney</v>
      </c>
      <c r="AB3759" s="6">
        <f>Orders_C[[#This Row],[Quantity]]*Orders_C[[#This Row],[Unit_Price]]*(1-Orders_C[[#This Row],[Discount %]])+Orders_C[[#This Row],[Tax]]</f>
        <v>1058.75</v>
      </c>
      <c r="AC3759" s="9">
        <f>(Orders_C[[#This Row],[Unit_Price]]*Orders_C[[#This Row],[Quantity]])-Orders_C[[#This Row],[Discount]]+Orders_C[[#This Row],[Tax]]</f>
        <v>1108.75</v>
      </c>
      <c r="AD3759" t="str">
        <f>IF(COUNTIF(Orders_C[[#All],[Customer_ID]],Orders_C[[#This Row],[Customer_ID]])&gt;1,"Repeat","New")</f>
        <v>Repeat</v>
      </c>
      <c r="AE3759" t="str" cm="1">
        <f t="array" ref="AE3759">_xlfn.XLOOKUP(Orders_C[[#This Row],[Store_ID]],Stores_c[[#All],[Store_ID]],Stores_c[[#All],[City]])</f>
        <v>Christineton</v>
      </c>
      <c r="AF3759" t="str" cm="1">
        <f t="array" ref="AF3759">_xlfn.XLOOKUP(Orders_C[[#This Row],[Store_ID]],Stores_c[[#All],[Store_ID]],Stores_c[[#All],[Manager_Name]])</f>
        <v>Dr. William Hubbard MD</v>
      </c>
      <c r="AG3759" t="str" cm="1">
        <f t="array" ref="AG3759">_xlfn.XLOOKUP(Orders_C[[#This Row],[Store_ID]],Stores_c[[#All],[Store_ID]],Stores_c[[#All],[Store_Type]])</f>
        <v>Street</v>
      </c>
    </row>
    <row r="3760" spans="1:33" x14ac:dyDescent="0.25">
      <c r="A3760">
        <v>9009</v>
      </c>
      <c r="B3760" s="1">
        <v>45800</v>
      </c>
      <c r="C3760" s="2">
        <v>0.4009375</v>
      </c>
      <c r="D3760">
        <v>1314</v>
      </c>
      <c r="E3760">
        <v>215</v>
      </c>
      <c r="F3760">
        <v>494</v>
      </c>
      <c r="G3760">
        <v>324</v>
      </c>
      <c r="H3760">
        <v>3</v>
      </c>
      <c r="I3760">
        <v>371</v>
      </c>
      <c r="J3760">
        <v>15</v>
      </c>
      <c r="K3760">
        <v>18.55</v>
      </c>
      <c r="L3760">
        <v>1116.55</v>
      </c>
      <c r="M3760" t="s">
        <v>19</v>
      </c>
      <c r="N3760" t="s">
        <v>22</v>
      </c>
      <c r="O3760">
        <v>19</v>
      </c>
      <c r="P3760">
        <v>2</v>
      </c>
      <c r="Q3760" t="s">
        <v>3032</v>
      </c>
      <c r="R3760">
        <v>507</v>
      </c>
      <c r="S3760" s="3">
        <v>0.15</v>
      </c>
      <c r="T3760" s="6">
        <v>448.75</v>
      </c>
      <c r="U3760" t="s">
        <v>6339</v>
      </c>
      <c r="V3760">
        <v>2025</v>
      </c>
      <c r="W3760" t="s">
        <v>6333</v>
      </c>
      <c r="X3760" t="str">
        <f>_xlfn.XLOOKUP(Orders_C[[#This Row],[Product_ID]],Products_C[Product_ID],Products_C[Product_Name])</f>
        <v>Krushers</v>
      </c>
      <c r="Y3760" t="str">
        <f>_xlfn.XLOOKUP(Orders_C[[#This Row],[Product_ID]],Products_C[Product_ID],Products_C[Category])</f>
        <v>Dessert</v>
      </c>
      <c r="Z3760" t="str">
        <f>_xlfn.XLOOKUP(Orders_C[[#This Row],[Store_ID]],Stores_c[Store_ID],Stores_c[City])</f>
        <v>Sallyburgh</v>
      </c>
      <c r="AA3760" t="str">
        <f>_xlfn.XLOOKUP(Orders_C[[#This Row],[Customer_ID]],Customers_c[Customer_ID],Customers_c[Customer_Name])</f>
        <v>Erin Simpson</v>
      </c>
      <c r="AB3760" s="6">
        <f>Orders_C[[#This Row],[Quantity]]*Orders_C[[#This Row],[Unit_Price]]*(1-Orders_C[[#This Row],[Discount %]])+Orders_C[[#This Row],[Tax]]</f>
        <v>964.59999999999991</v>
      </c>
      <c r="AC3760" s="9">
        <f>(Orders_C[[#This Row],[Unit_Price]]*Orders_C[[#This Row],[Quantity]])-Orders_C[[#This Row],[Discount]]+Orders_C[[#This Row],[Tax]]</f>
        <v>1116.55</v>
      </c>
      <c r="AD3760" t="str">
        <f>IF(COUNTIF(Orders_C[[#All],[Customer_ID]],Orders_C[[#This Row],[Customer_ID]])&gt;1,"Repeat","New")</f>
        <v>Repeat</v>
      </c>
      <c r="AE3760" t="str" cm="1">
        <f t="array" ref="AE3760">_xlfn.XLOOKUP(Orders_C[[#This Row],[Store_ID]],Stores_c[[#All],[Store_ID]],Stores_c[[#All],[City]])</f>
        <v>Sallyburgh</v>
      </c>
      <c r="AF3760" t="str" cm="1">
        <f t="array" ref="AF3760">_xlfn.XLOOKUP(Orders_C[[#This Row],[Store_ID]],Stores_c[[#All],[Store_ID]],Stores_c[[#All],[Manager_Name]])</f>
        <v>Benjamin Mccoy</v>
      </c>
      <c r="AG3760" t="str" cm="1">
        <f t="array" ref="AG3760">_xlfn.XLOOKUP(Orders_C[[#This Row],[Store_ID]],Stores_c[[#All],[Store_ID]],Stores_c[[#All],[Store_Type]])</f>
        <v>Drive-Thru</v>
      </c>
    </row>
    <row r="3761" spans="1:33" x14ac:dyDescent="0.25">
      <c r="A3761">
        <v>10894</v>
      </c>
      <c r="B3761" s="1">
        <v>45796</v>
      </c>
      <c r="C3761" s="2">
        <v>0.77084490740740741</v>
      </c>
      <c r="D3761">
        <v>1147</v>
      </c>
      <c r="E3761">
        <v>219</v>
      </c>
      <c r="F3761">
        <v>402</v>
      </c>
      <c r="G3761">
        <v>312</v>
      </c>
      <c r="H3761">
        <v>3</v>
      </c>
      <c r="I3761">
        <v>371</v>
      </c>
      <c r="J3761">
        <v>15</v>
      </c>
      <c r="K3761">
        <v>18.55</v>
      </c>
      <c r="L3761">
        <v>1116.55</v>
      </c>
      <c r="M3761" t="s">
        <v>19</v>
      </c>
      <c r="N3761" t="s">
        <v>21</v>
      </c>
      <c r="O3761">
        <v>37</v>
      </c>
      <c r="P3761">
        <v>5</v>
      </c>
      <c r="Q3761" t="s">
        <v>4917</v>
      </c>
      <c r="R3761">
        <v>504</v>
      </c>
      <c r="S3761" s="3">
        <v>0.15</v>
      </c>
      <c r="T3761" s="6">
        <v>448.75</v>
      </c>
      <c r="U3761" t="s">
        <v>6339</v>
      </c>
      <c r="V3761">
        <v>2025</v>
      </c>
      <c r="W3761" t="s">
        <v>6329</v>
      </c>
      <c r="X3761" t="str">
        <f>_xlfn.XLOOKUP(Orders_C[[#This Row],[Product_ID]],Products_C[Product_ID],Products_C[Product_Name])</f>
        <v>Veg Burger</v>
      </c>
      <c r="Y3761" t="str">
        <f>_xlfn.XLOOKUP(Orders_C[[#This Row],[Product_ID]],Products_C[Product_ID],Products_C[Category])</f>
        <v>Burger</v>
      </c>
      <c r="Z3761" t="str">
        <f>_xlfn.XLOOKUP(Orders_C[[#This Row],[Store_ID]],Stores_c[Store_ID],Stores_c[City])</f>
        <v>Lake David</v>
      </c>
      <c r="AA3761" t="str">
        <f>_xlfn.XLOOKUP(Orders_C[[#This Row],[Customer_ID]],Customers_c[Customer_ID],Customers_c[Customer_Name])</f>
        <v>Joseph Johnson</v>
      </c>
      <c r="AB3761" s="6">
        <f>Orders_C[[#This Row],[Quantity]]*Orders_C[[#This Row],[Unit_Price]]*(1-Orders_C[[#This Row],[Discount %]])+Orders_C[[#This Row],[Tax]]</f>
        <v>964.59999999999991</v>
      </c>
      <c r="AC3761" s="9">
        <f>(Orders_C[[#This Row],[Unit_Price]]*Orders_C[[#This Row],[Quantity]])-Orders_C[[#This Row],[Discount]]+Orders_C[[#This Row],[Tax]]</f>
        <v>1116.55</v>
      </c>
      <c r="AD3761" t="str">
        <f>IF(COUNTIF(Orders_C[[#All],[Customer_ID]],Orders_C[[#This Row],[Customer_ID]])&gt;1,"Repeat","New")</f>
        <v>Repeat</v>
      </c>
      <c r="AE3761" t="str" cm="1">
        <f t="array" ref="AE3761">_xlfn.XLOOKUP(Orders_C[[#This Row],[Store_ID]],Stores_c[[#All],[Store_ID]],Stores_c[[#All],[City]])</f>
        <v>Lake David</v>
      </c>
      <c r="AF3761" t="str" cm="1">
        <f t="array" ref="AF3761">_xlfn.XLOOKUP(Orders_C[[#This Row],[Store_ID]],Stores_c[[#All],[Store_ID]],Stores_c[[#All],[Manager_Name]])</f>
        <v>Joshua Hines</v>
      </c>
      <c r="AG3761" t="str" cm="1">
        <f t="array" ref="AG3761">_xlfn.XLOOKUP(Orders_C[[#This Row],[Store_ID]],Stores_c[[#All],[Store_ID]],Stores_c[[#All],[Store_Type]])</f>
        <v>Street</v>
      </c>
    </row>
    <row r="3762" spans="1:33" x14ac:dyDescent="0.25">
      <c r="A3762">
        <v>10931</v>
      </c>
      <c r="B3762" s="1">
        <v>45940</v>
      </c>
      <c r="C3762" s="2">
        <v>0.42082175925925924</v>
      </c>
      <c r="D3762">
        <v>1789</v>
      </c>
      <c r="E3762">
        <v>224</v>
      </c>
      <c r="F3762">
        <v>415</v>
      </c>
      <c r="G3762">
        <v>329</v>
      </c>
      <c r="H3762">
        <v>3</v>
      </c>
      <c r="I3762">
        <v>371</v>
      </c>
      <c r="J3762">
        <v>15</v>
      </c>
      <c r="K3762">
        <v>18.55</v>
      </c>
      <c r="L3762">
        <v>1116.55</v>
      </c>
      <c r="M3762" t="s">
        <v>18</v>
      </c>
      <c r="N3762" t="s">
        <v>22</v>
      </c>
      <c r="O3762">
        <v>35</v>
      </c>
      <c r="P3762">
        <v>1</v>
      </c>
      <c r="Q3762" t="s">
        <v>4954</v>
      </c>
      <c r="R3762">
        <v>503</v>
      </c>
      <c r="S3762" s="3">
        <v>0.15</v>
      </c>
      <c r="T3762" s="6">
        <v>448.75</v>
      </c>
      <c r="U3762" t="s">
        <v>6332</v>
      </c>
      <c r="V3762">
        <v>2025</v>
      </c>
      <c r="W3762" t="s">
        <v>6329</v>
      </c>
      <c r="X3762" t="str">
        <f>_xlfn.XLOOKUP(Orders_C[[#This Row],[Product_ID]],Products_C[Product_ID],Products_C[Product_Name])</f>
        <v>Rice Bowl</v>
      </c>
      <c r="Y3762" t="str">
        <f>_xlfn.XLOOKUP(Orders_C[[#This Row],[Product_ID]],Products_C[Product_ID],Products_C[Category])</f>
        <v>Dessert</v>
      </c>
      <c r="Z3762" t="str">
        <f>_xlfn.XLOOKUP(Orders_C[[#This Row],[Store_ID]],Stores_c[Store_ID],Stores_c[City])</f>
        <v>Valdezton</v>
      </c>
      <c r="AA3762" t="str">
        <f>_xlfn.XLOOKUP(Orders_C[[#This Row],[Customer_ID]],Customers_c[Customer_ID],Customers_c[Customer_Name])</f>
        <v>Brian Fields</v>
      </c>
      <c r="AB3762" s="6">
        <f>Orders_C[[#This Row],[Quantity]]*Orders_C[[#This Row],[Unit_Price]]*(1-Orders_C[[#This Row],[Discount %]])+Orders_C[[#This Row],[Tax]]</f>
        <v>964.59999999999991</v>
      </c>
      <c r="AC3762" s="9">
        <f>(Orders_C[[#This Row],[Unit_Price]]*Orders_C[[#This Row],[Quantity]])-Orders_C[[#This Row],[Discount]]+Orders_C[[#This Row],[Tax]]</f>
        <v>1116.55</v>
      </c>
      <c r="AD3762" t="str">
        <f>IF(COUNTIF(Orders_C[[#All],[Customer_ID]],Orders_C[[#This Row],[Customer_ID]])&gt;1,"Repeat","New")</f>
        <v>Repeat</v>
      </c>
      <c r="AE3762" t="str" cm="1">
        <f t="array" ref="AE3762">_xlfn.XLOOKUP(Orders_C[[#This Row],[Store_ID]],Stores_c[[#All],[Store_ID]],Stores_c[[#All],[City]])</f>
        <v>Valdezton</v>
      </c>
      <c r="AF3762" t="str" cm="1">
        <f t="array" ref="AF3762">_xlfn.XLOOKUP(Orders_C[[#This Row],[Store_ID]],Stores_c[[#All],[Store_ID]],Stores_c[[#All],[Manager_Name]])</f>
        <v>John Rodriguez</v>
      </c>
      <c r="AG3762" t="str" cm="1">
        <f t="array" ref="AG3762">_xlfn.XLOOKUP(Orders_C[[#This Row],[Store_ID]],Stores_c[[#All],[Store_ID]],Stores_c[[#All],[Store_Type]])</f>
        <v>Street</v>
      </c>
    </row>
    <row r="3763" spans="1:33" x14ac:dyDescent="0.25">
      <c r="A3763">
        <v>6801</v>
      </c>
      <c r="B3763" s="1">
        <v>45716</v>
      </c>
      <c r="C3763" s="2">
        <v>0.57142361111111106</v>
      </c>
      <c r="D3763">
        <v>1109</v>
      </c>
      <c r="E3763">
        <v>219</v>
      </c>
      <c r="F3763">
        <v>404</v>
      </c>
      <c r="G3763">
        <v>309</v>
      </c>
      <c r="H3763">
        <v>3</v>
      </c>
      <c r="I3763">
        <v>363</v>
      </c>
      <c r="J3763">
        <v>5</v>
      </c>
      <c r="K3763">
        <v>18.149999999999999</v>
      </c>
      <c r="L3763">
        <v>1102.1500000000001</v>
      </c>
      <c r="M3763" t="s">
        <v>20</v>
      </c>
      <c r="N3763" t="s">
        <v>22</v>
      </c>
      <c r="O3763">
        <v>40</v>
      </c>
      <c r="P3763">
        <v>3</v>
      </c>
      <c r="Q3763" t="s">
        <v>824</v>
      </c>
      <c r="R3763">
        <v>503</v>
      </c>
      <c r="S3763" s="3">
        <v>0.05</v>
      </c>
      <c r="T3763" s="6">
        <v>448.75000000000011</v>
      </c>
      <c r="U3763" t="s">
        <v>6338</v>
      </c>
      <c r="V3763">
        <v>2025</v>
      </c>
      <c r="W3763" t="s">
        <v>6329</v>
      </c>
      <c r="X3763" t="str">
        <f>_xlfn.XLOOKUP(Orders_C[[#This Row],[Product_ID]],Products_C[Product_ID],Products_C[Product_Name])</f>
        <v>Chicken Bucket</v>
      </c>
      <c r="Y3763" t="str">
        <f>_xlfn.XLOOKUP(Orders_C[[#This Row],[Product_ID]],Products_C[Product_ID],Products_C[Category])</f>
        <v>Dessert</v>
      </c>
      <c r="Z3763" t="str">
        <f>_xlfn.XLOOKUP(Orders_C[[#This Row],[Store_ID]],Stores_c[Store_ID],Stores_c[City])</f>
        <v>Lake David</v>
      </c>
      <c r="AA3763" t="str">
        <f>_xlfn.XLOOKUP(Orders_C[[#This Row],[Customer_ID]],Customers_c[Customer_ID],Customers_c[Customer_Name])</f>
        <v>William Taylor</v>
      </c>
      <c r="AB3763" s="6">
        <f>Orders_C[[#This Row],[Quantity]]*Orders_C[[#This Row],[Unit_Price]]*(1-Orders_C[[#This Row],[Discount %]])+Orders_C[[#This Row],[Tax]]</f>
        <v>1052.7</v>
      </c>
      <c r="AC3763" s="9">
        <f>(Orders_C[[#This Row],[Unit_Price]]*Orders_C[[#This Row],[Quantity]])-Orders_C[[#This Row],[Discount]]+Orders_C[[#This Row],[Tax]]</f>
        <v>1102.1500000000001</v>
      </c>
      <c r="AD3763" t="str">
        <f>IF(COUNTIF(Orders_C[[#All],[Customer_ID]],Orders_C[[#This Row],[Customer_ID]])&gt;1,"Repeat","New")</f>
        <v>New</v>
      </c>
      <c r="AE3763" t="str" cm="1">
        <f t="array" ref="AE3763">_xlfn.XLOOKUP(Orders_C[[#This Row],[Store_ID]],Stores_c[[#All],[Store_ID]],Stores_c[[#All],[City]])</f>
        <v>Lake David</v>
      </c>
      <c r="AF3763" t="str" cm="1">
        <f t="array" ref="AF3763">_xlfn.XLOOKUP(Orders_C[[#This Row],[Store_ID]],Stores_c[[#All],[Store_ID]],Stores_c[[#All],[Manager_Name]])</f>
        <v>Joshua Hines</v>
      </c>
      <c r="AG3763" t="str" cm="1">
        <f t="array" ref="AG3763">_xlfn.XLOOKUP(Orders_C[[#This Row],[Store_ID]],Stores_c[[#All],[Store_ID]],Stores_c[[#All],[Store_Type]])</f>
        <v>Street</v>
      </c>
    </row>
    <row r="3764" spans="1:33" x14ac:dyDescent="0.25">
      <c r="A3764">
        <v>8521</v>
      </c>
      <c r="B3764" s="1">
        <v>46055</v>
      </c>
      <c r="C3764" s="2">
        <v>0.54715277777777782</v>
      </c>
      <c r="D3764">
        <v>1009</v>
      </c>
      <c r="E3764">
        <v>218</v>
      </c>
      <c r="F3764">
        <v>510</v>
      </c>
      <c r="G3764">
        <v>339</v>
      </c>
      <c r="H3764">
        <v>4</v>
      </c>
      <c r="I3764">
        <v>282</v>
      </c>
      <c r="J3764">
        <v>15</v>
      </c>
      <c r="K3764">
        <v>14.1</v>
      </c>
      <c r="L3764">
        <v>1127.0999999999999</v>
      </c>
      <c r="M3764" t="s">
        <v>18</v>
      </c>
      <c r="N3764" t="s">
        <v>22</v>
      </c>
      <c r="O3764">
        <v>36</v>
      </c>
      <c r="P3764">
        <v>5</v>
      </c>
      <c r="Q3764" t="s">
        <v>2544</v>
      </c>
      <c r="R3764">
        <v>504</v>
      </c>
      <c r="S3764" s="3">
        <v>0.15</v>
      </c>
      <c r="T3764" s="6">
        <v>450.29999999999995</v>
      </c>
      <c r="U3764" t="s">
        <v>6338</v>
      </c>
      <c r="V3764">
        <v>2026</v>
      </c>
      <c r="W3764" t="s">
        <v>6329</v>
      </c>
      <c r="X3764" t="str">
        <f>_xlfn.XLOOKUP(Orders_C[[#This Row],[Product_ID]],Products_C[Product_ID],Products_C[Product_Name])</f>
        <v>Veg Burger</v>
      </c>
      <c r="Y3764" t="str">
        <f>_xlfn.XLOOKUP(Orders_C[[#This Row],[Product_ID]],Products_C[Product_ID],Products_C[Category])</f>
        <v>Burger</v>
      </c>
      <c r="Z3764" t="str">
        <f>_xlfn.XLOOKUP(Orders_C[[#This Row],[Store_ID]],Stores_c[Store_ID],Stores_c[City])</f>
        <v>East Johnport</v>
      </c>
      <c r="AA3764" t="str">
        <f>_xlfn.XLOOKUP(Orders_C[[#This Row],[Customer_ID]],Customers_c[Customer_ID],Customers_c[Customer_Name])</f>
        <v>Crystal Franklin</v>
      </c>
      <c r="AB3764" s="6">
        <f>Orders_C[[#This Row],[Quantity]]*Orders_C[[#This Row],[Unit_Price]]*(1-Orders_C[[#This Row],[Discount %]])+Orders_C[[#This Row],[Tax]]</f>
        <v>972.9</v>
      </c>
      <c r="AC3764" s="9">
        <f>(Orders_C[[#This Row],[Unit_Price]]*Orders_C[[#This Row],[Quantity]])-Orders_C[[#This Row],[Discount]]+Orders_C[[#This Row],[Tax]]</f>
        <v>1127.0999999999999</v>
      </c>
      <c r="AD3764" t="str">
        <f>IF(COUNTIF(Orders_C[[#All],[Customer_ID]],Orders_C[[#This Row],[Customer_ID]])&gt;1,"Repeat","New")</f>
        <v>Repeat</v>
      </c>
      <c r="AE3764" t="str" cm="1">
        <f t="array" ref="AE3764">_xlfn.XLOOKUP(Orders_C[[#This Row],[Store_ID]],Stores_c[[#All],[Store_ID]],Stores_c[[#All],[City]])</f>
        <v>East Johnport</v>
      </c>
      <c r="AF3764" t="str" cm="1">
        <f t="array" ref="AF3764">_xlfn.XLOOKUP(Orders_C[[#This Row],[Store_ID]],Stores_c[[#All],[Store_ID]],Stores_c[[#All],[Manager_Name]])</f>
        <v>Mr. Matthew Murillo III</v>
      </c>
      <c r="AG3764" t="str" cm="1">
        <f t="array" ref="AG3764">_xlfn.XLOOKUP(Orders_C[[#This Row],[Store_ID]],Stores_c[[#All],[Store_ID]],Stores_c[[#All],[Store_Type]])</f>
        <v>Street</v>
      </c>
    </row>
    <row r="3765" spans="1:33" x14ac:dyDescent="0.25">
      <c r="A3765">
        <v>9603</v>
      </c>
      <c r="B3765" s="1">
        <v>45708</v>
      </c>
      <c r="C3765" s="2">
        <v>0.3273726851851852</v>
      </c>
      <c r="D3765">
        <v>1468</v>
      </c>
      <c r="E3765">
        <v>209</v>
      </c>
      <c r="F3765">
        <v>428</v>
      </c>
      <c r="G3765">
        <v>303</v>
      </c>
      <c r="H3765">
        <v>4</v>
      </c>
      <c r="I3765">
        <v>282</v>
      </c>
      <c r="J3765">
        <v>15</v>
      </c>
      <c r="K3765">
        <v>14.1</v>
      </c>
      <c r="L3765">
        <v>1127.0999999999999</v>
      </c>
      <c r="M3765" t="s">
        <v>19</v>
      </c>
      <c r="N3765" t="s">
        <v>21</v>
      </c>
      <c r="O3765">
        <v>37</v>
      </c>
      <c r="P3765">
        <v>2</v>
      </c>
      <c r="Q3765" t="s">
        <v>3626</v>
      </c>
      <c r="R3765">
        <v>507</v>
      </c>
      <c r="S3765" s="3">
        <v>0.15</v>
      </c>
      <c r="T3765" s="6">
        <v>450.29999999999995</v>
      </c>
      <c r="U3765" t="s">
        <v>6338</v>
      </c>
      <c r="V3765">
        <v>2025</v>
      </c>
      <c r="W3765" t="s">
        <v>6329</v>
      </c>
      <c r="X3765" t="str">
        <f>_xlfn.XLOOKUP(Orders_C[[#This Row],[Product_ID]],Products_C[Product_ID],Products_C[Product_Name])</f>
        <v>Chocolate Lava Cake</v>
      </c>
      <c r="Y3765" t="str">
        <f>_xlfn.XLOOKUP(Orders_C[[#This Row],[Product_ID]],Products_C[Product_ID],Products_C[Category])</f>
        <v>Chicken</v>
      </c>
      <c r="Z3765" t="str">
        <f>_xlfn.XLOOKUP(Orders_C[[#This Row],[Store_ID]],Stores_c[Store_ID],Stores_c[City])</f>
        <v>Reidberg</v>
      </c>
      <c r="AA3765" t="str">
        <f>_xlfn.XLOOKUP(Orders_C[[#This Row],[Customer_ID]],Customers_c[Customer_ID],Customers_c[Customer_Name])</f>
        <v>Joseph Lopez</v>
      </c>
      <c r="AB3765" s="6">
        <f>Orders_C[[#This Row],[Quantity]]*Orders_C[[#This Row],[Unit_Price]]*(1-Orders_C[[#This Row],[Discount %]])+Orders_C[[#This Row],[Tax]]</f>
        <v>972.9</v>
      </c>
      <c r="AC3765" s="9">
        <f>(Orders_C[[#This Row],[Unit_Price]]*Orders_C[[#This Row],[Quantity]])-Orders_C[[#This Row],[Discount]]+Orders_C[[#This Row],[Tax]]</f>
        <v>1127.0999999999999</v>
      </c>
      <c r="AD3765" t="str">
        <f>IF(COUNTIF(Orders_C[[#All],[Customer_ID]],Orders_C[[#This Row],[Customer_ID]])&gt;1,"Repeat","New")</f>
        <v>Repeat</v>
      </c>
      <c r="AE3765" t="str" cm="1">
        <f t="array" ref="AE3765">_xlfn.XLOOKUP(Orders_C[[#This Row],[Store_ID]],Stores_c[[#All],[Store_ID]],Stores_c[[#All],[City]])</f>
        <v>Reidberg</v>
      </c>
      <c r="AF3765" t="str" cm="1">
        <f t="array" ref="AF3765">_xlfn.XLOOKUP(Orders_C[[#This Row],[Store_ID]],Stores_c[[#All],[Store_ID]],Stores_c[[#All],[Manager_Name]])</f>
        <v>Jeffrey Horn</v>
      </c>
      <c r="AG3765" t="str" cm="1">
        <f t="array" ref="AG3765">_xlfn.XLOOKUP(Orders_C[[#This Row],[Store_ID]],Stores_c[[#All],[Store_ID]],Stores_c[[#All],[Store_Type]])</f>
        <v>Drive-Thru</v>
      </c>
    </row>
    <row r="3766" spans="1:33" x14ac:dyDescent="0.25">
      <c r="A3766">
        <v>7328</v>
      </c>
      <c r="B3766" s="1">
        <v>45942</v>
      </c>
      <c r="C3766" s="2">
        <v>7.4560185185185188E-2</v>
      </c>
      <c r="D3766">
        <v>1155</v>
      </c>
      <c r="E3766">
        <v>224</v>
      </c>
      <c r="F3766">
        <v>550</v>
      </c>
      <c r="G3766">
        <v>304</v>
      </c>
      <c r="H3766">
        <v>4</v>
      </c>
      <c r="I3766">
        <v>279</v>
      </c>
      <c r="J3766">
        <v>10</v>
      </c>
      <c r="K3766">
        <v>13.95</v>
      </c>
      <c r="L3766">
        <v>1119.95</v>
      </c>
      <c r="M3766" t="s">
        <v>19</v>
      </c>
      <c r="N3766" t="s">
        <v>21</v>
      </c>
      <c r="O3766">
        <v>16</v>
      </c>
      <c r="P3766">
        <v>4</v>
      </c>
      <c r="Q3766" t="s">
        <v>1351</v>
      </c>
      <c r="R3766">
        <v>501</v>
      </c>
      <c r="S3766" s="3">
        <v>0.1</v>
      </c>
      <c r="T3766" s="6">
        <v>450.35</v>
      </c>
      <c r="U3766" t="s">
        <v>6332</v>
      </c>
      <c r="V3766">
        <v>2025</v>
      </c>
      <c r="W3766" t="s">
        <v>6333</v>
      </c>
      <c r="X3766" t="str">
        <f>_xlfn.XLOOKUP(Orders_C[[#This Row],[Product_ID]],Products_C[Product_ID],Products_C[Product_Name])</f>
        <v>Veg Burger</v>
      </c>
      <c r="Y3766" t="str">
        <f>_xlfn.XLOOKUP(Orders_C[[#This Row],[Product_ID]],Products_C[Product_ID],Products_C[Category])</f>
        <v>Burger</v>
      </c>
      <c r="Z3766" t="str">
        <f>_xlfn.XLOOKUP(Orders_C[[#This Row],[Store_ID]],Stores_c[Store_ID],Stores_c[City])</f>
        <v>Valdezton</v>
      </c>
      <c r="AA3766" t="str">
        <f>_xlfn.XLOOKUP(Orders_C[[#This Row],[Customer_ID]],Customers_c[Customer_ID],Customers_c[Customer_Name])</f>
        <v>Mariah Houston</v>
      </c>
      <c r="AB3766" s="6">
        <f>Orders_C[[#This Row],[Quantity]]*Orders_C[[#This Row],[Unit_Price]]*(1-Orders_C[[#This Row],[Discount %]])+Orders_C[[#This Row],[Tax]]</f>
        <v>1018.35</v>
      </c>
      <c r="AC3766" s="9">
        <f>(Orders_C[[#This Row],[Unit_Price]]*Orders_C[[#This Row],[Quantity]])-Orders_C[[#This Row],[Discount]]+Orders_C[[#This Row],[Tax]]</f>
        <v>1119.95</v>
      </c>
      <c r="AD3766" t="str">
        <f>IF(COUNTIF(Orders_C[[#All],[Customer_ID]],Orders_C[[#This Row],[Customer_ID]])&gt;1,"Repeat","New")</f>
        <v>Repeat</v>
      </c>
      <c r="AE3766" t="str" cm="1">
        <f t="array" ref="AE3766">_xlfn.XLOOKUP(Orders_C[[#This Row],[Store_ID]],Stores_c[[#All],[Store_ID]],Stores_c[[#All],[City]])</f>
        <v>Valdezton</v>
      </c>
      <c r="AF3766" t="str" cm="1">
        <f t="array" ref="AF3766">_xlfn.XLOOKUP(Orders_C[[#This Row],[Store_ID]],Stores_c[[#All],[Store_ID]],Stores_c[[#All],[Manager_Name]])</f>
        <v>John Rodriguez</v>
      </c>
      <c r="AG3766" t="str" cm="1">
        <f t="array" ref="AG3766">_xlfn.XLOOKUP(Orders_C[[#This Row],[Store_ID]],Stores_c[[#All],[Store_ID]],Stores_c[[#All],[Store_Type]])</f>
        <v>Street</v>
      </c>
    </row>
    <row r="3767" spans="1:33" x14ac:dyDescent="0.25">
      <c r="A3767">
        <v>8348</v>
      </c>
      <c r="B3767" s="1">
        <v>46025</v>
      </c>
      <c r="C3767" s="2">
        <v>0.95074074074074078</v>
      </c>
      <c r="D3767">
        <v>1812</v>
      </c>
      <c r="E3767">
        <v>212</v>
      </c>
      <c r="F3767">
        <v>498</v>
      </c>
      <c r="G3767">
        <v>337</v>
      </c>
      <c r="H3767">
        <v>4</v>
      </c>
      <c r="I3767">
        <v>279</v>
      </c>
      <c r="J3767">
        <v>10</v>
      </c>
      <c r="K3767">
        <v>13.95</v>
      </c>
      <c r="L3767">
        <v>1119.95</v>
      </c>
      <c r="M3767" t="s">
        <v>20</v>
      </c>
      <c r="N3767" t="s">
        <v>23</v>
      </c>
      <c r="O3767">
        <v>25</v>
      </c>
      <c r="P3767">
        <v>3</v>
      </c>
      <c r="Q3767" t="s">
        <v>2371</v>
      </c>
      <c r="R3767">
        <v>508</v>
      </c>
      <c r="S3767" s="3">
        <v>0.1</v>
      </c>
      <c r="T3767" s="6">
        <v>450.35</v>
      </c>
      <c r="U3767" t="s">
        <v>6330</v>
      </c>
      <c r="V3767">
        <v>2026</v>
      </c>
      <c r="W3767" t="s">
        <v>6329</v>
      </c>
      <c r="X3767" t="str">
        <f>_xlfn.XLOOKUP(Orders_C[[#This Row],[Product_ID]],Products_C[Product_ID],Products_C[Product_Name])</f>
        <v>Chocolate Lava Cake</v>
      </c>
      <c r="Y3767" t="str">
        <f>_xlfn.XLOOKUP(Orders_C[[#This Row],[Product_ID]],Products_C[Product_ID],Products_C[Category])</f>
        <v>Chicken</v>
      </c>
      <c r="Z3767" t="str">
        <f>_xlfn.XLOOKUP(Orders_C[[#This Row],[Store_ID]],Stores_c[Store_ID],Stores_c[City])</f>
        <v>Andrewview</v>
      </c>
      <c r="AA3767" t="str">
        <f>_xlfn.XLOOKUP(Orders_C[[#This Row],[Customer_ID]],Customers_c[Customer_ID],Customers_c[Customer_Name])</f>
        <v>Donna Jones</v>
      </c>
      <c r="AB3767" s="6">
        <f>Orders_C[[#This Row],[Quantity]]*Orders_C[[#This Row],[Unit_Price]]*(1-Orders_C[[#This Row],[Discount %]])+Orders_C[[#This Row],[Tax]]</f>
        <v>1018.35</v>
      </c>
      <c r="AC3767" s="9">
        <f>(Orders_C[[#This Row],[Unit_Price]]*Orders_C[[#This Row],[Quantity]])-Orders_C[[#This Row],[Discount]]+Orders_C[[#This Row],[Tax]]</f>
        <v>1119.95</v>
      </c>
      <c r="AD3767" t="str">
        <f>IF(COUNTIF(Orders_C[[#All],[Customer_ID]],Orders_C[[#This Row],[Customer_ID]])&gt;1,"Repeat","New")</f>
        <v>Repeat</v>
      </c>
      <c r="AE3767" t="str" cm="1">
        <f t="array" ref="AE3767">_xlfn.XLOOKUP(Orders_C[[#This Row],[Store_ID]],Stores_c[[#All],[Store_ID]],Stores_c[[#All],[City]])</f>
        <v>Andrewview</v>
      </c>
      <c r="AF3767" t="str" cm="1">
        <f t="array" ref="AF3767">_xlfn.XLOOKUP(Orders_C[[#This Row],[Store_ID]],Stores_c[[#All],[Store_ID]],Stores_c[[#All],[Manager_Name]])</f>
        <v>Alice Sutton</v>
      </c>
      <c r="AG3767" t="str" cm="1">
        <f t="array" ref="AG3767">_xlfn.XLOOKUP(Orders_C[[#This Row],[Store_ID]],Stores_c[[#All],[Store_ID]],Stores_c[[#All],[Store_Type]])</f>
        <v>Mall</v>
      </c>
    </row>
    <row r="3768" spans="1:33" x14ac:dyDescent="0.25">
      <c r="A3768">
        <v>6059</v>
      </c>
      <c r="B3768" s="1">
        <v>45800</v>
      </c>
      <c r="C3768" s="2">
        <v>0.26067129629629632</v>
      </c>
      <c r="D3768">
        <v>1607</v>
      </c>
      <c r="E3768">
        <v>212</v>
      </c>
      <c r="F3768">
        <v>484</v>
      </c>
      <c r="G3768">
        <v>318</v>
      </c>
      <c r="H3768">
        <v>4</v>
      </c>
      <c r="I3768">
        <v>273</v>
      </c>
      <c r="J3768">
        <v>0</v>
      </c>
      <c r="K3768">
        <v>13.65</v>
      </c>
      <c r="L3768">
        <v>1105.6500000000001</v>
      </c>
      <c r="M3768" t="s">
        <v>20</v>
      </c>
      <c r="N3768" t="s">
        <v>23</v>
      </c>
      <c r="O3768">
        <v>12</v>
      </c>
      <c r="P3768">
        <v>4</v>
      </c>
      <c r="Q3768" t="s">
        <v>82</v>
      </c>
      <c r="R3768">
        <v>503</v>
      </c>
      <c r="S3768" s="3">
        <v>0</v>
      </c>
      <c r="T3768" s="6">
        <v>450.45000000000016</v>
      </c>
      <c r="U3768" t="s">
        <v>6339</v>
      </c>
      <c r="V3768">
        <v>2025</v>
      </c>
      <c r="W3768" t="s">
        <v>6333</v>
      </c>
      <c r="X3768" t="str">
        <f>_xlfn.XLOOKUP(Orders_C[[#This Row],[Product_ID]],Products_C[Product_ID],Products_C[Product_Name])</f>
        <v>Pepsi</v>
      </c>
      <c r="Y3768" t="str">
        <f>_xlfn.XLOOKUP(Orders_C[[#This Row],[Product_ID]],Products_C[Product_ID],Products_C[Category])</f>
        <v>Burger</v>
      </c>
      <c r="Z3768" t="str">
        <f>_xlfn.XLOOKUP(Orders_C[[#This Row],[Store_ID]],Stores_c[Store_ID],Stores_c[City])</f>
        <v>Andrewview</v>
      </c>
      <c r="AA3768" t="str">
        <f>_xlfn.XLOOKUP(Orders_C[[#This Row],[Customer_ID]],Customers_c[Customer_ID],Customers_c[Customer_Name])</f>
        <v>Phillip Cross</v>
      </c>
      <c r="AB3768" s="6">
        <f>Orders_C[[#This Row],[Quantity]]*Orders_C[[#This Row],[Unit_Price]]*(1-Orders_C[[#This Row],[Discount %]])+Orders_C[[#This Row],[Tax]]</f>
        <v>1105.6500000000001</v>
      </c>
      <c r="AC3768" s="9">
        <f>(Orders_C[[#This Row],[Unit_Price]]*Orders_C[[#This Row],[Quantity]])-Orders_C[[#This Row],[Discount]]+Orders_C[[#This Row],[Tax]]</f>
        <v>1105.6500000000001</v>
      </c>
      <c r="AD3768" t="str">
        <f>IF(COUNTIF(Orders_C[[#All],[Customer_ID]],Orders_C[[#This Row],[Customer_ID]])&gt;1,"Repeat","New")</f>
        <v>Repeat</v>
      </c>
      <c r="AE3768" t="str" cm="1">
        <f t="array" ref="AE3768">_xlfn.XLOOKUP(Orders_C[[#This Row],[Store_ID]],Stores_c[[#All],[Store_ID]],Stores_c[[#All],[City]])</f>
        <v>Andrewview</v>
      </c>
      <c r="AF3768" t="str" cm="1">
        <f t="array" ref="AF3768">_xlfn.XLOOKUP(Orders_C[[#This Row],[Store_ID]],Stores_c[[#All],[Store_ID]],Stores_c[[#All],[Manager_Name]])</f>
        <v>Alice Sutton</v>
      </c>
      <c r="AG3768" t="str" cm="1">
        <f t="array" ref="AG3768">_xlfn.XLOOKUP(Orders_C[[#This Row],[Store_ID]],Stores_c[[#All],[Store_ID]],Stores_c[[#All],[Store_Type]])</f>
        <v>Mall</v>
      </c>
    </row>
    <row r="3769" spans="1:33" x14ac:dyDescent="0.25">
      <c r="A3769">
        <v>9329</v>
      </c>
      <c r="B3769" s="1">
        <v>45889</v>
      </c>
      <c r="C3769" s="2">
        <v>0.11142361111111111</v>
      </c>
      <c r="D3769">
        <v>1198</v>
      </c>
      <c r="E3769">
        <v>215</v>
      </c>
      <c r="F3769">
        <v>405</v>
      </c>
      <c r="G3769">
        <v>320</v>
      </c>
      <c r="H3769">
        <v>4</v>
      </c>
      <c r="I3769">
        <v>273</v>
      </c>
      <c r="J3769">
        <v>0</v>
      </c>
      <c r="K3769">
        <v>13.65</v>
      </c>
      <c r="L3769">
        <v>1105.6500000000001</v>
      </c>
      <c r="M3769" t="s">
        <v>18</v>
      </c>
      <c r="N3769" t="s">
        <v>23</v>
      </c>
      <c r="O3769">
        <v>23</v>
      </c>
      <c r="P3769">
        <v>2</v>
      </c>
      <c r="Q3769" t="s">
        <v>3352</v>
      </c>
      <c r="R3769">
        <v>505</v>
      </c>
      <c r="S3769" s="3">
        <v>0</v>
      </c>
      <c r="T3769" s="6">
        <v>450.45000000000016</v>
      </c>
      <c r="U3769" t="s">
        <v>6342</v>
      </c>
      <c r="V3769">
        <v>2025</v>
      </c>
      <c r="W3769" t="s">
        <v>6329</v>
      </c>
      <c r="X3769" t="str">
        <f>_xlfn.XLOOKUP(Orders_C[[#This Row],[Product_ID]],Products_C[Product_ID],Products_C[Product_Name])</f>
        <v>Rice Bowl</v>
      </c>
      <c r="Y3769" t="str">
        <f>_xlfn.XLOOKUP(Orders_C[[#This Row],[Product_ID]],Products_C[Product_ID],Products_C[Category])</f>
        <v>Beverage</v>
      </c>
      <c r="Z3769" t="str">
        <f>_xlfn.XLOOKUP(Orders_C[[#This Row],[Store_ID]],Stores_c[Store_ID],Stores_c[City])</f>
        <v>Sallyburgh</v>
      </c>
      <c r="AA3769" t="str">
        <f>_xlfn.XLOOKUP(Orders_C[[#This Row],[Customer_ID]],Customers_c[Customer_ID],Customers_c[Customer_Name])</f>
        <v>Michael Nichols</v>
      </c>
      <c r="AB3769" s="6">
        <f>Orders_C[[#This Row],[Quantity]]*Orders_C[[#This Row],[Unit_Price]]*(1-Orders_C[[#This Row],[Discount %]])+Orders_C[[#This Row],[Tax]]</f>
        <v>1105.6500000000001</v>
      </c>
      <c r="AC3769" s="9">
        <f>(Orders_C[[#This Row],[Unit_Price]]*Orders_C[[#This Row],[Quantity]])-Orders_C[[#This Row],[Discount]]+Orders_C[[#This Row],[Tax]]</f>
        <v>1105.6500000000001</v>
      </c>
      <c r="AD3769" t="str">
        <f>IF(COUNTIF(Orders_C[[#All],[Customer_ID]],Orders_C[[#This Row],[Customer_ID]])&gt;1,"Repeat","New")</f>
        <v>Repeat</v>
      </c>
      <c r="AE3769" t="str" cm="1">
        <f t="array" ref="AE3769">_xlfn.XLOOKUP(Orders_C[[#This Row],[Store_ID]],Stores_c[[#All],[Store_ID]],Stores_c[[#All],[City]])</f>
        <v>Sallyburgh</v>
      </c>
      <c r="AF3769" t="str" cm="1">
        <f t="array" ref="AF3769">_xlfn.XLOOKUP(Orders_C[[#This Row],[Store_ID]],Stores_c[[#All],[Store_ID]],Stores_c[[#All],[Manager_Name]])</f>
        <v>Benjamin Mccoy</v>
      </c>
      <c r="AG3769" t="str" cm="1">
        <f t="array" ref="AG3769">_xlfn.XLOOKUP(Orders_C[[#This Row],[Store_ID]],Stores_c[[#All],[Store_ID]],Stores_c[[#All],[Store_Type]])</f>
        <v>Drive-Thru</v>
      </c>
    </row>
    <row r="3770" spans="1:33" x14ac:dyDescent="0.25">
      <c r="A3770">
        <v>9547</v>
      </c>
      <c r="B3770" s="1">
        <v>45717</v>
      </c>
      <c r="C3770" s="2">
        <v>0.30019675925925926</v>
      </c>
      <c r="D3770">
        <v>1494</v>
      </c>
      <c r="E3770">
        <v>204</v>
      </c>
      <c r="F3770">
        <v>477</v>
      </c>
      <c r="G3770">
        <v>331</v>
      </c>
      <c r="H3770">
        <v>4</v>
      </c>
      <c r="I3770">
        <v>273</v>
      </c>
      <c r="J3770">
        <v>0</v>
      </c>
      <c r="K3770">
        <v>13.65</v>
      </c>
      <c r="L3770">
        <v>1105.6500000000001</v>
      </c>
      <c r="M3770" t="s">
        <v>18</v>
      </c>
      <c r="N3770" t="s">
        <v>23</v>
      </c>
      <c r="O3770">
        <v>16</v>
      </c>
      <c r="P3770">
        <v>2</v>
      </c>
      <c r="Q3770" t="s">
        <v>3570</v>
      </c>
      <c r="R3770">
        <v>509</v>
      </c>
      <c r="S3770" s="3">
        <v>0</v>
      </c>
      <c r="T3770" s="6">
        <v>450.45000000000016</v>
      </c>
      <c r="U3770" t="s">
        <v>6334</v>
      </c>
      <c r="V3770">
        <v>2025</v>
      </c>
      <c r="W3770" t="s">
        <v>6333</v>
      </c>
      <c r="X3770" t="str">
        <f>_xlfn.XLOOKUP(Orders_C[[#This Row],[Product_ID]],Products_C[Product_ID],Products_C[Product_Name])</f>
        <v>Chicken Bucket</v>
      </c>
      <c r="Y3770" t="str">
        <f>_xlfn.XLOOKUP(Orders_C[[#This Row],[Product_ID]],Products_C[Product_ID],Products_C[Category])</f>
        <v>Beverage</v>
      </c>
      <c r="Z3770" t="str">
        <f>_xlfn.XLOOKUP(Orders_C[[#This Row],[Store_ID]],Stores_c[Store_ID],Stores_c[City])</f>
        <v>New Robertfurt</v>
      </c>
      <c r="AA3770" t="str">
        <f>_xlfn.XLOOKUP(Orders_C[[#This Row],[Customer_ID]],Customers_c[Customer_ID],Customers_c[Customer_Name])</f>
        <v>Pamela Cook</v>
      </c>
      <c r="AB3770" s="6">
        <f>Orders_C[[#This Row],[Quantity]]*Orders_C[[#This Row],[Unit_Price]]*(1-Orders_C[[#This Row],[Discount %]])+Orders_C[[#This Row],[Tax]]</f>
        <v>1105.6500000000001</v>
      </c>
      <c r="AC3770" s="9">
        <f>(Orders_C[[#This Row],[Unit_Price]]*Orders_C[[#This Row],[Quantity]])-Orders_C[[#This Row],[Discount]]+Orders_C[[#This Row],[Tax]]</f>
        <v>1105.6500000000001</v>
      </c>
      <c r="AD3770" t="str">
        <f>IF(COUNTIF(Orders_C[[#All],[Customer_ID]],Orders_C[[#This Row],[Customer_ID]])&gt;1,"Repeat","New")</f>
        <v>Repeat</v>
      </c>
      <c r="AE3770" t="str" cm="1">
        <f t="array" ref="AE3770">_xlfn.XLOOKUP(Orders_C[[#This Row],[Store_ID]],Stores_c[[#All],[Store_ID]],Stores_c[[#All],[City]])</f>
        <v>New Robertfurt</v>
      </c>
      <c r="AF3770" t="str" cm="1">
        <f t="array" ref="AF3770">_xlfn.XLOOKUP(Orders_C[[#This Row],[Store_ID]],Stores_c[[#All],[Store_ID]],Stores_c[[#All],[Manager_Name]])</f>
        <v>Tiffany Gomez</v>
      </c>
      <c r="AG3770" t="str" cm="1">
        <f t="array" ref="AG3770">_xlfn.XLOOKUP(Orders_C[[#This Row],[Store_ID]],Stores_c[[#All],[Store_ID]],Stores_c[[#All],[Store_Type]])</f>
        <v>Street</v>
      </c>
    </row>
    <row r="3771" spans="1:33" x14ac:dyDescent="0.25">
      <c r="A3771">
        <v>7968</v>
      </c>
      <c r="B3771" s="1">
        <v>46026</v>
      </c>
      <c r="C3771" s="2">
        <v>1.0347222222222223E-2</v>
      </c>
      <c r="D3771">
        <v>1078</v>
      </c>
      <c r="E3771">
        <v>222</v>
      </c>
      <c r="F3771">
        <v>529</v>
      </c>
      <c r="G3771">
        <v>329</v>
      </c>
      <c r="H3771">
        <v>3</v>
      </c>
      <c r="I3771">
        <v>373</v>
      </c>
      <c r="J3771">
        <v>15</v>
      </c>
      <c r="K3771">
        <v>18.649999999999999</v>
      </c>
      <c r="L3771">
        <v>1122.6500000000001</v>
      </c>
      <c r="M3771" t="s">
        <v>19</v>
      </c>
      <c r="N3771" t="s">
        <v>21</v>
      </c>
      <c r="O3771">
        <v>41</v>
      </c>
      <c r="P3771">
        <v>5</v>
      </c>
      <c r="Q3771" t="s">
        <v>1991</v>
      </c>
      <c r="R3771">
        <v>507</v>
      </c>
      <c r="S3771" s="3">
        <v>0.15</v>
      </c>
      <c r="T3771" s="6">
        <v>451.25000000000011</v>
      </c>
      <c r="U3771" t="s">
        <v>6330</v>
      </c>
      <c r="V3771">
        <v>2026</v>
      </c>
      <c r="W3771" t="s">
        <v>6331</v>
      </c>
      <c r="X3771" t="str">
        <f>_xlfn.XLOOKUP(Orders_C[[#This Row],[Product_ID]],Products_C[Product_ID],Products_C[Product_Name])</f>
        <v>Rice Bowl</v>
      </c>
      <c r="Y3771" t="str">
        <f>_xlfn.XLOOKUP(Orders_C[[#This Row],[Product_ID]],Products_C[Product_ID],Products_C[Category])</f>
        <v>Dessert</v>
      </c>
      <c r="Z3771" t="str">
        <f>_xlfn.XLOOKUP(Orders_C[[#This Row],[Store_ID]],Stores_c[Store_ID],Stores_c[City])</f>
        <v>New Steven</v>
      </c>
      <c r="AA3771" t="str">
        <f>_xlfn.XLOOKUP(Orders_C[[#This Row],[Customer_ID]],Customers_c[Customer_ID],Customers_c[Customer_Name])</f>
        <v>Carlos Sullivan</v>
      </c>
      <c r="AB3771" s="6">
        <f>Orders_C[[#This Row],[Quantity]]*Orders_C[[#This Row],[Unit_Price]]*(1-Orders_C[[#This Row],[Discount %]])+Orders_C[[#This Row],[Tax]]</f>
        <v>969.8</v>
      </c>
      <c r="AC3771" s="9">
        <f>(Orders_C[[#This Row],[Unit_Price]]*Orders_C[[#This Row],[Quantity]])-Orders_C[[#This Row],[Discount]]+Orders_C[[#This Row],[Tax]]</f>
        <v>1122.6500000000001</v>
      </c>
      <c r="AD3771" t="str">
        <f>IF(COUNTIF(Orders_C[[#All],[Customer_ID]],Orders_C[[#This Row],[Customer_ID]])&gt;1,"Repeat","New")</f>
        <v>Repeat</v>
      </c>
      <c r="AE3771" t="str" cm="1">
        <f t="array" ref="AE3771">_xlfn.XLOOKUP(Orders_C[[#This Row],[Store_ID]],Stores_c[[#All],[Store_ID]],Stores_c[[#All],[City]])</f>
        <v>New Steven</v>
      </c>
      <c r="AF3771" t="str" cm="1">
        <f t="array" ref="AF3771">_xlfn.XLOOKUP(Orders_C[[#This Row],[Store_ID]],Stores_c[[#All],[Store_ID]],Stores_c[[#All],[Manager_Name]])</f>
        <v>Terri Martinez</v>
      </c>
      <c r="AG3771" t="str" cm="1">
        <f t="array" ref="AG3771">_xlfn.XLOOKUP(Orders_C[[#This Row],[Store_ID]],Stores_c[[#All],[Store_ID]],Stores_c[[#All],[Store_Type]])</f>
        <v>Drive-Thru</v>
      </c>
    </row>
    <row r="3772" spans="1:33" x14ac:dyDescent="0.25">
      <c r="A3772">
        <v>8114</v>
      </c>
      <c r="B3772" s="1">
        <v>46036</v>
      </c>
      <c r="C3772" s="2">
        <v>0.68920138888888893</v>
      </c>
      <c r="D3772">
        <v>1865</v>
      </c>
      <c r="E3772">
        <v>218</v>
      </c>
      <c r="F3772">
        <v>540</v>
      </c>
      <c r="G3772">
        <v>333</v>
      </c>
      <c r="H3772">
        <v>3</v>
      </c>
      <c r="I3772">
        <v>369</v>
      </c>
      <c r="J3772">
        <v>10</v>
      </c>
      <c r="K3772">
        <v>18.45</v>
      </c>
      <c r="L3772">
        <v>1115.45</v>
      </c>
      <c r="M3772" t="s">
        <v>19</v>
      </c>
      <c r="N3772" t="s">
        <v>22</v>
      </c>
      <c r="O3772">
        <v>40</v>
      </c>
      <c r="P3772">
        <v>4</v>
      </c>
      <c r="Q3772" t="s">
        <v>2137</v>
      </c>
      <c r="R3772">
        <v>509</v>
      </c>
      <c r="S3772" s="3">
        <v>0.1</v>
      </c>
      <c r="T3772" s="6">
        <v>451.25000000000011</v>
      </c>
      <c r="U3772" t="s">
        <v>6330</v>
      </c>
      <c r="V3772">
        <v>2026</v>
      </c>
      <c r="W3772" t="s">
        <v>6329</v>
      </c>
      <c r="X3772" t="str">
        <f>_xlfn.XLOOKUP(Orders_C[[#This Row],[Product_ID]],Products_C[Product_ID],Products_C[Product_Name])</f>
        <v>Chicken Wings</v>
      </c>
      <c r="Y3772" t="str">
        <f>_xlfn.XLOOKUP(Orders_C[[#This Row],[Product_ID]],Products_C[Product_ID],Products_C[Category])</f>
        <v>Burger</v>
      </c>
      <c r="Z3772" t="str">
        <f>_xlfn.XLOOKUP(Orders_C[[#This Row],[Store_ID]],Stores_c[Store_ID],Stores_c[City])</f>
        <v>East Johnport</v>
      </c>
      <c r="AA3772" t="str">
        <f>_xlfn.XLOOKUP(Orders_C[[#This Row],[Customer_ID]],Customers_c[Customer_ID],Customers_c[Customer_Name])</f>
        <v>Loretta Bray</v>
      </c>
      <c r="AB3772" s="6">
        <f>Orders_C[[#This Row],[Quantity]]*Orders_C[[#This Row],[Unit_Price]]*(1-Orders_C[[#This Row],[Discount %]])+Orders_C[[#This Row],[Tax]]</f>
        <v>1014.7500000000001</v>
      </c>
      <c r="AC3772" s="9">
        <f>(Orders_C[[#This Row],[Unit_Price]]*Orders_C[[#This Row],[Quantity]])-Orders_C[[#This Row],[Discount]]+Orders_C[[#This Row],[Tax]]</f>
        <v>1115.45</v>
      </c>
      <c r="AD3772" t="str">
        <f>IF(COUNTIF(Orders_C[[#All],[Customer_ID]],Orders_C[[#This Row],[Customer_ID]])&gt;1,"Repeat","New")</f>
        <v>Repeat</v>
      </c>
      <c r="AE3772" t="str" cm="1">
        <f t="array" ref="AE3772">_xlfn.XLOOKUP(Orders_C[[#This Row],[Store_ID]],Stores_c[[#All],[Store_ID]],Stores_c[[#All],[City]])</f>
        <v>East Johnport</v>
      </c>
      <c r="AF3772" t="str" cm="1">
        <f t="array" ref="AF3772">_xlfn.XLOOKUP(Orders_C[[#This Row],[Store_ID]],Stores_c[[#All],[Store_ID]],Stores_c[[#All],[Manager_Name]])</f>
        <v>Mr. Matthew Murillo III</v>
      </c>
      <c r="AG3772" t="str" cm="1">
        <f t="array" ref="AG3772">_xlfn.XLOOKUP(Orders_C[[#This Row],[Store_ID]],Stores_c[[#All],[Store_ID]],Stores_c[[#All],[Store_Type]])</f>
        <v>Street</v>
      </c>
    </row>
    <row r="3773" spans="1:33" x14ac:dyDescent="0.25">
      <c r="A3773">
        <v>9492</v>
      </c>
      <c r="B3773" s="1">
        <v>45703</v>
      </c>
      <c r="C3773" s="2">
        <v>0.62061342592592594</v>
      </c>
      <c r="D3773">
        <v>1535</v>
      </c>
      <c r="E3773">
        <v>218</v>
      </c>
      <c r="F3773">
        <v>515</v>
      </c>
      <c r="G3773">
        <v>322</v>
      </c>
      <c r="H3773">
        <v>3</v>
      </c>
      <c r="I3773">
        <v>369</v>
      </c>
      <c r="J3773">
        <v>10</v>
      </c>
      <c r="K3773">
        <v>18.45</v>
      </c>
      <c r="L3773">
        <v>1115.45</v>
      </c>
      <c r="M3773" t="s">
        <v>19</v>
      </c>
      <c r="N3773" t="s">
        <v>23</v>
      </c>
      <c r="O3773">
        <v>15</v>
      </c>
      <c r="P3773">
        <v>2</v>
      </c>
      <c r="Q3773" t="s">
        <v>3515</v>
      </c>
      <c r="R3773">
        <v>501</v>
      </c>
      <c r="S3773" s="3">
        <v>0.1</v>
      </c>
      <c r="T3773" s="6">
        <v>451.25000000000011</v>
      </c>
      <c r="U3773" t="s">
        <v>6338</v>
      </c>
      <c r="V3773">
        <v>2025</v>
      </c>
      <c r="W3773" t="s">
        <v>6333</v>
      </c>
      <c r="X3773" t="str">
        <f>_xlfn.XLOOKUP(Orders_C[[#This Row],[Product_ID]],Products_C[Product_ID],Products_C[Product_Name])</f>
        <v>Veg Burger</v>
      </c>
      <c r="Y3773" t="str">
        <f>_xlfn.XLOOKUP(Orders_C[[#This Row],[Product_ID]],Products_C[Product_ID],Products_C[Category])</f>
        <v>Burger</v>
      </c>
      <c r="Z3773" t="str">
        <f>_xlfn.XLOOKUP(Orders_C[[#This Row],[Store_ID]],Stores_c[Store_ID],Stores_c[City])</f>
        <v>East Johnport</v>
      </c>
      <c r="AA3773" t="str">
        <f>_xlfn.XLOOKUP(Orders_C[[#This Row],[Customer_ID]],Customers_c[Customer_ID],Customers_c[Customer_Name])</f>
        <v>Mark Wright</v>
      </c>
      <c r="AB3773" s="6">
        <f>Orders_C[[#This Row],[Quantity]]*Orders_C[[#This Row],[Unit_Price]]*(1-Orders_C[[#This Row],[Discount %]])+Orders_C[[#This Row],[Tax]]</f>
        <v>1014.7500000000001</v>
      </c>
      <c r="AC3773" s="9">
        <f>(Orders_C[[#This Row],[Unit_Price]]*Orders_C[[#This Row],[Quantity]])-Orders_C[[#This Row],[Discount]]+Orders_C[[#This Row],[Tax]]</f>
        <v>1115.45</v>
      </c>
      <c r="AD3773" t="str">
        <f>IF(COUNTIF(Orders_C[[#All],[Customer_ID]],Orders_C[[#This Row],[Customer_ID]])&gt;1,"Repeat","New")</f>
        <v>Repeat</v>
      </c>
      <c r="AE3773" t="str" cm="1">
        <f t="array" ref="AE3773">_xlfn.XLOOKUP(Orders_C[[#This Row],[Store_ID]],Stores_c[[#All],[Store_ID]],Stores_c[[#All],[City]])</f>
        <v>East Johnport</v>
      </c>
      <c r="AF3773" t="str" cm="1">
        <f t="array" ref="AF3773">_xlfn.XLOOKUP(Orders_C[[#This Row],[Store_ID]],Stores_c[[#All],[Store_ID]],Stores_c[[#All],[Manager_Name]])</f>
        <v>Mr. Matthew Murillo III</v>
      </c>
      <c r="AG3773" t="str" cm="1">
        <f t="array" ref="AG3773">_xlfn.XLOOKUP(Orders_C[[#This Row],[Store_ID]],Stores_c[[#All],[Store_ID]],Stores_c[[#All],[Store_Type]])</f>
        <v>Street</v>
      </c>
    </row>
    <row r="3774" spans="1:33" x14ac:dyDescent="0.25">
      <c r="A3774">
        <v>9499</v>
      </c>
      <c r="B3774" s="1">
        <v>45756</v>
      </c>
      <c r="C3774" s="2">
        <v>0.72107638888888892</v>
      </c>
      <c r="D3774">
        <v>1993</v>
      </c>
      <c r="E3774">
        <v>203</v>
      </c>
      <c r="F3774">
        <v>418</v>
      </c>
      <c r="G3774">
        <v>332</v>
      </c>
      <c r="H3774">
        <v>3</v>
      </c>
      <c r="I3774">
        <v>373</v>
      </c>
      <c r="J3774">
        <v>15</v>
      </c>
      <c r="K3774">
        <v>18.649999999999999</v>
      </c>
      <c r="L3774">
        <v>1122.6500000000001</v>
      </c>
      <c r="M3774" t="s">
        <v>18</v>
      </c>
      <c r="N3774" t="s">
        <v>22</v>
      </c>
      <c r="O3774">
        <v>46</v>
      </c>
      <c r="P3774">
        <v>4</v>
      </c>
      <c r="Q3774" t="s">
        <v>3522</v>
      </c>
      <c r="R3774">
        <v>504</v>
      </c>
      <c r="S3774" s="3">
        <v>0.15</v>
      </c>
      <c r="T3774" s="6">
        <v>451.25000000000011</v>
      </c>
      <c r="U3774" t="s">
        <v>6337</v>
      </c>
      <c r="V3774">
        <v>2025</v>
      </c>
      <c r="W3774" t="s">
        <v>6331</v>
      </c>
      <c r="X3774" t="str">
        <f>_xlfn.XLOOKUP(Orders_C[[#This Row],[Product_ID]],Products_C[Product_ID],Products_C[Product_Name])</f>
        <v>Zinger Burger</v>
      </c>
      <c r="Y3774" t="str">
        <f>_xlfn.XLOOKUP(Orders_C[[#This Row],[Product_ID]],Products_C[Product_ID],Products_C[Category])</f>
        <v>Beverage</v>
      </c>
      <c r="Z3774" t="str">
        <f>_xlfn.XLOOKUP(Orders_C[[#This Row],[Store_ID]],Stores_c[Store_ID],Stores_c[City])</f>
        <v>Lake Williammouth</v>
      </c>
      <c r="AA3774" t="str">
        <f>_xlfn.XLOOKUP(Orders_C[[#This Row],[Customer_ID]],Customers_c[Customer_ID],Customers_c[Customer_Name])</f>
        <v>Nancy Parks</v>
      </c>
      <c r="AB3774" s="6">
        <f>Orders_C[[#This Row],[Quantity]]*Orders_C[[#This Row],[Unit_Price]]*(1-Orders_C[[#This Row],[Discount %]])+Orders_C[[#This Row],[Tax]]</f>
        <v>969.8</v>
      </c>
      <c r="AC3774" s="9">
        <f>(Orders_C[[#This Row],[Unit_Price]]*Orders_C[[#This Row],[Quantity]])-Orders_C[[#This Row],[Discount]]+Orders_C[[#This Row],[Tax]]</f>
        <v>1122.6500000000001</v>
      </c>
      <c r="AD3774" t="str">
        <f>IF(COUNTIF(Orders_C[[#All],[Customer_ID]],Orders_C[[#This Row],[Customer_ID]])&gt;1,"Repeat","New")</f>
        <v>Repeat</v>
      </c>
      <c r="AE3774" t="str" cm="1">
        <f t="array" ref="AE3774">_xlfn.XLOOKUP(Orders_C[[#This Row],[Store_ID]],Stores_c[[#All],[Store_ID]],Stores_c[[#All],[City]])</f>
        <v>Lake Williammouth</v>
      </c>
      <c r="AF3774" t="str" cm="1">
        <f t="array" ref="AF3774">_xlfn.XLOOKUP(Orders_C[[#This Row],[Store_ID]],Stores_c[[#All],[Store_ID]],Stores_c[[#All],[Manager_Name]])</f>
        <v>Stephanie Dominguez</v>
      </c>
      <c r="AG3774" t="str" cm="1">
        <f t="array" ref="AG3774">_xlfn.XLOOKUP(Orders_C[[#This Row],[Store_ID]],Stores_c[[#All],[Store_ID]],Stores_c[[#All],[Store_Type]])</f>
        <v>Drive-Thru</v>
      </c>
    </row>
    <row r="3775" spans="1:33" x14ac:dyDescent="0.25">
      <c r="A3775">
        <v>10163</v>
      </c>
      <c r="B3775" s="1">
        <v>45845</v>
      </c>
      <c r="C3775" s="2">
        <v>0.96954861111111112</v>
      </c>
      <c r="D3775">
        <v>1534</v>
      </c>
      <c r="E3775">
        <v>206</v>
      </c>
      <c r="F3775">
        <v>486</v>
      </c>
      <c r="G3775">
        <v>317</v>
      </c>
      <c r="H3775">
        <v>3</v>
      </c>
      <c r="I3775">
        <v>369</v>
      </c>
      <c r="J3775">
        <v>10</v>
      </c>
      <c r="K3775">
        <v>18.45</v>
      </c>
      <c r="L3775">
        <v>1115.45</v>
      </c>
      <c r="M3775" t="s">
        <v>18</v>
      </c>
      <c r="N3775" t="s">
        <v>22</v>
      </c>
      <c r="O3775">
        <v>18</v>
      </c>
      <c r="P3775">
        <v>2</v>
      </c>
      <c r="Q3775" t="s">
        <v>4186</v>
      </c>
      <c r="R3775">
        <v>506</v>
      </c>
      <c r="S3775" s="3">
        <v>0.1</v>
      </c>
      <c r="T3775" s="6">
        <v>451.25000000000011</v>
      </c>
      <c r="U3775" t="s">
        <v>6341</v>
      </c>
      <c r="V3775">
        <v>2025</v>
      </c>
      <c r="W3775" t="s">
        <v>6333</v>
      </c>
      <c r="X3775" t="str">
        <f>_xlfn.XLOOKUP(Orders_C[[#This Row],[Product_ID]],Products_C[Product_ID],Products_C[Product_Name])</f>
        <v>Popcorn Chicken</v>
      </c>
      <c r="Y3775" t="str">
        <f>_xlfn.XLOOKUP(Orders_C[[#This Row],[Product_ID]],Products_C[Product_ID],Products_C[Category])</f>
        <v>Dessert</v>
      </c>
      <c r="Z3775" t="str">
        <f>_xlfn.XLOOKUP(Orders_C[[#This Row],[Store_ID]],Stores_c[Store_ID],Stores_c[City])</f>
        <v>West Matthew</v>
      </c>
      <c r="AA3775" t="str">
        <f>_xlfn.XLOOKUP(Orders_C[[#This Row],[Customer_ID]],Customers_c[Customer_ID],Customers_c[Customer_Name])</f>
        <v>Hannah Kidd</v>
      </c>
      <c r="AB3775" s="6">
        <f>Orders_C[[#This Row],[Quantity]]*Orders_C[[#This Row],[Unit_Price]]*(1-Orders_C[[#This Row],[Discount %]])+Orders_C[[#This Row],[Tax]]</f>
        <v>1014.7500000000001</v>
      </c>
      <c r="AC3775" s="9">
        <f>(Orders_C[[#This Row],[Unit_Price]]*Orders_C[[#This Row],[Quantity]])-Orders_C[[#This Row],[Discount]]+Orders_C[[#This Row],[Tax]]</f>
        <v>1115.45</v>
      </c>
      <c r="AD3775" t="str">
        <f>IF(COUNTIF(Orders_C[[#All],[Customer_ID]],Orders_C[[#This Row],[Customer_ID]])&gt;1,"Repeat","New")</f>
        <v>Repeat</v>
      </c>
      <c r="AE3775" t="str" cm="1">
        <f t="array" ref="AE3775">_xlfn.XLOOKUP(Orders_C[[#This Row],[Store_ID]],Stores_c[[#All],[Store_ID]],Stores_c[[#All],[City]])</f>
        <v>West Matthew</v>
      </c>
      <c r="AF3775" t="str" cm="1">
        <f t="array" ref="AF3775">_xlfn.XLOOKUP(Orders_C[[#This Row],[Store_ID]],Stores_c[[#All],[Store_ID]],Stores_c[[#All],[Manager_Name]])</f>
        <v>Miguel Kidd</v>
      </c>
      <c r="AG3775" t="str" cm="1">
        <f t="array" ref="AG3775">_xlfn.XLOOKUP(Orders_C[[#This Row],[Store_ID]],Stores_c[[#All],[Store_ID]],Stores_c[[#All],[Store_Type]])</f>
        <v>Drive-Thru</v>
      </c>
    </row>
    <row r="3776" spans="1:33" x14ac:dyDescent="0.25">
      <c r="A3776">
        <v>7229</v>
      </c>
      <c r="B3776" s="1">
        <v>46011</v>
      </c>
      <c r="C3776" s="2">
        <v>0.85366898148148151</v>
      </c>
      <c r="D3776">
        <v>1658</v>
      </c>
      <c r="E3776">
        <v>224</v>
      </c>
      <c r="F3776">
        <v>506</v>
      </c>
      <c r="G3776">
        <v>319</v>
      </c>
      <c r="H3776">
        <v>4</v>
      </c>
      <c r="I3776">
        <v>283</v>
      </c>
      <c r="J3776">
        <v>15</v>
      </c>
      <c r="K3776">
        <v>14.15</v>
      </c>
      <c r="L3776">
        <v>1131.1500000000001</v>
      </c>
      <c r="M3776" t="s">
        <v>18</v>
      </c>
      <c r="N3776" t="s">
        <v>21</v>
      </c>
      <c r="O3776">
        <v>30</v>
      </c>
      <c r="P3776">
        <v>4</v>
      </c>
      <c r="Q3776" t="s">
        <v>1252</v>
      </c>
      <c r="R3776">
        <v>510</v>
      </c>
      <c r="S3776" s="3">
        <v>0.15</v>
      </c>
      <c r="T3776" s="6">
        <v>451.95000000000016</v>
      </c>
      <c r="U3776" t="s">
        <v>6328</v>
      </c>
      <c r="V3776">
        <v>2025</v>
      </c>
      <c r="W3776" t="s">
        <v>6329</v>
      </c>
      <c r="X3776" t="str">
        <f>_xlfn.XLOOKUP(Orders_C[[#This Row],[Product_ID]],Products_C[Product_ID],Products_C[Product_Name])</f>
        <v>Chocolate Lava Cake</v>
      </c>
      <c r="Y3776" t="str">
        <f>_xlfn.XLOOKUP(Orders_C[[#This Row],[Product_ID]],Products_C[Product_ID],Products_C[Category])</f>
        <v>Beverage</v>
      </c>
      <c r="Z3776" t="str">
        <f>_xlfn.XLOOKUP(Orders_C[[#This Row],[Store_ID]],Stores_c[Store_ID],Stores_c[City])</f>
        <v>Valdezton</v>
      </c>
      <c r="AA3776" t="str">
        <f>_xlfn.XLOOKUP(Orders_C[[#This Row],[Customer_ID]],Customers_c[Customer_ID],Customers_c[Customer_Name])</f>
        <v>Don Garcia</v>
      </c>
      <c r="AB3776" s="6">
        <f>Orders_C[[#This Row],[Quantity]]*Orders_C[[#This Row],[Unit_Price]]*(1-Orders_C[[#This Row],[Discount %]])+Orders_C[[#This Row],[Tax]]</f>
        <v>976.34999999999991</v>
      </c>
      <c r="AC3776" s="9">
        <f>(Orders_C[[#This Row],[Unit_Price]]*Orders_C[[#This Row],[Quantity]])-Orders_C[[#This Row],[Discount]]+Orders_C[[#This Row],[Tax]]</f>
        <v>1131.1500000000001</v>
      </c>
      <c r="AD3776" t="str">
        <f>IF(COUNTIF(Orders_C[[#All],[Customer_ID]],Orders_C[[#This Row],[Customer_ID]])&gt;1,"Repeat","New")</f>
        <v>Repeat</v>
      </c>
      <c r="AE3776" t="str" cm="1">
        <f t="array" ref="AE3776">_xlfn.XLOOKUP(Orders_C[[#This Row],[Store_ID]],Stores_c[[#All],[Store_ID]],Stores_c[[#All],[City]])</f>
        <v>Valdezton</v>
      </c>
      <c r="AF3776" t="str" cm="1">
        <f t="array" ref="AF3776">_xlfn.XLOOKUP(Orders_C[[#This Row],[Store_ID]],Stores_c[[#All],[Store_ID]],Stores_c[[#All],[Manager_Name]])</f>
        <v>John Rodriguez</v>
      </c>
      <c r="AG3776" t="str" cm="1">
        <f t="array" ref="AG3776">_xlfn.XLOOKUP(Orders_C[[#This Row],[Store_ID]],Stores_c[[#All],[Store_ID]],Stores_c[[#All],[Store_Type]])</f>
        <v>Street</v>
      </c>
    </row>
    <row r="3777" spans="1:33" x14ac:dyDescent="0.25">
      <c r="A3777">
        <v>6796</v>
      </c>
      <c r="B3777" s="1">
        <v>45911</v>
      </c>
      <c r="C3777" s="2">
        <v>0.44348379629629631</v>
      </c>
      <c r="D3777">
        <v>1557</v>
      </c>
      <c r="E3777">
        <v>211</v>
      </c>
      <c r="F3777">
        <v>478</v>
      </c>
      <c r="G3777">
        <v>331</v>
      </c>
      <c r="H3777">
        <v>4</v>
      </c>
      <c r="I3777">
        <v>280</v>
      </c>
      <c r="J3777">
        <v>10</v>
      </c>
      <c r="K3777">
        <v>14</v>
      </c>
      <c r="L3777">
        <v>1124</v>
      </c>
      <c r="M3777" t="s">
        <v>20</v>
      </c>
      <c r="N3777" t="s">
        <v>22</v>
      </c>
      <c r="O3777">
        <v>13</v>
      </c>
      <c r="P3777">
        <v>1</v>
      </c>
      <c r="Q3777" t="s">
        <v>819</v>
      </c>
      <c r="R3777">
        <v>502</v>
      </c>
      <c r="S3777" s="3">
        <v>0.1</v>
      </c>
      <c r="T3777" s="6">
        <v>452</v>
      </c>
      <c r="U3777" t="s">
        <v>6335</v>
      </c>
      <c r="V3777">
        <v>2025</v>
      </c>
      <c r="W3777" t="s">
        <v>6333</v>
      </c>
      <c r="X3777" t="str">
        <f>_xlfn.XLOOKUP(Orders_C[[#This Row],[Product_ID]],Products_C[Product_ID],Products_C[Product_Name])</f>
        <v>Chicken Bucket</v>
      </c>
      <c r="Y3777" t="str">
        <f>_xlfn.XLOOKUP(Orders_C[[#This Row],[Product_ID]],Products_C[Product_ID],Products_C[Category])</f>
        <v>Beverage</v>
      </c>
      <c r="Z3777" t="str">
        <f>_xlfn.XLOOKUP(Orders_C[[#This Row],[Store_ID]],Stores_c[Store_ID],Stores_c[City])</f>
        <v>North Robertstad</v>
      </c>
      <c r="AA3777" t="str">
        <f>_xlfn.XLOOKUP(Orders_C[[#This Row],[Customer_ID]],Customers_c[Customer_ID],Customers_c[Customer_Name])</f>
        <v>Hannah Baldwin</v>
      </c>
      <c r="AB3777" s="6">
        <f>Orders_C[[#This Row],[Quantity]]*Orders_C[[#This Row],[Unit_Price]]*(1-Orders_C[[#This Row],[Discount %]])+Orders_C[[#This Row],[Tax]]</f>
        <v>1022</v>
      </c>
      <c r="AC3777" s="9">
        <f>(Orders_C[[#This Row],[Unit_Price]]*Orders_C[[#This Row],[Quantity]])-Orders_C[[#This Row],[Discount]]+Orders_C[[#This Row],[Tax]]</f>
        <v>1124</v>
      </c>
      <c r="AD3777" t="str">
        <f>IF(COUNTIF(Orders_C[[#All],[Customer_ID]],Orders_C[[#This Row],[Customer_ID]])&gt;1,"Repeat","New")</f>
        <v>Repeat</v>
      </c>
      <c r="AE3777" t="str" cm="1">
        <f t="array" ref="AE3777">_xlfn.XLOOKUP(Orders_C[[#This Row],[Store_ID]],Stores_c[[#All],[Store_ID]],Stores_c[[#All],[City]])</f>
        <v>North Robertstad</v>
      </c>
      <c r="AF3777" t="str" cm="1">
        <f t="array" ref="AF3777">_xlfn.XLOOKUP(Orders_C[[#This Row],[Store_ID]],Stores_c[[#All],[Store_ID]],Stores_c[[#All],[Manager_Name]])</f>
        <v>Mary Lewis</v>
      </c>
      <c r="AG3777" t="str" cm="1">
        <f t="array" ref="AG3777">_xlfn.XLOOKUP(Orders_C[[#This Row],[Store_ID]],Stores_c[[#All],[Store_ID]],Stores_c[[#All],[Store_Type]])</f>
        <v>Street</v>
      </c>
    </row>
    <row r="3778" spans="1:33" x14ac:dyDescent="0.25">
      <c r="A3778">
        <v>10878</v>
      </c>
      <c r="B3778" s="1">
        <v>45984</v>
      </c>
      <c r="C3778" s="2">
        <v>0.8069560185185185</v>
      </c>
      <c r="D3778">
        <v>1564</v>
      </c>
      <c r="E3778">
        <v>201</v>
      </c>
      <c r="F3778">
        <v>414</v>
      </c>
      <c r="G3778">
        <v>315</v>
      </c>
      <c r="H3778">
        <v>4</v>
      </c>
      <c r="I3778">
        <v>274</v>
      </c>
      <c r="J3778">
        <v>0</v>
      </c>
      <c r="K3778">
        <v>13.7</v>
      </c>
      <c r="L3778">
        <v>1109.7</v>
      </c>
      <c r="M3778" t="s">
        <v>18</v>
      </c>
      <c r="N3778" t="s">
        <v>23</v>
      </c>
      <c r="O3778">
        <v>59</v>
      </c>
      <c r="P3778">
        <v>2</v>
      </c>
      <c r="Q3778" t="s">
        <v>4901</v>
      </c>
      <c r="R3778">
        <v>510</v>
      </c>
      <c r="S3778" s="3">
        <v>0</v>
      </c>
      <c r="T3778" s="6">
        <v>452.1</v>
      </c>
      <c r="U3778" t="s">
        <v>6336</v>
      </c>
      <c r="V3778">
        <v>2025</v>
      </c>
      <c r="W3778" t="s">
        <v>6331</v>
      </c>
      <c r="X3778" t="str">
        <f>_xlfn.XLOOKUP(Orders_C[[#This Row],[Product_ID]],Products_C[Product_ID],Products_C[Product_Name])</f>
        <v>Popcorn Chicken</v>
      </c>
      <c r="Y3778" t="str">
        <f>_xlfn.XLOOKUP(Orders_C[[#This Row],[Product_ID]],Products_C[Product_ID],Products_C[Category])</f>
        <v>Beverage</v>
      </c>
      <c r="Z3778" t="str">
        <f>_xlfn.XLOOKUP(Orders_C[[#This Row],[Store_ID]],Stores_c[Store_ID],Stores_c[City])</f>
        <v>Lake Nicholasburgh</v>
      </c>
      <c r="AA3778" t="str">
        <f>_xlfn.XLOOKUP(Orders_C[[#This Row],[Customer_ID]],Customers_c[Customer_ID],Customers_c[Customer_Name])</f>
        <v>Anthony Moody</v>
      </c>
      <c r="AB3778" s="6">
        <f>Orders_C[[#This Row],[Quantity]]*Orders_C[[#This Row],[Unit_Price]]*(1-Orders_C[[#This Row],[Discount %]])+Orders_C[[#This Row],[Tax]]</f>
        <v>1109.7</v>
      </c>
      <c r="AC3778" s="9">
        <f>(Orders_C[[#This Row],[Unit_Price]]*Orders_C[[#This Row],[Quantity]])-Orders_C[[#This Row],[Discount]]+Orders_C[[#This Row],[Tax]]</f>
        <v>1109.7</v>
      </c>
      <c r="AD3778" t="str">
        <f>IF(COUNTIF(Orders_C[[#All],[Customer_ID]],Orders_C[[#This Row],[Customer_ID]])&gt;1,"Repeat","New")</f>
        <v>Repeat</v>
      </c>
      <c r="AE3778" t="str" cm="1">
        <f t="array" ref="AE3778">_xlfn.XLOOKUP(Orders_C[[#This Row],[Store_ID]],Stores_c[[#All],[Store_ID]],Stores_c[[#All],[City]])</f>
        <v>Lake Nicholasburgh</v>
      </c>
      <c r="AF3778" t="str" cm="1">
        <f t="array" ref="AF3778">_xlfn.XLOOKUP(Orders_C[[#This Row],[Store_ID]],Stores_c[[#All],[Store_ID]],Stores_c[[#All],[Manager_Name]])</f>
        <v>Maurice Garcia</v>
      </c>
      <c r="AG3778" t="str" cm="1">
        <f t="array" ref="AG3778">_xlfn.XLOOKUP(Orders_C[[#This Row],[Store_ID]],Stores_c[[#All],[Store_ID]],Stores_c[[#All],[Store_Type]])</f>
        <v>Mall</v>
      </c>
    </row>
    <row r="3779" spans="1:33" x14ac:dyDescent="0.25">
      <c r="A3779">
        <v>7263</v>
      </c>
      <c r="B3779" s="1">
        <v>45919</v>
      </c>
      <c r="C3779" s="2">
        <v>0.79347222222222225</v>
      </c>
      <c r="D3779">
        <v>1531</v>
      </c>
      <c r="E3779">
        <v>223</v>
      </c>
      <c r="F3779">
        <v>432</v>
      </c>
      <c r="G3779">
        <v>314</v>
      </c>
      <c r="H3779">
        <v>3</v>
      </c>
      <c r="I3779">
        <v>362</v>
      </c>
      <c r="J3779">
        <v>0</v>
      </c>
      <c r="K3779">
        <v>18.100000000000001</v>
      </c>
      <c r="L3779">
        <v>1104.0999999999999</v>
      </c>
      <c r="M3779" t="s">
        <v>19</v>
      </c>
      <c r="N3779" t="s">
        <v>23</v>
      </c>
      <c r="O3779">
        <v>40</v>
      </c>
      <c r="P3779">
        <v>1</v>
      </c>
      <c r="Q3779" t="s">
        <v>1286</v>
      </c>
      <c r="R3779">
        <v>504</v>
      </c>
      <c r="S3779" s="3">
        <v>0</v>
      </c>
      <c r="T3779" s="6">
        <v>452.49999999999989</v>
      </c>
      <c r="U3779" t="s">
        <v>6335</v>
      </c>
      <c r="V3779">
        <v>2025</v>
      </c>
      <c r="W3779" t="s">
        <v>6329</v>
      </c>
      <c r="X3779" t="str">
        <f>_xlfn.XLOOKUP(Orders_C[[#This Row],[Product_ID]],Products_C[Product_ID],Products_C[Product_Name])</f>
        <v>Wrap</v>
      </c>
      <c r="Y3779" t="str">
        <f>_xlfn.XLOOKUP(Orders_C[[#This Row],[Product_ID]],Products_C[Product_ID],Products_C[Category])</f>
        <v>Burger</v>
      </c>
      <c r="Z3779" t="str">
        <f>_xlfn.XLOOKUP(Orders_C[[#This Row],[Store_ID]],Stores_c[Store_ID],Stores_c[City])</f>
        <v>Chambershaven</v>
      </c>
      <c r="AA3779" t="str">
        <f>_xlfn.XLOOKUP(Orders_C[[#This Row],[Customer_ID]],Customers_c[Customer_ID],Customers_c[Customer_Name])</f>
        <v>Lisa Beck</v>
      </c>
      <c r="AB3779" s="6">
        <f>Orders_C[[#This Row],[Quantity]]*Orders_C[[#This Row],[Unit_Price]]*(1-Orders_C[[#This Row],[Discount %]])+Orders_C[[#This Row],[Tax]]</f>
        <v>1104.0999999999999</v>
      </c>
      <c r="AC3779" s="9">
        <f>(Orders_C[[#This Row],[Unit_Price]]*Orders_C[[#This Row],[Quantity]])-Orders_C[[#This Row],[Discount]]+Orders_C[[#This Row],[Tax]]</f>
        <v>1104.0999999999999</v>
      </c>
      <c r="AD3779" t="str">
        <f>IF(COUNTIF(Orders_C[[#All],[Customer_ID]],Orders_C[[#This Row],[Customer_ID]])&gt;1,"Repeat","New")</f>
        <v>Repeat</v>
      </c>
      <c r="AE3779" t="str" cm="1">
        <f t="array" ref="AE3779">_xlfn.XLOOKUP(Orders_C[[#This Row],[Store_ID]],Stores_c[[#All],[Store_ID]],Stores_c[[#All],[City]])</f>
        <v>Chambershaven</v>
      </c>
      <c r="AF3779" t="str" cm="1">
        <f t="array" ref="AF3779">_xlfn.XLOOKUP(Orders_C[[#This Row],[Store_ID]],Stores_c[[#All],[Store_ID]],Stores_c[[#All],[Manager_Name]])</f>
        <v>Virginia Webster</v>
      </c>
      <c r="AG3779" t="str" cm="1">
        <f t="array" ref="AG3779">_xlfn.XLOOKUP(Orders_C[[#This Row],[Store_ID]],Stores_c[[#All],[Store_ID]],Stores_c[[#All],[Store_Type]])</f>
        <v>Street</v>
      </c>
    </row>
    <row r="3780" spans="1:33" x14ac:dyDescent="0.25">
      <c r="A3780">
        <v>6565</v>
      </c>
      <c r="B3780" s="1">
        <v>45925</v>
      </c>
      <c r="C3780" s="2">
        <v>0.12505787037037036</v>
      </c>
      <c r="D3780">
        <v>1831</v>
      </c>
      <c r="E3780">
        <v>201</v>
      </c>
      <c r="F3780">
        <v>429</v>
      </c>
      <c r="G3780">
        <v>313</v>
      </c>
      <c r="H3780">
        <v>3</v>
      </c>
      <c r="I3780">
        <v>370</v>
      </c>
      <c r="J3780">
        <v>10</v>
      </c>
      <c r="K3780">
        <v>18.5</v>
      </c>
      <c r="L3780">
        <v>1118.5</v>
      </c>
      <c r="M3780" t="s">
        <v>19</v>
      </c>
      <c r="N3780" t="s">
        <v>22</v>
      </c>
      <c r="O3780">
        <v>18</v>
      </c>
      <c r="P3780">
        <v>2</v>
      </c>
      <c r="Q3780" t="s">
        <v>588</v>
      </c>
      <c r="R3780">
        <v>510</v>
      </c>
      <c r="S3780" s="3">
        <v>0.1</v>
      </c>
      <c r="T3780" s="6">
        <v>452.5</v>
      </c>
      <c r="U3780" t="s">
        <v>6335</v>
      </c>
      <c r="V3780">
        <v>2025</v>
      </c>
      <c r="W3780" t="s">
        <v>6333</v>
      </c>
      <c r="X3780" t="str">
        <f>_xlfn.XLOOKUP(Orders_C[[#This Row],[Product_ID]],Products_C[Product_ID],Products_C[Product_Name])</f>
        <v>Rice Bowl</v>
      </c>
      <c r="Y3780" t="str">
        <f>_xlfn.XLOOKUP(Orders_C[[#This Row],[Product_ID]],Products_C[Product_ID],Products_C[Category])</f>
        <v>Beverage</v>
      </c>
      <c r="Z3780" t="str">
        <f>_xlfn.XLOOKUP(Orders_C[[#This Row],[Store_ID]],Stores_c[Store_ID],Stores_c[City])</f>
        <v>Lake Nicholasburgh</v>
      </c>
      <c r="AA3780" t="str">
        <f>_xlfn.XLOOKUP(Orders_C[[#This Row],[Customer_ID]],Customers_c[Customer_ID],Customers_c[Customer_Name])</f>
        <v>Michele White</v>
      </c>
      <c r="AB3780" s="6">
        <f>Orders_C[[#This Row],[Quantity]]*Orders_C[[#This Row],[Unit_Price]]*(1-Orders_C[[#This Row],[Discount %]])+Orders_C[[#This Row],[Tax]]</f>
        <v>1017.5</v>
      </c>
      <c r="AC3780" s="9">
        <f>(Orders_C[[#This Row],[Unit_Price]]*Orders_C[[#This Row],[Quantity]])-Orders_C[[#This Row],[Discount]]+Orders_C[[#This Row],[Tax]]</f>
        <v>1118.5</v>
      </c>
      <c r="AD3780" t="str">
        <f>IF(COUNTIF(Orders_C[[#All],[Customer_ID]],Orders_C[[#This Row],[Customer_ID]])&gt;1,"Repeat","New")</f>
        <v>Repeat</v>
      </c>
      <c r="AE3780" t="str" cm="1">
        <f t="array" ref="AE3780">_xlfn.XLOOKUP(Orders_C[[#This Row],[Store_ID]],Stores_c[[#All],[Store_ID]],Stores_c[[#All],[City]])</f>
        <v>Lake Nicholasburgh</v>
      </c>
      <c r="AF3780" t="str" cm="1">
        <f t="array" ref="AF3780">_xlfn.XLOOKUP(Orders_C[[#This Row],[Store_ID]],Stores_c[[#All],[Store_ID]],Stores_c[[#All],[Manager_Name]])</f>
        <v>Maurice Garcia</v>
      </c>
      <c r="AG3780" t="str" cm="1">
        <f t="array" ref="AG3780">_xlfn.XLOOKUP(Orders_C[[#This Row],[Store_ID]],Stores_c[[#All],[Store_ID]],Stores_c[[#All],[Store_Type]])</f>
        <v>Mall</v>
      </c>
    </row>
    <row r="3781" spans="1:33" x14ac:dyDescent="0.25">
      <c r="A3781">
        <v>8643</v>
      </c>
      <c r="B3781" s="1">
        <v>46047</v>
      </c>
      <c r="C3781" s="2">
        <v>0.40645833333333331</v>
      </c>
      <c r="D3781">
        <v>1434</v>
      </c>
      <c r="E3781">
        <v>217</v>
      </c>
      <c r="F3781">
        <v>432</v>
      </c>
      <c r="G3781">
        <v>317</v>
      </c>
      <c r="H3781">
        <v>3</v>
      </c>
      <c r="I3781">
        <v>366</v>
      </c>
      <c r="J3781">
        <v>5</v>
      </c>
      <c r="K3781">
        <v>18.3</v>
      </c>
      <c r="L3781">
        <v>1111.3</v>
      </c>
      <c r="M3781" t="s">
        <v>19</v>
      </c>
      <c r="N3781" t="s">
        <v>21</v>
      </c>
      <c r="O3781">
        <v>21</v>
      </c>
      <c r="P3781">
        <v>1</v>
      </c>
      <c r="Q3781" t="s">
        <v>2666</v>
      </c>
      <c r="R3781">
        <v>505</v>
      </c>
      <c r="S3781" s="3">
        <v>0.05</v>
      </c>
      <c r="T3781" s="6">
        <v>452.5</v>
      </c>
      <c r="U3781" t="s">
        <v>6330</v>
      </c>
      <c r="V3781">
        <v>2026</v>
      </c>
      <c r="W3781" t="s">
        <v>6329</v>
      </c>
      <c r="X3781" t="str">
        <f>_xlfn.XLOOKUP(Orders_C[[#This Row],[Product_ID]],Products_C[Product_ID],Products_C[Product_Name])</f>
        <v>Popcorn Chicken</v>
      </c>
      <c r="Y3781" t="str">
        <f>_xlfn.XLOOKUP(Orders_C[[#This Row],[Product_ID]],Products_C[Product_ID],Products_C[Category])</f>
        <v>Dessert</v>
      </c>
      <c r="Z3781" t="str">
        <f>_xlfn.XLOOKUP(Orders_C[[#This Row],[Store_ID]],Stores_c[Store_ID],Stores_c[City])</f>
        <v>West Rebecca</v>
      </c>
      <c r="AA3781" t="str">
        <f>_xlfn.XLOOKUP(Orders_C[[#This Row],[Customer_ID]],Customers_c[Customer_ID],Customers_c[Customer_Name])</f>
        <v>Cheryl Wheeler</v>
      </c>
      <c r="AB3781" s="6">
        <f>Orders_C[[#This Row],[Quantity]]*Orders_C[[#This Row],[Unit_Price]]*(1-Orders_C[[#This Row],[Discount %]])+Orders_C[[#This Row],[Tax]]</f>
        <v>1061.3999999999999</v>
      </c>
      <c r="AC3781" s="9">
        <f>(Orders_C[[#This Row],[Unit_Price]]*Orders_C[[#This Row],[Quantity]])-Orders_C[[#This Row],[Discount]]+Orders_C[[#This Row],[Tax]]</f>
        <v>1111.3</v>
      </c>
      <c r="AD3781" t="str">
        <f>IF(COUNTIF(Orders_C[[#All],[Customer_ID]],Orders_C[[#This Row],[Customer_ID]])&gt;1,"Repeat","New")</f>
        <v>Repeat</v>
      </c>
      <c r="AE3781" t="str" cm="1">
        <f t="array" ref="AE3781">_xlfn.XLOOKUP(Orders_C[[#This Row],[Store_ID]],Stores_c[[#All],[Store_ID]],Stores_c[[#All],[City]])</f>
        <v>West Rebecca</v>
      </c>
      <c r="AF3781" t="str" cm="1">
        <f t="array" ref="AF3781">_xlfn.XLOOKUP(Orders_C[[#This Row],[Store_ID]],Stores_c[[#All],[Store_ID]],Stores_c[[#All],[Manager_Name]])</f>
        <v>Albert Smith</v>
      </c>
      <c r="AG3781" t="str" cm="1">
        <f t="array" ref="AG3781">_xlfn.XLOOKUP(Orders_C[[#This Row],[Store_ID]],Stores_c[[#All],[Store_ID]],Stores_c[[#All],[Store_Type]])</f>
        <v>Mall</v>
      </c>
    </row>
    <row r="3782" spans="1:33" x14ac:dyDescent="0.25">
      <c r="A3782">
        <v>9403</v>
      </c>
      <c r="B3782" s="1">
        <v>45942</v>
      </c>
      <c r="C3782" s="2">
        <v>0.45680555555555558</v>
      </c>
      <c r="D3782">
        <v>1284</v>
      </c>
      <c r="E3782">
        <v>220</v>
      </c>
      <c r="F3782">
        <v>416</v>
      </c>
      <c r="G3782">
        <v>301</v>
      </c>
      <c r="H3782">
        <v>3</v>
      </c>
      <c r="I3782">
        <v>370</v>
      </c>
      <c r="J3782">
        <v>10</v>
      </c>
      <c r="K3782">
        <v>18.5</v>
      </c>
      <c r="L3782">
        <v>1118.5</v>
      </c>
      <c r="M3782" t="s">
        <v>19</v>
      </c>
      <c r="N3782" t="s">
        <v>22</v>
      </c>
      <c r="O3782">
        <v>55</v>
      </c>
      <c r="P3782">
        <v>2</v>
      </c>
      <c r="Q3782" t="s">
        <v>3426</v>
      </c>
      <c r="R3782">
        <v>505</v>
      </c>
      <c r="S3782" s="3">
        <v>0.1</v>
      </c>
      <c r="T3782" s="6">
        <v>452.5</v>
      </c>
      <c r="U3782" t="s">
        <v>6332</v>
      </c>
      <c r="V3782">
        <v>2025</v>
      </c>
      <c r="W3782" t="s">
        <v>6331</v>
      </c>
      <c r="X3782" t="str">
        <f>_xlfn.XLOOKUP(Orders_C[[#This Row],[Product_ID]],Products_C[Product_ID],Products_C[Product_Name])</f>
        <v>Krushers</v>
      </c>
      <c r="Y3782" t="str">
        <f>_xlfn.XLOOKUP(Orders_C[[#This Row],[Product_ID]],Products_C[Product_ID],Products_C[Category])</f>
        <v>Burger</v>
      </c>
      <c r="Z3782" t="str">
        <f>_xlfn.XLOOKUP(Orders_C[[#This Row],[Store_ID]],Stores_c[Store_ID],Stores_c[City])</f>
        <v>Williamborough</v>
      </c>
      <c r="AA3782" t="str">
        <f>_xlfn.XLOOKUP(Orders_C[[#This Row],[Customer_ID]],Customers_c[Customer_ID],Customers_c[Customer_Name])</f>
        <v>Lawrence Randall</v>
      </c>
      <c r="AB3782" s="6">
        <f>Orders_C[[#This Row],[Quantity]]*Orders_C[[#This Row],[Unit_Price]]*(1-Orders_C[[#This Row],[Discount %]])+Orders_C[[#This Row],[Tax]]</f>
        <v>1017.5</v>
      </c>
      <c r="AC3782" s="9">
        <f>(Orders_C[[#This Row],[Unit_Price]]*Orders_C[[#This Row],[Quantity]])-Orders_C[[#This Row],[Discount]]+Orders_C[[#This Row],[Tax]]</f>
        <v>1118.5</v>
      </c>
      <c r="AD3782" t="str">
        <f>IF(COUNTIF(Orders_C[[#All],[Customer_ID]],Orders_C[[#This Row],[Customer_ID]])&gt;1,"Repeat","New")</f>
        <v>Repeat</v>
      </c>
      <c r="AE3782" t="str" cm="1">
        <f t="array" ref="AE3782">_xlfn.XLOOKUP(Orders_C[[#This Row],[Store_ID]],Stores_c[[#All],[Store_ID]],Stores_c[[#All],[City]])</f>
        <v>Williamborough</v>
      </c>
      <c r="AF3782" t="str" cm="1">
        <f t="array" ref="AF3782">_xlfn.XLOOKUP(Orders_C[[#This Row],[Store_ID]],Stores_c[[#All],[Store_ID]],Stores_c[[#All],[Manager_Name]])</f>
        <v>Michael Mcbride</v>
      </c>
      <c r="AG3782" t="str" cm="1">
        <f t="array" ref="AG3782">_xlfn.XLOOKUP(Orders_C[[#This Row],[Store_ID]],Stores_c[[#All],[Store_ID]],Stores_c[[#All],[Store_Type]])</f>
        <v>Mall</v>
      </c>
    </row>
    <row r="3783" spans="1:33" x14ac:dyDescent="0.25">
      <c r="A3783">
        <v>9770</v>
      </c>
      <c r="B3783" s="1">
        <v>45850</v>
      </c>
      <c r="C3783" s="2">
        <v>0.65784722222222225</v>
      </c>
      <c r="D3783">
        <v>1044</v>
      </c>
      <c r="E3783">
        <v>204</v>
      </c>
      <c r="F3783">
        <v>446</v>
      </c>
      <c r="G3783">
        <v>304</v>
      </c>
      <c r="H3783">
        <v>3</v>
      </c>
      <c r="I3783">
        <v>370</v>
      </c>
      <c r="J3783">
        <v>10</v>
      </c>
      <c r="K3783">
        <v>18.5</v>
      </c>
      <c r="L3783">
        <v>1118.5</v>
      </c>
      <c r="M3783" t="s">
        <v>19</v>
      </c>
      <c r="N3783" t="s">
        <v>23</v>
      </c>
      <c r="O3783">
        <v>58</v>
      </c>
      <c r="P3783">
        <v>5</v>
      </c>
      <c r="Q3783" t="s">
        <v>3793</v>
      </c>
      <c r="R3783">
        <v>501</v>
      </c>
      <c r="S3783" s="3">
        <v>0.1</v>
      </c>
      <c r="T3783" s="6">
        <v>452.5</v>
      </c>
      <c r="U3783" t="s">
        <v>6341</v>
      </c>
      <c r="V3783">
        <v>2025</v>
      </c>
      <c r="W3783" t="s">
        <v>6331</v>
      </c>
      <c r="X3783" t="str">
        <f>_xlfn.XLOOKUP(Orders_C[[#This Row],[Product_ID]],Products_C[Product_ID],Products_C[Product_Name])</f>
        <v>Veg Burger</v>
      </c>
      <c r="Y3783" t="str">
        <f>_xlfn.XLOOKUP(Orders_C[[#This Row],[Product_ID]],Products_C[Product_ID],Products_C[Category])</f>
        <v>Burger</v>
      </c>
      <c r="Z3783" t="str">
        <f>_xlfn.XLOOKUP(Orders_C[[#This Row],[Store_ID]],Stores_c[Store_ID],Stores_c[City])</f>
        <v>New Robertfurt</v>
      </c>
      <c r="AA3783" t="str">
        <f>_xlfn.XLOOKUP(Orders_C[[#This Row],[Customer_ID]],Customers_c[Customer_ID],Customers_c[Customer_Name])</f>
        <v>Sarah Garcia</v>
      </c>
      <c r="AB3783" s="6">
        <f>Orders_C[[#This Row],[Quantity]]*Orders_C[[#This Row],[Unit_Price]]*(1-Orders_C[[#This Row],[Discount %]])+Orders_C[[#This Row],[Tax]]</f>
        <v>1017.5</v>
      </c>
      <c r="AC3783" s="9">
        <f>(Orders_C[[#This Row],[Unit_Price]]*Orders_C[[#This Row],[Quantity]])-Orders_C[[#This Row],[Discount]]+Orders_C[[#This Row],[Tax]]</f>
        <v>1118.5</v>
      </c>
      <c r="AD3783" t="str">
        <f>IF(COUNTIF(Orders_C[[#All],[Customer_ID]],Orders_C[[#This Row],[Customer_ID]])&gt;1,"Repeat","New")</f>
        <v>Repeat</v>
      </c>
      <c r="AE3783" t="str" cm="1">
        <f t="array" ref="AE3783">_xlfn.XLOOKUP(Orders_C[[#This Row],[Store_ID]],Stores_c[[#All],[Store_ID]],Stores_c[[#All],[City]])</f>
        <v>New Robertfurt</v>
      </c>
      <c r="AF3783" t="str" cm="1">
        <f t="array" ref="AF3783">_xlfn.XLOOKUP(Orders_C[[#This Row],[Store_ID]],Stores_c[[#All],[Store_ID]],Stores_c[[#All],[Manager_Name]])</f>
        <v>Tiffany Gomez</v>
      </c>
      <c r="AG3783" t="str" cm="1">
        <f t="array" ref="AG3783">_xlfn.XLOOKUP(Orders_C[[#This Row],[Store_ID]],Stores_c[[#All],[Store_ID]],Stores_c[[#All],[Store_Type]])</f>
        <v>Street</v>
      </c>
    </row>
    <row r="3784" spans="1:33" x14ac:dyDescent="0.25">
      <c r="A3784">
        <v>6246</v>
      </c>
      <c r="B3784" s="1">
        <v>46024</v>
      </c>
      <c r="C3784" s="2">
        <v>1.9791666666666666E-2</v>
      </c>
      <c r="D3784">
        <v>1944</v>
      </c>
      <c r="E3784">
        <v>221</v>
      </c>
      <c r="F3784">
        <v>433</v>
      </c>
      <c r="G3784">
        <v>324</v>
      </c>
      <c r="H3784">
        <v>4</v>
      </c>
      <c r="I3784">
        <v>278</v>
      </c>
      <c r="J3784">
        <v>5</v>
      </c>
      <c r="K3784">
        <v>13.9</v>
      </c>
      <c r="L3784">
        <v>1120.9000000000001</v>
      </c>
      <c r="M3784" t="s">
        <v>18</v>
      </c>
      <c r="N3784" t="s">
        <v>23</v>
      </c>
      <c r="O3784">
        <v>15</v>
      </c>
      <c r="P3784">
        <v>3</v>
      </c>
      <c r="Q3784" t="s">
        <v>269</v>
      </c>
      <c r="R3784">
        <v>503</v>
      </c>
      <c r="S3784" s="3">
        <v>0.05</v>
      </c>
      <c r="T3784" s="6">
        <v>453.70000000000016</v>
      </c>
      <c r="U3784" t="s">
        <v>6330</v>
      </c>
      <c r="V3784">
        <v>2026</v>
      </c>
      <c r="W3784" t="s">
        <v>6333</v>
      </c>
      <c r="X3784" t="str">
        <f>_xlfn.XLOOKUP(Orders_C[[#This Row],[Product_ID]],Products_C[Product_ID],Products_C[Product_Name])</f>
        <v>Krushers</v>
      </c>
      <c r="Y3784" t="str">
        <f>_xlfn.XLOOKUP(Orders_C[[#This Row],[Product_ID]],Products_C[Product_ID],Products_C[Category])</f>
        <v>Dessert</v>
      </c>
      <c r="Z3784" t="str">
        <f>_xlfn.XLOOKUP(Orders_C[[#This Row],[Store_ID]],Stores_c[Store_ID],Stores_c[City])</f>
        <v>Port Barbarabury</v>
      </c>
      <c r="AA3784" t="str">
        <f>_xlfn.XLOOKUP(Orders_C[[#This Row],[Customer_ID]],Customers_c[Customer_ID],Customers_c[Customer_Name])</f>
        <v>Timothy Willis</v>
      </c>
      <c r="AB3784" s="6">
        <f>Orders_C[[#This Row],[Quantity]]*Orders_C[[#This Row],[Unit_Price]]*(1-Orders_C[[#This Row],[Discount %]])+Orders_C[[#This Row],[Tax]]</f>
        <v>1070.3</v>
      </c>
      <c r="AC3784" s="9">
        <f>(Orders_C[[#This Row],[Unit_Price]]*Orders_C[[#This Row],[Quantity]])-Orders_C[[#This Row],[Discount]]+Orders_C[[#This Row],[Tax]]</f>
        <v>1120.9000000000001</v>
      </c>
      <c r="AD3784" t="str">
        <f>IF(COUNTIF(Orders_C[[#All],[Customer_ID]],Orders_C[[#This Row],[Customer_ID]])&gt;1,"Repeat","New")</f>
        <v>Repeat</v>
      </c>
      <c r="AE3784" t="str" cm="1">
        <f t="array" ref="AE3784">_xlfn.XLOOKUP(Orders_C[[#This Row],[Store_ID]],Stores_c[[#All],[Store_ID]],Stores_c[[#All],[City]])</f>
        <v>Port Barbarabury</v>
      </c>
      <c r="AF3784" t="str" cm="1">
        <f t="array" ref="AF3784">_xlfn.XLOOKUP(Orders_C[[#This Row],[Store_ID]],Stores_c[[#All],[Store_ID]],Stores_c[[#All],[Manager_Name]])</f>
        <v>Edward Nguyen</v>
      </c>
      <c r="AG3784" t="str" cm="1">
        <f t="array" ref="AG3784">_xlfn.XLOOKUP(Orders_C[[#This Row],[Store_ID]],Stores_c[[#All],[Store_ID]],Stores_c[[#All],[Store_Type]])</f>
        <v>Street</v>
      </c>
    </row>
    <row r="3785" spans="1:33" x14ac:dyDescent="0.25">
      <c r="A3785">
        <v>9517</v>
      </c>
      <c r="B3785" s="1">
        <v>46055</v>
      </c>
      <c r="C3785" s="2">
        <v>0.40460648148148148</v>
      </c>
      <c r="D3785">
        <v>1870</v>
      </c>
      <c r="E3785">
        <v>214</v>
      </c>
      <c r="F3785">
        <v>452</v>
      </c>
      <c r="G3785">
        <v>310</v>
      </c>
      <c r="H3785">
        <v>4</v>
      </c>
      <c r="I3785">
        <v>278</v>
      </c>
      <c r="J3785">
        <v>5</v>
      </c>
      <c r="K3785">
        <v>13.9</v>
      </c>
      <c r="L3785">
        <v>1120.9000000000001</v>
      </c>
      <c r="M3785" t="s">
        <v>19</v>
      </c>
      <c r="N3785" t="s">
        <v>22</v>
      </c>
      <c r="O3785">
        <v>36</v>
      </c>
      <c r="P3785">
        <v>2</v>
      </c>
      <c r="Q3785" t="s">
        <v>3540</v>
      </c>
      <c r="R3785">
        <v>510</v>
      </c>
      <c r="S3785" s="3">
        <v>0.05</v>
      </c>
      <c r="T3785" s="6">
        <v>453.70000000000016</v>
      </c>
      <c r="U3785" t="s">
        <v>6338</v>
      </c>
      <c r="V3785">
        <v>2026</v>
      </c>
      <c r="W3785" t="s">
        <v>6329</v>
      </c>
      <c r="X3785" t="str">
        <f>_xlfn.XLOOKUP(Orders_C[[#This Row],[Product_ID]],Products_C[Product_ID],Products_C[Product_Name])</f>
        <v>Chicken Bucket</v>
      </c>
      <c r="Y3785" t="str">
        <f>_xlfn.XLOOKUP(Orders_C[[#This Row],[Product_ID]],Products_C[Product_ID],Products_C[Category])</f>
        <v>Chicken</v>
      </c>
      <c r="Z3785" t="str">
        <f>_xlfn.XLOOKUP(Orders_C[[#This Row],[Store_ID]],Stores_c[Store_ID],Stores_c[City])</f>
        <v>New Robert</v>
      </c>
      <c r="AA3785" t="str">
        <f>_xlfn.XLOOKUP(Orders_C[[#This Row],[Customer_ID]],Customers_c[Customer_ID],Customers_c[Customer_Name])</f>
        <v>Brian Cardenas</v>
      </c>
      <c r="AB3785" s="6">
        <f>Orders_C[[#This Row],[Quantity]]*Orders_C[[#This Row],[Unit_Price]]*(1-Orders_C[[#This Row],[Discount %]])+Orders_C[[#This Row],[Tax]]</f>
        <v>1070.3</v>
      </c>
      <c r="AC3785" s="9">
        <f>(Orders_C[[#This Row],[Unit_Price]]*Orders_C[[#This Row],[Quantity]])-Orders_C[[#This Row],[Discount]]+Orders_C[[#This Row],[Tax]]</f>
        <v>1120.9000000000001</v>
      </c>
      <c r="AD3785" t="str">
        <f>IF(COUNTIF(Orders_C[[#All],[Customer_ID]],Orders_C[[#This Row],[Customer_ID]])&gt;1,"Repeat","New")</f>
        <v>Repeat</v>
      </c>
      <c r="AE3785" t="str" cm="1">
        <f t="array" ref="AE3785">_xlfn.XLOOKUP(Orders_C[[#This Row],[Store_ID]],Stores_c[[#All],[Store_ID]],Stores_c[[#All],[City]])</f>
        <v>New Robert</v>
      </c>
      <c r="AF3785" t="str" cm="1">
        <f t="array" ref="AF3785">_xlfn.XLOOKUP(Orders_C[[#This Row],[Store_ID]],Stores_c[[#All],[Store_ID]],Stores_c[[#All],[Manager_Name]])</f>
        <v>Krista Webb</v>
      </c>
      <c r="AG3785" t="str" cm="1">
        <f t="array" ref="AG3785">_xlfn.XLOOKUP(Orders_C[[#This Row],[Store_ID]],Stores_c[[#All],[Store_ID]],Stores_c[[#All],[Store_Type]])</f>
        <v>Drive-Thru</v>
      </c>
    </row>
    <row r="3786" spans="1:33" x14ac:dyDescent="0.25">
      <c r="A3786">
        <v>7384</v>
      </c>
      <c r="B3786" s="1">
        <v>45850</v>
      </c>
      <c r="C3786" s="2">
        <v>0.48466435185185186</v>
      </c>
      <c r="D3786">
        <v>1518</v>
      </c>
      <c r="E3786">
        <v>206</v>
      </c>
      <c r="F3786">
        <v>466</v>
      </c>
      <c r="G3786">
        <v>319</v>
      </c>
      <c r="H3786">
        <v>3</v>
      </c>
      <c r="I3786">
        <v>367</v>
      </c>
      <c r="J3786">
        <v>5</v>
      </c>
      <c r="K3786">
        <v>18.350000000000001</v>
      </c>
      <c r="L3786">
        <v>1114.3499999999999</v>
      </c>
      <c r="M3786" t="s">
        <v>20</v>
      </c>
      <c r="N3786" t="s">
        <v>23</v>
      </c>
      <c r="O3786">
        <v>25</v>
      </c>
      <c r="P3786">
        <v>5</v>
      </c>
      <c r="Q3786" t="s">
        <v>1407</v>
      </c>
      <c r="R3786">
        <v>506</v>
      </c>
      <c r="S3786" s="3">
        <v>0.05</v>
      </c>
      <c r="T3786" s="6">
        <v>453.74999999999989</v>
      </c>
      <c r="U3786" t="s">
        <v>6341</v>
      </c>
      <c r="V3786">
        <v>2025</v>
      </c>
      <c r="W3786" t="s">
        <v>6329</v>
      </c>
      <c r="X3786" t="str">
        <f>_xlfn.XLOOKUP(Orders_C[[#This Row],[Product_ID]],Products_C[Product_ID],Products_C[Product_Name])</f>
        <v>Chocolate Lava Cake</v>
      </c>
      <c r="Y3786" t="str">
        <f>_xlfn.XLOOKUP(Orders_C[[#This Row],[Product_ID]],Products_C[Product_ID],Products_C[Category])</f>
        <v>Beverage</v>
      </c>
      <c r="Z3786" t="str">
        <f>_xlfn.XLOOKUP(Orders_C[[#This Row],[Store_ID]],Stores_c[Store_ID],Stores_c[City])</f>
        <v>West Matthew</v>
      </c>
      <c r="AA3786" t="str">
        <f>_xlfn.XLOOKUP(Orders_C[[#This Row],[Customer_ID]],Customers_c[Customer_ID],Customers_c[Customer_Name])</f>
        <v>Alexander Reyes</v>
      </c>
      <c r="AB3786" s="6">
        <f>Orders_C[[#This Row],[Quantity]]*Orders_C[[#This Row],[Unit_Price]]*(1-Orders_C[[#This Row],[Discount %]])+Orders_C[[#This Row],[Tax]]</f>
        <v>1064.3</v>
      </c>
      <c r="AC3786" s="9">
        <f>(Orders_C[[#This Row],[Unit_Price]]*Orders_C[[#This Row],[Quantity]])-Orders_C[[#This Row],[Discount]]+Orders_C[[#This Row],[Tax]]</f>
        <v>1114.3499999999999</v>
      </c>
      <c r="AD3786" t="str">
        <f>IF(COUNTIF(Orders_C[[#All],[Customer_ID]],Orders_C[[#This Row],[Customer_ID]])&gt;1,"Repeat","New")</f>
        <v>Repeat</v>
      </c>
      <c r="AE3786" t="str" cm="1">
        <f t="array" ref="AE3786">_xlfn.XLOOKUP(Orders_C[[#This Row],[Store_ID]],Stores_c[[#All],[Store_ID]],Stores_c[[#All],[City]])</f>
        <v>West Matthew</v>
      </c>
      <c r="AF3786" t="str" cm="1">
        <f t="array" ref="AF3786">_xlfn.XLOOKUP(Orders_C[[#This Row],[Store_ID]],Stores_c[[#All],[Store_ID]],Stores_c[[#All],[Manager_Name]])</f>
        <v>Miguel Kidd</v>
      </c>
      <c r="AG3786" t="str" cm="1">
        <f t="array" ref="AG3786">_xlfn.XLOOKUP(Orders_C[[#This Row],[Store_ID]],Stores_c[[#All],[Store_ID]],Stores_c[[#All],[Store_Type]])</f>
        <v>Drive-Thru</v>
      </c>
    </row>
    <row r="3787" spans="1:33" x14ac:dyDescent="0.25">
      <c r="A3787">
        <v>6236</v>
      </c>
      <c r="B3787" s="1">
        <v>45807</v>
      </c>
      <c r="C3787" s="2">
        <v>0.49042824074074076</v>
      </c>
      <c r="D3787">
        <v>1104</v>
      </c>
      <c r="E3787">
        <v>215</v>
      </c>
      <c r="F3787">
        <v>456</v>
      </c>
      <c r="G3787">
        <v>333</v>
      </c>
      <c r="H3787">
        <v>4</v>
      </c>
      <c r="I3787">
        <v>275</v>
      </c>
      <c r="J3787">
        <v>0</v>
      </c>
      <c r="K3787">
        <v>13.75</v>
      </c>
      <c r="L3787">
        <v>1113.75</v>
      </c>
      <c r="M3787" t="s">
        <v>18</v>
      </c>
      <c r="N3787" t="s">
        <v>23</v>
      </c>
      <c r="O3787">
        <v>51</v>
      </c>
      <c r="P3787">
        <v>2</v>
      </c>
      <c r="Q3787" t="s">
        <v>259</v>
      </c>
      <c r="R3787">
        <v>505</v>
      </c>
      <c r="S3787" s="3">
        <v>0</v>
      </c>
      <c r="T3787" s="6">
        <v>453.75</v>
      </c>
      <c r="U3787" t="s">
        <v>6339</v>
      </c>
      <c r="V3787">
        <v>2025</v>
      </c>
      <c r="W3787" t="s">
        <v>6331</v>
      </c>
      <c r="X3787" t="str">
        <f>_xlfn.XLOOKUP(Orders_C[[#This Row],[Product_ID]],Products_C[Product_ID],Products_C[Product_Name])</f>
        <v>Chicken Wings</v>
      </c>
      <c r="Y3787" t="str">
        <f>_xlfn.XLOOKUP(Orders_C[[#This Row],[Product_ID]],Products_C[Product_ID],Products_C[Category])</f>
        <v>Burger</v>
      </c>
      <c r="Z3787" t="str">
        <f>_xlfn.XLOOKUP(Orders_C[[#This Row],[Store_ID]],Stores_c[Store_ID],Stores_c[City])</f>
        <v>Sallyburgh</v>
      </c>
      <c r="AA3787" t="str">
        <f>_xlfn.XLOOKUP(Orders_C[[#This Row],[Customer_ID]],Customers_c[Customer_ID],Customers_c[Customer_Name])</f>
        <v>Danielle Mcconnell</v>
      </c>
      <c r="AB3787" s="6">
        <f>Orders_C[[#This Row],[Quantity]]*Orders_C[[#This Row],[Unit_Price]]*(1-Orders_C[[#This Row],[Discount %]])+Orders_C[[#This Row],[Tax]]</f>
        <v>1113.75</v>
      </c>
      <c r="AC3787" s="9">
        <f>(Orders_C[[#This Row],[Unit_Price]]*Orders_C[[#This Row],[Quantity]])-Orders_C[[#This Row],[Discount]]+Orders_C[[#This Row],[Tax]]</f>
        <v>1113.75</v>
      </c>
      <c r="AD3787" t="str">
        <f>IF(COUNTIF(Orders_C[[#All],[Customer_ID]],Orders_C[[#This Row],[Customer_ID]])&gt;1,"Repeat","New")</f>
        <v>New</v>
      </c>
      <c r="AE3787" t="str" cm="1">
        <f t="array" ref="AE3787">_xlfn.XLOOKUP(Orders_C[[#This Row],[Store_ID]],Stores_c[[#All],[Store_ID]],Stores_c[[#All],[City]])</f>
        <v>Sallyburgh</v>
      </c>
      <c r="AF3787" t="str" cm="1">
        <f t="array" ref="AF3787">_xlfn.XLOOKUP(Orders_C[[#This Row],[Store_ID]],Stores_c[[#All],[Store_ID]],Stores_c[[#All],[Manager_Name]])</f>
        <v>Benjamin Mccoy</v>
      </c>
      <c r="AG3787" t="str" cm="1">
        <f t="array" ref="AG3787">_xlfn.XLOOKUP(Orders_C[[#This Row],[Store_ID]],Stores_c[[#All],[Store_ID]],Stores_c[[#All],[Store_Type]])</f>
        <v>Drive-Thru</v>
      </c>
    </row>
    <row r="3788" spans="1:33" x14ac:dyDescent="0.25">
      <c r="A3788">
        <v>6165</v>
      </c>
      <c r="B3788" s="1">
        <v>45840</v>
      </c>
      <c r="C3788" s="2">
        <v>0.6841666666666667</v>
      </c>
      <c r="D3788">
        <v>1633</v>
      </c>
      <c r="E3788">
        <v>202</v>
      </c>
      <c r="F3788">
        <v>425</v>
      </c>
      <c r="G3788">
        <v>303</v>
      </c>
      <c r="H3788">
        <v>3</v>
      </c>
      <c r="I3788">
        <v>363</v>
      </c>
      <c r="J3788">
        <v>0</v>
      </c>
      <c r="K3788">
        <v>18.149999999999999</v>
      </c>
      <c r="L3788">
        <v>1107.1500000000001</v>
      </c>
      <c r="M3788" t="s">
        <v>19</v>
      </c>
      <c r="N3788" t="s">
        <v>23</v>
      </c>
      <c r="O3788">
        <v>34</v>
      </c>
      <c r="P3788">
        <v>1</v>
      </c>
      <c r="Q3788" t="s">
        <v>188</v>
      </c>
      <c r="R3788">
        <v>502</v>
      </c>
      <c r="S3788" s="3">
        <v>0</v>
      </c>
      <c r="T3788" s="6">
        <v>453.75000000000011</v>
      </c>
      <c r="U3788" t="s">
        <v>6341</v>
      </c>
      <c r="V3788">
        <v>2025</v>
      </c>
      <c r="W3788" t="s">
        <v>6329</v>
      </c>
      <c r="X3788" t="str">
        <f>_xlfn.XLOOKUP(Orders_C[[#This Row],[Product_ID]],Products_C[Product_ID],Products_C[Product_Name])</f>
        <v>Chocolate Lava Cake</v>
      </c>
      <c r="Y3788" t="str">
        <f>_xlfn.XLOOKUP(Orders_C[[#This Row],[Product_ID]],Products_C[Product_ID],Products_C[Category])</f>
        <v>Chicken</v>
      </c>
      <c r="Z3788" t="str">
        <f>_xlfn.XLOOKUP(Orders_C[[#This Row],[Store_ID]],Stores_c[Store_ID],Stores_c[City])</f>
        <v>Rebekahside</v>
      </c>
      <c r="AA3788" t="str">
        <f>_xlfn.XLOOKUP(Orders_C[[#This Row],[Customer_ID]],Customers_c[Customer_ID],Customers_c[Customer_Name])</f>
        <v>Charles Francis</v>
      </c>
      <c r="AB3788" s="6">
        <f>Orders_C[[#This Row],[Quantity]]*Orders_C[[#This Row],[Unit_Price]]*(1-Orders_C[[#This Row],[Discount %]])+Orders_C[[#This Row],[Tax]]</f>
        <v>1107.1500000000001</v>
      </c>
      <c r="AC3788" s="9">
        <f>(Orders_C[[#This Row],[Unit_Price]]*Orders_C[[#This Row],[Quantity]])-Orders_C[[#This Row],[Discount]]+Orders_C[[#This Row],[Tax]]</f>
        <v>1107.1500000000001</v>
      </c>
      <c r="AD3788" t="str">
        <f>IF(COUNTIF(Orders_C[[#All],[Customer_ID]],Orders_C[[#This Row],[Customer_ID]])&gt;1,"Repeat","New")</f>
        <v>Repeat</v>
      </c>
      <c r="AE3788" t="str" cm="1">
        <f t="array" ref="AE3788">_xlfn.XLOOKUP(Orders_C[[#This Row],[Store_ID]],Stores_c[[#All],[Store_ID]],Stores_c[[#All],[City]])</f>
        <v>Rebekahside</v>
      </c>
      <c r="AF3788" t="str" cm="1">
        <f t="array" ref="AF3788">_xlfn.XLOOKUP(Orders_C[[#This Row],[Store_ID]],Stores_c[[#All],[Store_ID]],Stores_c[[#All],[Manager_Name]])</f>
        <v>Mark Ray</v>
      </c>
      <c r="AG3788" t="str" cm="1">
        <f t="array" ref="AG3788">_xlfn.XLOOKUP(Orders_C[[#This Row],[Store_ID]],Stores_c[[#All],[Store_ID]],Stores_c[[#All],[Store_Type]])</f>
        <v>Drive-Thru</v>
      </c>
    </row>
    <row r="3789" spans="1:33" x14ac:dyDescent="0.25">
      <c r="A3789">
        <v>6558</v>
      </c>
      <c r="B3789" s="1">
        <v>46023</v>
      </c>
      <c r="C3789" s="2">
        <v>0.97741898148148143</v>
      </c>
      <c r="D3789">
        <v>1157</v>
      </c>
      <c r="E3789">
        <v>204</v>
      </c>
      <c r="F3789">
        <v>529</v>
      </c>
      <c r="G3789">
        <v>316</v>
      </c>
      <c r="H3789">
        <v>3</v>
      </c>
      <c r="I3789">
        <v>372</v>
      </c>
      <c r="J3789">
        <v>10</v>
      </c>
      <c r="K3789">
        <v>18.600000000000001</v>
      </c>
      <c r="L3789">
        <v>1124.5999999999999</v>
      </c>
      <c r="M3789" t="s">
        <v>19</v>
      </c>
      <c r="N3789" t="s">
        <v>22</v>
      </c>
      <c r="O3789">
        <v>29</v>
      </c>
      <c r="P3789">
        <v>3</v>
      </c>
      <c r="Q3789" t="s">
        <v>581</v>
      </c>
      <c r="R3789">
        <v>509</v>
      </c>
      <c r="S3789" s="3">
        <v>0.1</v>
      </c>
      <c r="T3789" s="6">
        <v>454.99999999999989</v>
      </c>
      <c r="U3789" t="s">
        <v>6330</v>
      </c>
      <c r="V3789">
        <v>2026</v>
      </c>
      <c r="W3789" t="s">
        <v>6329</v>
      </c>
      <c r="X3789" t="str">
        <f>_xlfn.XLOOKUP(Orders_C[[#This Row],[Product_ID]],Products_C[Product_ID],Products_C[Product_Name])</f>
        <v>Popcorn Chicken</v>
      </c>
      <c r="Y3789" t="str">
        <f>_xlfn.XLOOKUP(Orders_C[[#This Row],[Product_ID]],Products_C[Product_ID],Products_C[Category])</f>
        <v>Dessert</v>
      </c>
      <c r="Z3789" t="str">
        <f>_xlfn.XLOOKUP(Orders_C[[#This Row],[Store_ID]],Stores_c[Store_ID],Stores_c[City])</f>
        <v>New Robertfurt</v>
      </c>
      <c r="AA3789" t="str">
        <f>_xlfn.XLOOKUP(Orders_C[[#This Row],[Customer_ID]],Customers_c[Customer_ID],Customers_c[Customer_Name])</f>
        <v>Matthew Shepard</v>
      </c>
      <c r="AB3789" s="6">
        <f>Orders_C[[#This Row],[Quantity]]*Orders_C[[#This Row],[Unit_Price]]*(1-Orders_C[[#This Row],[Discount %]])+Orders_C[[#This Row],[Tax]]</f>
        <v>1023</v>
      </c>
      <c r="AC3789" s="9">
        <f>(Orders_C[[#This Row],[Unit_Price]]*Orders_C[[#This Row],[Quantity]])-Orders_C[[#This Row],[Discount]]+Orders_C[[#This Row],[Tax]]</f>
        <v>1124.5999999999999</v>
      </c>
      <c r="AD3789" t="str">
        <f>IF(COUNTIF(Orders_C[[#All],[Customer_ID]],Orders_C[[#This Row],[Customer_ID]])&gt;1,"Repeat","New")</f>
        <v>Repeat</v>
      </c>
      <c r="AE3789" t="str" cm="1">
        <f t="array" ref="AE3789">_xlfn.XLOOKUP(Orders_C[[#This Row],[Store_ID]],Stores_c[[#All],[Store_ID]],Stores_c[[#All],[City]])</f>
        <v>New Robertfurt</v>
      </c>
      <c r="AF3789" t="str" cm="1">
        <f t="array" ref="AF3789">_xlfn.XLOOKUP(Orders_C[[#This Row],[Store_ID]],Stores_c[[#All],[Store_ID]],Stores_c[[#All],[Manager_Name]])</f>
        <v>Tiffany Gomez</v>
      </c>
      <c r="AG3789" t="str" cm="1">
        <f t="array" ref="AG3789">_xlfn.XLOOKUP(Orders_C[[#This Row],[Store_ID]],Stores_c[[#All],[Store_ID]],Stores_c[[#All],[Store_Type]])</f>
        <v>Street</v>
      </c>
    </row>
    <row r="3790" spans="1:33" x14ac:dyDescent="0.25">
      <c r="A3790">
        <v>9440</v>
      </c>
      <c r="B3790" s="1">
        <v>46065</v>
      </c>
      <c r="C3790" s="2">
        <v>0.89296296296296296</v>
      </c>
      <c r="D3790">
        <v>1954</v>
      </c>
      <c r="E3790">
        <v>201</v>
      </c>
      <c r="F3790">
        <v>480</v>
      </c>
      <c r="G3790">
        <v>322</v>
      </c>
      <c r="H3790">
        <v>3</v>
      </c>
      <c r="I3790">
        <v>376</v>
      </c>
      <c r="J3790">
        <v>15</v>
      </c>
      <c r="K3790">
        <v>18.8</v>
      </c>
      <c r="L3790">
        <v>1131.8</v>
      </c>
      <c r="M3790" t="s">
        <v>20</v>
      </c>
      <c r="N3790" t="s">
        <v>23</v>
      </c>
      <c r="O3790">
        <v>57</v>
      </c>
      <c r="P3790">
        <v>1</v>
      </c>
      <c r="Q3790" t="s">
        <v>3463</v>
      </c>
      <c r="R3790">
        <v>508</v>
      </c>
      <c r="S3790" s="3">
        <v>0.15</v>
      </c>
      <c r="T3790" s="6">
        <v>455</v>
      </c>
      <c r="U3790" t="s">
        <v>6338</v>
      </c>
      <c r="V3790">
        <v>2026</v>
      </c>
      <c r="W3790" t="s">
        <v>6331</v>
      </c>
      <c r="X3790" t="str">
        <f>_xlfn.XLOOKUP(Orders_C[[#This Row],[Product_ID]],Products_C[Product_ID],Products_C[Product_Name])</f>
        <v>Veg Burger</v>
      </c>
      <c r="Y3790" t="str">
        <f>_xlfn.XLOOKUP(Orders_C[[#This Row],[Product_ID]],Products_C[Product_ID],Products_C[Category])</f>
        <v>Burger</v>
      </c>
      <c r="Z3790" t="str">
        <f>_xlfn.XLOOKUP(Orders_C[[#This Row],[Store_ID]],Stores_c[Store_ID],Stores_c[City])</f>
        <v>Lake Nicholasburgh</v>
      </c>
      <c r="AA3790" t="str">
        <f>_xlfn.XLOOKUP(Orders_C[[#This Row],[Customer_ID]],Customers_c[Customer_ID],Customers_c[Customer_Name])</f>
        <v>Carolyn Graham</v>
      </c>
      <c r="AB3790" s="6">
        <f>Orders_C[[#This Row],[Quantity]]*Orders_C[[#This Row],[Unit_Price]]*(1-Orders_C[[#This Row],[Discount %]])+Orders_C[[#This Row],[Tax]]</f>
        <v>977.59999999999991</v>
      </c>
      <c r="AC3790" s="9">
        <f>(Orders_C[[#This Row],[Unit_Price]]*Orders_C[[#This Row],[Quantity]])-Orders_C[[#This Row],[Discount]]+Orders_C[[#This Row],[Tax]]</f>
        <v>1131.8</v>
      </c>
      <c r="AD3790" t="str">
        <f>IF(COUNTIF(Orders_C[[#All],[Customer_ID]],Orders_C[[#This Row],[Customer_ID]])&gt;1,"Repeat","New")</f>
        <v>Repeat</v>
      </c>
      <c r="AE3790" t="str" cm="1">
        <f t="array" ref="AE3790">_xlfn.XLOOKUP(Orders_C[[#This Row],[Store_ID]],Stores_c[[#All],[Store_ID]],Stores_c[[#All],[City]])</f>
        <v>Lake Nicholasburgh</v>
      </c>
      <c r="AF3790" t="str" cm="1">
        <f t="array" ref="AF3790">_xlfn.XLOOKUP(Orders_C[[#This Row],[Store_ID]],Stores_c[[#All],[Store_ID]],Stores_c[[#All],[Manager_Name]])</f>
        <v>Maurice Garcia</v>
      </c>
      <c r="AG3790" t="str" cm="1">
        <f t="array" ref="AG3790">_xlfn.XLOOKUP(Orders_C[[#This Row],[Store_ID]],Stores_c[[#All],[Store_ID]],Stores_c[[#All],[Store_Type]])</f>
        <v>Mall</v>
      </c>
    </row>
    <row r="3791" spans="1:33" x14ac:dyDescent="0.25">
      <c r="A3791">
        <v>9237</v>
      </c>
      <c r="B3791" s="1">
        <v>45780</v>
      </c>
      <c r="C3791" s="2">
        <v>0.49869212962962961</v>
      </c>
      <c r="D3791">
        <v>1077</v>
      </c>
      <c r="E3791">
        <v>207</v>
      </c>
      <c r="F3791">
        <v>474</v>
      </c>
      <c r="G3791">
        <v>340</v>
      </c>
      <c r="H3791">
        <v>3</v>
      </c>
      <c r="I3791">
        <v>368</v>
      </c>
      <c r="J3791">
        <v>5</v>
      </c>
      <c r="K3791">
        <v>18.399999999999999</v>
      </c>
      <c r="L3791">
        <v>1117.4000000000001</v>
      </c>
      <c r="M3791" t="s">
        <v>19</v>
      </c>
      <c r="N3791" t="s">
        <v>23</v>
      </c>
      <c r="O3791">
        <v>40</v>
      </c>
      <c r="P3791">
        <v>1</v>
      </c>
      <c r="Q3791" t="s">
        <v>3260</v>
      </c>
      <c r="R3791">
        <v>501</v>
      </c>
      <c r="S3791" s="3">
        <v>0.05</v>
      </c>
      <c r="T3791" s="6">
        <v>455.00000000000011</v>
      </c>
      <c r="U3791" t="s">
        <v>6339</v>
      </c>
      <c r="V3791">
        <v>2025</v>
      </c>
      <c r="W3791" t="s">
        <v>6329</v>
      </c>
      <c r="X3791" t="str">
        <f>_xlfn.XLOOKUP(Orders_C[[#This Row],[Product_ID]],Products_C[Product_ID],Products_C[Product_Name])</f>
        <v>Chocolate Lava Cake</v>
      </c>
      <c r="Y3791" t="str">
        <f>_xlfn.XLOOKUP(Orders_C[[#This Row],[Product_ID]],Products_C[Product_ID],Products_C[Category])</f>
        <v>Chicken</v>
      </c>
      <c r="Z3791" t="str">
        <f>_xlfn.XLOOKUP(Orders_C[[#This Row],[Store_ID]],Stores_c[Store_ID],Stores_c[City])</f>
        <v>Christineton</v>
      </c>
      <c r="AA3791" t="str">
        <f>_xlfn.XLOOKUP(Orders_C[[#This Row],[Customer_ID]],Customers_c[Customer_ID],Customers_c[Customer_Name])</f>
        <v>Beverly Oliver</v>
      </c>
      <c r="AB3791" s="6">
        <f>Orders_C[[#This Row],[Quantity]]*Orders_C[[#This Row],[Unit_Price]]*(1-Orders_C[[#This Row],[Discount %]])+Orders_C[[#This Row],[Tax]]</f>
        <v>1067.2</v>
      </c>
      <c r="AC3791" s="9">
        <f>(Orders_C[[#This Row],[Unit_Price]]*Orders_C[[#This Row],[Quantity]])-Orders_C[[#This Row],[Discount]]+Orders_C[[#This Row],[Tax]]</f>
        <v>1117.4000000000001</v>
      </c>
      <c r="AD3791" t="str">
        <f>IF(COUNTIF(Orders_C[[#All],[Customer_ID]],Orders_C[[#This Row],[Customer_ID]])&gt;1,"Repeat","New")</f>
        <v>Repeat</v>
      </c>
      <c r="AE3791" t="str" cm="1">
        <f t="array" ref="AE3791">_xlfn.XLOOKUP(Orders_C[[#This Row],[Store_ID]],Stores_c[[#All],[Store_ID]],Stores_c[[#All],[City]])</f>
        <v>Christineton</v>
      </c>
      <c r="AF3791" t="str" cm="1">
        <f t="array" ref="AF3791">_xlfn.XLOOKUP(Orders_C[[#This Row],[Store_ID]],Stores_c[[#All],[Store_ID]],Stores_c[[#All],[Manager_Name]])</f>
        <v>Dr. William Hubbard MD</v>
      </c>
      <c r="AG3791" t="str" cm="1">
        <f t="array" ref="AG3791">_xlfn.XLOOKUP(Orders_C[[#This Row],[Store_ID]],Stores_c[[#All],[Store_ID]],Stores_c[[#All],[Store_Type]])</f>
        <v>Street</v>
      </c>
    </row>
    <row r="3792" spans="1:33" x14ac:dyDescent="0.25">
      <c r="A3792">
        <v>9595</v>
      </c>
      <c r="B3792" s="1">
        <v>45954</v>
      </c>
      <c r="C3792" s="2">
        <v>0.97491898148148148</v>
      </c>
      <c r="D3792">
        <v>1979</v>
      </c>
      <c r="E3792">
        <v>225</v>
      </c>
      <c r="F3792">
        <v>544</v>
      </c>
      <c r="G3792">
        <v>332</v>
      </c>
      <c r="H3792">
        <v>3</v>
      </c>
      <c r="I3792">
        <v>364</v>
      </c>
      <c r="J3792">
        <v>0</v>
      </c>
      <c r="K3792">
        <v>18.2</v>
      </c>
      <c r="L3792">
        <v>1110.2</v>
      </c>
      <c r="M3792" t="s">
        <v>18</v>
      </c>
      <c r="N3792" t="s">
        <v>22</v>
      </c>
      <c r="O3792">
        <v>52</v>
      </c>
      <c r="P3792">
        <v>2</v>
      </c>
      <c r="Q3792" t="s">
        <v>3618</v>
      </c>
      <c r="R3792">
        <v>510</v>
      </c>
      <c r="S3792" s="3">
        <v>0</v>
      </c>
      <c r="T3792" s="6">
        <v>455.00000000000011</v>
      </c>
      <c r="U3792" t="s">
        <v>6332</v>
      </c>
      <c r="V3792">
        <v>2025</v>
      </c>
      <c r="W3792" t="s">
        <v>6331</v>
      </c>
      <c r="X3792" t="str">
        <f>_xlfn.XLOOKUP(Orders_C[[#This Row],[Product_ID]],Products_C[Product_ID],Products_C[Product_Name])</f>
        <v>Zinger Burger</v>
      </c>
      <c r="Y3792" t="str">
        <f>_xlfn.XLOOKUP(Orders_C[[#This Row],[Product_ID]],Products_C[Product_ID],Products_C[Category])</f>
        <v>Beverage</v>
      </c>
      <c r="Z3792" t="str">
        <f>_xlfn.XLOOKUP(Orders_C[[#This Row],[Store_ID]],Stores_c[Store_ID],Stores_c[City])</f>
        <v>South Peter</v>
      </c>
      <c r="AA3792" t="str">
        <f>_xlfn.XLOOKUP(Orders_C[[#This Row],[Customer_ID]],Customers_c[Customer_ID],Customers_c[Customer_Name])</f>
        <v>Chelsey Herring</v>
      </c>
      <c r="AB3792" s="6">
        <f>Orders_C[[#This Row],[Quantity]]*Orders_C[[#This Row],[Unit_Price]]*(1-Orders_C[[#This Row],[Discount %]])+Orders_C[[#This Row],[Tax]]</f>
        <v>1110.2</v>
      </c>
      <c r="AC3792" s="9">
        <f>(Orders_C[[#This Row],[Unit_Price]]*Orders_C[[#This Row],[Quantity]])-Orders_C[[#This Row],[Discount]]+Orders_C[[#This Row],[Tax]]</f>
        <v>1110.2</v>
      </c>
      <c r="AD3792" t="str">
        <f>IF(COUNTIF(Orders_C[[#All],[Customer_ID]],Orders_C[[#This Row],[Customer_ID]])&gt;1,"Repeat","New")</f>
        <v>Repeat</v>
      </c>
      <c r="AE3792" t="str" cm="1">
        <f t="array" ref="AE3792">_xlfn.XLOOKUP(Orders_C[[#This Row],[Store_ID]],Stores_c[[#All],[Store_ID]],Stores_c[[#All],[City]])</f>
        <v>South Peter</v>
      </c>
      <c r="AF3792" t="str" cm="1">
        <f t="array" ref="AF3792">_xlfn.XLOOKUP(Orders_C[[#This Row],[Store_ID]],Stores_c[[#All],[Store_ID]],Stores_c[[#All],[Manager_Name]])</f>
        <v>Gregory Lambert</v>
      </c>
      <c r="AG3792" t="str" cm="1">
        <f t="array" ref="AG3792">_xlfn.XLOOKUP(Orders_C[[#This Row],[Store_ID]],Stores_c[[#All],[Store_ID]],Stores_c[[#All],[Store_Type]])</f>
        <v>Street</v>
      </c>
    </row>
    <row r="3793" spans="1:33" x14ac:dyDescent="0.25">
      <c r="A3793">
        <v>6711</v>
      </c>
      <c r="B3793" s="1">
        <v>45970</v>
      </c>
      <c r="C3793" s="2">
        <v>0.38628472222222221</v>
      </c>
      <c r="D3793">
        <v>1749</v>
      </c>
      <c r="E3793">
        <v>220</v>
      </c>
      <c r="F3793">
        <v>482</v>
      </c>
      <c r="G3793">
        <v>313</v>
      </c>
      <c r="H3793">
        <v>4</v>
      </c>
      <c r="I3793">
        <v>285</v>
      </c>
      <c r="J3793">
        <v>15</v>
      </c>
      <c r="K3793">
        <v>14.25</v>
      </c>
      <c r="L3793">
        <v>1139.25</v>
      </c>
      <c r="M3793" t="s">
        <v>18</v>
      </c>
      <c r="N3793" t="s">
        <v>22</v>
      </c>
      <c r="O3793">
        <v>56</v>
      </c>
      <c r="P3793">
        <v>4</v>
      </c>
      <c r="Q3793" t="s">
        <v>734</v>
      </c>
      <c r="R3793">
        <v>501</v>
      </c>
      <c r="S3793" s="3">
        <v>0.15</v>
      </c>
      <c r="T3793" s="6">
        <v>455.25</v>
      </c>
      <c r="U3793" t="s">
        <v>6336</v>
      </c>
      <c r="V3793">
        <v>2025</v>
      </c>
      <c r="W3793" t="s">
        <v>6331</v>
      </c>
      <c r="X3793" t="str">
        <f>_xlfn.XLOOKUP(Orders_C[[#This Row],[Product_ID]],Products_C[Product_ID],Products_C[Product_Name])</f>
        <v>Rice Bowl</v>
      </c>
      <c r="Y3793" t="str">
        <f>_xlfn.XLOOKUP(Orders_C[[#This Row],[Product_ID]],Products_C[Product_ID],Products_C[Category])</f>
        <v>Beverage</v>
      </c>
      <c r="Z3793" t="str">
        <f>_xlfn.XLOOKUP(Orders_C[[#This Row],[Store_ID]],Stores_c[Store_ID],Stores_c[City])</f>
        <v>Williamborough</v>
      </c>
      <c r="AA3793" t="str">
        <f>_xlfn.XLOOKUP(Orders_C[[#This Row],[Customer_ID]],Customers_c[Customer_ID],Customers_c[Customer_Name])</f>
        <v>Mikayla Lewis</v>
      </c>
      <c r="AB3793" s="6">
        <f>Orders_C[[#This Row],[Quantity]]*Orders_C[[#This Row],[Unit_Price]]*(1-Orders_C[[#This Row],[Discount %]])+Orders_C[[#This Row],[Tax]]</f>
        <v>983.25</v>
      </c>
      <c r="AC3793" s="9">
        <f>(Orders_C[[#This Row],[Unit_Price]]*Orders_C[[#This Row],[Quantity]])-Orders_C[[#This Row],[Discount]]+Orders_C[[#This Row],[Tax]]</f>
        <v>1139.25</v>
      </c>
      <c r="AD3793" t="str">
        <f>IF(COUNTIF(Orders_C[[#All],[Customer_ID]],Orders_C[[#This Row],[Customer_ID]])&gt;1,"Repeat","New")</f>
        <v>Repeat</v>
      </c>
      <c r="AE3793" t="str" cm="1">
        <f t="array" ref="AE3793">_xlfn.XLOOKUP(Orders_C[[#This Row],[Store_ID]],Stores_c[[#All],[Store_ID]],Stores_c[[#All],[City]])</f>
        <v>Williamborough</v>
      </c>
      <c r="AF3793" t="str" cm="1">
        <f t="array" ref="AF3793">_xlfn.XLOOKUP(Orders_C[[#This Row],[Store_ID]],Stores_c[[#All],[Store_ID]],Stores_c[[#All],[Manager_Name]])</f>
        <v>Michael Mcbride</v>
      </c>
      <c r="AG3793" t="str" cm="1">
        <f t="array" ref="AG3793">_xlfn.XLOOKUP(Orders_C[[#This Row],[Store_ID]],Stores_c[[#All],[Store_ID]],Stores_c[[#All],[Store_Type]])</f>
        <v>Mall</v>
      </c>
    </row>
    <row r="3794" spans="1:33" x14ac:dyDescent="0.25">
      <c r="A3794">
        <v>10918</v>
      </c>
      <c r="B3794" s="1">
        <v>46007</v>
      </c>
      <c r="C3794" s="2">
        <v>0.9709606481481482</v>
      </c>
      <c r="D3794">
        <v>1681</v>
      </c>
      <c r="E3794">
        <v>223</v>
      </c>
      <c r="F3794">
        <v>412</v>
      </c>
      <c r="G3794">
        <v>336</v>
      </c>
      <c r="H3794">
        <v>4</v>
      </c>
      <c r="I3794">
        <v>285</v>
      </c>
      <c r="J3794">
        <v>15</v>
      </c>
      <c r="K3794">
        <v>14.25</v>
      </c>
      <c r="L3794">
        <v>1139.25</v>
      </c>
      <c r="M3794" t="s">
        <v>19</v>
      </c>
      <c r="N3794" t="s">
        <v>21</v>
      </c>
      <c r="O3794">
        <v>27</v>
      </c>
      <c r="P3794">
        <v>1</v>
      </c>
      <c r="Q3794" t="s">
        <v>4941</v>
      </c>
      <c r="R3794">
        <v>504</v>
      </c>
      <c r="S3794" s="3">
        <v>0.15</v>
      </c>
      <c r="T3794" s="6">
        <v>455.25</v>
      </c>
      <c r="U3794" t="s">
        <v>6328</v>
      </c>
      <c r="V3794">
        <v>2025</v>
      </c>
      <c r="W3794" t="s">
        <v>6329</v>
      </c>
      <c r="X3794" t="str">
        <f>_xlfn.XLOOKUP(Orders_C[[#This Row],[Product_ID]],Products_C[Product_ID],Products_C[Product_Name])</f>
        <v>Chicken Bucket</v>
      </c>
      <c r="Y3794" t="str">
        <f>_xlfn.XLOOKUP(Orders_C[[#This Row],[Product_ID]],Products_C[Product_ID],Products_C[Category])</f>
        <v>Dessert</v>
      </c>
      <c r="Z3794" t="str">
        <f>_xlfn.XLOOKUP(Orders_C[[#This Row],[Store_ID]],Stores_c[Store_ID],Stores_c[City])</f>
        <v>Chambershaven</v>
      </c>
      <c r="AA3794" t="str">
        <f>_xlfn.XLOOKUP(Orders_C[[#This Row],[Customer_ID]],Customers_c[Customer_ID],Customers_c[Customer_Name])</f>
        <v>John Preston</v>
      </c>
      <c r="AB3794" s="6">
        <f>Orders_C[[#This Row],[Quantity]]*Orders_C[[#This Row],[Unit_Price]]*(1-Orders_C[[#This Row],[Discount %]])+Orders_C[[#This Row],[Tax]]</f>
        <v>983.25</v>
      </c>
      <c r="AC3794" s="9">
        <f>(Orders_C[[#This Row],[Unit_Price]]*Orders_C[[#This Row],[Quantity]])-Orders_C[[#This Row],[Discount]]+Orders_C[[#This Row],[Tax]]</f>
        <v>1139.25</v>
      </c>
      <c r="AD3794" t="str">
        <f>IF(COUNTIF(Orders_C[[#All],[Customer_ID]],Orders_C[[#This Row],[Customer_ID]])&gt;1,"Repeat","New")</f>
        <v>Repeat</v>
      </c>
      <c r="AE3794" t="str" cm="1">
        <f t="array" ref="AE3794">_xlfn.XLOOKUP(Orders_C[[#This Row],[Store_ID]],Stores_c[[#All],[Store_ID]],Stores_c[[#All],[City]])</f>
        <v>Chambershaven</v>
      </c>
      <c r="AF3794" t="str" cm="1">
        <f t="array" ref="AF3794">_xlfn.XLOOKUP(Orders_C[[#This Row],[Store_ID]],Stores_c[[#All],[Store_ID]],Stores_c[[#All],[Manager_Name]])</f>
        <v>Virginia Webster</v>
      </c>
      <c r="AG3794" t="str" cm="1">
        <f t="array" ref="AG3794">_xlfn.XLOOKUP(Orders_C[[#This Row],[Store_ID]],Stores_c[[#All],[Store_ID]],Stores_c[[#All],[Store_Type]])</f>
        <v>Street</v>
      </c>
    </row>
    <row r="3795" spans="1:33" x14ac:dyDescent="0.25">
      <c r="A3795">
        <v>6944</v>
      </c>
      <c r="B3795" s="1">
        <v>45853</v>
      </c>
      <c r="C3795" s="2">
        <v>0.26423611111111112</v>
      </c>
      <c r="D3795">
        <v>1484</v>
      </c>
      <c r="E3795">
        <v>219</v>
      </c>
      <c r="F3795">
        <v>482</v>
      </c>
      <c r="G3795">
        <v>328</v>
      </c>
      <c r="H3795">
        <v>4</v>
      </c>
      <c r="I3795">
        <v>282</v>
      </c>
      <c r="J3795">
        <v>10</v>
      </c>
      <c r="K3795">
        <v>14.1</v>
      </c>
      <c r="L3795">
        <v>1132.0999999999999</v>
      </c>
      <c r="M3795" t="s">
        <v>20</v>
      </c>
      <c r="N3795" t="s">
        <v>22</v>
      </c>
      <c r="O3795">
        <v>39</v>
      </c>
      <c r="P3795">
        <v>5</v>
      </c>
      <c r="Q3795" t="s">
        <v>967</v>
      </c>
      <c r="R3795">
        <v>504</v>
      </c>
      <c r="S3795" s="3">
        <v>0.1</v>
      </c>
      <c r="T3795" s="6">
        <v>455.29999999999995</v>
      </c>
      <c r="U3795" t="s">
        <v>6341</v>
      </c>
      <c r="V3795">
        <v>2025</v>
      </c>
      <c r="W3795" t="s">
        <v>6329</v>
      </c>
      <c r="X3795" t="str">
        <f>_xlfn.XLOOKUP(Orders_C[[#This Row],[Product_ID]],Products_C[Product_ID],Products_C[Product_Name])</f>
        <v>Rice Bowl</v>
      </c>
      <c r="Y3795" t="str">
        <f>_xlfn.XLOOKUP(Orders_C[[#This Row],[Product_ID]],Products_C[Product_ID],Products_C[Category])</f>
        <v>Burger</v>
      </c>
      <c r="Z3795" t="str">
        <f>_xlfn.XLOOKUP(Orders_C[[#This Row],[Store_ID]],Stores_c[Store_ID],Stores_c[City])</f>
        <v>Lake David</v>
      </c>
      <c r="AA3795" t="str">
        <f>_xlfn.XLOOKUP(Orders_C[[#This Row],[Customer_ID]],Customers_c[Customer_ID],Customers_c[Customer_Name])</f>
        <v>Carl Ray</v>
      </c>
      <c r="AB3795" s="6">
        <f>Orders_C[[#This Row],[Quantity]]*Orders_C[[#This Row],[Unit_Price]]*(1-Orders_C[[#This Row],[Discount %]])+Orders_C[[#This Row],[Tax]]</f>
        <v>1029.3</v>
      </c>
      <c r="AC3795" s="9">
        <f>(Orders_C[[#This Row],[Unit_Price]]*Orders_C[[#This Row],[Quantity]])-Orders_C[[#This Row],[Discount]]+Orders_C[[#This Row],[Tax]]</f>
        <v>1132.0999999999999</v>
      </c>
      <c r="AD3795" t="str">
        <f>IF(COUNTIF(Orders_C[[#All],[Customer_ID]],Orders_C[[#This Row],[Customer_ID]])&gt;1,"Repeat","New")</f>
        <v>Repeat</v>
      </c>
      <c r="AE3795" t="str" cm="1">
        <f t="array" ref="AE3795">_xlfn.XLOOKUP(Orders_C[[#This Row],[Store_ID]],Stores_c[[#All],[Store_ID]],Stores_c[[#All],[City]])</f>
        <v>Lake David</v>
      </c>
      <c r="AF3795" t="str" cm="1">
        <f t="array" ref="AF3795">_xlfn.XLOOKUP(Orders_C[[#This Row],[Store_ID]],Stores_c[[#All],[Store_ID]],Stores_c[[#All],[Manager_Name]])</f>
        <v>Joshua Hines</v>
      </c>
      <c r="AG3795" t="str" cm="1">
        <f t="array" ref="AG3795">_xlfn.XLOOKUP(Orders_C[[#This Row],[Store_ID]],Stores_c[[#All],[Store_ID]],Stores_c[[#All],[Store_Type]])</f>
        <v>Street</v>
      </c>
    </row>
    <row r="3796" spans="1:33" x14ac:dyDescent="0.25">
      <c r="A3796">
        <v>9270</v>
      </c>
      <c r="B3796" s="1">
        <v>46045</v>
      </c>
      <c r="C3796" s="2">
        <v>0.59769675925925925</v>
      </c>
      <c r="D3796">
        <v>1625</v>
      </c>
      <c r="E3796">
        <v>217</v>
      </c>
      <c r="F3796">
        <v>421</v>
      </c>
      <c r="G3796">
        <v>335</v>
      </c>
      <c r="H3796">
        <v>4</v>
      </c>
      <c r="I3796">
        <v>282</v>
      </c>
      <c r="J3796">
        <v>10</v>
      </c>
      <c r="K3796">
        <v>14.1</v>
      </c>
      <c r="L3796">
        <v>1132.0999999999999</v>
      </c>
      <c r="M3796" t="s">
        <v>19</v>
      </c>
      <c r="N3796" t="s">
        <v>22</v>
      </c>
      <c r="O3796">
        <v>30</v>
      </c>
      <c r="P3796">
        <v>4</v>
      </c>
      <c r="Q3796" t="s">
        <v>3293</v>
      </c>
      <c r="R3796">
        <v>508</v>
      </c>
      <c r="S3796" s="3">
        <v>0.1</v>
      </c>
      <c r="T3796" s="6">
        <v>455.29999999999995</v>
      </c>
      <c r="U3796" t="s">
        <v>6330</v>
      </c>
      <c r="V3796">
        <v>2026</v>
      </c>
      <c r="W3796" t="s">
        <v>6329</v>
      </c>
      <c r="X3796" t="str">
        <f>_xlfn.XLOOKUP(Orders_C[[#This Row],[Product_ID]],Products_C[Product_ID],Products_C[Product_Name])</f>
        <v>Krushers</v>
      </c>
      <c r="Y3796" t="str">
        <f>_xlfn.XLOOKUP(Orders_C[[#This Row],[Product_ID]],Products_C[Product_ID],Products_C[Category])</f>
        <v>Chicken</v>
      </c>
      <c r="Z3796" t="str">
        <f>_xlfn.XLOOKUP(Orders_C[[#This Row],[Store_ID]],Stores_c[Store_ID],Stores_c[City])</f>
        <v>West Rebecca</v>
      </c>
      <c r="AA3796" t="str">
        <f>_xlfn.XLOOKUP(Orders_C[[#This Row],[Customer_ID]],Customers_c[Customer_ID],Customers_c[Customer_Name])</f>
        <v>Donald Martinez</v>
      </c>
      <c r="AB3796" s="6">
        <f>Orders_C[[#This Row],[Quantity]]*Orders_C[[#This Row],[Unit_Price]]*(1-Orders_C[[#This Row],[Discount %]])+Orders_C[[#This Row],[Tax]]</f>
        <v>1029.3</v>
      </c>
      <c r="AC3796" s="9">
        <f>(Orders_C[[#This Row],[Unit_Price]]*Orders_C[[#This Row],[Quantity]])-Orders_C[[#This Row],[Discount]]+Orders_C[[#This Row],[Tax]]</f>
        <v>1132.0999999999999</v>
      </c>
      <c r="AD3796" t="str">
        <f>IF(COUNTIF(Orders_C[[#All],[Customer_ID]],Orders_C[[#This Row],[Customer_ID]])&gt;1,"Repeat","New")</f>
        <v>Repeat</v>
      </c>
      <c r="AE3796" t="str" cm="1">
        <f t="array" ref="AE3796">_xlfn.XLOOKUP(Orders_C[[#This Row],[Store_ID]],Stores_c[[#All],[Store_ID]],Stores_c[[#All],[City]])</f>
        <v>West Rebecca</v>
      </c>
      <c r="AF3796" t="str" cm="1">
        <f t="array" ref="AF3796">_xlfn.XLOOKUP(Orders_C[[#This Row],[Store_ID]],Stores_c[[#All],[Store_ID]],Stores_c[[#All],[Manager_Name]])</f>
        <v>Albert Smith</v>
      </c>
      <c r="AG3796" t="str" cm="1">
        <f t="array" ref="AG3796">_xlfn.XLOOKUP(Orders_C[[#This Row],[Store_ID]],Stores_c[[#All],[Store_ID]],Stores_c[[#All],[Store_Type]])</f>
        <v>Mall</v>
      </c>
    </row>
    <row r="3797" spans="1:33" x14ac:dyDescent="0.25">
      <c r="A3797">
        <v>7164</v>
      </c>
      <c r="B3797" s="1">
        <v>46011</v>
      </c>
      <c r="C3797" s="2">
        <v>0.26105324074074077</v>
      </c>
      <c r="D3797">
        <v>1255</v>
      </c>
      <c r="E3797">
        <v>223</v>
      </c>
      <c r="F3797">
        <v>520</v>
      </c>
      <c r="G3797">
        <v>309</v>
      </c>
      <c r="H3797">
        <v>3</v>
      </c>
      <c r="I3797">
        <v>377</v>
      </c>
      <c r="J3797">
        <v>15</v>
      </c>
      <c r="K3797">
        <v>18.850000000000001</v>
      </c>
      <c r="L3797">
        <v>1134.8499999999999</v>
      </c>
      <c r="M3797" t="s">
        <v>20</v>
      </c>
      <c r="N3797" t="s">
        <v>21</v>
      </c>
      <c r="O3797">
        <v>55</v>
      </c>
      <c r="P3797">
        <v>5</v>
      </c>
      <c r="Q3797" t="s">
        <v>1187</v>
      </c>
      <c r="R3797">
        <v>506</v>
      </c>
      <c r="S3797" s="3">
        <v>0.15</v>
      </c>
      <c r="T3797" s="6">
        <v>456.24999999999989</v>
      </c>
      <c r="U3797" t="s">
        <v>6328</v>
      </c>
      <c r="V3797">
        <v>2025</v>
      </c>
      <c r="W3797" t="s">
        <v>6331</v>
      </c>
      <c r="X3797" t="str">
        <f>_xlfn.XLOOKUP(Orders_C[[#This Row],[Product_ID]],Products_C[Product_ID],Products_C[Product_Name])</f>
        <v>Chicken Bucket</v>
      </c>
      <c r="Y3797" t="str">
        <f>_xlfn.XLOOKUP(Orders_C[[#This Row],[Product_ID]],Products_C[Product_ID],Products_C[Category])</f>
        <v>Dessert</v>
      </c>
      <c r="Z3797" t="str">
        <f>_xlfn.XLOOKUP(Orders_C[[#This Row],[Store_ID]],Stores_c[Store_ID],Stores_c[City])</f>
        <v>Chambershaven</v>
      </c>
      <c r="AA3797" t="str">
        <f>_xlfn.XLOOKUP(Orders_C[[#This Row],[Customer_ID]],Customers_c[Customer_ID],Customers_c[Customer_Name])</f>
        <v>Nina Shah</v>
      </c>
      <c r="AB3797" s="6">
        <f>Orders_C[[#This Row],[Quantity]]*Orders_C[[#This Row],[Unit_Price]]*(1-Orders_C[[#This Row],[Discount %]])+Orders_C[[#This Row],[Tax]]</f>
        <v>980.2</v>
      </c>
      <c r="AC3797" s="9">
        <f>(Orders_C[[#This Row],[Unit_Price]]*Orders_C[[#This Row],[Quantity]])-Orders_C[[#This Row],[Discount]]+Orders_C[[#This Row],[Tax]]</f>
        <v>1134.8499999999999</v>
      </c>
      <c r="AD3797" t="str">
        <f>IF(COUNTIF(Orders_C[[#All],[Customer_ID]],Orders_C[[#This Row],[Customer_ID]])&gt;1,"Repeat","New")</f>
        <v>Repeat</v>
      </c>
      <c r="AE3797" t="str" cm="1">
        <f t="array" ref="AE3797">_xlfn.XLOOKUP(Orders_C[[#This Row],[Store_ID]],Stores_c[[#All],[Store_ID]],Stores_c[[#All],[City]])</f>
        <v>Chambershaven</v>
      </c>
      <c r="AF3797" t="str" cm="1">
        <f t="array" ref="AF3797">_xlfn.XLOOKUP(Orders_C[[#This Row],[Store_ID]],Stores_c[[#All],[Store_ID]],Stores_c[[#All],[Manager_Name]])</f>
        <v>Virginia Webster</v>
      </c>
      <c r="AG3797" t="str" cm="1">
        <f t="array" ref="AG3797">_xlfn.XLOOKUP(Orders_C[[#This Row],[Store_ID]],Stores_c[[#All],[Store_ID]],Stores_c[[#All],[Store_Type]])</f>
        <v>Street</v>
      </c>
    </row>
    <row r="3798" spans="1:33" x14ac:dyDescent="0.25">
      <c r="A3798">
        <v>10383</v>
      </c>
      <c r="B3798" s="1">
        <v>45728</v>
      </c>
      <c r="C3798" s="2">
        <v>0.62229166666666669</v>
      </c>
      <c r="D3798">
        <v>1008</v>
      </c>
      <c r="E3798">
        <v>218</v>
      </c>
      <c r="F3798">
        <v>471</v>
      </c>
      <c r="G3798">
        <v>331</v>
      </c>
      <c r="H3798">
        <v>3</v>
      </c>
      <c r="I3798">
        <v>377</v>
      </c>
      <c r="J3798">
        <v>15</v>
      </c>
      <c r="K3798">
        <v>18.850000000000001</v>
      </c>
      <c r="L3798">
        <v>1134.8499999999999</v>
      </c>
      <c r="M3798" t="s">
        <v>19</v>
      </c>
      <c r="N3798" t="s">
        <v>23</v>
      </c>
      <c r="O3798">
        <v>25</v>
      </c>
      <c r="P3798">
        <v>4</v>
      </c>
      <c r="Q3798" t="s">
        <v>4406</v>
      </c>
      <c r="R3798">
        <v>506</v>
      </c>
      <c r="S3798" s="3">
        <v>0.15</v>
      </c>
      <c r="T3798" s="6">
        <v>456.24999999999989</v>
      </c>
      <c r="U3798" t="s">
        <v>6334</v>
      </c>
      <c r="V3798">
        <v>2025</v>
      </c>
      <c r="W3798" t="s">
        <v>6329</v>
      </c>
      <c r="X3798" t="str">
        <f>_xlfn.XLOOKUP(Orders_C[[#This Row],[Product_ID]],Products_C[Product_ID],Products_C[Product_Name])</f>
        <v>Chicken Bucket</v>
      </c>
      <c r="Y3798" t="str">
        <f>_xlfn.XLOOKUP(Orders_C[[#This Row],[Product_ID]],Products_C[Product_ID],Products_C[Category])</f>
        <v>Beverage</v>
      </c>
      <c r="Z3798" t="str">
        <f>_xlfn.XLOOKUP(Orders_C[[#This Row],[Store_ID]],Stores_c[Store_ID],Stores_c[City])</f>
        <v>East Johnport</v>
      </c>
      <c r="AA3798" t="str">
        <f>_xlfn.XLOOKUP(Orders_C[[#This Row],[Customer_ID]],Customers_c[Customer_ID],Customers_c[Customer_Name])</f>
        <v>Mary Mcconnell</v>
      </c>
      <c r="AB3798" s="6">
        <f>Orders_C[[#This Row],[Quantity]]*Orders_C[[#This Row],[Unit_Price]]*(1-Orders_C[[#This Row],[Discount %]])+Orders_C[[#This Row],[Tax]]</f>
        <v>980.2</v>
      </c>
      <c r="AC3798" s="9">
        <f>(Orders_C[[#This Row],[Unit_Price]]*Orders_C[[#This Row],[Quantity]])-Orders_C[[#This Row],[Discount]]+Orders_C[[#This Row],[Tax]]</f>
        <v>1134.8499999999999</v>
      </c>
      <c r="AD3798" t="str">
        <f>IF(COUNTIF(Orders_C[[#All],[Customer_ID]],Orders_C[[#This Row],[Customer_ID]])&gt;1,"Repeat","New")</f>
        <v>Repeat</v>
      </c>
      <c r="AE3798" t="str" cm="1">
        <f t="array" ref="AE3798">_xlfn.XLOOKUP(Orders_C[[#This Row],[Store_ID]],Stores_c[[#All],[Store_ID]],Stores_c[[#All],[City]])</f>
        <v>East Johnport</v>
      </c>
      <c r="AF3798" t="str" cm="1">
        <f t="array" ref="AF3798">_xlfn.XLOOKUP(Orders_C[[#This Row],[Store_ID]],Stores_c[[#All],[Store_ID]],Stores_c[[#All],[Manager_Name]])</f>
        <v>Mr. Matthew Murillo III</v>
      </c>
      <c r="AG3798" t="str" cm="1">
        <f t="array" ref="AG3798">_xlfn.XLOOKUP(Orders_C[[#This Row],[Store_ID]],Stores_c[[#All],[Store_ID]],Stores_c[[#All],[Store_Type]])</f>
        <v>Street</v>
      </c>
    </row>
    <row r="3799" spans="1:33" x14ac:dyDescent="0.25">
      <c r="A3799">
        <v>8276</v>
      </c>
      <c r="B3799" s="1">
        <v>45986</v>
      </c>
      <c r="C3799" s="2">
        <v>2.6087962962962962E-2</v>
      </c>
      <c r="D3799">
        <v>1834</v>
      </c>
      <c r="E3799">
        <v>222</v>
      </c>
      <c r="F3799">
        <v>549</v>
      </c>
      <c r="G3799">
        <v>339</v>
      </c>
      <c r="H3799">
        <v>3</v>
      </c>
      <c r="I3799">
        <v>365</v>
      </c>
      <c r="J3799">
        <v>0</v>
      </c>
      <c r="K3799">
        <v>18.25</v>
      </c>
      <c r="L3799">
        <v>1113.25</v>
      </c>
      <c r="M3799" t="s">
        <v>18</v>
      </c>
      <c r="N3799" t="s">
        <v>22</v>
      </c>
      <c r="O3799">
        <v>32</v>
      </c>
      <c r="P3799">
        <v>1</v>
      </c>
      <c r="Q3799" t="s">
        <v>2299</v>
      </c>
      <c r="R3799">
        <v>504</v>
      </c>
      <c r="S3799" s="3">
        <v>0</v>
      </c>
      <c r="T3799" s="6">
        <v>456.25</v>
      </c>
      <c r="U3799" t="s">
        <v>6336</v>
      </c>
      <c r="V3799">
        <v>2025</v>
      </c>
      <c r="W3799" t="s">
        <v>6329</v>
      </c>
      <c r="X3799" t="str">
        <f>_xlfn.XLOOKUP(Orders_C[[#This Row],[Product_ID]],Products_C[Product_ID],Products_C[Product_Name])</f>
        <v>Veg Burger</v>
      </c>
      <c r="Y3799" t="str">
        <f>_xlfn.XLOOKUP(Orders_C[[#This Row],[Product_ID]],Products_C[Product_ID],Products_C[Category])</f>
        <v>Burger</v>
      </c>
      <c r="Z3799" t="str">
        <f>_xlfn.XLOOKUP(Orders_C[[#This Row],[Store_ID]],Stores_c[Store_ID],Stores_c[City])</f>
        <v>New Steven</v>
      </c>
      <c r="AA3799" t="str">
        <f>_xlfn.XLOOKUP(Orders_C[[#This Row],[Customer_ID]],Customers_c[Customer_ID],Customers_c[Customer_Name])</f>
        <v>Sydney Torres</v>
      </c>
      <c r="AB3799" s="6">
        <f>Orders_C[[#This Row],[Quantity]]*Orders_C[[#This Row],[Unit_Price]]*(1-Orders_C[[#This Row],[Discount %]])+Orders_C[[#This Row],[Tax]]</f>
        <v>1113.25</v>
      </c>
      <c r="AC3799" s="9">
        <f>(Orders_C[[#This Row],[Unit_Price]]*Orders_C[[#This Row],[Quantity]])-Orders_C[[#This Row],[Discount]]+Orders_C[[#This Row],[Tax]]</f>
        <v>1113.25</v>
      </c>
      <c r="AD3799" t="str">
        <f>IF(COUNTIF(Orders_C[[#All],[Customer_ID]],Orders_C[[#This Row],[Customer_ID]])&gt;1,"Repeat","New")</f>
        <v>Repeat</v>
      </c>
      <c r="AE3799" t="str" cm="1">
        <f t="array" ref="AE3799">_xlfn.XLOOKUP(Orders_C[[#This Row],[Store_ID]],Stores_c[[#All],[Store_ID]],Stores_c[[#All],[City]])</f>
        <v>New Steven</v>
      </c>
      <c r="AF3799" t="str" cm="1">
        <f t="array" ref="AF3799">_xlfn.XLOOKUP(Orders_C[[#This Row],[Store_ID]],Stores_c[[#All],[Store_ID]],Stores_c[[#All],[Manager_Name]])</f>
        <v>Terri Martinez</v>
      </c>
      <c r="AG3799" t="str" cm="1">
        <f t="array" ref="AG3799">_xlfn.XLOOKUP(Orders_C[[#This Row],[Store_ID]],Stores_c[[#All],[Store_ID]],Stores_c[[#All],[Store_Type]])</f>
        <v>Drive-Thru</v>
      </c>
    </row>
    <row r="3800" spans="1:33" x14ac:dyDescent="0.25">
      <c r="A3800">
        <v>8078</v>
      </c>
      <c r="B3800" s="1">
        <v>45760</v>
      </c>
      <c r="C3800" s="2">
        <v>0.74401620370370369</v>
      </c>
      <c r="D3800">
        <v>1828</v>
      </c>
      <c r="E3800">
        <v>205</v>
      </c>
      <c r="F3800">
        <v>440</v>
      </c>
      <c r="G3800">
        <v>328</v>
      </c>
      <c r="H3800">
        <v>3</v>
      </c>
      <c r="I3800">
        <v>369</v>
      </c>
      <c r="J3800">
        <v>5</v>
      </c>
      <c r="K3800">
        <v>18.45</v>
      </c>
      <c r="L3800">
        <v>1120.45</v>
      </c>
      <c r="M3800" t="s">
        <v>19</v>
      </c>
      <c r="N3800" t="s">
        <v>23</v>
      </c>
      <c r="O3800">
        <v>36</v>
      </c>
      <c r="P3800">
        <v>4</v>
      </c>
      <c r="Q3800" t="s">
        <v>2101</v>
      </c>
      <c r="R3800">
        <v>504</v>
      </c>
      <c r="S3800" s="3">
        <v>0.05</v>
      </c>
      <c r="T3800" s="6">
        <v>456.25000000000011</v>
      </c>
      <c r="U3800" t="s">
        <v>6337</v>
      </c>
      <c r="V3800">
        <v>2025</v>
      </c>
      <c r="W3800" t="s">
        <v>6329</v>
      </c>
      <c r="X3800" t="str">
        <f>_xlfn.XLOOKUP(Orders_C[[#This Row],[Product_ID]],Products_C[Product_ID],Products_C[Product_Name])</f>
        <v>Rice Bowl</v>
      </c>
      <c r="Y3800" t="str">
        <f>_xlfn.XLOOKUP(Orders_C[[#This Row],[Product_ID]],Products_C[Product_ID],Products_C[Category])</f>
        <v>Burger</v>
      </c>
      <c r="Z3800" t="str">
        <f>_xlfn.XLOOKUP(Orders_C[[#This Row],[Store_ID]],Stores_c[Store_ID],Stores_c[City])</f>
        <v>Port Jacob</v>
      </c>
      <c r="AA3800" t="str">
        <f>_xlfn.XLOOKUP(Orders_C[[#This Row],[Customer_ID]],Customers_c[Customer_ID],Customers_c[Customer_Name])</f>
        <v>Monica Bryant</v>
      </c>
      <c r="AB3800" s="6">
        <f>Orders_C[[#This Row],[Quantity]]*Orders_C[[#This Row],[Unit_Price]]*(1-Orders_C[[#This Row],[Discount %]])+Orders_C[[#This Row],[Tax]]</f>
        <v>1070.0999999999999</v>
      </c>
      <c r="AC3800" s="9">
        <f>(Orders_C[[#This Row],[Unit_Price]]*Orders_C[[#This Row],[Quantity]])-Orders_C[[#This Row],[Discount]]+Orders_C[[#This Row],[Tax]]</f>
        <v>1120.45</v>
      </c>
      <c r="AD3800" t="str">
        <f>IF(COUNTIF(Orders_C[[#All],[Customer_ID]],Orders_C[[#This Row],[Customer_ID]])&gt;1,"Repeat","New")</f>
        <v>Repeat</v>
      </c>
      <c r="AE3800" t="str" cm="1">
        <f t="array" ref="AE3800">_xlfn.XLOOKUP(Orders_C[[#This Row],[Store_ID]],Stores_c[[#All],[Store_ID]],Stores_c[[#All],[City]])</f>
        <v>Port Jacob</v>
      </c>
      <c r="AF3800" t="str" cm="1">
        <f t="array" ref="AF3800">_xlfn.XLOOKUP(Orders_C[[#This Row],[Store_ID]],Stores_c[[#All],[Store_ID]],Stores_c[[#All],[Manager_Name]])</f>
        <v>David Harris</v>
      </c>
      <c r="AG3800" t="str" cm="1">
        <f t="array" ref="AG3800">_xlfn.XLOOKUP(Orders_C[[#This Row],[Store_ID]],Stores_c[[#All],[Store_ID]],Stores_c[[#All],[Store_Type]])</f>
        <v>Mall</v>
      </c>
    </row>
    <row r="3801" spans="1:33" x14ac:dyDescent="0.25">
      <c r="A3801">
        <v>8098</v>
      </c>
      <c r="B3801" s="1">
        <v>45961</v>
      </c>
      <c r="C3801" s="2">
        <v>0.78393518518518523</v>
      </c>
      <c r="D3801">
        <v>1685</v>
      </c>
      <c r="E3801">
        <v>222</v>
      </c>
      <c r="F3801">
        <v>442</v>
      </c>
      <c r="G3801">
        <v>303</v>
      </c>
      <c r="H3801">
        <v>3</v>
      </c>
      <c r="I3801">
        <v>369</v>
      </c>
      <c r="J3801">
        <v>5</v>
      </c>
      <c r="K3801">
        <v>18.45</v>
      </c>
      <c r="L3801">
        <v>1120.45</v>
      </c>
      <c r="M3801" t="s">
        <v>19</v>
      </c>
      <c r="N3801" t="s">
        <v>21</v>
      </c>
      <c r="O3801">
        <v>23</v>
      </c>
      <c r="P3801">
        <v>3</v>
      </c>
      <c r="Q3801" t="s">
        <v>2121</v>
      </c>
      <c r="R3801">
        <v>502</v>
      </c>
      <c r="S3801" s="3">
        <v>0.05</v>
      </c>
      <c r="T3801" s="6">
        <v>456.25000000000011</v>
      </c>
      <c r="U3801" t="s">
        <v>6332</v>
      </c>
      <c r="V3801">
        <v>2025</v>
      </c>
      <c r="W3801" t="s">
        <v>6329</v>
      </c>
      <c r="X3801" t="str">
        <f>_xlfn.XLOOKUP(Orders_C[[#This Row],[Product_ID]],Products_C[Product_ID],Products_C[Product_Name])</f>
        <v>Chocolate Lava Cake</v>
      </c>
      <c r="Y3801" t="str">
        <f>_xlfn.XLOOKUP(Orders_C[[#This Row],[Product_ID]],Products_C[Product_ID],Products_C[Category])</f>
        <v>Chicken</v>
      </c>
      <c r="Z3801" t="str">
        <f>_xlfn.XLOOKUP(Orders_C[[#This Row],[Store_ID]],Stores_c[Store_ID],Stores_c[City])</f>
        <v>New Steven</v>
      </c>
      <c r="AA3801" t="str">
        <f>_xlfn.XLOOKUP(Orders_C[[#This Row],[Customer_ID]],Customers_c[Customer_ID],Customers_c[Customer_Name])</f>
        <v>Brian Parker</v>
      </c>
      <c r="AB3801" s="6">
        <f>Orders_C[[#This Row],[Quantity]]*Orders_C[[#This Row],[Unit_Price]]*(1-Orders_C[[#This Row],[Discount %]])+Orders_C[[#This Row],[Tax]]</f>
        <v>1070.0999999999999</v>
      </c>
      <c r="AC3801" s="9">
        <f>(Orders_C[[#This Row],[Unit_Price]]*Orders_C[[#This Row],[Quantity]])-Orders_C[[#This Row],[Discount]]+Orders_C[[#This Row],[Tax]]</f>
        <v>1120.45</v>
      </c>
      <c r="AD3801" t="str">
        <f>IF(COUNTIF(Orders_C[[#All],[Customer_ID]],Orders_C[[#This Row],[Customer_ID]])&gt;1,"Repeat","New")</f>
        <v>Repeat</v>
      </c>
      <c r="AE3801" t="str" cm="1">
        <f t="array" ref="AE3801">_xlfn.XLOOKUP(Orders_C[[#This Row],[Store_ID]],Stores_c[[#All],[Store_ID]],Stores_c[[#All],[City]])</f>
        <v>New Steven</v>
      </c>
      <c r="AF3801" t="str" cm="1">
        <f t="array" ref="AF3801">_xlfn.XLOOKUP(Orders_C[[#This Row],[Store_ID]],Stores_c[[#All],[Store_ID]],Stores_c[[#All],[Manager_Name]])</f>
        <v>Terri Martinez</v>
      </c>
      <c r="AG3801" t="str" cm="1">
        <f t="array" ref="AG3801">_xlfn.XLOOKUP(Orders_C[[#This Row],[Store_ID]],Stores_c[[#All],[Store_ID]],Stores_c[[#All],[Store_Type]])</f>
        <v>Drive-Thru</v>
      </c>
    </row>
    <row r="3802" spans="1:33" x14ac:dyDescent="0.25">
      <c r="A3802">
        <v>8224</v>
      </c>
      <c r="B3802" s="1">
        <v>45934</v>
      </c>
      <c r="C3802" s="2">
        <v>6.7673611111111115E-2</v>
      </c>
      <c r="D3802">
        <v>1121</v>
      </c>
      <c r="E3802">
        <v>202</v>
      </c>
      <c r="F3802">
        <v>465</v>
      </c>
      <c r="G3802">
        <v>313</v>
      </c>
      <c r="H3802">
        <v>3</v>
      </c>
      <c r="I3802">
        <v>373</v>
      </c>
      <c r="J3802">
        <v>10</v>
      </c>
      <c r="K3802">
        <v>18.649999999999999</v>
      </c>
      <c r="L3802">
        <v>1127.6500000000001</v>
      </c>
      <c r="M3802" t="s">
        <v>19</v>
      </c>
      <c r="N3802" t="s">
        <v>22</v>
      </c>
      <c r="O3802">
        <v>53</v>
      </c>
      <c r="P3802">
        <v>5</v>
      </c>
      <c r="Q3802" t="s">
        <v>2247</v>
      </c>
      <c r="R3802">
        <v>502</v>
      </c>
      <c r="S3802" s="3">
        <v>0.1</v>
      </c>
      <c r="T3802" s="6">
        <v>456.25000000000011</v>
      </c>
      <c r="U3802" t="s">
        <v>6332</v>
      </c>
      <c r="V3802">
        <v>2025</v>
      </c>
      <c r="W3802" t="s">
        <v>6331</v>
      </c>
      <c r="X3802" t="str">
        <f>_xlfn.XLOOKUP(Orders_C[[#This Row],[Product_ID]],Products_C[Product_ID],Products_C[Product_Name])</f>
        <v>Rice Bowl</v>
      </c>
      <c r="Y3802" t="str">
        <f>_xlfn.XLOOKUP(Orders_C[[#This Row],[Product_ID]],Products_C[Product_ID],Products_C[Category])</f>
        <v>Beverage</v>
      </c>
      <c r="Z3802" t="str">
        <f>_xlfn.XLOOKUP(Orders_C[[#This Row],[Store_ID]],Stores_c[Store_ID],Stores_c[City])</f>
        <v>Rebekahside</v>
      </c>
      <c r="AA3802" t="str">
        <f>_xlfn.XLOOKUP(Orders_C[[#This Row],[Customer_ID]],Customers_c[Customer_ID],Customers_c[Customer_Name])</f>
        <v>Isabella Phillips</v>
      </c>
      <c r="AB3802" s="6">
        <f>Orders_C[[#This Row],[Quantity]]*Orders_C[[#This Row],[Unit_Price]]*(1-Orders_C[[#This Row],[Discount %]])+Orders_C[[#This Row],[Tax]]</f>
        <v>1025.75</v>
      </c>
      <c r="AC3802" s="9">
        <f>(Orders_C[[#This Row],[Unit_Price]]*Orders_C[[#This Row],[Quantity]])-Orders_C[[#This Row],[Discount]]+Orders_C[[#This Row],[Tax]]</f>
        <v>1127.6500000000001</v>
      </c>
      <c r="AD3802" t="str">
        <f>IF(COUNTIF(Orders_C[[#All],[Customer_ID]],Orders_C[[#This Row],[Customer_ID]])&gt;1,"Repeat","New")</f>
        <v>Repeat</v>
      </c>
      <c r="AE3802" t="str" cm="1">
        <f t="array" ref="AE3802">_xlfn.XLOOKUP(Orders_C[[#This Row],[Store_ID]],Stores_c[[#All],[Store_ID]],Stores_c[[#All],[City]])</f>
        <v>Rebekahside</v>
      </c>
      <c r="AF3802" t="str" cm="1">
        <f t="array" ref="AF3802">_xlfn.XLOOKUP(Orders_C[[#This Row],[Store_ID]],Stores_c[[#All],[Store_ID]],Stores_c[[#All],[Manager_Name]])</f>
        <v>Mark Ray</v>
      </c>
      <c r="AG3802" t="str" cm="1">
        <f t="array" ref="AG3802">_xlfn.XLOOKUP(Orders_C[[#This Row],[Store_ID]],Stores_c[[#All],[Store_ID]],Stores_c[[#All],[Store_Type]])</f>
        <v>Drive-Thru</v>
      </c>
    </row>
    <row r="3803" spans="1:33" x14ac:dyDescent="0.25">
      <c r="A3803">
        <v>10477</v>
      </c>
      <c r="B3803" s="1">
        <v>45872</v>
      </c>
      <c r="C3803" s="2">
        <v>0.41046296296296297</v>
      </c>
      <c r="D3803">
        <v>1033</v>
      </c>
      <c r="E3803">
        <v>210</v>
      </c>
      <c r="F3803">
        <v>403</v>
      </c>
      <c r="G3803">
        <v>324</v>
      </c>
      <c r="H3803">
        <v>4</v>
      </c>
      <c r="I3803">
        <v>280</v>
      </c>
      <c r="J3803">
        <v>5</v>
      </c>
      <c r="K3803">
        <v>14</v>
      </c>
      <c r="L3803">
        <v>1129</v>
      </c>
      <c r="M3803" t="s">
        <v>18</v>
      </c>
      <c r="N3803" t="s">
        <v>22</v>
      </c>
      <c r="O3803">
        <v>40</v>
      </c>
      <c r="P3803">
        <v>1</v>
      </c>
      <c r="Q3803" t="s">
        <v>4500</v>
      </c>
      <c r="R3803">
        <v>508</v>
      </c>
      <c r="S3803" s="3">
        <v>0.05</v>
      </c>
      <c r="T3803" s="6">
        <v>457</v>
      </c>
      <c r="U3803" t="s">
        <v>6342</v>
      </c>
      <c r="V3803">
        <v>2025</v>
      </c>
      <c r="W3803" t="s">
        <v>6329</v>
      </c>
      <c r="X3803" t="str">
        <f>_xlfn.XLOOKUP(Orders_C[[#This Row],[Product_ID]],Products_C[Product_ID],Products_C[Product_Name])</f>
        <v>Krushers</v>
      </c>
      <c r="Y3803" t="str">
        <f>_xlfn.XLOOKUP(Orders_C[[#This Row],[Product_ID]],Products_C[Product_ID],Products_C[Category])</f>
        <v>Dessert</v>
      </c>
      <c r="Z3803" t="str">
        <f>_xlfn.XLOOKUP(Orders_C[[#This Row],[Store_ID]],Stores_c[Store_ID],Stores_c[City])</f>
        <v>East William</v>
      </c>
      <c r="AA3803" t="str">
        <f>_xlfn.XLOOKUP(Orders_C[[#This Row],[Customer_ID]],Customers_c[Customer_ID],Customers_c[Customer_Name])</f>
        <v>Erika Rogers</v>
      </c>
      <c r="AB3803" s="6">
        <f>Orders_C[[#This Row],[Quantity]]*Orders_C[[#This Row],[Unit_Price]]*(1-Orders_C[[#This Row],[Discount %]])+Orders_C[[#This Row],[Tax]]</f>
        <v>1078</v>
      </c>
      <c r="AC3803" s="9">
        <f>(Orders_C[[#This Row],[Unit_Price]]*Orders_C[[#This Row],[Quantity]])-Orders_C[[#This Row],[Discount]]+Orders_C[[#This Row],[Tax]]</f>
        <v>1129</v>
      </c>
      <c r="AD3803" t="str">
        <f>IF(COUNTIF(Orders_C[[#All],[Customer_ID]],Orders_C[[#This Row],[Customer_ID]])&gt;1,"Repeat","New")</f>
        <v>Repeat</v>
      </c>
      <c r="AE3803" t="str" cm="1">
        <f t="array" ref="AE3803">_xlfn.XLOOKUP(Orders_C[[#This Row],[Store_ID]],Stores_c[[#All],[Store_ID]],Stores_c[[#All],[City]])</f>
        <v>East William</v>
      </c>
      <c r="AF3803" t="str" cm="1">
        <f t="array" ref="AF3803">_xlfn.XLOOKUP(Orders_C[[#This Row],[Store_ID]],Stores_c[[#All],[Store_ID]],Stores_c[[#All],[Manager_Name]])</f>
        <v>Victoria Butler</v>
      </c>
      <c r="AG3803" t="str" cm="1">
        <f t="array" ref="AG3803">_xlfn.XLOOKUP(Orders_C[[#This Row],[Store_ID]],Stores_c[[#All],[Store_ID]],Stores_c[[#All],[Store_Type]])</f>
        <v>Drive-Thru</v>
      </c>
    </row>
    <row r="3804" spans="1:33" x14ac:dyDescent="0.25">
      <c r="A3804">
        <v>7827</v>
      </c>
      <c r="B3804" s="1">
        <v>45780</v>
      </c>
      <c r="C3804" s="2">
        <v>0.41387731481481482</v>
      </c>
      <c r="D3804">
        <v>1353</v>
      </c>
      <c r="E3804">
        <v>213</v>
      </c>
      <c r="F3804">
        <v>535</v>
      </c>
      <c r="G3804">
        <v>337</v>
      </c>
      <c r="H3804">
        <v>3</v>
      </c>
      <c r="I3804">
        <v>366</v>
      </c>
      <c r="J3804">
        <v>0</v>
      </c>
      <c r="K3804">
        <v>18.3</v>
      </c>
      <c r="L3804">
        <v>1116.3</v>
      </c>
      <c r="M3804" t="s">
        <v>18</v>
      </c>
      <c r="N3804" t="s">
        <v>23</v>
      </c>
      <c r="O3804">
        <v>36</v>
      </c>
      <c r="P3804">
        <v>5</v>
      </c>
      <c r="Q3804" t="s">
        <v>1850</v>
      </c>
      <c r="R3804">
        <v>501</v>
      </c>
      <c r="S3804" s="3">
        <v>0</v>
      </c>
      <c r="T3804" s="6">
        <v>457.5</v>
      </c>
      <c r="U3804" t="s">
        <v>6339</v>
      </c>
      <c r="V3804">
        <v>2025</v>
      </c>
      <c r="W3804" t="s">
        <v>6329</v>
      </c>
      <c r="X3804" t="str">
        <f>_xlfn.XLOOKUP(Orders_C[[#This Row],[Product_ID]],Products_C[Product_ID],Products_C[Product_Name])</f>
        <v>Chocolate Lava Cake</v>
      </c>
      <c r="Y3804" t="str">
        <f>_xlfn.XLOOKUP(Orders_C[[#This Row],[Product_ID]],Products_C[Product_ID],Products_C[Category])</f>
        <v>Chicken</v>
      </c>
      <c r="Z3804" t="str">
        <f>_xlfn.XLOOKUP(Orders_C[[#This Row],[Store_ID]],Stores_c[Store_ID],Stores_c[City])</f>
        <v>Lake Kristashire</v>
      </c>
      <c r="AA3804" t="str">
        <f>_xlfn.XLOOKUP(Orders_C[[#This Row],[Customer_ID]],Customers_c[Customer_ID],Customers_c[Customer_Name])</f>
        <v>Mary James</v>
      </c>
      <c r="AB3804" s="6">
        <f>Orders_C[[#This Row],[Quantity]]*Orders_C[[#This Row],[Unit_Price]]*(1-Orders_C[[#This Row],[Discount %]])+Orders_C[[#This Row],[Tax]]</f>
        <v>1116.3</v>
      </c>
      <c r="AC3804" s="9">
        <f>(Orders_C[[#This Row],[Unit_Price]]*Orders_C[[#This Row],[Quantity]])-Orders_C[[#This Row],[Discount]]+Orders_C[[#This Row],[Tax]]</f>
        <v>1116.3</v>
      </c>
      <c r="AD3804" t="str">
        <f>IF(COUNTIF(Orders_C[[#All],[Customer_ID]],Orders_C[[#This Row],[Customer_ID]])&gt;1,"Repeat","New")</f>
        <v>Repeat</v>
      </c>
      <c r="AE3804" t="str" cm="1">
        <f t="array" ref="AE3804">_xlfn.XLOOKUP(Orders_C[[#This Row],[Store_ID]],Stores_c[[#All],[Store_ID]],Stores_c[[#All],[City]])</f>
        <v>Lake Kristashire</v>
      </c>
      <c r="AF3804" t="str" cm="1">
        <f t="array" ref="AF3804">_xlfn.XLOOKUP(Orders_C[[#This Row],[Store_ID]],Stores_c[[#All],[Store_ID]],Stores_c[[#All],[Manager_Name]])</f>
        <v>Andrea Daugherty</v>
      </c>
      <c r="AG3804" t="str" cm="1">
        <f t="array" ref="AG3804">_xlfn.XLOOKUP(Orders_C[[#This Row],[Store_ID]],Stores_c[[#All],[Store_ID]],Stores_c[[#All],[Store_Type]])</f>
        <v>Mall</v>
      </c>
    </row>
    <row r="3805" spans="1:33" x14ac:dyDescent="0.25">
      <c r="A3805">
        <v>7995</v>
      </c>
      <c r="B3805" s="1">
        <v>45729</v>
      </c>
      <c r="C3805" s="2">
        <v>0.3661226851851852</v>
      </c>
      <c r="D3805">
        <v>1139</v>
      </c>
      <c r="E3805">
        <v>205</v>
      </c>
      <c r="F3805">
        <v>542</v>
      </c>
      <c r="G3805">
        <v>315</v>
      </c>
      <c r="H3805">
        <v>3</v>
      </c>
      <c r="I3805">
        <v>370</v>
      </c>
      <c r="J3805">
        <v>5</v>
      </c>
      <c r="K3805">
        <v>18.5</v>
      </c>
      <c r="L3805">
        <v>1123.5</v>
      </c>
      <c r="M3805" t="s">
        <v>19</v>
      </c>
      <c r="N3805" t="s">
        <v>23</v>
      </c>
      <c r="O3805">
        <v>38</v>
      </c>
      <c r="P3805">
        <v>1</v>
      </c>
      <c r="Q3805" t="s">
        <v>2018</v>
      </c>
      <c r="R3805">
        <v>503</v>
      </c>
      <c r="S3805" s="3">
        <v>0.05</v>
      </c>
      <c r="T3805" s="6">
        <v>457.5</v>
      </c>
      <c r="U3805" t="s">
        <v>6334</v>
      </c>
      <c r="V3805">
        <v>2025</v>
      </c>
      <c r="W3805" t="s">
        <v>6329</v>
      </c>
      <c r="X3805" t="str">
        <f>_xlfn.XLOOKUP(Orders_C[[#This Row],[Product_ID]],Products_C[Product_ID],Products_C[Product_Name])</f>
        <v>Popcorn Chicken</v>
      </c>
      <c r="Y3805" t="str">
        <f>_xlfn.XLOOKUP(Orders_C[[#This Row],[Product_ID]],Products_C[Product_ID],Products_C[Category])</f>
        <v>Beverage</v>
      </c>
      <c r="Z3805" t="str">
        <f>_xlfn.XLOOKUP(Orders_C[[#This Row],[Store_ID]],Stores_c[Store_ID],Stores_c[City])</f>
        <v>Port Jacob</v>
      </c>
      <c r="AA3805" t="str">
        <f>_xlfn.XLOOKUP(Orders_C[[#This Row],[Customer_ID]],Customers_c[Customer_ID],Customers_c[Customer_Name])</f>
        <v>Patty Parker</v>
      </c>
      <c r="AB3805" s="6">
        <f>Orders_C[[#This Row],[Quantity]]*Orders_C[[#This Row],[Unit_Price]]*(1-Orders_C[[#This Row],[Discount %]])+Orders_C[[#This Row],[Tax]]</f>
        <v>1073</v>
      </c>
      <c r="AC3805" s="9">
        <f>(Orders_C[[#This Row],[Unit_Price]]*Orders_C[[#This Row],[Quantity]])-Orders_C[[#This Row],[Discount]]+Orders_C[[#This Row],[Tax]]</f>
        <v>1123.5</v>
      </c>
      <c r="AD3805" t="str">
        <f>IF(COUNTIF(Orders_C[[#All],[Customer_ID]],Orders_C[[#This Row],[Customer_ID]])&gt;1,"Repeat","New")</f>
        <v>Repeat</v>
      </c>
      <c r="AE3805" t="str" cm="1">
        <f t="array" ref="AE3805">_xlfn.XLOOKUP(Orders_C[[#This Row],[Store_ID]],Stores_c[[#All],[Store_ID]],Stores_c[[#All],[City]])</f>
        <v>Port Jacob</v>
      </c>
      <c r="AF3805" t="str" cm="1">
        <f t="array" ref="AF3805">_xlfn.XLOOKUP(Orders_C[[#This Row],[Store_ID]],Stores_c[[#All],[Store_ID]],Stores_c[[#All],[Manager_Name]])</f>
        <v>David Harris</v>
      </c>
      <c r="AG3805" t="str" cm="1">
        <f t="array" ref="AG3805">_xlfn.XLOOKUP(Orders_C[[#This Row],[Store_ID]],Stores_c[[#All],[Store_ID]],Stores_c[[#All],[Store_Type]])</f>
        <v>Mall</v>
      </c>
    </row>
    <row r="3806" spans="1:33" x14ac:dyDescent="0.25">
      <c r="A3806">
        <v>9672</v>
      </c>
      <c r="B3806" s="1">
        <v>46017</v>
      </c>
      <c r="C3806" s="2">
        <v>0.88244212962962965</v>
      </c>
      <c r="D3806">
        <v>1441</v>
      </c>
      <c r="E3806">
        <v>211</v>
      </c>
      <c r="F3806">
        <v>412</v>
      </c>
      <c r="G3806">
        <v>319</v>
      </c>
      <c r="H3806">
        <v>3</v>
      </c>
      <c r="I3806">
        <v>366</v>
      </c>
      <c r="J3806">
        <v>0</v>
      </c>
      <c r="K3806">
        <v>18.3</v>
      </c>
      <c r="L3806">
        <v>1116.3</v>
      </c>
      <c r="M3806" t="s">
        <v>20</v>
      </c>
      <c r="N3806" t="s">
        <v>22</v>
      </c>
      <c r="O3806">
        <v>29</v>
      </c>
      <c r="P3806">
        <v>4</v>
      </c>
      <c r="Q3806" t="s">
        <v>3695</v>
      </c>
      <c r="R3806">
        <v>504</v>
      </c>
      <c r="S3806" s="3">
        <v>0</v>
      </c>
      <c r="T3806" s="6">
        <v>457.5</v>
      </c>
      <c r="U3806" t="s">
        <v>6328</v>
      </c>
      <c r="V3806">
        <v>2025</v>
      </c>
      <c r="W3806" t="s">
        <v>6329</v>
      </c>
      <c r="X3806" t="str">
        <f>_xlfn.XLOOKUP(Orders_C[[#This Row],[Product_ID]],Products_C[Product_ID],Products_C[Product_Name])</f>
        <v>Chocolate Lava Cake</v>
      </c>
      <c r="Y3806" t="str">
        <f>_xlfn.XLOOKUP(Orders_C[[#This Row],[Product_ID]],Products_C[Product_ID],Products_C[Category])</f>
        <v>Beverage</v>
      </c>
      <c r="Z3806" t="str">
        <f>_xlfn.XLOOKUP(Orders_C[[#This Row],[Store_ID]],Stores_c[Store_ID],Stores_c[City])</f>
        <v>North Robertstad</v>
      </c>
      <c r="AA3806" t="str">
        <f>_xlfn.XLOOKUP(Orders_C[[#This Row],[Customer_ID]],Customers_c[Customer_ID],Customers_c[Customer_Name])</f>
        <v>Erica Howard</v>
      </c>
      <c r="AB3806" s="6">
        <f>Orders_C[[#This Row],[Quantity]]*Orders_C[[#This Row],[Unit_Price]]*(1-Orders_C[[#This Row],[Discount %]])+Orders_C[[#This Row],[Tax]]</f>
        <v>1116.3</v>
      </c>
      <c r="AC3806" s="9">
        <f>(Orders_C[[#This Row],[Unit_Price]]*Orders_C[[#This Row],[Quantity]])-Orders_C[[#This Row],[Discount]]+Orders_C[[#This Row],[Tax]]</f>
        <v>1116.3</v>
      </c>
      <c r="AD3806" t="str">
        <f>IF(COUNTIF(Orders_C[[#All],[Customer_ID]],Orders_C[[#This Row],[Customer_ID]])&gt;1,"Repeat","New")</f>
        <v>Repeat</v>
      </c>
      <c r="AE3806" t="str" cm="1">
        <f t="array" ref="AE3806">_xlfn.XLOOKUP(Orders_C[[#This Row],[Store_ID]],Stores_c[[#All],[Store_ID]],Stores_c[[#All],[City]])</f>
        <v>North Robertstad</v>
      </c>
      <c r="AF3806" t="str" cm="1">
        <f t="array" ref="AF3806">_xlfn.XLOOKUP(Orders_C[[#This Row],[Store_ID]],Stores_c[[#All],[Store_ID]],Stores_c[[#All],[Manager_Name]])</f>
        <v>Mary Lewis</v>
      </c>
      <c r="AG3806" t="str" cm="1">
        <f t="array" ref="AG3806">_xlfn.XLOOKUP(Orders_C[[#This Row],[Store_ID]],Stores_c[[#All],[Store_ID]],Stores_c[[#All],[Store_Type]])</f>
        <v>Street</v>
      </c>
    </row>
    <row r="3807" spans="1:33" x14ac:dyDescent="0.25">
      <c r="A3807">
        <v>7824</v>
      </c>
      <c r="B3807" s="1">
        <v>45986</v>
      </c>
      <c r="C3807" s="2">
        <v>0.67666666666666664</v>
      </c>
      <c r="D3807">
        <v>1798</v>
      </c>
      <c r="E3807">
        <v>211</v>
      </c>
      <c r="F3807">
        <v>438</v>
      </c>
      <c r="G3807">
        <v>337</v>
      </c>
      <c r="H3807">
        <v>3</v>
      </c>
      <c r="I3807">
        <v>378</v>
      </c>
      <c r="J3807">
        <v>15</v>
      </c>
      <c r="K3807">
        <v>18.899999999999999</v>
      </c>
      <c r="L3807">
        <v>1137.9000000000001</v>
      </c>
      <c r="M3807" t="s">
        <v>18</v>
      </c>
      <c r="N3807" t="s">
        <v>21</v>
      </c>
      <c r="O3807">
        <v>43</v>
      </c>
      <c r="P3807">
        <v>5</v>
      </c>
      <c r="Q3807" t="s">
        <v>1847</v>
      </c>
      <c r="R3807">
        <v>508</v>
      </c>
      <c r="S3807" s="3">
        <v>0.15</v>
      </c>
      <c r="T3807" s="6">
        <v>457.50000000000011</v>
      </c>
      <c r="U3807" t="s">
        <v>6336</v>
      </c>
      <c r="V3807">
        <v>2025</v>
      </c>
      <c r="W3807" t="s">
        <v>6331</v>
      </c>
      <c r="X3807" t="str">
        <f>_xlfn.XLOOKUP(Orders_C[[#This Row],[Product_ID]],Products_C[Product_ID],Products_C[Product_Name])</f>
        <v>Chocolate Lava Cake</v>
      </c>
      <c r="Y3807" t="str">
        <f>_xlfn.XLOOKUP(Orders_C[[#This Row],[Product_ID]],Products_C[Product_ID],Products_C[Category])</f>
        <v>Chicken</v>
      </c>
      <c r="Z3807" t="str">
        <f>_xlfn.XLOOKUP(Orders_C[[#This Row],[Store_ID]],Stores_c[Store_ID],Stores_c[City])</f>
        <v>North Robertstad</v>
      </c>
      <c r="AA3807" t="str">
        <f>_xlfn.XLOOKUP(Orders_C[[#This Row],[Customer_ID]],Customers_c[Customer_ID],Customers_c[Customer_Name])</f>
        <v>Mrs. Katie Smith</v>
      </c>
      <c r="AB3807" s="6">
        <f>Orders_C[[#This Row],[Quantity]]*Orders_C[[#This Row],[Unit_Price]]*(1-Orders_C[[#This Row],[Discount %]])+Orders_C[[#This Row],[Tax]]</f>
        <v>982.8</v>
      </c>
      <c r="AC3807" s="9">
        <f>(Orders_C[[#This Row],[Unit_Price]]*Orders_C[[#This Row],[Quantity]])-Orders_C[[#This Row],[Discount]]+Orders_C[[#This Row],[Tax]]</f>
        <v>1137.9000000000001</v>
      </c>
      <c r="AD3807" t="str">
        <f>IF(COUNTIF(Orders_C[[#All],[Customer_ID]],Orders_C[[#This Row],[Customer_ID]])&gt;1,"Repeat","New")</f>
        <v>Repeat</v>
      </c>
      <c r="AE3807" t="str" cm="1">
        <f t="array" ref="AE3807">_xlfn.XLOOKUP(Orders_C[[#This Row],[Store_ID]],Stores_c[[#All],[Store_ID]],Stores_c[[#All],[City]])</f>
        <v>North Robertstad</v>
      </c>
      <c r="AF3807" t="str" cm="1">
        <f t="array" ref="AF3807">_xlfn.XLOOKUP(Orders_C[[#This Row],[Store_ID]],Stores_c[[#All],[Store_ID]],Stores_c[[#All],[Manager_Name]])</f>
        <v>Mary Lewis</v>
      </c>
      <c r="AG3807" t="str" cm="1">
        <f t="array" ref="AG3807">_xlfn.XLOOKUP(Orders_C[[#This Row],[Store_ID]],Stores_c[[#All],[Store_ID]],Stores_c[[#All],[Store_Type]])</f>
        <v>Street</v>
      </c>
    </row>
    <row r="3808" spans="1:33" x14ac:dyDescent="0.25">
      <c r="A3808">
        <v>9341</v>
      </c>
      <c r="B3808" s="1">
        <v>45916</v>
      </c>
      <c r="C3808" s="2">
        <v>8.7615740740740744E-3</v>
      </c>
      <c r="D3808">
        <v>1335</v>
      </c>
      <c r="E3808">
        <v>203</v>
      </c>
      <c r="F3808">
        <v>475</v>
      </c>
      <c r="G3808">
        <v>338</v>
      </c>
      <c r="H3808">
        <v>3</v>
      </c>
      <c r="I3808">
        <v>374</v>
      </c>
      <c r="J3808">
        <v>10</v>
      </c>
      <c r="K3808">
        <v>18.7</v>
      </c>
      <c r="L3808">
        <v>1130.7</v>
      </c>
      <c r="M3808" t="s">
        <v>19</v>
      </c>
      <c r="N3808" t="s">
        <v>22</v>
      </c>
      <c r="O3808">
        <v>57</v>
      </c>
      <c r="P3808">
        <v>5</v>
      </c>
      <c r="Q3808" t="s">
        <v>3364</v>
      </c>
      <c r="R3808">
        <v>510</v>
      </c>
      <c r="S3808" s="3">
        <v>0.1</v>
      </c>
      <c r="T3808" s="6">
        <v>457.50000000000011</v>
      </c>
      <c r="U3808" t="s">
        <v>6335</v>
      </c>
      <c r="V3808">
        <v>2025</v>
      </c>
      <c r="W3808" t="s">
        <v>6331</v>
      </c>
      <c r="X3808" t="str">
        <f>_xlfn.XLOOKUP(Orders_C[[#This Row],[Product_ID]],Products_C[Product_ID],Products_C[Product_Name])</f>
        <v>Chicken Wings</v>
      </c>
      <c r="Y3808" t="str">
        <f>_xlfn.XLOOKUP(Orders_C[[#This Row],[Product_ID]],Products_C[Product_ID],Products_C[Category])</f>
        <v>Burger</v>
      </c>
      <c r="Z3808" t="str">
        <f>_xlfn.XLOOKUP(Orders_C[[#This Row],[Store_ID]],Stores_c[Store_ID],Stores_c[City])</f>
        <v>Lake Williammouth</v>
      </c>
      <c r="AA3808" t="str">
        <f>_xlfn.XLOOKUP(Orders_C[[#This Row],[Customer_ID]],Customers_c[Customer_ID],Customers_c[Customer_Name])</f>
        <v>David Clements</v>
      </c>
      <c r="AB3808" s="6">
        <f>Orders_C[[#This Row],[Quantity]]*Orders_C[[#This Row],[Unit_Price]]*(1-Orders_C[[#This Row],[Discount %]])+Orders_C[[#This Row],[Tax]]</f>
        <v>1028.5</v>
      </c>
      <c r="AC3808" s="9">
        <f>(Orders_C[[#This Row],[Unit_Price]]*Orders_C[[#This Row],[Quantity]])-Orders_C[[#This Row],[Discount]]+Orders_C[[#This Row],[Tax]]</f>
        <v>1130.7</v>
      </c>
      <c r="AD3808" t="str">
        <f>IF(COUNTIF(Orders_C[[#All],[Customer_ID]],Orders_C[[#This Row],[Customer_ID]])&gt;1,"Repeat","New")</f>
        <v>Repeat</v>
      </c>
      <c r="AE3808" t="str" cm="1">
        <f t="array" ref="AE3808">_xlfn.XLOOKUP(Orders_C[[#This Row],[Store_ID]],Stores_c[[#All],[Store_ID]],Stores_c[[#All],[City]])</f>
        <v>Lake Williammouth</v>
      </c>
      <c r="AF3808" t="str" cm="1">
        <f t="array" ref="AF3808">_xlfn.XLOOKUP(Orders_C[[#This Row],[Store_ID]],Stores_c[[#All],[Store_ID]],Stores_c[[#All],[Manager_Name]])</f>
        <v>Stephanie Dominguez</v>
      </c>
      <c r="AG3808" t="str" cm="1">
        <f t="array" ref="AG3808">_xlfn.XLOOKUP(Orders_C[[#This Row],[Store_ID]],Stores_c[[#All],[Store_ID]],Stores_c[[#All],[Store_Type]])</f>
        <v>Drive-Thru</v>
      </c>
    </row>
    <row r="3809" spans="1:33" x14ac:dyDescent="0.25">
      <c r="A3809">
        <v>9376</v>
      </c>
      <c r="B3809" s="1">
        <v>46002</v>
      </c>
      <c r="C3809" s="2">
        <v>0.96549768518518519</v>
      </c>
      <c r="D3809">
        <v>1847</v>
      </c>
      <c r="E3809">
        <v>206</v>
      </c>
      <c r="F3809">
        <v>447</v>
      </c>
      <c r="G3809">
        <v>310</v>
      </c>
      <c r="H3809">
        <v>3</v>
      </c>
      <c r="I3809">
        <v>374</v>
      </c>
      <c r="J3809">
        <v>10</v>
      </c>
      <c r="K3809">
        <v>18.7</v>
      </c>
      <c r="L3809">
        <v>1130.7</v>
      </c>
      <c r="M3809" t="s">
        <v>19</v>
      </c>
      <c r="N3809" t="s">
        <v>21</v>
      </c>
      <c r="O3809">
        <v>12</v>
      </c>
      <c r="P3809">
        <v>1</v>
      </c>
      <c r="Q3809" t="s">
        <v>3399</v>
      </c>
      <c r="R3809">
        <v>507</v>
      </c>
      <c r="S3809" s="3">
        <v>0.1</v>
      </c>
      <c r="T3809" s="6">
        <v>457.50000000000011</v>
      </c>
      <c r="U3809" t="s">
        <v>6328</v>
      </c>
      <c r="V3809">
        <v>2025</v>
      </c>
      <c r="W3809" t="s">
        <v>6333</v>
      </c>
      <c r="X3809" t="str">
        <f>_xlfn.XLOOKUP(Orders_C[[#This Row],[Product_ID]],Products_C[Product_ID],Products_C[Product_Name])</f>
        <v>Chicken Bucket</v>
      </c>
      <c r="Y3809" t="str">
        <f>_xlfn.XLOOKUP(Orders_C[[#This Row],[Product_ID]],Products_C[Product_ID],Products_C[Category])</f>
        <v>Chicken</v>
      </c>
      <c r="Z3809" t="str">
        <f>_xlfn.XLOOKUP(Orders_C[[#This Row],[Store_ID]],Stores_c[Store_ID],Stores_c[City])</f>
        <v>West Matthew</v>
      </c>
      <c r="AA3809" t="str">
        <f>_xlfn.XLOOKUP(Orders_C[[#This Row],[Customer_ID]],Customers_c[Customer_ID],Customers_c[Customer_Name])</f>
        <v>Robert Mendoza</v>
      </c>
      <c r="AB3809" s="6">
        <f>Orders_C[[#This Row],[Quantity]]*Orders_C[[#This Row],[Unit_Price]]*(1-Orders_C[[#This Row],[Discount %]])+Orders_C[[#This Row],[Tax]]</f>
        <v>1028.5</v>
      </c>
      <c r="AC3809" s="9">
        <f>(Orders_C[[#This Row],[Unit_Price]]*Orders_C[[#This Row],[Quantity]])-Orders_C[[#This Row],[Discount]]+Orders_C[[#This Row],[Tax]]</f>
        <v>1130.7</v>
      </c>
      <c r="AD3809" t="str">
        <f>IF(COUNTIF(Orders_C[[#All],[Customer_ID]],Orders_C[[#This Row],[Customer_ID]])&gt;1,"Repeat","New")</f>
        <v>Repeat</v>
      </c>
      <c r="AE3809" t="str" cm="1">
        <f t="array" ref="AE3809">_xlfn.XLOOKUP(Orders_C[[#This Row],[Store_ID]],Stores_c[[#All],[Store_ID]],Stores_c[[#All],[City]])</f>
        <v>West Matthew</v>
      </c>
      <c r="AF3809" t="str" cm="1">
        <f t="array" ref="AF3809">_xlfn.XLOOKUP(Orders_C[[#This Row],[Store_ID]],Stores_c[[#All],[Store_ID]],Stores_c[[#All],[Manager_Name]])</f>
        <v>Miguel Kidd</v>
      </c>
      <c r="AG3809" t="str" cm="1">
        <f t="array" ref="AG3809">_xlfn.XLOOKUP(Orders_C[[#This Row],[Store_ID]],Stores_c[[#All],[Store_ID]],Stores_c[[#All],[Store_Type]])</f>
        <v>Drive-Thru</v>
      </c>
    </row>
    <row r="3810" spans="1:33" x14ac:dyDescent="0.25">
      <c r="A3810">
        <v>10784</v>
      </c>
      <c r="B3810" s="1">
        <v>45937</v>
      </c>
      <c r="C3810" s="2">
        <v>0.87192129629629633</v>
      </c>
      <c r="D3810">
        <v>1141</v>
      </c>
      <c r="E3810">
        <v>224</v>
      </c>
      <c r="F3810">
        <v>516</v>
      </c>
      <c r="G3810">
        <v>304</v>
      </c>
      <c r="H3810">
        <v>3</v>
      </c>
      <c r="I3810">
        <v>374</v>
      </c>
      <c r="J3810">
        <v>10</v>
      </c>
      <c r="K3810">
        <v>18.7</v>
      </c>
      <c r="L3810">
        <v>1130.7</v>
      </c>
      <c r="M3810" t="s">
        <v>18</v>
      </c>
      <c r="N3810" t="s">
        <v>23</v>
      </c>
      <c r="O3810">
        <v>22</v>
      </c>
      <c r="P3810">
        <v>4</v>
      </c>
      <c r="Q3810" t="s">
        <v>4807</v>
      </c>
      <c r="R3810">
        <v>507</v>
      </c>
      <c r="S3810" s="3">
        <v>0.1</v>
      </c>
      <c r="T3810" s="6">
        <v>457.50000000000011</v>
      </c>
      <c r="U3810" t="s">
        <v>6332</v>
      </c>
      <c r="V3810">
        <v>2025</v>
      </c>
      <c r="W3810" t="s">
        <v>6329</v>
      </c>
      <c r="X3810" t="str">
        <f>_xlfn.XLOOKUP(Orders_C[[#This Row],[Product_ID]],Products_C[Product_ID],Products_C[Product_Name])</f>
        <v>Veg Burger</v>
      </c>
      <c r="Y3810" t="str">
        <f>_xlfn.XLOOKUP(Orders_C[[#This Row],[Product_ID]],Products_C[Product_ID],Products_C[Category])</f>
        <v>Burger</v>
      </c>
      <c r="Z3810" t="str">
        <f>_xlfn.XLOOKUP(Orders_C[[#This Row],[Store_ID]],Stores_c[Store_ID],Stores_c[City])</f>
        <v>Valdezton</v>
      </c>
      <c r="AA3810" t="str">
        <f>_xlfn.XLOOKUP(Orders_C[[#This Row],[Customer_ID]],Customers_c[Customer_ID],Customers_c[Customer_Name])</f>
        <v>Mary Brooks DVM</v>
      </c>
      <c r="AB3810" s="6">
        <f>Orders_C[[#This Row],[Quantity]]*Orders_C[[#This Row],[Unit_Price]]*(1-Orders_C[[#This Row],[Discount %]])+Orders_C[[#This Row],[Tax]]</f>
        <v>1028.5</v>
      </c>
      <c r="AC3810" s="9">
        <f>(Orders_C[[#This Row],[Unit_Price]]*Orders_C[[#This Row],[Quantity]])-Orders_C[[#This Row],[Discount]]+Orders_C[[#This Row],[Tax]]</f>
        <v>1130.7</v>
      </c>
      <c r="AD3810" t="str">
        <f>IF(COUNTIF(Orders_C[[#All],[Customer_ID]],Orders_C[[#This Row],[Customer_ID]])&gt;1,"Repeat","New")</f>
        <v>Repeat</v>
      </c>
      <c r="AE3810" t="str" cm="1">
        <f t="array" ref="AE3810">_xlfn.XLOOKUP(Orders_C[[#This Row],[Store_ID]],Stores_c[[#All],[Store_ID]],Stores_c[[#All],[City]])</f>
        <v>Valdezton</v>
      </c>
      <c r="AF3810" t="str" cm="1">
        <f t="array" ref="AF3810">_xlfn.XLOOKUP(Orders_C[[#This Row],[Store_ID]],Stores_c[[#All],[Store_ID]],Stores_c[[#All],[Manager_Name]])</f>
        <v>John Rodriguez</v>
      </c>
      <c r="AG3810" t="str" cm="1">
        <f t="array" ref="AG3810">_xlfn.XLOOKUP(Orders_C[[#This Row],[Store_ID]],Stores_c[[#All],[Store_ID]],Stores_c[[#All],[Store_Type]])</f>
        <v>Street</v>
      </c>
    </row>
    <row r="3811" spans="1:33" x14ac:dyDescent="0.25">
      <c r="A3811">
        <v>10675</v>
      </c>
      <c r="B3811" s="1">
        <v>45835</v>
      </c>
      <c r="C3811" s="2">
        <v>0.76148148148148154</v>
      </c>
      <c r="D3811">
        <v>1220</v>
      </c>
      <c r="E3811">
        <v>213</v>
      </c>
      <c r="F3811">
        <v>497</v>
      </c>
      <c r="G3811">
        <v>323</v>
      </c>
      <c r="H3811">
        <v>4</v>
      </c>
      <c r="I3811">
        <v>284</v>
      </c>
      <c r="J3811">
        <v>10</v>
      </c>
      <c r="K3811">
        <v>14.2</v>
      </c>
      <c r="L3811">
        <v>1140.2</v>
      </c>
      <c r="M3811" t="s">
        <v>20</v>
      </c>
      <c r="N3811" t="s">
        <v>22</v>
      </c>
      <c r="O3811">
        <v>11</v>
      </c>
      <c r="P3811">
        <v>1</v>
      </c>
      <c r="Q3811" t="s">
        <v>4698</v>
      </c>
      <c r="R3811">
        <v>509</v>
      </c>
      <c r="S3811" s="3">
        <v>0.1</v>
      </c>
      <c r="T3811" s="6">
        <v>458.6</v>
      </c>
      <c r="U3811" t="s">
        <v>6340</v>
      </c>
      <c r="V3811">
        <v>2025</v>
      </c>
      <c r="W3811" t="s">
        <v>6333</v>
      </c>
      <c r="X3811" t="str">
        <f>_xlfn.XLOOKUP(Orders_C[[#This Row],[Product_ID]],Products_C[Product_ID],Products_C[Product_Name])</f>
        <v>Rice Bowl</v>
      </c>
      <c r="Y3811" t="str">
        <f>_xlfn.XLOOKUP(Orders_C[[#This Row],[Product_ID]],Products_C[Product_ID],Products_C[Category])</f>
        <v>Beverage</v>
      </c>
      <c r="Z3811" t="str">
        <f>_xlfn.XLOOKUP(Orders_C[[#This Row],[Store_ID]],Stores_c[Store_ID],Stores_c[City])</f>
        <v>Lake Kristashire</v>
      </c>
      <c r="AA3811" t="str">
        <f>_xlfn.XLOOKUP(Orders_C[[#This Row],[Customer_ID]],Customers_c[Customer_ID],Customers_c[Customer_Name])</f>
        <v>Robert Booth</v>
      </c>
      <c r="AB3811" s="6">
        <f>Orders_C[[#This Row],[Quantity]]*Orders_C[[#This Row],[Unit_Price]]*(1-Orders_C[[#This Row],[Discount %]])+Orders_C[[#This Row],[Tax]]</f>
        <v>1036.5999999999999</v>
      </c>
      <c r="AC3811" s="9">
        <f>(Orders_C[[#This Row],[Unit_Price]]*Orders_C[[#This Row],[Quantity]])-Orders_C[[#This Row],[Discount]]+Orders_C[[#This Row],[Tax]]</f>
        <v>1140.2</v>
      </c>
      <c r="AD3811" t="str">
        <f>IF(COUNTIF(Orders_C[[#All],[Customer_ID]],Orders_C[[#This Row],[Customer_ID]])&gt;1,"Repeat","New")</f>
        <v>Repeat</v>
      </c>
      <c r="AE3811" t="str" cm="1">
        <f t="array" ref="AE3811">_xlfn.XLOOKUP(Orders_C[[#This Row],[Store_ID]],Stores_c[[#All],[Store_ID]],Stores_c[[#All],[City]])</f>
        <v>Lake Kristashire</v>
      </c>
      <c r="AF3811" t="str" cm="1">
        <f t="array" ref="AF3811">_xlfn.XLOOKUP(Orders_C[[#This Row],[Store_ID]],Stores_c[[#All],[Store_ID]],Stores_c[[#All],[Manager_Name]])</f>
        <v>Andrea Daugherty</v>
      </c>
      <c r="AG3811" t="str" cm="1">
        <f t="array" ref="AG3811">_xlfn.XLOOKUP(Orders_C[[#This Row],[Store_ID]],Stores_c[[#All],[Store_ID]],Stores_c[[#All],[Store_Type]])</f>
        <v>Mall</v>
      </c>
    </row>
    <row r="3812" spans="1:33" x14ac:dyDescent="0.25">
      <c r="A3812">
        <v>7927</v>
      </c>
      <c r="B3812" s="1">
        <v>45909</v>
      </c>
      <c r="C3812" s="2">
        <v>0.24677083333333333</v>
      </c>
      <c r="D3812">
        <v>1873</v>
      </c>
      <c r="E3812">
        <v>207</v>
      </c>
      <c r="F3812">
        <v>419</v>
      </c>
      <c r="G3812">
        <v>325</v>
      </c>
      <c r="H3812">
        <v>4</v>
      </c>
      <c r="I3812">
        <v>278</v>
      </c>
      <c r="J3812">
        <v>0</v>
      </c>
      <c r="K3812">
        <v>13.9</v>
      </c>
      <c r="L3812">
        <v>1125.9000000000001</v>
      </c>
      <c r="M3812" t="s">
        <v>20</v>
      </c>
      <c r="N3812" t="s">
        <v>22</v>
      </c>
      <c r="O3812">
        <v>52</v>
      </c>
      <c r="P3812">
        <v>1</v>
      </c>
      <c r="Q3812" t="s">
        <v>1950</v>
      </c>
      <c r="R3812">
        <v>503</v>
      </c>
      <c r="S3812" s="3">
        <v>0</v>
      </c>
      <c r="T3812" s="6">
        <v>458.70000000000016</v>
      </c>
      <c r="U3812" t="s">
        <v>6335</v>
      </c>
      <c r="V3812">
        <v>2025</v>
      </c>
      <c r="W3812" t="s">
        <v>6331</v>
      </c>
      <c r="X3812" t="str">
        <f>_xlfn.XLOOKUP(Orders_C[[#This Row],[Product_ID]],Products_C[Product_ID],Products_C[Product_Name])</f>
        <v>Veg Burger</v>
      </c>
      <c r="Y3812" t="str">
        <f>_xlfn.XLOOKUP(Orders_C[[#This Row],[Product_ID]],Products_C[Product_ID],Products_C[Category])</f>
        <v>Chicken</v>
      </c>
      <c r="Z3812" t="str">
        <f>_xlfn.XLOOKUP(Orders_C[[#This Row],[Store_ID]],Stores_c[Store_ID],Stores_c[City])</f>
        <v>Christineton</v>
      </c>
      <c r="AA3812" t="str">
        <f>_xlfn.XLOOKUP(Orders_C[[#This Row],[Customer_ID]],Customers_c[Customer_ID],Customers_c[Customer_Name])</f>
        <v>Juan Williams</v>
      </c>
      <c r="AB3812" s="6">
        <f>Orders_C[[#This Row],[Quantity]]*Orders_C[[#This Row],[Unit_Price]]*(1-Orders_C[[#This Row],[Discount %]])+Orders_C[[#This Row],[Tax]]</f>
        <v>1125.9000000000001</v>
      </c>
      <c r="AC3812" s="9">
        <f>(Orders_C[[#This Row],[Unit_Price]]*Orders_C[[#This Row],[Quantity]])-Orders_C[[#This Row],[Discount]]+Orders_C[[#This Row],[Tax]]</f>
        <v>1125.9000000000001</v>
      </c>
      <c r="AD3812" t="str">
        <f>IF(COUNTIF(Orders_C[[#All],[Customer_ID]],Orders_C[[#This Row],[Customer_ID]])&gt;1,"Repeat","New")</f>
        <v>Repeat</v>
      </c>
      <c r="AE3812" t="str" cm="1">
        <f t="array" ref="AE3812">_xlfn.XLOOKUP(Orders_C[[#This Row],[Store_ID]],Stores_c[[#All],[Store_ID]],Stores_c[[#All],[City]])</f>
        <v>Christineton</v>
      </c>
      <c r="AF3812" t="str" cm="1">
        <f t="array" ref="AF3812">_xlfn.XLOOKUP(Orders_C[[#This Row],[Store_ID]],Stores_c[[#All],[Store_ID]],Stores_c[[#All],[Manager_Name]])</f>
        <v>Dr. William Hubbard MD</v>
      </c>
      <c r="AG3812" t="str" cm="1">
        <f t="array" ref="AG3812">_xlfn.XLOOKUP(Orders_C[[#This Row],[Store_ID]],Stores_c[[#All],[Store_ID]],Stores_c[[#All],[Store_Type]])</f>
        <v>Street</v>
      </c>
    </row>
    <row r="3813" spans="1:33" x14ac:dyDescent="0.25">
      <c r="A3813">
        <v>6336</v>
      </c>
      <c r="B3813" s="1">
        <v>45854</v>
      </c>
      <c r="C3813" s="2">
        <v>0.82937499999999997</v>
      </c>
      <c r="D3813">
        <v>1224</v>
      </c>
      <c r="E3813">
        <v>212</v>
      </c>
      <c r="F3813">
        <v>546</v>
      </c>
      <c r="G3813">
        <v>321</v>
      </c>
      <c r="H3813">
        <v>3</v>
      </c>
      <c r="I3813">
        <v>367</v>
      </c>
      <c r="J3813">
        <v>0</v>
      </c>
      <c r="K3813">
        <v>18.350000000000001</v>
      </c>
      <c r="L3813">
        <v>1119.3499999999999</v>
      </c>
      <c r="M3813" t="s">
        <v>18</v>
      </c>
      <c r="N3813" t="s">
        <v>21</v>
      </c>
      <c r="O3813">
        <v>33</v>
      </c>
      <c r="P3813">
        <v>3</v>
      </c>
      <c r="Q3813" t="s">
        <v>359</v>
      </c>
      <c r="R3813">
        <v>501</v>
      </c>
      <c r="S3813" s="3">
        <v>0</v>
      </c>
      <c r="T3813" s="6">
        <v>458.74999999999989</v>
      </c>
      <c r="U3813" t="s">
        <v>6341</v>
      </c>
      <c r="V3813">
        <v>2025</v>
      </c>
      <c r="W3813" t="s">
        <v>6329</v>
      </c>
      <c r="X3813" t="str">
        <f>_xlfn.XLOOKUP(Orders_C[[#This Row],[Product_ID]],Products_C[Product_ID],Products_C[Product_Name])</f>
        <v>Cold Coffee</v>
      </c>
      <c r="Y3813" t="str">
        <f>_xlfn.XLOOKUP(Orders_C[[#This Row],[Product_ID]],Products_C[Product_ID],Products_C[Category])</f>
        <v>Dessert</v>
      </c>
      <c r="Z3813" t="str">
        <f>_xlfn.XLOOKUP(Orders_C[[#This Row],[Store_ID]],Stores_c[Store_ID],Stores_c[City])</f>
        <v>Andrewview</v>
      </c>
      <c r="AA3813" t="str">
        <f>_xlfn.XLOOKUP(Orders_C[[#This Row],[Customer_ID]],Customers_c[Customer_ID],Customers_c[Customer_Name])</f>
        <v>Nathaniel Franco</v>
      </c>
      <c r="AB3813" s="6">
        <f>Orders_C[[#This Row],[Quantity]]*Orders_C[[#This Row],[Unit_Price]]*(1-Orders_C[[#This Row],[Discount %]])+Orders_C[[#This Row],[Tax]]</f>
        <v>1119.3499999999999</v>
      </c>
      <c r="AC3813" s="9">
        <f>(Orders_C[[#This Row],[Unit_Price]]*Orders_C[[#This Row],[Quantity]])-Orders_C[[#This Row],[Discount]]+Orders_C[[#This Row],[Tax]]</f>
        <v>1119.3499999999999</v>
      </c>
      <c r="AD3813" t="str">
        <f>IF(COUNTIF(Orders_C[[#All],[Customer_ID]],Orders_C[[#This Row],[Customer_ID]])&gt;1,"Repeat","New")</f>
        <v>Repeat</v>
      </c>
      <c r="AE3813" t="str" cm="1">
        <f t="array" ref="AE3813">_xlfn.XLOOKUP(Orders_C[[#This Row],[Store_ID]],Stores_c[[#All],[Store_ID]],Stores_c[[#All],[City]])</f>
        <v>Andrewview</v>
      </c>
      <c r="AF3813" t="str" cm="1">
        <f t="array" ref="AF3813">_xlfn.XLOOKUP(Orders_C[[#This Row],[Store_ID]],Stores_c[[#All],[Store_ID]],Stores_c[[#All],[Manager_Name]])</f>
        <v>Alice Sutton</v>
      </c>
      <c r="AG3813" t="str" cm="1">
        <f t="array" ref="AG3813">_xlfn.XLOOKUP(Orders_C[[#This Row],[Store_ID]],Stores_c[[#All],[Store_ID]],Stores_c[[#All],[Store_Type]])</f>
        <v>Mall</v>
      </c>
    </row>
    <row r="3814" spans="1:33" x14ac:dyDescent="0.25">
      <c r="A3814">
        <v>6417</v>
      </c>
      <c r="B3814" s="1">
        <v>45848</v>
      </c>
      <c r="C3814" s="2">
        <v>7.1238425925925927E-2</v>
      </c>
      <c r="D3814">
        <v>1256</v>
      </c>
      <c r="E3814">
        <v>209</v>
      </c>
      <c r="F3814">
        <v>476</v>
      </c>
      <c r="G3814">
        <v>335</v>
      </c>
      <c r="H3814">
        <v>3</v>
      </c>
      <c r="I3814">
        <v>367</v>
      </c>
      <c r="J3814">
        <v>0</v>
      </c>
      <c r="K3814">
        <v>18.350000000000001</v>
      </c>
      <c r="L3814">
        <v>1119.3499999999999</v>
      </c>
      <c r="M3814" t="s">
        <v>20</v>
      </c>
      <c r="N3814" t="s">
        <v>23</v>
      </c>
      <c r="O3814">
        <v>35</v>
      </c>
      <c r="P3814">
        <v>4</v>
      </c>
      <c r="Q3814" t="s">
        <v>440</v>
      </c>
      <c r="R3814">
        <v>507</v>
      </c>
      <c r="S3814" s="3">
        <v>0</v>
      </c>
      <c r="T3814" s="6">
        <v>458.74999999999989</v>
      </c>
      <c r="U3814" t="s">
        <v>6341</v>
      </c>
      <c r="V3814">
        <v>2025</v>
      </c>
      <c r="W3814" t="s">
        <v>6329</v>
      </c>
      <c r="X3814" t="str">
        <f>_xlfn.XLOOKUP(Orders_C[[#This Row],[Product_ID]],Products_C[Product_ID],Products_C[Product_Name])</f>
        <v>Krushers</v>
      </c>
      <c r="Y3814" t="str">
        <f>_xlfn.XLOOKUP(Orders_C[[#This Row],[Product_ID]],Products_C[Product_ID],Products_C[Category])</f>
        <v>Chicken</v>
      </c>
      <c r="Z3814" t="str">
        <f>_xlfn.XLOOKUP(Orders_C[[#This Row],[Store_ID]],Stores_c[Store_ID],Stores_c[City])</f>
        <v>Reidberg</v>
      </c>
      <c r="AA3814" t="str">
        <f>_xlfn.XLOOKUP(Orders_C[[#This Row],[Customer_ID]],Customers_c[Customer_ID],Customers_c[Customer_Name])</f>
        <v>Benjamin Snyder</v>
      </c>
      <c r="AB3814" s="6">
        <f>Orders_C[[#This Row],[Quantity]]*Orders_C[[#This Row],[Unit_Price]]*(1-Orders_C[[#This Row],[Discount %]])+Orders_C[[#This Row],[Tax]]</f>
        <v>1119.3499999999999</v>
      </c>
      <c r="AC3814" s="9">
        <f>(Orders_C[[#This Row],[Unit_Price]]*Orders_C[[#This Row],[Quantity]])-Orders_C[[#This Row],[Discount]]+Orders_C[[#This Row],[Tax]]</f>
        <v>1119.3499999999999</v>
      </c>
      <c r="AD3814" t="str">
        <f>IF(COUNTIF(Orders_C[[#All],[Customer_ID]],Orders_C[[#This Row],[Customer_ID]])&gt;1,"Repeat","New")</f>
        <v>Repeat</v>
      </c>
      <c r="AE3814" t="str" cm="1">
        <f t="array" ref="AE3814">_xlfn.XLOOKUP(Orders_C[[#This Row],[Store_ID]],Stores_c[[#All],[Store_ID]],Stores_c[[#All],[City]])</f>
        <v>Reidberg</v>
      </c>
      <c r="AF3814" t="str" cm="1">
        <f t="array" ref="AF3814">_xlfn.XLOOKUP(Orders_C[[#This Row],[Store_ID]],Stores_c[[#All],[Store_ID]],Stores_c[[#All],[Manager_Name]])</f>
        <v>Jeffrey Horn</v>
      </c>
      <c r="AG3814" t="str" cm="1">
        <f t="array" ref="AG3814">_xlfn.XLOOKUP(Orders_C[[#This Row],[Store_ID]],Stores_c[[#All],[Store_ID]],Stores_c[[#All],[Store_Type]])</f>
        <v>Drive-Thru</v>
      </c>
    </row>
    <row r="3815" spans="1:33" x14ac:dyDescent="0.25">
      <c r="A3815">
        <v>6982</v>
      </c>
      <c r="B3815" s="1">
        <v>45726</v>
      </c>
      <c r="C3815" s="2">
        <v>0.23768518518518519</v>
      </c>
      <c r="D3815">
        <v>1291</v>
      </c>
      <c r="E3815">
        <v>212</v>
      </c>
      <c r="F3815">
        <v>515</v>
      </c>
      <c r="G3815">
        <v>314</v>
      </c>
      <c r="H3815">
        <v>3</v>
      </c>
      <c r="I3815">
        <v>367</v>
      </c>
      <c r="J3815">
        <v>0</v>
      </c>
      <c r="K3815">
        <v>18.350000000000001</v>
      </c>
      <c r="L3815">
        <v>1119.3499999999999</v>
      </c>
      <c r="M3815" t="s">
        <v>20</v>
      </c>
      <c r="N3815" t="s">
        <v>21</v>
      </c>
      <c r="O3815">
        <v>43</v>
      </c>
      <c r="P3815">
        <v>1</v>
      </c>
      <c r="Q3815" t="s">
        <v>1005</v>
      </c>
      <c r="R3815">
        <v>509</v>
      </c>
      <c r="S3815" s="3">
        <v>0</v>
      </c>
      <c r="T3815" s="6">
        <v>458.74999999999989</v>
      </c>
      <c r="U3815" t="s">
        <v>6334</v>
      </c>
      <c r="V3815">
        <v>2025</v>
      </c>
      <c r="W3815" t="s">
        <v>6331</v>
      </c>
      <c r="X3815" t="str">
        <f>_xlfn.XLOOKUP(Orders_C[[#This Row],[Product_ID]],Products_C[Product_ID],Products_C[Product_Name])</f>
        <v>Wrap</v>
      </c>
      <c r="Y3815" t="str">
        <f>_xlfn.XLOOKUP(Orders_C[[#This Row],[Product_ID]],Products_C[Product_ID],Products_C[Category])</f>
        <v>Burger</v>
      </c>
      <c r="Z3815" t="str">
        <f>_xlfn.XLOOKUP(Orders_C[[#This Row],[Store_ID]],Stores_c[Store_ID],Stores_c[City])</f>
        <v>Andrewview</v>
      </c>
      <c r="AA3815" t="str">
        <f>_xlfn.XLOOKUP(Orders_C[[#This Row],[Customer_ID]],Customers_c[Customer_ID],Customers_c[Customer_Name])</f>
        <v>Jason Baker DVM</v>
      </c>
      <c r="AB3815" s="6">
        <f>Orders_C[[#This Row],[Quantity]]*Orders_C[[#This Row],[Unit_Price]]*(1-Orders_C[[#This Row],[Discount %]])+Orders_C[[#This Row],[Tax]]</f>
        <v>1119.3499999999999</v>
      </c>
      <c r="AC3815" s="9">
        <f>(Orders_C[[#This Row],[Unit_Price]]*Orders_C[[#This Row],[Quantity]])-Orders_C[[#This Row],[Discount]]+Orders_C[[#This Row],[Tax]]</f>
        <v>1119.3499999999999</v>
      </c>
      <c r="AD3815" t="str">
        <f>IF(COUNTIF(Orders_C[[#All],[Customer_ID]],Orders_C[[#This Row],[Customer_ID]])&gt;1,"Repeat","New")</f>
        <v>Repeat</v>
      </c>
      <c r="AE3815" t="str" cm="1">
        <f t="array" ref="AE3815">_xlfn.XLOOKUP(Orders_C[[#This Row],[Store_ID]],Stores_c[[#All],[Store_ID]],Stores_c[[#All],[City]])</f>
        <v>Andrewview</v>
      </c>
      <c r="AF3815" t="str" cm="1">
        <f t="array" ref="AF3815">_xlfn.XLOOKUP(Orders_C[[#This Row],[Store_ID]],Stores_c[[#All],[Store_ID]],Stores_c[[#All],[Manager_Name]])</f>
        <v>Alice Sutton</v>
      </c>
      <c r="AG3815" t="str" cm="1">
        <f t="array" ref="AG3815">_xlfn.XLOOKUP(Orders_C[[#This Row],[Store_ID]],Stores_c[[#All],[Store_ID]],Stores_c[[#All],[Store_Type]])</f>
        <v>Mall</v>
      </c>
    </row>
    <row r="3816" spans="1:33" x14ac:dyDescent="0.25">
      <c r="A3816">
        <v>7010</v>
      </c>
      <c r="B3816" s="1">
        <v>46057</v>
      </c>
      <c r="C3816" s="2">
        <v>0.91951388888888885</v>
      </c>
      <c r="D3816">
        <v>1750</v>
      </c>
      <c r="E3816">
        <v>223</v>
      </c>
      <c r="F3816">
        <v>404</v>
      </c>
      <c r="G3816">
        <v>305</v>
      </c>
      <c r="H3816">
        <v>3</v>
      </c>
      <c r="I3816">
        <v>371</v>
      </c>
      <c r="J3816">
        <v>5</v>
      </c>
      <c r="K3816">
        <v>18.55</v>
      </c>
      <c r="L3816">
        <v>1126.55</v>
      </c>
      <c r="M3816" t="s">
        <v>19</v>
      </c>
      <c r="N3816" t="s">
        <v>23</v>
      </c>
      <c r="O3816">
        <v>35</v>
      </c>
      <c r="P3816">
        <v>1</v>
      </c>
      <c r="Q3816" t="s">
        <v>1033</v>
      </c>
      <c r="R3816">
        <v>501</v>
      </c>
      <c r="S3816" s="3">
        <v>0.05</v>
      </c>
      <c r="T3816" s="6">
        <v>458.75</v>
      </c>
      <c r="U3816" t="s">
        <v>6338</v>
      </c>
      <c r="V3816">
        <v>2026</v>
      </c>
      <c r="W3816" t="s">
        <v>6329</v>
      </c>
      <c r="X3816" t="str">
        <f>_xlfn.XLOOKUP(Orders_C[[#This Row],[Product_ID]],Products_C[Product_ID],Products_C[Product_Name])</f>
        <v>Krushers</v>
      </c>
      <c r="Y3816" t="str">
        <f>_xlfn.XLOOKUP(Orders_C[[#This Row],[Product_ID]],Products_C[Product_ID],Products_C[Category])</f>
        <v>Dessert</v>
      </c>
      <c r="Z3816" t="str">
        <f>_xlfn.XLOOKUP(Orders_C[[#This Row],[Store_ID]],Stores_c[Store_ID],Stores_c[City])</f>
        <v>Chambershaven</v>
      </c>
      <c r="AA3816" t="str">
        <f>_xlfn.XLOOKUP(Orders_C[[#This Row],[Customer_ID]],Customers_c[Customer_ID],Customers_c[Customer_Name])</f>
        <v>Amber King</v>
      </c>
      <c r="AB3816" s="6">
        <f>Orders_C[[#This Row],[Quantity]]*Orders_C[[#This Row],[Unit_Price]]*(1-Orders_C[[#This Row],[Discount %]])+Orders_C[[#This Row],[Tax]]</f>
        <v>1075.8999999999999</v>
      </c>
      <c r="AC3816" s="9">
        <f>(Orders_C[[#This Row],[Unit_Price]]*Orders_C[[#This Row],[Quantity]])-Orders_C[[#This Row],[Discount]]+Orders_C[[#This Row],[Tax]]</f>
        <v>1126.55</v>
      </c>
      <c r="AD3816" t="str">
        <f>IF(COUNTIF(Orders_C[[#All],[Customer_ID]],Orders_C[[#This Row],[Customer_ID]])&gt;1,"Repeat","New")</f>
        <v>Repeat</v>
      </c>
      <c r="AE3816" t="str" cm="1">
        <f t="array" ref="AE3816">_xlfn.XLOOKUP(Orders_C[[#This Row],[Store_ID]],Stores_c[[#All],[Store_ID]],Stores_c[[#All],[City]])</f>
        <v>Chambershaven</v>
      </c>
      <c r="AF3816" t="str" cm="1">
        <f t="array" ref="AF3816">_xlfn.XLOOKUP(Orders_C[[#This Row],[Store_ID]],Stores_c[[#All],[Store_ID]],Stores_c[[#All],[Manager_Name]])</f>
        <v>Virginia Webster</v>
      </c>
      <c r="AG3816" t="str" cm="1">
        <f t="array" ref="AG3816">_xlfn.XLOOKUP(Orders_C[[#This Row],[Store_ID]],Stores_c[[#All],[Store_ID]],Stores_c[[#All],[Store_Type]])</f>
        <v>Street</v>
      </c>
    </row>
    <row r="3817" spans="1:33" x14ac:dyDescent="0.25">
      <c r="A3817">
        <v>8353</v>
      </c>
      <c r="B3817" s="1">
        <v>45969</v>
      </c>
      <c r="C3817" s="2">
        <v>0.34956018518518517</v>
      </c>
      <c r="D3817">
        <v>1329</v>
      </c>
      <c r="E3817">
        <v>220</v>
      </c>
      <c r="F3817">
        <v>502</v>
      </c>
      <c r="G3817">
        <v>301</v>
      </c>
      <c r="H3817">
        <v>3</v>
      </c>
      <c r="I3817">
        <v>371</v>
      </c>
      <c r="J3817">
        <v>5</v>
      </c>
      <c r="K3817">
        <v>18.55</v>
      </c>
      <c r="L3817">
        <v>1126.55</v>
      </c>
      <c r="M3817" t="s">
        <v>20</v>
      </c>
      <c r="N3817" t="s">
        <v>23</v>
      </c>
      <c r="O3817">
        <v>33</v>
      </c>
      <c r="P3817">
        <v>2</v>
      </c>
      <c r="Q3817" t="s">
        <v>2376</v>
      </c>
      <c r="R3817">
        <v>507</v>
      </c>
      <c r="S3817" s="3">
        <v>0.05</v>
      </c>
      <c r="T3817" s="6">
        <v>458.75</v>
      </c>
      <c r="U3817" t="s">
        <v>6336</v>
      </c>
      <c r="V3817">
        <v>2025</v>
      </c>
      <c r="W3817" t="s">
        <v>6329</v>
      </c>
      <c r="X3817" t="str">
        <f>_xlfn.XLOOKUP(Orders_C[[#This Row],[Product_ID]],Products_C[Product_ID],Products_C[Product_Name])</f>
        <v>Krushers</v>
      </c>
      <c r="Y3817" t="str">
        <f>_xlfn.XLOOKUP(Orders_C[[#This Row],[Product_ID]],Products_C[Product_ID],Products_C[Category])</f>
        <v>Burger</v>
      </c>
      <c r="Z3817" t="str">
        <f>_xlfn.XLOOKUP(Orders_C[[#This Row],[Store_ID]],Stores_c[Store_ID],Stores_c[City])</f>
        <v>Williamborough</v>
      </c>
      <c r="AA3817" t="str">
        <f>_xlfn.XLOOKUP(Orders_C[[#This Row],[Customer_ID]],Customers_c[Customer_ID],Customers_c[Customer_Name])</f>
        <v>Patrick Russell</v>
      </c>
      <c r="AB3817" s="6">
        <f>Orders_C[[#This Row],[Quantity]]*Orders_C[[#This Row],[Unit_Price]]*(1-Orders_C[[#This Row],[Discount %]])+Orders_C[[#This Row],[Tax]]</f>
        <v>1075.8999999999999</v>
      </c>
      <c r="AC3817" s="9">
        <f>(Orders_C[[#This Row],[Unit_Price]]*Orders_C[[#This Row],[Quantity]])-Orders_C[[#This Row],[Discount]]+Orders_C[[#This Row],[Tax]]</f>
        <v>1126.55</v>
      </c>
      <c r="AD3817" t="str">
        <f>IF(COUNTIF(Orders_C[[#All],[Customer_ID]],Orders_C[[#This Row],[Customer_ID]])&gt;1,"Repeat","New")</f>
        <v>Repeat</v>
      </c>
      <c r="AE3817" t="str" cm="1">
        <f t="array" ref="AE3817">_xlfn.XLOOKUP(Orders_C[[#This Row],[Store_ID]],Stores_c[[#All],[Store_ID]],Stores_c[[#All],[City]])</f>
        <v>Williamborough</v>
      </c>
      <c r="AF3817" t="str" cm="1">
        <f t="array" ref="AF3817">_xlfn.XLOOKUP(Orders_C[[#This Row],[Store_ID]],Stores_c[[#All],[Store_ID]],Stores_c[[#All],[Manager_Name]])</f>
        <v>Michael Mcbride</v>
      </c>
      <c r="AG3817" t="str" cm="1">
        <f t="array" ref="AG3817">_xlfn.XLOOKUP(Orders_C[[#This Row],[Store_ID]],Stores_c[[#All],[Store_ID]],Stores_c[[#All],[Store_Type]])</f>
        <v>Mall</v>
      </c>
    </row>
    <row r="3818" spans="1:33" x14ac:dyDescent="0.25">
      <c r="A3818">
        <v>8849</v>
      </c>
      <c r="B3818" s="1">
        <v>46036</v>
      </c>
      <c r="C3818" s="2">
        <v>0.94141203703703702</v>
      </c>
      <c r="D3818">
        <v>1371</v>
      </c>
      <c r="E3818">
        <v>201</v>
      </c>
      <c r="F3818">
        <v>408</v>
      </c>
      <c r="G3818">
        <v>325</v>
      </c>
      <c r="H3818">
        <v>3</v>
      </c>
      <c r="I3818">
        <v>375</v>
      </c>
      <c r="J3818">
        <v>10</v>
      </c>
      <c r="K3818">
        <v>18.75</v>
      </c>
      <c r="L3818">
        <v>1133.75</v>
      </c>
      <c r="M3818" t="s">
        <v>19</v>
      </c>
      <c r="N3818" t="s">
        <v>23</v>
      </c>
      <c r="O3818">
        <v>50</v>
      </c>
      <c r="P3818">
        <v>1</v>
      </c>
      <c r="Q3818" t="s">
        <v>2872</v>
      </c>
      <c r="R3818">
        <v>504</v>
      </c>
      <c r="S3818" s="3">
        <v>0.1</v>
      </c>
      <c r="T3818" s="6">
        <v>458.75</v>
      </c>
      <c r="U3818" t="s">
        <v>6330</v>
      </c>
      <c r="V3818">
        <v>2026</v>
      </c>
      <c r="W3818" t="s">
        <v>6331</v>
      </c>
      <c r="X3818" t="str">
        <f>_xlfn.XLOOKUP(Orders_C[[#This Row],[Product_ID]],Products_C[Product_ID],Products_C[Product_Name])</f>
        <v>Veg Burger</v>
      </c>
      <c r="Y3818" t="str">
        <f>_xlfn.XLOOKUP(Orders_C[[#This Row],[Product_ID]],Products_C[Product_ID],Products_C[Category])</f>
        <v>Chicken</v>
      </c>
      <c r="Z3818" t="str">
        <f>_xlfn.XLOOKUP(Orders_C[[#This Row],[Store_ID]],Stores_c[Store_ID],Stores_c[City])</f>
        <v>Lake Nicholasburgh</v>
      </c>
      <c r="AA3818" t="str">
        <f>_xlfn.XLOOKUP(Orders_C[[#This Row],[Customer_ID]],Customers_c[Customer_ID],Customers_c[Customer_Name])</f>
        <v>Nicole Durham</v>
      </c>
      <c r="AB3818" s="6">
        <f>Orders_C[[#This Row],[Quantity]]*Orders_C[[#This Row],[Unit_Price]]*(1-Orders_C[[#This Row],[Discount %]])+Orders_C[[#This Row],[Tax]]</f>
        <v>1031.25</v>
      </c>
      <c r="AC3818" s="9">
        <f>(Orders_C[[#This Row],[Unit_Price]]*Orders_C[[#This Row],[Quantity]])-Orders_C[[#This Row],[Discount]]+Orders_C[[#This Row],[Tax]]</f>
        <v>1133.75</v>
      </c>
      <c r="AD3818" t="str">
        <f>IF(COUNTIF(Orders_C[[#All],[Customer_ID]],Orders_C[[#This Row],[Customer_ID]])&gt;1,"Repeat","New")</f>
        <v>Repeat</v>
      </c>
      <c r="AE3818" t="str" cm="1">
        <f t="array" ref="AE3818">_xlfn.XLOOKUP(Orders_C[[#This Row],[Store_ID]],Stores_c[[#All],[Store_ID]],Stores_c[[#All],[City]])</f>
        <v>Lake Nicholasburgh</v>
      </c>
      <c r="AF3818" t="str" cm="1">
        <f t="array" ref="AF3818">_xlfn.XLOOKUP(Orders_C[[#This Row],[Store_ID]],Stores_c[[#All],[Store_ID]],Stores_c[[#All],[Manager_Name]])</f>
        <v>Maurice Garcia</v>
      </c>
      <c r="AG3818" t="str" cm="1">
        <f t="array" ref="AG3818">_xlfn.XLOOKUP(Orders_C[[#This Row],[Store_ID]],Stores_c[[#All],[Store_ID]],Stores_c[[#All],[Store_Type]])</f>
        <v>Mall</v>
      </c>
    </row>
    <row r="3819" spans="1:33" x14ac:dyDescent="0.25">
      <c r="A3819">
        <v>9737</v>
      </c>
      <c r="B3819" s="1">
        <v>45799</v>
      </c>
      <c r="C3819" s="2">
        <v>0.60592592592592598</v>
      </c>
      <c r="D3819">
        <v>1391</v>
      </c>
      <c r="E3819">
        <v>215</v>
      </c>
      <c r="F3819">
        <v>463</v>
      </c>
      <c r="G3819">
        <v>307</v>
      </c>
      <c r="H3819">
        <v>3</v>
      </c>
      <c r="I3819">
        <v>368</v>
      </c>
      <c r="J3819">
        <v>0</v>
      </c>
      <c r="K3819">
        <v>18.399999999999999</v>
      </c>
      <c r="L3819">
        <v>1122.4000000000001</v>
      </c>
      <c r="M3819" t="s">
        <v>20</v>
      </c>
      <c r="N3819" t="s">
        <v>21</v>
      </c>
      <c r="O3819">
        <v>57</v>
      </c>
      <c r="P3819">
        <v>4</v>
      </c>
      <c r="Q3819" t="s">
        <v>3760</v>
      </c>
      <c r="R3819">
        <v>506</v>
      </c>
      <c r="S3819" s="3">
        <v>0</v>
      </c>
      <c r="T3819" s="6">
        <v>460.00000000000011</v>
      </c>
      <c r="U3819" t="s">
        <v>6339</v>
      </c>
      <c r="V3819">
        <v>2025</v>
      </c>
      <c r="W3819" t="s">
        <v>6331</v>
      </c>
      <c r="X3819" t="str">
        <f>_xlfn.XLOOKUP(Orders_C[[#This Row],[Product_ID]],Products_C[Product_ID],Products_C[Product_Name])</f>
        <v>Chicken Wings</v>
      </c>
      <c r="Y3819" t="str">
        <f>_xlfn.XLOOKUP(Orders_C[[#This Row],[Product_ID]],Products_C[Product_ID],Products_C[Category])</f>
        <v>Chicken</v>
      </c>
      <c r="Z3819" t="str">
        <f>_xlfn.XLOOKUP(Orders_C[[#This Row],[Store_ID]],Stores_c[Store_ID],Stores_c[City])</f>
        <v>Sallyburgh</v>
      </c>
      <c r="AA3819" t="str">
        <f>_xlfn.XLOOKUP(Orders_C[[#This Row],[Customer_ID]],Customers_c[Customer_ID],Customers_c[Customer_Name])</f>
        <v>Joseph Nixon</v>
      </c>
      <c r="AB3819" s="6">
        <f>Orders_C[[#This Row],[Quantity]]*Orders_C[[#This Row],[Unit_Price]]*(1-Orders_C[[#This Row],[Discount %]])+Orders_C[[#This Row],[Tax]]</f>
        <v>1122.4000000000001</v>
      </c>
      <c r="AC3819" s="9">
        <f>(Orders_C[[#This Row],[Unit_Price]]*Orders_C[[#This Row],[Quantity]])-Orders_C[[#This Row],[Discount]]+Orders_C[[#This Row],[Tax]]</f>
        <v>1122.4000000000001</v>
      </c>
      <c r="AD3819" t="str">
        <f>IF(COUNTIF(Orders_C[[#All],[Customer_ID]],Orders_C[[#This Row],[Customer_ID]])&gt;1,"Repeat","New")</f>
        <v>Repeat</v>
      </c>
      <c r="AE3819" t="str" cm="1">
        <f t="array" ref="AE3819">_xlfn.XLOOKUP(Orders_C[[#This Row],[Store_ID]],Stores_c[[#All],[Store_ID]],Stores_c[[#All],[City]])</f>
        <v>Sallyburgh</v>
      </c>
      <c r="AF3819" t="str" cm="1">
        <f t="array" ref="AF3819">_xlfn.XLOOKUP(Orders_C[[#This Row],[Store_ID]],Stores_c[[#All],[Store_ID]],Stores_c[[#All],[Manager_Name]])</f>
        <v>Benjamin Mccoy</v>
      </c>
      <c r="AG3819" t="str" cm="1">
        <f t="array" ref="AG3819">_xlfn.XLOOKUP(Orders_C[[#This Row],[Store_ID]],Stores_c[[#All],[Store_ID]],Stores_c[[#All],[Store_Type]])</f>
        <v>Drive-Thru</v>
      </c>
    </row>
    <row r="3820" spans="1:33" x14ac:dyDescent="0.25">
      <c r="A3820">
        <v>10005</v>
      </c>
      <c r="B3820" s="1">
        <v>45701</v>
      </c>
      <c r="C3820" s="2">
        <v>6.6886574074074071E-2</v>
      </c>
      <c r="D3820">
        <v>1796</v>
      </c>
      <c r="E3820">
        <v>220</v>
      </c>
      <c r="F3820">
        <v>490</v>
      </c>
      <c r="G3820">
        <v>302</v>
      </c>
      <c r="H3820">
        <v>4</v>
      </c>
      <c r="I3820">
        <v>279</v>
      </c>
      <c r="J3820">
        <v>0</v>
      </c>
      <c r="K3820">
        <v>13.95</v>
      </c>
      <c r="L3820">
        <v>1129.95</v>
      </c>
      <c r="M3820" t="s">
        <v>19</v>
      </c>
      <c r="N3820" t="s">
        <v>22</v>
      </c>
      <c r="O3820">
        <v>38</v>
      </c>
      <c r="P3820">
        <v>4</v>
      </c>
      <c r="Q3820" t="s">
        <v>4028</v>
      </c>
      <c r="R3820">
        <v>507</v>
      </c>
      <c r="S3820" s="3">
        <v>0</v>
      </c>
      <c r="T3820" s="6">
        <v>460.35</v>
      </c>
      <c r="U3820" t="s">
        <v>6338</v>
      </c>
      <c r="V3820">
        <v>2025</v>
      </c>
      <c r="W3820" t="s">
        <v>6329</v>
      </c>
      <c r="X3820" t="str">
        <f>_xlfn.XLOOKUP(Orders_C[[#This Row],[Product_ID]],Products_C[Product_ID],Products_C[Product_Name])</f>
        <v>Chicken Wings</v>
      </c>
      <c r="Y3820" t="str">
        <f>_xlfn.XLOOKUP(Orders_C[[#This Row],[Product_ID]],Products_C[Product_ID],Products_C[Category])</f>
        <v>Chicken</v>
      </c>
      <c r="Z3820" t="str">
        <f>_xlfn.XLOOKUP(Orders_C[[#This Row],[Store_ID]],Stores_c[Store_ID],Stores_c[City])</f>
        <v>Williamborough</v>
      </c>
      <c r="AA3820" t="str">
        <f>_xlfn.XLOOKUP(Orders_C[[#This Row],[Customer_ID]],Customers_c[Customer_ID],Customers_c[Customer_Name])</f>
        <v>Timothy Robinson</v>
      </c>
      <c r="AB3820" s="6">
        <f>Orders_C[[#This Row],[Quantity]]*Orders_C[[#This Row],[Unit_Price]]*(1-Orders_C[[#This Row],[Discount %]])+Orders_C[[#This Row],[Tax]]</f>
        <v>1129.95</v>
      </c>
      <c r="AC3820" s="9">
        <f>(Orders_C[[#This Row],[Unit_Price]]*Orders_C[[#This Row],[Quantity]])-Orders_C[[#This Row],[Discount]]+Orders_C[[#This Row],[Tax]]</f>
        <v>1129.95</v>
      </c>
      <c r="AD3820" t="str">
        <f>IF(COUNTIF(Orders_C[[#All],[Customer_ID]],Orders_C[[#This Row],[Customer_ID]])&gt;1,"Repeat","New")</f>
        <v>Repeat</v>
      </c>
      <c r="AE3820" t="str" cm="1">
        <f t="array" ref="AE3820">_xlfn.XLOOKUP(Orders_C[[#This Row],[Store_ID]],Stores_c[[#All],[Store_ID]],Stores_c[[#All],[City]])</f>
        <v>Williamborough</v>
      </c>
      <c r="AF3820" t="str" cm="1">
        <f t="array" ref="AF3820">_xlfn.XLOOKUP(Orders_C[[#This Row],[Store_ID]],Stores_c[[#All],[Store_ID]],Stores_c[[#All],[Manager_Name]])</f>
        <v>Michael Mcbride</v>
      </c>
      <c r="AG3820" t="str" cm="1">
        <f t="array" ref="AG3820">_xlfn.XLOOKUP(Orders_C[[#This Row],[Store_ID]],Stores_c[[#All],[Store_ID]],Stores_c[[#All],[Store_Type]])</f>
        <v>Mall</v>
      </c>
    </row>
    <row r="3821" spans="1:33" x14ac:dyDescent="0.25">
      <c r="A3821">
        <v>6882</v>
      </c>
      <c r="B3821" s="1">
        <v>46041</v>
      </c>
      <c r="C3821" s="2">
        <v>6.6180555555555562E-2</v>
      </c>
      <c r="D3821">
        <v>1194</v>
      </c>
      <c r="E3821">
        <v>211</v>
      </c>
      <c r="F3821">
        <v>415</v>
      </c>
      <c r="G3821">
        <v>339</v>
      </c>
      <c r="H3821">
        <v>3</v>
      </c>
      <c r="I3821">
        <v>377</v>
      </c>
      <c r="J3821">
        <v>10</v>
      </c>
      <c r="K3821">
        <v>18.850000000000001</v>
      </c>
      <c r="L3821">
        <v>1139.8499999999999</v>
      </c>
      <c r="M3821" t="s">
        <v>18</v>
      </c>
      <c r="N3821" t="s">
        <v>21</v>
      </c>
      <c r="O3821">
        <v>38</v>
      </c>
      <c r="P3821">
        <v>2</v>
      </c>
      <c r="Q3821" t="s">
        <v>905</v>
      </c>
      <c r="R3821">
        <v>504</v>
      </c>
      <c r="S3821" s="3">
        <v>0.1</v>
      </c>
      <c r="T3821" s="6">
        <v>461.24999999999989</v>
      </c>
      <c r="U3821" t="s">
        <v>6330</v>
      </c>
      <c r="V3821">
        <v>2026</v>
      </c>
      <c r="W3821" t="s">
        <v>6329</v>
      </c>
      <c r="X3821" t="str">
        <f>_xlfn.XLOOKUP(Orders_C[[#This Row],[Product_ID]],Products_C[Product_ID],Products_C[Product_Name])</f>
        <v>Veg Burger</v>
      </c>
      <c r="Y3821" t="str">
        <f>_xlfn.XLOOKUP(Orders_C[[#This Row],[Product_ID]],Products_C[Product_ID],Products_C[Category])</f>
        <v>Burger</v>
      </c>
      <c r="Z3821" t="str">
        <f>_xlfn.XLOOKUP(Orders_C[[#This Row],[Store_ID]],Stores_c[Store_ID],Stores_c[City])</f>
        <v>North Robertstad</v>
      </c>
      <c r="AA3821" t="str">
        <f>_xlfn.XLOOKUP(Orders_C[[#This Row],[Customer_ID]],Customers_c[Customer_ID],Customers_c[Customer_Name])</f>
        <v>Brittany Hawkins</v>
      </c>
      <c r="AB3821" s="6">
        <f>Orders_C[[#This Row],[Quantity]]*Orders_C[[#This Row],[Unit_Price]]*(1-Orders_C[[#This Row],[Discount %]])+Orders_C[[#This Row],[Tax]]</f>
        <v>1036.75</v>
      </c>
      <c r="AC3821" s="9">
        <f>(Orders_C[[#This Row],[Unit_Price]]*Orders_C[[#This Row],[Quantity]])-Orders_C[[#This Row],[Discount]]+Orders_C[[#This Row],[Tax]]</f>
        <v>1139.8499999999999</v>
      </c>
      <c r="AD3821" t="str">
        <f>IF(COUNTIF(Orders_C[[#All],[Customer_ID]],Orders_C[[#This Row],[Customer_ID]])&gt;1,"Repeat","New")</f>
        <v>Repeat</v>
      </c>
      <c r="AE3821" t="str" cm="1">
        <f t="array" ref="AE3821">_xlfn.XLOOKUP(Orders_C[[#This Row],[Store_ID]],Stores_c[[#All],[Store_ID]],Stores_c[[#All],[City]])</f>
        <v>North Robertstad</v>
      </c>
      <c r="AF3821" t="str" cm="1">
        <f t="array" ref="AF3821">_xlfn.XLOOKUP(Orders_C[[#This Row],[Store_ID]],Stores_c[[#All],[Store_ID]],Stores_c[[#All],[Manager_Name]])</f>
        <v>Mary Lewis</v>
      </c>
      <c r="AG3821" t="str" cm="1">
        <f t="array" ref="AG3821">_xlfn.XLOOKUP(Orders_C[[#This Row],[Store_ID]],Stores_c[[#All],[Store_ID]],Stores_c[[#All],[Store_Type]])</f>
        <v>Street</v>
      </c>
    </row>
    <row r="3822" spans="1:33" x14ac:dyDescent="0.25">
      <c r="A3822">
        <v>8560</v>
      </c>
      <c r="B3822" s="1">
        <v>45864</v>
      </c>
      <c r="C3822" s="2">
        <v>0.15542824074074074</v>
      </c>
      <c r="D3822">
        <v>1387</v>
      </c>
      <c r="E3822">
        <v>213</v>
      </c>
      <c r="F3822">
        <v>538</v>
      </c>
      <c r="G3822">
        <v>307</v>
      </c>
      <c r="H3822">
        <v>3</v>
      </c>
      <c r="I3822">
        <v>377</v>
      </c>
      <c r="J3822">
        <v>10</v>
      </c>
      <c r="K3822">
        <v>18.850000000000001</v>
      </c>
      <c r="L3822">
        <v>1139.8499999999999</v>
      </c>
      <c r="M3822" t="s">
        <v>20</v>
      </c>
      <c r="N3822" t="s">
        <v>22</v>
      </c>
      <c r="O3822">
        <v>30</v>
      </c>
      <c r="P3822">
        <v>2</v>
      </c>
      <c r="Q3822" t="s">
        <v>2583</v>
      </c>
      <c r="R3822">
        <v>507</v>
      </c>
      <c r="S3822" s="3">
        <v>0.1</v>
      </c>
      <c r="T3822" s="6">
        <v>461.24999999999989</v>
      </c>
      <c r="U3822" t="s">
        <v>6341</v>
      </c>
      <c r="V3822">
        <v>2025</v>
      </c>
      <c r="W3822" t="s">
        <v>6329</v>
      </c>
      <c r="X3822" t="str">
        <f>_xlfn.XLOOKUP(Orders_C[[#This Row],[Product_ID]],Products_C[Product_ID],Products_C[Product_Name])</f>
        <v>Chicken Wings</v>
      </c>
      <c r="Y3822" t="str">
        <f>_xlfn.XLOOKUP(Orders_C[[#This Row],[Product_ID]],Products_C[Product_ID],Products_C[Category])</f>
        <v>Chicken</v>
      </c>
      <c r="Z3822" t="str">
        <f>_xlfn.XLOOKUP(Orders_C[[#This Row],[Store_ID]],Stores_c[Store_ID],Stores_c[City])</f>
        <v>Lake Kristashire</v>
      </c>
      <c r="AA3822" t="str">
        <f>_xlfn.XLOOKUP(Orders_C[[#This Row],[Customer_ID]],Customers_c[Customer_ID],Customers_c[Customer_Name])</f>
        <v>Jacqueline Lewis</v>
      </c>
      <c r="AB3822" s="6">
        <f>Orders_C[[#This Row],[Quantity]]*Orders_C[[#This Row],[Unit_Price]]*(1-Orders_C[[#This Row],[Discount %]])+Orders_C[[#This Row],[Tax]]</f>
        <v>1036.75</v>
      </c>
      <c r="AC3822" s="9">
        <f>(Orders_C[[#This Row],[Unit_Price]]*Orders_C[[#This Row],[Quantity]])-Orders_C[[#This Row],[Discount]]+Orders_C[[#This Row],[Tax]]</f>
        <v>1139.8499999999999</v>
      </c>
      <c r="AD3822" t="str">
        <f>IF(COUNTIF(Orders_C[[#All],[Customer_ID]],Orders_C[[#This Row],[Customer_ID]])&gt;1,"Repeat","New")</f>
        <v>Repeat</v>
      </c>
      <c r="AE3822" t="str" cm="1">
        <f t="array" ref="AE3822">_xlfn.XLOOKUP(Orders_C[[#This Row],[Store_ID]],Stores_c[[#All],[Store_ID]],Stores_c[[#All],[City]])</f>
        <v>Lake Kristashire</v>
      </c>
      <c r="AF3822" t="str" cm="1">
        <f t="array" ref="AF3822">_xlfn.XLOOKUP(Orders_C[[#This Row],[Store_ID]],Stores_c[[#All],[Store_ID]],Stores_c[[#All],[Manager_Name]])</f>
        <v>Andrea Daugherty</v>
      </c>
      <c r="AG3822" t="str" cm="1">
        <f t="array" ref="AG3822">_xlfn.XLOOKUP(Orders_C[[#This Row],[Store_ID]],Stores_c[[#All],[Store_ID]],Stores_c[[#All],[Store_Type]])</f>
        <v>Mall</v>
      </c>
    </row>
    <row r="3823" spans="1:33" x14ac:dyDescent="0.25">
      <c r="A3823">
        <v>7095</v>
      </c>
      <c r="B3823" s="1">
        <v>45868</v>
      </c>
      <c r="C3823" s="2">
        <v>0.24674768518518519</v>
      </c>
      <c r="D3823">
        <v>1154</v>
      </c>
      <c r="E3823">
        <v>205</v>
      </c>
      <c r="F3823">
        <v>443</v>
      </c>
      <c r="G3823">
        <v>302</v>
      </c>
      <c r="H3823">
        <v>3</v>
      </c>
      <c r="I3823">
        <v>369</v>
      </c>
      <c r="J3823">
        <v>0</v>
      </c>
      <c r="K3823">
        <v>18.45</v>
      </c>
      <c r="L3823">
        <v>1125.45</v>
      </c>
      <c r="M3823" t="s">
        <v>18</v>
      </c>
      <c r="N3823" t="s">
        <v>21</v>
      </c>
      <c r="O3823">
        <v>27</v>
      </c>
      <c r="P3823">
        <v>4</v>
      </c>
      <c r="Q3823" t="s">
        <v>1118</v>
      </c>
      <c r="R3823">
        <v>510</v>
      </c>
      <c r="S3823" s="3">
        <v>0</v>
      </c>
      <c r="T3823" s="6">
        <v>461.25000000000011</v>
      </c>
      <c r="U3823" t="s">
        <v>6341</v>
      </c>
      <c r="V3823">
        <v>2025</v>
      </c>
      <c r="W3823" t="s">
        <v>6329</v>
      </c>
      <c r="X3823" t="str">
        <f>_xlfn.XLOOKUP(Orders_C[[#This Row],[Product_ID]],Products_C[Product_ID],Products_C[Product_Name])</f>
        <v>Chicken Wings</v>
      </c>
      <c r="Y3823" t="str">
        <f>_xlfn.XLOOKUP(Orders_C[[#This Row],[Product_ID]],Products_C[Product_ID],Products_C[Category])</f>
        <v>Chicken</v>
      </c>
      <c r="Z3823" t="str">
        <f>_xlfn.XLOOKUP(Orders_C[[#This Row],[Store_ID]],Stores_c[Store_ID],Stores_c[City])</f>
        <v>Port Jacob</v>
      </c>
      <c r="AA3823" t="str">
        <f>_xlfn.XLOOKUP(Orders_C[[#This Row],[Customer_ID]],Customers_c[Customer_ID],Customers_c[Customer_Name])</f>
        <v>Jenny James</v>
      </c>
      <c r="AB3823" s="6">
        <f>Orders_C[[#This Row],[Quantity]]*Orders_C[[#This Row],[Unit_Price]]*(1-Orders_C[[#This Row],[Discount %]])+Orders_C[[#This Row],[Tax]]</f>
        <v>1125.45</v>
      </c>
      <c r="AC3823" s="9">
        <f>(Orders_C[[#This Row],[Unit_Price]]*Orders_C[[#This Row],[Quantity]])-Orders_C[[#This Row],[Discount]]+Orders_C[[#This Row],[Tax]]</f>
        <v>1125.45</v>
      </c>
      <c r="AD3823" t="str">
        <f>IF(COUNTIF(Orders_C[[#All],[Customer_ID]],Orders_C[[#This Row],[Customer_ID]])&gt;1,"Repeat","New")</f>
        <v>Repeat</v>
      </c>
      <c r="AE3823" t="str" cm="1">
        <f t="array" ref="AE3823">_xlfn.XLOOKUP(Orders_C[[#This Row],[Store_ID]],Stores_c[[#All],[Store_ID]],Stores_c[[#All],[City]])</f>
        <v>Port Jacob</v>
      </c>
      <c r="AF3823" t="str" cm="1">
        <f t="array" ref="AF3823">_xlfn.XLOOKUP(Orders_C[[#This Row],[Store_ID]],Stores_c[[#All],[Store_ID]],Stores_c[[#All],[Manager_Name]])</f>
        <v>David Harris</v>
      </c>
      <c r="AG3823" t="str" cm="1">
        <f t="array" ref="AG3823">_xlfn.XLOOKUP(Orders_C[[#This Row],[Store_ID]],Stores_c[[#All],[Store_ID]],Stores_c[[#All],[Store_Type]])</f>
        <v>Mall</v>
      </c>
    </row>
    <row r="3824" spans="1:33" x14ac:dyDescent="0.25">
      <c r="A3824">
        <v>7569</v>
      </c>
      <c r="B3824" s="1">
        <v>45999</v>
      </c>
      <c r="C3824" s="2">
        <v>0.86237268518518517</v>
      </c>
      <c r="D3824">
        <v>1935</v>
      </c>
      <c r="E3824">
        <v>203</v>
      </c>
      <c r="F3824">
        <v>402</v>
      </c>
      <c r="G3824">
        <v>318</v>
      </c>
      <c r="H3824">
        <v>4</v>
      </c>
      <c r="I3824">
        <v>280</v>
      </c>
      <c r="J3824">
        <v>0</v>
      </c>
      <c r="K3824">
        <v>14</v>
      </c>
      <c r="L3824">
        <v>1134</v>
      </c>
      <c r="M3824" t="s">
        <v>18</v>
      </c>
      <c r="N3824" t="s">
        <v>21</v>
      </c>
      <c r="O3824">
        <v>34</v>
      </c>
      <c r="P3824">
        <v>2</v>
      </c>
      <c r="Q3824" t="s">
        <v>1592</v>
      </c>
      <c r="R3824">
        <v>506</v>
      </c>
      <c r="S3824" s="3">
        <v>0</v>
      </c>
      <c r="T3824" s="6">
        <v>462</v>
      </c>
      <c r="U3824" t="s">
        <v>6328</v>
      </c>
      <c r="V3824">
        <v>2025</v>
      </c>
      <c r="W3824" t="s">
        <v>6329</v>
      </c>
      <c r="X3824" t="str">
        <f>_xlfn.XLOOKUP(Orders_C[[#This Row],[Product_ID]],Products_C[Product_ID],Products_C[Product_Name])</f>
        <v>Pepsi</v>
      </c>
      <c r="Y3824" t="str">
        <f>_xlfn.XLOOKUP(Orders_C[[#This Row],[Product_ID]],Products_C[Product_ID],Products_C[Category])</f>
        <v>Burger</v>
      </c>
      <c r="Z3824" t="str">
        <f>_xlfn.XLOOKUP(Orders_C[[#This Row],[Store_ID]],Stores_c[Store_ID],Stores_c[City])</f>
        <v>Lake Williammouth</v>
      </c>
      <c r="AA3824" t="str">
        <f>_xlfn.XLOOKUP(Orders_C[[#This Row],[Customer_ID]],Customers_c[Customer_ID],Customers_c[Customer_Name])</f>
        <v>Timothy Williams</v>
      </c>
      <c r="AB3824" s="6">
        <f>Orders_C[[#This Row],[Quantity]]*Orders_C[[#This Row],[Unit_Price]]*(1-Orders_C[[#This Row],[Discount %]])+Orders_C[[#This Row],[Tax]]</f>
        <v>1134</v>
      </c>
      <c r="AC3824" s="9">
        <f>(Orders_C[[#This Row],[Unit_Price]]*Orders_C[[#This Row],[Quantity]])-Orders_C[[#This Row],[Discount]]+Orders_C[[#This Row],[Tax]]</f>
        <v>1134</v>
      </c>
      <c r="AD3824" t="str">
        <f>IF(COUNTIF(Orders_C[[#All],[Customer_ID]],Orders_C[[#This Row],[Customer_ID]])&gt;1,"Repeat","New")</f>
        <v>Repeat</v>
      </c>
      <c r="AE3824" t="str" cm="1">
        <f t="array" ref="AE3824">_xlfn.XLOOKUP(Orders_C[[#This Row],[Store_ID]],Stores_c[[#All],[Store_ID]],Stores_c[[#All],[City]])</f>
        <v>Lake Williammouth</v>
      </c>
      <c r="AF3824" t="str" cm="1">
        <f t="array" ref="AF3824">_xlfn.XLOOKUP(Orders_C[[#This Row],[Store_ID]],Stores_c[[#All],[Store_ID]],Stores_c[[#All],[Manager_Name]])</f>
        <v>Stephanie Dominguez</v>
      </c>
      <c r="AG3824" t="str" cm="1">
        <f t="array" ref="AG3824">_xlfn.XLOOKUP(Orders_C[[#This Row],[Store_ID]],Stores_c[[#All],[Store_ID]],Stores_c[[#All],[Store_Type]])</f>
        <v>Drive-Thru</v>
      </c>
    </row>
    <row r="3825" spans="1:33" x14ac:dyDescent="0.25">
      <c r="A3825">
        <v>10452</v>
      </c>
      <c r="B3825" s="1">
        <v>45973</v>
      </c>
      <c r="C3825" s="2">
        <v>0.29487268518518517</v>
      </c>
      <c r="D3825">
        <v>1822</v>
      </c>
      <c r="E3825">
        <v>224</v>
      </c>
      <c r="F3825">
        <v>499</v>
      </c>
      <c r="G3825">
        <v>304</v>
      </c>
      <c r="H3825">
        <v>4</v>
      </c>
      <c r="I3825">
        <v>280</v>
      </c>
      <c r="J3825">
        <v>0</v>
      </c>
      <c r="K3825">
        <v>14</v>
      </c>
      <c r="L3825">
        <v>1134</v>
      </c>
      <c r="M3825" t="s">
        <v>18</v>
      </c>
      <c r="N3825" t="s">
        <v>21</v>
      </c>
      <c r="O3825">
        <v>35</v>
      </c>
      <c r="P3825">
        <v>3</v>
      </c>
      <c r="Q3825" t="s">
        <v>4475</v>
      </c>
      <c r="R3825">
        <v>504</v>
      </c>
      <c r="S3825" s="3">
        <v>0</v>
      </c>
      <c r="T3825" s="6">
        <v>462</v>
      </c>
      <c r="U3825" t="s">
        <v>6336</v>
      </c>
      <c r="V3825">
        <v>2025</v>
      </c>
      <c r="W3825" t="s">
        <v>6329</v>
      </c>
      <c r="X3825" t="str">
        <f>_xlfn.XLOOKUP(Orders_C[[#This Row],[Product_ID]],Products_C[Product_ID],Products_C[Product_Name])</f>
        <v>Veg Burger</v>
      </c>
      <c r="Y3825" t="str">
        <f>_xlfn.XLOOKUP(Orders_C[[#This Row],[Product_ID]],Products_C[Product_ID],Products_C[Category])</f>
        <v>Burger</v>
      </c>
      <c r="Z3825" t="str">
        <f>_xlfn.XLOOKUP(Orders_C[[#This Row],[Store_ID]],Stores_c[Store_ID],Stores_c[City])</f>
        <v>Valdezton</v>
      </c>
      <c r="AA3825" t="str">
        <f>_xlfn.XLOOKUP(Orders_C[[#This Row],[Customer_ID]],Customers_c[Customer_ID],Customers_c[Customer_Name])</f>
        <v>John Salazar</v>
      </c>
      <c r="AB3825" s="6">
        <f>Orders_C[[#This Row],[Quantity]]*Orders_C[[#This Row],[Unit_Price]]*(1-Orders_C[[#This Row],[Discount %]])+Orders_C[[#This Row],[Tax]]</f>
        <v>1134</v>
      </c>
      <c r="AC3825" s="9">
        <f>(Orders_C[[#This Row],[Unit_Price]]*Orders_C[[#This Row],[Quantity]])-Orders_C[[#This Row],[Discount]]+Orders_C[[#This Row],[Tax]]</f>
        <v>1134</v>
      </c>
      <c r="AD3825" t="str">
        <f>IF(COUNTIF(Orders_C[[#All],[Customer_ID]],Orders_C[[#This Row],[Customer_ID]])&gt;1,"Repeat","New")</f>
        <v>Repeat</v>
      </c>
      <c r="AE3825" t="str" cm="1">
        <f t="array" ref="AE3825">_xlfn.XLOOKUP(Orders_C[[#This Row],[Store_ID]],Stores_c[[#All],[Store_ID]],Stores_c[[#All],[City]])</f>
        <v>Valdezton</v>
      </c>
      <c r="AF3825" t="str" cm="1">
        <f t="array" ref="AF3825">_xlfn.XLOOKUP(Orders_C[[#This Row],[Store_ID]],Stores_c[[#All],[Store_ID]],Stores_c[[#All],[Manager_Name]])</f>
        <v>John Rodriguez</v>
      </c>
      <c r="AG3825" t="str" cm="1">
        <f t="array" ref="AG3825">_xlfn.XLOOKUP(Orders_C[[#This Row],[Store_ID]],Stores_c[[#All],[Store_ID]],Stores_c[[#All],[Store_Type]])</f>
        <v>Street</v>
      </c>
    </row>
    <row r="3826" spans="1:33" x14ac:dyDescent="0.25">
      <c r="A3826">
        <v>7325</v>
      </c>
      <c r="B3826" s="1">
        <v>45822</v>
      </c>
      <c r="C3826" s="2">
        <v>0.54476851851851849</v>
      </c>
      <c r="D3826">
        <v>1029</v>
      </c>
      <c r="E3826">
        <v>215</v>
      </c>
      <c r="F3826">
        <v>468</v>
      </c>
      <c r="G3826">
        <v>331</v>
      </c>
      <c r="H3826">
        <v>3</v>
      </c>
      <c r="I3826">
        <v>382</v>
      </c>
      <c r="J3826">
        <v>15</v>
      </c>
      <c r="K3826">
        <v>19.100000000000001</v>
      </c>
      <c r="L3826">
        <v>1150.0999999999999</v>
      </c>
      <c r="M3826" t="s">
        <v>19</v>
      </c>
      <c r="N3826" t="s">
        <v>23</v>
      </c>
      <c r="O3826">
        <v>23</v>
      </c>
      <c r="P3826">
        <v>2</v>
      </c>
      <c r="Q3826" t="s">
        <v>1348</v>
      </c>
      <c r="R3826">
        <v>507</v>
      </c>
      <c r="S3826" s="3">
        <v>0.15</v>
      </c>
      <c r="T3826" s="6">
        <v>462.49999999999989</v>
      </c>
      <c r="U3826" t="s">
        <v>6340</v>
      </c>
      <c r="V3826">
        <v>2025</v>
      </c>
      <c r="W3826" t="s">
        <v>6329</v>
      </c>
      <c r="X3826" t="str">
        <f>_xlfn.XLOOKUP(Orders_C[[#This Row],[Product_ID]],Products_C[Product_ID],Products_C[Product_Name])</f>
        <v>Chicken Bucket</v>
      </c>
      <c r="Y3826" t="str">
        <f>_xlfn.XLOOKUP(Orders_C[[#This Row],[Product_ID]],Products_C[Product_ID],Products_C[Category])</f>
        <v>Beverage</v>
      </c>
      <c r="Z3826" t="str">
        <f>_xlfn.XLOOKUP(Orders_C[[#This Row],[Store_ID]],Stores_c[Store_ID],Stores_c[City])</f>
        <v>Sallyburgh</v>
      </c>
      <c r="AA3826" t="str">
        <f>_xlfn.XLOOKUP(Orders_C[[#This Row],[Customer_ID]],Customers_c[Customer_ID],Customers_c[Customer_Name])</f>
        <v>John Gray</v>
      </c>
      <c r="AB3826" s="6">
        <f>Orders_C[[#This Row],[Quantity]]*Orders_C[[#This Row],[Unit_Price]]*(1-Orders_C[[#This Row],[Discount %]])+Orders_C[[#This Row],[Tax]]</f>
        <v>993.2</v>
      </c>
      <c r="AC3826" s="9">
        <f>(Orders_C[[#This Row],[Unit_Price]]*Orders_C[[#This Row],[Quantity]])-Orders_C[[#This Row],[Discount]]+Orders_C[[#This Row],[Tax]]</f>
        <v>1150.0999999999999</v>
      </c>
      <c r="AD3826" t="str">
        <f>IF(COUNTIF(Orders_C[[#All],[Customer_ID]],Orders_C[[#This Row],[Customer_ID]])&gt;1,"Repeat","New")</f>
        <v>Repeat</v>
      </c>
      <c r="AE3826" t="str" cm="1">
        <f t="array" ref="AE3826">_xlfn.XLOOKUP(Orders_C[[#This Row],[Store_ID]],Stores_c[[#All],[Store_ID]],Stores_c[[#All],[City]])</f>
        <v>Sallyburgh</v>
      </c>
      <c r="AF3826" t="str" cm="1">
        <f t="array" ref="AF3826">_xlfn.XLOOKUP(Orders_C[[#This Row],[Store_ID]],Stores_c[[#All],[Store_ID]],Stores_c[[#All],[Manager_Name]])</f>
        <v>Benjamin Mccoy</v>
      </c>
      <c r="AG3826" t="str" cm="1">
        <f t="array" ref="AG3826">_xlfn.XLOOKUP(Orders_C[[#This Row],[Store_ID]],Stores_c[[#All],[Store_ID]],Stores_c[[#All],[Store_Type]])</f>
        <v>Drive-Thru</v>
      </c>
    </row>
    <row r="3827" spans="1:33" x14ac:dyDescent="0.25">
      <c r="A3827">
        <v>8763</v>
      </c>
      <c r="B3827" s="1">
        <v>45764</v>
      </c>
      <c r="C3827" s="2">
        <v>0.89674768518518522</v>
      </c>
      <c r="D3827">
        <v>1358</v>
      </c>
      <c r="E3827">
        <v>218</v>
      </c>
      <c r="F3827">
        <v>405</v>
      </c>
      <c r="G3827">
        <v>331</v>
      </c>
      <c r="H3827">
        <v>3</v>
      </c>
      <c r="I3827">
        <v>382</v>
      </c>
      <c r="J3827">
        <v>15</v>
      </c>
      <c r="K3827">
        <v>19.100000000000001</v>
      </c>
      <c r="L3827">
        <v>1150.0999999999999</v>
      </c>
      <c r="M3827" t="s">
        <v>19</v>
      </c>
      <c r="N3827" t="s">
        <v>21</v>
      </c>
      <c r="O3827">
        <v>42</v>
      </c>
      <c r="P3827">
        <v>5</v>
      </c>
      <c r="Q3827" t="s">
        <v>2786</v>
      </c>
      <c r="R3827">
        <v>504</v>
      </c>
      <c r="S3827" s="3">
        <v>0.15</v>
      </c>
      <c r="T3827" s="6">
        <v>462.49999999999989</v>
      </c>
      <c r="U3827" t="s">
        <v>6337</v>
      </c>
      <c r="V3827">
        <v>2025</v>
      </c>
      <c r="W3827" t="s">
        <v>6331</v>
      </c>
      <c r="X3827" t="str">
        <f>_xlfn.XLOOKUP(Orders_C[[#This Row],[Product_ID]],Products_C[Product_ID],Products_C[Product_Name])</f>
        <v>Chicken Bucket</v>
      </c>
      <c r="Y3827" t="str">
        <f>_xlfn.XLOOKUP(Orders_C[[#This Row],[Product_ID]],Products_C[Product_ID],Products_C[Category])</f>
        <v>Beverage</v>
      </c>
      <c r="Z3827" t="str">
        <f>_xlfn.XLOOKUP(Orders_C[[#This Row],[Store_ID]],Stores_c[Store_ID],Stores_c[City])</f>
        <v>East Johnport</v>
      </c>
      <c r="AA3827" t="str">
        <f>_xlfn.XLOOKUP(Orders_C[[#This Row],[Customer_ID]],Customers_c[Customer_ID],Customers_c[Customer_Name])</f>
        <v>Jeremy Perez</v>
      </c>
      <c r="AB3827" s="6">
        <f>Orders_C[[#This Row],[Quantity]]*Orders_C[[#This Row],[Unit_Price]]*(1-Orders_C[[#This Row],[Discount %]])+Orders_C[[#This Row],[Tax]]</f>
        <v>993.2</v>
      </c>
      <c r="AC3827" s="9">
        <f>(Orders_C[[#This Row],[Unit_Price]]*Orders_C[[#This Row],[Quantity]])-Orders_C[[#This Row],[Discount]]+Orders_C[[#This Row],[Tax]]</f>
        <v>1150.0999999999999</v>
      </c>
      <c r="AD3827" t="str">
        <f>IF(COUNTIF(Orders_C[[#All],[Customer_ID]],Orders_C[[#This Row],[Customer_ID]])&gt;1,"Repeat","New")</f>
        <v>Repeat</v>
      </c>
      <c r="AE3827" t="str" cm="1">
        <f t="array" ref="AE3827">_xlfn.XLOOKUP(Orders_C[[#This Row],[Store_ID]],Stores_c[[#All],[Store_ID]],Stores_c[[#All],[City]])</f>
        <v>East Johnport</v>
      </c>
      <c r="AF3827" t="str" cm="1">
        <f t="array" ref="AF3827">_xlfn.XLOOKUP(Orders_C[[#This Row],[Store_ID]],Stores_c[[#All],[Store_ID]],Stores_c[[#All],[Manager_Name]])</f>
        <v>Mr. Matthew Murillo III</v>
      </c>
      <c r="AG3827" t="str" cm="1">
        <f t="array" ref="AG3827">_xlfn.XLOOKUP(Orders_C[[#This Row],[Store_ID]],Stores_c[[#All],[Store_ID]],Stores_c[[#All],[Store_Type]])</f>
        <v>Street</v>
      </c>
    </row>
    <row r="3828" spans="1:33" x14ac:dyDescent="0.25">
      <c r="A3828">
        <v>8267</v>
      </c>
      <c r="B3828" s="1">
        <v>45827</v>
      </c>
      <c r="C3828" s="2">
        <v>0.33121527777777776</v>
      </c>
      <c r="D3828">
        <v>1055</v>
      </c>
      <c r="E3828">
        <v>217</v>
      </c>
      <c r="F3828">
        <v>410</v>
      </c>
      <c r="G3828">
        <v>306</v>
      </c>
      <c r="H3828">
        <v>3</v>
      </c>
      <c r="I3828">
        <v>378</v>
      </c>
      <c r="J3828">
        <v>10</v>
      </c>
      <c r="K3828">
        <v>18.899999999999999</v>
      </c>
      <c r="L3828">
        <v>1142.9000000000001</v>
      </c>
      <c r="M3828" t="s">
        <v>19</v>
      </c>
      <c r="N3828" t="s">
        <v>21</v>
      </c>
      <c r="O3828">
        <v>10</v>
      </c>
      <c r="P3828">
        <v>5</v>
      </c>
      <c r="Q3828" t="s">
        <v>2290</v>
      </c>
      <c r="R3828">
        <v>508</v>
      </c>
      <c r="S3828" s="3">
        <v>0.1</v>
      </c>
      <c r="T3828" s="6">
        <v>462.50000000000011</v>
      </c>
      <c r="U3828" t="s">
        <v>6340</v>
      </c>
      <c r="V3828">
        <v>2025</v>
      </c>
      <c r="W3828" t="s">
        <v>6333</v>
      </c>
      <c r="X3828" t="str">
        <f>_xlfn.XLOOKUP(Orders_C[[#This Row],[Product_ID]],Products_C[Product_ID],Products_C[Product_Name])</f>
        <v>Veg Burger</v>
      </c>
      <c r="Y3828" t="str">
        <f>_xlfn.XLOOKUP(Orders_C[[#This Row],[Product_ID]],Products_C[Product_ID],Products_C[Category])</f>
        <v>Burger</v>
      </c>
      <c r="Z3828" t="str">
        <f>_xlfn.XLOOKUP(Orders_C[[#This Row],[Store_ID]],Stores_c[Store_ID],Stores_c[City])</f>
        <v>West Rebecca</v>
      </c>
      <c r="AA3828" t="str">
        <f>_xlfn.XLOOKUP(Orders_C[[#This Row],[Customer_ID]],Customers_c[Customer_ID],Customers_c[Customer_Name])</f>
        <v>Mary Pennington</v>
      </c>
      <c r="AB3828" s="6">
        <f>Orders_C[[#This Row],[Quantity]]*Orders_C[[#This Row],[Unit_Price]]*(1-Orders_C[[#This Row],[Discount %]])+Orders_C[[#This Row],[Tax]]</f>
        <v>1039.5</v>
      </c>
      <c r="AC3828" s="9">
        <f>(Orders_C[[#This Row],[Unit_Price]]*Orders_C[[#This Row],[Quantity]])-Orders_C[[#This Row],[Discount]]+Orders_C[[#This Row],[Tax]]</f>
        <v>1142.9000000000001</v>
      </c>
      <c r="AD3828" t="str">
        <f>IF(COUNTIF(Orders_C[[#All],[Customer_ID]],Orders_C[[#This Row],[Customer_ID]])&gt;1,"Repeat","New")</f>
        <v>Repeat</v>
      </c>
      <c r="AE3828" t="str" cm="1">
        <f t="array" ref="AE3828">_xlfn.XLOOKUP(Orders_C[[#This Row],[Store_ID]],Stores_c[[#All],[Store_ID]],Stores_c[[#All],[City]])</f>
        <v>West Rebecca</v>
      </c>
      <c r="AF3828" t="str" cm="1">
        <f t="array" ref="AF3828">_xlfn.XLOOKUP(Orders_C[[#This Row],[Store_ID]],Stores_c[[#All],[Store_ID]],Stores_c[[#All],[Manager_Name]])</f>
        <v>Albert Smith</v>
      </c>
      <c r="AG3828" t="str" cm="1">
        <f t="array" ref="AG3828">_xlfn.XLOOKUP(Orders_C[[#This Row],[Store_ID]],Stores_c[[#All],[Store_ID]],Stores_c[[#All],[Store_Type]])</f>
        <v>Mall</v>
      </c>
    </row>
    <row r="3829" spans="1:33" x14ac:dyDescent="0.25">
      <c r="A3829">
        <v>9804</v>
      </c>
      <c r="B3829" s="1">
        <v>45841</v>
      </c>
      <c r="C3829" s="2">
        <v>0.12557870370370369</v>
      </c>
      <c r="D3829">
        <v>1827</v>
      </c>
      <c r="E3829">
        <v>202</v>
      </c>
      <c r="F3829">
        <v>467</v>
      </c>
      <c r="G3829">
        <v>309</v>
      </c>
      <c r="H3829">
        <v>3</v>
      </c>
      <c r="I3829">
        <v>378</v>
      </c>
      <c r="J3829">
        <v>10</v>
      </c>
      <c r="K3829">
        <v>18.899999999999999</v>
      </c>
      <c r="L3829">
        <v>1142.9000000000001</v>
      </c>
      <c r="M3829" t="s">
        <v>20</v>
      </c>
      <c r="N3829" t="s">
        <v>22</v>
      </c>
      <c r="O3829">
        <v>16</v>
      </c>
      <c r="P3829">
        <v>1</v>
      </c>
      <c r="Q3829" t="s">
        <v>3827</v>
      </c>
      <c r="R3829">
        <v>508</v>
      </c>
      <c r="S3829" s="3">
        <v>0.1</v>
      </c>
      <c r="T3829" s="6">
        <v>462.50000000000011</v>
      </c>
      <c r="U3829" t="s">
        <v>6341</v>
      </c>
      <c r="V3829">
        <v>2025</v>
      </c>
      <c r="W3829" t="s">
        <v>6333</v>
      </c>
      <c r="X3829" t="str">
        <f>_xlfn.XLOOKUP(Orders_C[[#This Row],[Product_ID]],Products_C[Product_ID],Products_C[Product_Name])</f>
        <v>Chicken Bucket</v>
      </c>
      <c r="Y3829" t="str">
        <f>_xlfn.XLOOKUP(Orders_C[[#This Row],[Product_ID]],Products_C[Product_ID],Products_C[Category])</f>
        <v>Dessert</v>
      </c>
      <c r="Z3829" t="str">
        <f>_xlfn.XLOOKUP(Orders_C[[#This Row],[Store_ID]],Stores_c[Store_ID],Stores_c[City])</f>
        <v>Rebekahside</v>
      </c>
      <c r="AA3829" t="str">
        <f>_xlfn.XLOOKUP(Orders_C[[#This Row],[Customer_ID]],Customers_c[Customer_ID],Customers_c[Customer_Name])</f>
        <v>Barbara Harvey</v>
      </c>
      <c r="AB3829" s="6">
        <f>Orders_C[[#This Row],[Quantity]]*Orders_C[[#This Row],[Unit_Price]]*(1-Orders_C[[#This Row],[Discount %]])+Orders_C[[#This Row],[Tax]]</f>
        <v>1039.5</v>
      </c>
      <c r="AC3829" s="9">
        <f>(Orders_C[[#This Row],[Unit_Price]]*Orders_C[[#This Row],[Quantity]])-Orders_C[[#This Row],[Discount]]+Orders_C[[#This Row],[Tax]]</f>
        <v>1142.9000000000001</v>
      </c>
      <c r="AD3829" t="str">
        <f>IF(COUNTIF(Orders_C[[#All],[Customer_ID]],Orders_C[[#This Row],[Customer_ID]])&gt;1,"Repeat","New")</f>
        <v>Repeat</v>
      </c>
      <c r="AE3829" t="str" cm="1">
        <f t="array" ref="AE3829">_xlfn.XLOOKUP(Orders_C[[#This Row],[Store_ID]],Stores_c[[#All],[Store_ID]],Stores_c[[#All],[City]])</f>
        <v>Rebekahside</v>
      </c>
      <c r="AF3829" t="str" cm="1">
        <f t="array" ref="AF3829">_xlfn.XLOOKUP(Orders_C[[#This Row],[Store_ID]],Stores_c[[#All],[Store_ID]],Stores_c[[#All],[Manager_Name]])</f>
        <v>Mark Ray</v>
      </c>
      <c r="AG3829" t="str" cm="1">
        <f t="array" ref="AG3829">_xlfn.XLOOKUP(Orders_C[[#This Row],[Store_ID]],Stores_c[[#All],[Store_ID]],Stores_c[[#All],[Store_Type]])</f>
        <v>Drive-Thru</v>
      </c>
    </row>
    <row r="3830" spans="1:33" x14ac:dyDescent="0.25">
      <c r="A3830">
        <v>10026</v>
      </c>
      <c r="B3830" s="1">
        <v>45723</v>
      </c>
      <c r="C3830" s="2">
        <v>0.87790509259259264</v>
      </c>
      <c r="D3830">
        <v>1738</v>
      </c>
      <c r="E3830">
        <v>224</v>
      </c>
      <c r="F3830">
        <v>440</v>
      </c>
      <c r="G3830">
        <v>321</v>
      </c>
      <c r="H3830">
        <v>3</v>
      </c>
      <c r="I3830">
        <v>378</v>
      </c>
      <c r="J3830">
        <v>10</v>
      </c>
      <c r="K3830">
        <v>18.899999999999999</v>
      </c>
      <c r="L3830">
        <v>1142.9000000000001</v>
      </c>
      <c r="M3830" t="s">
        <v>20</v>
      </c>
      <c r="N3830" t="s">
        <v>21</v>
      </c>
      <c r="O3830">
        <v>36</v>
      </c>
      <c r="P3830">
        <v>1</v>
      </c>
      <c r="Q3830" t="s">
        <v>4049</v>
      </c>
      <c r="R3830">
        <v>503</v>
      </c>
      <c r="S3830" s="3">
        <v>0.1</v>
      </c>
      <c r="T3830" s="6">
        <v>462.50000000000011</v>
      </c>
      <c r="U3830" t="s">
        <v>6334</v>
      </c>
      <c r="V3830">
        <v>2025</v>
      </c>
      <c r="W3830" t="s">
        <v>6329</v>
      </c>
      <c r="X3830" t="str">
        <f>_xlfn.XLOOKUP(Orders_C[[#This Row],[Product_ID]],Products_C[Product_ID],Products_C[Product_Name])</f>
        <v>Cold Coffee</v>
      </c>
      <c r="Y3830" t="str">
        <f>_xlfn.XLOOKUP(Orders_C[[#This Row],[Product_ID]],Products_C[Product_ID],Products_C[Category])</f>
        <v>Dessert</v>
      </c>
      <c r="Z3830" t="str">
        <f>_xlfn.XLOOKUP(Orders_C[[#This Row],[Store_ID]],Stores_c[Store_ID],Stores_c[City])</f>
        <v>Valdezton</v>
      </c>
      <c r="AA3830" t="str">
        <f>_xlfn.XLOOKUP(Orders_C[[#This Row],[Customer_ID]],Customers_c[Customer_ID],Customers_c[Customer_Name])</f>
        <v>Jeffrey Buck</v>
      </c>
      <c r="AB3830" s="6">
        <f>Orders_C[[#This Row],[Quantity]]*Orders_C[[#This Row],[Unit_Price]]*(1-Orders_C[[#This Row],[Discount %]])+Orders_C[[#This Row],[Tax]]</f>
        <v>1039.5</v>
      </c>
      <c r="AC3830" s="9">
        <f>(Orders_C[[#This Row],[Unit_Price]]*Orders_C[[#This Row],[Quantity]])-Orders_C[[#This Row],[Discount]]+Orders_C[[#This Row],[Tax]]</f>
        <v>1142.9000000000001</v>
      </c>
      <c r="AD3830" t="str">
        <f>IF(COUNTIF(Orders_C[[#All],[Customer_ID]],Orders_C[[#This Row],[Customer_ID]])&gt;1,"Repeat","New")</f>
        <v>Repeat</v>
      </c>
      <c r="AE3830" t="str" cm="1">
        <f t="array" ref="AE3830">_xlfn.XLOOKUP(Orders_C[[#This Row],[Store_ID]],Stores_c[[#All],[Store_ID]],Stores_c[[#All],[City]])</f>
        <v>Valdezton</v>
      </c>
      <c r="AF3830" t="str" cm="1">
        <f t="array" ref="AF3830">_xlfn.XLOOKUP(Orders_C[[#This Row],[Store_ID]],Stores_c[[#All],[Store_ID]],Stores_c[[#All],[Manager_Name]])</f>
        <v>John Rodriguez</v>
      </c>
      <c r="AG3830" t="str" cm="1">
        <f t="array" ref="AG3830">_xlfn.XLOOKUP(Orders_C[[#This Row],[Store_ID]],Stores_c[[#All],[Store_ID]],Stores_c[[#All],[Store_Type]])</f>
        <v>Street</v>
      </c>
    </row>
    <row r="3831" spans="1:33" x14ac:dyDescent="0.25">
      <c r="A3831">
        <v>10063</v>
      </c>
      <c r="B3831" s="1">
        <v>46059</v>
      </c>
      <c r="C3831" s="2">
        <v>4.9756944444444444E-2</v>
      </c>
      <c r="D3831">
        <v>1194</v>
      </c>
      <c r="E3831">
        <v>206</v>
      </c>
      <c r="F3831">
        <v>499</v>
      </c>
      <c r="G3831">
        <v>315</v>
      </c>
      <c r="H3831">
        <v>3</v>
      </c>
      <c r="I3831">
        <v>374</v>
      </c>
      <c r="J3831">
        <v>5</v>
      </c>
      <c r="K3831">
        <v>18.7</v>
      </c>
      <c r="L3831">
        <v>1135.7</v>
      </c>
      <c r="M3831" t="s">
        <v>20</v>
      </c>
      <c r="N3831" t="s">
        <v>21</v>
      </c>
      <c r="O3831">
        <v>32</v>
      </c>
      <c r="P3831">
        <v>2</v>
      </c>
      <c r="Q3831" t="s">
        <v>4086</v>
      </c>
      <c r="R3831">
        <v>501</v>
      </c>
      <c r="S3831" s="3">
        <v>0.05</v>
      </c>
      <c r="T3831" s="6">
        <v>462.50000000000011</v>
      </c>
      <c r="U3831" t="s">
        <v>6338</v>
      </c>
      <c r="V3831">
        <v>2026</v>
      </c>
      <c r="W3831" t="s">
        <v>6329</v>
      </c>
      <c r="X3831" t="str">
        <f>_xlfn.XLOOKUP(Orders_C[[#This Row],[Product_ID]],Products_C[Product_ID],Products_C[Product_Name])</f>
        <v>Popcorn Chicken</v>
      </c>
      <c r="Y3831" t="str">
        <f>_xlfn.XLOOKUP(Orders_C[[#This Row],[Product_ID]],Products_C[Product_ID],Products_C[Category])</f>
        <v>Beverage</v>
      </c>
      <c r="Z3831" t="str">
        <f>_xlfn.XLOOKUP(Orders_C[[#This Row],[Store_ID]],Stores_c[Store_ID],Stores_c[City])</f>
        <v>West Matthew</v>
      </c>
      <c r="AA3831" t="str">
        <f>_xlfn.XLOOKUP(Orders_C[[#This Row],[Customer_ID]],Customers_c[Customer_ID],Customers_c[Customer_Name])</f>
        <v>Brittany Hawkins</v>
      </c>
      <c r="AB3831" s="6">
        <f>Orders_C[[#This Row],[Quantity]]*Orders_C[[#This Row],[Unit_Price]]*(1-Orders_C[[#This Row],[Discount %]])+Orders_C[[#This Row],[Tax]]</f>
        <v>1084.5999999999999</v>
      </c>
      <c r="AC3831" s="9">
        <f>(Orders_C[[#This Row],[Unit_Price]]*Orders_C[[#This Row],[Quantity]])-Orders_C[[#This Row],[Discount]]+Orders_C[[#This Row],[Tax]]</f>
        <v>1135.7</v>
      </c>
      <c r="AD3831" t="str">
        <f>IF(COUNTIF(Orders_C[[#All],[Customer_ID]],Orders_C[[#This Row],[Customer_ID]])&gt;1,"Repeat","New")</f>
        <v>Repeat</v>
      </c>
      <c r="AE3831" t="str" cm="1">
        <f t="array" ref="AE3831">_xlfn.XLOOKUP(Orders_C[[#This Row],[Store_ID]],Stores_c[[#All],[Store_ID]],Stores_c[[#All],[City]])</f>
        <v>West Matthew</v>
      </c>
      <c r="AF3831" t="str" cm="1">
        <f t="array" ref="AF3831">_xlfn.XLOOKUP(Orders_C[[#This Row],[Store_ID]],Stores_c[[#All],[Store_ID]],Stores_c[[#All],[Manager_Name]])</f>
        <v>Miguel Kidd</v>
      </c>
      <c r="AG3831" t="str" cm="1">
        <f t="array" ref="AG3831">_xlfn.XLOOKUP(Orders_C[[#This Row],[Store_ID]],Stores_c[[#All],[Store_ID]],Stores_c[[#All],[Store_Type]])</f>
        <v>Drive-Thru</v>
      </c>
    </row>
    <row r="3832" spans="1:33" x14ac:dyDescent="0.25">
      <c r="A3832">
        <v>10535</v>
      </c>
      <c r="B3832" s="1">
        <v>45886</v>
      </c>
      <c r="C3832" s="2">
        <v>0.99487268518518523</v>
      </c>
      <c r="D3832">
        <v>1352</v>
      </c>
      <c r="E3832">
        <v>216</v>
      </c>
      <c r="F3832">
        <v>497</v>
      </c>
      <c r="G3832">
        <v>336</v>
      </c>
      <c r="H3832">
        <v>3</v>
      </c>
      <c r="I3832">
        <v>374</v>
      </c>
      <c r="J3832">
        <v>5</v>
      </c>
      <c r="K3832">
        <v>18.7</v>
      </c>
      <c r="L3832">
        <v>1135.7</v>
      </c>
      <c r="M3832" t="s">
        <v>18</v>
      </c>
      <c r="N3832" t="s">
        <v>22</v>
      </c>
      <c r="O3832">
        <v>47</v>
      </c>
      <c r="P3832">
        <v>3</v>
      </c>
      <c r="Q3832" t="s">
        <v>4558</v>
      </c>
      <c r="R3832">
        <v>502</v>
      </c>
      <c r="S3832" s="3">
        <v>0.05</v>
      </c>
      <c r="T3832" s="6">
        <v>462.50000000000011</v>
      </c>
      <c r="U3832" t="s">
        <v>6342</v>
      </c>
      <c r="V3832">
        <v>2025</v>
      </c>
      <c r="W3832" t="s">
        <v>6331</v>
      </c>
      <c r="X3832" t="str">
        <f>_xlfn.XLOOKUP(Orders_C[[#This Row],[Product_ID]],Products_C[Product_ID],Products_C[Product_Name])</f>
        <v>Chicken Bucket</v>
      </c>
      <c r="Y3832" t="str">
        <f>_xlfn.XLOOKUP(Orders_C[[#This Row],[Product_ID]],Products_C[Product_ID],Products_C[Category])</f>
        <v>Dessert</v>
      </c>
      <c r="Z3832" t="str">
        <f>_xlfn.XLOOKUP(Orders_C[[#This Row],[Store_ID]],Stores_c[Store_ID],Stores_c[City])</f>
        <v>Garciaview</v>
      </c>
      <c r="AA3832" t="str">
        <f>_xlfn.XLOOKUP(Orders_C[[#This Row],[Customer_ID]],Customers_c[Customer_ID],Customers_c[Customer_Name])</f>
        <v>Kurt Morales</v>
      </c>
      <c r="AB3832" s="6">
        <f>Orders_C[[#This Row],[Quantity]]*Orders_C[[#This Row],[Unit_Price]]*(1-Orders_C[[#This Row],[Discount %]])+Orders_C[[#This Row],[Tax]]</f>
        <v>1084.5999999999999</v>
      </c>
      <c r="AC3832" s="9">
        <f>(Orders_C[[#This Row],[Unit_Price]]*Orders_C[[#This Row],[Quantity]])-Orders_C[[#This Row],[Discount]]+Orders_C[[#This Row],[Tax]]</f>
        <v>1135.7</v>
      </c>
      <c r="AD3832" t="str">
        <f>IF(COUNTIF(Orders_C[[#All],[Customer_ID]],Orders_C[[#This Row],[Customer_ID]])&gt;1,"Repeat","New")</f>
        <v>Repeat</v>
      </c>
      <c r="AE3832" t="str" cm="1">
        <f t="array" ref="AE3832">_xlfn.XLOOKUP(Orders_C[[#This Row],[Store_ID]],Stores_c[[#All],[Store_ID]],Stores_c[[#All],[City]])</f>
        <v>Garciaview</v>
      </c>
      <c r="AF3832" t="str" cm="1">
        <f t="array" ref="AF3832">_xlfn.XLOOKUP(Orders_C[[#This Row],[Store_ID]],Stores_c[[#All],[Store_ID]],Stores_c[[#All],[Manager_Name]])</f>
        <v>Karina Washington</v>
      </c>
      <c r="AG3832" t="str" cm="1">
        <f t="array" ref="AG3832">_xlfn.XLOOKUP(Orders_C[[#This Row],[Store_ID]],Stores_c[[#All],[Store_ID]],Stores_c[[#All],[Store_Type]])</f>
        <v>Drive-Thru</v>
      </c>
    </row>
    <row r="3833" spans="1:33" x14ac:dyDescent="0.25">
      <c r="A3833">
        <v>9294</v>
      </c>
      <c r="B3833" s="1">
        <v>45768</v>
      </c>
      <c r="C3833" s="2">
        <v>0.11832175925925927</v>
      </c>
      <c r="D3833">
        <v>1792</v>
      </c>
      <c r="E3833">
        <v>220</v>
      </c>
      <c r="F3833">
        <v>438</v>
      </c>
      <c r="G3833">
        <v>301</v>
      </c>
      <c r="H3833">
        <v>4</v>
      </c>
      <c r="I3833">
        <v>290</v>
      </c>
      <c r="J3833">
        <v>15</v>
      </c>
      <c r="K3833">
        <v>14.5</v>
      </c>
      <c r="L3833">
        <v>1159.5</v>
      </c>
      <c r="M3833" t="s">
        <v>18</v>
      </c>
      <c r="N3833" t="s">
        <v>21</v>
      </c>
      <c r="O3833">
        <v>29</v>
      </c>
      <c r="P3833">
        <v>1</v>
      </c>
      <c r="Q3833" t="s">
        <v>3317</v>
      </c>
      <c r="R3833">
        <v>502</v>
      </c>
      <c r="S3833" s="3">
        <v>0.15</v>
      </c>
      <c r="T3833" s="6">
        <v>463.5</v>
      </c>
      <c r="U3833" t="s">
        <v>6337</v>
      </c>
      <c r="V3833">
        <v>2025</v>
      </c>
      <c r="W3833" t="s">
        <v>6329</v>
      </c>
      <c r="X3833" t="str">
        <f>_xlfn.XLOOKUP(Orders_C[[#This Row],[Product_ID]],Products_C[Product_ID],Products_C[Product_Name])</f>
        <v>Krushers</v>
      </c>
      <c r="Y3833" t="str">
        <f>_xlfn.XLOOKUP(Orders_C[[#This Row],[Product_ID]],Products_C[Product_ID],Products_C[Category])</f>
        <v>Burger</v>
      </c>
      <c r="Z3833" t="str">
        <f>_xlfn.XLOOKUP(Orders_C[[#This Row],[Store_ID]],Stores_c[Store_ID],Stores_c[City])</f>
        <v>Williamborough</v>
      </c>
      <c r="AA3833" t="str">
        <f>_xlfn.XLOOKUP(Orders_C[[#This Row],[Customer_ID]],Customers_c[Customer_ID],Customers_c[Customer_Name])</f>
        <v>Erika Wagner</v>
      </c>
      <c r="AB3833" s="6">
        <f>Orders_C[[#This Row],[Quantity]]*Orders_C[[#This Row],[Unit_Price]]*(1-Orders_C[[#This Row],[Discount %]])+Orders_C[[#This Row],[Tax]]</f>
        <v>1000.5</v>
      </c>
      <c r="AC3833" s="9">
        <f>(Orders_C[[#This Row],[Unit_Price]]*Orders_C[[#This Row],[Quantity]])-Orders_C[[#This Row],[Discount]]+Orders_C[[#This Row],[Tax]]</f>
        <v>1159.5</v>
      </c>
      <c r="AD3833" t="str">
        <f>IF(COUNTIF(Orders_C[[#All],[Customer_ID]],Orders_C[[#This Row],[Customer_ID]])&gt;1,"Repeat","New")</f>
        <v>Repeat</v>
      </c>
      <c r="AE3833" t="str" cm="1">
        <f t="array" ref="AE3833">_xlfn.XLOOKUP(Orders_C[[#This Row],[Store_ID]],Stores_c[[#All],[Store_ID]],Stores_c[[#All],[City]])</f>
        <v>Williamborough</v>
      </c>
      <c r="AF3833" t="str" cm="1">
        <f t="array" ref="AF3833">_xlfn.XLOOKUP(Orders_C[[#This Row],[Store_ID]],Stores_c[[#All],[Store_ID]],Stores_c[[#All],[Manager_Name]])</f>
        <v>Michael Mcbride</v>
      </c>
      <c r="AG3833" t="str" cm="1">
        <f t="array" ref="AG3833">_xlfn.XLOOKUP(Orders_C[[#This Row],[Store_ID]],Stores_c[[#All],[Store_ID]],Stores_c[[#All],[Store_Type]])</f>
        <v>Mall</v>
      </c>
    </row>
    <row r="3834" spans="1:33" x14ac:dyDescent="0.25">
      <c r="A3834">
        <v>6385</v>
      </c>
      <c r="B3834" s="1">
        <v>45753</v>
      </c>
      <c r="C3834" s="2">
        <v>0.5342824074074074</v>
      </c>
      <c r="D3834">
        <v>1057</v>
      </c>
      <c r="E3834">
        <v>224</v>
      </c>
      <c r="F3834">
        <v>538</v>
      </c>
      <c r="G3834">
        <v>308</v>
      </c>
      <c r="H3834">
        <v>4</v>
      </c>
      <c r="I3834">
        <v>287</v>
      </c>
      <c r="J3834">
        <v>10</v>
      </c>
      <c r="K3834">
        <v>14.35</v>
      </c>
      <c r="L3834">
        <v>1152.3499999999999</v>
      </c>
      <c r="M3834" t="s">
        <v>20</v>
      </c>
      <c r="N3834" t="s">
        <v>22</v>
      </c>
      <c r="O3834">
        <v>28</v>
      </c>
      <c r="P3834">
        <v>5</v>
      </c>
      <c r="Q3834" t="s">
        <v>408</v>
      </c>
      <c r="R3834">
        <v>505</v>
      </c>
      <c r="S3834" s="3">
        <v>0.1</v>
      </c>
      <c r="T3834" s="6">
        <v>463.54999999999995</v>
      </c>
      <c r="U3834" t="s">
        <v>6337</v>
      </c>
      <c r="V3834">
        <v>2025</v>
      </c>
      <c r="W3834" t="s">
        <v>6329</v>
      </c>
      <c r="X3834" t="str">
        <f>_xlfn.XLOOKUP(Orders_C[[#This Row],[Product_ID]],Products_C[Product_ID],Products_C[Product_Name])</f>
        <v>Zinger Burger</v>
      </c>
      <c r="Y3834" t="str">
        <f>_xlfn.XLOOKUP(Orders_C[[#This Row],[Product_ID]],Products_C[Product_ID],Products_C[Category])</f>
        <v>Beverage</v>
      </c>
      <c r="Z3834" t="str">
        <f>_xlfn.XLOOKUP(Orders_C[[#This Row],[Store_ID]],Stores_c[Store_ID],Stores_c[City])</f>
        <v>Valdezton</v>
      </c>
      <c r="AA3834" t="str">
        <f>_xlfn.XLOOKUP(Orders_C[[#This Row],[Customer_ID]],Customers_c[Customer_ID],Customers_c[Customer_Name])</f>
        <v>Erin Thornton</v>
      </c>
      <c r="AB3834" s="6">
        <f>Orders_C[[#This Row],[Quantity]]*Orders_C[[#This Row],[Unit_Price]]*(1-Orders_C[[#This Row],[Discount %]])+Orders_C[[#This Row],[Tax]]</f>
        <v>1047.55</v>
      </c>
      <c r="AC3834" s="9">
        <f>(Orders_C[[#This Row],[Unit_Price]]*Orders_C[[#This Row],[Quantity]])-Orders_C[[#This Row],[Discount]]+Orders_C[[#This Row],[Tax]]</f>
        <v>1152.3499999999999</v>
      </c>
      <c r="AD3834" t="str">
        <f>IF(COUNTIF(Orders_C[[#All],[Customer_ID]],Orders_C[[#This Row],[Customer_ID]])&gt;1,"Repeat","New")</f>
        <v>Repeat</v>
      </c>
      <c r="AE3834" t="str" cm="1">
        <f t="array" ref="AE3834">_xlfn.XLOOKUP(Orders_C[[#This Row],[Store_ID]],Stores_c[[#All],[Store_ID]],Stores_c[[#All],[City]])</f>
        <v>Valdezton</v>
      </c>
      <c r="AF3834" t="str" cm="1">
        <f t="array" ref="AF3834">_xlfn.XLOOKUP(Orders_C[[#This Row],[Store_ID]],Stores_c[[#All],[Store_ID]],Stores_c[[#All],[Manager_Name]])</f>
        <v>John Rodriguez</v>
      </c>
      <c r="AG3834" t="str" cm="1">
        <f t="array" ref="AG3834">_xlfn.XLOOKUP(Orders_C[[#This Row],[Store_ID]],Stores_c[[#All],[Store_ID]],Stores_c[[#All],[Store_Type]])</f>
        <v>Street</v>
      </c>
    </row>
    <row r="3835" spans="1:33" x14ac:dyDescent="0.25">
      <c r="A3835">
        <v>6545</v>
      </c>
      <c r="B3835" s="1">
        <v>45941</v>
      </c>
      <c r="C3835" s="2">
        <v>0.45833333333333331</v>
      </c>
      <c r="D3835">
        <v>1060</v>
      </c>
      <c r="E3835">
        <v>214</v>
      </c>
      <c r="F3835">
        <v>442</v>
      </c>
      <c r="G3835">
        <v>318</v>
      </c>
      <c r="H3835">
        <v>3</v>
      </c>
      <c r="I3835">
        <v>375</v>
      </c>
      <c r="J3835">
        <v>5</v>
      </c>
      <c r="K3835">
        <v>18.75</v>
      </c>
      <c r="L3835">
        <v>1138.75</v>
      </c>
      <c r="M3835" t="s">
        <v>19</v>
      </c>
      <c r="N3835" t="s">
        <v>22</v>
      </c>
      <c r="O3835">
        <v>12</v>
      </c>
      <c r="P3835">
        <v>4</v>
      </c>
      <c r="Q3835" t="s">
        <v>568</v>
      </c>
      <c r="R3835">
        <v>510</v>
      </c>
      <c r="S3835" s="3">
        <v>0.05</v>
      </c>
      <c r="T3835" s="6">
        <v>463.75</v>
      </c>
      <c r="U3835" t="s">
        <v>6332</v>
      </c>
      <c r="V3835">
        <v>2025</v>
      </c>
      <c r="W3835" t="s">
        <v>6333</v>
      </c>
      <c r="X3835" t="str">
        <f>_xlfn.XLOOKUP(Orders_C[[#This Row],[Product_ID]],Products_C[Product_ID],Products_C[Product_Name])</f>
        <v>Pepsi</v>
      </c>
      <c r="Y3835" t="str">
        <f>_xlfn.XLOOKUP(Orders_C[[#This Row],[Product_ID]],Products_C[Product_ID],Products_C[Category])</f>
        <v>Burger</v>
      </c>
      <c r="Z3835" t="str">
        <f>_xlfn.XLOOKUP(Orders_C[[#This Row],[Store_ID]],Stores_c[Store_ID],Stores_c[City])</f>
        <v>New Robert</v>
      </c>
      <c r="AA3835" t="str">
        <f>_xlfn.XLOOKUP(Orders_C[[#This Row],[Customer_ID]],Customers_c[Customer_ID],Customers_c[Customer_Name])</f>
        <v>Steven Jones</v>
      </c>
      <c r="AB3835" s="6">
        <f>Orders_C[[#This Row],[Quantity]]*Orders_C[[#This Row],[Unit_Price]]*(1-Orders_C[[#This Row],[Discount %]])+Orders_C[[#This Row],[Tax]]</f>
        <v>1087.5</v>
      </c>
      <c r="AC3835" s="9">
        <f>(Orders_C[[#This Row],[Unit_Price]]*Orders_C[[#This Row],[Quantity]])-Orders_C[[#This Row],[Discount]]+Orders_C[[#This Row],[Tax]]</f>
        <v>1138.75</v>
      </c>
      <c r="AD3835" t="str">
        <f>IF(COUNTIF(Orders_C[[#All],[Customer_ID]],Orders_C[[#This Row],[Customer_ID]])&gt;1,"Repeat","New")</f>
        <v>Repeat</v>
      </c>
      <c r="AE3835" t="str" cm="1">
        <f t="array" ref="AE3835">_xlfn.XLOOKUP(Orders_C[[#This Row],[Store_ID]],Stores_c[[#All],[Store_ID]],Stores_c[[#All],[City]])</f>
        <v>New Robert</v>
      </c>
      <c r="AF3835" t="str" cm="1">
        <f t="array" ref="AF3835">_xlfn.XLOOKUP(Orders_C[[#This Row],[Store_ID]],Stores_c[[#All],[Store_ID]],Stores_c[[#All],[Manager_Name]])</f>
        <v>Krista Webb</v>
      </c>
      <c r="AG3835" t="str" cm="1">
        <f t="array" ref="AG3835">_xlfn.XLOOKUP(Orders_C[[#This Row],[Store_ID]],Stores_c[[#All],[Store_ID]],Stores_c[[#All],[Store_Type]])</f>
        <v>Drive-Thru</v>
      </c>
    </row>
    <row r="3836" spans="1:33" x14ac:dyDescent="0.25">
      <c r="A3836">
        <v>8061</v>
      </c>
      <c r="B3836" s="1">
        <v>45823</v>
      </c>
      <c r="C3836" s="2">
        <v>0.69078703703703703</v>
      </c>
      <c r="D3836">
        <v>1076</v>
      </c>
      <c r="E3836">
        <v>218</v>
      </c>
      <c r="F3836">
        <v>507</v>
      </c>
      <c r="G3836">
        <v>301</v>
      </c>
      <c r="H3836">
        <v>3</v>
      </c>
      <c r="I3836">
        <v>383</v>
      </c>
      <c r="J3836">
        <v>15</v>
      </c>
      <c r="K3836">
        <v>19.149999999999999</v>
      </c>
      <c r="L3836">
        <v>1153.1500000000001</v>
      </c>
      <c r="M3836" t="s">
        <v>20</v>
      </c>
      <c r="N3836" t="s">
        <v>21</v>
      </c>
      <c r="O3836">
        <v>41</v>
      </c>
      <c r="P3836">
        <v>5</v>
      </c>
      <c r="Q3836" t="s">
        <v>2084</v>
      </c>
      <c r="R3836">
        <v>504</v>
      </c>
      <c r="S3836" s="3">
        <v>0.15</v>
      </c>
      <c r="T3836" s="6">
        <v>463.75000000000011</v>
      </c>
      <c r="U3836" t="s">
        <v>6340</v>
      </c>
      <c r="V3836">
        <v>2025</v>
      </c>
      <c r="W3836" t="s">
        <v>6331</v>
      </c>
      <c r="X3836" t="str">
        <f>_xlfn.XLOOKUP(Orders_C[[#This Row],[Product_ID]],Products_C[Product_ID],Products_C[Product_Name])</f>
        <v>Krushers</v>
      </c>
      <c r="Y3836" t="str">
        <f>_xlfn.XLOOKUP(Orders_C[[#This Row],[Product_ID]],Products_C[Product_ID],Products_C[Category])</f>
        <v>Burger</v>
      </c>
      <c r="Z3836" t="str">
        <f>_xlfn.XLOOKUP(Orders_C[[#This Row],[Store_ID]],Stores_c[Store_ID],Stores_c[City])</f>
        <v>East Johnport</v>
      </c>
      <c r="AA3836" t="str">
        <f>_xlfn.XLOOKUP(Orders_C[[#This Row],[Customer_ID]],Customers_c[Customer_ID],Customers_c[Customer_Name])</f>
        <v>David Perez</v>
      </c>
      <c r="AB3836" s="6">
        <f>Orders_C[[#This Row],[Quantity]]*Orders_C[[#This Row],[Unit_Price]]*(1-Orders_C[[#This Row],[Discount %]])+Orders_C[[#This Row],[Tax]]</f>
        <v>995.8</v>
      </c>
      <c r="AC3836" s="9">
        <f>(Orders_C[[#This Row],[Unit_Price]]*Orders_C[[#This Row],[Quantity]])-Orders_C[[#This Row],[Discount]]+Orders_C[[#This Row],[Tax]]</f>
        <v>1153.1500000000001</v>
      </c>
      <c r="AD3836" t="str">
        <f>IF(COUNTIF(Orders_C[[#All],[Customer_ID]],Orders_C[[#This Row],[Customer_ID]])&gt;1,"Repeat","New")</f>
        <v>Repeat</v>
      </c>
      <c r="AE3836" t="str" cm="1">
        <f t="array" ref="AE3836">_xlfn.XLOOKUP(Orders_C[[#This Row],[Store_ID]],Stores_c[[#All],[Store_ID]],Stores_c[[#All],[City]])</f>
        <v>East Johnport</v>
      </c>
      <c r="AF3836" t="str" cm="1">
        <f t="array" ref="AF3836">_xlfn.XLOOKUP(Orders_C[[#This Row],[Store_ID]],Stores_c[[#All],[Store_ID]],Stores_c[[#All],[Manager_Name]])</f>
        <v>Mr. Matthew Murillo III</v>
      </c>
      <c r="AG3836" t="str" cm="1">
        <f t="array" ref="AG3836">_xlfn.XLOOKUP(Orders_C[[#This Row],[Store_ID]],Stores_c[[#All],[Store_ID]],Stores_c[[#All],[Store_Type]])</f>
        <v>Street</v>
      </c>
    </row>
    <row r="3837" spans="1:33" x14ac:dyDescent="0.25">
      <c r="A3837">
        <v>8595</v>
      </c>
      <c r="B3837" s="1">
        <v>45885</v>
      </c>
      <c r="C3837" s="2">
        <v>6.6620370370370371E-2</v>
      </c>
      <c r="D3837">
        <v>1736</v>
      </c>
      <c r="E3837">
        <v>202</v>
      </c>
      <c r="F3837">
        <v>427</v>
      </c>
      <c r="G3837">
        <v>334</v>
      </c>
      <c r="H3837">
        <v>3</v>
      </c>
      <c r="I3837">
        <v>379</v>
      </c>
      <c r="J3837">
        <v>10</v>
      </c>
      <c r="K3837">
        <v>18.95</v>
      </c>
      <c r="L3837">
        <v>1145.95</v>
      </c>
      <c r="M3837" t="s">
        <v>20</v>
      </c>
      <c r="N3837" t="s">
        <v>23</v>
      </c>
      <c r="O3837">
        <v>30</v>
      </c>
      <c r="P3837">
        <v>1</v>
      </c>
      <c r="Q3837" t="s">
        <v>2618</v>
      </c>
      <c r="R3837">
        <v>507</v>
      </c>
      <c r="S3837" s="3">
        <v>0.1</v>
      </c>
      <c r="T3837" s="6">
        <v>463.75000000000011</v>
      </c>
      <c r="U3837" t="s">
        <v>6342</v>
      </c>
      <c r="V3837">
        <v>2025</v>
      </c>
      <c r="W3837" t="s">
        <v>6329</v>
      </c>
      <c r="X3837" t="str">
        <f>_xlfn.XLOOKUP(Orders_C[[#This Row],[Product_ID]],Products_C[Product_ID],Products_C[Product_Name])</f>
        <v>Krushers</v>
      </c>
      <c r="Y3837" t="str">
        <f>_xlfn.XLOOKUP(Orders_C[[#This Row],[Product_ID]],Products_C[Product_ID],Products_C[Category])</f>
        <v>Dessert</v>
      </c>
      <c r="Z3837" t="str">
        <f>_xlfn.XLOOKUP(Orders_C[[#This Row],[Store_ID]],Stores_c[Store_ID],Stores_c[City])</f>
        <v>Rebekahside</v>
      </c>
      <c r="AA3837" t="str">
        <f>_xlfn.XLOOKUP(Orders_C[[#This Row],[Customer_ID]],Customers_c[Customer_ID],Customers_c[Customer_Name])</f>
        <v>Christopher Hale</v>
      </c>
      <c r="AB3837" s="6">
        <f>Orders_C[[#This Row],[Quantity]]*Orders_C[[#This Row],[Unit_Price]]*(1-Orders_C[[#This Row],[Discount %]])+Orders_C[[#This Row],[Tax]]</f>
        <v>1042.25</v>
      </c>
      <c r="AC3837" s="9">
        <f>(Orders_C[[#This Row],[Unit_Price]]*Orders_C[[#This Row],[Quantity]])-Orders_C[[#This Row],[Discount]]+Orders_C[[#This Row],[Tax]]</f>
        <v>1145.95</v>
      </c>
      <c r="AD3837" t="str">
        <f>IF(COUNTIF(Orders_C[[#All],[Customer_ID]],Orders_C[[#This Row],[Customer_ID]])&gt;1,"Repeat","New")</f>
        <v>Repeat</v>
      </c>
      <c r="AE3837" t="str" cm="1">
        <f t="array" ref="AE3837">_xlfn.XLOOKUP(Orders_C[[#This Row],[Store_ID]],Stores_c[[#All],[Store_ID]],Stores_c[[#All],[City]])</f>
        <v>Rebekahside</v>
      </c>
      <c r="AF3837" t="str" cm="1">
        <f t="array" ref="AF3837">_xlfn.XLOOKUP(Orders_C[[#This Row],[Store_ID]],Stores_c[[#All],[Store_ID]],Stores_c[[#All],[Manager_Name]])</f>
        <v>Mark Ray</v>
      </c>
      <c r="AG3837" t="str" cm="1">
        <f t="array" ref="AG3837">_xlfn.XLOOKUP(Orders_C[[#This Row],[Store_ID]],Stores_c[[#All],[Store_ID]],Stores_c[[#All],[Store_Type]])</f>
        <v>Drive-Thru</v>
      </c>
    </row>
    <row r="3838" spans="1:33" x14ac:dyDescent="0.25">
      <c r="A3838">
        <v>8243</v>
      </c>
      <c r="B3838" s="1">
        <v>45820</v>
      </c>
      <c r="C3838" s="2">
        <v>0.73631944444444442</v>
      </c>
      <c r="D3838">
        <v>1261</v>
      </c>
      <c r="E3838">
        <v>205</v>
      </c>
      <c r="F3838">
        <v>498</v>
      </c>
      <c r="G3838">
        <v>317</v>
      </c>
      <c r="H3838">
        <v>3</v>
      </c>
      <c r="I3838">
        <v>376</v>
      </c>
      <c r="J3838">
        <v>5</v>
      </c>
      <c r="K3838">
        <v>18.8</v>
      </c>
      <c r="L3838">
        <v>1141.8</v>
      </c>
      <c r="M3838" t="s">
        <v>18</v>
      </c>
      <c r="N3838" t="s">
        <v>22</v>
      </c>
      <c r="O3838">
        <v>40</v>
      </c>
      <c r="P3838">
        <v>1</v>
      </c>
      <c r="Q3838" t="s">
        <v>2266</v>
      </c>
      <c r="R3838">
        <v>506</v>
      </c>
      <c r="S3838" s="3">
        <v>0.05</v>
      </c>
      <c r="T3838" s="6">
        <v>465</v>
      </c>
      <c r="U3838" t="s">
        <v>6340</v>
      </c>
      <c r="V3838">
        <v>2025</v>
      </c>
      <c r="W3838" t="s">
        <v>6329</v>
      </c>
      <c r="X3838" t="str">
        <f>_xlfn.XLOOKUP(Orders_C[[#This Row],[Product_ID]],Products_C[Product_ID],Products_C[Product_Name])</f>
        <v>Popcorn Chicken</v>
      </c>
      <c r="Y3838" t="str">
        <f>_xlfn.XLOOKUP(Orders_C[[#This Row],[Product_ID]],Products_C[Product_ID],Products_C[Category])</f>
        <v>Dessert</v>
      </c>
      <c r="Z3838" t="str">
        <f>_xlfn.XLOOKUP(Orders_C[[#This Row],[Store_ID]],Stores_c[Store_ID],Stores_c[City])</f>
        <v>Port Jacob</v>
      </c>
      <c r="AA3838" t="str">
        <f>_xlfn.XLOOKUP(Orders_C[[#This Row],[Customer_ID]],Customers_c[Customer_ID],Customers_c[Customer_Name])</f>
        <v>Donald Howell</v>
      </c>
      <c r="AB3838" s="6">
        <f>Orders_C[[#This Row],[Quantity]]*Orders_C[[#This Row],[Unit_Price]]*(1-Orders_C[[#This Row],[Discount %]])+Orders_C[[#This Row],[Tax]]</f>
        <v>1090.3999999999999</v>
      </c>
      <c r="AC3838" s="9">
        <f>(Orders_C[[#This Row],[Unit_Price]]*Orders_C[[#This Row],[Quantity]])-Orders_C[[#This Row],[Discount]]+Orders_C[[#This Row],[Tax]]</f>
        <v>1141.8</v>
      </c>
      <c r="AD3838" t="str">
        <f>IF(COUNTIF(Orders_C[[#All],[Customer_ID]],Orders_C[[#This Row],[Customer_ID]])&gt;1,"Repeat","New")</f>
        <v>Repeat</v>
      </c>
      <c r="AE3838" t="str" cm="1">
        <f t="array" ref="AE3838">_xlfn.XLOOKUP(Orders_C[[#This Row],[Store_ID]],Stores_c[[#All],[Store_ID]],Stores_c[[#All],[City]])</f>
        <v>Port Jacob</v>
      </c>
      <c r="AF3838" t="str" cm="1">
        <f t="array" ref="AF3838">_xlfn.XLOOKUP(Orders_C[[#This Row],[Store_ID]],Stores_c[[#All],[Store_ID]],Stores_c[[#All],[Manager_Name]])</f>
        <v>David Harris</v>
      </c>
      <c r="AG3838" t="str" cm="1">
        <f t="array" ref="AG3838">_xlfn.XLOOKUP(Orders_C[[#This Row],[Store_ID]],Stores_c[[#All],[Store_ID]],Stores_c[[#All],[Store_Type]])</f>
        <v>Mall</v>
      </c>
    </row>
    <row r="3839" spans="1:33" x14ac:dyDescent="0.25">
      <c r="A3839">
        <v>8632</v>
      </c>
      <c r="B3839" s="1">
        <v>45751</v>
      </c>
      <c r="C3839" s="2">
        <v>0.79987268518518517</v>
      </c>
      <c r="D3839">
        <v>1435</v>
      </c>
      <c r="E3839">
        <v>211</v>
      </c>
      <c r="F3839">
        <v>513</v>
      </c>
      <c r="G3839">
        <v>315</v>
      </c>
      <c r="H3839">
        <v>3</v>
      </c>
      <c r="I3839">
        <v>376</v>
      </c>
      <c r="J3839">
        <v>5</v>
      </c>
      <c r="K3839">
        <v>18.8</v>
      </c>
      <c r="L3839">
        <v>1141.8</v>
      </c>
      <c r="M3839" t="s">
        <v>20</v>
      </c>
      <c r="N3839" t="s">
        <v>21</v>
      </c>
      <c r="O3839">
        <v>54</v>
      </c>
      <c r="P3839">
        <v>1</v>
      </c>
      <c r="Q3839" t="s">
        <v>2655</v>
      </c>
      <c r="R3839">
        <v>509</v>
      </c>
      <c r="S3839" s="3">
        <v>0.05</v>
      </c>
      <c r="T3839" s="6">
        <v>465</v>
      </c>
      <c r="U3839" t="s">
        <v>6337</v>
      </c>
      <c r="V3839">
        <v>2025</v>
      </c>
      <c r="W3839" t="s">
        <v>6331</v>
      </c>
      <c r="X3839" t="str">
        <f>_xlfn.XLOOKUP(Orders_C[[#This Row],[Product_ID]],Products_C[Product_ID],Products_C[Product_Name])</f>
        <v>Popcorn Chicken</v>
      </c>
      <c r="Y3839" t="str">
        <f>_xlfn.XLOOKUP(Orders_C[[#This Row],[Product_ID]],Products_C[Product_ID],Products_C[Category])</f>
        <v>Beverage</v>
      </c>
      <c r="Z3839" t="str">
        <f>_xlfn.XLOOKUP(Orders_C[[#This Row],[Store_ID]],Stores_c[Store_ID],Stores_c[City])</f>
        <v>North Robertstad</v>
      </c>
      <c r="AA3839" t="str">
        <f>_xlfn.XLOOKUP(Orders_C[[#This Row],[Customer_ID]],Customers_c[Customer_ID],Customers_c[Customer_Name])</f>
        <v>Sarah Mcguire</v>
      </c>
      <c r="AB3839" s="6">
        <f>Orders_C[[#This Row],[Quantity]]*Orders_C[[#This Row],[Unit_Price]]*(1-Orders_C[[#This Row],[Discount %]])+Orders_C[[#This Row],[Tax]]</f>
        <v>1090.3999999999999</v>
      </c>
      <c r="AC3839" s="9">
        <f>(Orders_C[[#This Row],[Unit_Price]]*Orders_C[[#This Row],[Quantity]])-Orders_C[[#This Row],[Discount]]+Orders_C[[#This Row],[Tax]]</f>
        <v>1141.8</v>
      </c>
      <c r="AD3839" t="str">
        <f>IF(COUNTIF(Orders_C[[#All],[Customer_ID]],Orders_C[[#This Row],[Customer_ID]])&gt;1,"Repeat","New")</f>
        <v>Repeat</v>
      </c>
      <c r="AE3839" t="str" cm="1">
        <f t="array" ref="AE3839">_xlfn.XLOOKUP(Orders_C[[#This Row],[Store_ID]],Stores_c[[#All],[Store_ID]],Stores_c[[#All],[City]])</f>
        <v>North Robertstad</v>
      </c>
      <c r="AF3839" t="str" cm="1">
        <f t="array" ref="AF3839">_xlfn.XLOOKUP(Orders_C[[#This Row],[Store_ID]],Stores_c[[#All],[Store_ID]],Stores_c[[#All],[Manager_Name]])</f>
        <v>Mary Lewis</v>
      </c>
      <c r="AG3839" t="str" cm="1">
        <f t="array" ref="AG3839">_xlfn.XLOOKUP(Orders_C[[#This Row],[Store_ID]],Stores_c[[#All],[Store_ID]],Stores_c[[#All],[Store_Type]])</f>
        <v>Street</v>
      </c>
    </row>
    <row r="3840" spans="1:33" x14ac:dyDescent="0.25">
      <c r="A3840">
        <v>6932</v>
      </c>
      <c r="B3840" s="1">
        <v>45906</v>
      </c>
      <c r="C3840" s="2">
        <v>0.45937499999999998</v>
      </c>
      <c r="D3840">
        <v>1553</v>
      </c>
      <c r="E3840">
        <v>219</v>
      </c>
      <c r="F3840">
        <v>491</v>
      </c>
      <c r="G3840">
        <v>322</v>
      </c>
      <c r="H3840">
        <v>3</v>
      </c>
      <c r="I3840">
        <v>384</v>
      </c>
      <c r="J3840">
        <v>15</v>
      </c>
      <c r="K3840">
        <v>19.2</v>
      </c>
      <c r="L3840">
        <v>1156.2</v>
      </c>
      <c r="M3840" t="s">
        <v>19</v>
      </c>
      <c r="N3840" t="s">
        <v>21</v>
      </c>
      <c r="O3840">
        <v>12</v>
      </c>
      <c r="P3840">
        <v>1</v>
      </c>
      <c r="Q3840" t="s">
        <v>955</v>
      </c>
      <c r="R3840">
        <v>506</v>
      </c>
      <c r="S3840" s="3">
        <v>0.15</v>
      </c>
      <c r="T3840" s="6">
        <v>465.00000000000011</v>
      </c>
      <c r="U3840" t="s">
        <v>6335</v>
      </c>
      <c r="V3840">
        <v>2025</v>
      </c>
      <c r="W3840" t="s">
        <v>6333</v>
      </c>
      <c r="X3840" t="str">
        <f>_xlfn.XLOOKUP(Orders_C[[#This Row],[Product_ID]],Products_C[Product_ID],Products_C[Product_Name])</f>
        <v>Veg Burger</v>
      </c>
      <c r="Y3840" t="str">
        <f>_xlfn.XLOOKUP(Orders_C[[#This Row],[Product_ID]],Products_C[Product_ID],Products_C[Category])</f>
        <v>Burger</v>
      </c>
      <c r="Z3840" t="str">
        <f>_xlfn.XLOOKUP(Orders_C[[#This Row],[Store_ID]],Stores_c[Store_ID],Stores_c[City])</f>
        <v>Lake David</v>
      </c>
      <c r="AA3840" t="str">
        <f>_xlfn.XLOOKUP(Orders_C[[#This Row],[Customer_ID]],Customers_c[Customer_ID],Customers_c[Customer_Name])</f>
        <v>David Wilson</v>
      </c>
      <c r="AB3840" s="6">
        <f>Orders_C[[#This Row],[Quantity]]*Orders_C[[#This Row],[Unit_Price]]*(1-Orders_C[[#This Row],[Discount %]])+Orders_C[[#This Row],[Tax]]</f>
        <v>998.4</v>
      </c>
      <c r="AC3840" s="9">
        <f>(Orders_C[[#This Row],[Unit_Price]]*Orders_C[[#This Row],[Quantity]])-Orders_C[[#This Row],[Discount]]+Orders_C[[#This Row],[Tax]]</f>
        <v>1156.2</v>
      </c>
      <c r="AD3840" t="str">
        <f>IF(COUNTIF(Orders_C[[#All],[Customer_ID]],Orders_C[[#This Row],[Customer_ID]])&gt;1,"Repeat","New")</f>
        <v>Repeat</v>
      </c>
      <c r="AE3840" t="str" cm="1">
        <f t="array" ref="AE3840">_xlfn.XLOOKUP(Orders_C[[#This Row],[Store_ID]],Stores_c[[#All],[Store_ID]],Stores_c[[#All],[City]])</f>
        <v>Lake David</v>
      </c>
      <c r="AF3840" t="str" cm="1">
        <f t="array" ref="AF3840">_xlfn.XLOOKUP(Orders_C[[#This Row],[Store_ID]],Stores_c[[#All],[Store_ID]],Stores_c[[#All],[Manager_Name]])</f>
        <v>Joshua Hines</v>
      </c>
      <c r="AG3840" t="str" cm="1">
        <f t="array" ref="AG3840">_xlfn.XLOOKUP(Orders_C[[#This Row],[Store_ID]],Stores_c[[#All],[Store_ID]],Stores_c[[#All],[Store_Type]])</f>
        <v>Street</v>
      </c>
    </row>
    <row r="3841" spans="1:33" x14ac:dyDescent="0.25">
      <c r="A3841">
        <v>10391</v>
      </c>
      <c r="B3841" s="1">
        <v>45986</v>
      </c>
      <c r="C3841" s="2">
        <v>0.10172453703703704</v>
      </c>
      <c r="D3841">
        <v>1379</v>
      </c>
      <c r="E3841">
        <v>212</v>
      </c>
      <c r="F3841">
        <v>461</v>
      </c>
      <c r="G3841">
        <v>325</v>
      </c>
      <c r="H3841">
        <v>3</v>
      </c>
      <c r="I3841">
        <v>384</v>
      </c>
      <c r="J3841">
        <v>15</v>
      </c>
      <c r="K3841">
        <v>19.2</v>
      </c>
      <c r="L3841">
        <v>1156.2</v>
      </c>
      <c r="M3841" t="s">
        <v>19</v>
      </c>
      <c r="N3841" t="s">
        <v>21</v>
      </c>
      <c r="O3841">
        <v>52</v>
      </c>
      <c r="P3841">
        <v>2</v>
      </c>
      <c r="Q3841" t="s">
        <v>4414</v>
      </c>
      <c r="R3841">
        <v>501</v>
      </c>
      <c r="S3841" s="3">
        <v>0.15</v>
      </c>
      <c r="T3841" s="6">
        <v>465.00000000000011</v>
      </c>
      <c r="U3841" t="s">
        <v>6336</v>
      </c>
      <c r="V3841">
        <v>2025</v>
      </c>
      <c r="W3841" t="s">
        <v>6331</v>
      </c>
      <c r="X3841" t="str">
        <f>_xlfn.XLOOKUP(Orders_C[[#This Row],[Product_ID]],Products_C[Product_ID],Products_C[Product_Name])</f>
        <v>Veg Burger</v>
      </c>
      <c r="Y3841" t="str">
        <f>_xlfn.XLOOKUP(Orders_C[[#This Row],[Product_ID]],Products_C[Product_ID],Products_C[Category])</f>
        <v>Chicken</v>
      </c>
      <c r="Z3841" t="str">
        <f>_xlfn.XLOOKUP(Orders_C[[#This Row],[Store_ID]],Stores_c[Store_ID],Stores_c[City])</f>
        <v>Andrewview</v>
      </c>
      <c r="AA3841" t="str">
        <f>_xlfn.XLOOKUP(Orders_C[[#This Row],[Customer_ID]],Customers_c[Customer_ID],Customers_c[Customer_Name])</f>
        <v>Katherine White</v>
      </c>
      <c r="AB3841" s="6">
        <f>Orders_C[[#This Row],[Quantity]]*Orders_C[[#This Row],[Unit_Price]]*(1-Orders_C[[#This Row],[Discount %]])+Orders_C[[#This Row],[Tax]]</f>
        <v>998.4</v>
      </c>
      <c r="AC3841" s="9">
        <f>(Orders_C[[#This Row],[Unit_Price]]*Orders_C[[#This Row],[Quantity]])-Orders_C[[#This Row],[Discount]]+Orders_C[[#This Row],[Tax]]</f>
        <v>1156.2</v>
      </c>
      <c r="AD3841" t="str">
        <f>IF(COUNTIF(Orders_C[[#All],[Customer_ID]],Orders_C[[#This Row],[Customer_ID]])&gt;1,"Repeat","New")</f>
        <v>Repeat</v>
      </c>
      <c r="AE3841" t="str" cm="1">
        <f t="array" ref="AE3841">_xlfn.XLOOKUP(Orders_C[[#This Row],[Store_ID]],Stores_c[[#All],[Store_ID]],Stores_c[[#All],[City]])</f>
        <v>Andrewview</v>
      </c>
      <c r="AF3841" t="str" cm="1">
        <f t="array" ref="AF3841">_xlfn.XLOOKUP(Orders_C[[#This Row],[Store_ID]],Stores_c[[#All],[Store_ID]],Stores_c[[#All],[Manager_Name]])</f>
        <v>Alice Sutton</v>
      </c>
      <c r="AG3841" t="str" cm="1">
        <f t="array" ref="AG3841">_xlfn.XLOOKUP(Orders_C[[#This Row],[Store_ID]],Stores_c[[#All],[Store_ID]],Stores_c[[#All],[Store_Type]])</f>
        <v>Mall</v>
      </c>
    </row>
    <row r="3842" spans="1:33" x14ac:dyDescent="0.25">
      <c r="A3842">
        <v>7048</v>
      </c>
      <c r="B3842" s="1">
        <v>45769</v>
      </c>
      <c r="C3842" s="2">
        <v>0.48092592592592592</v>
      </c>
      <c r="D3842">
        <v>1330</v>
      </c>
      <c r="E3842">
        <v>220</v>
      </c>
      <c r="F3842">
        <v>528</v>
      </c>
      <c r="G3842">
        <v>305</v>
      </c>
      <c r="H3842">
        <v>4</v>
      </c>
      <c r="I3842">
        <v>291</v>
      </c>
      <c r="J3842">
        <v>15</v>
      </c>
      <c r="K3842">
        <v>14.55</v>
      </c>
      <c r="L3842">
        <v>1163.55</v>
      </c>
      <c r="M3842" t="s">
        <v>19</v>
      </c>
      <c r="N3842" t="s">
        <v>21</v>
      </c>
      <c r="O3842">
        <v>15</v>
      </c>
      <c r="P3842">
        <v>3</v>
      </c>
      <c r="Q3842" t="s">
        <v>1071</v>
      </c>
      <c r="R3842">
        <v>503</v>
      </c>
      <c r="S3842" s="3">
        <v>0.15</v>
      </c>
      <c r="T3842" s="6">
        <v>465.15</v>
      </c>
      <c r="U3842" t="s">
        <v>6337</v>
      </c>
      <c r="V3842">
        <v>2025</v>
      </c>
      <c r="W3842" t="s">
        <v>6333</v>
      </c>
      <c r="X3842" t="str">
        <f>_xlfn.XLOOKUP(Orders_C[[#This Row],[Product_ID]],Products_C[Product_ID],Products_C[Product_Name])</f>
        <v>Krushers</v>
      </c>
      <c r="Y3842" t="str">
        <f>_xlfn.XLOOKUP(Orders_C[[#This Row],[Product_ID]],Products_C[Product_ID],Products_C[Category])</f>
        <v>Dessert</v>
      </c>
      <c r="Z3842" t="str">
        <f>_xlfn.XLOOKUP(Orders_C[[#This Row],[Store_ID]],Stores_c[Store_ID],Stores_c[City])</f>
        <v>Williamborough</v>
      </c>
      <c r="AA3842" t="str">
        <f>_xlfn.XLOOKUP(Orders_C[[#This Row],[Customer_ID]],Customers_c[Customer_ID],Customers_c[Customer_Name])</f>
        <v>Jessica Smith</v>
      </c>
      <c r="AB3842" s="6">
        <f>Orders_C[[#This Row],[Quantity]]*Orders_C[[#This Row],[Unit_Price]]*(1-Orders_C[[#This Row],[Discount %]])+Orders_C[[#This Row],[Tax]]</f>
        <v>1003.9499999999999</v>
      </c>
      <c r="AC3842" s="9">
        <f>(Orders_C[[#This Row],[Unit_Price]]*Orders_C[[#This Row],[Quantity]])-Orders_C[[#This Row],[Discount]]+Orders_C[[#This Row],[Tax]]</f>
        <v>1163.55</v>
      </c>
      <c r="AD3842" t="str">
        <f>IF(COUNTIF(Orders_C[[#All],[Customer_ID]],Orders_C[[#This Row],[Customer_ID]])&gt;1,"Repeat","New")</f>
        <v>Repeat</v>
      </c>
      <c r="AE3842" t="str" cm="1">
        <f t="array" ref="AE3842">_xlfn.XLOOKUP(Orders_C[[#This Row],[Store_ID]],Stores_c[[#All],[Store_ID]],Stores_c[[#All],[City]])</f>
        <v>Williamborough</v>
      </c>
      <c r="AF3842" t="str" cm="1">
        <f t="array" ref="AF3842">_xlfn.XLOOKUP(Orders_C[[#This Row],[Store_ID]],Stores_c[[#All],[Store_ID]],Stores_c[[#All],[Manager_Name]])</f>
        <v>Michael Mcbride</v>
      </c>
      <c r="AG3842" t="str" cm="1">
        <f t="array" ref="AG3842">_xlfn.XLOOKUP(Orders_C[[#This Row],[Store_ID]],Stores_c[[#All],[Store_ID]],Stores_c[[#All],[Store_Type]])</f>
        <v>Mall</v>
      </c>
    </row>
    <row r="3843" spans="1:33" x14ac:dyDescent="0.25">
      <c r="A3843">
        <v>9347</v>
      </c>
      <c r="B3843" s="1">
        <v>45854</v>
      </c>
      <c r="C3843" s="2">
        <v>0.99368055555555557</v>
      </c>
      <c r="D3843">
        <v>1506</v>
      </c>
      <c r="E3843">
        <v>202</v>
      </c>
      <c r="F3843">
        <v>430</v>
      </c>
      <c r="G3843">
        <v>326</v>
      </c>
      <c r="H3843">
        <v>4</v>
      </c>
      <c r="I3843">
        <v>285</v>
      </c>
      <c r="J3843">
        <v>5</v>
      </c>
      <c r="K3843">
        <v>14.25</v>
      </c>
      <c r="L3843">
        <v>1149.25</v>
      </c>
      <c r="M3843" t="s">
        <v>20</v>
      </c>
      <c r="N3843" t="s">
        <v>22</v>
      </c>
      <c r="O3843">
        <v>27</v>
      </c>
      <c r="P3843">
        <v>5</v>
      </c>
      <c r="Q3843" t="s">
        <v>3370</v>
      </c>
      <c r="R3843">
        <v>507</v>
      </c>
      <c r="S3843" s="3">
        <v>0.05</v>
      </c>
      <c r="T3843" s="6">
        <v>465.25</v>
      </c>
      <c r="U3843" t="s">
        <v>6341</v>
      </c>
      <c r="V3843">
        <v>2025</v>
      </c>
      <c r="W3843" t="s">
        <v>6329</v>
      </c>
      <c r="X3843" t="str">
        <f>_xlfn.XLOOKUP(Orders_C[[#This Row],[Product_ID]],Products_C[Product_ID],Products_C[Product_Name])</f>
        <v>Rice Bowl</v>
      </c>
      <c r="Y3843" t="str">
        <f>_xlfn.XLOOKUP(Orders_C[[#This Row],[Product_ID]],Products_C[Product_ID],Products_C[Category])</f>
        <v>Burger</v>
      </c>
      <c r="Z3843" t="str">
        <f>_xlfn.XLOOKUP(Orders_C[[#This Row],[Store_ID]],Stores_c[Store_ID],Stores_c[City])</f>
        <v>Rebekahside</v>
      </c>
      <c r="AA3843" t="str">
        <f>_xlfn.XLOOKUP(Orders_C[[#This Row],[Customer_ID]],Customers_c[Customer_ID],Customers_c[Customer_Name])</f>
        <v>Dana Davis</v>
      </c>
      <c r="AB3843" s="6">
        <f>Orders_C[[#This Row],[Quantity]]*Orders_C[[#This Row],[Unit_Price]]*(1-Orders_C[[#This Row],[Discount %]])+Orders_C[[#This Row],[Tax]]</f>
        <v>1097.25</v>
      </c>
      <c r="AC3843" s="9">
        <f>(Orders_C[[#This Row],[Unit_Price]]*Orders_C[[#This Row],[Quantity]])-Orders_C[[#This Row],[Discount]]+Orders_C[[#This Row],[Tax]]</f>
        <v>1149.25</v>
      </c>
      <c r="AD3843" t="str">
        <f>IF(COUNTIF(Orders_C[[#All],[Customer_ID]],Orders_C[[#This Row],[Customer_ID]])&gt;1,"Repeat","New")</f>
        <v>Repeat</v>
      </c>
      <c r="AE3843" t="str" cm="1">
        <f t="array" ref="AE3843">_xlfn.XLOOKUP(Orders_C[[#This Row],[Store_ID]],Stores_c[[#All],[Store_ID]],Stores_c[[#All],[City]])</f>
        <v>Rebekahside</v>
      </c>
      <c r="AF3843" t="str" cm="1">
        <f t="array" ref="AF3843">_xlfn.XLOOKUP(Orders_C[[#This Row],[Store_ID]],Stores_c[[#All],[Store_ID]],Stores_c[[#All],[Manager_Name]])</f>
        <v>Mark Ray</v>
      </c>
      <c r="AG3843" t="str" cm="1">
        <f t="array" ref="AG3843">_xlfn.XLOOKUP(Orders_C[[#This Row],[Store_ID]],Stores_c[[#All],[Store_ID]],Stores_c[[#All],[Store_Type]])</f>
        <v>Drive-Thru</v>
      </c>
    </row>
    <row r="3844" spans="1:33" x14ac:dyDescent="0.25">
      <c r="A3844">
        <v>9058</v>
      </c>
      <c r="B3844" s="1">
        <v>45728</v>
      </c>
      <c r="C3844" s="2">
        <v>0.42666666666666669</v>
      </c>
      <c r="D3844">
        <v>1343</v>
      </c>
      <c r="E3844">
        <v>214</v>
      </c>
      <c r="F3844">
        <v>530</v>
      </c>
      <c r="G3844">
        <v>301</v>
      </c>
      <c r="H3844">
        <v>4</v>
      </c>
      <c r="I3844">
        <v>282</v>
      </c>
      <c r="J3844">
        <v>0</v>
      </c>
      <c r="K3844">
        <v>14.1</v>
      </c>
      <c r="L3844">
        <v>1142.0999999999999</v>
      </c>
      <c r="M3844" t="s">
        <v>19</v>
      </c>
      <c r="N3844" t="s">
        <v>23</v>
      </c>
      <c r="O3844">
        <v>59</v>
      </c>
      <c r="P3844">
        <v>2</v>
      </c>
      <c r="Q3844" t="s">
        <v>3081</v>
      </c>
      <c r="R3844">
        <v>505</v>
      </c>
      <c r="S3844" s="3">
        <v>0</v>
      </c>
      <c r="T3844" s="6">
        <v>465.29999999999995</v>
      </c>
      <c r="U3844" t="s">
        <v>6334</v>
      </c>
      <c r="V3844">
        <v>2025</v>
      </c>
      <c r="W3844" t="s">
        <v>6331</v>
      </c>
      <c r="X3844" t="str">
        <f>_xlfn.XLOOKUP(Orders_C[[#This Row],[Product_ID]],Products_C[Product_ID],Products_C[Product_Name])</f>
        <v>Krushers</v>
      </c>
      <c r="Y3844" t="str">
        <f>_xlfn.XLOOKUP(Orders_C[[#This Row],[Product_ID]],Products_C[Product_ID],Products_C[Category])</f>
        <v>Burger</v>
      </c>
      <c r="Z3844" t="str">
        <f>_xlfn.XLOOKUP(Orders_C[[#This Row],[Store_ID]],Stores_c[Store_ID],Stores_c[City])</f>
        <v>New Robert</v>
      </c>
      <c r="AA3844" t="str">
        <f>_xlfn.XLOOKUP(Orders_C[[#This Row],[Customer_ID]],Customers_c[Customer_ID],Customers_c[Customer_Name])</f>
        <v>Aaron Anderson</v>
      </c>
      <c r="AB3844" s="6">
        <f>Orders_C[[#This Row],[Quantity]]*Orders_C[[#This Row],[Unit_Price]]*(1-Orders_C[[#This Row],[Discount %]])+Orders_C[[#This Row],[Tax]]</f>
        <v>1142.0999999999999</v>
      </c>
      <c r="AC3844" s="9">
        <f>(Orders_C[[#This Row],[Unit_Price]]*Orders_C[[#This Row],[Quantity]])-Orders_C[[#This Row],[Discount]]+Orders_C[[#This Row],[Tax]]</f>
        <v>1142.0999999999999</v>
      </c>
      <c r="AD3844" t="str">
        <f>IF(COUNTIF(Orders_C[[#All],[Customer_ID]],Orders_C[[#This Row],[Customer_ID]])&gt;1,"Repeat","New")</f>
        <v>Repeat</v>
      </c>
      <c r="AE3844" t="str" cm="1">
        <f t="array" ref="AE3844">_xlfn.XLOOKUP(Orders_C[[#This Row],[Store_ID]],Stores_c[[#All],[Store_ID]],Stores_c[[#All],[City]])</f>
        <v>New Robert</v>
      </c>
      <c r="AF3844" t="str" cm="1">
        <f t="array" ref="AF3844">_xlfn.XLOOKUP(Orders_C[[#This Row],[Store_ID]],Stores_c[[#All],[Store_ID]],Stores_c[[#All],[Manager_Name]])</f>
        <v>Krista Webb</v>
      </c>
      <c r="AG3844" t="str" cm="1">
        <f t="array" ref="AG3844">_xlfn.XLOOKUP(Orders_C[[#This Row],[Store_ID]],Stores_c[[#All],[Store_ID]],Stores_c[[#All],[Store_Type]])</f>
        <v>Drive-Thru</v>
      </c>
    </row>
    <row r="3845" spans="1:33" x14ac:dyDescent="0.25">
      <c r="A3845">
        <v>10940</v>
      </c>
      <c r="B3845" s="1">
        <v>45834</v>
      </c>
      <c r="C3845" s="2">
        <v>0.71565972222222218</v>
      </c>
      <c r="D3845">
        <v>1260</v>
      </c>
      <c r="E3845">
        <v>223</v>
      </c>
      <c r="F3845">
        <v>447</v>
      </c>
      <c r="G3845">
        <v>335</v>
      </c>
      <c r="H3845">
        <v>4</v>
      </c>
      <c r="I3845">
        <v>282</v>
      </c>
      <c r="J3845">
        <v>0</v>
      </c>
      <c r="K3845">
        <v>14.1</v>
      </c>
      <c r="L3845">
        <v>1142.0999999999999</v>
      </c>
      <c r="M3845" t="s">
        <v>20</v>
      </c>
      <c r="N3845" t="s">
        <v>21</v>
      </c>
      <c r="O3845">
        <v>32</v>
      </c>
      <c r="P3845">
        <v>2</v>
      </c>
      <c r="Q3845" t="s">
        <v>4963</v>
      </c>
      <c r="R3845">
        <v>504</v>
      </c>
      <c r="S3845" s="3">
        <v>0</v>
      </c>
      <c r="T3845" s="6">
        <v>465.29999999999995</v>
      </c>
      <c r="U3845" t="s">
        <v>6340</v>
      </c>
      <c r="V3845">
        <v>2025</v>
      </c>
      <c r="W3845" t="s">
        <v>6329</v>
      </c>
      <c r="X3845" t="str">
        <f>_xlfn.XLOOKUP(Orders_C[[#This Row],[Product_ID]],Products_C[Product_ID],Products_C[Product_Name])</f>
        <v>Krushers</v>
      </c>
      <c r="Y3845" t="str">
        <f>_xlfn.XLOOKUP(Orders_C[[#This Row],[Product_ID]],Products_C[Product_ID],Products_C[Category])</f>
        <v>Chicken</v>
      </c>
      <c r="Z3845" t="str">
        <f>_xlfn.XLOOKUP(Orders_C[[#This Row],[Store_ID]],Stores_c[Store_ID],Stores_c[City])</f>
        <v>Chambershaven</v>
      </c>
      <c r="AA3845" t="str">
        <f>_xlfn.XLOOKUP(Orders_C[[#This Row],[Customer_ID]],Customers_c[Customer_ID],Customers_c[Customer_Name])</f>
        <v>Kayla Vasquez</v>
      </c>
      <c r="AB3845" s="6">
        <f>Orders_C[[#This Row],[Quantity]]*Orders_C[[#This Row],[Unit_Price]]*(1-Orders_C[[#This Row],[Discount %]])+Orders_C[[#This Row],[Tax]]</f>
        <v>1142.0999999999999</v>
      </c>
      <c r="AC3845" s="9">
        <f>(Orders_C[[#This Row],[Unit_Price]]*Orders_C[[#This Row],[Quantity]])-Orders_C[[#This Row],[Discount]]+Orders_C[[#This Row],[Tax]]</f>
        <v>1142.0999999999999</v>
      </c>
      <c r="AD3845" t="str">
        <f>IF(COUNTIF(Orders_C[[#All],[Customer_ID]],Orders_C[[#This Row],[Customer_ID]])&gt;1,"Repeat","New")</f>
        <v>Repeat</v>
      </c>
      <c r="AE3845" t="str" cm="1">
        <f t="array" ref="AE3845">_xlfn.XLOOKUP(Orders_C[[#This Row],[Store_ID]],Stores_c[[#All],[Store_ID]],Stores_c[[#All],[City]])</f>
        <v>Chambershaven</v>
      </c>
      <c r="AF3845" t="str" cm="1">
        <f t="array" ref="AF3845">_xlfn.XLOOKUP(Orders_C[[#This Row],[Store_ID]],Stores_c[[#All],[Store_ID]],Stores_c[[#All],[Manager_Name]])</f>
        <v>Virginia Webster</v>
      </c>
      <c r="AG3845" t="str" cm="1">
        <f t="array" ref="AG3845">_xlfn.XLOOKUP(Orders_C[[#This Row],[Store_ID]],Stores_c[[#All],[Store_ID]],Stores_c[[#All],[Store_Type]])</f>
        <v>Street</v>
      </c>
    </row>
    <row r="3846" spans="1:33" x14ac:dyDescent="0.25">
      <c r="A3846">
        <v>9361</v>
      </c>
      <c r="B3846" s="1">
        <v>46052</v>
      </c>
      <c r="C3846" s="2">
        <v>0.34261574074074075</v>
      </c>
      <c r="D3846">
        <v>1401</v>
      </c>
      <c r="E3846">
        <v>209</v>
      </c>
      <c r="F3846">
        <v>484</v>
      </c>
      <c r="G3846">
        <v>335</v>
      </c>
      <c r="H3846">
        <v>3</v>
      </c>
      <c r="I3846">
        <v>377</v>
      </c>
      <c r="J3846">
        <v>5</v>
      </c>
      <c r="K3846">
        <v>18.850000000000001</v>
      </c>
      <c r="L3846">
        <v>1144.8499999999999</v>
      </c>
      <c r="M3846" t="s">
        <v>18</v>
      </c>
      <c r="N3846" t="s">
        <v>23</v>
      </c>
      <c r="O3846">
        <v>29</v>
      </c>
      <c r="P3846">
        <v>5</v>
      </c>
      <c r="Q3846" t="s">
        <v>3384</v>
      </c>
      <c r="R3846">
        <v>501</v>
      </c>
      <c r="S3846" s="3">
        <v>0.05</v>
      </c>
      <c r="T3846" s="6">
        <v>466.24999999999989</v>
      </c>
      <c r="U3846" t="s">
        <v>6330</v>
      </c>
      <c r="V3846">
        <v>2026</v>
      </c>
      <c r="W3846" t="s">
        <v>6329</v>
      </c>
      <c r="X3846" t="str">
        <f>_xlfn.XLOOKUP(Orders_C[[#This Row],[Product_ID]],Products_C[Product_ID],Products_C[Product_Name])</f>
        <v>Krushers</v>
      </c>
      <c r="Y3846" t="str">
        <f>_xlfn.XLOOKUP(Orders_C[[#This Row],[Product_ID]],Products_C[Product_ID],Products_C[Category])</f>
        <v>Chicken</v>
      </c>
      <c r="Z3846" t="str">
        <f>_xlfn.XLOOKUP(Orders_C[[#This Row],[Store_ID]],Stores_c[Store_ID],Stores_c[City])</f>
        <v>Reidberg</v>
      </c>
      <c r="AA3846" t="str">
        <f>_xlfn.XLOOKUP(Orders_C[[#This Row],[Customer_ID]],Customers_c[Customer_ID],Customers_c[Customer_Name])</f>
        <v>James Coffey</v>
      </c>
      <c r="AB3846" s="6">
        <f>Orders_C[[#This Row],[Quantity]]*Orders_C[[#This Row],[Unit_Price]]*(1-Orders_C[[#This Row],[Discount %]])+Orders_C[[#This Row],[Tax]]</f>
        <v>1093.3</v>
      </c>
      <c r="AC3846" s="9">
        <f>(Orders_C[[#This Row],[Unit_Price]]*Orders_C[[#This Row],[Quantity]])-Orders_C[[#This Row],[Discount]]+Orders_C[[#This Row],[Tax]]</f>
        <v>1144.8499999999999</v>
      </c>
      <c r="AD3846" t="str">
        <f>IF(COUNTIF(Orders_C[[#All],[Customer_ID]],Orders_C[[#This Row],[Customer_ID]])&gt;1,"Repeat","New")</f>
        <v>Repeat</v>
      </c>
      <c r="AE3846" t="str" cm="1">
        <f t="array" ref="AE3846">_xlfn.XLOOKUP(Orders_C[[#This Row],[Store_ID]],Stores_c[[#All],[Store_ID]],Stores_c[[#All],[City]])</f>
        <v>Reidberg</v>
      </c>
      <c r="AF3846" t="str" cm="1">
        <f t="array" ref="AF3846">_xlfn.XLOOKUP(Orders_C[[#This Row],[Store_ID]],Stores_c[[#All],[Store_ID]],Stores_c[[#All],[Manager_Name]])</f>
        <v>Jeffrey Horn</v>
      </c>
      <c r="AG3846" t="str" cm="1">
        <f t="array" ref="AG3846">_xlfn.XLOOKUP(Orders_C[[#This Row],[Store_ID]],Stores_c[[#All],[Store_ID]],Stores_c[[#All],[Store_Type]])</f>
        <v>Drive-Thru</v>
      </c>
    </row>
    <row r="3847" spans="1:33" x14ac:dyDescent="0.25">
      <c r="A3847">
        <v>7601</v>
      </c>
      <c r="B3847" s="1">
        <v>46006</v>
      </c>
      <c r="C3847" s="2">
        <v>0.77013888888888893</v>
      </c>
      <c r="D3847">
        <v>1847</v>
      </c>
      <c r="E3847">
        <v>220</v>
      </c>
      <c r="F3847">
        <v>433</v>
      </c>
      <c r="G3847">
        <v>317</v>
      </c>
      <c r="H3847">
        <v>3</v>
      </c>
      <c r="I3847">
        <v>385</v>
      </c>
      <c r="J3847">
        <v>15</v>
      </c>
      <c r="K3847">
        <v>19.25</v>
      </c>
      <c r="L3847">
        <v>1159.25</v>
      </c>
      <c r="M3847" t="s">
        <v>20</v>
      </c>
      <c r="N3847" t="s">
        <v>23</v>
      </c>
      <c r="O3847">
        <v>59</v>
      </c>
      <c r="P3847">
        <v>3</v>
      </c>
      <c r="Q3847" t="s">
        <v>1624</v>
      </c>
      <c r="R3847">
        <v>507</v>
      </c>
      <c r="S3847" s="3">
        <v>0.15</v>
      </c>
      <c r="T3847" s="6">
        <v>466.25</v>
      </c>
      <c r="U3847" t="s">
        <v>6328</v>
      </c>
      <c r="V3847">
        <v>2025</v>
      </c>
      <c r="W3847" t="s">
        <v>6331</v>
      </c>
      <c r="X3847" t="str">
        <f>_xlfn.XLOOKUP(Orders_C[[#This Row],[Product_ID]],Products_C[Product_ID],Products_C[Product_Name])</f>
        <v>Popcorn Chicken</v>
      </c>
      <c r="Y3847" t="str">
        <f>_xlfn.XLOOKUP(Orders_C[[#This Row],[Product_ID]],Products_C[Product_ID],Products_C[Category])</f>
        <v>Dessert</v>
      </c>
      <c r="Z3847" t="str">
        <f>_xlfn.XLOOKUP(Orders_C[[#This Row],[Store_ID]],Stores_c[Store_ID],Stores_c[City])</f>
        <v>Williamborough</v>
      </c>
      <c r="AA3847" t="str">
        <f>_xlfn.XLOOKUP(Orders_C[[#This Row],[Customer_ID]],Customers_c[Customer_ID],Customers_c[Customer_Name])</f>
        <v>Robert Mendoza</v>
      </c>
      <c r="AB3847" s="6">
        <f>Orders_C[[#This Row],[Quantity]]*Orders_C[[#This Row],[Unit_Price]]*(1-Orders_C[[#This Row],[Discount %]])+Orders_C[[#This Row],[Tax]]</f>
        <v>1001</v>
      </c>
      <c r="AC3847" s="9">
        <f>(Orders_C[[#This Row],[Unit_Price]]*Orders_C[[#This Row],[Quantity]])-Orders_C[[#This Row],[Discount]]+Orders_C[[#This Row],[Tax]]</f>
        <v>1159.25</v>
      </c>
      <c r="AD3847" t="str">
        <f>IF(COUNTIF(Orders_C[[#All],[Customer_ID]],Orders_C[[#This Row],[Customer_ID]])&gt;1,"Repeat","New")</f>
        <v>Repeat</v>
      </c>
      <c r="AE3847" t="str" cm="1">
        <f t="array" ref="AE3847">_xlfn.XLOOKUP(Orders_C[[#This Row],[Store_ID]],Stores_c[[#All],[Store_ID]],Stores_c[[#All],[City]])</f>
        <v>Williamborough</v>
      </c>
      <c r="AF3847" t="str" cm="1">
        <f t="array" ref="AF3847">_xlfn.XLOOKUP(Orders_C[[#This Row],[Store_ID]],Stores_c[[#All],[Store_ID]],Stores_c[[#All],[Manager_Name]])</f>
        <v>Michael Mcbride</v>
      </c>
      <c r="AG3847" t="str" cm="1">
        <f t="array" ref="AG3847">_xlfn.XLOOKUP(Orders_C[[#This Row],[Store_ID]],Stores_c[[#All],[Store_ID]],Stores_c[[#All],[Store_Type]])</f>
        <v>Mall</v>
      </c>
    </row>
    <row r="3848" spans="1:33" x14ac:dyDescent="0.25">
      <c r="A3848">
        <v>7898</v>
      </c>
      <c r="B3848" s="1">
        <v>45747</v>
      </c>
      <c r="C3848" s="2">
        <v>0.71282407407407411</v>
      </c>
      <c r="D3848">
        <v>1974</v>
      </c>
      <c r="E3848">
        <v>208</v>
      </c>
      <c r="F3848">
        <v>426</v>
      </c>
      <c r="G3848">
        <v>301</v>
      </c>
      <c r="H3848">
        <v>3</v>
      </c>
      <c r="I3848">
        <v>381</v>
      </c>
      <c r="J3848">
        <v>10</v>
      </c>
      <c r="K3848">
        <v>19.05</v>
      </c>
      <c r="L3848">
        <v>1152.05</v>
      </c>
      <c r="M3848" t="s">
        <v>20</v>
      </c>
      <c r="N3848" t="s">
        <v>21</v>
      </c>
      <c r="O3848">
        <v>10</v>
      </c>
      <c r="P3848">
        <v>1</v>
      </c>
      <c r="Q3848" t="s">
        <v>1921</v>
      </c>
      <c r="R3848">
        <v>502</v>
      </c>
      <c r="S3848" s="3">
        <v>0.1</v>
      </c>
      <c r="T3848" s="6">
        <v>466.25</v>
      </c>
      <c r="U3848" t="s">
        <v>6334</v>
      </c>
      <c r="V3848">
        <v>2025</v>
      </c>
      <c r="W3848" t="s">
        <v>6333</v>
      </c>
      <c r="X3848" t="str">
        <f>_xlfn.XLOOKUP(Orders_C[[#This Row],[Product_ID]],Products_C[Product_ID],Products_C[Product_Name])</f>
        <v>Krushers</v>
      </c>
      <c r="Y3848" t="str">
        <f>_xlfn.XLOOKUP(Orders_C[[#This Row],[Product_ID]],Products_C[Product_ID],Products_C[Category])</f>
        <v>Burger</v>
      </c>
      <c r="Z3848" t="str">
        <f>_xlfn.XLOOKUP(Orders_C[[#This Row],[Store_ID]],Stores_c[Store_ID],Stores_c[City])</f>
        <v>Tracyview</v>
      </c>
      <c r="AA3848" t="str">
        <f>_xlfn.XLOOKUP(Orders_C[[#This Row],[Customer_ID]],Customers_c[Customer_ID],Customers_c[Customer_Name])</f>
        <v>Peggy Le</v>
      </c>
      <c r="AB3848" s="6">
        <f>Orders_C[[#This Row],[Quantity]]*Orders_C[[#This Row],[Unit_Price]]*(1-Orders_C[[#This Row],[Discount %]])+Orders_C[[#This Row],[Tax]]</f>
        <v>1047.75</v>
      </c>
      <c r="AC3848" s="9">
        <f>(Orders_C[[#This Row],[Unit_Price]]*Orders_C[[#This Row],[Quantity]])-Orders_C[[#This Row],[Discount]]+Orders_C[[#This Row],[Tax]]</f>
        <v>1152.05</v>
      </c>
      <c r="AD3848" t="str">
        <f>IF(COUNTIF(Orders_C[[#All],[Customer_ID]],Orders_C[[#This Row],[Customer_ID]])&gt;1,"Repeat","New")</f>
        <v>Repeat</v>
      </c>
      <c r="AE3848" t="str" cm="1">
        <f t="array" ref="AE3848">_xlfn.XLOOKUP(Orders_C[[#This Row],[Store_ID]],Stores_c[[#All],[Store_ID]],Stores_c[[#All],[City]])</f>
        <v>Tracyview</v>
      </c>
      <c r="AF3848" t="str" cm="1">
        <f t="array" ref="AF3848">_xlfn.XLOOKUP(Orders_C[[#This Row],[Store_ID]],Stores_c[[#All],[Store_ID]],Stores_c[[#All],[Manager_Name]])</f>
        <v>Jeremiah Lee</v>
      </c>
      <c r="AG3848" t="str" cm="1">
        <f t="array" ref="AG3848">_xlfn.XLOOKUP(Orders_C[[#This Row],[Store_ID]],Stores_c[[#All],[Store_ID]],Stores_c[[#All],[Store_Type]])</f>
        <v>Mall</v>
      </c>
    </row>
    <row r="3849" spans="1:33" x14ac:dyDescent="0.25">
      <c r="A3849">
        <v>8123</v>
      </c>
      <c r="B3849" s="1">
        <v>45817</v>
      </c>
      <c r="C3849" s="2">
        <v>9.1817129629629624E-2</v>
      </c>
      <c r="D3849">
        <v>1980</v>
      </c>
      <c r="E3849">
        <v>220</v>
      </c>
      <c r="F3849">
        <v>534</v>
      </c>
      <c r="G3849">
        <v>305</v>
      </c>
      <c r="H3849">
        <v>3</v>
      </c>
      <c r="I3849">
        <v>381</v>
      </c>
      <c r="J3849">
        <v>10</v>
      </c>
      <c r="K3849">
        <v>19.05</v>
      </c>
      <c r="L3849">
        <v>1152.05</v>
      </c>
      <c r="M3849" t="s">
        <v>18</v>
      </c>
      <c r="N3849" t="s">
        <v>22</v>
      </c>
      <c r="O3849">
        <v>23</v>
      </c>
      <c r="P3849">
        <v>2</v>
      </c>
      <c r="Q3849" t="s">
        <v>2146</v>
      </c>
      <c r="R3849">
        <v>510</v>
      </c>
      <c r="S3849" s="3">
        <v>0.1</v>
      </c>
      <c r="T3849" s="6">
        <v>466.25</v>
      </c>
      <c r="U3849" t="s">
        <v>6340</v>
      </c>
      <c r="V3849">
        <v>2025</v>
      </c>
      <c r="W3849" t="s">
        <v>6329</v>
      </c>
      <c r="X3849" t="str">
        <f>_xlfn.XLOOKUP(Orders_C[[#This Row],[Product_ID]],Products_C[Product_ID],Products_C[Product_Name])</f>
        <v>Krushers</v>
      </c>
      <c r="Y3849" t="str">
        <f>_xlfn.XLOOKUP(Orders_C[[#This Row],[Product_ID]],Products_C[Product_ID],Products_C[Category])</f>
        <v>Dessert</v>
      </c>
      <c r="Z3849" t="str">
        <f>_xlfn.XLOOKUP(Orders_C[[#This Row],[Store_ID]],Stores_c[Store_ID],Stores_c[City])</f>
        <v>Williamborough</v>
      </c>
      <c r="AA3849" t="str">
        <f>_xlfn.XLOOKUP(Orders_C[[#This Row],[Customer_ID]],Customers_c[Customer_ID],Customers_c[Customer_Name])</f>
        <v>Kristi Ortiz</v>
      </c>
      <c r="AB3849" s="6">
        <f>Orders_C[[#This Row],[Quantity]]*Orders_C[[#This Row],[Unit_Price]]*(1-Orders_C[[#This Row],[Discount %]])+Orders_C[[#This Row],[Tax]]</f>
        <v>1047.75</v>
      </c>
      <c r="AC3849" s="9">
        <f>(Orders_C[[#This Row],[Unit_Price]]*Orders_C[[#This Row],[Quantity]])-Orders_C[[#This Row],[Discount]]+Orders_C[[#This Row],[Tax]]</f>
        <v>1152.05</v>
      </c>
      <c r="AD3849" t="str">
        <f>IF(COUNTIF(Orders_C[[#All],[Customer_ID]],Orders_C[[#This Row],[Customer_ID]])&gt;1,"Repeat","New")</f>
        <v>Repeat</v>
      </c>
      <c r="AE3849" t="str" cm="1">
        <f t="array" ref="AE3849">_xlfn.XLOOKUP(Orders_C[[#This Row],[Store_ID]],Stores_c[[#All],[Store_ID]],Stores_c[[#All],[City]])</f>
        <v>Williamborough</v>
      </c>
      <c r="AF3849" t="str" cm="1">
        <f t="array" ref="AF3849">_xlfn.XLOOKUP(Orders_C[[#This Row],[Store_ID]],Stores_c[[#All],[Store_ID]],Stores_c[[#All],[Manager_Name]])</f>
        <v>Michael Mcbride</v>
      </c>
      <c r="AG3849" t="str" cm="1">
        <f t="array" ref="AG3849">_xlfn.XLOOKUP(Orders_C[[#This Row],[Store_ID]],Stores_c[[#All],[Store_ID]],Stores_c[[#All],[Store_Type]])</f>
        <v>Mall</v>
      </c>
    </row>
    <row r="3850" spans="1:33" x14ac:dyDescent="0.25">
      <c r="A3850">
        <v>8826</v>
      </c>
      <c r="B3850" s="1">
        <v>45749</v>
      </c>
      <c r="C3850" s="2">
        <v>5.9016203703703703E-2</v>
      </c>
      <c r="D3850">
        <v>1211</v>
      </c>
      <c r="E3850">
        <v>214</v>
      </c>
      <c r="F3850">
        <v>525</v>
      </c>
      <c r="G3850">
        <v>307</v>
      </c>
      <c r="H3850">
        <v>3</v>
      </c>
      <c r="I3850">
        <v>381</v>
      </c>
      <c r="J3850">
        <v>10</v>
      </c>
      <c r="K3850">
        <v>19.05</v>
      </c>
      <c r="L3850">
        <v>1152.05</v>
      </c>
      <c r="M3850" t="s">
        <v>19</v>
      </c>
      <c r="N3850" t="s">
        <v>22</v>
      </c>
      <c r="O3850">
        <v>33</v>
      </c>
      <c r="P3850">
        <v>2</v>
      </c>
      <c r="Q3850" t="s">
        <v>2849</v>
      </c>
      <c r="R3850">
        <v>506</v>
      </c>
      <c r="S3850" s="3">
        <v>0.1</v>
      </c>
      <c r="T3850" s="6">
        <v>466.25</v>
      </c>
      <c r="U3850" t="s">
        <v>6337</v>
      </c>
      <c r="V3850">
        <v>2025</v>
      </c>
      <c r="W3850" t="s">
        <v>6329</v>
      </c>
      <c r="X3850" t="str">
        <f>_xlfn.XLOOKUP(Orders_C[[#This Row],[Product_ID]],Products_C[Product_ID],Products_C[Product_Name])</f>
        <v>Chicken Wings</v>
      </c>
      <c r="Y3850" t="str">
        <f>_xlfn.XLOOKUP(Orders_C[[#This Row],[Product_ID]],Products_C[Product_ID],Products_C[Category])</f>
        <v>Chicken</v>
      </c>
      <c r="Z3850" t="str">
        <f>_xlfn.XLOOKUP(Orders_C[[#This Row],[Store_ID]],Stores_c[Store_ID],Stores_c[City])</f>
        <v>New Robert</v>
      </c>
      <c r="AA3850" t="str">
        <f>_xlfn.XLOOKUP(Orders_C[[#This Row],[Customer_ID]],Customers_c[Customer_ID],Customers_c[Customer_Name])</f>
        <v>Brian Hampton</v>
      </c>
      <c r="AB3850" s="6">
        <f>Orders_C[[#This Row],[Quantity]]*Orders_C[[#This Row],[Unit_Price]]*(1-Orders_C[[#This Row],[Discount %]])+Orders_C[[#This Row],[Tax]]</f>
        <v>1047.75</v>
      </c>
      <c r="AC3850" s="9">
        <f>(Orders_C[[#This Row],[Unit_Price]]*Orders_C[[#This Row],[Quantity]])-Orders_C[[#This Row],[Discount]]+Orders_C[[#This Row],[Tax]]</f>
        <v>1152.05</v>
      </c>
      <c r="AD3850" t="str">
        <f>IF(COUNTIF(Orders_C[[#All],[Customer_ID]],Orders_C[[#This Row],[Customer_ID]])&gt;1,"Repeat","New")</f>
        <v>Repeat</v>
      </c>
      <c r="AE3850" t="str" cm="1">
        <f t="array" ref="AE3850">_xlfn.XLOOKUP(Orders_C[[#This Row],[Store_ID]],Stores_c[[#All],[Store_ID]],Stores_c[[#All],[City]])</f>
        <v>New Robert</v>
      </c>
      <c r="AF3850" t="str" cm="1">
        <f t="array" ref="AF3850">_xlfn.XLOOKUP(Orders_C[[#This Row],[Store_ID]],Stores_c[[#All],[Store_ID]],Stores_c[[#All],[Manager_Name]])</f>
        <v>Krista Webb</v>
      </c>
      <c r="AG3850" t="str" cm="1">
        <f t="array" ref="AG3850">_xlfn.XLOOKUP(Orders_C[[#This Row],[Store_ID]],Stores_c[[#All],[Store_ID]],Stores_c[[#All],[Store_Type]])</f>
        <v>Drive-Thru</v>
      </c>
    </row>
    <row r="3851" spans="1:33" x14ac:dyDescent="0.25">
      <c r="A3851">
        <v>10276</v>
      </c>
      <c r="B3851" s="1">
        <v>45960</v>
      </c>
      <c r="C3851" s="2">
        <v>0.70283564814814814</v>
      </c>
      <c r="D3851">
        <v>1222</v>
      </c>
      <c r="E3851">
        <v>213</v>
      </c>
      <c r="F3851">
        <v>464</v>
      </c>
      <c r="G3851">
        <v>337</v>
      </c>
      <c r="H3851">
        <v>3</v>
      </c>
      <c r="I3851">
        <v>381</v>
      </c>
      <c r="J3851">
        <v>10</v>
      </c>
      <c r="K3851">
        <v>19.05</v>
      </c>
      <c r="L3851">
        <v>1152.05</v>
      </c>
      <c r="M3851" t="s">
        <v>20</v>
      </c>
      <c r="N3851" t="s">
        <v>21</v>
      </c>
      <c r="O3851">
        <v>10</v>
      </c>
      <c r="P3851">
        <v>3</v>
      </c>
      <c r="Q3851" t="s">
        <v>4299</v>
      </c>
      <c r="R3851">
        <v>501</v>
      </c>
      <c r="S3851" s="3">
        <v>0.1</v>
      </c>
      <c r="T3851" s="6">
        <v>466.25</v>
      </c>
      <c r="U3851" t="s">
        <v>6332</v>
      </c>
      <c r="V3851">
        <v>2025</v>
      </c>
      <c r="W3851" t="s">
        <v>6333</v>
      </c>
      <c r="X3851" t="str">
        <f>_xlfn.XLOOKUP(Orders_C[[#This Row],[Product_ID]],Products_C[Product_ID],Products_C[Product_Name])</f>
        <v>Chocolate Lava Cake</v>
      </c>
      <c r="Y3851" t="str">
        <f>_xlfn.XLOOKUP(Orders_C[[#This Row],[Product_ID]],Products_C[Product_ID],Products_C[Category])</f>
        <v>Chicken</v>
      </c>
      <c r="Z3851" t="str">
        <f>_xlfn.XLOOKUP(Orders_C[[#This Row],[Store_ID]],Stores_c[Store_ID],Stores_c[City])</f>
        <v>Lake Kristashire</v>
      </c>
      <c r="AA3851" t="str">
        <f>_xlfn.XLOOKUP(Orders_C[[#This Row],[Customer_ID]],Customers_c[Customer_ID],Customers_c[Customer_Name])</f>
        <v>Kristi Fernandez</v>
      </c>
      <c r="AB3851" s="6">
        <f>Orders_C[[#This Row],[Quantity]]*Orders_C[[#This Row],[Unit_Price]]*(1-Orders_C[[#This Row],[Discount %]])+Orders_C[[#This Row],[Tax]]</f>
        <v>1047.75</v>
      </c>
      <c r="AC3851" s="9">
        <f>(Orders_C[[#This Row],[Unit_Price]]*Orders_C[[#This Row],[Quantity]])-Orders_C[[#This Row],[Discount]]+Orders_C[[#This Row],[Tax]]</f>
        <v>1152.05</v>
      </c>
      <c r="AD3851" t="str">
        <f>IF(COUNTIF(Orders_C[[#All],[Customer_ID]],Orders_C[[#This Row],[Customer_ID]])&gt;1,"Repeat","New")</f>
        <v>Repeat</v>
      </c>
      <c r="AE3851" t="str" cm="1">
        <f t="array" ref="AE3851">_xlfn.XLOOKUP(Orders_C[[#This Row],[Store_ID]],Stores_c[[#All],[Store_ID]],Stores_c[[#All],[City]])</f>
        <v>Lake Kristashire</v>
      </c>
      <c r="AF3851" t="str" cm="1">
        <f t="array" ref="AF3851">_xlfn.XLOOKUP(Orders_C[[#This Row],[Store_ID]],Stores_c[[#All],[Store_ID]],Stores_c[[#All],[Manager_Name]])</f>
        <v>Andrea Daugherty</v>
      </c>
      <c r="AG3851" t="str" cm="1">
        <f t="array" ref="AG3851">_xlfn.XLOOKUP(Orders_C[[#This Row],[Store_ID]],Stores_c[[#All],[Store_ID]],Stores_c[[#All],[Store_Type]])</f>
        <v>Mall</v>
      </c>
    </row>
    <row r="3852" spans="1:33" x14ac:dyDescent="0.25">
      <c r="A3852">
        <v>7732</v>
      </c>
      <c r="B3852" s="1">
        <v>45765</v>
      </c>
      <c r="C3852" s="2">
        <v>9.2129629629629631E-2</v>
      </c>
      <c r="D3852">
        <v>1490</v>
      </c>
      <c r="E3852">
        <v>201</v>
      </c>
      <c r="F3852">
        <v>502</v>
      </c>
      <c r="G3852">
        <v>338</v>
      </c>
      <c r="H3852">
        <v>4</v>
      </c>
      <c r="I3852">
        <v>292</v>
      </c>
      <c r="J3852">
        <v>15</v>
      </c>
      <c r="K3852">
        <v>14.6</v>
      </c>
      <c r="L3852">
        <v>1167.5999999999999</v>
      </c>
      <c r="M3852" t="s">
        <v>18</v>
      </c>
      <c r="N3852" t="s">
        <v>22</v>
      </c>
      <c r="O3852">
        <v>31</v>
      </c>
      <c r="P3852">
        <v>2</v>
      </c>
      <c r="Q3852" t="s">
        <v>1755</v>
      </c>
      <c r="R3852">
        <v>506</v>
      </c>
      <c r="S3852" s="3">
        <v>0.15</v>
      </c>
      <c r="T3852" s="6">
        <v>466.79999999999995</v>
      </c>
      <c r="U3852" t="s">
        <v>6337</v>
      </c>
      <c r="V3852">
        <v>2025</v>
      </c>
      <c r="W3852" t="s">
        <v>6329</v>
      </c>
      <c r="X3852" t="str">
        <f>_xlfn.XLOOKUP(Orders_C[[#This Row],[Product_ID]],Products_C[Product_ID],Products_C[Product_Name])</f>
        <v>Chicken Wings</v>
      </c>
      <c r="Y3852" t="str">
        <f>_xlfn.XLOOKUP(Orders_C[[#This Row],[Product_ID]],Products_C[Product_ID],Products_C[Category])</f>
        <v>Burger</v>
      </c>
      <c r="Z3852" t="str">
        <f>_xlfn.XLOOKUP(Orders_C[[#This Row],[Store_ID]],Stores_c[Store_ID],Stores_c[City])</f>
        <v>Lake Nicholasburgh</v>
      </c>
      <c r="AA3852" t="str">
        <f>_xlfn.XLOOKUP(Orders_C[[#This Row],[Customer_ID]],Customers_c[Customer_ID],Customers_c[Customer_Name])</f>
        <v>Lucas Young</v>
      </c>
      <c r="AB3852" s="6">
        <f>Orders_C[[#This Row],[Quantity]]*Orders_C[[#This Row],[Unit_Price]]*(1-Orders_C[[#This Row],[Discount %]])+Orders_C[[#This Row],[Tax]]</f>
        <v>1007.4</v>
      </c>
      <c r="AC3852" s="9">
        <f>(Orders_C[[#This Row],[Unit_Price]]*Orders_C[[#This Row],[Quantity]])-Orders_C[[#This Row],[Discount]]+Orders_C[[#This Row],[Tax]]</f>
        <v>1167.5999999999999</v>
      </c>
      <c r="AD3852" t="str">
        <f>IF(COUNTIF(Orders_C[[#All],[Customer_ID]],Orders_C[[#This Row],[Customer_ID]])&gt;1,"Repeat","New")</f>
        <v>Repeat</v>
      </c>
      <c r="AE3852" t="str" cm="1">
        <f t="array" ref="AE3852">_xlfn.XLOOKUP(Orders_C[[#This Row],[Store_ID]],Stores_c[[#All],[Store_ID]],Stores_c[[#All],[City]])</f>
        <v>Lake Nicholasburgh</v>
      </c>
      <c r="AF3852" t="str" cm="1">
        <f t="array" ref="AF3852">_xlfn.XLOOKUP(Orders_C[[#This Row],[Store_ID]],Stores_c[[#All],[Store_ID]],Stores_c[[#All],[Manager_Name]])</f>
        <v>Maurice Garcia</v>
      </c>
      <c r="AG3852" t="str" cm="1">
        <f t="array" ref="AG3852">_xlfn.XLOOKUP(Orders_C[[#This Row],[Store_ID]],Stores_c[[#All],[Store_ID]],Stores_c[[#All],[Store_Type]])</f>
        <v>Mall</v>
      </c>
    </row>
    <row r="3853" spans="1:33" x14ac:dyDescent="0.25">
      <c r="A3853">
        <v>9785</v>
      </c>
      <c r="B3853" s="1">
        <v>45720</v>
      </c>
      <c r="C3853" s="2">
        <v>0.78753472222222221</v>
      </c>
      <c r="D3853">
        <v>1569</v>
      </c>
      <c r="E3853">
        <v>224</v>
      </c>
      <c r="F3853">
        <v>531</v>
      </c>
      <c r="G3853">
        <v>309</v>
      </c>
      <c r="H3853">
        <v>4</v>
      </c>
      <c r="I3853">
        <v>292</v>
      </c>
      <c r="J3853">
        <v>15</v>
      </c>
      <c r="K3853">
        <v>14.6</v>
      </c>
      <c r="L3853">
        <v>1167.5999999999999</v>
      </c>
      <c r="M3853" t="s">
        <v>20</v>
      </c>
      <c r="N3853" t="s">
        <v>22</v>
      </c>
      <c r="O3853">
        <v>36</v>
      </c>
      <c r="P3853">
        <v>5</v>
      </c>
      <c r="Q3853" t="s">
        <v>3808</v>
      </c>
      <c r="R3853">
        <v>503</v>
      </c>
      <c r="S3853" s="3">
        <v>0.15</v>
      </c>
      <c r="T3853" s="6">
        <v>466.79999999999995</v>
      </c>
      <c r="U3853" t="s">
        <v>6334</v>
      </c>
      <c r="V3853">
        <v>2025</v>
      </c>
      <c r="W3853" t="s">
        <v>6329</v>
      </c>
      <c r="X3853" t="str">
        <f>_xlfn.XLOOKUP(Orders_C[[#This Row],[Product_ID]],Products_C[Product_ID],Products_C[Product_Name])</f>
        <v>Chicken Bucket</v>
      </c>
      <c r="Y3853" t="str">
        <f>_xlfn.XLOOKUP(Orders_C[[#This Row],[Product_ID]],Products_C[Product_ID],Products_C[Category])</f>
        <v>Dessert</v>
      </c>
      <c r="Z3853" t="str">
        <f>_xlfn.XLOOKUP(Orders_C[[#This Row],[Store_ID]],Stores_c[Store_ID],Stores_c[City])</f>
        <v>Valdezton</v>
      </c>
      <c r="AA3853" t="str">
        <f>_xlfn.XLOOKUP(Orders_C[[#This Row],[Customer_ID]],Customers_c[Customer_ID],Customers_c[Customer_Name])</f>
        <v>Colton Faulkner</v>
      </c>
      <c r="AB3853" s="6">
        <f>Orders_C[[#This Row],[Quantity]]*Orders_C[[#This Row],[Unit_Price]]*(1-Orders_C[[#This Row],[Discount %]])+Orders_C[[#This Row],[Tax]]</f>
        <v>1007.4</v>
      </c>
      <c r="AC3853" s="9">
        <f>(Orders_C[[#This Row],[Unit_Price]]*Orders_C[[#This Row],[Quantity]])-Orders_C[[#This Row],[Discount]]+Orders_C[[#This Row],[Tax]]</f>
        <v>1167.5999999999999</v>
      </c>
      <c r="AD3853" t="str">
        <f>IF(COUNTIF(Orders_C[[#All],[Customer_ID]],Orders_C[[#This Row],[Customer_ID]])&gt;1,"Repeat","New")</f>
        <v>Repeat</v>
      </c>
      <c r="AE3853" t="str" cm="1">
        <f t="array" ref="AE3853">_xlfn.XLOOKUP(Orders_C[[#This Row],[Store_ID]],Stores_c[[#All],[Store_ID]],Stores_c[[#All],[City]])</f>
        <v>Valdezton</v>
      </c>
      <c r="AF3853" t="str" cm="1">
        <f t="array" ref="AF3853">_xlfn.XLOOKUP(Orders_C[[#This Row],[Store_ID]],Stores_c[[#All],[Store_ID]],Stores_c[[#All],[Manager_Name]])</f>
        <v>John Rodriguez</v>
      </c>
      <c r="AG3853" t="str" cm="1">
        <f t="array" ref="AG3853">_xlfn.XLOOKUP(Orders_C[[#This Row],[Store_ID]],Stores_c[[#All],[Store_ID]],Stores_c[[#All],[Store_Type]])</f>
        <v>Street</v>
      </c>
    </row>
    <row r="3854" spans="1:33" x14ac:dyDescent="0.25">
      <c r="A3854">
        <v>9110</v>
      </c>
      <c r="B3854" s="1">
        <v>45905</v>
      </c>
      <c r="C3854" s="2">
        <v>0.46773148148148147</v>
      </c>
      <c r="D3854">
        <v>1185</v>
      </c>
      <c r="E3854">
        <v>216</v>
      </c>
      <c r="F3854">
        <v>536</v>
      </c>
      <c r="G3854">
        <v>319</v>
      </c>
      <c r="H3854">
        <v>4</v>
      </c>
      <c r="I3854">
        <v>283</v>
      </c>
      <c r="J3854">
        <v>0</v>
      </c>
      <c r="K3854">
        <v>14.15</v>
      </c>
      <c r="L3854">
        <v>1146.1500000000001</v>
      </c>
      <c r="M3854" t="s">
        <v>19</v>
      </c>
      <c r="N3854" t="s">
        <v>22</v>
      </c>
      <c r="O3854">
        <v>39</v>
      </c>
      <c r="P3854">
        <v>3</v>
      </c>
      <c r="Q3854" t="s">
        <v>3133</v>
      </c>
      <c r="R3854">
        <v>506</v>
      </c>
      <c r="S3854" s="3">
        <v>0</v>
      </c>
      <c r="T3854" s="6">
        <v>466.95000000000016</v>
      </c>
      <c r="U3854" t="s">
        <v>6335</v>
      </c>
      <c r="V3854">
        <v>2025</v>
      </c>
      <c r="W3854" t="s">
        <v>6329</v>
      </c>
      <c r="X3854" t="str">
        <f>_xlfn.XLOOKUP(Orders_C[[#This Row],[Product_ID]],Products_C[Product_ID],Products_C[Product_Name])</f>
        <v>Chocolate Lava Cake</v>
      </c>
      <c r="Y3854" t="str">
        <f>_xlfn.XLOOKUP(Orders_C[[#This Row],[Product_ID]],Products_C[Product_ID],Products_C[Category])</f>
        <v>Beverage</v>
      </c>
      <c r="Z3854" t="str">
        <f>_xlfn.XLOOKUP(Orders_C[[#This Row],[Store_ID]],Stores_c[Store_ID],Stores_c[City])</f>
        <v>Garciaview</v>
      </c>
      <c r="AA3854" t="str">
        <f>_xlfn.XLOOKUP(Orders_C[[#This Row],[Customer_ID]],Customers_c[Customer_ID],Customers_c[Customer_Name])</f>
        <v>Patrick Preston</v>
      </c>
      <c r="AB3854" s="6">
        <f>Orders_C[[#This Row],[Quantity]]*Orders_C[[#This Row],[Unit_Price]]*(1-Orders_C[[#This Row],[Discount %]])+Orders_C[[#This Row],[Tax]]</f>
        <v>1146.1500000000001</v>
      </c>
      <c r="AC3854" s="9">
        <f>(Orders_C[[#This Row],[Unit_Price]]*Orders_C[[#This Row],[Quantity]])-Orders_C[[#This Row],[Discount]]+Orders_C[[#This Row],[Tax]]</f>
        <v>1146.1500000000001</v>
      </c>
      <c r="AD3854" t="str">
        <f>IF(COUNTIF(Orders_C[[#All],[Customer_ID]],Orders_C[[#This Row],[Customer_ID]])&gt;1,"Repeat","New")</f>
        <v>Repeat</v>
      </c>
      <c r="AE3854" t="str" cm="1">
        <f t="array" ref="AE3854">_xlfn.XLOOKUP(Orders_C[[#This Row],[Store_ID]],Stores_c[[#All],[Store_ID]],Stores_c[[#All],[City]])</f>
        <v>Garciaview</v>
      </c>
      <c r="AF3854" t="str" cm="1">
        <f t="array" ref="AF3854">_xlfn.XLOOKUP(Orders_C[[#This Row],[Store_ID]],Stores_c[[#All],[Store_ID]],Stores_c[[#All],[Manager_Name]])</f>
        <v>Karina Washington</v>
      </c>
      <c r="AG3854" t="str" cm="1">
        <f t="array" ref="AG3854">_xlfn.XLOOKUP(Orders_C[[#This Row],[Store_ID]],Stores_c[[#All],[Store_ID]],Stores_c[[#All],[Store_Type]])</f>
        <v>Drive-Thru</v>
      </c>
    </row>
    <row r="3855" spans="1:33" x14ac:dyDescent="0.25">
      <c r="A3855">
        <v>9896</v>
      </c>
      <c r="B3855" s="1">
        <v>45743</v>
      </c>
      <c r="C3855" s="2">
        <v>0.29641203703703706</v>
      </c>
      <c r="D3855">
        <v>1379</v>
      </c>
      <c r="E3855">
        <v>211</v>
      </c>
      <c r="F3855">
        <v>525</v>
      </c>
      <c r="G3855">
        <v>327</v>
      </c>
      <c r="H3855">
        <v>3</v>
      </c>
      <c r="I3855">
        <v>382</v>
      </c>
      <c r="J3855">
        <v>10</v>
      </c>
      <c r="K3855">
        <v>19.100000000000001</v>
      </c>
      <c r="L3855">
        <v>1155.0999999999999</v>
      </c>
      <c r="M3855" t="s">
        <v>20</v>
      </c>
      <c r="N3855" t="s">
        <v>23</v>
      </c>
      <c r="O3855">
        <v>32</v>
      </c>
      <c r="P3855">
        <v>4</v>
      </c>
      <c r="Q3855" t="s">
        <v>3919</v>
      </c>
      <c r="R3855">
        <v>504</v>
      </c>
      <c r="S3855" s="3">
        <v>0.1</v>
      </c>
      <c r="T3855" s="6">
        <v>467.49999999999989</v>
      </c>
      <c r="U3855" t="s">
        <v>6334</v>
      </c>
      <c r="V3855">
        <v>2025</v>
      </c>
      <c r="W3855" t="s">
        <v>6329</v>
      </c>
      <c r="X3855" t="str">
        <f>_xlfn.XLOOKUP(Orders_C[[#This Row],[Product_ID]],Products_C[Product_ID],Products_C[Product_Name])</f>
        <v>Wrap</v>
      </c>
      <c r="Y3855" t="str">
        <f>_xlfn.XLOOKUP(Orders_C[[#This Row],[Product_ID]],Products_C[Product_ID],Products_C[Category])</f>
        <v>Chicken</v>
      </c>
      <c r="Z3855" t="str">
        <f>_xlfn.XLOOKUP(Orders_C[[#This Row],[Store_ID]],Stores_c[Store_ID],Stores_c[City])</f>
        <v>North Robertstad</v>
      </c>
      <c r="AA3855" t="str">
        <f>_xlfn.XLOOKUP(Orders_C[[#This Row],[Customer_ID]],Customers_c[Customer_ID],Customers_c[Customer_Name])</f>
        <v>Katherine White</v>
      </c>
      <c r="AB3855" s="6">
        <f>Orders_C[[#This Row],[Quantity]]*Orders_C[[#This Row],[Unit_Price]]*(1-Orders_C[[#This Row],[Discount %]])+Orders_C[[#This Row],[Tax]]</f>
        <v>1050.5</v>
      </c>
      <c r="AC3855" s="9">
        <f>(Orders_C[[#This Row],[Unit_Price]]*Orders_C[[#This Row],[Quantity]])-Orders_C[[#This Row],[Discount]]+Orders_C[[#This Row],[Tax]]</f>
        <v>1155.0999999999999</v>
      </c>
      <c r="AD3855" t="str">
        <f>IF(COUNTIF(Orders_C[[#All],[Customer_ID]],Orders_C[[#This Row],[Customer_ID]])&gt;1,"Repeat","New")</f>
        <v>Repeat</v>
      </c>
      <c r="AE3855" t="str" cm="1">
        <f t="array" ref="AE3855">_xlfn.XLOOKUP(Orders_C[[#This Row],[Store_ID]],Stores_c[[#All],[Store_ID]],Stores_c[[#All],[City]])</f>
        <v>North Robertstad</v>
      </c>
      <c r="AF3855" t="str" cm="1">
        <f t="array" ref="AF3855">_xlfn.XLOOKUP(Orders_C[[#This Row],[Store_ID]],Stores_c[[#All],[Store_ID]],Stores_c[[#All],[Manager_Name]])</f>
        <v>Mary Lewis</v>
      </c>
      <c r="AG3855" t="str" cm="1">
        <f t="array" ref="AG3855">_xlfn.XLOOKUP(Orders_C[[#This Row],[Store_ID]],Stores_c[[#All],[Store_ID]],Stores_c[[#All],[Store_Type]])</f>
        <v>Street</v>
      </c>
    </row>
    <row r="3856" spans="1:33" x14ac:dyDescent="0.25">
      <c r="A3856">
        <v>8309</v>
      </c>
      <c r="B3856" s="1">
        <v>45842</v>
      </c>
      <c r="C3856" s="2">
        <v>0.59113425925925922</v>
      </c>
      <c r="D3856">
        <v>1504</v>
      </c>
      <c r="E3856">
        <v>220</v>
      </c>
      <c r="F3856">
        <v>424</v>
      </c>
      <c r="G3856">
        <v>332</v>
      </c>
      <c r="H3856">
        <v>3</v>
      </c>
      <c r="I3856">
        <v>386</v>
      </c>
      <c r="J3856">
        <v>15</v>
      </c>
      <c r="K3856">
        <v>19.3</v>
      </c>
      <c r="L3856">
        <v>1162.3</v>
      </c>
      <c r="M3856" t="s">
        <v>19</v>
      </c>
      <c r="N3856" t="s">
        <v>23</v>
      </c>
      <c r="O3856">
        <v>31</v>
      </c>
      <c r="P3856">
        <v>1</v>
      </c>
      <c r="Q3856" t="s">
        <v>2332</v>
      </c>
      <c r="R3856">
        <v>509</v>
      </c>
      <c r="S3856" s="3">
        <v>0.15</v>
      </c>
      <c r="T3856" s="6">
        <v>467.5</v>
      </c>
      <c r="U3856" t="s">
        <v>6341</v>
      </c>
      <c r="V3856">
        <v>2025</v>
      </c>
      <c r="W3856" t="s">
        <v>6329</v>
      </c>
      <c r="X3856" t="str">
        <f>_xlfn.XLOOKUP(Orders_C[[#This Row],[Product_ID]],Products_C[Product_ID],Products_C[Product_Name])</f>
        <v>Zinger Burger</v>
      </c>
      <c r="Y3856" t="str">
        <f>_xlfn.XLOOKUP(Orders_C[[#This Row],[Product_ID]],Products_C[Product_ID],Products_C[Category])</f>
        <v>Beverage</v>
      </c>
      <c r="Z3856" t="str">
        <f>_xlfn.XLOOKUP(Orders_C[[#This Row],[Store_ID]],Stores_c[Store_ID],Stores_c[City])</f>
        <v>Williamborough</v>
      </c>
      <c r="AA3856" t="str">
        <f>_xlfn.XLOOKUP(Orders_C[[#This Row],[Customer_ID]],Customers_c[Customer_ID],Customers_c[Customer_Name])</f>
        <v>David Gill</v>
      </c>
      <c r="AB3856" s="6">
        <f>Orders_C[[#This Row],[Quantity]]*Orders_C[[#This Row],[Unit_Price]]*(1-Orders_C[[#This Row],[Discount %]])+Orders_C[[#This Row],[Tax]]</f>
        <v>1003.5999999999999</v>
      </c>
      <c r="AC3856" s="9">
        <f>(Orders_C[[#This Row],[Unit_Price]]*Orders_C[[#This Row],[Quantity]])-Orders_C[[#This Row],[Discount]]+Orders_C[[#This Row],[Tax]]</f>
        <v>1162.3</v>
      </c>
      <c r="AD3856" t="str">
        <f>IF(COUNTIF(Orders_C[[#All],[Customer_ID]],Orders_C[[#This Row],[Customer_ID]])&gt;1,"Repeat","New")</f>
        <v>Repeat</v>
      </c>
      <c r="AE3856" t="str" cm="1">
        <f t="array" ref="AE3856">_xlfn.XLOOKUP(Orders_C[[#This Row],[Store_ID]],Stores_c[[#All],[Store_ID]],Stores_c[[#All],[City]])</f>
        <v>Williamborough</v>
      </c>
      <c r="AF3856" t="str" cm="1">
        <f t="array" ref="AF3856">_xlfn.XLOOKUP(Orders_C[[#This Row],[Store_ID]],Stores_c[[#All],[Store_ID]],Stores_c[[#All],[Manager_Name]])</f>
        <v>Michael Mcbride</v>
      </c>
      <c r="AG3856" t="str" cm="1">
        <f t="array" ref="AG3856">_xlfn.XLOOKUP(Orders_C[[#This Row],[Store_ID]],Stores_c[[#All],[Store_ID]],Stores_c[[#All],[Store_Type]])</f>
        <v>Mall</v>
      </c>
    </row>
    <row r="3857" spans="1:33" x14ac:dyDescent="0.25">
      <c r="A3857">
        <v>9138</v>
      </c>
      <c r="B3857" s="1">
        <v>45792</v>
      </c>
      <c r="C3857" s="2">
        <v>0.85111111111111115</v>
      </c>
      <c r="D3857">
        <v>1279</v>
      </c>
      <c r="E3857">
        <v>215</v>
      </c>
      <c r="F3857">
        <v>443</v>
      </c>
      <c r="G3857">
        <v>313</v>
      </c>
      <c r="H3857">
        <v>3</v>
      </c>
      <c r="I3857">
        <v>386</v>
      </c>
      <c r="J3857">
        <v>15</v>
      </c>
      <c r="K3857">
        <v>19.3</v>
      </c>
      <c r="L3857">
        <v>1162.3</v>
      </c>
      <c r="M3857" t="s">
        <v>18</v>
      </c>
      <c r="N3857" t="s">
        <v>21</v>
      </c>
      <c r="O3857">
        <v>43</v>
      </c>
      <c r="P3857">
        <v>5</v>
      </c>
      <c r="Q3857" t="s">
        <v>3161</v>
      </c>
      <c r="R3857">
        <v>501</v>
      </c>
      <c r="S3857" s="3">
        <v>0.15</v>
      </c>
      <c r="T3857" s="6">
        <v>467.5</v>
      </c>
      <c r="U3857" t="s">
        <v>6339</v>
      </c>
      <c r="V3857">
        <v>2025</v>
      </c>
      <c r="W3857" t="s">
        <v>6331</v>
      </c>
      <c r="X3857" t="str">
        <f>_xlfn.XLOOKUP(Orders_C[[#This Row],[Product_ID]],Products_C[Product_ID],Products_C[Product_Name])</f>
        <v>Rice Bowl</v>
      </c>
      <c r="Y3857" t="str">
        <f>_xlfn.XLOOKUP(Orders_C[[#This Row],[Product_ID]],Products_C[Product_ID],Products_C[Category])</f>
        <v>Beverage</v>
      </c>
      <c r="Z3857" t="str">
        <f>_xlfn.XLOOKUP(Orders_C[[#This Row],[Store_ID]],Stores_c[Store_ID],Stores_c[City])</f>
        <v>Sallyburgh</v>
      </c>
      <c r="AA3857" t="str">
        <f>_xlfn.XLOOKUP(Orders_C[[#This Row],[Customer_ID]],Customers_c[Customer_ID],Customers_c[Customer_Name])</f>
        <v>Elizabeth Green</v>
      </c>
      <c r="AB3857" s="6">
        <f>Orders_C[[#This Row],[Quantity]]*Orders_C[[#This Row],[Unit_Price]]*(1-Orders_C[[#This Row],[Discount %]])+Orders_C[[#This Row],[Tax]]</f>
        <v>1003.5999999999999</v>
      </c>
      <c r="AC3857" s="9">
        <f>(Orders_C[[#This Row],[Unit_Price]]*Orders_C[[#This Row],[Quantity]])-Orders_C[[#This Row],[Discount]]+Orders_C[[#This Row],[Tax]]</f>
        <v>1162.3</v>
      </c>
      <c r="AD3857" t="str">
        <f>IF(COUNTIF(Orders_C[[#All],[Customer_ID]],Orders_C[[#This Row],[Customer_ID]])&gt;1,"Repeat","New")</f>
        <v>Repeat</v>
      </c>
      <c r="AE3857" t="str" cm="1">
        <f t="array" ref="AE3857">_xlfn.XLOOKUP(Orders_C[[#This Row],[Store_ID]],Stores_c[[#All],[Store_ID]],Stores_c[[#All],[City]])</f>
        <v>Sallyburgh</v>
      </c>
      <c r="AF3857" t="str" cm="1">
        <f t="array" ref="AF3857">_xlfn.XLOOKUP(Orders_C[[#This Row],[Store_ID]],Stores_c[[#All],[Store_ID]],Stores_c[[#All],[Manager_Name]])</f>
        <v>Benjamin Mccoy</v>
      </c>
      <c r="AG3857" t="str" cm="1">
        <f t="array" ref="AG3857">_xlfn.XLOOKUP(Orders_C[[#This Row],[Store_ID]],Stores_c[[#All],[Store_ID]],Stores_c[[#All],[Store_Type]])</f>
        <v>Drive-Thru</v>
      </c>
    </row>
    <row r="3858" spans="1:33" x14ac:dyDescent="0.25">
      <c r="A3858">
        <v>6539</v>
      </c>
      <c r="B3858" s="1">
        <v>45991</v>
      </c>
      <c r="C3858" s="2">
        <v>0.77129629629629626</v>
      </c>
      <c r="D3858">
        <v>1613</v>
      </c>
      <c r="E3858">
        <v>206</v>
      </c>
      <c r="F3858">
        <v>488</v>
      </c>
      <c r="G3858">
        <v>306</v>
      </c>
      <c r="H3858">
        <v>3</v>
      </c>
      <c r="I3858">
        <v>378</v>
      </c>
      <c r="J3858">
        <v>5</v>
      </c>
      <c r="K3858">
        <v>18.899999999999999</v>
      </c>
      <c r="L3858">
        <v>1147.9000000000001</v>
      </c>
      <c r="M3858" t="s">
        <v>18</v>
      </c>
      <c r="N3858" t="s">
        <v>22</v>
      </c>
      <c r="O3858">
        <v>59</v>
      </c>
      <c r="P3858">
        <v>2</v>
      </c>
      <c r="Q3858" t="s">
        <v>562</v>
      </c>
      <c r="R3858">
        <v>503</v>
      </c>
      <c r="S3858" s="3">
        <v>0.05</v>
      </c>
      <c r="T3858" s="6">
        <v>467.50000000000011</v>
      </c>
      <c r="U3858" t="s">
        <v>6336</v>
      </c>
      <c r="V3858">
        <v>2025</v>
      </c>
      <c r="W3858" t="s">
        <v>6331</v>
      </c>
      <c r="X3858" t="str">
        <f>_xlfn.XLOOKUP(Orders_C[[#This Row],[Product_ID]],Products_C[Product_ID],Products_C[Product_Name])</f>
        <v>Veg Burger</v>
      </c>
      <c r="Y3858" t="str">
        <f>_xlfn.XLOOKUP(Orders_C[[#This Row],[Product_ID]],Products_C[Product_ID],Products_C[Category])</f>
        <v>Burger</v>
      </c>
      <c r="Z3858" t="str">
        <f>_xlfn.XLOOKUP(Orders_C[[#This Row],[Store_ID]],Stores_c[Store_ID],Stores_c[City])</f>
        <v>West Matthew</v>
      </c>
      <c r="AA3858" t="str">
        <f>_xlfn.XLOOKUP(Orders_C[[#This Row],[Customer_ID]],Customers_c[Customer_ID],Customers_c[Customer_Name])</f>
        <v>Amber Faulkner</v>
      </c>
      <c r="AB3858" s="6">
        <f>Orders_C[[#This Row],[Quantity]]*Orders_C[[#This Row],[Unit_Price]]*(1-Orders_C[[#This Row],[Discount %]])+Orders_C[[#This Row],[Tax]]</f>
        <v>1096.2</v>
      </c>
      <c r="AC3858" s="9">
        <f>(Orders_C[[#This Row],[Unit_Price]]*Orders_C[[#This Row],[Quantity]])-Orders_C[[#This Row],[Discount]]+Orders_C[[#This Row],[Tax]]</f>
        <v>1147.9000000000001</v>
      </c>
      <c r="AD3858" t="str">
        <f>IF(COUNTIF(Orders_C[[#All],[Customer_ID]],Orders_C[[#This Row],[Customer_ID]])&gt;1,"Repeat","New")</f>
        <v>Repeat</v>
      </c>
      <c r="AE3858" t="str" cm="1">
        <f t="array" ref="AE3858">_xlfn.XLOOKUP(Orders_C[[#This Row],[Store_ID]],Stores_c[[#All],[Store_ID]],Stores_c[[#All],[City]])</f>
        <v>West Matthew</v>
      </c>
      <c r="AF3858" t="str" cm="1">
        <f t="array" ref="AF3858">_xlfn.XLOOKUP(Orders_C[[#This Row],[Store_ID]],Stores_c[[#All],[Store_ID]],Stores_c[[#All],[Manager_Name]])</f>
        <v>Miguel Kidd</v>
      </c>
      <c r="AG3858" t="str" cm="1">
        <f t="array" ref="AG3858">_xlfn.XLOOKUP(Orders_C[[#This Row],[Store_ID]],Stores_c[[#All],[Store_ID]],Stores_c[[#All],[Store_Type]])</f>
        <v>Drive-Thru</v>
      </c>
    </row>
    <row r="3859" spans="1:33" x14ac:dyDescent="0.25">
      <c r="A3859">
        <v>6619</v>
      </c>
      <c r="B3859" s="1">
        <v>45875</v>
      </c>
      <c r="C3859" s="2">
        <v>0.12828703703703703</v>
      </c>
      <c r="D3859">
        <v>1976</v>
      </c>
      <c r="E3859">
        <v>217</v>
      </c>
      <c r="F3859">
        <v>406</v>
      </c>
      <c r="G3859">
        <v>305</v>
      </c>
      <c r="H3859">
        <v>4</v>
      </c>
      <c r="I3859">
        <v>290</v>
      </c>
      <c r="J3859">
        <v>10</v>
      </c>
      <c r="K3859">
        <v>14.5</v>
      </c>
      <c r="L3859">
        <v>1164.5</v>
      </c>
      <c r="M3859" t="s">
        <v>18</v>
      </c>
      <c r="N3859" t="s">
        <v>22</v>
      </c>
      <c r="O3859">
        <v>46</v>
      </c>
      <c r="P3859">
        <v>1</v>
      </c>
      <c r="Q3859" t="s">
        <v>642</v>
      </c>
      <c r="R3859">
        <v>509</v>
      </c>
      <c r="S3859" s="3">
        <v>0.1</v>
      </c>
      <c r="T3859" s="6">
        <v>468.5</v>
      </c>
      <c r="U3859" t="s">
        <v>6342</v>
      </c>
      <c r="V3859">
        <v>2025</v>
      </c>
      <c r="W3859" t="s">
        <v>6331</v>
      </c>
      <c r="X3859" t="str">
        <f>_xlfn.XLOOKUP(Orders_C[[#This Row],[Product_ID]],Products_C[Product_ID],Products_C[Product_Name])</f>
        <v>Krushers</v>
      </c>
      <c r="Y3859" t="str">
        <f>_xlfn.XLOOKUP(Orders_C[[#This Row],[Product_ID]],Products_C[Product_ID],Products_C[Category])</f>
        <v>Dessert</v>
      </c>
      <c r="Z3859" t="str">
        <f>_xlfn.XLOOKUP(Orders_C[[#This Row],[Store_ID]],Stores_c[Store_ID],Stores_c[City])</f>
        <v>West Rebecca</v>
      </c>
      <c r="AA3859" t="str">
        <f>_xlfn.XLOOKUP(Orders_C[[#This Row],[Customer_ID]],Customers_c[Customer_ID],Customers_c[Customer_Name])</f>
        <v>Robert Dyer</v>
      </c>
      <c r="AB3859" s="6">
        <f>Orders_C[[#This Row],[Quantity]]*Orders_C[[#This Row],[Unit_Price]]*(1-Orders_C[[#This Row],[Discount %]])+Orders_C[[#This Row],[Tax]]</f>
        <v>1058.5</v>
      </c>
      <c r="AC3859" s="9">
        <f>(Orders_C[[#This Row],[Unit_Price]]*Orders_C[[#This Row],[Quantity]])-Orders_C[[#This Row],[Discount]]+Orders_C[[#This Row],[Tax]]</f>
        <v>1164.5</v>
      </c>
      <c r="AD3859" t="str">
        <f>IF(COUNTIF(Orders_C[[#All],[Customer_ID]],Orders_C[[#This Row],[Customer_ID]])&gt;1,"Repeat","New")</f>
        <v>Repeat</v>
      </c>
      <c r="AE3859" t="str" cm="1">
        <f t="array" ref="AE3859">_xlfn.XLOOKUP(Orders_C[[#This Row],[Store_ID]],Stores_c[[#All],[Store_ID]],Stores_c[[#All],[City]])</f>
        <v>West Rebecca</v>
      </c>
      <c r="AF3859" t="str" cm="1">
        <f t="array" ref="AF3859">_xlfn.XLOOKUP(Orders_C[[#This Row],[Store_ID]],Stores_c[[#All],[Store_ID]],Stores_c[[#All],[Manager_Name]])</f>
        <v>Albert Smith</v>
      </c>
      <c r="AG3859" t="str" cm="1">
        <f t="array" ref="AG3859">_xlfn.XLOOKUP(Orders_C[[#This Row],[Store_ID]],Stores_c[[#All],[Store_ID]],Stores_c[[#All],[Store_Type]])</f>
        <v>Mall</v>
      </c>
    </row>
    <row r="3860" spans="1:33" x14ac:dyDescent="0.25">
      <c r="A3860">
        <v>8516</v>
      </c>
      <c r="B3860" s="1">
        <v>46042</v>
      </c>
      <c r="C3860" s="2">
        <v>0.55790509259259258</v>
      </c>
      <c r="D3860">
        <v>1872</v>
      </c>
      <c r="E3860">
        <v>203</v>
      </c>
      <c r="F3860">
        <v>414</v>
      </c>
      <c r="G3860">
        <v>324</v>
      </c>
      <c r="H3860">
        <v>4</v>
      </c>
      <c r="I3860">
        <v>287</v>
      </c>
      <c r="J3860">
        <v>5</v>
      </c>
      <c r="K3860">
        <v>14.35</v>
      </c>
      <c r="L3860">
        <v>1157.3499999999999</v>
      </c>
      <c r="M3860" t="s">
        <v>18</v>
      </c>
      <c r="N3860" t="s">
        <v>22</v>
      </c>
      <c r="O3860">
        <v>33</v>
      </c>
      <c r="P3860">
        <v>2</v>
      </c>
      <c r="Q3860" t="s">
        <v>2539</v>
      </c>
      <c r="R3860">
        <v>507</v>
      </c>
      <c r="S3860" s="3">
        <v>0.05</v>
      </c>
      <c r="T3860" s="6">
        <v>468.54999999999995</v>
      </c>
      <c r="U3860" t="s">
        <v>6330</v>
      </c>
      <c r="V3860">
        <v>2026</v>
      </c>
      <c r="W3860" t="s">
        <v>6329</v>
      </c>
      <c r="X3860" t="str">
        <f>_xlfn.XLOOKUP(Orders_C[[#This Row],[Product_ID]],Products_C[Product_ID],Products_C[Product_Name])</f>
        <v>Krushers</v>
      </c>
      <c r="Y3860" t="str">
        <f>_xlfn.XLOOKUP(Orders_C[[#This Row],[Product_ID]],Products_C[Product_ID],Products_C[Category])</f>
        <v>Dessert</v>
      </c>
      <c r="Z3860" t="str">
        <f>_xlfn.XLOOKUP(Orders_C[[#This Row],[Store_ID]],Stores_c[Store_ID],Stores_c[City])</f>
        <v>Lake Williammouth</v>
      </c>
      <c r="AA3860" t="str">
        <f>_xlfn.XLOOKUP(Orders_C[[#This Row],[Customer_ID]],Customers_c[Customer_ID],Customers_c[Customer_Name])</f>
        <v>Michael Hicks</v>
      </c>
      <c r="AB3860" s="6">
        <f>Orders_C[[#This Row],[Quantity]]*Orders_C[[#This Row],[Unit_Price]]*(1-Orders_C[[#This Row],[Discount %]])+Orders_C[[#This Row],[Tax]]</f>
        <v>1104.9499999999998</v>
      </c>
      <c r="AC3860" s="9">
        <f>(Orders_C[[#This Row],[Unit_Price]]*Orders_C[[#This Row],[Quantity]])-Orders_C[[#This Row],[Discount]]+Orders_C[[#This Row],[Tax]]</f>
        <v>1157.3499999999999</v>
      </c>
      <c r="AD3860" t="str">
        <f>IF(COUNTIF(Orders_C[[#All],[Customer_ID]],Orders_C[[#This Row],[Customer_ID]])&gt;1,"Repeat","New")</f>
        <v>Repeat</v>
      </c>
      <c r="AE3860" t="str" cm="1">
        <f t="array" ref="AE3860">_xlfn.XLOOKUP(Orders_C[[#This Row],[Store_ID]],Stores_c[[#All],[Store_ID]],Stores_c[[#All],[City]])</f>
        <v>Lake Williammouth</v>
      </c>
      <c r="AF3860" t="str" cm="1">
        <f t="array" ref="AF3860">_xlfn.XLOOKUP(Orders_C[[#This Row],[Store_ID]],Stores_c[[#All],[Store_ID]],Stores_c[[#All],[Manager_Name]])</f>
        <v>Stephanie Dominguez</v>
      </c>
      <c r="AG3860" t="str" cm="1">
        <f t="array" ref="AG3860">_xlfn.XLOOKUP(Orders_C[[#This Row],[Store_ID]],Stores_c[[#All],[Store_ID]],Stores_c[[#All],[Store_Type]])</f>
        <v>Drive-Thru</v>
      </c>
    </row>
    <row r="3861" spans="1:33" x14ac:dyDescent="0.25">
      <c r="A3861">
        <v>7011</v>
      </c>
      <c r="B3861" s="1">
        <v>45755</v>
      </c>
      <c r="C3861" s="2">
        <v>0.79616898148148152</v>
      </c>
      <c r="D3861">
        <v>1259</v>
      </c>
      <c r="E3861">
        <v>221</v>
      </c>
      <c r="F3861">
        <v>537</v>
      </c>
      <c r="G3861">
        <v>329</v>
      </c>
      <c r="H3861">
        <v>4</v>
      </c>
      <c r="I3861">
        <v>284</v>
      </c>
      <c r="J3861">
        <v>0</v>
      </c>
      <c r="K3861">
        <v>14.2</v>
      </c>
      <c r="L3861">
        <v>1150.2</v>
      </c>
      <c r="M3861" t="s">
        <v>20</v>
      </c>
      <c r="N3861" t="s">
        <v>22</v>
      </c>
      <c r="O3861">
        <v>40</v>
      </c>
      <c r="P3861">
        <v>3</v>
      </c>
      <c r="Q3861" t="s">
        <v>1034</v>
      </c>
      <c r="R3861">
        <v>505</v>
      </c>
      <c r="S3861" s="3">
        <v>0</v>
      </c>
      <c r="T3861" s="6">
        <v>468.6</v>
      </c>
      <c r="U3861" t="s">
        <v>6337</v>
      </c>
      <c r="V3861">
        <v>2025</v>
      </c>
      <c r="W3861" t="s">
        <v>6329</v>
      </c>
      <c r="X3861" t="str">
        <f>_xlfn.XLOOKUP(Orders_C[[#This Row],[Product_ID]],Products_C[Product_ID],Products_C[Product_Name])</f>
        <v>Rice Bowl</v>
      </c>
      <c r="Y3861" t="str">
        <f>_xlfn.XLOOKUP(Orders_C[[#This Row],[Product_ID]],Products_C[Product_ID],Products_C[Category])</f>
        <v>Dessert</v>
      </c>
      <c r="Z3861" t="str">
        <f>_xlfn.XLOOKUP(Orders_C[[#This Row],[Store_ID]],Stores_c[Store_ID],Stores_c[City])</f>
        <v>Port Barbarabury</v>
      </c>
      <c r="AA3861" t="str">
        <f>_xlfn.XLOOKUP(Orders_C[[#This Row],[Customer_ID]],Customers_c[Customer_ID],Customers_c[Customer_Name])</f>
        <v>Cody Johnson</v>
      </c>
      <c r="AB3861" s="6">
        <f>Orders_C[[#This Row],[Quantity]]*Orders_C[[#This Row],[Unit_Price]]*(1-Orders_C[[#This Row],[Discount %]])+Orders_C[[#This Row],[Tax]]</f>
        <v>1150.2</v>
      </c>
      <c r="AC3861" s="9">
        <f>(Orders_C[[#This Row],[Unit_Price]]*Orders_C[[#This Row],[Quantity]])-Orders_C[[#This Row],[Discount]]+Orders_C[[#This Row],[Tax]]</f>
        <v>1150.2</v>
      </c>
      <c r="AD3861" t="str">
        <f>IF(COUNTIF(Orders_C[[#All],[Customer_ID]],Orders_C[[#This Row],[Customer_ID]])&gt;1,"Repeat","New")</f>
        <v>Repeat</v>
      </c>
      <c r="AE3861" t="str" cm="1">
        <f t="array" ref="AE3861">_xlfn.XLOOKUP(Orders_C[[#This Row],[Store_ID]],Stores_c[[#All],[Store_ID]],Stores_c[[#All],[City]])</f>
        <v>Port Barbarabury</v>
      </c>
      <c r="AF3861" t="str" cm="1">
        <f t="array" ref="AF3861">_xlfn.XLOOKUP(Orders_C[[#This Row],[Store_ID]],Stores_c[[#All],[Store_ID]],Stores_c[[#All],[Manager_Name]])</f>
        <v>Edward Nguyen</v>
      </c>
      <c r="AG3861" t="str" cm="1">
        <f t="array" ref="AG3861">_xlfn.XLOOKUP(Orders_C[[#This Row],[Store_ID]],Stores_c[[#All],[Store_ID]],Stores_c[[#All],[Store_Type]])</f>
        <v>Street</v>
      </c>
    </row>
    <row r="3862" spans="1:33" x14ac:dyDescent="0.25">
      <c r="A3862">
        <v>10909</v>
      </c>
      <c r="B3862" s="1">
        <v>46046</v>
      </c>
      <c r="C3862" s="2">
        <v>0.98280092592592594</v>
      </c>
      <c r="D3862">
        <v>1834</v>
      </c>
      <c r="E3862">
        <v>208</v>
      </c>
      <c r="F3862">
        <v>548</v>
      </c>
      <c r="G3862">
        <v>313</v>
      </c>
      <c r="H3862">
        <v>3</v>
      </c>
      <c r="I3862">
        <v>387</v>
      </c>
      <c r="J3862">
        <v>15</v>
      </c>
      <c r="K3862">
        <v>19.350000000000001</v>
      </c>
      <c r="L3862">
        <v>1165.3499999999999</v>
      </c>
      <c r="M3862" t="s">
        <v>20</v>
      </c>
      <c r="N3862" t="s">
        <v>22</v>
      </c>
      <c r="O3862">
        <v>52</v>
      </c>
      <c r="P3862">
        <v>1</v>
      </c>
      <c r="Q3862" t="s">
        <v>4932</v>
      </c>
      <c r="R3862">
        <v>507</v>
      </c>
      <c r="S3862" s="3">
        <v>0.15</v>
      </c>
      <c r="T3862" s="6">
        <v>468.74999999999989</v>
      </c>
      <c r="U3862" t="s">
        <v>6330</v>
      </c>
      <c r="V3862">
        <v>2026</v>
      </c>
      <c r="W3862" t="s">
        <v>6331</v>
      </c>
      <c r="X3862" t="str">
        <f>_xlfn.XLOOKUP(Orders_C[[#This Row],[Product_ID]],Products_C[Product_ID],Products_C[Product_Name])</f>
        <v>Rice Bowl</v>
      </c>
      <c r="Y3862" t="str">
        <f>_xlfn.XLOOKUP(Orders_C[[#This Row],[Product_ID]],Products_C[Product_ID],Products_C[Category])</f>
        <v>Beverage</v>
      </c>
      <c r="Z3862" t="str">
        <f>_xlfn.XLOOKUP(Orders_C[[#This Row],[Store_ID]],Stores_c[Store_ID],Stores_c[City])</f>
        <v>Tracyview</v>
      </c>
      <c r="AA3862" t="str">
        <f>_xlfn.XLOOKUP(Orders_C[[#This Row],[Customer_ID]],Customers_c[Customer_ID],Customers_c[Customer_Name])</f>
        <v>Sydney Torres</v>
      </c>
      <c r="AB3862" s="6">
        <f>Orders_C[[#This Row],[Quantity]]*Orders_C[[#This Row],[Unit_Price]]*(1-Orders_C[[#This Row],[Discount %]])+Orders_C[[#This Row],[Tax]]</f>
        <v>1006.2</v>
      </c>
      <c r="AC3862" s="9">
        <f>(Orders_C[[#This Row],[Unit_Price]]*Orders_C[[#This Row],[Quantity]])-Orders_C[[#This Row],[Discount]]+Orders_C[[#This Row],[Tax]]</f>
        <v>1165.3499999999999</v>
      </c>
      <c r="AD3862" t="str">
        <f>IF(COUNTIF(Orders_C[[#All],[Customer_ID]],Orders_C[[#This Row],[Customer_ID]])&gt;1,"Repeat","New")</f>
        <v>Repeat</v>
      </c>
      <c r="AE3862" t="str" cm="1">
        <f t="array" ref="AE3862">_xlfn.XLOOKUP(Orders_C[[#This Row],[Store_ID]],Stores_c[[#All],[Store_ID]],Stores_c[[#All],[City]])</f>
        <v>Tracyview</v>
      </c>
      <c r="AF3862" t="str" cm="1">
        <f t="array" ref="AF3862">_xlfn.XLOOKUP(Orders_C[[#This Row],[Store_ID]],Stores_c[[#All],[Store_ID]],Stores_c[[#All],[Manager_Name]])</f>
        <v>Jeremiah Lee</v>
      </c>
      <c r="AG3862" t="str" cm="1">
        <f t="array" ref="AG3862">_xlfn.XLOOKUP(Orders_C[[#This Row],[Store_ID]],Stores_c[[#All],[Store_ID]],Stores_c[[#All],[Store_Type]])</f>
        <v>Mall</v>
      </c>
    </row>
    <row r="3863" spans="1:33" x14ac:dyDescent="0.25">
      <c r="A3863">
        <v>10194</v>
      </c>
      <c r="B3863" s="1">
        <v>46035</v>
      </c>
      <c r="C3863" s="2">
        <v>0.21194444444444444</v>
      </c>
      <c r="D3863">
        <v>1390</v>
      </c>
      <c r="E3863">
        <v>209</v>
      </c>
      <c r="F3863">
        <v>444</v>
      </c>
      <c r="G3863">
        <v>326</v>
      </c>
      <c r="H3863">
        <v>3</v>
      </c>
      <c r="I3863">
        <v>375</v>
      </c>
      <c r="J3863">
        <v>0</v>
      </c>
      <c r="K3863">
        <v>18.75</v>
      </c>
      <c r="L3863">
        <v>1143.75</v>
      </c>
      <c r="M3863" t="s">
        <v>19</v>
      </c>
      <c r="N3863" t="s">
        <v>22</v>
      </c>
      <c r="O3863">
        <v>43</v>
      </c>
      <c r="P3863">
        <v>3</v>
      </c>
      <c r="Q3863" t="s">
        <v>4217</v>
      </c>
      <c r="R3863">
        <v>503</v>
      </c>
      <c r="S3863" s="3">
        <v>0</v>
      </c>
      <c r="T3863" s="6">
        <v>468.75</v>
      </c>
      <c r="U3863" t="s">
        <v>6330</v>
      </c>
      <c r="V3863">
        <v>2026</v>
      </c>
      <c r="W3863" t="s">
        <v>6331</v>
      </c>
      <c r="X3863" t="str">
        <f>_xlfn.XLOOKUP(Orders_C[[#This Row],[Product_ID]],Products_C[Product_ID],Products_C[Product_Name])</f>
        <v>Rice Bowl</v>
      </c>
      <c r="Y3863" t="str">
        <f>_xlfn.XLOOKUP(Orders_C[[#This Row],[Product_ID]],Products_C[Product_ID],Products_C[Category])</f>
        <v>Burger</v>
      </c>
      <c r="Z3863" t="str">
        <f>_xlfn.XLOOKUP(Orders_C[[#This Row],[Store_ID]],Stores_c[Store_ID],Stores_c[City])</f>
        <v>Reidberg</v>
      </c>
      <c r="AA3863" t="str">
        <f>_xlfn.XLOOKUP(Orders_C[[#This Row],[Customer_ID]],Customers_c[Customer_ID],Customers_c[Customer_Name])</f>
        <v>Amanda Morgan</v>
      </c>
      <c r="AB3863" s="6">
        <f>Orders_C[[#This Row],[Quantity]]*Orders_C[[#This Row],[Unit_Price]]*(1-Orders_C[[#This Row],[Discount %]])+Orders_C[[#This Row],[Tax]]</f>
        <v>1143.75</v>
      </c>
      <c r="AC3863" s="9">
        <f>(Orders_C[[#This Row],[Unit_Price]]*Orders_C[[#This Row],[Quantity]])-Orders_C[[#This Row],[Discount]]+Orders_C[[#This Row],[Tax]]</f>
        <v>1143.75</v>
      </c>
      <c r="AD3863" t="str">
        <f>IF(COUNTIF(Orders_C[[#All],[Customer_ID]],Orders_C[[#This Row],[Customer_ID]])&gt;1,"Repeat","New")</f>
        <v>Repeat</v>
      </c>
      <c r="AE3863" t="str" cm="1">
        <f t="array" ref="AE3863">_xlfn.XLOOKUP(Orders_C[[#This Row],[Store_ID]],Stores_c[[#All],[Store_ID]],Stores_c[[#All],[City]])</f>
        <v>Reidberg</v>
      </c>
      <c r="AF3863" t="str" cm="1">
        <f t="array" ref="AF3863">_xlfn.XLOOKUP(Orders_C[[#This Row],[Store_ID]],Stores_c[[#All],[Store_ID]],Stores_c[[#All],[Manager_Name]])</f>
        <v>Jeffrey Horn</v>
      </c>
      <c r="AG3863" t="str" cm="1">
        <f t="array" ref="AG3863">_xlfn.XLOOKUP(Orders_C[[#This Row],[Store_ID]],Stores_c[[#All],[Store_ID]],Stores_c[[#All],[Store_Type]])</f>
        <v>Drive-Thru</v>
      </c>
    </row>
    <row r="3864" spans="1:33" x14ac:dyDescent="0.25">
      <c r="A3864">
        <v>10417</v>
      </c>
      <c r="B3864" s="1">
        <v>46035</v>
      </c>
      <c r="C3864" s="2">
        <v>0.17586805555555557</v>
      </c>
      <c r="D3864">
        <v>1130</v>
      </c>
      <c r="E3864">
        <v>219</v>
      </c>
      <c r="F3864">
        <v>457</v>
      </c>
      <c r="G3864">
        <v>324</v>
      </c>
      <c r="H3864">
        <v>3</v>
      </c>
      <c r="I3864">
        <v>375</v>
      </c>
      <c r="J3864">
        <v>0</v>
      </c>
      <c r="K3864">
        <v>18.75</v>
      </c>
      <c r="L3864">
        <v>1143.75</v>
      </c>
      <c r="M3864" t="s">
        <v>18</v>
      </c>
      <c r="N3864" t="s">
        <v>22</v>
      </c>
      <c r="O3864">
        <v>37</v>
      </c>
      <c r="P3864">
        <v>5</v>
      </c>
      <c r="Q3864" t="s">
        <v>4440</v>
      </c>
      <c r="R3864">
        <v>510</v>
      </c>
      <c r="S3864" s="3">
        <v>0</v>
      </c>
      <c r="T3864" s="6">
        <v>468.75</v>
      </c>
      <c r="U3864" t="s">
        <v>6330</v>
      </c>
      <c r="V3864">
        <v>2026</v>
      </c>
      <c r="W3864" t="s">
        <v>6329</v>
      </c>
      <c r="X3864" t="str">
        <f>_xlfn.XLOOKUP(Orders_C[[#This Row],[Product_ID]],Products_C[Product_ID],Products_C[Product_Name])</f>
        <v>Krushers</v>
      </c>
      <c r="Y3864" t="str">
        <f>_xlfn.XLOOKUP(Orders_C[[#This Row],[Product_ID]],Products_C[Product_ID],Products_C[Category])</f>
        <v>Dessert</v>
      </c>
      <c r="Z3864" t="str">
        <f>_xlfn.XLOOKUP(Orders_C[[#This Row],[Store_ID]],Stores_c[Store_ID],Stores_c[City])</f>
        <v>Lake David</v>
      </c>
      <c r="AA3864" t="str">
        <f>_xlfn.XLOOKUP(Orders_C[[#This Row],[Customer_ID]],Customers_c[Customer_ID],Customers_c[Customer_Name])</f>
        <v>Gregory Clay</v>
      </c>
      <c r="AB3864" s="6">
        <f>Orders_C[[#This Row],[Quantity]]*Orders_C[[#This Row],[Unit_Price]]*(1-Orders_C[[#This Row],[Discount %]])+Orders_C[[#This Row],[Tax]]</f>
        <v>1143.75</v>
      </c>
      <c r="AC3864" s="9">
        <f>(Orders_C[[#This Row],[Unit_Price]]*Orders_C[[#This Row],[Quantity]])-Orders_C[[#This Row],[Discount]]+Orders_C[[#This Row],[Tax]]</f>
        <v>1143.75</v>
      </c>
      <c r="AD3864" t="str">
        <f>IF(COUNTIF(Orders_C[[#All],[Customer_ID]],Orders_C[[#This Row],[Customer_ID]])&gt;1,"Repeat","New")</f>
        <v>Repeat</v>
      </c>
      <c r="AE3864" t="str" cm="1">
        <f t="array" ref="AE3864">_xlfn.XLOOKUP(Orders_C[[#This Row],[Store_ID]],Stores_c[[#All],[Store_ID]],Stores_c[[#All],[City]])</f>
        <v>Lake David</v>
      </c>
      <c r="AF3864" t="str" cm="1">
        <f t="array" ref="AF3864">_xlfn.XLOOKUP(Orders_C[[#This Row],[Store_ID]],Stores_c[[#All],[Store_ID]],Stores_c[[#All],[Manager_Name]])</f>
        <v>Joshua Hines</v>
      </c>
      <c r="AG3864" t="str" cm="1">
        <f t="array" ref="AG3864">_xlfn.XLOOKUP(Orders_C[[#This Row],[Store_ID]],Stores_c[[#All],[Store_ID]],Stores_c[[#All],[Store_Type]])</f>
        <v>Street</v>
      </c>
    </row>
    <row r="3865" spans="1:33" x14ac:dyDescent="0.25">
      <c r="A3865">
        <v>7151</v>
      </c>
      <c r="B3865" s="1">
        <v>45968</v>
      </c>
      <c r="C3865" s="2">
        <v>0.36857638888888888</v>
      </c>
      <c r="D3865">
        <v>1619</v>
      </c>
      <c r="E3865">
        <v>217</v>
      </c>
      <c r="F3865">
        <v>517</v>
      </c>
      <c r="G3865">
        <v>323</v>
      </c>
      <c r="H3865">
        <v>3</v>
      </c>
      <c r="I3865">
        <v>383</v>
      </c>
      <c r="J3865">
        <v>10</v>
      </c>
      <c r="K3865">
        <v>19.149999999999999</v>
      </c>
      <c r="L3865">
        <v>1158.1500000000001</v>
      </c>
      <c r="M3865" t="s">
        <v>18</v>
      </c>
      <c r="N3865" t="s">
        <v>21</v>
      </c>
      <c r="O3865">
        <v>22</v>
      </c>
      <c r="P3865">
        <v>1</v>
      </c>
      <c r="Q3865" t="s">
        <v>1174</v>
      </c>
      <c r="R3865">
        <v>506</v>
      </c>
      <c r="S3865" s="3">
        <v>0.1</v>
      </c>
      <c r="T3865" s="6">
        <v>468.75000000000011</v>
      </c>
      <c r="U3865" t="s">
        <v>6336</v>
      </c>
      <c r="V3865">
        <v>2025</v>
      </c>
      <c r="W3865" t="s">
        <v>6329</v>
      </c>
      <c r="X3865" t="str">
        <f>_xlfn.XLOOKUP(Orders_C[[#This Row],[Product_ID]],Products_C[Product_ID],Products_C[Product_Name])</f>
        <v>Rice Bowl</v>
      </c>
      <c r="Y3865" t="str">
        <f>_xlfn.XLOOKUP(Orders_C[[#This Row],[Product_ID]],Products_C[Product_ID],Products_C[Category])</f>
        <v>Beverage</v>
      </c>
      <c r="Z3865" t="str">
        <f>_xlfn.XLOOKUP(Orders_C[[#This Row],[Store_ID]],Stores_c[Store_ID],Stores_c[City])</f>
        <v>West Rebecca</v>
      </c>
      <c r="AA3865" t="str">
        <f>_xlfn.XLOOKUP(Orders_C[[#This Row],[Customer_ID]],Customers_c[Customer_ID],Customers_c[Customer_Name])</f>
        <v>Shawn Morales</v>
      </c>
      <c r="AB3865" s="6">
        <f>Orders_C[[#This Row],[Quantity]]*Orders_C[[#This Row],[Unit_Price]]*(1-Orders_C[[#This Row],[Discount %]])+Orders_C[[#This Row],[Tax]]</f>
        <v>1053.2500000000002</v>
      </c>
      <c r="AC3865" s="9">
        <f>(Orders_C[[#This Row],[Unit_Price]]*Orders_C[[#This Row],[Quantity]])-Orders_C[[#This Row],[Discount]]+Orders_C[[#This Row],[Tax]]</f>
        <v>1158.1500000000001</v>
      </c>
      <c r="AD3865" t="str">
        <f>IF(COUNTIF(Orders_C[[#All],[Customer_ID]],Orders_C[[#This Row],[Customer_ID]])&gt;1,"Repeat","New")</f>
        <v>Repeat</v>
      </c>
      <c r="AE3865" t="str" cm="1">
        <f t="array" ref="AE3865">_xlfn.XLOOKUP(Orders_C[[#This Row],[Store_ID]],Stores_c[[#All],[Store_ID]],Stores_c[[#All],[City]])</f>
        <v>West Rebecca</v>
      </c>
      <c r="AF3865" t="str" cm="1">
        <f t="array" ref="AF3865">_xlfn.XLOOKUP(Orders_C[[#This Row],[Store_ID]],Stores_c[[#All],[Store_ID]],Stores_c[[#All],[Manager_Name]])</f>
        <v>Albert Smith</v>
      </c>
      <c r="AG3865" t="str" cm="1">
        <f t="array" ref="AG3865">_xlfn.XLOOKUP(Orders_C[[#This Row],[Store_ID]],Stores_c[[#All],[Store_ID]],Stores_c[[#All],[Store_Type]])</f>
        <v>Mall</v>
      </c>
    </row>
    <row r="3866" spans="1:33" x14ac:dyDescent="0.25">
      <c r="A3866">
        <v>8315</v>
      </c>
      <c r="B3866" s="1">
        <v>45972</v>
      </c>
      <c r="C3866" s="2">
        <v>0.52467592592592593</v>
      </c>
      <c r="D3866">
        <v>1393</v>
      </c>
      <c r="E3866">
        <v>216</v>
      </c>
      <c r="F3866">
        <v>426</v>
      </c>
      <c r="G3866">
        <v>334</v>
      </c>
      <c r="H3866">
        <v>3</v>
      </c>
      <c r="I3866">
        <v>383</v>
      </c>
      <c r="J3866">
        <v>10</v>
      </c>
      <c r="K3866">
        <v>19.149999999999999</v>
      </c>
      <c r="L3866">
        <v>1158.1500000000001</v>
      </c>
      <c r="M3866" t="s">
        <v>18</v>
      </c>
      <c r="N3866" t="s">
        <v>23</v>
      </c>
      <c r="O3866">
        <v>30</v>
      </c>
      <c r="P3866">
        <v>2</v>
      </c>
      <c r="Q3866" t="s">
        <v>2338</v>
      </c>
      <c r="R3866">
        <v>504</v>
      </c>
      <c r="S3866" s="3">
        <v>0.1</v>
      </c>
      <c r="T3866" s="6">
        <v>468.75000000000011</v>
      </c>
      <c r="U3866" t="s">
        <v>6336</v>
      </c>
      <c r="V3866">
        <v>2025</v>
      </c>
      <c r="W3866" t="s">
        <v>6329</v>
      </c>
      <c r="X3866" t="str">
        <f>_xlfn.XLOOKUP(Orders_C[[#This Row],[Product_ID]],Products_C[Product_ID],Products_C[Product_Name])</f>
        <v>Krushers</v>
      </c>
      <c r="Y3866" t="str">
        <f>_xlfn.XLOOKUP(Orders_C[[#This Row],[Product_ID]],Products_C[Product_ID],Products_C[Category])</f>
        <v>Dessert</v>
      </c>
      <c r="Z3866" t="str">
        <f>_xlfn.XLOOKUP(Orders_C[[#This Row],[Store_ID]],Stores_c[Store_ID],Stores_c[City])</f>
        <v>Garciaview</v>
      </c>
      <c r="AA3866" t="str">
        <f>_xlfn.XLOOKUP(Orders_C[[#This Row],[Customer_ID]],Customers_c[Customer_ID],Customers_c[Customer_Name])</f>
        <v>Jeffrey Thomas</v>
      </c>
      <c r="AB3866" s="6">
        <f>Orders_C[[#This Row],[Quantity]]*Orders_C[[#This Row],[Unit_Price]]*(1-Orders_C[[#This Row],[Discount %]])+Orders_C[[#This Row],[Tax]]</f>
        <v>1053.2500000000002</v>
      </c>
      <c r="AC3866" s="9">
        <f>(Orders_C[[#This Row],[Unit_Price]]*Orders_C[[#This Row],[Quantity]])-Orders_C[[#This Row],[Discount]]+Orders_C[[#This Row],[Tax]]</f>
        <v>1158.1500000000001</v>
      </c>
      <c r="AD3866" t="str">
        <f>IF(COUNTIF(Orders_C[[#All],[Customer_ID]],Orders_C[[#This Row],[Customer_ID]])&gt;1,"Repeat","New")</f>
        <v>Repeat</v>
      </c>
      <c r="AE3866" t="str" cm="1">
        <f t="array" ref="AE3866">_xlfn.XLOOKUP(Orders_C[[#This Row],[Store_ID]],Stores_c[[#All],[Store_ID]],Stores_c[[#All],[City]])</f>
        <v>Garciaview</v>
      </c>
      <c r="AF3866" t="str" cm="1">
        <f t="array" ref="AF3866">_xlfn.XLOOKUP(Orders_C[[#This Row],[Store_ID]],Stores_c[[#All],[Store_ID]],Stores_c[[#All],[Manager_Name]])</f>
        <v>Karina Washington</v>
      </c>
      <c r="AG3866" t="str" cm="1">
        <f t="array" ref="AG3866">_xlfn.XLOOKUP(Orders_C[[#This Row],[Store_ID]],Stores_c[[#All],[Store_ID]],Stores_c[[#All],[Store_Type]])</f>
        <v>Drive-Thru</v>
      </c>
    </row>
    <row r="3867" spans="1:33" x14ac:dyDescent="0.25">
      <c r="A3867">
        <v>8678</v>
      </c>
      <c r="B3867" s="1">
        <v>45897</v>
      </c>
      <c r="C3867" s="2">
        <v>0.37430555555555556</v>
      </c>
      <c r="D3867">
        <v>1738</v>
      </c>
      <c r="E3867">
        <v>215</v>
      </c>
      <c r="F3867">
        <v>528</v>
      </c>
      <c r="G3867">
        <v>302</v>
      </c>
      <c r="H3867">
        <v>3</v>
      </c>
      <c r="I3867">
        <v>383</v>
      </c>
      <c r="J3867">
        <v>10</v>
      </c>
      <c r="K3867">
        <v>19.149999999999999</v>
      </c>
      <c r="L3867">
        <v>1158.1500000000001</v>
      </c>
      <c r="M3867" t="s">
        <v>19</v>
      </c>
      <c r="N3867" t="s">
        <v>23</v>
      </c>
      <c r="O3867">
        <v>43</v>
      </c>
      <c r="P3867">
        <v>4</v>
      </c>
      <c r="Q3867" t="s">
        <v>2701</v>
      </c>
      <c r="R3867">
        <v>506</v>
      </c>
      <c r="S3867" s="3">
        <v>0.1</v>
      </c>
      <c r="T3867" s="6">
        <v>468.75000000000011</v>
      </c>
      <c r="U3867" t="s">
        <v>6342</v>
      </c>
      <c r="V3867">
        <v>2025</v>
      </c>
      <c r="W3867" t="s">
        <v>6331</v>
      </c>
      <c r="X3867" t="str">
        <f>_xlfn.XLOOKUP(Orders_C[[#This Row],[Product_ID]],Products_C[Product_ID],Products_C[Product_Name])</f>
        <v>Chicken Wings</v>
      </c>
      <c r="Y3867" t="str">
        <f>_xlfn.XLOOKUP(Orders_C[[#This Row],[Product_ID]],Products_C[Product_ID],Products_C[Category])</f>
        <v>Chicken</v>
      </c>
      <c r="Z3867" t="str">
        <f>_xlfn.XLOOKUP(Orders_C[[#This Row],[Store_ID]],Stores_c[Store_ID],Stores_c[City])</f>
        <v>Sallyburgh</v>
      </c>
      <c r="AA3867" t="str">
        <f>_xlfn.XLOOKUP(Orders_C[[#This Row],[Customer_ID]],Customers_c[Customer_ID],Customers_c[Customer_Name])</f>
        <v>Jeffrey Buck</v>
      </c>
      <c r="AB3867" s="6">
        <f>Orders_C[[#This Row],[Quantity]]*Orders_C[[#This Row],[Unit_Price]]*(1-Orders_C[[#This Row],[Discount %]])+Orders_C[[#This Row],[Tax]]</f>
        <v>1053.2500000000002</v>
      </c>
      <c r="AC3867" s="9">
        <f>(Orders_C[[#This Row],[Unit_Price]]*Orders_C[[#This Row],[Quantity]])-Orders_C[[#This Row],[Discount]]+Orders_C[[#This Row],[Tax]]</f>
        <v>1158.1500000000001</v>
      </c>
      <c r="AD3867" t="str">
        <f>IF(COUNTIF(Orders_C[[#All],[Customer_ID]],Orders_C[[#This Row],[Customer_ID]])&gt;1,"Repeat","New")</f>
        <v>Repeat</v>
      </c>
      <c r="AE3867" t="str" cm="1">
        <f t="array" ref="AE3867">_xlfn.XLOOKUP(Orders_C[[#This Row],[Store_ID]],Stores_c[[#All],[Store_ID]],Stores_c[[#All],[City]])</f>
        <v>Sallyburgh</v>
      </c>
      <c r="AF3867" t="str" cm="1">
        <f t="array" ref="AF3867">_xlfn.XLOOKUP(Orders_C[[#This Row],[Store_ID]],Stores_c[[#All],[Store_ID]],Stores_c[[#All],[Manager_Name]])</f>
        <v>Benjamin Mccoy</v>
      </c>
      <c r="AG3867" t="str" cm="1">
        <f t="array" ref="AG3867">_xlfn.XLOOKUP(Orders_C[[#This Row],[Store_ID]],Stores_c[[#All],[Store_ID]],Stores_c[[#All],[Store_Type]])</f>
        <v>Drive-Thru</v>
      </c>
    </row>
    <row r="3868" spans="1:33" x14ac:dyDescent="0.25">
      <c r="A3868">
        <v>9378</v>
      </c>
      <c r="B3868" s="1">
        <v>45758</v>
      </c>
      <c r="C3868" s="2">
        <v>0.33293981481481483</v>
      </c>
      <c r="D3868">
        <v>1671</v>
      </c>
      <c r="E3868">
        <v>224</v>
      </c>
      <c r="F3868">
        <v>542</v>
      </c>
      <c r="G3868">
        <v>303</v>
      </c>
      <c r="H3868">
        <v>3</v>
      </c>
      <c r="I3868">
        <v>379</v>
      </c>
      <c r="J3868">
        <v>5</v>
      </c>
      <c r="K3868">
        <v>18.95</v>
      </c>
      <c r="L3868">
        <v>1150.95</v>
      </c>
      <c r="M3868" t="s">
        <v>19</v>
      </c>
      <c r="N3868" t="s">
        <v>21</v>
      </c>
      <c r="O3868">
        <v>11</v>
      </c>
      <c r="P3868">
        <v>3</v>
      </c>
      <c r="Q3868" t="s">
        <v>3401</v>
      </c>
      <c r="R3868">
        <v>506</v>
      </c>
      <c r="S3868" s="3">
        <v>0.05</v>
      </c>
      <c r="T3868" s="6">
        <v>468.75000000000011</v>
      </c>
      <c r="U3868" t="s">
        <v>6337</v>
      </c>
      <c r="V3868">
        <v>2025</v>
      </c>
      <c r="W3868" t="s">
        <v>6333</v>
      </c>
      <c r="X3868" t="str">
        <f>_xlfn.XLOOKUP(Orders_C[[#This Row],[Product_ID]],Products_C[Product_ID],Products_C[Product_Name])</f>
        <v>Chocolate Lava Cake</v>
      </c>
      <c r="Y3868" t="str">
        <f>_xlfn.XLOOKUP(Orders_C[[#This Row],[Product_ID]],Products_C[Product_ID],Products_C[Category])</f>
        <v>Chicken</v>
      </c>
      <c r="Z3868" t="str">
        <f>_xlfn.XLOOKUP(Orders_C[[#This Row],[Store_ID]],Stores_c[Store_ID],Stores_c[City])</f>
        <v>Valdezton</v>
      </c>
      <c r="AA3868" t="str">
        <f>_xlfn.XLOOKUP(Orders_C[[#This Row],[Customer_ID]],Customers_c[Customer_ID],Customers_c[Customer_Name])</f>
        <v>Mrs. Donna Jarvis</v>
      </c>
      <c r="AB3868" s="6">
        <f>Orders_C[[#This Row],[Quantity]]*Orders_C[[#This Row],[Unit_Price]]*(1-Orders_C[[#This Row],[Discount %]])+Orders_C[[#This Row],[Tax]]</f>
        <v>1099.0999999999999</v>
      </c>
      <c r="AC3868" s="9">
        <f>(Orders_C[[#This Row],[Unit_Price]]*Orders_C[[#This Row],[Quantity]])-Orders_C[[#This Row],[Discount]]+Orders_C[[#This Row],[Tax]]</f>
        <v>1150.95</v>
      </c>
      <c r="AD3868" t="str">
        <f>IF(COUNTIF(Orders_C[[#All],[Customer_ID]],Orders_C[[#This Row],[Customer_ID]])&gt;1,"Repeat","New")</f>
        <v>Repeat</v>
      </c>
      <c r="AE3868" t="str" cm="1">
        <f t="array" ref="AE3868">_xlfn.XLOOKUP(Orders_C[[#This Row],[Store_ID]],Stores_c[[#All],[Store_ID]],Stores_c[[#All],[City]])</f>
        <v>Valdezton</v>
      </c>
      <c r="AF3868" t="str" cm="1">
        <f t="array" ref="AF3868">_xlfn.XLOOKUP(Orders_C[[#This Row],[Store_ID]],Stores_c[[#All],[Store_ID]],Stores_c[[#All],[Manager_Name]])</f>
        <v>John Rodriguez</v>
      </c>
      <c r="AG3868" t="str" cm="1">
        <f t="array" ref="AG3868">_xlfn.XLOOKUP(Orders_C[[#This Row],[Store_ID]],Stores_c[[#All],[Store_ID]],Stores_c[[#All],[Store_Type]])</f>
        <v>Street</v>
      </c>
    </row>
    <row r="3869" spans="1:33" x14ac:dyDescent="0.25">
      <c r="A3869">
        <v>6585</v>
      </c>
      <c r="B3869" s="1">
        <v>45755</v>
      </c>
      <c r="C3869" s="2">
        <v>0.83667824074074071</v>
      </c>
      <c r="D3869">
        <v>1702</v>
      </c>
      <c r="E3869">
        <v>201</v>
      </c>
      <c r="F3869">
        <v>520</v>
      </c>
      <c r="G3869">
        <v>315</v>
      </c>
      <c r="H3869">
        <v>3</v>
      </c>
      <c r="I3869">
        <v>380</v>
      </c>
      <c r="J3869">
        <v>5</v>
      </c>
      <c r="K3869">
        <v>19</v>
      </c>
      <c r="L3869">
        <v>1154</v>
      </c>
      <c r="M3869" t="s">
        <v>19</v>
      </c>
      <c r="N3869" t="s">
        <v>22</v>
      </c>
      <c r="O3869">
        <v>49</v>
      </c>
      <c r="P3869">
        <v>1</v>
      </c>
      <c r="Q3869" t="s">
        <v>608</v>
      </c>
      <c r="R3869">
        <v>508</v>
      </c>
      <c r="S3869" s="3">
        <v>0.05</v>
      </c>
      <c r="T3869" s="6">
        <v>470</v>
      </c>
      <c r="U3869" t="s">
        <v>6337</v>
      </c>
      <c r="V3869">
        <v>2025</v>
      </c>
      <c r="W3869" t="s">
        <v>6331</v>
      </c>
      <c r="X3869" t="str">
        <f>_xlfn.XLOOKUP(Orders_C[[#This Row],[Product_ID]],Products_C[Product_ID],Products_C[Product_Name])</f>
        <v>Popcorn Chicken</v>
      </c>
      <c r="Y3869" t="str">
        <f>_xlfn.XLOOKUP(Orders_C[[#This Row],[Product_ID]],Products_C[Product_ID],Products_C[Category])</f>
        <v>Beverage</v>
      </c>
      <c r="Z3869" t="str">
        <f>_xlfn.XLOOKUP(Orders_C[[#This Row],[Store_ID]],Stores_c[Store_ID],Stores_c[City])</f>
        <v>Lake Nicholasburgh</v>
      </c>
      <c r="AA3869" t="str">
        <f>_xlfn.XLOOKUP(Orders_C[[#This Row],[Customer_ID]],Customers_c[Customer_ID],Customers_c[Customer_Name])</f>
        <v>Nancy Drake</v>
      </c>
      <c r="AB3869" s="6">
        <f>Orders_C[[#This Row],[Quantity]]*Orders_C[[#This Row],[Unit_Price]]*(1-Orders_C[[#This Row],[Discount %]])+Orders_C[[#This Row],[Tax]]</f>
        <v>1102</v>
      </c>
      <c r="AC3869" s="9">
        <f>(Orders_C[[#This Row],[Unit_Price]]*Orders_C[[#This Row],[Quantity]])-Orders_C[[#This Row],[Discount]]+Orders_C[[#This Row],[Tax]]</f>
        <v>1154</v>
      </c>
      <c r="AD3869" t="str">
        <f>IF(COUNTIF(Orders_C[[#All],[Customer_ID]],Orders_C[[#This Row],[Customer_ID]])&gt;1,"Repeat","New")</f>
        <v>Repeat</v>
      </c>
      <c r="AE3869" t="str" cm="1">
        <f t="array" ref="AE3869">_xlfn.XLOOKUP(Orders_C[[#This Row],[Store_ID]],Stores_c[[#All],[Store_ID]],Stores_c[[#All],[City]])</f>
        <v>Lake Nicholasburgh</v>
      </c>
      <c r="AF3869" t="str" cm="1">
        <f t="array" ref="AF3869">_xlfn.XLOOKUP(Orders_C[[#This Row],[Store_ID]],Stores_c[[#All],[Store_ID]],Stores_c[[#All],[Manager_Name]])</f>
        <v>Maurice Garcia</v>
      </c>
      <c r="AG3869" t="str" cm="1">
        <f t="array" ref="AG3869">_xlfn.XLOOKUP(Orders_C[[#This Row],[Store_ID]],Stores_c[[#All],[Store_ID]],Stores_c[[#All],[Store_Type]])</f>
        <v>Mall</v>
      </c>
    </row>
    <row r="3870" spans="1:33" x14ac:dyDescent="0.25">
      <c r="A3870">
        <v>8112</v>
      </c>
      <c r="B3870" s="1">
        <v>45823</v>
      </c>
      <c r="C3870" s="2">
        <v>0.60337962962962965</v>
      </c>
      <c r="D3870">
        <v>1534</v>
      </c>
      <c r="E3870">
        <v>223</v>
      </c>
      <c r="F3870">
        <v>519</v>
      </c>
      <c r="G3870">
        <v>309</v>
      </c>
      <c r="H3870">
        <v>3</v>
      </c>
      <c r="I3870">
        <v>380</v>
      </c>
      <c r="J3870">
        <v>5</v>
      </c>
      <c r="K3870">
        <v>19</v>
      </c>
      <c r="L3870">
        <v>1154</v>
      </c>
      <c r="M3870" t="s">
        <v>20</v>
      </c>
      <c r="N3870" t="s">
        <v>23</v>
      </c>
      <c r="O3870">
        <v>36</v>
      </c>
      <c r="P3870">
        <v>4</v>
      </c>
      <c r="Q3870" t="s">
        <v>2135</v>
      </c>
      <c r="R3870">
        <v>510</v>
      </c>
      <c r="S3870" s="3">
        <v>0.05</v>
      </c>
      <c r="T3870" s="6">
        <v>470</v>
      </c>
      <c r="U3870" t="s">
        <v>6340</v>
      </c>
      <c r="V3870">
        <v>2025</v>
      </c>
      <c r="W3870" t="s">
        <v>6329</v>
      </c>
      <c r="X3870" t="str">
        <f>_xlfn.XLOOKUP(Orders_C[[#This Row],[Product_ID]],Products_C[Product_ID],Products_C[Product_Name])</f>
        <v>Chicken Bucket</v>
      </c>
      <c r="Y3870" t="str">
        <f>_xlfn.XLOOKUP(Orders_C[[#This Row],[Product_ID]],Products_C[Product_ID],Products_C[Category])</f>
        <v>Dessert</v>
      </c>
      <c r="Z3870" t="str">
        <f>_xlfn.XLOOKUP(Orders_C[[#This Row],[Store_ID]],Stores_c[Store_ID],Stores_c[City])</f>
        <v>Chambershaven</v>
      </c>
      <c r="AA3870" t="str">
        <f>_xlfn.XLOOKUP(Orders_C[[#This Row],[Customer_ID]],Customers_c[Customer_ID],Customers_c[Customer_Name])</f>
        <v>Hannah Kidd</v>
      </c>
      <c r="AB3870" s="6">
        <f>Orders_C[[#This Row],[Quantity]]*Orders_C[[#This Row],[Unit_Price]]*(1-Orders_C[[#This Row],[Discount %]])+Orders_C[[#This Row],[Tax]]</f>
        <v>1102</v>
      </c>
      <c r="AC3870" s="9">
        <f>(Orders_C[[#This Row],[Unit_Price]]*Orders_C[[#This Row],[Quantity]])-Orders_C[[#This Row],[Discount]]+Orders_C[[#This Row],[Tax]]</f>
        <v>1154</v>
      </c>
      <c r="AD3870" t="str">
        <f>IF(COUNTIF(Orders_C[[#All],[Customer_ID]],Orders_C[[#This Row],[Customer_ID]])&gt;1,"Repeat","New")</f>
        <v>Repeat</v>
      </c>
      <c r="AE3870" t="str" cm="1">
        <f t="array" ref="AE3870">_xlfn.XLOOKUP(Orders_C[[#This Row],[Store_ID]],Stores_c[[#All],[Store_ID]],Stores_c[[#All],[City]])</f>
        <v>Chambershaven</v>
      </c>
      <c r="AF3870" t="str" cm="1">
        <f t="array" ref="AF3870">_xlfn.XLOOKUP(Orders_C[[#This Row],[Store_ID]],Stores_c[[#All],[Store_ID]],Stores_c[[#All],[Manager_Name]])</f>
        <v>Virginia Webster</v>
      </c>
      <c r="AG3870" t="str" cm="1">
        <f t="array" ref="AG3870">_xlfn.XLOOKUP(Orders_C[[#This Row],[Store_ID]],Stores_c[[#All],[Store_ID]],Stores_c[[#All],[Store_Type]])</f>
        <v>Street</v>
      </c>
    </row>
    <row r="3871" spans="1:33" x14ac:dyDescent="0.25">
      <c r="A3871">
        <v>6028</v>
      </c>
      <c r="B3871" s="1">
        <v>45878</v>
      </c>
      <c r="C3871" s="2">
        <v>0.57894675925925931</v>
      </c>
      <c r="D3871">
        <v>1445</v>
      </c>
      <c r="E3871">
        <v>212</v>
      </c>
      <c r="F3871">
        <v>457</v>
      </c>
      <c r="G3871">
        <v>318</v>
      </c>
      <c r="H3871">
        <v>3</v>
      </c>
      <c r="I3871">
        <v>388</v>
      </c>
      <c r="J3871">
        <v>15</v>
      </c>
      <c r="K3871">
        <v>19.399999999999999</v>
      </c>
      <c r="L3871">
        <v>1168.4000000000001</v>
      </c>
      <c r="M3871" t="s">
        <v>18</v>
      </c>
      <c r="N3871" t="s">
        <v>23</v>
      </c>
      <c r="O3871">
        <v>44</v>
      </c>
      <c r="P3871">
        <v>3</v>
      </c>
      <c r="Q3871" t="s">
        <v>51</v>
      </c>
      <c r="R3871">
        <v>505</v>
      </c>
      <c r="S3871" s="3">
        <v>0.15</v>
      </c>
      <c r="T3871" s="6">
        <v>470.00000000000011</v>
      </c>
      <c r="U3871" t="s">
        <v>6342</v>
      </c>
      <c r="V3871">
        <v>2025</v>
      </c>
      <c r="W3871" t="s">
        <v>6331</v>
      </c>
      <c r="X3871" t="str">
        <f>_xlfn.XLOOKUP(Orders_C[[#This Row],[Product_ID]],Products_C[Product_ID],Products_C[Product_Name])</f>
        <v>Pepsi</v>
      </c>
      <c r="Y3871" t="str">
        <f>_xlfn.XLOOKUP(Orders_C[[#This Row],[Product_ID]],Products_C[Product_ID],Products_C[Category])</f>
        <v>Burger</v>
      </c>
      <c r="Z3871" t="str">
        <f>_xlfn.XLOOKUP(Orders_C[[#This Row],[Store_ID]],Stores_c[Store_ID],Stores_c[City])</f>
        <v>Andrewview</v>
      </c>
      <c r="AA3871" t="str">
        <f>_xlfn.XLOOKUP(Orders_C[[#This Row],[Customer_ID]],Customers_c[Customer_ID],Customers_c[Customer_Name])</f>
        <v>Mark Reyes</v>
      </c>
      <c r="AB3871" s="6">
        <f>Orders_C[[#This Row],[Quantity]]*Orders_C[[#This Row],[Unit_Price]]*(1-Orders_C[[#This Row],[Discount %]])+Orders_C[[#This Row],[Tax]]</f>
        <v>1008.8</v>
      </c>
      <c r="AC3871" s="9">
        <f>(Orders_C[[#This Row],[Unit_Price]]*Orders_C[[#This Row],[Quantity]])-Orders_C[[#This Row],[Discount]]+Orders_C[[#This Row],[Tax]]</f>
        <v>1168.4000000000001</v>
      </c>
      <c r="AD3871" t="str">
        <f>IF(COUNTIF(Orders_C[[#All],[Customer_ID]],Orders_C[[#This Row],[Customer_ID]])&gt;1,"Repeat","New")</f>
        <v>Repeat</v>
      </c>
      <c r="AE3871" t="str" cm="1">
        <f t="array" ref="AE3871">_xlfn.XLOOKUP(Orders_C[[#This Row],[Store_ID]],Stores_c[[#All],[Store_ID]],Stores_c[[#All],[City]])</f>
        <v>Andrewview</v>
      </c>
      <c r="AF3871" t="str" cm="1">
        <f t="array" ref="AF3871">_xlfn.XLOOKUP(Orders_C[[#This Row],[Store_ID]],Stores_c[[#All],[Store_ID]],Stores_c[[#All],[Manager_Name]])</f>
        <v>Alice Sutton</v>
      </c>
      <c r="AG3871" t="str" cm="1">
        <f t="array" ref="AG3871">_xlfn.XLOOKUP(Orders_C[[#This Row],[Store_ID]],Stores_c[[#All],[Store_ID]],Stores_c[[#All],[Store_Type]])</f>
        <v>Mall</v>
      </c>
    </row>
    <row r="3872" spans="1:33" x14ac:dyDescent="0.25">
      <c r="A3872">
        <v>6054</v>
      </c>
      <c r="B3872" s="1">
        <v>45821</v>
      </c>
      <c r="C3872" s="2">
        <v>0.80991898148148145</v>
      </c>
      <c r="D3872">
        <v>1124</v>
      </c>
      <c r="E3872">
        <v>212</v>
      </c>
      <c r="F3872">
        <v>543</v>
      </c>
      <c r="G3872">
        <v>326</v>
      </c>
      <c r="H3872">
        <v>3</v>
      </c>
      <c r="I3872">
        <v>388</v>
      </c>
      <c r="J3872">
        <v>15</v>
      </c>
      <c r="K3872">
        <v>19.399999999999999</v>
      </c>
      <c r="L3872">
        <v>1168.4000000000001</v>
      </c>
      <c r="M3872" t="s">
        <v>19</v>
      </c>
      <c r="N3872" t="s">
        <v>23</v>
      </c>
      <c r="O3872">
        <v>13</v>
      </c>
      <c r="P3872">
        <v>2</v>
      </c>
      <c r="Q3872" t="s">
        <v>77</v>
      </c>
      <c r="R3872">
        <v>507</v>
      </c>
      <c r="S3872" s="3">
        <v>0.15</v>
      </c>
      <c r="T3872" s="6">
        <v>470.00000000000011</v>
      </c>
      <c r="U3872" t="s">
        <v>6340</v>
      </c>
      <c r="V3872">
        <v>2025</v>
      </c>
      <c r="W3872" t="s">
        <v>6333</v>
      </c>
      <c r="X3872" t="str">
        <f>_xlfn.XLOOKUP(Orders_C[[#This Row],[Product_ID]],Products_C[Product_ID],Products_C[Product_Name])</f>
        <v>Rice Bowl</v>
      </c>
      <c r="Y3872" t="str">
        <f>_xlfn.XLOOKUP(Orders_C[[#This Row],[Product_ID]],Products_C[Product_ID],Products_C[Category])</f>
        <v>Burger</v>
      </c>
      <c r="Z3872" t="str">
        <f>_xlfn.XLOOKUP(Orders_C[[#This Row],[Store_ID]],Stores_c[Store_ID],Stores_c[City])</f>
        <v>Andrewview</v>
      </c>
      <c r="AA3872" t="str">
        <f>_xlfn.XLOOKUP(Orders_C[[#This Row],[Customer_ID]],Customers_c[Customer_ID],Customers_c[Customer_Name])</f>
        <v>Rachel Smith</v>
      </c>
      <c r="AB3872" s="6">
        <f>Orders_C[[#This Row],[Quantity]]*Orders_C[[#This Row],[Unit_Price]]*(1-Orders_C[[#This Row],[Discount %]])+Orders_C[[#This Row],[Tax]]</f>
        <v>1008.8</v>
      </c>
      <c r="AC3872" s="9">
        <f>(Orders_C[[#This Row],[Unit_Price]]*Orders_C[[#This Row],[Quantity]])-Orders_C[[#This Row],[Discount]]+Orders_C[[#This Row],[Tax]]</f>
        <v>1168.4000000000001</v>
      </c>
      <c r="AD3872" t="str">
        <f>IF(COUNTIF(Orders_C[[#All],[Customer_ID]],Orders_C[[#This Row],[Customer_ID]])&gt;1,"Repeat","New")</f>
        <v>Repeat</v>
      </c>
      <c r="AE3872" t="str" cm="1">
        <f t="array" ref="AE3872">_xlfn.XLOOKUP(Orders_C[[#This Row],[Store_ID]],Stores_c[[#All],[Store_ID]],Stores_c[[#All],[City]])</f>
        <v>Andrewview</v>
      </c>
      <c r="AF3872" t="str" cm="1">
        <f t="array" ref="AF3872">_xlfn.XLOOKUP(Orders_C[[#This Row],[Store_ID]],Stores_c[[#All],[Store_ID]],Stores_c[[#All],[Manager_Name]])</f>
        <v>Alice Sutton</v>
      </c>
      <c r="AG3872" t="str" cm="1">
        <f t="array" ref="AG3872">_xlfn.XLOOKUP(Orders_C[[#This Row],[Store_ID]],Stores_c[[#All],[Store_ID]],Stores_c[[#All],[Store_Type]])</f>
        <v>Mall</v>
      </c>
    </row>
    <row r="3873" spans="1:33" x14ac:dyDescent="0.25">
      <c r="A3873">
        <v>7607</v>
      </c>
      <c r="B3873" s="1">
        <v>45971</v>
      </c>
      <c r="C3873" s="2">
        <v>0.46195601851851853</v>
      </c>
      <c r="D3873">
        <v>1833</v>
      </c>
      <c r="E3873">
        <v>220</v>
      </c>
      <c r="F3873">
        <v>503</v>
      </c>
      <c r="G3873">
        <v>324</v>
      </c>
      <c r="H3873">
        <v>3</v>
      </c>
      <c r="I3873">
        <v>384</v>
      </c>
      <c r="J3873">
        <v>10</v>
      </c>
      <c r="K3873">
        <v>19.2</v>
      </c>
      <c r="L3873">
        <v>1161.2</v>
      </c>
      <c r="M3873" t="s">
        <v>18</v>
      </c>
      <c r="N3873" t="s">
        <v>22</v>
      </c>
      <c r="O3873">
        <v>37</v>
      </c>
      <c r="P3873">
        <v>1</v>
      </c>
      <c r="Q3873" t="s">
        <v>1630</v>
      </c>
      <c r="R3873">
        <v>509</v>
      </c>
      <c r="S3873" s="3">
        <v>0.1</v>
      </c>
      <c r="T3873" s="6">
        <v>470.00000000000011</v>
      </c>
      <c r="U3873" t="s">
        <v>6336</v>
      </c>
      <c r="V3873">
        <v>2025</v>
      </c>
      <c r="W3873" t="s">
        <v>6329</v>
      </c>
      <c r="X3873" t="str">
        <f>_xlfn.XLOOKUP(Orders_C[[#This Row],[Product_ID]],Products_C[Product_ID],Products_C[Product_Name])</f>
        <v>Krushers</v>
      </c>
      <c r="Y3873" t="str">
        <f>_xlfn.XLOOKUP(Orders_C[[#This Row],[Product_ID]],Products_C[Product_ID],Products_C[Category])</f>
        <v>Dessert</v>
      </c>
      <c r="Z3873" t="str">
        <f>_xlfn.XLOOKUP(Orders_C[[#This Row],[Store_ID]],Stores_c[Store_ID],Stores_c[City])</f>
        <v>Williamborough</v>
      </c>
      <c r="AA3873" t="str">
        <f>_xlfn.XLOOKUP(Orders_C[[#This Row],[Customer_ID]],Customers_c[Customer_ID],Customers_c[Customer_Name])</f>
        <v>Raymond Mejia</v>
      </c>
      <c r="AB3873" s="6">
        <f>Orders_C[[#This Row],[Quantity]]*Orders_C[[#This Row],[Unit_Price]]*(1-Orders_C[[#This Row],[Discount %]])+Orders_C[[#This Row],[Tax]]</f>
        <v>1056</v>
      </c>
      <c r="AC3873" s="9">
        <f>(Orders_C[[#This Row],[Unit_Price]]*Orders_C[[#This Row],[Quantity]])-Orders_C[[#This Row],[Discount]]+Orders_C[[#This Row],[Tax]]</f>
        <v>1161.2</v>
      </c>
      <c r="AD3873" t="str">
        <f>IF(COUNTIF(Orders_C[[#All],[Customer_ID]],Orders_C[[#This Row],[Customer_ID]])&gt;1,"Repeat","New")</f>
        <v>Repeat</v>
      </c>
      <c r="AE3873" t="str" cm="1">
        <f t="array" ref="AE3873">_xlfn.XLOOKUP(Orders_C[[#This Row],[Store_ID]],Stores_c[[#All],[Store_ID]],Stores_c[[#All],[City]])</f>
        <v>Williamborough</v>
      </c>
      <c r="AF3873" t="str" cm="1">
        <f t="array" ref="AF3873">_xlfn.XLOOKUP(Orders_C[[#This Row],[Store_ID]],Stores_c[[#All],[Store_ID]],Stores_c[[#All],[Manager_Name]])</f>
        <v>Michael Mcbride</v>
      </c>
      <c r="AG3873" t="str" cm="1">
        <f t="array" ref="AG3873">_xlfn.XLOOKUP(Orders_C[[#This Row],[Store_ID]],Stores_c[[#All],[Store_ID]],Stores_c[[#All],[Store_Type]])</f>
        <v>Mall</v>
      </c>
    </row>
    <row r="3874" spans="1:33" x14ac:dyDescent="0.25">
      <c r="A3874">
        <v>10251</v>
      </c>
      <c r="B3874" s="1">
        <v>45761</v>
      </c>
      <c r="C3874" s="2">
        <v>0.51065972222222222</v>
      </c>
      <c r="D3874">
        <v>1117</v>
      </c>
      <c r="E3874">
        <v>209</v>
      </c>
      <c r="F3874">
        <v>453</v>
      </c>
      <c r="G3874">
        <v>333</v>
      </c>
      <c r="H3874">
        <v>3</v>
      </c>
      <c r="I3874">
        <v>388</v>
      </c>
      <c r="J3874">
        <v>15</v>
      </c>
      <c r="K3874">
        <v>19.399999999999999</v>
      </c>
      <c r="L3874">
        <v>1168.4000000000001</v>
      </c>
      <c r="M3874" t="s">
        <v>18</v>
      </c>
      <c r="N3874" t="s">
        <v>23</v>
      </c>
      <c r="O3874">
        <v>35</v>
      </c>
      <c r="P3874">
        <v>5</v>
      </c>
      <c r="Q3874" t="s">
        <v>4274</v>
      </c>
      <c r="R3874">
        <v>509</v>
      </c>
      <c r="S3874" s="3">
        <v>0.15</v>
      </c>
      <c r="T3874" s="6">
        <v>470.00000000000011</v>
      </c>
      <c r="U3874" t="s">
        <v>6337</v>
      </c>
      <c r="V3874">
        <v>2025</v>
      </c>
      <c r="W3874" t="s">
        <v>6329</v>
      </c>
      <c r="X3874" t="str">
        <f>_xlfn.XLOOKUP(Orders_C[[#This Row],[Product_ID]],Products_C[Product_ID],Products_C[Product_Name])</f>
        <v>Chicken Wings</v>
      </c>
      <c r="Y3874" t="str">
        <f>_xlfn.XLOOKUP(Orders_C[[#This Row],[Product_ID]],Products_C[Product_ID],Products_C[Category])</f>
        <v>Burger</v>
      </c>
      <c r="Z3874" t="str">
        <f>_xlfn.XLOOKUP(Orders_C[[#This Row],[Store_ID]],Stores_c[Store_ID],Stores_c[City])</f>
        <v>Reidberg</v>
      </c>
      <c r="AA3874" t="str">
        <f>_xlfn.XLOOKUP(Orders_C[[#This Row],[Customer_ID]],Customers_c[Customer_ID],Customers_c[Customer_Name])</f>
        <v>Mr. Jeffrey Smith</v>
      </c>
      <c r="AB3874" s="6">
        <f>Orders_C[[#This Row],[Quantity]]*Orders_C[[#This Row],[Unit_Price]]*(1-Orders_C[[#This Row],[Discount %]])+Orders_C[[#This Row],[Tax]]</f>
        <v>1008.8</v>
      </c>
      <c r="AC3874" s="9">
        <f>(Orders_C[[#This Row],[Unit_Price]]*Orders_C[[#This Row],[Quantity]])-Orders_C[[#This Row],[Discount]]+Orders_C[[#This Row],[Tax]]</f>
        <v>1168.4000000000001</v>
      </c>
      <c r="AD3874" t="str">
        <f>IF(COUNTIF(Orders_C[[#All],[Customer_ID]],Orders_C[[#This Row],[Customer_ID]])&gt;1,"Repeat","New")</f>
        <v>Repeat</v>
      </c>
      <c r="AE3874" t="str" cm="1">
        <f t="array" ref="AE3874">_xlfn.XLOOKUP(Orders_C[[#This Row],[Store_ID]],Stores_c[[#All],[Store_ID]],Stores_c[[#All],[City]])</f>
        <v>Reidberg</v>
      </c>
      <c r="AF3874" t="str" cm="1">
        <f t="array" ref="AF3874">_xlfn.XLOOKUP(Orders_C[[#This Row],[Store_ID]],Stores_c[[#All],[Store_ID]],Stores_c[[#All],[Manager_Name]])</f>
        <v>Jeffrey Horn</v>
      </c>
      <c r="AG3874" t="str" cm="1">
        <f t="array" ref="AG3874">_xlfn.XLOOKUP(Orders_C[[#This Row],[Store_ID]],Stores_c[[#All],[Store_ID]],Stores_c[[#All],[Store_Type]])</f>
        <v>Drive-Thru</v>
      </c>
    </row>
    <row r="3875" spans="1:33" x14ac:dyDescent="0.25">
      <c r="A3875">
        <v>6597</v>
      </c>
      <c r="B3875" s="1">
        <v>45864</v>
      </c>
      <c r="C3875" s="2">
        <v>0.85217592592592595</v>
      </c>
      <c r="D3875">
        <v>1719</v>
      </c>
      <c r="E3875">
        <v>220</v>
      </c>
      <c r="F3875">
        <v>472</v>
      </c>
      <c r="G3875">
        <v>322</v>
      </c>
      <c r="H3875">
        <v>4</v>
      </c>
      <c r="I3875">
        <v>294</v>
      </c>
      <c r="J3875">
        <v>15</v>
      </c>
      <c r="K3875">
        <v>14.7</v>
      </c>
      <c r="L3875">
        <v>1175.7</v>
      </c>
      <c r="M3875" t="s">
        <v>18</v>
      </c>
      <c r="N3875" t="s">
        <v>22</v>
      </c>
      <c r="O3875">
        <v>47</v>
      </c>
      <c r="P3875">
        <v>5</v>
      </c>
      <c r="Q3875" t="s">
        <v>620</v>
      </c>
      <c r="R3875">
        <v>501</v>
      </c>
      <c r="S3875" s="3">
        <v>0.15</v>
      </c>
      <c r="T3875" s="6">
        <v>470.1</v>
      </c>
      <c r="U3875" t="s">
        <v>6341</v>
      </c>
      <c r="V3875">
        <v>2025</v>
      </c>
      <c r="W3875" t="s">
        <v>6331</v>
      </c>
      <c r="X3875" t="str">
        <f>_xlfn.XLOOKUP(Orders_C[[#This Row],[Product_ID]],Products_C[Product_ID],Products_C[Product_Name])</f>
        <v>Veg Burger</v>
      </c>
      <c r="Y3875" t="str">
        <f>_xlfn.XLOOKUP(Orders_C[[#This Row],[Product_ID]],Products_C[Product_ID],Products_C[Category])</f>
        <v>Burger</v>
      </c>
      <c r="Z3875" t="str">
        <f>_xlfn.XLOOKUP(Orders_C[[#This Row],[Store_ID]],Stores_c[Store_ID],Stores_c[City])</f>
        <v>Williamborough</v>
      </c>
      <c r="AA3875" t="str">
        <f>_xlfn.XLOOKUP(Orders_C[[#This Row],[Customer_ID]],Customers_c[Customer_ID],Customers_c[Customer_Name])</f>
        <v>Jessica Eaton</v>
      </c>
      <c r="AB3875" s="6">
        <f>Orders_C[[#This Row],[Quantity]]*Orders_C[[#This Row],[Unit_Price]]*(1-Orders_C[[#This Row],[Discount %]])+Orders_C[[#This Row],[Tax]]</f>
        <v>1014.3000000000001</v>
      </c>
      <c r="AC3875" s="9">
        <f>(Orders_C[[#This Row],[Unit_Price]]*Orders_C[[#This Row],[Quantity]])-Orders_C[[#This Row],[Discount]]+Orders_C[[#This Row],[Tax]]</f>
        <v>1175.7</v>
      </c>
      <c r="AD3875" t="str">
        <f>IF(COUNTIF(Orders_C[[#All],[Customer_ID]],Orders_C[[#This Row],[Customer_ID]])&gt;1,"Repeat","New")</f>
        <v>Repeat</v>
      </c>
      <c r="AE3875" t="str" cm="1">
        <f t="array" ref="AE3875">_xlfn.XLOOKUP(Orders_C[[#This Row],[Store_ID]],Stores_c[[#All],[Store_ID]],Stores_c[[#All],[City]])</f>
        <v>Williamborough</v>
      </c>
      <c r="AF3875" t="str" cm="1">
        <f t="array" ref="AF3875">_xlfn.XLOOKUP(Orders_C[[#This Row],[Store_ID]],Stores_c[[#All],[Store_ID]],Stores_c[[#All],[Manager_Name]])</f>
        <v>Michael Mcbride</v>
      </c>
      <c r="AG3875" t="str" cm="1">
        <f t="array" ref="AG3875">_xlfn.XLOOKUP(Orders_C[[#This Row],[Store_ID]],Stores_c[[#All],[Store_ID]],Stores_c[[#All],[Store_Type]])</f>
        <v>Mall</v>
      </c>
    </row>
    <row r="3876" spans="1:33" x14ac:dyDescent="0.25">
      <c r="A3876">
        <v>6795</v>
      </c>
      <c r="B3876" s="1">
        <v>45764</v>
      </c>
      <c r="C3876" s="2">
        <v>0.58234953703703707</v>
      </c>
      <c r="D3876">
        <v>1542</v>
      </c>
      <c r="E3876">
        <v>206</v>
      </c>
      <c r="F3876">
        <v>439</v>
      </c>
      <c r="G3876">
        <v>304</v>
      </c>
      <c r="H3876">
        <v>4</v>
      </c>
      <c r="I3876">
        <v>294</v>
      </c>
      <c r="J3876">
        <v>15</v>
      </c>
      <c r="K3876">
        <v>14.7</v>
      </c>
      <c r="L3876">
        <v>1175.7</v>
      </c>
      <c r="M3876" t="s">
        <v>19</v>
      </c>
      <c r="N3876" t="s">
        <v>23</v>
      </c>
      <c r="O3876">
        <v>26</v>
      </c>
      <c r="P3876">
        <v>1</v>
      </c>
      <c r="Q3876" t="s">
        <v>818</v>
      </c>
      <c r="R3876">
        <v>505</v>
      </c>
      <c r="S3876" s="3">
        <v>0.15</v>
      </c>
      <c r="T3876" s="6">
        <v>470.1</v>
      </c>
      <c r="U3876" t="s">
        <v>6337</v>
      </c>
      <c r="V3876">
        <v>2025</v>
      </c>
      <c r="W3876" t="s">
        <v>6329</v>
      </c>
      <c r="X3876" t="str">
        <f>_xlfn.XLOOKUP(Orders_C[[#This Row],[Product_ID]],Products_C[Product_ID],Products_C[Product_Name])</f>
        <v>Veg Burger</v>
      </c>
      <c r="Y3876" t="str">
        <f>_xlfn.XLOOKUP(Orders_C[[#This Row],[Product_ID]],Products_C[Product_ID],Products_C[Category])</f>
        <v>Burger</v>
      </c>
      <c r="Z3876" t="str">
        <f>_xlfn.XLOOKUP(Orders_C[[#This Row],[Store_ID]],Stores_c[Store_ID],Stores_c[City])</f>
        <v>West Matthew</v>
      </c>
      <c r="AA3876" t="str">
        <f>_xlfn.XLOOKUP(Orders_C[[#This Row],[Customer_ID]],Customers_c[Customer_ID],Customers_c[Customer_Name])</f>
        <v>Theresa Ramirez</v>
      </c>
      <c r="AB3876" s="6">
        <f>Orders_C[[#This Row],[Quantity]]*Orders_C[[#This Row],[Unit_Price]]*(1-Orders_C[[#This Row],[Discount %]])+Orders_C[[#This Row],[Tax]]</f>
        <v>1014.3000000000001</v>
      </c>
      <c r="AC3876" s="9">
        <f>(Orders_C[[#This Row],[Unit_Price]]*Orders_C[[#This Row],[Quantity]])-Orders_C[[#This Row],[Discount]]+Orders_C[[#This Row],[Tax]]</f>
        <v>1175.7</v>
      </c>
      <c r="AD3876" t="str">
        <f>IF(COUNTIF(Orders_C[[#All],[Customer_ID]],Orders_C[[#This Row],[Customer_ID]])&gt;1,"Repeat","New")</f>
        <v>Repeat</v>
      </c>
      <c r="AE3876" t="str" cm="1">
        <f t="array" ref="AE3876">_xlfn.XLOOKUP(Orders_C[[#This Row],[Store_ID]],Stores_c[[#All],[Store_ID]],Stores_c[[#All],[City]])</f>
        <v>West Matthew</v>
      </c>
      <c r="AF3876" t="str" cm="1">
        <f t="array" ref="AF3876">_xlfn.XLOOKUP(Orders_C[[#This Row],[Store_ID]],Stores_c[[#All],[Store_ID]],Stores_c[[#All],[Manager_Name]])</f>
        <v>Miguel Kidd</v>
      </c>
      <c r="AG3876" t="str" cm="1">
        <f t="array" ref="AG3876">_xlfn.XLOOKUP(Orders_C[[#This Row],[Store_ID]],Stores_c[[#All],[Store_ID]],Stores_c[[#All],[Store_Type]])</f>
        <v>Drive-Thru</v>
      </c>
    </row>
    <row r="3877" spans="1:33" x14ac:dyDescent="0.25">
      <c r="A3877">
        <v>9676</v>
      </c>
      <c r="B3877" s="1">
        <v>45784</v>
      </c>
      <c r="C3877" s="2">
        <v>3.8981481481481478E-2</v>
      </c>
      <c r="D3877">
        <v>1755</v>
      </c>
      <c r="E3877">
        <v>208</v>
      </c>
      <c r="F3877">
        <v>459</v>
      </c>
      <c r="G3877">
        <v>303</v>
      </c>
      <c r="H3877">
        <v>4</v>
      </c>
      <c r="I3877">
        <v>294</v>
      </c>
      <c r="J3877">
        <v>15</v>
      </c>
      <c r="K3877">
        <v>14.7</v>
      </c>
      <c r="L3877">
        <v>1175.7</v>
      </c>
      <c r="M3877" t="s">
        <v>19</v>
      </c>
      <c r="N3877" t="s">
        <v>22</v>
      </c>
      <c r="O3877">
        <v>56</v>
      </c>
      <c r="P3877">
        <v>4</v>
      </c>
      <c r="Q3877" t="s">
        <v>3699</v>
      </c>
      <c r="R3877">
        <v>502</v>
      </c>
      <c r="S3877" s="3">
        <v>0.15</v>
      </c>
      <c r="T3877" s="6">
        <v>470.1</v>
      </c>
      <c r="U3877" t="s">
        <v>6339</v>
      </c>
      <c r="V3877">
        <v>2025</v>
      </c>
      <c r="W3877" t="s">
        <v>6331</v>
      </c>
      <c r="X3877" t="str">
        <f>_xlfn.XLOOKUP(Orders_C[[#This Row],[Product_ID]],Products_C[Product_ID],Products_C[Product_Name])</f>
        <v>Chocolate Lava Cake</v>
      </c>
      <c r="Y3877" t="str">
        <f>_xlfn.XLOOKUP(Orders_C[[#This Row],[Product_ID]],Products_C[Product_ID],Products_C[Category])</f>
        <v>Chicken</v>
      </c>
      <c r="Z3877" t="str">
        <f>_xlfn.XLOOKUP(Orders_C[[#This Row],[Store_ID]],Stores_c[Store_ID],Stores_c[City])</f>
        <v>Tracyview</v>
      </c>
      <c r="AA3877" t="str">
        <f>_xlfn.XLOOKUP(Orders_C[[#This Row],[Customer_ID]],Customers_c[Customer_ID],Customers_c[Customer_Name])</f>
        <v>Kelly Rivera</v>
      </c>
      <c r="AB3877" s="6">
        <f>Orders_C[[#This Row],[Quantity]]*Orders_C[[#This Row],[Unit_Price]]*(1-Orders_C[[#This Row],[Discount %]])+Orders_C[[#This Row],[Tax]]</f>
        <v>1014.3000000000001</v>
      </c>
      <c r="AC3877" s="9">
        <f>(Orders_C[[#This Row],[Unit_Price]]*Orders_C[[#This Row],[Quantity]])-Orders_C[[#This Row],[Discount]]+Orders_C[[#This Row],[Tax]]</f>
        <v>1175.7</v>
      </c>
      <c r="AD3877" t="str">
        <f>IF(COUNTIF(Orders_C[[#All],[Customer_ID]],Orders_C[[#This Row],[Customer_ID]])&gt;1,"Repeat","New")</f>
        <v>Repeat</v>
      </c>
      <c r="AE3877" t="str" cm="1">
        <f t="array" ref="AE3877">_xlfn.XLOOKUP(Orders_C[[#This Row],[Store_ID]],Stores_c[[#All],[Store_ID]],Stores_c[[#All],[City]])</f>
        <v>Tracyview</v>
      </c>
      <c r="AF3877" t="str" cm="1">
        <f t="array" ref="AF3877">_xlfn.XLOOKUP(Orders_C[[#This Row],[Store_ID]],Stores_c[[#All],[Store_ID]],Stores_c[[#All],[Manager_Name]])</f>
        <v>Jeremiah Lee</v>
      </c>
      <c r="AG3877" t="str" cm="1">
        <f t="array" ref="AG3877">_xlfn.XLOOKUP(Orders_C[[#This Row],[Store_ID]],Stores_c[[#All],[Store_ID]],Stores_c[[#All],[Store_Type]])</f>
        <v>Mall</v>
      </c>
    </row>
    <row r="3878" spans="1:33" x14ac:dyDescent="0.25">
      <c r="A3878">
        <v>8933</v>
      </c>
      <c r="B3878" s="1">
        <v>45969</v>
      </c>
      <c r="C3878" s="2">
        <v>0.74642361111111111</v>
      </c>
      <c r="D3878">
        <v>1131</v>
      </c>
      <c r="E3878">
        <v>220</v>
      </c>
      <c r="F3878">
        <v>486</v>
      </c>
      <c r="G3878">
        <v>324</v>
      </c>
      <c r="H3878">
        <v>3</v>
      </c>
      <c r="I3878">
        <v>377</v>
      </c>
      <c r="J3878">
        <v>0</v>
      </c>
      <c r="K3878">
        <v>18.850000000000001</v>
      </c>
      <c r="L3878">
        <v>1149.8499999999999</v>
      </c>
      <c r="M3878" t="s">
        <v>19</v>
      </c>
      <c r="N3878" t="s">
        <v>21</v>
      </c>
      <c r="O3878">
        <v>24</v>
      </c>
      <c r="P3878">
        <v>1</v>
      </c>
      <c r="Q3878" t="s">
        <v>2956</v>
      </c>
      <c r="R3878">
        <v>503</v>
      </c>
      <c r="S3878" s="3">
        <v>0</v>
      </c>
      <c r="T3878" s="6">
        <v>471.24999999999989</v>
      </c>
      <c r="U3878" t="s">
        <v>6336</v>
      </c>
      <c r="V3878">
        <v>2025</v>
      </c>
      <c r="W3878" t="s">
        <v>6329</v>
      </c>
      <c r="X3878" t="str">
        <f>_xlfn.XLOOKUP(Orders_C[[#This Row],[Product_ID]],Products_C[Product_ID],Products_C[Product_Name])</f>
        <v>Krushers</v>
      </c>
      <c r="Y3878" t="str">
        <f>_xlfn.XLOOKUP(Orders_C[[#This Row],[Product_ID]],Products_C[Product_ID],Products_C[Category])</f>
        <v>Dessert</v>
      </c>
      <c r="Z3878" t="str">
        <f>_xlfn.XLOOKUP(Orders_C[[#This Row],[Store_ID]],Stores_c[Store_ID],Stores_c[City])</f>
        <v>Williamborough</v>
      </c>
      <c r="AA3878" t="str">
        <f>_xlfn.XLOOKUP(Orders_C[[#This Row],[Customer_ID]],Customers_c[Customer_ID],Customers_c[Customer_Name])</f>
        <v>Tanya Roman</v>
      </c>
      <c r="AB3878" s="6">
        <f>Orders_C[[#This Row],[Quantity]]*Orders_C[[#This Row],[Unit_Price]]*(1-Orders_C[[#This Row],[Discount %]])+Orders_C[[#This Row],[Tax]]</f>
        <v>1149.8499999999999</v>
      </c>
      <c r="AC3878" s="9">
        <f>(Orders_C[[#This Row],[Unit_Price]]*Orders_C[[#This Row],[Quantity]])-Orders_C[[#This Row],[Discount]]+Orders_C[[#This Row],[Tax]]</f>
        <v>1149.8499999999999</v>
      </c>
      <c r="AD3878" t="str">
        <f>IF(COUNTIF(Orders_C[[#All],[Customer_ID]],Orders_C[[#This Row],[Customer_ID]])&gt;1,"Repeat","New")</f>
        <v>Repeat</v>
      </c>
      <c r="AE3878" t="str" cm="1">
        <f t="array" ref="AE3878">_xlfn.XLOOKUP(Orders_C[[#This Row],[Store_ID]],Stores_c[[#All],[Store_ID]],Stores_c[[#All],[City]])</f>
        <v>Williamborough</v>
      </c>
      <c r="AF3878" t="str" cm="1">
        <f t="array" ref="AF3878">_xlfn.XLOOKUP(Orders_C[[#This Row],[Store_ID]],Stores_c[[#All],[Store_ID]],Stores_c[[#All],[Manager_Name]])</f>
        <v>Michael Mcbride</v>
      </c>
      <c r="AG3878" t="str" cm="1">
        <f t="array" ref="AG3878">_xlfn.XLOOKUP(Orders_C[[#This Row],[Store_ID]],Stores_c[[#All],[Store_ID]],Stores_c[[#All],[Store_Type]])</f>
        <v>Mall</v>
      </c>
    </row>
    <row r="3879" spans="1:33" x14ac:dyDescent="0.25">
      <c r="A3879">
        <v>10530</v>
      </c>
      <c r="B3879" s="1">
        <v>45882</v>
      </c>
      <c r="C3879" s="2">
        <v>0.52738425925925925</v>
      </c>
      <c r="D3879">
        <v>1216</v>
      </c>
      <c r="E3879">
        <v>221</v>
      </c>
      <c r="F3879">
        <v>549</v>
      </c>
      <c r="G3879">
        <v>329</v>
      </c>
      <c r="H3879">
        <v>3</v>
      </c>
      <c r="I3879">
        <v>389</v>
      </c>
      <c r="J3879">
        <v>15</v>
      </c>
      <c r="K3879">
        <v>19.45</v>
      </c>
      <c r="L3879">
        <v>1171.45</v>
      </c>
      <c r="M3879" t="s">
        <v>18</v>
      </c>
      <c r="N3879" t="s">
        <v>21</v>
      </c>
      <c r="O3879">
        <v>59</v>
      </c>
      <c r="P3879">
        <v>3</v>
      </c>
      <c r="Q3879" t="s">
        <v>4553</v>
      </c>
      <c r="R3879">
        <v>503</v>
      </c>
      <c r="S3879" s="3">
        <v>0.15</v>
      </c>
      <c r="T3879" s="6">
        <v>471.25000000000011</v>
      </c>
      <c r="U3879" t="s">
        <v>6342</v>
      </c>
      <c r="V3879">
        <v>2025</v>
      </c>
      <c r="W3879" t="s">
        <v>6331</v>
      </c>
      <c r="X3879" t="str">
        <f>_xlfn.XLOOKUP(Orders_C[[#This Row],[Product_ID]],Products_C[Product_ID],Products_C[Product_Name])</f>
        <v>Rice Bowl</v>
      </c>
      <c r="Y3879" t="str">
        <f>_xlfn.XLOOKUP(Orders_C[[#This Row],[Product_ID]],Products_C[Product_ID],Products_C[Category])</f>
        <v>Dessert</v>
      </c>
      <c r="Z3879" t="str">
        <f>_xlfn.XLOOKUP(Orders_C[[#This Row],[Store_ID]],Stores_c[Store_ID],Stores_c[City])</f>
        <v>Port Barbarabury</v>
      </c>
      <c r="AA3879" t="str">
        <f>_xlfn.XLOOKUP(Orders_C[[#This Row],[Customer_ID]],Customers_c[Customer_ID],Customers_c[Customer_Name])</f>
        <v>Jennifer Ingram</v>
      </c>
      <c r="AB3879" s="6">
        <f>Orders_C[[#This Row],[Quantity]]*Orders_C[[#This Row],[Unit_Price]]*(1-Orders_C[[#This Row],[Discount %]])+Orders_C[[#This Row],[Tax]]</f>
        <v>1011.4</v>
      </c>
      <c r="AC3879" s="9">
        <f>(Orders_C[[#This Row],[Unit_Price]]*Orders_C[[#This Row],[Quantity]])-Orders_C[[#This Row],[Discount]]+Orders_C[[#This Row],[Tax]]</f>
        <v>1171.45</v>
      </c>
      <c r="AD3879" t="str">
        <f>IF(COUNTIF(Orders_C[[#All],[Customer_ID]],Orders_C[[#This Row],[Customer_ID]])&gt;1,"Repeat","New")</f>
        <v>Repeat</v>
      </c>
      <c r="AE3879" t="str" cm="1">
        <f t="array" ref="AE3879">_xlfn.XLOOKUP(Orders_C[[#This Row],[Store_ID]],Stores_c[[#All],[Store_ID]],Stores_c[[#All],[City]])</f>
        <v>Port Barbarabury</v>
      </c>
      <c r="AF3879" t="str" cm="1">
        <f t="array" ref="AF3879">_xlfn.XLOOKUP(Orders_C[[#This Row],[Store_ID]],Stores_c[[#All],[Store_ID]],Stores_c[[#All],[Manager_Name]])</f>
        <v>Edward Nguyen</v>
      </c>
      <c r="AG3879" t="str" cm="1">
        <f t="array" ref="AG3879">_xlfn.XLOOKUP(Orders_C[[#This Row],[Store_ID]],Stores_c[[#All],[Store_ID]],Stores_c[[#All],[Store_Type]])</f>
        <v>Street</v>
      </c>
    </row>
    <row r="3880" spans="1:33" x14ac:dyDescent="0.25">
      <c r="A3880">
        <v>8458</v>
      </c>
      <c r="B3880" s="1">
        <v>45953</v>
      </c>
      <c r="C3880" s="2">
        <v>0.22466435185185185</v>
      </c>
      <c r="D3880">
        <v>1529</v>
      </c>
      <c r="E3880">
        <v>203</v>
      </c>
      <c r="F3880">
        <v>446</v>
      </c>
      <c r="G3880">
        <v>310</v>
      </c>
      <c r="H3880">
        <v>4</v>
      </c>
      <c r="I3880">
        <v>295</v>
      </c>
      <c r="J3880">
        <v>15</v>
      </c>
      <c r="K3880">
        <v>14.75</v>
      </c>
      <c r="L3880">
        <v>1179.75</v>
      </c>
      <c r="M3880" t="s">
        <v>20</v>
      </c>
      <c r="N3880" t="s">
        <v>23</v>
      </c>
      <c r="O3880">
        <v>19</v>
      </c>
      <c r="P3880">
        <v>5</v>
      </c>
      <c r="Q3880" t="s">
        <v>2481</v>
      </c>
      <c r="R3880">
        <v>503</v>
      </c>
      <c r="S3880" s="3">
        <v>0.15</v>
      </c>
      <c r="T3880" s="6">
        <v>471.75</v>
      </c>
      <c r="U3880" t="s">
        <v>6332</v>
      </c>
      <c r="V3880">
        <v>2025</v>
      </c>
      <c r="W3880" t="s">
        <v>6333</v>
      </c>
      <c r="X3880" t="str">
        <f>_xlfn.XLOOKUP(Orders_C[[#This Row],[Product_ID]],Products_C[Product_ID],Products_C[Product_Name])</f>
        <v>Chicken Bucket</v>
      </c>
      <c r="Y3880" t="str">
        <f>_xlfn.XLOOKUP(Orders_C[[#This Row],[Product_ID]],Products_C[Product_ID],Products_C[Category])</f>
        <v>Chicken</v>
      </c>
      <c r="Z3880" t="str">
        <f>_xlfn.XLOOKUP(Orders_C[[#This Row],[Store_ID]],Stores_c[Store_ID],Stores_c[City])</f>
        <v>Lake Williammouth</v>
      </c>
      <c r="AA3880" t="str">
        <f>_xlfn.XLOOKUP(Orders_C[[#This Row],[Customer_ID]],Customers_c[Customer_ID],Customers_c[Customer_Name])</f>
        <v>Christina Berger</v>
      </c>
      <c r="AB3880" s="6">
        <f>Orders_C[[#This Row],[Quantity]]*Orders_C[[#This Row],[Unit_Price]]*(1-Orders_C[[#This Row],[Discount %]])+Orders_C[[#This Row],[Tax]]</f>
        <v>1017.75</v>
      </c>
      <c r="AC3880" s="9">
        <f>(Orders_C[[#This Row],[Unit_Price]]*Orders_C[[#This Row],[Quantity]])-Orders_C[[#This Row],[Discount]]+Orders_C[[#This Row],[Tax]]</f>
        <v>1179.75</v>
      </c>
      <c r="AD3880" t="str">
        <f>IF(COUNTIF(Orders_C[[#All],[Customer_ID]],Orders_C[[#This Row],[Customer_ID]])&gt;1,"Repeat","New")</f>
        <v>Repeat</v>
      </c>
      <c r="AE3880" t="str" cm="1">
        <f t="array" ref="AE3880">_xlfn.XLOOKUP(Orders_C[[#This Row],[Store_ID]],Stores_c[[#All],[Store_ID]],Stores_c[[#All],[City]])</f>
        <v>Lake Williammouth</v>
      </c>
      <c r="AF3880" t="str" cm="1">
        <f t="array" ref="AF3880">_xlfn.XLOOKUP(Orders_C[[#This Row],[Store_ID]],Stores_c[[#All],[Store_ID]],Stores_c[[#All],[Manager_Name]])</f>
        <v>Stephanie Dominguez</v>
      </c>
      <c r="AG3880" t="str" cm="1">
        <f t="array" ref="AG3880">_xlfn.XLOOKUP(Orders_C[[#This Row],[Store_ID]],Stores_c[[#All],[Store_ID]],Stores_c[[#All],[Store_Type]])</f>
        <v>Drive-Thru</v>
      </c>
    </row>
    <row r="3881" spans="1:33" x14ac:dyDescent="0.25">
      <c r="A3881">
        <v>8697</v>
      </c>
      <c r="B3881" s="1">
        <v>45924</v>
      </c>
      <c r="C3881" s="2">
        <v>0.63875000000000004</v>
      </c>
      <c r="D3881">
        <v>1515</v>
      </c>
      <c r="E3881">
        <v>204</v>
      </c>
      <c r="F3881">
        <v>473</v>
      </c>
      <c r="G3881">
        <v>324</v>
      </c>
      <c r="H3881">
        <v>4</v>
      </c>
      <c r="I3881">
        <v>295</v>
      </c>
      <c r="J3881">
        <v>15</v>
      </c>
      <c r="K3881">
        <v>14.75</v>
      </c>
      <c r="L3881">
        <v>1179.75</v>
      </c>
      <c r="M3881" t="s">
        <v>19</v>
      </c>
      <c r="N3881" t="s">
        <v>23</v>
      </c>
      <c r="O3881">
        <v>41</v>
      </c>
      <c r="P3881">
        <v>5</v>
      </c>
      <c r="Q3881" t="s">
        <v>2720</v>
      </c>
      <c r="R3881">
        <v>506</v>
      </c>
      <c r="S3881" s="3">
        <v>0.15</v>
      </c>
      <c r="T3881" s="6">
        <v>471.75</v>
      </c>
      <c r="U3881" t="s">
        <v>6335</v>
      </c>
      <c r="V3881">
        <v>2025</v>
      </c>
      <c r="W3881" t="s">
        <v>6331</v>
      </c>
      <c r="X3881" t="str">
        <f>_xlfn.XLOOKUP(Orders_C[[#This Row],[Product_ID]],Products_C[Product_ID],Products_C[Product_Name])</f>
        <v>Krushers</v>
      </c>
      <c r="Y3881" t="str">
        <f>_xlfn.XLOOKUP(Orders_C[[#This Row],[Product_ID]],Products_C[Product_ID],Products_C[Category])</f>
        <v>Dessert</v>
      </c>
      <c r="Z3881" t="str">
        <f>_xlfn.XLOOKUP(Orders_C[[#This Row],[Store_ID]],Stores_c[Store_ID],Stores_c[City])</f>
        <v>New Robertfurt</v>
      </c>
      <c r="AA3881" t="str">
        <f>_xlfn.XLOOKUP(Orders_C[[#This Row],[Customer_ID]],Customers_c[Customer_ID],Customers_c[Customer_Name])</f>
        <v>Wesley Johnson</v>
      </c>
      <c r="AB3881" s="6">
        <f>Orders_C[[#This Row],[Quantity]]*Orders_C[[#This Row],[Unit_Price]]*(1-Orders_C[[#This Row],[Discount %]])+Orders_C[[#This Row],[Tax]]</f>
        <v>1017.75</v>
      </c>
      <c r="AC3881" s="9">
        <f>(Orders_C[[#This Row],[Unit_Price]]*Orders_C[[#This Row],[Quantity]])-Orders_C[[#This Row],[Discount]]+Orders_C[[#This Row],[Tax]]</f>
        <v>1179.75</v>
      </c>
      <c r="AD3881" t="str">
        <f>IF(COUNTIF(Orders_C[[#All],[Customer_ID]],Orders_C[[#This Row],[Customer_ID]])&gt;1,"Repeat","New")</f>
        <v>Repeat</v>
      </c>
      <c r="AE3881" t="str" cm="1">
        <f t="array" ref="AE3881">_xlfn.XLOOKUP(Orders_C[[#This Row],[Store_ID]],Stores_c[[#All],[Store_ID]],Stores_c[[#All],[City]])</f>
        <v>New Robertfurt</v>
      </c>
      <c r="AF3881" t="str" cm="1">
        <f t="array" ref="AF3881">_xlfn.XLOOKUP(Orders_C[[#This Row],[Store_ID]],Stores_c[[#All],[Store_ID]],Stores_c[[#All],[Manager_Name]])</f>
        <v>Tiffany Gomez</v>
      </c>
      <c r="AG3881" t="str" cm="1">
        <f t="array" ref="AG3881">_xlfn.XLOOKUP(Orders_C[[#This Row],[Store_ID]],Stores_c[[#All],[Store_ID]],Stores_c[[#All],[Store_Type]])</f>
        <v>Street</v>
      </c>
    </row>
    <row r="3882" spans="1:33" x14ac:dyDescent="0.25">
      <c r="A3882">
        <v>6588</v>
      </c>
      <c r="B3882" s="1">
        <v>45812</v>
      </c>
      <c r="C3882" s="2">
        <v>0.71751157407407407</v>
      </c>
      <c r="D3882">
        <v>1266</v>
      </c>
      <c r="E3882">
        <v>203</v>
      </c>
      <c r="F3882">
        <v>423</v>
      </c>
      <c r="G3882">
        <v>319</v>
      </c>
      <c r="H3882">
        <v>4</v>
      </c>
      <c r="I3882">
        <v>292</v>
      </c>
      <c r="J3882">
        <v>10</v>
      </c>
      <c r="K3882">
        <v>14.6</v>
      </c>
      <c r="L3882">
        <v>1172.5999999999999</v>
      </c>
      <c r="M3882" t="s">
        <v>18</v>
      </c>
      <c r="N3882" t="s">
        <v>23</v>
      </c>
      <c r="O3882">
        <v>29</v>
      </c>
      <c r="P3882">
        <v>2</v>
      </c>
      <c r="Q3882" t="s">
        <v>611</v>
      </c>
      <c r="R3882">
        <v>507</v>
      </c>
      <c r="S3882" s="3">
        <v>0.1</v>
      </c>
      <c r="T3882" s="6">
        <v>471.79999999999995</v>
      </c>
      <c r="U3882" t="s">
        <v>6340</v>
      </c>
      <c r="V3882">
        <v>2025</v>
      </c>
      <c r="W3882" t="s">
        <v>6329</v>
      </c>
      <c r="X3882" t="str">
        <f>_xlfn.XLOOKUP(Orders_C[[#This Row],[Product_ID]],Products_C[Product_ID],Products_C[Product_Name])</f>
        <v>Chocolate Lava Cake</v>
      </c>
      <c r="Y3882" t="str">
        <f>_xlfn.XLOOKUP(Orders_C[[#This Row],[Product_ID]],Products_C[Product_ID],Products_C[Category])</f>
        <v>Beverage</v>
      </c>
      <c r="Z3882" t="str">
        <f>_xlfn.XLOOKUP(Orders_C[[#This Row],[Store_ID]],Stores_c[Store_ID],Stores_c[City])</f>
        <v>Lake Williammouth</v>
      </c>
      <c r="AA3882" t="str">
        <f>_xlfn.XLOOKUP(Orders_C[[#This Row],[Customer_ID]],Customers_c[Customer_ID],Customers_c[Customer_Name])</f>
        <v>Edward Schultz</v>
      </c>
      <c r="AB3882" s="6">
        <f>Orders_C[[#This Row],[Quantity]]*Orders_C[[#This Row],[Unit_Price]]*(1-Orders_C[[#This Row],[Discount %]])+Orders_C[[#This Row],[Tax]]</f>
        <v>1065.8</v>
      </c>
      <c r="AC3882" s="9">
        <f>(Orders_C[[#This Row],[Unit_Price]]*Orders_C[[#This Row],[Quantity]])-Orders_C[[#This Row],[Discount]]+Orders_C[[#This Row],[Tax]]</f>
        <v>1172.5999999999999</v>
      </c>
      <c r="AD3882" t="str">
        <f>IF(COUNTIF(Orders_C[[#All],[Customer_ID]],Orders_C[[#This Row],[Customer_ID]])&gt;1,"Repeat","New")</f>
        <v>Repeat</v>
      </c>
      <c r="AE3882" t="str" cm="1">
        <f t="array" ref="AE3882">_xlfn.XLOOKUP(Orders_C[[#This Row],[Store_ID]],Stores_c[[#All],[Store_ID]],Stores_c[[#All],[City]])</f>
        <v>Lake Williammouth</v>
      </c>
      <c r="AF3882" t="str" cm="1">
        <f t="array" ref="AF3882">_xlfn.XLOOKUP(Orders_C[[#This Row],[Store_ID]],Stores_c[[#All],[Store_ID]],Stores_c[[#All],[Manager_Name]])</f>
        <v>Stephanie Dominguez</v>
      </c>
      <c r="AG3882" t="str" cm="1">
        <f t="array" ref="AG3882">_xlfn.XLOOKUP(Orders_C[[#This Row],[Store_ID]],Stores_c[[#All],[Store_ID]],Stores_c[[#All],[Store_Type]])</f>
        <v>Drive-Thru</v>
      </c>
    </row>
    <row r="3883" spans="1:33" x14ac:dyDescent="0.25">
      <c r="A3883">
        <v>7221</v>
      </c>
      <c r="B3883" s="1">
        <v>46042</v>
      </c>
      <c r="C3883" s="2">
        <v>0.69263888888888892</v>
      </c>
      <c r="D3883">
        <v>1625</v>
      </c>
      <c r="E3883">
        <v>202</v>
      </c>
      <c r="F3883">
        <v>417</v>
      </c>
      <c r="G3883">
        <v>315</v>
      </c>
      <c r="H3883">
        <v>4</v>
      </c>
      <c r="I3883">
        <v>289</v>
      </c>
      <c r="J3883">
        <v>5</v>
      </c>
      <c r="K3883">
        <v>14.45</v>
      </c>
      <c r="L3883">
        <v>1165.45</v>
      </c>
      <c r="M3883" t="s">
        <v>18</v>
      </c>
      <c r="N3883" t="s">
        <v>22</v>
      </c>
      <c r="O3883">
        <v>42</v>
      </c>
      <c r="P3883">
        <v>2</v>
      </c>
      <c r="Q3883" t="s">
        <v>1244</v>
      </c>
      <c r="R3883">
        <v>507</v>
      </c>
      <c r="S3883" s="3">
        <v>0.05</v>
      </c>
      <c r="T3883" s="6">
        <v>471.85</v>
      </c>
      <c r="U3883" t="s">
        <v>6330</v>
      </c>
      <c r="V3883">
        <v>2026</v>
      </c>
      <c r="W3883" t="s">
        <v>6331</v>
      </c>
      <c r="X3883" t="str">
        <f>_xlfn.XLOOKUP(Orders_C[[#This Row],[Product_ID]],Products_C[Product_ID],Products_C[Product_Name])</f>
        <v>Popcorn Chicken</v>
      </c>
      <c r="Y3883" t="str">
        <f>_xlfn.XLOOKUP(Orders_C[[#This Row],[Product_ID]],Products_C[Product_ID],Products_C[Category])</f>
        <v>Beverage</v>
      </c>
      <c r="Z3883" t="str">
        <f>_xlfn.XLOOKUP(Orders_C[[#This Row],[Store_ID]],Stores_c[Store_ID],Stores_c[City])</f>
        <v>Rebekahside</v>
      </c>
      <c r="AA3883" t="str">
        <f>_xlfn.XLOOKUP(Orders_C[[#This Row],[Customer_ID]],Customers_c[Customer_ID],Customers_c[Customer_Name])</f>
        <v>Donald Martinez</v>
      </c>
      <c r="AB3883" s="6">
        <f>Orders_C[[#This Row],[Quantity]]*Orders_C[[#This Row],[Unit_Price]]*(1-Orders_C[[#This Row],[Discount %]])+Orders_C[[#This Row],[Tax]]</f>
        <v>1112.6500000000001</v>
      </c>
      <c r="AC3883" s="9">
        <f>(Orders_C[[#This Row],[Unit_Price]]*Orders_C[[#This Row],[Quantity]])-Orders_C[[#This Row],[Discount]]+Orders_C[[#This Row],[Tax]]</f>
        <v>1165.45</v>
      </c>
      <c r="AD3883" t="str">
        <f>IF(COUNTIF(Orders_C[[#All],[Customer_ID]],Orders_C[[#This Row],[Customer_ID]])&gt;1,"Repeat","New")</f>
        <v>Repeat</v>
      </c>
      <c r="AE3883" t="str" cm="1">
        <f t="array" ref="AE3883">_xlfn.XLOOKUP(Orders_C[[#This Row],[Store_ID]],Stores_c[[#All],[Store_ID]],Stores_c[[#All],[City]])</f>
        <v>Rebekahside</v>
      </c>
      <c r="AF3883" t="str" cm="1">
        <f t="array" ref="AF3883">_xlfn.XLOOKUP(Orders_C[[#This Row],[Store_ID]],Stores_c[[#All],[Store_ID]],Stores_c[[#All],[Manager_Name]])</f>
        <v>Mark Ray</v>
      </c>
      <c r="AG3883" t="str" cm="1">
        <f t="array" ref="AG3883">_xlfn.XLOOKUP(Orders_C[[#This Row],[Store_ID]],Stores_c[[#All],[Store_ID]],Stores_c[[#All],[Store_Type]])</f>
        <v>Drive-Thru</v>
      </c>
    </row>
    <row r="3884" spans="1:33" x14ac:dyDescent="0.25">
      <c r="A3884">
        <v>9948</v>
      </c>
      <c r="B3884" s="1">
        <v>45787</v>
      </c>
      <c r="C3884" s="2">
        <v>0.73643518518518514</v>
      </c>
      <c r="D3884">
        <v>1978</v>
      </c>
      <c r="E3884">
        <v>215</v>
      </c>
      <c r="F3884">
        <v>475</v>
      </c>
      <c r="G3884">
        <v>316</v>
      </c>
      <c r="H3884">
        <v>3</v>
      </c>
      <c r="I3884">
        <v>390</v>
      </c>
      <c r="J3884">
        <v>15</v>
      </c>
      <c r="K3884">
        <v>19.5</v>
      </c>
      <c r="L3884">
        <v>1174.5</v>
      </c>
      <c r="M3884" t="s">
        <v>19</v>
      </c>
      <c r="N3884" t="s">
        <v>23</v>
      </c>
      <c r="O3884">
        <v>50</v>
      </c>
      <c r="P3884">
        <v>3</v>
      </c>
      <c r="Q3884" t="s">
        <v>3971</v>
      </c>
      <c r="R3884">
        <v>501</v>
      </c>
      <c r="S3884" s="3">
        <v>0.15</v>
      </c>
      <c r="T3884" s="6">
        <v>472.5</v>
      </c>
      <c r="U3884" t="s">
        <v>6339</v>
      </c>
      <c r="V3884">
        <v>2025</v>
      </c>
      <c r="W3884" t="s">
        <v>6331</v>
      </c>
      <c r="X3884" t="str">
        <f>_xlfn.XLOOKUP(Orders_C[[#This Row],[Product_ID]],Products_C[Product_ID],Products_C[Product_Name])</f>
        <v>Popcorn Chicken</v>
      </c>
      <c r="Y3884" t="str">
        <f>_xlfn.XLOOKUP(Orders_C[[#This Row],[Product_ID]],Products_C[Product_ID],Products_C[Category])</f>
        <v>Dessert</v>
      </c>
      <c r="Z3884" t="str">
        <f>_xlfn.XLOOKUP(Orders_C[[#This Row],[Store_ID]],Stores_c[Store_ID],Stores_c[City])</f>
        <v>Sallyburgh</v>
      </c>
      <c r="AA3884" t="str">
        <f>_xlfn.XLOOKUP(Orders_C[[#This Row],[Customer_ID]],Customers_c[Customer_ID],Customers_c[Customer_Name])</f>
        <v>Derek Brown</v>
      </c>
      <c r="AB3884" s="6">
        <f>Orders_C[[#This Row],[Quantity]]*Orders_C[[#This Row],[Unit_Price]]*(1-Orders_C[[#This Row],[Discount %]])+Orders_C[[#This Row],[Tax]]</f>
        <v>1014</v>
      </c>
      <c r="AC3884" s="9">
        <f>(Orders_C[[#This Row],[Unit_Price]]*Orders_C[[#This Row],[Quantity]])-Orders_C[[#This Row],[Discount]]+Orders_C[[#This Row],[Tax]]</f>
        <v>1174.5</v>
      </c>
      <c r="AD3884" t="str">
        <f>IF(COUNTIF(Orders_C[[#All],[Customer_ID]],Orders_C[[#This Row],[Customer_ID]])&gt;1,"Repeat","New")</f>
        <v>Repeat</v>
      </c>
      <c r="AE3884" t="str" cm="1">
        <f t="array" ref="AE3884">_xlfn.XLOOKUP(Orders_C[[#This Row],[Store_ID]],Stores_c[[#All],[Store_ID]],Stores_c[[#All],[City]])</f>
        <v>Sallyburgh</v>
      </c>
      <c r="AF3884" t="str" cm="1">
        <f t="array" ref="AF3884">_xlfn.XLOOKUP(Orders_C[[#This Row],[Store_ID]],Stores_c[[#All],[Store_ID]],Stores_c[[#All],[Manager_Name]])</f>
        <v>Benjamin Mccoy</v>
      </c>
      <c r="AG3884" t="str" cm="1">
        <f t="array" ref="AG3884">_xlfn.XLOOKUP(Orders_C[[#This Row],[Store_ID]],Stores_c[[#All],[Store_ID]],Stores_c[[#All],[Store_Type]])</f>
        <v>Drive-Thru</v>
      </c>
    </row>
    <row r="3885" spans="1:33" x14ac:dyDescent="0.25">
      <c r="A3885">
        <v>10969</v>
      </c>
      <c r="B3885" s="1">
        <v>45823</v>
      </c>
      <c r="C3885" s="2">
        <v>0.29446759259259259</v>
      </c>
      <c r="D3885">
        <v>1038</v>
      </c>
      <c r="E3885">
        <v>208</v>
      </c>
      <c r="F3885">
        <v>501</v>
      </c>
      <c r="G3885">
        <v>329</v>
      </c>
      <c r="H3885">
        <v>3</v>
      </c>
      <c r="I3885">
        <v>378</v>
      </c>
      <c r="J3885">
        <v>0</v>
      </c>
      <c r="K3885">
        <v>18.899999999999999</v>
      </c>
      <c r="L3885">
        <v>1152.9000000000001</v>
      </c>
      <c r="M3885" t="s">
        <v>18</v>
      </c>
      <c r="N3885" t="s">
        <v>22</v>
      </c>
      <c r="O3885">
        <v>21</v>
      </c>
      <c r="P3885">
        <v>1</v>
      </c>
      <c r="Q3885" t="s">
        <v>4992</v>
      </c>
      <c r="R3885">
        <v>503</v>
      </c>
      <c r="S3885" s="3">
        <v>0</v>
      </c>
      <c r="T3885" s="6">
        <v>472.50000000000011</v>
      </c>
      <c r="U3885" t="s">
        <v>6340</v>
      </c>
      <c r="V3885">
        <v>2025</v>
      </c>
      <c r="W3885" t="s">
        <v>6329</v>
      </c>
      <c r="X3885" t="str">
        <f>_xlfn.XLOOKUP(Orders_C[[#This Row],[Product_ID]],Products_C[Product_ID],Products_C[Product_Name])</f>
        <v>Rice Bowl</v>
      </c>
      <c r="Y3885" t="str">
        <f>_xlfn.XLOOKUP(Orders_C[[#This Row],[Product_ID]],Products_C[Product_ID],Products_C[Category])</f>
        <v>Dessert</v>
      </c>
      <c r="Z3885" t="str">
        <f>_xlfn.XLOOKUP(Orders_C[[#This Row],[Store_ID]],Stores_c[Store_ID],Stores_c[City])</f>
        <v>Tracyview</v>
      </c>
      <c r="AA3885" t="str">
        <f>_xlfn.XLOOKUP(Orders_C[[#This Row],[Customer_ID]],Customers_c[Customer_ID],Customers_c[Customer_Name])</f>
        <v>Russell Frost</v>
      </c>
      <c r="AB3885" s="6">
        <f>Orders_C[[#This Row],[Quantity]]*Orders_C[[#This Row],[Unit_Price]]*(1-Orders_C[[#This Row],[Discount %]])+Orders_C[[#This Row],[Tax]]</f>
        <v>1152.9000000000001</v>
      </c>
      <c r="AC3885" s="9">
        <f>(Orders_C[[#This Row],[Unit_Price]]*Orders_C[[#This Row],[Quantity]])-Orders_C[[#This Row],[Discount]]+Orders_C[[#This Row],[Tax]]</f>
        <v>1152.9000000000001</v>
      </c>
      <c r="AD3885" t="str">
        <f>IF(COUNTIF(Orders_C[[#All],[Customer_ID]],Orders_C[[#This Row],[Customer_ID]])&gt;1,"Repeat","New")</f>
        <v>Repeat</v>
      </c>
      <c r="AE3885" t="str" cm="1">
        <f t="array" ref="AE3885">_xlfn.XLOOKUP(Orders_C[[#This Row],[Store_ID]],Stores_c[[#All],[Store_ID]],Stores_c[[#All],[City]])</f>
        <v>Tracyview</v>
      </c>
      <c r="AF3885" t="str" cm="1">
        <f t="array" ref="AF3885">_xlfn.XLOOKUP(Orders_C[[#This Row],[Store_ID]],Stores_c[[#All],[Store_ID]],Stores_c[[#All],[Manager_Name]])</f>
        <v>Jeremiah Lee</v>
      </c>
      <c r="AG3885" t="str" cm="1">
        <f t="array" ref="AG3885">_xlfn.XLOOKUP(Orders_C[[#This Row],[Store_ID]],Stores_c[[#All],[Store_ID]],Stores_c[[#All],[Store_Type]])</f>
        <v>Mall</v>
      </c>
    </row>
    <row r="3886" spans="1:33" x14ac:dyDescent="0.25">
      <c r="A3886">
        <v>10791</v>
      </c>
      <c r="B3886" s="1">
        <v>45948</v>
      </c>
      <c r="C3886" s="2">
        <v>0.31697916666666665</v>
      </c>
      <c r="D3886">
        <v>1685</v>
      </c>
      <c r="E3886">
        <v>222</v>
      </c>
      <c r="F3886">
        <v>463</v>
      </c>
      <c r="G3886">
        <v>305</v>
      </c>
      <c r="H3886">
        <v>4</v>
      </c>
      <c r="I3886">
        <v>296</v>
      </c>
      <c r="J3886">
        <v>15</v>
      </c>
      <c r="K3886">
        <v>14.8</v>
      </c>
      <c r="L3886">
        <v>1183.8</v>
      </c>
      <c r="M3886" t="s">
        <v>20</v>
      </c>
      <c r="N3886" t="s">
        <v>21</v>
      </c>
      <c r="O3886">
        <v>22</v>
      </c>
      <c r="P3886">
        <v>3</v>
      </c>
      <c r="Q3886" t="s">
        <v>4814</v>
      </c>
      <c r="R3886">
        <v>505</v>
      </c>
      <c r="S3886" s="3">
        <v>0.15</v>
      </c>
      <c r="T3886" s="6">
        <v>473.4</v>
      </c>
      <c r="U3886" t="s">
        <v>6332</v>
      </c>
      <c r="V3886">
        <v>2025</v>
      </c>
      <c r="W3886" t="s">
        <v>6329</v>
      </c>
      <c r="X3886" t="str">
        <f>_xlfn.XLOOKUP(Orders_C[[#This Row],[Product_ID]],Products_C[Product_ID],Products_C[Product_Name])</f>
        <v>Krushers</v>
      </c>
      <c r="Y3886" t="str">
        <f>_xlfn.XLOOKUP(Orders_C[[#This Row],[Product_ID]],Products_C[Product_ID],Products_C[Category])</f>
        <v>Dessert</v>
      </c>
      <c r="Z3886" t="str">
        <f>_xlfn.XLOOKUP(Orders_C[[#This Row],[Store_ID]],Stores_c[Store_ID],Stores_c[City])</f>
        <v>New Steven</v>
      </c>
      <c r="AA3886" t="str">
        <f>_xlfn.XLOOKUP(Orders_C[[#This Row],[Customer_ID]],Customers_c[Customer_ID],Customers_c[Customer_Name])</f>
        <v>Brian Parker</v>
      </c>
      <c r="AB3886" s="6">
        <f>Orders_C[[#This Row],[Quantity]]*Orders_C[[#This Row],[Unit_Price]]*(1-Orders_C[[#This Row],[Discount %]])+Orders_C[[#This Row],[Tax]]</f>
        <v>1021.1999999999999</v>
      </c>
      <c r="AC3886" s="9">
        <f>(Orders_C[[#This Row],[Unit_Price]]*Orders_C[[#This Row],[Quantity]])-Orders_C[[#This Row],[Discount]]+Orders_C[[#This Row],[Tax]]</f>
        <v>1183.8</v>
      </c>
      <c r="AD3886" t="str">
        <f>IF(COUNTIF(Orders_C[[#All],[Customer_ID]],Orders_C[[#This Row],[Customer_ID]])&gt;1,"Repeat","New")</f>
        <v>Repeat</v>
      </c>
      <c r="AE3886" t="str" cm="1">
        <f t="array" ref="AE3886">_xlfn.XLOOKUP(Orders_C[[#This Row],[Store_ID]],Stores_c[[#All],[Store_ID]],Stores_c[[#All],[City]])</f>
        <v>New Steven</v>
      </c>
      <c r="AF3886" t="str" cm="1">
        <f t="array" ref="AF3886">_xlfn.XLOOKUP(Orders_C[[#This Row],[Store_ID]],Stores_c[[#All],[Store_ID]],Stores_c[[#All],[Manager_Name]])</f>
        <v>Terri Martinez</v>
      </c>
      <c r="AG3886" t="str" cm="1">
        <f t="array" ref="AG3886">_xlfn.XLOOKUP(Orders_C[[#This Row],[Store_ID]],Stores_c[[#All],[Store_ID]],Stores_c[[#All],[Store_Type]])</f>
        <v>Drive-Thru</v>
      </c>
    </row>
    <row r="3887" spans="1:33" x14ac:dyDescent="0.25">
      <c r="A3887">
        <v>8358</v>
      </c>
      <c r="B3887" s="1">
        <v>45816</v>
      </c>
      <c r="C3887" s="2">
        <v>0.90267361111111111</v>
      </c>
      <c r="D3887">
        <v>1539</v>
      </c>
      <c r="E3887">
        <v>221</v>
      </c>
      <c r="F3887">
        <v>466</v>
      </c>
      <c r="G3887">
        <v>304</v>
      </c>
      <c r="H3887">
        <v>4</v>
      </c>
      <c r="I3887">
        <v>293</v>
      </c>
      <c r="J3887">
        <v>10</v>
      </c>
      <c r="K3887">
        <v>14.65</v>
      </c>
      <c r="L3887">
        <v>1176.6500000000001</v>
      </c>
      <c r="M3887" t="s">
        <v>19</v>
      </c>
      <c r="N3887" t="s">
        <v>21</v>
      </c>
      <c r="O3887">
        <v>56</v>
      </c>
      <c r="P3887">
        <v>3</v>
      </c>
      <c r="Q3887" t="s">
        <v>2381</v>
      </c>
      <c r="R3887">
        <v>510</v>
      </c>
      <c r="S3887" s="3">
        <v>0.1</v>
      </c>
      <c r="T3887" s="6">
        <v>473.45000000000016</v>
      </c>
      <c r="U3887" t="s">
        <v>6340</v>
      </c>
      <c r="V3887">
        <v>2025</v>
      </c>
      <c r="W3887" t="s">
        <v>6331</v>
      </c>
      <c r="X3887" t="str">
        <f>_xlfn.XLOOKUP(Orders_C[[#This Row],[Product_ID]],Products_C[Product_ID],Products_C[Product_Name])</f>
        <v>Veg Burger</v>
      </c>
      <c r="Y3887" t="str">
        <f>_xlfn.XLOOKUP(Orders_C[[#This Row],[Product_ID]],Products_C[Product_ID],Products_C[Category])</f>
        <v>Burger</v>
      </c>
      <c r="Z3887" t="str">
        <f>_xlfn.XLOOKUP(Orders_C[[#This Row],[Store_ID]],Stores_c[Store_ID],Stores_c[City])</f>
        <v>Port Barbarabury</v>
      </c>
      <c r="AA3887" t="str">
        <f>_xlfn.XLOOKUP(Orders_C[[#This Row],[Customer_ID]],Customers_c[Customer_ID],Customers_c[Customer_Name])</f>
        <v>Sarah Moses</v>
      </c>
      <c r="AB3887" s="6">
        <f>Orders_C[[#This Row],[Quantity]]*Orders_C[[#This Row],[Unit_Price]]*(1-Orders_C[[#This Row],[Discount %]])+Orders_C[[#This Row],[Tax]]</f>
        <v>1069.45</v>
      </c>
      <c r="AC3887" s="9">
        <f>(Orders_C[[#This Row],[Unit_Price]]*Orders_C[[#This Row],[Quantity]])-Orders_C[[#This Row],[Discount]]+Orders_C[[#This Row],[Tax]]</f>
        <v>1176.6500000000001</v>
      </c>
      <c r="AD3887" t="str">
        <f>IF(COUNTIF(Orders_C[[#All],[Customer_ID]],Orders_C[[#This Row],[Customer_ID]])&gt;1,"Repeat","New")</f>
        <v>Repeat</v>
      </c>
      <c r="AE3887" t="str" cm="1">
        <f t="array" ref="AE3887">_xlfn.XLOOKUP(Orders_C[[#This Row],[Store_ID]],Stores_c[[#All],[Store_ID]],Stores_c[[#All],[City]])</f>
        <v>Port Barbarabury</v>
      </c>
      <c r="AF3887" t="str" cm="1">
        <f t="array" ref="AF3887">_xlfn.XLOOKUP(Orders_C[[#This Row],[Store_ID]],Stores_c[[#All],[Store_ID]],Stores_c[[#All],[Manager_Name]])</f>
        <v>Edward Nguyen</v>
      </c>
      <c r="AG3887" t="str" cm="1">
        <f t="array" ref="AG3887">_xlfn.XLOOKUP(Orders_C[[#This Row],[Store_ID]],Stores_c[[#All],[Store_ID]],Stores_c[[#All],[Store_Type]])</f>
        <v>Street</v>
      </c>
    </row>
    <row r="3888" spans="1:33" x14ac:dyDescent="0.25">
      <c r="A3888">
        <v>6056</v>
      </c>
      <c r="B3888" s="1">
        <v>46017</v>
      </c>
      <c r="C3888" s="2">
        <v>0.6118865740740741</v>
      </c>
      <c r="D3888">
        <v>1298</v>
      </c>
      <c r="E3888">
        <v>205</v>
      </c>
      <c r="F3888">
        <v>509</v>
      </c>
      <c r="G3888">
        <v>339</v>
      </c>
      <c r="H3888">
        <v>4</v>
      </c>
      <c r="I3888">
        <v>290</v>
      </c>
      <c r="J3888">
        <v>5</v>
      </c>
      <c r="K3888">
        <v>14.5</v>
      </c>
      <c r="L3888">
        <v>1169.5</v>
      </c>
      <c r="M3888" t="s">
        <v>18</v>
      </c>
      <c r="N3888" t="s">
        <v>23</v>
      </c>
      <c r="O3888">
        <v>26</v>
      </c>
      <c r="P3888">
        <v>4</v>
      </c>
      <c r="Q3888" t="s">
        <v>79</v>
      </c>
      <c r="R3888">
        <v>509</v>
      </c>
      <c r="S3888" s="3">
        <v>0.05</v>
      </c>
      <c r="T3888" s="6">
        <v>473.5</v>
      </c>
      <c r="U3888" t="s">
        <v>6328</v>
      </c>
      <c r="V3888">
        <v>2025</v>
      </c>
      <c r="W3888" t="s">
        <v>6329</v>
      </c>
      <c r="X3888" t="str">
        <f>_xlfn.XLOOKUP(Orders_C[[#This Row],[Product_ID]],Products_C[Product_ID],Products_C[Product_Name])</f>
        <v>Veg Burger</v>
      </c>
      <c r="Y3888" t="str">
        <f>_xlfn.XLOOKUP(Orders_C[[#This Row],[Product_ID]],Products_C[Product_ID],Products_C[Category])</f>
        <v>Burger</v>
      </c>
      <c r="Z3888" t="str">
        <f>_xlfn.XLOOKUP(Orders_C[[#This Row],[Store_ID]],Stores_c[Store_ID],Stores_c[City])</f>
        <v>Port Jacob</v>
      </c>
      <c r="AA3888" t="str">
        <f>_xlfn.XLOOKUP(Orders_C[[#This Row],[Customer_ID]],Customers_c[Customer_ID],Customers_c[Customer_Name])</f>
        <v>Sophia Vaughn</v>
      </c>
      <c r="AB3888" s="6">
        <f>Orders_C[[#This Row],[Quantity]]*Orders_C[[#This Row],[Unit_Price]]*(1-Orders_C[[#This Row],[Discount %]])+Orders_C[[#This Row],[Tax]]</f>
        <v>1116.5</v>
      </c>
      <c r="AC3888" s="9">
        <f>(Orders_C[[#This Row],[Unit_Price]]*Orders_C[[#This Row],[Quantity]])-Orders_C[[#This Row],[Discount]]+Orders_C[[#This Row],[Tax]]</f>
        <v>1169.5</v>
      </c>
      <c r="AD3888" t="str">
        <f>IF(COUNTIF(Orders_C[[#All],[Customer_ID]],Orders_C[[#This Row],[Customer_ID]])&gt;1,"Repeat","New")</f>
        <v>Repeat</v>
      </c>
      <c r="AE3888" t="str" cm="1">
        <f t="array" ref="AE3888">_xlfn.XLOOKUP(Orders_C[[#This Row],[Store_ID]],Stores_c[[#All],[Store_ID]],Stores_c[[#All],[City]])</f>
        <v>Port Jacob</v>
      </c>
      <c r="AF3888" t="str" cm="1">
        <f t="array" ref="AF3888">_xlfn.XLOOKUP(Orders_C[[#This Row],[Store_ID]],Stores_c[[#All],[Store_ID]],Stores_c[[#All],[Manager_Name]])</f>
        <v>David Harris</v>
      </c>
      <c r="AG3888" t="str" cm="1">
        <f t="array" ref="AG3888">_xlfn.XLOOKUP(Orders_C[[#This Row],[Store_ID]],Stores_c[[#All],[Store_ID]],Stores_c[[#All],[Store_Type]])</f>
        <v>Mall</v>
      </c>
    </row>
    <row r="3889" spans="1:33" x14ac:dyDescent="0.25">
      <c r="A3889">
        <v>7142</v>
      </c>
      <c r="B3889" s="1">
        <v>45986</v>
      </c>
      <c r="C3889" s="2">
        <v>0.10320601851851852</v>
      </c>
      <c r="D3889">
        <v>1938</v>
      </c>
      <c r="E3889">
        <v>221</v>
      </c>
      <c r="F3889">
        <v>446</v>
      </c>
      <c r="G3889">
        <v>306</v>
      </c>
      <c r="H3889">
        <v>4</v>
      </c>
      <c r="I3889">
        <v>290</v>
      </c>
      <c r="J3889">
        <v>5</v>
      </c>
      <c r="K3889">
        <v>14.5</v>
      </c>
      <c r="L3889">
        <v>1169.5</v>
      </c>
      <c r="M3889" t="s">
        <v>19</v>
      </c>
      <c r="N3889" t="s">
        <v>23</v>
      </c>
      <c r="O3889">
        <v>34</v>
      </c>
      <c r="P3889">
        <v>2</v>
      </c>
      <c r="Q3889" t="s">
        <v>1165</v>
      </c>
      <c r="R3889">
        <v>509</v>
      </c>
      <c r="S3889" s="3">
        <v>0.05</v>
      </c>
      <c r="T3889" s="6">
        <v>473.5</v>
      </c>
      <c r="U3889" t="s">
        <v>6336</v>
      </c>
      <c r="V3889">
        <v>2025</v>
      </c>
      <c r="W3889" t="s">
        <v>6329</v>
      </c>
      <c r="X3889" t="str">
        <f>_xlfn.XLOOKUP(Orders_C[[#This Row],[Product_ID]],Products_C[Product_ID],Products_C[Product_Name])</f>
        <v>Veg Burger</v>
      </c>
      <c r="Y3889" t="str">
        <f>_xlfn.XLOOKUP(Orders_C[[#This Row],[Product_ID]],Products_C[Product_ID],Products_C[Category])</f>
        <v>Burger</v>
      </c>
      <c r="Z3889" t="str">
        <f>_xlfn.XLOOKUP(Orders_C[[#This Row],[Store_ID]],Stores_c[Store_ID],Stores_c[City])</f>
        <v>Port Barbarabury</v>
      </c>
      <c r="AA3889" t="str">
        <f>_xlfn.XLOOKUP(Orders_C[[#This Row],[Customer_ID]],Customers_c[Customer_ID],Customers_c[Customer_Name])</f>
        <v>Susan Thompson</v>
      </c>
      <c r="AB3889" s="6">
        <f>Orders_C[[#This Row],[Quantity]]*Orders_C[[#This Row],[Unit_Price]]*(1-Orders_C[[#This Row],[Discount %]])+Orders_C[[#This Row],[Tax]]</f>
        <v>1116.5</v>
      </c>
      <c r="AC3889" s="9">
        <f>(Orders_C[[#This Row],[Unit_Price]]*Orders_C[[#This Row],[Quantity]])-Orders_C[[#This Row],[Discount]]+Orders_C[[#This Row],[Tax]]</f>
        <v>1169.5</v>
      </c>
      <c r="AD3889" t="str">
        <f>IF(COUNTIF(Orders_C[[#All],[Customer_ID]],Orders_C[[#This Row],[Customer_ID]])&gt;1,"Repeat","New")</f>
        <v>Repeat</v>
      </c>
      <c r="AE3889" t="str" cm="1">
        <f t="array" ref="AE3889">_xlfn.XLOOKUP(Orders_C[[#This Row],[Store_ID]],Stores_c[[#All],[Store_ID]],Stores_c[[#All],[City]])</f>
        <v>Port Barbarabury</v>
      </c>
      <c r="AF3889" t="str" cm="1">
        <f t="array" ref="AF3889">_xlfn.XLOOKUP(Orders_C[[#This Row],[Store_ID]],Stores_c[[#All],[Store_ID]],Stores_c[[#All],[Manager_Name]])</f>
        <v>Edward Nguyen</v>
      </c>
      <c r="AG3889" t="str" cm="1">
        <f t="array" ref="AG3889">_xlfn.XLOOKUP(Orders_C[[#This Row],[Store_ID]],Stores_c[[#All],[Store_ID]],Stores_c[[#All],[Store_Type]])</f>
        <v>Street</v>
      </c>
    </row>
    <row r="3890" spans="1:33" x14ac:dyDescent="0.25">
      <c r="A3890">
        <v>7975</v>
      </c>
      <c r="B3890" s="1">
        <v>45718</v>
      </c>
      <c r="C3890" s="2">
        <v>0.79229166666666662</v>
      </c>
      <c r="D3890">
        <v>1042</v>
      </c>
      <c r="E3890">
        <v>212</v>
      </c>
      <c r="F3890">
        <v>443</v>
      </c>
      <c r="G3890">
        <v>315</v>
      </c>
      <c r="H3890">
        <v>4</v>
      </c>
      <c r="I3890">
        <v>287</v>
      </c>
      <c r="J3890">
        <v>0</v>
      </c>
      <c r="K3890">
        <v>14.35</v>
      </c>
      <c r="L3890">
        <v>1162.3499999999999</v>
      </c>
      <c r="M3890" t="s">
        <v>20</v>
      </c>
      <c r="N3890" t="s">
        <v>22</v>
      </c>
      <c r="O3890">
        <v>10</v>
      </c>
      <c r="P3890">
        <v>4</v>
      </c>
      <c r="Q3890" t="s">
        <v>1998</v>
      </c>
      <c r="R3890">
        <v>507</v>
      </c>
      <c r="S3890" s="3">
        <v>0</v>
      </c>
      <c r="T3890" s="6">
        <v>473.54999999999995</v>
      </c>
      <c r="U3890" t="s">
        <v>6334</v>
      </c>
      <c r="V3890">
        <v>2025</v>
      </c>
      <c r="W3890" t="s">
        <v>6333</v>
      </c>
      <c r="X3890" t="str">
        <f>_xlfn.XLOOKUP(Orders_C[[#This Row],[Product_ID]],Products_C[Product_ID],Products_C[Product_Name])</f>
        <v>Popcorn Chicken</v>
      </c>
      <c r="Y3890" t="str">
        <f>_xlfn.XLOOKUP(Orders_C[[#This Row],[Product_ID]],Products_C[Product_ID],Products_C[Category])</f>
        <v>Beverage</v>
      </c>
      <c r="Z3890" t="str">
        <f>_xlfn.XLOOKUP(Orders_C[[#This Row],[Store_ID]],Stores_c[Store_ID],Stores_c[City])</f>
        <v>Andrewview</v>
      </c>
      <c r="AA3890" t="str">
        <f>_xlfn.XLOOKUP(Orders_C[[#This Row],[Customer_ID]],Customers_c[Customer_ID],Customers_c[Customer_Name])</f>
        <v>Jessica Cruz</v>
      </c>
      <c r="AB3890" s="6">
        <f>Orders_C[[#This Row],[Quantity]]*Orders_C[[#This Row],[Unit_Price]]*(1-Orders_C[[#This Row],[Discount %]])+Orders_C[[#This Row],[Tax]]</f>
        <v>1162.3499999999999</v>
      </c>
      <c r="AC3890" s="9">
        <f>(Orders_C[[#This Row],[Unit_Price]]*Orders_C[[#This Row],[Quantity]])-Orders_C[[#This Row],[Discount]]+Orders_C[[#This Row],[Tax]]</f>
        <v>1162.3499999999999</v>
      </c>
      <c r="AD3890" t="str">
        <f>IF(COUNTIF(Orders_C[[#All],[Customer_ID]],Orders_C[[#This Row],[Customer_ID]])&gt;1,"Repeat","New")</f>
        <v>Repeat</v>
      </c>
      <c r="AE3890" t="str" cm="1">
        <f t="array" ref="AE3890">_xlfn.XLOOKUP(Orders_C[[#This Row],[Store_ID]],Stores_c[[#All],[Store_ID]],Stores_c[[#All],[City]])</f>
        <v>Andrewview</v>
      </c>
      <c r="AF3890" t="str" cm="1">
        <f t="array" ref="AF3890">_xlfn.XLOOKUP(Orders_C[[#This Row],[Store_ID]],Stores_c[[#All],[Store_ID]],Stores_c[[#All],[Manager_Name]])</f>
        <v>Alice Sutton</v>
      </c>
      <c r="AG3890" t="str" cm="1">
        <f t="array" ref="AG3890">_xlfn.XLOOKUP(Orders_C[[#This Row],[Store_ID]],Stores_c[[#All],[Store_ID]],Stores_c[[#All],[Store_Type]])</f>
        <v>Mall</v>
      </c>
    </row>
    <row r="3891" spans="1:33" x14ac:dyDescent="0.25">
      <c r="A3891">
        <v>10572</v>
      </c>
      <c r="B3891" s="1">
        <v>45771</v>
      </c>
      <c r="C3891" s="2">
        <v>0.45916666666666667</v>
      </c>
      <c r="D3891">
        <v>1638</v>
      </c>
      <c r="E3891">
        <v>203</v>
      </c>
      <c r="F3891">
        <v>501</v>
      </c>
      <c r="G3891">
        <v>336</v>
      </c>
      <c r="H3891">
        <v>3</v>
      </c>
      <c r="I3891">
        <v>387</v>
      </c>
      <c r="J3891">
        <v>10</v>
      </c>
      <c r="K3891">
        <v>19.350000000000001</v>
      </c>
      <c r="L3891">
        <v>1170.3499999999999</v>
      </c>
      <c r="M3891" t="s">
        <v>19</v>
      </c>
      <c r="N3891" t="s">
        <v>23</v>
      </c>
      <c r="O3891">
        <v>53</v>
      </c>
      <c r="P3891">
        <v>3</v>
      </c>
      <c r="Q3891" t="s">
        <v>4595</v>
      </c>
      <c r="R3891">
        <v>505</v>
      </c>
      <c r="S3891" s="3">
        <v>0.1</v>
      </c>
      <c r="T3891" s="6">
        <v>473.74999999999989</v>
      </c>
      <c r="U3891" t="s">
        <v>6337</v>
      </c>
      <c r="V3891">
        <v>2025</v>
      </c>
      <c r="W3891" t="s">
        <v>6331</v>
      </c>
      <c r="X3891" t="str">
        <f>_xlfn.XLOOKUP(Orders_C[[#This Row],[Product_ID]],Products_C[Product_ID],Products_C[Product_Name])</f>
        <v>Chicken Bucket</v>
      </c>
      <c r="Y3891" t="str">
        <f>_xlfn.XLOOKUP(Orders_C[[#This Row],[Product_ID]],Products_C[Product_ID],Products_C[Category])</f>
        <v>Dessert</v>
      </c>
      <c r="Z3891" t="str">
        <f>_xlfn.XLOOKUP(Orders_C[[#This Row],[Store_ID]],Stores_c[Store_ID],Stores_c[City])</f>
        <v>Lake Williammouth</v>
      </c>
      <c r="AA3891" t="str">
        <f>_xlfn.XLOOKUP(Orders_C[[#This Row],[Customer_ID]],Customers_c[Customer_ID],Customers_c[Customer_Name])</f>
        <v>Kendra Perkins</v>
      </c>
      <c r="AB3891" s="6">
        <f>Orders_C[[#This Row],[Quantity]]*Orders_C[[#This Row],[Unit_Price]]*(1-Orders_C[[#This Row],[Discount %]])+Orders_C[[#This Row],[Tax]]</f>
        <v>1064.25</v>
      </c>
      <c r="AC3891" s="9">
        <f>(Orders_C[[#This Row],[Unit_Price]]*Orders_C[[#This Row],[Quantity]])-Orders_C[[#This Row],[Discount]]+Orders_C[[#This Row],[Tax]]</f>
        <v>1170.3499999999999</v>
      </c>
      <c r="AD3891" t="str">
        <f>IF(COUNTIF(Orders_C[[#All],[Customer_ID]],Orders_C[[#This Row],[Customer_ID]])&gt;1,"Repeat","New")</f>
        <v>Repeat</v>
      </c>
      <c r="AE3891" t="str" cm="1">
        <f t="array" ref="AE3891">_xlfn.XLOOKUP(Orders_C[[#This Row],[Store_ID]],Stores_c[[#All],[Store_ID]],Stores_c[[#All],[City]])</f>
        <v>Lake Williammouth</v>
      </c>
      <c r="AF3891" t="str" cm="1">
        <f t="array" ref="AF3891">_xlfn.XLOOKUP(Orders_C[[#This Row],[Store_ID]],Stores_c[[#All],[Store_ID]],Stores_c[[#All],[Manager_Name]])</f>
        <v>Stephanie Dominguez</v>
      </c>
      <c r="AG3891" t="str" cm="1">
        <f t="array" ref="AG3891">_xlfn.XLOOKUP(Orders_C[[#This Row],[Store_ID]],Stores_c[[#All],[Store_ID]],Stores_c[[#All],[Store_Type]])</f>
        <v>Drive-Thru</v>
      </c>
    </row>
    <row r="3892" spans="1:33" x14ac:dyDescent="0.25">
      <c r="A3892">
        <v>6109</v>
      </c>
      <c r="B3892" s="1">
        <v>46052</v>
      </c>
      <c r="C3892" s="2">
        <v>0.25597222222222221</v>
      </c>
      <c r="D3892">
        <v>1930</v>
      </c>
      <c r="E3892">
        <v>217</v>
      </c>
      <c r="F3892">
        <v>416</v>
      </c>
      <c r="G3892">
        <v>305</v>
      </c>
      <c r="H3892">
        <v>3</v>
      </c>
      <c r="I3892">
        <v>379</v>
      </c>
      <c r="J3892">
        <v>0</v>
      </c>
      <c r="K3892">
        <v>18.95</v>
      </c>
      <c r="L3892">
        <v>1155.95</v>
      </c>
      <c r="M3892" t="s">
        <v>19</v>
      </c>
      <c r="N3892" t="s">
        <v>23</v>
      </c>
      <c r="O3892">
        <v>44</v>
      </c>
      <c r="P3892">
        <v>3</v>
      </c>
      <c r="Q3892" t="s">
        <v>132</v>
      </c>
      <c r="R3892">
        <v>501</v>
      </c>
      <c r="S3892" s="3">
        <v>0</v>
      </c>
      <c r="T3892" s="6">
        <v>473.75000000000011</v>
      </c>
      <c r="U3892" t="s">
        <v>6330</v>
      </c>
      <c r="V3892">
        <v>2026</v>
      </c>
      <c r="W3892" t="s">
        <v>6331</v>
      </c>
      <c r="X3892" t="str">
        <f>_xlfn.XLOOKUP(Orders_C[[#This Row],[Product_ID]],Products_C[Product_ID],Products_C[Product_Name])</f>
        <v>Krushers</v>
      </c>
      <c r="Y3892" t="str">
        <f>_xlfn.XLOOKUP(Orders_C[[#This Row],[Product_ID]],Products_C[Product_ID],Products_C[Category])</f>
        <v>Dessert</v>
      </c>
      <c r="Z3892" t="str">
        <f>_xlfn.XLOOKUP(Orders_C[[#This Row],[Store_ID]],Stores_c[Store_ID],Stores_c[City])</f>
        <v>West Rebecca</v>
      </c>
      <c r="AA3892" t="str">
        <f>_xlfn.XLOOKUP(Orders_C[[#This Row],[Customer_ID]],Customers_c[Customer_ID],Customers_c[Customer_Name])</f>
        <v>Tyler Walton</v>
      </c>
      <c r="AB3892" s="6">
        <f>Orders_C[[#This Row],[Quantity]]*Orders_C[[#This Row],[Unit_Price]]*(1-Orders_C[[#This Row],[Discount %]])+Orders_C[[#This Row],[Tax]]</f>
        <v>1155.95</v>
      </c>
      <c r="AC3892" s="9">
        <f>(Orders_C[[#This Row],[Unit_Price]]*Orders_C[[#This Row],[Quantity]])-Orders_C[[#This Row],[Discount]]+Orders_C[[#This Row],[Tax]]</f>
        <v>1155.95</v>
      </c>
      <c r="AD3892" t="str">
        <f>IF(COUNTIF(Orders_C[[#All],[Customer_ID]],Orders_C[[#This Row],[Customer_ID]])&gt;1,"Repeat","New")</f>
        <v>Repeat</v>
      </c>
      <c r="AE3892" t="str" cm="1">
        <f t="array" ref="AE3892">_xlfn.XLOOKUP(Orders_C[[#This Row],[Store_ID]],Stores_c[[#All],[Store_ID]],Stores_c[[#All],[City]])</f>
        <v>West Rebecca</v>
      </c>
      <c r="AF3892" t="str" cm="1">
        <f t="array" ref="AF3892">_xlfn.XLOOKUP(Orders_C[[#This Row],[Store_ID]],Stores_c[[#All],[Store_ID]],Stores_c[[#All],[Manager_Name]])</f>
        <v>Albert Smith</v>
      </c>
      <c r="AG3892" t="str" cm="1">
        <f t="array" ref="AG3892">_xlfn.XLOOKUP(Orders_C[[#This Row],[Store_ID]],Stores_c[[#All],[Store_ID]],Stores_c[[#All],[Store_Type]])</f>
        <v>Mall</v>
      </c>
    </row>
    <row r="3893" spans="1:33" x14ac:dyDescent="0.25">
      <c r="A3893">
        <v>7699</v>
      </c>
      <c r="B3893" s="1">
        <v>45919</v>
      </c>
      <c r="C3893" s="2">
        <v>0.80061342592592588</v>
      </c>
      <c r="D3893">
        <v>1556</v>
      </c>
      <c r="E3893">
        <v>203</v>
      </c>
      <c r="F3893">
        <v>518</v>
      </c>
      <c r="G3893">
        <v>335</v>
      </c>
      <c r="H3893">
        <v>3</v>
      </c>
      <c r="I3893">
        <v>383</v>
      </c>
      <c r="J3893">
        <v>5</v>
      </c>
      <c r="K3893">
        <v>19.149999999999999</v>
      </c>
      <c r="L3893">
        <v>1163.1500000000001</v>
      </c>
      <c r="M3893" t="s">
        <v>18</v>
      </c>
      <c r="N3893" t="s">
        <v>21</v>
      </c>
      <c r="O3893">
        <v>31</v>
      </c>
      <c r="P3893">
        <v>3</v>
      </c>
      <c r="Q3893" t="s">
        <v>1722</v>
      </c>
      <c r="R3893">
        <v>504</v>
      </c>
      <c r="S3893" s="3">
        <v>0.05</v>
      </c>
      <c r="T3893" s="6">
        <v>473.75000000000011</v>
      </c>
      <c r="U3893" t="s">
        <v>6335</v>
      </c>
      <c r="V3893">
        <v>2025</v>
      </c>
      <c r="W3893" t="s">
        <v>6329</v>
      </c>
      <c r="X3893" t="str">
        <f>_xlfn.XLOOKUP(Orders_C[[#This Row],[Product_ID]],Products_C[Product_ID],Products_C[Product_Name])</f>
        <v>Krushers</v>
      </c>
      <c r="Y3893" t="str">
        <f>_xlfn.XLOOKUP(Orders_C[[#This Row],[Product_ID]],Products_C[Product_ID],Products_C[Category])</f>
        <v>Chicken</v>
      </c>
      <c r="Z3893" t="str">
        <f>_xlfn.XLOOKUP(Orders_C[[#This Row],[Store_ID]],Stores_c[Store_ID],Stores_c[City])</f>
        <v>Lake Williammouth</v>
      </c>
      <c r="AA3893" t="str">
        <f>_xlfn.XLOOKUP(Orders_C[[#This Row],[Customer_ID]],Customers_c[Customer_ID],Customers_c[Customer_Name])</f>
        <v>Tina Vasquez</v>
      </c>
      <c r="AB3893" s="6">
        <f>Orders_C[[#This Row],[Quantity]]*Orders_C[[#This Row],[Unit_Price]]*(1-Orders_C[[#This Row],[Discount %]])+Orders_C[[#This Row],[Tax]]</f>
        <v>1110.7</v>
      </c>
      <c r="AC3893" s="9">
        <f>(Orders_C[[#This Row],[Unit_Price]]*Orders_C[[#This Row],[Quantity]])-Orders_C[[#This Row],[Discount]]+Orders_C[[#This Row],[Tax]]</f>
        <v>1163.1500000000001</v>
      </c>
      <c r="AD3893" t="str">
        <f>IF(COUNTIF(Orders_C[[#All],[Customer_ID]],Orders_C[[#This Row],[Customer_ID]])&gt;1,"Repeat","New")</f>
        <v>Repeat</v>
      </c>
      <c r="AE3893" t="str" cm="1">
        <f t="array" ref="AE3893">_xlfn.XLOOKUP(Orders_C[[#This Row],[Store_ID]],Stores_c[[#All],[Store_ID]],Stores_c[[#All],[City]])</f>
        <v>Lake Williammouth</v>
      </c>
      <c r="AF3893" t="str" cm="1">
        <f t="array" ref="AF3893">_xlfn.XLOOKUP(Orders_C[[#This Row],[Store_ID]],Stores_c[[#All],[Store_ID]],Stores_c[[#All],[Manager_Name]])</f>
        <v>Stephanie Dominguez</v>
      </c>
      <c r="AG3893" t="str" cm="1">
        <f t="array" ref="AG3893">_xlfn.XLOOKUP(Orders_C[[#This Row],[Store_ID]],Stores_c[[#All],[Store_ID]],Stores_c[[#All],[Store_Type]])</f>
        <v>Drive-Thru</v>
      </c>
    </row>
    <row r="3894" spans="1:33" x14ac:dyDescent="0.25">
      <c r="A3894">
        <v>8226</v>
      </c>
      <c r="B3894" s="1">
        <v>45722</v>
      </c>
      <c r="C3894" s="2">
        <v>0.2116550925925926</v>
      </c>
      <c r="D3894">
        <v>1883</v>
      </c>
      <c r="E3894">
        <v>214</v>
      </c>
      <c r="F3894">
        <v>470</v>
      </c>
      <c r="G3894">
        <v>304</v>
      </c>
      <c r="H3894">
        <v>3</v>
      </c>
      <c r="I3894">
        <v>379</v>
      </c>
      <c r="J3894">
        <v>0</v>
      </c>
      <c r="K3894">
        <v>18.95</v>
      </c>
      <c r="L3894">
        <v>1155.95</v>
      </c>
      <c r="M3894" t="s">
        <v>18</v>
      </c>
      <c r="N3894" t="s">
        <v>22</v>
      </c>
      <c r="O3894">
        <v>51</v>
      </c>
      <c r="P3894">
        <v>2</v>
      </c>
      <c r="Q3894" t="s">
        <v>2249</v>
      </c>
      <c r="R3894">
        <v>504</v>
      </c>
      <c r="S3894" s="3">
        <v>0</v>
      </c>
      <c r="T3894" s="6">
        <v>473.75000000000011</v>
      </c>
      <c r="U3894" t="s">
        <v>6334</v>
      </c>
      <c r="V3894">
        <v>2025</v>
      </c>
      <c r="W3894" t="s">
        <v>6331</v>
      </c>
      <c r="X3894" t="str">
        <f>_xlfn.XLOOKUP(Orders_C[[#This Row],[Product_ID]],Products_C[Product_ID],Products_C[Product_Name])</f>
        <v>Veg Burger</v>
      </c>
      <c r="Y3894" t="str">
        <f>_xlfn.XLOOKUP(Orders_C[[#This Row],[Product_ID]],Products_C[Product_ID],Products_C[Category])</f>
        <v>Burger</v>
      </c>
      <c r="Z3894" t="str">
        <f>_xlfn.XLOOKUP(Orders_C[[#This Row],[Store_ID]],Stores_c[Store_ID],Stores_c[City])</f>
        <v>New Robert</v>
      </c>
      <c r="AA3894" t="str">
        <f>_xlfn.XLOOKUP(Orders_C[[#This Row],[Customer_ID]],Customers_c[Customer_ID],Customers_c[Customer_Name])</f>
        <v>Cassidy Watson</v>
      </c>
      <c r="AB3894" s="6">
        <f>Orders_C[[#This Row],[Quantity]]*Orders_C[[#This Row],[Unit_Price]]*(1-Orders_C[[#This Row],[Discount %]])+Orders_C[[#This Row],[Tax]]</f>
        <v>1155.95</v>
      </c>
      <c r="AC3894" s="9">
        <f>(Orders_C[[#This Row],[Unit_Price]]*Orders_C[[#This Row],[Quantity]])-Orders_C[[#This Row],[Discount]]+Orders_C[[#This Row],[Tax]]</f>
        <v>1155.95</v>
      </c>
      <c r="AD3894" t="str">
        <f>IF(COUNTIF(Orders_C[[#All],[Customer_ID]],Orders_C[[#This Row],[Customer_ID]])&gt;1,"Repeat","New")</f>
        <v>Repeat</v>
      </c>
      <c r="AE3894" t="str" cm="1">
        <f t="array" ref="AE3894">_xlfn.XLOOKUP(Orders_C[[#This Row],[Store_ID]],Stores_c[[#All],[Store_ID]],Stores_c[[#All],[City]])</f>
        <v>New Robert</v>
      </c>
      <c r="AF3894" t="str" cm="1">
        <f t="array" ref="AF3894">_xlfn.XLOOKUP(Orders_C[[#This Row],[Store_ID]],Stores_c[[#All],[Store_ID]],Stores_c[[#All],[Manager_Name]])</f>
        <v>Krista Webb</v>
      </c>
      <c r="AG3894" t="str" cm="1">
        <f t="array" ref="AG3894">_xlfn.XLOOKUP(Orders_C[[#This Row],[Store_ID]],Stores_c[[#All],[Store_ID]],Stores_c[[#All],[Store_Type]])</f>
        <v>Drive-Thru</v>
      </c>
    </row>
    <row r="3895" spans="1:33" x14ac:dyDescent="0.25">
      <c r="A3895">
        <v>9529</v>
      </c>
      <c r="B3895" s="1">
        <v>46017</v>
      </c>
      <c r="C3895" s="2">
        <v>0.34141203703703704</v>
      </c>
      <c r="D3895">
        <v>1999</v>
      </c>
      <c r="E3895">
        <v>205</v>
      </c>
      <c r="F3895">
        <v>497</v>
      </c>
      <c r="G3895">
        <v>301</v>
      </c>
      <c r="H3895">
        <v>3</v>
      </c>
      <c r="I3895">
        <v>379</v>
      </c>
      <c r="J3895">
        <v>0</v>
      </c>
      <c r="K3895">
        <v>18.95</v>
      </c>
      <c r="L3895">
        <v>1155.95</v>
      </c>
      <c r="M3895" t="s">
        <v>18</v>
      </c>
      <c r="N3895" t="s">
        <v>21</v>
      </c>
      <c r="O3895">
        <v>52</v>
      </c>
      <c r="P3895">
        <v>3</v>
      </c>
      <c r="Q3895" t="s">
        <v>3552</v>
      </c>
      <c r="R3895">
        <v>506</v>
      </c>
      <c r="S3895" s="3">
        <v>0</v>
      </c>
      <c r="T3895" s="6">
        <v>473.75000000000011</v>
      </c>
      <c r="U3895" t="s">
        <v>6328</v>
      </c>
      <c r="V3895">
        <v>2025</v>
      </c>
      <c r="W3895" t="s">
        <v>6331</v>
      </c>
      <c r="X3895" t="str">
        <f>_xlfn.XLOOKUP(Orders_C[[#This Row],[Product_ID]],Products_C[Product_ID],Products_C[Product_Name])</f>
        <v>Krushers</v>
      </c>
      <c r="Y3895" t="str">
        <f>_xlfn.XLOOKUP(Orders_C[[#This Row],[Product_ID]],Products_C[Product_ID],Products_C[Category])</f>
        <v>Burger</v>
      </c>
      <c r="Z3895" t="str">
        <f>_xlfn.XLOOKUP(Orders_C[[#This Row],[Store_ID]],Stores_c[Store_ID],Stores_c[City])</f>
        <v>Port Jacob</v>
      </c>
      <c r="AA3895" t="str">
        <f>_xlfn.XLOOKUP(Orders_C[[#This Row],[Customer_ID]],Customers_c[Customer_ID],Customers_c[Customer_Name])</f>
        <v>Theresa Johnson</v>
      </c>
      <c r="AB3895" s="6">
        <f>Orders_C[[#This Row],[Quantity]]*Orders_C[[#This Row],[Unit_Price]]*(1-Orders_C[[#This Row],[Discount %]])+Orders_C[[#This Row],[Tax]]</f>
        <v>1155.95</v>
      </c>
      <c r="AC3895" s="9">
        <f>(Orders_C[[#This Row],[Unit_Price]]*Orders_C[[#This Row],[Quantity]])-Orders_C[[#This Row],[Discount]]+Orders_C[[#This Row],[Tax]]</f>
        <v>1155.95</v>
      </c>
      <c r="AD3895" t="str">
        <f>IF(COUNTIF(Orders_C[[#All],[Customer_ID]],Orders_C[[#This Row],[Customer_ID]])&gt;1,"Repeat","New")</f>
        <v>Repeat</v>
      </c>
      <c r="AE3895" t="str" cm="1">
        <f t="array" ref="AE3895">_xlfn.XLOOKUP(Orders_C[[#This Row],[Store_ID]],Stores_c[[#All],[Store_ID]],Stores_c[[#All],[City]])</f>
        <v>Port Jacob</v>
      </c>
      <c r="AF3895" t="str" cm="1">
        <f t="array" ref="AF3895">_xlfn.XLOOKUP(Orders_C[[#This Row],[Store_ID]],Stores_c[[#All],[Store_ID]],Stores_c[[#All],[Manager_Name]])</f>
        <v>David Harris</v>
      </c>
      <c r="AG3895" t="str" cm="1">
        <f t="array" ref="AG3895">_xlfn.XLOOKUP(Orders_C[[#This Row],[Store_ID]],Stores_c[[#All],[Store_ID]],Stores_c[[#All],[Store_Type]])</f>
        <v>Mall</v>
      </c>
    </row>
    <row r="3896" spans="1:33" x14ac:dyDescent="0.25">
      <c r="A3896">
        <v>9401</v>
      </c>
      <c r="B3896" s="1">
        <v>45831</v>
      </c>
      <c r="C3896" s="2">
        <v>0.9440856481481481</v>
      </c>
      <c r="D3896">
        <v>1501</v>
      </c>
      <c r="E3896">
        <v>223</v>
      </c>
      <c r="F3896">
        <v>477</v>
      </c>
      <c r="G3896">
        <v>304</v>
      </c>
      <c r="H3896">
        <v>3</v>
      </c>
      <c r="I3896">
        <v>392</v>
      </c>
      <c r="J3896">
        <v>15</v>
      </c>
      <c r="K3896">
        <v>19.600000000000001</v>
      </c>
      <c r="L3896">
        <v>1180.5999999999999</v>
      </c>
      <c r="M3896" t="s">
        <v>18</v>
      </c>
      <c r="N3896" t="s">
        <v>23</v>
      </c>
      <c r="O3896">
        <v>58</v>
      </c>
      <c r="P3896">
        <v>4</v>
      </c>
      <c r="Q3896" t="s">
        <v>3424</v>
      </c>
      <c r="R3896">
        <v>502</v>
      </c>
      <c r="S3896" s="3">
        <v>0.15</v>
      </c>
      <c r="T3896" s="6">
        <v>474.99999999999989</v>
      </c>
      <c r="U3896" t="s">
        <v>6340</v>
      </c>
      <c r="V3896">
        <v>2025</v>
      </c>
      <c r="W3896" t="s">
        <v>6331</v>
      </c>
      <c r="X3896" t="str">
        <f>_xlfn.XLOOKUP(Orders_C[[#This Row],[Product_ID]],Products_C[Product_ID],Products_C[Product_Name])</f>
        <v>Veg Burger</v>
      </c>
      <c r="Y3896" t="str">
        <f>_xlfn.XLOOKUP(Orders_C[[#This Row],[Product_ID]],Products_C[Product_ID],Products_C[Category])</f>
        <v>Burger</v>
      </c>
      <c r="Z3896" t="str">
        <f>_xlfn.XLOOKUP(Orders_C[[#This Row],[Store_ID]],Stores_c[Store_ID],Stores_c[City])</f>
        <v>Chambershaven</v>
      </c>
      <c r="AA3896" t="str">
        <f>_xlfn.XLOOKUP(Orders_C[[#This Row],[Customer_ID]],Customers_c[Customer_ID],Customers_c[Customer_Name])</f>
        <v>Jamie Thompson</v>
      </c>
      <c r="AB3896" s="6">
        <f>Orders_C[[#This Row],[Quantity]]*Orders_C[[#This Row],[Unit_Price]]*(1-Orders_C[[#This Row],[Discount %]])+Orders_C[[#This Row],[Tax]]</f>
        <v>1019.2</v>
      </c>
      <c r="AC3896" s="9">
        <f>(Orders_C[[#This Row],[Unit_Price]]*Orders_C[[#This Row],[Quantity]])-Orders_C[[#This Row],[Discount]]+Orders_C[[#This Row],[Tax]]</f>
        <v>1180.5999999999999</v>
      </c>
      <c r="AD3896" t="str">
        <f>IF(COUNTIF(Orders_C[[#All],[Customer_ID]],Orders_C[[#This Row],[Customer_ID]])&gt;1,"Repeat","New")</f>
        <v>Repeat</v>
      </c>
      <c r="AE3896" t="str" cm="1">
        <f t="array" ref="AE3896">_xlfn.XLOOKUP(Orders_C[[#This Row],[Store_ID]],Stores_c[[#All],[Store_ID]],Stores_c[[#All],[City]])</f>
        <v>Chambershaven</v>
      </c>
      <c r="AF3896" t="str" cm="1">
        <f t="array" ref="AF3896">_xlfn.XLOOKUP(Orders_C[[#This Row],[Store_ID]],Stores_c[[#All],[Store_ID]],Stores_c[[#All],[Manager_Name]])</f>
        <v>Virginia Webster</v>
      </c>
      <c r="AG3896" t="str" cm="1">
        <f t="array" ref="AG3896">_xlfn.XLOOKUP(Orders_C[[#This Row],[Store_ID]],Stores_c[[#All],[Store_ID]],Stores_c[[#All],[Store_Type]])</f>
        <v>Street</v>
      </c>
    </row>
    <row r="3897" spans="1:33" x14ac:dyDescent="0.25">
      <c r="A3897">
        <v>6909</v>
      </c>
      <c r="B3897" s="1">
        <v>45978</v>
      </c>
      <c r="C3897" s="2">
        <v>0.55258101851851849</v>
      </c>
      <c r="D3897">
        <v>1042</v>
      </c>
      <c r="E3897">
        <v>206</v>
      </c>
      <c r="F3897">
        <v>530</v>
      </c>
      <c r="G3897">
        <v>326</v>
      </c>
      <c r="H3897">
        <v>3</v>
      </c>
      <c r="I3897">
        <v>380</v>
      </c>
      <c r="J3897">
        <v>0</v>
      </c>
      <c r="K3897">
        <v>19</v>
      </c>
      <c r="L3897">
        <v>1159</v>
      </c>
      <c r="M3897" t="s">
        <v>18</v>
      </c>
      <c r="N3897" t="s">
        <v>22</v>
      </c>
      <c r="O3897">
        <v>42</v>
      </c>
      <c r="P3897">
        <v>1</v>
      </c>
      <c r="Q3897" t="s">
        <v>932</v>
      </c>
      <c r="R3897">
        <v>510</v>
      </c>
      <c r="S3897" s="3">
        <v>0</v>
      </c>
      <c r="T3897" s="6">
        <v>475</v>
      </c>
      <c r="U3897" t="s">
        <v>6336</v>
      </c>
      <c r="V3897">
        <v>2025</v>
      </c>
      <c r="W3897" t="s">
        <v>6331</v>
      </c>
      <c r="X3897" t="str">
        <f>_xlfn.XLOOKUP(Orders_C[[#This Row],[Product_ID]],Products_C[Product_ID],Products_C[Product_Name])</f>
        <v>Rice Bowl</v>
      </c>
      <c r="Y3897" t="str">
        <f>_xlfn.XLOOKUP(Orders_C[[#This Row],[Product_ID]],Products_C[Product_ID],Products_C[Category])</f>
        <v>Burger</v>
      </c>
      <c r="Z3897" t="str">
        <f>_xlfn.XLOOKUP(Orders_C[[#This Row],[Store_ID]],Stores_c[Store_ID],Stores_c[City])</f>
        <v>West Matthew</v>
      </c>
      <c r="AA3897" t="str">
        <f>_xlfn.XLOOKUP(Orders_C[[#This Row],[Customer_ID]],Customers_c[Customer_ID],Customers_c[Customer_Name])</f>
        <v>Jessica Cruz</v>
      </c>
      <c r="AB3897" s="6">
        <f>Orders_C[[#This Row],[Quantity]]*Orders_C[[#This Row],[Unit_Price]]*(1-Orders_C[[#This Row],[Discount %]])+Orders_C[[#This Row],[Tax]]</f>
        <v>1159</v>
      </c>
      <c r="AC3897" s="9">
        <f>(Orders_C[[#This Row],[Unit_Price]]*Orders_C[[#This Row],[Quantity]])-Orders_C[[#This Row],[Discount]]+Orders_C[[#This Row],[Tax]]</f>
        <v>1159</v>
      </c>
      <c r="AD3897" t="str">
        <f>IF(COUNTIF(Orders_C[[#All],[Customer_ID]],Orders_C[[#This Row],[Customer_ID]])&gt;1,"Repeat","New")</f>
        <v>Repeat</v>
      </c>
      <c r="AE3897" t="str" cm="1">
        <f t="array" ref="AE3897">_xlfn.XLOOKUP(Orders_C[[#This Row],[Store_ID]],Stores_c[[#All],[Store_ID]],Stores_c[[#All],[City]])</f>
        <v>West Matthew</v>
      </c>
      <c r="AF3897" t="str" cm="1">
        <f t="array" ref="AF3897">_xlfn.XLOOKUP(Orders_C[[#This Row],[Store_ID]],Stores_c[[#All],[Store_ID]],Stores_c[[#All],[Manager_Name]])</f>
        <v>Miguel Kidd</v>
      </c>
      <c r="AG3897" t="str" cm="1">
        <f t="array" ref="AG3897">_xlfn.XLOOKUP(Orders_C[[#This Row],[Store_ID]],Stores_c[[#All],[Store_ID]],Stores_c[[#All],[Store_Type]])</f>
        <v>Drive-Thru</v>
      </c>
    </row>
    <row r="3898" spans="1:33" x14ac:dyDescent="0.25">
      <c r="A3898">
        <v>10460</v>
      </c>
      <c r="B3898" s="1">
        <v>45991</v>
      </c>
      <c r="C3898" s="2">
        <v>0.28339120370370369</v>
      </c>
      <c r="D3898">
        <v>1876</v>
      </c>
      <c r="E3898">
        <v>222</v>
      </c>
      <c r="F3898">
        <v>529</v>
      </c>
      <c r="G3898">
        <v>308</v>
      </c>
      <c r="H3898">
        <v>3</v>
      </c>
      <c r="I3898">
        <v>380</v>
      </c>
      <c r="J3898">
        <v>0</v>
      </c>
      <c r="K3898">
        <v>19</v>
      </c>
      <c r="L3898">
        <v>1159</v>
      </c>
      <c r="M3898" t="s">
        <v>20</v>
      </c>
      <c r="N3898" t="s">
        <v>21</v>
      </c>
      <c r="O3898">
        <v>52</v>
      </c>
      <c r="P3898">
        <v>5</v>
      </c>
      <c r="Q3898" t="s">
        <v>4483</v>
      </c>
      <c r="R3898">
        <v>506</v>
      </c>
      <c r="S3898" s="3">
        <v>0</v>
      </c>
      <c r="T3898" s="6">
        <v>475</v>
      </c>
      <c r="U3898" t="s">
        <v>6336</v>
      </c>
      <c r="V3898">
        <v>2025</v>
      </c>
      <c r="W3898" t="s">
        <v>6331</v>
      </c>
      <c r="X3898" t="str">
        <f>_xlfn.XLOOKUP(Orders_C[[#This Row],[Product_ID]],Products_C[Product_ID],Products_C[Product_Name])</f>
        <v>Zinger Burger</v>
      </c>
      <c r="Y3898" t="str">
        <f>_xlfn.XLOOKUP(Orders_C[[#This Row],[Product_ID]],Products_C[Product_ID],Products_C[Category])</f>
        <v>Beverage</v>
      </c>
      <c r="Z3898" t="str">
        <f>_xlfn.XLOOKUP(Orders_C[[#This Row],[Store_ID]],Stores_c[Store_ID],Stores_c[City])</f>
        <v>New Steven</v>
      </c>
      <c r="AA3898" t="str">
        <f>_xlfn.XLOOKUP(Orders_C[[#This Row],[Customer_ID]],Customers_c[Customer_ID],Customers_c[Customer_Name])</f>
        <v>Brian Molina</v>
      </c>
      <c r="AB3898" s="6">
        <f>Orders_C[[#This Row],[Quantity]]*Orders_C[[#This Row],[Unit_Price]]*(1-Orders_C[[#This Row],[Discount %]])+Orders_C[[#This Row],[Tax]]</f>
        <v>1159</v>
      </c>
      <c r="AC3898" s="9">
        <f>(Orders_C[[#This Row],[Unit_Price]]*Orders_C[[#This Row],[Quantity]])-Orders_C[[#This Row],[Discount]]+Orders_C[[#This Row],[Tax]]</f>
        <v>1159</v>
      </c>
      <c r="AD3898" t="str">
        <f>IF(COUNTIF(Orders_C[[#All],[Customer_ID]],Orders_C[[#This Row],[Customer_ID]])&gt;1,"Repeat","New")</f>
        <v>Repeat</v>
      </c>
      <c r="AE3898" t="str" cm="1">
        <f t="array" ref="AE3898">_xlfn.XLOOKUP(Orders_C[[#This Row],[Store_ID]],Stores_c[[#All],[Store_ID]],Stores_c[[#All],[City]])</f>
        <v>New Steven</v>
      </c>
      <c r="AF3898" t="str" cm="1">
        <f t="array" ref="AF3898">_xlfn.XLOOKUP(Orders_C[[#This Row],[Store_ID]],Stores_c[[#All],[Store_ID]],Stores_c[[#All],[Manager_Name]])</f>
        <v>Terri Martinez</v>
      </c>
      <c r="AG3898" t="str" cm="1">
        <f t="array" ref="AG3898">_xlfn.XLOOKUP(Orders_C[[#This Row],[Store_ID]],Stores_c[[#All],[Store_ID]],Stores_c[[#All],[Store_Type]])</f>
        <v>Drive-Thru</v>
      </c>
    </row>
    <row r="3899" spans="1:33" x14ac:dyDescent="0.25">
      <c r="A3899">
        <v>8378</v>
      </c>
      <c r="B3899" s="1">
        <v>45769</v>
      </c>
      <c r="C3899" s="2">
        <v>0.13171296296296298</v>
      </c>
      <c r="D3899">
        <v>1667</v>
      </c>
      <c r="E3899">
        <v>205</v>
      </c>
      <c r="F3899">
        <v>463</v>
      </c>
      <c r="G3899">
        <v>321</v>
      </c>
      <c r="H3899">
        <v>3</v>
      </c>
      <c r="I3899">
        <v>384</v>
      </c>
      <c r="J3899">
        <v>5</v>
      </c>
      <c r="K3899">
        <v>19.2</v>
      </c>
      <c r="L3899">
        <v>1166.2</v>
      </c>
      <c r="M3899" t="s">
        <v>18</v>
      </c>
      <c r="N3899" t="s">
        <v>23</v>
      </c>
      <c r="O3899">
        <v>13</v>
      </c>
      <c r="P3899">
        <v>2</v>
      </c>
      <c r="Q3899" t="s">
        <v>2401</v>
      </c>
      <c r="R3899">
        <v>503</v>
      </c>
      <c r="S3899" s="3">
        <v>0.05</v>
      </c>
      <c r="T3899" s="6">
        <v>475.00000000000011</v>
      </c>
      <c r="U3899" t="s">
        <v>6337</v>
      </c>
      <c r="V3899">
        <v>2025</v>
      </c>
      <c r="W3899" t="s">
        <v>6333</v>
      </c>
      <c r="X3899" t="str">
        <f>_xlfn.XLOOKUP(Orders_C[[#This Row],[Product_ID]],Products_C[Product_ID],Products_C[Product_Name])</f>
        <v>Cold Coffee</v>
      </c>
      <c r="Y3899" t="str">
        <f>_xlfn.XLOOKUP(Orders_C[[#This Row],[Product_ID]],Products_C[Product_ID],Products_C[Category])</f>
        <v>Dessert</v>
      </c>
      <c r="Z3899" t="str">
        <f>_xlfn.XLOOKUP(Orders_C[[#This Row],[Store_ID]],Stores_c[Store_ID],Stores_c[City])</f>
        <v>Port Jacob</v>
      </c>
      <c r="AA3899" t="str">
        <f>_xlfn.XLOOKUP(Orders_C[[#This Row],[Customer_ID]],Customers_c[Customer_ID],Customers_c[Customer_Name])</f>
        <v>Michael Allen</v>
      </c>
      <c r="AB3899" s="6">
        <f>Orders_C[[#This Row],[Quantity]]*Orders_C[[#This Row],[Unit_Price]]*(1-Orders_C[[#This Row],[Discount %]])+Orders_C[[#This Row],[Tax]]</f>
        <v>1113.5999999999999</v>
      </c>
      <c r="AC3899" s="9">
        <f>(Orders_C[[#This Row],[Unit_Price]]*Orders_C[[#This Row],[Quantity]])-Orders_C[[#This Row],[Discount]]+Orders_C[[#This Row],[Tax]]</f>
        <v>1166.2</v>
      </c>
      <c r="AD3899" t="str">
        <f>IF(COUNTIF(Orders_C[[#All],[Customer_ID]],Orders_C[[#This Row],[Customer_ID]])&gt;1,"Repeat","New")</f>
        <v>Repeat</v>
      </c>
      <c r="AE3899" t="str" cm="1">
        <f t="array" ref="AE3899">_xlfn.XLOOKUP(Orders_C[[#This Row],[Store_ID]],Stores_c[[#All],[Store_ID]],Stores_c[[#All],[City]])</f>
        <v>Port Jacob</v>
      </c>
      <c r="AF3899" t="str" cm="1">
        <f t="array" ref="AF3899">_xlfn.XLOOKUP(Orders_C[[#This Row],[Store_ID]],Stores_c[[#All],[Store_ID]],Stores_c[[#All],[Manager_Name]])</f>
        <v>David Harris</v>
      </c>
      <c r="AG3899" t="str" cm="1">
        <f t="array" ref="AG3899">_xlfn.XLOOKUP(Orders_C[[#This Row],[Store_ID]],Stores_c[[#All],[Store_ID]],Stores_c[[#All],[Store_Type]])</f>
        <v>Mall</v>
      </c>
    </row>
    <row r="3900" spans="1:33" x14ac:dyDescent="0.25">
      <c r="A3900">
        <v>7974</v>
      </c>
      <c r="B3900" s="1">
        <v>45845</v>
      </c>
      <c r="C3900" s="2">
        <v>0.18902777777777777</v>
      </c>
      <c r="D3900">
        <v>1499</v>
      </c>
      <c r="E3900">
        <v>216</v>
      </c>
      <c r="F3900">
        <v>401</v>
      </c>
      <c r="G3900">
        <v>315</v>
      </c>
      <c r="H3900">
        <v>4</v>
      </c>
      <c r="I3900">
        <v>291</v>
      </c>
      <c r="J3900">
        <v>5</v>
      </c>
      <c r="K3900">
        <v>14.55</v>
      </c>
      <c r="L3900">
        <v>1173.55</v>
      </c>
      <c r="M3900" t="s">
        <v>18</v>
      </c>
      <c r="N3900" t="s">
        <v>21</v>
      </c>
      <c r="O3900">
        <v>12</v>
      </c>
      <c r="P3900">
        <v>1</v>
      </c>
      <c r="Q3900" t="s">
        <v>1997</v>
      </c>
      <c r="R3900">
        <v>506</v>
      </c>
      <c r="S3900" s="3">
        <v>0.05</v>
      </c>
      <c r="T3900" s="6">
        <v>475.15</v>
      </c>
      <c r="U3900" t="s">
        <v>6341</v>
      </c>
      <c r="V3900">
        <v>2025</v>
      </c>
      <c r="W3900" t="s">
        <v>6333</v>
      </c>
      <c r="X3900" t="str">
        <f>_xlfn.XLOOKUP(Orders_C[[#This Row],[Product_ID]],Products_C[Product_ID],Products_C[Product_Name])</f>
        <v>Popcorn Chicken</v>
      </c>
      <c r="Y3900" t="str">
        <f>_xlfn.XLOOKUP(Orders_C[[#This Row],[Product_ID]],Products_C[Product_ID],Products_C[Category])</f>
        <v>Beverage</v>
      </c>
      <c r="Z3900" t="str">
        <f>_xlfn.XLOOKUP(Orders_C[[#This Row],[Store_ID]],Stores_c[Store_ID],Stores_c[City])</f>
        <v>Garciaview</v>
      </c>
      <c r="AA3900" t="str">
        <f>_xlfn.XLOOKUP(Orders_C[[#This Row],[Customer_ID]],Customers_c[Customer_ID],Customers_c[Customer_Name])</f>
        <v>Amber Hebert</v>
      </c>
      <c r="AB3900" s="6">
        <f>Orders_C[[#This Row],[Quantity]]*Orders_C[[#This Row],[Unit_Price]]*(1-Orders_C[[#This Row],[Discount %]])+Orders_C[[#This Row],[Tax]]</f>
        <v>1120.3499999999999</v>
      </c>
      <c r="AC3900" s="9">
        <f>(Orders_C[[#This Row],[Unit_Price]]*Orders_C[[#This Row],[Quantity]])-Orders_C[[#This Row],[Discount]]+Orders_C[[#This Row],[Tax]]</f>
        <v>1173.55</v>
      </c>
      <c r="AD3900" t="str">
        <f>IF(COUNTIF(Orders_C[[#All],[Customer_ID]],Orders_C[[#This Row],[Customer_ID]])&gt;1,"Repeat","New")</f>
        <v>Repeat</v>
      </c>
      <c r="AE3900" t="str" cm="1">
        <f t="array" ref="AE3900">_xlfn.XLOOKUP(Orders_C[[#This Row],[Store_ID]],Stores_c[[#All],[Store_ID]],Stores_c[[#All],[City]])</f>
        <v>Garciaview</v>
      </c>
      <c r="AF3900" t="str" cm="1">
        <f t="array" ref="AF3900">_xlfn.XLOOKUP(Orders_C[[#This Row],[Store_ID]],Stores_c[[#All],[Store_ID]],Stores_c[[#All],[Manager_Name]])</f>
        <v>Karina Washington</v>
      </c>
      <c r="AG3900" t="str" cm="1">
        <f t="array" ref="AG3900">_xlfn.XLOOKUP(Orders_C[[#This Row],[Store_ID]],Stores_c[[#All],[Store_ID]],Stores_c[[#All],[Store_Type]])</f>
        <v>Drive-Thru</v>
      </c>
    </row>
    <row r="3901" spans="1:33" x14ac:dyDescent="0.25">
      <c r="A3901">
        <v>10333</v>
      </c>
      <c r="B3901" s="1">
        <v>45804</v>
      </c>
      <c r="C3901" s="2">
        <v>0.86964120370370368</v>
      </c>
      <c r="D3901">
        <v>1232</v>
      </c>
      <c r="E3901">
        <v>224</v>
      </c>
      <c r="F3901">
        <v>485</v>
      </c>
      <c r="G3901">
        <v>320</v>
      </c>
      <c r="H3901">
        <v>4</v>
      </c>
      <c r="I3901">
        <v>288</v>
      </c>
      <c r="J3901">
        <v>0</v>
      </c>
      <c r="K3901">
        <v>14.4</v>
      </c>
      <c r="L3901">
        <v>1166.4000000000001</v>
      </c>
      <c r="M3901" t="s">
        <v>19</v>
      </c>
      <c r="N3901" t="s">
        <v>22</v>
      </c>
      <c r="O3901">
        <v>28</v>
      </c>
      <c r="P3901">
        <v>4</v>
      </c>
      <c r="Q3901" t="s">
        <v>4356</v>
      </c>
      <c r="R3901">
        <v>502</v>
      </c>
      <c r="S3901" s="3">
        <v>0</v>
      </c>
      <c r="T3901" s="6">
        <v>475.20000000000016</v>
      </c>
      <c r="U3901" t="s">
        <v>6339</v>
      </c>
      <c r="V3901">
        <v>2025</v>
      </c>
      <c r="W3901" t="s">
        <v>6329</v>
      </c>
      <c r="X3901" t="str">
        <f>_xlfn.XLOOKUP(Orders_C[[#This Row],[Product_ID]],Products_C[Product_ID],Products_C[Product_Name])</f>
        <v>Rice Bowl</v>
      </c>
      <c r="Y3901" t="str">
        <f>_xlfn.XLOOKUP(Orders_C[[#This Row],[Product_ID]],Products_C[Product_ID],Products_C[Category])</f>
        <v>Beverage</v>
      </c>
      <c r="Z3901" t="str">
        <f>_xlfn.XLOOKUP(Orders_C[[#This Row],[Store_ID]],Stores_c[Store_ID],Stores_c[City])</f>
        <v>Valdezton</v>
      </c>
      <c r="AA3901" t="str">
        <f>_xlfn.XLOOKUP(Orders_C[[#This Row],[Customer_ID]],Customers_c[Customer_ID],Customers_c[Customer_Name])</f>
        <v>Daniel Turner</v>
      </c>
      <c r="AB3901" s="6">
        <f>Orders_C[[#This Row],[Quantity]]*Orders_C[[#This Row],[Unit_Price]]*(1-Orders_C[[#This Row],[Discount %]])+Orders_C[[#This Row],[Tax]]</f>
        <v>1166.4000000000001</v>
      </c>
      <c r="AC3901" s="9">
        <f>(Orders_C[[#This Row],[Unit_Price]]*Orders_C[[#This Row],[Quantity]])-Orders_C[[#This Row],[Discount]]+Orders_C[[#This Row],[Tax]]</f>
        <v>1166.4000000000001</v>
      </c>
      <c r="AD3901" t="str">
        <f>IF(COUNTIF(Orders_C[[#All],[Customer_ID]],Orders_C[[#This Row],[Customer_ID]])&gt;1,"Repeat","New")</f>
        <v>Repeat</v>
      </c>
      <c r="AE3901" t="str" cm="1">
        <f t="array" ref="AE3901">_xlfn.XLOOKUP(Orders_C[[#This Row],[Store_ID]],Stores_c[[#All],[Store_ID]],Stores_c[[#All],[City]])</f>
        <v>Valdezton</v>
      </c>
      <c r="AF3901" t="str" cm="1">
        <f t="array" ref="AF3901">_xlfn.XLOOKUP(Orders_C[[#This Row],[Store_ID]],Stores_c[[#All],[Store_ID]],Stores_c[[#All],[Manager_Name]])</f>
        <v>John Rodriguez</v>
      </c>
      <c r="AG3901" t="str" cm="1">
        <f t="array" ref="AG3901">_xlfn.XLOOKUP(Orders_C[[#This Row],[Store_ID]],Stores_c[[#All],[Store_ID]],Stores_c[[#All],[Store_Type]])</f>
        <v>Street</v>
      </c>
    </row>
    <row r="3902" spans="1:33" x14ac:dyDescent="0.25">
      <c r="A3902">
        <v>7585</v>
      </c>
      <c r="B3902" s="1">
        <v>45783</v>
      </c>
      <c r="C3902" s="2">
        <v>0.32476851851851851</v>
      </c>
      <c r="D3902">
        <v>1980</v>
      </c>
      <c r="E3902">
        <v>217</v>
      </c>
      <c r="F3902">
        <v>517</v>
      </c>
      <c r="G3902">
        <v>323</v>
      </c>
      <c r="H3902">
        <v>3</v>
      </c>
      <c r="I3902">
        <v>381</v>
      </c>
      <c r="J3902">
        <v>0</v>
      </c>
      <c r="K3902">
        <v>19.05</v>
      </c>
      <c r="L3902">
        <v>1162.05</v>
      </c>
      <c r="M3902" t="s">
        <v>20</v>
      </c>
      <c r="N3902" t="s">
        <v>21</v>
      </c>
      <c r="O3902">
        <v>14</v>
      </c>
      <c r="P3902">
        <v>1</v>
      </c>
      <c r="Q3902" t="s">
        <v>1608</v>
      </c>
      <c r="R3902">
        <v>508</v>
      </c>
      <c r="S3902" s="3">
        <v>0</v>
      </c>
      <c r="T3902" s="6">
        <v>476.25</v>
      </c>
      <c r="U3902" t="s">
        <v>6339</v>
      </c>
      <c r="V3902">
        <v>2025</v>
      </c>
      <c r="W3902" t="s">
        <v>6333</v>
      </c>
      <c r="X3902" t="str">
        <f>_xlfn.XLOOKUP(Orders_C[[#This Row],[Product_ID]],Products_C[Product_ID],Products_C[Product_Name])</f>
        <v>Rice Bowl</v>
      </c>
      <c r="Y3902" t="str">
        <f>_xlfn.XLOOKUP(Orders_C[[#This Row],[Product_ID]],Products_C[Product_ID],Products_C[Category])</f>
        <v>Beverage</v>
      </c>
      <c r="Z3902" t="str">
        <f>_xlfn.XLOOKUP(Orders_C[[#This Row],[Store_ID]],Stores_c[Store_ID],Stores_c[City])</f>
        <v>West Rebecca</v>
      </c>
      <c r="AA3902" t="str">
        <f>_xlfn.XLOOKUP(Orders_C[[#This Row],[Customer_ID]],Customers_c[Customer_ID],Customers_c[Customer_Name])</f>
        <v>Kristi Ortiz</v>
      </c>
      <c r="AB3902" s="6">
        <f>Orders_C[[#This Row],[Quantity]]*Orders_C[[#This Row],[Unit_Price]]*(1-Orders_C[[#This Row],[Discount %]])+Orders_C[[#This Row],[Tax]]</f>
        <v>1162.05</v>
      </c>
      <c r="AC3902" s="9">
        <f>(Orders_C[[#This Row],[Unit_Price]]*Orders_C[[#This Row],[Quantity]])-Orders_C[[#This Row],[Discount]]+Orders_C[[#This Row],[Tax]]</f>
        <v>1162.05</v>
      </c>
      <c r="AD3902" t="str">
        <f>IF(COUNTIF(Orders_C[[#All],[Customer_ID]],Orders_C[[#This Row],[Customer_ID]])&gt;1,"Repeat","New")</f>
        <v>Repeat</v>
      </c>
      <c r="AE3902" t="str" cm="1">
        <f t="array" ref="AE3902">_xlfn.XLOOKUP(Orders_C[[#This Row],[Store_ID]],Stores_c[[#All],[Store_ID]],Stores_c[[#All],[City]])</f>
        <v>West Rebecca</v>
      </c>
      <c r="AF3902" t="str" cm="1">
        <f t="array" ref="AF3902">_xlfn.XLOOKUP(Orders_C[[#This Row],[Store_ID]],Stores_c[[#All],[Store_ID]],Stores_c[[#All],[Manager_Name]])</f>
        <v>Albert Smith</v>
      </c>
      <c r="AG3902" t="str" cm="1">
        <f t="array" ref="AG3902">_xlfn.XLOOKUP(Orders_C[[#This Row],[Store_ID]],Stores_c[[#All],[Store_ID]],Stores_c[[#All],[Store_Type]])</f>
        <v>Mall</v>
      </c>
    </row>
    <row r="3903" spans="1:33" x14ac:dyDescent="0.25">
      <c r="A3903">
        <v>8032</v>
      </c>
      <c r="B3903" s="1">
        <v>45716</v>
      </c>
      <c r="C3903" s="2">
        <v>1.7824074074074076E-2</v>
      </c>
      <c r="D3903">
        <v>1371</v>
      </c>
      <c r="E3903">
        <v>217</v>
      </c>
      <c r="F3903">
        <v>407</v>
      </c>
      <c r="G3903">
        <v>328</v>
      </c>
      <c r="H3903">
        <v>4</v>
      </c>
      <c r="I3903">
        <v>292</v>
      </c>
      <c r="J3903">
        <v>5</v>
      </c>
      <c r="K3903">
        <v>14.6</v>
      </c>
      <c r="L3903">
        <v>1177.5999999999999</v>
      </c>
      <c r="M3903" t="s">
        <v>19</v>
      </c>
      <c r="N3903" t="s">
        <v>22</v>
      </c>
      <c r="O3903">
        <v>55</v>
      </c>
      <c r="P3903">
        <v>1</v>
      </c>
      <c r="Q3903" t="s">
        <v>2055</v>
      </c>
      <c r="R3903">
        <v>505</v>
      </c>
      <c r="S3903" s="3">
        <v>0.05</v>
      </c>
      <c r="T3903" s="6">
        <v>476.79999999999995</v>
      </c>
      <c r="U3903" t="s">
        <v>6338</v>
      </c>
      <c r="V3903">
        <v>2025</v>
      </c>
      <c r="W3903" t="s">
        <v>6331</v>
      </c>
      <c r="X3903" t="str">
        <f>_xlfn.XLOOKUP(Orders_C[[#This Row],[Product_ID]],Products_C[Product_ID],Products_C[Product_Name])</f>
        <v>Rice Bowl</v>
      </c>
      <c r="Y3903" t="str">
        <f>_xlfn.XLOOKUP(Orders_C[[#This Row],[Product_ID]],Products_C[Product_ID],Products_C[Category])</f>
        <v>Burger</v>
      </c>
      <c r="Z3903" t="str">
        <f>_xlfn.XLOOKUP(Orders_C[[#This Row],[Store_ID]],Stores_c[Store_ID],Stores_c[City])</f>
        <v>West Rebecca</v>
      </c>
      <c r="AA3903" t="str">
        <f>_xlfn.XLOOKUP(Orders_C[[#This Row],[Customer_ID]],Customers_c[Customer_ID],Customers_c[Customer_Name])</f>
        <v>Nicole Durham</v>
      </c>
      <c r="AB3903" s="6">
        <f>Orders_C[[#This Row],[Quantity]]*Orders_C[[#This Row],[Unit_Price]]*(1-Orders_C[[#This Row],[Discount %]])+Orders_C[[#This Row],[Tax]]</f>
        <v>1124.1999999999998</v>
      </c>
      <c r="AC3903" s="9">
        <f>(Orders_C[[#This Row],[Unit_Price]]*Orders_C[[#This Row],[Quantity]])-Orders_C[[#This Row],[Discount]]+Orders_C[[#This Row],[Tax]]</f>
        <v>1177.5999999999999</v>
      </c>
      <c r="AD3903" t="str">
        <f>IF(COUNTIF(Orders_C[[#All],[Customer_ID]],Orders_C[[#This Row],[Customer_ID]])&gt;1,"Repeat","New")</f>
        <v>Repeat</v>
      </c>
      <c r="AE3903" t="str" cm="1">
        <f t="array" ref="AE3903">_xlfn.XLOOKUP(Orders_C[[#This Row],[Store_ID]],Stores_c[[#All],[Store_ID]],Stores_c[[#All],[City]])</f>
        <v>West Rebecca</v>
      </c>
      <c r="AF3903" t="str" cm="1">
        <f t="array" ref="AF3903">_xlfn.XLOOKUP(Orders_C[[#This Row],[Store_ID]],Stores_c[[#All],[Store_ID]],Stores_c[[#All],[Manager_Name]])</f>
        <v>Albert Smith</v>
      </c>
      <c r="AG3903" t="str" cm="1">
        <f t="array" ref="AG3903">_xlfn.XLOOKUP(Orders_C[[#This Row],[Store_ID]],Stores_c[[#All],[Store_ID]],Stores_c[[#All],[Store_Type]])</f>
        <v>Mall</v>
      </c>
    </row>
    <row r="3904" spans="1:33" x14ac:dyDescent="0.25">
      <c r="A3904">
        <v>6451</v>
      </c>
      <c r="B3904" s="1">
        <v>45939</v>
      </c>
      <c r="C3904" s="2">
        <v>0.38121527777777775</v>
      </c>
      <c r="D3904">
        <v>1955</v>
      </c>
      <c r="E3904">
        <v>209</v>
      </c>
      <c r="F3904">
        <v>502</v>
      </c>
      <c r="G3904">
        <v>320</v>
      </c>
      <c r="H3904">
        <v>4</v>
      </c>
      <c r="I3904">
        <v>289</v>
      </c>
      <c r="J3904">
        <v>0</v>
      </c>
      <c r="K3904">
        <v>14.45</v>
      </c>
      <c r="L3904">
        <v>1170.45</v>
      </c>
      <c r="M3904" t="s">
        <v>18</v>
      </c>
      <c r="N3904" t="s">
        <v>22</v>
      </c>
      <c r="O3904">
        <v>21</v>
      </c>
      <c r="P3904">
        <v>3</v>
      </c>
      <c r="Q3904" t="s">
        <v>474</v>
      </c>
      <c r="R3904">
        <v>501</v>
      </c>
      <c r="S3904" s="3">
        <v>0</v>
      </c>
      <c r="T3904" s="6">
        <v>476.85</v>
      </c>
      <c r="U3904" t="s">
        <v>6332</v>
      </c>
      <c r="V3904">
        <v>2025</v>
      </c>
      <c r="W3904" t="s">
        <v>6329</v>
      </c>
      <c r="X3904" t="str">
        <f>_xlfn.XLOOKUP(Orders_C[[#This Row],[Product_ID]],Products_C[Product_ID],Products_C[Product_Name])</f>
        <v>Rice Bowl</v>
      </c>
      <c r="Y3904" t="str">
        <f>_xlfn.XLOOKUP(Orders_C[[#This Row],[Product_ID]],Products_C[Product_ID],Products_C[Category])</f>
        <v>Beverage</v>
      </c>
      <c r="Z3904" t="str">
        <f>_xlfn.XLOOKUP(Orders_C[[#This Row],[Store_ID]],Stores_c[Store_ID],Stores_c[City])</f>
        <v>Reidberg</v>
      </c>
      <c r="AA3904" t="str">
        <f>_xlfn.XLOOKUP(Orders_C[[#This Row],[Customer_ID]],Customers_c[Customer_ID],Customers_c[Customer_Name])</f>
        <v>James Nicholson</v>
      </c>
      <c r="AB3904" s="6">
        <f>Orders_C[[#This Row],[Quantity]]*Orders_C[[#This Row],[Unit_Price]]*(1-Orders_C[[#This Row],[Discount %]])+Orders_C[[#This Row],[Tax]]</f>
        <v>1170.45</v>
      </c>
      <c r="AC3904" s="9">
        <f>(Orders_C[[#This Row],[Unit_Price]]*Orders_C[[#This Row],[Quantity]])-Orders_C[[#This Row],[Discount]]+Orders_C[[#This Row],[Tax]]</f>
        <v>1170.45</v>
      </c>
      <c r="AD3904" t="str">
        <f>IF(COUNTIF(Orders_C[[#All],[Customer_ID]],Orders_C[[#This Row],[Customer_ID]])&gt;1,"Repeat","New")</f>
        <v>Repeat</v>
      </c>
      <c r="AE3904" t="str" cm="1">
        <f t="array" ref="AE3904">_xlfn.XLOOKUP(Orders_C[[#This Row],[Store_ID]],Stores_c[[#All],[Store_ID]],Stores_c[[#All],[City]])</f>
        <v>Reidberg</v>
      </c>
      <c r="AF3904" t="str" cm="1">
        <f t="array" ref="AF3904">_xlfn.XLOOKUP(Orders_C[[#This Row],[Store_ID]],Stores_c[[#All],[Store_ID]],Stores_c[[#All],[Manager_Name]])</f>
        <v>Jeffrey Horn</v>
      </c>
      <c r="AG3904" t="str" cm="1">
        <f t="array" ref="AG3904">_xlfn.XLOOKUP(Orders_C[[#This Row],[Store_ID]],Stores_c[[#All],[Store_ID]],Stores_c[[#All],[Store_Type]])</f>
        <v>Drive-Thru</v>
      </c>
    </row>
    <row r="3905" spans="1:33" x14ac:dyDescent="0.25">
      <c r="A3905">
        <v>7157</v>
      </c>
      <c r="B3905" s="1">
        <v>45957</v>
      </c>
      <c r="C3905" s="2">
        <v>0.12340277777777778</v>
      </c>
      <c r="D3905">
        <v>1254</v>
      </c>
      <c r="E3905">
        <v>209</v>
      </c>
      <c r="F3905">
        <v>429</v>
      </c>
      <c r="G3905">
        <v>312</v>
      </c>
      <c r="H3905">
        <v>4</v>
      </c>
      <c r="I3905">
        <v>289</v>
      </c>
      <c r="J3905">
        <v>0</v>
      </c>
      <c r="K3905">
        <v>14.45</v>
      </c>
      <c r="L3905">
        <v>1170.45</v>
      </c>
      <c r="M3905" t="s">
        <v>19</v>
      </c>
      <c r="N3905" t="s">
        <v>22</v>
      </c>
      <c r="O3905">
        <v>59</v>
      </c>
      <c r="P3905">
        <v>2</v>
      </c>
      <c r="Q3905" t="s">
        <v>1180</v>
      </c>
      <c r="R3905">
        <v>507</v>
      </c>
      <c r="S3905" s="3">
        <v>0</v>
      </c>
      <c r="T3905" s="6">
        <v>476.85</v>
      </c>
      <c r="U3905" t="s">
        <v>6332</v>
      </c>
      <c r="V3905">
        <v>2025</v>
      </c>
      <c r="W3905" t="s">
        <v>6331</v>
      </c>
      <c r="X3905" t="str">
        <f>_xlfn.XLOOKUP(Orders_C[[#This Row],[Product_ID]],Products_C[Product_ID],Products_C[Product_Name])</f>
        <v>Veg Burger</v>
      </c>
      <c r="Y3905" t="str">
        <f>_xlfn.XLOOKUP(Orders_C[[#This Row],[Product_ID]],Products_C[Product_ID],Products_C[Category])</f>
        <v>Burger</v>
      </c>
      <c r="Z3905" t="str">
        <f>_xlfn.XLOOKUP(Orders_C[[#This Row],[Store_ID]],Stores_c[Store_ID],Stores_c[City])</f>
        <v>Reidberg</v>
      </c>
      <c r="AA3905" t="str">
        <f>_xlfn.XLOOKUP(Orders_C[[#This Row],[Customer_ID]],Customers_c[Customer_ID],Customers_c[Customer_Name])</f>
        <v>Brooke Kennedy</v>
      </c>
      <c r="AB3905" s="6">
        <f>Orders_C[[#This Row],[Quantity]]*Orders_C[[#This Row],[Unit_Price]]*(1-Orders_C[[#This Row],[Discount %]])+Orders_C[[#This Row],[Tax]]</f>
        <v>1170.45</v>
      </c>
      <c r="AC3905" s="9">
        <f>(Orders_C[[#This Row],[Unit_Price]]*Orders_C[[#This Row],[Quantity]])-Orders_C[[#This Row],[Discount]]+Orders_C[[#This Row],[Tax]]</f>
        <v>1170.45</v>
      </c>
      <c r="AD3905" t="str">
        <f>IF(COUNTIF(Orders_C[[#All],[Customer_ID]],Orders_C[[#This Row],[Customer_ID]])&gt;1,"Repeat","New")</f>
        <v>Repeat</v>
      </c>
      <c r="AE3905" t="str" cm="1">
        <f t="array" ref="AE3905">_xlfn.XLOOKUP(Orders_C[[#This Row],[Store_ID]],Stores_c[[#All],[Store_ID]],Stores_c[[#All],[City]])</f>
        <v>Reidberg</v>
      </c>
      <c r="AF3905" t="str" cm="1">
        <f t="array" ref="AF3905">_xlfn.XLOOKUP(Orders_C[[#This Row],[Store_ID]],Stores_c[[#All],[Store_ID]],Stores_c[[#All],[Manager_Name]])</f>
        <v>Jeffrey Horn</v>
      </c>
      <c r="AG3905" t="str" cm="1">
        <f t="array" ref="AG3905">_xlfn.XLOOKUP(Orders_C[[#This Row],[Store_ID]],Stores_c[[#All],[Store_ID]],Stores_c[[#All],[Store_Type]])</f>
        <v>Drive-Thru</v>
      </c>
    </row>
    <row r="3906" spans="1:33" x14ac:dyDescent="0.25">
      <c r="A3906">
        <v>7674</v>
      </c>
      <c r="B3906" s="1">
        <v>45929</v>
      </c>
      <c r="C3906" s="2">
        <v>1.3958333333333333E-2</v>
      </c>
      <c r="D3906">
        <v>1692</v>
      </c>
      <c r="E3906">
        <v>209</v>
      </c>
      <c r="F3906">
        <v>505</v>
      </c>
      <c r="G3906">
        <v>330</v>
      </c>
      <c r="H3906">
        <v>3</v>
      </c>
      <c r="I3906">
        <v>382</v>
      </c>
      <c r="J3906">
        <v>0</v>
      </c>
      <c r="K3906">
        <v>19.100000000000001</v>
      </c>
      <c r="L3906">
        <v>1165.0999999999999</v>
      </c>
      <c r="M3906" t="s">
        <v>20</v>
      </c>
      <c r="N3906" t="s">
        <v>21</v>
      </c>
      <c r="O3906">
        <v>16</v>
      </c>
      <c r="P3906">
        <v>5</v>
      </c>
      <c r="Q3906" t="s">
        <v>1697</v>
      </c>
      <c r="R3906">
        <v>505</v>
      </c>
      <c r="S3906" s="3">
        <v>0</v>
      </c>
      <c r="T3906" s="6">
        <v>477.49999999999989</v>
      </c>
      <c r="U3906" t="s">
        <v>6335</v>
      </c>
      <c r="V3906">
        <v>2025</v>
      </c>
      <c r="W3906" t="s">
        <v>6333</v>
      </c>
      <c r="X3906" t="str">
        <f>_xlfn.XLOOKUP(Orders_C[[#This Row],[Product_ID]],Products_C[Product_ID],Products_C[Product_Name])</f>
        <v>Rice Bowl</v>
      </c>
      <c r="Y3906" t="str">
        <f>_xlfn.XLOOKUP(Orders_C[[#This Row],[Product_ID]],Products_C[Product_ID],Products_C[Category])</f>
        <v>Beverage</v>
      </c>
      <c r="Z3906" t="str">
        <f>_xlfn.XLOOKUP(Orders_C[[#This Row],[Store_ID]],Stores_c[Store_ID],Stores_c[City])</f>
        <v>Reidberg</v>
      </c>
      <c r="AA3906" t="str">
        <f>_xlfn.XLOOKUP(Orders_C[[#This Row],[Customer_ID]],Customers_c[Customer_ID],Customers_c[Customer_Name])</f>
        <v>Eric Diaz</v>
      </c>
      <c r="AB3906" s="6">
        <f>Orders_C[[#This Row],[Quantity]]*Orders_C[[#This Row],[Unit_Price]]*(1-Orders_C[[#This Row],[Discount %]])+Orders_C[[#This Row],[Tax]]</f>
        <v>1165.0999999999999</v>
      </c>
      <c r="AC3906" s="9">
        <f>(Orders_C[[#This Row],[Unit_Price]]*Orders_C[[#This Row],[Quantity]])-Orders_C[[#This Row],[Discount]]+Orders_C[[#This Row],[Tax]]</f>
        <v>1165.0999999999999</v>
      </c>
      <c r="AD3906" t="str">
        <f>IF(COUNTIF(Orders_C[[#All],[Customer_ID]],Orders_C[[#This Row],[Customer_ID]])&gt;1,"Repeat","New")</f>
        <v>Repeat</v>
      </c>
      <c r="AE3906" t="str" cm="1">
        <f t="array" ref="AE3906">_xlfn.XLOOKUP(Orders_C[[#This Row],[Store_ID]],Stores_c[[#All],[Store_ID]],Stores_c[[#All],[City]])</f>
        <v>Reidberg</v>
      </c>
      <c r="AF3906" t="str" cm="1">
        <f t="array" ref="AF3906">_xlfn.XLOOKUP(Orders_C[[#This Row],[Store_ID]],Stores_c[[#All],[Store_ID]],Stores_c[[#All],[Manager_Name]])</f>
        <v>Jeffrey Horn</v>
      </c>
      <c r="AG3906" t="str" cm="1">
        <f t="array" ref="AG3906">_xlfn.XLOOKUP(Orders_C[[#This Row],[Store_ID]],Stores_c[[#All],[Store_ID]],Stores_c[[#All],[Store_Type]])</f>
        <v>Drive-Thru</v>
      </c>
    </row>
    <row r="3907" spans="1:33" x14ac:dyDescent="0.25">
      <c r="A3907">
        <v>9358</v>
      </c>
      <c r="B3907" s="1">
        <v>45961</v>
      </c>
      <c r="C3907" s="2">
        <v>0.48998842592592595</v>
      </c>
      <c r="D3907">
        <v>1966</v>
      </c>
      <c r="E3907">
        <v>211</v>
      </c>
      <c r="F3907">
        <v>494</v>
      </c>
      <c r="G3907">
        <v>330</v>
      </c>
      <c r="H3907">
        <v>3</v>
      </c>
      <c r="I3907">
        <v>382</v>
      </c>
      <c r="J3907">
        <v>0</v>
      </c>
      <c r="K3907">
        <v>19.100000000000001</v>
      </c>
      <c r="L3907">
        <v>1165.0999999999999</v>
      </c>
      <c r="M3907" t="s">
        <v>19</v>
      </c>
      <c r="N3907" t="s">
        <v>23</v>
      </c>
      <c r="O3907">
        <v>22</v>
      </c>
      <c r="P3907">
        <v>4</v>
      </c>
      <c r="Q3907" t="s">
        <v>3381</v>
      </c>
      <c r="R3907">
        <v>506</v>
      </c>
      <c r="S3907" s="3">
        <v>0</v>
      </c>
      <c r="T3907" s="6">
        <v>477.49999999999989</v>
      </c>
      <c r="U3907" t="s">
        <v>6332</v>
      </c>
      <c r="V3907">
        <v>2025</v>
      </c>
      <c r="W3907" t="s">
        <v>6329</v>
      </c>
      <c r="X3907" t="str">
        <f>_xlfn.XLOOKUP(Orders_C[[#This Row],[Product_ID]],Products_C[Product_ID],Products_C[Product_Name])</f>
        <v>Rice Bowl</v>
      </c>
      <c r="Y3907" t="str">
        <f>_xlfn.XLOOKUP(Orders_C[[#This Row],[Product_ID]],Products_C[Product_ID],Products_C[Category])</f>
        <v>Beverage</v>
      </c>
      <c r="Z3907" t="str">
        <f>_xlfn.XLOOKUP(Orders_C[[#This Row],[Store_ID]],Stores_c[Store_ID],Stores_c[City])</f>
        <v>North Robertstad</v>
      </c>
      <c r="AA3907" t="str">
        <f>_xlfn.XLOOKUP(Orders_C[[#This Row],[Customer_ID]],Customers_c[Customer_ID],Customers_c[Customer_Name])</f>
        <v>Connie Russell</v>
      </c>
      <c r="AB3907" s="6">
        <f>Orders_C[[#This Row],[Quantity]]*Orders_C[[#This Row],[Unit_Price]]*(1-Orders_C[[#This Row],[Discount %]])+Orders_C[[#This Row],[Tax]]</f>
        <v>1165.0999999999999</v>
      </c>
      <c r="AC3907" s="9">
        <f>(Orders_C[[#This Row],[Unit_Price]]*Orders_C[[#This Row],[Quantity]])-Orders_C[[#This Row],[Discount]]+Orders_C[[#This Row],[Tax]]</f>
        <v>1165.0999999999999</v>
      </c>
      <c r="AD3907" t="str">
        <f>IF(COUNTIF(Orders_C[[#All],[Customer_ID]],Orders_C[[#This Row],[Customer_ID]])&gt;1,"Repeat","New")</f>
        <v>Repeat</v>
      </c>
      <c r="AE3907" t="str" cm="1">
        <f t="array" ref="AE3907">_xlfn.XLOOKUP(Orders_C[[#This Row],[Store_ID]],Stores_c[[#All],[Store_ID]],Stores_c[[#All],[City]])</f>
        <v>North Robertstad</v>
      </c>
      <c r="AF3907" t="str" cm="1">
        <f t="array" ref="AF3907">_xlfn.XLOOKUP(Orders_C[[#This Row],[Store_ID]],Stores_c[[#All],[Store_ID]],Stores_c[[#All],[Manager_Name]])</f>
        <v>Mary Lewis</v>
      </c>
      <c r="AG3907" t="str" cm="1">
        <f t="array" ref="AG3907">_xlfn.XLOOKUP(Orders_C[[#This Row],[Store_ID]],Stores_c[[#All],[Store_ID]],Stores_c[[#All],[Store_Type]])</f>
        <v>Street</v>
      </c>
    </row>
    <row r="3908" spans="1:33" x14ac:dyDescent="0.25">
      <c r="A3908">
        <v>9487</v>
      </c>
      <c r="B3908" s="1">
        <v>46003</v>
      </c>
      <c r="C3908" s="2">
        <v>0.20709490740740741</v>
      </c>
      <c r="D3908">
        <v>1684</v>
      </c>
      <c r="E3908">
        <v>209</v>
      </c>
      <c r="F3908">
        <v>434</v>
      </c>
      <c r="G3908">
        <v>340</v>
      </c>
      <c r="H3908">
        <v>3</v>
      </c>
      <c r="I3908">
        <v>382</v>
      </c>
      <c r="J3908">
        <v>0</v>
      </c>
      <c r="K3908">
        <v>19.100000000000001</v>
      </c>
      <c r="L3908">
        <v>1165.0999999999999</v>
      </c>
      <c r="M3908" t="s">
        <v>19</v>
      </c>
      <c r="N3908" t="s">
        <v>21</v>
      </c>
      <c r="O3908">
        <v>51</v>
      </c>
      <c r="P3908">
        <v>4</v>
      </c>
      <c r="Q3908" t="s">
        <v>3510</v>
      </c>
      <c r="R3908">
        <v>503</v>
      </c>
      <c r="S3908" s="3">
        <v>0</v>
      </c>
      <c r="T3908" s="6">
        <v>477.49999999999989</v>
      </c>
      <c r="U3908" t="s">
        <v>6328</v>
      </c>
      <c r="V3908">
        <v>2025</v>
      </c>
      <c r="W3908" t="s">
        <v>6331</v>
      </c>
      <c r="X3908" t="str">
        <f>_xlfn.XLOOKUP(Orders_C[[#This Row],[Product_ID]],Products_C[Product_ID],Products_C[Product_Name])</f>
        <v>Chocolate Lava Cake</v>
      </c>
      <c r="Y3908" t="str">
        <f>_xlfn.XLOOKUP(Orders_C[[#This Row],[Product_ID]],Products_C[Product_ID],Products_C[Category])</f>
        <v>Chicken</v>
      </c>
      <c r="Z3908" t="str">
        <f>_xlfn.XLOOKUP(Orders_C[[#This Row],[Store_ID]],Stores_c[Store_ID],Stores_c[City])</f>
        <v>Reidberg</v>
      </c>
      <c r="AA3908" t="str">
        <f>_xlfn.XLOOKUP(Orders_C[[#This Row],[Customer_ID]],Customers_c[Customer_ID],Customers_c[Customer_Name])</f>
        <v>Candice Patton</v>
      </c>
      <c r="AB3908" s="6">
        <f>Orders_C[[#This Row],[Quantity]]*Orders_C[[#This Row],[Unit_Price]]*(1-Orders_C[[#This Row],[Discount %]])+Orders_C[[#This Row],[Tax]]</f>
        <v>1165.0999999999999</v>
      </c>
      <c r="AC3908" s="9">
        <f>(Orders_C[[#This Row],[Unit_Price]]*Orders_C[[#This Row],[Quantity]])-Orders_C[[#This Row],[Discount]]+Orders_C[[#This Row],[Tax]]</f>
        <v>1165.0999999999999</v>
      </c>
      <c r="AD3908" t="str">
        <f>IF(COUNTIF(Orders_C[[#All],[Customer_ID]],Orders_C[[#This Row],[Customer_ID]])&gt;1,"Repeat","New")</f>
        <v>Repeat</v>
      </c>
      <c r="AE3908" t="str" cm="1">
        <f t="array" ref="AE3908">_xlfn.XLOOKUP(Orders_C[[#This Row],[Store_ID]],Stores_c[[#All],[Store_ID]],Stores_c[[#All],[City]])</f>
        <v>Reidberg</v>
      </c>
      <c r="AF3908" t="str" cm="1">
        <f t="array" ref="AF3908">_xlfn.XLOOKUP(Orders_C[[#This Row],[Store_ID]],Stores_c[[#All],[Store_ID]],Stores_c[[#All],[Manager_Name]])</f>
        <v>Jeffrey Horn</v>
      </c>
      <c r="AG3908" t="str" cm="1">
        <f t="array" ref="AG3908">_xlfn.XLOOKUP(Orders_C[[#This Row],[Store_ID]],Stores_c[[#All],[Store_ID]],Stores_c[[#All],[Store_Type]])</f>
        <v>Drive-Thru</v>
      </c>
    </row>
    <row r="3909" spans="1:33" x14ac:dyDescent="0.25">
      <c r="A3909">
        <v>7716</v>
      </c>
      <c r="B3909" s="1">
        <v>45984</v>
      </c>
      <c r="C3909" s="2">
        <v>0.19663194444444446</v>
      </c>
      <c r="D3909">
        <v>1509</v>
      </c>
      <c r="E3909">
        <v>202</v>
      </c>
      <c r="F3909">
        <v>473</v>
      </c>
      <c r="G3909">
        <v>340</v>
      </c>
      <c r="H3909">
        <v>3</v>
      </c>
      <c r="I3909">
        <v>386</v>
      </c>
      <c r="J3909">
        <v>5</v>
      </c>
      <c r="K3909">
        <v>19.3</v>
      </c>
      <c r="L3909">
        <v>1172.3</v>
      </c>
      <c r="M3909" t="s">
        <v>20</v>
      </c>
      <c r="N3909" t="s">
        <v>23</v>
      </c>
      <c r="O3909">
        <v>10</v>
      </c>
      <c r="P3909">
        <v>2</v>
      </c>
      <c r="Q3909" t="s">
        <v>1739</v>
      </c>
      <c r="R3909">
        <v>510</v>
      </c>
      <c r="S3909" s="3">
        <v>0.05</v>
      </c>
      <c r="T3909" s="6">
        <v>477.5</v>
      </c>
      <c r="U3909" t="s">
        <v>6336</v>
      </c>
      <c r="V3909">
        <v>2025</v>
      </c>
      <c r="W3909" t="s">
        <v>6333</v>
      </c>
      <c r="X3909" t="str">
        <f>_xlfn.XLOOKUP(Orders_C[[#This Row],[Product_ID]],Products_C[Product_ID],Products_C[Product_Name])</f>
        <v>Chocolate Lava Cake</v>
      </c>
      <c r="Y3909" t="str">
        <f>_xlfn.XLOOKUP(Orders_C[[#This Row],[Product_ID]],Products_C[Product_ID],Products_C[Category])</f>
        <v>Chicken</v>
      </c>
      <c r="Z3909" t="str">
        <f>_xlfn.XLOOKUP(Orders_C[[#This Row],[Store_ID]],Stores_c[Store_ID],Stores_c[City])</f>
        <v>Rebekahside</v>
      </c>
      <c r="AA3909" t="str">
        <f>_xlfn.XLOOKUP(Orders_C[[#This Row],[Customer_ID]],Customers_c[Customer_ID],Customers_c[Customer_Name])</f>
        <v>Kristin Johnston</v>
      </c>
      <c r="AB3909" s="6">
        <f>Orders_C[[#This Row],[Quantity]]*Orders_C[[#This Row],[Unit_Price]]*(1-Orders_C[[#This Row],[Discount %]])+Orders_C[[#This Row],[Tax]]</f>
        <v>1119.3999999999999</v>
      </c>
      <c r="AC3909" s="9">
        <f>(Orders_C[[#This Row],[Unit_Price]]*Orders_C[[#This Row],[Quantity]])-Orders_C[[#This Row],[Discount]]+Orders_C[[#This Row],[Tax]]</f>
        <v>1172.3</v>
      </c>
      <c r="AD3909" t="str">
        <f>IF(COUNTIF(Orders_C[[#All],[Customer_ID]],Orders_C[[#This Row],[Customer_ID]])&gt;1,"Repeat","New")</f>
        <v>Repeat</v>
      </c>
      <c r="AE3909" t="str" cm="1">
        <f t="array" ref="AE3909">_xlfn.XLOOKUP(Orders_C[[#This Row],[Store_ID]],Stores_c[[#All],[Store_ID]],Stores_c[[#All],[City]])</f>
        <v>Rebekahside</v>
      </c>
      <c r="AF3909" t="str" cm="1">
        <f t="array" ref="AF3909">_xlfn.XLOOKUP(Orders_C[[#This Row],[Store_ID]],Stores_c[[#All],[Store_ID]],Stores_c[[#All],[Manager_Name]])</f>
        <v>Mark Ray</v>
      </c>
      <c r="AG3909" t="str" cm="1">
        <f t="array" ref="AG3909">_xlfn.XLOOKUP(Orders_C[[#This Row],[Store_ID]],Stores_c[[#All],[Store_ID]],Stores_c[[#All],[Store_Type]])</f>
        <v>Drive-Thru</v>
      </c>
    </row>
    <row r="3910" spans="1:33" x14ac:dyDescent="0.25">
      <c r="A3910">
        <v>9324</v>
      </c>
      <c r="B3910" s="1">
        <v>45967</v>
      </c>
      <c r="C3910" s="2">
        <v>0.20604166666666668</v>
      </c>
      <c r="D3910">
        <v>1526</v>
      </c>
      <c r="E3910">
        <v>202</v>
      </c>
      <c r="F3910">
        <v>416</v>
      </c>
      <c r="G3910">
        <v>318</v>
      </c>
      <c r="H3910">
        <v>3</v>
      </c>
      <c r="I3910">
        <v>386</v>
      </c>
      <c r="J3910">
        <v>5</v>
      </c>
      <c r="K3910">
        <v>19.3</v>
      </c>
      <c r="L3910">
        <v>1172.3</v>
      </c>
      <c r="M3910" t="s">
        <v>19</v>
      </c>
      <c r="N3910" t="s">
        <v>21</v>
      </c>
      <c r="O3910">
        <v>42</v>
      </c>
      <c r="P3910">
        <v>5</v>
      </c>
      <c r="Q3910" t="s">
        <v>3347</v>
      </c>
      <c r="R3910">
        <v>504</v>
      </c>
      <c r="S3910" s="3">
        <v>0.05</v>
      </c>
      <c r="T3910" s="6">
        <v>477.5</v>
      </c>
      <c r="U3910" t="s">
        <v>6336</v>
      </c>
      <c r="V3910">
        <v>2025</v>
      </c>
      <c r="W3910" t="s">
        <v>6331</v>
      </c>
      <c r="X3910" t="str">
        <f>_xlfn.XLOOKUP(Orders_C[[#This Row],[Product_ID]],Products_C[Product_ID],Products_C[Product_Name])</f>
        <v>Pepsi</v>
      </c>
      <c r="Y3910" t="str">
        <f>_xlfn.XLOOKUP(Orders_C[[#This Row],[Product_ID]],Products_C[Product_ID],Products_C[Category])</f>
        <v>Burger</v>
      </c>
      <c r="Z3910" t="str">
        <f>_xlfn.XLOOKUP(Orders_C[[#This Row],[Store_ID]],Stores_c[Store_ID],Stores_c[City])</f>
        <v>Rebekahside</v>
      </c>
      <c r="AA3910" t="str">
        <f>_xlfn.XLOOKUP(Orders_C[[#This Row],[Customer_ID]],Customers_c[Customer_ID],Customers_c[Customer_Name])</f>
        <v>Jonathan Allen</v>
      </c>
      <c r="AB3910" s="6">
        <f>Orders_C[[#This Row],[Quantity]]*Orders_C[[#This Row],[Unit_Price]]*(1-Orders_C[[#This Row],[Discount %]])+Orders_C[[#This Row],[Tax]]</f>
        <v>1119.3999999999999</v>
      </c>
      <c r="AC3910" s="9">
        <f>(Orders_C[[#This Row],[Unit_Price]]*Orders_C[[#This Row],[Quantity]])-Orders_C[[#This Row],[Discount]]+Orders_C[[#This Row],[Tax]]</f>
        <v>1172.3</v>
      </c>
      <c r="AD3910" t="str">
        <f>IF(COUNTIF(Orders_C[[#All],[Customer_ID]],Orders_C[[#This Row],[Customer_ID]])&gt;1,"Repeat","New")</f>
        <v>Repeat</v>
      </c>
      <c r="AE3910" t="str" cm="1">
        <f t="array" ref="AE3910">_xlfn.XLOOKUP(Orders_C[[#This Row],[Store_ID]],Stores_c[[#All],[Store_ID]],Stores_c[[#All],[City]])</f>
        <v>Rebekahside</v>
      </c>
      <c r="AF3910" t="str" cm="1">
        <f t="array" ref="AF3910">_xlfn.XLOOKUP(Orders_C[[#This Row],[Store_ID]],Stores_c[[#All],[Store_ID]],Stores_c[[#All],[Manager_Name]])</f>
        <v>Mark Ray</v>
      </c>
      <c r="AG3910" t="str" cm="1">
        <f t="array" ref="AG3910">_xlfn.XLOOKUP(Orders_C[[#This Row],[Store_ID]],Stores_c[[#All],[Store_ID]],Stores_c[[#All],[Store_Type]])</f>
        <v>Drive-Thru</v>
      </c>
    </row>
    <row r="3911" spans="1:33" x14ac:dyDescent="0.25">
      <c r="A3911">
        <v>10451</v>
      </c>
      <c r="B3911" s="1">
        <v>46015</v>
      </c>
      <c r="C3911" s="2">
        <v>0.42685185185185187</v>
      </c>
      <c r="D3911">
        <v>1651</v>
      </c>
      <c r="E3911">
        <v>222</v>
      </c>
      <c r="F3911">
        <v>470</v>
      </c>
      <c r="G3911">
        <v>323</v>
      </c>
      <c r="H3911">
        <v>3</v>
      </c>
      <c r="I3911">
        <v>386</v>
      </c>
      <c r="J3911">
        <v>5</v>
      </c>
      <c r="K3911">
        <v>19.3</v>
      </c>
      <c r="L3911">
        <v>1172.3</v>
      </c>
      <c r="M3911" t="s">
        <v>19</v>
      </c>
      <c r="N3911" t="s">
        <v>21</v>
      </c>
      <c r="O3911">
        <v>45</v>
      </c>
      <c r="P3911">
        <v>3</v>
      </c>
      <c r="Q3911" t="s">
        <v>4474</v>
      </c>
      <c r="R3911">
        <v>504</v>
      </c>
      <c r="S3911" s="3">
        <v>0.05</v>
      </c>
      <c r="T3911" s="6">
        <v>477.5</v>
      </c>
      <c r="U3911" t="s">
        <v>6328</v>
      </c>
      <c r="V3911">
        <v>2025</v>
      </c>
      <c r="W3911" t="s">
        <v>6331</v>
      </c>
      <c r="X3911" t="str">
        <f>_xlfn.XLOOKUP(Orders_C[[#This Row],[Product_ID]],Products_C[Product_ID],Products_C[Product_Name])</f>
        <v>Rice Bowl</v>
      </c>
      <c r="Y3911" t="str">
        <f>_xlfn.XLOOKUP(Orders_C[[#This Row],[Product_ID]],Products_C[Product_ID],Products_C[Category])</f>
        <v>Beverage</v>
      </c>
      <c r="Z3911" t="str">
        <f>_xlfn.XLOOKUP(Orders_C[[#This Row],[Store_ID]],Stores_c[Store_ID],Stores_c[City])</f>
        <v>New Steven</v>
      </c>
      <c r="AA3911" t="str">
        <f>_xlfn.XLOOKUP(Orders_C[[#This Row],[Customer_ID]],Customers_c[Customer_ID],Customers_c[Customer_Name])</f>
        <v>Jonathan Johnson</v>
      </c>
      <c r="AB3911" s="6">
        <f>Orders_C[[#This Row],[Quantity]]*Orders_C[[#This Row],[Unit_Price]]*(1-Orders_C[[#This Row],[Discount %]])+Orders_C[[#This Row],[Tax]]</f>
        <v>1119.3999999999999</v>
      </c>
      <c r="AC3911" s="9">
        <f>(Orders_C[[#This Row],[Unit_Price]]*Orders_C[[#This Row],[Quantity]])-Orders_C[[#This Row],[Discount]]+Orders_C[[#This Row],[Tax]]</f>
        <v>1172.3</v>
      </c>
      <c r="AD3911" t="str">
        <f>IF(COUNTIF(Orders_C[[#All],[Customer_ID]],Orders_C[[#This Row],[Customer_ID]])&gt;1,"Repeat","New")</f>
        <v>Repeat</v>
      </c>
      <c r="AE3911" t="str" cm="1">
        <f t="array" ref="AE3911">_xlfn.XLOOKUP(Orders_C[[#This Row],[Store_ID]],Stores_c[[#All],[Store_ID]],Stores_c[[#All],[City]])</f>
        <v>New Steven</v>
      </c>
      <c r="AF3911" t="str" cm="1">
        <f t="array" ref="AF3911">_xlfn.XLOOKUP(Orders_C[[#This Row],[Store_ID]],Stores_c[[#All],[Store_ID]],Stores_c[[#All],[Manager_Name]])</f>
        <v>Terri Martinez</v>
      </c>
      <c r="AG3911" t="str" cm="1">
        <f t="array" ref="AG3911">_xlfn.XLOOKUP(Orders_C[[#This Row],[Store_ID]],Stores_c[[#All],[Store_ID]],Stores_c[[#All],[Store_Type]])</f>
        <v>Drive-Thru</v>
      </c>
    </row>
    <row r="3912" spans="1:33" x14ac:dyDescent="0.25">
      <c r="A3912">
        <v>10779</v>
      </c>
      <c r="B3912" s="1">
        <v>45715</v>
      </c>
      <c r="C3912" s="2">
        <v>8.4490740740740741E-2</v>
      </c>
      <c r="D3912">
        <v>1512</v>
      </c>
      <c r="E3912">
        <v>206</v>
      </c>
      <c r="F3912">
        <v>542</v>
      </c>
      <c r="G3912">
        <v>307</v>
      </c>
      <c r="H3912">
        <v>3</v>
      </c>
      <c r="I3912">
        <v>386</v>
      </c>
      <c r="J3912">
        <v>5</v>
      </c>
      <c r="K3912">
        <v>19.3</v>
      </c>
      <c r="L3912">
        <v>1172.3</v>
      </c>
      <c r="M3912" t="s">
        <v>19</v>
      </c>
      <c r="N3912" t="s">
        <v>23</v>
      </c>
      <c r="O3912">
        <v>15</v>
      </c>
      <c r="P3912">
        <v>3</v>
      </c>
      <c r="Q3912" t="s">
        <v>4802</v>
      </c>
      <c r="R3912">
        <v>506</v>
      </c>
      <c r="S3912" s="3">
        <v>0.05</v>
      </c>
      <c r="T3912" s="6">
        <v>477.5</v>
      </c>
      <c r="U3912" t="s">
        <v>6338</v>
      </c>
      <c r="V3912">
        <v>2025</v>
      </c>
      <c r="W3912" t="s">
        <v>6333</v>
      </c>
      <c r="X3912" t="str">
        <f>_xlfn.XLOOKUP(Orders_C[[#This Row],[Product_ID]],Products_C[Product_ID],Products_C[Product_Name])</f>
        <v>Chicken Wings</v>
      </c>
      <c r="Y3912" t="str">
        <f>_xlfn.XLOOKUP(Orders_C[[#This Row],[Product_ID]],Products_C[Product_ID],Products_C[Category])</f>
        <v>Chicken</v>
      </c>
      <c r="Z3912" t="str">
        <f>_xlfn.XLOOKUP(Orders_C[[#This Row],[Store_ID]],Stores_c[Store_ID],Stores_c[City])</f>
        <v>West Matthew</v>
      </c>
      <c r="AA3912" t="str">
        <f>_xlfn.XLOOKUP(Orders_C[[#This Row],[Customer_ID]],Customers_c[Customer_ID],Customers_c[Customer_Name])</f>
        <v>Omar Moore</v>
      </c>
      <c r="AB3912" s="6">
        <f>Orders_C[[#This Row],[Quantity]]*Orders_C[[#This Row],[Unit_Price]]*(1-Orders_C[[#This Row],[Discount %]])+Orders_C[[#This Row],[Tax]]</f>
        <v>1119.3999999999999</v>
      </c>
      <c r="AC3912" s="9">
        <f>(Orders_C[[#This Row],[Unit_Price]]*Orders_C[[#This Row],[Quantity]])-Orders_C[[#This Row],[Discount]]+Orders_C[[#This Row],[Tax]]</f>
        <v>1172.3</v>
      </c>
      <c r="AD3912" t="str">
        <f>IF(COUNTIF(Orders_C[[#All],[Customer_ID]],Orders_C[[#This Row],[Customer_ID]])&gt;1,"Repeat","New")</f>
        <v>Repeat</v>
      </c>
      <c r="AE3912" t="str" cm="1">
        <f t="array" ref="AE3912">_xlfn.XLOOKUP(Orders_C[[#This Row],[Store_ID]],Stores_c[[#All],[Store_ID]],Stores_c[[#All],[City]])</f>
        <v>West Matthew</v>
      </c>
      <c r="AF3912" t="str" cm="1">
        <f t="array" ref="AF3912">_xlfn.XLOOKUP(Orders_C[[#This Row],[Store_ID]],Stores_c[[#All],[Store_ID]],Stores_c[[#All],[Manager_Name]])</f>
        <v>Miguel Kidd</v>
      </c>
      <c r="AG3912" t="str" cm="1">
        <f t="array" ref="AG3912">_xlfn.XLOOKUP(Orders_C[[#This Row],[Store_ID]],Stores_c[[#All],[Store_ID]],Stores_c[[#All],[Store_Type]])</f>
        <v>Drive-Thru</v>
      </c>
    </row>
    <row r="3913" spans="1:33" x14ac:dyDescent="0.25">
      <c r="A3913">
        <v>6043</v>
      </c>
      <c r="B3913" s="1">
        <v>45752</v>
      </c>
      <c r="C3913" s="2">
        <v>0.4113310185185185</v>
      </c>
      <c r="D3913">
        <v>1417</v>
      </c>
      <c r="E3913">
        <v>217</v>
      </c>
      <c r="F3913">
        <v>439</v>
      </c>
      <c r="G3913">
        <v>323</v>
      </c>
      <c r="H3913">
        <v>4</v>
      </c>
      <c r="I3913">
        <v>299</v>
      </c>
      <c r="J3913">
        <v>15</v>
      </c>
      <c r="K3913">
        <v>14.95</v>
      </c>
      <c r="L3913">
        <v>1195.95</v>
      </c>
      <c r="M3913" t="s">
        <v>18</v>
      </c>
      <c r="N3913" t="s">
        <v>21</v>
      </c>
      <c r="O3913">
        <v>22</v>
      </c>
      <c r="P3913">
        <v>3</v>
      </c>
      <c r="Q3913" t="s">
        <v>66</v>
      </c>
      <c r="R3913">
        <v>509</v>
      </c>
      <c r="S3913" s="3">
        <v>0.15</v>
      </c>
      <c r="T3913" s="6">
        <v>478.35</v>
      </c>
      <c r="U3913" t="s">
        <v>6337</v>
      </c>
      <c r="V3913">
        <v>2025</v>
      </c>
      <c r="W3913" t="s">
        <v>6329</v>
      </c>
      <c r="X3913" t="str">
        <f>_xlfn.XLOOKUP(Orders_C[[#This Row],[Product_ID]],Products_C[Product_ID],Products_C[Product_Name])</f>
        <v>Rice Bowl</v>
      </c>
      <c r="Y3913" t="str">
        <f>_xlfn.XLOOKUP(Orders_C[[#This Row],[Product_ID]],Products_C[Product_ID],Products_C[Category])</f>
        <v>Beverage</v>
      </c>
      <c r="Z3913" t="str">
        <f>_xlfn.XLOOKUP(Orders_C[[#This Row],[Store_ID]],Stores_c[Store_ID],Stores_c[City])</f>
        <v>West Rebecca</v>
      </c>
      <c r="AA3913" t="str">
        <f>_xlfn.XLOOKUP(Orders_C[[#This Row],[Customer_ID]],Customers_c[Customer_ID],Customers_c[Customer_Name])</f>
        <v>Justin King</v>
      </c>
      <c r="AB3913" s="6">
        <f>Orders_C[[#This Row],[Quantity]]*Orders_C[[#This Row],[Unit_Price]]*(1-Orders_C[[#This Row],[Discount %]])+Orders_C[[#This Row],[Tax]]</f>
        <v>1031.55</v>
      </c>
      <c r="AC3913" s="9">
        <f>(Orders_C[[#This Row],[Unit_Price]]*Orders_C[[#This Row],[Quantity]])-Orders_C[[#This Row],[Discount]]+Orders_C[[#This Row],[Tax]]</f>
        <v>1195.95</v>
      </c>
      <c r="AD3913" t="str">
        <f>IF(COUNTIF(Orders_C[[#All],[Customer_ID]],Orders_C[[#This Row],[Customer_ID]])&gt;1,"Repeat","New")</f>
        <v>Repeat</v>
      </c>
      <c r="AE3913" t="str" cm="1">
        <f t="array" ref="AE3913">_xlfn.XLOOKUP(Orders_C[[#This Row],[Store_ID]],Stores_c[[#All],[Store_ID]],Stores_c[[#All],[City]])</f>
        <v>West Rebecca</v>
      </c>
      <c r="AF3913" t="str" cm="1">
        <f t="array" ref="AF3913">_xlfn.XLOOKUP(Orders_C[[#This Row],[Store_ID]],Stores_c[[#All],[Store_ID]],Stores_c[[#All],[Manager_Name]])</f>
        <v>Albert Smith</v>
      </c>
      <c r="AG3913" t="str" cm="1">
        <f t="array" ref="AG3913">_xlfn.XLOOKUP(Orders_C[[#This Row],[Store_ID]],Stores_c[[#All],[Store_ID]],Stores_c[[#All],[Store_Type]])</f>
        <v>Mall</v>
      </c>
    </row>
    <row r="3914" spans="1:33" x14ac:dyDescent="0.25">
      <c r="A3914">
        <v>7538</v>
      </c>
      <c r="B3914" s="1">
        <v>45704</v>
      </c>
      <c r="C3914" s="2">
        <v>0.78503472222222226</v>
      </c>
      <c r="D3914">
        <v>1538</v>
      </c>
      <c r="E3914">
        <v>223</v>
      </c>
      <c r="F3914">
        <v>533</v>
      </c>
      <c r="G3914">
        <v>332</v>
      </c>
      <c r="H3914">
        <v>4</v>
      </c>
      <c r="I3914">
        <v>293</v>
      </c>
      <c r="J3914">
        <v>5</v>
      </c>
      <c r="K3914">
        <v>14.65</v>
      </c>
      <c r="L3914">
        <v>1181.6500000000001</v>
      </c>
      <c r="M3914" t="s">
        <v>19</v>
      </c>
      <c r="N3914" t="s">
        <v>22</v>
      </c>
      <c r="O3914">
        <v>31</v>
      </c>
      <c r="P3914">
        <v>1</v>
      </c>
      <c r="Q3914" t="s">
        <v>1561</v>
      </c>
      <c r="R3914">
        <v>510</v>
      </c>
      <c r="S3914" s="3">
        <v>0.05</v>
      </c>
      <c r="T3914" s="6">
        <v>478.45000000000016</v>
      </c>
      <c r="U3914" t="s">
        <v>6338</v>
      </c>
      <c r="V3914">
        <v>2025</v>
      </c>
      <c r="W3914" t="s">
        <v>6329</v>
      </c>
      <c r="X3914" t="str">
        <f>_xlfn.XLOOKUP(Orders_C[[#This Row],[Product_ID]],Products_C[Product_ID],Products_C[Product_Name])</f>
        <v>Zinger Burger</v>
      </c>
      <c r="Y3914" t="str">
        <f>_xlfn.XLOOKUP(Orders_C[[#This Row],[Product_ID]],Products_C[Product_ID],Products_C[Category])</f>
        <v>Beverage</v>
      </c>
      <c r="Z3914" t="str">
        <f>_xlfn.XLOOKUP(Orders_C[[#This Row],[Store_ID]],Stores_c[Store_ID],Stores_c[City])</f>
        <v>Chambershaven</v>
      </c>
      <c r="AA3914" t="str">
        <f>_xlfn.XLOOKUP(Orders_C[[#This Row],[Customer_ID]],Customers_c[Customer_ID],Customers_c[Customer_Name])</f>
        <v>Makayla Bennett</v>
      </c>
      <c r="AB3914" s="6">
        <f>Orders_C[[#This Row],[Quantity]]*Orders_C[[#This Row],[Unit_Price]]*(1-Orders_C[[#This Row],[Discount %]])+Orders_C[[#This Row],[Tax]]</f>
        <v>1128.05</v>
      </c>
      <c r="AC3914" s="9">
        <f>(Orders_C[[#This Row],[Unit_Price]]*Orders_C[[#This Row],[Quantity]])-Orders_C[[#This Row],[Discount]]+Orders_C[[#This Row],[Tax]]</f>
        <v>1181.6500000000001</v>
      </c>
      <c r="AD3914" t="str">
        <f>IF(COUNTIF(Orders_C[[#All],[Customer_ID]],Orders_C[[#This Row],[Customer_ID]])&gt;1,"Repeat","New")</f>
        <v>Repeat</v>
      </c>
      <c r="AE3914" t="str" cm="1">
        <f t="array" ref="AE3914">_xlfn.XLOOKUP(Orders_C[[#This Row],[Store_ID]],Stores_c[[#All],[Store_ID]],Stores_c[[#All],[City]])</f>
        <v>Chambershaven</v>
      </c>
      <c r="AF3914" t="str" cm="1">
        <f t="array" ref="AF3914">_xlfn.XLOOKUP(Orders_C[[#This Row],[Store_ID]],Stores_c[[#All],[Store_ID]],Stores_c[[#All],[Manager_Name]])</f>
        <v>Virginia Webster</v>
      </c>
      <c r="AG3914" t="str" cm="1">
        <f t="array" ref="AG3914">_xlfn.XLOOKUP(Orders_C[[#This Row],[Store_ID]],Stores_c[[#All],[Store_ID]],Stores_c[[#All],[Store_Type]])</f>
        <v>Street</v>
      </c>
    </row>
    <row r="3915" spans="1:33" x14ac:dyDescent="0.25">
      <c r="A3915">
        <v>7750</v>
      </c>
      <c r="B3915" s="1">
        <v>45967</v>
      </c>
      <c r="C3915" s="2">
        <v>0.43424768518518519</v>
      </c>
      <c r="D3915">
        <v>1838</v>
      </c>
      <c r="E3915">
        <v>224</v>
      </c>
      <c r="F3915">
        <v>492</v>
      </c>
      <c r="G3915">
        <v>321</v>
      </c>
      <c r="H3915">
        <v>3</v>
      </c>
      <c r="I3915">
        <v>391</v>
      </c>
      <c r="J3915">
        <v>10</v>
      </c>
      <c r="K3915">
        <v>19.55</v>
      </c>
      <c r="L3915">
        <v>1182.55</v>
      </c>
      <c r="M3915" t="s">
        <v>18</v>
      </c>
      <c r="N3915" t="s">
        <v>22</v>
      </c>
      <c r="O3915">
        <v>45</v>
      </c>
      <c r="P3915">
        <v>3</v>
      </c>
      <c r="Q3915" t="s">
        <v>1773</v>
      </c>
      <c r="R3915">
        <v>501</v>
      </c>
      <c r="S3915" s="3">
        <v>0.1</v>
      </c>
      <c r="T3915" s="6">
        <v>478.75</v>
      </c>
      <c r="U3915" t="s">
        <v>6336</v>
      </c>
      <c r="V3915">
        <v>2025</v>
      </c>
      <c r="W3915" t="s">
        <v>6331</v>
      </c>
      <c r="X3915" t="str">
        <f>_xlfn.XLOOKUP(Orders_C[[#This Row],[Product_ID]],Products_C[Product_ID],Products_C[Product_Name])</f>
        <v>Cold Coffee</v>
      </c>
      <c r="Y3915" t="str">
        <f>_xlfn.XLOOKUP(Orders_C[[#This Row],[Product_ID]],Products_C[Product_ID],Products_C[Category])</f>
        <v>Dessert</v>
      </c>
      <c r="Z3915" t="str">
        <f>_xlfn.XLOOKUP(Orders_C[[#This Row],[Store_ID]],Stores_c[Store_ID],Stores_c[City])</f>
        <v>Valdezton</v>
      </c>
      <c r="AA3915" t="str">
        <f>_xlfn.XLOOKUP(Orders_C[[#This Row],[Customer_ID]],Customers_c[Customer_ID],Customers_c[Customer_Name])</f>
        <v>Makayla Martin</v>
      </c>
      <c r="AB3915" s="6">
        <f>Orders_C[[#This Row],[Quantity]]*Orders_C[[#This Row],[Unit_Price]]*(1-Orders_C[[#This Row],[Discount %]])+Orders_C[[#This Row],[Tax]]</f>
        <v>1075.25</v>
      </c>
      <c r="AC3915" s="9">
        <f>(Orders_C[[#This Row],[Unit_Price]]*Orders_C[[#This Row],[Quantity]])-Orders_C[[#This Row],[Discount]]+Orders_C[[#This Row],[Tax]]</f>
        <v>1182.55</v>
      </c>
      <c r="AD3915" t="str">
        <f>IF(COUNTIF(Orders_C[[#All],[Customer_ID]],Orders_C[[#This Row],[Customer_ID]])&gt;1,"Repeat","New")</f>
        <v>Repeat</v>
      </c>
      <c r="AE3915" t="str" cm="1">
        <f t="array" ref="AE3915">_xlfn.XLOOKUP(Orders_C[[#This Row],[Store_ID]],Stores_c[[#All],[Store_ID]],Stores_c[[#All],[City]])</f>
        <v>Valdezton</v>
      </c>
      <c r="AF3915" t="str" cm="1">
        <f t="array" ref="AF3915">_xlfn.XLOOKUP(Orders_C[[#This Row],[Store_ID]],Stores_c[[#All],[Store_ID]],Stores_c[[#All],[Manager_Name]])</f>
        <v>John Rodriguez</v>
      </c>
      <c r="AG3915" t="str" cm="1">
        <f t="array" ref="AG3915">_xlfn.XLOOKUP(Orders_C[[#This Row],[Store_ID]],Stores_c[[#All],[Store_ID]],Stores_c[[#All],[Store_Type]])</f>
        <v>Street</v>
      </c>
    </row>
    <row r="3916" spans="1:33" x14ac:dyDescent="0.25">
      <c r="A3916">
        <v>8953</v>
      </c>
      <c r="B3916" s="1">
        <v>45987</v>
      </c>
      <c r="C3916" s="2">
        <v>0.9907407407407407</v>
      </c>
      <c r="D3916">
        <v>1264</v>
      </c>
      <c r="E3916">
        <v>215</v>
      </c>
      <c r="F3916">
        <v>522</v>
      </c>
      <c r="G3916">
        <v>335</v>
      </c>
      <c r="H3916">
        <v>3</v>
      </c>
      <c r="I3916">
        <v>395</v>
      </c>
      <c r="J3916">
        <v>15</v>
      </c>
      <c r="K3916">
        <v>19.75</v>
      </c>
      <c r="L3916">
        <v>1189.75</v>
      </c>
      <c r="M3916" t="s">
        <v>18</v>
      </c>
      <c r="N3916" t="s">
        <v>23</v>
      </c>
      <c r="O3916">
        <v>42</v>
      </c>
      <c r="P3916">
        <v>1</v>
      </c>
      <c r="Q3916" t="s">
        <v>2976</v>
      </c>
      <c r="R3916">
        <v>502</v>
      </c>
      <c r="S3916" s="3">
        <v>0.15</v>
      </c>
      <c r="T3916" s="6">
        <v>478.75</v>
      </c>
      <c r="U3916" t="s">
        <v>6336</v>
      </c>
      <c r="V3916">
        <v>2025</v>
      </c>
      <c r="W3916" t="s">
        <v>6331</v>
      </c>
      <c r="X3916" t="str">
        <f>_xlfn.XLOOKUP(Orders_C[[#This Row],[Product_ID]],Products_C[Product_ID],Products_C[Product_Name])</f>
        <v>Krushers</v>
      </c>
      <c r="Y3916" t="str">
        <f>_xlfn.XLOOKUP(Orders_C[[#This Row],[Product_ID]],Products_C[Product_ID],Products_C[Category])</f>
        <v>Chicken</v>
      </c>
      <c r="Z3916" t="str">
        <f>_xlfn.XLOOKUP(Orders_C[[#This Row],[Store_ID]],Stores_c[Store_ID],Stores_c[City])</f>
        <v>Sallyburgh</v>
      </c>
      <c r="AA3916" t="str">
        <f>_xlfn.XLOOKUP(Orders_C[[#This Row],[Customer_ID]],Customers_c[Customer_ID],Customers_c[Customer_Name])</f>
        <v>Bryan Ellis</v>
      </c>
      <c r="AB3916" s="6">
        <f>Orders_C[[#This Row],[Quantity]]*Orders_C[[#This Row],[Unit_Price]]*(1-Orders_C[[#This Row],[Discount %]])+Orders_C[[#This Row],[Tax]]</f>
        <v>1027</v>
      </c>
      <c r="AC3916" s="9">
        <f>(Orders_C[[#This Row],[Unit_Price]]*Orders_C[[#This Row],[Quantity]])-Orders_C[[#This Row],[Discount]]+Orders_C[[#This Row],[Tax]]</f>
        <v>1189.75</v>
      </c>
      <c r="AD3916" t="str">
        <f>IF(COUNTIF(Orders_C[[#All],[Customer_ID]],Orders_C[[#This Row],[Customer_ID]])&gt;1,"Repeat","New")</f>
        <v>Repeat</v>
      </c>
      <c r="AE3916" t="str" cm="1">
        <f t="array" ref="AE3916">_xlfn.XLOOKUP(Orders_C[[#This Row],[Store_ID]],Stores_c[[#All],[Store_ID]],Stores_c[[#All],[City]])</f>
        <v>Sallyburgh</v>
      </c>
      <c r="AF3916" t="str" cm="1">
        <f t="array" ref="AF3916">_xlfn.XLOOKUP(Orders_C[[#This Row],[Store_ID]],Stores_c[[#All],[Store_ID]],Stores_c[[#All],[Manager_Name]])</f>
        <v>Benjamin Mccoy</v>
      </c>
      <c r="AG3916" t="str" cm="1">
        <f t="array" ref="AG3916">_xlfn.XLOOKUP(Orders_C[[#This Row],[Store_ID]],Stores_c[[#All],[Store_ID]],Stores_c[[#All],[Store_Type]])</f>
        <v>Drive-Thru</v>
      </c>
    </row>
    <row r="3917" spans="1:33" x14ac:dyDescent="0.25">
      <c r="A3917">
        <v>9706</v>
      </c>
      <c r="B3917" s="1">
        <v>45769</v>
      </c>
      <c r="C3917" s="2">
        <v>0.81385416666666666</v>
      </c>
      <c r="D3917">
        <v>1209</v>
      </c>
      <c r="E3917">
        <v>215</v>
      </c>
      <c r="F3917">
        <v>504</v>
      </c>
      <c r="G3917">
        <v>333</v>
      </c>
      <c r="H3917">
        <v>3</v>
      </c>
      <c r="I3917">
        <v>392</v>
      </c>
      <c r="J3917">
        <v>10</v>
      </c>
      <c r="K3917">
        <v>19.600000000000001</v>
      </c>
      <c r="L3917">
        <v>1185.5999999999999</v>
      </c>
      <c r="M3917" t="s">
        <v>20</v>
      </c>
      <c r="N3917" t="s">
        <v>22</v>
      </c>
      <c r="O3917">
        <v>34</v>
      </c>
      <c r="P3917">
        <v>3</v>
      </c>
      <c r="Q3917" t="s">
        <v>3729</v>
      </c>
      <c r="R3917">
        <v>507</v>
      </c>
      <c r="S3917" s="3">
        <v>0.1</v>
      </c>
      <c r="T3917" s="6">
        <v>479.99999999999989</v>
      </c>
      <c r="U3917" t="s">
        <v>6337</v>
      </c>
      <c r="V3917">
        <v>2025</v>
      </c>
      <c r="W3917" t="s">
        <v>6329</v>
      </c>
      <c r="X3917" t="str">
        <f>_xlfn.XLOOKUP(Orders_C[[#This Row],[Product_ID]],Products_C[Product_ID],Products_C[Product_Name])</f>
        <v>Chicken Wings</v>
      </c>
      <c r="Y3917" t="str">
        <f>_xlfn.XLOOKUP(Orders_C[[#This Row],[Product_ID]],Products_C[Product_ID],Products_C[Category])</f>
        <v>Burger</v>
      </c>
      <c r="Z3917" t="str">
        <f>_xlfn.XLOOKUP(Orders_C[[#This Row],[Store_ID]],Stores_c[Store_ID],Stores_c[City])</f>
        <v>Sallyburgh</v>
      </c>
      <c r="AA3917" t="str">
        <f>_xlfn.XLOOKUP(Orders_C[[#This Row],[Customer_ID]],Customers_c[Customer_ID],Customers_c[Customer_Name])</f>
        <v>Jason Lam</v>
      </c>
      <c r="AB3917" s="6">
        <f>Orders_C[[#This Row],[Quantity]]*Orders_C[[#This Row],[Unit_Price]]*(1-Orders_C[[#This Row],[Discount %]])+Orders_C[[#This Row],[Tax]]</f>
        <v>1078</v>
      </c>
      <c r="AC3917" s="9">
        <f>(Orders_C[[#This Row],[Unit_Price]]*Orders_C[[#This Row],[Quantity]])-Orders_C[[#This Row],[Discount]]+Orders_C[[#This Row],[Tax]]</f>
        <v>1185.5999999999999</v>
      </c>
      <c r="AD3917" t="str">
        <f>IF(COUNTIF(Orders_C[[#All],[Customer_ID]],Orders_C[[#This Row],[Customer_ID]])&gt;1,"Repeat","New")</f>
        <v>Repeat</v>
      </c>
      <c r="AE3917" t="str" cm="1">
        <f t="array" ref="AE3917">_xlfn.XLOOKUP(Orders_C[[#This Row],[Store_ID]],Stores_c[[#All],[Store_ID]],Stores_c[[#All],[City]])</f>
        <v>Sallyburgh</v>
      </c>
      <c r="AF3917" t="str" cm="1">
        <f t="array" ref="AF3917">_xlfn.XLOOKUP(Orders_C[[#This Row],[Store_ID]],Stores_c[[#All],[Store_ID]],Stores_c[[#All],[Manager_Name]])</f>
        <v>Benjamin Mccoy</v>
      </c>
      <c r="AG3917" t="str" cm="1">
        <f t="array" ref="AG3917">_xlfn.XLOOKUP(Orders_C[[#This Row],[Store_ID]],Stores_c[[#All],[Store_ID]],Stores_c[[#All],[Store_Type]])</f>
        <v>Drive-Thru</v>
      </c>
    </row>
    <row r="3918" spans="1:33" x14ac:dyDescent="0.25">
      <c r="A3918">
        <v>6318</v>
      </c>
      <c r="B3918" s="1">
        <v>46001</v>
      </c>
      <c r="C3918" s="2">
        <v>0.30531249999999999</v>
      </c>
      <c r="D3918">
        <v>1789</v>
      </c>
      <c r="E3918">
        <v>214</v>
      </c>
      <c r="F3918">
        <v>455</v>
      </c>
      <c r="G3918">
        <v>330</v>
      </c>
      <c r="H3918">
        <v>4</v>
      </c>
      <c r="I3918">
        <v>300</v>
      </c>
      <c r="J3918">
        <v>15</v>
      </c>
      <c r="K3918">
        <v>15</v>
      </c>
      <c r="L3918">
        <v>1200</v>
      </c>
      <c r="M3918" t="s">
        <v>19</v>
      </c>
      <c r="N3918" t="s">
        <v>23</v>
      </c>
      <c r="O3918">
        <v>41</v>
      </c>
      <c r="P3918">
        <v>5</v>
      </c>
      <c r="Q3918" t="s">
        <v>341</v>
      </c>
      <c r="R3918">
        <v>508</v>
      </c>
      <c r="S3918" s="3">
        <v>0.15</v>
      </c>
      <c r="T3918" s="6">
        <v>480</v>
      </c>
      <c r="U3918" t="s">
        <v>6328</v>
      </c>
      <c r="V3918">
        <v>2025</v>
      </c>
      <c r="W3918" t="s">
        <v>6331</v>
      </c>
      <c r="X3918" t="str">
        <f>_xlfn.XLOOKUP(Orders_C[[#This Row],[Product_ID]],Products_C[Product_ID],Products_C[Product_Name])</f>
        <v>Rice Bowl</v>
      </c>
      <c r="Y3918" t="str">
        <f>_xlfn.XLOOKUP(Orders_C[[#This Row],[Product_ID]],Products_C[Product_ID],Products_C[Category])</f>
        <v>Beverage</v>
      </c>
      <c r="Z3918" t="str">
        <f>_xlfn.XLOOKUP(Orders_C[[#This Row],[Store_ID]],Stores_c[Store_ID],Stores_c[City])</f>
        <v>New Robert</v>
      </c>
      <c r="AA3918" t="str">
        <f>_xlfn.XLOOKUP(Orders_C[[#This Row],[Customer_ID]],Customers_c[Customer_ID],Customers_c[Customer_Name])</f>
        <v>Brian Fields</v>
      </c>
      <c r="AB3918" s="6">
        <f>Orders_C[[#This Row],[Quantity]]*Orders_C[[#This Row],[Unit_Price]]*(1-Orders_C[[#This Row],[Discount %]])+Orders_C[[#This Row],[Tax]]</f>
        <v>1035</v>
      </c>
      <c r="AC3918" s="9">
        <f>(Orders_C[[#This Row],[Unit_Price]]*Orders_C[[#This Row],[Quantity]])-Orders_C[[#This Row],[Discount]]+Orders_C[[#This Row],[Tax]]</f>
        <v>1200</v>
      </c>
      <c r="AD3918" t="str">
        <f>IF(COUNTIF(Orders_C[[#All],[Customer_ID]],Orders_C[[#This Row],[Customer_ID]])&gt;1,"Repeat","New")</f>
        <v>Repeat</v>
      </c>
      <c r="AE3918" t="str" cm="1">
        <f t="array" ref="AE3918">_xlfn.XLOOKUP(Orders_C[[#This Row],[Store_ID]],Stores_c[[#All],[Store_ID]],Stores_c[[#All],[City]])</f>
        <v>New Robert</v>
      </c>
      <c r="AF3918" t="str" cm="1">
        <f t="array" ref="AF3918">_xlfn.XLOOKUP(Orders_C[[#This Row],[Store_ID]],Stores_c[[#All],[Store_ID]],Stores_c[[#All],[Manager_Name]])</f>
        <v>Krista Webb</v>
      </c>
      <c r="AG3918" t="str" cm="1">
        <f t="array" ref="AG3918">_xlfn.XLOOKUP(Orders_C[[#This Row],[Store_ID]],Stores_c[[#All],[Store_ID]],Stores_c[[#All],[Store_Type]])</f>
        <v>Drive-Thru</v>
      </c>
    </row>
    <row r="3919" spans="1:33" x14ac:dyDescent="0.25">
      <c r="A3919">
        <v>8588</v>
      </c>
      <c r="B3919" s="1">
        <v>45808</v>
      </c>
      <c r="C3919" s="2">
        <v>0.28996527777777775</v>
      </c>
      <c r="D3919">
        <v>1439</v>
      </c>
      <c r="E3919">
        <v>224</v>
      </c>
      <c r="F3919">
        <v>432</v>
      </c>
      <c r="G3919">
        <v>340</v>
      </c>
      <c r="H3919">
        <v>3</v>
      </c>
      <c r="I3919">
        <v>396</v>
      </c>
      <c r="J3919">
        <v>15</v>
      </c>
      <c r="K3919">
        <v>19.8</v>
      </c>
      <c r="L3919">
        <v>1192.8</v>
      </c>
      <c r="M3919" t="s">
        <v>20</v>
      </c>
      <c r="N3919" t="s">
        <v>22</v>
      </c>
      <c r="O3919">
        <v>16</v>
      </c>
      <c r="P3919">
        <v>2</v>
      </c>
      <c r="Q3919" t="s">
        <v>2611</v>
      </c>
      <c r="R3919">
        <v>507</v>
      </c>
      <c r="S3919" s="3">
        <v>0.15</v>
      </c>
      <c r="T3919" s="6">
        <v>480</v>
      </c>
      <c r="U3919" t="s">
        <v>6339</v>
      </c>
      <c r="V3919">
        <v>2025</v>
      </c>
      <c r="W3919" t="s">
        <v>6333</v>
      </c>
      <c r="X3919" t="str">
        <f>_xlfn.XLOOKUP(Orders_C[[#This Row],[Product_ID]],Products_C[Product_ID],Products_C[Product_Name])</f>
        <v>Chocolate Lava Cake</v>
      </c>
      <c r="Y3919" t="str">
        <f>_xlfn.XLOOKUP(Orders_C[[#This Row],[Product_ID]],Products_C[Product_ID],Products_C[Category])</f>
        <v>Chicken</v>
      </c>
      <c r="Z3919" t="str">
        <f>_xlfn.XLOOKUP(Orders_C[[#This Row],[Store_ID]],Stores_c[Store_ID],Stores_c[City])</f>
        <v>Valdezton</v>
      </c>
      <c r="AA3919" t="str">
        <f>_xlfn.XLOOKUP(Orders_C[[#This Row],[Customer_ID]],Customers_c[Customer_ID],Customers_c[Customer_Name])</f>
        <v>Nicole Garrison</v>
      </c>
      <c r="AB3919" s="6">
        <f>Orders_C[[#This Row],[Quantity]]*Orders_C[[#This Row],[Unit_Price]]*(1-Orders_C[[#This Row],[Discount %]])+Orders_C[[#This Row],[Tax]]</f>
        <v>1029.5999999999999</v>
      </c>
      <c r="AC3919" s="9">
        <f>(Orders_C[[#This Row],[Unit_Price]]*Orders_C[[#This Row],[Quantity]])-Orders_C[[#This Row],[Discount]]+Orders_C[[#This Row],[Tax]]</f>
        <v>1192.8</v>
      </c>
      <c r="AD3919" t="str">
        <f>IF(COUNTIF(Orders_C[[#All],[Customer_ID]],Orders_C[[#This Row],[Customer_ID]])&gt;1,"Repeat","New")</f>
        <v>Repeat</v>
      </c>
      <c r="AE3919" t="str" cm="1">
        <f t="array" ref="AE3919">_xlfn.XLOOKUP(Orders_C[[#This Row],[Store_ID]],Stores_c[[#All],[Store_ID]],Stores_c[[#All],[City]])</f>
        <v>Valdezton</v>
      </c>
      <c r="AF3919" t="str" cm="1">
        <f t="array" ref="AF3919">_xlfn.XLOOKUP(Orders_C[[#This Row],[Store_ID]],Stores_c[[#All],[Store_ID]],Stores_c[[#All],[Manager_Name]])</f>
        <v>John Rodriguez</v>
      </c>
      <c r="AG3919" t="str" cm="1">
        <f t="array" ref="AG3919">_xlfn.XLOOKUP(Orders_C[[#This Row],[Store_ID]],Stores_c[[#All],[Store_ID]],Stores_c[[#All],[Store_Type]])</f>
        <v>Street</v>
      </c>
    </row>
    <row r="3920" spans="1:33" x14ac:dyDescent="0.25">
      <c r="A3920">
        <v>7454</v>
      </c>
      <c r="B3920" s="1">
        <v>45771</v>
      </c>
      <c r="C3920" s="2">
        <v>0.42725694444444445</v>
      </c>
      <c r="D3920">
        <v>1578</v>
      </c>
      <c r="E3920">
        <v>204</v>
      </c>
      <c r="F3920">
        <v>467</v>
      </c>
      <c r="G3920">
        <v>314</v>
      </c>
      <c r="H3920">
        <v>3</v>
      </c>
      <c r="I3920">
        <v>384</v>
      </c>
      <c r="J3920">
        <v>0</v>
      </c>
      <c r="K3920">
        <v>19.2</v>
      </c>
      <c r="L3920">
        <v>1171.2</v>
      </c>
      <c r="M3920" t="s">
        <v>20</v>
      </c>
      <c r="N3920" t="s">
        <v>21</v>
      </c>
      <c r="O3920">
        <v>25</v>
      </c>
      <c r="P3920">
        <v>1</v>
      </c>
      <c r="Q3920" t="s">
        <v>1477</v>
      </c>
      <c r="R3920">
        <v>507</v>
      </c>
      <c r="S3920" s="3">
        <v>0</v>
      </c>
      <c r="T3920" s="6">
        <v>480.00000000000011</v>
      </c>
      <c r="U3920" t="s">
        <v>6337</v>
      </c>
      <c r="V3920">
        <v>2025</v>
      </c>
      <c r="W3920" t="s">
        <v>6329</v>
      </c>
      <c r="X3920" t="str">
        <f>_xlfn.XLOOKUP(Orders_C[[#This Row],[Product_ID]],Products_C[Product_ID],Products_C[Product_Name])</f>
        <v>Wrap</v>
      </c>
      <c r="Y3920" t="str">
        <f>_xlfn.XLOOKUP(Orders_C[[#This Row],[Product_ID]],Products_C[Product_ID],Products_C[Category])</f>
        <v>Burger</v>
      </c>
      <c r="Z3920" t="str">
        <f>_xlfn.XLOOKUP(Orders_C[[#This Row],[Store_ID]],Stores_c[Store_ID],Stores_c[City])</f>
        <v>New Robertfurt</v>
      </c>
      <c r="AA3920" t="str">
        <f>_xlfn.XLOOKUP(Orders_C[[#This Row],[Customer_ID]],Customers_c[Customer_ID],Customers_c[Customer_Name])</f>
        <v>Donna Hale</v>
      </c>
      <c r="AB3920" s="6">
        <f>Orders_C[[#This Row],[Quantity]]*Orders_C[[#This Row],[Unit_Price]]*(1-Orders_C[[#This Row],[Discount %]])+Orders_C[[#This Row],[Tax]]</f>
        <v>1171.2</v>
      </c>
      <c r="AC3920" s="9">
        <f>(Orders_C[[#This Row],[Unit_Price]]*Orders_C[[#This Row],[Quantity]])-Orders_C[[#This Row],[Discount]]+Orders_C[[#This Row],[Tax]]</f>
        <v>1171.2</v>
      </c>
      <c r="AD3920" t="str">
        <f>IF(COUNTIF(Orders_C[[#All],[Customer_ID]],Orders_C[[#This Row],[Customer_ID]])&gt;1,"Repeat","New")</f>
        <v>Repeat</v>
      </c>
      <c r="AE3920" t="str" cm="1">
        <f t="array" ref="AE3920">_xlfn.XLOOKUP(Orders_C[[#This Row],[Store_ID]],Stores_c[[#All],[Store_ID]],Stores_c[[#All],[City]])</f>
        <v>New Robertfurt</v>
      </c>
      <c r="AF3920" t="str" cm="1">
        <f t="array" ref="AF3920">_xlfn.XLOOKUP(Orders_C[[#This Row],[Store_ID]],Stores_c[[#All],[Store_ID]],Stores_c[[#All],[Manager_Name]])</f>
        <v>Tiffany Gomez</v>
      </c>
      <c r="AG3920" t="str" cm="1">
        <f t="array" ref="AG3920">_xlfn.XLOOKUP(Orders_C[[#This Row],[Store_ID]],Stores_c[[#All],[Store_ID]],Stores_c[[#All],[Store_Type]])</f>
        <v>Street</v>
      </c>
    </row>
    <row r="3921" spans="1:33" x14ac:dyDescent="0.25">
      <c r="A3921">
        <v>8660</v>
      </c>
      <c r="B3921" s="1">
        <v>45858</v>
      </c>
      <c r="C3921" s="2">
        <v>9.3587962962962956E-2</v>
      </c>
      <c r="D3921">
        <v>1416</v>
      </c>
      <c r="E3921">
        <v>203</v>
      </c>
      <c r="F3921">
        <v>434</v>
      </c>
      <c r="G3921">
        <v>335</v>
      </c>
      <c r="H3921">
        <v>3</v>
      </c>
      <c r="I3921">
        <v>388</v>
      </c>
      <c r="J3921">
        <v>5</v>
      </c>
      <c r="K3921">
        <v>19.399999999999999</v>
      </c>
      <c r="L3921">
        <v>1178.4000000000001</v>
      </c>
      <c r="M3921" t="s">
        <v>19</v>
      </c>
      <c r="N3921" t="s">
        <v>22</v>
      </c>
      <c r="O3921">
        <v>43</v>
      </c>
      <c r="P3921">
        <v>3</v>
      </c>
      <c r="Q3921" t="s">
        <v>2683</v>
      </c>
      <c r="R3921">
        <v>509</v>
      </c>
      <c r="S3921" s="3">
        <v>0.05</v>
      </c>
      <c r="T3921" s="6">
        <v>480.00000000000011</v>
      </c>
      <c r="U3921" t="s">
        <v>6341</v>
      </c>
      <c r="V3921">
        <v>2025</v>
      </c>
      <c r="W3921" t="s">
        <v>6331</v>
      </c>
      <c r="X3921" t="str">
        <f>_xlfn.XLOOKUP(Orders_C[[#This Row],[Product_ID]],Products_C[Product_ID],Products_C[Product_Name])</f>
        <v>Krushers</v>
      </c>
      <c r="Y3921" t="str">
        <f>_xlfn.XLOOKUP(Orders_C[[#This Row],[Product_ID]],Products_C[Product_ID],Products_C[Category])</f>
        <v>Chicken</v>
      </c>
      <c r="Z3921" t="str">
        <f>_xlfn.XLOOKUP(Orders_C[[#This Row],[Store_ID]],Stores_c[Store_ID],Stores_c[City])</f>
        <v>Lake Williammouth</v>
      </c>
      <c r="AA3921" t="str">
        <f>_xlfn.XLOOKUP(Orders_C[[#This Row],[Customer_ID]],Customers_c[Customer_ID],Customers_c[Customer_Name])</f>
        <v>Mike Santos</v>
      </c>
      <c r="AB3921" s="6">
        <f>Orders_C[[#This Row],[Quantity]]*Orders_C[[#This Row],[Unit_Price]]*(1-Orders_C[[#This Row],[Discount %]])+Orders_C[[#This Row],[Tax]]</f>
        <v>1125.2</v>
      </c>
      <c r="AC3921" s="9">
        <f>(Orders_C[[#This Row],[Unit_Price]]*Orders_C[[#This Row],[Quantity]])-Orders_C[[#This Row],[Discount]]+Orders_C[[#This Row],[Tax]]</f>
        <v>1178.4000000000001</v>
      </c>
      <c r="AD3921" t="str">
        <f>IF(COUNTIF(Orders_C[[#All],[Customer_ID]],Orders_C[[#This Row],[Customer_ID]])&gt;1,"Repeat","New")</f>
        <v>Repeat</v>
      </c>
      <c r="AE3921" t="str" cm="1">
        <f t="array" ref="AE3921">_xlfn.XLOOKUP(Orders_C[[#This Row],[Store_ID]],Stores_c[[#All],[Store_ID]],Stores_c[[#All],[City]])</f>
        <v>Lake Williammouth</v>
      </c>
      <c r="AF3921" t="str" cm="1">
        <f t="array" ref="AF3921">_xlfn.XLOOKUP(Orders_C[[#This Row],[Store_ID]],Stores_c[[#All],[Store_ID]],Stores_c[[#All],[Manager_Name]])</f>
        <v>Stephanie Dominguez</v>
      </c>
      <c r="AG3921" t="str" cm="1">
        <f t="array" ref="AG3921">_xlfn.XLOOKUP(Orders_C[[#This Row],[Store_ID]],Stores_c[[#All],[Store_ID]],Stores_c[[#All],[Store_Type]])</f>
        <v>Drive-Thru</v>
      </c>
    </row>
    <row r="3922" spans="1:33" x14ac:dyDescent="0.25">
      <c r="A3922">
        <v>9693</v>
      </c>
      <c r="B3922" s="1">
        <v>46061</v>
      </c>
      <c r="C3922" s="2">
        <v>0.35673611111111109</v>
      </c>
      <c r="D3922">
        <v>1082</v>
      </c>
      <c r="E3922">
        <v>212</v>
      </c>
      <c r="F3922">
        <v>498</v>
      </c>
      <c r="G3922">
        <v>321</v>
      </c>
      <c r="H3922">
        <v>3</v>
      </c>
      <c r="I3922">
        <v>384</v>
      </c>
      <c r="J3922">
        <v>0</v>
      </c>
      <c r="K3922">
        <v>19.2</v>
      </c>
      <c r="L3922">
        <v>1171.2</v>
      </c>
      <c r="M3922" t="s">
        <v>18</v>
      </c>
      <c r="N3922" t="s">
        <v>21</v>
      </c>
      <c r="O3922">
        <v>31</v>
      </c>
      <c r="P3922">
        <v>4</v>
      </c>
      <c r="Q3922" t="s">
        <v>3716</v>
      </c>
      <c r="R3922">
        <v>501</v>
      </c>
      <c r="S3922" s="3">
        <v>0</v>
      </c>
      <c r="T3922" s="6">
        <v>480.00000000000011</v>
      </c>
      <c r="U3922" t="s">
        <v>6338</v>
      </c>
      <c r="V3922">
        <v>2026</v>
      </c>
      <c r="W3922" t="s">
        <v>6329</v>
      </c>
      <c r="X3922" t="str">
        <f>_xlfn.XLOOKUP(Orders_C[[#This Row],[Product_ID]],Products_C[Product_ID],Products_C[Product_Name])</f>
        <v>Cold Coffee</v>
      </c>
      <c r="Y3922" t="str">
        <f>_xlfn.XLOOKUP(Orders_C[[#This Row],[Product_ID]],Products_C[Product_ID],Products_C[Category])</f>
        <v>Dessert</v>
      </c>
      <c r="Z3922" t="str">
        <f>_xlfn.XLOOKUP(Orders_C[[#This Row],[Store_ID]],Stores_c[Store_ID],Stores_c[City])</f>
        <v>Andrewview</v>
      </c>
      <c r="AA3922" t="str">
        <f>_xlfn.XLOOKUP(Orders_C[[#This Row],[Customer_ID]],Customers_c[Customer_ID],Customers_c[Customer_Name])</f>
        <v>Candice Lucero</v>
      </c>
      <c r="AB3922" s="6">
        <f>Orders_C[[#This Row],[Quantity]]*Orders_C[[#This Row],[Unit_Price]]*(1-Orders_C[[#This Row],[Discount %]])+Orders_C[[#This Row],[Tax]]</f>
        <v>1171.2</v>
      </c>
      <c r="AC3922" s="9">
        <f>(Orders_C[[#This Row],[Unit_Price]]*Orders_C[[#This Row],[Quantity]])-Orders_C[[#This Row],[Discount]]+Orders_C[[#This Row],[Tax]]</f>
        <v>1171.2</v>
      </c>
      <c r="AD3922" t="str">
        <f>IF(COUNTIF(Orders_C[[#All],[Customer_ID]],Orders_C[[#This Row],[Customer_ID]])&gt;1,"Repeat","New")</f>
        <v>Repeat</v>
      </c>
      <c r="AE3922" t="str" cm="1">
        <f t="array" ref="AE3922">_xlfn.XLOOKUP(Orders_C[[#This Row],[Store_ID]],Stores_c[[#All],[Store_ID]],Stores_c[[#All],[City]])</f>
        <v>Andrewview</v>
      </c>
      <c r="AF3922" t="str" cm="1">
        <f t="array" ref="AF3922">_xlfn.XLOOKUP(Orders_C[[#This Row],[Store_ID]],Stores_c[[#All],[Store_ID]],Stores_c[[#All],[Manager_Name]])</f>
        <v>Alice Sutton</v>
      </c>
      <c r="AG3922" t="str" cm="1">
        <f t="array" ref="AG3922">_xlfn.XLOOKUP(Orders_C[[#This Row],[Store_ID]],Stores_c[[#All],[Store_ID]],Stores_c[[#All],[Store_Type]])</f>
        <v>Mall</v>
      </c>
    </row>
    <row r="3923" spans="1:33" x14ac:dyDescent="0.25">
      <c r="A3923">
        <v>10808</v>
      </c>
      <c r="B3923" s="1">
        <v>45731</v>
      </c>
      <c r="C3923" s="2">
        <v>4.2361111111111115E-3</v>
      </c>
      <c r="D3923">
        <v>1899</v>
      </c>
      <c r="E3923">
        <v>221</v>
      </c>
      <c r="F3923">
        <v>529</v>
      </c>
      <c r="G3923">
        <v>320</v>
      </c>
      <c r="H3923">
        <v>3</v>
      </c>
      <c r="I3923">
        <v>384</v>
      </c>
      <c r="J3923">
        <v>0</v>
      </c>
      <c r="K3923">
        <v>19.2</v>
      </c>
      <c r="L3923">
        <v>1171.2</v>
      </c>
      <c r="M3923" t="s">
        <v>18</v>
      </c>
      <c r="N3923" t="s">
        <v>22</v>
      </c>
      <c r="O3923">
        <v>43</v>
      </c>
      <c r="P3923">
        <v>2</v>
      </c>
      <c r="Q3923" t="s">
        <v>4831</v>
      </c>
      <c r="R3923">
        <v>509</v>
      </c>
      <c r="S3923" s="3">
        <v>0</v>
      </c>
      <c r="T3923" s="6">
        <v>480.00000000000011</v>
      </c>
      <c r="U3923" t="s">
        <v>6334</v>
      </c>
      <c r="V3923">
        <v>2025</v>
      </c>
      <c r="W3923" t="s">
        <v>6331</v>
      </c>
      <c r="X3923" t="str">
        <f>_xlfn.XLOOKUP(Orders_C[[#This Row],[Product_ID]],Products_C[Product_ID],Products_C[Product_Name])</f>
        <v>Rice Bowl</v>
      </c>
      <c r="Y3923" t="str">
        <f>_xlfn.XLOOKUP(Orders_C[[#This Row],[Product_ID]],Products_C[Product_ID],Products_C[Category])</f>
        <v>Beverage</v>
      </c>
      <c r="Z3923" t="str">
        <f>_xlfn.XLOOKUP(Orders_C[[#This Row],[Store_ID]],Stores_c[Store_ID],Stores_c[City])</f>
        <v>Port Barbarabury</v>
      </c>
      <c r="AA3923" t="str">
        <f>_xlfn.XLOOKUP(Orders_C[[#This Row],[Customer_ID]],Customers_c[Customer_ID],Customers_c[Customer_Name])</f>
        <v>Dustin Douglas</v>
      </c>
      <c r="AB3923" s="6">
        <f>Orders_C[[#This Row],[Quantity]]*Orders_C[[#This Row],[Unit_Price]]*(1-Orders_C[[#This Row],[Discount %]])+Orders_C[[#This Row],[Tax]]</f>
        <v>1171.2</v>
      </c>
      <c r="AC3923" s="9">
        <f>(Orders_C[[#This Row],[Unit_Price]]*Orders_C[[#This Row],[Quantity]])-Orders_C[[#This Row],[Discount]]+Orders_C[[#This Row],[Tax]]</f>
        <v>1171.2</v>
      </c>
      <c r="AD3923" t="str">
        <f>IF(COUNTIF(Orders_C[[#All],[Customer_ID]],Orders_C[[#This Row],[Customer_ID]])&gt;1,"Repeat","New")</f>
        <v>Repeat</v>
      </c>
      <c r="AE3923" t="str" cm="1">
        <f t="array" ref="AE3923">_xlfn.XLOOKUP(Orders_C[[#This Row],[Store_ID]],Stores_c[[#All],[Store_ID]],Stores_c[[#All],[City]])</f>
        <v>Port Barbarabury</v>
      </c>
      <c r="AF3923" t="str" cm="1">
        <f t="array" ref="AF3923">_xlfn.XLOOKUP(Orders_C[[#This Row],[Store_ID]],Stores_c[[#All],[Store_ID]],Stores_c[[#All],[Manager_Name]])</f>
        <v>Edward Nguyen</v>
      </c>
      <c r="AG3923" t="str" cm="1">
        <f t="array" ref="AG3923">_xlfn.XLOOKUP(Orders_C[[#This Row],[Store_ID]],Stores_c[[#All],[Store_ID]],Stores_c[[#All],[Store_Type]])</f>
        <v>Street</v>
      </c>
    </row>
    <row r="3924" spans="1:33" x14ac:dyDescent="0.25">
      <c r="A3924">
        <v>8834</v>
      </c>
      <c r="B3924" s="1">
        <v>46045</v>
      </c>
      <c r="C3924" s="2">
        <v>0.10113425925925926</v>
      </c>
      <c r="D3924">
        <v>1564</v>
      </c>
      <c r="E3924">
        <v>205</v>
      </c>
      <c r="F3924">
        <v>491</v>
      </c>
      <c r="G3924">
        <v>318</v>
      </c>
      <c r="H3924">
        <v>4</v>
      </c>
      <c r="I3924">
        <v>297</v>
      </c>
      <c r="J3924">
        <v>10</v>
      </c>
      <c r="K3924">
        <v>14.85</v>
      </c>
      <c r="L3924">
        <v>1192.8499999999999</v>
      </c>
      <c r="M3924" t="s">
        <v>19</v>
      </c>
      <c r="N3924" t="s">
        <v>23</v>
      </c>
      <c r="O3924">
        <v>53</v>
      </c>
      <c r="P3924">
        <v>2</v>
      </c>
      <c r="Q3924" t="s">
        <v>2857</v>
      </c>
      <c r="R3924">
        <v>503</v>
      </c>
      <c r="S3924" s="3">
        <v>0.1</v>
      </c>
      <c r="T3924" s="6">
        <v>480.04999999999995</v>
      </c>
      <c r="U3924" t="s">
        <v>6330</v>
      </c>
      <c r="V3924">
        <v>2026</v>
      </c>
      <c r="W3924" t="s">
        <v>6331</v>
      </c>
      <c r="X3924" t="str">
        <f>_xlfn.XLOOKUP(Orders_C[[#This Row],[Product_ID]],Products_C[Product_ID],Products_C[Product_Name])</f>
        <v>Pepsi</v>
      </c>
      <c r="Y3924" t="str">
        <f>_xlfn.XLOOKUP(Orders_C[[#This Row],[Product_ID]],Products_C[Product_ID],Products_C[Category])</f>
        <v>Burger</v>
      </c>
      <c r="Z3924" t="str">
        <f>_xlfn.XLOOKUP(Orders_C[[#This Row],[Store_ID]],Stores_c[Store_ID],Stores_c[City])</f>
        <v>Port Jacob</v>
      </c>
      <c r="AA3924" t="str">
        <f>_xlfn.XLOOKUP(Orders_C[[#This Row],[Customer_ID]],Customers_c[Customer_ID],Customers_c[Customer_Name])</f>
        <v>Anthony Moody</v>
      </c>
      <c r="AB3924" s="6">
        <f>Orders_C[[#This Row],[Quantity]]*Orders_C[[#This Row],[Unit_Price]]*(1-Orders_C[[#This Row],[Discount %]])+Orders_C[[#This Row],[Tax]]</f>
        <v>1084.05</v>
      </c>
      <c r="AC3924" s="9">
        <f>(Orders_C[[#This Row],[Unit_Price]]*Orders_C[[#This Row],[Quantity]])-Orders_C[[#This Row],[Discount]]+Orders_C[[#This Row],[Tax]]</f>
        <v>1192.8499999999999</v>
      </c>
      <c r="AD3924" t="str">
        <f>IF(COUNTIF(Orders_C[[#All],[Customer_ID]],Orders_C[[#This Row],[Customer_ID]])&gt;1,"Repeat","New")</f>
        <v>Repeat</v>
      </c>
      <c r="AE3924" t="str" cm="1">
        <f t="array" ref="AE3924">_xlfn.XLOOKUP(Orders_C[[#This Row],[Store_ID]],Stores_c[[#All],[Store_ID]],Stores_c[[#All],[City]])</f>
        <v>Port Jacob</v>
      </c>
      <c r="AF3924" t="str" cm="1">
        <f t="array" ref="AF3924">_xlfn.XLOOKUP(Orders_C[[#This Row],[Store_ID]],Stores_c[[#All],[Store_ID]],Stores_c[[#All],[Manager_Name]])</f>
        <v>David Harris</v>
      </c>
      <c r="AG3924" t="str" cm="1">
        <f t="array" ref="AG3924">_xlfn.XLOOKUP(Orders_C[[#This Row],[Store_ID]],Stores_c[[#All],[Store_ID]],Stores_c[[#All],[Store_Type]])</f>
        <v>Mall</v>
      </c>
    </row>
    <row r="3925" spans="1:33" x14ac:dyDescent="0.25">
      <c r="A3925">
        <v>10003</v>
      </c>
      <c r="B3925" s="1">
        <v>45876</v>
      </c>
      <c r="C3925" s="2">
        <v>0.34542824074074074</v>
      </c>
      <c r="D3925">
        <v>1135</v>
      </c>
      <c r="E3925">
        <v>204</v>
      </c>
      <c r="F3925">
        <v>435</v>
      </c>
      <c r="G3925">
        <v>339</v>
      </c>
      <c r="H3925">
        <v>4</v>
      </c>
      <c r="I3925">
        <v>297</v>
      </c>
      <c r="J3925">
        <v>10</v>
      </c>
      <c r="K3925">
        <v>14.85</v>
      </c>
      <c r="L3925">
        <v>1192.8499999999999</v>
      </c>
      <c r="M3925" t="s">
        <v>18</v>
      </c>
      <c r="N3925" t="s">
        <v>22</v>
      </c>
      <c r="O3925">
        <v>46</v>
      </c>
      <c r="P3925">
        <v>4</v>
      </c>
      <c r="Q3925" t="s">
        <v>4026</v>
      </c>
      <c r="R3925">
        <v>503</v>
      </c>
      <c r="S3925" s="3">
        <v>0.1</v>
      </c>
      <c r="T3925" s="6">
        <v>480.04999999999995</v>
      </c>
      <c r="U3925" t="s">
        <v>6342</v>
      </c>
      <c r="V3925">
        <v>2025</v>
      </c>
      <c r="W3925" t="s">
        <v>6331</v>
      </c>
      <c r="X3925" t="str">
        <f>_xlfn.XLOOKUP(Orders_C[[#This Row],[Product_ID]],Products_C[Product_ID],Products_C[Product_Name])</f>
        <v>Veg Burger</v>
      </c>
      <c r="Y3925" t="str">
        <f>_xlfn.XLOOKUP(Orders_C[[#This Row],[Product_ID]],Products_C[Product_ID],Products_C[Category])</f>
        <v>Burger</v>
      </c>
      <c r="Z3925" t="str">
        <f>_xlfn.XLOOKUP(Orders_C[[#This Row],[Store_ID]],Stores_c[Store_ID],Stores_c[City])</f>
        <v>New Robertfurt</v>
      </c>
      <c r="AA3925" t="str">
        <f>_xlfn.XLOOKUP(Orders_C[[#This Row],[Customer_ID]],Customers_c[Customer_ID],Customers_c[Customer_Name])</f>
        <v>Nicole Smith</v>
      </c>
      <c r="AB3925" s="6">
        <f>Orders_C[[#This Row],[Quantity]]*Orders_C[[#This Row],[Unit_Price]]*(1-Orders_C[[#This Row],[Discount %]])+Orders_C[[#This Row],[Tax]]</f>
        <v>1084.05</v>
      </c>
      <c r="AC3925" s="9">
        <f>(Orders_C[[#This Row],[Unit_Price]]*Orders_C[[#This Row],[Quantity]])-Orders_C[[#This Row],[Discount]]+Orders_C[[#This Row],[Tax]]</f>
        <v>1192.8499999999999</v>
      </c>
      <c r="AD3925" t="str">
        <f>IF(COUNTIF(Orders_C[[#All],[Customer_ID]],Orders_C[[#This Row],[Customer_ID]])&gt;1,"Repeat","New")</f>
        <v>Repeat</v>
      </c>
      <c r="AE3925" t="str" cm="1">
        <f t="array" ref="AE3925">_xlfn.XLOOKUP(Orders_C[[#This Row],[Store_ID]],Stores_c[[#All],[Store_ID]],Stores_c[[#All],[City]])</f>
        <v>New Robertfurt</v>
      </c>
      <c r="AF3925" t="str" cm="1">
        <f t="array" ref="AF3925">_xlfn.XLOOKUP(Orders_C[[#This Row],[Store_ID]],Stores_c[[#All],[Store_ID]],Stores_c[[#All],[Manager_Name]])</f>
        <v>Tiffany Gomez</v>
      </c>
      <c r="AG3925" t="str" cm="1">
        <f t="array" ref="AG3925">_xlfn.XLOOKUP(Orders_C[[#This Row],[Store_ID]],Stores_c[[#All],[Store_ID]],Stores_c[[#All],[Store_Type]])</f>
        <v>Street</v>
      </c>
    </row>
    <row r="3926" spans="1:33" x14ac:dyDescent="0.25">
      <c r="A3926">
        <v>10324</v>
      </c>
      <c r="B3926" s="1">
        <v>45823</v>
      </c>
      <c r="C3926" s="2">
        <v>0.30958333333333332</v>
      </c>
      <c r="D3926">
        <v>1823</v>
      </c>
      <c r="E3926">
        <v>208</v>
      </c>
      <c r="F3926">
        <v>469</v>
      </c>
      <c r="G3926">
        <v>303</v>
      </c>
      <c r="H3926">
        <v>4</v>
      </c>
      <c r="I3926">
        <v>291</v>
      </c>
      <c r="J3926">
        <v>0</v>
      </c>
      <c r="K3926">
        <v>14.55</v>
      </c>
      <c r="L3926">
        <v>1178.55</v>
      </c>
      <c r="M3926" t="s">
        <v>19</v>
      </c>
      <c r="N3926" t="s">
        <v>22</v>
      </c>
      <c r="O3926">
        <v>51</v>
      </c>
      <c r="P3926">
        <v>2</v>
      </c>
      <c r="Q3926" t="s">
        <v>4347</v>
      </c>
      <c r="R3926">
        <v>505</v>
      </c>
      <c r="S3926" s="3">
        <v>0</v>
      </c>
      <c r="T3926" s="6">
        <v>480.15</v>
      </c>
      <c r="U3926" t="s">
        <v>6340</v>
      </c>
      <c r="V3926">
        <v>2025</v>
      </c>
      <c r="W3926" t="s">
        <v>6331</v>
      </c>
      <c r="X3926" t="str">
        <f>_xlfn.XLOOKUP(Orders_C[[#This Row],[Product_ID]],Products_C[Product_ID],Products_C[Product_Name])</f>
        <v>Chocolate Lava Cake</v>
      </c>
      <c r="Y3926" t="str">
        <f>_xlfn.XLOOKUP(Orders_C[[#This Row],[Product_ID]],Products_C[Product_ID],Products_C[Category])</f>
        <v>Chicken</v>
      </c>
      <c r="Z3926" t="str">
        <f>_xlfn.XLOOKUP(Orders_C[[#This Row],[Store_ID]],Stores_c[Store_ID],Stores_c[City])</f>
        <v>Tracyview</v>
      </c>
      <c r="AA3926" t="str">
        <f>_xlfn.XLOOKUP(Orders_C[[#This Row],[Customer_ID]],Customers_c[Customer_ID],Customers_c[Customer_Name])</f>
        <v>Carl Williams</v>
      </c>
      <c r="AB3926" s="6">
        <f>Orders_C[[#This Row],[Quantity]]*Orders_C[[#This Row],[Unit_Price]]*(1-Orders_C[[#This Row],[Discount %]])+Orders_C[[#This Row],[Tax]]</f>
        <v>1178.55</v>
      </c>
      <c r="AC3926" s="9">
        <f>(Orders_C[[#This Row],[Unit_Price]]*Orders_C[[#This Row],[Quantity]])-Orders_C[[#This Row],[Discount]]+Orders_C[[#This Row],[Tax]]</f>
        <v>1178.55</v>
      </c>
      <c r="AD3926" t="str">
        <f>IF(COUNTIF(Orders_C[[#All],[Customer_ID]],Orders_C[[#This Row],[Customer_ID]])&gt;1,"Repeat","New")</f>
        <v>Repeat</v>
      </c>
      <c r="AE3926" t="str" cm="1">
        <f t="array" ref="AE3926">_xlfn.XLOOKUP(Orders_C[[#This Row],[Store_ID]],Stores_c[[#All],[Store_ID]],Stores_c[[#All],[City]])</f>
        <v>Tracyview</v>
      </c>
      <c r="AF3926" t="str" cm="1">
        <f t="array" ref="AF3926">_xlfn.XLOOKUP(Orders_C[[#This Row],[Store_ID]],Stores_c[[#All],[Store_ID]],Stores_c[[#All],[Manager_Name]])</f>
        <v>Jeremiah Lee</v>
      </c>
      <c r="AG3926" t="str" cm="1">
        <f t="array" ref="AG3926">_xlfn.XLOOKUP(Orders_C[[#This Row],[Store_ID]],Stores_c[[#All],[Store_ID]],Stores_c[[#All],[Store_Type]])</f>
        <v>Mall</v>
      </c>
    </row>
    <row r="3927" spans="1:33" x14ac:dyDescent="0.25">
      <c r="A3927">
        <v>8046</v>
      </c>
      <c r="B3927" s="1">
        <v>45934</v>
      </c>
      <c r="C3927" s="2">
        <v>0.78520833333333329</v>
      </c>
      <c r="D3927">
        <v>1962</v>
      </c>
      <c r="E3927">
        <v>203</v>
      </c>
      <c r="F3927">
        <v>491</v>
      </c>
      <c r="G3927">
        <v>303</v>
      </c>
      <c r="H3927">
        <v>3</v>
      </c>
      <c r="I3927">
        <v>385</v>
      </c>
      <c r="J3927">
        <v>0</v>
      </c>
      <c r="K3927">
        <v>19.25</v>
      </c>
      <c r="L3927">
        <v>1174.25</v>
      </c>
      <c r="M3927" t="s">
        <v>18</v>
      </c>
      <c r="N3927" t="s">
        <v>23</v>
      </c>
      <c r="O3927">
        <v>43</v>
      </c>
      <c r="P3927">
        <v>4</v>
      </c>
      <c r="Q3927" t="s">
        <v>2069</v>
      </c>
      <c r="R3927">
        <v>510</v>
      </c>
      <c r="S3927" s="3">
        <v>0</v>
      </c>
      <c r="T3927" s="6">
        <v>481.25</v>
      </c>
      <c r="U3927" t="s">
        <v>6332</v>
      </c>
      <c r="V3927">
        <v>2025</v>
      </c>
      <c r="W3927" t="s">
        <v>6331</v>
      </c>
      <c r="X3927" t="str">
        <f>_xlfn.XLOOKUP(Orders_C[[#This Row],[Product_ID]],Products_C[Product_ID],Products_C[Product_Name])</f>
        <v>Chocolate Lava Cake</v>
      </c>
      <c r="Y3927" t="str">
        <f>_xlfn.XLOOKUP(Orders_C[[#This Row],[Product_ID]],Products_C[Product_ID],Products_C[Category])</f>
        <v>Chicken</v>
      </c>
      <c r="Z3927" t="str">
        <f>_xlfn.XLOOKUP(Orders_C[[#This Row],[Store_ID]],Stores_c[Store_ID],Stores_c[City])</f>
        <v>Lake Williammouth</v>
      </c>
      <c r="AA3927" t="str">
        <f>_xlfn.XLOOKUP(Orders_C[[#This Row],[Customer_ID]],Customers_c[Customer_ID],Customers_c[Customer_Name])</f>
        <v>Nicole Cross</v>
      </c>
      <c r="AB3927" s="6">
        <f>Orders_C[[#This Row],[Quantity]]*Orders_C[[#This Row],[Unit_Price]]*(1-Orders_C[[#This Row],[Discount %]])+Orders_C[[#This Row],[Tax]]</f>
        <v>1174.25</v>
      </c>
      <c r="AC3927" s="9">
        <f>(Orders_C[[#This Row],[Unit_Price]]*Orders_C[[#This Row],[Quantity]])-Orders_C[[#This Row],[Discount]]+Orders_C[[#This Row],[Tax]]</f>
        <v>1174.25</v>
      </c>
      <c r="AD3927" t="str">
        <f>IF(COUNTIF(Orders_C[[#All],[Customer_ID]],Orders_C[[#This Row],[Customer_ID]])&gt;1,"Repeat","New")</f>
        <v>Repeat</v>
      </c>
      <c r="AE3927" t="str" cm="1">
        <f t="array" ref="AE3927">_xlfn.XLOOKUP(Orders_C[[#This Row],[Store_ID]],Stores_c[[#All],[Store_ID]],Stores_c[[#All],[City]])</f>
        <v>Lake Williammouth</v>
      </c>
      <c r="AF3927" t="str" cm="1">
        <f t="array" ref="AF3927">_xlfn.XLOOKUP(Orders_C[[#This Row],[Store_ID]],Stores_c[[#All],[Store_ID]],Stores_c[[#All],[Manager_Name]])</f>
        <v>Stephanie Dominguez</v>
      </c>
      <c r="AG3927" t="str" cm="1">
        <f t="array" ref="AG3927">_xlfn.XLOOKUP(Orders_C[[#This Row],[Store_ID]],Stores_c[[#All],[Store_ID]],Stores_c[[#All],[Store_Type]])</f>
        <v>Drive-Thru</v>
      </c>
    </row>
    <row r="3928" spans="1:33" x14ac:dyDescent="0.25">
      <c r="A3928">
        <v>10971</v>
      </c>
      <c r="B3928" s="1">
        <v>45873</v>
      </c>
      <c r="C3928" s="2">
        <v>0.99177083333333338</v>
      </c>
      <c r="D3928">
        <v>1781</v>
      </c>
      <c r="E3928">
        <v>218</v>
      </c>
      <c r="F3928">
        <v>500</v>
      </c>
      <c r="G3928">
        <v>336</v>
      </c>
      <c r="H3928">
        <v>3</v>
      </c>
      <c r="I3928">
        <v>393</v>
      </c>
      <c r="J3928">
        <v>10</v>
      </c>
      <c r="K3928">
        <v>19.649999999999999</v>
      </c>
      <c r="L3928">
        <v>1188.6500000000001</v>
      </c>
      <c r="M3928" t="s">
        <v>20</v>
      </c>
      <c r="N3928" t="s">
        <v>22</v>
      </c>
      <c r="O3928">
        <v>21</v>
      </c>
      <c r="P3928">
        <v>5</v>
      </c>
      <c r="Q3928" t="s">
        <v>4994</v>
      </c>
      <c r="R3928">
        <v>501</v>
      </c>
      <c r="S3928" s="3">
        <v>0.1</v>
      </c>
      <c r="T3928" s="6">
        <v>481.25000000000011</v>
      </c>
      <c r="U3928" t="s">
        <v>6342</v>
      </c>
      <c r="V3928">
        <v>2025</v>
      </c>
      <c r="W3928" t="s">
        <v>6329</v>
      </c>
      <c r="X3928" t="str">
        <f>_xlfn.XLOOKUP(Orders_C[[#This Row],[Product_ID]],Products_C[Product_ID],Products_C[Product_Name])</f>
        <v>Chicken Bucket</v>
      </c>
      <c r="Y3928" t="str">
        <f>_xlfn.XLOOKUP(Orders_C[[#This Row],[Product_ID]],Products_C[Product_ID],Products_C[Category])</f>
        <v>Dessert</v>
      </c>
      <c r="Z3928" t="str">
        <f>_xlfn.XLOOKUP(Orders_C[[#This Row],[Store_ID]],Stores_c[Store_ID],Stores_c[City])</f>
        <v>East Johnport</v>
      </c>
      <c r="AA3928" t="str">
        <f>_xlfn.XLOOKUP(Orders_C[[#This Row],[Customer_ID]],Customers_c[Customer_ID],Customers_c[Customer_Name])</f>
        <v>Jennifer George</v>
      </c>
      <c r="AB3928" s="6">
        <f>Orders_C[[#This Row],[Quantity]]*Orders_C[[#This Row],[Unit_Price]]*(1-Orders_C[[#This Row],[Discount %]])+Orders_C[[#This Row],[Tax]]</f>
        <v>1080.7500000000002</v>
      </c>
      <c r="AC3928" s="9">
        <f>(Orders_C[[#This Row],[Unit_Price]]*Orders_C[[#This Row],[Quantity]])-Orders_C[[#This Row],[Discount]]+Orders_C[[#This Row],[Tax]]</f>
        <v>1188.6500000000001</v>
      </c>
      <c r="AD3928" t="str">
        <f>IF(COUNTIF(Orders_C[[#All],[Customer_ID]],Orders_C[[#This Row],[Customer_ID]])&gt;1,"Repeat","New")</f>
        <v>Repeat</v>
      </c>
      <c r="AE3928" t="str" cm="1">
        <f t="array" ref="AE3928">_xlfn.XLOOKUP(Orders_C[[#This Row],[Store_ID]],Stores_c[[#All],[Store_ID]],Stores_c[[#All],[City]])</f>
        <v>East Johnport</v>
      </c>
      <c r="AF3928" t="str" cm="1">
        <f t="array" ref="AF3928">_xlfn.XLOOKUP(Orders_C[[#This Row],[Store_ID]],Stores_c[[#All],[Store_ID]],Stores_c[[#All],[Manager_Name]])</f>
        <v>Mr. Matthew Murillo III</v>
      </c>
      <c r="AG3928" t="str" cm="1">
        <f t="array" ref="AG3928">_xlfn.XLOOKUP(Orders_C[[#This Row],[Store_ID]],Stores_c[[#All],[Store_ID]],Stores_c[[#All],[Store_Type]])</f>
        <v>Street</v>
      </c>
    </row>
    <row r="3929" spans="1:33" x14ac:dyDescent="0.25">
      <c r="A3929">
        <v>7485</v>
      </c>
      <c r="B3929" s="1">
        <v>45823</v>
      </c>
      <c r="C3929" s="2">
        <v>0.52385416666666662</v>
      </c>
      <c r="D3929">
        <v>1919</v>
      </c>
      <c r="E3929">
        <v>213</v>
      </c>
      <c r="F3929">
        <v>511</v>
      </c>
      <c r="G3929">
        <v>334</v>
      </c>
      <c r="H3929">
        <v>4</v>
      </c>
      <c r="I3929">
        <v>301</v>
      </c>
      <c r="J3929">
        <v>15</v>
      </c>
      <c r="K3929">
        <v>15.05</v>
      </c>
      <c r="L3929">
        <v>1204.05</v>
      </c>
      <c r="M3929" t="s">
        <v>20</v>
      </c>
      <c r="N3929" t="s">
        <v>22</v>
      </c>
      <c r="O3929">
        <v>53</v>
      </c>
      <c r="P3929">
        <v>1</v>
      </c>
      <c r="Q3929" t="s">
        <v>1508</v>
      </c>
      <c r="R3929">
        <v>501</v>
      </c>
      <c r="S3929" s="3">
        <v>0.15</v>
      </c>
      <c r="T3929" s="6">
        <v>481.65</v>
      </c>
      <c r="U3929" t="s">
        <v>6340</v>
      </c>
      <c r="V3929">
        <v>2025</v>
      </c>
      <c r="W3929" t="s">
        <v>6331</v>
      </c>
      <c r="X3929" t="str">
        <f>_xlfn.XLOOKUP(Orders_C[[#This Row],[Product_ID]],Products_C[Product_ID],Products_C[Product_Name])</f>
        <v>Krushers</v>
      </c>
      <c r="Y3929" t="str">
        <f>_xlfn.XLOOKUP(Orders_C[[#This Row],[Product_ID]],Products_C[Product_ID],Products_C[Category])</f>
        <v>Dessert</v>
      </c>
      <c r="Z3929" t="str">
        <f>_xlfn.XLOOKUP(Orders_C[[#This Row],[Store_ID]],Stores_c[Store_ID],Stores_c[City])</f>
        <v>Lake Kristashire</v>
      </c>
      <c r="AA3929" t="str">
        <f>_xlfn.XLOOKUP(Orders_C[[#This Row],[Customer_ID]],Customers_c[Customer_ID],Customers_c[Customer_Name])</f>
        <v>Robert House</v>
      </c>
      <c r="AB3929" s="6">
        <f>Orders_C[[#This Row],[Quantity]]*Orders_C[[#This Row],[Unit_Price]]*(1-Orders_C[[#This Row],[Discount %]])+Orders_C[[#This Row],[Tax]]</f>
        <v>1038.45</v>
      </c>
      <c r="AC3929" s="9">
        <f>(Orders_C[[#This Row],[Unit_Price]]*Orders_C[[#This Row],[Quantity]])-Orders_C[[#This Row],[Discount]]+Orders_C[[#This Row],[Tax]]</f>
        <v>1204.05</v>
      </c>
      <c r="AD3929" t="str">
        <f>IF(COUNTIF(Orders_C[[#All],[Customer_ID]],Orders_C[[#This Row],[Customer_ID]])&gt;1,"Repeat","New")</f>
        <v>Repeat</v>
      </c>
      <c r="AE3929" t="str" cm="1">
        <f t="array" ref="AE3929">_xlfn.XLOOKUP(Orders_C[[#This Row],[Store_ID]],Stores_c[[#All],[Store_ID]],Stores_c[[#All],[City]])</f>
        <v>Lake Kristashire</v>
      </c>
      <c r="AF3929" t="str" cm="1">
        <f t="array" ref="AF3929">_xlfn.XLOOKUP(Orders_C[[#This Row],[Store_ID]],Stores_c[[#All],[Store_ID]],Stores_c[[#All],[Manager_Name]])</f>
        <v>Andrea Daugherty</v>
      </c>
      <c r="AG3929" t="str" cm="1">
        <f t="array" ref="AG3929">_xlfn.XLOOKUP(Orders_C[[#This Row],[Store_ID]],Stores_c[[#All],[Store_ID]],Stores_c[[#All],[Store_Type]])</f>
        <v>Mall</v>
      </c>
    </row>
    <row r="3930" spans="1:33" x14ac:dyDescent="0.25">
      <c r="A3930">
        <v>8924</v>
      </c>
      <c r="B3930" s="1">
        <v>45957</v>
      </c>
      <c r="C3930" s="2">
        <v>0.71312500000000001</v>
      </c>
      <c r="D3930">
        <v>1221</v>
      </c>
      <c r="E3930">
        <v>209</v>
      </c>
      <c r="F3930">
        <v>467</v>
      </c>
      <c r="G3930">
        <v>319</v>
      </c>
      <c r="H3930">
        <v>4</v>
      </c>
      <c r="I3930">
        <v>301</v>
      </c>
      <c r="J3930">
        <v>15</v>
      </c>
      <c r="K3930">
        <v>15.05</v>
      </c>
      <c r="L3930">
        <v>1204.05</v>
      </c>
      <c r="M3930" t="s">
        <v>18</v>
      </c>
      <c r="N3930" t="s">
        <v>21</v>
      </c>
      <c r="O3930">
        <v>41</v>
      </c>
      <c r="P3930">
        <v>2</v>
      </c>
      <c r="Q3930" t="s">
        <v>2947</v>
      </c>
      <c r="R3930">
        <v>502</v>
      </c>
      <c r="S3930" s="3">
        <v>0.15</v>
      </c>
      <c r="T3930" s="6">
        <v>481.65</v>
      </c>
      <c r="U3930" t="s">
        <v>6332</v>
      </c>
      <c r="V3930">
        <v>2025</v>
      </c>
      <c r="W3930" t="s">
        <v>6331</v>
      </c>
      <c r="X3930" t="str">
        <f>_xlfn.XLOOKUP(Orders_C[[#This Row],[Product_ID]],Products_C[Product_ID],Products_C[Product_Name])</f>
        <v>Chocolate Lava Cake</v>
      </c>
      <c r="Y3930" t="str">
        <f>_xlfn.XLOOKUP(Orders_C[[#This Row],[Product_ID]],Products_C[Product_ID],Products_C[Category])</f>
        <v>Beverage</v>
      </c>
      <c r="Z3930" t="str">
        <f>_xlfn.XLOOKUP(Orders_C[[#This Row],[Store_ID]],Stores_c[Store_ID],Stores_c[City])</f>
        <v>Reidberg</v>
      </c>
      <c r="AA3930" t="str">
        <f>_xlfn.XLOOKUP(Orders_C[[#This Row],[Customer_ID]],Customers_c[Customer_ID],Customers_c[Customer_Name])</f>
        <v>Katrina Baker</v>
      </c>
      <c r="AB3930" s="6">
        <f>Orders_C[[#This Row],[Quantity]]*Orders_C[[#This Row],[Unit_Price]]*(1-Orders_C[[#This Row],[Discount %]])+Orders_C[[#This Row],[Tax]]</f>
        <v>1038.45</v>
      </c>
      <c r="AC3930" s="9">
        <f>(Orders_C[[#This Row],[Unit_Price]]*Orders_C[[#This Row],[Quantity]])-Orders_C[[#This Row],[Discount]]+Orders_C[[#This Row],[Tax]]</f>
        <v>1204.05</v>
      </c>
      <c r="AD3930" t="str">
        <f>IF(COUNTIF(Orders_C[[#All],[Customer_ID]],Orders_C[[#This Row],[Customer_ID]])&gt;1,"Repeat","New")</f>
        <v>Repeat</v>
      </c>
      <c r="AE3930" t="str" cm="1">
        <f t="array" ref="AE3930">_xlfn.XLOOKUP(Orders_C[[#This Row],[Store_ID]],Stores_c[[#All],[Store_ID]],Stores_c[[#All],[City]])</f>
        <v>Reidberg</v>
      </c>
      <c r="AF3930" t="str" cm="1">
        <f t="array" ref="AF3930">_xlfn.XLOOKUP(Orders_C[[#This Row],[Store_ID]],Stores_c[[#All],[Store_ID]],Stores_c[[#All],[Manager_Name]])</f>
        <v>Jeffrey Horn</v>
      </c>
      <c r="AG3930" t="str" cm="1">
        <f t="array" ref="AG3930">_xlfn.XLOOKUP(Orders_C[[#This Row],[Store_ID]],Stores_c[[#All],[Store_ID]],Stores_c[[#All],[Store_Type]])</f>
        <v>Drive-Thru</v>
      </c>
    </row>
    <row r="3931" spans="1:33" x14ac:dyDescent="0.25">
      <c r="A3931">
        <v>6379</v>
      </c>
      <c r="B3931" s="1">
        <v>45880</v>
      </c>
      <c r="C3931" s="2">
        <v>0.74368055555555557</v>
      </c>
      <c r="D3931">
        <v>1174</v>
      </c>
      <c r="E3931">
        <v>219</v>
      </c>
      <c r="F3931">
        <v>489</v>
      </c>
      <c r="G3931">
        <v>333</v>
      </c>
      <c r="H3931">
        <v>4</v>
      </c>
      <c r="I3931">
        <v>295</v>
      </c>
      <c r="J3931">
        <v>5</v>
      </c>
      <c r="K3931">
        <v>14.75</v>
      </c>
      <c r="L3931">
        <v>1189.75</v>
      </c>
      <c r="M3931" t="s">
        <v>19</v>
      </c>
      <c r="N3931" t="s">
        <v>21</v>
      </c>
      <c r="O3931">
        <v>39</v>
      </c>
      <c r="P3931">
        <v>4</v>
      </c>
      <c r="Q3931" t="s">
        <v>402</v>
      </c>
      <c r="R3931">
        <v>501</v>
      </c>
      <c r="S3931" s="3">
        <v>0.05</v>
      </c>
      <c r="T3931" s="6">
        <v>481.75</v>
      </c>
      <c r="U3931" t="s">
        <v>6342</v>
      </c>
      <c r="V3931">
        <v>2025</v>
      </c>
      <c r="W3931" t="s">
        <v>6329</v>
      </c>
      <c r="X3931" t="str">
        <f>_xlfn.XLOOKUP(Orders_C[[#This Row],[Product_ID]],Products_C[Product_ID],Products_C[Product_Name])</f>
        <v>Chicken Wings</v>
      </c>
      <c r="Y3931" t="str">
        <f>_xlfn.XLOOKUP(Orders_C[[#This Row],[Product_ID]],Products_C[Product_ID],Products_C[Category])</f>
        <v>Burger</v>
      </c>
      <c r="Z3931" t="str">
        <f>_xlfn.XLOOKUP(Orders_C[[#This Row],[Store_ID]],Stores_c[Store_ID],Stores_c[City])</f>
        <v>Lake David</v>
      </c>
      <c r="AA3931" t="str">
        <f>_xlfn.XLOOKUP(Orders_C[[#This Row],[Customer_ID]],Customers_c[Customer_ID],Customers_c[Customer_Name])</f>
        <v>Kirk Miller</v>
      </c>
      <c r="AB3931" s="6">
        <f>Orders_C[[#This Row],[Quantity]]*Orders_C[[#This Row],[Unit_Price]]*(1-Orders_C[[#This Row],[Discount %]])+Orders_C[[#This Row],[Tax]]</f>
        <v>1135.75</v>
      </c>
      <c r="AC3931" s="9">
        <f>(Orders_C[[#This Row],[Unit_Price]]*Orders_C[[#This Row],[Quantity]])-Orders_C[[#This Row],[Discount]]+Orders_C[[#This Row],[Tax]]</f>
        <v>1189.75</v>
      </c>
      <c r="AD3931" t="str">
        <f>IF(COUNTIF(Orders_C[[#All],[Customer_ID]],Orders_C[[#This Row],[Customer_ID]])&gt;1,"Repeat","New")</f>
        <v>Repeat</v>
      </c>
      <c r="AE3931" t="str" cm="1">
        <f t="array" ref="AE3931">_xlfn.XLOOKUP(Orders_C[[#This Row],[Store_ID]],Stores_c[[#All],[Store_ID]],Stores_c[[#All],[City]])</f>
        <v>Lake David</v>
      </c>
      <c r="AF3931" t="str" cm="1">
        <f t="array" ref="AF3931">_xlfn.XLOOKUP(Orders_C[[#This Row],[Store_ID]],Stores_c[[#All],[Store_ID]],Stores_c[[#All],[Manager_Name]])</f>
        <v>Joshua Hines</v>
      </c>
      <c r="AG3931" t="str" cm="1">
        <f t="array" ref="AG3931">_xlfn.XLOOKUP(Orders_C[[#This Row],[Store_ID]],Stores_c[[#All],[Store_ID]],Stores_c[[#All],[Store_Type]])</f>
        <v>Street</v>
      </c>
    </row>
    <row r="3932" spans="1:33" x14ac:dyDescent="0.25">
      <c r="A3932">
        <v>8592</v>
      </c>
      <c r="B3932" s="1">
        <v>45995</v>
      </c>
      <c r="C3932" s="2">
        <v>6.4814814814814813E-4</v>
      </c>
      <c r="D3932">
        <v>1116</v>
      </c>
      <c r="E3932">
        <v>215</v>
      </c>
      <c r="F3932">
        <v>421</v>
      </c>
      <c r="G3932">
        <v>333</v>
      </c>
      <c r="H3932">
        <v>4</v>
      </c>
      <c r="I3932">
        <v>295</v>
      </c>
      <c r="J3932">
        <v>5</v>
      </c>
      <c r="K3932">
        <v>14.75</v>
      </c>
      <c r="L3932">
        <v>1189.75</v>
      </c>
      <c r="M3932" t="s">
        <v>18</v>
      </c>
      <c r="N3932" t="s">
        <v>23</v>
      </c>
      <c r="O3932">
        <v>59</v>
      </c>
      <c r="P3932">
        <v>5</v>
      </c>
      <c r="Q3932" t="s">
        <v>2615</v>
      </c>
      <c r="R3932">
        <v>507</v>
      </c>
      <c r="S3932" s="3">
        <v>0.05</v>
      </c>
      <c r="T3932" s="6">
        <v>481.75</v>
      </c>
      <c r="U3932" t="s">
        <v>6328</v>
      </c>
      <c r="V3932">
        <v>2025</v>
      </c>
      <c r="W3932" t="s">
        <v>6331</v>
      </c>
      <c r="X3932" t="str">
        <f>_xlfn.XLOOKUP(Orders_C[[#This Row],[Product_ID]],Products_C[Product_ID],Products_C[Product_Name])</f>
        <v>Chicken Wings</v>
      </c>
      <c r="Y3932" t="str">
        <f>_xlfn.XLOOKUP(Orders_C[[#This Row],[Product_ID]],Products_C[Product_ID],Products_C[Category])</f>
        <v>Burger</v>
      </c>
      <c r="Z3932" t="str">
        <f>_xlfn.XLOOKUP(Orders_C[[#This Row],[Store_ID]],Stores_c[Store_ID],Stores_c[City])</f>
        <v>Sallyburgh</v>
      </c>
      <c r="AA3932" t="str">
        <f>_xlfn.XLOOKUP(Orders_C[[#This Row],[Customer_ID]],Customers_c[Customer_ID],Customers_c[Customer_Name])</f>
        <v>Melissa Garrett</v>
      </c>
      <c r="AB3932" s="6">
        <f>Orders_C[[#This Row],[Quantity]]*Orders_C[[#This Row],[Unit_Price]]*(1-Orders_C[[#This Row],[Discount %]])+Orders_C[[#This Row],[Tax]]</f>
        <v>1135.75</v>
      </c>
      <c r="AC3932" s="9">
        <f>(Orders_C[[#This Row],[Unit_Price]]*Orders_C[[#This Row],[Quantity]])-Orders_C[[#This Row],[Discount]]+Orders_C[[#This Row],[Tax]]</f>
        <v>1189.75</v>
      </c>
      <c r="AD3932" t="str">
        <f>IF(COUNTIF(Orders_C[[#All],[Customer_ID]],Orders_C[[#This Row],[Customer_ID]])&gt;1,"Repeat","New")</f>
        <v>Repeat</v>
      </c>
      <c r="AE3932" t="str" cm="1">
        <f t="array" ref="AE3932">_xlfn.XLOOKUP(Orders_C[[#This Row],[Store_ID]],Stores_c[[#All],[Store_ID]],Stores_c[[#All],[City]])</f>
        <v>Sallyburgh</v>
      </c>
      <c r="AF3932" t="str" cm="1">
        <f t="array" ref="AF3932">_xlfn.XLOOKUP(Orders_C[[#This Row],[Store_ID]],Stores_c[[#All],[Store_ID]],Stores_c[[#All],[Manager_Name]])</f>
        <v>Benjamin Mccoy</v>
      </c>
      <c r="AG3932" t="str" cm="1">
        <f t="array" ref="AG3932">_xlfn.XLOOKUP(Orders_C[[#This Row],[Store_ID]],Stores_c[[#All],[Store_ID]],Stores_c[[#All],[Store_Type]])</f>
        <v>Drive-Thru</v>
      </c>
    </row>
    <row r="3933" spans="1:33" x14ac:dyDescent="0.25">
      <c r="A3933">
        <v>10546</v>
      </c>
      <c r="B3933" s="1">
        <v>45982</v>
      </c>
      <c r="C3933" s="2">
        <v>0.45980324074074075</v>
      </c>
      <c r="D3933">
        <v>1517</v>
      </c>
      <c r="E3933">
        <v>210</v>
      </c>
      <c r="F3933">
        <v>469</v>
      </c>
      <c r="G3933">
        <v>301</v>
      </c>
      <c r="H3933">
        <v>4</v>
      </c>
      <c r="I3933">
        <v>295</v>
      </c>
      <c r="J3933">
        <v>5</v>
      </c>
      <c r="K3933">
        <v>14.75</v>
      </c>
      <c r="L3933">
        <v>1189.75</v>
      </c>
      <c r="M3933" t="s">
        <v>20</v>
      </c>
      <c r="N3933" t="s">
        <v>23</v>
      </c>
      <c r="O3933">
        <v>40</v>
      </c>
      <c r="P3933">
        <v>3</v>
      </c>
      <c r="Q3933" t="s">
        <v>4569</v>
      </c>
      <c r="R3933">
        <v>508</v>
      </c>
      <c r="S3933" s="3">
        <v>0.05</v>
      </c>
      <c r="T3933" s="6">
        <v>481.75</v>
      </c>
      <c r="U3933" t="s">
        <v>6336</v>
      </c>
      <c r="V3933">
        <v>2025</v>
      </c>
      <c r="W3933" t="s">
        <v>6329</v>
      </c>
      <c r="X3933" t="str">
        <f>_xlfn.XLOOKUP(Orders_C[[#This Row],[Product_ID]],Products_C[Product_ID],Products_C[Product_Name])</f>
        <v>Krushers</v>
      </c>
      <c r="Y3933" t="str">
        <f>_xlfn.XLOOKUP(Orders_C[[#This Row],[Product_ID]],Products_C[Product_ID],Products_C[Category])</f>
        <v>Burger</v>
      </c>
      <c r="Z3933" t="str">
        <f>_xlfn.XLOOKUP(Orders_C[[#This Row],[Store_ID]],Stores_c[Store_ID],Stores_c[City])</f>
        <v>East William</v>
      </c>
      <c r="AA3933" t="str">
        <f>_xlfn.XLOOKUP(Orders_C[[#This Row],[Customer_ID]],Customers_c[Customer_ID],Customers_c[Customer_Name])</f>
        <v>Isaac Jones</v>
      </c>
      <c r="AB3933" s="6">
        <f>Orders_C[[#This Row],[Quantity]]*Orders_C[[#This Row],[Unit_Price]]*(1-Orders_C[[#This Row],[Discount %]])+Orders_C[[#This Row],[Tax]]</f>
        <v>1135.75</v>
      </c>
      <c r="AC3933" s="9">
        <f>(Orders_C[[#This Row],[Unit_Price]]*Orders_C[[#This Row],[Quantity]])-Orders_C[[#This Row],[Discount]]+Orders_C[[#This Row],[Tax]]</f>
        <v>1189.75</v>
      </c>
      <c r="AD3933" t="str">
        <f>IF(COUNTIF(Orders_C[[#All],[Customer_ID]],Orders_C[[#This Row],[Customer_ID]])&gt;1,"Repeat","New")</f>
        <v>Repeat</v>
      </c>
      <c r="AE3933" t="str" cm="1">
        <f t="array" ref="AE3933">_xlfn.XLOOKUP(Orders_C[[#This Row],[Store_ID]],Stores_c[[#All],[Store_ID]],Stores_c[[#All],[City]])</f>
        <v>East William</v>
      </c>
      <c r="AF3933" t="str" cm="1">
        <f t="array" ref="AF3933">_xlfn.XLOOKUP(Orders_C[[#This Row],[Store_ID]],Stores_c[[#All],[Store_ID]],Stores_c[[#All],[Manager_Name]])</f>
        <v>Victoria Butler</v>
      </c>
      <c r="AG3933" t="str" cm="1">
        <f t="array" ref="AG3933">_xlfn.XLOOKUP(Orders_C[[#This Row],[Store_ID]],Stores_c[[#All],[Store_ID]],Stores_c[[#All],[Store_Type]])</f>
        <v>Drive-Thru</v>
      </c>
    </row>
    <row r="3934" spans="1:33" x14ac:dyDescent="0.25">
      <c r="A3934">
        <v>7709</v>
      </c>
      <c r="B3934" s="1">
        <v>45923</v>
      </c>
      <c r="C3934" s="2">
        <v>0.27849537037037037</v>
      </c>
      <c r="D3934">
        <v>1475</v>
      </c>
      <c r="E3934">
        <v>209</v>
      </c>
      <c r="F3934">
        <v>522</v>
      </c>
      <c r="G3934">
        <v>308</v>
      </c>
      <c r="H3934">
        <v>4</v>
      </c>
      <c r="I3934">
        <v>292</v>
      </c>
      <c r="J3934">
        <v>0</v>
      </c>
      <c r="K3934">
        <v>14.6</v>
      </c>
      <c r="L3934">
        <v>1182.5999999999999</v>
      </c>
      <c r="M3934" t="s">
        <v>19</v>
      </c>
      <c r="N3934" t="s">
        <v>23</v>
      </c>
      <c r="O3934">
        <v>48</v>
      </c>
      <c r="P3934">
        <v>1</v>
      </c>
      <c r="Q3934" t="s">
        <v>1732</v>
      </c>
      <c r="R3934">
        <v>504</v>
      </c>
      <c r="S3934" s="3">
        <v>0</v>
      </c>
      <c r="T3934" s="6">
        <v>481.79999999999995</v>
      </c>
      <c r="U3934" t="s">
        <v>6335</v>
      </c>
      <c r="V3934">
        <v>2025</v>
      </c>
      <c r="W3934" t="s">
        <v>6331</v>
      </c>
      <c r="X3934" t="str">
        <f>_xlfn.XLOOKUP(Orders_C[[#This Row],[Product_ID]],Products_C[Product_ID],Products_C[Product_Name])</f>
        <v>Zinger Burger</v>
      </c>
      <c r="Y3934" t="str">
        <f>_xlfn.XLOOKUP(Orders_C[[#This Row],[Product_ID]],Products_C[Product_ID],Products_C[Category])</f>
        <v>Beverage</v>
      </c>
      <c r="Z3934" t="str">
        <f>_xlfn.XLOOKUP(Orders_C[[#This Row],[Store_ID]],Stores_c[Store_ID],Stores_c[City])</f>
        <v>Reidberg</v>
      </c>
      <c r="AA3934" t="str">
        <f>_xlfn.XLOOKUP(Orders_C[[#This Row],[Customer_ID]],Customers_c[Customer_ID],Customers_c[Customer_Name])</f>
        <v>Elizabeth Erickson</v>
      </c>
      <c r="AB3934" s="6">
        <f>Orders_C[[#This Row],[Quantity]]*Orders_C[[#This Row],[Unit_Price]]*(1-Orders_C[[#This Row],[Discount %]])+Orders_C[[#This Row],[Tax]]</f>
        <v>1182.5999999999999</v>
      </c>
      <c r="AC3934" s="9">
        <f>(Orders_C[[#This Row],[Unit_Price]]*Orders_C[[#This Row],[Quantity]])-Orders_C[[#This Row],[Discount]]+Orders_C[[#This Row],[Tax]]</f>
        <v>1182.5999999999999</v>
      </c>
      <c r="AD3934" t="str">
        <f>IF(COUNTIF(Orders_C[[#All],[Customer_ID]],Orders_C[[#This Row],[Customer_ID]])&gt;1,"Repeat","New")</f>
        <v>Repeat</v>
      </c>
      <c r="AE3934" t="str" cm="1">
        <f t="array" ref="AE3934">_xlfn.XLOOKUP(Orders_C[[#This Row],[Store_ID]],Stores_c[[#All],[Store_ID]],Stores_c[[#All],[City]])</f>
        <v>Reidberg</v>
      </c>
      <c r="AF3934" t="str" cm="1">
        <f t="array" ref="AF3934">_xlfn.XLOOKUP(Orders_C[[#This Row],[Store_ID]],Stores_c[[#All],[Store_ID]],Stores_c[[#All],[Manager_Name]])</f>
        <v>Jeffrey Horn</v>
      </c>
      <c r="AG3934" t="str" cm="1">
        <f t="array" ref="AG3934">_xlfn.XLOOKUP(Orders_C[[#This Row],[Store_ID]],Stores_c[[#All],[Store_ID]],Stores_c[[#All],[Store_Type]])</f>
        <v>Drive-Thru</v>
      </c>
    </row>
    <row r="3935" spans="1:33" x14ac:dyDescent="0.25">
      <c r="A3935">
        <v>8481</v>
      </c>
      <c r="B3935" s="1">
        <v>45789</v>
      </c>
      <c r="C3935" s="2">
        <v>0.17321759259259259</v>
      </c>
      <c r="D3935">
        <v>1136</v>
      </c>
      <c r="E3935">
        <v>201</v>
      </c>
      <c r="F3935">
        <v>409</v>
      </c>
      <c r="G3935">
        <v>308</v>
      </c>
      <c r="H3935">
        <v>4</v>
      </c>
      <c r="I3935">
        <v>292</v>
      </c>
      <c r="J3935">
        <v>0</v>
      </c>
      <c r="K3935">
        <v>14.6</v>
      </c>
      <c r="L3935">
        <v>1182.5999999999999</v>
      </c>
      <c r="M3935" t="s">
        <v>20</v>
      </c>
      <c r="N3935" t="s">
        <v>23</v>
      </c>
      <c r="O3935">
        <v>29</v>
      </c>
      <c r="P3935">
        <v>5</v>
      </c>
      <c r="Q3935" t="s">
        <v>2504</v>
      </c>
      <c r="R3935">
        <v>505</v>
      </c>
      <c r="S3935" s="3">
        <v>0</v>
      </c>
      <c r="T3935" s="6">
        <v>481.79999999999995</v>
      </c>
      <c r="U3935" t="s">
        <v>6339</v>
      </c>
      <c r="V3935">
        <v>2025</v>
      </c>
      <c r="W3935" t="s">
        <v>6329</v>
      </c>
      <c r="X3935" t="str">
        <f>_xlfn.XLOOKUP(Orders_C[[#This Row],[Product_ID]],Products_C[Product_ID],Products_C[Product_Name])</f>
        <v>Zinger Burger</v>
      </c>
      <c r="Y3935" t="str">
        <f>_xlfn.XLOOKUP(Orders_C[[#This Row],[Product_ID]],Products_C[Product_ID],Products_C[Category])</f>
        <v>Beverage</v>
      </c>
      <c r="Z3935" t="str">
        <f>_xlfn.XLOOKUP(Orders_C[[#This Row],[Store_ID]],Stores_c[Store_ID],Stores_c[City])</f>
        <v>Lake Nicholasburgh</v>
      </c>
      <c r="AA3935" t="str">
        <f>_xlfn.XLOOKUP(Orders_C[[#This Row],[Customer_ID]],Customers_c[Customer_ID],Customers_c[Customer_Name])</f>
        <v>Julia Jones</v>
      </c>
      <c r="AB3935" s="6">
        <f>Orders_C[[#This Row],[Quantity]]*Orders_C[[#This Row],[Unit_Price]]*(1-Orders_C[[#This Row],[Discount %]])+Orders_C[[#This Row],[Tax]]</f>
        <v>1182.5999999999999</v>
      </c>
      <c r="AC3935" s="9">
        <f>(Orders_C[[#This Row],[Unit_Price]]*Orders_C[[#This Row],[Quantity]])-Orders_C[[#This Row],[Discount]]+Orders_C[[#This Row],[Tax]]</f>
        <v>1182.5999999999999</v>
      </c>
      <c r="AD3935" t="str">
        <f>IF(COUNTIF(Orders_C[[#All],[Customer_ID]],Orders_C[[#This Row],[Customer_ID]])&gt;1,"Repeat","New")</f>
        <v>Repeat</v>
      </c>
      <c r="AE3935" t="str" cm="1">
        <f t="array" ref="AE3935">_xlfn.XLOOKUP(Orders_C[[#This Row],[Store_ID]],Stores_c[[#All],[Store_ID]],Stores_c[[#All],[City]])</f>
        <v>Lake Nicholasburgh</v>
      </c>
      <c r="AF3935" t="str" cm="1">
        <f t="array" ref="AF3935">_xlfn.XLOOKUP(Orders_C[[#This Row],[Store_ID]],Stores_c[[#All],[Store_ID]],Stores_c[[#All],[Manager_Name]])</f>
        <v>Maurice Garcia</v>
      </c>
      <c r="AG3935" t="str" cm="1">
        <f t="array" ref="AG3935">_xlfn.XLOOKUP(Orders_C[[#This Row],[Store_ID]],Stores_c[[#All],[Store_ID]],Stores_c[[#All],[Store_Type]])</f>
        <v>Mall</v>
      </c>
    </row>
    <row r="3936" spans="1:33" x14ac:dyDescent="0.25">
      <c r="A3936">
        <v>8812</v>
      </c>
      <c r="B3936" s="1">
        <v>46012</v>
      </c>
      <c r="C3936" s="2">
        <v>0.6947916666666667</v>
      </c>
      <c r="D3936">
        <v>1803</v>
      </c>
      <c r="E3936">
        <v>212</v>
      </c>
      <c r="F3936">
        <v>460</v>
      </c>
      <c r="G3936">
        <v>325</v>
      </c>
      <c r="H3936">
        <v>4</v>
      </c>
      <c r="I3936">
        <v>292</v>
      </c>
      <c r="J3936">
        <v>0</v>
      </c>
      <c r="K3936">
        <v>14.6</v>
      </c>
      <c r="L3936">
        <v>1182.5999999999999</v>
      </c>
      <c r="M3936" t="s">
        <v>19</v>
      </c>
      <c r="N3936" t="s">
        <v>22</v>
      </c>
      <c r="O3936">
        <v>59</v>
      </c>
      <c r="P3936">
        <v>3</v>
      </c>
      <c r="Q3936" t="s">
        <v>2835</v>
      </c>
      <c r="R3936">
        <v>502</v>
      </c>
      <c r="S3936" s="3">
        <v>0</v>
      </c>
      <c r="T3936" s="6">
        <v>481.79999999999995</v>
      </c>
      <c r="U3936" t="s">
        <v>6328</v>
      </c>
      <c r="V3936">
        <v>2025</v>
      </c>
      <c r="W3936" t="s">
        <v>6331</v>
      </c>
      <c r="X3936" t="str">
        <f>_xlfn.XLOOKUP(Orders_C[[#This Row],[Product_ID]],Products_C[Product_ID],Products_C[Product_Name])</f>
        <v>Veg Burger</v>
      </c>
      <c r="Y3936" t="str">
        <f>_xlfn.XLOOKUP(Orders_C[[#This Row],[Product_ID]],Products_C[Product_ID],Products_C[Category])</f>
        <v>Chicken</v>
      </c>
      <c r="Z3936" t="str">
        <f>_xlfn.XLOOKUP(Orders_C[[#This Row],[Store_ID]],Stores_c[Store_ID],Stores_c[City])</f>
        <v>Andrewview</v>
      </c>
      <c r="AA3936" t="str">
        <f>_xlfn.XLOOKUP(Orders_C[[#This Row],[Customer_ID]],Customers_c[Customer_ID],Customers_c[Customer_Name])</f>
        <v>Sean Li</v>
      </c>
      <c r="AB3936" s="6">
        <f>Orders_C[[#This Row],[Quantity]]*Orders_C[[#This Row],[Unit_Price]]*(1-Orders_C[[#This Row],[Discount %]])+Orders_C[[#This Row],[Tax]]</f>
        <v>1182.5999999999999</v>
      </c>
      <c r="AC3936" s="9">
        <f>(Orders_C[[#This Row],[Unit_Price]]*Orders_C[[#This Row],[Quantity]])-Orders_C[[#This Row],[Discount]]+Orders_C[[#This Row],[Tax]]</f>
        <v>1182.5999999999999</v>
      </c>
      <c r="AD3936" t="str">
        <f>IF(COUNTIF(Orders_C[[#All],[Customer_ID]],Orders_C[[#This Row],[Customer_ID]])&gt;1,"Repeat","New")</f>
        <v>Repeat</v>
      </c>
      <c r="AE3936" t="str" cm="1">
        <f t="array" ref="AE3936">_xlfn.XLOOKUP(Orders_C[[#This Row],[Store_ID]],Stores_c[[#All],[Store_ID]],Stores_c[[#All],[City]])</f>
        <v>Andrewview</v>
      </c>
      <c r="AF3936" t="str" cm="1">
        <f t="array" ref="AF3936">_xlfn.XLOOKUP(Orders_C[[#This Row],[Store_ID]],Stores_c[[#All],[Store_ID]],Stores_c[[#All],[Manager_Name]])</f>
        <v>Alice Sutton</v>
      </c>
      <c r="AG3936" t="str" cm="1">
        <f t="array" ref="AG3936">_xlfn.XLOOKUP(Orders_C[[#This Row],[Store_ID]],Stores_c[[#All],[Store_ID]],Stores_c[[#All],[Store_Type]])</f>
        <v>Mall</v>
      </c>
    </row>
    <row r="3937" spans="1:33" x14ac:dyDescent="0.25">
      <c r="A3937">
        <v>7424</v>
      </c>
      <c r="B3937" s="1">
        <v>45996</v>
      </c>
      <c r="C3937" s="2">
        <v>0.61166666666666669</v>
      </c>
      <c r="D3937">
        <v>1259</v>
      </c>
      <c r="E3937">
        <v>210</v>
      </c>
      <c r="F3937">
        <v>538</v>
      </c>
      <c r="G3937">
        <v>311</v>
      </c>
      <c r="H3937">
        <v>3</v>
      </c>
      <c r="I3937">
        <v>390</v>
      </c>
      <c r="J3937">
        <v>5</v>
      </c>
      <c r="K3937">
        <v>19.5</v>
      </c>
      <c r="L3937">
        <v>1184.5</v>
      </c>
      <c r="M3937" t="s">
        <v>19</v>
      </c>
      <c r="N3937" t="s">
        <v>21</v>
      </c>
      <c r="O3937">
        <v>41</v>
      </c>
      <c r="P3937">
        <v>5</v>
      </c>
      <c r="Q3937" t="s">
        <v>1447</v>
      </c>
      <c r="R3937">
        <v>501</v>
      </c>
      <c r="S3937" s="3">
        <v>0.05</v>
      </c>
      <c r="T3937" s="6">
        <v>482.5</v>
      </c>
      <c r="U3937" t="s">
        <v>6328</v>
      </c>
      <c r="V3937">
        <v>2025</v>
      </c>
      <c r="W3937" t="s">
        <v>6331</v>
      </c>
      <c r="X3937" t="str">
        <f>_xlfn.XLOOKUP(Orders_C[[#This Row],[Product_ID]],Products_C[Product_ID],Products_C[Product_Name])</f>
        <v>Pepsi</v>
      </c>
      <c r="Y3937" t="str">
        <f>_xlfn.XLOOKUP(Orders_C[[#This Row],[Product_ID]],Products_C[Product_ID],Products_C[Category])</f>
        <v>Dessert</v>
      </c>
      <c r="Z3937" t="str">
        <f>_xlfn.XLOOKUP(Orders_C[[#This Row],[Store_ID]],Stores_c[Store_ID],Stores_c[City])</f>
        <v>East William</v>
      </c>
      <c r="AA3937" t="str">
        <f>_xlfn.XLOOKUP(Orders_C[[#This Row],[Customer_ID]],Customers_c[Customer_ID],Customers_c[Customer_Name])</f>
        <v>Cody Johnson</v>
      </c>
      <c r="AB3937" s="6">
        <f>Orders_C[[#This Row],[Quantity]]*Orders_C[[#This Row],[Unit_Price]]*(1-Orders_C[[#This Row],[Discount %]])+Orders_C[[#This Row],[Tax]]</f>
        <v>1131</v>
      </c>
      <c r="AC3937" s="9">
        <f>(Orders_C[[#This Row],[Unit_Price]]*Orders_C[[#This Row],[Quantity]])-Orders_C[[#This Row],[Discount]]+Orders_C[[#This Row],[Tax]]</f>
        <v>1184.5</v>
      </c>
      <c r="AD3937" t="str">
        <f>IF(COUNTIF(Orders_C[[#All],[Customer_ID]],Orders_C[[#This Row],[Customer_ID]])&gt;1,"Repeat","New")</f>
        <v>Repeat</v>
      </c>
      <c r="AE3937" t="str" cm="1">
        <f t="array" ref="AE3937">_xlfn.XLOOKUP(Orders_C[[#This Row],[Store_ID]],Stores_c[[#All],[Store_ID]],Stores_c[[#All],[City]])</f>
        <v>East William</v>
      </c>
      <c r="AF3937" t="str" cm="1">
        <f t="array" ref="AF3937">_xlfn.XLOOKUP(Orders_C[[#This Row],[Store_ID]],Stores_c[[#All],[Store_ID]],Stores_c[[#All],[Manager_Name]])</f>
        <v>Victoria Butler</v>
      </c>
      <c r="AG3937" t="str" cm="1">
        <f t="array" ref="AG3937">_xlfn.XLOOKUP(Orders_C[[#This Row],[Store_ID]],Stores_c[[#All],[Store_ID]],Stores_c[[#All],[Store_Type]])</f>
        <v>Drive-Thru</v>
      </c>
    </row>
    <row r="3938" spans="1:33" x14ac:dyDescent="0.25">
      <c r="A3938">
        <v>6698</v>
      </c>
      <c r="B3938" s="1">
        <v>46048</v>
      </c>
      <c r="C3938" s="2">
        <v>0.11482638888888889</v>
      </c>
      <c r="D3938">
        <v>1363</v>
      </c>
      <c r="E3938">
        <v>210</v>
      </c>
      <c r="F3938">
        <v>474</v>
      </c>
      <c r="G3938">
        <v>326</v>
      </c>
      <c r="H3938">
        <v>4</v>
      </c>
      <c r="I3938">
        <v>302</v>
      </c>
      <c r="J3938">
        <v>15</v>
      </c>
      <c r="K3938">
        <v>15.1</v>
      </c>
      <c r="L3938">
        <v>1208.0999999999999</v>
      </c>
      <c r="M3938" t="s">
        <v>18</v>
      </c>
      <c r="N3938" t="s">
        <v>21</v>
      </c>
      <c r="O3938">
        <v>35</v>
      </c>
      <c r="P3938">
        <v>1</v>
      </c>
      <c r="Q3938" t="s">
        <v>721</v>
      </c>
      <c r="R3938">
        <v>508</v>
      </c>
      <c r="S3938" s="3">
        <v>0.15</v>
      </c>
      <c r="T3938" s="6">
        <v>483.29999999999995</v>
      </c>
      <c r="U3938" t="s">
        <v>6330</v>
      </c>
      <c r="V3938">
        <v>2026</v>
      </c>
      <c r="W3938" t="s">
        <v>6329</v>
      </c>
      <c r="X3938" t="str">
        <f>_xlfn.XLOOKUP(Orders_C[[#This Row],[Product_ID]],Products_C[Product_ID],Products_C[Product_Name])</f>
        <v>Rice Bowl</v>
      </c>
      <c r="Y3938" t="str">
        <f>_xlfn.XLOOKUP(Orders_C[[#This Row],[Product_ID]],Products_C[Product_ID],Products_C[Category])</f>
        <v>Burger</v>
      </c>
      <c r="Z3938" t="str">
        <f>_xlfn.XLOOKUP(Orders_C[[#This Row],[Store_ID]],Stores_c[Store_ID],Stores_c[City])</f>
        <v>East William</v>
      </c>
      <c r="AA3938" t="str">
        <f>_xlfn.XLOOKUP(Orders_C[[#This Row],[Customer_ID]],Customers_c[Customer_ID],Customers_c[Customer_Name])</f>
        <v>Jessica Bennett</v>
      </c>
      <c r="AB3938" s="6">
        <f>Orders_C[[#This Row],[Quantity]]*Orders_C[[#This Row],[Unit_Price]]*(1-Orders_C[[#This Row],[Discount %]])+Orders_C[[#This Row],[Tax]]</f>
        <v>1041.8999999999999</v>
      </c>
      <c r="AC3938" s="9">
        <f>(Orders_C[[#This Row],[Unit_Price]]*Orders_C[[#This Row],[Quantity]])-Orders_C[[#This Row],[Discount]]+Orders_C[[#This Row],[Tax]]</f>
        <v>1208.0999999999999</v>
      </c>
      <c r="AD3938" t="str">
        <f>IF(COUNTIF(Orders_C[[#All],[Customer_ID]],Orders_C[[#This Row],[Customer_ID]])&gt;1,"Repeat","New")</f>
        <v>Repeat</v>
      </c>
      <c r="AE3938" t="str" cm="1">
        <f t="array" ref="AE3938">_xlfn.XLOOKUP(Orders_C[[#This Row],[Store_ID]],Stores_c[[#All],[Store_ID]],Stores_c[[#All],[City]])</f>
        <v>East William</v>
      </c>
      <c r="AF3938" t="str" cm="1">
        <f t="array" ref="AF3938">_xlfn.XLOOKUP(Orders_C[[#This Row],[Store_ID]],Stores_c[[#All],[Store_ID]],Stores_c[[#All],[Manager_Name]])</f>
        <v>Victoria Butler</v>
      </c>
      <c r="AG3938" t="str" cm="1">
        <f t="array" ref="AG3938">_xlfn.XLOOKUP(Orders_C[[#This Row],[Store_ID]],Stores_c[[#All],[Store_ID]],Stores_c[[#All],[Store_Type]])</f>
        <v>Drive-Thru</v>
      </c>
    </row>
    <row r="3939" spans="1:33" x14ac:dyDescent="0.25">
      <c r="A3939">
        <v>7790</v>
      </c>
      <c r="B3939" s="1">
        <v>45849</v>
      </c>
      <c r="C3939" s="2">
        <v>0.26479166666666665</v>
      </c>
      <c r="D3939">
        <v>1409</v>
      </c>
      <c r="E3939">
        <v>225</v>
      </c>
      <c r="F3939">
        <v>515</v>
      </c>
      <c r="G3939">
        <v>301</v>
      </c>
      <c r="H3939">
        <v>4</v>
      </c>
      <c r="I3939">
        <v>302</v>
      </c>
      <c r="J3939">
        <v>15</v>
      </c>
      <c r="K3939">
        <v>15.1</v>
      </c>
      <c r="L3939">
        <v>1208.0999999999999</v>
      </c>
      <c r="M3939" t="s">
        <v>18</v>
      </c>
      <c r="N3939" t="s">
        <v>23</v>
      </c>
      <c r="O3939">
        <v>27</v>
      </c>
      <c r="P3939">
        <v>4</v>
      </c>
      <c r="Q3939" t="s">
        <v>1813</v>
      </c>
      <c r="R3939">
        <v>510</v>
      </c>
      <c r="S3939" s="3">
        <v>0.15</v>
      </c>
      <c r="T3939" s="6">
        <v>483.29999999999995</v>
      </c>
      <c r="U3939" t="s">
        <v>6341</v>
      </c>
      <c r="V3939">
        <v>2025</v>
      </c>
      <c r="W3939" t="s">
        <v>6329</v>
      </c>
      <c r="X3939" t="str">
        <f>_xlfn.XLOOKUP(Orders_C[[#This Row],[Product_ID]],Products_C[Product_ID],Products_C[Product_Name])</f>
        <v>Krushers</v>
      </c>
      <c r="Y3939" t="str">
        <f>_xlfn.XLOOKUP(Orders_C[[#This Row],[Product_ID]],Products_C[Product_ID],Products_C[Category])</f>
        <v>Burger</v>
      </c>
      <c r="Z3939" t="str">
        <f>_xlfn.XLOOKUP(Orders_C[[#This Row],[Store_ID]],Stores_c[Store_ID],Stores_c[City])</f>
        <v>South Peter</v>
      </c>
      <c r="AA3939" t="str">
        <f>_xlfn.XLOOKUP(Orders_C[[#This Row],[Customer_ID]],Customers_c[Customer_ID],Customers_c[Customer_Name])</f>
        <v>Randy Ingram</v>
      </c>
      <c r="AB3939" s="6">
        <f>Orders_C[[#This Row],[Quantity]]*Orders_C[[#This Row],[Unit_Price]]*(1-Orders_C[[#This Row],[Discount %]])+Orders_C[[#This Row],[Tax]]</f>
        <v>1041.8999999999999</v>
      </c>
      <c r="AC3939" s="9">
        <f>(Orders_C[[#This Row],[Unit_Price]]*Orders_C[[#This Row],[Quantity]])-Orders_C[[#This Row],[Discount]]+Orders_C[[#This Row],[Tax]]</f>
        <v>1208.0999999999999</v>
      </c>
      <c r="AD3939" t="str">
        <f>IF(COUNTIF(Orders_C[[#All],[Customer_ID]],Orders_C[[#This Row],[Customer_ID]])&gt;1,"Repeat","New")</f>
        <v>Repeat</v>
      </c>
      <c r="AE3939" t="str" cm="1">
        <f t="array" ref="AE3939">_xlfn.XLOOKUP(Orders_C[[#This Row],[Store_ID]],Stores_c[[#All],[Store_ID]],Stores_c[[#All],[City]])</f>
        <v>South Peter</v>
      </c>
      <c r="AF3939" t="str" cm="1">
        <f t="array" ref="AF3939">_xlfn.XLOOKUP(Orders_C[[#This Row],[Store_ID]],Stores_c[[#All],[Store_ID]],Stores_c[[#All],[Manager_Name]])</f>
        <v>Gregory Lambert</v>
      </c>
      <c r="AG3939" t="str" cm="1">
        <f t="array" ref="AG3939">_xlfn.XLOOKUP(Orders_C[[#This Row],[Store_ID]],Stores_c[[#All],[Store_ID]],Stores_c[[#All],[Store_Type]])</f>
        <v>Street</v>
      </c>
    </row>
    <row r="3940" spans="1:33" x14ac:dyDescent="0.25">
      <c r="A3940">
        <v>9952</v>
      </c>
      <c r="B3940" s="1">
        <v>45853</v>
      </c>
      <c r="C3940" s="2">
        <v>0.61234953703703698</v>
      </c>
      <c r="D3940">
        <v>1275</v>
      </c>
      <c r="E3940">
        <v>217</v>
      </c>
      <c r="F3940">
        <v>427</v>
      </c>
      <c r="G3940">
        <v>317</v>
      </c>
      <c r="H3940">
        <v>4</v>
      </c>
      <c r="I3940">
        <v>293</v>
      </c>
      <c r="J3940">
        <v>0</v>
      </c>
      <c r="K3940">
        <v>14.65</v>
      </c>
      <c r="L3940">
        <v>1186.6500000000001</v>
      </c>
      <c r="M3940" t="s">
        <v>20</v>
      </c>
      <c r="N3940" t="s">
        <v>22</v>
      </c>
      <c r="O3940">
        <v>43</v>
      </c>
      <c r="P3940">
        <v>2</v>
      </c>
      <c r="Q3940" t="s">
        <v>3975</v>
      </c>
      <c r="R3940">
        <v>505</v>
      </c>
      <c r="S3940" s="3">
        <v>0</v>
      </c>
      <c r="T3940" s="6">
        <v>483.45000000000016</v>
      </c>
      <c r="U3940" t="s">
        <v>6341</v>
      </c>
      <c r="V3940">
        <v>2025</v>
      </c>
      <c r="W3940" t="s">
        <v>6331</v>
      </c>
      <c r="X3940" t="str">
        <f>_xlfn.XLOOKUP(Orders_C[[#This Row],[Product_ID]],Products_C[Product_ID],Products_C[Product_Name])</f>
        <v>Popcorn Chicken</v>
      </c>
      <c r="Y3940" t="str">
        <f>_xlfn.XLOOKUP(Orders_C[[#This Row],[Product_ID]],Products_C[Product_ID],Products_C[Category])</f>
        <v>Dessert</v>
      </c>
      <c r="Z3940" t="str">
        <f>_xlfn.XLOOKUP(Orders_C[[#This Row],[Store_ID]],Stores_c[Store_ID],Stores_c[City])</f>
        <v>West Rebecca</v>
      </c>
      <c r="AA3940" t="str">
        <f>_xlfn.XLOOKUP(Orders_C[[#This Row],[Customer_ID]],Customers_c[Customer_ID],Customers_c[Customer_Name])</f>
        <v>Daniel Hall</v>
      </c>
      <c r="AB3940" s="6">
        <f>Orders_C[[#This Row],[Quantity]]*Orders_C[[#This Row],[Unit_Price]]*(1-Orders_C[[#This Row],[Discount %]])+Orders_C[[#This Row],[Tax]]</f>
        <v>1186.6500000000001</v>
      </c>
      <c r="AC3940" s="9">
        <f>(Orders_C[[#This Row],[Unit_Price]]*Orders_C[[#This Row],[Quantity]])-Orders_C[[#This Row],[Discount]]+Orders_C[[#This Row],[Tax]]</f>
        <v>1186.6500000000001</v>
      </c>
      <c r="AD3940" t="str">
        <f>IF(COUNTIF(Orders_C[[#All],[Customer_ID]],Orders_C[[#This Row],[Customer_ID]])&gt;1,"Repeat","New")</f>
        <v>Repeat</v>
      </c>
      <c r="AE3940" t="str" cm="1">
        <f t="array" ref="AE3940">_xlfn.XLOOKUP(Orders_C[[#This Row],[Store_ID]],Stores_c[[#All],[Store_ID]],Stores_c[[#All],[City]])</f>
        <v>West Rebecca</v>
      </c>
      <c r="AF3940" t="str" cm="1">
        <f t="array" ref="AF3940">_xlfn.XLOOKUP(Orders_C[[#This Row],[Store_ID]],Stores_c[[#All],[Store_ID]],Stores_c[[#All],[Manager_Name]])</f>
        <v>Albert Smith</v>
      </c>
      <c r="AG3940" t="str" cm="1">
        <f t="array" ref="AG3940">_xlfn.XLOOKUP(Orders_C[[#This Row],[Store_ID]],Stores_c[[#All],[Store_ID]],Stores_c[[#All],[Store_Type]])</f>
        <v>Mall</v>
      </c>
    </row>
    <row r="3941" spans="1:33" x14ac:dyDescent="0.25">
      <c r="A3941">
        <v>7727</v>
      </c>
      <c r="B3941" s="1">
        <v>46034</v>
      </c>
      <c r="C3941" s="2">
        <v>0.56155092592592593</v>
      </c>
      <c r="D3941">
        <v>1577</v>
      </c>
      <c r="E3941">
        <v>209</v>
      </c>
      <c r="F3941">
        <v>541</v>
      </c>
      <c r="G3941">
        <v>301</v>
      </c>
      <c r="H3941">
        <v>3</v>
      </c>
      <c r="I3941">
        <v>387</v>
      </c>
      <c r="J3941">
        <v>0</v>
      </c>
      <c r="K3941">
        <v>19.350000000000001</v>
      </c>
      <c r="L3941">
        <v>1180.3499999999999</v>
      </c>
      <c r="M3941" t="s">
        <v>18</v>
      </c>
      <c r="N3941" t="s">
        <v>21</v>
      </c>
      <c r="O3941">
        <v>13</v>
      </c>
      <c r="P3941">
        <v>3</v>
      </c>
      <c r="Q3941" t="s">
        <v>1750</v>
      </c>
      <c r="R3941">
        <v>503</v>
      </c>
      <c r="S3941" s="3">
        <v>0</v>
      </c>
      <c r="T3941" s="6">
        <v>483.74999999999989</v>
      </c>
      <c r="U3941" t="s">
        <v>6330</v>
      </c>
      <c r="V3941">
        <v>2026</v>
      </c>
      <c r="W3941" t="s">
        <v>6333</v>
      </c>
      <c r="X3941" t="str">
        <f>_xlfn.XLOOKUP(Orders_C[[#This Row],[Product_ID]],Products_C[Product_ID],Products_C[Product_Name])</f>
        <v>Krushers</v>
      </c>
      <c r="Y3941" t="str">
        <f>_xlfn.XLOOKUP(Orders_C[[#This Row],[Product_ID]],Products_C[Product_ID],Products_C[Category])</f>
        <v>Burger</v>
      </c>
      <c r="Z3941" t="str">
        <f>_xlfn.XLOOKUP(Orders_C[[#This Row],[Store_ID]],Stores_c[Store_ID],Stores_c[City])</f>
        <v>Reidberg</v>
      </c>
      <c r="AA3941" t="str">
        <f>_xlfn.XLOOKUP(Orders_C[[#This Row],[Customer_ID]],Customers_c[Customer_ID],Customers_c[Customer_Name])</f>
        <v>John Kerr</v>
      </c>
      <c r="AB3941" s="6">
        <f>Orders_C[[#This Row],[Quantity]]*Orders_C[[#This Row],[Unit_Price]]*(1-Orders_C[[#This Row],[Discount %]])+Orders_C[[#This Row],[Tax]]</f>
        <v>1180.3499999999999</v>
      </c>
      <c r="AC3941" s="9">
        <f>(Orders_C[[#This Row],[Unit_Price]]*Orders_C[[#This Row],[Quantity]])-Orders_C[[#This Row],[Discount]]+Orders_C[[#This Row],[Tax]]</f>
        <v>1180.3499999999999</v>
      </c>
      <c r="AD3941" t="str">
        <f>IF(COUNTIF(Orders_C[[#All],[Customer_ID]],Orders_C[[#This Row],[Customer_ID]])&gt;1,"Repeat","New")</f>
        <v>Repeat</v>
      </c>
      <c r="AE3941" t="str" cm="1">
        <f t="array" ref="AE3941">_xlfn.XLOOKUP(Orders_C[[#This Row],[Store_ID]],Stores_c[[#All],[Store_ID]],Stores_c[[#All],[City]])</f>
        <v>Reidberg</v>
      </c>
      <c r="AF3941" t="str" cm="1">
        <f t="array" ref="AF3941">_xlfn.XLOOKUP(Orders_C[[#This Row],[Store_ID]],Stores_c[[#All],[Store_ID]],Stores_c[[#All],[Manager_Name]])</f>
        <v>Jeffrey Horn</v>
      </c>
      <c r="AG3941" t="str" cm="1">
        <f t="array" ref="AG3941">_xlfn.XLOOKUP(Orders_C[[#This Row],[Store_ID]],Stores_c[[#All],[Store_ID]],Stores_c[[#All],[Store_Type]])</f>
        <v>Drive-Thru</v>
      </c>
    </row>
    <row r="3942" spans="1:33" x14ac:dyDescent="0.25">
      <c r="A3942">
        <v>7037</v>
      </c>
      <c r="B3942" s="1">
        <v>46031</v>
      </c>
      <c r="C3942" s="2">
        <v>0.81687500000000002</v>
      </c>
      <c r="D3942">
        <v>1214</v>
      </c>
      <c r="E3942">
        <v>207</v>
      </c>
      <c r="F3942">
        <v>455</v>
      </c>
      <c r="G3942">
        <v>314</v>
      </c>
      <c r="H3942">
        <v>3</v>
      </c>
      <c r="I3942">
        <v>391</v>
      </c>
      <c r="J3942">
        <v>5</v>
      </c>
      <c r="K3942">
        <v>19.55</v>
      </c>
      <c r="L3942">
        <v>1187.55</v>
      </c>
      <c r="M3942" t="s">
        <v>19</v>
      </c>
      <c r="N3942" t="s">
        <v>22</v>
      </c>
      <c r="O3942">
        <v>20</v>
      </c>
      <c r="P3942">
        <v>3</v>
      </c>
      <c r="Q3942" t="s">
        <v>1060</v>
      </c>
      <c r="R3942">
        <v>505</v>
      </c>
      <c r="S3942" s="3">
        <v>0.05</v>
      </c>
      <c r="T3942" s="6">
        <v>483.75</v>
      </c>
      <c r="U3942" t="s">
        <v>6330</v>
      </c>
      <c r="V3942">
        <v>2026</v>
      </c>
      <c r="W3942" t="s">
        <v>6333</v>
      </c>
      <c r="X3942" t="str">
        <f>_xlfn.XLOOKUP(Orders_C[[#This Row],[Product_ID]],Products_C[Product_ID],Products_C[Product_Name])</f>
        <v>Wrap</v>
      </c>
      <c r="Y3942" t="str">
        <f>_xlfn.XLOOKUP(Orders_C[[#This Row],[Product_ID]],Products_C[Product_ID],Products_C[Category])</f>
        <v>Burger</v>
      </c>
      <c r="Z3942" t="str">
        <f>_xlfn.XLOOKUP(Orders_C[[#This Row],[Store_ID]],Stores_c[Store_ID],Stores_c[City])</f>
        <v>Christineton</v>
      </c>
      <c r="AA3942" t="str">
        <f>_xlfn.XLOOKUP(Orders_C[[#This Row],[Customer_ID]],Customers_c[Customer_ID],Customers_c[Customer_Name])</f>
        <v>Kelsey Santiago</v>
      </c>
      <c r="AB3942" s="6">
        <f>Orders_C[[#This Row],[Quantity]]*Orders_C[[#This Row],[Unit_Price]]*(1-Orders_C[[#This Row],[Discount %]])+Orders_C[[#This Row],[Tax]]</f>
        <v>1133.8999999999999</v>
      </c>
      <c r="AC3942" s="9">
        <f>(Orders_C[[#This Row],[Unit_Price]]*Orders_C[[#This Row],[Quantity]])-Orders_C[[#This Row],[Discount]]+Orders_C[[#This Row],[Tax]]</f>
        <v>1187.55</v>
      </c>
      <c r="AD3942" t="str">
        <f>IF(COUNTIF(Orders_C[[#All],[Customer_ID]],Orders_C[[#This Row],[Customer_ID]])&gt;1,"Repeat","New")</f>
        <v>Repeat</v>
      </c>
      <c r="AE3942" t="str" cm="1">
        <f t="array" ref="AE3942">_xlfn.XLOOKUP(Orders_C[[#This Row],[Store_ID]],Stores_c[[#All],[Store_ID]],Stores_c[[#All],[City]])</f>
        <v>Christineton</v>
      </c>
      <c r="AF3942" t="str" cm="1">
        <f t="array" ref="AF3942">_xlfn.XLOOKUP(Orders_C[[#This Row],[Store_ID]],Stores_c[[#All],[Store_ID]],Stores_c[[#All],[Manager_Name]])</f>
        <v>Dr. William Hubbard MD</v>
      </c>
      <c r="AG3942" t="str" cm="1">
        <f t="array" ref="AG3942">_xlfn.XLOOKUP(Orders_C[[#This Row],[Store_ID]],Stores_c[[#All],[Store_ID]],Stores_c[[#All],[Store_Type]])</f>
        <v>Street</v>
      </c>
    </row>
    <row r="3943" spans="1:33" x14ac:dyDescent="0.25">
      <c r="A3943">
        <v>7634</v>
      </c>
      <c r="B3943" s="1">
        <v>46030</v>
      </c>
      <c r="C3943" s="2">
        <v>0.89597222222222217</v>
      </c>
      <c r="D3943">
        <v>1221</v>
      </c>
      <c r="E3943">
        <v>223</v>
      </c>
      <c r="F3943">
        <v>419</v>
      </c>
      <c r="G3943">
        <v>336</v>
      </c>
      <c r="H3943">
        <v>3</v>
      </c>
      <c r="I3943">
        <v>391</v>
      </c>
      <c r="J3943">
        <v>5</v>
      </c>
      <c r="K3943">
        <v>19.55</v>
      </c>
      <c r="L3943">
        <v>1187.55</v>
      </c>
      <c r="M3943" t="s">
        <v>20</v>
      </c>
      <c r="N3943" t="s">
        <v>23</v>
      </c>
      <c r="O3943">
        <v>30</v>
      </c>
      <c r="P3943">
        <v>2</v>
      </c>
      <c r="Q3943" t="s">
        <v>1657</v>
      </c>
      <c r="R3943">
        <v>501</v>
      </c>
      <c r="S3943" s="3">
        <v>0.05</v>
      </c>
      <c r="T3943" s="6">
        <v>483.75</v>
      </c>
      <c r="U3943" t="s">
        <v>6330</v>
      </c>
      <c r="V3943">
        <v>2026</v>
      </c>
      <c r="W3943" t="s">
        <v>6329</v>
      </c>
      <c r="X3943" t="str">
        <f>_xlfn.XLOOKUP(Orders_C[[#This Row],[Product_ID]],Products_C[Product_ID],Products_C[Product_Name])</f>
        <v>Chicken Bucket</v>
      </c>
      <c r="Y3943" t="str">
        <f>_xlfn.XLOOKUP(Orders_C[[#This Row],[Product_ID]],Products_C[Product_ID],Products_C[Category])</f>
        <v>Dessert</v>
      </c>
      <c r="Z3943" t="str">
        <f>_xlfn.XLOOKUP(Orders_C[[#This Row],[Store_ID]],Stores_c[Store_ID],Stores_c[City])</f>
        <v>Chambershaven</v>
      </c>
      <c r="AA3943" t="str">
        <f>_xlfn.XLOOKUP(Orders_C[[#This Row],[Customer_ID]],Customers_c[Customer_ID],Customers_c[Customer_Name])</f>
        <v>Katrina Baker</v>
      </c>
      <c r="AB3943" s="6">
        <f>Orders_C[[#This Row],[Quantity]]*Orders_C[[#This Row],[Unit_Price]]*(1-Orders_C[[#This Row],[Discount %]])+Orders_C[[#This Row],[Tax]]</f>
        <v>1133.8999999999999</v>
      </c>
      <c r="AC3943" s="9">
        <f>(Orders_C[[#This Row],[Unit_Price]]*Orders_C[[#This Row],[Quantity]])-Orders_C[[#This Row],[Discount]]+Orders_C[[#This Row],[Tax]]</f>
        <v>1187.55</v>
      </c>
      <c r="AD3943" t="str">
        <f>IF(COUNTIF(Orders_C[[#All],[Customer_ID]],Orders_C[[#This Row],[Customer_ID]])&gt;1,"Repeat","New")</f>
        <v>Repeat</v>
      </c>
      <c r="AE3943" t="str" cm="1">
        <f t="array" ref="AE3943">_xlfn.XLOOKUP(Orders_C[[#This Row],[Store_ID]],Stores_c[[#All],[Store_ID]],Stores_c[[#All],[City]])</f>
        <v>Chambershaven</v>
      </c>
      <c r="AF3943" t="str" cm="1">
        <f t="array" ref="AF3943">_xlfn.XLOOKUP(Orders_C[[#This Row],[Store_ID]],Stores_c[[#All],[Store_ID]],Stores_c[[#All],[Manager_Name]])</f>
        <v>Virginia Webster</v>
      </c>
      <c r="AG3943" t="str" cm="1">
        <f t="array" ref="AG3943">_xlfn.XLOOKUP(Orders_C[[#This Row],[Store_ID]],Stores_c[[#All],[Store_ID]],Stores_c[[#All],[Store_Type]])</f>
        <v>Street</v>
      </c>
    </row>
    <row r="3944" spans="1:33" x14ac:dyDescent="0.25">
      <c r="A3944">
        <v>7930</v>
      </c>
      <c r="B3944" s="1">
        <v>45780</v>
      </c>
      <c r="C3944" s="2">
        <v>0.9021527777777778</v>
      </c>
      <c r="D3944">
        <v>1022</v>
      </c>
      <c r="E3944">
        <v>202</v>
      </c>
      <c r="F3944">
        <v>474</v>
      </c>
      <c r="G3944">
        <v>332</v>
      </c>
      <c r="H3944">
        <v>3</v>
      </c>
      <c r="I3944">
        <v>391</v>
      </c>
      <c r="J3944">
        <v>5</v>
      </c>
      <c r="K3944">
        <v>19.55</v>
      </c>
      <c r="L3944">
        <v>1187.55</v>
      </c>
      <c r="M3944" t="s">
        <v>18</v>
      </c>
      <c r="N3944" t="s">
        <v>21</v>
      </c>
      <c r="O3944">
        <v>51</v>
      </c>
      <c r="P3944">
        <v>5</v>
      </c>
      <c r="Q3944" t="s">
        <v>1953</v>
      </c>
      <c r="R3944">
        <v>505</v>
      </c>
      <c r="S3944" s="3">
        <v>0.05</v>
      </c>
      <c r="T3944" s="6">
        <v>483.75</v>
      </c>
      <c r="U3944" t="s">
        <v>6339</v>
      </c>
      <c r="V3944">
        <v>2025</v>
      </c>
      <c r="W3944" t="s">
        <v>6331</v>
      </c>
      <c r="X3944" t="str">
        <f>_xlfn.XLOOKUP(Orders_C[[#This Row],[Product_ID]],Products_C[Product_ID],Products_C[Product_Name])</f>
        <v>Zinger Burger</v>
      </c>
      <c r="Y3944" t="str">
        <f>_xlfn.XLOOKUP(Orders_C[[#This Row],[Product_ID]],Products_C[Product_ID],Products_C[Category])</f>
        <v>Beverage</v>
      </c>
      <c r="Z3944" t="str">
        <f>_xlfn.XLOOKUP(Orders_C[[#This Row],[Store_ID]],Stores_c[Store_ID],Stores_c[City])</f>
        <v>Rebekahside</v>
      </c>
      <c r="AA3944" t="str">
        <f>_xlfn.XLOOKUP(Orders_C[[#This Row],[Customer_ID]],Customers_c[Customer_ID],Customers_c[Customer_Name])</f>
        <v>Shelby Lewis</v>
      </c>
      <c r="AB3944" s="6">
        <f>Orders_C[[#This Row],[Quantity]]*Orders_C[[#This Row],[Unit_Price]]*(1-Orders_C[[#This Row],[Discount %]])+Orders_C[[#This Row],[Tax]]</f>
        <v>1133.8999999999999</v>
      </c>
      <c r="AC3944" s="9">
        <f>(Orders_C[[#This Row],[Unit_Price]]*Orders_C[[#This Row],[Quantity]])-Orders_C[[#This Row],[Discount]]+Orders_C[[#This Row],[Tax]]</f>
        <v>1187.55</v>
      </c>
      <c r="AD3944" t="str">
        <f>IF(COUNTIF(Orders_C[[#All],[Customer_ID]],Orders_C[[#This Row],[Customer_ID]])&gt;1,"Repeat","New")</f>
        <v>Repeat</v>
      </c>
      <c r="AE3944" t="str" cm="1">
        <f t="array" ref="AE3944">_xlfn.XLOOKUP(Orders_C[[#This Row],[Store_ID]],Stores_c[[#All],[Store_ID]],Stores_c[[#All],[City]])</f>
        <v>Rebekahside</v>
      </c>
      <c r="AF3944" t="str" cm="1">
        <f t="array" ref="AF3944">_xlfn.XLOOKUP(Orders_C[[#This Row],[Store_ID]],Stores_c[[#All],[Store_ID]],Stores_c[[#All],[Manager_Name]])</f>
        <v>Mark Ray</v>
      </c>
      <c r="AG3944" t="str" cm="1">
        <f t="array" ref="AG3944">_xlfn.XLOOKUP(Orders_C[[#This Row],[Store_ID]],Stores_c[[#All],[Store_ID]],Stores_c[[#All],[Store_Type]])</f>
        <v>Drive-Thru</v>
      </c>
    </row>
    <row r="3945" spans="1:33" x14ac:dyDescent="0.25">
      <c r="A3945">
        <v>8888</v>
      </c>
      <c r="B3945" s="1">
        <v>45721</v>
      </c>
      <c r="C3945" s="2">
        <v>0.76159722222222226</v>
      </c>
      <c r="D3945">
        <v>1646</v>
      </c>
      <c r="E3945">
        <v>224</v>
      </c>
      <c r="F3945">
        <v>541</v>
      </c>
      <c r="G3945">
        <v>338</v>
      </c>
      <c r="H3945">
        <v>3</v>
      </c>
      <c r="I3945">
        <v>395</v>
      </c>
      <c r="J3945">
        <v>10</v>
      </c>
      <c r="K3945">
        <v>19.75</v>
      </c>
      <c r="L3945">
        <v>1194.75</v>
      </c>
      <c r="M3945" t="s">
        <v>20</v>
      </c>
      <c r="N3945" t="s">
        <v>21</v>
      </c>
      <c r="O3945">
        <v>59</v>
      </c>
      <c r="P3945">
        <v>2</v>
      </c>
      <c r="Q3945" t="s">
        <v>2911</v>
      </c>
      <c r="R3945">
        <v>503</v>
      </c>
      <c r="S3945" s="3">
        <v>0.1</v>
      </c>
      <c r="T3945" s="6">
        <v>483.75</v>
      </c>
      <c r="U3945" t="s">
        <v>6334</v>
      </c>
      <c r="V3945">
        <v>2025</v>
      </c>
      <c r="W3945" t="s">
        <v>6331</v>
      </c>
      <c r="X3945" t="str">
        <f>_xlfn.XLOOKUP(Orders_C[[#This Row],[Product_ID]],Products_C[Product_ID],Products_C[Product_Name])</f>
        <v>Chicken Wings</v>
      </c>
      <c r="Y3945" t="str">
        <f>_xlfn.XLOOKUP(Orders_C[[#This Row],[Product_ID]],Products_C[Product_ID],Products_C[Category])</f>
        <v>Burger</v>
      </c>
      <c r="Z3945" t="str">
        <f>_xlfn.XLOOKUP(Orders_C[[#This Row],[Store_ID]],Stores_c[Store_ID],Stores_c[City])</f>
        <v>Valdezton</v>
      </c>
      <c r="AA3945" t="str">
        <f>_xlfn.XLOOKUP(Orders_C[[#This Row],[Customer_ID]],Customers_c[Customer_ID],Customers_c[Customer_Name])</f>
        <v>Shelby Bailey</v>
      </c>
      <c r="AB3945" s="6">
        <f>Orders_C[[#This Row],[Quantity]]*Orders_C[[#This Row],[Unit_Price]]*(1-Orders_C[[#This Row],[Discount %]])+Orders_C[[#This Row],[Tax]]</f>
        <v>1086.25</v>
      </c>
      <c r="AC3945" s="9">
        <f>(Orders_C[[#This Row],[Unit_Price]]*Orders_C[[#This Row],[Quantity]])-Orders_C[[#This Row],[Discount]]+Orders_C[[#This Row],[Tax]]</f>
        <v>1194.75</v>
      </c>
      <c r="AD3945" t="str">
        <f>IF(COUNTIF(Orders_C[[#All],[Customer_ID]],Orders_C[[#This Row],[Customer_ID]])&gt;1,"Repeat","New")</f>
        <v>Repeat</v>
      </c>
      <c r="AE3945" t="str" cm="1">
        <f t="array" ref="AE3945">_xlfn.XLOOKUP(Orders_C[[#This Row],[Store_ID]],Stores_c[[#All],[Store_ID]],Stores_c[[#All],[City]])</f>
        <v>Valdezton</v>
      </c>
      <c r="AF3945" t="str" cm="1">
        <f t="array" ref="AF3945">_xlfn.XLOOKUP(Orders_C[[#This Row],[Store_ID]],Stores_c[[#All],[Store_ID]],Stores_c[[#All],[Manager_Name]])</f>
        <v>John Rodriguez</v>
      </c>
      <c r="AG3945" t="str" cm="1">
        <f t="array" ref="AG3945">_xlfn.XLOOKUP(Orders_C[[#This Row],[Store_ID]],Stores_c[[#All],[Store_ID]],Stores_c[[#All],[Store_Type]])</f>
        <v>Street</v>
      </c>
    </row>
    <row r="3946" spans="1:33" x14ac:dyDescent="0.25">
      <c r="A3946">
        <v>6976</v>
      </c>
      <c r="B3946" s="1">
        <v>45730</v>
      </c>
      <c r="C3946" s="2">
        <v>0.71946759259259263</v>
      </c>
      <c r="D3946">
        <v>1982</v>
      </c>
      <c r="E3946">
        <v>208</v>
      </c>
      <c r="F3946">
        <v>523</v>
      </c>
      <c r="G3946">
        <v>304</v>
      </c>
      <c r="H3946">
        <v>3</v>
      </c>
      <c r="I3946">
        <v>399</v>
      </c>
      <c r="J3946">
        <v>15</v>
      </c>
      <c r="K3946">
        <v>19.95</v>
      </c>
      <c r="L3946">
        <v>1201.95</v>
      </c>
      <c r="M3946" t="s">
        <v>19</v>
      </c>
      <c r="N3946" t="s">
        <v>23</v>
      </c>
      <c r="O3946">
        <v>17</v>
      </c>
      <c r="P3946">
        <v>3</v>
      </c>
      <c r="Q3946" t="s">
        <v>999</v>
      </c>
      <c r="R3946">
        <v>510</v>
      </c>
      <c r="S3946" s="3">
        <v>0.15</v>
      </c>
      <c r="T3946" s="6">
        <v>483.75000000000011</v>
      </c>
      <c r="U3946" t="s">
        <v>6334</v>
      </c>
      <c r="V3946">
        <v>2025</v>
      </c>
      <c r="W3946" t="s">
        <v>6333</v>
      </c>
      <c r="X3946" t="str">
        <f>_xlfn.XLOOKUP(Orders_C[[#This Row],[Product_ID]],Products_C[Product_ID],Products_C[Product_Name])</f>
        <v>Veg Burger</v>
      </c>
      <c r="Y3946" t="str">
        <f>_xlfn.XLOOKUP(Orders_C[[#This Row],[Product_ID]],Products_C[Product_ID],Products_C[Category])</f>
        <v>Burger</v>
      </c>
      <c r="Z3946" t="str">
        <f>_xlfn.XLOOKUP(Orders_C[[#This Row],[Store_ID]],Stores_c[Store_ID],Stores_c[City])</f>
        <v>Tracyview</v>
      </c>
      <c r="AA3946" t="str">
        <f>_xlfn.XLOOKUP(Orders_C[[#This Row],[Customer_ID]],Customers_c[Customer_ID],Customers_c[Customer_Name])</f>
        <v>Brian Rodriguez</v>
      </c>
      <c r="AB3946" s="6">
        <f>Orders_C[[#This Row],[Quantity]]*Orders_C[[#This Row],[Unit_Price]]*(1-Orders_C[[#This Row],[Discount %]])+Orders_C[[#This Row],[Tax]]</f>
        <v>1037.3999999999999</v>
      </c>
      <c r="AC3946" s="9">
        <f>(Orders_C[[#This Row],[Unit_Price]]*Orders_C[[#This Row],[Quantity]])-Orders_C[[#This Row],[Discount]]+Orders_C[[#This Row],[Tax]]</f>
        <v>1201.95</v>
      </c>
      <c r="AD3946" t="str">
        <f>IF(COUNTIF(Orders_C[[#All],[Customer_ID]],Orders_C[[#This Row],[Customer_ID]])&gt;1,"Repeat","New")</f>
        <v>Repeat</v>
      </c>
      <c r="AE3946" t="str" cm="1">
        <f t="array" ref="AE3946">_xlfn.XLOOKUP(Orders_C[[#This Row],[Store_ID]],Stores_c[[#All],[Store_ID]],Stores_c[[#All],[City]])</f>
        <v>Tracyview</v>
      </c>
      <c r="AF3946" t="str" cm="1">
        <f t="array" ref="AF3946">_xlfn.XLOOKUP(Orders_C[[#This Row],[Store_ID]],Stores_c[[#All],[Store_ID]],Stores_c[[#All],[Manager_Name]])</f>
        <v>Jeremiah Lee</v>
      </c>
      <c r="AG3946" t="str" cm="1">
        <f t="array" ref="AG3946">_xlfn.XLOOKUP(Orders_C[[#This Row],[Store_ID]],Stores_c[[#All],[Store_ID]],Stores_c[[#All],[Store_Type]])</f>
        <v>Mall</v>
      </c>
    </row>
    <row r="3947" spans="1:33" x14ac:dyDescent="0.25">
      <c r="A3947">
        <v>10604</v>
      </c>
      <c r="B3947" s="1">
        <v>45713</v>
      </c>
      <c r="C3947" s="2">
        <v>0.3067361111111111</v>
      </c>
      <c r="D3947">
        <v>1797</v>
      </c>
      <c r="E3947">
        <v>212</v>
      </c>
      <c r="F3947">
        <v>437</v>
      </c>
      <c r="G3947">
        <v>331</v>
      </c>
      <c r="H3947">
        <v>4</v>
      </c>
      <c r="I3947">
        <v>303</v>
      </c>
      <c r="J3947">
        <v>15</v>
      </c>
      <c r="K3947">
        <v>15.15</v>
      </c>
      <c r="L3947">
        <v>1212.1500000000001</v>
      </c>
      <c r="M3947" t="s">
        <v>19</v>
      </c>
      <c r="N3947" t="s">
        <v>23</v>
      </c>
      <c r="O3947">
        <v>45</v>
      </c>
      <c r="P3947">
        <v>2</v>
      </c>
      <c r="Q3947" t="s">
        <v>4627</v>
      </c>
      <c r="R3947">
        <v>508</v>
      </c>
      <c r="S3947" s="3">
        <v>0.15</v>
      </c>
      <c r="T3947" s="6">
        <v>484.95000000000016</v>
      </c>
      <c r="U3947" t="s">
        <v>6338</v>
      </c>
      <c r="V3947">
        <v>2025</v>
      </c>
      <c r="W3947" t="s">
        <v>6331</v>
      </c>
      <c r="X3947" t="str">
        <f>_xlfn.XLOOKUP(Orders_C[[#This Row],[Product_ID]],Products_C[Product_ID],Products_C[Product_Name])</f>
        <v>Chicken Bucket</v>
      </c>
      <c r="Y3947" t="str">
        <f>_xlfn.XLOOKUP(Orders_C[[#This Row],[Product_ID]],Products_C[Product_ID],Products_C[Category])</f>
        <v>Beverage</v>
      </c>
      <c r="Z3947" t="str">
        <f>_xlfn.XLOOKUP(Orders_C[[#This Row],[Store_ID]],Stores_c[Store_ID],Stores_c[City])</f>
        <v>Andrewview</v>
      </c>
      <c r="AA3947" t="str">
        <f>_xlfn.XLOOKUP(Orders_C[[#This Row],[Customer_ID]],Customers_c[Customer_ID],Customers_c[Customer_Name])</f>
        <v>Donald Brennan</v>
      </c>
      <c r="AB3947" s="6">
        <f>Orders_C[[#This Row],[Quantity]]*Orders_C[[#This Row],[Unit_Price]]*(1-Orders_C[[#This Row],[Discount %]])+Orders_C[[#This Row],[Tax]]</f>
        <v>1045.3500000000001</v>
      </c>
      <c r="AC3947" s="9">
        <f>(Orders_C[[#This Row],[Unit_Price]]*Orders_C[[#This Row],[Quantity]])-Orders_C[[#This Row],[Discount]]+Orders_C[[#This Row],[Tax]]</f>
        <v>1212.1500000000001</v>
      </c>
      <c r="AD3947" t="str">
        <f>IF(COUNTIF(Orders_C[[#All],[Customer_ID]],Orders_C[[#This Row],[Customer_ID]])&gt;1,"Repeat","New")</f>
        <v>Repeat</v>
      </c>
      <c r="AE3947" t="str" cm="1">
        <f t="array" ref="AE3947">_xlfn.XLOOKUP(Orders_C[[#This Row],[Store_ID]],Stores_c[[#All],[Store_ID]],Stores_c[[#All],[City]])</f>
        <v>Andrewview</v>
      </c>
      <c r="AF3947" t="str" cm="1">
        <f t="array" ref="AF3947">_xlfn.XLOOKUP(Orders_C[[#This Row],[Store_ID]],Stores_c[[#All],[Store_ID]],Stores_c[[#All],[Manager_Name]])</f>
        <v>Alice Sutton</v>
      </c>
      <c r="AG3947" t="str" cm="1">
        <f t="array" ref="AG3947">_xlfn.XLOOKUP(Orders_C[[#This Row],[Store_ID]],Stores_c[[#All],[Store_ID]],Stores_c[[#All],[Store_Type]])</f>
        <v>Mall</v>
      </c>
    </row>
    <row r="3948" spans="1:33" x14ac:dyDescent="0.25">
      <c r="A3948">
        <v>10975</v>
      </c>
      <c r="B3948" s="1">
        <v>46026</v>
      </c>
      <c r="C3948" s="2">
        <v>0.24828703703703703</v>
      </c>
      <c r="D3948">
        <v>1877</v>
      </c>
      <c r="E3948">
        <v>202</v>
      </c>
      <c r="F3948">
        <v>455</v>
      </c>
      <c r="G3948">
        <v>308</v>
      </c>
      <c r="H3948">
        <v>4</v>
      </c>
      <c r="I3948">
        <v>303</v>
      </c>
      <c r="J3948">
        <v>15</v>
      </c>
      <c r="K3948">
        <v>15.15</v>
      </c>
      <c r="L3948">
        <v>1212.1500000000001</v>
      </c>
      <c r="M3948" t="s">
        <v>18</v>
      </c>
      <c r="N3948" t="s">
        <v>22</v>
      </c>
      <c r="O3948">
        <v>47</v>
      </c>
      <c r="P3948">
        <v>3</v>
      </c>
      <c r="Q3948" t="s">
        <v>4998</v>
      </c>
      <c r="R3948">
        <v>503</v>
      </c>
      <c r="S3948" s="3">
        <v>0.15</v>
      </c>
      <c r="T3948" s="6">
        <v>484.95000000000016</v>
      </c>
      <c r="U3948" t="s">
        <v>6330</v>
      </c>
      <c r="V3948">
        <v>2026</v>
      </c>
      <c r="W3948" t="s">
        <v>6331</v>
      </c>
      <c r="X3948" t="str">
        <f>_xlfn.XLOOKUP(Orders_C[[#This Row],[Product_ID]],Products_C[Product_ID],Products_C[Product_Name])</f>
        <v>Zinger Burger</v>
      </c>
      <c r="Y3948" t="str">
        <f>_xlfn.XLOOKUP(Orders_C[[#This Row],[Product_ID]],Products_C[Product_ID],Products_C[Category])</f>
        <v>Beverage</v>
      </c>
      <c r="Z3948" t="str">
        <f>_xlfn.XLOOKUP(Orders_C[[#This Row],[Store_ID]],Stores_c[Store_ID],Stores_c[City])</f>
        <v>Rebekahside</v>
      </c>
      <c r="AA3948" t="str">
        <f>_xlfn.XLOOKUP(Orders_C[[#This Row],[Customer_ID]],Customers_c[Customer_ID],Customers_c[Customer_Name])</f>
        <v>Ashley Kelly</v>
      </c>
      <c r="AB3948" s="6">
        <f>Orders_C[[#This Row],[Quantity]]*Orders_C[[#This Row],[Unit_Price]]*(1-Orders_C[[#This Row],[Discount %]])+Orders_C[[#This Row],[Tax]]</f>
        <v>1045.3500000000001</v>
      </c>
      <c r="AC3948" s="9">
        <f>(Orders_C[[#This Row],[Unit_Price]]*Orders_C[[#This Row],[Quantity]])-Orders_C[[#This Row],[Discount]]+Orders_C[[#This Row],[Tax]]</f>
        <v>1212.1500000000001</v>
      </c>
      <c r="AD3948" t="str">
        <f>IF(COUNTIF(Orders_C[[#All],[Customer_ID]],Orders_C[[#This Row],[Customer_ID]])&gt;1,"Repeat","New")</f>
        <v>Repeat</v>
      </c>
      <c r="AE3948" t="str" cm="1">
        <f t="array" ref="AE3948">_xlfn.XLOOKUP(Orders_C[[#This Row],[Store_ID]],Stores_c[[#All],[Store_ID]],Stores_c[[#All],[City]])</f>
        <v>Rebekahside</v>
      </c>
      <c r="AF3948" t="str" cm="1">
        <f t="array" ref="AF3948">_xlfn.XLOOKUP(Orders_C[[#This Row],[Store_ID]],Stores_c[[#All],[Store_ID]],Stores_c[[#All],[Manager_Name]])</f>
        <v>Mark Ray</v>
      </c>
      <c r="AG3948" t="str" cm="1">
        <f t="array" ref="AG3948">_xlfn.XLOOKUP(Orders_C[[#This Row],[Store_ID]],Stores_c[[#All],[Store_ID]],Stores_c[[#All],[Store_Type]])</f>
        <v>Drive-Thru</v>
      </c>
    </row>
    <row r="3949" spans="1:33" x14ac:dyDescent="0.25">
      <c r="A3949">
        <v>8286</v>
      </c>
      <c r="B3949" s="1">
        <v>45753</v>
      </c>
      <c r="C3949" s="2">
        <v>0.62179398148148146</v>
      </c>
      <c r="D3949">
        <v>1877</v>
      </c>
      <c r="E3949">
        <v>225</v>
      </c>
      <c r="F3949">
        <v>531</v>
      </c>
      <c r="G3949">
        <v>322</v>
      </c>
      <c r="H3949">
        <v>3</v>
      </c>
      <c r="I3949">
        <v>392</v>
      </c>
      <c r="J3949">
        <v>5</v>
      </c>
      <c r="K3949">
        <v>19.600000000000001</v>
      </c>
      <c r="L3949">
        <v>1190.5999999999999</v>
      </c>
      <c r="M3949" t="s">
        <v>19</v>
      </c>
      <c r="N3949" t="s">
        <v>23</v>
      </c>
      <c r="O3949">
        <v>51</v>
      </c>
      <c r="P3949">
        <v>1</v>
      </c>
      <c r="Q3949" t="s">
        <v>2309</v>
      </c>
      <c r="R3949">
        <v>509</v>
      </c>
      <c r="S3949" s="3">
        <v>0.05</v>
      </c>
      <c r="T3949" s="6">
        <v>484.99999999999989</v>
      </c>
      <c r="U3949" t="s">
        <v>6337</v>
      </c>
      <c r="V3949">
        <v>2025</v>
      </c>
      <c r="W3949" t="s">
        <v>6331</v>
      </c>
      <c r="X3949" t="str">
        <f>_xlfn.XLOOKUP(Orders_C[[#This Row],[Product_ID]],Products_C[Product_ID],Products_C[Product_Name])</f>
        <v>Veg Burger</v>
      </c>
      <c r="Y3949" t="str">
        <f>_xlfn.XLOOKUP(Orders_C[[#This Row],[Product_ID]],Products_C[Product_ID],Products_C[Category])</f>
        <v>Burger</v>
      </c>
      <c r="Z3949" t="str">
        <f>_xlfn.XLOOKUP(Orders_C[[#This Row],[Store_ID]],Stores_c[Store_ID],Stores_c[City])</f>
        <v>South Peter</v>
      </c>
      <c r="AA3949" t="str">
        <f>_xlfn.XLOOKUP(Orders_C[[#This Row],[Customer_ID]],Customers_c[Customer_ID],Customers_c[Customer_Name])</f>
        <v>Ashley Kelly</v>
      </c>
      <c r="AB3949" s="6">
        <f>Orders_C[[#This Row],[Quantity]]*Orders_C[[#This Row],[Unit_Price]]*(1-Orders_C[[#This Row],[Discount %]])+Orders_C[[#This Row],[Tax]]</f>
        <v>1136.8</v>
      </c>
      <c r="AC3949" s="9">
        <f>(Orders_C[[#This Row],[Unit_Price]]*Orders_C[[#This Row],[Quantity]])-Orders_C[[#This Row],[Discount]]+Orders_C[[#This Row],[Tax]]</f>
        <v>1190.5999999999999</v>
      </c>
      <c r="AD3949" t="str">
        <f>IF(COUNTIF(Orders_C[[#All],[Customer_ID]],Orders_C[[#This Row],[Customer_ID]])&gt;1,"Repeat","New")</f>
        <v>Repeat</v>
      </c>
      <c r="AE3949" t="str" cm="1">
        <f t="array" ref="AE3949">_xlfn.XLOOKUP(Orders_C[[#This Row],[Store_ID]],Stores_c[[#All],[Store_ID]],Stores_c[[#All],[City]])</f>
        <v>South Peter</v>
      </c>
      <c r="AF3949" t="str" cm="1">
        <f t="array" ref="AF3949">_xlfn.XLOOKUP(Orders_C[[#This Row],[Store_ID]],Stores_c[[#All],[Store_ID]],Stores_c[[#All],[Manager_Name]])</f>
        <v>Gregory Lambert</v>
      </c>
      <c r="AG3949" t="str" cm="1">
        <f t="array" ref="AG3949">_xlfn.XLOOKUP(Orders_C[[#This Row],[Store_ID]],Stores_c[[#All],[Store_ID]],Stores_c[[#All],[Store_Type]])</f>
        <v>Street</v>
      </c>
    </row>
    <row r="3950" spans="1:33" x14ac:dyDescent="0.25">
      <c r="A3950">
        <v>6268</v>
      </c>
      <c r="B3950" s="1">
        <v>45915</v>
      </c>
      <c r="C3950" s="2">
        <v>0.23144675925925925</v>
      </c>
      <c r="D3950">
        <v>1213</v>
      </c>
      <c r="E3950">
        <v>219</v>
      </c>
      <c r="F3950">
        <v>521</v>
      </c>
      <c r="G3950">
        <v>311</v>
      </c>
      <c r="H3950">
        <v>3</v>
      </c>
      <c r="I3950">
        <v>396</v>
      </c>
      <c r="J3950">
        <v>10</v>
      </c>
      <c r="K3950">
        <v>19.8</v>
      </c>
      <c r="L3950">
        <v>1197.8</v>
      </c>
      <c r="M3950" t="s">
        <v>19</v>
      </c>
      <c r="N3950" t="s">
        <v>22</v>
      </c>
      <c r="O3950">
        <v>34</v>
      </c>
      <c r="P3950">
        <v>2</v>
      </c>
      <c r="Q3950" t="s">
        <v>291</v>
      </c>
      <c r="R3950">
        <v>501</v>
      </c>
      <c r="S3950" s="3">
        <v>0.1</v>
      </c>
      <c r="T3950" s="6">
        <v>485</v>
      </c>
      <c r="U3950" t="s">
        <v>6335</v>
      </c>
      <c r="V3950">
        <v>2025</v>
      </c>
      <c r="W3950" t="s">
        <v>6329</v>
      </c>
      <c r="X3950" t="str">
        <f>_xlfn.XLOOKUP(Orders_C[[#This Row],[Product_ID]],Products_C[Product_ID],Products_C[Product_Name])</f>
        <v>Pepsi</v>
      </c>
      <c r="Y3950" t="str">
        <f>_xlfn.XLOOKUP(Orders_C[[#This Row],[Product_ID]],Products_C[Product_ID],Products_C[Category])</f>
        <v>Dessert</v>
      </c>
      <c r="Z3950" t="str">
        <f>_xlfn.XLOOKUP(Orders_C[[#This Row],[Store_ID]],Stores_c[Store_ID],Stores_c[City])</f>
        <v>Lake David</v>
      </c>
      <c r="AA3950" t="str">
        <f>_xlfn.XLOOKUP(Orders_C[[#This Row],[Customer_ID]],Customers_c[Customer_ID],Customers_c[Customer_Name])</f>
        <v>Tiffany Carr</v>
      </c>
      <c r="AB3950" s="6">
        <f>Orders_C[[#This Row],[Quantity]]*Orders_C[[#This Row],[Unit_Price]]*(1-Orders_C[[#This Row],[Discount %]])+Orders_C[[#This Row],[Tax]]</f>
        <v>1089</v>
      </c>
      <c r="AC3950" s="9">
        <f>(Orders_C[[#This Row],[Unit_Price]]*Orders_C[[#This Row],[Quantity]])-Orders_C[[#This Row],[Discount]]+Orders_C[[#This Row],[Tax]]</f>
        <v>1197.8</v>
      </c>
      <c r="AD3950" t="str">
        <f>IF(COUNTIF(Orders_C[[#All],[Customer_ID]],Orders_C[[#This Row],[Customer_ID]])&gt;1,"Repeat","New")</f>
        <v>Repeat</v>
      </c>
      <c r="AE3950" t="str" cm="1">
        <f t="array" ref="AE3950">_xlfn.XLOOKUP(Orders_C[[#This Row],[Store_ID]],Stores_c[[#All],[Store_ID]],Stores_c[[#All],[City]])</f>
        <v>Lake David</v>
      </c>
      <c r="AF3950" t="str" cm="1">
        <f t="array" ref="AF3950">_xlfn.XLOOKUP(Orders_C[[#This Row],[Store_ID]],Stores_c[[#All],[Store_ID]],Stores_c[[#All],[Manager_Name]])</f>
        <v>Joshua Hines</v>
      </c>
      <c r="AG3950" t="str" cm="1">
        <f t="array" ref="AG3950">_xlfn.XLOOKUP(Orders_C[[#This Row],[Store_ID]],Stores_c[[#All],[Store_ID]],Stores_c[[#All],[Store_Type]])</f>
        <v>Street</v>
      </c>
    </row>
    <row r="3951" spans="1:33" x14ac:dyDescent="0.25">
      <c r="A3951">
        <v>7679</v>
      </c>
      <c r="B3951" s="1">
        <v>46010</v>
      </c>
      <c r="C3951" s="2">
        <v>0.24064814814814814</v>
      </c>
      <c r="D3951">
        <v>1626</v>
      </c>
      <c r="E3951">
        <v>207</v>
      </c>
      <c r="F3951">
        <v>524</v>
      </c>
      <c r="G3951">
        <v>326</v>
      </c>
      <c r="H3951">
        <v>3</v>
      </c>
      <c r="I3951">
        <v>396</v>
      </c>
      <c r="J3951">
        <v>10</v>
      </c>
      <c r="K3951">
        <v>19.8</v>
      </c>
      <c r="L3951">
        <v>1197.8</v>
      </c>
      <c r="M3951" t="s">
        <v>18</v>
      </c>
      <c r="N3951" t="s">
        <v>23</v>
      </c>
      <c r="O3951">
        <v>44</v>
      </c>
      <c r="P3951">
        <v>4</v>
      </c>
      <c r="Q3951" t="s">
        <v>1702</v>
      </c>
      <c r="R3951">
        <v>509</v>
      </c>
      <c r="S3951" s="3">
        <v>0.1</v>
      </c>
      <c r="T3951" s="6">
        <v>485</v>
      </c>
      <c r="U3951" t="s">
        <v>6328</v>
      </c>
      <c r="V3951">
        <v>2025</v>
      </c>
      <c r="W3951" t="s">
        <v>6331</v>
      </c>
      <c r="X3951" t="str">
        <f>_xlfn.XLOOKUP(Orders_C[[#This Row],[Product_ID]],Products_C[Product_ID],Products_C[Product_Name])</f>
        <v>Rice Bowl</v>
      </c>
      <c r="Y3951" t="str">
        <f>_xlfn.XLOOKUP(Orders_C[[#This Row],[Product_ID]],Products_C[Product_ID],Products_C[Category])</f>
        <v>Burger</v>
      </c>
      <c r="Z3951" t="str">
        <f>_xlfn.XLOOKUP(Orders_C[[#This Row],[Store_ID]],Stores_c[Store_ID],Stores_c[City])</f>
        <v>Christineton</v>
      </c>
      <c r="AA3951" t="str">
        <f>_xlfn.XLOOKUP(Orders_C[[#This Row],[Customer_ID]],Customers_c[Customer_ID],Customers_c[Customer_Name])</f>
        <v>Jill Smith</v>
      </c>
      <c r="AB3951" s="6">
        <f>Orders_C[[#This Row],[Quantity]]*Orders_C[[#This Row],[Unit_Price]]*(1-Orders_C[[#This Row],[Discount %]])+Orders_C[[#This Row],[Tax]]</f>
        <v>1089</v>
      </c>
      <c r="AC3951" s="9">
        <f>(Orders_C[[#This Row],[Unit_Price]]*Orders_C[[#This Row],[Quantity]])-Orders_C[[#This Row],[Discount]]+Orders_C[[#This Row],[Tax]]</f>
        <v>1197.8</v>
      </c>
      <c r="AD3951" t="str">
        <f>IF(COUNTIF(Orders_C[[#All],[Customer_ID]],Orders_C[[#This Row],[Customer_ID]])&gt;1,"Repeat","New")</f>
        <v>Repeat</v>
      </c>
      <c r="AE3951" t="str" cm="1">
        <f t="array" ref="AE3951">_xlfn.XLOOKUP(Orders_C[[#This Row],[Store_ID]],Stores_c[[#All],[Store_ID]],Stores_c[[#All],[City]])</f>
        <v>Christineton</v>
      </c>
      <c r="AF3951" t="str" cm="1">
        <f t="array" ref="AF3951">_xlfn.XLOOKUP(Orders_C[[#This Row],[Store_ID]],Stores_c[[#All],[Store_ID]],Stores_c[[#All],[Manager_Name]])</f>
        <v>Dr. William Hubbard MD</v>
      </c>
      <c r="AG3951" t="str" cm="1">
        <f t="array" ref="AG3951">_xlfn.XLOOKUP(Orders_C[[#This Row],[Store_ID]],Stores_c[[#All],[Store_ID]],Stores_c[[#All],[Store_Type]])</f>
        <v>Street</v>
      </c>
    </row>
    <row r="3952" spans="1:33" x14ac:dyDescent="0.25">
      <c r="A3952">
        <v>9810</v>
      </c>
      <c r="B3952" s="1">
        <v>45866</v>
      </c>
      <c r="C3952" s="2">
        <v>0.52812499999999996</v>
      </c>
      <c r="D3952">
        <v>1184</v>
      </c>
      <c r="E3952">
        <v>208</v>
      </c>
      <c r="F3952">
        <v>455</v>
      </c>
      <c r="G3952">
        <v>305</v>
      </c>
      <c r="H3952">
        <v>4</v>
      </c>
      <c r="I3952">
        <v>300</v>
      </c>
      <c r="J3952">
        <v>10</v>
      </c>
      <c r="K3952">
        <v>15</v>
      </c>
      <c r="L3952">
        <v>1205</v>
      </c>
      <c r="M3952" t="s">
        <v>20</v>
      </c>
      <c r="N3952" t="s">
        <v>21</v>
      </c>
      <c r="O3952">
        <v>38</v>
      </c>
      <c r="P3952">
        <v>5</v>
      </c>
      <c r="Q3952" t="s">
        <v>3833</v>
      </c>
      <c r="R3952">
        <v>510</v>
      </c>
      <c r="S3952" s="3">
        <v>0.1</v>
      </c>
      <c r="T3952" s="6">
        <v>485</v>
      </c>
      <c r="U3952" t="s">
        <v>6341</v>
      </c>
      <c r="V3952">
        <v>2025</v>
      </c>
      <c r="W3952" t="s">
        <v>6329</v>
      </c>
      <c r="X3952" t="str">
        <f>_xlfn.XLOOKUP(Orders_C[[#This Row],[Product_ID]],Products_C[Product_ID],Products_C[Product_Name])</f>
        <v>Krushers</v>
      </c>
      <c r="Y3952" t="str">
        <f>_xlfn.XLOOKUP(Orders_C[[#This Row],[Product_ID]],Products_C[Product_ID],Products_C[Category])</f>
        <v>Dessert</v>
      </c>
      <c r="Z3952" t="str">
        <f>_xlfn.XLOOKUP(Orders_C[[#This Row],[Store_ID]],Stores_c[Store_ID],Stores_c[City])</f>
        <v>Tracyview</v>
      </c>
      <c r="AA3952" t="str">
        <f>_xlfn.XLOOKUP(Orders_C[[#This Row],[Customer_ID]],Customers_c[Customer_ID],Customers_c[Customer_Name])</f>
        <v>Betty Pearson</v>
      </c>
      <c r="AB3952" s="6">
        <f>Orders_C[[#This Row],[Quantity]]*Orders_C[[#This Row],[Unit_Price]]*(1-Orders_C[[#This Row],[Discount %]])+Orders_C[[#This Row],[Tax]]</f>
        <v>1095</v>
      </c>
      <c r="AC3952" s="9">
        <f>(Orders_C[[#This Row],[Unit_Price]]*Orders_C[[#This Row],[Quantity]])-Orders_C[[#This Row],[Discount]]+Orders_C[[#This Row],[Tax]]</f>
        <v>1205</v>
      </c>
      <c r="AD3952" t="str">
        <f>IF(COUNTIF(Orders_C[[#All],[Customer_ID]],Orders_C[[#This Row],[Customer_ID]])&gt;1,"Repeat","New")</f>
        <v>Repeat</v>
      </c>
      <c r="AE3952" t="str" cm="1">
        <f t="array" ref="AE3952">_xlfn.XLOOKUP(Orders_C[[#This Row],[Store_ID]],Stores_c[[#All],[Store_ID]],Stores_c[[#All],[City]])</f>
        <v>Tracyview</v>
      </c>
      <c r="AF3952" t="str" cm="1">
        <f t="array" ref="AF3952">_xlfn.XLOOKUP(Orders_C[[#This Row],[Store_ID]],Stores_c[[#All],[Store_ID]],Stores_c[[#All],[Manager_Name]])</f>
        <v>Jeremiah Lee</v>
      </c>
      <c r="AG3952" t="str" cm="1">
        <f t="array" ref="AG3952">_xlfn.XLOOKUP(Orders_C[[#This Row],[Store_ID]],Stores_c[[#All],[Store_ID]],Stores_c[[#All],[Store_Type]])</f>
        <v>Mall</v>
      </c>
    </row>
    <row r="3953" spans="1:33" x14ac:dyDescent="0.25">
      <c r="A3953">
        <v>10956</v>
      </c>
      <c r="B3953" s="1">
        <v>45788</v>
      </c>
      <c r="C3953" s="2">
        <v>7.8750000000000001E-2</v>
      </c>
      <c r="D3953">
        <v>1548</v>
      </c>
      <c r="E3953">
        <v>224</v>
      </c>
      <c r="F3953">
        <v>529</v>
      </c>
      <c r="G3953">
        <v>332</v>
      </c>
      <c r="H3953">
        <v>3</v>
      </c>
      <c r="I3953">
        <v>400</v>
      </c>
      <c r="J3953">
        <v>15</v>
      </c>
      <c r="K3953">
        <v>20</v>
      </c>
      <c r="L3953">
        <v>1205</v>
      </c>
      <c r="M3953" t="s">
        <v>19</v>
      </c>
      <c r="N3953" t="s">
        <v>22</v>
      </c>
      <c r="O3953">
        <v>38</v>
      </c>
      <c r="P3953">
        <v>5</v>
      </c>
      <c r="Q3953" t="s">
        <v>4979</v>
      </c>
      <c r="R3953">
        <v>503</v>
      </c>
      <c r="S3953" s="3">
        <v>0.15</v>
      </c>
      <c r="T3953" s="6">
        <v>485</v>
      </c>
      <c r="U3953" t="s">
        <v>6339</v>
      </c>
      <c r="V3953">
        <v>2025</v>
      </c>
      <c r="W3953" t="s">
        <v>6329</v>
      </c>
      <c r="X3953" t="str">
        <f>_xlfn.XLOOKUP(Orders_C[[#This Row],[Product_ID]],Products_C[Product_ID],Products_C[Product_Name])</f>
        <v>Zinger Burger</v>
      </c>
      <c r="Y3953" t="str">
        <f>_xlfn.XLOOKUP(Orders_C[[#This Row],[Product_ID]],Products_C[Product_ID],Products_C[Category])</f>
        <v>Beverage</v>
      </c>
      <c r="Z3953" t="str">
        <f>_xlfn.XLOOKUP(Orders_C[[#This Row],[Store_ID]],Stores_c[Store_ID],Stores_c[City])</f>
        <v>Valdezton</v>
      </c>
      <c r="AA3953" t="str">
        <f>_xlfn.XLOOKUP(Orders_C[[#This Row],[Customer_ID]],Customers_c[Customer_ID],Customers_c[Customer_Name])</f>
        <v>Anne Turner</v>
      </c>
      <c r="AB3953" s="6">
        <f>Orders_C[[#This Row],[Quantity]]*Orders_C[[#This Row],[Unit_Price]]*(1-Orders_C[[#This Row],[Discount %]])+Orders_C[[#This Row],[Tax]]</f>
        <v>1040</v>
      </c>
      <c r="AC3953" s="9">
        <f>(Orders_C[[#This Row],[Unit_Price]]*Orders_C[[#This Row],[Quantity]])-Orders_C[[#This Row],[Discount]]+Orders_C[[#This Row],[Tax]]</f>
        <v>1205</v>
      </c>
      <c r="AD3953" t="str">
        <f>IF(COUNTIF(Orders_C[[#All],[Customer_ID]],Orders_C[[#This Row],[Customer_ID]])&gt;1,"Repeat","New")</f>
        <v>Repeat</v>
      </c>
      <c r="AE3953" t="str" cm="1">
        <f t="array" ref="AE3953">_xlfn.XLOOKUP(Orders_C[[#This Row],[Store_ID]],Stores_c[[#All],[Store_ID]],Stores_c[[#All],[City]])</f>
        <v>Valdezton</v>
      </c>
      <c r="AF3953" t="str" cm="1">
        <f t="array" ref="AF3953">_xlfn.XLOOKUP(Orders_C[[#This Row],[Store_ID]],Stores_c[[#All],[Store_ID]],Stores_c[[#All],[Manager_Name]])</f>
        <v>John Rodriguez</v>
      </c>
      <c r="AG3953" t="str" cm="1">
        <f t="array" ref="AG3953">_xlfn.XLOOKUP(Orders_C[[#This Row],[Store_ID]],Stores_c[[#All],[Store_ID]],Stores_c[[#All],[Store_Type]])</f>
        <v>Street</v>
      </c>
    </row>
    <row r="3954" spans="1:33" x14ac:dyDescent="0.25">
      <c r="A3954">
        <v>7426</v>
      </c>
      <c r="B3954" s="1">
        <v>45879</v>
      </c>
      <c r="C3954" s="2">
        <v>0.12212962962962963</v>
      </c>
      <c r="D3954">
        <v>1567</v>
      </c>
      <c r="E3954">
        <v>207</v>
      </c>
      <c r="F3954">
        <v>477</v>
      </c>
      <c r="G3954">
        <v>320</v>
      </c>
      <c r="H3954">
        <v>3</v>
      </c>
      <c r="I3954">
        <v>388</v>
      </c>
      <c r="J3954">
        <v>0</v>
      </c>
      <c r="K3954">
        <v>19.399999999999999</v>
      </c>
      <c r="L3954">
        <v>1183.4000000000001</v>
      </c>
      <c r="M3954" t="s">
        <v>19</v>
      </c>
      <c r="N3954" t="s">
        <v>22</v>
      </c>
      <c r="O3954">
        <v>23</v>
      </c>
      <c r="P3954">
        <v>1</v>
      </c>
      <c r="Q3954" t="s">
        <v>1449</v>
      </c>
      <c r="R3954">
        <v>502</v>
      </c>
      <c r="S3954" s="3">
        <v>0</v>
      </c>
      <c r="T3954" s="6">
        <v>485.00000000000011</v>
      </c>
      <c r="U3954" t="s">
        <v>6342</v>
      </c>
      <c r="V3954">
        <v>2025</v>
      </c>
      <c r="W3954" t="s">
        <v>6329</v>
      </c>
      <c r="X3954" t="str">
        <f>_xlfn.XLOOKUP(Orders_C[[#This Row],[Product_ID]],Products_C[Product_ID],Products_C[Product_Name])</f>
        <v>Rice Bowl</v>
      </c>
      <c r="Y3954" t="str">
        <f>_xlfn.XLOOKUP(Orders_C[[#This Row],[Product_ID]],Products_C[Product_ID],Products_C[Category])</f>
        <v>Beverage</v>
      </c>
      <c r="Z3954" t="str">
        <f>_xlfn.XLOOKUP(Orders_C[[#This Row],[Store_ID]],Stores_c[Store_ID],Stores_c[City])</f>
        <v>Christineton</v>
      </c>
      <c r="AA3954" t="str">
        <f>_xlfn.XLOOKUP(Orders_C[[#This Row],[Customer_ID]],Customers_c[Customer_ID],Customers_c[Customer_Name])</f>
        <v>Robert Diaz</v>
      </c>
      <c r="AB3954" s="6">
        <f>Orders_C[[#This Row],[Quantity]]*Orders_C[[#This Row],[Unit_Price]]*(1-Orders_C[[#This Row],[Discount %]])+Orders_C[[#This Row],[Tax]]</f>
        <v>1183.4000000000001</v>
      </c>
      <c r="AC3954" s="9">
        <f>(Orders_C[[#This Row],[Unit_Price]]*Orders_C[[#This Row],[Quantity]])-Orders_C[[#This Row],[Discount]]+Orders_C[[#This Row],[Tax]]</f>
        <v>1183.4000000000001</v>
      </c>
      <c r="AD3954" t="str">
        <f>IF(COUNTIF(Orders_C[[#All],[Customer_ID]],Orders_C[[#This Row],[Customer_ID]])&gt;1,"Repeat","New")</f>
        <v>Repeat</v>
      </c>
      <c r="AE3954" t="str" cm="1">
        <f t="array" ref="AE3954">_xlfn.XLOOKUP(Orders_C[[#This Row],[Store_ID]],Stores_c[[#All],[Store_ID]],Stores_c[[#All],[City]])</f>
        <v>Christineton</v>
      </c>
      <c r="AF3954" t="str" cm="1">
        <f t="array" ref="AF3954">_xlfn.XLOOKUP(Orders_C[[#This Row],[Store_ID]],Stores_c[[#All],[Store_ID]],Stores_c[[#All],[Manager_Name]])</f>
        <v>Dr. William Hubbard MD</v>
      </c>
      <c r="AG3954" t="str" cm="1">
        <f t="array" ref="AG3954">_xlfn.XLOOKUP(Orders_C[[#This Row],[Store_ID]],Stores_c[[#All],[Store_ID]],Stores_c[[#All],[Store_Type]])</f>
        <v>Street</v>
      </c>
    </row>
    <row r="3955" spans="1:33" x14ac:dyDescent="0.25">
      <c r="A3955">
        <v>6736</v>
      </c>
      <c r="B3955" s="1">
        <v>46002</v>
      </c>
      <c r="C3955" s="2">
        <v>0.45583333333333331</v>
      </c>
      <c r="D3955">
        <v>1978</v>
      </c>
      <c r="E3955">
        <v>207</v>
      </c>
      <c r="F3955">
        <v>548</v>
      </c>
      <c r="G3955">
        <v>315</v>
      </c>
      <c r="H3955">
        <v>4</v>
      </c>
      <c r="I3955">
        <v>297</v>
      </c>
      <c r="J3955">
        <v>5</v>
      </c>
      <c r="K3955">
        <v>14.85</v>
      </c>
      <c r="L3955">
        <v>1197.8499999999999</v>
      </c>
      <c r="M3955" t="s">
        <v>20</v>
      </c>
      <c r="N3955" t="s">
        <v>23</v>
      </c>
      <c r="O3955">
        <v>53</v>
      </c>
      <c r="P3955">
        <v>3</v>
      </c>
      <c r="Q3955" t="s">
        <v>759</v>
      </c>
      <c r="R3955">
        <v>501</v>
      </c>
      <c r="S3955" s="3">
        <v>0.05</v>
      </c>
      <c r="T3955" s="6">
        <v>485.04999999999995</v>
      </c>
      <c r="U3955" t="s">
        <v>6328</v>
      </c>
      <c r="V3955">
        <v>2025</v>
      </c>
      <c r="W3955" t="s">
        <v>6331</v>
      </c>
      <c r="X3955" t="str">
        <f>_xlfn.XLOOKUP(Orders_C[[#This Row],[Product_ID]],Products_C[Product_ID],Products_C[Product_Name])</f>
        <v>Popcorn Chicken</v>
      </c>
      <c r="Y3955" t="str">
        <f>_xlfn.XLOOKUP(Orders_C[[#This Row],[Product_ID]],Products_C[Product_ID],Products_C[Category])</f>
        <v>Beverage</v>
      </c>
      <c r="Z3955" t="str">
        <f>_xlfn.XLOOKUP(Orders_C[[#This Row],[Store_ID]],Stores_c[Store_ID],Stores_c[City])</f>
        <v>Christineton</v>
      </c>
      <c r="AA3955" t="str">
        <f>_xlfn.XLOOKUP(Orders_C[[#This Row],[Customer_ID]],Customers_c[Customer_ID],Customers_c[Customer_Name])</f>
        <v>Derek Brown</v>
      </c>
      <c r="AB3955" s="6">
        <f>Orders_C[[#This Row],[Quantity]]*Orders_C[[#This Row],[Unit_Price]]*(1-Orders_C[[#This Row],[Discount %]])+Orders_C[[#This Row],[Tax]]</f>
        <v>1143.4499999999998</v>
      </c>
      <c r="AC3955" s="9">
        <f>(Orders_C[[#This Row],[Unit_Price]]*Orders_C[[#This Row],[Quantity]])-Orders_C[[#This Row],[Discount]]+Orders_C[[#This Row],[Tax]]</f>
        <v>1197.8499999999999</v>
      </c>
      <c r="AD3955" t="str">
        <f>IF(COUNTIF(Orders_C[[#All],[Customer_ID]],Orders_C[[#This Row],[Customer_ID]])&gt;1,"Repeat","New")</f>
        <v>Repeat</v>
      </c>
      <c r="AE3955" t="str" cm="1">
        <f t="array" ref="AE3955">_xlfn.XLOOKUP(Orders_C[[#This Row],[Store_ID]],Stores_c[[#All],[Store_ID]],Stores_c[[#All],[City]])</f>
        <v>Christineton</v>
      </c>
      <c r="AF3955" t="str" cm="1">
        <f t="array" ref="AF3955">_xlfn.XLOOKUP(Orders_C[[#This Row],[Store_ID]],Stores_c[[#All],[Store_ID]],Stores_c[[#All],[Manager_Name]])</f>
        <v>Dr. William Hubbard MD</v>
      </c>
      <c r="AG3955" t="str" cm="1">
        <f t="array" ref="AG3955">_xlfn.XLOOKUP(Orders_C[[#This Row],[Store_ID]],Stores_c[[#All],[Store_ID]],Stores_c[[#All],[Store_Type]])</f>
        <v>Street</v>
      </c>
    </row>
    <row r="3956" spans="1:33" x14ac:dyDescent="0.25">
      <c r="A3956">
        <v>9259</v>
      </c>
      <c r="B3956" s="1">
        <v>45761</v>
      </c>
      <c r="C3956" s="2">
        <v>0.91664351851851855</v>
      </c>
      <c r="D3956">
        <v>1624</v>
      </c>
      <c r="E3956">
        <v>203</v>
      </c>
      <c r="F3956">
        <v>413</v>
      </c>
      <c r="G3956">
        <v>312</v>
      </c>
      <c r="H3956">
        <v>3</v>
      </c>
      <c r="I3956">
        <v>393</v>
      </c>
      <c r="J3956">
        <v>5</v>
      </c>
      <c r="K3956">
        <v>19.649999999999999</v>
      </c>
      <c r="L3956">
        <v>1193.6500000000001</v>
      </c>
      <c r="M3956" t="s">
        <v>19</v>
      </c>
      <c r="N3956" t="s">
        <v>22</v>
      </c>
      <c r="O3956">
        <v>49</v>
      </c>
      <c r="P3956">
        <v>4</v>
      </c>
      <c r="Q3956" t="s">
        <v>3282</v>
      </c>
      <c r="R3956">
        <v>503</v>
      </c>
      <c r="S3956" s="3">
        <v>0.05</v>
      </c>
      <c r="T3956" s="6">
        <v>486.25000000000011</v>
      </c>
      <c r="U3956" t="s">
        <v>6337</v>
      </c>
      <c r="V3956">
        <v>2025</v>
      </c>
      <c r="W3956" t="s">
        <v>6331</v>
      </c>
      <c r="X3956" t="str">
        <f>_xlfn.XLOOKUP(Orders_C[[#This Row],[Product_ID]],Products_C[Product_ID],Products_C[Product_Name])</f>
        <v>Veg Burger</v>
      </c>
      <c r="Y3956" t="str">
        <f>_xlfn.XLOOKUP(Orders_C[[#This Row],[Product_ID]],Products_C[Product_ID],Products_C[Category])</f>
        <v>Burger</v>
      </c>
      <c r="Z3956" t="str">
        <f>_xlfn.XLOOKUP(Orders_C[[#This Row],[Store_ID]],Stores_c[Store_ID],Stores_c[City])</f>
        <v>Lake Williammouth</v>
      </c>
      <c r="AA3956" t="str">
        <f>_xlfn.XLOOKUP(Orders_C[[#This Row],[Customer_ID]],Customers_c[Customer_ID],Customers_c[Customer_Name])</f>
        <v>Michelle Lynch</v>
      </c>
      <c r="AB3956" s="6">
        <f>Orders_C[[#This Row],[Quantity]]*Orders_C[[#This Row],[Unit_Price]]*(1-Orders_C[[#This Row],[Discount %]])+Orders_C[[#This Row],[Tax]]</f>
        <v>1139.7</v>
      </c>
      <c r="AC3956" s="9">
        <f>(Orders_C[[#This Row],[Unit_Price]]*Orders_C[[#This Row],[Quantity]])-Orders_C[[#This Row],[Discount]]+Orders_C[[#This Row],[Tax]]</f>
        <v>1193.6500000000001</v>
      </c>
      <c r="AD3956" t="str">
        <f>IF(COUNTIF(Orders_C[[#All],[Customer_ID]],Orders_C[[#This Row],[Customer_ID]])&gt;1,"Repeat","New")</f>
        <v>Repeat</v>
      </c>
      <c r="AE3956" t="str" cm="1">
        <f t="array" ref="AE3956">_xlfn.XLOOKUP(Orders_C[[#This Row],[Store_ID]],Stores_c[[#All],[Store_ID]],Stores_c[[#All],[City]])</f>
        <v>Lake Williammouth</v>
      </c>
      <c r="AF3956" t="str" cm="1">
        <f t="array" ref="AF3956">_xlfn.XLOOKUP(Orders_C[[#This Row],[Store_ID]],Stores_c[[#All],[Store_ID]],Stores_c[[#All],[Manager_Name]])</f>
        <v>Stephanie Dominguez</v>
      </c>
      <c r="AG3956" t="str" cm="1">
        <f t="array" ref="AG3956">_xlfn.XLOOKUP(Orders_C[[#This Row],[Store_ID]],Stores_c[[#All],[Store_ID]],Stores_c[[#All],[Store_Type]])</f>
        <v>Drive-Thru</v>
      </c>
    </row>
    <row r="3957" spans="1:33" x14ac:dyDescent="0.25">
      <c r="A3957">
        <v>6153</v>
      </c>
      <c r="B3957" s="1">
        <v>45723</v>
      </c>
      <c r="C3957" s="2">
        <v>4.7986111111111111E-2</v>
      </c>
      <c r="D3957">
        <v>1809</v>
      </c>
      <c r="E3957">
        <v>213</v>
      </c>
      <c r="F3957">
        <v>422</v>
      </c>
      <c r="G3957">
        <v>301</v>
      </c>
      <c r="H3957">
        <v>4</v>
      </c>
      <c r="I3957">
        <v>304</v>
      </c>
      <c r="J3957">
        <v>15</v>
      </c>
      <c r="K3957">
        <v>15.2</v>
      </c>
      <c r="L3957">
        <v>1216.2</v>
      </c>
      <c r="M3957" t="s">
        <v>18</v>
      </c>
      <c r="N3957" t="s">
        <v>23</v>
      </c>
      <c r="O3957">
        <v>49</v>
      </c>
      <c r="P3957">
        <v>4</v>
      </c>
      <c r="Q3957" t="s">
        <v>176</v>
      </c>
      <c r="R3957">
        <v>507</v>
      </c>
      <c r="S3957" s="3">
        <v>0.15</v>
      </c>
      <c r="T3957" s="6">
        <v>486.6</v>
      </c>
      <c r="U3957" t="s">
        <v>6334</v>
      </c>
      <c r="V3957">
        <v>2025</v>
      </c>
      <c r="W3957" t="s">
        <v>6331</v>
      </c>
      <c r="X3957" t="str">
        <f>_xlfn.XLOOKUP(Orders_C[[#This Row],[Product_ID]],Products_C[Product_ID],Products_C[Product_Name])</f>
        <v>Krushers</v>
      </c>
      <c r="Y3957" t="str">
        <f>_xlfn.XLOOKUP(Orders_C[[#This Row],[Product_ID]],Products_C[Product_ID],Products_C[Category])</f>
        <v>Burger</v>
      </c>
      <c r="Z3957" t="str">
        <f>_xlfn.XLOOKUP(Orders_C[[#This Row],[Store_ID]],Stores_c[Store_ID],Stores_c[City])</f>
        <v>Lake Kristashire</v>
      </c>
      <c r="AA3957" t="str">
        <f>_xlfn.XLOOKUP(Orders_C[[#This Row],[Customer_ID]],Customers_c[Customer_ID],Customers_c[Customer_Name])</f>
        <v>Renee Jenkins</v>
      </c>
      <c r="AB3957" s="6">
        <f>Orders_C[[#This Row],[Quantity]]*Orders_C[[#This Row],[Unit_Price]]*(1-Orders_C[[#This Row],[Discount %]])+Orders_C[[#This Row],[Tax]]</f>
        <v>1048.8</v>
      </c>
      <c r="AC3957" s="9">
        <f>(Orders_C[[#This Row],[Unit_Price]]*Orders_C[[#This Row],[Quantity]])-Orders_C[[#This Row],[Discount]]+Orders_C[[#This Row],[Tax]]</f>
        <v>1216.2</v>
      </c>
      <c r="AD3957" t="str">
        <f>IF(COUNTIF(Orders_C[[#All],[Customer_ID]],Orders_C[[#This Row],[Customer_ID]])&gt;1,"Repeat","New")</f>
        <v>Repeat</v>
      </c>
      <c r="AE3957" t="str" cm="1">
        <f t="array" ref="AE3957">_xlfn.XLOOKUP(Orders_C[[#This Row],[Store_ID]],Stores_c[[#All],[Store_ID]],Stores_c[[#All],[City]])</f>
        <v>Lake Kristashire</v>
      </c>
      <c r="AF3957" t="str" cm="1">
        <f t="array" ref="AF3957">_xlfn.XLOOKUP(Orders_C[[#This Row],[Store_ID]],Stores_c[[#All],[Store_ID]],Stores_c[[#All],[Manager_Name]])</f>
        <v>Andrea Daugherty</v>
      </c>
      <c r="AG3957" t="str" cm="1">
        <f t="array" ref="AG3957">_xlfn.XLOOKUP(Orders_C[[#This Row],[Store_ID]],Stores_c[[#All],[Store_ID]],Stores_c[[#All],[Store_Type]])</f>
        <v>Mall</v>
      </c>
    </row>
    <row r="3958" spans="1:33" x14ac:dyDescent="0.25">
      <c r="A3958">
        <v>9343</v>
      </c>
      <c r="B3958" s="1">
        <v>45956</v>
      </c>
      <c r="C3958" s="2">
        <v>0.6400231481481482</v>
      </c>
      <c r="D3958">
        <v>1969</v>
      </c>
      <c r="E3958">
        <v>211</v>
      </c>
      <c r="F3958">
        <v>420</v>
      </c>
      <c r="G3958">
        <v>301</v>
      </c>
      <c r="H3958">
        <v>4</v>
      </c>
      <c r="I3958">
        <v>304</v>
      </c>
      <c r="J3958">
        <v>15</v>
      </c>
      <c r="K3958">
        <v>15.2</v>
      </c>
      <c r="L3958">
        <v>1216.2</v>
      </c>
      <c r="M3958" t="s">
        <v>20</v>
      </c>
      <c r="N3958" t="s">
        <v>21</v>
      </c>
      <c r="O3958">
        <v>56</v>
      </c>
      <c r="P3958">
        <v>2</v>
      </c>
      <c r="Q3958" t="s">
        <v>3366</v>
      </c>
      <c r="R3958">
        <v>505</v>
      </c>
      <c r="S3958" s="3">
        <v>0.15</v>
      </c>
      <c r="T3958" s="6">
        <v>486.6</v>
      </c>
      <c r="U3958" t="s">
        <v>6332</v>
      </c>
      <c r="V3958">
        <v>2025</v>
      </c>
      <c r="W3958" t="s">
        <v>6331</v>
      </c>
      <c r="X3958" t="str">
        <f>_xlfn.XLOOKUP(Orders_C[[#This Row],[Product_ID]],Products_C[Product_ID],Products_C[Product_Name])</f>
        <v>Krushers</v>
      </c>
      <c r="Y3958" t="str">
        <f>_xlfn.XLOOKUP(Orders_C[[#This Row],[Product_ID]],Products_C[Product_ID],Products_C[Category])</f>
        <v>Burger</v>
      </c>
      <c r="Z3958" t="str">
        <f>_xlfn.XLOOKUP(Orders_C[[#This Row],[Store_ID]],Stores_c[Store_ID],Stores_c[City])</f>
        <v>North Robertstad</v>
      </c>
      <c r="AA3958" t="str">
        <f>_xlfn.XLOOKUP(Orders_C[[#This Row],[Customer_ID]],Customers_c[Customer_ID],Customers_c[Customer_Name])</f>
        <v>Peter Lewis</v>
      </c>
      <c r="AB3958" s="6">
        <f>Orders_C[[#This Row],[Quantity]]*Orders_C[[#This Row],[Unit_Price]]*(1-Orders_C[[#This Row],[Discount %]])+Orders_C[[#This Row],[Tax]]</f>
        <v>1048.8</v>
      </c>
      <c r="AC3958" s="9">
        <f>(Orders_C[[#This Row],[Unit_Price]]*Orders_C[[#This Row],[Quantity]])-Orders_C[[#This Row],[Discount]]+Orders_C[[#This Row],[Tax]]</f>
        <v>1216.2</v>
      </c>
      <c r="AD3958" t="str">
        <f>IF(COUNTIF(Orders_C[[#All],[Customer_ID]],Orders_C[[#This Row],[Customer_ID]])&gt;1,"Repeat","New")</f>
        <v>Repeat</v>
      </c>
      <c r="AE3958" t="str" cm="1">
        <f t="array" ref="AE3958">_xlfn.XLOOKUP(Orders_C[[#This Row],[Store_ID]],Stores_c[[#All],[Store_ID]],Stores_c[[#All],[City]])</f>
        <v>North Robertstad</v>
      </c>
      <c r="AF3958" t="str" cm="1">
        <f t="array" ref="AF3958">_xlfn.XLOOKUP(Orders_C[[#This Row],[Store_ID]],Stores_c[[#All],[Store_ID]],Stores_c[[#All],[Manager_Name]])</f>
        <v>Mary Lewis</v>
      </c>
      <c r="AG3958" t="str" cm="1">
        <f t="array" ref="AG3958">_xlfn.XLOOKUP(Orders_C[[#This Row],[Store_ID]],Stores_c[[#All],[Store_ID]],Stores_c[[#All],[Store_Type]])</f>
        <v>Street</v>
      </c>
    </row>
    <row r="3959" spans="1:33" x14ac:dyDescent="0.25">
      <c r="A3959">
        <v>6454</v>
      </c>
      <c r="B3959" s="1">
        <v>45806</v>
      </c>
      <c r="C3959" s="2">
        <v>0.39086805555555554</v>
      </c>
      <c r="D3959">
        <v>1951</v>
      </c>
      <c r="E3959">
        <v>214</v>
      </c>
      <c r="F3959">
        <v>548</v>
      </c>
      <c r="G3959">
        <v>340</v>
      </c>
      <c r="H3959">
        <v>4</v>
      </c>
      <c r="I3959">
        <v>295</v>
      </c>
      <c r="J3959">
        <v>0</v>
      </c>
      <c r="K3959">
        <v>14.75</v>
      </c>
      <c r="L3959">
        <v>1194.75</v>
      </c>
      <c r="M3959" t="s">
        <v>19</v>
      </c>
      <c r="N3959" t="s">
        <v>23</v>
      </c>
      <c r="O3959">
        <v>38</v>
      </c>
      <c r="P3959">
        <v>5</v>
      </c>
      <c r="Q3959" t="s">
        <v>477</v>
      </c>
      <c r="R3959">
        <v>508</v>
      </c>
      <c r="S3959" s="3">
        <v>0</v>
      </c>
      <c r="T3959" s="6">
        <v>486.75</v>
      </c>
      <c r="U3959" t="s">
        <v>6339</v>
      </c>
      <c r="V3959">
        <v>2025</v>
      </c>
      <c r="W3959" t="s">
        <v>6329</v>
      </c>
      <c r="X3959" t="str">
        <f>_xlfn.XLOOKUP(Orders_C[[#This Row],[Product_ID]],Products_C[Product_ID],Products_C[Product_Name])</f>
        <v>Chocolate Lava Cake</v>
      </c>
      <c r="Y3959" t="str">
        <f>_xlfn.XLOOKUP(Orders_C[[#This Row],[Product_ID]],Products_C[Product_ID],Products_C[Category])</f>
        <v>Chicken</v>
      </c>
      <c r="Z3959" t="str">
        <f>_xlfn.XLOOKUP(Orders_C[[#This Row],[Store_ID]],Stores_c[Store_ID],Stores_c[City])</f>
        <v>New Robert</v>
      </c>
      <c r="AA3959" t="str">
        <f>_xlfn.XLOOKUP(Orders_C[[#This Row],[Customer_ID]],Customers_c[Customer_ID],Customers_c[Customer_Name])</f>
        <v>Cindy Adams</v>
      </c>
      <c r="AB3959" s="6">
        <f>Orders_C[[#This Row],[Quantity]]*Orders_C[[#This Row],[Unit_Price]]*(1-Orders_C[[#This Row],[Discount %]])+Orders_C[[#This Row],[Tax]]</f>
        <v>1194.75</v>
      </c>
      <c r="AC3959" s="9">
        <f>(Orders_C[[#This Row],[Unit_Price]]*Orders_C[[#This Row],[Quantity]])-Orders_C[[#This Row],[Discount]]+Orders_C[[#This Row],[Tax]]</f>
        <v>1194.75</v>
      </c>
      <c r="AD3959" t="str">
        <f>IF(COUNTIF(Orders_C[[#All],[Customer_ID]],Orders_C[[#This Row],[Customer_ID]])&gt;1,"Repeat","New")</f>
        <v>Repeat</v>
      </c>
      <c r="AE3959" t="str" cm="1">
        <f t="array" ref="AE3959">_xlfn.XLOOKUP(Orders_C[[#This Row],[Store_ID]],Stores_c[[#All],[Store_ID]],Stores_c[[#All],[City]])</f>
        <v>New Robert</v>
      </c>
      <c r="AF3959" t="str" cm="1">
        <f t="array" ref="AF3959">_xlfn.XLOOKUP(Orders_C[[#This Row],[Store_ID]],Stores_c[[#All],[Store_ID]],Stores_c[[#All],[Manager_Name]])</f>
        <v>Krista Webb</v>
      </c>
      <c r="AG3959" t="str" cm="1">
        <f t="array" ref="AG3959">_xlfn.XLOOKUP(Orders_C[[#This Row],[Store_ID]],Stores_c[[#All],[Store_ID]],Stores_c[[#All],[Store_Type]])</f>
        <v>Drive-Thru</v>
      </c>
    </row>
    <row r="3960" spans="1:33" x14ac:dyDescent="0.25">
      <c r="A3960">
        <v>10274</v>
      </c>
      <c r="B3960" s="1">
        <v>46012</v>
      </c>
      <c r="C3960" s="2">
        <v>0.59458333333333335</v>
      </c>
      <c r="D3960">
        <v>1306</v>
      </c>
      <c r="E3960">
        <v>216</v>
      </c>
      <c r="F3960">
        <v>424</v>
      </c>
      <c r="G3960">
        <v>320</v>
      </c>
      <c r="H3960">
        <v>4</v>
      </c>
      <c r="I3960">
        <v>295</v>
      </c>
      <c r="J3960">
        <v>0</v>
      </c>
      <c r="K3960">
        <v>14.75</v>
      </c>
      <c r="L3960">
        <v>1194.75</v>
      </c>
      <c r="M3960" t="s">
        <v>20</v>
      </c>
      <c r="N3960" t="s">
        <v>21</v>
      </c>
      <c r="O3960">
        <v>44</v>
      </c>
      <c r="P3960">
        <v>1</v>
      </c>
      <c r="Q3960" t="s">
        <v>4297</v>
      </c>
      <c r="R3960">
        <v>506</v>
      </c>
      <c r="S3960" s="3">
        <v>0</v>
      </c>
      <c r="T3960" s="6">
        <v>486.75</v>
      </c>
      <c r="U3960" t="s">
        <v>6328</v>
      </c>
      <c r="V3960">
        <v>2025</v>
      </c>
      <c r="W3960" t="s">
        <v>6331</v>
      </c>
      <c r="X3960" t="str">
        <f>_xlfn.XLOOKUP(Orders_C[[#This Row],[Product_ID]],Products_C[Product_ID],Products_C[Product_Name])</f>
        <v>Rice Bowl</v>
      </c>
      <c r="Y3960" t="str">
        <f>_xlfn.XLOOKUP(Orders_C[[#This Row],[Product_ID]],Products_C[Product_ID],Products_C[Category])</f>
        <v>Beverage</v>
      </c>
      <c r="Z3960" t="str">
        <f>_xlfn.XLOOKUP(Orders_C[[#This Row],[Store_ID]],Stores_c[Store_ID],Stores_c[City])</f>
        <v>Garciaview</v>
      </c>
      <c r="AA3960" t="str">
        <f>_xlfn.XLOOKUP(Orders_C[[#This Row],[Customer_ID]],Customers_c[Customer_ID],Customers_c[Customer_Name])</f>
        <v>Justin Ramirez</v>
      </c>
      <c r="AB3960" s="6">
        <f>Orders_C[[#This Row],[Quantity]]*Orders_C[[#This Row],[Unit_Price]]*(1-Orders_C[[#This Row],[Discount %]])+Orders_C[[#This Row],[Tax]]</f>
        <v>1194.75</v>
      </c>
      <c r="AC3960" s="9">
        <f>(Orders_C[[#This Row],[Unit_Price]]*Orders_C[[#This Row],[Quantity]])-Orders_C[[#This Row],[Discount]]+Orders_C[[#This Row],[Tax]]</f>
        <v>1194.75</v>
      </c>
      <c r="AD3960" t="str">
        <f>IF(COUNTIF(Orders_C[[#All],[Customer_ID]],Orders_C[[#This Row],[Customer_ID]])&gt;1,"Repeat","New")</f>
        <v>Repeat</v>
      </c>
      <c r="AE3960" t="str" cm="1">
        <f t="array" ref="AE3960">_xlfn.XLOOKUP(Orders_C[[#This Row],[Store_ID]],Stores_c[[#All],[Store_ID]],Stores_c[[#All],[City]])</f>
        <v>Garciaview</v>
      </c>
      <c r="AF3960" t="str" cm="1">
        <f t="array" ref="AF3960">_xlfn.XLOOKUP(Orders_C[[#This Row],[Store_ID]],Stores_c[[#All],[Store_ID]],Stores_c[[#All],[Manager_Name]])</f>
        <v>Karina Washington</v>
      </c>
      <c r="AG3960" t="str" cm="1">
        <f t="array" ref="AG3960">_xlfn.XLOOKUP(Orders_C[[#This Row],[Store_ID]],Stores_c[[#All],[Store_ID]],Stores_c[[#All],[Store_Type]])</f>
        <v>Drive-Thru</v>
      </c>
    </row>
    <row r="3961" spans="1:33" x14ac:dyDescent="0.25">
      <c r="A3961">
        <v>6525</v>
      </c>
      <c r="B3961" s="1">
        <v>46040</v>
      </c>
      <c r="C3961" s="2">
        <v>0.42868055555555556</v>
      </c>
      <c r="D3961">
        <v>1457</v>
      </c>
      <c r="E3961">
        <v>203</v>
      </c>
      <c r="F3961">
        <v>519</v>
      </c>
      <c r="G3961">
        <v>322</v>
      </c>
      <c r="H3961">
        <v>3</v>
      </c>
      <c r="I3961">
        <v>390</v>
      </c>
      <c r="J3961">
        <v>0</v>
      </c>
      <c r="K3961">
        <v>19.5</v>
      </c>
      <c r="L3961">
        <v>1189.5</v>
      </c>
      <c r="M3961" t="s">
        <v>19</v>
      </c>
      <c r="N3961" t="s">
        <v>21</v>
      </c>
      <c r="O3961">
        <v>45</v>
      </c>
      <c r="P3961">
        <v>1</v>
      </c>
      <c r="Q3961" t="s">
        <v>548</v>
      </c>
      <c r="R3961">
        <v>501</v>
      </c>
      <c r="S3961" s="3">
        <v>0</v>
      </c>
      <c r="T3961" s="6">
        <v>487.5</v>
      </c>
      <c r="U3961" t="s">
        <v>6330</v>
      </c>
      <c r="V3961">
        <v>2026</v>
      </c>
      <c r="W3961" t="s">
        <v>6331</v>
      </c>
      <c r="X3961" t="str">
        <f>_xlfn.XLOOKUP(Orders_C[[#This Row],[Product_ID]],Products_C[Product_ID],Products_C[Product_Name])</f>
        <v>Veg Burger</v>
      </c>
      <c r="Y3961" t="str">
        <f>_xlfn.XLOOKUP(Orders_C[[#This Row],[Product_ID]],Products_C[Product_ID],Products_C[Category])</f>
        <v>Burger</v>
      </c>
      <c r="Z3961" t="str">
        <f>_xlfn.XLOOKUP(Orders_C[[#This Row],[Store_ID]],Stores_c[Store_ID],Stores_c[City])</f>
        <v>Lake Williammouth</v>
      </c>
      <c r="AA3961" t="str">
        <f>_xlfn.XLOOKUP(Orders_C[[#This Row],[Customer_ID]],Customers_c[Customer_ID],Customers_c[Customer_Name])</f>
        <v>Cody Miranda</v>
      </c>
      <c r="AB3961" s="6">
        <f>Orders_C[[#This Row],[Quantity]]*Orders_C[[#This Row],[Unit_Price]]*(1-Orders_C[[#This Row],[Discount %]])+Orders_C[[#This Row],[Tax]]</f>
        <v>1189.5</v>
      </c>
      <c r="AC3961" s="9">
        <f>(Orders_C[[#This Row],[Unit_Price]]*Orders_C[[#This Row],[Quantity]])-Orders_C[[#This Row],[Discount]]+Orders_C[[#This Row],[Tax]]</f>
        <v>1189.5</v>
      </c>
      <c r="AD3961" t="str">
        <f>IF(COUNTIF(Orders_C[[#All],[Customer_ID]],Orders_C[[#This Row],[Customer_ID]])&gt;1,"Repeat","New")</f>
        <v>Repeat</v>
      </c>
      <c r="AE3961" t="str" cm="1">
        <f t="array" ref="AE3961">_xlfn.XLOOKUP(Orders_C[[#This Row],[Store_ID]],Stores_c[[#All],[Store_ID]],Stores_c[[#All],[City]])</f>
        <v>Lake Williammouth</v>
      </c>
      <c r="AF3961" t="str" cm="1">
        <f t="array" ref="AF3961">_xlfn.XLOOKUP(Orders_C[[#This Row],[Store_ID]],Stores_c[[#All],[Store_ID]],Stores_c[[#All],[Manager_Name]])</f>
        <v>Stephanie Dominguez</v>
      </c>
      <c r="AG3961" t="str" cm="1">
        <f t="array" ref="AG3961">_xlfn.XLOOKUP(Orders_C[[#This Row],[Store_ID]],Stores_c[[#All],[Store_ID]],Stores_c[[#All],[Store_Type]])</f>
        <v>Drive-Thru</v>
      </c>
    </row>
    <row r="3962" spans="1:33" x14ac:dyDescent="0.25">
      <c r="A3962">
        <v>9946</v>
      </c>
      <c r="B3962" s="1">
        <v>45771</v>
      </c>
      <c r="C3962" s="2">
        <v>0.69285879629629632</v>
      </c>
      <c r="D3962">
        <v>1887</v>
      </c>
      <c r="E3962">
        <v>225</v>
      </c>
      <c r="F3962">
        <v>408</v>
      </c>
      <c r="G3962">
        <v>311</v>
      </c>
      <c r="H3962">
        <v>3</v>
      </c>
      <c r="I3962">
        <v>390</v>
      </c>
      <c r="J3962">
        <v>0</v>
      </c>
      <c r="K3962">
        <v>19.5</v>
      </c>
      <c r="L3962">
        <v>1189.5</v>
      </c>
      <c r="M3962" t="s">
        <v>20</v>
      </c>
      <c r="N3962" t="s">
        <v>22</v>
      </c>
      <c r="O3962">
        <v>59</v>
      </c>
      <c r="P3962">
        <v>2</v>
      </c>
      <c r="Q3962" t="s">
        <v>3969</v>
      </c>
      <c r="R3962">
        <v>510</v>
      </c>
      <c r="S3962" s="3">
        <v>0</v>
      </c>
      <c r="T3962" s="6">
        <v>487.5</v>
      </c>
      <c r="U3962" t="s">
        <v>6337</v>
      </c>
      <c r="V3962">
        <v>2025</v>
      </c>
      <c r="W3962" t="s">
        <v>6331</v>
      </c>
      <c r="X3962" t="str">
        <f>_xlfn.XLOOKUP(Orders_C[[#This Row],[Product_ID]],Products_C[Product_ID],Products_C[Product_Name])</f>
        <v>Pepsi</v>
      </c>
      <c r="Y3962" t="str">
        <f>_xlfn.XLOOKUP(Orders_C[[#This Row],[Product_ID]],Products_C[Product_ID],Products_C[Category])</f>
        <v>Dessert</v>
      </c>
      <c r="Z3962" t="str">
        <f>_xlfn.XLOOKUP(Orders_C[[#This Row],[Store_ID]],Stores_c[Store_ID],Stores_c[City])</f>
        <v>South Peter</v>
      </c>
      <c r="AA3962" t="str">
        <f>_xlfn.XLOOKUP(Orders_C[[#This Row],[Customer_ID]],Customers_c[Customer_ID],Customers_c[Customer_Name])</f>
        <v>Henry Rivera</v>
      </c>
      <c r="AB3962" s="6">
        <f>Orders_C[[#This Row],[Quantity]]*Orders_C[[#This Row],[Unit_Price]]*(1-Orders_C[[#This Row],[Discount %]])+Orders_C[[#This Row],[Tax]]</f>
        <v>1189.5</v>
      </c>
      <c r="AC3962" s="9">
        <f>(Orders_C[[#This Row],[Unit_Price]]*Orders_C[[#This Row],[Quantity]])-Orders_C[[#This Row],[Discount]]+Orders_C[[#This Row],[Tax]]</f>
        <v>1189.5</v>
      </c>
      <c r="AD3962" t="str">
        <f>IF(COUNTIF(Orders_C[[#All],[Customer_ID]],Orders_C[[#This Row],[Customer_ID]])&gt;1,"Repeat","New")</f>
        <v>Repeat</v>
      </c>
      <c r="AE3962" t="str" cm="1">
        <f t="array" ref="AE3962">_xlfn.XLOOKUP(Orders_C[[#This Row],[Store_ID]],Stores_c[[#All],[Store_ID]],Stores_c[[#All],[City]])</f>
        <v>South Peter</v>
      </c>
      <c r="AF3962" t="str" cm="1">
        <f t="array" ref="AF3962">_xlfn.XLOOKUP(Orders_C[[#This Row],[Store_ID]],Stores_c[[#All],[Store_ID]],Stores_c[[#All],[Manager_Name]])</f>
        <v>Gregory Lambert</v>
      </c>
      <c r="AG3962" t="str" cm="1">
        <f t="array" ref="AG3962">_xlfn.XLOOKUP(Orders_C[[#This Row],[Store_ID]],Stores_c[[#All],[Store_ID]],Stores_c[[#All],[Store_Type]])</f>
        <v>Street</v>
      </c>
    </row>
    <row r="3963" spans="1:33" x14ac:dyDescent="0.25">
      <c r="A3963">
        <v>10340</v>
      </c>
      <c r="B3963" s="1">
        <v>45996</v>
      </c>
      <c r="C3963" s="2">
        <v>0.81314814814814818</v>
      </c>
      <c r="D3963">
        <v>1684</v>
      </c>
      <c r="E3963">
        <v>215</v>
      </c>
      <c r="F3963">
        <v>415</v>
      </c>
      <c r="G3963">
        <v>304</v>
      </c>
      <c r="H3963">
        <v>4</v>
      </c>
      <c r="I3963">
        <v>302</v>
      </c>
      <c r="J3963">
        <v>10</v>
      </c>
      <c r="K3963">
        <v>15.1</v>
      </c>
      <c r="L3963">
        <v>1213.0999999999999</v>
      </c>
      <c r="M3963" t="s">
        <v>18</v>
      </c>
      <c r="N3963" t="s">
        <v>21</v>
      </c>
      <c r="O3963">
        <v>35</v>
      </c>
      <c r="P3963">
        <v>5</v>
      </c>
      <c r="Q3963" t="s">
        <v>4363</v>
      </c>
      <c r="R3963">
        <v>508</v>
      </c>
      <c r="S3963" s="3">
        <v>0.1</v>
      </c>
      <c r="T3963" s="6">
        <v>488.29999999999995</v>
      </c>
      <c r="U3963" t="s">
        <v>6328</v>
      </c>
      <c r="V3963">
        <v>2025</v>
      </c>
      <c r="W3963" t="s">
        <v>6329</v>
      </c>
      <c r="X3963" t="str">
        <f>_xlfn.XLOOKUP(Orders_C[[#This Row],[Product_ID]],Products_C[Product_ID],Products_C[Product_Name])</f>
        <v>Veg Burger</v>
      </c>
      <c r="Y3963" t="str">
        <f>_xlfn.XLOOKUP(Orders_C[[#This Row],[Product_ID]],Products_C[Product_ID],Products_C[Category])</f>
        <v>Burger</v>
      </c>
      <c r="Z3963" t="str">
        <f>_xlfn.XLOOKUP(Orders_C[[#This Row],[Store_ID]],Stores_c[Store_ID],Stores_c[City])</f>
        <v>Sallyburgh</v>
      </c>
      <c r="AA3963" t="str">
        <f>_xlfn.XLOOKUP(Orders_C[[#This Row],[Customer_ID]],Customers_c[Customer_ID],Customers_c[Customer_Name])</f>
        <v>Candice Patton</v>
      </c>
      <c r="AB3963" s="6">
        <f>Orders_C[[#This Row],[Quantity]]*Orders_C[[#This Row],[Unit_Price]]*(1-Orders_C[[#This Row],[Discount %]])+Orders_C[[#This Row],[Tax]]</f>
        <v>1102.3</v>
      </c>
      <c r="AC3963" s="9">
        <f>(Orders_C[[#This Row],[Unit_Price]]*Orders_C[[#This Row],[Quantity]])-Orders_C[[#This Row],[Discount]]+Orders_C[[#This Row],[Tax]]</f>
        <v>1213.0999999999999</v>
      </c>
      <c r="AD3963" t="str">
        <f>IF(COUNTIF(Orders_C[[#All],[Customer_ID]],Orders_C[[#This Row],[Customer_ID]])&gt;1,"Repeat","New")</f>
        <v>Repeat</v>
      </c>
      <c r="AE3963" t="str" cm="1">
        <f t="array" ref="AE3963">_xlfn.XLOOKUP(Orders_C[[#This Row],[Store_ID]],Stores_c[[#All],[Store_ID]],Stores_c[[#All],[City]])</f>
        <v>Sallyburgh</v>
      </c>
      <c r="AF3963" t="str" cm="1">
        <f t="array" ref="AF3963">_xlfn.XLOOKUP(Orders_C[[#This Row],[Store_ID]],Stores_c[[#All],[Store_ID]],Stores_c[[#All],[Manager_Name]])</f>
        <v>Benjamin Mccoy</v>
      </c>
      <c r="AG3963" t="str" cm="1">
        <f t="array" ref="AG3963">_xlfn.XLOOKUP(Orders_C[[#This Row],[Store_ID]],Stores_c[[#All],[Store_ID]],Stores_c[[#All],[Store_Type]])</f>
        <v>Drive-Thru</v>
      </c>
    </row>
    <row r="3964" spans="1:33" x14ac:dyDescent="0.25">
      <c r="A3964">
        <v>7539</v>
      </c>
      <c r="B3964" s="1">
        <v>45895</v>
      </c>
      <c r="C3964" s="2">
        <v>0.37504629629629632</v>
      </c>
      <c r="D3964">
        <v>1248</v>
      </c>
      <c r="E3964">
        <v>223</v>
      </c>
      <c r="F3964">
        <v>538</v>
      </c>
      <c r="G3964">
        <v>339</v>
      </c>
      <c r="H3964">
        <v>4</v>
      </c>
      <c r="I3964">
        <v>296</v>
      </c>
      <c r="J3964">
        <v>0</v>
      </c>
      <c r="K3964">
        <v>14.8</v>
      </c>
      <c r="L3964">
        <v>1198.8</v>
      </c>
      <c r="M3964" t="s">
        <v>19</v>
      </c>
      <c r="N3964" t="s">
        <v>21</v>
      </c>
      <c r="O3964">
        <v>14</v>
      </c>
      <c r="P3964">
        <v>3</v>
      </c>
      <c r="Q3964" t="s">
        <v>1562</v>
      </c>
      <c r="R3964">
        <v>509</v>
      </c>
      <c r="S3964" s="3">
        <v>0</v>
      </c>
      <c r="T3964" s="6">
        <v>488.4</v>
      </c>
      <c r="U3964" t="s">
        <v>6342</v>
      </c>
      <c r="V3964">
        <v>2025</v>
      </c>
      <c r="W3964" t="s">
        <v>6333</v>
      </c>
      <c r="X3964" t="str">
        <f>_xlfn.XLOOKUP(Orders_C[[#This Row],[Product_ID]],Products_C[Product_ID],Products_C[Product_Name])</f>
        <v>Veg Burger</v>
      </c>
      <c r="Y3964" t="str">
        <f>_xlfn.XLOOKUP(Orders_C[[#This Row],[Product_ID]],Products_C[Product_ID],Products_C[Category])</f>
        <v>Burger</v>
      </c>
      <c r="Z3964" t="str">
        <f>_xlfn.XLOOKUP(Orders_C[[#This Row],[Store_ID]],Stores_c[Store_ID],Stores_c[City])</f>
        <v>Chambershaven</v>
      </c>
      <c r="AA3964" t="str">
        <f>_xlfn.XLOOKUP(Orders_C[[#This Row],[Customer_ID]],Customers_c[Customer_ID],Customers_c[Customer_Name])</f>
        <v>Adam Marquez</v>
      </c>
      <c r="AB3964" s="6">
        <f>Orders_C[[#This Row],[Quantity]]*Orders_C[[#This Row],[Unit_Price]]*(1-Orders_C[[#This Row],[Discount %]])+Orders_C[[#This Row],[Tax]]</f>
        <v>1198.8</v>
      </c>
      <c r="AC3964" s="9">
        <f>(Orders_C[[#This Row],[Unit_Price]]*Orders_C[[#This Row],[Quantity]])-Orders_C[[#This Row],[Discount]]+Orders_C[[#This Row],[Tax]]</f>
        <v>1198.8</v>
      </c>
      <c r="AD3964" t="str">
        <f>IF(COUNTIF(Orders_C[[#All],[Customer_ID]],Orders_C[[#This Row],[Customer_ID]])&gt;1,"Repeat","New")</f>
        <v>Repeat</v>
      </c>
      <c r="AE3964" t="str" cm="1">
        <f t="array" ref="AE3964">_xlfn.XLOOKUP(Orders_C[[#This Row],[Store_ID]],Stores_c[[#All],[Store_ID]],Stores_c[[#All],[City]])</f>
        <v>Chambershaven</v>
      </c>
      <c r="AF3964" t="str" cm="1">
        <f t="array" ref="AF3964">_xlfn.XLOOKUP(Orders_C[[#This Row],[Store_ID]],Stores_c[[#All],[Store_ID]],Stores_c[[#All],[Manager_Name]])</f>
        <v>Virginia Webster</v>
      </c>
      <c r="AG3964" t="str" cm="1">
        <f t="array" ref="AG3964">_xlfn.XLOOKUP(Orders_C[[#This Row],[Store_ID]],Stores_c[[#All],[Store_ID]],Stores_c[[#All],[Store_Type]])</f>
        <v>Street</v>
      </c>
    </row>
    <row r="3965" spans="1:33" x14ac:dyDescent="0.25">
      <c r="A3965">
        <v>7659</v>
      </c>
      <c r="B3965" s="1">
        <v>45734</v>
      </c>
      <c r="C3965" s="2">
        <v>0.74964120370370368</v>
      </c>
      <c r="D3965">
        <v>1179</v>
      </c>
      <c r="E3965">
        <v>209</v>
      </c>
      <c r="F3965">
        <v>440</v>
      </c>
      <c r="G3965">
        <v>307</v>
      </c>
      <c r="H3965">
        <v>3</v>
      </c>
      <c r="I3965">
        <v>395</v>
      </c>
      <c r="J3965">
        <v>5</v>
      </c>
      <c r="K3965">
        <v>19.75</v>
      </c>
      <c r="L3965">
        <v>1199.75</v>
      </c>
      <c r="M3965" t="s">
        <v>18</v>
      </c>
      <c r="N3965" t="s">
        <v>21</v>
      </c>
      <c r="O3965">
        <v>57</v>
      </c>
      <c r="P3965">
        <v>2</v>
      </c>
      <c r="Q3965" t="s">
        <v>1682</v>
      </c>
      <c r="R3965">
        <v>505</v>
      </c>
      <c r="S3965" s="3">
        <v>0.05</v>
      </c>
      <c r="T3965" s="6">
        <v>488.75</v>
      </c>
      <c r="U3965" t="s">
        <v>6334</v>
      </c>
      <c r="V3965">
        <v>2025</v>
      </c>
      <c r="W3965" t="s">
        <v>6331</v>
      </c>
      <c r="X3965" t="str">
        <f>_xlfn.XLOOKUP(Orders_C[[#This Row],[Product_ID]],Products_C[Product_ID],Products_C[Product_Name])</f>
        <v>Chicken Wings</v>
      </c>
      <c r="Y3965" t="str">
        <f>_xlfn.XLOOKUP(Orders_C[[#This Row],[Product_ID]],Products_C[Product_ID],Products_C[Category])</f>
        <v>Chicken</v>
      </c>
      <c r="Z3965" t="str">
        <f>_xlfn.XLOOKUP(Orders_C[[#This Row],[Store_ID]],Stores_c[Store_ID],Stores_c[City])</f>
        <v>Reidberg</v>
      </c>
      <c r="AA3965" t="str">
        <f>_xlfn.XLOOKUP(Orders_C[[#This Row],[Customer_ID]],Customers_c[Customer_ID],Customers_c[Customer_Name])</f>
        <v>Matthew Burgess</v>
      </c>
      <c r="AB3965" s="6">
        <f>Orders_C[[#This Row],[Quantity]]*Orders_C[[#This Row],[Unit_Price]]*(1-Orders_C[[#This Row],[Discount %]])+Orders_C[[#This Row],[Tax]]</f>
        <v>1145.5</v>
      </c>
      <c r="AC3965" s="9">
        <f>(Orders_C[[#This Row],[Unit_Price]]*Orders_C[[#This Row],[Quantity]])-Orders_C[[#This Row],[Discount]]+Orders_C[[#This Row],[Tax]]</f>
        <v>1199.75</v>
      </c>
      <c r="AD3965" t="str">
        <f>IF(COUNTIF(Orders_C[[#All],[Customer_ID]],Orders_C[[#This Row],[Customer_ID]])&gt;1,"Repeat","New")</f>
        <v>Repeat</v>
      </c>
      <c r="AE3965" t="str" cm="1">
        <f t="array" ref="AE3965">_xlfn.XLOOKUP(Orders_C[[#This Row],[Store_ID]],Stores_c[[#All],[Store_ID]],Stores_c[[#All],[City]])</f>
        <v>Reidberg</v>
      </c>
      <c r="AF3965" t="str" cm="1">
        <f t="array" ref="AF3965">_xlfn.XLOOKUP(Orders_C[[#This Row],[Store_ID]],Stores_c[[#All],[Store_ID]],Stores_c[[#All],[Manager_Name]])</f>
        <v>Jeffrey Horn</v>
      </c>
      <c r="AG3965" t="str" cm="1">
        <f t="array" ref="AG3965">_xlfn.XLOOKUP(Orders_C[[#This Row],[Store_ID]],Stores_c[[#All],[Store_ID]],Stores_c[[#All],[Store_Type]])</f>
        <v>Drive-Thru</v>
      </c>
    </row>
    <row r="3966" spans="1:33" x14ac:dyDescent="0.25">
      <c r="A3966">
        <v>8410</v>
      </c>
      <c r="B3966" s="1">
        <v>45866</v>
      </c>
      <c r="C3966" s="2">
        <v>6.6863425925925923E-2</v>
      </c>
      <c r="D3966">
        <v>1050</v>
      </c>
      <c r="E3966">
        <v>209</v>
      </c>
      <c r="F3966">
        <v>442</v>
      </c>
      <c r="G3966">
        <v>318</v>
      </c>
      <c r="H3966">
        <v>3</v>
      </c>
      <c r="I3966">
        <v>391</v>
      </c>
      <c r="J3966">
        <v>0</v>
      </c>
      <c r="K3966">
        <v>19.55</v>
      </c>
      <c r="L3966">
        <v>1192.55</v>
      </c>
      <c r="M3966" t="s">
        <v>19</v>
      </c>
      <c r="N3966" t="s">
        <v>23</v>
      </c>
      <c r="O3966">
        <v>41</v>
      </c>
      <c r="P3966">
        <v>2</v>
      </c>
      <c r="Q3966" t="s">
        <v>2433</v>
      </c>
      <c r="R3966">
        <v>509</v>
      </c>
      <c r="S3966" s="3">
        <v>0</v>
      </c>
      <c r="T3966" s="6">
        <v>488.75</v>
      </c>
      <c r="U3966" t="s">
        <v>6341</v>
      </c>
      <c r="V3966">
        <v>2025</v>
      </c>
      <c r="W3966" t="s">
        <v>6331</v>
      </c>
      <c r="X3966" t="str">
        <f>_xlfn.XLOOKUP(Orders_C[[#This Row],[Product_ID]],Products_C[Product_ID],Products_C[Product_Name])</f>
        <v>Pepsi</v>
      </c>
      <c r="Y3966" t="str">
        <f>_xlfn.XLOOKUP(Orders_C[[#This Row],[Product_ID]],Products_C[Product_ID],Products_C[Category])</f>
        <v>Burger</v>
      </c>
      <c r="Z3966" t="str">
        <f>_xlfn.XLOOKUP(Orders_C[[#This Row],[Store_ID]],Stores_c[Store_ID],Stores_c[City])</f>
        <v>Reidberg</v>
      </c>
      <c r="AA3966" t="str">
        <f>_xlfn.XLOOKUP(Orders_C[[#This Row],[Customer_ID]],Customers_c[Customer_ID],Customers_c[Customer_Name])</f>
        <v>Kelly Chapman</v>
      </c>
      <c r="AB3966" s="6">
        <f>Orders_C[[#This Row],[Quantity]]*Orders_C[[#This Row],[Unit_Price]]*(1-Orders_C[[#This Row],[Discount %]])+Orders_C[[#This Row],[Tax]]</f>
        <v>1192.55</v>
      </c>
      <c r="AC3966" s="9">
        <f>(Orders_C[[#This Row],[Unit_Price]]*Orders_C[[#This Row],[Quantity]])-Orders_C[[#This Row],[Discount]]+Orders_C[[#This Row],[Tax]]</f>
        <v>1192.55</v>
      </c>
      <c r="AD3966" t="str">
        <f>IF(COUNTIF(Orders_C[[#All],[Customer_ID]],Orders_C[[#This Row],[Customer_ID]])&gt;1,"Repeat","New")</f>
        <v>Repeat</v>
      </c>
      <c r="AE3966" t="str" cm="1">
        <f t="array" ref="AE3966">_xlfn.XLOOKUP(Orders_C[[#This Row],[Store_ID]],Stores_c[[#All],[Store_ID]],Stores_c[[#All],[City]])</f>
        <v>Reidberg</v>
      </c>
      <c r="AF3966" t="str" cm="1">
        <f t="array" ref="AF3966">_xlfn.XLOOKUP(Orders_C[[#This Row],[Store_ID]],Stores_c[[#All],[Store_ID]],Stores_c[[#All],[Manager_Name]])</f>
        <v>Jeffrey Horn</v>
      </c>
      <c r="AG3966" t="str" cm="1">
        <f t="array" ref="AG3966">_xlfn.XLOOKUP(Orders_C[[#This Row],[Store_ID]],Stores_c[[#All],[Store_ID]],Stores_c[[#All],[Store_Type]])</f>
        <v>Drive-Thru</v>
      </c>
    </row>
    <row r="3967" spans="1:33" x14ac:dyDescent="0.25">
      <c r="A3967">
        <v>8845</v>
      </c>
      <c r="B3967" s="1">
        <v>45702</v>
      </c>
      <c r="C3967" s="2">
        <v>0.83356481481481481</v>
      </c>
      <c r="D3967">
        <v>1039</v>
      </c>
      <c r="E3967">
        <v>209</v>
      </c>
      <c r="F3967">
        <v>500</v>
      </c>
      <c r="G3967">
        <v>312</v>
      </c>
      <c r="H3967">
        <v>3</v>
      </c>
      <c r="I3967">
        <v>403</v>
      </c>
      <c r="J3967">
        <v>15</v>
      </c>
      <c r="K3967">
        <v>20.149999999999999</v>
      </c>
      <c r="L3967">
        <v>1214.1500000000001</v>
      </c>
      <c r="M3967" t="s">
        <v>19</v>
      </c>
      <c r="N3967" t="s">
        <v>22</v>
      </c>
      <c r="O3967">
        <v>44</v>
      </c>
      <c r="P3967">
        <v>5</v>
      </c>
      <c r="Q3967" t="s">
        <v>2868</v>
      </c>
      <c r="R3967">
        <v>502</v>
      </c>
      <c r="S3967" s="3">
        <v>0.15</v>
      </c>
      <c r="T3967" s="6">
        <v>488.75000000000011</v>
      </c>
      <c r="U3967" t="s">
        <v>6338</v>
      </c>
      <c r="V3967">
        <v>2025</v>
      </c>
      <c r="W3967" t="s">
        <v>6331</v>
      </c>
      <c r="X3967" t="str">
        <f>_xlfn.XLOOKUP(Orders_C[[#This Row],[Product_ID]],Products_C[Product_ID],Products_C[Product_Name])</f>
        <v>Veg Burger</v>
      </c>
      <c r="Y3967" t="str">
        <f>_xlfn.XLOOKUP(Orders_C[[#This Row],[Product_ID]],Products_C[Product_ID],Products_C[Category])</f>
        <v>Burger</v>
      </c>
      <c r="Z3967" t="str">
        <f>_xlfn.XLOOKUP(Orders_C[[#This Row],[Store_ID]],Stores_c[Store_ID],Stores_c[City])</f>
        <v>Reidberg</v>
      </c>
      <c r="AA3967" t="str">
        <f>_xlfn.XLOOKUP(Orders_C[[#This Row],[Customer_ID]],Customers_c[Customer_ID],Customers_c[Customer_Name])</f>
        <v>Linda Anderson</v>
      </c>
      <c r="AB3967" s="6">
        <f>Orders_C[[#This Row],[Quantity]]*Orders_C[[#This Row],[Unit_Price]]*(1-Orders_C[[#This Row],[Discount %]])+Orders_C[[#This Row],[Tax]]</f>
        <v>1047.8</v>
      </c>
      <c r="AC3967" s="9">
        <f>(Orders_C[[#This Row],[Unit_Price]]*Orders_C[[#This Row],[Quantity]])-Orders_C[[#This Row],[Discount]]+Orders_C[[#This Row],[Tax]]</f>
        <v>1214.1500000000001</v>
      </c>
      <c r="AD3967" t="str">
        <f>IF(COUNTIF(Orders_C[[#All],[Customer_ID]],Orders_C[[#This Row],[Customer_ID]])&gt;1,"Repeat","New")</f>
        <v>Repeat</v>
      </c>
      <c r="AE3967" t="str" cm="1">
        <f t="array" ref="AE3967">_xlfn.XLOOKUP(Orders_C[[#This Row],[Store_ID]],Stores_c[[#All],[Store_ID]],Stores_c[[#All],[City]])</f>
        <v>Reidberg</v>
      </c>
      <c r="AF3967" t="str" cm="1">
        <f t="array" ref="AF3967">_xlfn.XLOOKUP(Orders_C[[#This Row],[Store_ID]],Stores_c[[#All],[Store_ID]],Stores_c[[#All],[Manager_Name]])</f>
        <v>Jeffrey Horn</v>
      </c>
      <c r="AG3967" t="str" cm="1">
        <f t="array" ref="AG3967">_xlfn.XLOOKUP(Orders_C[[#This Row],[Store_ID]],Stores_c[[#All],[Store_ID]],Stores_c[[#All],[Store_Type]])</f>
        <v>Drive-Thru</v>
      </c>
    </row>
    <row r="3968" spans="1:33" x14ac:dyDescent="0.25">
      <c r="A3968">
        <v>7005</v>
      </c>
      <c r="B3968" s="1">
        <v>45799</v>
      </c>
      <c r="C3968" s="2">
        <v>0.68620370370370365</v>
      </c>
      <c r="D3968">
        <v>1477</v>
      </c>
      <c r="E3968">
        <v>208</v>
      </c>
      <c r="F3968">
        <v>534</v>
      </c>
      <c r="G3968">
        <v>303</v>
      </c>
      <c r="H3968">
        <v>3</v>
      </c>
      <c r="I3968">
        <v>400</v>
      </c>
      <c r="J3968">
        <v>10</v>
      </c>
      <c r="K3968">
        <v>20</v>
      </c>
      <c r="L3968">
        <v>1210</v>
      </c>
      <c r="M3968" t="s">
        <v>19</v>
      </c>
      <c r="N3968" t="s">
        <v>21</v>
      </c>
      <c r="O3968">
        <v>15</v>
      </c>
      <c r="P3968">
        <v>4</v>
      </c>
      <c r="Q3968" t="s">
        <v>1028</v>
      </c>
      <c r="R3968">
        <v>509</v>
      </c>
      <c r="S3968" s="3">
        <v>0.1</v>
      </c>
      <c r="T3968" s="6">
        <v>490</v>
      </c>
      <c r="U3968" t="s">
        <v>6339</v>
      </c>
      <c r="V3968">
        <v>2025</v>
      </c>
      <c r="W3968" t="s">
        <v>6333</v>
      </c>
      <c r="X3968" t="str">
        <f>_xlfn.XLOOKUP(Orders_C[[#This Row],[Product_ID]],Products_C[Product_ID],Products_C[Product_Name])</f>
        <v>Chocolate Lava Cake</v>
      </c>
      <c r="Y3968" t="str">
        <f>_xlfn.XLOOKUP(Orders_C[[#This Row],[Product_ID]],Products_C[Product_ID],Products_C[Category])</f>
        <v>Chicken</v>
      </c>
      <c r="Z3968" t="str">
        <f>_xlfn.XLOOKUP(Orders_C[[#This Row],[Store_ID]],Stores_c[Store_ID],Stores_c[City])</f>
        <v>Tracyview</v>
      </c>
      <c r="AA3968" t="str">
        <f>_xlfn.XLOOKUP(Orders_C[[#This Row],[Customer_ID]],Customers_c[Customer_ID],Customers_c[Customer_Name])</f>
        <v>David Olson</v>
      </c>
      <c r="AB3968" s="6">
        <f>Orders_C[[#This Row],[Quantity]]*Orders_C[[#This Row],[Unit_Price]]*(1-Orders_C[[#This Row],[Discount %]])+Orders_C[[#This Row],[Tax]]</f>
        <v>1100</v>
      </c>
      <c r="AC3968" s="9">
        <f>(Orders_C[[#This Row],[Unit_Price]]*Orders_C[[#This Row],[Quantity]])-Orders_C[[#This Row],[Discount]]+Orders_C[[#This Row],[Tax]]</f>
        <v>1210</v>
      </c>
      <c r="AD3968" t="str">
        <f>IF(COUNTIF(Orders_C[[#All],[Customer_ID]],Orders_C[[#This Row],[Customer_ID]])&gt;1,"Repeat","New")</f>
        <v>Repeat</v>
      </c>
      <c r="AE3968" t="str" cm="1">
        <f t="array" ref="AE3968">_xlfn.XLOOKUP(Orders_C[[#This Row],[Store_ID]],Stores_c[[#All],[Store_ID]],Stores_c[[#All],[City]])</f>
        <v>Tracyview</v>
      </c>
      <c r="AF3968" t="str" cm="1">
        <f t="array" ref="AF3968">_xlfn.XLOOKUP(Orders_C[[#This Row],[Store_ID]],Stores_c[[#All],[Store_ID]],Stores_c[[#All],[Manager_Name]])</f>
        <v>Jeremiah Lee</v>
      </c>
      <c r="AG3968" t="str" cm="1">
        <f t="array" ref="AG3968">_xlfn.XLOOKUP(Orders_C[[#This Row],[Store_ID]],Stores_c[[#All],[Store_ID]],Stores_c[[#All],[Store_Type]])</f>
        <v>Mall</v>
      </c>
    </row>
    <row r="3969" spans="1:33" x14ac:dyDescent="0.25">
      <c r="A3969">
        <v>10649</v>
      </c>
      <c r="B3969" s="1">
        <v>45970</v>
      </c>
      <c r="C3969" s="2">
        <v>0.51444444444444448</v>
      </c>
      <c r="D3969">
        <v>1872</v>
      </c>
      <c r="E3969">
        <v>217</v>
      </c>
      <c r="F3969">
        <v>485</v>
      </c>
      <c r="G3969">
        <v>312</v>
      </c>
      <c r="H3969">
        <v>3</v>
      </c>
      <c r="I3969">
        <v>396</v>
      </c>
      <c r="J3969">
        <v>5</v>
      </c>
      <c r="K3969">
        <v>19.8</v>
      </c>
      <c r="L3969">
        <v>1202.8</v>
      </c>
      <c r="M3969" t="s">
        <v>18</v>
      </c>
      <c r="N3969" t="s">
        <v>23</v>
      </c>
      <c r="O3969">
        <v>30</v>
      </c>
      <c r="P3969">
        <v>1</v>
      </c>
      <c r="Q3969" t="s">
        <v>4672</v>
      </c>
      <c r="R3969">
        <v>510</v>
      </c>
      <c r="S3969" s="3">
        <v>0.05</v>
      </c>
      <c r="T3969" s="6">
        <v>490</v>
      </c>
      <c r="U3969" t="s">
        <v>6336</v>
      </c>
      <c r="V3969">
        <v>2025</v>
      </c>
      <c r="W3969" t="s">
        <v>6329</v>
      </c>
      <c r="X3969" t="str">
        <f>_xlfn.XLOOKUP(Orders_C[[#This Row],[Product_ID]],Products_C[Product_ID],Products_C[Product_Name])</f>
        <v>Veg Burger</v>
      </c>
      <c r="Y3969" t="str">
        <f>_xlfn.XLOOKUP(Orders_C[[#This Row],[Product_ID]],Products_C[Product_ID],Products_C[Category])</f>
        <v>Burger</v>
      </c>
      <c r="Z3969" t="str">
        <f>_xlfn.XLOOKUP(Orders_C[[#This Row],[Store_ID]],Stores_c[Store_ID],Stores_c[City])</f>
        <v>West Rebecca</v>
      </c>
      <c r="AA3969" t="str">
        <f>_xlfn.XLOOKUP(Orders_C[[#This Row],[Customer_ID]],Customers_c[Customer_ID],Customers_c[Customer_Name])</f>
        <v>Michael Hicks</v>
      </c>
      <c r="AB3969" s="6">
        <f>Orders_C[[#This Row],[Quantity]]*Orders_C[[#This Row],[Unit_Price]]*(1-Orders_C[[#This Row],[Discount %]])+Orders_C[[#This Row],[Tax]]</f>
        <v>1148.3999999999999</v>
      </c>
      <c r="AC3969" s="9">
        <f>(Orders_C[[#This Row],[Unit_Price]]*Orders_C[[#This Row],[Quantity]])-Orders_C[[#This Row],[Discount]]+Orders_C[[#This Row],[Tax]]</f>
        <v>1202.8</v>
      </c>
      <c r="AD3969" t="str">
        <f>IF(COUNTIF(Orders_C[[#All],[Customer_ID]],Orders_C[[#This Row],[Customer_ID]])&gt;1,"Repeat","New")</f>
        <v>Repeat</v>
      </c>
      <c r="AE3969" t="str" cm="1">
        <f t="array" ref="AE3969">_xlfn.XLOOKUP(Orders_C[[#This Row],[Store_ID]],Stores_c[[#All],[Store_ID]],Stores_c[[#All],[City]])</f>
        <v>West Rebecca</v>
      </c>
      <c r="AF3969" t="str" cm="1">
        <f t="array" ref="AF3969">_xlfn.XLOOKUP(Orders_C[[#This Row],[Store_ID]],Stores_c[[#All],[Store_ID]],Stores_c[[#All],[Manager_Name]])</f>
        <v>Albert Smith</v>
      </c>
      <c r="AG3969" t="str" cm="1">
        <f t="array" ref="AG3969">_xlfn.XLOOKUP(Orders_C[[#This Row],[Store_ID]],Stores_c[[#All],[Store_ID]],Stores_c[[#All],[Store_Type]])</f>
        <v>Mall</v>
      </c>
    </row>
    <row r="3970" spans="1:33" x14ac:dyDescent="0.25">
      <c r="A3970">
        <v>7264</v>
      </c>
      <c r="B3970" s="1">
        <v>45944</v>
      </c>
      <c r="C3970" s="2">
        <v>0.51245370370370369</v>
      </c>
      <c r="D3970">
        <v>1260</v>
      </c>
      <c r="E3970">
        <v>204</v>
      </c>
      <c r="F3970">
        <v>531</v>
      </c>
      <c r="G3970">
        <v>335</v>
      </c>
      <c r="H3970">
        <v>3</v>
      </c>
      <c r="I3970">
        <v>397</v>
      </c>
      <c r="J3970">
        <v>5</v>
      </c>
      <c r="K3970">
        <v>19.850000000000001</v>
      </c>
      <c r="L3970">
        <v>1205.8499999999999</v>
      </c>
      <c r="M3970" t="s">
        <v>18</v>
      </c>
      <c r="N3970" t="s">
        <v>23</v>
      </c>
      <c r="O3970">
        <v>36</v>
      </c>
      <c r="P3970">
        <v>1</v>
      </c>
      <c r="Q3970" t="s">
        <v>1287</v>
      </c>
      <c r="R3970">
        <v>509</v>
      </c>
      <c r="S3970" s="3">
        <v>0.05</v>
      </c>
      <c r="T3970" s="6">
        <v>491.24999999999989</v>
      </c>
      <c r="U3970" t="s">
        <v>6332</v>
      </c>
      <c r="V3970">
        <v>2025</v>
      </c>
      <c r="W3970" t="s">
        <v>6329</v>
      </c>
      <c r="X3970" t="str">
        <f>_xlfn.XLOOKUP(Orders_C[[#This Row],[Product_ID]],Products_C[Product_ID],Products_C[Product_Name])</f>
        <v>Krushers</v>
      </c>
      <c r="Y3970" t="str">
        <f>_xlfn.XLOOKUP(Orders_C[[#This Row],[Product_ID]],Products_C[Product_ID],Products_C[Category])</f>
        <v>Chicken</v>
      </c>
      <c r="Z3970" t="str">
        <f>_xlfn.XLOOKUP(Orders_C[[#This Row],[Store_ID]],Stores_c[Store_ID],Stores_c[City])</f>
        <v>New Robertfurt</v>
      </c>
      <c r="AA3970" t="str">
        <f>_xlfn.XLOOKUP(Orders_C[[#This Row],[Customer_ID]],Customers_c[Customer_ID],Customers_c[Customer_Name])</f>
        <v>Kayla Vasquez</v>
      </c>
      <c r="AB3970" s="6">
        <f>Orders_C[[#This Row],[Quantity]]*Orders_C[[#This Row],[Unit_Price]]*(1-Orders_C[[#This Row],[Discount %]])+Orders_C[[#This Row],[Tax]]</f>
        <v>1151.3</v>
      </c>
      <c r="AC3970" s="9">
        <f>(Orders_C[[#This Row],[Unit_Price]]*Orders_C[[#This Row],[Quantity]])-Orders_C[[#This Row],[Discount]]+Orders_C[[#This Row],[Tax]]</f>
        <v>1205.8499999999999</v>
      </c>
      <c r="AD3970" t="str">
        <f>IF(COUNTIF(Orders_C[[#All],[Customer_ID]],Orders_C[[#This Row],[Customer_ID]])&gt;1,"Repeat","New")</f>
        <v>Repeat</v>
      </c>
      <c r="AE3970" t="str" cm="1">
        <f t="array" ref="AE3970">_xlfn.XLOOKUP(Orders_C[[#This Row],[Store_ID]],Stores_c[[#All],[Store_ID]],Stores_c[[#All],[City]])</f>
        <v>New Robertfurt</v>
      </c>
      <c r="AF3970" t="str" cm="1">
        <f t="array" ref="AF3970">_xlfn.XLOOKUP(Orders_C[[#This Row],[Store_ID]],Stores_c[[#All],[Store_ID]],Stores_c[[#All],[Manager_Name]])</f>
        <v>Tiffany Gomez</v>
      </c>
      <c r="AG3970" t="str" cm="1">
        <f t="array" ref="AG3970">_xlfn.XLOOKUP(Orders_C[[#This Row],[Store_ID]],Stores_c[[#All],[Store_ID]],Stores_c[[#All],[Store_Type]])</f>
        <v>Street</v>
      </c>
    </row>
    <row r="3971" spans="1:33" x14ac:dyDescent="0.25">
      <c r="A3971">
        <v>9468</v>
      </c>
      <c r="B3971" s="1">
        <v>45752</v>
      </c>
      <c r="C3971" s="2">
        <v>0.39387731481481481</v>
      </c>
      <c r="D3971">
        <v>1115</v>
      </c>
      <c r="E3971">
        <v>205</v>
      </c>
      <c r="F3971">
        <v>527</v>
      </c>
      <c r="G3971">
        <v>308</v>
      </c>
      <c r="H3971">
        <v>3</v>
      </c>
      <c r="I3971">
        <v>397</v>
      </c>
      <c r="J3971">
        <v>5</v>
      </c>
      <c r="K3971">
        <v>19.850000000000001</v>
      </c>
      <c r="L3971">
        <v>1205.8499999999999</v>
      </c>
      <c r="M3971" t="s">
        <v>18</v>
      </c>
      <c r="N3971" t="s">
        <v>22</v>
      </c>
      <c r="O3971">
        <v>19</v>
      </c>
      <c r="P3971">
        <v>5</v>
      </c>
      <c r="Q3971" t="s">
        <v>3491</v>
      </c>
      <c r="R3971">
        <v>507</v>
      </c>
      <c r="S3971" s="3">
        <v>0.05</v>
      </c>
      <c r="T3971" s="6">
        <v>491.24999999999989</v>
      </c>
      <c r="U3971" t="s">
        <v>6337</v>
      </c>
      <c r="V3971">
        <v>2025</v>
      </c>
      <c r="W3971" t="s">
        <v>6333</v>
      </c>
      <c r="X3971" t="str">
        <f>_xlfn.XLOOKUP(Orders_C[[#This Row],[Product_ID]],Products_C[Product_ID],Products_C[Product_Name])</f>
        <v>Zinger Burger</v>
      </c>
      <c r="Y3971" t="str">
        <f>_xlfn.XLOOKUP(Orders_C[[#This Row],[Product_ID]],Products_C[Product_ID],Products_C[Category])</f>
        <v>Beverage</v>
      </c>
      <c r="Z3971" t="str">
        <f>_xlfn.XLOOKUP(Orders_C[[#This Row],[Store_ID]],Stores_c[Store_ID],Stores_c[City])</f>
        <v>Port Jacob</v>
      </c>
      <c r="AA3971" t="str">
        <f>_xlfn.XLOOKUP(Orders_C[[#This Row],[Customer_ID]],Customers_c[Customer_ID],Customers_c[Customer_Name])</f>
        <v>Hannah Jackson</v>
      </c>
      <c r="AB3971" s="6">
        <f>Orders_C[[#This Row],[Quantity]]*Orders_C[[#This Row],[Unit_Price]]*(1-Orders_C[[#This Row],[Discount %]])+Orders_C[[#This Row],[Tax]]</f>
        <v>1151.3</v>
      </c>
      <c r="AC3971" s="9">
        <f>(Orders_C[[#This Row],[Unit_Price]]*Orders_C[[#This Row],[Quantity]])-Orders_C[[#This Row],[Discount]]+Orders_C[[#This Row],[Tax]]</f>
        <v>1205.8499999999999</v>
      </c>
      <c r="AD3971" t="str">
        <f>IF(COUNTIF(Orders_C[[#All],[Customer_ID]],Orders_C[[#This Row],[Customer_ID]])&gt;1,"Repeat","New")</f>
        <v>Repeat</v>
      </c>
      <c r="AE3971" t="str" cm="1">
        <f t="array" ref="AE3971">_xlfn.XLOOKUP(Orders_C[[#This Row],[Store_ID]],Stores_c[[#All],[Store_ID]],Stores_c[[#All],[City]])</f>
        <v>Port Jacob</v>
      </c>
      <c r="AF3971" t="str" cm="1">
        <f t="array" ref="AF3971">_xlfn.XLOOKUP(Orders_C[[#This Row],[Store_ID]],Stores_c[[#All],[Store_ID]],Stores_c[[#All],[Manager_Name]])</f>
        <v>David Harris</v>
      </c>
      <c r="AG3971" t="str" cm="1">
        <f t="array" ref="AG3971">_xlfn.XLOOKUP(Orders_C[[#This Row],[Store_ID]],Stores_c[[#All],[Store_ID]],Stores_c[[#All],[Store_Type]])</f>
        <v>Mall</v>
      </c>
    </row>
    <row r="3972" spans="1:33" x14ac:dyDescent="0.25">
      <c r="A3972">
        <v>8261</v>
      </c>
      <c r="B3972" s="1">
        <v>45910</v>
      </c>
      <c r="C3972" s="2">
        <v>0.4619212962962963</v>
      </c>
      <c r="D3972">
        <v>1008</v>
      </c>
      <c r="E3972">
        <v>201</v>
      </c>
      <c r="F3972">
        <v>478</v>
      </c>
      <c r="G3972">
        <v>327</v>
      </c>
      <c r="H3972">
        <v>3</v>
      </c>
      <c r="I3972">
        <v>405</v>
      </c>
      <c r="J3972">
        <v>15</v>
      </c>
      <c r="K3972">
        <v>20.25</v>
      </c>
      <c r="L3972">
        <v>1220.25</v>
      </c>
      <c r="M3972" t="s">
        <v>20</v>
      </c>
      <c r="N3972" t="s">
        <v>21</v>
      </c>
      <c r="O3972">
        <v>50</v>
      </c>
      <c r="P3972">
        <v>5</v>
      </c>
      <c r="Q3972" t="s">
        <v>2284</v>
      </c>
      <c r="R3972">
        <v>509</v>
      </c>
      <c r="S3972" s="3">
        <v>0.15</v>
      </c>
      <c r="T3972" s="6">
        <v>491.25</v>
      </c>
      <c r="U3972" t="s">
        <v>6335</v>
      </c>
      <c r="V3972">
        <v>2025</v>
      </c>
      <c r="W3972" t="s">
        <v>6331</v>
      </c>
      <c r="X3972" t="str">
        <f>_xlfn.XLOOKUP(Orders_C[[#This Row],[Product_ID]],Products_C[Product_ID],Products_C[Product_Name])</f>
        <v>Wrap</v>
      </c>
      <c r="Y3972" t="str">
        <f>_xlfn.XLOOKUP(Orders_C[[#This Row],[Product_ID]],Products_C[Product_ID],Products_C[Category])</f>
        <v>Chicken</v>
      </c>
      <c r="Z3972" t="str">
        <f>_xlfn.XLOOKUP(Orders_C[[#This Row],[Store_ID]],Stores_c[Store_ID],Stores_c[City])</f>
        <v>Lake Nicholasburgh</v>
      </c>
      <c r="AA3972" t="str">
        <f>_xlfn.XLOOKUP(Orders_C[[#This Row],[Customer_ID]],Customers_c[Customer_ID],Customers_c[Customer_Name])</f>
        <v>Mary Mcconnell</v>
      </c>
      <c r="AB3972" s="6">
        <f>Orders_C[[#This Row],[Quantity]]*Orders_C[[#This Row],[Unit_Price]]*(1-Orders_C[[#This Row],[Discount %]])+Orders_C[[#This Row],[Tax]]</f>
        <v>1053</v>
      </c>
      <c r="AC3972" s="9">
        <f>(Orders_C[[#This Row],[Unit_Price]]*Orders_C[[#This Row],[Quantity]])-Orders_C[[#This Row],[Discount]]+Orders_C[[#This Row],[Tax]]</f>
        <v>1220.25</v>
      </c>
      <c r="AD3972" t="str">
        <f>IF(COUNTIF(Orders_C[[#All],[Customer_ID]],Orders_C[[#This Row],[Customer_ID]])&gt;1,"Repeat","New")</f>
        <v>Repeat</v>
      </c>
      <c r="AE3972" t="str" cm="1">
        <f t="array" ref="AE3972">_xlfn.XLOOKUP(Orders_C[[#This Row],[Store_ID]],Stores_c[[#All],[Store_ID]],Stores_c[[#All],[City]])</f>
        <v>Lake Nicholasburgh</v>
      </c>
      <c r="AF3972" t="str" cm="1">
        <f t="array" ref="AF3972">_xlfn.XLOOKUP(Orders_C[[#This Row],[Store_ID]],Stores_c[[#All],[Store_ID]],Stores_c[[#All],[Manager_Name]])</f>
        <v>Maurice Garcia</v>
      </c>
      <c r="AG3972" t="str" cm="1">
        <f t="array" ref="AG3972">_xlfn.XLOOKUP(Orders_C[[#This Row],[Store_ID]],Stores_c[[#All],[Store_ID]],Stores_c[[#All],[Store_Type]])</f>
        <v>Mall</v>
      </c>
    </row>
    <row r="3973" spans="1:33" x14ac:dyDescent="0.25">
      <c r="A3973">
        <v>8938</v>
      </c>
      <c r="B3973" s="1">
        <v>45850</v>
      </c>
      <c r="C3973" s="2">
        <v>0.10478009259259259</v>
      </c>
      <c r="D3973">
        <v>1018</v>
      </c>
      <c r="E3973">
        <v>211</v>
      </c>
      <c r="F3973">
        <v>544</v>
      </c>
      <c r="G3973">
        <v>330</v>
      </c>
      <c r="H3973">
        <v>3</v>
      </c>
      <c r="I3973">
        <v>401</v>
      </c>
      <c r="J3973">
        <v>10</v>
      </c>
      <c r="K3973">
        <v>20.05</v>
      </c>
      <c r="L3973">
        <v>1213.05</v>
      </c>
      <c r="M3973" t="s">
        <v>20</v>
      </c>
      <c r="N3973" t="s">
        <v>23</v>
      </c>
      <c r="O3973">
        <v>23</v>
      </c>
      <c r="P3973">
        <v>3</v>
      </c>
      <c r="Q3973" t="s">
        <v>2961</v>
      </c>
      <c r="R3973">
        <v>504</v>
      </c>
      <c r="S3973" s="3">
        <v>0.1</v>
      </c>
      <c r="T3973" s="6">
        <v>491.25</v>
      </c>
      <c r="U3973" t="s">
        <v>6341</v>
      </c>
      <c r="V3973">
        <v>2025</v>
      </c>
      <c r="W3973" t="s">
        <v>6329</v>
      </c>
      <c r="X3973" t="str">
        <f>_xlfn.XLOOKUP(Orders_C[[#This Row],[Product_ID]],Products_C[Product_ID],Products_C[Product_Name])</f>
        <v>Rice Bowl</v>
      </c>
      <c r="Y3973" t="str">
        <f>_xlfn.XLOOKUP(Orders_C[[#This Row],[Product_ID]],Products_C[Product_ID],Products_C[Category])</f>
        <v>Beverage</v>
      </c>
      <c r="Z3973" t="str">
        <f>_xlfn.XLOOKUP(Orders_C[[#This Row],[Store_ID]],Stores_c[Store_ID],Stores_c[City])</f>
        <v>North Robertstad</v>
      </c>
      <c r="AA3973" t="str">
        <f>_xlfn.XLOOKUP(Orders_C[[#This Row],[Customer_ID]],Customers_c[Customer_ID],Customers_c[Customer_Name])</f>
        <v>Chad Lynn</v>
      </c>
      <c r="AB3973" s="6">
        <f>Orders_C[[#This Row],[Quantity]]*Orders_C[[#This Row],[Unit_Price]]*(1-Orders_C[[#This Row],[Discount %]])+Orders_C[[#This Row],[Tax]]</f>
        <v>1102.75</v>
      </c>
      <c r="AC3973" s="9">
        <f>(Orders_C[[#This Row],[Unit_Price]]*Orders_C[[#This Row],[Quantity]])-Orders_C[[#This Row],[Discount]]+Orders_C[[#This Row],[Tax]]</f>
        <v>1213.05</v>
      </c>
      <c r="AD3973" t="str">
        <f>IF(COUNTIF(Orders_C[[#All],[Customer_ID]],Orders_C[[#This Row],[Customer_ID]])&gt;1,"Repeat","New")</f>
        <v>Repeat</v>
      </c>
      <c r="AE3973" t="str" cm="1">
        <f t="array" ref="AE3973">_xlfn.XLOOKUP(Orders_C[[#This Row],[Store_ID]],Stores_c[[#All],[Store_ID]],Stores_c[[#All],[City]])</f>
        <v>North Robertstad</v>
      </c>
      <c r="AF3973" t="str" cm="1">
        <f t="array" ref="AF3973">_xlfn.XLOOKUP(Orders_C[[#This Row],[Store_ID]],Stores_c[[#All],[Store_ID]],Stores_c[[#All],[Manager_Name]])</f>
        <v>Mary Lewis</v>
      </c>
      <c r="AG3973" t="str" cm="1">
        <f t="array" ref="AG3973">_xlfn.XLOOKUP(Orders_C[[#This Row],[Store_ID]],Stores_c[[#All],[Store_ID]],Stores_c[[#All],[Store_Type]])</f>
        <v>Street</v>
      </c>
    </row>
    <row r="3974" spans="1:33" x14ac:dyDescent="0.25">
      <c r="A3974">
        <v>9117</v>
      </c>
      <c r="B3974" s="1">
        <v>45987</v>
      </c>
      <c r="C3974" s="2">
        <v>0.50688657407407411</v>
      </c>
      <c r="D3974">
        <v>1735</v>
      </c>
      <c r="E3974">
        <v>203</v>
      </c>
      <c r="F3974">
        <v>419</v>
      </c>
      <c r="G3974">
        <v>303</v>
      </c>
      <c r="H3974">
        <v>3</v>
      </c>
      <c r="I3974">
        <v>393</v>
      </c>
      <c r="J3974">
        <v>0</v>
      </c>
      <c r="K3974">
        <v>19.649999999999999</v>
      </c>
      <c r="L3974">
        <v>1198.6500000000001</v>
      </c>
      <c r="M3974" t="s">
        <v>20</v>
      </c>
      <c r="N3974" t="s">
        <v>21</v>
      </c>
      <c r="O3974">
        <v>33</v>
      </c>
      <c r="P3974">
        <v>1</v>
      </c>
      <c r="Q3974" t="s">
        <v>3140</v>
      </c>
      <c r="R3974">
        <v>504</v>
      </c>
      <c r="S3974" s="3">
        <v>0</v>
      </c>
      <c r="T3974" s="6">
        <v>491.25000000000011</v>
      </c>
      <c r="U3974" t="s">
        <v>6336</v>
      </c>
      <c r="V3974">
        <v>2025</v>
      </c>
      <c r="W3974" t="s">
        <v>6329</v>
      </c>
      <c r="X3974" t="str">
        <f>_xlfn.XLOOKUP(Orders_C[[#This Row],[Product_ID]],Products_C[Product_ID],Products_C[Product_Name])</f>
        <v>Chocolate Lava Cake</v>
      </c>
      <c r="Y3974" t="str">
        <f>_xlfn.XLOOKUP(Orders_C[[#This Row],[Product_ID]],Products_C[Product_ID],Products_C[Category])</f>
        <v>Chicken</v>
      </c>
      <c r="Z3974" t="str">
        <f>_xlfn.XLOOKUP(Orders_C[[#This Row],[Store_ID]],Stores_c[Store_ID],Stores_c[City])</f>
        <v>Lake Williammouth</v>
      </c>
      <c r="AA3974" t="str">
        <f>_xlfn.XLOOKUP(Orders_C[[#This Row],[Customer_ID]],Customers_c[Customer_ID],Customers_c[Customer_Name])</f>
        <v>Matthew Miller</v>
      </c>
      <c r="AB3974" s="6">
        <f>Orders_C[[#This Row],[Quantity]]*Orders_C[[#This Row],[Unit_Price]]*(1-Orders_C[[#This Row],[Discount %]])+Orders_C[[#This Row],[Tax]]</f>
        <v>1198.6500000000001</v>
      </c>
      <c r="AC3974" s="9">
        <f>(Orders_C[[#This Row],[Unit_Price]]*Orders_C[[#This Row],[Quantity]])-Orders_C[[#This Row],[Discount]]+Orders_C[[#This Row],[Tax]]</f>
        <v>1198.6500000000001</v>
      </c>
      <c r="AD3974" t="str">
        <f>IF(COUNTIF(Orders_C[[#All],[Customer_ID]],Orders_C[[#This Row],[Customer_ID]])&gt;1,"Repeat","New")</f>
        <v>Repeat</v>
      </c>
      <c r="AE3974" t="str" cm="1">
        <f t="array" ref="AE3974">_xlfn.XLOOKUP(Orders_C[[#This Row],[Store_ID]],Stores_c[[#All],[Store_ID]],Stores_c[[#All],[City]])</f>
        <v>Lake Williammouth</v>
      </c>
      <c r="AF3974" t="str" cm="1">
        <f t="array" ref="AF3974">_xlfn.XLOOKUP(Orders_C[[#This Row],[Store_ID]],Stores_c[[#All],[Store_ID]],Stores_c[[#All],[Manager_Name]])</f>
        <v>Stephanie Dominguez</v>
      </c>
      <c r="AG3974" t="str" cm="1">
        <f t="array" ref="AG3974">_xlfn.XLOOKUP(Orders_C[[#This Row],[Store_ID]],Stores_c[[#All],[Store_ID]],Stores_c[[#All],[Store_Type]])</f>
        <v>Drive-Thru</v>
      </c>
    </row>
    <row r="3975" spans="1:33" x14ac:dyDescent="0.25">
      <c r="A3975">
        <v>10168</v>
      </c>
      <c r="B3975" s="1">
        <v>45970</v>
      </c>
      <c r="C3975" s="2">
        <v>0.1666087962962963</v>
      </c>
      <c r="D3975">
        <v>1821</v>
      </c>
      <c r="E3975">
        <v>213</v>
      </c>
      <c r="F3975">
        <v>413</v>
      </c>
      <c r="G3975">
        <v>319</v>
      </c>
      <c r="H3975">
        <v>3</v>
      </c>
      <c r="I3975">
        <v>393</v>
      </c>
      <c r="J3975">
        <v>0</v>
      </c>
      <c r="K3975">
        <v>19.649999999999999</v>
      </c>
      <c r="L3975">
        <v>1198.6500000000001</v>
      </c>
      <c r="M3975" t="s">
        <v>18</v>
      </c>
      <c r="N3975" t="s">
        <v>23</v>
      </c>
      <c r="O3975">
        <v>28</v>
      </c>
      <c r="P3975">
        <v>2</v>
      </c>
      <c r="Q3975" t="s">
        <v>4191</v>
      </c>
      <c r="R3975">
        <v>502</v>
      </c>
      <c r="S3975" s="3">
        <v>0</v>
      </c>
      <c r="T3975" s="6">
        <v>491.25000000000011</v>
      </c>
      <c r="U3975" t="s">
        <v>6336</v>
      </c>
      <c r="V3975">
        <v>2025</v>
      </c>
      <c r="W3975" t="s">
        <v>6329</v>
      </c>
      <c r="X3975" t="str">
        <f>_xlfn.XLOOKUP(Orders_C[[#This Row],[Product_ID]],Products_C[Product_ID],Products_C[Product_Name])</f>
        <v>Chocolate Lava Cake</v>
      </c>
      <c r="Y3975" t="str">
        <f>_xlfn.XLOOKUP(Orders_C[[#This Row],[Product_ID]],Products_C[Product_ID],Products_C[Category])</f>
        <v>Beverage</v>
      </c>
      <c r="Z3975" t="str">
        <f>_xlfn.XLOOKUP(Orders_C[[#This Row],[Store_ID]],Stores_c[Store_ID],Stores_c[City])</f>
        <v>Lake Kristashire</v>
      </c>
      <c r="AA3975" t="str">
        <f>_xlfn.XLOOKUP(Orders_C[[#This Row],[Customer_ID]],Customers_c[Customer_ID],Customers_c[Customer_Name])</f>
        <v>Kristie Murray</v>
      </c>
      <c r="AB3975" s="6">
        <f>Orders_C[[#This Row],[Quantity]]*Orders_C[[#This Row],[Unit_Price]]*(1-Orders_C[[#This Row],[Discount %]])+Orders_C[[#This Row],[Tax]]</f>
        <v>1198.6500000000001</v>
      </c>
      <c r="AC3975" s="9">
        <f>(Orders_C[[#This Row],[Unit_Price]]*Orders_C[[#This Row],[Quantity]])-Orders_C[[#This Row],[Discount]]+Orders_C[[#This Row],[Tax]]</f>
        <v>1198.6500000000001</v>
      </c>
      <c r="AD3975" t="str">
        <f>IF(COUNTIF(Orders_C[[#All],[Customer_ID]],Orders_C[[#This Row],[Customer_ID]])&gt;1,"Repeat","New")</f>
        <v>Repeat</v>
      </c>
      <c r="AE3975" t="str" cm="1">
        <f t="array" ref="AE3975">_xlfn.XLOOKUP(Orders_C[[#This Row],[Store_ID]],Stores_c[[#All],[Store_ID]],Stores_c[[#All],[City]])</f>
        <v>Lake Kristashire</v>
      </c>
      <c r="AF3975" t="str" cm="1">
        <f t="array" ref="AF3975">_xlfn.XLOOKUP(Orders_C[[#This Row],[Store_ID]],Stores_c[[#All],[Store_ID]],Stores_c[[#All],[Manager_Name]])</f>
        <v>Andrea Daugherty</v>
      </c>
      <c r="AG3975" t="str" cm="1">
        <f t="array" ref="AG3975">_xlfn.XLOOKUP(Orders_C[[#This Row],[Store_ID]],Stores_c[[#All],[Store_ID]],Stores_c[[#All],[Store_Type]])</f>
        <v>Mall</v>
      </c>
    </row>
    <row r="3976" spans="1:33" x14ac:dyDescent="0.25">
      <c r="A3976">
        <v>8741</v>
      </c>
      <c r="B3976" s="1">
        <v>45990</v>
      </c>
      <c r="C3976" s="2">
        <v>0.75033564814814813</v>
      </c>
      <c r="D3976">
        <v>1303</v>
      </c>
      <c r="E3976">
        <v>207</v>
      </c>
      <c r="F3976">
        <v>458</v>
      </c>
      <c r="G3976">
        <v>333</v>
      </c>
      <c r="H3976">
        <v>4</v>
      </c>
      <c r="I3976">
        <v>304</v>
      </c>
      <c r="J3976">
        <v>10</v>
      </c>
      <c r="K3976">
        <v>15.2</v>
      </c>
      <c r="L3976">
        <v>1221.2</v>
      </c>
      <c r="M3976" t="s">
        <v>20</v>
      </c>
      <c r="N3976" t="s">
        <v>23</v>
      </c>
      <c r="O3976">
        <v>36</v>
      </c>
      <c r="P3976">
        <v>3</v>
      </c>
      <c r="Q3976" t="s">
        <v>2764</v>
      </c>
      <c r="R3976">
        <v>502</v>
      </c>
      <c r="S3976" s="3">
        <v>0.1</v>
      </c>
      <c r="T3976" s="6">
        <v>491.6</v>
      </c>
      <c r="U3976" t="s">
        <v>6336</v>
      </c>
      <c r="V3976">
        <v>2025</v>
      </c>
      <c r="W3976" t="s">
        <v>6329</v>
      </c>
      <c r="X3976" t="str">
        <f>_xlfn.XLOOKUP(Orders_C[[#This Row],[Product_ID]],Products_C[Product_ID],Products_C[Product_Name])</f>
        <v>Chicken Wings</v>
      </c>
      <c r="Y3976" t="str">
        <f>_xlfn.XLOOKUP(Orders_C[[#This Row],[Product_ID]],Products_C[Product_ID],Products_C[Category])</f>
        <v>Burger</v>
      </c>
      <c r="Z3976" t="str">
        <f>_xlfn.XLOOKUP(Orders_C[[#This Row],[Store_ID]],Stores_c[Store_ID],Stores_c[City])</f>
        <v>Christineton</v>
      </c>
      <c r="AA3976" t="str">
        <f>_xlfn.XLOOKUP(Orders_C[[#This Row],[Customer_ID]],Customers_c[Customer_ID],Customers_c[Customer_Name])</f>
        <v>Angela Faulkner</v>
      </c>
      <c r="AB3976" s="6">
        <f>Orders_C[[#This Row],[Quantity]]*Orders_C[[#This Row],[Unit_Price]]*(1-Orders_C[[#This Row],[Discount %]])+Orders_C[[#This Row],[Tax]]</f>
        <v>1109.6000000000001</v>
      </c>
      <c r="AC3976" s="9">
        <f>(Orders_C[[#This Row],[Unit_Price]]*Orders_C[[#This Row],[Quantity]])-Orders_C[[#This Row],[Discount]]+Orders_C[[#This Row],[Tax]]</f>
        <v>1221.2</v>
      </c>
      <c r="AD3976" t="str">
        <f>IF(COUNTIF(Orders_C[[#All],[Customer_ID]],Orders_C[[#This Row],[Customer_ID]])&gt;1,"Repeat","New")</f>
        <v>Repeat</v>
      </c>
      <c r="AE3976" t="str" cm="1">
        <f t="array" ref="AE3976">_xlfn.XLOOKUP(Orders_C[[#This Row],[Store_ID]],Stores_c[[#All],[Store_ID]],Stores_c[[#All],[City]])</f>
        <v>Christineton</v>
      </c>
      <c r="AF3976" t="str" cm="1">
        <f t="array" ref="AF3976">_xlfn.XLOOKUP(Orders_C[[#This Row],[Store_ID]],Stores_c[[#All],[Store_ID]],Stores_c[[#All],[Manager_Name]])</f>
        <v>Dr. William Hubbard MD</v>
      </c>
      <c r="AG3976" t="str" cm="1">
        <f t="array" ref="AG3976">_xlfn.XLOOKUP(Orders_C[[#This Row],[Store_ID]],Stores_c[[#All],[Store_ID]],Stores_c[[#All],[Store_Type]])</f>
        <v>Street</v>
      </c>
    </row>
    <row r="3977" spans="1:33" x14ac:dyDescent="0.25">
      <c r="A3977">
        <v>6130</v>
      </c>
      <c r="B3977" s="1">
        <v>45829</v>
      </c>
      <c r="C3977" s="2">
        <v>0.43930555555555556</v>
      </c>
      <c r="D3977">
        <v>1281</v>
      </c>
      <c r="E3977">
        <v>212</v>
      </c>
      <c r="F3977">
        <v>409</v>
      </c>
      <c r="G3977">
        <v>311</v>
      </c>
      <c r="H3977">
        <v>4</v>
      </c>
      <c r="I3977">
        <v>301</v>
      </c>
      <c r="J3977">
        <v>5</v>
      </c>
      <c r="K3977">
        <v>15.05</v>
      </c>
      <c r="L3977">
        <v>1214.05</v>
      </c>
      <c r="M3977" t="s">
        <v>18</v>
      </c>
      <c r="N3977" t="s">
        <v>23</v>
      </c>
      <c r="O3977">
        <v>27</v>
      </c>
      <c r="P3977">
        <v>5</v>
      </c>
      <c r="Q3977" t="s">
        <v>153</v>
      </c>
      <c r="R3977">
        <v>507</v>
      </c>
      <c r="S3977" s="3">
        <v>0.05</v>
      </c>
      <c r="T3977" s="6">
        <v>491.65</v>
      </c>
      <c r="U3977" t="s">
        <v>6340</v>
      </c>
      <c r="V3977">
        <v>2025</v>
      </c>
      <c r="W3977" t="s">
        <v>6329</v>
      </c>
      <c r="X3977" t="str">
        <f>_xlfn.XLOOKUP(Orders_C[[#This Row],[Product_ID]],Products_C[Product_ID],Products_C[Product_Name])</f>
        <v>Pepsi</v>
      </c>
      <c r="Y3977" t="str">
        <f>_xlfn.XLOOKUP(Orders_C[[#This Row],[Product_ID]],Products_C[Product_ID],Products_C[Category])</f>
        <v>Dessert</v>
      </c>
      <c r="Z3977" t="str">
        <f>_xlfn.XLOOKUP(Orders_C[[#This Row],[Store_ID]],Stores_c[Store_ID],Stores_c[City])</f>
        <v>Andrewview</v>
      </c>
      <c r="AA3977" t="str">
        <f>_xlfn.XLOOKUP(Orders_C[[#This Row],[Customer_ID]],Customers_c[Customer_ID],Customers_c[Customer_Name])</f>
        <v>Jamie Petersen</v>
      </c>
      <c r="AB3977" s="6">
        <f>Orders_C[[#This Row],[Quantity]]*Orders_C[[#This Row],[Unit_Price]]*(1-Orders_C[[#This Row],[Discount %]])+Orders_C[[#This Row],[Tax]]</f>
        <v>1158.8499999999999</v>
      </c>
      <c r="AC3977" s="9">
        <f>(Orders_C[[#This Row],[Unit_Price]]*Orders_C[[#This Row],[Quantity]])-Orders_C[[#This Row],[Discount]]+Orders_C[[#This Row],[Tax]]</f>
        <v>1214.05</v>
      </c>
      <c r="AD3977" t="str">
        <f>IF(COUNTIF(Orders_C[[#All],[Customer_ID]],Orders_C[[#This Row],[Customer_ID]])&gt;1,"Repeat","New")</f>
        <v>Repeat</v>
      </c>
      <c r="AE3977" t="str" cm="1">
        <f t="array" ref="AE3977">_xlfn.XLOOKUP(Orders_C[[#This Row],[Store_ID]],Stores_c[[#All],[Store_ID]],Stores_c[[#All],[City]])</f>
        <v>Andrewview</v>
      </c>
      <c r="AF3977" t="str" cm="1">
        <f t="array" ref="AF3977">_xlfn.XLOOKUP(Orders_C[[#This Row],[Store_ID]],Stores_c[[#All],[Store_ID]],Stores_c[[#All],[Manager_Name]])</f>
        <v>Alice Sutton</v>
      </c>
      <c r="AG3977" t="str" cm="1">
        <f t="array" ref="AG3977">_xlfn.XLOOKUP(Orders_C[[#This Row],[Store_ID]],Stores_c[[#All],[Store_ID]],Stores_c[[#All],[Store_Type]])</f>
        <v>Mall</v>
      </c>
    </row>
    <row r="3978" spans="1:33" x14ac:dyDescent="0.25">
      <c r="A3978">
        <v>7119</v>
      </c>
      <c r="B3978" s="1">
        <v>45883</v>
      </c>
      <c r="C3978" s="2">
        <v>8.6620370370370375E-2</v>
      </c>
      <c r="D3978">
        <v>1053</v>
      </c>
      <c r="E3978">
        <v>213</v>
      </c>
      <c r="F3978">
        <v>512</v>
      </c>
      <c r="G3978">
        <v>305</v>
      </c>
      <c r="H3978">
        <v>4</v>
      </c>
      <c r="I3978">
        <v>301</v>
      </c>
      <c r="J3978">
        <v>5</v>
      </c>
      <c r="K3978">
        <v>15.05</v>
      </c>
      <c r="L3978">
        <v>1214.05</v>
      </c>
      <c r="M3978" t="s">
        <v>18</v>
      </c>
      <c r="N3978" t="s">
        <v>23</v>
      </c>
      <c r="O3978">
        <v>36</v>
      </c>
      <c r="P3978">
        <v>2</v>
      </c>
      <c r="Q3978" t="s">
        <v>1142</v>
      </c>
      <c r="R3978">
        <v>505</v>
      </c>
      <c r="S3978" s="3">
        <v>0.05</v>
      </c>
      <c r="T3978" s="6">
        <v>491.65</v>
      </c>
      <c r="U3978" t="s">
        <v>6342</v>
      </c>
      <c r="V3978">
        <v>2025</v>
      </c>
      <c r="W3978" t="s">
        <v>6329</v>
      </c>
      <c r="X3978" t="str">
        <f>_xlfn.XLOOKUP(Orders_C[[#This Row],[Product_ID]],Products_C[Product_ID],Products_C[Product_Name])</f>
        <v>Krushers</v>
      </c>
      <c r="Y3978" t="str">
        <f>_xlfn.XLOOKUP(Orders_C[[#This Row],[Product_ID]],Products_C[Product_ID],Products_C[Category])</f>
        <v>Dessert</v>
      </c>
      <c r="Z3978" t="str">
        <f>_xlfn.XLOOKUP(Orders_C[[#This Row],[Store_ID]],Stores_c[Store_ID],Stores_c[City])</f>
        <v>Lake Kristashire</v>
      </c>
      <c r="AA3978" t="str">
        <f>_xlfn.XLOOKUP(Orders_C[[#This Row],[Customer_ID]],Customers_c[Customer_ID],Customers_c[Customer_Name])</f>
        <v>Jeffrey Campos</v>
      </c>
      <c r="AB3978" s="6">
        <f>Orders_C[[#This Row],[Quantity]]*Orders_C[[#This Row],[Unit_Price]]*(1-Orders_C[[#This Row],[Discount %]])+Orders_C[[#This Row],[Tax]]</f>
        <v>1158.8499999999999</v>
      </c>
      <c r="AC3978" s="9">
        <f>(Orders_C[[#This Row],[Unit_Price]]*Orders_C[[#This Row],[Quantity]])-Orders_C[[#This Row],[Discount]]+Orders_C[[#This Row],[Tax]]</f>
        <v>1214.05</v>
      </c>
      <c r="AD3978" t="str">
        <f>IF(COUNTIF(Orders_C[[#All],[Customer_ID]],Orders_C[[#This Row],[Customer_ID]])&gt;1,"Repeat","New")</f>
        <v>Repeat</v>
      </c>
      <c r="AE3978" t="str" cm="1">
        <f t="array" ref="AE3978">_xlfn.XLOOKUP(Orders_C[[#This Row],[Store_ID]],Stores_c[[#All],[Store_ID]],Stores_c[[#All],[City]])</f>
        <v>Lake Kristashire</v>
      </c>
      <c r="AF3978" t="str" cm="1">
        <f t="array" ref="AF3978">_xlfn.XLOOKUP(Orders_C[[#This Row],[Store_ID]],Stores_c[[#All],[Store_ID]],Stores_c[[#All],[Manager_Name]])</f>
        <v>Andrea Daugherty</v>
      </c>
      <c r="AG3978" t="str" cm="1">
        <f t="array" ref="AG3978">_xlfn.XLOOKUP(Orders_C[[#This Row],[Store_ID]],Stores_c[[#All],[Store_ID]],Stores_c[[#All],[Store_Type]])</f>
        <v>Mall</v>
      </c>
    </row>
    <row r="3979" spans="1:33" x14ac:dyDescent="0.25">
      <c r="A3979">
        <v>10959</v>
      </c>
      <c r="B3979" s="1">
        <v>45932</v>
      </c>
      <c r="C3979" s="2">
        <v>0.60010416666666666</v>
      </c>
      <c r="D3979">
        <v>1113</v>
      </c>
      <c r="E3979">
        <v>210</v>
      </c>
      <c r="F3979">
        <v>447</v>
      </c>
      <c r="G3979">
        <v>313</v>
      </c>
      <c r="H3979">
        <v>4</v>
      </c>
      <c r="I3979">
        <v>301</v>
      </c>
      <c r="J3979">
        <v>5</v>
      </c>
      <c r="K3979">
        <v>15.05</v>
      </c>
      <c r="L3979">
        <v>1214.05</v>
      </c>
      <c r="M3979" t="s">
        <v>18</v>
      </c>
      <c r="N3979" t="s">
        <v>22</v>
      </c>
      <c r="O3979">
        <v>29</v>
      </c>
      <c r="P3979">
        <v>5</v>
      </c>
      <c r="Q3979" t="s">
        <v>4982</v>
      </c>
      <c r="R3979">
        <v>502</v>
      </c>
      <c r="S3979" s="3">
        <v>0.05</v>
      </c>
      <c r="T3979" s="6">
        <v>491.65</v>
      </c>
      <c r="U3979" t="s">
        <v>6332</v>
      </c>
      <c r="V3979">
        <v>2025</v>
      </c>
      <c r="W3979" t="s">
        <v>6329</v>
      </c>
      <c r="X3979" t="str">
        <f>_xlfn.XLOOKUP(Orders_C[[#This Row],[Product_ID]],Products_C[Product_ID],Products_C[Product_Name])</f>
        <v>Rice Bowl</v>
      </c>
      <c r="Y3979" t="str">
        <f>_xlfn.XLOOKUP(Orders_C[[#This Row],[Product_ID]],Products_C[Product_ID],Products_C[Category])</f>
        <v>Beverage</v>
      </c>
      <c r="Z3979" t="str">
        <f>_xlfn.XLOOKUP(Orders_C[[#This Row],[Store_ID]],Stores_c[Store_ID],Stores_c[City])</f>
        <v>East William</v>
      </c>
      <c r="AA3979" t="str">
        <f>_xlfn.XLOOKUP(Orders_C[[#This Row],[Customer_ID]],Customers_c[Customer_ID],Customers_c[Customer_Name])</f>
        <v>Renee Wilson</v>
      </c>
      <c r="AB3979" s="6">
        <f>Orders_C[[#This Row],[Quantity]]*Orders_C[[#This Row],[Unit_Price]]*(1-Orders_C[[#This Row],[Discount %]])+Orders_C[[#This Row],[Tax]]</f>
        <v>1158.8499999999999</v>
      </c>
      <c r="AC3979" s="9">
        <f>(Orders_C[[#This Row],[Unit_Price]]*Orders_C[[#This Row],[Quantity]])-Orders_C[[#This Row],[Discount]]+Orders_C[[#This Row],[Tax]]</f>
        <v>1214.05</v>
      </c>
      <c r="AD3979" t="str">
        <f>IF(COUNTIF(Orders_C[[#All],[Customer_ID]],Orders_C[[#This Row],[Customer_ID]])&gt;1,"Repeat","New")</f>
        <v>Repeat</v>
      </c>
      <c r="AE3979" t="str" cm="1">
        <f t="array" ref="AE3979">_xlfn.XLOOKUP(Orders_C[[#This Row],[Store_ID]],Stores_c[[#All],[Store_ID]],Stores_c[[#All],[City]])</f>
        <v>East William</v>
      </c>
      <c r="AF3979" t="str" cm="1">
        <f t="array" ref="AF3979">_xlfn.XLOOKUP(Orders_C[[#This Row],[Store_ID]],Stores_c[[#All],[Store_ID]],Stores_c[[#All],[Manager_Name]])</f>
        <v>Victoria Butler</v>
      </c>
      <c r="AG3979" t="str" cm="1">
        <f t="array" ref="AG3979">_xlfn.XLOOKUP(Orders_C[[#This Row],[Store_ID]],Stores_c[[#All],[Store_ID]],Stores_c[[#All],[Store_Type]])</f>
        <v>Drive-Thru</v>
      </c>
    </row>
    <row r="3980" spans="1:33" x14ac:dyDescent="0.25">
      <c r="A3980">
        <v>6708</v>
      </c>
      <c r="B3980" s="1">
        <v>45806</v>
      </c>
      <c r="C3980" s="2">
        <v>0.99865740740740738</v>
      </c>
      <c r="D3980">
        <v>1706</v>
      </c>
      <c r="E3980">
        <v>213</v>
      </c>
      <c r="F3980">
        <v>461</v>
      </c>
      <c r="G3980">
        <v>325</v>
      </c>
      <c r="H3980">
        <v>3</v>
      </c>
      <c r="I3980">
        <v>402</v>
      </c>
      <c r="J3980">
        <v>10</v>
      </c>
      <c r="K3980">
        <v>20.100000000000001</v>
      </c>
      <c r="L3980">
        <v>1216.0999999999999</v>
      </c>
      <c r="M3980" t="s">
        <v>18</v>
      </c>
      <c r="N3980" t="s">
        <v>21</v>
      </c>
      <c r="O3980">
        <v>12</v>
      </c>
      <c r="P3980">
        <v>4</v>
      </c>
      <c r="Q3980" t="s">
        <v>731</v>
      </c>
      <c r="R3980">
        <v>502</v>
      </c>
      <c r="S3980" s="3">
        <v>0.1</v>
      </c>
      <c r="T3980" s="6">
        <v>492.49999999999989</v>
      </c>
      <c r="U3980" t="s">
        <v>6339</v>
      </c>
      <c r="V3980">
        <v>2025</v>
      </c>
      <c r="W3980" t="s">
        <v>6333</v>
      </c>
      <c r="X3980" t="str">
        <f>_xlfn.XLOOKUP(Orders_C[[#This Row],[Product_ID]],Products_C[Product_ID],Products_C[Product_Name])</f>
        <v>Veg Burger</v>
      </c>
      <c r="Y3980" t="str">
        <f>_xlfn.XLOOKUP(Orders_C[[#This Row],[Product_ID]],Products_C[Product_ID],Products_C[Category])</f>
        <v>Chicken</v>
      </c>
      <c r="Z3980" t="str">
        <f>_xlfn.XLOOKUP(Orders_C[[#This Row],[Store_ID]],Stores_c[Store_ID],Stores_c[City])</f>
        <v>Lake Kristashire</v>
      </c>
      <c r="AA3980" t="str">
        <f>_xlfn.XLOOKUP(Orders_C[[#This Row],[Customer_ID]],Customers_c[Customer_ID],Customers_c[Customer_Name])</f>
        <v>Edward Williams</v>
      </c>
      <c r="AB3980" s="6">
        <f>Orders_C[[#This Row],[Quantity]]*Orders_C[[#This Row],[Unit_Price]]*(1-Orders_C[[#This Row],[Discount %]])+Orders_C[[#This Row],[Tax]]</f>
        <v>1105.5</v>
      </c>
      <c r="AC3980" s="9">
        <f>(Orders_C[[#This Row],[Unit_Price]]*Orders_C[[#This Row],[Quantity]])-Orders_C[[#This Row],[Discount]]+Orders_C[[#This Row],[Tax]]</f>
        <v>1216.0999999999999</v>
      </c>
      <c r="AD3980" t="str">
        <f>IF(COUNTIF(Orders_C[[#All],[Customer_ID]],Orders_C[[#This Row],[Customer_ID]])&gt;1,"Repeat","New")</f>
        <v>Repeat</v>
      </c>
      <c r="AE3980" t="str" cm="1">
        <f t="array" ref="AE3980">_xlfn.XLOOKUP(Orders_C[[#This Row],[Store_ID]],Stores_c[[#All],[Store_ID]],Stores_c[[#All],[City]])</f>
        <v>Lake Kristashire</v>
      </c>
      <c r="AF3980" t="str" cm="1">
        <f t="array" ref="AF3980">_xlfn.XLOOKUP(Orders_C[[#This Row],[Store_ID]],Stores_c[[#All],[Store_ID]],Stores_c[[#All],[Manager_Name]])</f>
        <v>Andrea Daugherty</v>
      </c>
      <c r="AG3980" t="str" cm="1">
        <f t="array" ref="AG3980">_xlfn.XLOOKUP(Orders_C[[#This Row],[Store_ID]],Stores_c[[#All],[Store_ID]],Stores_c[[#All],[Store_Type]])</f>
        <v>Mall</v>
      </c>
    </row>
    <row r="3981" spans="1:33" x14ac:dyDescent="0.25">
      <c r="A3981">
        <v>9859</v>
      </c>
      <c r="B3981" s="1">
        <v>45879</v>
      </c>
      <c r="C3981" s="2">
        <v>0.22935185185185186</v>
      </c>
      <c r="D3981">
        <v>1471</v>
      </c>
      <c r="E3981">
        <v>216</v>
      </c>
      <c r="F3981">
        <v>425</v>
      </c>
      <c r="G3981">
        <v>304</v>
      </c>
      <c r="H3981">
        <v>3</v>
      </c>
      <c r="I3981">
        <v>394</v>
      </c>
      <c r="J3981">
        <v>0</v>
      </c>
      <c r="K3981">
        <v>19.7</v>
      </c>
      <c r="L3981">
        <v>1201.7</v>
      </c>
      <c r="M3981" t="s">
        <v>19</v>
      </c>
      <c r="N3981" t="s">
        <v>22</v>
      </c>
      <c r="O3981">
        <v>45</v>
      </c>
      <c r="P3981">
        <v>2</v>
      </c>
      <c r="Q3981" t="s">
        <v>3882</v>
      </c>
      <c r="R3981">
        <v>510</v>
      </c>
      <c r="S3981" s="3">
        <v>0</v>
      </c>
      <c r="T3981" s="6">
        <v>492.50000000000011</v>
      </c>
      <c r="U3981" t="s">
        <v>6342</v>
      </c>
      <c r="V3981">
        <v>2025</v>
      </c>
      <c r="W3981" t="s">
        <v>6331</v>
      </c>
      <c r="X3981" t="str">
        <f>_xlfn.XLOOKUP(Orders_C[[#This Row],[Product_ID]],Products_C[Product_ID],Products_C[Product_Name])</f>
        <v>Veg Burger</v>
      </c>
      <c r="Y3981" t="str">
        <f>_xlfn.XLOOKUP(Orders_C[[#This Row],[Product_ID]],Products_C[Product_ID],Products_C[Category])</f>
        <v>Burger</v>
      </c>
      <c r="Z3981" t="str">
        <f>_xlfn.XLOOKUP(Orders_C[[#This Row],[Store_ID]],Stores_c[Store_ID],Stores_c[City])</f>
        <v>Garciaview</v>
      </c>
      <c r="AA3981" t="str">
        <f>_xlfn.XLOOKUP(Orders_C[[#This Row],[Customer_ID]],Customers_c[Customer_ID],Customers_c[Customer_Name])</f>
        <v>Leah Hall</v>
      </c>
      <c r="AB3981" s="6">
        <f>Orders_C[[#This Row],[Quantity]]*Orders_C[[#This Row],[Unit_Price]]*(1-Orders_C[[#This Row],[Discount %]])+Orders_C[[#This Row],[Tax]]</f>
        <v>1201.7</v>
      </c>
      <c r="AC3981" s="9">
        <f>(Orders_C[[#This Row],[Unit_Price]]*Orders_C[[#This Row],[Quantity]])-Orders_C[[#This Row],[Discount]]+Orders_C[[#This Row],[Tax]]</f>
        <v>1201.7</v>
      </c>
      <c r="AD3981" t="str">
        <f>IF(COUNTIF(Orders_C[[#All],[Customer_ID]],Orders_C[[#This Row],[Customer_ID]])&gt;1,"Repeat","New")</f>
        <v>Repeat</v>
      </c>
      <c r="AE3981" t="str" cm="1">
        <f t="array" ref="AE3981">_xlfn.XLOOKUP(Orders_C[[#This Row],[Store_ID]],Stores_c[[#All],[Store_ID]],Stores_c[[#All],[City]])</f>
        <v>Garciaview</v>
      </c>
      <c r="AF3981" t="str" cm="1">
        <f t="array" ref="AF3981">_xlfn.XLOOKUP(Orders_C[[#This Row],[Store_ID]],Stores_c[[#All],[Store_ID]],Stores_c[[#All],[Manager_Name]])</f>
        <v>Karina Washington</v>
      </c>
      <c r="AG3981" t="str" cm="1">
        <f t="array" ref="AG3981">_xlfn.XLOOKUP(Orders_C[[#This Row],[Store_ID]],Stores_c[[#All],[Store_ID]],Stores_c[[#All],[Store_Type]])</f>
        <v>Drive-Thru</v>
      </c>
    </row>
    <row r="3982" spans="1:33" x14ac:dyDescent="0.25">
      <c r="A3982">
        <v>10114</v>
      </c>
      <c r="B3982" s="1">
        <v>45959</v>
      </c>
      <c r="C3982" s="2">
        <v>0.50307870370370367</v>
      </c>
      <c r="D3982">
        <v>1633</v>
      </c>
      <c r="E3982">
        <v>221</v>
      </c>
      <c r="F3982">
        <v>468</v>
      </c>
      <c r="G3982">
        <v>331</v>
      </c>
      <c r="H3982">
        <v>3</v>
      </c>
      <c r="I3982">
        <v>394</v>
      </c>
      <c r="J3982">
        <v>0</v>
      </c>
      <c r="K3982">
        <v>19.7</v>
      </c>
      <c r="L3982">
        <v>1201.7</v>
      </c>
      <c r="M3982" t="s">
        <v>19</v>
      </c>
      <c r="N3982" t="s">
        <v>23</v>
      </c>
      <c r="O3982">
        <v>48</v>
      </c>
      <c r="P3982">
        <v>3</v>
      </c>
      <c r="Q3982" t="s">
        <v>4137</v>
      </c>
      <c r="R3982">
        <v>501</v>
      </c>
      <c r="S3982" s="3">
        <v>0</v>
      </c>
      <c r="T3982" s="6">
        <v>492.50000000000011</v>
      </c>
      <c r="U3982" t="s">
        <v>6332</v>
      </c>
      <c r="V3982">
        <v>2025</v>
      </c>
      <c r="W3982" t="s">
        <v>6331</v>
      </c>
      <c r="X3982" t="str">
        <f>_xlfn.XLOOKUP(Orders_C[[#This Row],[Product_ID]],Products_C[Product_ID],Products_C[Product_Name])</f>
        <v>Chicken Bucket</v>
      </c>
      <c r="Y3982" t="str">
        <f>_xlfn.XLOOKUP(Orders_C[[#This Row],[Product_ID]],Products_C[Product_ID],Products_C[Category])</f>
        <v>Beverage</v>
      </c>
      <c r="Z3982" t="str">
        <f>_xlfn.XLOOKUP(Orders_C[[#This Row],[Store_ID]],Stores_c[Store_ID],Stores_c[City])</f>
        <v>Port Barbarabury</v>
      </c>
      <c r="AA3982" t="str">
        <f>_xlfn.XLOOKUP(Orders_C[[#This Row],[Customer_ID]],Customers_c[Customer_ID],Customers_c[Customer_Name])</f>
        <v>Charles Francis</v>
      </c>
      <c r="AB3982" s="6">
        <f>Orders_C[[#This Row],[Quantity]]*Orders_C[[#This Row],[Unit_Price]]*(1-Orders_C[[#This Row],[Discount %]])+Orders_C[[#This Row],[Tax]]</f>
        <v>1201.7</v>
      </c>
      <c r="AC3982" s="9">
        <f>(Orders_C[[#This Row],[Unit_Price]]*Orders_C[[#This Row],[Quantity]])-Orders_C[[#This Row],[Discount]]+Orders_C[[#This Row],[Tax]]</f>
        <v>1201.7</v>
      </c>
      <c r="AD3982" t="str">
        <f>IF(COUNTIF(Orders_C[[#All],[Customer_ID]],Orders_C[[#This Row],[Customer_ID]])&gt;1,"Repeat","New")</f>
        <v>Repeat</v>
      </c>
      <c r="AE3982" t="str" cm="1">
        <f t="array" ref="AE3982">_xlfn.XLOOKUP(Orders_C[[#This Row],[Store_ID]],Stores_c[[#All],[Store_ID]],Stores_c[[#All],[City]])</f>
        <v>Port Barbarabury</v>
      </c>
      <c r="AF3982" t="str" cm="1">
        <f t="array" ref="AF3982">_xlfn.XLOOKUP(Orders_C[[#This Row],[Store_ID]],Stores_c[[#All],[Store_ID]],Stores_c[[#All],[Manager_Name]])</f>
        <v>Edward Nguyen</v>
      </c>
      <c r="AG3982" t="str" cm="1">
        <f t="array" ref="AG3982">_xlfn.XLOOKUP(Orders_C[[#This Row],[Store_ID]],Stores_c[[#All],[Store_ID]],Stores_c[[#All],[Store_Type]])</f>
        <v>Street</v>
      </c>
    </row>
    <row r="3983" spans="1:33" x14ac:dyDescent="0.25">
      <c r="A3983">
        <v>6977</v>
      </c>
      <c r="B3983" s="1">
        <v>46011</v>
      </c>
      <c r="C3983" s="2">
        <v>0.16483796296296296</v>
      </c>
      <c r="D3983">
        <v>1809</v>
      </c>
      <c r="E3983">
        <v>205</v>
      </c>
      <c r="F3983">
        <v>502</v>
      </c>
      <c r="G3983">
        <v>318</v>
      </c>
      <c r="H3983">
        <v>4</v>
      </c>
      <c r="I3983">
        <v>305</v>
      </c>
      <c r="J3983">
        <v>10</v>
      </c>
      <c r="K3983">
        <v>15.25</v>
      </c>
      <c r="L3983">
        <v>1225.25</v>
      </c>
      <c r="M3983" t="s">
        <v>19</v>
      </c>
      <c r="N3983" t="s">
        <v>21</v>
      </c>
      <c r="O3983">
        <v>45</v>
      </c>
      <c r="P3983">
        <v>2</v>
      </c>
      <c r="Q3983" t="s">
        <v>1000</v>
      </c>
      <c r="R3983">
        <v>508</v>
      </c>
      <c r="S3983" s="3">
        <v>0.1</v>
      </c>
      <c r="T3983" s="6">
        <v>493.25</v>
      </c>
      <c r="U3983" t="s">
        <v>6328</v>
      </c>
      <c r="V3983">
        <v>2025</v>
      </c>
      <c r="W3983" t="s">
        <v>6331</v>
      </c>
      <c r="X3983" t="str">
        <f>_xlfn.XLOOKUP(Orders_C[[#This Row],[Product_ID]],Products_C[Product_ID],Products_C[Product_Name])</f>
        <v>Pepsi</v>
      </c>
      <c r="Y3983" t="str">
        <f>_xlfn.XLOOKUP(Orders_C[[#This Row],[Product_ID]],Products_C[Product_ID],Products_C[Category])</f>
        <v>Burger</v>
      </c>
      <c r="Z3983" t="str">
        <f>_xlfn.XLOOKUP(Orders_C[[#This Row],[Store_ID]],Stores_c[Store_ID],Stores_c[City])</f>
        <v>Port Jacob</v>
      </c>
      <c r="AA3983" t="str">
        <f>_xlfn.XLOOKUP(Orders_C[[#This Row],[Customer_ID]],Customers_c[Customer_ID],Customers_c[Customer_Name])</f>
        <v>Renee Jenkins</v>
      </c>
      <c r="AB3983" s="6">
        <f>Orders_C[[#This Row],[Quantity]]*Orders_C[[#This Row],[Unit_Price]]*(1-Orders_C[[#This Row],[Discount %]])+Orders_C[[#This Row],[Tax]]</f>
        <v>1113.25</v>
      </c>
      <c r="AC3983" s="9">
        <f>(Orders_C[[#This Row],[Unit_Price]]*Orders_C[[#This Row],[Quantity]])-Orders_C[[#This Row],[Discount]]+Orders_C[[#This Row],[Tax]]</f>
        <v>1225.25</v>
      </c>
      <c r="AD3983" t="str">
        <f>IF(COUNTIF(Orders_C[[#All],[Customer_ID]],Orders_C[[#This Row],[Customer_ID]])&gt;1,"Repeat","New")</f>
        <v>Repeat</v>
      </c>
      <c r="AE3983" t="str" cm="1">
        <f t="array" ref="AE3983">_xlfn.XLOOKUP(Orders_C[[#This Row],[Store_ID]],Stores_c[[#All],[Store_ID]],Stores_c[[#All],[City]])</f>
        <v>Port Jacob</v>
      </c>
      <c r="AF3983" t="str" cm="1">
        <f t="array" ref="AF3983">_xlfn.XLOOKUP(Orders_C[[#This Row],[Store_ID]],Stores_c[[#All],[Store_ID]],Stores_c[[#All],[Manager_Name]])</f>
        <v>David Harris</v>
      </c>
      <c r="AG3983" t="str" cm="1">
        <f t="array" ref="AG3983">_xlfn.XLOOKUP(Orders_C[[#This Row],[Store_ID]],Stores_c[[#All],[Store_ID]],Stores_c[[#All],[Store_Type]])</f>
        <v>Mall</v>
      </c>
    </row>
    <row r="3984" spans="1:33" x14ac:dyDescent="0.25">
      <c r="A3984">
        <v>8557</v>
      </c>
      <c r="B3984" s="1">
        <v>46032</v>
      </c>
      <c r="C3984" s="2">
        <v>0.76644675925925931</v>
      </c>
      <c r="D3984">
        <v>1888</v>
      </c>
      <c r="E3984">
        <v>225</v>
      </c>
      <c r="F3984">
        <v>544</v>
      </c>
      <c r="G3984">
        <v>313</v>
      </c>
      <c r="H3984">
        <v>4</v>
      </c>
      <c r="I3984">
        <v>302</v>
      </c>
      <c r="J3984">
        <v>5</v>
      </c>
      <c r="K3984">
        <v>15.1</v>
      </c>
      <c r="L3984">
        <v>1218.0999999999999</v>
      </c>
      <c r="M3984" t="s">
        <v>19</v>
      </c>
      <c r="N3984" t="s">
        <v>22</v>
      </c>
      <c r="O3984">
        <v>52</v>
      </c>
      <c r="P3984">
        <v>4</v>
      </c>
      <c r="Q3984" t="s">
        <v>2580</v>
      </c>
      <c r="R3984">
        <v>509</v>
      </c>
      <c r="S3984" s="3">
        <v>0.05</v>
      </c>
      <c r="T3984" s="6">
        <v>493.29999999999995</v>
      </c>
      <c r="U3984" t="s">
        <v>6330</v>
      </c>
      <c r="V3984">
        <v>2026</v>
      </c>
      <c r="W3984" t="s">
        <v>6331</v>
      </c>
      <c r="X3984" t="str">
        <f>_xlfn.XLOOKUP(Orders_C[[#This Row],[Product_ID]],Products_C[Product_ID],Products_C[Product_Name])</f>
        <v>Rice Bowl</v>
      </c>
      <c r="Y3984" t="str">
        <f>_xlfn.XLOOKUP(Orders_C[[#This Row],[Product_ID]],Products_C[Product_ID],Products_C[Category])</f>
        <v>Beverage</v>
      </c>
      <c r="Z3984" t="str">
        <f>_xlfn.XLOOKUP(Orders_C[[#This Row],[Store_ID]],Stores_c[Store_ID],Stores_c[City])</f>
        <v>South Peter</v>
      </c>
      <c r="AA3984" t="str">
        <f>_xlfn.XLOOKUP(Orders_C[[#This Row],[Customer_ID]],Customers_c[Customer_ID],Customers_c[Customer_Name])</f>
        <v>Jason Johnson</v>
      </c>
      <c r="AB3984" s="6">
        <f>Orders_C[[#This Row],[Quantity]]*Orders_C[[#This Row],[Unit_Price]]*(1-Orders_C[[#This Row],[Discount %]])+Orders_C[[#This Row],[Tax]]</f>
        <v>1162.6999999999998</v>
      </c>
      <c r="AC3984" s="9">
        <f>(Orders_C[[#This Row],[Unit_Price]]*Orders_C[[#This Row],[Quantity]])-Orders_C[[#This Row],[Discount]]+Orders_C[[#This Row],[Tax]]</f>
        <v>1218.0999999999999</v>
      </c>
      <c r="AD3984" t="str">
        <f>IF(COUNTIF(Orders_C[[#All],[Customer_ID]],Orders_C[[#This Row],[Customer_ID]])&gt;1,"Repeat","New")</f>
        <v>Repeat</v>
      </c>
      <c r="AE3984" t="str" cm="1">
        <f t="array" ref="AE3984">_xlfn.XLOOKUP(Orders_C[[#This Row],[Store_ID]],Stores_c[[#All],[Store_ID]],Stores_c[[#All],[City]])</f>
        <v>South Peter</v>
      </c>
      <c r="AF3984" t="str" cm="1">
        <f t="array" ref="AF3984">_xlfn.XLOOKUP(Orders_C[[#This Row],[Store_ID]],Stores_c[[#All],[Store_ID]],Stores_c[[#All],[Manager_Name]])</f>
        <v>Gregory Lambert</v>
      </c>
      <c r="AG3984" t="str" cm="1">
        <f t="array" ref="AG3984">_xlfn.XLOOKUP(Orders_C[[#This Row],[Store_ID]],Stores_c[[#All],[Store_ID]],Stores_c[[#All],[Store_Type]])</f>
        <v>Street</v>
      </c>
    </row>
    <row r="3985" spans="1:33" x14ac:dyDescent="0.25">
      <c r="A3985">
        <v>10310</v>
      </c>
      <c r="B3985" s="1">
        <v>45729</v>
      </c>
      <c r="C3985" s="2">
        <v>0.20100694444444445</v>
      </c>
      <c r="D3985">
        <v>1315</v>
      </c>
      <c r="E3985">
        <v>205</v>
      </c>
      <c r="F3985">
        <v>442</v>
      </c>
      <c r="G3985">
        <v>326</v>
      </c>
      <c r="H3985">
        <v>4</v>
      </c>
      <c r="I3985">
        <v>302</v>
      </c>
      <c r="J3985">
        <v>5</v>
      </c>
      <c r="K3985">
        <v>15.1</v>
      </c>
      <c r="L3985">
        <v>1218.0999999999999</v>
      </c>
      <c r="M3985" t="s">
        <v>20</v>
      </c>
      <c r="N3985" t="s">
        <v>22</v>
      </c>
      <c r="O3985">
        <v>28</v>
      </c>
      <c r="P3985">
        <v>2</v>
      </c>
      <c r="Q3985" t="s">
        <v>4333</v>
      </c>
      <c r="R3985">
        <v>507</v>
      </c>
      <c r="S3985" s="3">
        <v>0.05</v>
      </c>
      <c r="T3985" s="6">
        <v>493.29999999999995</v>
      </c>
      <c r="U3985" t="s">
        <v>6334</v>
      </c>
      <c r="V3985">
        <v>2025</v>
      </c>
      <c r="W3985" t="s">
        <v>6329</v>
      </c>
      <c r="X3985" t="str">
        <f>_xlfn.XLOOKUP(Orders_C[[#This Row],[Product_ID]],Products_C[Product_ID],Products_C[Product_Name])</f>
        <v>Rice Bowl</v>
      </c>
      <c r="Y3985" t="str">
        <f>_xlfn.XLOOKUP(Orders_C[[#This Row],[Product_ID]],Products_C[Product_ID],Products_C[Category])</f>
        <v>Burger</v>
      </c>
      <c r="Z3985" t="str">
        <f>_xlfn.XLOOKUP(Orders_C[[#This Row],[Store_ID]],Stores_c[Store_ID],Stores_c[City])</f>
        <v>Port Jacob</v>
      </c>
      <c r="AA3985" t="str">
        <f>_xlfn.XLOOKUP(Orders_C[[#This Row],[Customer_ID]],Customers_c[Customer_ID],Customers_c[Customer_Name])</f>
        <v>Matthew Moore</v>
      </c>
      <c r="AB3985" s="6">
        <f>Orders_C[[#This Row],[Quantity]]*Orders_C[[#This Row],[Unit_Price]]*(1-Orders_C[[#This Row],[Discount %]])+Orders_C[[#This Row],[Tax]]</f>
        <v>1162.6999999999998</v>
      </c>
      <c r="AC3985" s="9">
        <f>(Orders_C[[#This Row],[Unit_Price]]*Orders_C[[#This Row],[Quantity]])-Orders_C[[#This Row],[Discount]]+Orders_C[[#This Row],[Tax]]</f>
        <v>1218.0999999999999</v>
      </c>
      <c r="AD3985" t="str">
        <f>IF(COUNTIF(Orders_C[[#All],[Customer_ID]],Orders_C[[#This Row],[Customer_ID]])&gt;1,"Repeat","New")</f>
        <v>Repeat</v>
      </c>
      <c r="AE3985" t="str" cm="1">
        <f t="array" ref="AE3985">_xlfn.XLOOKUP(Orders_C[[#This Row],[Store_ID]],Stores_c[[#All],[Store_ID]],Stores_c[[#All],[City]])</f>
        <v>Port Jacob</v>
      </c>
      <c r="AF3985" t="str" cm="1">
        <f t="array" ref="AF3985">_xlfn.XLOOKUP(Orders_C[[#This Row],[Store_ID]],Stores_c[[#All],[Store_ID]],Stores_c[[#All],[Manager_Name]])</f>
        <v>David Harris</v>
      </c>
      <c r="AG3985" t="str" cm="1">
        <f t="array" ref="AG3985">_xlfn.XLOOKUP(Orders_C[[#This Row],[Store_ID]],Stores_c[[#All],[Store_ID]],Stores_c[[#All],[Store_Type]])</f>
        <v>Mall</v>
      </c>
    </row>
    <row r="3986" spans="1:33" x14ac:dyDescent="0.25">
      <c r="A3986">
        <v>10977</v>
      </c>
      <c r="B3986" s="1">
        <v>45763</v>
      </c>
      <c r="C3986" s="2">
        <v>0.29994212962962963</v>
      </c>
      <c r="D3986">
        <v>1029</v>
      </c>
      <c r="E3986">
        <v>214</v>
      </c>
      <c r="F3986">
        <v>434</v>
      </c>
      <c r="G3986">
        <v>305</v>
      </c>
      <c r="H3986">
        <v>4</v>
      </c>
      <c r="I3986">
        <v>299</v>
      </c>
      <c r="J3986">
        <v>0</v>
      </c>
      <c r="K3986">
        <v>14.95</v>
      </c>
      <c r="L3986">
        <v>1210.95</v>
      </c>
      <c r="M3986" t="s">
        <v>18</v>
      </c>
      <c r="N3986" t="s">
        <v>21</v>
      </c>
      <c r="O3986">
        <v>48</v>
      </c>
      <c r="P3986">
        <v>5</v>
      </c>
      <c r="Q3986" t="s">
        <v>5000</v>
      </c>
      <c r="R3986">
        <v>506</v>
      </c>
      <c r="S3986" s="3">
        <v>0</v>
      </c>
      <c r="T3986" s="6">
        <v>493.35</v>
      </c>
      <c r="U3986" t="s">
        <v>6337</v>
      </c>
      <c r="V3986">
        <v>2025</v>
      </c>
      <c r="W3986" t="s">
        <v>6331</v>
      </c>
      <c r="X3986" t="str">
        <f>_xlfn.XLOOKUP(Orders_C[[#This Row],[Product_ID]],Products_C[Product_ID],Products_C[Product_Name])</f>
        <v>Krushers</v>
      </c>
      <c r="Y3986" t="str">
        <f>_xlfn.XLOOKUP(Orders_C[[#This Row],[Product_ID]],Products_C[Product_ID],Products_C[Category])</f>
        <v>Dessert</v>
      </c>
      <c r="Z3986" t="str">
        <f>_xlfn.XLOOKUP(Orders_C[[#This Row],[Store_ID]],Stores_c[Store_ID],Stores_c[City])</f>
        <v>New Robert</v>
      </c>
      <c r="AA3986" t="str">
        <f>_xlfn.XLOOKUP(Orders_C[[#This Row],[Customer_ID]],Customers_c[Customer_ID],Customers_c[Customer_Name])</f>
        <v>John Gray</v>
      </c>
      <c r="AB3986" s="6">
        <f>Orders_C[[#This Row],[Quantity]]*Orders_C[[#This Row],[Unit_Price]]*(1-Orders_C[[#This Row],[Discount %]])+Orders_C[[#This Row],[Tax]]</f>
        <v>1210.95</v>
      </c>
      <c r="AC3986" s="9">
        <f>(Orders_C[[#This Row],[Unit_Price]]*Orders_C[[#This Row],[Quantity]])-Orders_C[[#This Row],[Discount]]+Orders_C[[#This Row],[Tax]]</f>
        <v>1210.95</v>
      </c>
      <c r="AD3986" t="str">
        <f>IF(COUNTIF(Orders_C[[#All],[Customer_ID]],Orders_C[[#This Row],[Customer_ID]])&gt;1,"Repeat","New")</f>
        <v>Repeat</v>
      </c>
      <c r="AE3986" t="str" cm="1">
        <f t="array" ref="AE3986">_xlfn.XLOOKUP(Orders_C[[#This Row],[Store_ID]],Stores_c[[#All],[Store_ID]],Stores_c[[#All],[City]])</f>
        <v>New Robert</v>
      </c>
      <c r="AF3986" t="str" cm="1">
        <f t="array" ref="AF3986">_xlfn.XLOOKUP(Orders_C[[#This Row],[Store_ID]],Stores_c[[#All],[Store_ID]],Stores_c[[#All],[Manager_Name]])</f>
        <v>Krista Webb</v>
      </c>
      <c r="AG3986" t="str" cm="1">
        <f t="array" ref="AG3986">_xlfn.XLOOKUP(Orders_C[[#This Row],[Store_ID]],Stores_c[[#All],[Store_ID]],Stores_c[[#All],[Store_Type]])</f>
        <v>Drive-Thru</v>
      </c>
    </row>
    <row r="3987" spans="1:33" x14ac:dyDescent="0.25">
      <c r="A3987">
        <v>8430</v>
      </c>
      <c r="B3987" s="1">
        <v>45801</v>
      </c>
      <c r="C3987" s="2">
        <v>0.52061342592592597</v>
      </c>
      <c r="D3987">
        <v>1393</v>
      </c>
      <c r="E3987">
        <v>209</v>
      </c>
      <c r="F3987">
        <v>438</v>
      </c>
      <c r="G3987">
        <v>323</v>
      </c>
      <c r="H3987">
        <v>3</v>
      </c>
      <c r="I3987">
        <v>399</v>
      </c>
      <c r="J3987">
        <v>5</v>
      </c>
      <c r="K3987">
        <v>19.95</v>
      </c>
      <c r="L3987">
        <v>1211.95</v>
      </c>
      <c r="M3987" t="s">
        <v>20</v>
      </c>
      <c r="N3987" t="s">
        <v>21</v>
      </c>
      <c r="O3987">
        <v>33</v>
      </c>
      <c r="P3987">
        <v>2</v>
      </c>
      <c r="Q3987" t="s">
        <v>2453</v>
      </c>
      <c r="R3987">
        <v>504</v>
      </c>
      <c r="S3987" s="3">
        <v>0.05</v>
      </c>
      <c r="T3987" s="6">
        <v>493.75000000000011</v>
      </c>
      <c r="U3987" t="s">
        <v>6339</v>
      </c>
      <c r="V3987">
        <v>2025</v>
      </c>
      <c r="W3987" t="s">
        <v>6329</v>
      </c>
      <c r="X3987" t="str">
        <f>_xlfn.XLOOKUP(Orders_C[[#This Row],[Product_ID]],Products_C[Product_ID],Products_C[Product_Name])</f>
        <v>Rice Bowl</v>
      </c>
      <c r="Y3987" t="str">
        <f>_xlfn.XLOOKUP(Orders_C[[#This Row],[Product_ID]],Products_C[Product_ID],Products_C[Category])</f>
        <v>Beverage</v>
      </c>
      <c r="Z3987" t="str">
        <f>_xlfn.XLOOKUP(Orders_C[[#This Row],[Store_ID]],Stores_c[Store_ID],Stores_c[City])</f>
        <v>Reidberg</v>
      </c>
      <c r="AA3987" t="str">
        <f>_xlfn.XLOOKUP(Orders_C[[#This Row],[Customer_ID]],Customers_c[Customer_ID],Customers_c[Customer_Name])</f>
        <v>Jeffrey Thomas</v>
      </c>
      <c r="AB3987" s="6">
        <f>Orders_C[[#This Row],[Quantity]]*Orders_C[[#This Row],[Unit_Price]]*(1-Orders_C[[#This Row],[Discount %]])+Orders_C[[#This Row],[Tax]]</f>
        <v>1157.0999999999999</v>
      </c>
      <c r="AC3987" s="9">
        <f>(Orders_C[[#This Row],[Unit_Price]]*Orders_C[[#This Row],[Quantity]])-Orders_C[[#This Row],[Discount]]+Orders_C[[#This Row],[Tax]]</f>
        <v>1211.95</v>
      </c>
      <c r="AD3987" t="str">
        <f>IF(COUNTIF(Orders_C[[#All],[Customer_ID]],Orders_C[[#This Row],[Customer_ID]])&gt;1,"Repeat","New")</f>
        <v>Repeat</v>
      </c>
      <c r="AE3987" t="str" cm="1">
        <f t="array" ref="AE3987">_xlfn.XLOOKUP(Orders_C[[#This Row],[Store_ID]],Stores_c[[#All],[Store_ID]],Stores_c[[#All],[City]])</f>
        <v>Reidberg</v>
      </c>
      <c r="AF3987" t="str" cm="1">
        <f t="array" ref="AF3987">_xlfn.XLOOKUP(Orders_C[[#This Row],[Store_ID]],Stores_c[[#All],[Store_ID]],Stores_c[[#All],[Manager_Name]])</f>
        <v>Jeffrey Horn</v>
      </c>
      <c r="AG3987" t="str" cm="1">
        <f t="array" ref="AG3987">_xlfn.XLOOKUP(Orders_C[[#This Row],[Store_ID]],Stores_c[[#All],[Store_ID]],Stores_c[[#All],[Store_Type]])</f>
        <v>Drive-Thru</v>
      </c>
    </row>
    <row r="3988" spans="1:33" x14ac:dyDescent="0.25">
      <c r="A3988">
        <v>10540</v>
      </c>
      <c r="B3988" s="1">
        <v>45846</v>
      </c>
      <c r="C3988" s="2">
        <v>6.7291666666666666E-2</v>
      </c>
      <c r="D3988">
        <v>1809</v>
      </c>
      <c r="E3988">
        <v>211</v>
      </c>
      <c r="F3988">
        <v>497</v>
      </c>
      <c r="G3988">
        <v>322</v>
      </c>
      <c r="H3988">
        <v>3</v>
      </c>
      <c r="I3988">
        <v>399</v>
      </c>
      <c r="J3988">
        <v>5</v>
      </c>
      <c r="K3988">
        <v>19.95</v>
      </c>
      <c r="L3988">
        <v>1211.95</v>
      </c>
      <c r="M3988" t="s">
        <v>19</v>
      </c>
      <c r="N3988" t="s">
        <v>23</v>
      </c>
      <c r="O3988">
        <v>57</v>
      </c>
      <c r="P3988">
        <v>5</v>
      </c>
      <c r="Q3988" t="s">
        <v>4563</v>
      </c>
      <c r="R3988">
        <v>509</v>
      </c>
      <c r="S3988" s="3">
        <v>0.05</v>
      </c>
      <c r="T3988" s="6">
        <v>493.75000000000011</v>
      </c>
      <c r="U3988" t="s">
        <v>6341</v>
      </c>
      <c r="V3988">
        <v>2025</v>
      </c>
      <c r="W3988" t="s">
        <v>6331</v>
      </c>
      <c r="X3988" t="str">
        <f>_xlfn.XLOOKUP(Orders_C[[#This Row],[Product_ID]],Products_C[Product_ID],Products_C[Product_Name])</f>
        <v>Veg Burger</v>
      </c>
      <c r="Y3988" t="str">
        <f>_xlfn.XLOOKUP(Orders_C[[#This Row],[Product_ID]],Products_C[Product_ID],Products_C[Category])</f>
        <v>Burger</v>
      </c>
      <c r="Z3988" t="str">
        <f>_xlfn.XLOOKUP(Orders_C[[#This Row],[Store_ID]],Stores_c[Store_ID],Stores_c[City])</f>
        <v>North Robertstad</v>
      </c>
      <c r="AA3988" t="str">
        <f>_xlfn.XLOOKUP(Orders_C[[#This Row],[Customer_ID]],Customers_c[Customer_ID],Customers_c[Customer_Name])</f>
        <v>Renee Jenkins</v>
      </c>
      <c r="AB3988" s="6">
        <f>Orders_C[[#This Row],[Quantity]]*Orders_C[[#This Row],[Unit_Price]]*(1-Orders_C[[#This Row],[Discount %]])+Orders_C[[#This Row],[Tax]]</f>
        <v>1157.0999999999999</v>
      </c>
      <c r="AC3988" s="9">
        <f>(Orders_C[[#This Row],[Unit_Price]]*Orders_C[[#This Row],[Quantity]])-Orders_C[[#This Row],[Discount]]+Orders_C[[#This Row],[Tax]]</f>
        <v>1211.95</v>
      </c>
      <c r="AD3988" t="str">
        <f>IF(COUNTIF(Orders_C[[#All],[Customer_ID]],Orders_C[[#This Row],[Customer_ID]])&gt;1,"Repeat","New")</f>
        <v>Repeat</v>
      </c>
      <c r="AE3988" t="str" cm="1">
        <f t="array" ref="AE3988">_xlfn.XLOOKUP(Orders_C[[#This Row],[Store_ID]],Stores_c[[#All],[Store_ID]],Stores_c[[#All],[City]])</f>
        <v>North Robertstad</v>
      </c>
      <c r="AF3988" t="str" cm="1">
        <f t="array" ref="AF3988">_xlfn.XLOOKUP(Orders_C[[#This Row],[Store_ID]],Stores_c[[#All],[Store_ID]],Stores_c[[#All],[Manager_Name]])</f>
        <v>Mary Lewis</v>
      </c>
      <c r="AG3988" t="str" cm="1">
        <f t="array" ref="AG3988">_xlfn.XLOOKUP(Orders_C[[#This Row],[Store_ID]],Stores_c[[#All],[Store_ID]],Stores_c[[#All],[Store_Type]])</f>
        <v>Street</v>
      </c>
    </row>
    <row r="3989" spans="1:33" x14ac:dyDescent="0.25">
      <c r="A3989">
        <v>10158</v>
      </c>
      <c r="B3989" s="1">
        <v>45968</v>
      </c>
      <c r="C3989" s="2">
        <v>0.47290509259259261</v>
      </c>
      <c r="D3989">
        <v>1554</v>
      </c>
      <c r="E3989">
        <v>213</v>
      </c>
      <c r="F3989">
        <v>507</v>
      </c>
      <c r="G3989">
        <v>308</v>
      </c>
      <c r="H3989">
        <v>4</v>
      </c>
      <c r="I3989">
        <v>306</v>
      </c>
      <c r="J3989">
        <v>10</v>
      </c>
      <c r="K3989">
        <v>15.3</v>
      </c>
      <c r="L3989">
        <v>1229.3</v>
      </c>
      <c r="M3989" t="s">
        <v>19</v>
      </c>
      <c r="N3989" t="s">
        <v>22</v>
      </c>
      <c r="O3989">
        <v>53</v>
      </c>
      <c r="P3989">
        <v>2</v>
      </c>
      <c r="Q3989" t="s">
        <v>4181</v>
      </c>
      <c r="R3989">
        <v>505</v>
      </c>
      <c r="S3989" s="3">
        <v>0.1</v>
      </c>
      <c r="T3989" s="6">
        <v>494.9</v>
      </c>
      <c r="U3989" t="s">
        <v>6336</v>
      </c>
      <c r="V3989">
        <v>2025</v>
      </c>
      <c r="W3989" t="s">
        <v>6331</v>
      </c>
      <c r="X3989" t="str">
        <f>_xlfn.XLOOKUP(Orders_C[[#This Row],[Product_ID]],Products_C[Product_ID],Products_C[Product_Name])</f>
        <v>Zinger Burger</v>
      </c>
      <c r="Y3989" t="str">
        <f>_xlfn.XLOOKUP(Orders_C[[#This Row],[Product_ID]],Products_C[Product_ID],Products_C[Category])</f>
        <v>Beverage</v>
      </c>
      <c r="Z3989" t="str">
        <f>_xlfn.XLOOKUP(Orders_C[[#This Row],[Store_ID]],Stores_c[Store_ID],Stores_c[City])</f>
        <v>Lake Kristashire</v>
      </c>
      <c r="AA3989" t="str">
        <f>_xlfn.XLOOKUP(Orders_C[[#This Row],[Customer_ID]],Customers_c[Customer_ID],Customers_c[Customer_Name])</f>
        <v>Cynthia Beard</v>
      </c>
      <c r="AB3989" s="6">
        <f>Orders_C[[#This Row],[Quantity]]*Orders_C[[#This Row],[Unit_Price]]*(1-Orders_C[[#This Row],[Discount %]])+Orders_C[[#This Row],[Tax]]</f>
        <v>1116.9000000000001</v>
      </c>
      <c r="AC3989" s="9">
        <f>(Orders_C[[#This Row],[Unit_Price]]*Orders_C[[#This Row],[Quantity]])-Orders_C[[#This Row],[Discount]]+Orders_C[[#This Row],[Tax]]</f>
        <v>1229.3</v>
      </c>
      <c r="AD3989" t="str">
        <f>IF(COUNTIF(Orders_C[[#All],[Customer_ID]],Orders_C[[#This Row],[Customer_ID]])&gt;1,"Repeat","New")</f>
        <v>Repeat</v>
      </c>
      <c r="AE3989" t="str" cm="1">
        <f t="array" ref="AE3989">_xlfn.XLOOKUP(Orders_C[[#This Row],[Store_ID]],Stores_c[[#All],[Store_ID]],Stores_c[[#All],[City]])</f>
        <v>Lake Kristashire</v>
      </c>
      <c r="AF3989" t="str" cm="1">
        <f t="array" ref="AF3989">_xlfn.XLOOKUP(Orders_C[[#This Row],[Store_ID]],Stores_c[[#All],[Store_ID]],Stores_c[[#All],[Manager_Name]])</f>
        <v>Andrea Daugherty</v>
      </c>
      <c r="AG3989" t="str" cm="1">
        <f t="array" ref="AG3989">_xlfn.XLOOKUP(Orders_C[[#This Row],[Store_ID]],Stores_c[[#All],[Store_ID]],Stores_c[[#All],[Store_Type]])</f>
        <v>Mall</v>
      </c>
    </row>
    <row r="3990" spans="1:33" x14ac:dyDescent="0.25">
      <c r="A3990">
        <v>6111</v>
      </c>
      <c r="B3990" s="1">
        <v>45901</v>
      </c>
      <c r="C3990" s="2">
        <v>0.3349421296296296</v>
      </c>
      <c r="D3990">
        <v>1326</v>
      </c>
      <c r="E3990">
        <v>202</v>
      </c>
      <c r="F3990">
        <v>432</v>
      </c>
      <c r="G3990">
        <v>340</v>
      </c>
      <c r="H3990">
        <v>4</v>
      </c>
      <c r="I3990">
        <v>303</v>
      </c>
      <c r="J3990">
        <v>5</v>
      </c>
      <c r="K3990">
        <v>15.15</v>
      </c>
      <c r="L3990">
        <v>1222.1500000000001</v>
      </c>
      <c r="M3990" t="s">
        <v>19</v>
      </c>
      <c r="N3990" t="s">
        <v>21</v>
      </c>
      <c r="O3990">
        <v>46</v>
      </c>
      <c r="P3990">
        <v>5</v>
      </c>
      <c r="Q3990" t="s">
        <v>134</v>
      </c>
      <c r="R3990">
        <v>509</v>
      </c>
      <c r="S3990" s="3">
        <v>0.05</v>
      </c>
      <c r="T3990" s="6">
        <v>494.95000000000016</v>
      </c>
      <c r="U3990" t="s">
        <v>6335</v>
      </c>
      <c r="V3990">
        <v>2025</v>
      </c>
      <c r="W3990" t="s">
        <v>6331</v>
      </c>
      <c r="X3990" t="str">
        <f>_xlfn.XLOOKUP(Orders_C[[#This Row],[Product_ID]],Products_C[Product_ID],Products_C[Product_Name])</f>
        <v>Chocolate Lava Cake</v>
      </c>
      <c r="Y3990" t="str">
        <f>_xlfn.XLOOKUP(Orders_C[[#This Row],[Product_ID]],Products_C[Product_ID],Products_C[Category])</f>
        <v>Chicken</v>
      </c>
      <c r="Z3990" t="str">
        <f>_xlfn.XLOOKUP(Orders_C[[#This Row],[Store_ID]],Stores_c[Store_ID],Stores_c[City])</f>
        <v>Rebekahside</v>
      </c>
      <c r="AA3990" t="str">
        <f>_xlfn.XLOOKUP(Orders_C[[#This Row],[Customer_ID]],Customers_c[Customer_ID],Customers_c[Customer_Name])</f>
        <v>Duane Morrow</v>
      </c>
      <c r="AB3990" s="6">
        <f>Orders_C[[#This Row],[Quantity]]*Orders_C[[#This Row],[Unit_Price]]*(1-Orders_C[[#This Row],[Discount %]])+Orders_C[[#This Row],[Tax]]</f>
        <v>1166.55</v>
      </c>
      <c r="AC3990" s="9">
        <f>(Orders_C[[#This Row],[Unit_Price]]*Orders_C[[#This Row],[Quantity]])-Orders_C[[#This Row],[Discount]]+Orders_C[[#This Row],[Tax]]</f>
        <v>1222.1500000000001</v>
      </c>
      <c r="AD3990" t="str">
        <f>IF(COUNTIF(Orders_C[[#All],[Customer_ID]],Orders_C[[#This Row],[Customer_ID]])&gt;1,"Repeat","New")</f>
        <v>Repeat</v>
      </c>
      <c r="AE3990" t="str" cm="1">
        <f t="array" ref="AE3990">_xlfn.XLOOKUP(Orders_C[[#This Row],[Store_ID]],Stores_c[[#All],[Store_ID]],Stores_c[[#All],[City]])</f>
        <v>Rebekahside</v>
      </c>
      <c r="AF3990" t="str" cm="1">
        <f t="array" ref="AF3990">_xlfn.XLOOKUP(Orders_C[[#This Row],[Store_ID]],Stores_c[[#All],[Store_ID]],Stores_c[[#All],[Manager_Name]])</f>
        <v>Mark Ray</v>
      </c>
      <c r="AG3990" t="str" cm="1">
        <f t="array" ref="AG3990">_xlfn.XLOOKUP(Orders_C[[#This Row],[Store_ID]],Stores_c[[#All],[Store_ID]],Stores_c[[#All],[Store_Type]])</f>
        <v>Drive-Thru</v>
      </c>
    </row>
    <row r="3991" spans="1:33" x14ac:dyDescent="0.25">
      <c r="A3991">
        <v>8895</v>
      </c>
      <c r="B3991" s="1">
        <v>45979</v>
      </c>
      <c r="C3991" s="2">
        <v>0.26359953703703703</v>
      </c>
      <c r="D3991">
        <v>1607</v>
      </c>
      <c r="E3991">
        <v>220</v>
      </c>
      <c r="F3991">
        <v>428</v>
      </c>
      <c r="G3991">
        <v>313</v>
      </c>
      <c r="H3991">
        <v>3</v>
      </c>
      <c r="I3991">
        <v>400</v>
      </c>
      <c r="J3991">
        <v>5</v>
      </c>
      <c r="K3991">
        <v>20</v>
      </c>
      <c r="L3991">
        <v>1215</v>
      </c>
      <c r="M3991" t="s">
        <v>18</v>
      </c>
      <c r="N3991" t="s">
        <v>22</v>
      </c>
      <c r="O3991">
        <v>55</v>
      </c>
      <c r="P3991">
        <v>4</v>
      </c>
      <c r="Q3991" t="s">
        <v>2918</v>
      </c>
      <c r="R3991">
        <v>504</v>
      </c>
      <c r="S3991" s="3">
        <v>0.05</v>
      </c>
      <c r="T3991" s="6">
        <v>495</v>
      </c>
      <c r="U3991" t="s">
        <v>6336</v>
      </c>
      <c r="V3991">
        <v>2025</v>
      </c>
      <c r="W3991" t="s">
        <v>6331</v>
      </c>
      <c r="X3991" t="str">
        <f>_xlfn.XLOOKUP(Orders_C[[#This Row],[Product_ID]],Products_C[Product_ID],Products_C[Product_Name])</f>
        <v>Rice Bowl</v>
      </c>
      <c r="Y3991" t="str">
        <f>_xlfn.XLOOKUP(Orders_C[[#This Row],[Product_ID]],Products_C[Product_ID],Products_C[Category])</f>
        <v>Beverage</v>
      </c>
      <c r="Z3991" t="str">
        <f>_xlfn.XLOOKUP(Orders_C[[#This Row],[Store_ID]],Stores_c[Store_ID],Stores_c[City])</f>
        <v>Williamborough</v>
      </c>
      <c r="AA3991" t="str">
        <f>_xlfn.XLOOKUP(Orders_C[[#This Row],[Customer_ID]],Customers_c[Customer_ID],Customers_c[Customer_Name])</f>
        <v>Phillip Cross</v>
      </c>
      <c r="AB3991" s="6">
        <f>Orders_C[[#This Row],[Quantity]]*Orders_C[[#This Row],[Unit_Price]]*(1-Orders_C[[#This Row],[Discount %]])+Orders_C[[#This Row],[Tax]]</f>
        <v>1160</v>
      </c>
      <c r="AC3991" s="9">
        <f>(Orders_C[[#This Row],[Unit_Price]]*Orders_C[[#This Row],[Quantity]])-Orders_C[[#This Row],[Discount]]+Orders_C[[#This Row],[Tax]]</f>
        <v>1215</v>
      </c>
      <c r="AD3991" t="str">
        <f>IF(COUNTIF(Orders_C[[#All],[Customer_ID]],Orders_C[[#This Row],[Customer_ID]])&gt;1,"Repeat","New")</f>
        <v>Repeat</v>
      </c>
      <c r="AE3991" t="str" cm="1">
        <f t="array" ref="AE3991">_xlfn.XLOOKUP(Orders_C[[#This Row],[Store_ID]],Stores_c[[#All],[Store_ID]],Stores_c[[#All],[City]])</f>
        <v>Williamborough</v>
      </c>
      <c r="AF3991" t="str" cm="1">
        <f t="array" ref="AF3991">_xlfn.XLOOKUP(Orders_C[[#This Row],[Store_ID]],Stores_c[[#All],[Store_ID]],Stores_c[[#All],[Manager_Name]])</f>
        <v>Michael Mcbride</v>
      </c>
      <c r="AG3991" t="str" cm="1">
        <f t="array" ref="AG3991">_xlfn.XLOOKUP(Orders_C[[#This Row],[Store_ID]],Stores_c[[#All],[Store_ID]],Stores_c[[#All],[Store_Type]])</f>
        <v>Mall</v>
      </c>
    </row>
    <row r="3992" spans="1:33" x14ac:dyDescent="0.25">
      <c r="A3992">
        <v>7518</v>
      </c>
      <c r="B3992" s="1">
        <v>45928</v>
      </c>
      <c r="C3992" s="2">
        <v>9.7951388888888893E-2</v>
      </c>
      <c r="D3992">
        <v>1429</v>
      </c>
      <c r="E3992">
        <v>218</v>
      </c>
      <c r="F3992">
        <v>515</v>
      </c>
      <c r="G3992">
        <v>310</v>
      </c>
      <c r="H3992">
        <v>3</v>
      </c>
      <c r="I3992">
        <v>404</v>
      </c>
      <c r="J3992">
        <v>10</v>
      </c>
      <c r="K3992">
        <v>20.2</v>
      </c>
      <c r="L3992">
        <v>1222.2</v>
      </c>
      <c r="M3992" t="s">
        <v>20</v>
      </c>
      <c r="N3992" t="s">
        <v>21</v>
      </c>
      <c r="O3992">
        <v>18</v>
      </c>
      <c r="P3992">
        <v>3</v>
      </c>
      <c r="Q3992" t="s">
        <v>1541</v>
      </c>
      <c r="R3992">
        <v>508</v>
      </c>
      <c r="S3992" s="3">
        <v>0.1</v>
      </c>
      <c r="T3992" s="6">
        <v>495.00000000000011</v>
      </c>
      <c r="U3992" t="s">
        <v>6335</v>
      </c>
      <c r="V3992">
        <v>2025</v>
      </c>
      <c r="W3992" t="s">
        <v>6333</v>
      </c>
      <c r="X3992" t="str">
        <f>_xlfn.XLOOKUP(Orders_C[[#This Row],[Product_ID]],Products_C[Product_ID],Products_C[Product_Name])</f>
        <v>Chicken Bucket</v>
      </c>
      <c r="Y3992" t="str">
        <f>_xlfn.XLOOKUP(Orders_C[[#This Row],[Product_ID]],Products_C[Product_ID],Products_C[Category])</f>
        <v>Chicken</v>
      </c>
      <c r="Z3992" t="str">
        <f>_xlfn.XLOOKUP(Orders_C[[#This Row],[Store_ID]],Stores_c[Store_ID],Stores_c[City])</f>
        <v>East Johnport</v>
      </c>
      <c r="AA3992" t="str">
        <f>_xlfn.XLOOKUP(Orders_C[[#This Row],[Customer_ID]],Customers_c[Customer_ID],Customers_c[Customer_Name])</f>
        <v>Calvin Harris</v>
      </c>
      <c r="AB3992" s="6">
        <f>Orders_C[[#This Row],[Quantity]]*Orders_C[[#This Row],[Unit_Price]]*(1-Orders_C[[#This Row],[Discount %]])+Orders_C[[#This Row],[Tax]]</f>
        <v>1111</v>
      </c>
      <c r="AC3992" s="9">
        <f>(Orders_C[[#This Row],[Unit_Price]]*Orders_C[[#This Row],[Quantity]])-Orders_C[[#This Row],[Discount]]+Orders_C[[#This Row],[Tax]]</f>
        <v>1222.2</v>
      </c>
      <c r="AD3992" t="str">
        <f>IF(COUNTIF(Orders_C[[#All],[Customer_ID]],Orders_C[[#This Row],[Customer_ID]])&gt;1,"Repeat","New")</f>
        <v>Repeat</v>
      </c>
      <c r="AE3992" t="str" cm="1">
        <f t="array" ref="AE3992">_xlfn.XLOOKUP(Orders_C[[#This Row],[Store_ID]],Stores_c[[#All],[Store_ID]],Stores_c[[#All],[City]])</f>
        <v>East Johnport</v>
      </c>
      <c r="AF3992" t="str" cm="1">
        <f t="array" ref="AF3992">_xlfn.XLOOKUP(Orders_C[[#This Row],[Store_ID]],Stores_c[[#All],[Store_ID]],Stores_c[[#All],[Manager_Name]])</f>
        <v>Mr. Matthew Murillo III</v>
      </c>
      <c r="AG3992" t="str" cm="1">
        <f t="array" ref="AG3992">_xlfn.XLOOKUP(Orders_C[[#This Row],[Store_ID]],Stores_c[[#All],[Store_ID]],Stores_c[[#All],[Store_Type]])</f>
        <v>Street</v>
      </c>
    </row>
    <row r="3993" spans="1:33" x14ac:dyDescent="0.25">
      <c r="A3993">
        <v>8362</v>
      </c>
      <c r="B3993" s="1">
        <v>45930</v>
      </c>
      <c r="C3993" s="2">
        <v>0.33556712962962965</v>
      </c>
      <c r="D3993">
        <v>1490</v>
      </c>
      <c r="E3993">
        <v>220</v>
      </c>
      <c r="F3993">
        <v>506</v>
      </c>
      <c r="G3993">
        <v>335</v>
      </c>
      <c r="H3993">
        <v>3</v>
      </c>
      <c r="I3993">
        <v>404</v>
      </c>
      <c r="J3993">
        <v>10</v>
      </c>
      <c r="K3993">
        <v>20.2</v>
      </c>
      <c r="L3993">
        <v>1222.2</v>
      </c>
      <c r="M3993" t="s">
        <v>18</v>
      </c>
      <c r="N3993" t="s">
        <v>23</v>
      </c>
      <c r="O3993">
        <v>41</v>
      </c>
      <c r="P3993">
        <v>5</v>
      </c>
      <c r="Q3993" t="s">
        <v>2385</v>
      </c>
      <c r="R3993">
        <v>509</v>
      </c>
      <c r="S3993" s="3">
        <v>0.1</v>
      </c>
      <c r="T3993" s="6">
        <v>495.00000000000011</v>
      </c>
      <c r="U3993" t="s">
        <v>6335</v>
      </c>
      <c r="V3993">
        <v>2025</v>
      </c>
      <c r="W3993" t="s">
        <v>6331</v>
      </c>
      <c r="X3993" t="str">
        <f>_xlfn.XLOOKUP(Orders_C[[#This Row],[Product_ID]],Products_C[Product_ID],Products_C[Product_Name])</f>
        <v>Krushers</v>
      </c>
      <c r="Y3993" t="str">
        <f>_xlfn.XLOOKUP(Orders_C[[#This Row],[Product_ID]],Products_C[Product_ID],Products_C[Category])</f>
        <v>Chicken</v>
      </c>
      <c r="Z3993" t="str">
        <f>_xlfn.XLOOKUP(Orders_C[[#This Row],[Store_ID]],Stores_c[Store_ID],Stores_c[City])</f>
        <v>Williamborough</v>
      </c>
      <c r="AA3993" t="str">
        <f>_xlfn.XLOOKUP(Orders_C[[#This Row],[Customer_ID]],Customers_c[Customer_ID],Customers_c[Customer_Name])</f>
        <v>Lucas Young</v>
      </c>
      <c r="AB3993" s="6">
        <f>Orders_C[[#This Row],[Quantity]]*Orders_C[[#This Row],[Unit_Price]]*(1-Orders_C[[#This Row],[Discount %]])+Orders_C[[#This Row],[Tax]]</f>
        <v>1111</v>
      </c>
      <c r="AC3993" s="9">
        <f>(Orders_C[[#This Row],[Unit_Price]]*Orders_C[[#This Row],[Quantity]])-Orders_C[[#This Row],[Discount]]+Orders_C[[#This Row],[Tax]]</f>
        <v>1222.2</v>
      </c>
      <c r="AD3993" t="str">
        <f>IF(COUNTIF(Orders_C[[#All],[Customer_ID]],Orders_C[[#This Row],[Customer_ID]])&gt;1,"Repeat","New")</f>
        <v>Repeat</v>
      </c>
      <c r="AE3993" t="str" cm="1">
        <f t="array" ref="AE3993">_xlfn.XLOOKUP(Orders_C[[#This Row],[Store_ID]],Stores_c[[#All],[Store_ID]],Stores_c[[#All],[City]])</f>
        <v>Williamborough</v>
      </c>
      <c r="AF3993" t="str" cm="1">
        <f t="array" ref="AF3993">_xlfn.XLOOKUP(Orders_C[[#This Row],[Store_ID]],Stores_c[[#All],[Store_ID]],Stores_c[[#All],[Manager_Name]])</f>
        <v>Michael Mcbride</v>
      </c>
      <c r="AG3993" t="str" cm="1">
        <f t="array" ref="AG3993">_xlfn.XLOOKUP(Orders_C[[#This Row],[Store_ID]],Stores_c[[#All],[Store_ID]],Stores_c[[#All],[Store_Type]])</f>
        <v>Mall</v>
      </c>
    </row>
    <row r="3994" spans="1:33" x14ac:dyDescent="0.25">
      <c r="A3994">
        <v>8359</v>
      </c>
      <c r="B3994" s="1">
        <v>45805</v>
      </c>
      <c r="C3994" s="2">
        <v>0.83230324074074069</v>
      </c>
      <c r="D3994">
        <v>1293</v>
      </c>
      <c r="E3994">
        <v>210</v>
      </c>
      <c r="F3994">
        <v>531</v>
      </c>
      <c r="G3994">
        <v>329</v>
      </c>
      <c r="H3994">
        <v>3</v>
      </c>
      <c r="I3994">
        <v>397</v>
      </c>
      <c r="J3994">
        <v>0</v>
      </c>
      <c r="K3994">
        <v>19.850000000000001</v>
      </c>
      <c r="L3994">
        <v>1210.8499999999999</v>
      </c>
      <c r="M3994" t="s">
        <v>18</v>
      </c>
      <c r="N3994" t="s">
        <v>23</v>
      </c>
      <c r="O3994">
        <v>59</v>
      </c>
      <c r="P3994">
        <v>4</v>
      </c>
      <c r="Q3994" t="s">
        <v>2382</v>
      </c>
      <c r="R3994">
        <v>501</v>
      </c>
      <c r="S3994" s="3">
        <v>0</v>
      </c>
      <c r="T3994" s="6">
        <v>496.24999999999989</v>
      </c>
      <c r="U3994" t="s">
        <v>6339</v>
      </c>
      <c r="V3994">
        <v>2025</v>
      </c>
      <c r="W3994" t="s">
        <v>6331</v>
      </c>
      <c r="X3994" t="str">
        <f>_xlfn.XLOOKUP(Orders_C[[#This Row],[Product_ID]],Products_C[Product_ID],Products_C[Product_Name])</f>
        <v>Rice Bowl</v>
      </c>
      <c r="Y3994" t="str">
        <f>_xlfn.XLOOKUP(Orders_C[[#This Row],[Product_ID]],Products_C[Product_ID],Products_C[Category])</f>
        <v>Dessert</v>
      </c>
      <c r="Z3994" t="str">
        <f>_xlfn.XLOOKUP(Orders_C[[#This Row],[Store_ID]],Stores_c[Store_ID],Stores_c[City])</f>
        <v>East William</v>
      </c>
      <c r="AA3994" t="str">
        <f>_xlfn.XLOOKUP(Orders_C[[#This Row],[Customer_ID]],Customers_c[Customer_ID],Customers_c[Customer_Name])</f>
        <v>Wendy Brewer</v>
      </c>
      <c r="AB3994" s="6">
        <f>Orders_C[[#This Row],[Quantity]]*Orders_C[[#This Row],[Unit_Price]]*(1-Orders_C[[#This Row],[Discount %]])+Orders_C[[#This Row],[Tax]]</f>
        <v>1210.8499999999999</v>
      </c>
      <c r="AC3994" s="9">
        <f>(Orders_C[[#This Row],[Unit_Price]]*Orders_C[[#This Row],[Quantity]])-Orders_C[[#This Row],[Discount]]+Orders_C[[#This Row],[Tax]]</f>
        <v>1210.8499999999999</v>
      </c>
      <c r="AD3994" t="str">
        <f>IF(COUNTIF(Orders_C[[#All],[Customer_ID]],Orders_C[[#This Row],[Customer_ID]])&gt;1,"Repeat","New")</f>
        <v>Repeat</v>
      </c>
      <c r="AE3994" t="str" cm="1">
        <f t="array" ref="AE3994">_xlfn.XLOOKUP(Orders_C[[#This Row],[Store_ID]],Stores_c[[#All],[Store_ID]],Stores_c[[#All],[City]])</f>
        <v>East William</v>
      </c>
      <c r="AF3994" t="str" cm="1">
        <f t="array" ref="AF3994">_xlfn.XLOOKUP(Orders_C[[#This Row],[Store_ID]],Stores_c[[#All],[Store_ID]],Stores_c[[#All],[Manager_Name]])</f>
        <v>Victoria Butler</v>
      </c>
      <c r="AG3994" t="str" cm="1">
        <f t="array" ref="AG3994">_xlfn.XLOOKUP(Orders_C[[#This Row],[Store_ID]],Stores_c[[#All],[Store_ID]],Stores_c[[#All],[Store_Type]])</f>
        <v>Drive-Thru</v>
      </c>
    </row>
    <row r="3995" spans="1:33" x14ac:dyDescent="0.25">
      <c r="A3995">
        <v>8103</v>
      </c>
      <c r="B3995" s="1">
        <v>45985</v>
      </c>
      <c r="C3995" s="2">
        <v>0.41460648148148149</v>
      </c>
      <c r="D3995">
        <v>1955</v>
      </c>
      <c r="E3995">
        <v>219</v>
      </c>
      <c r="F3995">
        <v>410</v>
      </c>
      <c r="G3995">
        <v>338</v>
      </c>
      <c r="H3995">
        <v>4</v>
      </c>
      <c r="I3995">
        <v>307</v>
      </c>
      <c r="J3995">
        <v>10</v>
      </c>
      <c r="K3995">
        <v>15.35</v>
      </c>
      <c r="L3995">
        <v>1233.3499999999999</v>
      </c>
      <c r="M3995" t="s">
        <v>18</v>
      </c>
      <c r="N3995" t="s">
        <v>22</v>
      </c>
      <c r="O3995">
        <v>22</v>
      </c>
      <c r="P3995">
        <v>4</v>
      </c>
      <c r="Q3995" t="s">
        <v>2126</v>
      </c>
      <c r="R3995">
        <v>509</v>
      </c>
      <c r="S3995" s="3">
        <v>0.1</v>
      </c>
      <c r="T3995" s="6">
        <v>496.54999999999995</v>
      </c>
      <c r="U3995" t="s">
        <v>6336</v>
      </c>
      <c r="V3995">
        <v>2025</v>
      </c>
      <c r="W3995" t="s">
        <v>6329</v>
      </c>
      <c r="X3995" t="str">
        <f>_xlfn.XLOOKUP(Orders_C[[#This Row],[Product_ID]],Products_C[Product_ID],Products_C[Product_Name])</f>
        <v>Chicken Wings</v>
      </c>
      <c r="Y3995" t="str">
        <f>_xlfn.XLOOKUP(Orders_C[[#This Row],[Product_ID]],Products_C[Product_ID],Products_C[Category])</f>
        <v>Burger</v>
      </c>
      <c r="Z3995" t="str">
        <f>_xlfn.XLOOKUP(Orders_C[[#This Row],[Store_ID]],Stores_c[Store_ID],Stores_c[City])</f>
        <v>Lake David</v>
      </c>
      <c r="AA3995" t="str">
        <f>_xlfn.XLOOKUP(Orders_C[[#This Row],[Customer_ID]],Customers_c[Customer_ID],Customers_c[Customer_Name])</f>
        <v>James Nicholson</v>
      </c>
      <c r="AB3995" s="6">
        <f>Orders_C[[#This Row],[Quantity]]*Orders_C[[#This Row],[Unit_Price]]*(1-Orders_C[[#This Row],[Discount %]])+Orders_C[[#This Row],[Tax]]</f>
        <v>1120.55</v>
      </c>
      <c r="AC3995" s="9">
        <f>(Orders_C[[#This Row],[Unit_Price]]*Orders_C[[#This Row],[Quantity]])-Orders_C[[#This Row],[Discount]]+Orders_C[[#This Row],[Tax]]</f>
        <v>1233.3499999999999</v>
      </c>
      <c r="AD3995" t="str">
        <f>IF(COUNTIF(Orders_C[[#All],[Customer_ID]],Orders_C[[#This Row],[Customer_ID]])&gt;1,"Repeat","New")</f>
        <v>Repeat</v>
      </c>
      <c r="AE3995" t="str" cm="1">
        <f t="array" ref="AE3995">_xlfn.XLOOKUP(Orders_C[[#This Row],[Store_ID]],Stores_c[[#All],[Store_ID]],Stores_c[[#All],[City]])</f>
        <v>Lake David</v>
      </c>
      <c r="AF3995" t="str" cm="1">
        <f t="array" ref="AF3995">_xlfn.XLOOKUP(Orders_C[[#This Row],[Store_ID]],Stores_c[[#All],[Store_ID]],Stores_c[[#All],[Manager_Name]])</f>
        <v>Joshua Hines</v>
      </c>
      <c r="AG3995" t="str" cm="1">
        <f t="array" ref="AG3995">_xlfn.XLOOKUP(Orders_C[[#This Row],[Store_ID]],Stores_c[[#All],[Store_ID]],Stores_c[[#All],[Store_Type]])</f>
        <v>Street</v>
      </c>
    </row>
    <row r="3996" spans="1:33" x14ac:dyDescent="0.25">
      <c r="A3996">
        <v>6081</v>
      </c>
      <c r="B3996" s="1">
        <v>45873</v>
      </c>
      <c r="C3996" s="2">
        <v>0.7408217592592593</v>
      </c>
      <c r="D3996">
        <v>1186</v>
      </c>
      <c r="E3996">
        <v>216</v>
      </c>
      <c r="F3996">
        <v>446</v>
      </c>
      <c r="G3996">
        <v>318</v>
      </c>
      <c r="H3996">
        <v>4</v>
      </c>
      <c r="I3996">
        <v>311</v>
      </c>
      <c r="J3996">
        <v>15</v>
      </c>
      <c r="K3996">
        <v>15.55</v>
      </c>
      <c r="L3996">
        <v>1244.55</v>
      </c>
      <c r="M3996" t="s">
        <v>19</v>
      </c>
      <c r="N3996" t="s">
        <v>23</v>
      </c>
      <c r="O3996">
        <v>11</v>
      </c>
      <c r="P3996">
        <v>4</v>
      </c>
      <c r="Q3996" t="s">
        <v>104</v>
      </c>
      <c r="R3996">
        <v>510</v>
      </c>
      <c r="S3996" s="3">
        <v>0.15</v>
      </c>
      <c r="T3996" s="6">
        <v>498.15</v>
      </c>
      <c r="U3996" t="s">
        <v>6342</v>
      </c>
      <c r="V3996">
        <v>2025</v>
      </c>
      <c r="W3996" t="s">
        <v>6333</v>
      </c>
      <c r="X3996" t="str">
        <f>_xlfn.XLOOKUP(Orders_C[[#This Row],[Product_ID]],Products_C[Product_ID],Products_C[Product_Name])</f>
        <v>Pepsi</v>
      </c>
      <c r="Y3996" t="str">
        <f>_xlfn.XLOOKUP(Orders_C[[#This Row],[Product_ID]],Products_C[Product_ID],Products_C[Category])</f>
        <v>Burger</v>
      </c>
      <c r="Z3996" t="str">
        <f>_xlfn.XLOOKUP(Orders_C[[#This Row],[Store_ID]],Stores_c[Store_ID],Stores_c[City])</f>
        <v>Garciaview</v>
      </c>
      <c r="AA3996" t="str">
        <f>_xlfn.XLOOKUP(Orders_C[[#This Row],[Customer_ID]],Customers_c[Customer_ID],Customers_c[Customer_Name])</f>
        <v>Michael Garcia</v>
      </c>
      <c r="AB3996" s="6">
        <f>Orders_C[[#This Row],[Quantity]]*Orders_C[[#This Row],[Unit_Price]]*(1-Orders_C[[#This Row],[Discount %]])+Orders_C[[#This Row],[Tax]]</f>
        <v>1072.9499999999998</v>
      </c>
      <c r="AC3996" s="9">
        <f>(Orders_C[[#This Row],[Unit_Price]]*Orders_C[[#This Row],[Quantity]])-Orders_C[[#This Row],[Discount]]+Orders_C[[#This Row],[Tax]]</f>
        <v>1244.55</v>
      </c>
      <c r="AD3996" t="str">
        <f>IF(COUNTIF(Orders_C[[#All],[Customer_ID]],Orders_C[[#This Row],[Customer_ID]])&gt;1,"Repeat","New")</f>
        <v>Repeat</v>
      </c>
      <c r="AE3996" t="str" cm="1">
        <f t="array" ref="AE3996">_xlfn.XLOOKUP(Orders_C[[#This Row],[Store_ID]],Stores_c[[#All],[Store_ID]],Stores_c[[#All],[City]])</f>
        <v>Garciaview</v>
      </c>
      <c r="AF3996" t="str" cm="1">
        <f t="array" ref="AF3996">_xlfn.XLOOKUP(Orders_C[[#This Row],[Store_ID]],Stores_c[[#All],[Store_ID]],Stores_c[[#All],[Manager_Name]])</f>
        <v>Karina Washington</v>
      </c>
      <c r="AG3996" t="str" cm="1">
        <f t="array" ref="AG3996">_xlfn.XLOOKUP(Orders_C[[#This Row],[Store_ID]],Stores_c[[#All],[Store_ID]],Stores_c[[#All],[Store_Type]])</f>
        <v>Drive-Thru</v>
      </c>
    </row>
    <row r="3997" spans="1:33" x14ac:dyDescent="0.25">
      <c r="A3997">
        <v>9807</v>
      </c>
      <c r="B3997" s="1">
        <v>45812</v>
      </c>
      <c r="C3997" s="2">
        <v>0.95761574074074074</v>
      </c>
      <c r="D3997">
        <v>1172</v>
      </c>
      <c r="E3997">
        <v>215</v>
      </c>
      <c r="F3997">
        <v>413</v>
      </c>
      <c r="G3997">
        <v>309</v>
      </c>
      <c r="H3997">
        <v>4</v>
      </c>
      <c r="I3997">
        <v>311</v>
      </c>
      <c r="J3997">
        <v>15</v>
      </c>
      <c r="K3997">
        <v>15.55</v>
      </c>
      <c r="L3997">
        <v>1244.55</v>
      </c>
      <c r="M3997" t="s">
        <v>18</v>
      </c>
      <c r="N3997" t="s">
        <v>23</v>
      </c>
      <c r="O3997">
        <v>24</v>
      </c>
      <c r="P3997">
        <v>4</v>
      </c>
      <c r="Q3997" t="s">
        <v>3830</v>
      </c>
      <c r="R3997">
        <v>505</v>
      </c>
      <c r="S3997" s="3">
        <v>0.15</v>
      </c>
      <c r="T3997" s="6">
        <v>498.15</v>
      </c>
      <c r="U3997" t="s">
        <v>6340</v>
      </c>
      <c r="V3997">
        <v>2025</v>
      </c>
      <c r="W3997" t="s">
        <v>6329</v>
      </c>
      <c r="X3997" t="str">
        <f>_xlfn.XLOOKUP(Orders_C[[#This Row],[Product_ID]],Products_C[Product_ID],Products_C[Product_Name])</f>
        <v>Chicken Bucket</v>
      </c>
      <c r="Y3997" t="str">
        <f>_xlfn.XLOOKUP(Orders_C[[#This Row],[Product_ID]],Products_C[Product_ID],Products_C[Category])</f>
        <v>Dessert</v>
      </c>
      <c r="Z3997" t="str">
        <f>_xlfn.XLOOKUP(Orders_C[[#This Row],[Store_ID]],Stores_c[Store_ID],Stores_c[City])</f>
        <v>Sallyburgh</v>
      </c>
      <c r="AA3997" t="str">
        <f>_xlfn.XLOOKUP(Orders_C[[#This Row],[Customer_ID]],Customers_c[Customer_ID],Customers_c[Customer_Name])</f>
        <v>Timothy Pruitt</v>
      </c>
      <c r="AB3997" s="6">
        <f>Orders_C[[#This Row],[Quantity]]*Orders_C[[#This Row],[Unit_Price]]*(1-Orders_C[[#This Row],[Discount %]])+Orders_C[[#This Row],[Tax]]</f>
        <v>1072.9499999999998</v>
      </c>
      <c r="AC3997" s="9">
        <f>(Orders_C[[#This Row],[Unit_Price]]*Orders_C[[#This Row],[Quantity]])-Orders_C[[#This Row],[Discount]]+Orders_C[[#This Row],[Tax]]</f>
        <v>1244.55</v>
      </c>
      <c r="AD3997" t="str">
        <f>IF(COUNTIF(Orders_C[[#All],[Customer_ID]],Orders_C[[#This Row],[Customer_ID]])&gt;1,"Repeat","New")</f>
        <v>Repeat</v>
      </c>
      <c r="AE3997" t="str" cm="1">
        <f t="array" ref="AE3997">_xlfn.XLOOKUP(Orders_C[[#This Row],[Store_ID]],Stores_c[[#All],[Store_ID]],Stores_c[[#All],[City]])</f>
        <v>Sallyburgh</v>
      </c>
      <c r="AF3997" t="str" cm="1">
        <f t="array" ref="AF3997">_xlfn.XLOOKUP(Orders_C[[#This Row],[Store_ID]],Stores_c[[#All],[Store_ID]],Stores_c[[#All],[Manager_Name]])</f>
        <v>Benjamin Mccoy</v>
      </c>
      <c r="AG3997" t="str" cm="1">
        <f t="array" ref="AG3997">_xlfn.XLOOKUP(Orders_C[[#This Row],[Store_ID]],Stores_c[[#All],[Store_ID]],Stores_c[[#All],[Store_Type]])</f>
        <v>Drive-Thru</v>
      </c>
    </row>
    <row r="3998" spans="1:33" x14ac:dyDescent="0.25">
      <c r="A3998">
        <v>7382</v>
      </c>
      <c r="B3998" s="1">
        <v>45800</v>
      </c>
      <c r="C3998" s="2">
        <v>0.31415509259259261</v>
      </c>
      <c r="D3998">
        <v>1823</v>
      </c>
      <c r="E3998">
        <v>201</v>
      </c>
      <c r="F3998">
        <v>519</v>
      </c>
      <c r="G3998">
        <v>311</v>
      </c>
      <c r="H3998">
        <v>4</v>
      </c>
      <c r="I3998">
        <v>305</v>
      </c>
      <c r="J3998">
        <v>5</v>
      </c>
      <c r="K3998">
        <v>15.25</v>
      </c>
      <c r="L3998">
        <v>1230.25</v>
      </c>
      <c r="M3998" t="s">
        <v>18</v>
      </c>
      <c r="N3998" t="s">
        <v>23</v>
      </c>
      <c r="O3998">
        <v>50</v>
      </c>
      <c r="P3998">
        <v>4</v>
      </c>
      <c r="Q3998" t="s">
        <v>1405</v>
      </c>
      <c r="R3998">
        <v>504</v>
      </c>
      <c r="S3998" s="3">
        <v>0.05</v>
      </c>
      <c r="T3998" s="6">
        <v>498.25</v>
      </c>
      <c r="U3998" t="s">
        <v>6339</v>
      </c>
      <c r="V3998">
        <v>2025</v>
      </c>
      <c r="W3998" t="s">
        <v>6331</v>
      </c>
      <c r="X3998" t="str">
        <f>_xlfn.XLOOKUP(Orders_C[[#This Row],[Product_ID]],Products_C[Product_ID],Products_C[Product_Name])</f>
        <v>Pepsi</v>
      </c>
      <c r="Y3998" t="str">
        <f>_xlfn.XLOOKUP(Orders_C[[#This Row],[Product_ID]],Products_C[Product_ID],Products_C[Category])</f>
        <v>Dessert</v>
      </c>
      <c r="Z3998" t="str">
        <f>_xlfn.XLOOKUP(Orders_C[[#This Row],[Store_ID]],Stores_c[Store_ID],Stores_c[City])</f>
        <v>Lake Nicholasburgh</v>
      </c>
      <c r="AA3998" t="str">
        <f>_xlfn.XLOOKUP(Orders_C[[#This Row],[Customer_ID]],Customers_c[Customer_ID],Customers_c[Customer_Name])</f>
        <v>Carl Williams</v>
      </c>
      <c r="AB3998" s="6">
        <f>Orders_C[[#This Row],[Quantity]]*Orders_C[[#This Row],[Unit_Price]]*(1-Orders_C[[#This Row],[Discount %]])+Orders_C[[#This Row],[Tax]]</f>
        <v>1174.25</v>
      </c>
      <c r="AC3998" s="9">
        <f>(Orders_C[[#This Row],[Unit_Price]]*Orders_C[[#This Row],[Quantity]])-Orders_C[[#This Row],[Discount]]+Orders_C[[#This Row],[Tax]]</f>
        <v>1230.25</v>
      </c>
      <c r="AD3998" t="str">
        <f>IF(COUNTIF(Orders_C[[#All],[Customer_ID]],Orders_C[[#This Row],[Customer_ID]])&gt;1,"Repeat","New")</f>
        <v>Repeat</v>
      </c>
      <c r="AE3998" t="str" cm="1">
        <f t="array" ref="AE3998">_xlfn.XLOOKUP(Orders_C[[#This Row],[Store_ID]],Stores_c[[#All],[Store_ID]],Stores_c[[#All],[City]])</f>
        <v>Lake Nicholasburgh</v>
      </c>
      <c r="AF3998" t="str" cm="1">
        <f t="array" ref="AF3998">_xlfn.XLOOKUP(Orders_C[[#This Row],[Store_ID]],Stores_c[[#All],[Store_ID]],Stores_c[[#All],[Manager_Name]])</f>
        <v>Maurice Garcia</v>
      </c>
      <c r="AG3998" t="str" cm="1">
        <f t="array" ref="AG3998">_xlfn.XLOOKUP(Orders_C[[#This Row],[Store_ID]],Stores_c[[#All],[Store_ID]],Stores_c[[#All],[Store_Type]])</f>
        <v>Mall</v>
      </c>
    </row>
    <row r="3999" spans="1:33" x14ac:dyDescent="0.25">
      <c r="A3999">
        <v>6177</v>
      </c>
      <c r="B3999" s="1">
        <v>45817</v>
      </c>
      <c r="C3999" s="2">
        <v>0.42070601851851852</v>
      </c>
      <c r="D3999">
        <v>1303</v>
      </c>
      <c r="E3999">
        <v>209</v>
      </c>
      <c r="F3999">
        <v>407</v>
      </c>
      <c r="G3999">
        <v>310</v>
      </c>
      <c r="H3999">
        <v>4</v>
      </c>
      <c r="I3999">
        <v>302</v>
      </c>
      <c r="J3999">
        <v>0</v>
      </c>
      <c r="K3999">
        <v>15.1</v>
      </c>
      <c r="L3999">
        <v>1223.0999999999999</v>
      </c>
      <c r="M3999" t="s">
        <v>20</v>
      </c>
      <c r="N3999" t="s">
        <v>22</v>
      </c>
      <c r="O3999">
        <v>52</v>
      </c>
      <c r="P3999">
        <v>2</v>
      </c>
      <c r="Q3999" t="s">
        <v>200</v>
      </c>
      <c r="R3999">
        <v>508</v>
      </c>
      <c r="S3999" s="3">
        <v>0</v>
      </c>
      <c r="T3999" s="6">
        <v>498.29999999999995</v>
      </c>
      <c r="U3999" t="s">
        <v>6340</v>
      </c>
      <c r="V3999">
        <v>2025</v>
      </c>
      <c r="W3999" t="s">
        <v>6331</v>
      </c>
      <c r="X3999" t="str">
        <f>_xlfn.XLOOKUP(Orders_C[[#This Row],[Product_ID]],Products_C[Product_ID],Products_C[Product_Name])</f>
        <v>Chicken Bucket</v>
      </c>
      <c r="Y3999" t="str">
        <f>_xlfn.XLOOKUP(Orders_C[[#This Row],[Product_ID]],Products_C[Product_ID],Products_C[Category])</f>
        <v>Chicken</v>
      </c>
      <c r="Z3999" t="str">
        <f>_xlfn.XLOOKUP(Orders_C[[#This Row],[Store_ID]],Stores_c[Store_ID],Stores_c[City])</f>
        <v>Reidberg</v>
      </c>
      <c r="AA3999" t="str">
        <f>_xlfn.XLOOKUP(Orders_C[[#This Row],[Customer_ID]],Customers_c[Customer_ID],Customers_c[Customer_Name])</f>
        <v>Angela Faulkner</v>
      </c>
      <c r="AB3999" s="6">
        <f>Orders_C[[#This Row],[Quantity]]*Orders_C[[#This Row],[Unit_Price]]*(1-Orders_C[[#This Row],[Discount %]])+Orders_C[[#This Row],[Tax]]</f>
        <v>1223.0999999999999</v>
      </c>
      <c r="AC3999" s="9">
        <f>(Orders_C[[#This Row],[Unit_Price]]*Orders_C[[#This Row],[Quantity]])-Orders_C[[#This Row],[Discount]]+Orders_C[[#This Row],[Tax]]</f>
        <v>1223.0999999999999</v>
      </c>
      <c r="AD3999" t="str">
        <f>IF(COUNTIF(Orders_C[[#All],[Customer_ID]],Orders_C[[#This Row],[Customer_ID]])&gt;1,"Repeat","New")</f>
        <v>Repeat</v>
      </c>
      <c r="AE3999" t="str" cm="1">
        <f t="array" ref="AE3999">_xlfn.XLOOKUP(Orders_C[[#This Row],[Store_ID]],Stores_c[[#All],[Store_ID]],Stores_c[[#All],[City]])</f>
        <v>Reidberg</v>
      </c>
      <c r="AF3999" t="str" cm="1">
        <f t="array" ref="AF3999">_xlfn.XLOOKUP(Orders_C[[#This Row],[Store_ID]],Stores_c[[#All],[Store_ID]],Stores_c[[#All],[Manager_Name]])</f>
        <v>Jeffrey Horn</v>
      </c>
      <c r="AG3999" t="str" cm="1">
        <f t="array" ref="AG3999">_xlfn.XLOOKUP(Orders_C[[#This Row],[Store_ID]],Stores_c[[#All],[Store_ID]],Stores_c[[#All],[Store_Type]])</f>
        <v>Drive-Thru</v>
      </c>
    </row>
    <row r="4000" spans="1:33" x14ac:dyDescent="0.25">
      <c r="A4000">
        <v>10748</v>
      </c>
      <c r="B4000" s="1">
        <v>45851</v>
      </c>
      <c r="C4000" s="2">
        <v>2.5914351851851852E-2</v>
      </c>
      <c r="D4000">
        <v>1669</v>
      </c>
      <c r="E4000">
        <v>204</v>
      </c>
      <c r="F4000">
        <v>539</v>
      </c>
      <c r="G4000">
        <v>312</v>
      </c>
      <c r="H4000">
        <v>4</v>
      </c>
      <c r="I4000">
        <v>302</v>
      </c>
      <c r="J4000">
        <v>0</v>
      </c>
      <c r="K4000">
        <v>15.1</v>
      </c>
      <c r="L4000">
        <v>1223.0999999999999</v>
      </c>
      <c r="M4000" t="s">
        <v>18</v>
      </c>
      <c r="N4000" t="s">
        <v>21</v>
      </c>
      <c r="O4000">
        <v>11</v>
      </c>
      <c r="P4000">
        <v>3</v>
      </c>
      <c r="Q4000" t="s">
        <v>4771</v>
      </c>
      <c r="R4000">
        <v>504</v>
      </c>
      <c r="S4000" s="3">
        <v>0</v>
      </c>
      <c r="T4000" s="6">
        <v>498.29999999999995</v>
      </c>
      <c r="U4000" t="s">
        <v>6341</v>
      </c>
      <c r="V4000">
        <v>2025</v>
      </c>
      <c r="W4000" t="s">
        <v>6333</v>
      </c>
      <c r="X4000" t="str">
        <f>_xlfn.XLOOKUP(Orders_C[[#This Row],[Product_ID]],Products_C[Product_ID],Products_C[Product_Name])</f>
        <v>Veg Burger</v>
      </c>
      <c r="Y4000" t="str">
        <f>_xlfn.XLOOKUP(Orders_C[[#This Row],[Product_ID]],Products_C[Product_ID],Products_C[Category])</f>
        <v>Burger</v>
      </c>
      <c r="Z4000" t="str">
        <f>_xlfn.XLOOKUP(Orders_C[[#This Row],[Store_ID]],Stores_c[Store_ID],Stores_c[City])</f>
        <v>New Robertfurt</v>
      </c>
      <c r="AA4000" t="str">
        <f>_xlfn.XLOOKUP(Orders_C[[#This Row],[Customer_ID]],Customers_c[Customer_ID],Customers_c[Customer_Name])</f>
        <v>Casey Miller</v>
      </c>
      <c r="AB4000" s="6">
        <f>Orders_C[[#This Row],[Quantity]]*Orders_C[[#This Row],[Unit_Price]]*(1-Orders_C[[#This Row],[Discount %]])+Orders_C[[#This Row],[Tax]]</f>
        <v>1223.0999999999999</v>
      </c>
      <c r="AC4000" s="9">
        <f>(Orders_C[[#This Row],[Unit_Price]]*Orders_C[[#This Row],[Quantity]])-Orders_C[[#This Row],[Discount]]+Orders_C[[#This Row],[Tax]]</f>
        <v>1223.0999999999999</v>
      </c>
      <c r="AD4000" t="str">
        <f>IF(COUNTIF(Orders_C[[#All],[Customer_ID]],Orders_C[[#This Row],[Customer_ID]])&gt;1,"Repeat","New")</f>
        <v>Repeat</v>
      </c>
      <c r="AE4000" t="str" cm="1">
        <f t="array" ref="AE4000">_xlfn.XLOOKUP(Orders_C[[#This Row],[Store_ID]],Stores_c[[#All],[Store_ID]],Stores_c[[#All],[City]])</f>
        <v>New Robertfurt</v>
      </c>
      <c r="AF4000" t="str" cm="1">
        <f t="array" ref="AF4000">_xlfn.XLOOKUP(Orders_C[[#This Row],[Store_ID]],Stores_c[[#All],[Store_ID]],Stores_c[[#All],[Manager_Name]])</f>
        <v>Tiffany Gomez</v>
      </c>
      <c r="AG4000" t="str" cm="1">
        <f t="array" ref="AG4000">_xlfn.XLOOKUP(Orders_C[[#This Row],[Store_ID]],Stores_c[[#All],[Store_ID]],Stores_c[[#All],[Store_Type]])</f>
        <v>Street</v>
      </c>
    </row>
    <row r="4001" spans="1:33" x14ac:dyDescent="0.25">
      <c r="A4001">
        <v>8508</v>
      </c>
      <c r="B4001" s="1">
        <v>45843</v>
      </c>
      <c r="C4001" s="2">
        <v>0.47208333333333335</v>
      </c>
      <c r="D4001">
        <v>1078</v>
      </c>
      <c r="E4001">
        <v>206</v>
      </c>
      <c r="F4001">
        <v>508</v>
      </c>
      <c r="G4001">
        <v>339</v>
      </c>
      <c r="H4001">
        <v>3</v>
      </c>
      <c r="I4001">
        <v>407</v>
      </c>
      <c r="J4001">
        <v>10</v>
      </c>
      <c r="K4001">
        <v>20.350000000000001</v>
      </c>
      <c r="L4001">
        <v>1231.3499999999999</v>
      </c>
      <c r="M4001" t="s">
        <v>18</v>
      </c>
      <c r="N4001" t="s">
        <v>21</v>
      </c>
      <c r="O4001">
        <v>26</v>
      </c>
      <c r="P4001">
        <v>2</v>
      </c>
      <c r="Q4001" t="s">
        <v>2531</v>
      </c>
      <c r="R4001">
        <v>507</v>
      </c>
      <c r="S4001" s="3">
        <v>0.1</v>
      </c>
      <c r="T4001" s="6">
        <v>498.74999999999989</v>
      </c>
      <c r="U4001" t="s">
        <v>6341</v>
      </c>
      <c r="V4001">
        <v>2025</v>
      </c>
      <c r="W4001" t="s">
        <v>6329</v>
      </c>
      <c r="X4001" t="str">
        <f>_xlfn.XLOOKUP(Orders_C[[#This Row],[Product_ID]],Products_C[Product_ID],Products_C[Product_Name])</f>
        <v>Veg Burger</v>
      </c>
      <c r="Y4001" t="str">
        <f>_xlfn.XLOOKUP(Orders_C[[#This Row],[Product_ID]],Products_C[Product_ID],Products_C[Category])</f>
        <v>Burger</v>
      </c>
      <c r="Z4001" t="str">
        <f>_xlfn.XLOOKUP(Orders_C[[#This Row],[Store_ID]],Stores_c[Store_ID],Stores_c[City])</f>
        <v>West Matthew</v>
      </c>
      <c r="AA4001" t="str">
        <f>_xlfn.XLOOKUP(Orders_C[[#This Row],[Customer_ID]],Customers_c[Customer_ID],Customers_c[Customer_Name])</f>
        <v>Carlos Sullivan</v>
      </c>
      <c r="AB4001" s="6">
        <f>Orders_C[[#This Row],[Quantity]]*Orders_C[[#This Row],[Unit_Price]]*(1-Orders_C[[#This Row],[Discount %]])+Orders_C[[#This Row],[Tax]]</f>
        <v>1119.25</v>
      </c>
      <c r="AC4001" s="9">
        <f>(Orders_C[[#This Row],[Unit_Price]]*Orders_C[[#This Row],[Quantity]])-Orders_C[[#This Row],[Discount]]+Orders_C[[#This Row],[Tax]]</f>
        <v>1231.3499999999999</v>
      </c>
      <c r="AD4001" t="str">
        <f>IF(COUNTIF(Orders_C[[#All],[Customer_ID]],Orders_C[[#This Row],[Customer_ID]])&gt;1,"Repeat","New")</f>
        <v>Repeat</v>
      </c>
      <c r="AE4001" t="str" cm="1">
        <f t="array" ref="AE4001">_xlfn.XLOOKUP(Orders_C[[#This Row],[Store_ID]],Stores_c[[#All],[Store_ID]],Stores_c[[#All],[City]])</f>
        <v>West Matthew</v>
      </c>
      <c r="AF4001" t="str" cm="1">
        <f t="array" ref="AF4001">_xlfn.XLOOKUP(Orders_C[[#This Row],[Store_ID]],Stores_c[[#All],[Store_ID]],Stores_c[[#All],[Manager_Name]])</f>
        <v>Miguel Kidd</v>
      </c>
      <c r="AG4001" t="str" cm="1">
        <f t="array" ref="AG4001">_xlfn.XLOOKUP(Orders_C[[#This Row],[Store_ID]],Stores_c[[#All],[Store_ID]],Stores_c[[#All],[Store_Type]])</f>
        <v>Drive-Thru</v>
      </c>
    </row>
    <row r="4002" spans="1:33" x14ac:dyDescent="0.25">
      <c r="A4002">
        <v>10611</v>
      </c>
      <c r="B4002" s="1">
        <v>45933</v>
      </c>
      <c r="C4002" s="2">
        <v>0.52513888888888893</v>
      </c>
      <c r="D4002">
        <v>1108</v>
      </c>
      <c r="E4002">
        <v>221</v>
      </c>
      <c r="F4002">
        <v>429</v>
      </c>
      <c r="G4002">
        <v>332</v>
      </c>
      <c r="H4002">
        <v>3</v>
      </c>
      <c r="I4002">
        <v>407</v>
      </c>
      <c r="J4002">
        <v>10</v>
      </c>
      <c r="K4002">
        <v>20.350000000000001</v>
      </c>
      <c r="L4002">
        <v>1231.3499999999999</v>
      </c>
      <c r="M4002" t="s">
        <v>20</v>
      </c>
      <c r="N4002" t="s">
        <v>23</v>
      </c>
      <c r="O4002">
        <v>18</v>
      </c>
      <c r="P4002">
        <v>4</v>
      </c>
      <c r="Q4002" t="s">
        <v>4634</v>
      </c>
      <c r="R4002">
        <v>501</v>
      </c>
      <c r="S4002" s="3">
        <v>0.1</v>
      </c>
      <c r="T4002" s="6">
        <v>498.74999999999989</v>
      </c>
      <c r="U4002" t="s">
        <v>6332</v>
      </c>
      <c r="V4002">
        <v>2025</v>
      </c>
      <c r="W4002" t="s">
        <v>6333</v>
      </c>
      <c r="X4002" t="str">
        <f>_xlfn.XLOOKUP(Orders_C[[#This Row],[Product_ID]],Products_C[Product_ID],Products_C[Product_Name])</f>
        <v>Zinger Burger</v>
      </c>
      <c r="Y4002" t="str">
        <f>_xlfn.XLOOKUP(Orders_C[[#This Row],[Product_ID]],Products_C[Product_ID],Products_C[Category])</f>
        <v>Beverage</v>
      </c>
      <c r="Z4002" t="str">
        <f>_xlfn.XLOOKUP(Orders_C[[#This Row],[Store_ID]],Stores_c[Store_ID],Stores_c[City])</f>
        <v>Port Barbarabury</v>
      </c>
      <c r="AA4002" t="str">
        <f>_xlfn.XLOOKUP(Orders_C[[#This Row],[Customer_ID]],Customers_c[Customer_ID],Customers_c[Customer_Name])</f>
        <v>David Campbell</v>
      </c>
      <c r="AB4002" s="6">
        <f>Orders_C[[#This Row],[Quantity]]*Orders_C[[#This Row],[Unit_Price]]*(1-Orders_C[[#This Row],[Discount %]])+Orders_C[[#This Row],[Tax]]</f>
        <v>1119.25</v>
      </c>
      <c r="AC4002" s="9">
        <f>(Orders_C[[#This Row],[Unit_Price]]*Orders_C[[#This Row],[Quantity]])-Orders_C[[#This Row],[Discount]]+Orders_C[[#This Row],[Tax]]</f>
        <v>1231.3499999999999</v>
      </c>
      <c r="AD4002" t="str">
        <f>IF(COUNTIF(Orders_C[[#All],[Customer_ID]],Orders_C[[#This Row],[Customer_ID]])&gt;1,"Repeat","New")</f>
        <v>Repeat</v>
      </c>
      <c r="AE4002" t="str" cm="1">
        <f t="array" ref="AE4002">_xlfn.XLOOKUP(Orders_C[[#This Row],[Store_ID]],Stores_c[[#All],[Store_ID]],Stores_c[[#All],[City]])</f>
        <v>Port Barbarabury</v>
      </c>
      <c r="AF4002" t="str" cm="1">
        <f t="array" ref="AF4002">_xlfn.XLOOKUP(Orders_C[[#This Row],[Store_ID]],Stores_c[[#All],[Store_ID]],Stores_c[[#All],[Manager_Name]])</f>
        <v>Edward Nguyen</v>
      </c>
      <c r="AG4002" t="str" cm="1">
        <f t="array" ref="AG4002">_xlfn.XLOOKUP(Orders_C[[#This Row],[Store_ID]],Stores_c[[#All],[Store_ID]],Stores_c[[#All],[Store_Type]])</f>
        <v>Street</v>
      </c>
    </row>
    <row r="4003" spans="1:33" x14ac:dyDescent="0.25">
      <c r="A4003">
        <v>9954</v>
      </c>
      <c r="B4003" s="1">
        <v>45716</v>
      </c>
      <c r="C4003" s="2">
        <v>0.26074074074074072</v>
      </c>
      <c r="D4003">
        <v>1472</v>
      </c>
      <c r="E4003">
        <v>211</v>
      </c>
      <c r="F4003">
        <v>481</v>
      </c>
      <c r="G4003">
        <v>301</v>
      </c>
      <c r="H4003">
        <v>3</v>
      </c>
      <c r="I4003">
        <v>411</v>
      </c>
      <c r="J4003">
        <v>15</v>
      </c>
      <c r="K4003">
        <v>20.55</v>
      </c>
      <c r="L4003">
        <v>1238.55</v>
      </c>
      <c r="M4003" t="s">
        <v>18</v>
      </c>
      <c r="N4003" t="s">
        <v>23</v>
      </c>
      <c r="O4003">
        <v>51</v>
      </c>
      <c r="P4003">
        <v>1</v>
      </c>
      <c r="Q4003" t="s">
        <v>3977</v>
      </c>
      <c r="R4003">
        <v>509</v>
      </c>
      <c r="S4003" s="3">
        <v>0.15</v>
      </c>
      <c r="T4003" s="6">
        <v>498.75</v>
      </c>
      <c r="U4003" t="s">
        <v>6338</v>
      </c>
      <c r="V4003">
        <v>2025</v>
      </c>
      <c r="W4003" t="s">
        <v>6331</v>
      </c>
      <c r="X4003" t="str">
        <f>_xlfn.XLOOKUP(Orders_C[[#This Row],[Product_ID]],Products_C[Product_ID],Products_C[Product_Name])</f>
        <v>Krushers</v>
      </c>
      <c r="Y4003" t="str">
        <f>_xlfn.XLOOKUP(Orders_C[[#This Row],[Product_ID]],Products_C[Product_ID],Products_C[Category])</f>
        <v>Burger</v>
      </c>
      <c r="Z4003" t="str">
        <f>_xlfn.XLOOKUP(Orders_C[[#This Row],[Store_ID]],Stores_c[Store_ID],Stores_c[City])</f>
        <v>North Robertstad</v>
      </c>
      <c r="AA4003" t="str">
        <f>_xlfn.XLOOKUP(Orders_C[[#This Row],[Customer_ID]],Customers_c[Customer_ID],Customers_c[Customer_Name])</f>
        <v>Pamela Sullivan</v>
      </c>
      <c r="AB4003" s="6">
        <f>Orders_C[[#This Row],[Quantity]]*Orders_C[[#This Row],[Unit_Price]]*(1-Orders_C[[#This Row],[Discount %]])+Orders_C[[#This Row],[Tax]]</f>
        <v>1068.5999999999999</v>
      </c>
      <c r="AC4003" s="9">
        <f>(Orders_C[[#This Row],[Unit_Price]]*Orders_C[[#This Row],[Quantity]])-Orders_C[[#This Row],[Discount]]+Orders_C[[#This Row],[Tax]]</f>
        <v>1238.55</v>
      </c>
      <c r="AD4003" t="str">
        <f>IF(COUNTIF(Orders_C[[#All],[Customer_ID]],Orders_C[[#This Row],[Customer_ID]])&gt;1,"Repeat","New")</f>
        <v>Repeat</v>
      </c>
      <c r="AE4003" t="str" cm="1">
        <f t="array" ref="AE4003">_xlfn.XLOOKUP(Orders_C[[#This Row],[Store_ID]],Stores_c[[#All],[Store_ID]],Stores_c[[#All],[City]])</f>
        <v>North Robertstad</v>
      </c>
      <c r="AF4003" t="str" cm="1">
        <f t="array" ref="AF4003">_xlfn.XLOOKUP(Orders_C[[#This Row],[Store_ID]],Stores_c[[#All],[Store_ID]],Stores_c[[#All],[Manager_Name]])</f>
        <v>Mary Lewis</v>
      </c>
      <c r="AG4003" t="str" cm="1">
        <f t="array" ref="AG4003">_xlfn.XLOOKUP(Orders_C[[#This Row],[Store_ID]],Stores_c[[#All],[Store_ID]],Stores_c[[#All],[Store_Type]])</f>
        <v>Street</v>
      </c>
    </row>
    <row r="4004" spans="1:33" x14ac:dyDescent="0.25">
      <c r="A4004">
        <v>8089</v>
      </c>
      <c r="B4004" s="1">
        <v>45882</v>
      </c>
      <c r="C4004" s="2">
        <v>0.69127314814814811</v>
      </c>
      <c r="D4004">
        <v>1228</v>
      </c>
      <c r="E4004">
        <v>212</v>
      </c>
      <c r="F4004">
        <v>405</v>
      </c>
      <c r="G4004">
        <v>340</v>
      </c>
      <c r="H4004">
        <v>3</v>
      </c>
      <c r="I4004">
        <v>399</v>
      </c>
      <c r="J4004">
        <v>0</v>
      </c>
      <c r="K4004">
        <v>19.95</v>
      </c>
      <c r="L4004">
        <v>1216.95</v>
      </c>
      <c r="M4004" t="s">
        <v>18</v>
      </c>
      <c r="N4004" t="s">
        <v>23</v>
      </c>
      <c r="O4004">
        <v>33</v>
      </c>
      <c r="P4004">
        <v>3</v>
      </c>
      <c r="Q4004" t="s">
        <v>2112</v>
      </c>
      <c r="R4004">
        <v>505</v>
      </c>
      <c r="S4004" s="3">
        <v>0</v>
      </c>
      <c r="T4004" s="6">
        <v>498.75000000000011</v>
      </c>
      <c r="U4004" t="s">
        <v>6342</v>
      </c>
      <c r="V4004">
        <v>2025</v>
      </c>
      <c r="W4004" t="s">
        <v>6329</v>
      </c>
      <c r="X4004" t="str">
        <f>_xlfn.XLOOKUP(Orders_C[[#This Row],[Product_ID]],Products_C[Product_ID],Products_C[Product_Name])</f>
        <v>Chocolate Lava Cake</v>
      </c>
      <c r="Y4004" t="str">
        <f>_xlfn.XLOOKUP(Orders_C[[#This Row],[Product_ID]],Products_C[Product_ID],Products_C[Category])</f>
        <v>Chicken</v>
      </c>
      <c r="Z4004" t="str">
        <f>_xlfn.XLOOKUP(Orders_C[[#This Row],[Store_ID]],Stores_c[Store_ID],Stores_c[City])</f>
        <v>Andrewview</v>
      </c>
      <c r="AA4004" t="str">
        <f>_xlfn.XLOOKUP(Orders_C[[#This Row],[Customer_ID]],Customers_c[Customer_ID],Customers_c[Customer_Name])</f>
        <v>Casey Patton</v>
      </c>
      <c r="AB4004" s="6">
        <f>Orders_C[[#This Row],[Quantity]]*Orders_C[[#This Row],[Unit_Price]]*(1-Orders_C[[#This Row],[Discount %]])+Orders_C[[#This Row],[Tax]]</f>
        <v>1216.95</v>
      </c>
      <c r="AC4004" s="9">
        <f>(Orders_C[[#This Row],[Unit_Price]]*Orders_C[[#This Row],[Quantity]])-Orders_C[[#This Row],[Discount]]+Orders_C[[#This Row],[Tax]]</f>
        <v>1216.95</v>
      </c>
      <c r="AD4004" t="str">
        <f>IF(COUNTIF(Orders_C[[#All],[Customer_ID]],Orders_C[[#This Row],[Customer_ID]])&gt;1,"Repeat","New")</f>
        <v>Repeat</v>
      </c>
      <c r="AE4004" t="str" cm="1">
        <f t="array" ref="AE4004">_xlfn.XLOOKUP(Orders_C[[#This Row],[Store_ID]],Stores_c[[#All],[Store_ID]],Stores_c[[#All],[City]])</f>
        <v>Andrewview</v>
      </c>
      <c r="AF4004" t="str" cm="1">
        <f t="array" ref="AF4004">_xlfn.XLOOKUP(Orders_C[[#This Row],[Store_ID]],Stores_c[[#All],[Store_ID]],Stores_c[[#All],[Manager_Name]])</f>
        <v>Alice Sutton</v>
      </c>
      <c r="AG4004" t="str" cm="1">
        <f t="array" ref="AG4004">_xlfn.XLOOKUP(Orders_C[[#This Row],[Store_ID]],Stores_c[[#All],[Store_ID]],Stores_c[[#All],[Store_Type]])</f>
        <v>Mall</v>
      </c>
    </row>
    <row r="4005" spans="1:33" x14ac:dyDescent="0.25">
      <c r="A4005">
        <v>9930</v>
      </c>
      <c r="B4005" s="1">
        <v>45922</v>
      </c>
      <c r="C4005" s="2">
        <v>0.22243055555555555</v>
      </c>
      <c r="D4005">
        <v>1548</v>
      </c>
      <c r="E4005">
        <v>223</v>
      </c>
      <c r="F4005">
        <v>516</v>
      </c>
      <c r="G4005">
        <v>303</v>
      </c>
      <c r="H4005">
        <v>3</v>
      </c>
      <c r="I4005">
        <v>403</v>
      </c>
      <c r="J4005">
        <v>5</v>
      </c>
      <c r="K4005">
        <v>20.149999999999999</v>
      </c>
      <c r="L4005">
        <v>1224.1500000000001</v>
      </c>
      <c r="M4005" t="s">
        <v>19</v>
      </c>
      <c r="N4005" t="s">
        <v>23</v>
      </c>
      <c r="O4005">
        <v>25</v>
      </c>
      <c r="P4005">
        <v>1</v>
      </c>
      <c r="Q4005" t="s">
        <v>3953</v>
      </c>
      <c r="R4005">
        <v>502</v>
      </c>
      <c r="S4005" s="3">
        <v>0.05</v>
      </c>
      <c r="T4005" s="6">
        <v>498.75000000000011</v>
      </c>
      <c r="U4005" t="s">
        <v>6335</v>
      </c>
      <c r="V4005">
        <v>2025</v>
      </c>
      <c r="W4005" t="s">
        <v>6329</v>
      </c>
      <c r="X4005" t="str">
        <f>_xlfn.XLOOKUP(Orders_C[[#This Row],[Product_ID]],Products_C[Product_ID],Products_C[Product_Name])</f>
        <v>Chocolate Lava Cake</v>
      </c>
      <c r="Y4005" t="str">
        <f>_xlfn.XLOOKUP(Orders_C[[#This Row],[Product_ID]],Products_C[Product_ID],Products_C[Category])</f>
        <v>Chicken</v>
      </c>
      <c r="Z4005" t="str">
        <f>_xlfn.XLOOKUP(Orders_C[[#This Row],[Store_ID]],Stores_c[Store_ID],Stores_c[City])</f>
        <v>Chambershaven</v>
      </c>
      <c r="AA4005" t="str">
        <f>_xlfn.XLOOKUP(Orders_C[[#This Row],[Customer_ID]],Customers_c[Customer_ID],Customers_c[Customer_Name])</f>
        <v>Anne Turner</v>
      </c>
      <c r="AB4005" s="6">
        <f>Orders_C[[#This Row],[Quantity]]*Orders_C[[#This Row],[Unit_Price]]*(1-Orders_C[[#This Row],[Discount %]])+Orders_C[[#This Row],[Tax]]</f>
        <v>1168.7</v>
      </c>
      <c r="AC4005" s="9">
        <f>(Orders_C[[#This Row],[Unit_Price]]*Orders_C[[#This Row],[Quantity]])-Orders_C[[#This Row],[Discount]]+Orders_C[[#This Row],[Tax]]</f>
        <v>1224.1500000000001</v>
      </c>
      <c r="AD4005" t="str">
        <f>IF(COUNTIF(Orders_C[[#All],[Customer_ID]],Orders_C[[#This Row],[Customer_ID]])&gt;1,"Repeat","New")</f>
        <v>Repeat</v>
      </c>
      <c r="AE4005" t="str" cm="1">
        <f t="array" ref="AE4005">_xlfn.XLOOKUP(Orders_C[[#This Row],[Store_ID]],Stores_c[[#All],[Store_ID]],Stores_c[[#All],[City]])</f>
        <v>Chambershaven</v>
      </c>
      <c r="AF4005" t="str" cm="1">
        <f t="array" ref="AF4005">_xlfn.XLOOKUP(Orders_C[[#This Row],[Store_ID]],Stores_c[[#All],[Store_ID]],Stores_c[[#All],[Manager_Name]])</f>
        <v>Virginia Webster</v>
      </c>
      <c r="AG4005" t="str" cm="1">
        <f t="array" ref="AG4005">_xlfn.XLOOKUP(Orders_C[[#This Row],[Store_ID]],Stores_c[[#All],[Store_ID]],Stores_c[[#All],[Store_Type]])</f>
        <v>Street</v>
      </c>
    </row>
    <row r="4006" spans="1:33" x14ac:dyDescent="0.25">
      <c r="A4006">
        <v>6024</v>
      </c>
      <c r="B4006" s="1">
        <v>45864</v>
      </c>
      <c r="C4006" s="2">
        <v>4.7453703703703704E-4</v>
      </c>
      <c r="D4006">
        <v>1712</v>
      </c>
      <c r="E4006">
        <v>211</v>
      </c>
      <c r="F4006">
        <v>417</v>
      </c>
      <c r="G4006">
        <v>330</v>
      </c>
      <c r="H4006">
        <v>4</v>
      </c>
      <c r="I4006">
        <v>312</v>
      </c>
      <c r="J4006">
        <v>15</v>
      </c>
      <c r="K4006">
        <v>15.6</v>
      </c>
      <c r="L4006">
        <v>1248.5999999999999</v>
      </c>
      <c r="M4006" t="s">
        <v>19</v>
      </c>
      <c r="N4006" t="s">
        <v>23</v>
      </c>
      <c r="O4006">
        <v>31</v>
      </c>
      <c r="P4006">
        <v>2</v>
      </c>
      <c r="Q4006" t="s">
        <v>47</v>
      </c>
      <c r="R4006">
        <v>503</v>
      </c>
      <c r="S4006" s="3">
        <v>0.15</v>
      </c>
      <c r="T4006" s="6">
        <v>499.79999999999995</v>
      </c>
      <c r="U4006" t="s">
        <v>6341</v>
      </c>
      <c r="V4006">
        <v>2025</v>
      </c>
      <c r="W4006" t="s">
        <v>6329</v>
      </c>
      <c r="X4006" t="str">
        <f>_xlfn.XLOOKUP(Orders_C[[#This Row],[Product_ID]],Products_C[Product_ID],Products_C[Product_Name])</f>
        <v>Rice Bowl</v>
      </c>
      <c r="Y4006" t="str">
        <f>_xlfn.XLOOKUP(Orders_C[[#This Row],[Product_ID]],Products_C[Product_ID],Products_C[Category])</f>
        <v>Beverage</v>
      </c>
      <c r="Z4006" t="str">
        <f>_xlfn.XLOOKUP(Orders_C[[#This Row],[Store_ID]],Stores_c[Store_ID],Stores_c[City])</f>
        <v>North Robertstad</v>
      </c>
      <c r="AA4006" t="str">
        <f>_xlfn.XLOOKUP(Orders_C[[#This Row],[Customer_ID]],Customers_c[Customer_ID],Customers_c[Customer_Name])</f>
        <v>Theodore Contreras</v>
      </c>
      <c r="AB4006" s="6">
        <f>Orders_C[[#This Row],[Quantity]]*Orders_C[[#This Row],[Unit_Price]]*(1-Orders_C[[#This Row],[Discount %]])+Orders_C[[#This Row],[Tax]]</f>
        <v>1076.3999999999999</v>
      </c>
      <c r="AC4006" s="9">
        <f>(Orders_C[[#This Row],[Unit_Price]]*Orders_C[[#This Row],[Quantity]])-Orders_C[[#This Row],[Discount]]+Orders_C[[#This Row],[Tax]]</f>
        <v>1248.5999999999999</v>
      </c>
      <c r="AD4006" t="str">
        <f>IF(COUNTIF(Orders_C[[#All],[Customer_ID]],Orders_C[[#This Row],[Customer_ID]])&gt;1,"Repeat","New")</f>
        <v>Repeat</v>
      </c>
      <c r="AE4006" t="str" cm="1">
        <f t="array" ref="AE4006">_xlfn.XLOOKUP(Orders_C[[#This Row],[Store_ID]],Stores_c[[#All],[Store_ID]],Stores_c[[#All],[City]])</f>
        <v>North Robertstad</v>
      </c>
      <c r="AF4006" t="str" cm="1">
        <f t="array" ref="AF4006">_xlfn.XLOOKUP(Orders_C[[#This Row],[Store_ID]],Stores_c[[#All],[Store_ID]],Stores_c[[#All],[Manager_Name]])</f>
        <v>Mary Lewis</v>
      </c>
      <c r="AG4006" t="str" cm="1">
        <f t="array" ref="AG4006">_xlfn.XLOOKUP(Orders_C[[#This Row],[Store_ID]],Stores_c[[#All],[Store_ID]],Stores_c[[#All],[Store_Type]])</f>
        <v>Street</v>
      </c>
    </row>
    <row r="4007" spans="1:33" x14ac:dyDescent="0.25">
      <c r="A4007">
        <v>10443</v>
      </c>
      <c r="B4007" s="1">
        <v>45786</v>
      </c>
      <c r="C4007" s="2">
        <v>0.76004629629629628</v>
      </c>
      <c r="D4007">
        <v>1969</v>
      </c>
      <c r="E4007">
        <v>222</v>
      </c>
      <c r="F4007">
        <v>548</v>
      </c>
      <c r="G4007">
        <v>330</v>
      </c>
      <c r="H4007">
        <v>4</v>
      </c>
      <c r="I4007">
        <v>312</v>
      </c>
      <c r="J4007">
        <v>15</v>
      </c>
      <c r="K4007">
        <v>15.6</v>
      </c>
      <c r="L4007">
        <v>1248.5999999999999</v>
      </c>
      <c r="M4007" t="s">
        <v>18</v>
      </c>
      <c r="N4007" t="s">
        <v>21</v>
      </c>
      <c r="O4007">
        <v>12</v>
      </c>
      <c r="P4007">
        <v>1</v>
      </c>
      <c r="Q4007" t="s">
        <v>4466</v>
      </c>
      <c r="R4007">
        <v>510</v>
      </c>
      <c r="S4007" s="3">
        <v>0.15</v>
      </c>
      <c r="T4007" s="6">
        <v>499.79999999999995</v>
      </c>
      <c r="U4007" t="s">
        <v>6339</v>
      </c>
      <c r="V4007">
        <v>2025</v>
      </c>
      <c r="W4007" t="s">
        <v>6333</v>
      </c>
      <c r="X4007" t="str">
        <f>_xlfn.XLOOKUP(Orders_C[[#This Row],[Product_ID]],Products_C[Product_ID],Products_C[Product_Name])</f>
        <v>Rice Bowl</v>
      </c>
      <c r="Y4007" t="str">
        <f>_xlfn.XLOOKUP(Orders_C[[#This Row],[Product_ID]],Products_C[Product_ID],Products_C[Category])</f>
        <v>Beverage</v>
      </c>
      <c r="Z4007" t="str">
        <f>_xlfn.XLOOKUP(Orders_C[[#This Row],[Store_ID]],Stores_c[Store_ID],Stores_c[City])</f>
        <v>New Steven</v>
      </c>
      <c r="AA4007" t="str">
        <f>_xlfn.XLOOKUP(Orders_C[[#This Row],[Customer_ID]],Customers_c[Customer_ID],Customers_c[Customer_Name])</f>
        <v>Peter Lewis</v>
      </c>
      <c r="AB4007" s="6">
        <f>Orders_C[[#This Row],[Quantity]]*Orders_C[[#This Row],[Unit_Price]]*(1-Orders_C[[#This Row],[Discount %]])+Orders_C[[#This Row],[Tax]]</f>
        <v>1076.3999999999999</v>
      </c>
      <c r="AC4007" s="9">
        <f>(Orders_C[[#This Row],[Unit_Price]]*Orders_C[[#This Row],[Quantity]])-Orders_C[[#This Row],[Discount]]+Orders_C[[#This Row],[Tax]]</f>
        <v>1248.5999999999999</v>
      </c>
      <c r="AD4007" t="str">
        <f>IF(COUNTIF(Orders_C[[#All],[Customer_ID]],Orders_C[[#This Row],[Customer_ID]])&gt;1,"Repeat","New")</f>
        <v>Repeat</v>
      </c>
      <c r="AE4007" t="str" cm="1">
        <f t="array" ref="AE4007">_xlfn.XLOOKUP(Orders_C[[#This Row],[Store_ID]],Stores_c[[#All],[Store_ID]],Stores_c[[#All],[City]])</f>
        <v>New Steven</v>
      </c>
      <c r="AF4007" t="str" cm="1">
        <f t="array" ref="AF4007">_xlfn.XLOOKUP(Orders_C[[#This Row],[Store_ID]],Stores_c[[#All],[Store_ID]],Stores_c[[#All],[Manager_Name]])</f>
        <v>Terri Martinez</v>
      </c>
      <c r="AG4007" t="str" cm="1">
        <f t="array" ref="AG4007">_xlfn.XLOOKUP(Orders_C[[#This Row],[Store_ID]],Stores_c[[#All],[Store_ID]],Stores_c[[#All],[Store_Type]])</f>
        <v>Drive-Thru</v>
      </c>
    </row>
    <row r="4008" spans="1:33" x14ac:dyDescent="0.25">
      <c r="A4008">
        <v>9320</v>
      </c>
      <c r="B4008" s="1">
        <v>45956</v>
      </c>
      <c r="C4008" s="2">
        <v>0.80851851851851853</v>
      </c>
      <c r="D4008">
        <v>1044</v>
      </c>
      <c r="E4008">
        <v>223</v>
      </c>
      <c r="F4008">
        <v>543</v>
      </c>
      <c r="G4008">
        <v>329</v>
      </c>
      <c r="H4008">
        <v>3</v>
      </c>
      <c r="I4008">
        <v>404</v>
      </c>
      <c r="J4008">
        <v>5</v>
      </c>
      <c r="K4008">
        <v>20.2</v>
      </c>
      <c r="L4008">
        <v>1227.2</v>
      </c>
      <c r="M4008" t="s">
        <v>20</v>
      </c>
      <c r="N4008" t="s">
        <v>21</v>
      </c>
      <c r="O4008">
        <v>15</v>
      </c>
      <c r="P4008">
        <v>3</v>
      </c>
      <c r="Q4008" t="s">
        <v>3343</v>
      </c>
      <c r="R4008">
        <v>508</v>
      </c>
      <c r="S4008" s="3">
        <v>0.05</v>
      </c>
      <c r="T4008" s="6">
        <v>500.00000000000011</v>
      </c>
      <c r="U4008" t="s">
        <v>6332</v>
      </c>
      <c r="V4008">
        <v>2025</v>
      </c>
      <c r="W4008" t="s">
        <v>6333</v>
      </c>
      <c r="X4008" t="str">
        <f>_xlfn.XLOOKUP(Orders_C[[#This Row],[Product_ID]],Products_C[Product_ID],Products_C[Product_Name])</f>
        <v>Rice Bowl</v>
      </c>
      <c r="Y4008" t="str">
        <f>_xlfn.XLOOKUP(Orders_C[[#This Row],[Product_ID]],Products_C[Product_ID],Products_C[Category])</f>
        <v>Dessert</v>
      </c>
      <c r="Z4008" t="str">
        <f>_xlfn.XLOOKUP(Orders_C[[#This Row],[Store_ID]],Stores_c[Store_ID],Stores_c[City])</f>
        <v>Chambershaven</v>
      </c>
      <c r="AA4008" t="str">
        <f>_xlfn.XLOOKUP(Orders_C[[#This Row],[Customer_ID]],Customers_c[Customer_ID],Customers_c[Customer_Name])</f>
        <v>Sarah Garcia</v>
      </c>
      <c r="AB4008" s="6">
        <f>Orders_C[[#This Row],[Quantity]]*Orders_C[[#This Row],[Unit_Price]]*(1-Orders_C[[#This Row],[Discount %]])+Orders_C[[#This Row],[Tax]]</f>
        <v>1171.5999999999999</v>
      </c>
      <c r="AC4008" s="9">
        <f>(Orders_C[[#This Row],[Unit_Price]]*Orders_C[[#This Row],[Quantity]])-Orders_C[[#This Row],[Discount]]+Orders_C[[#This Row],[Tax]]</f>
        <v>1227.2</v>
      </c>
      <c r="AD4008" t="str">
        <f>IF(COUNTIF(Orders_C[[#All],[Customer_ID]],Orders_C[[#This Row],[Customer_ID]])&gt;1,"Repeat","New")</f>
        <v>Repeat</v>
      </c>
      <c r="AE4008" t="str" cm="1">
        <f t="array" ref="AE4008">_xlfn.XLOOKUP(Orders_C[[#This Row],[Store_ID]],Stores_c[[#All],[Store_ID]],Stores_c[[#All],[City]])</f>
        <v>Chambershaven</v>
      </c>
      <c r="AF4008" t="str" cm="1">
        <f t="array" ref="AF4008">_xlfn.XLOOKUP(Orders_C[[#This Row],[Store_ID]],Stores_c[[#All],[Store_ID]],Stores_c[[#All],[Manager_Name]])</f>
        <v>Virginia Webster</v>
      </c>
      <c r="AG4008" t="str" cm="1">
        <f t="array" ref="AG4008">_xlfn.XLOOKUP(Orders_C[[#This Row],[Store_ID]],Stores_c[[#All],[Store_ID]],Stores_c[[#All],[Store_Type]])</f>
        <v>Street</v>
      </c>
    </row>
    <row r="4009" spans="1:33" x14ac:dyDescent="0.25">
      <c r="A4009">
        <v>9748</v>
      </c>
      <c r="B4009" s="1">
        <v>45989</v>
      </c>
      <c r="C4009" s="2">
        <v>0.53122685185185181</v>
      </c>
      <c r="D4009">
        <v>1784</v>
      </c>
      <c r="E4009">
        <v>224</v>
      </c>
      <c r="F4009">
        <v>458</v>
      </c>
      <c r="G4009">
        <v>332</v>
      </c>
      <c r="H4009">
        <v>3</v>
      </c>
      <c r="I4009">
        <v>404</v>
      </c>
      <c r="J4009">
        <v>5</v>
      </c>
      <c r="K4009">
        <v>20.2</v>
      </c>
      <c r="L4009">
        <v>1227.2</v>
      </c>
      <c r="M4009" t="s">
        <v>18</v>
      </c>
      <c r="N4009" t="s">
        <v>22</v>
      </c>
      <c r="O4009">
        <v>57</v>
      </c>
      <c r="P4009">
        <v>5</v>
      </c>
      <c r="Q4009" t="s">
        <v>3771</v>
      </c>
      <c r="R4009">
        <v>507</v>
      </c>
      <c r="S4009" s="3">
        <v>0.05</v>
      </c>
      <c r="T4009" s="6">
        <v>500.00000000000011</v>
      </c>
      <c r="U4009" t="s">
        <v>6336</v>
      </c>
      <c r="V4009">
        <v>2025</v>
      </c>
      <c r="W4009" t="s">
        <v>6331</v>
      </c>
      <c r="X4009" t="str">
        <f>_xlfn.XLOOKUP(Orders_C[[#This Row],[Product_ID]],Products_C[Product_ID],Products_C[Product_Name])</f>
        <v>Zinger Burger</v>
      </c>
      <c r="Y4009" t="str">
        <f>_xlfn.XLOOKUP(Orders_C[[#This Row],[Product_ID]],Products_C[Product_ID],Products_C[Category])</f>
        <v>Beverage</v>
      </c>
      <c r="Z4009" t="str">
        <f>_xlfn.XLOOKUP(Orders_C[[#This Row],[Store_ID]],Stores_c[Store_ID],Stores_c[City])</f>
        <v>Valdezton</v>
      </c>
      <c r="AA4009" t="str">
        <f>_xlfn.XLOOKUP(Orders_C[[#This Row],[Customer_ID]],Customers_c[Customer_ID],Customers_c[Customer_Name])</f>
        <v>Jesse Kaiser</v>
      </c>
      <c r="AB4009" s="6">
        <f>Orders_C[[#This Row],[Quantity]]*Orders_C[[#This Row],[Unit_Price]]*(1-Orders_C[[#This Row],[Discount %]])+Orders_C[[#This Row],[Tax]]</f>
        <v>1171.5999999999999</v>
      </c>
      <c r="AC4009" s="9">
        <f>(Orders_C[[#This Row],[Unit_Price]]*Orders_C[[#This Row],[Quantity]])-Orders_C[[#This Row],[Discount]]+Orders_C[[#This Row],[Tax]]</f>
        <v>1227.2</v>
      </c>
      <c r="AD4009" t="str">
        <f>IF(COUNTIF(Orders_C[[#All],[Customer_ID]],Orders_C[[#This Row],[Customer_ID]])&gt;1,"Repeat","New")</f>
        <v>Repeat</v>
      </c>
      <c r="AE4009" t="str" cm="1">
        <f t="array" ref="AE4009">_xlfn.XLOOKUP(Orders_C[[#This Row],[Store_ID]],Stores_c[[#All],[Store_ID]],Stores_c[[#All],[City]])</f>
        <v>Valdezton</v>
      </c>
      <c r="AF4009" t="str" cm="1">
        <f t="array" ref="AF4009">_xlfn.XLOOKUP(Orders_C[[#This Row],[Store_ID]],Stores_c[[#All],[Store_ID]],Stores_c[[#All],[Manager_Name]])</f>
        <v>John Rodriguez</v>
      </c>
      <c r="AG4009" t="str" cm="1">
        <f t="array" ref="AG4009">_xlfn.XLOOKUP(Orders_C[[#This Row],[Store_ID]],Stores_c[[#All],[Store_ID]],Stores_c[[#All],[Store_Type]])</f>
        <v>Street</v>
      </c>
    </row>
    <row r="4010" spans="1:33" x14ac:dyDescent="0.25">
      <c r="A4010">
        <v>10455</v>
      </c>
      <c r="B4010" s="1">
        <v>45788</v>
      </c>
      <c r="C4010" s="2">
        <v>0.55152777777777773</v>
      </c>
      <c r="D4010">
        <v>1529</v>
      </c>
      <c r="E4010">
        <v>213</v>
      </c>
      <c r="F4010">
        <v>437</v>
      </c>
      <c r="G4010">
        <v>313</v>
      </c>
      <c r="H4010">
        <v>3</v>
      </c>
      <c r="I4010">
        <v>408</v>
      </c>
      <c r="J4010">
        <v>10</v>
      </c>
      <c r="K4010">
        <v>20.399999999999999</v>
      </c>
      <c r="L4010">
        <v>1234.4000000000001</v>
      </c>
      <c r="M4010" t="s">
        <v>18</v>
      </c>
      <c r="N4010" t="s">
        <v>21</v>
      </c>
      <c r="O4010">
        <v>44</v>
      </c>
      <c r="P4010">
        <v>5</v>
      </c>
      <c r="Q4010" t="s">
        <v>4478</v>
      </c>
      <c r="R4010">
        <v>509</v>
      </c>
      <c r="S4010" s="3">
        <v>0.1</v>
      </c>
      <c r="T4010" s="6">
        <v>500.00000000000011</v>
      </c>
      <c r="U4010" t="s">
        <v>6339</v>
      </c>
      <c r="V4010">
        <v>2025</v>
      </c>
      <c r="W4010" t="s">
        <v>6331</v>
      </c>
      <c r="X4010" t="str">
        <f>_xlfn.XLOOKUP(Orders_C[[#This Row],[Product_ID]],Products_C[Product_ID],Products_C[Product_Name])</f>
        <v>Rice Bowl</v>
      </c>
      <c r="Y4010" t="str">
        <f>_xlfn.XLOOKUP(Orders_C[[#This Row],[Product_ID]],Products_C[Product_ID],Products_C[Category])</f>
        <v>Beverage</v>
      </c>
      <c r="Z4010" t="str">
        <f>_xlfn.XLOOKUP(Orders_C[[#This Row],[Store_ID]],Stores_c[Store_ID],Stores_c[City])</f>
        <v>Lake Kristashire</v>
      </c>
      <c r="AA4010" t="str">
        <f>_xlfn.XLOOKUP(Orders_C[[#This Row],[Customer_ID]],Customers_c[Customer_ID],Customers_c[Customer_Name])</f>
        <v>Christina Berger</v>
      </c>
      <c r="AB4010" s="6">
        <f>Orders_C[[#This Row],[Quantity]]*Orders_C[[#This Row],[Unit_Price]]*(1-Orders_C[[#This Row],[Discount %]])+Orders_C[[#This Row],[Tax]]</f>
        <v>1122.0000000000002</v>
      </c>
      <c r="AC4010" s="9">
        <f>(Orders_C[[#This Row],[Unit_Price]]*Orders_C[[#This Row],[Quantity]])-Orders_C[[#This Row],[Discount]]+Orders_C[[#This Row],[Tax]]</f>
        <v>1234.4000000000001</v>
      </c>
      <c r="AD4010" t="str">
        <f>IF(COUNTIF(Orders_C[[#All],[Customer_ID]],Orders_C[[#This Row],[Customer_ID]])&gt;1,"Repeat","New")</f>
        <v>Repeat</v>
      </c>
      <c r="AE4010" t="str" cm="1">
        <f t="array" ref="AE4010">_xlfn.XLOOKUP(Orders_C[[#This Row],[Store_ID]],Stores_c[[#All],[Store_ID]],Stores_c[[#All],[City]])</f>
        <v>Lake Kristashire</v>
      </c>
      <c r="AF4010" t="str" cm="1">
        <f t="array" ref="AF4010">_xlfn.XLOOKUP(Orders_C[[#This Row],[Store_ID]],Stores_c[[#All],[Store_ID]],Stores_c[[#All],[Manager_Name]])</f>
        <v>Andrea Daugherty</v>
      </c>
      <c r="AG4010" t="str" cm="1">
        <f t="array" ref="AG4010">_xlfn.XLOOKUP(Orders_C[[#This Row],[Store_ID]],Stores_c[[#All],[Store_ID]],Stores_c[[#All],[Store_Type]])</f>
        <v>Mall</v>
      </c>
    </row>
    <row r="4011" spans="1:33" x14ac:dyDescent="0.25">
      <c r="A4011">
        <v>7507</v>
      </c>
      <c r="B4011" s="1">
        <v>45999</v>
      </c>
      <c r="C4011" s="2">
        <v>0.18217592592592594</v>
      </c>
      <c r="D4011">
        <v>1216</v>
      </c>
      <c r="E4011">
        <v>201</v>
      </c>
      <c r="F4011">
        <v>507</v>
      </c>
      <c r="G4011">
        <v>331</v>
      </c>
      <c r="H4011">
        <v>3</v>
      </c>
      <c r="I4011">
        <v>405</v>
      </c>
      <c r="J4011">
        <v>5</v>
      </c>
      <c r="K4011">
        <v>20.25</v>
      </c>
      <c r="L4011">
        <v>1230.25</v>
      </c>
      <c r="M4011" t="s">
        <v>20</v>
      </c>
      <c r="N4011" t="s">
        <v>22</v>
      </c>
      <c r="O4011">
        <v>49</v>
      </c>
      <c r="P4011">
        <v>3</v>
      </c>
      <c r="Q4011" t="s">
        <v>1530</v>
      </c>
      <c r="R4011">
        <v>508</v>
      </c>
      <c r="S4011" s="3">
        <v>0.05</v>
      </c>
      <c r="T4011" s="6">
        <v>501.25</v>
      </c>
      <c r="U4011" t="s">
        <v>6328</v>
      </c>
      <c r="V4011">
        <v>2025</v>
      </c>
      <c r="W4011" t="s">
        <v>6331</v>
      </c>
      <c r="X4011" t="str">
        <f>_xlfn.XLOOKUP(Orders_C[[#This Row],[Product_ID]],Products_C[Product_ID],Products_C[Product_Name])</f>
        <v>Chicken Bucket</v>
      </c>
      <c r="Y4011" t="str">
        <f>_xlfn.XLOOKUP(Orders_C[[#This Row],[Product_ID]],Products_C[Product_ID],Products_C[Category])</f>
        <v>Beverage</v>
      </c>
      <c r="Z4011" t="str">
        <f>_xlfn.XLOOKUP(Orders_C[[#This Row],[Store_ID]],Stores_c[Store_ID],Stores_c[City])</f>
        <v>Lake Nicholasburgh</v>
      </c>
      <c r="AA4011" t="str">
        <f>_xlfn.XLOOKUP(Orders_C[[#This Row],[Customer_ID]],Customers_c[Customer_ID],Customers_c[Customer_Name])</f>
        <v>Jennifer Ingram</v>
      </c>
      <c r="AB4011" s="6">
        <f>Orders_C[[#This Row],[Quantity]]*Orders_C[[#This Row],[Unit_Price]]*(1-Orders_C[[#This Row],[Discount %]])+Orders_C[[#This Row],[Tax]]</f>
        <v>1174.5</v>
      </c>
      <c r="AC4011" s="9">
        <f>(Orders_C[[#This Row],[Unit_Price]]*Orders_C[[#This Row],[Quantity]])-Orders_C[[#This Row],[Discount]]+Orders_C[[#This Row],[Tax]]</f>
        <v>1230.25</v>
      </c>
      <c r="AD4011" t="str">
        <f>IF(COUNTIF(Orders_C[[#All],[Customer_ID]],Orders_C[[#This Row],[Customer_ID]])&gt;1,"Repeat","New")</f>
        <v>Repeat</v>
      </c>
      <c r="AE4011" t="str" cm="1">
        <f t="array" ref="AE4011">_xlfn.XLOOKUP(Orders_C[[#This Row],[Store_ID]],Stores_c[[#All],[Store_ID]],Stores_c[[#All],[City]])</f>
        <v>Lake Nicholasburgh</v>
      </c>
      <c r="AF4011" t="str" cm="1">
        <f t="array" ref="AF4011">_xlfn.XLOOKUP(Orders_C[[#This Row],[Store_ID]],Stores_c[[#All],[Store_ID]],Stores_c[[#All],[Manager_Name]])</f>
        <v>Maurice Garcia</v>
      </c>
      <c r="AG4011" t="str" cm="1">
        <f t="array" ref="AG4011">_xlfn.XLOOKUP(Orders_C[[#This Row],[Store_ID]],Stores_c[[#All],[Store_ID]],Stores_c[[#All],[Store_Type]])</f>
        <v>Mall</v>
      </c>
    </row>
    <row r="4012" spans="1:33" x14ac:dyDescent="0.25">
      <c r="A4012">
        <v>8511</v>
      </c>
      <c r="B4012" s="1">
        <v>45980</v>
      </c>
      <c r="C4012" s="2">
        <v>0.51857638888888891</v>
      </c>
      <c r="D4012">
        <v>1275</v>
      </c>
      <c r="E4012">
        <v>221</v>
      </c>
      <c r="F4012">
        <v>487</v>
      </c>
      <c r="G4012">
        <v>314</v>
      </c>
      <c r="H4012">
        <v>3</v>
      </c>
      <c r="I4012">
        <v>401</v>
      </c>
      <c r="J4012">
        <v>0</v>
      </c>
      <c r="K4012">
        <v>20.05</v>
      </c>
      <c r="L4012">
        <v>1223.05</v>
      </c>
      <c r="M4012" t="s">
        <v>18</v>
      </c>
      <c r="N4012" t="s">
        <v>22</v>
      </c>
      <c r="O4012">
        <v>44</v>
      </c>
      <c r="P4012">
        <v>4</v>
      </c>
      <c r="Q4012" t="s">
        <v>2534</v>
      </c>
      <c r="R4012">
        <v>504</v>
      </c>
      <c r="S4012" s="3">
        <v>0</v>
      </c>
      <c r="T4012" s="6">
        <v>501.25</v>
      </c>
      <c r="U4012" t="s">
        <v>6336</v>
      </c>
      <c r="V4012">
        <v>2025</v>
      </c>
      <c r="W4012" t="s">
        <v>6331</v>
      </c>
      <c r="X4012" t="str">
        <f>_xlfn.XLOOKUP(Orders_C[[#This Row],[Product_ID]],Products_C[Product_ID],Products_C[Product_Name])</f>
        <v>Wrap</v>
      </c>
      <c r="Y4012" t="str">
        <f>_xlfn.XLOOKUP(Orders_C[[#This Row],[Product_ID]],Products_C[Product_ID],Products_C[Category])</f>
        <v>Burger</v>
      </c>
      <c r="Z4012" t="str">
        <f>_xlfn.XLOOKUP(Orders_C[[#This Row],[Store_ID]],Stores_c[Store_ID],Stores_c[City])</f>
        <v>Port Barbarabury</v>
      </c>
      <c r="AA4012" t="str">
        <f>_xlfn.XLOOKUP(Orders_C[[#This Row],[Customer_ID]],Customers_c[Customer_ID],Customers_c[Customer_Name])</f>
        <v>Daniel Hall</v>
      </c>
      <c r="AB4012" s="6">
        <f>Orders_C[[#This Row],[Quantity]]*Orders_C[[#This Row],[Unit_Price]]*(1-Orders_C[[#This Row],[Discount %]])+Orders_C[[#This Row],[Tax]]</f>
        <v>1223.05</v>
      </c>
      <c r="AC4012" s="9">
        <f>(Orders_C[[#This Row],[Unit_Price]]*Orders_C[[#This Row],[Quantity]])-Orders_C[[#This Row],[Discount]]+Orders_C[[#This Row],[Tax]]</f>
        <v>1223.05</v>
      </c>
      <c r="AD4012" t="str">
        <f>IF(COUNTIF(Orders_C[[#All],[Customer_ID]],Orders_C[[#This Row],[Customer_ID]])&gt;1,"Repeat","New")</f>
        <v>Repeat</v>
      </c>
      <c r="AE4012" t="str" cm="1">
        <f t="array" ref="AE4012">_xlfn.XLOOKUP(Orders_C[[#This Row],[Store_ID]],Stores_c[[#All],[Store_ID]],Stores_c[[#All],[City]])</f>
        <v>Port Barbarabury</v>
      </c>
      <c r="AF4012" t="str" cm="1">
        <f t="array" ref="AF4012">_xlfn.XLOOKUP(Orders_C[[#This Row],[Store_ID]],Stores_c[[#All],[Store_ID]],Stores_c[[#All],[Manager_Name]])</f>
        <v>Edward Nguyen</v>
      </c>
      <c r="AG4012" t="str" cm="1">
        <f t="array" ref="AG4012">_xlfn.XLOOKUP(Orders_C[[#This Row],[Store_ID]],Stores_c[[#All],[Store_ID]],Stores_c[[#All],[Store_Type]])</f>
        <v>Street</v>
      </c>
    </row>
    <row r="4013" spans="1:33" x14ac:dyDescent="0.25">
      <c r="A4013">
        <v>9723</v>
      </c>
      <c r="B4013" s="1">
        <v>45990</v>
      </c>
      <c r="C4013" s="2">
        <v>0.5549884259259259</v>
      </c>
      <c r="D4013">
        <v>1572</v>
      </c>
      <c r="E4013">
        <v>211</v>
      </c>
      <c r="F4013">
        <v>404</v>
      </c>
      <c r="G4013">
        <v>304</v>
      </c>
      <c r="H4013">
        <v>3</v>
      </c>
      <c r="I4013">
        <v>405</v>
      </c>
      <c r="J4013">
        <v>5</v>
      </c>
      <c r="K4013">
        <v>20.25</v>
      </c>
      <c r="L4013">
        <v>1230.25</v>
      </c>
      <c r="M4013" t="s">
        <v>19</v>
      </c>
      <c r="N4013" t="s">
        <v>22</v>
      </c>
      <c r="O4013">
        <v>30</v>
      </c>
      <c r="P4013">
        <v>3</v>
      </c>
      <c r="Q4013" t="s">
        <v>3746</v>
      </c>
      <c r="R4013">
        <v>507</v>
      </c>
      <c r="S4013" s="3">
        <v>0.05</v>
      </c>
      <c r="T4013" s="6">
        <v>501.25</v>
      </c>
      <c r="U4013" t="s">
        <v>6336</v>
      </c>
      <c r="V4013">
        <v>2025</v>
      </c>
      <c r="W4013" t="s">
        <v>6329</v>
      </c>
      <c r="X4013" t="str">
        <f>_xlfn.XLOOKUP(Orders_C[[#This Row],[Product_ID]],Products_C[Product_ID],Products_C[Product_Name])</f>
        <v>Veg Burger</v>
      </c>
      <c r="Y4013" t="str">
        <f>_xlfn.XLOOKUP(Orders_C[[#This Row],[Product_ID]],Products_C[Product_ID],Products_C[Category])</f>
        <v>Burger</v>
      </c>
      <c r="Z4013" t="str">
        <f>_xlfn.XLOOKUP(Orders_C[[#This Row],[Store_ID]],Stores_c[Store_ID],Stores_c[City])</f>
        <v>North Robertstad</v>
      </c>
      <c r="AA4013" t="str">
        <f>_xlfn.XLOOKUP(Orders_C[[#This Row],[Customer_ID]],Customers_c[Customer_ID],Customers_c[Customer_Name])</f>
        <v>Thomas Patel</v>
      </c>
      <c r="AB4013" s="6">
        <f>Orders_C[[#This Row],[Quantity]]*Orders_C[[#This Row],[Unit_Price]]*(1-Orders_C[[#This Row],[Discount %]])+Orders_C[[#This Row],[Tax]]</f>
        <v>1174.5</v>
      </c>
      <c r="AC4013" s="9">
        <f>(Orders_C[[#This Row],[Unit_Price]]*Orders_C[[#This Row],[Quantity]])-Orders_C[[#This Row],[Discount]]+Orders_C[[#This Row],[Tax]]</f>
        <v>1230.25</v>
      </c>
      <c r="AD4013" t="str">
        <f>IF(COUNTIF(Orders_C[[#All],[Customer_ID]],Orders_C[[#This Row],[Customer_ID]])&gt;1,"Repeat","New")</f>
        <v>Repeat</v>
      </c>
      <c r="AE4013" t="str" cm="1">
        <f t="array" ref="AE4013">_xlfn.XLOOKUP(Orders_C[[#This Row],[Store_ID]],Stores_c[[#All],[Store_ID]],Stores_c[[#All],[City]])</f>
        <v>North Robertstad</v>
      </c>
      <c r="AF4013" t="str" cm="1">
        <f t="array" ref="AF4013">_xlfn.XLOOKUP(Orders_C[[#This Row],[Store_ID]],Stores_c[[#All],[Store_ID]],Stores_c[[#All],[Manager_Name]])</f>
        <v>Mary Lewis</v>
      </c>
      <c r="AG4013" t="str" cm="1">
        <f t="array" ref="AG4013">_xlfn.XLOOKUP(Orders_C[[#This Row],[Store_ID]],Stores_c[[#All],[Store_ID]],Stores_c[[#All],[Store_Type]])</f>
        <v>Street</v>
      </c>
    </row>
    <row r="4014" spans="1:33" x14ac:dyDescent="0.25">
      <c r="A4014">
        <v>6103</v>
      </c>
      <c r="B4014" s="1">
        <v>45827</v>
      </c>
      <c r="C4014" s="2">
        <v>0.16614583333333333</v>
      </c>
      <c r="D4014">
        <v>1596</v>
      </c>
      <c r="E4014">
        <v>211</v>
      </c>
      <c r="F4014">
        <v>404</v>
      </c>
      <c r="G4014">
        <v>312</v>
      </c>
      <c r="H4014">
        <v>3</v>
      </c>
      <c r="I4014">
        <v>409</v>
      </c>
      <c r="J4014">
        <v>10</v>
      </c>
      <c r="K4014">
        <v>20.45</v>
      </c>
      <c r="L4014">
        <v>1237.45</v>
      </c>
      <c r="M4014" t="s">
        <v>19</v>
      </c>
      <c r="N4014" t="s">
        <v>21</v>
      </c>
      <c r="O4014">
        <v>47</v>
      </c>
      <c r="P4014">
        <v>3</v>
      </c>
      <c r="Q4014" t="s">
        <v>126</v>
      </c>
      <c r="R4014">
        <v>506</v>
      </c>
      <c r="S4014" s="3">
        <v>0.1</v>
      </c>
      <c r="T4014" s="6">
        <v>501.25000000000011</v>
      </c>
      <c r="U4014" t="s">
        <v>6340</v>
      </c>
      <c r="V4014">
        <v>2025</v>
      </c>
      <c r="W4014" t="s">
        <v>6331</v>
      </c>
      <c r="X4014" t="str">
        <f>_xlfn.XLOOKUP(Orders_C[[#This Row],[Product_ID]],Products_C[Product_ID],Products_C[Product_Name])</f>
        <v>Veg Burger</v>
      </c>
      <c r="Y4014" t="str">
        <f>_xlfn.XLOOKUP(Orders_C[[#This Row],[Product_ID]],Products_C[Product_ID],Products_C[Category])</f>
        <v>Burger</v>
      </c>
      <c r="Z4014" t="str">
        <f>_xlfn.XLOOKUP(Orders_C[[#This Row],[Store_ID]],Stores_c[Store_ID],Stores_c[City])</f>
        <v>North Robertstad</v>
      </c>
      <c r="AA4014" t="str">
        <f>_xlfn.XLOOKUP(Orders_C[[#This Row],[Customer_ID]],Customers_c[Customer_ID],Customers_c[Customer_Name])</f>
        <v>Darren Wang</v>
      </c>
      <c r="AB4014" s="6">
        <f>Orders_C[[#This Row],[Quantity]]*Orders_C[[#This Row],[Unit_Price]]*(1-Orders_C[[#This Row],[Discount %]])+Orders_C[[#This Row],[Tax]]</f>
        <v>1124.75</v>
      </c>
      <c r="AC4014" s="9">
        <f>(Orders_C[[#This Row],[Unit_Price]]*Orders_C[[#This Row],[Quantity]])-Orders_C[[#This Row],[Discount]]+Orders_C[[#This Row],[Tax]]</f>
        <v>1237.45</v>
      </c>
      <c r="AD4014" t="str">
        <f>IF(COUNTIF(Orders_C[[#All],[Customer_ID]],Orders_C[[#This Row],[Customer_ID]])&gt;1,"Repeat","New")</f>
        <v>Repeat</v>
      </c>
      <c r="AE4014" t="str" cm="1">
        <f t="array" ref="AE4014">_xlfn.XLOOKUP(Orders_C[[#This Row],[Store_ID]],Stores_c[[#All],[Store_ID]],Stores_c[[#All],[City]])</f>
        <v>North Robertstad</v>
      </c>
      <c r="AF4014" t="str" cm="1">
        <f t="array" ref="AF4014">_xlfn.XLOOKUP(Orders_C[[#This Row],[Store_ID]],Stores_c[[#All],[Store_ID]],Stores_c[[#All],[Manager_Name]])</f>
        <v>Mary Lewis</v>
      </c>
      <c r="AG4014" t="str" cm="1">
        <f t="array" ref="AG4014">_xlfn.XLOOKUP(Orders_C[[#This Row],[Store_ID]],Stores_c[[#All],[Store_ID]],Stores_c[[#All],[Store_Type]])</f>
        <v>Street</v>
      </c>
    </row>
    <row r="4015" spans="1:33" x14ac:dyDescent="0.25">
      <c r="A4015">
        <v>9479</v>
      </c>
      <c r="B4015" s="1">
        <v>45964</v>
      </c>
      <c r="C4015" s="2">
        <v>0.52967592592592594</v>
      </c>
      <c r="D4015">
        <v>1325</v>
      </c>
      <c r="E4015">
        <v>207</v>
      </c>
      <c r="F4015">
        <v>480</v>
      </c>
      <c r="G4015">
        <v>309</v>
      </c>
      <c r="H4015">
        <v>3</v>
      </c>
      <c r="I4015">
        <v>413</v>
      </c>
      <c r="J4015">
        <v>15</v>
      </c>
      <c r="K4015">
        <v>20.65</v>
      </c>
      <c r="L4015">
        <v>1244.6500000000001</v>
      </c>
      <c r="M4015" t="s">
        <v>20</v>
      </c>
      <c r="N4015" t="s">
        <v>22</v>
      </c>
      <c r="O4015">
        <v>40</v>
      </c>
      <c r="P4015">
        <v>4</v>
      </c>
      <c r="Q4015" t="s">
        <v>3502</v>
      </c>
      <c r="R4015">
        <v>504</v>
      </c>
      <c r="S4015" s="3">
        <v>0.15</v>
      </c>
      <c r="T4015" s="6">
        <v>501.25000000000011</v>
      </c>
      <c r="U4015" t="s">
        <v>6336</v>
      </c>
      <c r="V4015">
        <v>2025</v>
      </c>
      <c r="W4015" t="s">
        <v>6329</v>
      </c>
      <c r="X4015" t="str">
        <f>_xlfn.XLOOKUP(Orders_C[[#This Row],[Product_ID]],Products_C[Product_ID],Products_C[Product_Name])</f>
        <v>Chicken Bucket</v>
      </c>
      <c r="Y4015" t="str">
        <f>_xlfn.XLOOKUP(Orders_C[[#This Row],[Product_ID]],Products_C[Product_ID],Products_C[Category])</f>
        <v>Dessert</v>
      </c>
      <c r="Z4015" t="str">
        <f>_xlfn.XLOOKUP(Orders_C[[#This Row],[Store_ID]],Stores_c[Store_ID],Stores_c[City])</f>
        <v>Christineton</v>
      </c>
      <c r="AA4015" t="str">
        <f>_xlfn.XLOOKUP(Orders_C[[#This Row],[Customer_ID]],Customers_c[Customer_ID],Customers_c[Customer_Name])</f>
        <v>Dr. Hunter Hansen</v>
      </c>
      <c r="AB4015" s="6">
        <f>Orders_C[[#This Row],[Quantity]]*Orders_C[[#This Row],[Unit_Price]]*(1-Orders_C[[#This Row],[Discount %]])+Orders_C[[#This Row],[Tax]]</f>
        <v>1073.8</v>
      </c>
      <c r="AC4015" s="9">
        <f>(Orders_C[[#This Row],[Unit_Price]]*Orders_C[[#This Row],[Quantity]])-Orders_C[[#This Row],[Discount]]+Orders_C[[#This Row],[Tax]]</f>
        <v>1244.6500000000001</v>
      </c>
      <c r="AD4015" t="str">
        <f>IF(COUNTIF(Orders_C[[#All],[Customer_ID]],Orders_C[[#This Row],[Customer_ID]])&gt;1,"Repeat","New")</f>
        <v>Repeat</v>
      </c>
      <c r="AE4015" t="str" cm="1">
        <f t="array" ref="AE4015">_xlfn.XLOOKUP(Orders_C[[#This Row],[Store_ID]],Stores_c[[#All],[Store_ID]],Stores_c[[#All],[City]])</f>
        <v>Christineton</v>
      </c>
      <c r="AF4015" t="str" cm="1">
        <f t="array" ref="AF4015">_xlfn.XLOOKUP(Orders_C[[#This Row],[Store_ID]],Stores_c[[#All],[Store_ID]],Stores_c[[#All],[Manager_Name]])</f>
        <v>Dr. William Hubbard MD</v>
      </c>
      <c r="AG4015" t="str" cm="1">
        <f t="array" ref="AG4015">_xlfn.XLOOKUP(Orders_C[[#This Row],[Store_ID]],Stores_c[[#All],[Store_ID]],Stores_c[[#All],[Store_Type]])</f>
        <v>Street</v>
      </c>
    </row>
    <row r="4016" spans="1:33" x14ac:dyDescent="0.25">
      <c r="A4016">
        <v>10358</v>
      </c>
      <c r="B4016" s="1">
        <v>45960</v>
      </c>
      <c r="C4016" s="2">
        <v>0.13120370370370371</v>
      </c>
      <c r="D4016">
        <v>1334</v>
      </c>
      <c r="E4016">
        <v>207</v>
      </c>
      <c r="F4016">
        <v>544</v>
      </c>
      <c r="G4016">
        <v>332</v>
      </c>
      <c r="H4016">
        <v>3</v>
      </c>
      <c r="I4016">
        <v>409</v>
      </c>
      <c r="J4016">
        <v>10</v>
      </c>
      <c r="K4016">
        <v>20.45</v>
      </c>
      <c r="L4016">
        <v>1237.45</v>
      </c>
      <c r="M4016" t="s">
        <v>20</v>
      </c>
      <c r="N4016" t="s">
        <v>23</v>
      </c>
      <c r="O4016">
        <v>12</v>
      </c>
      <c r="P4016">
        <v>1</v>
      </c>
      <c r="Q4016" t="s">
        <v>4381</v>
      </c>
      <c r="R4016">
        <v>505</v>
      </c>
      <c r="S4016" s="3">
        <v>0.1</v>
      </c>
      <c r="T4016" s="6">
        <v>501.25000000000011</v>
      </c>
      <c r="U4016" t="s">
        <v>6332</v>
      </c>
      <c r="V4016">
        <v>2025</v>
      </c>
      <c r="W4016" t="s">
        <v>6333</v>
      </c>
      <c r="X4016" t="str">
        <f>_xlfn.XLOOKUP(Orders_C[[#This Row],[Product_ID]],Products_C[Product_ID],Products_C[Product_Name])</f>
        <v>Zinger Burger</v>
      </c>
      <c r="Y4016" t="str">
        <f>_xlfn.XLOOKUP(Orders_C[[#This Row],[Product_ID]],Products_C[Product_ID],Products_C[Category])</f>
        <v>Beverage</v>
      </c>
      <c r="Z4016" t="str">
        <f>_xlfn.XLOOKUP(Orders_C[[#This Row],[Store_ID]],Stores_c[Store_ID],Stores_c[City])</f>
        <v>Christineton</v>
      </c>
      <c r="AA4016" t="str">
        <f>_xlfn.XLOOKUP(Orders_C[[#This Row],[Customer_ID]],Customers_c[Customer_ID],Customers_c[Customer_Name])</f>
        <v>Barbara Powers</v>
      </c>
      <c r="AB4016" s="6">
        <f>Orders_C[[#This Row],[Quantity]]*Orders_C[[#This Row],[Unit_Price]]*(1-Orders_C[[#This Row],[Discount %]])+Orders_C[[#This Row],[Tax]]</f>
        <v>1124.75</v>
      </c>
      <c r="AC4016" s="9">
        <f>(Orders_C[[#This Row],[Unit_Price]]*Orders_C[[#This Row],[Quantity]])-Orders_C[[#This Row],[Discount]]+Orders_C[[#This Row],[Tax]]</f>
        <v>1237.45</v>
      </c>
      <c r="AD4016" t="str">
        <f>IF(COUNTIF(Orders_C[[#All],[Customer_ID]],Orders_C[[#This Row],[Customer_ID]])&gt;1,"Repeat","New")</f>
        <v>Repeat</v>
      </c>
      <c r="AE4016" t="str" cm="1">
        <f t="array" ref="AE4016">_xlfn.XLOOKUP(Orders_C[[#This Row],[Store_ID]],Stores_c[[#All],[Store_ID]],Stores_c[[#All],[City]])</f>
        <v>Christineton</v>
      </c>
      <c r="AF4016" t="str" cm="1">
        <f t="array" ref="AF4016">_xlfn.XLOOKUP(Orders_C[[#This Row],[Store_ID]],Stores_c[[#All],[Store_ID]],Stores_c[[#All],[Manager_Name]])</f>
        <v>Dr. William Hubbard MD</v>
      </c>
      <c r="AG4016" t="str" cm="1">
        <f t="array" ref="AG4016">_xlfn.XLOOKUP(Orders_C[[#This Row],[Store_ID]],Stores_c[[#All],[Store_ID]],Stores_c[[#All],[Store_Type]])</f>
        <v>Street</v>
      </c>
    </row>
    <row r="4017" spans="1:33" x14ac:dyDescent="0.25">
      <c r="A4017">
        <v>6084</v>
      </c>
      <c r="B4017" s="1">
        <v>45996</v>
      </c>
      <c r="C4017" s="2">
        <v>0.33010416666666664</v>
      </c>
      <c r="D4017">
        <v>1822</v>
      </c>
      <c r="E4017">
        <v>206</v>
      </c>
      <c r="F4017">
        <v>512</v>
      </c>
      <c r="G4017">
        <v>315</v>
      </c>
      <c r="H4017">
        <v>4</v>
      </c>
      <c r="I4017">
        <v>313</v>
      </c>
      <c r="J4017">
        <v>15</v>
      </c>
      <c r="K4017">
        <v>15.65</v>
      </c>
      <c r="L4017">
        <v>1252.6500000000001</v>
      </c>
      <c r="M4017" t="s">
        <v>19</v>
      </c>
      <c r="N4017" t="s">
        <v>21</v>
      </c>
      <c r="O4017">
        <v>11</v>
      </c>
      <c r="P4017">
        <v>1</v>
      </c>
      <c r="Q4017" t="s">
        <v>107</v>
      </c>
      <c r="R4017">
        <v>508</v>
      </c>
      <c r="S4017" s="3">
        <v>0.15</v>
      </c>
      <c r="T4017" s="6">
        <v>501.45000000000016</v>
      </c>
      <c r="U4017" t="s">
        <v>6328</v>
      </c>
      <c r="V4017">
        <v>2025</v>
      </c>
      <c r="W4017" t="s">
        <v>6333</v>
      </c>
      <c r="X4017" t="str">
        <f>_xlfn.XLOOKUP(Orders_C[[#This Row],[Product_ID]],Products_C[Product_ID],Products_C[Product_Name])</f>
        <v>Popcorn Chicken</v>
      </c>
      <c r="Y4017" t="str">
        <f>_xlfn.XLOOKUP(Orders_C[[#This Row],[Product_ID]],Products_C[Product_ID],Products_C[Category])</f>
        <v>Beverage</v>
      </c>
      <c r="Z4017" t="str">
        <f>_xlfn.XLOOKUP(Orders_C[[#This Row],[Store_ID]],Stores_c[Store_ID],Stores_c[City])</f>
        <v>West Matthew</v>
      </c>
      <c r="AA4017" t="str">
        <f>_xlfn.XLOOKUP(Orders_C[[#This Row],[Customer_ID]],Customers_c[Customer_ID],Customers_c[Customer_Name])</f>
        <v>John Salazar</v>
      </c>
      <c r="AB4017" s="6">
        <f>Orders_C[[#This Row],[Quantity]]*Orders_C[[#This Row],[Unit_Price]]*(1-Orders_C[[#This Row],[Discount %]])+Orders_C[[#This Row],[Tax]]</f>
        <v>1079.8500000000001</v>
      </c>
      <c r="AC4017" s="9">
        <f>(Orders_C[[#This Row],[Unit_Price]]*Orders_C[[#This Row],[Quantity]])-Orders_C[[#This Row],[Discount]]+Orders_C[[#This Row],[Tax]]</f>
        <v>1252.6500000000001</v>
      </c>
      <c r="AD4017" t="str">
        <f>IF(COUNTIF(Orders_C[[#All],[Customer_ID]],Orders_C[[#This Row],[Customer_ID]])&gt;1,"Repeat","New")</f>
        <v>Repeat</v>
      </c>
      <c r="AE4017" t="str" cm="1">
        <f t="array" ref="AE4017">_xlfn.XLOOKUP(Orders_C[[#This Row],[Store_ID]],Stores_c[[#All],[Store_ID]],Stores_c[[#All],[City]])</f>
        <v>West Matthew</v>
      </c>
      <c r="AF4017" t="str" cm="1">
        <f t="array" ref="AF4017">_xlfn.XLOOKUP(Orders_C[[#This Row],[Store_ID]],Stores_c[[#All],[Store_ID]],Stores_c[[#All],[Manager_Name]])</f>
        <v>Miguel Kidd</v>
      </c>
      <c r="AG4017" t="str" cm="1">
        <f t="array" ref="AG4017">_xlfn.XLOOKUP(Orders_C[[#This Row],[Store_ID]],Stores_c[[#All],[Store_ID]],Stores_c[[#All],[Store_Type]])</f>
        <v>Drive-Thru</v>
      </c>
    </row>
    <row r="4018" spans="1:33" x14ac:dyDescent="0.25">
      <c r="A4018">
        <v>6089</v>
      </c>
      <c r="B4018" s="1">
        <v>46020</v>
      </c>
      <c r="C4018" s="2">
        <v>0.70657407407407402</v>
      </c>
      <c r="D4018">
        <v>1342</v>
      </c>
      <c r="E4018">
        <v>220</v>
      </c>
      <c r="F4018">
        <v>490</v>
      </c>
      <c r="G4018">
        <v>313</v>
      </c>
      <c r="H4018">
        <v>4</v>
      </c>
      <c r="I4018">
        <v>313</v>
      </c>
      <c r="J4018">
        <v>15</v>
      </c>
      <c r="K4018">
        <v>15.65</v>
      </c>
      <c r="L4018">
        <v>1252.6500000000001</v>
      </c>
      <c r="M4018" t="s">
        <v>19</v>
      </c>
      <c r="N4018" t="s">
        <v>22</v>
      </c>
      <c r="O4018">
        <v>12</v>
      </c>
      <c r="P4018">
        <v>5</v>
      </c>
      <c r="Q4018" t="s">
        <v>112</v>
      </c>
      <c r="R4018">
        <v>508</v>
      </c>
      <c r="S4018" s="3">
        <v>0.15</v>
      </c>
      <c r="T4018" s="6">
        <v>501.45000000000016</v>
      </c>
      <c r="U4018" t="s">
        <v>6328</v>
      </c>
      <c r="V4018">
        <v>2025</v>
      </c>
      <c r="W4018" t="s">
        <v>6333</v>
      </c>
      <c r="X4018" t="str">
        <f>_xlfn.XLOOKUP(Orders_C[[#This Row],[Product_ID]],Products_C[Product_ID],Products_C[Product_Name])</f>
        <v>Rice Bowl</v>
      </c>
      <c r="Y4018" t="str">
        <f>_xlfn.XLOOKUP(Orders_C[[#This Row],[Product_ID]],Products_C[Product_ID],Products_C[Category])</f>
        <v>Beverage</v>
      </c>
      <c r="Z4018" t="str">
        <f>_xlfn.XLOOKUP(Orders_C[[#This Row],[Store_ID]],Stores_c[Store_ID],Stores_c[City])</f>
        <v>Williamborough</v>
      </c>
      <c r="AA4018" t="str">
        <f>_xlfn.XLOOKUP(Orders_C[[#This Row],[Customer_ID]],Customers_c[Customer_ID],Customers_c[Customer_Name])</f>
        <v>Bryan Perry</v>
      </c>
      <c r="AB4018" s="6">
        <f>Orders_C[[#This Row],[Quantity]]*Orders_C[[#This Row],[Unit_Price]]*(1-Orders_C[[#This Row],[Discount %]])+Orders_C[[#This Row],[Tax]]</f>
        <v>1079.8500000000001</v>
      </c>
      <c r="AC4018" s="9">
        <f>(Orders_C[[#This Row],[Unit_Price]]*Orders_C[[#This Row],[Quantity]])-Orders_C[[#This Row],[Discount]]+Orders_C[[#This Row],[Tax]]</f>
        <v>1252.6500000000001</v>
      </c>
      <c r="AD4018" t="str">
        <f>IF(COUNTIF(Orders_C[[#All],[Customer_ID]],Orders_C[[#This Row],[Customer_ID]])&gt;1,"Repeat","New")</f>
        <v>Repeat</v>
      </c>
      <c r="AE4018" t="str" cm="1">
        <f t="array" ref="AE4018">_xlfn.XLOOKUP(Orders_C[[#This Row],[Store_ID]],Stores_c[[#All],[Store_ID]],Stores_c[[#All],[City]])</f>
        <v>Williamborough</v>
      </c>
      <c r="AF4018" t="str" cm="1">
        <f t="array" ref="AF4018">_xlfn.XLOOKUP(Orders_C[[#This Row],[Store_ID]],Stores_c[[#All],[Store_ID]],Stores_c[[#All],[Manager_Name]])</f>
        <v>Michael Mcbride</v>
      </c>
      <c r="AG4018" t="str" cm="1">
        <f t="array" ref="AG4018">_xlfn.XLOOKUP(Orders_C[[#This Row],[Store_ID]],Stores_c[[#All],[Store_ID]],Stores_c[[#All],[Store_Type]])</f>
        <v>Mall</v>
      </c>
    </row>
    <row r="4019" spans="1:33" x14ac:dyDescent="0.25">
      <c r="A4019">
        <v>6446</v>
      </c>
      <c r="B4019" s="1">
        <v>45960</v>
      </c>
      <c r="C4019" s="2">
        <v>0.33315972222222223</v>
      </c>
      <c r="D4019">
        <v>1715</v>
      </c>
      <c r="E4019">
        <v>223</v>
      </c>
      <c r="F4019">
        <v>531</v>
      </c>
      <c r="G4019">
        <v>303</v>
      </c>
      <c r="H4019">
        <v>4</v>
      </c>
      <c r="I4019">
        <v>313</v>
      </c>
      <c r="J4019">
        <v>15</v>
      </c>
      <c r="K4019">
        <v>15.65</v>
      </c>
      <c r="L4019">
        <v>1252.6500000000001</v>
      </c>
      <c r="M4019" t="s">
        <v>20</v>
      </c>
      <c r="N4019" t="s">
        <v>22</v>
      </c>
      <c r="O4019">
        <v>59</v>
      </c>
      <c r="P4019">
        <v>1</v>
      </c>
      <c r="Q4019" t="s">
        <v>469</v>
      </c>
      <c r="R4019">
        <v>506</v>
      </c>
      <c r="S4019" s="3">
        <v>0.15</v>
      </c>
      <c r="T4019" s="6">
        <v>501.45000000000016</v>
      </c>
      <c r="U4019" t="s">
        <v>6332</v>
      </c>
      <c r="V4019">
        <v>2025</v>
      </c>
      <c r="W4019" t="s">
        <v>6331</v>
      </c>
      <c r="X4019" t="str">
        <f>_xlfn.XLOOKUP(Orders_C[[#This Row],[Product_ID]],Products_C[Product_ID],Products_C[Product_Name])</f>
        <v>Chocolate Lava Cake</v>
      </c>
      <c r="Y4019" t="str">
        <f>_xlfn.XLOOKUP(Orders_C[[#This Row],[Product_ID]],Products_C[Product_ID],Products_C[Category])</f>
        <v>Chicken</v>
      </c>
      <c r="Z4019" t="str">
        <f>_xlfn.XLOOKUP(Orders_C[[#This Row],[Store_ID]],Stores_c[Store_ID],Stores_c[City])</f>
        <v>Chambershaven</v>
      </c>
      <c r="AA4019" t="str">
        <f>_xlfn.XLOOKUP(Orders_C[[#This Row],[Customer_ID]],Customers_c[Customer_ID],Customers_c[Customer_Name])</f>
        <v>Tammy Park</v>
      </c>
      <c r="AB4019" s="6">
        <f>Orders_C[[#This Row],[Quantity]]*Orders_C[[#This Row],[Unit_Price]]*(1-Orders_C[[#This Row],[Discount %]])+Orders_C[[#This Row],[Tax]]</f>
        <v>1079.8500000000001</v>
      </c>
      <c r="AC4019" s="9">
        <f>(Orders_C[[#This Row],[Unit_Price]]*Orders_C[[#This Row],[Quantity]])-Orders_C[[#This Row],[Discount]]+Orders_C[[#This Row],[Tax]]</f>
        <v>1252.6500000000001</v>
      </c>
      <c r="AD4019" t="str">
        <f>IF(COUNTIF(Orders_C[[#All],[Customer_ID]],Orders_C[[#This Row],[Customer_ID]])&gt;1,"Repeat","New")</f>
        <v>Repeat</v>
      </c>
      <c r="AE4019" t="str" cm="1">
        <f t="array" ref="AE4019">_xlfn.XLOOKUP(Orders_C[[#This Row],[Store_ID]],Stores_c[[#All],[Store_ID]],Stores_c[[#All],[City]])</f>
        <v>Chambershaven</v>
      </c>
      <c r="AF4019" t="str" cm="1">
        <f t="array" ref="AF4019">_xlfn.XLOOKUP(Orders_C[[#This Row],[Store_ID]],Stores_c[[#All],[Store_ID]],Stores_c[[#All],[Manager_Name]])</f>
        <v>Virginia Webster</v>
      </c>
      <c r="AG4019" t="str" cm="1">
        <f t="array" ref="AG4019">_xlfn.XLOOKUP(Orders_C[[#This Row],[Store_ID]],Stores_c[[#All],[Store_ID]],Stores_c[[#All],[Store_Type]])</f>
        <v>Street</v>
      </c>
    </row>
    <row r="4020" spans="1:33" x14ac:dyDescent="0.25">
      <c r="A4020">
        <v>10238</v>
      </c>
      <c r="B4020" s="1">
        <v>46011</v>
      </c>
      <c r="C4020" s="2">
        <v>0.62700231481481483</v>
      </c>
      <c r="D4020">
        <v>1273</v>
      </c>
      <c r="E4020">
        <v>224</v>
      </c>
      <c r="F4020">
        <v>471</v>
      </c>
      <c r="G4020">
        <v>317</v>
      </c>
      <c r="H4020">
        <v>4</v>
      </c>
      <c r="I4020">
        <v>313</v>
      </c>
      <c r="J4020">
        <v>15</v>
      </c>
      <c r="K4020">
        <v>15.65</v>
      </c>
      <c r="L4020">
        <v>1252.6500000000001</v>
      </c>
      <c r="M4020" t="s">
        <v>18</v>
      </c>
      <c r="N4020" t="s">
        <v>21</v>
      </c>
      <c r="O4020">
        <v>33</v>
      </c>
      <c r="P4020">
        <v>3</v>
      </c>
      <c r="Q4020" t="s">
        <v>4261</v>
      </c>
      <c r="R4020">
        <v>509</v>
      </c>
      <c r="S4020" s="3">
        <v>0.15</v>
      </c>
      <c r="T4020" s="6">
        <v>501.45000000000016</v>
      </c>
      <c r="U4020" t="s">
        <v>6328</v>
      </c>
      <c r="V4020">
        <v>2025</v>
      </c>
      <c r="W4020" t="s">
        <v>6329</v>
      </c>
      <c r="X4020" t="str">
        <f>_xlfn.XLOOKUP(Orders_C[[#This Row],[Product_ID]],Products_C[Product_ID],Products_C[Product_Name])</f>
        <v>Popcorn Chicken</v>
      </c>
      <c r="Y4020" t="str">
        <f>_xlfn.XLOOKUP(Orders_C[[#This Row],[Product_ID]],Products_C[Product_ID],Products_C[Category])</f>
        <v>Dessert</v>
      </c>
      <c r="Z4020" t="str">
        <f>_xlfn.XLOOKUP(Orders_C[[#This Row],[Store_ID]],Stores_c[Store_ID],Stores_c[City])</f>
        <v>Valdezton</v>
      </c>
      <c r="AA4020" t="str">
        <f>_xlfn.XLOOKUP(Orders_C[[#This Row],[Customer_ID]],Customers_c[Customer_ID],Customers_c[Customer_Name])</f>
        <v>Christine Jordan</v>
      </c>
      <c r="AB4020" s="6">
        <f>Orders_C[[#This Row],[Quantity]]*Orders_C[[#This Row],[Unit_Price]]*(1-Orders_C[[#This Row],[Discount %]])+Orders_C[[#This Row],[Tax]]</f>
        <v>1079.8500000000001</v>
      </c>
      <c r="AC4020" s="9">
        <f>(Orders_C[[#This Row],[Unit_Price]]*Orders_C[[#This Row],[Quantity]])-Orders_C[[#This Row],[Discount]]+Orders_C[[#This Row],[Tax]]</f>
        <v>1252.6500000000001</v>
      </c>
      <c r="AD4020" t="str">
        <f>IF(COUNTIF(Orders_C[[#All],[Customer_ID]],Orders_C[[#This Row],[Customer_ID]])&gt;1,"Repeat","New")</f>
        <v>Repeat</v>
      </c>
      <c r="AE4020" t="str" cm="1">
        <f t="array" ref="AE4020">_xlfn.XLOOKUP(Orders_C[[#This Row],[Store_ID]],Stores_c[[#All],[Store_ID]],Stores_c[[#All],[City]])</f>
        <v>Valdezton</v>
      </c>
      <c r="AF4020" t="str" cm="1">
        <f t="array" ref="AF4020">_xlfn.XLOOKUP(Orders_C[[#This Row],[Store_ID]],Stores_c[[#All],[Store_ID]],Stores_c[[#All],[Manager_Name]])</f>
        <v>John Rodriguez</v>
      </c>
      <c r="AG4020" t="str" cm="1">
        <f t="array" ref="AG4020">_xlfn.XLOOKUP(Orders_C[[#This Row],[Store_ID]],Stores_c[[#All],[Store_ID]],Stores_c[[#All],[Store_Type]])</f>
        <v>Street</v>
      </c>
    </row>
    <row r="4021" spans="1:33" x14ac:dyDescent="0.25">
      <c r="A4021">
        <v>6479</v>
      </c>
      <c r="B4021" s="1">
        <v>46014</v>
      </c>
      <c r="C4021" s="2">
        <v>0.26885416666666667</v>
      </c>
      <c r="D4021">
        <v>1123</v>
      </c>
      <c r="E4021">
        <v>205</v>
      </c>
      <c r="F4021">
        <v>407</v>
      </c>
      <c r="G4021">
        <v>340</v>
      </c>
      <c r="H4021">
        <v>4</v>
      </c>
      <c r="I4021">
        <v>310</v>
      </c>
      <c r="J4021">
        <v>10</v>
      </c>
      <c r="K4021">
        <v>15.5</v>
      </c>
      <c r="L4021">
        <v>1245.5</v>
      </c>
      <c r="M4021" t="s">
        <v>18</v>
      </c>
      <c r="N4021" t="s">
        <v>23</v>
      </c>
      <c r="O4021">
        <v>52</v>
      </c>
      <c r="P4021">
        <v>2</v>
      </c>
      <c r="Q4021" t="s">
        <v>502</v>
      </c>
      <c r="R4021">
        <v>503</v>
      </c>
      <c r="S4021" s="3">
        <v>0.1</v>
      </c>
      <c r="T4021" s="6">
        <v>501.5</v>
      </c>
      <c r="U4021" t="s">
        <v>6328</v>
      </c>
      <c r="V4021">
        <v>2025</v>
      </c>
      <c r="W4021" t="s">
        <v>6331</v>
      </c>
      <c r="X4021" t="str">
        <f>_xlfn.XLOOKUP(Orders_C[[#This Row],[Product_ID]],Products_C[Product_ID],Products_C[Product_Name])</f>
        <v>Chocolate Lava Cake</v>
      </c>
      <c r="Y4021" t="str">
        <f>_xlfn.XLOOKUP(Orders_C[[#This Row],[Product_ID]],Products_C[Product_ID],Products_C[Category])</f>
        <v>Chicken</v>
      </c>
      <c r="Z4021" t="str">
        <f>_xlfn.XLOOKUP(Orders_C[[#This Row],[Store_ID]],Stores_c[Store_ID],Stores_c[City])</f>
        <v>Port Jacob</v>
      </c>
      <c r="AA4021" t="str">
        <f>_xlfn.XLOOKUP(Orders_C[[#This Row],[Customer_ID]],Customers_c[Customer_ID],Customers_c[Customer_Name])</f>
        <v>Chelsea Brown</v>
      </c>
      <c r="AB4021" s="6">
        <f>Orders_C[[#This Row],[Quantity]]*Orders_C[[#This Row],[Unit_Price]]*(1-Orders_C[[#This Row],[Discount %]])+Orders_C[[#This Row],[Tax]]</f>
        <v>1131.5</v>
      </c>
      <c r="AC4021" s="9">
        <f>(Orders_C[[#This Row],[Unit_Price]]*Orders_C[[#This Row],[Quantity]])-Orders_C[[#This Row],[Discount]]+Orders_C[[#This Row],[Tax]]</f>
        <v>1245.5</v>
      </c>
      <c r="AD4021" t="str">
        <f>IF(COUNTIF(Orders_C[[#All],[Customer_ID]],Orders_C[[#This Row],[Customer_ID]])&gt;1,"Repeat","New")</f>
        <v>Repeat</v>
      </c>
      <c r="AE4021" t="str" cm="1">
        <f t="array" ref="AE4021">_xlfn.XLOOKUP(Orders_C[[#This Row],[Store_ID]],Stores_c[[#All],[Store_ID]],Stores_c[[#All],[City]])</f>
        <v>Port Jacob</v>
      </c>
      <c r="AF4021" t="str" cm="1">
        <f t="array" ref="AF4021">_xlfn.XLOOKUP(Orders_C[[#This Row],[Store_ID]],Stores_c[[#All],[Store_ID]],Stores_c[[#All],[Manager_Name]])</f>
        <v>David Harris</v>
      </c>
      <c r="AG4021" t="str" cm="1">
        <f t="array" ref="AG4021">_xlfn.XLOOKUP(Orders_C[[#This Row],[Store_ID]],Stores_c[[#All],[Store_ID]],Stores_c[[#All],[Store_Type]])</f>
        <v>Mall</v>
      </c>
    </row>
    <row r="4022" spans="1:33" x14ac:dyDescent="0.25">
      <c r="A4022">
        <v>9248</v>
      </c>
      <c r="B4022" s="1">
        <v>46016</v>
      </c>
      <c r="C4022" s="2">
        <v>0.27825231481481483</v>
      </c>
      <c r="D4022">
        <v>1247</v>
      </c>
      <c r="E4022">
        <v>221</v>
      </c>
      <c r="F4022">
        <v>463</v>
      </c>
      <c r="G4022">
        <v>339</v>
      </c>
      <c r="H4022">
        <v>4</v>
      </c>
      <c r="I4022">
        <v>310</v>
      </c>
      <c r="J4022">
        <v>10</v>
      </c>
      <c r="K4022">
        <v>15.5</v>
      </c>
      <c r="L4022">
        <v>1245.5</v>
      </c>
      <c r="M4022" t="s">
        <v>19</v>
      </c>
      <c r="N4022" t="s">
        <v>21</v>
      </c>
      <c r="O4022">
        <v>54</v>
      </c>
      <c r="P4022">
        <v>5</v>
      </c>
      <c r="Q4022" t="s">
        <v>3271</v>
      </c>
      <c r="R4022">
        <v>508</v>
      </c>
      <c r="S4022" s="3">
        <v>0.1</v>
      </c>
      <c r="T4022" s="6">
        <v>501.5</v>
      </c>
      <c r="U4022" t="s">
        <v>6328</v>
      </c>
      <c r="V4022">
        <v>2025</v>
      </c>
      <c r="W4022" t="s">
        <v>6331</v>
      </c>
      <c r="X4022" t="str">
        <f>_xlfn.XLOOKUP(Orders_C[[#This Row],[Product_ID]],Products_C[Product_ID],Products_C[Product_Name])</f>
        <v>Veg Burger</v>
      </c>
      <c r="Y4022" t="str">
        <f>_xlfn.XLOOKUP(Orders_C[[#This Row],[Product_ID]],Products_C[Product_ID],Products_C[Category])</f>
        <v>Burger</v>
      </c>
      <c r="Z4022" t="str">
        <f>_xlfn.XLOOKUP(Orders_C[[#This Row],[Store_ID]],Stores_c[Store_ID],Stores_c[City])</f>
        <v>Port Barbarabury</v>
      </c>
      <c r="AA4022" t="str">
        <f>_xlfn.XLOOKUP(Orders_C[[#This Row],[Customer_ID]],Customers_c[Customer_ID],Customers_c[Customer_Name])</f>
        <v>Michael Perez</v>
      </c>
      <c r="AB4022" s="6">
        <f>Orders_C[[#This Row],[Quantity]]*Orders_C[[#This Row],[Unit_Price]]*(1-Orders_C[[#This Row],[Discount %]])+Orders_C[[#This Row],[Tax]]</f>
        <v>1131.5</v>
      </c>
      <c r="AC4022" s="9">
        <f>(Orders_C[[#This Row],[Unit_Price]]*Orders_C[[#This Row],[Quantity]])-Orders_C[[#This Row],[Discount]]+Orders_C[[#This Row],[Tax]]</f>
        <v>1245.5</v>
      </c>
      <c r="AD4022" t="str">
        <f>IF(COUNTIF(Orders_C[[#All],[Customer_ID]],Orders_C[[#This Row],[Customer_ID]])&gt;1,"Repeat","New")</f>
        <v>Repeat</v>
      </c>
      <c r="AE4022" t="str" cm="1">
        <f t="array" ref="AE4022">_xlfn.XLOOKUP(Orders_C[[#This Row],[Store_ID]],Stores_c[[#All],[Store_ID]],Stores_c[[#All],[City]])</f>
        <v>Port Barbarabury</v>
      </c>
      <c r="AF4022" t="str" cm="1">
        <f t="array" ref="AF4022">_xlfn.XLOOKUP(Orders_C[[#This Row],[Store_ID]],Stores_c[[#All],[Store_ID]],Stores_c[[#All],[Manager_Name]])</f>
        <v>Edward Nguyen</v>
      </c>
      <c r="AG4022" t="str" cm="1">
        <f t="array" ref="AG4022">_xlfn.XLOOKUP(Orders_C[[#This Row],[Store_ID]],Stores_c[[#All],[Store_ID]],Stores_c[[#All],[Store_Type]])</f>
        <v>Street</v>
      </c>
    </row>
    <row r="4023" spans="1:33" x14ac:dyDescent="0.25">
      <c r="A4023">
        <v>10937</v>
      </c>
      <c r="B4023" s="1">
        <v>45750</v>
      </c>
      <c r="C4023" s="2">
        <v>0.17778935185185185</v>
      </c>
      <c r="D4023">
        <v>1434</v>
      </c>
      <c r="E4023">
        <v>215</v>
      </c>
      <c r="F4023">
        <v>456</v>
      </c>
      <c r="G4023">
        <v>328</v>
      </c>
      <c r="H4023">
        <v>4</v>
      </c>
      <c r="I4023">
        <v>310</v>
      </c>
      <c r="J4023">
        <v>10</v>
      </c>
      <c r="K4023">
        <v>15.5</v>
      </c>
      <c r="L4023">
        <v>1245.5</v>
      </c>
      <c r="M4023" t="s">
        <v>20</v>
      </c>
      <c r="N4023" t="s">
        <v>22</v>
      </c>
      <c r="O4023">
        <v>49</v>
      </c>
      <c r="P4023">
        <v>3</v>
      </c>
      <c r="Q4023" t="s">
        <v>4960</v>
      </c>
      <c r="R4023">
        <v>502</v>
      </c>
      <c r="S4023" s="3">
        <v>0.1</v>
      </c>
      <c r="T4023" s="6">
        <v>501.5</v>
      </c>
      <c r="U4023" t="s">
        <v>6337</v>
      </c>
      <c r="V4023">
        <v>2025</v>
      </c>
      <c r="W4023" t="s">
        <v>6331</v>
      </c>
      <c r="X4023" t="str">
        <f>_xlfn.XLOOKUP(Orders_C[[#This Row],[Product_ID]],Products_C[Product_ID],Products_C[Product_Name])</f>
        <v>Rice Bowl</v>
      </c>
      <c r="Y4023" t="str">
        <f>_xlfn.XLOOKUP(Orders_C[[#This Row],[Product_ID]],Products_C[Product_ID],Products_C[Category])</f>
        <v>Burger</v>
      </c>
      <c r="Z4023" t="str">
        <f>_xlfn.XLOOKUP(Orders_C[[#This Row],[Store_ID]],Stores_c[Store_ID],Stores_c[City])</f>
        <v>Sallyburgh</v>
      </c>
      <c r="AA4023" t="str">
        <f>_xlfn.XLOOKUP(Orders_C[[#This Row],[Customer_ID]],Customers_c[Customer_ID],Customers_c[Customer_Name])</f>
        <v>Cheryl Wheeler</v>
      </c>
      <c r="AB4023" s="6">
        <f>Orders_C[[#This Row],[Quantity]]*Orders_C[[#This Row],[Unit_Price]]*(1-Orders_C[[#This Row],[Discount %]])+Orders_C[[#This Row],[Tax]]</f>
        <v>1131.5</v>
      </c>
      <c r="AC4023" s="9">
        <f>(Orders_C[[#This Row],[Unit_Price]]*Orders_C[[#This Row],[Quantity]])-Orders_C[[#This Row],[Discount]]+Orders_C[[#This Row],[Tax]]</f>
        <v>1245.5</v>
      </c>
      <c r="AD4023" t="str">
        <f>IF(COUNTIF(Orders_C[[#All],[Customer_ID]],Orders_C[[#This Row],[Customer_ID]])&gt;1,"Repeat","New")</f>
        <v>Repeat</v>
      </c>
      <c r="AE4023" t="str" cm="1">
        <f t="array" ref="AE4023">_xlfn.XLOOKUP(Orders_C[[#This Row],[Store_ID]],Stores_c[[#All],[Store_ID]],Stores_c[[#All],[City]])</f>
        <v>Sallyburgh</v>
      </c>
      <c r="AF4023" t="str" cm="1">
        <f t="array" ref="AF4023">_xlfn.XLOOKUP(Orders_C[[#This Row],[Store_ID]],Stores_c[[#All],[Store_ID]],Stores_c[[#All],[Manager_Name]])</f>
        <v>Benjamin Mccoy</v>
      </c>
      <c r="AG4023" t="str" cm="1">
        <f t="array" ref="AG4023">_xlfn.XLOOKUP(Orders_C[[#This Row],[Store_ID]],Stores_c[[#All],[Store_ID]],Stores_c[[#All],[Store_Type]])</f>
        <v>Drive-Thru</v>
      </c>
    </row>
    <row r="4024" spans="1:33" x14ac:dyDescent="0.25">
      <c r="A4024">
        <v>10034</v>
      </c>
      <c r="B4024" s="1">
        <v>45743</v>
      </c>
      <c r="C4024" s="2">
        <v>0.62923611111111111</v>
      </c>
      <c r="D4024">
        <v>1117</v>
      </c>
      <c r="E4024">
        <v>207</v>
      </c>
      <c r="F4024">
        <v>521</v>
      </c>
      <c r="G4024">
        <v>323</v>
      </c>
      <c r="H4024">
        <v>4</v>
      </c>
      <c r="I4024">
        <v>307</v>
      </c>
      <c r="J4024">
        <v>5</v>
      </c>
      <c r="K4024">
        <v>15.35</v>
      </c>
      <c r="L4024">
        <v>1238.3499999999999</v>
      </c>
      <c r="M4024" t="s">
        <v>20</v>
      </c>
      <c r="N4024" t="s">
        <v>22</v>
      </c>
      <c r="O4024">
        <v>27</v>
      </c>
      <c r="P4024">
        <v>2</v>
      </c>
      <c r="Q4024" t="s">
        <v>4057</v>
      </c>
      <c r="R4024">
        <v>502</v>
      </c>
      <c r="S4024" s="3">
        <v>0.05</v>
      </c>
      <c r="T4024" s="6">
        <v>501.54999999999995</v>
      </c>
      <c r="U4024" t="s">
        <v>6334</v>
      </c>
      <c r="V4024">
        <v>2025</v>
      </c>
      <c r="W4024" t="s">
        <v>6329</v>
      </c>
      <c r="X4024" t="str">
        <f>_xlfn.XLOOKUP(Orders_C[[#This Row],[Product_ID]],Products_C[Product_ID],Products_C[Product_Name])</f>
        <v>Rice Bowl</v>
      </c>
      <c r="Y4024" t="str">
        <f>_xlfn.XLOOKUP(Orders_C[[#This Row],[Product_ID]],Products_C[Product_ID],Products_C[Category])</f>
        <v>Beverage</v>
      </c>
      <c r="Z4024" t="str">
        <f>_xlfn.XLOOKUP(Orders_C[[#This Row],[Store_ID]],Stores_c[Store_ID],Stores_c[City])</f>
        <v>Christineton</v>
      </c>
      <c r="AA4024" t="str">
        <f>_xlfn.XLOOKUP(Orders_C[[#This Row],[Customer_ID]],Customers_c[Customer_ID],Customers_c[Customer_Name])</f>
        <v>Mr. Jeffrey Smith</v>
      </c>
      <c r="AB4024" s="6">
        <f>Orders_C[[#This Row],[Quantity]]*Orders_C[[#This Row],[Unit_Price]]*(1-Orders_C[[#This Row],[Discount %]])+Orders_C[[#This Row],[Tax]]</f>
        <v>1181.9499999999998</v>
      </c>
      <c r="AC4024" s="9">
        <f>(Orders_C[[#This Row],[Unit_Price]]*Orders_C[[#This Row],[Quantity]])-Orders_C[[#This Row],[Discount]]+Orders_C[[#This Row],[Tax]]</f>
        <v>1238.3499999999999</v>
      </c>
      <c r="AD4024" t="str">
        <f>IF(COUNTIF(Orders_C[[#All],[Customer_ID]],Orders_C[[#This Row],[Customer_ID]])&gt;1,"Repeat","New")</f>
        <v>Repeat</v>
      </c>
      <c r="AE4024" t="str" cm="1">
        <f t="array" ref="AE4024">_xlfn.XLOOKUP(Orders_C[[#This Row],[Store_ID]],Stores_c[[#All],[Store_ID]],Stores_c[[#All],[City]])</f>
        <v>Christineton</v>
      </c>
      <c r="AF4024" t="str" cm="1">
        <f t="array" ref="AF4024">_xlfn.XLOOKUP(Orders_C[[#This Row],[Store_ID]],Stores_c[[#All],[Store_ID]],Stores_c[[#All],[Manager_Name]])</f>
        <v>Dr. William Hubbard MD</v>
      </c>
      <c r="AG4024" t="str" cm="1">
        <f t="array" ref="AG4024">_xlfn.XLOOKUP(Orders_C[[#This Row],[Store_ID]],Stores_c[[#All],[Store_ID]],Stores_c[[#All],[Store_Type]])</f>
        <v>Street</v>
      </c>
    </row>
    <row r="4025" spans="1:33" x14ac:dyDescent="0.25">
      <c r="A4025">
        <v>6782</v>
      </c>
      <c r="B4025" s="1">
        <v>45978</v>
      </c>
      <c r="C4025" s="2">
        <v>0.24469907407407407</v>
      </c>
      <c r="D4025">
        <v>1670</v>
      </c>
      <c r="E4025">
        <v>217</v>
      </c>
      <c r="F4025">
        <v>438</v>
      </c>
      <c r="G4025">
        <v>309</v>
      </c>
      <c r="H4025">
        <v>4</v>
      </c>
      <c r="I4025">
        <v>304</v>
      </c>
      <c r="J4025">
        <v>0</v>
      </c>
      <c r="K4025">
        <v>15.2</v>
      </c>
      <c r="L4025">
        <v>1231.2</v>
      </c>
      <c r="M4025" t="s">
        <v>19</v>
      </c>
      <c r="N4025" t="s">
        <v>22</v>
      </c>
      <c r="O4025">
        <v>36</v>
      </c>
      <c r="P4025">
        <v>2</v>
      </c>
      <c r="Q4025" t="s">
        <v>805</v>
      </c>
      <c r="R4025">
        <v>508</v>
      </c>
      <c r="S4025" s="3">
        <v>0</v>
      </c>
      <c r="T4025" s="6">
        <v>501.6</v>
      </c>
      <c r="U4025" t="s">
        <v>6336</v>
      </c>
      <c r="V4025">
        <v>2025</v>
      </c>
      <c r="W4025" t="s">
        <v>6329</v>
      </c>
      <c r="X4025" t="str">
        <f>_xlfn.XLOOKUP(Orders_C[[#This Row],[Product_ID]],Products_C[Product_ID],Products_C[Product_Name])</f>
        <v>Chicken Bucket</v>
      </c>
      <c r="Y4025" t="str">
        <f>_xlfn.XLOOKUP(Orders_C[[#This Row],[Product_ID]],Products_C[Product_ID],Products_C[Category])</f>
        <v>Dessert</v>
      </c>
      <c r="Z4025" t="str">
        <f>_xlfn.XLOOKUP(Orders_C[[#This Row],[Store_ID]],Stores_c[Store_ID],Stores_c[City])</f>
        <v>West Rebecca</v>
      </c>
      <c r="AA4025" t="str">
        <f>_xlfn.XLOOKUP(Orders_C[[#This Row],[Customer_ID]],Customers_c[Customer_ID],Customers_c[Customer_Name])</f>
        <v>Nicholas Clark</v>
      </c>
      <c r="AB4025" s="6">
        <f>Orders_C[[#This Row],[Quantity]]*Orders_C[[#This Row],[Unit_Price]]*(1-Orders_C[[#This Row],[Discount %]])+Orders_C[[#This Row],[Tax]]</f>
        <v>1231.2</v>
      </c>
      <c r="AC4025" s="9">
        <f>(Orders_C[[#This Row],[Unit_Price]]*Orders_C[[#This Row],[Quantity]])-Orders_C[[#This Row],[Discount]]+Orders_C[[#This Row],[Tax]]</f>
        <v>1231.2</v>
      </c>
      <c r="AD4025" t="str">
        <f>IF(COUNTIF(Orders_C[[#All],[Customer_ID]],Orders_C[[#This Row],[Customer_ID]])&gt;1,"Repeat","New")</f>
        <v>Repeat</v>
      </c>
      <c r="AE4025" t="str" cm="1">
        <f t="array" ref="AE4025">_xlfn.XLOOKUP(Orders_C[[#This Row],[Store_ID]],Stores_c[[#All],[Store_ID]],Stores_c[[#All],[City]])</f>
        <v>West Rebecca</v>
      </c>
      <c r="AF4025" t="str" cm="1">
        <f t="array" ref="AF4025">_xlfn.XLOOKUP(Orders_C[[#This Row],[Store_ID]],Stores_c[[#All],[Store_ID]],Stores_c[[#All],[Manager_Name]])</f>
        <v>Albert Smith</v>
      </c>
      <c r="AG4025" t="str" cm="1">
        <f t="array" ref="AG4025">_xlfn.XLOOKUP(Orders_C[[#This Row],[Store_ID]],Stores_c[[#All],[Store_ID]],Stores_c[[#All],[Store_Type]])</f>
        <v>Mall</v>
      </c>
    </row>
    <row r="4026" spans="1:33" x14ac:dyDescent="0.25">
      <c r="A4026">
        <v>7042</v>
      </c>
      <c r="B4026" s="1">
        <v>46047</v>
      </c>
      <c r="C4026" s="2">
        <v>0.65752314814814816</v>
      </c>
      <c r="D4026">
        <v>1654</v>
      </c>
      <c r="E4026">
        <v>211</v>
      </c>
      <c r="F4026">
        <v>430</v>
      </c>
      <c r="G4026">
        <v>323</v>
      </c>
      <c r="H4026">
        <v>3</v>
      </c>
      <c r="I4026">
        <v>414</v>
      </c>
      <c r="J4026">
        <v>15</v>
      </c>
      <c r="K4026">
        <v>20.7</v>
      </c>
      <c r="L4026">
        <v>1247.7</v>
      </c>
      <c r="M4026" t="s">
        <v>18</v>
      </c>
      <c r="N4026" t="s">
        <v>22</v>
      </c>
      <c r="O4026">
        <v>49</v>
      </c>
      <c r="P4026">
        <v>3</v>
      </c>
      <c r="Q4026" t="s">
        <v>1065</v>
      </c>
      <c r="R4026">
        <v>510</v>
      </c>
      <c r="S4026" s="3">
        <v>0.15</v>
      </c>
      <c r="T4026" s="6">
        <v>502.50000000000011</v>
      </c>
      <c r="U4026" t="s">
        <v>6330</v>
      </c>
      <c r="V4026">
        <v>2026</v>
      </c>
      <c r="W4026" t="s">
        <v>6331</v>
      </c>
      <c r="X4026" t="str">
        <f>_xlfn.XLOOKUP(Orders_C[[#This Row],[Product_ID]],Products_C[Product_ID],Products_C[Product_Name])</f>
        <v>Rice Bowl</v>
      </c>
      <c r="Y4026" t="str">
        <f>_xlfn.XLOOKUP(Orders_C[[#This Row],[Product_ID]],Products_C[Product_ID],Products_C[Category])</f>
        <v>Beverage</v>
      </c>
      <c r="Z4026" t="str">
        <f>_xlfn.XLOOKUP(Orders_C[[#This Row],[Store_ID]],Stores_c[Store_ID],Stores_c[City])</f>
        <v>North Robertstad</v>
      </c>
      <c r="AA4026" t="str">
        <f>_xlfn.XLOOKUP(Orders_C[[#This Row],[Customer_ID]],Customers_c[Customer_ID],Customers_c[Customer_Name])</f>
        <v>Andre Miller</v>
      </c>
      <c r="AB4026" s="6">
        <f>Orders_C[[#This Row],[Quantity]]*Orders_C[[#This Row],[Unit_Price]]*(1-Orders_C[[#This Row],[Discount %]])+Orders_C[[#This Row],[Tax]]</f>
        <v>1076.4000000000001</v>
      </c>
      <c r="AC4026" s="9">
        <f>(Orders_C[[#This Row],[Unit_Price]]*Orders_C[[#This Row],[Quantity]])-Orders_C[[#This Row],[Discount]]+Orders_C[[#This Row],[Tax]]</f>
        <v>1247.7</v>
      </c>
      <c r="AD4026" t="str">
        <f>IF(COUNTIF(Orders_C[[#All],[Customer_ID]],Orders_C[[#This Row],[Customer_ID]])&gt;1,"Repeat","New")</f>
        <v>Repeat</v>
      </c>
      <c r="AE4026" t="str" cm="1">
        <f t="array" ref="AE4026">_xlfn.XLOOKUP(Orders_C[[#This Row],[Store_ID]],Stores_c[[#All],[Store_ID]],Stores_c[[#All],[City]])</f>
        <v>North Robertstad</v>
      </c>
      <c r="AF4026" t="str" cm="1">
        <f t="array" ref="AF4026">_xlfn.XLOOKUP(Orders_C[[#This Row],[Store_ID]],Stores_c[[#All],[Store_ID]],Stores_c[[#All],[Manager_Name]])</f>
        <v>Mary Lewis</v>
      </c>
      <c r="AG4026" t="str" cm="1">
        <f t="array" ref="AG4026">_xlfn.XLOOKUP(Orders_C[[#This Row],[Store_ID]],Stores_c[[#All],[Store_ID]],Stores_c[[#All],[Store_Type]])</f>
        <v>Street</v>
      </c>
    </row>
    <row r="4027" spans="1:33" x14ac:dyDescent="0.25">
      <c r="A4027">
        <v>6710</v>
      </c>
      <c r="B4027" s="1">
        <v>45945</v>
      </c>
      <c r="C4027" s="2">
        <v>0.97642361111111109</v>
      </c>
      <c r="D4027">
        <v>1910</v>
      </c>
      <c r="E4027">
        <v>202</v>
      </c>
      <c r="F4027">
        <v>483</v>
      </c>
      <c r="G4027">
        <v>339</v>
      </c>
      <c r="H4027">
        <v>4</v>
      </c>
      <c r="I4027">
        <v>314</v>
      </c>
      <c r="J4027">
        <v>15</v>
      </c>
      <c r="K4027">
        <v>15.7</v>
      </c>
      <c r="L4027">
        <v>1256.7</v>
      </c>
      <c r="M4027" t="s">
        <v>18</v>
      </c>
      <c r="N4027" t="s">
        <v>21</v>
      </c>
      <c r="O4027">
        <v>56</v>
      </c>
      <c r="P4027">
        <v>3</v>
      </c>
      <c r="Q4027" t="s">
        <v>733</v>
      </c>
      <c r="R4027">
        <v>501</v>
      </c>
      <c r="S4027" s="3">
        <v>0.15</v>
      </c>
      <c r="T4027" s="6">
        <v>503.1</v>
      </c>
      <c r="U4027" t="s">
        <v>6332</v>
      </c>
      <c r="V4027">
        <v>2025</v>
      </c>
      <c r="W4027" t="s">
        <v>6331</v>
      </c>
      <c r="X4027" t="str">
        <f>_xlfn.XLOOKUP(Orders_C[[#This Row],[Product_ID]],Products_C[Product_ID],Products_C[Product_Name])</f>
        <v>Veg Burger</v>
      </c>
      <c r="Y4027" t="str">
        <f>_xlfn.XLOOKUP(Orders_C[[#This Row],[Product_ID]],Products_C[Product_ID],Products_C[Category])</f>
        <v>Burger</v>
      </c>
      <c r="Z4027" t="str">
        <f>_xlfn.XLOOKUP(Orders_C[[#This Row],[Store_ID]],Stores_c[Store_ID],Stores_c[City])</f>
        <v>Rebekahside</v>
      </c>
      <c r="AA4027" t="str">
        <f>_xlfn.XLOOKUP(Orders_C[[#This Row],[Customer_ID]],Customers_c[Customer_ID],Customers_c[Customer_Name])</f>
        <v>Wanda Carter</v>
      </c>
      <c r="AB4027" s="6">
        <f>Orders_C[[#This Row],[Quantity]]*Orders_C[[#This Row],[Unit_Price]]*(1-Orders_C[[#This Row],[Discount %]])+Orders_C[[#This Row],[Tax]]</f>
        <v>1083.3</v>
      </c>
      <c r="AC4027" s="9">
        <f>(Orders_C[[#This Row],[Unit_Price]]*Orders_C[[#This Row],[Quantity]])-Orders_C[[#This Row],[Discount]]+Orders_C[[#This Row],[Tax]]</f>
        <v>1256.7</v>
      </c>
      <c r="AD4027" t="str">
        <f>IF(COUNTIF(Orders_C[[#All],[Customer_ID]],Orders_C[[#This Row],[Customer_ID]])&gt;1,"Repeat","New")</f>
        <v>Repeat</v>
      </c>
      <c r="AE4027" t="str" cm="1">
        <f t="array" ref="AE4027">_xlfn.XLOOKUP(Orders_C[[#This Row],[Store_ID]],Stores_c[[#All],[Store_ID]],Stores_c[[#All],[City]])</f>
        <v>Rebekahside</v>
      </c>
      <c r="AF4027" t="str" cm="1">
        <f t="array" ref="AF4027">_xlfn.XLOOKUP(Orders_C[[#This Row],[Store_ID]],Stores_c[[#All],[Store_ID]],Stores_c[[#All],[Manager_Name]])</f>
        <v>Mark Ray</v>
      </c>
      <c r="AG4027" t="str" cm="1">
        <f t="array" ref="AG4027">_xlfn.XLOOKUP(Orders_C[[#This Row],[Store_ID]],Stores_c[[#All],[Store_ID]],Stores_c[[#All],[Store_Type]])</f>
        <v>Drive-Thru</v>
      </c>
    </row>
    <row r="4028" spans="1:33" x14ac:dyDescent="0.25">
      <c r="A4028">
        <v>8714</v>
      </c>
      <c r="B4028" s="1">
        <v>45701</v>
      </c>
      <c r="C4028" s="2">
        <v>0.8976736111111111</v>
      </c>
      <c r="D4028">
        <v>1754</v>
      </c>
      <c r="E4028">
        <v>218</v>
      </c>
      <c r="F4028">
        <v>415</v>
      </c>
      <c r="G4028">
        <v>323</v>
      </c>
      <c r="H4028">
        <v>4</v>
      </c>
      <c r="I4028">
        <v>314</v>
      </c>
      <c r="J4028">
        <v>15</v>
      </c>
      <c r="K4028">
        <v>15.7</v>
      </c>
      <c r="L4028">
        <v>1256.7</v>
      </c>
      <c r="M4028" t="s">
        <v>19</v>
      </c>
      <c r="N4028" t="s">
        <v>22</v>
      </c>
      <c r="O4028">
        <v>41</v>
      </c>
      <c r="P4028">
        <v>1</v>
      </c>
      <c r="Q4028" t="s">
        <v>2737</v>
      </c>
      <c r="R4028">
        <v>504</v>
      </c>
      <c r="S4028" s="3">
        <v>0.15</v>
      </c>
      <c r="T4028" s="6">
        <v>503.1</v>
      </c>
      <c r="U4028" t="s">
        <v>6338</v>
      </c>
      <c r="V4028">
        <v>2025</v>
      </c>
      <c r="W4028" t="s">
        <v>6331</v>
      </c>
      <c r="X4028" t="str">
        <f>_xlfn.XLOOKUP(Orders_C[[#This Row],[Product_ID]],Products_C[Product_ID],Products_C[Product_Name])</f>
        <v>Rice Bowl</v>
      </c>
      <c r="Y4028" t="str">
        <f>_xlfn.XLOOKUP(Orders_C[[#This Row],[Product_ID]],Products_C[Product_ID],Products_C[Category])</f>
        <v>Beverage</v>
      </c>
      <c r="Z4028" t="str">
        <f>_xlfn.XLOOKUP(Orders_C[[#This Row],[Store_ID]],Stores_c[Store_ID],Stores_c[City])</f>
        <v>East Johnport</v>
      </c>
      <c r="AA4028" t="str">
        <f>_xlfn.XLOOKUP(Orders_C[[#This Row],[Customer_ID]],Customers_c[Customer_ID],Customers_c[Customer_Name])</f>
        <v>Jennifer Davis</v>
      </c>
      <c r="AB4028" s="6">
        <f>Orders_C[[#This Row],[Quantity]]*Orders_C[[#This Row],[Unit_Price]]*(1-Orders_C[[#This Row],[Discount %]])+Orders_C[[#This Row],[Tax]]</f>
        <v>1083.3</v>
      </c>
      <c r="AC4028" s="9">
        <f>(Orders_C[[#This Row],[Unit_Price]]*Orders_C[[#This Row],[Quantity]])-Orders_C[[#This Row],[Discount]]+Orders_C[[#This Row],[Tax]]</f>
        <v>1256.7</v>
      </c>
      <c r="AD4028" t="str">
        <f>IF(COUNTIF(Orders_C[[#All],[Customer_ID]],Orders_C[[#This Row],[Customer_ID]])&gt;1,"Repeat","New")</f>
        <v>Repeat</v>
      </c>
      <c r="AE4028" t="str" cm="1">
        <f t="array" ref="AE4028">_xlfn.XLOOKUP(Orders_C[[#This Row],[Store_ID]],Stores_c[[#All],[Store_ID]],Stores_c[[#All],[City]])</f>
        <v>East Johnport</v>
      </c>
      <c r="AF4028" t="str" cm="1">
        <f t="array" ref="AF4028">_xlfn.XLOOKUP(Orders_C[[#This Row],[Store_ID]],Stores_c[[#All],[Store_ID]],Stores_c[[#All],[Manager_Name]])</f>
        <v>Mr. Matthew Murillo III</v>
      </c>
      <c r="AG4028" t="str" cm="1">
        <f t="array" ref="AG4028">_xlfn.XLOOKUP(Orders_C[[#This Row],[Store_ID]],Stores_c[[#All],[Store_ID]],Stores_c[[#All],[Store_Type]])</f>
        <v>Street</v>
      </c>
    </row>
    <row r="4029" spans="1:33" x14ac:dyDescent="0.25">
      <c r="A4029">
        <v>9834</v>
      </c>
      <c r="B4029" s="1">
        <v>45985</v>
      </c>
      <c r="C4029" s="2">
        <v>0.29292824074074075</v>
      </c>
      <c r="D4029">
        <v>1204</v>
      </c>
      <c r="E4029">
        <v>220</v>
      </c>
      <c r="F4029">
        <v>446</v>
      </c>
      <c r="G4029">
        <v>306</v>
      </c>
      <c r="H4029">
        <v>4</v>
      </c>
      <c r="I4029">
        <v>314</v>
      </c>
      <c r="J4029">
        <v>15</v>
      </c>
      <c r="K4029">
        <v>15.7</v>
      </c>
      <c r="L4029">
        <v>1256.7</v>
      </c>
      <c r="M4029" t="s">
        <v>18</v>
      </c>
      <c r="N4029" t="s">
        <v>21</v>
      </c>
      <c r="O4029">
        <v>34</v>
      </c>
      <c r="P4029">
        <v>3</v>
      </c>
      <c r="Q4029" t="s">
        <v>3857</v>
      </c>
      <c r="R4029">
        <v>510</v>
      </c>
      <c r="S4029" s="3">
        <v>0.15</v>
      </c>
      <c r="T4029" s="6">
        <v>503.1</v>
      </c>
      <c r="U4029" t="s">
        <v>6336</v>
      </c>
      <c r="V4029">
        <v>2025</v>
      </c>
      <c r="W4029" t="s">
        <v>6329</v>
      </c>
      <c r="X4029" t="str">
        <f>_xlfn.XLOOKUP(Orders_C[[#This Row],[Product_ID]],Products_C[Product_ID],Products_C[Product_Name])</f>
        <v>Veg Burger</v>
      </c>
      <c r="Y4029" t="str">
        <f>_xlfn.XLOOKUP(Orders_C[[#This Row],[Product_ID]],Products_C[Product_ID],Products_C[Category])</f>
        <v>Burger</v>
      </c>
      <c r="Z4029" t="str">
        <f>_xlfn.XLOOKUP(Orders_C[[#This Row],[Store_ID]],Stores_c[Store_ID],Stores_c[City])</f>
        <v>Williamborough</v>
      </c>
      <c r="AA4029" t="str">
        <f>_xlfn.XLOOKUP(Orders_C[[#This Row],[Customer_ID]],Customers_c[Customer_ID],Customers_c[Customer_Name])</f>
        <v>Christopher Howe</v>
      </c>
      <c r="AB4029" s="6">
        <f>Orders_C[[#This Row],[Quantity]]*Orders_C[[#This Row],[Unit_Price]]*(1-Orders_C[[#This Row],[Discount %]])+Orders_C[[#This Row],[Tax]]</f>
        <v>1083.3</v>
      </c>
      <c r="AC4029" s="9">
        <f>(Orders_C[[#This Row],[Unit_Price]]*Orders_C[[#This Row],[Quantity]])-Orders_C[[#This Row],[Discount]]+Orders_C[[#This Row],[Tax]]</f>
        <v>1256.7</v>
      </c>
      <c r="AD4029" t="str">
        <f>IF(COUNTIF(Orders_C[[#All],[Customer_ID]],Orders_C[[#This Row],[Customer_ID]])&gt;1,"Repeat","New")</f>
        <v>Repeat</v>
      </c>
      <c r="AE4029" t="str" cm="1">
        <f t="array" ref="AE4029">_xlfn.XLOOKUP(Orders_C[[#This Row],[Store_ID]],Stores_c[[#All],[Store_ID]],Stores_c[[#All],[City]])</f>
        <v>Williamborough</v>
      </c>
      <c r="AF4029" t="str" cm="1">
        <f t="array" ref="AF4029">_xlfn.XLOOKUP(Orders_C[[#This Row],[Store_ID]],Stores_c[[#All],[Store_ID]],Stores_c[[#All],[Manager_Name]])</f>
        <v>Michael Mcbride</v>
      </c>
      <c r="AG4029" t="str" cm="1">
        <f t="array" ref="AG4029">_xlfn.XLOOKUP(Orders_C[[#This Row],[Store_ID]],Stores_c[[#All],[Store_ID]],Stores_c[[#All],[Store_Type]])</f>
        <v>Mall</v>
      </c>
    </row>
    <row r="4030" spans="1:33" x14ac:dyDescent="0.25">
      <c r="A4030">
        <v>6395</v>
      </c>
      <c r="B4030" s="1">
        <v>45713</v>
      </c>
      <c r="C4030" s="2">
        <v>0.75137731481481485</v>
      </c>
      <c r="D4030">
        <v>1968</v>
      </c>
      <c r="E4030">
        <v>204</v>
      </c>
      <c r="F4030">
        <v>550</v>
      </c>
      <c r="G4030">
        <v>320</v>
      </c>
      <c r="H4030">
        <v>4</v>
      </c>
      <c r="I4030">
        <v>311</v>
      </c>
      <c r="J4030">
        <v>10</v>
      </c>
      <c r="K4030">
        <v>15.55</v>
      </c>
      <c r="L4030">
        <v>1249.55</v>
      </c>
      <c r="M4030" t="s">
        <v>18</v>
      </c>
      <c r="N4030" t="s">
        <v>21</v>
      </c>
      <c r="O4030">
        <v>54</v>
      </c>
      <c r="P4030">
        <v>5</v>
      </c>
      <c r="Q4030" t="s">
        <v>418</v>
      </c>
      <c r="R4030">
        <v>501</v>
      </c>
      <c r="S4030" s="3">
        <v>0.1</v>
      </c>
      <c r="T4030" s="6">
        <v>503.15</v>
      </c>
      <c r="U4030" t="s">
        <v>6338</v>
      </c>
      <c r="V4030">
        <v>2025</v>
      </c>
      <c r="W4030" t="s">
        <v>6331</v>
      </c>
      <c r="X4030" t="str">
        <f>_xlfn.XLOOKUP(Orders_C[[#This Row],[Product_ID]],Products_C[Product_ID],Products_C[Product_Name])</f>
        <v>Rice Bowl</v>
      </c>
      <c r="Y4030" t="str">
        <f>_xlfn.XLOOKUP(Orders_C[[#This Row],[Product_ID]],Products_C[Product_ID],Products_C[Category])</f>
        <v>Beverage</v>
      </c>
      <c r="Z4030" t="str">
        <f>_xlfn.XLOOKUP(Orders_C[[#This Row],[Store_ID]],Stores_c[Store_ID],Stores_c[City])</f>
        <v>New Robertfurt</v>
      </c>
      <c r="AA4030" t="str">
        <f>_xlfn.XLOOKUP(Orders_C[[#This Row],[Customer_ID]],Customers_c[Customer_ID],Customers_c[Customer_Name])</f>
        <v>Nicole Owens</v>
      </c>
      <c r="AB4030" s="6">
        <f>Orders_C[[#This Row],[Quantity]]*Orders_C[[#This Row],[Unit_Price]]*(1-Orders_C[[#This Row],[Discount %]])+Orders_C[[#This Row],[Tax]]</f>
        <v>1135.1500000000001</v>
      </c>
      <c r="AC4030" s="9">
        <f>(Orders_C[[#This Row],[Unit_Price]]*Orders_C[[#This Row],[Quantity]])-Orders_C[[#This Row],[Discount]]+Orders_C[[#This Row],[Tax]]</f>
        <v>1249.55</v>
      </c>
      <c r="AD4030" t="str">
        <f>IF(COUNTIF(Orders_C[[#All],[Customer_ID]],Orders_C[[#This Row],[Customer_ID]])&gt;1,"Repeat","New")</f>
        <v>Repeat</v>
      </c>
      <c r="AE4030" t="str" cm="1">
        <f t="array" ref="AE4030">_xlfn.XLOOKUP(Orders_C[[#This Row],[Store_ID]],Stores_c[[#All],[Store_ID]],Stores_c[[#All],[City]])</f>
        <v>New Robertfurt</v>
      </c>
      <c r="AF4030" t="str" cm="1">
        <f t="array" ref="AF4030">_xlfn.XLOOKUP(Orders_C[[#This Row],[Store_ID]],Stores_c[[#All],[Store_ID]],Stores_c[[#All],[Manager_Name]])</f>
        <v>Tiffany Gomez</v>
      </c>
      <c r="AG4030" t="str" cm="1">
        <f t="array" ref="AG4030">_xlfn.XLOOKUP(Orders_C[[#This Row],[Store_ID]],Stores_c[[#All],[Store_ID]],Stores_c[[#All],[Store_Type]])</f>
        <v>Street</v>
      </c>
    </row>
    <row r="4031" spans="1:33" x14ac:dyDescent="0.25">
      <c r="A4031">
        <v>9942</v>
      </c>
      <c r="B4031" s="1">
        <v>45820</v>
      </c>
      <c r="C4031" s="2">
        <v>0.52850694444444446</v>
      </c>
      <c r="D4031">
        <v>1352</v>
      </c>
      <c r="E4031">
        <v>207</v>
      </c>
      <c r="F4031">
        <v>510</v>
      </c>
      <c r="G4031">
        <v>340</v>
      </c>
      <c r="H4031">
        <v>4</v>
      </c>
      <c r="I4031">
        <v>305</v>
      </c>
      <c r="J4031">
        <v>0</v>
      </c>
      <c r="K4031">
        <v>15.25</v>
      </c>
      <c r="L4031">
        <v>1235.25</v>
      </c>
      <c r="M4031" t="s">
        <v>20</v>
      </c>
      <c r="N4031" t="s">
        <v>23</v>
      </c>
      <c r="O4031">
        <v>11</v>
      </c>
      <c r="P4031">
        <v>5</v>
      </c>
      <c r="Q4031" t="s">
        <v>3965</v>
      </c>
      <c r="R4031">
        <v>510</v>
      </c>
      <c r="S4031" s="3">
        <v>0</v>
      </c>
      <c r="T4031" s="6">
        <v>503.25</v>
      </c>
      <c r="U4031" t="s">
        <v>6340</v>
      </c>
      <c r="V4031">
        <v>2025</v>
      </c>
      <c r="W4031" t="s">
        <v>6333</v>
      </c>
      <c r="X4031" t="str">
        <f>_xlfn.XLOOKUP(Orders_C[[#This Row],[Product_ID]],Products_C[Product_ID],Products_C[Product_Name])</f>
        <v>Chocolate Lava Cake</v>
      </c>
      <c r="Y4031" t="str">
        <f>_xlfn.XLOOKUP(Orders_C[[#This Row],[Product_ID]],Products_C[Product_ID],Products_C[Category])</f>
        <v>Chicken</v>
      </c>
      <c r="Z4031" t="str">
        <f>_xlfn.XLOOKUP(Orders_C[[#This Row],[Store_ID]],Stores_c[Store_ID],Stores_c[City])</f>
        <v>Christineton</v>
      </c>
      <c r="AA4031" t="str">
        <f>_xlfn.XLOOKUP(Orders_C[[#This Row],[Customer_ID]],Customers_c[Customer_ID],Customers_c[Customer_Name])</f>
        <v>Kurt Morales</v>
      </c>
      <c r="AB4031" s="6">
        <f>Orders_C[[#This Row],[Quantity]]*Orders_C[[#This Row],[Unit_Price]]*(1-Orders_C[[#This Row],[Discount %]])+Orders_C[[#This Row],[Tax]]</f>
        <v>1235.25</v>
      </c>
      <c r="AC4031" s="9">
        <f>(Orders_C[[#This Row],[Unit_Price]]*Orders_C[[#This Row],[Quantity]])-Orders_C[[#This Row],[Discount]]+Orders_C[[#This Row],[Tax]]</f>
        <v>1235.25</v>
      </c>
      <c r="AD4031" t="str">
        <f>IF(COUNTIF(Orders_C[[#All],[Customer_ID]],Orders_C[[#This Row],[Customer_ID]])&gt;1,"Repeat","New")</f>
        <v>Repeat</v>
      </c>
      <c r="AE4031" t="str" cm="1">
        <f t="array" ref="AE4031">_xlfn.XLOOKUP(Orders_C[[#This Row],[Store_ID]],Stores_c[[#All],[Store_ID]],Stores_c[[#All],[City]])</f>
        <v>Christineton</v>
      </c>
      <c r="AF4031" t="str" cm="1">
        <f t="array" ref="AF4031">_xlfn.XLOOKUP(Orders_C[[#This Row],[Store_ID]],Stores_c[[#All],[Store_ID]],Stores_c[[#All],[Manager_Name]])</f>
        <v>Dr. William Hubbard MD</v>
      </c>
      <c r="AG4031" t="str" cm="1">
        <f t="array" ref="AG4031">_xlfn.XLOOKUP(Orders_C[[#This Row],[Store_ID]],Stores_c[[#All],[Store_ID]],Stores_c[[#All],[Store_Type]])</f>
        <v>Street</v>
      </c>
    </row>
    <row r="4032" spans="1:33" x14ac:dyDescent="0.25">
      <c r="A4032">
        <v>10237</v>
      </c>
      <c r="B4032" s="1">
        <v>45776</v>
      </c>
      <c r="C4032" s="2">
        <v>0.10996527777777777</v>
      </c>
      <c r="D4032">
        <v>1108</v>
      </c>
      <c r="E4032">
        <v>204</v>
      </c>
      <c r="F4032">
        <v>465</v>
      </c>
      <c r="G4032">
        <v>321</v>
      </c>
      <c r="H4032">
        <v>3</v>
      </c>
      <c r="I4032">
        <v>407</v>
      </c>
      <c r="J4032">
        <v>5</v>
      </c>
      <c r="K4032">
        <v>20.350000000000001</v>
      </c>
      <c r="L4032">
        <v>1236.3499999999999</v>
      </c>
      <c r="M4032" t="s">
        <v>20</v>
      </c>
      <c r="N4032" t="s">
        <v>21</v>
      </c>
      <c r="O4032">
        <v>24</v>
      </c>
      <c r="P4032">
        <v>1</v>
      </c>
      <c r="Q4032" t="s">
        <v>4260</v>
      </c>
      <c r="R4032">
        <v>502</v>
      </c>
      <c r="S4032" s="3">
        <v>0.05</v>
      </c>
      <c r="T4032" s="6">
        <v>503.74999999999989</v>
      </c>
      <c r="U4032" t="s">
        <v>6337</v>
      </c>
      <c r="V4032">
        <v>2025</v>
      </c>
      <c r="W4032" t="s">
        <v>6329</v>
      </c>
      <c r="X4032" t="str">
        <f>_xlfn.XLOOKUP(Orders_C[[#This Row],[Product_ID]],Products_C[Product_ID],Products_C[Product_Name])</f>
        <v>Cold Coffee</v>
      </c>
      <c r="Y4032" t="str">
        <f>_xlfn.XLOOKUP(Orders_C[[#This Row],[Product_ID]],Products_C[Product_ID],Products_C[Category])</f>
        <v>Dessert</v>
      </c>
      <c r="Z4032" t="str">
        <f>_xlfn.XLOOKUP(Orders_C[[#This Row],[Store_ID]],Stores_c[Store_ID],Stores_c[City])</f>
        <v>New Robertfurt</v>
      </c>
      <c r="AA4032" t="str">
        <f>_xlfn.XLOOKUP(Orders_C[[#This Row],[Customer_ID]],Customers_c[Customer_ID],Customers_c[Customer_Name])</f>
        <v>David Campbell</v>
      </c>
      <c r="AB4032" s="6">
        <f>Orders_C[[#This Row],[Quantity]]*Orders_C[[#This Row],[Unit_Price]]*(1-Orders_C[[#This Row],[Discount %]])+Orders_C[[#This Row],[Tax]]</f>
        <v>1180.3</v>
      </c>
      <c r="AC4032" s="9">
        <f>(Orders_C[[#This Row],[Unit_Price]]*Orders_C[[#This Row],[Quantity]])-Orders_C[[#This Row],[Discount]]+Orders_C[[#This Row],[Tax]]</f>
        <v>1236.3499999999999</v>
      </c>
      <c r="AD4032" t="str">
        <f>IF(COUNTIF(Orders_C[[#All],[Customer_ID]],Orders_C[[#This Row],[Customer_ID]])&gt;1,"Repeat","New")</f>
        <v>Repeat</v>
      </c>
      <c r="AE4032" t="str" cm="1">
        <f t="array" ref="AE4032">_xlfn.XLOOKUP(Orders_C[[#This Row],[Store_ID]],Stores_c[[#All],[Store_ID]],Stores_c[[#All],[City]])</f>
        <v>New Robertfurt</v>
      </c>
      <c r="AF4032" t="str" cm="1">
        <f t="array" ref="AF4032">_xlfn.XLOOKUP(Orders_C[[#This Row],[Store_ID]],Stores_c[[#All],[Store_ID]],Stores_c[[#All],[Manager_Name]])</f>
        <v>Tiffany Gomez</v>
      </c>
      <c r="AG4032" t="str" cm="1">
        <f t="array" ref="AG4032">_xlfn.XLOOKUP(Orders_C[[#This Row],[Store_ID]],Stores_c[[#All],[Store_ID]],Stores_c[[#All],[Store_Type]])</f>
        <v>Street</v>
      </c>
    </row>
    <row r="4033" spans="1:33" x14ac:dyDescent="0.25">
      <c r="A4033">
        <v>10837</v>
      </c>
      <c r="B4033" s="1">
        <v>45863</v>
      </c>
      <c r="C4033" s="2">
        <v>0.57276620370370368</v>
      </c>
      <c r="D4033">
        <v>1925</v>
      </c>
      <c r="E4033">
        <v>207</v>
      </c>
      <c r="F4033">
        <v>542</v>
      </c>
      <c r="G4033">
        <v>338</v>
      </c>
      <c r="H4033">
        <v>3</v>
      </c>
      <c r="I4033">
        <v>407</v>
      </c>
      <c r="J4033">
        <v>5</v>
      </c>
      <c r="K4033">
        <v>20.350000000000001</v>
      </c>
      <c r="L4033">
        <v>1236.3499999999999</v>
      </c>
      <c r="M4033" t="s">
        <v>20</v>
      </c>
      <c r="N4033" t="s">
        <v>22</v>
      </c>
      <c r="O4033">
        <v>37</v>
      </c>
      <c r="P4033">
        <v>2</v>
      </c>
      <c r="Q4033" t="s">
        <v>4860</v>
      </c>
      <c r="R4033">
        <v>505</v>
      </c>
      <c r="S4033" s="3">
        <v>0.05</v>
      </c>
      <c r="T4033" s="6">
        <v>503.74999999999989</v>
      </c>
      <c r="U4033" t="s">
        <v>6341</v>
      </c>
      <c r="V4033">
        <v>2025</v>
      </c>
      <c r="W4033" t="s">
        <v>6329</v>
      </c>
      <c r="X4033" t="str">
        <f>_xlfn.XLOOKUP(Orders_C[[#This Row],[Product_ID]],Products_C[Product_ID],Products_C[Product_Name])</f>
        <v>Chicken Wings</v>
      </c>
      <c r="Y4033" t="str">
        <f>_xlfn.XLOOKUP(Orders_C[[#This Row],[Product_ID]],Products_C[Product_ID],Products_C[Category])</f>
        <v>Burger</v>
      </c>
      <c r="Z4033" t="str">
        <f>_xlfn.XLOOKUP(Orders_C[[#This Row],[Store_ID]],Stores_c[Store_ID],Stores_c[City])</f>
        <v>Christineton</v>
      </c>
      <c r="AA4033" t="str">
        <f>_xlfn.XLOOKUP(Orders_C[[#This Row],[Customer_ID]],Customers_c[Customer_ID],Customers_c[Customer_Name])</f>
        <v>Erin Bailey</v>
      </c>
      <c r="AB4033" s="6">
        <f>Orders_C[[#This Row],[Quantity]]*Orders_C[[#This Row],[Unit_Price]]*(1-Orders_C[[#This Row],[Discount %]])+Orders_C[[#This Row],[Tax]]</f>
        <v>1180.3</v>
      </c>
      <c r="AC4033" s="9">
        <f>(Orders_C[[#This Row],[Unit_Price]]*Orders_C[[#This Row],[Quantity]])-Orders_C[[#This Row],[Discount]]+Orders_C[[#This Row],[Tax]]</f>
        <v>1236.3499999999999</v>
      </c>
      <c r="AD4033" t="str">
        <f>IF(COUNTIF(Orders_C[[#All],[Customer_ID]],Orders_C[[#This Row],[Customer_ID]])&gt;1,"Repeat","New")</f>
        <v>Repeat</v>
      </c>
      <c r="AE4033" t="str" cm="1">
        <f t="array" ref="AE4033">_xlfn.XLOOKUP(Orders_C[[#This Row],[Store_ID]],Stores_c[[#All],[Store_ID]],Stores_c[[#All],[City]])</f>
        <v>Christineton</v>
      </c>
      <c r="AF4033" t="str" cm="1">
        <f t="array" ref="AF4033">_xlfn.XLOOKUP(Orders_C[[#This Row],[Store_ID]],Stores_c[[#All],[Store_ID]],Stores_c[[#All],[Manager_Name]])</f>
        <v>Dr. William Hubbard MD</v>
      </c>
      <c r="AG4033" t="str" cm="1">
        <f t="array" ref="AG4033">_xlfn.XLOOKUP(Orders_C[[#This Row],[Store_ID]],Stores_c[[#All],[Store_ID]],Stores_c[[#All],[Store_Type]])</f>
        <v>Street</v>
      </c>
    </row>
    <row r="4034" spans="1:33" x14ac:dyDescent="0.25">
      <c r="A4034">
        <v>6348</v>
      </c>
      <c r="B4034" s="1">
        <v>45875</v>
      </c>
      <c r="C4034" s="2">
        <v>0.90620370370370373</v>
      </c>
      <c r="D4034">
        <v>1506</v>
      </c>
      <c r="E4034">
        <v>210</v>
      </c>
      <c r="F4034">
        <v>521</v>
      </c>
      <c r="G4034">
        <v>335</v>
      </c>
      <c r="H4034">
        <v>3</v>
      </c>
      <c r="I4034">
        <v>415</v>
      </c>
      <c r="J4034">
        <v>15</v>
      </c>
      <c r="K4034">
        <v>20.75</v>
      </c>
      <c r="L4034">
        <v>1250.75</v>
      </c>
      <c r="M4034" t="s">
        <v>19</v>
      </c>
      <c r="N4034" t="s">
        <v>23</v>
      </c>
      <c r="O4034">
        <v>22</v>
      </c>
      <c r="P4034">
        <v>5</v>
      </c>
      <c r="Q4034" t="s">
        <v>371</v>
      </c>
      <c r="R4034">
        <v>505</v>
      </c>
      <c r="S4034" s="3">
        <v>0.15</v>
      </c>
      <c r="T4034" s="6">
        <v>503.75</v>
      </c>
      <c r="U4034" t="s">
        <v>6342</v>
      </c>
      <c r="V4034">
        <v>2025</v>
      </c>
      <c r="W4034" t="s">
        <v>6329</v>
      </c>
      <c r="X4034" t="str">
        <f>_xlfn.XLOOKUP(Orders_C[[#This Row],[Product_ID]],Products_C[Product_ID],Products_C[Product_Name])</f>
        <v>Krushers</v>
      </c>
      <c r="Y4034" t="str">
        <f>_xlfn.XLOOKUP(Orders_C[[#This Row],[Product_ID]],Products_C[Product_ID],Products_C[Category])</f>
        <v>Chicken</v>
      </c>
      <c r="Z4034" t="str">
        <f>_xlfn.XLOOKUP(Orders_C[[#This Row],[Store_ID]],Stores_c[Store_ID],Stores_c[City])</f>
        <v>East William</v>
      </c>
      <c r="AA4034" t="str">
        <f>_xlfn.XLOOKUP(Orders_C[[#This Row],[Customer_ID]],Customers_c[Customer_ID],Customers_c[Customer_Name])</f>
        <v>Dana Davis</v>
      </c>
      <c r="AB4034" s="6">
        <f>Orders_C[[#This Row],[Quantity]]*Orders_C[[#This Row],[Unit_Price]]*(1-Orders_C[[#This Row],[Discount %]])+Orders_C[[#This Row],[Tax]]</f>
        <v>1079</v>
      </c>
      <c r="AC4034" s="9">
        <f>(Orders_C[[#This Row],[Unit_Price]]*Orders_C[[#This Row],[Quantity]])-Orders_C[[#This Row],[Discount]]+Orders_C[[#This Row],[Tax]]</f>
        <v>1250.75</v>
      </c>
      <c r="AD4034" t="str">
        <f>IF(COUNTIF(Orders_C[[#All],[Customer_ID]],Orders_C[[#This Row],[Customer_ID]])&gt;1,"Repeat","New")</f>
        <v>Repeat</v>
      </c>
      <c r="AE4034" t="str" cm="1">
        <f t="array" ref="AE4034">_xlfn.XLOOKUP(Orders_C[[#This Row],[Store_ID]],Stores_c[[#All],[Store_ID]],Stores_c[[#All],[City]])</f>
        <v>East William</v>
      </c>
      <c r="AF4034" t="str" cm="1">
        <f t="array" ref="AF4034">_xlfn.XLOOKUP(Orders_C[[#This Row],[Store_ID]],Stores_c[[#All],[Store_ID]],Stores_c[[#All],[Manager_Name]])</f>
        <v>Victoria Butler</v>
      </c>
      <c r="AG4034" t="str" cm="1">
        <f t="array" ref="AG4034">_xlfn.XLOOKUP(Orders_C[[#This Row],[Store_ID]],Stores_c[[#All],[Store_ID]],Stores_c[[#All],[Store_Type]])</f>
        <v>Drive-Thru</v>
      </c>
    </row>
    <row r="4035" spans="1:33" x14ac:dyDescent="0.25">
      <c r="A4035">
        <v>9678</v>
      </c>
      <c r="B4035" s="1">
        <v>45807</v>
      </c>
      <c r="C4035" s="2">
        <v>0.78998842592592589</v>
      </c>
      <c r="D4035">
        <v>1330</v>
      </c>
      <c r="E4035">
        <v>216</v>
      </c>
      <c r="F4035">
        <v>425</v>
      </c>
      <c r="G4035">
        <v>317</v>
      </c>
      <c r="H4035">
        <v>3</v>
      </c>
      <c r="I4035">
        <v>411</v>
      </c>
      <c r="J4035">
        <v>10</v>
      </c>
      <c r="K4035">
        <v>20.55</v>
      </c>
      <c r="L4035">
        <v>1243.55</v>
      </c>
      <c r="M4035" t="s">
        <v>20</v>
      </c>
      <c r="N4035" t="s">
        <v>22</v>
      </c>
      <c r="O4035">
        <v>47</v>
      </c>
      <c r="P4035">
        <v>4</v>
      </c>
      <c r="Q4035" t="s">
        <v>3701</v>
      </c>
      <c r="R4035">
        <v>510</v>
      </c>
      <c r="S4035" s="3">
        <v>0.1</v>
      </c>
      <c r="T4035" s="6">
        <v>503.75</v>
      </c>
      <c r="U4035" t="s">
        <v>6339</v>
      </c>
      <c r="V4035">
        <v>2025</v>
      </c>
      <c r="W4035" t="s">
        <v>6331</v>
      </c>
      <c r="X4035" t="str">
        <f>_xlfn.XLOOKUP(Orders_C[[#This Row],[Product_ID]],Products_C[Product_ID],Products_C[Product_Name])</f>
        <v>Popcorn Chicken</v>
      </c>
      <c r="Y4035" t="str">
        <f>_xlfn.XLOOKUP(Orders_C[[#This Row],[Product_ID]],Products_C[Product_ID],Products_C[Category])</f>
        <v>Dessert</v>
      </c>
      <c r="Z4035" t="str">
        <f>_xlfn.XLOOKUP(Orders_C[[#This Row],[Store_ID]],Stores_c[Store_ID],Stores_c[City])</f>
        <v>Garciaview</v>
      </c>
      <c r="AA4035" t="str">
        <f>_xlfn.XLOOKUP(Orders_C[[#This Row],[Customer_ID]],Customers_c[Customer_ID],Customers_c[Customer_Name])</f>
        <v>Jessica Smith</v>
      </c>
      <c r="AB4035" s="6">
        <f>Orders_C[[#This Row],[Quantity]]*Orders_C[[#This Row],[Unit_Price]]*(1-Orders_C[[#This Row],[Discount %]])+Orders_C[[#This Row],[Tax]]</f>
        <v>1130.25</v>
      </c>
      <c r="AC4035" s="9">
        <f>(Orders_C[[#This Row],[Unit_Price]]*Orders_C[[#This Row],[Quantity]])-Orders_C[[#This Row],[Discount]]+Orders_C[[#This Row],[Tax]]</f>
        <v>1243.55</v>
      </c>
      <c r="AD4035" t="str">
        <f>IF(COUNTIF(Orders_C[[#All],[Customer_ID]],Orders_C[[#This Row],[Customer_ID]])&gt;1,"Repeat","New")</f>
        <v>Repeat</v>
      </c>
      <c r="AE4035" t="str" cm="1">
        <f t="array" ref="AE4035">_xlfn.XLOOKUP(Orders_C[[#This Row],[Store_ID]],Stores_c[[#All],[Store_ID]],Stores_c[[#All],[City]])</f>
        <v>Garciaview</v>
      </c>
      <c r="AF4035" t="str" cm="1">
        <f t="array" ref="AF4035">_xlfn.XLOOKUP(Orders_C[[#This Row],[Store_ID]],Stores_c[[#All],[Store_ID]],Stores_c[[#All],[Manager_Name]])</f>
        <v>Karina Washington</v>
      </c>
      <c r="AG4035" t="str" cm="1">
        <f t="array" ref="AG4035">_xlfn.XLOOKUP(Orders_C[[#This Row],[Store_ID]],Stores_c[[#All],[Store_ID]],Stores_c[[#All],[Store_Type]])</f>
        <v>Drive-Thru</v>
      </c>
    </row>
    <row r="4036" spans="1:33" x14ac:dyDescent="0.25">
      <c r="A4036">
        <v>9476</v>
      </c>
      <c r="B4036" s="1">
        <v>45743</v>
      </c>
      <c r="C4036" s="2">
        <v>0.15150462962962963</v>
      </c>
      <c r="D4036">
        <v>1082</v>
      </c>
      <c r="E4036">
        <v>206</v>
      </c>
      <c r="F4036">
        <v>524</v>
      </c>
      <c r="G4036">
        <v>313</v>
      </c>
      <c r="H4036">
        <v>4</v>
      </c>
      <c r="I4036">
        <v>315</v>
      </c>
      <c r="J4036">
        <v>15</v>
      </c>
      <c r="K4036">
        <v>15.75</v>
      </c>
      <c r="L4036">
        <v>1260.75</v>
      </c>
      <c r="M4036" t="s">
        <v>19</v>
      </c>
      <c r="N4036" t="s">
        <v>22</v>
      </c>
      <c r="O4036">
        <v>24</v>
      </c>
      <c r="P4036">
        <v>4</v>
      </c>
      <c r="Q4036" t="s">
        <v>3499</v>
      </c>
      <c r="R4036">
        <v>509</v>
      </c>
      <c r="S4036" s="3">
        <v>0.15</v>
      </c>
      <c r="T4036" s="6">
        <v>504.75</v>
      </c>
      <c r="U4036" t="s">
        <v>6334</v>
      </c>
      <c r="V4036">
        <v>2025</v>
      </c>
      <c r="W4036" t="s">
        <v>6329</v>
      </c>
      <c r="X4036" t="str">
        <f>_xlfn.XLOOKUP(Orders_C[[#This Row],[Product_ID]],Products_C[Product_ID],Products_C[Product_Name])</f>
        <v>Rice Bowl</v>
      </c>
      <c r="Y4036" t="str">
        <f>_xlfn.XLOOKUP(Orders_C[[#This Row],[Product_ID]],Products_C[Product_ID],Products_C[Category])</f>
        <v>Beverage</v>
      </c>
      <c r="Z4036" t="str">
        <f>_xlfn.XLOOKUP(Orders_C[[#This Row],[Store_ID]],Stores_c[Store_ID],Stores_c[City])</f>
        <v>West Matthew</v>
      </c>
      <c r="AA4036" t="str">
        <f>_xlfn.XLOOKUP(Orders_C[[#This Row],[Customer_ID]],Customers_c[Customer_ID],Customers_c[Customer_Name])</f>
        <v>Candice Lucero</v>
      </c>
      <c r="AB4036" s="6">
        <f>Orders_C[[#This Row],[Quantity]]*Orders_C[[#This Row],[Unit_Price]]*(1-Orders_C[[#This Row],[Discount %]])+Orders_C[[#This Row],[Tax]]</f>
        <v>1086.75</v>
      </c>
      <c r="AC4036" s="9">
        <f>(Orders_C[[#This Row],[Unit_Price]]*Orders_C[[#This Row],[Quantity]])-Orders_C[[#This Row],[Discount]]+Orders_C[[#This Row],[Tax]]</f>
        <v>1260.75</v>
      </c>
      <c r="AD4036" t="str">
        <f>IF(COUNTIF(Orders_C[[#All],[Customer_ID]],Orders_C[[#This Row],[Customer_ID]])&gt;1,"Repeat","New")</f>
        <v>Repeat</v>
      </c>
      <c r="AE4036" t="str" cm="1">
        <f t="array" ref="AE4036">_xlfn.XLOOKUP(Orders_C[[#This Row],[Store_ID]],Stores_c[[#All],[Store_ID]],Stores_c[[#All],[City]])</f>
        <v>West Matthew</v>
      </c>
      <c r="AF4036" t="str" cm="1">
        <f t="array" ref="AF4036">_xlfn.XLOOKUP(Orders_C[[#This Row],[Store_ID]],Stores_c[[#All],[Store_ID]],Stores_c[[#All],[Manager_Name]])</f>
        <v>Miguel Kidd</v>
      </c>
      <c r="AG4036" t="str" cm="1">
        <f t="array" ref="AG4036">_xlfn.XLOOKUP(Orders_C[[#This Row],[Store_ID]],Stores_c[[#All],[Store_ID]],Stores_c[[#All],[Store_Type]])</f>
        <v>Drive-Thru</v>
      </c>
    </row>
    <row r="4037" spans="1:33" x14ac:dyDescent="0.25">
      <c r="A4037">
        <v>10042</v>
      </c>
      <c r="B4037" s="1">
        <v>45881</v>
      </c>
      <c r="C4037" s="2">
        <v>0.58923611111111107</v>
      </c>
      <c r="D4037">
        <v>1817</v>
      </c>
      <c r="E4037">
        <v>212</v>
      </c>
      <c r="F4037">
        <v>426</v>
      </c>
      <c r="G4037">
        <v>319</v>
      </c>
      <c r="H4037">
        <v>4</v>
      </c>
      <c r="I4037">
        <v>312</v>
      </c>
      <c r="J4037">
        <v>10</v>
      </c>
      <c r="K4037">
        <v>15.6</v>
      </c>
      <c r="L4037">
        <v>1253.5999999999999</v>
      </c>
      <c r="M4037" t="s">
        <v>19</v>
      </c>
      <c r="N4037" t="s">
        <v>21</v>
      </c>
      <c r="O4037">
        <v>40</v>
      </c>
      <c r="P4037">
        <v>4</v>
      </c>
      <c r="Q4037" t="s">
        <v>4065</v>
      </c>
      <c r="R4037">
        <v>510</v>
      </c>
      <c r="S4037" s="3">
        <v>0.1</v>
      </c>
      <c r="T4037" s="6">
        <v>504.79999999999995</v>
      </c>
      <c r="U4037" t="s">
        <v>6342</v>
      </c>
      <c r="V4037">
        <v>2025</v>
      </c>
      <c r="W4037" t="s">
        <v>6329</v>
      </c>
      <c r="X4037" t="str">
        <f>_xlfn.XLOOKUP(Orders_C[[#This Row],[Product_ID]],Products_C[Product_ID],Products_C[Product_Name])</f>
        <v>Chocolate Lava Cake</v>
      </c>
      <c r="Y4037" t="str">
        <f>_xlfn.XLOOKUP(Orders_C[[#This Row],[Product_ID]],Products_C[Product_ID],Products_C[Category])</f>
        <v>Beverage</v>
      </c>
      <c r="Z4037" t="str">
        <f>_xlfn.XLOOKUP(Orders_C[[#This Row],[Store_ID]],Stores_c[Store_ID],Stores_c[City])</f>
        <v>Andrewview</v>
      </c>
      <c r="AA4037" t="str">
        <f>_xlfn.XLOOKUP(Orders_C[[#This Row],[Customer_ID]],Customers_c[Customer_ID],Customers_c[Customer_Name])</f>
        <v>John Powell</v>
      </c>
      <c r="AB4037" s="6">
        <f>Orders_C[[#This Row],[Quantity]]*Orders_C[[#This Row],[Unit_Price]]*(1-Orders_C[[#This Row],[Discount %]])+Orders_C[[#This Row],[Tax]]</f>
        <v>1138.8</v>
      </c>
      <c r="AC4037" s="9">
        <f>(Orders_C[[#This Row],[Unit_Price]]*Orders_C[[#This Row],[Quantity]])-Orders_C[[#This Row],[Discount]]+Orders_C[[#This Row],[Tax]]</f>
        <v>1253.5999999999999</v>
      </c>
      <c r="AD4037" t="str">
        <f>IF(COUNTIF(Orders_C[[#All],[Customer_ID]],Orders_C[[#This Row],[Customer_ID]])&gt;1,"Repeat","New")</f>
        <v>Repeat</v>
      </c>
      <c r="AE4037" t="str" cm="1">
        <f t="array" ref="AE4037">_xlfn.XLOOKUP(Orders_C[[#This Row],[Store_ID]],Stores_c[[#All],[Store_ID]],Stores_c[[#All],[City]])</f>
        <v>Andrewview</v>
      </c>
      <c r="AF4037" t="str" cm="1">
        <f t="array" ref="AF4037">_xlfn.XLOOKUP(Orders_C[[#This Row],[Store_ID]],Stores_c[[#All],[Store_ID]],Stores_c[[#All],[Manager_Name]])</f>
        <v>Alice Sutton</v>
      </c>
      <c r="AG4037" t="str" cm="1">
        <f t="array" ref="AG4037">_xlfn.XLOOKUP(Orders_C[[#This Row],[Store_ID]],Stores_c[[#All],[Store_ID]],Stores_c[[#All],[Store_Type]])</f>
        <v>Mall</v>
      </c>
    </row>
    <row r="4038" spans="1:33" x14ac:dyDescent="0.25">
      <c r="A4038">
        <v>8170</v>
      </c>
      <c r="B4038" s="1">
        <v>45728</v>
      </c>
      <c r="C4038" s="2">
        <v>2.3009259259259261E-2</v>
      </c>
      <c r="D4038">
        <v>1918</v>
      </c>
      <c r="E4038">
        <v>212</v>
      </c>
      <c r="F4038">
        <v>457</v>
      </c>
      <c r="G4038">
        <v>340</v>
      </c>
      <c r="H4038">
        <v>4</v>
      </c>
      <c r="I4038">
        <v>309</v>
      </c>
      <c r="J4038">
        <v>5</v>
      </c>
      <c r="K4038">
        <v>15.45</v>
      </c>
      <c r="L4038">
        <v>1246.45</v>
      </c>
      <c r="M4038" t="s">
        <v>19</v>
      </c>
      <c r="N4038" t="s">
        <v>23</v>
      </c>
      <c r="O4038">
        <v>11</v>
      </c>
      <c r="P4038">
        <v>2</v>
      </c>
      <c r="Q4038" t="s">
        <v>2193</v>
      </c>
      <c r="R4038">
        <v>505</v>
      </c>
      <c r="S4038" s="3">
        <v>0.05</v>
      </c>
      <c r="T4038" s="6">
        <v>504.85</v>
      </c>
      <c r="U4038" t="s">
        <v>6334</v>
      </c>
      <c r="V4038">
        <v>2025</v>
      </c>
      <c r="W4038" t="s">
        <v>6333</v>
      </c>
      <c r="X4038" t="str">
        <f>_xlfn.XLOOKUP(Orders_C[[#This Row],[Product_ID]],Products_C[Product_ID],Products_C[Product_Name])</f>
        <v>Chocolate Lava Cake</v>
      </c>
      <c r="Y4038" t="str">
        <f>_xlfn.XLOOKUP(Orders_C[[#This Row],[Product_ID]],Products_C[Product_ID],Products_C[Category])</f>
        <v>Chicken</v>
      </c>
      <c r="Z4038" t="str">
        <f>_xlfn.XLOOKUP(Orders_C[[#This Row],[Store_ID]],Stores_c[Store_ID],Stores_c[City])</f>
        <v>Andrewview</v>
      </c>
      <c r="AA4038" t="str">
        <f>_xlfn.XLOOKUP(Orders_C[[#This Row],[Customer_ID]],Customers_c[Customer_ID],Customers_c[Customer_Name])</f>
        <v>Arthur Rogers</v>
      </c>
      <c r="AB4038" s="6">
        <f>Orders_C[[#This Row],[Quantity]]*Orders_C[[#This Row],[Unit_Price]]*(1-Orders_C[[#This Row],[Discount %]])+Orders_C[[#This Row],[Tax]]</f>
        <v>1189.6500000000001</v>
      </c>
      <c r="AC4038" s="9">
        <f>(Orders_C[[#This Row],[Unit_Price]]*Orders_C[[#This Row],[Quantity]])-Orders_C[[#This Row],[Discount]]+Orders_C[[#This Row],[Tax]]</f>
        <v>1246.45</v>
      </c>
      <c r="AD4038" t="str">
        <f>IF(COUNTIF(Orders_C[[#All],[Customer_ID]],Orders_C[[#This Row],[Customer_ID]])&gt;1,"Repeat","New")</f>
        <v>Repeat</v>
      </c>
      <c r="AE4038" t="str" cm="1">
        <f t="array" ref="AE4038">_xlfn.XLOOKUP(Orders_C[[#This Row],[Store_ID]],Stores_c[[#All],[Store_ID]],Stores_c[[#All],[City]])</f>
        <v>Andrewview</v>
      </c>
      <c r="AF4038" t="str" cm="1">
        <f t="array" ref="AF4038">_xlfn.XLOOKUP(Orders_C[[#This Row],[Store_ID]],Stores_c[[#All],[Store_ID]],Stores_c[[#All],[Manager_Name]])</f>
        <v>Alice Sutton</v>
      </c>
      <c r="AG4038" t="str" cm="1">
        <f t="array" ref="AG4038">_xlfn.XLOOKUP(Orders_C[[#This Row],[Store_ID]],Stores_c[[#All],[Store_ID]],Stores_c[[#All],[Store_Type]])</f>
        <v>Mall</v>
      </c>
    </row>
    <row r="4039" spans="1:33" x14ac:dyDescent="0.25">
      <c r="A4039">
        <v>7751</v>
      </c>
      <c r="B4039" s="1">
        <v>45709</v>
      </c>
      <c r="C4039" s="2">
        <v>0.33329861111111109</v>
      </c>
      <c r="D4039">
        <v>1612</v>
      </c>
      <c r="E4039">
        <v>214</v>
      </c>
      <c r="F4039">
        <v>486</v>
      </c>
      <c r="G4039">
        <v>305</v>
      </c>
      <c r="H4039">
        <v>4</v>
      </c>
      <c r="I4039">
        <v>306</v>
      </c>
      <c r="J4039">
        <v>0</v>
      </c>
      <c r="K4039">
        <v>15.3</v>
      </c>
      <c r="L4039">
        <v>1239.3</v>
      </c>
      <c r="M4039" t="s">
        <v>20</v>
      </c>
      <c r="N4039" t="s">
        <v>22</v>
      </c>
      <c r="O4039">
        <v>17</v>
      </c>
      <c r="P4039">
        <v>1</v>
      </c>
      <c r="Q4039" t="s">
        <v>1774</v>
      </c>
      <c r="R4039">
        <v>510</v>
      </c>
      <c r="S4039" s="3">
        <v>0</v>
      </c>
      <c r="T4039" s="6">
        <v>504.9</v>
      </c>
      <c r="U4039" t="s">
        <v>6338</v>
      </c>
      <c r="V4039">
        <v>2025</v>
      </c>
      <c r="W4039" t="s">
        <v>6333</v>
      </c>
      <c r="X4039" t="str">
        <f>_xlfn.XLOOKUP(Orders_C[[#This Row],[Product_ID]],Products_C[Product_ID],Products_C[Product_Name])</f>
        <v>Krushers</v>
      </c>
      <c r="Y4039" t="str">
        <f>_xlfn.XLOOKUP(Orders_C[[#This Row],[Product_ID]],Products_C[Product_ID],Products_C[Category])</f>
        <v>Dessert</v>
      </c>
      <c r="Z4039" t="str">
        <f>_xlfn.XLOOKUP(Orders_C[[#This Row],[Store_ID]],Stores_c[Store_ID],Stores_c[City])</f>
        <v>New Robert</v>
      </c>
      <c r="AA4039" t="str">
        <f>_xlfn.XLOOKUP(Orders_C[[#This Row],[Customer_ID]],Customers_c[Customer_ID],Customers_c[Customer_Name])</f>
        <v>Anthony Johnson</v>
      </c>
      <c r="AB4039" s="6">
        <f>Orders_C[[#This Row],[Quantity]]*Orders_C[[#This Row],[Unit_Price]]*(1-Orders_C[[#This Row],[Discount %]])+Orders_C[[#This Row],[Tax]]</f>
        <v>1239.3</v>
      </c>
      <c r="AC4039" s="9">
        <f>(Orders_C[[#This Row],[Unit_Price]]*Orders_C[[#This Row],[Quantity]])-Orders_C[[#This Row],[Discount]]+Orders_C[[#This Row],[Tax]]</f>
        <v>1239.3</v>
      </c>
      <c r="AD4039" t="str">
        <f>IF(COUNTIF(Orders_C[[#All],[Customer_ID]],Orders_C[[#This Row],[Customer_ID]])&gt;1,"Repeat","New")</f>
        <v>Repeat</v>
      </c>
      <c r="AE4039" t="str" cm="1">
        <f t="array" ref="AE4039">_xlfn.XLOOKUP(Orders_C[[#This Row],[Store_ID]],Stores_c[[#All],[Store_ID]],Stores_c[[#All],[City]])</f>
        <v>New Robert</v>
      </c>
      <c r="AF4039" t="str" cm="1">
        <f t="array" ref="AF4039">_xlfn.XLOOKUP(Orders_C[[#This Row],[Store_ID]],Stores_c[[#All],[Store_ID]],Stores_c[[#All],[Manager_Name]])</f>
        <v>Krista Webb</v>
      </c>
      <c r="AG4039" t="str" cm="1">
        <f t="array" ref="AG4039">_xlfn.XLOOKUP(Orders_C[[#This Row],[Store_ID]],Stores_c[[#All],[Store_ID]],Stores_c[[#All],[Store_Type]])</f>
        <v>Drive-Thru</v>
      </c>
    </row>
    <row r="4040" spans="1:33" x14ac:dyDescent="0.25">
      <c r="A4040">
        <v>6472</v>
      </c>
      <c r="B4040" s="1">
        <v>45709</v>
      </c>
      <c r="C4040" s="2">
        <v>0.94260416666666669</v>
      </c>
      <c r="D4040">
        <v>1442</v>
      </c>
      <c r="E4040">
        <v>224</v>
      </c>
      <c r="F4040">
        <v>538</v>
      </c>
      <c r="G4040">
        <v>334</v>
      </c>
      <c r="H4040">
        <v>3</v>
      </c>
      <c r="I4040">
        <v>404</v>
      </c>
      <c r="J4040">
        <v>0</v>
      </c>
      <c r="K4040">
        <v>20.2</v>
      </c>
      <c r="L4040">
        <v>1232.2</v>
      </c>
      <c r="M4040" t="s">
        <v>19</v>
      </c>
      <c r="N4040" t="s">
        <v>22</v>
      </c>
      <c r="O4040">
        <v>56</v>
      </c>
      <c r="P4040">
        <v>1</v>
      </c>
      <c r="Q4040" t="s">
        <v>495</v>
      </c>
      <c r="R4040">
        <v>502</v>
      </c>
      <c r="S4040" s="3">
        <v>0</v>
      </c>
      <c r="T4040" s="6">
        <v>505.00000000000011</v>
      </c>
      <c r="U4040" t="s">
        <v>6338</v>
      </c>
      <c r="V4040">
        <v>2025</v>
      </c>
      <c r="W4040" t="s">
        <v>6331</v>
      </c>
      <c r="X4040" t="str">
        <f>_xlfn.XLOOKUP(Orders_C[[#This Row],[Product_ID]],Products_C[Product_ID],Products_C[Product_Name])</f>
        <v>Krushers</v>
      </c>
      <c r="Y4040" t="str">
        <f>_xlfn.XLOOKUP(Orders_C[[#This Row],[Product_ID]],Products_C[Product_ID],Products_C[Category])</f>
        <v>Dessert</v>
      </c>
      <c r="Z4040" t="str">
        <f>_xlfn.XLOOKUP(Orders_C[[#This Row],[Store_ID]],Stores_c[Store_ID],Stores_c[City])</f>
        <v>Valdezton</v>
      </c>
      <c r="AA4040" t="str">
        <f>_xlfn.XLOOKUP(Orders_C[[#This Row],[Customer_ID]],Customers_c[Customer_ID],Customers_c[Customer_Name])</f>
        <v>Megan Irwin</v>
      </c>
      <c r="AB4040" s="6">
        <f>Orders_C[[#This Row],[Quantity]]*Orders_C[[#This Row],[Unit_Price]]*(1-Orders_C[[#This Row],[Discount %]])+Orders_C[[#This Row],[Tax]]</f>
        <v>1232.2</v>
      </c>
      <c r="AC4040" s="9">
        <f>(Orders_C[[#This Row],[Unit_Price]]*Orders_C[[#This Row],[Quantity]])-Orders_C[[#This Row],[Discount]]+Orders_C[[#This Row],[Tax]]</f>
        <v>1232.2</v>
      </c>
      <c r="AD4040" t="str">
        <f>IF(COUNTIF(Orders_C[[#All],[Customer_ID]],Orders_C[[#This Row],[Customer_ID]])&gt;1,"Repeat","New")</f>
        <v>Repeat</v>
      </c>
      <c r="AE4040" t="str" cm="1">
        <f t="array" ref="AE4040">_xlfn.XLOOKUP(Orders_C[[#This Row],[Store_ID]],Stores_c[[#All],[Store_ID]],Stores_c[[#All],[City]])</f>
        <v>Valdezton</v>
      </c>
      <c r="AF4040" t="str" cm="1">
        <f t="array" ref="AF4040">_xlfn.XLOOKUP(Orders_C[[#This Row],[Store_ID]],Stores_c[[#All],[Store_ID]],Stores_c[[#All],[Manager_Name]])</f>
        <v>John Rodriguez</v>
      </c>
      <c r="AG4040" t="str" cm="1">
        <f t="array" ref="AG4040">_xlfn.XLOOKUP(Orders_C[[#This Row],[Store_ID]],Stores_c[[#All],[Store_ID]],Stores_c[[#All],[Store_Type]])</f>
        <v>Street</v>
      </c>
    </row>
    <row r="4041" spans="1:33" x14ac:dyDescent="0.25">
      <c r="A4041">
        <v>9966</v>
      </c>
      <c r="B4041" s="1">
        <v>45747</v>
      </c>
      <c r="C4041" s="2">
        <v>0.48204861111111114</v>
      </c>
      <c r="D4041">
        <v>1646</v>
      </c>
      <c r="E4041">
        <v>216</v>
      </c>
      <c r="F4041">
        <v>404</v>
      </c>
      <c r="G4041">
        <v>322</v>
      </c>
      <c r="H4041">
        <v>3</v>
      </c>
      <c r="I4041">
        <v>404</v>
      </c>
      <c r="J4041">
        <v>0</v>
      </c>
      <c r="K4041">
        <v>20.2</v>
      </c>
      <c r="L4041">
        <v>1232.2</v>
      </c>
      <c r="M4041" t="s">
        <v>18</v>
      </c>
      <c r="N4041" t="s">
        <v>23</v>
      </c>
      <c r="O4041">
        <v>47</v>
      </c>
      <c r="P4041">
        <v>5</v>
      </c>
      <c r="Q4041" t="s">
        <v>3989</v>
      </c>
      <c r="R4041">
        <v>501</v>
      </c>
      <c r="S4041" s="3">
        <v>0</v>
      </c>
      <c r="T4041" s="6">
        <v>505.00000000000011</v>
      </c>
      <c r="U4041" t="s">
        <v>6334</v>
      </c>
      <c r="V4041">
        <v>2025</v>
      </c>
      <c r="W4041" t="s">
        <v>6331</v>
      </c>
      <c r="X4041" t="str">
        <f>_xlfn.XLOOKUP(Orders_C[[#This Row],[Product_ID]],Products_C[Product_ID],Products_C[Product_Name])</f>
        <v>Veg Burger</v>
      </c>
      <c r="Y4041" t="str">
        <f>_xlfn.XLOOKUP(Orders_C[[#This Row],[Product_ID]],Products_C[Product_ID],Products_C[Category])</f>
        <v>Burger</v>
      </c>
      <c r="Z4041" t="str">
        <f>_xlfn.XLOOKUP(Orders_C[[#This Row],[Store_ID]],Stores_c[Store_ID],Stores_c[City])</f>
        <v>Garciaview</v>
      </c>
      <c r="AA4041" t="str">
        <f>_xlfn.XLOOKUP(Orders_C[[#This Row],[Customer_ID]],Customers_c[Customer_ID],Customers_c[Customer_Name])</f>
        <v>Shelby Bailey</v>
      </c>
      <c r="AB4041" s="6">
        <f>Orders_C[[#This Row],[Quantity]]*Orders_C[[#This Row],[Unit_Price]]*(1-Orders_C[[#This Row],[Discount %]])+Orders_C[[#This Row],[Tax]]</f>
        <v>1232.2</v>
      </c>
      <c r="AC4041" s="9">
        <f>(Orders_C[[#This Row],[Unit_Price]]*Orders_C[[#This Row],[Quantity]])-Orders_C[[#This Row],[Discount]]+Orders_C[[#This Row],[Tax]]</f>
        <v>1232.2</v>
      </c>
      <c r="AD4041" t="str">
        <f>IF(COUNTIF(Orders_C[[#All],[Customer_ID]],Orders_C[[#This Row],[Customer_ID]])&gt;1,"Repeat","New")</f>
        <v>Repeat</v>
      </c>
      <c r="AE4041" t="str" cm="1">
        <f t="array" ref="AE4041">_xlfn.XLOOKUP(Orders_C[[#This Row],[Store_ID]],Stores_c[[#All],[Store_ID]],Stores_c[[#All],[City]])</f>
        <v>Garciaview</v>
      </c>
      <c r="AF4041" t="str" cm="1">
        <f t="array" ref="AF4041">_xlfn.XLOOKUP(Orders_C[[#This Row],[Store_ID]],Stores_c[[#All],[Store_ID]],Stores_c[[#All],[Manager_Name]])</f>
        <v>Karina Washington</v>
      </c>
      <c r="AG4041" t="str" cm="1">
        <f t="array" ref="AG4041">_xlfn.XLOOKUP(Orders_C[[#This Row],[Store_ID]],Stores_c[[#All],[Store_ID]],Stores_c[[#All],[Store_Type]])</f>
        <v>Drive-Thru</v>
      </c>
    </row>
    <row r="4042" spans="1:33" x14ac:dyDescent="0.25">
      <c r="A4042">
        <v>10021</v>
      </c>
      <c r="B4042" s="1">
        <v>45859</v>
      </c>
      <c r="C4042" s="2">
        <v>0.69453703703703706</v>
      </c>
      <c r="D4042">
        <v>1571</v>
      </c>
      <c r="E4042">
        <v>215</v>
      </c>
      <c r="F4042">
        <v>473</v>
      </c>
      <c r="G4042">
        <v>330</v>
      </c>
      <c r="H4042">
        <v>3</v>
      </c>
      <c r="I4042">
        <v>404</v>
      </c>
      <c r="J4042">
        <v>0</v>
      </c>
      <c r="K4042">
        <v>20.2</v>
      </c>
      <c r="L4042">
        <v>1232.2</v>
      </c>
      <c r="M4042" t="s">
        <v>18</v>
      </c>
      <c r="N4042" t="s">
        <v>23</v>
      </c>
      <c r="O4042">
        <v>57</v>
      </c>
      <c r="P4042">
        <v>2</v>
      </c>
      <c r="Q4042" t="s">
        <v>4044</v>
      </c>
      <c r="R4042">
        <v>501</v>
      </c>
      <c r="S4042" s="3">
        <v>0</v>
      </c>
      <c r="T4042" s="6">
        <v>505.00000000000011</v>
      </c>
      <c r="U4042" t="s">
        <v>6341</v>
      </c>
      <c r="V4042">
        <v>2025</v>
      </c>
      <c r="W4042" t="s">
        <v>6331</v>
      </c>
      <c r="X4042" t="str">
        <f>_xlfn.XLOOKUP(Orders_C[[#This Row],[Product_ID]],Products_C[Product_ID],Products_C[Product_Name])</f>
        <v>Rice Bowl</v>
      </c>
      <c r="Y4042" t="str">
        <f>_xlfn.XLOOKUP(Orders_C[[#This Row],[Product_ID]],Products_C[Product_ID],Products_C[Category])</f>
        <v>Beverage</v>
      </c>
      <c r="Z4042" t="str">
        <f>_xlfn.XLOOKUP(Orders_C[[#This Row],[Store_ID]],Stores_c[Store_ID],Stores_c[City])</f>
        <v>Sallyburgh</v>
      </c>
      <c r="AA4042" t="str">
        <f>_xlfn.XLOOKUP(Orders_C[[#This Row],[Customer_ID]],Customers_c[Customer_ID],Customers_c[Customer_Name])</f>
        <v>Kayla Mcintyre</v>
      </c>
      <c r="AB4042" s="6">
        <f>Orders_C[[#This Row],[Quantity]]*Orders_C[[#This Row],[Unit_Price]]*(1-Orders_C[[#This Row],[Discount %]])+Orders_C[[#This Row],[Tax]]</f>
        <v>1232.2</v>
      </c>
      <c r="AC4042" s="9">
        <f>(Orders_C[[#This Row],[Unit_Price]]*Orders_C[[#This Row],[Quantity]])-Orders_C[[#This Row],[Discount]]+Orders_C[[#This Row],[Tax]]</f>
        <v>1232.2</v>
      </c>
      <c r="AD4042" t="str">
        <f>IF(COUNTIF(Orders_C[[#All],[Customer_ID]],Orders_C[[#This Row],[Customer_ID]])&gt;1,"Repeat","New")</f>
        <v>Repeat</v>
      </c>
      <c r="AE4042" t="str" cm="1">
        <f t="array" ref="AE4042">_xlfn.XLOOKUP(Orders_C[[#This Row],[Store_ID]],Stores_c[[#All],[Store_ID]],Stores_c[[#All],[City]])</f>
        <v>Sallyburgh</v>
      </c>
      <c r="AF4042" t="str" cm="1">
        <f t="array" ref="AF4042">_xlfn.XLOOKUP(Orders_C[[#This Row],[Store_ID]],Stores_c[[#All],[Store_ID]],Stores_c[[#All],[Manager_Name]])</f>
        <v>Benjamin Mccoy</v>
      </c>
      <c r="AG4042" t="str" cm="1">
        <f t="array" ref="AG4042">_xlfn.XLOOKUP(Orders_C[[#This Row],[Store_ID]],Stores_c[[#All],[Store_ID]],Stores_c[[#All],[Store_Type]])</f>
        <v>Drive-Thru</v>
      </c>
    </row>
    <row r="4043" spans="1:33" x14ac:dyDescent="0.25">
      <c r="A4043">
        <v>10794</v>
      </c>
      <c r="B4043" s="1">
        <v>45735</v>
      </c>
      <c r="C4043" s="2">
        <v>0.75206018518518514</v>
      </c>
      <c r="D4043">
        <v>1060</v>
      </c>
      <c r="E4043">
        <v>205</v>
      </c>
      <c r="F4043">
        <v>514</v>
      </c>
      <c r="G4043">
        <v>337</v>
      </c>
      <c r="H4043">
        <v>3</v>
      </c>
      <c r="I4043">
        <v>408</v>
      </c>
      <c r="J4043">
        <v>5</v>
      </c>
      <c r="K4043">
        <v>20.399999999999999</v>
      </c>
      <c r="L4043">
        <v>1239.4000000000001</v>
      </c>
      <c r="M4043" t="s">
        <v>19</v>
      </c>
      <c r="N4043" t="s">
        <v>21</v>
      </c>
      <c r="O4043">
        <v>12</v>
      </c>
      <c r="P4043">
        <v>5</v>
      </c>
      <c r="Q4043" t="s">
        <v>4817</v>
      </c>
      <c r="R4043">
        <v>501</v>
      </c>
      <c r="S4043" s="3">
        <v>0.05</v>
      </c>
      <c r="T4043" s="6">
        <v>505.00000000000011</v>
      </c>
      <c r="U4043" t="s">
        <v>6334</v>
      </c>
      <c r="V4043">
        <v>2025</v>
      </c>
      <c r="W4043" t="s">
        <v>6333</v>
      </c>
      <c r="X4043" t="str">
        <f>_xlfn.XLOOKUP(Orders_C[[#This Row],[Product_ID]],Products_C[Product_ID],Products_C[Product_Name])</f>
        <v>Chocolate Lava Cake</v>
      </c>
      <c r="Y4043" t="str">
        <f>_xlfn.XLOOKUP(Orders_C[[#This Row],[Product_ID]],Products_C[Product_ID],Products_C[Category])</f>
        <v>Chicken</v>
      </c>
      <c r="Z4043" t="str">
        <f>_xlfn.XLOOKUP(Orders_C[[#This Row],[Store_ID]],Stores_c[Store_ID],Stores_c[City])</f>
        <v>Port Jacob</v>
      </c>
      <c r="AA4043" t="str">
        <f>_xlfn.XLOOKUP(Orders_C[[#This Row],[Customer_ID]],Customers_c[Customer_ID],Customers_c[Customer_Name])</f>
        <v>Steven Jones</v>
      </c>
      <c r="AB4043" s="6">
        <f>Orders_C[[#This Row],[Quantity]]*Orders_C[[#This Row],[Unit_Price]]*(1-Orders_C[[#This Row],[Discount %]])+Orders_C[[#This Row],[Tax]]</f>
        <v>1183.2</v>
      </c>
      <c r="AC4043" s="9">
        <f>(Orders_C[[#This Row],[Unit_Price]]*Orders_C[[#This Row],[Quantity]])-Orders_C[[#This Row],[Discount]]+Orders_C[[#This Row],[Tax]]</f>
        <v>1239.4000000000001</v>
      </c>
      <c r="AD4043" t="str">
        <f>IF(COUNTIF(Orders_C[[#All],[Customer_ID]],Orders_C[[#This Row],[Customer_ID]])&gt;1,"Repeat","New")</f>
        <v>Repeat</v>
      </c>
      <c r="AE4043" t="str" cm="1">
        <f t="array" ref="AE4043">_xlfn.XLOOKUP(Orders_C[[#This Row],[Store_ID]],Stores_c[[#All],[Store_ID]],Stores_c[[#All],[City]])</f>
        <v>Port Jacob</v>
      </c>
      <c r="AF4043" t="str" cm="1">
        <f t="array" ref="AF4043">_xlfn.XLOOKUP(Orders_C[[#This Row],[Store_ID]],Stores_c[[#All],[Store_ID]],Stores_c[[#All],[Manager_Name]])</f>
        <v>David Harris</v>
      </c>
      <c r="AG4043" t="str" cm="1">
        <f t="array" ref="AG4043">_xlfn.XLOOKUP(Orders_C[[#This Row],[Store_ID]],Stores_c[[#All],[Store_ID]],Stores_c[[#All],[Store_Type]])</f>
        <v>Mall</v>
      </c>
    </row>
    <row r="4044" spans="1:33" x14ac:dyDescent="0.25">
      <c r="A4044">
        <v>6282</v>
      </c>
      <c r="B4044" s="1">
        <v>45989</v>
      </c>
      <c r="C4044" s="2">
        <v>0.24096064814814816</v>
      </c>
      <c r="D4044">
        <v>1985</v>
      </c>
      <c r="E4044">
        <v>223</v>
      </c>
      <c r="F4044">
        <v>522</v>
      </c>
      <c r="G4044">
        <v>325</v>
      </c>
      <c r="H4044">
        <v>3</v>
      </c>
      <c r="I4044">
        <v>417</v>
      </c>
      <c r="J4044">
        <v>15</v>
      </c>
      <c r="K4044">
        <v>20.85</v>
      </c>
      <c r="L4044">
        <v>1256.8499999999999</v>
      </c>
      <c r="M4044" t="s">
        <v>19</v>
      </c>
      <c r="N4044" t="s">
        <v>22</v>
      </c>
      <c r="O4044">
        <v>25</v>
      </c>
      <c r="P4044">
        <v>3</v>
      </c>
      <c r="Q4044" t="s">
        <v>305</v>
      </c>
      <c r="R4044">
        <v>510</v>
      </c>
      <c r="S4044" s="3">
        <v>0.15</v>
      </c>
      <c r="T4044" s="6">
        <v>506.24999999999989</v>
      </c>
      <c r="U4044" t="s">
        <v>6336</v>
      </c>
      <c r="V4044">
        <v>2025</v>
      </c>
      <c r="W4044" t="s">
        <v>6329</v>
      </c>
      <c r="X4044" t="str">
        <f>_xlfn.XLOOKUP(Orders_C[[#This Row],[Product_ID]],Products_C[Product_ID],Products_C[Product_Name])</f>
        <v>Veg Burger</v>
      </c>
      <c r="Y4044" t="str">
        <f>_xlfn.XLOOKUP(Orders_C[[#This Row],[Product_ID]],Products_C[Product_ID],Products_C[Category])</f>
        <v>Chicken</v>
      </c>
      <c r="Z4044" t="str">
        <f>_xlfn.XLOOKUP(Orders_C[[#This Row],[Store_ID]],Stores_c[Store_ID],Stores_c[City])</f>
        <v>Chambershaven</v>
      </c>
      <c r="AA4044" t="str">
        <f>_xlfn.XLOOKUP(Orders_C[[#This Row],[Customer_ID]],Customers_c[Customer_ID],Customers_c[Customer_Name])</f>
        <v>Dr. Christina Lewis DDS</v>
      </c>
      <c r="AB4044" s="6">
        <f>Orders_C[[#This Row],[Quantity]]*Orders_C[[#This Row],[Unit_Price]]*(1-Orders_C[[#This Row],[Discount %]])+Orders_C[[#This Row],[Tax]]</f>
        <v>1084.1999999999998</v>
      </c>
      <c r="AC4044" s="9">
        <f>(Orders_C[[#This Row],[Unit_Price]]*Orders_C[[#This Row],[Quantity]])-Orders_C[[#This Row],[Discount]]+Orders_C[[#This Row],[Tax]]</f>
        <v>1256.8499999999999</v>
      </c>
      <c r="AD4044" t="str">
        <f>IF(COUNTIF(Orders_C[[#All],[Customer_ID]],Orders_C[[#This Row],[Customer_ID]])&gt;1,"Repeat","New")</f>
        <v>Repeat</v>
      </c>
      <c r="AE4044" t="str" cm="1">
        <f t="array" ref="AE4044">_xlfn.XLOOKUP(Orders_C[[#This Row],[Store_ID]],Stores_c[[#All],[Store_ID]],Stores_c[[#All],[City]])</f>
        <v>Chambershaven</v>
      </c>
      <c r="AF4044" t="str" cm="1">
        <f t="array" ref="AF4044">_xlfn.XLOOKUP(Orders_C[[#This Row],[Store_ID]],Stores_c[[#All],[Store_ID]],Stores_c[[#All],[Manager_Name]])</f>
        <v>Virginia Webster</v>
      </c>
      <c r="AG4044" t="str" cm="1">
        <f t="array" ref="AG4044">_xlfn.XLOOKUP(Orders_C[[#This Row],[Store_ID]],Stores_c[[#All],[Store_ID]],Stores_c[[#All],[Store_Type]])</f>
        <v>Street</v>
      </c>
    </row>
    <row r="4045" spans="1:33" x14ac:dyDescent="0.25">
      <c r="A4045">
        <v>7859</v>
      </c>
      <c r="B4045" s="1">
        <v>45793</v>
      </c>
      <c r="C4045" s="2">
        <v>0.45105324074074077</v>
      </c>
      <c r="D4045">
        <v>1894</v>
      </c>
      <c r="E4045">
        <v>201</v>
      </c>
      <c r="F4045">
        <v>415</v>
      </c>
      <c r="G4045">
        <v>333</v>
      </c>
      <c r="H4045">
        <v>3</v>
      </c>
      <c r="I4045">
        <v>417</v>
      </c>
      <c r="J4045">
        <v>15</v>
      </c>
      <c r="K4045">
        <v>20.85</v>
      </c>
      <c r="L4045">
        <v>1256.8499999999999</v>
      </c>
      <c r="M4045" t="s">
        <v>19</v>
      </c>
      <c r="N4045" t="s">
        <v>22</v>
      </c>
      <c r="O4045">
        <v>49</v>
      </c>
      <c r="P4045">
        <v>1</v>
      </c>
      <c r="Q4045" t="s">
        <v>1882</v>
      </c>
      <c r="R4045">
        <v>506</v>
      </c>
      <c r="S4045" s="3">
        <v>0.15</v>
      </c>
      <c r="T4045" s="6">
        <v>506.24999999999989</v>
      </c>
      <c r="U4045" t="s">
        <v>6339</v>
      </c>
      <c r="V4045">
        <v>2025</v>
      </c>
      <c r="W4045" t="s">
        <v>6331</v>
      </c>
      <c r="X4045" t="str">
        <f>_xlfn.XLOOKUP(Orders_C[[#This Row],[Product_ID]],Products_C[Product_ID],Products_C[Product_Name])</f>
        <v>Chicken Wings</v>
      </c>
      <c r="Y4045" t="str">
        <f>_xlfn.XLOOKUP(Orders_C[[#This Row],[Product_ID]],Products_C[Product_ID],Products_C[Category])</f>
        <v>Burger</v>
      </c>
      <c r="Z4045" t="str">
        <f>_xlfn.XLOOKUP(Orders_C[[#This Row],[Store_ID]],Stores_c[Store_ID],Stores_c[City])</f>
        <v>Lake Nicholasburgh</v>
      </c>
      <c r="AA4045" t="str">
        <f>_xlfn.XLOOKUP(Orders_C[[#This Row],[Customer_ID]],Customers_c[Customer_ID],Customers_c[Customer_Name])</f>
        <v>Curtis Shah</v>
      </c>
      <c r="AB4045" s="6">
        <f>Orders_C[[#This Row],[Quantity]]*Orders_C[[#This Row],[Unit_Price]]*(1-Orders_C[[#This Row],[Discount %]])+Orders_C[[#This Row],[Tax]]</f>
        <v>1084.1999999999998</v>
      </c>
      <c r="AC4045" s="9">
        <f>(Orders_C[[#This Row],[Unit_Price]]*Orders_C[[#This Row],[Quantity]])-Orders_C[[#This Row],[Discount]]+Orders_C[[#This Row],[Tax]]</f>
        <v>1256.8499999999999</v>
      </c>
      <c r="AD4045" t="str">
        <f>IF(COUNTIF(Orders_C[[#All],[Customer_ID]],Orders_C[[#This Row],[Customer_ID]])&gt;1,"Repeat","New")</f>
        <v>Repeat</v>
      </c>
      <c r="AE4045" t="str" cm="1">
        <f t="array" ref="AE4045">_xlfn.XLOOKUP(Orders_C[[#This Row],[Store_ID]],Stores_c[[#All],[Store_ID]],Stores_c[[#All],[City]])</f>
        <v>Lake Nicholasburgh</v>
      </c>
      <c r="AF4045" t="str" cm="1">
        <f t="array" ref="AF4045">_xlfn.XLOOKUP(Orders_C[[#This Row],[Store_ID]],Stores_c[[#All],[Store_ID]],Stores_c[[#All],[Manager_Name]])</f>
        <v>Maurice Garcia</v>
      </c>
      <c r="AG4045" t="str" cm="1">
        <f t="array" ref="AG4045">_xlfn.XLOOKUP(Orders_C[[#This Row],[Store_ID]],Stores_c[[#All],[Store_ID]],Stores_c[[#All],[Store_Type]])</f>
        <v>Mall</v>
      </c>
    </row>
    <row r="4046" spans="1:33" x14ac:dyDescent="0.25">
      <c r="A4046">
        <v>6213</v>
      </c>
      <c r="B4046" s="1">
        <v>45980</v>
      </c>
      <c r="C4046" s="2">
        <v>0.69905092592592588</v>
      </c>
      <c r="D4046">
        <v>1551</v>
      </c>
      <c r="E4046">
        <v>221</v>
      </c>
      <c r="F4046">
        <v>414</v>
      </c>
      <c r="G4046">
        <v>318</v>
      </c>
      <c r="H4046">
        <v>3</v>
      </c>
      <c r="I4046">
        <v>413</v>
      </c>
      <c r="J4046">
        <v>10</v>
      </c>
      <c r="K4046">
        <v>20.65</v>
      </c>
      <c r="L4046">
        <v>1249.6500000000001</v>
      </c>
      <c r="M4046" t="s">
        <v>18</v>
      </c>
      <c r="N4046" t="s">
        <v>22</v>
      </c>
      <c r="O4046">
        <v>56</v>
      </c>
      <c r="P4046">
        <v>5</v>
      </c>
      <c r="Q4046" t="s">
        <v>236</v>
      </c>
      <c r="R4046">
        <v>503</v>
      </c>
      <c r="S4046" s="3">
        <v>0.1</v>
      </c>
      <c r="T4046" s="6">
        <v>506.25000000000011</v>
      </c>
      <c r="U4046" t="s">
        <v>6336</v>
      </c>
      <c r="V4046">
        <v>2025</v>
      </c>
      <c r="W4046" t="s">
        <v>6331</v>
      </c>
      <c r="X4046" t="str">
        <f>_xlfn.XLOOKUP(Orders_C[[#This Row],[Product_ID]],Products_C[Product_ID],Products_C[Product_Name])</f>
        <v>Pepsi</v>
      </c>
      <c r="Y4046" t="str">
        <f>_xlfn.XLOOKUP(Orders_C[[#This Row],[Product_ID]],Products_C[Product_ID],Products_C[Category])</f>
        <v>Burger</v>
      </c>
      <c r="Z4046" t="str">
        <f>_xlfn.XLOOKUP(Orders_C[[#This Row],[Store_ID]],Stores_c[Store_ID],Stores_c[City])</f>
        <v>Port Barbarabury</v>
      </c>
      <c r="AA4046" t="str">
        <f>_xlfn.XLOOKUP(Orders_C[[#This Row],[Customer_ID]],Customers_c[Customer_ID],Customers_c[Customer_Name])</f>
        <v>Bradley Johnson</v>
      </c>
      <c r="AB4046" s="6">
        <f>Orders_C[[#This Row],[Quantity]]*Orders_C[[#This Row],[Unit_Price]]*(1-Orders_C[[#This Row],[Discount %]])+Orders_C[[#This Row],[Tax]]</f>
        <v>1135.7500000000002</v>
      </c>
      <c r="AC4046" s="9">
        <f>(Orders_C[[#This Row],[Unit_Price]]*Orders_C[[#This Row],[Quantity]])-Orders_C[[#This Row],[Discount]]+Orders_C[[#This Row],[Tax]]</f>
        <v>1249.6500000000001</v>
      </c>
      <c r="AD4046" t="str">
        <f>IF(COUNTIF(Orders_C[[#All],[Customer_ID]],Orders_C[[#This Row],[Customer_ID]])&gt;1,"Repeat","New")</f>
        <v>Repeat</v>
      </c>
      <c r="AE4046" t="str" cm="1">
        <f t="array" ref="AE4046">_xlfn.XLOOKUP(Orders_C[[#This Row],[Store_ID]],Stores_c[[#All],[Store_ID]],Stores_c[[#All],[City]])</f>
        <v>Port Barbarabury</v>
      </c>
      <c r="AF4046" t="str" cm="1">
        <f t="array" ref="AF4046">_xlfn.XLOOKUP(Orders_C[[#This Row],[Store_ID]],Stores_c[[#All],[Store_ID]],Stores_c[[#All],[Manager_Name]])</f>
        <v>Edward Nguyen</v>
      </c>
      <c r="AG4046" t="str" cm="1">
        <f t="array" ref="AG4046">_xlfn.XLOOKUP(Orders_C[[#This Row],[Store_ID]],Stores_c[[#All],[Store_ID]],Stores_c[[#All],[Store_Type]])</f>
        <v>Street</v>
      </c>
    </row>
    <row r="4047" spans="1:33" x14ac:dyDescent="0.25">
      <c r="A4047">
        <v>7722</v>
      </c>
      <c r="B4047" s="1">
        <v>45927</v>
      </c>
      <c r="C4047" s="2">
        <v>0.95768518518518519</v>
      </c>
      <c r="D4047">
        <v>1923</v>
      </c>
      <c r="E4047">
        <v>224</v>
      </c>
      <c r="F4047">
        <v>535</v>
      </c>
      <c r="G4047">
        <v>301</v>
      </c>
      <c r="H4047">
        <v>4</v>
      </c>
      <c r="I4047">
        <v>316</v>
      </c>
      <c r="J4047">
        <v>15</v>
      </c>
      <c r="K4047">
        <v>15.8</v>
      </c>
      <c r="L4047">
        <v>1264.8</v>
      </c>
      <c r="M4047" t="s">
        <v>20</v>
      </c>
      <c r="N4047" t="s">
        <v>23</v>
      </c>
      <c r="O4047">
        <v>37</v>
      </c>
      <c r="P4047">
        <v>2</v>
      </c>
      <c r="Q4047" t="s">
        <v>1745</v>
      </c>
      <c r="R4047">
        <v>510</v>
      </c>
      <c r="S4047" s="3">
        <v>0.15</v>
      </c>
      <c r="T4047" s="6">
        <v>506.4</v>
      </c>
      <c r="U4047" t="s">
        <v>6335</v>
      </c>
      <c r="V4047">
        <v>2025</v>
      </c>
      <c r="W4047" t="s">
        <v>6329</v>
      </c>
      <c r="X4047" t="str">
        <f>_xlfn.XLOOKUP(Orders_C[[#This Row],[Product_ID]],Products_C[Product_ID],Products_C[Product_Name])</f>
        <v>Krushers</v>
      </c>
      <c r="Y4047" t="str">
        <f>_xlfn.XLOOKUP(Orders_C[[#This Row],[Product_ID]],Products_C[Product_ID],Products_C[Category])</f>
        <v>Burger</v>
      </c>
      <c r="Z4047" t="str">
        <f>_xlfn.XLOOKUP(Orders_C[[#This Row],[Store_ID]],Stores_c[Store_ID],Stores_c[City])</f>
        <v>Valdezton</v>
      </c>
      <c r="AA4047" t="str">
        <f>_xlfn.XLOOKUP(Orders_C[[#This Row],[Customer_ID]],Customers_c[Customer_ID],Customers_c[Customer_Name])</f>
        <v>Kevin Brooks</v>
      </c>
      <c r="AB4047" s="6">
        <f>Orders_C[[#This Row],[Quantity]]*Orders_C[[#This Row],[Unit_Price]]*(1-Orders_C[[#This Row],[Discount %]])+Orders_C[[#This Row],[Tax]]</f>
        <v>1090.1999999999998</v>
      </c>
      <c r="AC4047" s="9">
        <f>(Orders_C[[#This Row],[Unit_Price]]*Orders_C[[#This Row],[Quantity]])-Orders_C[[#This Row],[Discount]]+Orders_C[[#This Row],[Tax]]</f>
        <v>1264.8</v>
      </c>
      <c r="AD4047" t="str">
        <f>IF(COUNTIF(Orders_C[[#All],[Customer_ID]],Orders_C[[#This Row],[Customer_ID]])&gt;1,"Repeat","New")</f>
        <v>Repeat</v>
      </c>
      <c r="AE4047" t="str" cm="1">
        <f t="array" ref="AE4047">_xlfn.XLOOKUP(Orders_C[[#This Row],[Store_ID]],Stores_c[[#All],[Store_ID]],Stores_c[[#All],[City]])</f>
        <v>Valdezton</v>
      </c>
      <c r="AF4047" t="str" cm="1">
        <f t="array" ref="AF4047">_xlfn.XLOOKUP(Orders_C[[#This Row],[Store_ID]],Stores_c[[#All],[Store_ID]],Stores_c[[#All],[Manager_Name]])</f>
        <v>John Rodriguez</v>
      </c>
      <c r="AG4047" t="str" cm="1">
        <f t="array" ref="AG4047">_xlfn.XLOOKUP(Orders_C[[#This Row],[Store_ID]],Stores_c[[#All],[Store_ID]],Stores_c[[#All],[Store_Type]])</f>
        <v>Street</v>
      </c>
    </row>
    <row r="4048" spans="1:33" x14ac:dyDescent="0.25">
      <c r="A4048">
        <v>9710</v>
      </c>
      <c r="B4048" s="1">
        <v>46011</v>
      </c>
      <c r="C4048" s="2">
        <v>0.75983796296296291</v>
      </c>
      <c r="D4048">
        <v>1716</v>
      </c>
      <c r="E4048">
        <v>203</v>
      </c>
      <c r="F4048">
        <v>532</v>
      </c>
      <c r="G4048">
        <v>317</v>
      </c>
      <c r="H4048">
        <v>4</v>
      </c>
      <c r="I4048">
        <v>310</v>
      </c>
      <c r="J4048">
        <v>5</v>
      </c>
      <c r="K4048">
        <v>15.5</v>
      </c>
      <c r="L4048">
        <v>1250.5</v>
      </c>
      <c r="M4048" t="s">
        <v>19</v>
      </c>
      <c r="N4048" t="s">
        <v>23</v>
      </c>
      <c r="O4048">
        <v>37</v>
      </c>
      <c r="P4048">
        <v>4</v>
      </c>
      <c r="Q4048" t="s">
        <v>3733</v>
      </c>
      <c r="R4048">
        <v>503</v>
      </c>
      <c r="S4048" s="3">
        <v>0.05</v>
      </c>
      <c r="T4048" s="6">
        <v>506.5</v>
      </c>
      <c r="U4048" t="s">
        <v>6328</v>
      </c>
      <c r="V4048">
        <v>2025</v>
      </c>
      <c r="W4048" t="s">
        <v>6329</v>
      </c>
      <c r="X4048" t="str">
        <f>_xlfn.XLOOKUP(Orders_C[[#This Row],[Product_ID]],Products_C[Product_ID],Products_C[Product_Name])</f>
        <v>Popcorn Chicken</v>
      </c>
      <c r="Y4048" t="str">
        <f>_xlfn.XLOOKUP(Orders_C[[#This Row],[Product_ID]],Products_C[Product_ID],Products_C[Category])</f>
        <v>Dessert</v>
      </c>
      <c r="Z4048" t="str">
        <f>_xlfn.XLOOKUP(Orders_C[[#This Row],[Store_ID]],Stores_c[Store_ID],Stores_c[City])</f>
        <v>Lake Williammouth</v>
      </c>
      <c r="AA4048" t="str">
        <f>_xlfn.XLOOKUP(Orders_C[[#This Row],[Customer_ID]],Customers_c[Customer_ID],Customers_c[Customer_Name])</f>
        <v>Nathan Rodgers</v>
      </c>
      <c r="AB4048" s="6">
        <f>Orders_C[[#This Row],[Quantity]]*Orders_C[[#This Row],[Unit_Price]]*(1-Orders_C[[#This Row],[Discount %]])+Orders_C[[#This Row],[Tax]]</f>
        <v>1193.5</v>
      </c>
      <c r="AC4048" s="9">
        <f>(Orders_C[[#This Row],[Unit_Price]]*Orders_C[[#This Row],[Quantity]])-Orders_C[[#This Row],[Discount]]+Orders_C[[#This Row],[Tax]]</f>
        <v>1250.5</v>
      </c>
      <c r="AD4048" t="str">
        <f>IF(COUNTIF(Orders_C[[#All],[Customer_ID]],Orders_C[[#This Row],[Customer_ID]])&gt;1,"Repeat","New")</f>
        <v>Repeat</v>
      </c>
      <c r="AE4048" t="str" cm="1">
        <f t="array" ref="AE4048">_xlfn.XLOOKUP(Orders_C[[#This Row],[Store_ID]],Stores_c[[#All],[Store_ID]],Stores_c[[#All],[City]])</f>
        <v>Lake Williammouth</v>
      </c>
      <c r="AF4048" t="str" cm="1">
        <f t="array" ref="AF4048">_xlfn.XLOOKUP(Orders_C[[#This Row],[Store_ID]],Stores_c[[#All],[Store_ID]],Stores_c[[#All],[Manager_Name]])</f>
        <v>Stephanie Dominguez</v>
      </c>
      <c r="AG4048" t="str" cm="1">
        <f t="array" ref="AG4048">_xlfn.XLOOKUP(Orders_C[[#This Row],[Store_ID]],Stores_c[[#All],[Store_ID]],Stores_c[[#All],[Store_Type]])</f>
        <v>Drive-Thru</v>
      </c>
    </row>
    <row r="4049" spans="1:33" x14ac:dyDescent="0.25">
      <c r="A4049">
        <v>6609</v>
      </c>
      <c r="B4049" s="1">
        <v>45802</v>
      </c>
      <c r="C4049" s="2">
        <v>0.25262731481481482</v>
      </c>
      <c r="D4049">
        <v>1267</v>
      </c>
      <c r="E4049">
        <v>215</v>
      </c>
      <c r="F4049">
        <v>531</v>
      </c>
      <c r="G4049">
        <v>338</v>
      </c>
      <c r="H4049">
        <v>4</v>
      </c>
      <c r="I4049">
        <v>307</v>
      </c>
      <c r="J4049">
        <v>0</v>
      </c>
      <c r="K4049">
        <v>15.35</v>
      </c>
      <c r="L4049">
        <v>1243.3499999999999</v>
      </c>
      <c r="M4049" t="s">
        <v>18</v>
      </c>
      <c r="N4049" t="s">
        <v>22</v>
      </c>
      <c r="O4049">
        <v>44</v>
      </c>
      <c r="P4049">
        <v>4</v>
      </c>
      <c r="Q4049" t="s">
        <v>632</v>
      </c>
      <c r="R4049">
        <v>510</v>
      </c>
      <c r="S4049" s="3">
        <v>0</v>
      </c>
      <c r="T4049" s="6">
        <v>506.54999999999995</v>
      </c>
      <c r="U4049" t="s">
        <v>6339</v>
      </c>
      <c r="V4049">
        <v>2025</v>
      </c>
      <c r="W4049" t="s">
        <v>6331</v>
      </c>
      <c r="X4049" t="str">
        <f>_xlfn.XLOOKUP(Orders_C[[#This Row],[Product_ID]],Products_C[Product_ID],Products_C[Product_Name])</f>
        <v>Chicken Wings</v>
      </c>
      <c r="Y4049" t="str">
        <f>_xlfn.XLOOKUP(Orders_C[[#This Row],[Product_ID]],Products_C[Product_ID],Products_C[Category])</f>
        <v>Burger</v>
      </c>
      <c r="Z4049" t="str">
        <f>_xlfn.XLOOKUP(Orders_C[[#This Row],[Store_ID]],Stores_c[Store_ID],Stores_c[City])</f>
        <v>Sallyburgh</v>
      </c>
      <c r="AA4049" t="str">
        <f>_xlfn.XLOOKUP(Orders_C[[#This Row],[Customer_ID]],Customers_c[Customer_ID],Customers_c[Customer_Name])</f>
        <v>Adrian Wood</v>
      </c>
      <c r="AB4049" s="6">
        <f>Orders_C[[#This Row],[Quantity]]*Orders_C[[#This Row],[Unit_Price]]*(1-Orders_C[[#This Row],[Discount %]])+Orders_C[[#This Row],[Tax]]</f>
        <v>1243.3499999999999</v>
      </c>
      <c r="AC4049" s="9">
        <f>(Orders_C[[#This Row],[Unit_Price]]*Orders_C[[#This Row],[Quantity]])-Orders_C[[#This Row],[Discount]]+Orders_C[[#This Row],[Tax]]</f>
        <v>1243.3499999999999</v>
      </c>
      <c r="AD4049" t="str">
        <f>IF(COUNTIF(Orders_C[[#All],[Customer_ID]],Orders_C[[#This Row],[Customer_ID]])&gt;1,"Repeat","New")</f>
        <v>Repeat</v>
      </c>
      <c r="AE4049" t="str" cm="1">
        <f t="array" ref="AE4049">_xlfn.XLOOKUP(Orders_C[[#This Row],[Store_ID]],Stores_c[[#All],[Store_ID]],Stores_c[[#All],[City]])</f>
        <v>Sallyburgh</v>
      </c>
      <c r="AF4049" t="str" cm="1">
        <f t="array" ref="AF4049">_xlfn.XLOOKUP(Orders_C[[#This Row],[Store_ID]],Stores_c[[#All],[Store_ID]],Stores_c[[#All],[Manager_Name]])</f>
        <v>Benjamin Mccoy</v>
      </c>
      <c r="AG4049" t="str" cm="1">
        <f t="array" ref="AG4049">_xlfn.XLOOKUP(Orders_C[[#This Row],[Store_ID]],Stores_c[[#All],[Store_ID]],Stores_c[[#All],[Store_Type]])</f>
        <v>Drive-Thru</v>
      </c>
    </row>
    <row r="4050" spans="1:33" x14ac:dyDescent="0.25">
      <c r="A4050">
        <v>8752</v>
      </c>
      <c r="B4050" s="1">
        <v>45839</v>
      </c>
      <c r="C4050" s="2">
        <v>0.42357638888888888</v>
      </c>
      <c r="D4050">
        <v>1116</v>
      </c>
      <c r="E4050">
        <v>209</v>
      </c>
      <c r="F4050">
        <v>531</v>
      </c>
      <c r="G4050">
        <v>320</v>
      </c>
      <c r="H4050">
        <v>4</v>
      </c>
      <c r="I4050">
        <v>307</v>
      </c>
      <c r="J4050">
        <v>0</v>
      </c>
      <c r="K4050">
        <v>15.35</v>
      </c>
      <c r="L4050">
        <v>1243.3499999999999</v>
      </c>
      <c r="M4050" t="s">
        <v>20</v>
      </c>
      <c r="N4050" t="s">
        <v>21</v>
      </c>
      <c r="O4050">
        <v>31</v>
      </c>
      <c r="P4050">
        <v>2</v>
      </c>
      <c r="Q4050" t="s">
        <v>2775</v>
      </c>
      <c r="R4050">
        <v>507</v>
      </c>
      <c r="S4050" s="3">
        <v>0</v>
      </c>
      <c r="T4050" s="6">
        <v>506.54999999999995</v>
      </c>
      <c r="U4050" t="s">
        <v>6341</v>
      </c>
      <c r="V4050">
        <v>2025</v>
      </c>
      <c r="W4050" t="s">
        <v>6329</v>
      </c>
      <c r="X4050" t="str">
        <f>_xlfn.XLOOKUP(Orders_C[[#This Row],[Product_ID]],Products_C[Product_ID],Products_C[Product_Name])</f>
        <v>Rice Bowl</v>
      </c>
      <c r="Y4050" t="str">
        <f>_xlfn.XLOOKUP(Orders_C[[#This Row],[Product_ID]],Products_C[Product_ID],Products_C[Category])</f>
        <v>Beverage</v>
      </c>
      <c r="Z4050" t="str">
        <f>_xlfn.XLOOKUP(Orders_C[[#This Row],[Store_ID]],Stores_c[Store_ID],Stores_c[City])</f>
        <v>Reidberg</v>
      </c>
      <c r="AA4050" t="str">
        <f>_xlfn.XLOOKUP(Orders_C[[#This Row],[Customer_ID]],Customers_c[Customer_ID],Customers_c[Customer_Name])</f>
        <v>Melissa Garrett</v>
      </c>
      <c r="AB4050" s="6">
        <f>Orders_C[[#This Row],[Quantity]]*Orders_C[[#This Row],[Unit_Price]]*(1-Orders_C[[#This Row],[Discount %]])+Orders_C[[#This Row],[Tax]]</f>
        <v>1243.3499999999999</v>
      </c>
      <c r="AC4050" s="9">
        <f>(Orders_C[[#This Row],[Unit_Price]]*Orders_C[[#This Row],[Quantity]])-Orders_C[[#This Row],[Discount]]+Orders_C[[#This Row],[Tax]]</f>
        <v>1243.3499999999999</v>
      </c>
      <c r="AD4050" t="str">
        <f>IF(COUNTIF(Orders_C[[#All],[Customer_ID]],Orders_C[[#This Row],[Customer_ID]])&gt;1,"Repeat","New")</f>
        <v>Repeat</v>
      </c>
      <c r="AE4050" t="str" cm="1">
        <f t="array" ref="AE4050">_xlfn.XLOOKUP(Orders_C[[#This Row],[Store_ID]],Stores_c[[#All],[Store_ID]],Stores_c[[#All],[City]])</f>
        <v>Reidberg</v>
      </c>
      <c r="AF4050" t="str" cm="1">
        <f t="array" ref="AF4050">_xlfn.XLOOKUP(Orders_C[[#This Row],[Store_ID]],Stores_c[[#All],[Store_ID]],Stores_c[[#All],[Manager_Name]])</f>
        <v>Jeffrey Horn</v>
      </c>
      <c r="AG4050" t="str" cm="1">
        <f t="array" ref="AG4050">_xlfn.XLOOKUP(Orders_C[[#This Row],[Store_ID]],Stores_c[[#All],[Store_ID]],Stores_c[[#All],[Store_Type]])</f>
        <v>Drive-Thru</v>
      </c>
    </row>
    <row r="4051" spans="1:33" x14ac:dyDescent="0.25">
      <c r="A4051">
        <v>6528</v>
      </c>
      <c r="B4051" s="1">
        <v>45836</v>
      </c>
      <c r="C4051" s="2">
        <v>0.22630787037037037</v>
      </c>
      <c r="D4051">
        <v>1273</v>
      </c>
      <c r="E4051">
        <v>215</v>
      </c>
      <c r="F4051">
        <v>512</v>
      </c>
      <c r="G4051">
        <v>338</v>
      </c>
      <c r="H4051">
        <v>3</v>
      </c>
      <c r="I4051">
        <v>406</v>
      </c>
      <c r="J4051">
        <v>0</v>
      </c>
      <c r="K4051">
        <v>20.3</v>
      </c>
      <c r="L4051">
        <v>1238.3</v>
      </c>
      <c r="M4051" t="s">
        <v>19</v>
      </c>
      <c r="N4051" t="s">
        <v>23</v>
      </c>
      <c r="O4051">
        <v>43</v>
      </c>
      <c r="P4051">
        <v>5</v>
      </c>
      <c r="Q4051" t="s">
        <v>551</v>
      </c>
      <c r="R4051">
        <v>507</v>
      </c>
      <c r="S4051" s="3">
        <v>0</v>
      </c>
      <c r="T4051" s="6">
        <v>507.5</v>
      </c>
      <c r="U4051" t="s">
        <v>6340</v>
      </c>
      <c r="V4051">
        <v>2025</v>
      </c>
      <c r="W4051" t="s">
        <v>6331</v>
      </c>
      <c r="X4051" t="str">
        <f>_xlfn.XLOOKUP(Orders_C[[#This Row],[Product_ID]],Products_C[Product_ID],Products_C[Product_Name])</f>
        <v>Chicken Wings</v>
      </c>
      <c r="Y4051" t="str">
        <f>_xlfn.XLOOKUP(Orders_C[[#This Row],[Product_ID]],Products_C[Product_ID],Products_C[Category])</f>
        <v>Burger</v>
      </c>
      <c r="Z4051" t="str">
        <f>_xlfn.XLOOKUP(Orders_C[[#This Row],[Store_ID]],Stores_c[Store_ID],Stores_c[City])</f>
        <v>Sallyburgh</v>
      </c>
      <c r="AA4051" t="str">
        <f>_xlfn.XLOOKUP(Orders_C[[#This Row],[Customer_ID]],Customers_c[Customer_ID],Customers_c[Customer_Name])</f>
        <v>Christine Jordan</v>
      </c>
      <c r="AB4051" s="6">
        <f>Orders_C[[#This Row],[Quantity]]*Orders_C[[#This Row],[Unit_Price]]*(1-Orders_C[[#This Row],[Discount %]])+Orders_C[[#This Row],[Tax]]</f>
        <v>1238.3</v>
      </c>
      <c r="AC4051" s="9">
        <f>(Orders_C[[#This Row],[Unit_Price]]*Orders_C[[#This Row],[Quantity]])-Orders_C[[#This Row],[Discount]]+Orders_C[[#This Row],[Tax]]</f>
        <v>1238.3</v>
      </c>
      <c r="AD4051" t="str">
        <f>IF(COUNTIF(Orders_C[[#All],[Customer_ID]],Orders_C[[#This Row],[Customer_ID]])&gt;1,"Repeat","New")</f>
        <v>Repeat</v>
      </c>
      <c r="AE4051" t="str" cm="1">
        <f t="array" ref="AE4051">_xlfn.XLOOKUP(Orders_C[[#This Row],[Store_ID]],Stores_c[[#All],[Store_ID]],Stores_c[[#All],[City]])</f>
        <v>Sallyburgh</v>
      </c>
      <c r="AF4051" t="str" cm="1">
        <f t="array" ref="AF4051">_xlfn.XLOOKUP(Orders_C[[#This Row],[Store_ID]],Stores_c[[#All],[Store_ID]],Stores_c[[#All],[Manager_Name]])</f>
        <v>Benjamin Mccoy</v>
      </c>
      <c r="AG4051" t="str" cm="1">
        <f t="array" ref="AG4051">_xlfn.XLOOKUP(Orders_C[[#This Row],[Store_ID]],Stores_c[[#All],[Store_ID]],Stores_c[[#All],[Store_Type]])</f>
        <v>Drive-Thru</v>
      </c>
    </row>
    <row r="4052" spans="1:33" x14ac:dyDescent="0.25">
      <c r="A4052">
        <v>8379</v>
      </c>
      <c r="B4052" s="1">
        <v>45740</v>
      </c>
      <c r="C4052" s="2">
        <v>0.34217592592592594</v>
      </c>
      <c r="D4052">
        <v>1521</v>
      </c>
      <c r="E4052">
        <v>225</v>
      </c>
      <c r="F4052">
        <v>439</v>
      </c>
      <c r="G4052">
        <v>311</v>
      </c>
      <c r="H4052">
        <v>3</v>
      </c>
      <c r="I4052">
        <v>418</v>
      </c>
      <c r="J4052">
        <v>15</v>
      </c>
      <c r="K4052">
        <v>20.9</v>
      </c>
      <c r="L4052">
        <v>1259.9000000000001</v>
      </c>
      <c r="M4052" t="s">
        <v>18</v>
      </c>
      <c r="N4052" t="s">
        <v>22</v>
      </c>
      <c r="O4052">
        <v>51</v>
      </c>
      <c r="P4052">
        <v>5</v>
      </c>
      <c r="Q4052" t="s">
        <v>2402</v>
      </c>
      <c r="R4052">
        <v>503</v>
      </c>
      <c r="S4052" s="3">
        <v>0.15</v>
      </c>
      <c r="T4052" s="6">
        <v>507.50000000000011</v>
      </c>
      <c r="U4052" t="s">
        <v>6334</v>
      </c>
      <c r="V4052">
        <v>2025</v>
      </c>
      <c r="W4052" t="s">
        <v>6331</v>
      </c>
      <c r="X4052" t="str">
        <f>_xlfn.XLOOKUP(Orders_C[[#This Row],[Product_ID]],Products_C[Product_ID],Products_C[Product_Name])</f>
        <v>Pepsi</v>
      </c>
      <c r="Y4052" t="str">
        <f>_xlfn.XLOOKUP(Orders_C[[#This Row],[Product_ID]],Products_C[Product_ID],Products_C[Category])</f>
        <v>Dessert</v>
      </c>
      <c r="Z4052" t="str">
        <f>_xlfn.XLOOKUP(Orders_C[[#This Row],[Store_ID]],Stores_c[Store_ID],Stores_c[City])</f>
        <v>South Peter</v>
      </c>
      <c r="AA4052" t="str">
        <f>_xlfn.XLOOKUP(Orders_C[[#This Row],[Customer_ID]],Customers_c[Customer_ID],Customers_c[Customer_Name])</f>
        <v>Eric Potter</v>
      </c>
      <c r="AB4052" s="6">
        <f>Orders_C[[#This Row],[Quantity]]*Orders_C[[#This Row],[Unit_Price]]*(1-Orders_C[[#This Row],[Discount %]])+Orders_C[[#This Row],[Tax]]</f>
        <v>1086.8</v>
      </c>
      <c r="AC4052" s="9">
        <f>(Orders_C[[#This Row],[Unit_Price]]*Orders_C[[#This Row],[Quantity]])-Orders_C[[#This Row],[Discount]]+Orders_C[[#This Row],[Tax]]</f>
        <v>1259.9000000000001</v>
      </c>
      <c r="AD4052" t="str">
        <f>IF(COUNTIF(Orders_C[[#All],[Customer_ID]],Orders_C[[#This Row],[Customer_ID]])&gt;1,"Repeat","New")</f>
        <v>Repeat</v>
      </c>
      <c r="AE4052" t="str" cm="1">
        <f t="array" ref="AE4052">_xlfn.XLOOKUP(Orders_C[[#This Row],[Store_ID]],Stores_c[[#All],[Store_ID]],Stores_c[[#All],[City]])</f>
        <v>South Peter</v>
      </c>
      <c r="AF4052" t="str" cm="1">
        <f t="array" ref="AF4052">_xlfn.XLOOKUP(Orders_C[[#This Row],[Store_ID]],Stores_c[[#All],[Store_ID]],Stores_c[[#All],[Manager_Name]])</f>
        <v>Gregory Lambert</v>
      </c>
      <c r="AG4052" t="str" cm="1">
        <f t="array" ref="AG4052">_xlfn.XLOOKUP(Orders_C[[#This Row],[Store_ID]],Stores_c[[#All],[Store_ID]],Stores_c[[#All],[Store_Type]])</f>
        <v>Street</v>
      </c>
    </row>
    <row r="4053" spans="1:33" x14ac:dyDescent="0.25">
      <c r="A4053">
        <v>9032</v>
      </c>
      <c r="B4053" s="1">
        <v>45715</v>
      </c>
      <c r="C4053" s="2">
        <v>0.69127314814814811</v>
      </c>
      <c r="D4053">
        <v>1550</v>
      </c>
      <c r="E4053">
        <v>211</v>
      </c>
      <c r="F4053">
        <v>545</v>
      </c>
      <c r="G4053">
        <v>339</v>
      </c>
      <c r="H4053">
        <v>3</v>
      </c>
      <c r="I4053">
        <v>414</v>
      </c>
      <c r="J4053">
        <v>10</v>
      </c>
      <c r="K4053">
        <v>20.7</v>
      </c>
      <c r="L4053">
        <v>1252.7</v>
      </c>
      <c r="M4053" t="s">
        <v>19</v>
      </c>
      <c r="N4053" t="s">
        <v>22</v>
      </c>
      <c r="O4053">
        <v>30</v>
      </c>
      <c r="P4053">
        <v>4</v>
      </c>
      <c r="Q4053" t="s">
        <v>3055</v>
      </c>
      <c r="R4053">
        <v>504</v>
      </c>
      <c r="S4053" s="3">
        <v>0.1</v>
      </c>
      <c r="T4053" s="6">
        <v>507.50000000000011</v>
      </c>
      <c r="U4053" t="s">
        <v>6338</v>
      </c>
      <c r="V4053">
        <v>2025</v>
      </c>
      <c r="W4053" t="s">
        <v>6329</v>
      </c>
      <c r="X4053" t="str">
        <f>_xlfn.XLOOKUP(Orders_C[[#This Row],[Product_ID]],Products_C[Product_ID],Products_C[Product_Name])</f>
        <v>Veg Burger</v>
      </c>
      <c r="Y4053" t="str">
        <f>_xlfn.XLOOKUP(Orders_C[[#This Row],[Product_ID]],Products_C[Product_ID],Products_C[Category])</f>
        <v>Burger</v>
      </c>
      <c r="Z4053" t="str">
        <f>_xlfn.XLOOKUP(Orders_C[[#This Row],[Store_ID]],Stores_c[Store_ID],Stores_c[City])</f>
        <v>North Robertstad</v>
      </c>
      <c r="AA4053" t="str">
        <f>_xlfn.XLOOKUP(Orders_C[[#This Row],[Customer_ID]],Customers_c[Customer_ID],Customers_c[Customer_Name])</f>
        <v>Alexander Silva</v>
      </c>
      <c r="AB4053" s="6">
        <f>Orders_C[[#This Row],[Quantity]]*Orders_C[[#This Row],[Unit_Price]]*(1-Orders_C[[#This Row],[Discount %]])+Orders_C[[#This Row],[Tax]]</f>
        <v>1138.5</v>
      </c>
      <c r="AC4053" s="9">
        <f>(Orders_C[[#This Row],[Unit_Price]]*Orders_C[[#This Row],[Quantity]])-Orders_C[[#This Row],[Discount]]+Orders_C[[#This Row],[Tax]]</f>
        <v>1252.7</v>
      </c>
      <c r="AD4053" t="str">
        <f>IF(COUNTIF(Orders_C[[#All],[Customer_ID]],Orders_C[[#This Row],[Customer_ID]])&gt;1,"Repeat","New")</f>
        <v>Repeat</v>
      </c>
      <c r="AE4053" t="str" cm="1">
        <f t="array" ref="AE4053">_xlfn.XLOOKUP(Orders_C[[#This Row],[Store_ID]],Stores_c[[#All],[Store_ID]],Stores_c[[#All],[City]])</f>
        <v>North Robertstad</v>
      </c>
      <c r="AF4053" t="str" cm="1">
        <f t="array" ref="AF4053">_xlfn.XLOOKUP(Orders_C[[#This Row],[Store_ID]],Stores_c[[#All],[Store_ID]],Stores_c[[#All],[Manager_Name]])</f>
        <v>Mary Lewis</v>
      </c>
      <c r="AG4053" t="str" cm="1">
        <f t="array" ref="AG4053">_xlfn.XLOOKUP(Orders_C[[#This Row],[Store_ID]],Stores_c[[#All],[Store_ID]],Stores_c[[#All],[Store_Type]])</f>
        <v>Street</v>
      </c>
    </row>
    <row r="4054" spans="1:33" x14ac:dyDescent="0.25">
      <c r="A4054">
        <v>9973</v>
      </c>
      <c r="B4054" s="1">
        <v>45746</v>
      </c>
      <c r="C4054" s="2">
        <v>0.3426851851851852</v>
      </c>
      <c r="D4054">
        <v>1933</v>
      </c>
      <c r="E4054">
        <v>216</v>
      </c>
      <c r="F4054">
        <v>436</v>
      </c>
      <c r="G4054">
        <v>316</v>
      </c>
      <c r="H4054">
        <v>3</v>
      </c>
      <c r="I4054">
        <v>418</v>
      </c>
      <c r="J4054">
        <v>15</v>
      </c>
      <c r="K4054">
        <v>20.9</v>
      </c>
      <c r="L4054">
        <v>1259.9000000000001</v>
      </c>
      <c r="M4054" t="s">
        <v>19</v>
      </c>
      <c r="N4054" t="s">
        <v>22</v>
      </c>
      <c r="O4054">
        <v>39</v>
      </c>
      <c r="P4054">
        <v>1</v>
      </c>
      <c r="Q4054" t="s">
        <v>3996</v>
      </c>
      <c r="R4054">
        <v>509</v>
      </c>
      <c r="S4054" s="3">
        <v>0.15</v>
      </c>
      <c r="T4054" s="6">
        <v>507.50000000000011</v>
      </c>
      <c r="U4054" t="s">
        <v>6334</v>
      </c>
      <c r="V4054">
        <v>2025</v>
      </c>
      <c r="W4054" t="s">
        <v>6329</v>
      </c>
      <c r="X4054" t="str">
        <f>_xlfn.XLOOKUP(Orders_C[[#This Row],[Product_ID]],Products_C[Product_ID],Products_C[Product_Name])</f>
        <v>Popcorn Chicken</v>
      </c>
      <c r="Y4054" t="str">
        <f>_xlfn.XLOOKUP(Orders_C[[#This Row],[Product_ID]],Products_C[Product_ID],Products_C[Category])</f>
        <v>Dessert</v>
      </c>
      <c r="Z4054" t="str">
        <f>_xlfn.XLOOKUP(Orders_C[[#This Row],[Store_ID]],Stores_c[Store_ID],Stores_c[City])</f>
        <v>Garciaview</v>
      </c>
      <c r="AA4054" t="str">
        <f>_xlfn.XLOOKUP(Orders_C[[#This Row],[Customer_ID]],Customers_c[Customer_ID],Customers_c[Customer_Name])</f>
        <v>Nathan Smith</v>
      </c>
      <c r="AB4054" s="6">
        <f>Orders_C[[#This Row],[Quantity]]*Orders_C[[#This Row],[Unit_Price]]*(1-Orders_C[[#This Row],[Discount %]])+Orders_C[[#This Row],[Tax]]</f>
        <v>1086.8</v>
      </c>
      <c r="AC4054" s="9">
        <f>(Orders_C[[#This Row],[Unit_Price]]*Orders_C[[#This Row],[Quantity]])-Orders_C[[#This Row],[Discount]]+Orders_C[[#This Row],[Tax]]</f>
        <v>1259.9000000000001</v>
      </c>
      <c r="AD4054" t="str">
        <f>IF(COUNTIF(Orders_C[[#All],[Customer_ID]],Orders_C[[#This Row],[Customer_ID]])&gt;1,"Repeat","New")</f>
        <v>Repeat</v>
      </c>
      <c r="AE4054" t="str" cm="1">
        <f t="array" ref="AE4054">_xlfn.XLOOKUP(Orders_C[[#This Row],[Store_ID]],Stores_c[[#All],[Store_ID]],Stores_c[[#All],[City]])</f>
        <v>Garciaview</v>
      </c>
      <c r="AF4054" t="str" cm="1">
        <f t="array" ref="AF4054">_xlfn.XLOOKUP(Orders_C[[#This Row],[Store_ID]],Stores_c[[#All],[Store_ID]],Stores_c[[#All],[Manager_Name]])</f>
        <v>Karina Washington</v>
      </c>
      <c r="AG4054" t="str" cm="1">
        <f t="array" ref="AG4054">_xlfn.XLOOKUP(Orders_C[[#This Row],[Store_ID]],Stores_c[[#All],[Store_ID]],Stores_c[[#All],[Store_Type]])</f>
        <v>Drive-Thru</v>
      </c>
    </row>
    <row r="4055" spans="1:33" x14ac:dyDescent="0.25">
      <c r="A4055">
        <v>10144</v>
      </c>
      <c r="B4055" s="1">
        <v>45774</v>
      </c>
      <c r="C4055" s="2">
        <v>0.20918981481481483</v>
      </c>
      <c r="D4055">
        <v>1154</v>
      </c>
      <c r="E4055">
        <v>222</v>
      </c>
      <c r="F4055">
        <v>430</v>
      </c>
      <c r="G4055">
        <v>332</v>
      </c>
      <c r="H4055">
        <v>4</v>
      </c>
      <c r="I4055">
        <v>317</v>
      </c>
      <c r="J4055">
        <v>15</v>
      </c>
      <c r="K4055">
        <v>15.85</v>
      </c>
      <c r="L4055">
        <v>1268.8499999999999</v>
      </c>
      <c r="M4055" t="s">
        <v>20</v>
      </c>
      <c r="N4055" t="s">
        <v>23</v>
      </c>
      <c r="O4055">
        <v>17</v>
      </c>
      <c r="P4055">
        <v>2</v>
      </c>
      <c r="Q4055" t="s">
        <v>4167</v>
      </c>
      <c r="R4055">
        <v>504</v>
      </c>
      <c r="S4055" s="3">
        <v>0.15</v>
      </c>
      <c r="T4055" s="6">
        <v>508.04999999999995</v>
      </c>
      <c r="U4055" t="s">
        <v>6337</v>
      </c>
      <c r="V4055">
        <v>2025</v>
      </c>
      <c r="W4055" t="s">
        <v>6333</v>
      </c>
      <c r="X4055" t="str">
        <f>_xlfn.XLOOKUP(Orders_C[[#This Row],[Product_ID]],Products_C[Product_ID],Products_C[Product_Name])</f>
        <v>Zinger Burger</v>
      </c>
      <c r="Y4055" t="str">
        <f>_xlfn.XLOOKUP(Orders_C[[#This Row],[Product_ID]],Products_C[Product_ID],Products_C[Category])</f>
        <v>Beverage</v>
      </c>
      <c r="Z4055" t="str">
        <f>_xlfn.XLOOKUP(Orders_C[[#This Row],[Store_ID]],Stores_c[Store_ID],Stores_c[City])</f>
        <v>New Steven</v>
      </c>
      <c r="AA4055" t="str">
        <f>_xlfn.XLOOKUP(Orders_C[[#This Row],[Customer_ID]],Customers_c[Customer_ID],Customers_c[Customer_Name])</f>
        <v>Jenny James</v>
      </c>
      <c r="AB4055" s="6">
        <f>Orders_C[[#This Row],[Quantity]]*Orders_C[[#This Row],[Unit_Price]]*(1-Orders_C[[#This Row],[Discount %]])+Orders_C[[#This Row],[Tax]]</f>
        <v>1093.6499999999999</v>
      </c>
      <c r="AC4055" s="9">
        <f>(Orders_C[[#This Row],[Unit_Price]]*Orders_C[[#This Row],[Quantity]])-Orders_C[[#This Row],[Discount]]+Orders_C[[#This Row],[Tax]]</f>
        <v>1268.8499999999999</v>
      </c>
      <c r="AD4055" t="str">
        <f>IF(COUNTIF(Orders_C[[#All],[Customer_ID]],Orders_C[[#This Row],[Customer_ID]])&gt;1,"Repeat","New")</f>
        <v>Repeat</v>
      </c>
      <c r="AE4055" t="str" cm="1">
        <f t="array" ref="AE4055">_xlfn.XLOOKUP(Orders_C[[#This Row],[Store_ID]],Stores_c[[#All],[Store_ID]],Stores_c[[#All],[City]])</f>
        <v>New Steven</v>
      </c>
      <c r="AF4055" t="str" cm="1">
        <f t="array" ref="AF4055">_xlfn.XLOOKUP(Orders_C[[#This Row],[Store_ID]],Stores_c[[#All],[Store_ID]],Stores_c[[#All],[Manager_Name]])</f>
        <v>Terri Martinez</v>
      </c>
      <c r="AG4055" t="str" cm="1">
        <f t="array" ref="AG4055">_xlfn.XLOOKUP(Orders_C[[#This Row],[Store_ID]],Stores_c[[#All],[Store_ID]],Stores_c[[#All],[Store_Type]])</f>
        <v>Drive-Thru</v>
      </c>
    </row>
    <row r="4056" spans="1:33" x14ac:dyDescent="0.25">
      <c r="A4056">
        <v>7210</v>
      </c>
      <c r="B4056" s="1">
        <v>45838</v>
      </c>
      <c r="C4056" s="2">
        <v>0.23921296296296296</v>
      </c>
      <c r="D4056">
        <v>1140</v>
      </c>
      <c r="E4056">
        <v>213</v>
      </c>
      <c r="F4056">
        <v>480</v>
      </c>
      <c r="G4056">
        <v>310</v>
      </c>
      <c r="H4056">
        <v>4</v>
      </c>
      <c r="I4056">
        <v>311</v>
      </c>
      <c r="J4056">
        <v>5</v>
      </c>
      <c r="K4056">
        <v>15.55</v>
      </c>
      <c r="L4056">
        <v>1254.55</v>
      </c>
      <c r="M4056" t="s">
        <v>20</v>
      </c>
      <c r="N4056" t="s">
        <v>23</v>
      </c>
      <c r="O4056">
        <v>53</v>
      </c>
      <c r="P4056">
        <v>3</v>
      </c>
      <c r="Q4056" t="s">
        <v>1233</v>
      </c>
      <c r="R4056">
        <v>502</v>
      </c>
      <c r="S4056" s="3">
        <v>0.05</v>
      </c>
      <c r="T4056" s="6">
        <v>508.15</v>
      </c>
      <c r="U4056" t="s">
        <v>6340</v>
      </c>
      <c r="V4056">
        <v>2025</v>
      </c>
      <c r="W4056" t="s">
        <v>6331</v>
      </c>
      <c r="X4056" t="str">
        <f>_xlfn.XLOOKUP(Orders_C[[#This Row],[Product_ID]],Products_C[Product_ID],Products_C[Product_Name])</f>
        <v>Chicken Bucket</v>
      </c>
      <c r="Y4056" t="str">
        <f>_xlfn.XLOOKUP(Orders_C[[#This Row],[Product_ID]],Products_C[Product_ID],Products_C[Category])</f>
        <v>Chicken</v>
      </c>
      <c r="Z4056" t="str">
        <f>_xlfn.XLOOKUP(Orders_C[[#This Row],[Store_ID]],Stores_c[Store_ID],Stores_c[City])</f>
        <v>Lake Kristashire</v>
      </c>
      <c r="AA4056" t="str">
        <f>_xlfn.XLOOKUP(Orders_C[[#This Row],[Customer_ID]],Customers_c[Customer_ID],Customers_c[Customer_Name])</f>
        <v>Juan Davis</v>
      </c>
      <c r="AB4056" s="6">
        <f>Orders_C[[#This Row],[Quantity]]*Orders_C[[#This Row],[Unit_Price]]*(1-Orders_C[[#This Row],[Discount %]])+Orders_C[[#This Row],[Tax]]</f>
        <v>1197.3499999999999</v>
      </c>
      <c r="AC4056" s="9">
        <f>(Orders_C[[#This Row],[Unit_Price]]*Orders_C[[#This Row],[Quantity]])-Orders_C[[#This Row],[Discount]]+Orders_C[[#This Row],[Tax]]</f>
        <v>1254.55</v>
      </c>
      <c r="AD4056" t="str">
        <f>IF(COUNTIF(Orders_C[[#All],[Customer_ID]],Orders_C[[#This Row],[Customer_ID]])&gt;1,"Repeat","New")</f>
        <v>Repeat</v>
      </c>
      <c r="AE4056" t="str" cm="1">
        <f t="array" ref="AE4056">_xlfn.XLOOKUP(Orders_C[[#This Row],[Store_ID]],Stores_c[[#All],[Store_ID]],Stores_c[[#All],[City]])</f>
        <v>Lake Kristashire</v>
      </c>
      <c r="AF4056" t="str" cm="1">
        <f t="array" ref="AF4056">_xlfn.XLOOKUP(Orders_C[[#This Row],[Store_ID]],Stores_c[[#All],[Store_ID]],Stores_c[[#All],[Manager_Name]])</f>
        <v>Andrea Daugherty</v>
      </c>
      <c r="AG4056" t="str" cm="1">
        <f t="array" ref="AG4056">_xlfn.XLOOKUP(Orders_C[[#This Row],[Store_ID]],Stores_c[[#All],[Store_ID]],Stores_c[[#All],[Store_Type]])</f>
        <v>Mall</v>
      </c>
    </row>
    <row r="4057" spans="1:33" x14ac:dyDescent="0.25">
      <c r="A4057">
        <v>8087</v>
      </c>
      <c r="B4057" s="1">
        <v>45711</v>
      </c>
      <c r="C4057" s="2">
        <v>0.87880787037037034</v>
      </c>
      <c r="D4057">
        <v>1814</v>
      </c>
      <c r="E4057">
        <v>204</v>
      </c>
      <c r="F4057">
        <v>423</v>
      </c>
      <c r="G4057">
        <v>325</v>
      </c>
      <c r="H4057">
        <v>4</v>
      </c>
      <c r="I4057">
        <v>311</v>
      </c>
      <c r="J4057">
        <v>5</v>
      </c>
      <c r="K4057">
        <v>15.55</v>
      </c>
      <c r="L4057">
        <v>1254.55</v>
      </c>
      <c r="M4057" t="s">
        <v>20</v>
      </c>
      <c r="N4057" t="s">
        <v>21</v>
      </c>
      <c r="O4057">
        <v>42</v>
      </c>
      <c r="P4057">
        <v>4</v>
      </c>
      <c r="Q4057" t="s">
        <v>2110</v>
      </c>
      <c r="R4057">
        <v>502</v>
      </c>
      <c r="S4057" s="3">
        <v>0.05</v>
      </c>
      <c r="T4057" s="6">
        <v>508.15</v>
      </c>
      <c r="U4057" t="s">
        <v>6338</v>
      </c>
      <c r="V4057">
        <v>2025</v>
      </c>
      <c r="W4057" t="s">
        <v>6331</v>
      </c>
      <c r="X4057" t="str">
        <f>_xlfn.XLOOKUP(Orders_C[[#This Row],[Product_ID]],Products_C[Product_ID],Products_C[Product_Name])</f>
        <v>Veg Burger</v>
      </c>
      <c r="Y4057" t="str">
        <f>_xlfn.XLOOKUP(Orders_C[[#This Row],[Product_ID]],Products_C[Product_ID],Products_C[Category])</f>
        <v>Chicken</v>
      </c>
      <c r="Z4057" t="str">
        <f>_xlfn.XLOOKUP(Orders_C[[#This Row],[Store_ID]],Stores_c[Store_ID],Stores_c[City])</f>
        <v>New Robertfurt</v>
      </c>
      <c r="AA4057" t="str">
        <f>_xlfn.XLOOKUP(Orders_C[[#This Row],[Customer_ID]],Customers_c[Customer_ID],Customers_c[Customer_Name])</f>
        <v>Donald Williams</v>
      </c>
      <c r="AB4057" s="6">
        <f>Orders_C[[#This Row],[Quantity]]*Orders_C[[#This Row],[Unit_Price]]*(1-Orders_C[[#This Row],[Discount %]])+Orders_C[[#This Row],[Tax]]</f>
        <v>1197.3499999999999</v>
      </c>
      <c r="AC4057" s="9">
        <f>(Orders_C[[#This Row],[Unit_Price]]*Orders_C[[#This Row],[Quantity]])-Orders_C[[#This Row],[Discount]]+Orders_C[[#This Row],[Tax]]</f>
        <v>1254.55</v>
      </c>
      <c r="AD4057" t="str">
        <f>IF(COUNTIF(Orders_C[[#All],[Customer_ID]],Orders_C[[#This Row],[Customer_ID]])&gt;1,"Repeat","New")</f>
        <v>Repeat</v>
      </c>
      <c r="AE4057" t="str" cm="1">
        <f t="array" ref="AE4057">_xlfn.XLOOKUP(Orders_C[[#This Row],[Store_ID]],Stores_c[[#All],[Store_ID]],Stores_c[[#All],[City]])</f>
        <v>New Robertfurt</v>
      </c>
      <c r="AF4057" t="str" cm="1">
        <f t="array" ref="AF4057">_xlfn.XLOOKUP(Orders_C[[#This Row],[Store_ID]],Stores_c[[#All],[Store_ID]],Stores_c[[#All],[Manager_Name]])</f>
        <v>Tiffany Gomez</v>
      </c>
      <c r="AG4057" t="str" cm="1">
        <f t="array" ref="AG4057">_xlfn.XLOOKUP(Orders_C[[#This Row],[Store_ID]],Stores_c[[#All],[Store_ID]],Stores_c[[#All],[Store_Type]])</f>
        <v>Street</v>
      </c>
    </row>
    <row r="4058" spans="1:33" x14ac:dyDescent="0.25">
      <c r="A4058">
        <v>9497</v>
      </c>
      <c r="B4058" s="1">
        <v>45740</v>
      </c>
      <c r="C4058" s="2">
        <v>0.86204861111111108</v>
      </c>
      <c r="D4058">
        <v>1914</v>
      </c>
      <c r="E4058">
        <v>218</v>
      </c>
      <c r="F4058">
        <v>418</v>
      </c>
      <c r="G4058">
        <v>339</v>
      </c>
      <c r="H4058">
        <v>4</v>
      </c>
      <c r="I4058">
        <v>308</v>
      </c>
      <c r="J4058">
        <v>0</v>
      </c>
      <c r="K4058">
        <v>15.4</v>
      </c>
      <c r="L4058">
        <v>1247.4000000000001</v>
      </c>
      <c r="M4058" t="s">
        <v>20</v>
      </c>
      <c r="N4058" t="s">
        <v>23</v>
      </c>
      <c r="O4058">
        <v>34</v>
      </c>
      <c r="P4058">
        <v>2</v>
      </c>
      <c r="Q4058" t="s">
        <v>3520</v>
      </c>
      <c r="R4058">
        <v>501</v>
      </c>
      <c r="S4058" s="3">
        <v>0</v>
      </c>
      <c r="T4058" s="6">
        <v>508.20000000000016</v>
      </c>
      <c r="U4058" t="s">
        <v>6334</v>
      </c>
      <c r="V4058">
        <v>2025</v>
      </c>
      <c r="W4058" t="s">
        <v>6329</v>
      </c>
      <c r="X4058" t="str">
        <f>_xlfn.XLOOKUP(Orders_C[[#This Row],[Product_ID]],Products_C[Product_ID],Products_C[Product_Name])</f>
        <v>Veg Burger</v>
      </c>
      <c r="Y4058" t="str">
        <f>_xlfn.XLOOKUP(Orders_C[[#This Row],[Product_ID]],Products_C[Product_ID],Products_C[Category])</f>
        <v>Burger</v>
      </c>
      <c r="Z4058" t="str">
        <f>_xlfn.XLOOKUP(Orders_C[[#This Row],[Store_ID]],Stores_c[Store_ID],Stores_c[City])</f>
        <v>East Johnport</v>
      </c>
      <c r="AA4058" t="str">
        <f>_xlfn.XLOOKUP(Orders_C[[#This Row],[Customer_ID]],Customers_c[Customer_ID],Customers_c[Customer_Name])</f>
        <v>Katrina Carney</v>
      </c>
      <c r="AB4058" s="6">
        <f>Orders_C[[#This Row],[Quantity]]*Orders_C[[#This Row],[Unit_Price]]*(1-Orders_C[[#This Row],[Discount %]])+Orders_C[[#This Row],[Tax]]</f>
        <v>1247.4000000000001</v>
      </c>
      <c r="AC4058" s="9">
        <f>(Orders_C[[#This Row],[Unit_Price]]*Orders_C[[#This Row],[Quantity]])-Orders_C[[#This Row],[Discount]]+Orders_C[[#This Row],[Tax]]</f>
        <v>1247.4000000000001</v>
      </c>
      <c r="AD4058" t="str">
        <f>IF(COUNTIF(Orders_C[[#All],[Customer_ID]],Orders_C[[#This Row],[Customer_ID]])&gt;1,"Repeat","New")</f>
        <v>Repeat</v>
      </c>
      <c r="AE4058" t="str" cm="1">
        <f t="array" ref="AE4058">_xlfn.XLOOKUP(Orders_C[[#This Row],[Store_ID]],Stores_c[[#All],[Store_ID]],Stores_c[[#All],[City]])</f>
        <v>East Johnport</v>
      </c>
      <c r="AF4058" t="str" cm="1">
        <f t="array" ref="AF4058">_xlfn.XLOOKUP(Orders_C[[#This Row],[Store_ID]],Stores_c[[#All],[Store_ID]],Stores_c[[#All],[Manager_Name]])</f>
        <v>Mr. Matthew Murillo III</v>
      </c>
      <c r="AG4058" t="str" cm="1">
        <f t="array" ref="AG4058">_xlfn.XLOOKUP(Orders_C[[#This Row],[Store_ID]],Stores_c[[#All],[Store_ID]],Stores_c[[#All],[Store_Type]])</f>
        <v>Street</v>
      </c>
    </row>
    <row r="4059" spans="1:33" x14ac:dyDescent="0.25">
      <c r="A4059">
        <v>10508</v>
      </c>
      <c r="B4059" s="1">
        <v>45791</v>
      </c>
      <c r="C4059" s="2">
        <v>0.81266203703703699</v>
      </c>
      <c r="D4059">
        <v>1183</v>
      </c>
      <c r="E4059">
        <v>212</v>
      </c>
      <c r="F4059">
        <v>490</v>
      </c>
      <c r="G4059">
        <v>324</v>
      </c>
      <c r="H4059">
        <v>3</v>
      </c>
      <c r="I4059">
        <v>407</v>
      </c>
      <c r="J4059">
        <v>0</v>
      </c>
      <c r="K4059">
        <v>20.350000000000001</v>
      </c>
      <c r="L4059">
        <v>1241.3499999999999</v>
      </c>
      <c r="M4059" t="s">
        <v>19</v>
      </c>
      <c r="N4059" t="s">
        <v>22</v>
      </c>
      <c r="O4059">
        <v>39</v>
      </c>
      <c r="P4059">
        <v>5</v>
      </c>
      <c r="Q4059" t="s">
        <v>4531</v>
      </c>
      <c r="R4059">
        <v>510</v>
      </c>
      <c r="S4059" s="3">
        <v>0</v>
      </c>
      <c r="T4059" s="6">
        <v>508.74999999999989</v>
      </c>
      <c r="U4059" t="s">
        <v>6339</v>
      </c>
      <c r="V4059">
        <v>2025</v>
      </c>
      <c r="W4059" t="s">
        <v>6329</v>
      </c>
      <c r="X4059" t="str">
        <f>_xlfn.XLOOKUP(Orders_C[[#This Row],[Product_ID]],Products_C[Product_ID],Products_C[Product_Name])</f>
        <v>Krushers</v>
      </c>
      <c r="Y4059" t="str">
        <f>_xlfn.XLOOKUP(Orders_C[[#This Row],[Product_ID]],Products_C[Product_ID],Products_C[Category])</f>
        <v>Dessert</v>
      </c>
      <c r="Z4059" t="str">
        <f>_xlfn.XLOOKUP(Orders_C[[#This Row],[Store_ID]],Stores_c[Store_ID],Stores_c[City])</f>
        <v>Andrewview</v>
      </c>
      <c r="AA4059" t="str">
        <f>_xlfn.XLOOKUP(Orders_C[[#This Row],[Customer_ID]],Customers_c[Customer_ID],Customers_c[Customer_Name])</f>
        <v>Emma Beasley</v>
      </c>
      <c r="AB4059" s="6">
        <f>Orders_C[[#This Row],[Quantity]]*Orders_C[[#This Row],[Unit_Price]]*(1-Orders_C[[#This Row],[Discount %]])+Orders_C[[#This Row],[Tax]]</f>
        <v>1241.3499999999999</v>
      </c>
      <c r="AC4059" s="9">
        <f>(Orders_C[[#This Row],[Unit_Price]]*Orders_C[[#This Row],[Quantity]])-Orders_C[[#This Row],[Discount]]+Orders_C[[#This Row],[Tax]]</f>
        <v>1241.3499999999999</v>
      </c>
      <c r="AD4059" t="str">
        <f>IF(COUNTIF(Orders_C[[#All],[Customer_ID]],Orders_C[[#This Row],[Customer_ID]])&gt;1,"Repeat","New")</f>
        <v>Repeat</v>
      </c>
      <c r="AE4059" t="str" cm="1">
        <f t="array" ref="AE4059">_xlfn.XLOOKUP(Orders_C[[#This Row],[Store_ID]],Stores_c[[#All],[Store_ID]],Stores_c[[#All],[City]])</f>
        <v>Andrewview</v>
      </c>
      <c r="AF4059" t="str" cm="1">
        <f t="array" ref="AF4059">_xlfn.XLOOKUP(Orders_C[[#This Row],[Store_ID]],Stores_c[[#All],[Store_ID]],Stores_c[[#All],[Manager_Name]])</f>
        <v>Alice Sutton</v>
      </c>
      <c r="AG4059" t="str" cm="1">
        <f t="array" ref="AG4059">_xlfn.XLOOKUP(Orders_C[[#This Row],[Store_ID]],Stores_c[[#All],[Store_ID]],Stores_c[[#All],[Store_Type]])</f>
        <v>Mall</v>
      </c>
    </row>
    <row r="4060" spans="1:33" x14ac:dyDescent="0.25">
      <c r="A4060">
        <v>10555</v>
      </c>
      <c r="B4060" s="1">
        <v>45967</v>
      </c>
      <c r="C4060" s="2">
        <v>0.52625</v>
      </c>
      <c r="D4060">
        <v>1545</v>
      </c>
      <c r="E4060">
        <v>225</v>
      </c>
      <c r="F4060">
        <v>409</v>
      </c>
      <c r="G4060">
        <v>302</v>
      </c>
      <c r="H4060">
        <v>3</v>
      </c>
      <c r="I4060">
        <v>407</v>
      </c>
      <c r="J4060">
        <v>0</v>
      </c>
      <c r="K4060">
        <v>20.350000000000001</v>
      </c>
      <c r="L4060">
        <v>1241.3499999999999</v>
      </c>
      <c r="M4060" t="s">
        <v>20</v>
      </c>
      <c r="N4060" t="s">
        <v>23</v>
      </c>
      <c r="O4060">
        <v>41</v>
      </c>
      <c r="P4060">
        <v>3</v>
      </c>
      <c r="Q4060" t="s">
        <v>4578</v>
      </c>
      <c r="R4060">
        <v>508</v>
      </c>
      <c r="S4060" s="3">
        <v>0</v>
      </c>
      <c r="T4060" s="6">
        <v>508.74999999999989</v>
      </c>
      <c r="U4060" t="s">
        <v>6336</v>
      </c>
      <c r="V4060">
        <v>2025</v>
      </c>
      <c r="W4060" t="s">
        <v>6331</v>
      </c>
      <c r="X4060" t="str">
        <f>_xlfn.XLOOKUP(Orders_C[[#This Row],[Product_ID]],Products_C[Product_ID],Products_C[Product_Name])</f>
        <v>Chicken Wings</v>
      </c>
      <c r="Y4060" t="str">
        <f>_xlfn.XLOOKUP(Orders_C[[#This Row],[Product_ID]],Products_C[Product_ID],Products_C[Category])</f>
        <v>Chicken</v>
      </c>
      <c r="Z4060" t="str">
        <f>_xlfn.XLOOKUP(Orders_C[[#This Row],[Store_ID]],Stores_c[Store_ID],Stores_c[City])</f>
        <v>South Peter</v>
      </c>
      <c r="AA4060" t="str">
        <f>_xlfn.XLOOKUP(Orders_C[[#This Row],[Customer_ID]],Customers_c[Customer_ID],Customers_c[Customer_Name])</f>
        <v>Michael Wright</v>
      </c>
      <c r="AB4060" s="6">
        <f>Orders_C[[#This Row],[Quantity]]*Orders_C[[#This Row],[Unit_Price]]*(1-Orders_C[[#This Row],[Discount %]])+Orders_C[[#This Row],[Tax]]</f>
        <v>1241.3499999999999</v>
      </c>
      <c r="AC4060" s="9">
        <f>(Orders_C[[#This Row],[Unit_Price]]*Orders_C[[#This Row],[Quantity]])-Orders_C[[#This Row],[Discount]]+Orders_C[[#This Row],[Tax]]</f>
        <v>1241.3499999999999</v>
      </c>
      <c r="AD4060" t="str">
        <f>IF(COUNTIF(Orders_C[[#All],[Customer_ID]],Orders_C[[#This Row],[Customer_ID]])&gt;1,"Repeat","New")</f>
        <v>Repeat</v>
      </c>
      <c r="AE4060" t="str" cm="1">
        <f t="array" ref="AE4060">_xlfn.XLOOKUP(Orders_C[[#This Row],[Store_ID]],Stores_c[[#All],[Store_ID]],Stores_c[[#All],[City]])</f>
        <v>South Peter</v>
      </c>
      <c r="AF4060" t="str" cm="1">
        <f t="array" ref="AF4060">_xlfn.XLOOKUP(Orders_C[[#This Row],[Store_ID]],Stores_c[[#All],[Store_ID]],Stores_c[[#All],[Manager_Name]])</f>
        <v>Gregory Lambert</v>
      </c>
      <c r="AG4060" t="str" cm="1">
        <f t="array" ref="AG4060">_xlfn.XLOOKUP(Orders_C[[#This Row],[Store_ID]],Stores_c[[#All],[Store_ID]],Stores_c[[#All],[Store_Type]])</f>
        <v>Street</v>
      </c>
    </row>
    <row r="4061" spans="1:33" x14ac:dyDescent="0.25">
      <c r="A4061">
        <v>6628</v>
      </c>
      <c r="B4061" s="1">
        <v>45933</v>
      </c>
      <c r="C4061" s="2">
        <v>2.4687500000000001E-2</v>
      </c>
      <c r="D4061">
        <v>1901</v>
      </c>
      <c r="E4061">
        <v>206</v>
      </c>
      <c r="F4061">
        <v>418</v>
      </c>
      <c r="G4061">
        <v>334</v>
      </c>
      <c r="H4061">
        <v>3</v>
      </c>
      <c r="I4061">
        <v>411</v>
      </c>
      <c r="J4061">
        <v>5</v>
      </c>
      <c r="K4061">
        <v>20.55</v>
      </c>
      <c r="L4061">
        <v>1248.55</v>
      </c>
      <c r="M4061" t="s">
        <v>19</v>
      </c>
      <c r="N4061" t="s">
        <v>21</v>
      </c>
      <c r="O4061">
        <v>42</v>
      </c>
      <c r="P4061">
        <v>1</v>
      </c>
      <c r="Q4061" t="s">
        <v>651</v>
      </c>
      <c r="R4061">
        <v>509</v>
      </c>
      <c r="S4061" s="3">
        <v>0.05</v>
      </c>
      <c r="T4061" s="6">
        <v>508.75</v>
      </c>
      <c r="U4061" t="s">
        <v>6332</v>
      </c>
      <c r="V4061">
        <v>2025</v>
      </c>
      <c r="W4061" t="s">
        <v>6331</v>
      </c>
      <c r="X4061" t="str">
        <f>_xlfn.XLOOKUP(Orders_C[[#This Row],[Product_ID]],Products_C[Product_ID],Products_C[Product_Name])</f>
        <v>Krushers</v>
      </c>
      <c r="Y4061" t="str">
        <f>_xlfn.XLOOKUP(Orders_C[[#This Row],[Product_ID]],Products_C[Product_ID],Products_C[Category])</f>
        <v>Dessert</v>
      </c>
      <c r="Z4061" t="str">
        <f>_xlfn.XLOOKUP(Orders_C[[#This Row],[Store_ID]],Stores_c[Store_ID],Stores_c[City])</f>
        <v>West Matthew</v>
      </c>
      <c r="AA4061" t="str">
        <f>_xlfn.XLOOKUP(Orders_C[[#This Row],[Customer_ID]],Customers_c[Customer_ID],Customers_c[Customer_Name])</f>
        <v>Curtis Sparks</v>
      </c>
      <c r="AB4061" s="6">
        <f>Orders_C[[#This Row],[Quantity]]*Orders_C[[#This Row],[Unit_Price]]*(1-Orders_C[[#This Row],[Discount %]])+Orders_C[[#This Row],[Tax]]</f>
        <v>1191.8999999999999</v>
      </c>
      <c r="AC4061" s="9">
        <f>(Orders_C[[#This Row],[Unit_Price]]*Orders_C[[#This Row],[Quantity]])-Orders_C[[#This Row],[Discount]]+Orders_C[[#This Row],[Tax]]</f>
        <v>1248.55</v>
      </c>
      <c r="AD4061" t="str">
        <f>IF(COUNTIF(Orders_C[[#All],[Customer_ID]],Orders_C[[#This Row],[Customer_ID]])&gt;1,"Repeat","New")</f>
        <v>Repeat</v>
      </c>
      <c r="AE4061" t="str" cm="1">
        <f t="array" ref="AE4061">_xlfn.XLOOKUP(Orders_C[[#This Row],[Store_ID]],Stores_c[[#All],[Store_ID]],Stores_c[[#All],[City]])</f>
        <v>West Matthew</v>
      </c>
      <c r="AF4061" t="str" cm="1">
        <f t="array" ref="AF4061">_xlfn.XLOOKUP(Orders_C[[#This Row],[Store_ID]],Stores_c[[#All],[Store_ID]],Stores_c[[#All],[Manager_Name]])</f>
        <v>Miguel Kidd</v>
      </c>
      <c r="AG4061" t="str" cm="1">
        <f t="array" ref="AG4061">_xlfn.XLOOKUP(Orders_C[[#This Row],[Store_ID]],Stores_c[[#All],[Store_ID]],Stores_c[[#All],[Store_Type]])</f>
        <v>Drive-Thru</v>
      </c>
    </row>
    <row r="4062" spans="1:33" x14ac:dyDescent="0.25">
      <c r="A4062">
        <v>8333</v>
      </c>
      <c r="B4062" s="1">
        <v>45703</v>
      </c>
      <c r="C4062" s="2">
        <v>0.77489583333333334</v>
      </c>
      <c r="D4062">
        <v>1937</v>
      </c>
      <c r="E4062">
        <v>223</v>
      </c>
      <c r="F4062">
        <v>412</v>
      </c>
      <c r="G4062">
        <v>319</v>
      </c>
      <c r="H4062">
        <v>3</v>
      </c>
      <c r="I4062">
        <v>415</v>
      </c>
      <c r="J4062">
        <v>10</v>
      </c>
      <c r="K4062">
        <v>20.75</v>
      </c>
      <c r="L4062">
        <v>1255.75</v>
      </c>
      <c r="M4062" t="s">
        <v>19</v>
      </c>
      <c r="N4062" t="s">
        <v>23</v>
      </c>
      <c r="O4062">
        <v>48</v>
      </c>
      <c r="P4062">
        <v>4</v>
      </c>
      <c r="Q4062" t="s">
        <v>2356</v>
      </c>
      <c r="R4062">
        <v>502</v>
      </c>
      <c r="S4062" s="3">
        <v>0.1</v>
      </c>
      <c r="T4062" s="6">
        <v>508.75</v>
      </c>
      <c r="U4062" t="s">
        <v>6338</v>
      </c>
      <c r="V4062">
        <v>2025</v>
      </c>
      <c r="W4062" t="s">
        <v>6331</v>
      </c>
      <c r="X4062" t="str">
        <f>_xlfn.XLOOKUP(Orders_C[[#This Row],[Product_ID]],Products_C[Product_ID],Products_C[Product_Name])</f>
        <v>Chocolate Lava Cake</v>
      </c>
      <c r="Y4062" t="str">
        <f>_xlfn.XLOOKUP(Orders_C[[#This Row],[Product_ID]],Products_C[Product_ID],Products_C[Category])</f>
        <v>Beverage</v>
      </c>
      <c r="Z4062" t="str">
        <f>_xlfn.XLOOKUP(Orders_C[[#This Row],[Store_ID]],Stores_c[Store_ID],Stores_c[City])</f>
        <v>Chambershaven</v>
      </c>
      <c r="AA4062" t="str">
        <f>_xlfn.XLOOKUP(Orders_C[[#This Row],[Customer_ID]],Customers_c[Customer_ID],Customers_c[Customer_Name])</f>
        <v>Craig Garcia</v>
      </c>
      <c r="AB4062" s="6">
        <f>Orders_C[[#This Row],[Quantity]]*Orders_C[[#This Row],[Unit_Price]]*(1-Orders_C[[#This Row],[Discount %]])+Orders_C[[#This Row],[Tax]]</f>
        <v>1141.25</v>
      </c>
      <c r="AC4062" s="9">
        <f>(Orders_C[[#This Row],[Unit_Price]]*Orders_C[[#This Row],[Quantity]])-Orders_C[[#This Row],[Discount]]+Orders_C[[#This Row],[Tax]]</f>
        <v>1255.75</v>
      </c>
      <c r="AD4062" t="str">
        <f>IF(COUNTIF(Orders_C[[#All],[Customer_ID]],Orders_C[[#This Row],[Customer_ID]])&gt;1,"Repeat","New")</f>
        <v>Repeat</v>
      </c>
      <c r="AE4062" t="str" cm="1">
        <f t="array" ref="AE4062">_xlfn.XLOOKUP(Orders_C[[#This Row],[Store_ID]],Stores_c[[#All],[Store_ID]],Stores_c[[#All],[City]])</f>
        <v>Chambershaven</v>
      </c>
      <c r="AF4062" t="str" cm="1">
        <f t="array" ref="AF4062">_xlfn.XLOOKUP(Orders_C[[#This Row],[Store_ID]],Stores_c[[#All],[Store_ID]],Stores_c[[#All],[Manager_Name]])</f>
        <v>Virginia Webster</v>
      </c>
      <c r="AG4062" t="str" cm="1">
        <f t="array" ref="AG4062">_xlfn.XLOOKUP(Orders_C[[#This Row],[Store_ID]],Stores_c[[#All],[Store_ID]],Stores_c[[#All],[Store_Type]])</f>
        <v>Street</v>
      </c>
    </row>
    <row r="4063" spans="1:33" x14ac:dyDescent="0.25">
      <c r="A4063">
        <v>10220</v>
      </c>
      <c r="B4063" s="1">
        <v>45785</v>
      </c>
      <c r="C4063" s="2">
        <v>0.91047453703703707</v>
      </c>
      <c r="D4063">
        <v>1758</v>
      </c>
      <c r="E4063">
        <v>202</v>
      </c>
      <c r="F4063">
        <v>467</v>
      </c>
      <c r="G4063">
        <v>314</v>
      </c>
      <c r="H4063">
        <v>3</v>
      </c>
      <c r="I4063">
        <v>411</v>
      </c>
      <c r="J4063">
        <v>5</v>
      </c>
      <c r="K4063">
        <v>20.55</v>
      </c>
      <c r="L4063">
        <v>1248.55</v>
      </c>
      <c r="M4063" t="s">
        <v>19</v>
      </c>
      <c r="N4063" t="s">
        <v>23</v>
      </c>
      <c r="O4063">
        <v>10</v>
      </c>
      <c r="P4063">
        <v>3</v>
      </c>
      <c r="Q4063" t="s">
        <v>4243</v>
      </c>
      <c r="R4063">
        <v>509</v>
      </c>
      <c r="S4063" s="3">
        <v>0.05</v>
      </c>
      <c r="T4063" s="6">
        <v>508.75</v>
      </c>
      <c r="U4063" t="s">
        <v>6339</v>
      </c>
      <c r="V4063">
        <v>2025</v>
      </c>
      <c r="W4063" t="s">
        <v>6333</v>
      </c>
      <c r="X4063" t="str">
        <f>_xlfn.XLOOKUP(Orders_C[[#This Row],[Product_ID]],Products_C[Product_ID],Products_C[Product_Name])</f>
        <v>Wrap</v>
      </c>
      <c r="Y4063" t="str">
        <f>_xlfn.XLOOKUP(Orders_C[[#This Row],[Product_ID]],Products_C[Product_ID],Products_C[Category])</f>
        <v>Burger</v>
      </c>
      <c r="Z4063" t="str">
        <f>_xlfn.XLOOKUP(Orders_C[[#This Row],[Store_ID]],Stores_c[Store_ID],Stores_c[City])</f>
        <v>Rebekahside</v>
      </c>
      <c r="AA4063" t="str">
        <f>_xlfn.XLOOKUP(Orders_C[[#This Row],[Customer_ID]],Customers_c[Customer_ID],Customers_c[Customer_Name])</f>
        <v>Tasha Dudley</v>
      </c>
      <c r="AB4063" s="6">
        <f>Orders_C[[#This Row],[Quantity]]*Orders_C[[#This Row],[Unit_Price]]*(1-Orders_C[[#This Row],[Discount %]])+Orders_C[[#This Row],[Tax]]</f>
        <v>1191.8999999999999</v>
      </c>
      <c r="AC4063" s="9">
        <f>(Orders_C[[#This Row],[Unit_Price]]*Orders_C[[#This Row],[Quantity]])-Orders_C[[#This Row],[Discount]]+Orders_C[[#This Row],[Tax]]</f>
        <v>1248.55</v>
      </c>
      <c r="AD4063" t="str">
        <f>IF(COUNTIF(Orders_C[[#All],[Customer_ID]],Orders_C[[#This Row],[Customer_ID]])&gt;1,"Repeat","New")</f>
        <v>Repeat</v>
      </c>
      <c r="AE4063" t="str" cm="1">
        <f t="array" ref="AE4063">_xlfn.XLOOKUP(Orders_C[[#This Row],[Store_ID]],Stores_c[[#All],[Store_ID]],Stores_c[[#All],[City]])</f>
        <v>Rebekahside</v>
      </c>
      <c r="AF4063" t="str" cm="1">
        <f t="array" ref="AF4063">_xlfn.XLOOKUP(Orders_C[[#This Row],[Store_ID]],Stores_c[[#All],[Store_ID]],Stores_c[[#All],[Manager_Name]])</f>
        <v>Mark Ray</v>
      </c>
      <c r="AG4063" t="str" cm="1">
        <f t="array" ref="AG4063">_xlfn.XLOOKUP(Orders_C[[#This Row],[Store_ID]],Stores_c[[#All],[Store_ID]],Stores_c[[#All],[Store_Type]])</f>
        <v>Drive-Thru</v>
      </c>
    </row>
    <row r="4064" spans="1:33" x14ac:dyDescent="0.25">
      <c r="A4064">
        <v>9171</v>
      </c>
      <c r="B4064" s="1">
        <v>46043</v>
      </c>
      <c r="C4064" s="2">
        <v>0.73922453703703705</v>
      </c>
      <c r="D4064">
        <v>1347</v>
      </c>
      <c r="E4064">
        <v>201</v>
      </c>
      <c r="F4064">
        <v>451</v>
      </c>
      <c r="G4064">
        <v>326</v>
      </c>
      <c r="H4064">
        <v>3</v>
      </c>
      <c r="I4064">
        <v>419</v>
      </c>
      <c r="J4064">
        <v>15</v>
      </c>
      <c r="K4064">
        <v>20.95</v>
      </c>
      <c r="L4064">
        <v>1262.95</v>
      </c>
      <c r="M4064" t="s">
        <v>19</v>
      </c>
      <c r="N4064" t="s">
        <v>21</v>
      </c>
      <c r="O4064">
        <v>55</v>
      </c>
      <c r="P4064">
        <v>3</v>
      </c>
      <c r="Q4064" t="s">
        <v>3194</v>
      </c>
      <c r="R4064">
        <v>508</v>
      </c>
      <c r="S4064" s="3">
        <v>0.15</v>
      </c>
      <c r="T4064" s="6">
        <v>508.75000000000011</v>
      </c>
      <c r="U4064" t="s">
        <v>6330</v>
      </c>
      <c r="V4064">
        <v>2026</v>
      </c>
      <c r="W4064" t="s">
        <v>6331</v>
      </c>
      <c r="X4064" t="str">
        <f>_xlfn.XLOOKUP(Orders_C[[#This Row],[Product_ID]],Products_C[Product_ID],Products_C[Product_Name])</f>
        <v>Rice Bowl</v>
      </c>
      <c r="Y4064" t="str">
        <f>_xlfn.XLOOKUP(Orders_C[[#This Row],[Product_ID]],Products_C[Product_ID],Products_C[Category])</f>
        <v>Burger</v>
      </c>
      <c r="Z4064" t="str">
        <f>_xlfn.XLOOKUP(Orders_C[[#This Row],[Store_ID]],Stores_c[Store_ID],Stores_c[City])</f>
        <v>Lake Nicholasburgh</v>
      </c>
      <c r="AA4064" t="str">
        <f>_xlfn.XLOOKUP(Orders_C[[#This Row],[Customer_ID]],Customers_c[Customer_ID],Customers_c[Customer_Name])</f>
        <v>Jordan Lewis</v>
      </c>
      <c r="AB4064" s="6">
        <f>Orders_C[[#This Row],[Quantity]]*Orders_C[[#This Row],[Unit_Price]]*(1-Orders_C[[#This Row],[Discount %]])+Orders_C[[#This Row],[Tax]]</f>
        <v>1089.4000000000001</v>
      </c>
      <c r="AC4064" s="9">
        <f>(Orders_C[[#This Row],[Unit_Price]]*Orders_C[[#This Row],[Quantity]])-Orders_C[[#This Row],[Discount]]+Orders_C[[#This Row],[Tax]]</f>
        <v>1262.95</v>
      </c>
      <c r="AD4064" t="str">
        <f>IF(COUNTIF(Orders_C[[#All],[Customer_ID]],Orders_C[[#This Row],[Customer_ID]])&gt;1,"Repeat","New")</f>
        <v>Repeat</v>
      </c>
      <c r="AE4064" t="str" cm="1">
        <f t="array" ref="AE4064">_xlfn.XLOOKUP(Orders_C[[#This Row],[Store_ID]],Stores_c[[#All],[Store_ID]],Stores_c[[#All],[City]])</f>
        <v>Lake Nicholasburgh</v>
      </c>
      <c r="AF4064" t="str" cm="1">
        <f t="array" ref="AF4064">_xlfn.XLOOKUP(Orders_C[[#This Row],[Store_ID]],Stores_c[[#All],[Store_ID]],Stores_c[[#All],[Manager_Name]])</f>
        <v>Maurice Garcia</v>
      </c>
      <c r="AG4064" t="str" cm="1">
        <f t="array" ref="AG4064">_xlfn.XLOOKUP(Orders_C[[#This Row],[Store_ID]],Stores_c[[#All],[Store_ID]],Stores_c[[#All],[Store_Type]])</f>
        <v>Mall</v>
      </c>
    </row>
    <row r="4065" spans="1:33" x14ac:dyDescent="0.25">
      <c r="A4065">
        <v>7442</v>
      </c>
      <c r="B4065" s="1">
        <v>45840</v>
      </c>
      <c r="C4065" s="2">
        <v>0.12759259259259259</v>
      </c>
      <c r="D4065">
        <v>1903</v>
      </c>
      <c r="E4065">
        <v>214</v>
      </c>
      <c r="F4065">
        <v>504</v>
      </c>
      <c r="G4065">
        <v>327</v>
      </c>
      <c r="H4065">
        <v>4</v>
      </c>
      <c r="I4065">
        <v>318</v>
      </c>
      <c r="J4065">
        <v>15</v>
      </c>
      <c r="K4065">
        <v>15.9</v>
      </c>
      <c r="L4065">
        <v>1272.9000000000001</v>
      </c>
      <c r="M4065" t="s">
        <v>18</v>
      </c>
      <c r="N4065" t="s">
        <v>21</v>
      </c>
      <c r="O4065">
        <v>56</v>
      </c>
      <c r="P4065">
        <v>5</v>
      </c>
      <c r="Q4065" t="s">
        <v>1465</v>
      </c>
      <c r="R4065">
        <v>504</v>
      </c>
      <c r="S4065" s="3">
        <v>0.15</v>
      </c>
      <c r="T4065" s="6">
        <v>509.70000000000016</v>
      </c>
      <c r="U4065" t="s">
        <v>6341</v>
      </c>
      <c r="V4065">
        <v>2025</v>
      </c>
      <c r="W4065" t="s">
        <v>6331</v>
      </c>
      <c r="X4065" t="str">
        <f>_xlfn.XLOOKUP(Orders_C[[#This Row],[Product_ID]],Products_C[Product_ID],Products_C[Product_Name])</f>
        <v>Wrap</v>
      </c>
      <c r="Y4065" t="str">
        <f>_xlfn.XLOOKUP(Orders_C[[#This Row],[Product_ID]],Products_C[Product_ID],Products_C[Category])</f>
        <v>Chicken</v>
      </c>
      <c r="Z4065" t="str">
        <f>_xlfn.XLOOKUP(Orders_C[[#This Row],[Store_ID]],Stores_c[Store_ID],Stores_c[City])</f>
        <v>New Robert</v>
      </c>
      <c r="AA4065" t="str">
        <f>_xlfn.XLOOKUP(Orders_C[[#This Row],[Customer_ID]],Customers_c[Customer_ID],Customers_c[Customer_Name])</f>
        <v>Richard Young</v>
      </c>
      <c r="AB4065" s="6">
        <f>Orders_C[[#This Row],[Quantity]]*Orders_C[[#This Row],[Unit_Price]]*(1-Orders_C[[#This Row],[Discount %]])+Orders_C[[#This Row],[Tax]]</f>
        <v>1097.1000000000001</v>
      </c>
      <c r="AC4065" s="9">
        <f>(Orders_C[[#This Row],[Unit_Price]]*Orders_C[[#This Row],[Quantity]])-Orders_C[[#This Row],[Discount]]+Orders_C[[#This Row],[Tax]]</f>
        <v>1272.9000000000001</v>
      </c>
      <c r="AD4065" t="str">
        <f>IF(COUNTIF(Orders_C[[#All],[Customer_ID]],Orders_C[[#This Row],[Customer_ID]])&gt;1,"Repeat","New")</f>
        <v>Repeat</v>
      </c>
      <c r="AE4065" t="str" cm="1">
        <f t="array" ref="AE4065">_xlfn.XLOOKUP(Orders_C[[#This Row],[Store_ID]],Stores_c[[#All],[Store_ID]],Stores_c[[#All],[City]])</f>
        <v>New Robert</v>
      </c>
      <c r="AF4065" t="str" cm="1">
        <f t="array" ref="AF4065">_xlfn.XLOOKUP(Orders_C[[#This Row],[Store_ID]],Stores_c[[#All],[Store_ID]],Stores_c[[#All],[Manager_Name]])</f>
        <v>Krista Webb</v>
      </c>
      <c r="AG4065" t="str" cm="1">
        <f t="array" ref="AG4065">_xlfn.XLOOKUP(Orders_C[[#This Row],[Store_ID]],Stores_c[[#All],[Store_ID]],Stores_c[[#All],[Store_Type]])</f>
        <v>Drive-Thru</v>
      </c>
    </row>
    <row r="4066" spans="1:33" x14ac:dyDescent="0.25">
      <c r="A4066">
        <v>7919</v>
      </c>
      <c r="B4066" s="1">
        <v>45976</v>
      </c>
      <c r="C4066" s="2">
        <v>0.68353009259259256</v>
      </c>
      <c r="D4066">
        <v>1897</v>
      </c>
      <c r="E4066">
        <v>220</v>
      </c>
      <c r="F4066">
        <v>442</v>
      </c>
      <c r="G4066">
        <v>324</v>
      </c>
      <c r="H4066">
        <v>4</v>
      </c>
      <c r="I4066">
        <v>318</v>
      </c>
      <c r="J4066">
        <v>15</v>
      </c>
      <c r="K4066">
        <v>15.9</v>
      </c>
      <c r="L4066">
        <v>1272.9000000000001</v>
      </c>
      <c r="M4066" t="s">
        <v>20</v>
      </c>
      <c r="N4066" t="s">
        <v>22</v>
      </c>
      <c r="O4066">
        <v>20</v>
      </c>
      <c r="P4066">
        <v>1</v>
      </c>
      <c r="Q4066" t="s">
        <v>1942</v>
      </c>
      <c r="R4066">
        <v>510</v>
      </c>
      <c r="S4066" s="3">
        <v>0.15</v>
      </c>
      <c r="T4066" s="6">
        <v>509.70000000000016</v>
      </c>
      <c r="U4066" t="s">
        <v>6336</v>
      </c>
      <c r="V4066">
        <v>2025</v>
      </c>
      <c r="W4066" t="s">
        <v>6333</v>
      </c>
      <c r="X4066" t="str">
        <f>_xlfn.XLOOKUP(Orders_C[[#This Row],[Product_ID]],Products_C[Product_ID],Products_C[Product_Name])</f>
        <v>Krushers</v>
      </c>
      <c r="Y4066" t="str">
        <f>_xlfn.XLOOKUP(Orders_C[[#This Row],[Product_ID]],Products_C[Product_ID],Products_C[Category])</f>
        <v>Dessert</v>
      </c>
      <c r="Z4066" t="str">
        <f>_xlfn.XLOOKUP(Orders_C[[#This Row],[Store_ID]],Stores_c[Store_ID],Stores_c[City])</f>
        <v>Williamborough</v>
      </c>
      <c r="AA4066" t="str">
        <f>_xlfn.XLOOKUP(Orders_C[[#This Row],[Customer_ID]],Customers_c[Customer_ID],Customers_c[Customer_Name])</f>
        <v>James Smith</v>
      </c>
      <c r="AB4066" s="6">
        <f>Orders_C[[#This Row],[Quantity]]*Orders_C[[#This Row],[Unit_Price]]*(1-Orders_C[[#This Row],[Discount %]])+Orders_C[[#This Row],[Tax]]</f>
        <v>1097.1000000000001</v>
      </c>
      <c r="AC4066" s="9">
        <f>(Orders_C[[#This Row],[Unit_Price]]*Orders_C[[#This Row],[Quantity]])-Orders_C[[#This Row],[Discount]]+Orders_C[[#This Row],[Tax]]</f>
        <v>1272.9000000000001</v>
      </c>
      <c r="AD4066" t="str">
        <f>IF(COUNTIF(Orders_C[[#All],[Customer_ID]],Orders_C[[#This Row],[Customer_ID]])&gt;1,"Repeat","New")</f>
        <v>Repeat</v>
      </c>
      <c r="AE4066" t="str" cm="1">
        <f t="array" ref="AE4066">_xlfn.XLOOKUP(Orders_C[[#This Row],[Store_ID]],Stores_c[[#All],[Store_ID]],Stores_c[[#All],[City]])</f>
        <v>Williamborough</v>
      </c>
      <c r="AF4066" t="str" cm="1">
        <f t="array" ref="AF4066">_xlfn.XLOOKUP(Orders_C[[#This Row],[Store_ID]],Stores_c[[#All],[Store_ID]],Stores_c[[#All],[Manager_Name]])</f>
        <v>Michael Mcbride</v>
      </c>
      <c r="AG4066" t="str" cm="1">
        <f t="array" ref="AG4066">_xlfn.XLOOKUP(Orders_C[[#This Row],[Store_ID]],Stores_c[[#All],[Store_ID]],Stores_c[[#All],[Store_Type]])</f>
        <v>Mall</v>
      </c>
    </row>
    <row r="4067" spans="1:33" x14ac:dyDescent="0.25">
      <c r="A4067">
        <v>9984</v>
      </c>
      <c r="B4067" s="1">
        <v>46050</v>
      </c>
      <c r="C4067" s="2">
        <v>0.47255787037037039</v>
      </c>
      <c r="D4067">
        <v>1971</v>
      </c>
      <c r="E4067">
        <v>208</v>
      </c>
      <c r="F4067">
        <v>426</v>
      </c>
      <c r="G4067">
        <v>304</v>
      </c>
      <c r="H4067">
        <v>4</v>
      </c>
      <c r="I4067">
        <v>318</v>
      </c>
      <c r="J4067">
        <v>15</v>
      </c>
      <c r="K4067">
        <v>15.9</v>
      </c>
      <c r="L4067">
        <v>1272.9000000000001</v>
      </c>
      <c r="M4067" t="s">
        <v>19</v>
      </c>
      <c r="N4067" t="s">
        <v>22</v>
      </c>
      <c r="O4067">
        <v>23</v>
      </c>
      <c r="P4067">
        <v>3</v>
      </c>
      <c r="Q4067" t="s">
        <v>4007</v>
      </c>
      <c r="R4067">
        <v>509</v>
      </c>
      <c r="S4067" s="3">
        <v>0.15</v>
      </c>
      <c r="T4067" s="6">
        <v>509.70000000000016</v>
      </c>
      <c r="U4067" t="s">
        <v>6330</v>
      </c>
      <c r="V4067">
        <v>2026</v>
      </c>
      <c r="W4067" t="s">
        <v>6329</v>
      </c>
      <c r="X4067" t="str">
        <f>_xlfn.XLOOKUP(Orders_C[[#This Row],[Product_ID]],Products_C[Product_ID],Products_C[Product_Name])</f>
        <v>Veg Burger</v>
      </c>
      <c r="Y4067" t="str">
        <f>_xlfn.XLOOKUP(Orders_C[[#This Row],[Product_ID]],Products_C[Product_ID],Products_C[Category])</f>
        <v>Burger</v>
      </c>
      <c r="Z4067" t="str">
        <f>_xlfn.XLOOKUP(Orders_C[[#This Row],[Store_ID]],Stores_c[Store_ID],Stores_c[City])</f>
        <v>Tracyview</v>
      </c>
      <c r="AA4067" t="str">
        <f>_xlfn.XLOOKUP(Orders_C[[#This Row],[Customer_ID]],Customers_c[Customer_ID],Customers_c[Customer_Name])</f>
        <v>Brooke Barnett</v>
      </c>
      <c r="AB4067" s="6">
        <f>Orders_C[[#This Row],[Quantity]]*Orders_C[[#This Row],[Unit_Price]]*(1-Orders_C[[#This Row],[Discount %]])+Orders_C[[#This Row],[Tax]]</f>
        <v>1097.1000000000001</v>
      </c>
      <c r="AC4067" s="9">
        <f>(Orders_C[[#This Row],[Unit_Price]]*Orders_C[[#This Row],[Quantity]])-Orders_C[[#This Row],[Discount]]+Orders_C[[#This Row],[Tax]]</f>
        <v>1272.9000000000001</v>
      </c>
      <c r="AD4067" t="str">
        <f>IF(COUNTIF(Orders_C[[#All],[Customer_ID]],Orders_C[[#This Row],[Customer_ID]])&gt;1,"Repeat","New")</f>
        <v>Repeat</v>
      </c>
      <c r="AE4067" t="str" cm="1">
        <f t="array" ref="AE4067">_xlfn.XLOOKUP(Orders_C[[#This Row],[Store_ID]],Stores_c[[#All],[Store_ID]],Stores_c[[#All],[City]])</f>
        <v>Tracyview</v>
      </c>
      <c r="AF4067" t="str" cm="1">
        <f t="array" ref="AF4067">_xlfn.XLOOKUP(Orders_C[[#This Row],[Store_ID]],Stores_c[[#All],[Store_ID]],Stores_c[[#All],[Manager_Name]])</f>
        <v>Jeremiah Lee</v>
      </c>
      <c r="AG4067" t="str" cm="1">
        <f t="array" ref="AG4067">_xlfn.XLOOKUP(Orders_C[[#This Row],[Store_ID]],Stores_c[[#All],[Store_ID]],Stores_c[[#All],[Store_Type]])</f>
        <v>Mall</v>
      </c>
    </row>
    <row r="4068" spans="1:33" x14ac:dyDescent="0.25">
      <c r="A4068">
        <v>10829</v>
      </c>
      <c r="B4068" s="1">
        <v>45738</v>
      </c>
      <c r="C4068" s="2">
        <v>6.913194444444444E-2</v>
      </c>
      <c r="D4068">
        <v>1613</v>
      </c>
      <c r="E4068">
        <v>211</v>
      </c>
      <c r="F4068">
        <v>431</v>
      </c>
      <c r="G4068">
        <v>322</v>
      </c>
      <c r="H4068">
        <v>4</v>
      </c>
      <c r="I4068">
        <v>315</v>
      </c>
      <c r="J4068">
        <v>10</v>
      </c>
      <c r="K4068">
        <v>15.75</v>
      </c>
      <c r="L4068">
        <v>1265.75</v>
      </c>
      <c r="M4068" t="s">
        <v>18</v>
      </c>
      <c r="N4068" t="s">
        <v>23</v>
      </c>
      <c r="O4068">
        <v>26</v>
      </c>
      <c r="P4068">
        <v>2</v>
      </c>
      <c r="Q4068" t="s">
        <v>4852</v>
      </c>
      <c r="R4068">
        <v>503</v>
      </c>
      <c r="S4068" s="3">
        <v>0.1</v>
      </c>
      <c r="T4068" s="6">
        <v>509.75</v>
      </c>
      <c r="U4068" t="s">
        <v>6334</v>
      </c>
      <c r="V4068">
        <v>2025</v>
      </c>
      <c r="W4068" t="s">
        <v>6329</v>
      </c>
      <c r="X4068" t="str">
        <f>_xlfn.XLOOKUP(Orders_C[[#This Row],[Product_ID]],Products_C[Product_ID],Products_C[Product_Name])</f>
        <v>Veg Burger</v>
      </c>
      <c r="Y4068" t="str">
        <f>_xlfn.XLOOKUP(Orders_C[[#This Row],[Product_ID]],Products_C[Product_ID],Products_C[Category])</f>
        <v>Burger</v>
      </c>
      <c r="Z4068" t="str">
        <f>_xlfn.XLOOKUP(Orders_C[[#This Row],[Store_ID]],Stores_c[Store_ID],Stores_c[City])</f>
        <v>North Robertstad</v>
      </c>
      <c r="AA4068" t="str">
        <f>_xlfn.XLOOKUP(Orders_C[[#This Row],[Customer_ID]],Customers_c[Customer_ID],Customers_c[Customer_Name])</f>
        <v>Amber Faulkner</v>
      </c>
      <c r="AB4068" s="6">
        <f>Orders_C[[#This Row],[Quantity]]*Orders_C[[#This Row],[Unit_Price]]*(1-Orders_C[[#This Row],[Discount %]])+Orders_C[[#This Row],[Tax]]</f>
        <v>1149.75</v>
      </c>
      <c r="AC4068" s="9">
        <f>(Orders_C[[#This Row],[Unit_Price]]*Orders_C[[#This Row],[Quantity]])-Orders_C[[#This Row],[Discount]]+Orders_C[[#This Row],[Tax]]</f>
        <v>1265.75</v>
      </c>
      <c r="AD4068" t="str">
        <f>IF(COUNTIF(Orders_C[[#All],[Customer_ID]],Orders_C[[#This Row],[Customer_ID]])&gt;1,"Repeat","New")</f>
        <v>Repeat</v>
      </c>
      <c r="AE4068" t="str" cm="1">
        <f t="array" ref="AE4068">_xlfn.XLOOKUP(Orders_C[[#This Row],[Store_ID]],Stores_c[[#All],[Store_ID]],Stores_c[[#All],[City]])</f>
        <v>North Robertstad</v>
      </c>
      <c r="AF4068" t="str" cm="1">
        <f t="array" ref="AF4068">_xlfn.XLOOKUP(Orders_C[[#This Row],[Store_ID]],Stores_c[[#All],[Store_ID]],Stores_c[[#All],[Manager_Name]])</f>
        <v>Mary Lewis</v>
      </c>
      <c r="AG4068" t="str" cm="1">
        <f t="array" ref="AG4068">_xlfn.XLOOKUP(Orders_C[[#This Row],[Store_ID]],Stores_c[[#All],[Store_ID]],Stores_c[[#All],[Store_Type]])</f>
        <v>Street</v>
      </c>
    </row>
    <row r="4069" spans="1:33" x14ac:dyDescent="0.25">
      <c r="A4069">
        <v>8057</v>
      </c>
      <c r="B4069" s="1">
        <v>45790</v>
      </c>
      <c r="C4069" s="2">
        <v>0.79156249999999995</v>
      </c>
      <c r="D4069">
        <v>1215</v>
      </c>
      <c r="E4069">
        <v>215</v>
      </c>
      <c r="F4069">
        <v>415</v>
      </c>
      <c r="G4069">
        <v>302</v>
      </c>
      <c r="H4069">
        <v>4</v>
      </c>
      <c r="I4069">
        <v>312</v>
      </c>
      <c r="J4069">
        <v>5</v>
      </c>
      <c r="K4069">
        <v>15.6</v>
      </c>
      <c r="L4069">
        <v>1258.5999999999999</v>
      </c>
      <c r="M4069" t="s">
        <v>19</v>
      </c>
      <c r="N4069" t="s">
        <v>21</v>
      </c>
      <c r="O4069">
        <v>23</v>
      </c>
      <c r="P4069">
        <v>3</v>
      </c>
      <c r="Q4069" t="s">
        <v>2080</v>
      </c>
      <c r="R4069">
        <v>507</v>
      </c>
      <c r="S4069" s="3">
        <v>0.05</v>
      </c>
      <c r="T4069" s="6">
        <v>509.79999999999995</v>
      </c>
      <c r="U4069" t="s">
        <v>6339</v>
      </c>
      <c r="V4069">
        <v>2025</v>
      </c>
      <c r="W4069" t="s">
        <v>6329</v>
      </c>
      <c r="X4069" t="str">
        <f>_xlfn.XLOOKUP(Orders_C[[#This Row],[Product_ID]],Products_C[Product_ID],Products_C[Product_Name])</f>
        <v>Chicken Wings</v>
      </c>
      <c r="Y4069" t="str">
        <f>_xlfn.XLOOKUP(Orders_C[[#This Row],[Product_ID]],Products_C[Product_ID],Products_C[Category])</f>
        <v>Chicken</v>
      </c>
      <c r="Z4069" t="str">
        <f>_xlfn.XLOOKUP(Orders_C[[#This Row],[Store_ID]],Stores_c[Store_ID],Stores_c[City])</f>
        <v>Sallyburgh</v>
      </c>
      <c r="AA4069" t="str">
        <f>_xlfn.XLOOKUP(Orders_C[[#This Row],[Customer_ID]],Customers_c[Customer_ID],Customers_c[Customer_Name])</f>
        <v>Crystal Bryant</v>
      </c>
      <c r="AB4069" s="6">
        <f>Orders_C[[#This Row],[Quantity]]*Orders_C[[#This Row],[Unit_Price]]*(1-Orders_C[[#This Row],[Discount %]])+Orders_C[[#This Row],[Tax]]</f>
        <v>1201.1999999999998</v>
      </c>
      <c r="AC4069" s="9">
        <f>(Orders_C[[#This Row],[Unit_Price]]*Orders_C[[#This Row],[Quantity]])-Orders_C[[#This Row],[Discount]]+Orders_C[[#This Row],[Tax]]</f>
        <v>1258.5999999999999</v>
      </c>
      <c r="AD4069" t="str">
        <f>IF(COUNTIF(Orders_C[[#All],[Customer_ID]],Orders_C[[#This Row],[Customer_ID]])&gt;1,"Repeat","New")</f>
        <v>Repeat</v>
      </c>
      <c r="AE4069" t="str" cm="1">
        <f t="array" ref="AE4069">_xlfn.XLOOKUP(Orders_C[[#This Row],[Store_ID]],Stores_c[[#All],[Store_ID]],Stores_c[[#All],[City]])</f>
        <v>Sallyburgh</v>
      </c>
      <c r="AF4069" t="str" cm="1">
        <f t="array" ref="AF4069">_xlfn.XLOOKUP(Orders_C[[#This Row],[Store_ID]],Stores_c[[#All],[Store_ID]],Stores_c[[#All],[Manager_Name]])</f>
        <v>Benjamin Mccoy</v>
      </c>
      <c r="AG4069" t="str" cm="1">
        <f t="array" ref="AG4069">_xlfn.XLOOKUP(Orders_C[[#This Row],[Store_ID]],Stores_c[[#All],[Store_ID]],Stores_c[[#All],[Store_Type]])</f>
        <v>Drive-Thru</v>
      </c>
    </row>
    <row r="4070" spans="1:33" x14ac:dyDescent="0.25">
      <c r="A4070">
        <v>8159</v>
      </c>
      <c r="B4070" s="1">
        <v>45961</v>
      </c>
      <c r="C4070" s="2">
        <v>0.60508101851851848</v>
      </c>
      <c r="D4070">
        <v>1028</v>
      </c>
      <c r="E4070">
        <v>203</v>
      </c>
      <c r="F4070">
        <v>475</v>
      </c>
      <c r="G4070">
        <v>314</v>
      </c>
      <c r="H4070">
        <v>4</v>
      </c>
      <c r="I4070">
        <v>309</v>
      </c>
      <c r="J4070">
        <v>0</v>
      </c>
      <c r="K4070">
        <v>15.45</v>
      </c>
      <c r="L4070">
        <v>1251.45</v>
      </c>
      <c r="M4070" t="s">
        <v>18</v>
      </c>
      <c r="N4070" t="s">
        <v>22</v>
      </c>
      <c r="O4070">
        <v>48</v>
      </c>
      <c r="P4070">
        <v>3</v>
      </c>
      <c r="Q4070" t="s">
        <v>2182</v>
      </c>
      <c r="R4070">
        <v>503</v>
      </c>
      <c r="S4070" s="3">
        <v>0</v>
      </c>
      <c r="T4070" s="6">
        <v>509.85</v>
      </c>
      <c r="U4070" t="s">
        <v>6332</v>
      </c>
      <c r="V4070">
        <v>2025</v>
      </c>
      <c r="W4070" t="s">
        <v>6331</v>
      </c>
      <c r="X4070" t="str">
        <f>_xlfn.XLOOKUP(Orders_C[[#This Row],[Product_ID]],Products_C[Product_ID],Products_C[Product_Name])</f>
        <v>Wrap</v>
      </c>
      <c r="Y4070" t="str">
        <f>_xlfn.XLOOKUP(Orders_C[[#This Row],[Product_ID]],Products_C[Product_ID],Products_C[Category])</f>
        <v>Burger</v>
      </c>
      <c r="Z4070" t="str">
        <f>_xlfn.XLOOKUP(Orders_C[[#This Row],[Store_ID]],Stores_c[Store_ID],Stores_c[City])</f>
        <v>Lake Williammouth</v>
      </c>
      <c r="AA4070" t="str">
        <f>_xlfn.XLOOKUP(Orders_C[[#This Row],[Customer_ID]],Customers_c[Customer_ID],Customers_c[Customer_Name])</f>
        <v>Benjamin Brown</v>
      </c>
      <c r="AB4070" s="6">
        <f>Orders_C[[#This Row],[Quantity]]*Orders_C[[#This Row],[Unit_Price]]*(1-Orders_C[[#This Row],[Discount %]])+Orders_C[[#This Row],[Tax]]</f>
        <v>1251.45</v>
      </c>
      <c r="AC4070" s="9">
        <f>(Orders_C[[#This Row],[Unit_Price]]*Orders_C[[#This Row],[Quantity]])-Orders_C[[#This Row],[Discount]]+Orders_C[[#This Row],[Tax]]</f>
        <v>1251.45</v>
      </c>
      <c r="AD4070" t="str">
        <f>IF(COUNTIF(Orders_C[[#All],[Customer_ID]],Orders_C[[#This Row],[Customer_ID]])&gt;1,"Repeat","New")</f>
        <v>Repeat</v>
      </c>
      <c r="AE4070" t="str" cm="1">
        <f t="array" ref="AE4070">_xlfn.XLOOKUP(Orders_C[[#This Row],[Store_ID]],Stores_c[[#All],[Store_ID]],Stores_c[[#All],[City]])</f>
        <v>Lake Williammouth</v>
      </c>
      <c r="AF4070" t="str" cm="1">
        <f t="array" ref="AF4070">_xlfn.XLOOKUP(Orders_C[[#This Row],[Store_ID]],Stores_c[[#All],[Store_ID]],Stores_c[[#All],[Manager_Name]])</f>
        <v>Stephanie Dominguez</v>
      </c>
      <c r="AG4070" t="str" cm="1">
        <f t="array" ref="AG4070">_xlfn.XLOOKUP(Orders_C[[#This Row],[Store_ID]],Stores_c[[#All],[Store_ID]],Stores_c[[#All],[Store_Type]])</f>
        <v>Drive-Thru</v>
      </c>
    </row>
    <row r="4071" spans="1:33" x14ac:dyDescent="0.25">
      <c r="A4071">
        <v>8814</v>
      </c>
      <c r="B4071" s="1">
        <v>45889</v>
      </c>
      <c r="C4071" s="2">
        <v>0.45538194444444446</v>
      </c>
      <c r="D4071">
        <v>1821</v>
      </c>
      <c r="E4071">
        <v>217</v>
      </c>
      <c r="F4071">
        <v>515</v>
      </c>
      <c r="G4071">
        <v>321</v>
      </c>
      <c r="H4071">
        <v>4</v>
      </c>
      <c r="I4071">
        <v>309</v>
      </c>
      <c r="J4071">
        <v>0</v>
      </c>
      <c r="K4071">
        <v>15.45</v>
      </c>
      <c r="L4071">
        <v>1251.45</v>
      </c>
      <c r="M4071" t="s">
        <v>18</v>
      </c>
      <c r="N4071" t="s">
        <v>21</v>
      </c>
      <c r="O4071">
        <v>15</v>
      </c>
      <c r="P4071">
        <v>1</v>
      </c>
      <c r="Q4071" t="s">
        <v>2837</v>
      </c>
      <c r="R4071">
        <v>508</v>
      </c>
      <c r="S4071" s="3">
        <v>0</v>
      </c>
      <c r="T4071" s="6">
        <v>509.85</v>
      </c>
      <c r="U4071" t="s">
        <v>6342</v>
      </c>
      <c r="V4071">
        <v>2025</v>
      </c>
      <c r="W4071" t="s">
        <v>6333</v>
      </c>
      <c r="X4071" t="str">
        <f>_xlfn.XLOOKUP(Orders_C[[#This Row],[Product_ID]],Products_C[Product_ID],Products_C[Product_Name])</f>
        <v>Cold Coffee</v>
      </c>
      <c r="Y4071" t="str">
        <f>_xlfn.XLOOKUP(Orders_C[[#This Row],[Product_ID]],Products_C[Product_ID],Products_C[Category])</f>
        <v>Dessert</v>
      </c>
      <c r="Z4071" t="str">
        <f>_xlfn.XLOOKUP(Orders_C[[#This Row],[Store_ID]],Stores_c[Store_ID],Stores_c[City])</f>
        <v>West Rebecca</v>
      </c>
      <c r="AA4071" t="str">
        <f>_xlfn.XLOOKUP(Orders_C[[#This Row],[Customer_ID]],Customers_c[Customer_ID],Customers_c[Customer_Name])</f>
        <v>Kristie Murray</v>
      </c>
      <c r="AB4071" s="6">
        <f>Orders_C[[#This Row],[Quantity]]*Orders_C[[#This Row],[Unit_Price]]*(1-Orders_C[[#This Row],[Discount %]])+Orders_C[[#This Row],[Tax]]</f>
        <v>1251.45</v>
      </c>
      <c r="AC4071" s="9">
        <f>(Orders_C[[#This Row],[Unit_Price]]*Orders_C[[#This Row],[Quantity]])-Orders_C[[#This Row],[Discount]]+Orders_C[[#This Row],[Tax]]</f>
        <v>1251.45</v>
      </c>
      <c r="AD4071" t="str">
        <f>IF(COUNTIF(Orders_C[[#All],[Customer_ID]],Orders_C[[#This Row],[Customer_ID]])&gt;1,"Repeat","New")</f>
        <v>Repeat</v>
      </c>
      <c r="AE4071" t="str" cm="1">
        <f t="array" ref="AE4071">_xlfn.XLOOKUP(Orders_C[[#This Row],[Store_ID]],Stores_c[[#All],[Store_ID]],Stores_c[[#All],[City]])</f>
        <v>West Rebecca</v>
      </c>
      <c r="AF4071" t="str" cm="1">
        <f t="array" ref="AF4071">_xlfn.XLOOKUP(Orders_C[[#This Row],[Store_ID]],Stores_c[[#All],[Store_ID]],Stores_c[[#All],[Manager_Name]])</f>
        <v>Albert Smith</v>
      </c>
      <c r="AG4071" t="str" cm="1">
        <f t="array" ref="AG4071">_xlfn.XLOOKUP(Orders_C[[#This Row],[Store_ID]],Stores_c[[#All],[Store_ID]],Stores_c[[#All],[Store_Type]])</f>
        <v>Mall</v>
      </c>
    </row>
    <row r="4072" spans="1:33" x14ac:dyDescent="0.25">
      <c r="A4072">
        <v>7820</v>
      </c>
      <c r="B4072" s="1">
        <v>45932</v>
      </c>
      <c r="C4072" s="2">
        <v>0.45685185185185184</v>
      </c>
      <c r="D4072">
        <v>1827</v>
      </c>
      <c r="E4072">
        <v>224</v>
      </c>
      <c r="F4072">
        <v>431</v>
      </c>
      <c r="G4072">
        <v>336</v>
      </c>
      <c r="H4072">
        <v>3</v>
      </c>
      <c r="I4072">
        <v>412</v>
      </c>
      <c r="J4072">
        <v>5</v>
      </c>
      <c r="K4072">
        <v>20.6</v>
      </c>
      <c r="L4072">
        <v>1251.5999999999999</v>
      </c>
      <c r="M4072" t="s">
        <v>18</v>
      </c>
      <c r="N4072" t="s">
        <v>21</v>
      </c>
      <c r="O4072">
        <v>19</v>
      </c>
      <c r="P4072">
        <v>5</v>
      </c>
      <c r="Q4072" t="s">
        <v>1843</v>
      </c>
      <c r="R4072">
        <v>502</v>
      </c>
      <c r="S4072" s="3">
        <v>0.05</v>
      </c>
      <c r="T4072" s="6">
        <v>509.99999999999989</v>
      </c>
      <c r="U4072" t="s">
        <v>6332</v>
      </c>
      <c r="V4072">
        <v>2025</v>
      </c>
      <c r="W4072" t="s">
        <v>6333</v>
      </c>
      <c r="X4072" t="str">
        <f>_xlfn.XLOOKUP(Orders_C[[#This Row],[Product_ID]],Products_C[Product_ID],Products_C[Product_Name])</f>
        <v>Chicken Bucket</v>
      </c>
      <c r="Y4072" t="str">
        <f>_xlfn.XLOOKUP(Orders_C[[#This Row],[Product_ID]],Products_C[Product_ID],Products_C[Category])</f>
        <v>Dessert</v>
      </c>
      <c r="Z4072" t="str">
        <f>_xlfn.XLOOKUP(Orders_C[[#This Row],[Store_ID]],Stores_c[Store_ID],Stores_c[City])</f>
        <v>Valdezton</v>
      </c>
      <c r="AA4072" t="str">
        <f>_xlfn.XLOOKUP(Orders_C[[#This Row],[Customer_ID]],Customers_c[Customer_ID],Customers_c[Customer_Name])</f>
        <v>Barbara Harvey</v>
      </c>
      <c r="AB4072" s="6">
        <f>Orders_C[[#This Row],[Quantity]]*Orders_C[[#This Row],[Unit_Price]]*(1-Orders_C[[#This Row],[Discount %]])+Orders_C[[#This Row],[Tax]]</f>
        <v>1194.8</v>
      </c>
      <c r="AC4072" s="9">
        <f>(Orders_C[[#This Row],[Unit_Price]]*Orders_C[[#This Row],[Quantity]])-Orders_C[[#This Row],[Discount]]+Orders_C[[#This Row],[Tax]]</f>
        <v>1251.5999999999999</v>
      </c>
      <c r="AD4072" t="str">
        <f>IF(COUNTIF(Orders_C[[#All],[Customer_ID]],Orders_C[[#This Row],[Customer_ID]])&gt;1,"Repeat","New")</f>
        <v>Repeat</v>
      </c>
      <c r="AE4072" t="str" cm="1">
        <f t="array" ref="AE4072">_xlfn.XLOOKUP(Orders_C[[#This Row],[Store_ID]],Stores_c[[#All],[Store_ID]],Stores_c[[#All],[City]])</f>
        <v>Valdezton</v>
      </c>
      <c r="AF4072" t="str" cm="1">
        <f t="array" ref="AF4072">_xlfn.XLOOKUP(Orders_C[[#This Row],[Store_ID]],Stores_c[[#All],[Store_ID]],Stores_c[[#All],[Manager_Name]])</f>
        <v>John Rodriguez</v>
      </c>
      <c r="AG4072" t="str" cm="1">
        <f t="array" ref="AG4072">_xlfn.XLOOKUP(Orders_C[[#This Row],[Store_ID]],Stores_c[[#All],[Store_ID]],Stores_c[[#All],[Store_Type]])</f>
        <v>Street</v>
      </c>
    </row>
    <row r="4073" spans="1:33" x14ac:dyDescent="0.25">
      <c r="A4073">
        <v>6296</v>
      </c>
      <c r="B4073" s="1">
        <v>45735</v>
      </c>
      <c r="C4073" s="2">
        <v>0.7560648148148148</v>
      </c>
      <c r="D4073">
        <v>1965</v>
      </c>
      <c r="E4073">
        <v>205</v>
      </c>
      <c r="F4073">
        <v>471</v>
      </c>
      <c r="G4073">
        <v>318</v>
      </c>
      <c r="H4073">
        <v>3</v>
      </c>
      <c r="I4073">
        <v>416</v>
      </c>
      <c r="J4073">
        <v>10</v>
      </c>
      <c r="K4073">
        <v>20.8</v>
      </c>
      <c r="L4073">
        <v>1258.8</v>
      </c>
      <c r="M4073" t="s">
        <v>20</v>
      </c>
      <c r="N4073" t="s">
        <v>21</v>
      </c>
      <c r="O4073">
        <v>21</v>
      </c>
      <c r="P4073">
        <v>1</v>
      </c>
      <c r="Q4073" t="s">
        <v>319</v>
      </c>
      <c r="R4073">
        <v>502</v>
      </c>
      <c r="S4073" s="3">
        <v>0.1</v>
      </c>
      <c r="T4073" s="6">
        <v>510</v>
      </c>
      <c r="U4073" t="s">
        <v>6334</v>
      </c>
      <c r="V4073">
        <v>2025</v>
      </c>
      <c r="W4073" t="s">
        <v>6329</v>
      </c>
      <c r="X4073" t="str">
        <f>_xlfn.XLOOKUP(Orders_C[[#This Row],[Product_ID]],Products_C[Product_ID],Products_C[Product_Name])</f>
        <v>Pepsi</v>
      </c>
      <c r="Y4073" t="str">
        <f>_xlfn.XLOOKUP(Orders_C[[#This Row],[Product_ID]],Products_C[Product_ID],Products_C[Category])</f>
        <v>Burger</v>
      </c>
      <c r="Z4073" t="str">
        <f>_xlfn.XLOOKUP(Orders_C[[#This Row],[Store_ID]],Stores_c[Store_ID],Stores_c[City])</f>
        <v>Port Jacob</v>
      </c>
      <c r="AA4073" t="str">
        <f>_xlfn.XLOOKUP(Orders_C[[#This Row],[Customer_ID]],Customers_c[Customer_ID],Customers_c[Customer_Name])</f>
        <v>David Ford</v>
      </c>
      <c r="AB4073" s="6">
        <f>Orders_C[[#This Row],[Quantity]]*Orders_C[[#This Row],[Unit_Price]]*(1-Orders_C[[#This Row],[Discount %]])+Orders_C[[#This Row],[Tax]]</f>
        <v>1144</v>
      </c>
      <c r="AC4073" s="9">
        <f>(Orders_C[[#This Row],[Unit_Price]]*Orders_C[[#This Row],[Quantity]])-Orders_C[[#This Row],[Discount]]+Orders_C[[#This Row],[Tax]]</f>
        <v>1258.8</v>
      </c>
      <c r="AD4073" t="str">
        <f>IF(COUNTIF(Orders_C[[#All],[Customer_ID]],Orders_C[[#This Row],[Customer_ID]])&gt;1,"Repeat","New")</f>
        <v>Repeat</v>
      </c>
      <c r="AE4073" t="str" cm="1">
        <f t="array" ref="AE4073">_xlfn.XLOOKUP(Orders_C[[#This Row],[Store_ID]],Stores_c[[#All],[Store_ID]],Stores_c[[#All],[City]])</f>
        <v>Port Jacob</v>
      </c>
      <c r="AF4073" t="str" cm="1">
        <f t="array" ref="AF4073">_xlfn.XLOOKUP(Orders_C[[#This Row],[Store_ID]],Stores_c[[#All],[Store_ID]],Stores_c[[#All],[Manager_Name]])</f>
        <v>David Harris</v>
      </c>
      <c r="AG4073" t="str" cm="1">
        <f t="array" ref="AG4073">_xlfn.XLOOKUP(Orders_C[[#This Row],[Store_ID]],Stores_c[[#All],[Store_ID]],Stores_c[[#All],[Store_Type]])</f>
        <v>Mall</v>
      </c>
    </row>
    <row r="4074" spans="1:33" x14ac:dyDescent="0.25">
      <c r="A4074">
        <v>6919</v>
      </c>
      <c r="B4074" s="1">
        <v>45752</v>
      </c>
      <c r="C4074" s="2">
        <v>0.26208333333333333</v>
      </c>
      <c r="D4074">
        <v>1630</v>
      </c>
      <c r="E4074">
        <v>218</v>
      </c>
      <c r="F4074">
        <v>527</v>
      </c>
      <c r="G4074">
        <v>333</v>
      </c>
      <c r="H4074">
        <v>3</v>
      </c>
      <c r="I4074">
        <v>420</v>
      </c>
      <c r="J4074">
        <v>15</v>
      </c>
      <c r="K4074">
        <v>21</v>
      </c>
      <c r="L4074">
        <v>1266</v>
      </c>
      <c r="M4074" t="s">
        <v>18</v>
      </c>
      <c r="N4074" t="s">
        <v>21</v>
      </c>
      <c r="O4074">
        <v>46</v>
      </c>
      <c r="P4074">
        <v>2</v>
      </c>
      <c r="Q4074" t="s">
        <v>942</v>
      </c>
      <c r="R4074">
        <v>506</v>
      </c>
      <c r="S4074" s="3">
        <v>0.15</v>
      </c>
      <c r="T4074" s="6">
        <v>510</v>
      </c>
      <c r="U4074" t="s">
        <v>6337</v>
      </c>
      <c r="V4074">
        <v>2025</v>
      </c>
      <c r="W4074" t="s">
        <v>6331</v>
      </c>
      <c r="X4074" t="str">
        <f>_xlfn.XLOOKUP(Orders_C[[#This Row],[Product_ID]],Products_C[Product_ID],Products_C[Product_Name])</f>
        <v>Chicken Wings</v>
      </c>
      <c r="Y4074" t="str">
        <f>_xlfn.XLOOKUP(Orders_C[[#This Row],[Product_ID]],Products_C[Product_ID],Products_C[Category])</f>
        <v>Burger</v>
      </c>
      <c r="Z4074" t="str">
        <f>_xlfn.XLOOKUP(Orders_C[[#This Row],[Store_ID]],Stores_c[Store_ID],Stores_c[City])</f>
        <v>East Johnport</v>
      </c>
      <c r="AA4074" t="str">
        <f>_xlfn.XLOOKUP(Orders_C[[#This Row],[Customer_ID]],Customers_c[Customer_ID],Customers_c[Customer_Name])</f>
        <v>Angelica Baker</v>
      </c>
      <c r="AB4074" s="6">
        <f>Orders_C[[#This Row],[Quantity]]*Orders_C[[#This Row],[Unit_Price]]*(1-Orders_C[[#This Row],[Discount %]])+Orders_C[[#This Row],[Tax]]</f>
        <v>1092</v>
      </c>
      <c r="AC4074" s="9">
        <f>(Orders_C[[#This Row],[Unit_Price]]*Orders_C[[#This Row],[Quantity]])-Orders_C[[#This Row],[Discount]]+Orders_C[[#This Row],[Tax]]</f>
        <v>1266</v>
      </c>
      <c r="AD4074" t="str">
        <f>IF(COUNTIF(Orders_C[[#All],[Customer_ID]],Orders_C[[#This Row],[Customer_ID]])&gt;1,"Repeat","New")</f>
        <v>Repeat</v>
      </c>
      <c r="AE4074" t="str" cm="1">
        <f t="array" ref="AE4074">_xlfn.XLOOKUP(Orders_C[[#This Row],[Store_ID]],Stores_c[[#All],[Store_ID]],Stores_c[[#All],[City]])</f>
        <v>East Johnport</v>
      </c>
      <c r="AF4074" t="str" cm="1">
        <f t="array" ref="AF4074">_xlfn.XLOOKUP(Orders_C[[#This Row],[Store_ID]],Stores_c[[#All],[Store_ID]],Stores_c[[#All],[Manager_Name]])</f>
        <v>Mr. Matthew Murillo III</v>
      </c>
      <c r="AG4074" t="str" cm="1">
        <f t="array" ref="AG4074">_xlfn.XLOOKUP(Orders_C[[#This Row],[Store_ID]],Stores_c[[#All],[Store_ID]],Stores_c[[#All],[Store_Type]])</f>
        <v>Street</v>
      </c>
    </row>
    <row r="4075" spans="1:33" x14ac:dyDescent="0.25">
      <c r="A4075">
        <v>8838</v>
      </c>
      <c r="B4075" s="1">
        <v>45768</v>
      </c>
      <c r="C4075" s="2">
        <v>7.7557870370370374E-2</v>
      </c>
      <c r="D4075">
        <v>1408</v>
      </c>
      <c r="E4075">
        <v>212</v>
      </c>
      <c r="F4075">
        <v>437</v>
      </c>
      <c r="G4075">
        <v>313</v>
      </c>
      <c r="H4075">
        <v>3</v>
      </c>
      <c r="I4075">
        <v>417</v>
      </c>
      <c r="J4075">
        <v>10</v>
      </c>
      <c r="K4075">
        <v>20.85</v>
      </c>
      <c r="L4075">
        <v>1261.8499999999999</v>
      </c>
      <c r="M4075" t="s">
        <v>20</v>
      </c>
      <c r="N4075" t="s">
        <v>22</v>
      </c>
      <c r="O4075">
        <v>53</v>
      </c>
      <c r="P4075">
        <v>3</v>
      </c>
      <c r="Q4075" t="s">
        <v>2861</v>
      </c>
      <c r="R4075">
        <v>510</v>
      </c>
      <c r="S4075" s="3">
        <v>0.1</v>
      </c>
      <c r="T4075" s="6">
        <v>511.24999999999989</v>
      </c>
      <c r="U4075" t="s">
        <v>6337</v>
      </c>
      <c r="V4075">
        <v>2025</v>
      </c>
      <c r="W4075" t="s">
        <v>6331</v>
      </c>
      <c r="X4075" t="str">
        <f>_xlfn.XLOOKUP(Orders_C[[#This Row],[Product_ID]],Products_C[Product_ID],Products_C[Product_Name])</f>
        <v>Rice Bowl</v>
      </c>
      <c r="Y4075" t="str">
        <f>_xlfn.XLOOKUP(Orders_C[[#This Row],[Product_ID]],Products_C[Product_ID],Products_C[Category])</f>
        <v>Beverage</v>
      </c>
      <c r="Z4075" t="str">
        <f>_xlfn.XLOOKUP(Orders_C[[#This Row],[Store_ID]],Stores_c[Store_ID],Stores_c[City])</f>
        <v>Andrewview</v>
      </c>
      <c r="AA4075" t="str">
        <f>_xlfn.XLOOKUP(Orders_C[[#This Row],[Customer_ID]],Customers_c[Customer_ID],Customers_c[Customer_Name])</f>
        <v>Annette Acevedo</v>
      </c>
      <c r="AB4075" s="6">
        <f>Orders_C[[#This Row],[Quantity]]*Orders_C[[#This Row],[Unit_Price]]*(1-Orders_C[[#This Row],[Discount %]])+Orders_C[[#This Row],[Tax]]</f>
        <v>1146.75</v>
      </c>
      <c r="AC4075" s="9">
        <f>(Orders_C[[#This Row],[Unit_Price]]*Orders_C[[#This Row],[Quantity]])-Orders_C[[#This Row],[Discount]]+Orders_C[[#This Row],[Tax]]</f>
        <v>1261.8499999999999</v>
      </c>
      <c r="AD4075" t="str">
        <f>IF(COUNTIF(Orders_C[[#All],[Customer_ID]],Orders_C[[#This Row],[Customer_ID]])&gt;1,"Repeat","New")</f>
        <v>Repeat</v>
      </c>
      <c r="AE4075" t="str" cm="1">
        <f t="array" ref="AE4075">_xlfn.XLOOKUP(Orders_C[[#This Row],[Store_ID]],Stores_c[[#All],[Store_ID]],Stores_c[[#All],[City]])</f>
        <v>Andrewview</v>
      </c>
      <c r="AF4075" t="str" cm="1">
        <f t="array" ref="AF4075">_xlfn.XLOOKUP(Orders_C[[#This Row],[Store_ID]],Stores_c[[#All],[Store_ID]],Stores_c[[#All],[Manager_Name]])</f>
        <v>Alice Sutton</v>
      </c>
      <c r="AG4075" t="str" cm="1">
        <f t="array" ref="AG4075">_xlfn.XLOOKUP(Orders_C[[#This Row],[Store_ID]],Stores_c[[#All],[Store_ID]],Stores_c[[#All],[Store_Type]])</f>
        <v>Mall</v>
      </c>
    </row>
    <row r="4076" spans="1:33" x14ac:dyDescent="0.25">
      <c r="A4076">
        <v>10521</v>
      </c>
      <c r="B4076" s="1">
        <v>46032</v>
      </c>
      <c r="C4076" s="2">
        <v>2.8472222222222223E-3</v>
      </c>
      <c r="D4076">
        <v>1492</v>
      </c>
      <c r="E4076">
        <v>215</v>
      </c>
      <c r="F4076">
        <v>443</v>
      </c>
      <c r="G4076">
        <v>339</v>
      </c>
      <c r="H4076">
        <v>3</v>
      </c>
      <c r="I4076">
        <v>417</v>
      </c>
      <c r="J4076">
        <v>10</v>
      </c>
      <c r="K4076">
        <v>20.85</v>
      </c>
      <c r="L4076">
        <v>1261.8499999999999</v>
      </c>
      <c r="M4076" t="s">
        <v>18</v>
      </c>
      <c r="N4076" t="s">
        <v>21</v>
      </c>
      <c r="O4076">
        <v>51</v>
      </c>
      <c r="P4076">
        <v>4</v>
      </c>
      <c r="Q4076" t="s">
        <v>4544</v>
      </c>
      <c r="R4076">
        <v>504</v>
      </c>
      <c r="S4076" s="3">
        <v>0.1</v>
      </c>
      <c r="T4076" s="6">
        <v>511.24999999999989</v>
      </c>
      <c r="U4076" t="s">
        <v>6330</v>
      </c>
      <c r="V4076">
        <v>2026</v>
      </c>
      <c r="W4076" t="s">
        <v>6331</v>
      </c>
      <c r="X4076" t="str">
        <f>_xlfn.XLOOKUP(Orders_C[[#This Row],[Product_ID]],Products_C[Product_ID],Products_C[Product_Name])</f>
        <v>Veg Burger</v>
      </c>
      <c r="Y4076" t="str">
        <f>_xlfn.XLOOKUP(Orders_C[[#This Row],[Product_ID]],Products_C[Product_ID],Products_C[Category])</f>
        <v>Burger</v>
      </c>
      <c r="Z4076" t="str">
        <f>_xlfn.XLOOKUP(Orders_C[[#This Row],[Store_ID]],Stores_c[Store_ID],Stores_c[City])</f>
        <v>Sallyburgh</v>
      </c>
      <c r="AA4076" t="str">
        <f>_xlfn.XLOOKUP(Orders_C[[#This Row],[Customer_ID]],Customers_c[Customer_ID],Customers_c[Customer_Name])</f>
        <v>Ryan Edwards</v>
      </c>
      <c r="AB4076" s="6">
        <f>Orders_C[[#This Row],[Quantity]]*Orders_C[[#This Row],[Unit_Price]]*(1-Orders_C[[#This Row],[Discount %]])+Orders_C[[#This Row],[Tax]]</f>
        <v>1146.75</v>
      </c>
      <c r="AC4076" s="9">
        <f>(Orders_C[[#This Row],[Unit_Price]]*Orders_C[[#This Row],[Quantity]])-Orders_C[[#This Row],[Discount]]+Orders_C[[#This Row],[Tax]]</f>
        <v>1261.8499999999999</v>
      </c>
      <c r="AD4076" t="str">
        <f>IF(COUNTIF(Orders_C[[#All],[Customer_ID]],Orders_C[[#This Row],[Customer_ID]])&gt;1,"Repeat","New")</f>
        <v>Repeat</v>
      </c>
      <c r="AE4076" t="str" cm="1">
        <f t="array" ref="AE4076">_xlfn.XLOOKUP(Orders_C[[#This Row],[Store_ID]],Stores_c[[#All],[Store_ID]],Stores_c[[#All],[City]])</f>
        <v>Sallyburgh</v>
      </c>
      <c r="AF4076" t="str" cm="1">
        <f t="array" ref="AF4076">_xlfn.XLOOKUP(Orders_C[[#This Row],[Store_ID]],Stores_c[[#All],[Store_ID]],Stores_c[[#All],[Manager_Name]])</f>
        <v>Benjamin Mccoy</v>
      </c>
      <c r="AG4076" t="str" cm="1">
        <f t="array" ref="AG4076">_xlfn.XLOOKUP(Orders_C[[#This Row],[Store_ID]],Stores_c[[#All],[Store_ID]],Stores_c[[#All],[Store_Type]])</f>
        <v>Drive-Thru</v>
      </c>
    </row>
    <row r="4077" spans="1:33" x14ac:dyDescent="0.25">
      <c r="A4077">
        <v>8872</v>
      </c>
      <c r="B4077" s="1">
        <v>45708</v>
      </c>
      <c r="C4077" s="2">
        <v>0.25050925925925926</v>
      </c>
      <c r="D4077">
        <v>1135</v>
      </c>
      <c r="E4077">
        <v>218</v>
      </c>
      <c r="F4077">
        <v>486</v>
      </c>
      <c r="G4077">
        <v>314</v>
      </c>
      <c r="H4077">
        <v>3</v>
      </c>
      <c r="I4077">
        <v>421</v>
      </c>
      <c r="J4077">
        <v>15</v>
      </c>
      <c r="K4077">
        <v>21.05</v>
      </c>
      <c r="L4077">
        <v>1269.05</v>
      </c>
      <c r="M4077" t="s">
        <v>18</v>
      </c>
      <c r="N4077" t="s">
        <v>22</v>
      </c>
      <c r="O4077">
        <v>43</v>
      </c>
      <c r="P4077">
        <v>2</v>
      </c>
      <c r="Q4077" t="s">
        <v>2895</v>
      </c>
      <c r="R4077">
        <v>510</v>
      </c>
      <c r="S4077" s="3">
        <v>0.15</v>
      </c>
      <c r="T4077" s="6">
        <v>511.25</v>
      </c>
      <c r="U4077" t="s">
        <v>6338</v>
      </c>
      <c r="V4077">
        <v>2025</v>
      </c>
      <c r="W4077" t="s">
        <v>6331</v>
      </c>
      <c r="X4077" t="str">
        <f>_xlfn.XLOOKUP(Orders_C[[#This Row],[Product_ID]],Products_C[Product_ID],Products_C[Product_Name])</f>
        <v>Wrap</v>
      </c>
      <c r="Y4077" t="str">
        <f>_xlfn.XLOOKUP(Orders_C[[#This Row],[Product_ID]],Products_C[Product_ID],Products_C[Category])</f>
        <v>Burger</v>
      </c>
      <c r="Z4077" t="str">
        <f>_xlfn.XLOOKUP(Orders_C[[#This Row],[Store_ID]],Stores_c[Store_ID],Stores_c[City])</f>
        <v>East Johnport</v>
      </c>
      <c r="AA4077" t="str">
        <f>_xlfn.XLOOKUP(Orders_C[[#This Row],[Customer_ID]],Customers_c[Customer_ID],Customers_c[Customer_Name])</f>
        <v>Nicole Smith</v>
      </c>
      <c r="AB4077" s="6">
        <f>Orders_C[[#This Row],[Quantity]]*Orders_C[[#This Row],[Unit_Price]]*(1-Orders_C[[#This Row],[Discount %]])+Orders_C[[#This Row],[Tax]]</f>
        <v>1094.5999999999999</v>
      </c>
      <c r="AC4077" s="9">
        <f>(Orders_C[[#This Row],[Unit_Price]]*Orders_C[[#This Row],[Quantity]])-Orders_C[[#This Row],[Discount]]+Orders_C[[#This Row],[Tax]]</f>
        <v>1269.05</v>
      </c>
      <c r="AD4077" t="str">
        <f>IF(COUNTIF(Orders_C[[#All],[Customer_ID]],Orders_C[[#This Row],[Customer_ID]])&gt;1,"Repeat","New")</f>
        <v>Repeat</v>
      </c>
      <c r="AE4077" t="str" cm="1">
        <f t="array" ref="AE4077">_xlfn.XLOOKUP(Orders_C[[#This Row],[Store_ID]],Stores_c[[#All],[Store_ID]],Stores_c[[#All],[City]])</f>
        <v>East Johnport</v>
      </c>
      <c r="AF4077" t="str" cm="1">
        <f t="array" ref="AF4077">_xlfn.XLOOKUP(Orders_C[[#This Row],[Store_ID]],Stores_c[[#All],[Store_ID]],Stores_c[[#All],[Manager_Name]])</f>
        <v>Mr. Matthew Murillo III</v>
      </c>
      <c r="AG4077" t="str" cm="1">
        <f t="array" ref="AG4077">_xlfn.XLOOKUP(Orders_C[[#This Row],[Store_ID]],Stores_c[[#All],[Store_ID]],Stores_c[[#All],[Store_Type]])</f>
        <v>Street</v>
      </c>
    </row>
    <row r="4078" spans="1:33" x14ac:dyDescent="0.25">
      <c r="A4078">
        <v>9563</v>
      </c>
      <c r="B4078" s="1">
        <v>45901</v>
      </c>
      <c r="C4078" s="2">
        <v>0.10408564814814815</v>
      </c>
      <c r="D4078">
        <v>1211</v>
      </c>
      <c r="E4078">
        <v>206</v>
      </c>
      <c r="F4078">
        <v>516</v>
      </c>
      <c r="G4078">
        <v>337</v>
      </c>
      <c r="H4078">
        <v>4</v>
      </c>
      <c r="I4078">
        <v>316</v>
      </c>
      <c r="J4078">
        <v>10</v>
      </c>
      <c r="K4078">
        <v>15.8</v>
      </c>
      <c r="L4078">
        <v>1269.8</v>
      </c>
      <c r="M4078" t="s">
        <v>20</v>
      </c>
      <c r="N4078" t="s">
        <v>22</v>
      </c>
      <c r="O4078">
        <v>21</v>
      </c>
      <c r="P4078">
        <v>1</v>
      </c>
      <c r="Q4078" t="s">
        <v>3586</v>
      </c>
      <c r="R4078">
        <v>506</v>
      </c>
      <c r="S4078" s="3">
        <v>0.1</v>
      </c>
      <c r="T4078" s="6">
        <v>511.4</v>
      </c>
      <c r="U4078" t="s">
        <v>6335</v>
      </c>
      <c r="V4078">
        <v>2025</v>
      </c>
      <c r="W4078" t="s">
        <v>6329</v>
      </c>
      <c r="X4078" t="str">
        <f>_xlfn.XLOOKUP(Orders_C[[#This Row],[Product_ID]],Products_C[Product_ID],Products_C[Product_Name])</f>
        <v>Chocolate Lava Cake</v>
      </c>
      <c r="Y4078" t="str">
        <f>_xlfn.XLOOKUP(Orders_C[[#This Row],[Product_ID]],Products_C[Product_ID],Products_C[Category])</f>
        <v>Chicken</v>
      </c>
      <c r="Z4078" t="str">
        <f>_xlfn.XLOOKUP(Orders_C[[#This Row],[Store_ID]],Stores_c[Store_ID],Stores_c[City])</f>
        <v>West Matthew</v>
      </c>
      <c r="AA4078" t="str">
        <f>_xlfn.XLOOKUP(Orders_C[[#This Row],[Customer_ID]],Customers_c[Customer_ID],Customers_c[Customer_Name])</f>
        <v>Brian Hampton</v>
      </c>
      <c r="AB4078" s="6">
        <f>Orders_C[[#This Row],[Quantity]]*Orders_C[[#This Row],[Unit_Price]]*(1-Orders_C[[#This Row],[Discount %]])+Orders_C[[#This Row],[Tax]]</f>
        <v>1153.4000000000001</v>
      </c>
      <c r="AC4078" s="9">
        <f>(Orders_C[[#This Row],[Unit_Price]]*Orders_C[[#This Row],[Quantity]])-Orders_C[[#This Row],[Discount]]+Orders_C[[#This Row],[Tax]]</f>
        <v>1269.8</v>
      </c>
      <c r="AD4078" t="str">
        <f>IF(COUNTIF(Orders_C[[#All],[Customer_ID]],Orders_C[[#This Row],[Customer_ID]])&gt;1,"Repeat","New")</f>
        <v>Repeat</v>
      </c>
      <c r="AE4078" t="str" cm="1">
        <f t="array" ref="AE4078">_xlfn.XLOOKUP(Orders_C[[#This Row],[Store_ID]],Stores_c[[#All],[Store_ID]],Stores_c[[#All],[City]])</f>
        <v>West Matthew</v>
      </c>
      <c r="AF4078" t="str" cm="1">
        <f t="array" ref="AF4078">_xlfn.XLOOKUP(Orders_C[[#This Row],[Store_ID]],Stores_c[[#All],[Store_ID]],Stores_c[[#All],[Manager_Name]])</f>
        <v>Miguel Kidd</v>
      </c>
      <c r="AG4078" t="str" cm="1">
        <f t="array" ref="AG4078">_xlfn.XLOOKUP(Orders_C[[#This Row],[Store_ID]],Stores_c[[#All],[Store_ID]],Stores_c[[#All],[Store_Type]])</f>
        <v>Drive-Thru</v>
      </c>
    </row>
    <row r="4079" spans="1:33" x14ac:dyDescent="0.25">
      <c r="A4079">
        <v>10129</v>
      </c>
      <c r="B4079" s="1">
        <v>45722</v>
      </c>
      <c r="C4079" s="2">
        <v>1.0972222222222222E-2</v>
      </c>
      <c r="D4079">
        <v>1997</v>
      </c>
      <c r="E4079">
        <v>216</v>
      </c>
      <c r="F4079">
        <v>433</v>
      </c>
      <c r="G4079">
        <v>309</v>
      </c>
      <c r="H4079">
        <v>4</v>
      </c>
      <c r="I4079">
        <v>313</v>
      </c>
      <c r="J4079">
        <v>5</v>
      </c>
      <c r="K4079">
        <v>15.65</v>
      </c>
      <c r="L4079">
        <v>1262.6500000000001</v>
      </c>
      <c r="M4079" t="s">
        <v>18</v>
      </c>
      <c r="N4079" t="s">
        <v>23</v>
      </c>
      <c r="O4079">
        <v>42</v>
      </c>
      <c r="P4079">
        <v>5</v>
      </c>
      <c r="Q4079" t="s">
        <v>4152</v>
      </c>
      <c r="R4079">
        <v>504</v>
      </c>
      <c r="S4079" s="3">
        <v>0.05</v>
      </c>
      <c r="T4079" s="6">
        <v>511.45000000000016</v>
      </c>
      <c r="U4079" t="s">
        <v>6334</v>
      </c>
      <c r="V4079">
        <v>2025</v>
      </c>
      <c r="W4079" t="s">
        <v>6331</v>
      </c>
      <c r="X4079" t="str">
        <f>_xlfn.XLOOKUP(Orders_C[[#This Row],[Product_ID]],Products_C[Product_ID],Products_C[Product_Name])</f>
        <v>Chicken Bucket</v>
      </c>
      <c r="Y4079" t="str">
        <f>_xlfn.XLOOKUP(Orders_C[[#This Row],[Product_ID]],Products_C[Product_ID],Products_C[Category])</f>
        <v>Dessert</v>
      </c>
      <c r="Z4079" t="str">
        <f>_xlfn.XLOOKUP(Orders_C[[#This Row],[Store_ID]],Stores_c[Store_ID],Stores_c[City])</f>
        <v>Garciaview</v>
      </c>
      <c r="AA4079" t="str">
        <f>_xlfn.XLOOKUP(Orders_C[[#This Row],[Customer_ID]],Customers_c[Customer_ID],Customers_c[Customer_Name])</f>
        <v>Mark Manning</v>
      </c>
      <c r="AB4079" s="6">
        <f>Orders_C[[#This Row],[Quantity]]*Orders_C[[#This Row],[Unit_Price]]*(1-Orders_C[[#This Row],[Discount %]])+Orders_C[[#This Row],[Tax]]</f>
        <v>1205.05</v>
      </c>
      <c r="AC4079" s="9">
        <f>(Orders_C[[#This Row],[Unit_Price]]*Orders_C[[#This Row],[Quantity]])-Orders_C[[#This Row],[Discount]]+Orders_C[[#This Row],[Tax]]</f>
        <v>1262.6500000000001</v>
      </c>
      <c r="AD4079" t="str">
        <f>IF(COUNTIF(Orders_C[[#All],[Customer_ID]],Orders_C[[#This Row],[Customer_ID]])&gt;1,"Repeat","New")</f>
        <v>Repeat</v>
      </c>
      <c r="AE4079" t="str" cm="1">
        <f t="array" ref="AE4079">_xlfn.XLOOKUP(Orders_C[[#This Row],[Store_ID]],Stores_c[[#All],[Store_ID]],Stores_c[[#All],[City]])</f>
        <v>Garciaview</v>
      </c>
      <c r="AF4079" t="str" cm="1">
        <f t="array" ref="AF4079">_xlfn.XLOOKUP(Orders_C[[#This Row],[Store_ID]],Stores_c[[#All],[Store_ID]],Stores_c[[#All],[Manager_Name]])</f>
        <v>Karina Washington</v>
      </c>
      <c r="AG4079" t="str" cm="1">
        <f t="array" ref="AG4079">_xlfn.XLOOKUP(Orders_C[[#This Row],[Store_ID]],Stores_c[[#All],[Store_ID]],Stores_c[[#All],[Store_Type]])</f>
        <v>Drive-Thru</v>
      </c>
    </row>
    <row r="4080" spans="1:33" x14ac:dyDescent="0.25">
      <c r="A4080">
        <v>6121</v>
      </c>
      <c r="B4080" s="1">
        <v>45975</v>
      </c>
      <c r="C4080" s="2">
        <v>0.3256134259259259</v>
      </c>
      <c r="D4080">
        <v>1577</v>
      </c>
      <c r="E4080">
        <v>206</v>
      </c>
      <c r="F4080">
        <v>443</v>
      </c>
      <c r="G4080">
        <v>302</v>
      </c>
      <c r="H4080">
        <v>4</v>
      </c>
      <c r="I4080">
        <v>310</v>
      </c>
      <c r="J4080">
        <v>0</v>
      </c>
      <c r="K4080">
        <v>15.5</v>
      </c>
      <c r="L4080">
        <v>1255.5</v>
      </c>
      <c r="M4080" t="s">
        <v>20</v>
      </c>
      <c r="N4080" t="s">
        <v>22</v>
      </c>
      <c r="O4080">
        <v>13</v>
      </c>
      <c r="P4080">
        <v>1</v>
      </c>
      <c r="Q4080" t="s">
        <v>144</v>
      </c>
      <c r="R4080">
        <v>504</v>
      </c>
      <c r="S4080" s="3">
        <v>0</v>
      </c>
      <c r="T4080" s="6">
        <v>511.5</v>
      </c>
      <c r="U4080" t="s">
        <v>6336</v>
      </c>
      <c r="V4080">
        <v>2025</v>
      </c>
      <c r="W4080" t="s">
        <v>6333</v>
      </c>
      <c r="X4080" t="str">
        <f>_xlfn.XLOOKUP(Orders_C[[#This Row],[Product_ID]],Products_C[Product_ID],Products_C[Product_Name])</f>
        <v>Chicken Wings</v>
      </c>
      <c r="Y4080" t="str">
        <f>_xlfn.XLOOKUP(Orders_C[[#This Row],[Product_ID]],Products_C[Product_ID],Products_C[Category])</f>
        <v>Chicken</v>
      </c>
      <c r="Z4080" t="str">
        <f>_xlfn.XLOOKUP(Orders_C[[#This Row],[Store_ID]],Stores_c[Store_ID],Stores_c[City])</f>
        <v>West Matthew</v>
      </c>
      <c r="AA4080" t="str">
        <f>_xlfn.XLOOKUP(Orders_C[[#This Row],[Customer_ID]],Customers_c[Customer_ID],Customers_c[Customer_Name])</f>
        <v>John Kerr</v>
      </c>
      <c r="AB4080" s="6">
        <f>Orders_C[[#This Row],[Quantity]]*Orders_C[[#This Row],[Unit_Price]]*(1-Orders_C[[#This Row],[Discount %]])+Orders_C[[#This Row],[Tax]]</f>
        <v>1255.5</v>
      </c>
      <c r="AC4080" s="9">
        <f>(Orders_C[[#This Row],[Unit_Price]]*Orders_C[[#This Row],[Quantity]])-Orders_C[[#This Row],[Discount]]+Orders_C[[#This Row],[Tax]]</f>
        <v>1255.5</v>
      </c>
      <c r="AD4080" t="str">
        <f>IF(COUNTIF(Orders_C[[#All],[Customer_ID]],Orders_C[[#This Row],[Customer_ID]])&gt;1,"Repeat","New")</f>
        <v>Repeat</v>
      </c>
      <c r="AE4080" t="str" cm="1">
        <f t="array" ref="AE4080">_xlfn.XLOOKUP(Orders_C[[#This Row],[Store_ID]],Stores_c[[#All],[Store_ID]],Stores_c[[#All],[City]])</f>
        <v>West Matthew</v>
      </c>
      <c r="AF4080" t="str" cm="1">
        <f t="array" ref="AF4080">_xlfn.XLOOKUP(Orders_C[[#This Row],[Store_ID]],Stores_c[[#All],[Store_ID]],Stores_c[[#All],[Manager_Name]])</f>
        <v>Miguel Kidd</v>
      </c>
      <c r="AG4080" t="str" cm="1">
        <f t="array" ref="AG4080">_xlfn.XLOOKUP(Orders_C[[#This Row],[Store_ID]],Stores_c[[#All],[Store_ID]],Stores_c[[#All],[Store_Type]])</f>
        <v>Drive-Thru</v>
      </c>
    </row>
    <row r="4081" spans="1:33" x14ac:dyDescent="0.25">
      <c r="A4081">
        <v>7383</v>
      </c>
      <c r="B4081" s="1">
        <v>45766</v>
      </c>
      <c r="C4081" s="2">
        <v>0.10868055555555556</v>
      </c>
      <c r="D4081">
        <v>1158</v>
      </c>
      <c r="E4081">
        <v>210</v>
      </c>
      <c r="F4081">
        <v>448</v>
      </c>
      <c r="G4081">
        <v>322</v>
      </c>
      <c r="H4081">
        <v>4</v>
      </c>
      <c r="I4081">
        <v>310</v>
      </c>
      <c r="J4081">
        <v>0</v>
      </c>
      <c r="K4081">
        <v>15.5</v>
      </c>
      <c r="L4081">
        <v>1255.5</v>
      </c>
      <c r="M4081" t="s">
        <v>18</v>
      </c>
      <c r="N4081" t="s">
        <v>22</v>
      </c>
      <c r="O4081">
        <v>32</v>
      </c>
      <c r="P4081">
        <v>4</v>
      </c>
      <c r="Q4081" t="s">
        <v>1406</v>
      </c>
      <c r="R4081">
        <v>509</v>
      </c>
      <c r="S4081" s="3">
        <v>0</v>
      </c>
      <c r="T4081" s="6">
        <v>511.5</v>
      </c>
      <c r="U4081" t="s">
        <v>6337</v>
      </c>
      <c r="V4081">
        <v>2025</v>
      </c>
      <c r="W4081" t="s">
        <v>6329</v>
      </c>
      <c r="X4081" t="str">
        <f>_xlfn.XLOOKUP(Orders_C[[#This Row],[Product_ID]],Products_C[Product_ID],Products_C[Product_Name])</f>
        <v>Veg Burger</v>
      </c>
      <c r="Y4081" t="str">
        <f>_xlfn.XLOOKUP(Orders_C[[#This Row],[Product_ID]],Products_C[Product_ID],Products_C[Category])</f>
        <v>Burger</v>
      </c>
      <c r="Z4081" t="str">
        <f>_xlfn.XLOOKUP(Orders_C[[#This Row],[Store_ID]],Stores_c[Store_ID],Stores_c[City])</f>
        <v>East William</v>
      </c>
      <c r="AA4081" t="str">
        <f>_xlfn.XLOOKUP(Orders_C[[#This Row],[Customer_ID]],Customers_c[Customer_ID],Customers_c[Customer_Name])</f>
        <v>Adrian Gardner</v>
      </c>
      <c r="AB4081" s="6">
        <f>Orders_C[[#This Row],[Quantity]]*Orders_C[[#This Row],[Unit_Price]]*(1-Orders_C[[#This Row],[Discount %]])+Orders_C[[#This Row],[Tax]]</f>
        <v>1255.5</v>
      </c>
      <c r="AC4081" s="9">
        <f>(Orders_C[[#This Row],[Unit_Price]]*Orders_C[[#This Row],[Quantity]])-Orders_C[[#This Row],[Discount]]+Orders_C[[#This Row],[Tax]]</f>
        <v>1255.5</v>
      </c>
      <c r="AD4081" t="str">
        <f>IF(COUNTIF(Orders_C[[#All],[Customer_ID]],Orders_C[[#This Row],[Customer_ID]])&gt;1,"Repeat","New")</f>
        <v>Repeat</v>
      </c>
      <c r="AE4081" t="str" cm="1">
        <f t="array" ref="AE4081">_xlfn.XLOOKUP(Orders_C[[#This Row],[Store_ID]],Stores_c[[#All],[Store_ID]],Stores_c[[#All],[City]])</f>
        <v>East William</v>
      </c>
      <c r="AF4081" t="str" cm="1">
        <f t="array" ref="AF4081">_xlfn.XLOOKUP(Orders_C[[#This Row],[Store_ID]],Stores_c[[#All],[Store_ID]],Stores_c[[#All],[Manager_Name]])</f>
        <v>Victoria Butler</v>
      </c>
      <c r="AG4081" t="str" cm="1">
        <f t="array" ref="AG4081">_xlfn.XLOOKUP(Orders_C[[#This Row],[Store_ID]],Stores_c[[#All],[Store_ID]],Stores_c[[#All],[Store_Type]])</f>
        <v>Drive-Thru</v>
      </c>
    </row>
    <row r="4082" spans="1:33" x14ac:dyDescent="0.25">
      <c r="A4082">
        <v>10170</v>
      </c>
      <c r="B4082" s="1">
        <v>45903</v>
      </c>
      <c r="C4082" s="2">
        <v>0.74946759259259255</v>
      </c>
      <c r="D4082">
        <v>1635</v>
      </c>
      <c r="E4082">
        <v>212</v>
      </c>
      <c r="F4082">
        <v>441</v>
      </c>
      <c r="G4082">
        <v>326</v>
      </c>
      <c r="H4082">
        <v>3</v>
      </c>
      <c r="I4082">
        <v>410</v>
      </c>
      <c r="J4082">
        <v>0</v>
      </c>
      <c r="K4082">
        <v>20.5</v>
      </c>
      <c r="L4082">
        <v>1250.5</v>
      </c>
      <c r="M4082" t="s">
        <v>19</v>
      </c>
      <c r="N4082" t="s">
        <v>22</v>
      </c>
      <c r="O4082">
        <v>25</v>
      </c>
      <c r="P4082">
        <v>5</v>
      </c>
      <c r="Q4082" t="s">
        <v>4193</v>
      </c>
      <c r="R4082">
        <v>501</v>
      </c>
      <c r="S4082" s="3">
        <v>0</v>
      </c>
      <c r="T4082" s="6">
        <v>512.5</v>
      </c>
      <c r="U4082" t="s">
        <v>6335</v>
      </c>
      <c r="V4082">
        <v>2025</v>
      </c>
      <c r="W4082" t="s">
        <v>6329</v>
      </c>
      <c r="X4082" t="str">
        <f>_xlfn.XLOOKUP(Orders_C[[#This Row],[Product_ID]],Products_C[Product_ID],Products_C[Product_Name])</f>
        <v>Rice Bowl</v>
      </c>
      <c r="Y4082" t="str">
        <f>_xlfn.XLOOKUP(Orders_C[[#This Row],[Product_ID]],Products_C[Product_ID],Products_C[Category])</f>
        <v>Burger</v>
      </c>
      <c r="Z4082" t="str">
        <f>_xlfn.XLOOKUP(Orders_C[[#This Row],[Store_ID]],Stores_c[Store_ID],Stores_c[City])</f>
        <v>Andrewview</v>
      </c>
      <c r="AA4082" t="str">
        <f>_xlfn.XLOOKUP(Orders_C[[#This Row],[Customer_ID]],Customers_c[Customer_ID],Customers_c[Customer_Name])</f>
        <v>Michael Oliver</v>
      </c>
      <c r="AB4082" s="6">
        <f>Orders_C[[#This Row],[Quantity]]*Orders_C[[#This Row],[Unit_Price]]*(1-Orders_C[[#This Row],[Discount %]])+Orders_C[[#This Row],[Tax]]</f>
        <v>1250.5</v>
      </c>
      <c r="AC4082" s="9">
        <f>(Orders_C[[#This Row],[Unit_Price]]*Orders_C[[#This Row],[Quantity]])-Orders_C[[#This Row],[Discount]]+Orders_C[[#This Row],[Tax]]</f>
        <v>1250.5</v>
      </c>
      <c r="AD4082" t="str">
        <f>IF(COUNTIF(Orders_C[[#All],[Customer_ID]],Orders_C[[#This Row],[Customer_ID]])&gt;1,"Repeat","New")</f>
        <v>Repeat</v>
      </c>
      <c r="AE4082" t="str" cm="1">
        <f t="array" ref="AE4082">_xlfn.XLOOKUP(Orders_C[[#This Row],[Store_ID]],Stores_c[[#All],[Store_ID]],Stores_c[[#All],[City]])</f>
        <v>Andrewview</v>
      </c>
      <c r="AF4082" t="str" cm="1">
        <f t="array" ref="AF4082">_xlfn.XLOOKUP(Orders_C[[#This Row],[Store_ID]],Stores_c[[#All],[Store_ID]],Stores_c[[#All],[Manager_Name]])</f>
        <v>Alice Sutton</v>
      </c>
      <c r="AG4082" t="str" cm="1">
        <f t="array" ref="AG4082">_xlfn.XLOOKUP(Orders_C[[#This Row],[Store_ID]],Stores_c[[#All],[Store_ID]],Stores_c[[#All],[Store_Type]])</f>
        <v>Mall</v>
      </c>
    </row>
    <row r="4083" spans="1:33" x14ac:dyDescent="0.25">
      <c r="A4083">
        <v>10356</v>
      </c>
      <c r="B4083" s="1">
        <v>45907</v>
      </c>
      <c r="C4083" s="2">
        <v>0.13965277777777776</v>
      </c>
      <c r="D4083">
        <v>1350</v>
      </c>
      <c r="E4083">
        <v>223</v>
      </c>
      <c r="F4083">
        <v>520</v>
      </c>
      <c r="G4083">
        <v>339</v>
      </c>
      <c r="H4083">
        <v>3</v>
      </c>
      <c r="I4083">
        <v>418</v>
      </c>
      <c r="J4083">
        <v>10</v>
      </c>
      <c r="K4083">
        <v>20.9</v>
      </c>
      <c r="L4083">
        <v>1264.9000000000001</v>
      </c>
      <c r="M4083" t="s">
        <v>19</v>
      </c>
      <c r="N4083" t="s">
        <v>22</v>
      </c>
      <c r="O4083">
        <v>14</v>
      </c>
      <c r="P4083">
        <v>1</v>
      </c>
      <c r="Q4083" t="s">
        <v>4379</v>
      </c>
      <c r="R4083">
        <v>507</v>
      </c>
      <c r="S4083" s="3">
        <v>0.1</v>
      </c>
      <c r="T4083" s="6">
        <v>512.50000000000011</v>
      </c>
      <c r="U4083" t="s">
        <v>6335</v>
      </c>
      <c r="V4083">
        <v>2025</v>
      </c>
      <c r="W4083" t="s">
        <v>6333</v>
      </c>
      <c r="X4083" t="str">
        <f>_xlfn.XLOOKUP(Orders_C[[#This Row],[Product_ID]],Products_C[Product_ID],Products_C[Product_Name])</f>
        <v>Veg Burger</v>
      </c>
      <c r="Y4083" t="str">
        <f>_xlfn.XLOOKUP(Orders_C[[#This Row],[Product_ID]],Products_C[Product_ID],Products_C[Category])</f>
        <v>Burger</v>
      </c>
      <c r="Z4083" t="str">
        <f>_xlfn.XLOOKUP(Orders_C[[#This Row],[Store_ID]],Stores_c[Store_ID],Stores_c[City])</f>
        <v>Chambershaven</v>
      </c>
      <c r="AA4083" t="str">
        <f>_xlfn.XLOOKUP(Orders_C[[#This Row],[Customer_ID]],Customers_c[Customer_ID],Customers_c[Customer_Name])</f>
        <v>Chloe Arnold</v>
      </c>
      <c r="AB4083" s="6">
        <f>Orders_C[[#This Row],[Quantity]]*Orders_C[[#This Row],[Unit_Price]]*(1-Orders_C[[#This Row],[Discount %]])+Orders_C[[#This Row],[Tax]]</f>
        <v>1149.5000000000002</v>
      </c>
      <c r="AC4083" s="9">
        <f>(Orders_C[[#This Row],[Unit_Price]]*Orders_C[[#This Row],[Quantity]])-Orders_C[[#This Row],[Discount]]+Orders_C[[#This Row],[Tax]]</f>
        <v>1264.9000000000001</v>
      </c>
      <c r="AD4083" t="str">
        <f>IF(COUNTIF(Orders_C[[#All],[Customer_ID]],Orders_C[[#This Row],[Customer_ID]])&gt;1,"Repeat","New")</f>
        <v>Repeat</v>
      </c>
      <c r="AE4083" t="str" cm="1">
        <f t="array" ref="AE4083">_xlfn.XLOOKUP(Orders_C[[#This Row],[Store_ID]],Stores_c[[#All],[Store_ID]],Stores_c[[#All],[City]])</f>
        <v>Chambershaven</v>
      </c>
      <c r="AF4083" t="str" cm="1">
        <f t="array" ref="AF4083">_xlfn.XLOOKUP(Orders_C[[#This Row],[Store_ID]],Stores_c[[#All],[Store_ID]],Stores_c[[#All],[Manager_Name]])</f>
        <v>Virginia Webster</v>
      </c>
      <c r="AG4083" t="str" cm="1">
        <f t="array" ref="AG4083">_xlfn.XLOOKUP(Orders_C[[#This Row],[Store_ID]],Stores_c[[#All],[Store_ID]],Stores_c[[#All],[Store_Type]])</f>
        <v>Street</v>
      </c>
    </row>
    <row r="4084" spans="1:33" x14ac:dyDescent="0.25">
      <c r="A4084">
        <v>10309</v>
      </c>
      <c r="B4084" s="1">
        <v>45735</v>
      </c>
      <c r="C4084" s="2">
        <v>0.58826388888888892</v>
      </c>
      <c r="D4084">
        <v>1024</v>
      </c>
      <c r="E4084">
        <v>214</v>
      </c>
      <c r="F4084">
        <v>408</v>
      </c>
      <c r="G4084">
        <v>312</v>
      </c>
      <c r="H4084">
        <v>4</v>
      </c>
      <c r="I4084">
        <v>311</v>
      </c>
      <c r="J4084">
        <v>0</v>
      </c>
      <c r="K4084">
        <v>15.55</v>
      </c>
      <c r="L4084">
        <v>1259.55</v>
      </c>
      <c r="M4084" t="s">
        <v>20</v>
      </c>
      <c r="N4084" t="s">
        <v>23</v>
      </c>
      <c r="O4084">
        <v>58</v>
      </c>
      <c r="P4084">
        <v>2</v>
      </c>
      <c r="Q4084" t="s">
        <v>4332</v>
      </c>
      <c r="R4084">
        <v>510</v>
      </c>
      <c r="S4084" s="3">
        <v>0</v>
      </c>
      <c r="T4084" s="6">
        <v>513.15</v>
      </c>
      <c r="U4084" t="s">
        <v>6334</v>
      </c>
      <c r="V4084">
        <v>2025</v>
      </c>
      <c r="W4084" t="s">
        <v>6331</v>
      </c>
      <c r="X4084" t="str">
        <f>_xlfn.XLOOKUP(Orders_C[[#This Row],[Product_ID]],Products_C[Product_ID],Products_C[Product_Name])</f>
        <v>Veg Burger</v>
      </c>
      <c r="Y4084" t="str">
        <f>_xlfn.XLOOKUP(Orders_C[[#This Row],[Product_ID]],Products_C[Product_ID],Products_C[Category])</f>
        <v>Burger</v>
      </c>
      <c r="Z4084" t="str">
        <f>_xlfn.XLOOKUP(Orders_C[[#This Row],[Store_ID]],Stores_c[Store_ID],Stores_c[City])</f>
        <v>New Robert</v>
      </c>
      <c r="AA4084" t="str">
        <f>_xlfn.XLOOKUP(Orders_C[[#This Row],[Customer_ID]],Customers_c[Customer_ID],Customers_c[Customer_Name])</f>
        <v>Roger Tucker</v>
      </c>
      <c r="AB4084" s="6">
        <f>Orders_C[[#This Row],[Quantity]]*Orders_C[[#This Row],[Unit_Price]]*(1-Orders_C[[#This Row],[Discount %]])+Orders_C[[#This Row],[Tax]]</f>
        <v>1259.55</v>
      </c>
      <c r="AC4084" s="9">
        <f>(Orders_C[[#This Row],[Unit_Price]]*Orders_C[[#This Row],[Quantity]])-Orders_C[[#This Row],[Discount]]+Orders_C[[#This Row],[Tax]]</f>
        <v>1259.55</v>
      </c>
      <c r="AD4084" t="str">
        <f>IF(COUNTIF(Orders_C[[#All],[Customer_ID]],Orders_C[[#This Row],[Customer_ID]])&gt;1,"Repeat","New")</f>
        <v>Repeat</v>
      </c>
      <c r="AE4084" t="str" cm="1">
        <f t="array" ref="AE4084">_xlfn.XLOOKUP(Orders_C[[#This Row],[Store_ID]],Stores_c[[#All],[Store_ID]],Stores_c[[#All],[City]])</f>
        <v>New Robert</v>
      </c>
      <c r="AF4084" t="str" cm="1">
        <f t="array" ref="AF4084">_xlfn.XLOOKUP(Orders_C[[#This Row],[Store_ID]],Stores_c[[#All],[Store_ID]],Stores_c[[#All],[Manager_Name]])</f>
        <v>Krista Webb</v>
      </c>
      <c r="AG4084" t="str" cm="1">
        <f t="array" ref="AG4084">_xlfn.XLOOKUP(Orders_C[[#This Row],[Store_ID]],Stores_c[[#All],[Store_ID]],Stores_c[[#All],[Store_Type]])</f>
        <v>Drive-Thru</v>
      </c>
    </row>
    <row r="4085" spans="1:33" x14ac:dyDescent="0.25">
      <c r="A4085">
        <v>6389</v>
      </c>
      <c r="B4085" s="1">
        <v>46063</v>
      </c>
      <c r="C4085" s="2">
        <v>0.88091435185185185</v>
      </c>
      <c r="D4085">
        <v>1932</v>
      </c>
      <c r="E4085">
        <v>216</v>
      </c>
      <c r="F4085">
        <v>486</v>
      </c>
      <c r="G4085">
        <v>309</v>
      </c>
      <c r="H4085">
        <v>3</v>
      </c>
      <c r="I4085">
        <v>411</v>
      </c>
      <c r="J4085">
        <v>0</v>
      </c>
      <c r="K4085">
        <v>20.55</v>
      </c>
      <c r="L4085">
        <v>1253.55</v>
      </c>
      <c r="M4085" t="s">
        <v>20</v>
      </c>
      <c r="N4085" t="s">
        <v>21</v>
      </c>
      <c r="O4085">
        <v>26</v>
      </c>
      <c r="P4085">
        <v>1</v>
      </c>
      <c r="Q4085" t="s">
        <v>412</v>
      </c>
      <c r="R4085">
        <v>504</v>
      </c>
      <c r="S4085" s="3">
        <v>0</v>
      </c>
      <c r="T4085" s="6">
        <v>513.75</v>
      </c>
      <c r="U4085" t="s">
        <v>6338</v>
      </c>
      <c r="V4085">
        <v>2026</v>
      </c>
      <c r="W4085" t="s">
        <v>6329</v>
      </c>
      <c r="X4085" t="str">
        <f>_xlfn.XLOOKUP(Orders_C[[#This Row],[Product_ID]],Products_C[Product_ID],Products_C[Product_Name])</f>
        <v>Chicken Bucket</v>
      </c>
      <c r="Y4085" t="str">
        <f>_xlfn.XLOOKUP(Orders_C[[#This Row],[Product_ID]],Products_C[Product_ID],Products_C[Category])</f>
        <v>Dessert</v>
      </c>
      <c r="Z4085" t="str">
        <f>_xlfn.XLOOKUP(Orders_C[[#This Row],[Store_ID]],Stores_c[Store_ID],Stores_c[City])</f>
        <v>Garciaview</v>
      </c>
      <c r="AA4085" t="str">
        <f>_xlfn.XLOOKUP(Orders_C[[#This Row],[Customer_ID]],Customers_c[Customer_ID],Customers_c[Customer_Name])</f>
        <v>Dan Moore</v>
      </c>
      <c r="AB4085" s="6">
        <f>Orders_C[[#This Row],[Quantity]]*Orders_C[[#This Row],[Unit_Price]]*(1-Orders_C[[#This Row],[Discount %]])+Orders_C[[#This Row],[Tax]]</f>
        <v>1253.55</v>
      </c>
      <c r="AC4085" s="9">
        <f>(Orders_C[[#This Row],[Unit_Price]]*Orders_C[[#This Row],[Quantity]])-Orders_C[[#This Row],[Discount]]+Orders_C[[#This Row],[Tax]]</f>
        <v>1253.55</v>
      </c>
      <c r="AD4085" t="str">
        <f>IF(COUNTIF(Orders_C[[#All],[Customer_ID]],Orders_C[[#This Row],[Customer_ID]])&gt;1,"Repeat","New")</f>
        <v>Repeat</v>
      </c>
      <c r="AE4085" t="str" cm="1">
        <f t="array" ref="AE4085">_xlfn.XLOOKUP(Orders_C[[#This Row],[Store_ID]],Stores_c[[#All],[Store_ID]],Stores_c[[#All],[City]])</f>
        <v>Garciaview</v>
      </c>
      <c r="AF4085" t="str" cm="1">
        <f t="array" ref="AF4085">_xlfn.XLOOKUP(Orders_C[[#This Row],[Store_ID]],Stores_c[[#All],[Store_ID]],Stores_c[[#All],[Manager_Name]])</f>
        <v>Karina Washington</v>
      </c>
      <c r="AG4085" t="str" cm="1">
        <f t="array" ref="AG4085">_xlfn.XLOOKUP(Orders_C[[#This Row],[Store_ID]],Stores_c[[#All],[Store_ID]],Stores_c[[#All],[Store_Type]])</f>
        <v>Drive-Thru</v>
      </c>
    </row>
    <row r="4086" spans="1:33" x14ac:dyDescent="0.25">
      <c r="A4086">
        <v>6986</v>
      </c>
      <c r="B4086" s="1">
        <v>46008</v>
      </c>
      <c r="C4086" s="2">
        <v>0.13425925925925927</v>
      </c>
      <c r="D4086">
        <v>1650</v>
      </c>
      <c r="E4086">
        <v>208</v>
      </c>
      <c r="F4086">
        <v>504</v>
      </c>
      <c r="G4086">
        <v>320</v>
      </c>
      <c r="H4086">
        <v>3</v>
      </c>
      <c r="I4086">
        <v>415</v>
      </c>
      <c r="J4086">
        <v>5</v>
      </c>
      <c r="K4086">
        <v>20.75</v>
      </c>
      <c r="L4086">
        <v>1260.75</v>
      </c>
      <c r="M4086" t="s">
        <v>19</v>
      </c>
      <c r="N4086" t="s">
        <v>23</v>
      </c>
      <c r="O4086">
        <v>14</v>
      </c>
      <c r="P4086">
        <v>2</v>
      </c>
      <c r="Q4086" t="s">
        <v>1009</v>
      </c>
      <c r="R4086">
        <v>503</v>
      </c>
      <c r="S4086" s="3">
        <v>0.05</v>
      </c>
      <c r="T4086" s="6">
        <v>513.75</v>
      </c>
      <c r="U4086" t="s">
        <v>6328</v>
      </c>
      <c r="V4086">
        <v>2025</v>
      </c>
      <c r="W4086" t="s">
        <v>6333</v>
      </c>
      <c r="X4086" t="str">
        <f>_xlfn.XLOOKUP(Orders_C[[#This Row],[Product_ID]],Products_C[Product_ID],Products_C[Product_Name])</f>
        <v>Rice Bowl</v>
      </c>
      <c r="Y4086" t="str">
        <f>_xlfn.XLOOKUP(Orders_C[[#This Row],[Product_ID]],Products_C[Product_ID],Products_C[Category])</f>
        <v>Beverage</v>
      </c>
      <c r="Z4086" t="str">
        <f>_xlfn.XLOOKUP(Orders_C[[#This Row],[Store_ID]],Stores_c[Store_ID],Stores_c[City])</f>
        <v>Tracyview</v>
      </c>
      <c r="AA4086" t="str">
        <f>_xlfn.XLOOKUP(Orders_C[[#This Row],[Customer_ID]],Customers_c[Customer_ID],Customers_c[Customer_Name])</f>
        <v>Dawn Hoffman</v>
      </c>
      <c r="AB4086" s="6">
        <f>Orders_C[[#This Row],[Quantity]]*Orders_C[[#This Row],[Unit_Price]]*(1-Orders_C[[#This Row],[Discount %]])+Orders_C[[#This Row],[Tax]]</f>
        <v>1203.5</v>
      </c>
      <c r="AC4086" s="9">
        <f>(Orders_C[[#This Row],[Unit_Price]]*Orders_C[[#This Row],[Quantity]])-Orders_C[[#This Row],[Discount]]+Orders_C[[#This Row],[Tax]]</f>
        <v>1260.75</v>
      </c>
      <c r="AD4086" t="str">
        <f>IF(COUNTIF(Orders_C[[#All],[Customer_ID]],Orders_C[[#This Row],[Customer_ID]])&gt;1,"Repeat","New")</f>
        <v>Repeat</v>
      </c>
      <c r="AE4086" t="str" cm="1">
        <f t="array" ref="AE4086">_xlfn.XLOOKUP(Orders_C[[#This Row],[Store_ID]],Stores_c[[#All],[Store_ID]],Stores_c[[#All],[City]])</f>
        <v>Tracyview</v>
      </c>
      <c r="AF4086" t="str" cm="1">
        <f t="array" ref="AF4086">_xlfn.XLOOKUP(Orders_C[[#This Row],[Store_ID]],Stores_c[[#All],[Store_ID]],Stores_c[[#All],[Manager_Name]])</f>
        <v>Jeremiah Lee</v>
      </c>
      <c r="AG4086" t="str" cm="1">
        <f t="array" ref="AG4086">_xlfn.XLOOKUP(Orders_C[[#This Row],[Store_ID]],Stores_c[[#All],[Store_ID]],Stores_c[[#All],[Store_Type]])</f>
        <v>Mall</v>
      </c>
    </row>
    <row r="4087" spans="1:33" x14ac:dyDescent="0.25">
      <c r="A4087">
        <v>8700</v>
      </c>
      <c r="B4087" s="1">
        <v>45854</v>
      </c>
      <c r="C4087" s="2">
        <v>0.23834490740740741</v>
      </c>
      <c r="D4087">
        <v>1875</v>
      </c>
      <c r="E4087">
        <v>211</v>
      </c>
      <c r="F4087">
        <v>465</v>
      </c>
      <c r="G4087">
        <v>333</v>
      </c>
      <c r="H4087">
        <v>3</v>
      </c>
      <c r="I4087">
        <v>411</v>
      </c>
      <c r="J4087">
        <v>0</v>
      </c>
      <c r="K4087">
        <v>20.55</v>
      </c>
      <c r="L4087">
        <v>1253.55</v>
      </c>
      <c r="M4087" t="s">
        <v>18</v>
      </c>
      <c r="N4087" t="s">
        <v>21</v>
      </c>
      <c r="O4087">
        <v>45</v>
      </c>
      <c r="P4087">
        <v>1</v>
      </c>
      <c r="Q4087" t="s">
        <v>2723</v>
      </c>
      <c r="R4087">
        <v>502</v>
      </c>
      <c r="S4087" s="3">
        <v>0</v>
      </c>
      <c r="T4087" s="6">
        <v>513.75</v>
      </c>
      <c r="U4087" t="s">
        <v>6341</v>
      </c>
      <c r="V4087">
        <v>2025</v>
      </c>
      <c r="W4087" t="s">
        <v>6331</v>
      </c>
      <c r="X4087" t="str">
        <f>_xlfn.XLOOKUP(Orders_C[[#This Row],[Product_ID]],Products_C[Product_ID],Products_C[Product_Name])</f>
        <v>Chicken Wings</v>
      </c>
      <c r="Y4087" t="str">
        <f>_xlfn.XLOOKUP(Orders_C[[#This Row],[Product_ID]],Products_C[Product_ID],Products_C[Category])</f>
        <v>Burger</v>
      </c>
      <c r="Z4087" t="str">
        <f>_xlfn.XLOOKUP(Orders_C[[#This Row],[Store_ID]],Stores_c[Store_ID],Stores_c[City])</f>
        <v>North Robertstad</v>
      </c>
      <c r="AA4087" t="str">
        <f>_xlfn.XLOOKUP(Orders_C[[#This Row],[Customer_ID]],Customers_c[Customer_ID],Customers_c[Customer_Name])</f>
        <v>Carrie Barnes</v>
      </c>
      <c r="AB4087" s="6">
        <f>Orders_C[[#This Row],[Quantity]]*Orders_C[[#This Row],[Unit_Price]]*(1-Orders_C[[#This Row],[Discount %]])+Orders_C[[#This Row],[Tax]]</f>
        <v>1253.55</v>
      </c>
      <c r="AC4087" s="9">
        <f>(Orders_C[[#This Row],[Unit_Price]]*Orders_C[[#This Row],[Quantity]])-Orders_C[[#This Row],[Discount]]+Orders_C[[#This Row],[Tax]]</f>
        <v>1253.55</v>
      </c>
      <c r="AD4087" t="str">
        <f>IF(COUNTIF(Orders_C[[#All],[Customer_ID]],Orders_C[[#This Row],[Customer_ID]])&gt;1,"Repeat","New")</f>
        <v>Repeat</v>
      </c>
      <c r="AE4087" t="str" cm="1">
        <f t="array" ref="AE4087">_xlfn.XLOOKUP(Orders_C[[#This Row],[Store_ID]],Stores_c[[#All],[Store_ID]],Stores_c[[#All],[City]])</f>
        <v>North Robertstad</v>
      </c>
      <c r="AF4087" t="str" cm="1">
        <f t="array" ref="AF4087">_xlfn.XLOOKUP(Orders_C[[#This Row],[Store_ID]],Stores_c[[#All],[Store_ID]],Stores_c[[#All],[Manager_Name]])</f>
        <v>Mary Lewis</v>
      </c>
      <c r="AG4087" t="str" cm="1">
        <f t="array" ref="AG4087">_xlfn.XLOOKUP(Orders_C[[#This Row],[Store_ID]],Stores_c[[#All],[Store_ID]],Stores_c[[#All],[Store_Type]])</f>
        <v>Street</v>
      </c>
    </row>
    <row r="4088" spans="1:33" x14ac:dyDescent="0.25">
      <c r="A4088">
        <v>10725</v>
      </c>
      <c r="B4088" s="1">
        <v>45888</v>
      </c>
      <c r="C4088" s="2">
        <v>0.77657407407407408</v>
      </c>
      <c r="D4088">
        <v>1904</v>
      </c>
      <c r="E4088">
        <v>214</v>
      </c>
      <c r="F4088">
        <v>415</v>
      </c>
      <c r="G4088">
        <v>338</v>
      </c>
      <c r="H4088">
        <v>3</v>
      </c>
      <c r="I4088">
        <v>419</v>
      </c>
      <c r="J4088">
        <v>10</v>
      </c>
      <c r="K4088">
        <v>20.95</v>
      </c>
      <c r="L4088">
        <v>1267.95</v>
      </c>
      <c r="M4088" t="s">
        <v>19</v>
      </c>
      <c r="N4088" t="s">
        <v>22</v>
      </c>
      <c r="O4088">
        <v>48</v>
      </c>
      <c r="P4088">
        <v>1</v>
      </c>
      <c r="Q4088" t="s">
        <v>4748</v>
      </c>
      <c r="R4088">
        <v>504</v>
      </c>
      <c r="S4088" s="3">
        <v>0.1</v>
      </c>
      <c r="T4088" s="6">
        <v>513.75000000000011</v>
      </c>
      <c r="U4088" t="s">
        <v>6342</v>
      </c>
      <c r="V4088">
        <v>2025</v>
      </c>
      <c r="W4088" t="s">
        <v>6331</v>
      </c>
      <c r="X4088" t="str">
        <f>_xlfn.XLOOKUP(Orders_C[[#This Row],[Product_ID]],Products_C[Product_ID],Products_C[Product_Name])</f>
        <v>Chicken Wings</v>
      </c>
      <c r="Y4088" t="str">
        <f>_xlfn.XLOOKUP(Orders_C[[#This Row],[Product_ID]],Products_C[Product_ID],Products_C[Category])</f>
        <v>Burger</v>
      </c>
      <c r="Z4088" t="str">
        <f>_xlfn.XLOOKUP(Orders_C[[#This Row],[Store_ID]],Stores_c[Store_ID],Stores_c[City])</f>
        <v>New Robert</v>
      </c>
      <c r="AA4088" t="str">
        <f>_xlfn.XLOOKUP(Orders_C[[#This Row],[Customer_ID]],Customers_c[Customer_ID],Customers_c[Customer_Name])</f>
        <v>Kayla Miranda</v>
      </c>
      <c r="AB4088" s="6">
        <f>Orders_C[[#This Row],[Quantity]]*Orders_C[[#This Row],[Unit_Price]]*(1-Orders_C[[#This Row],[Discount %]])+Orders_C[[#This Row],[Tax]]</f>
        <v>1152.25</v>
      </c>
      <c r="AC4088" s="9">
        <f>(Orders_C[[#This Row],[Unit_Price]]*Orders_C[[#This Row],[Quantity]])-Orders_C[[#This Row],[Discount]]+Orders_C[[#This Row],[Tax]]</f>
        <v>1267.95</v>
      </c>
      <c r="AD4088" t="str">
        <f>IF(COUNTIF(Orders_C[[#All],[Customer_ID]],Orders_C[[#This Row],[Customer_ID]])&gt;1,"Repeat","New")</f>
        <v>Repeat</v>
      </c>
      <c r="AE4088" t="str" cm="1">
        <f t="array" ref="AE4088">_xlfn.XLOOKUP(Orders_C[[#This Row],[Store_ID]],Stores_c[[#All],[Store_ID]],Stores_c[[#All],[City]])</f>
        <v>New Robert</v>
      </c>
      <c r="AF4088" t="str" cm="1">
        <f t="array" ref="AF4088">_xlfn.XLOOKUP(Orders_C[[#This Row],[Store_ID]],Stores_c[[#All],[Store_ID]],Stores_c[[#All],[Manager_Name]])</f>
        <v>Krista Webb</v>
      </c>
      <c r="AG4088" t="str" cm="1">
        <f t="array" ref="AG4088">_xlfn.XLOOKUP(Orders_C[[#This Row],[Store_ID]],Stores_c[[#All],[Store_ID]],Stores_c[[#All],[Store_Type]])</f>
        <v>Drive-Thru</v>
      </c>
    </row>
    <row r="4089" spans="1:33" x14ac:dyDescent="0.25">
      <c r="A4089">
        <v>7483</v>
      </c>
      <c r="B4089" s="1">
        <v>45733</v>
      </c>
      <c r="C4089" s="2">
        <v>0.24962962962962962</v>
      </c>
      <c r="D4089">
        <v>1023</v>
      </c>
      <c r="E4089">
        <v>205</v>
      </c>
      <c r="F4089">
        <v>475</v>
      </c>
      <c r="G4089">
        <v>313</v>
      </c>
      <c r="H4089">
        <v>4</v>
      </c>
      <c r="I4089">
        <v>321</v>
      </c>
      <c r="J4089">
        <v>15</v>
      </c>
      <c r="K4089">
        <v>16.05</v>
      </c>
      <c r="L4089">
        <v>1285.05</v>
      </c>
      <c r="M4089" t="s">
        <v>18</v>
      </c>
      <c r="N4089" t="s">
        <v>23</v>
      </c>
      <c r="O4089">
        <v>48</v>
      </c>
      <c r="P4089">
        <v>1</v>
      </c>
      <c r="Q4089" t="s">
        <v>1506</v>
      </c>
      <c r="R4089">
        <v>503</v>
      </c>
      <c r="S4089" s="3">
        <v>0.15</v>
      </c>
      <c r="T4089" s="6">
        <v>514.65</v>
      </c>
      <c r="U4089" t="s">
        <v>6334</v>
      </c>
      <c r="V4089">
        <v>2025</v>
      </c>
      <c r="W4089" t="s">
        <v>6331</v>
      </c>
      <c r="X4089" t="str">
        <f>_xlfn.XLOOKUP(Orders_C[[#This Row],[Product_ID]],Products_C[Product_ID],Products_C[Product_Name])</f>
        <v>Rice Bowl</v>
      </c>
      <c r="Y4089" t="str">
        <f>_xlfn.XLOOKUP(Orders_C[[#This Row],[Product_ID]],Products_C[Product_ID],Products_C[Category])</f>
        <v>Beverage</v>
      </c>
      <c r="Z4089" t="str">
        <f>_xlfn.XLOOKUP(Orders_C[[#This Row],[Store_ID]],Stores_c[Store_ID],Stores_c[City])</f>
        <v>Port Jacob</v>
      </c>
      <c r="AA4089" t="str">
        <f>_xlfn.XLOOKUP(Orders_C[[#This Row],[Customer_ID]],Customers_c[Customer_ID],Customers_c[Customer_Name])</f>
        <v>Brianna Thompson</v>
      </c>
      <c r="AB4089" s="6">
        <f>Orders_C[[#This Row],[Quantity]]*Orders_C[[#This Row],[Unit_Price]]*(1-Orders_C[[#This Row],[Discount %]])+Orders_C[[#This Row],[Tax]]</f>
        <v>1107.4499999999998</v>
      </c>
      <c r="AC4089" s="9">
        <f>(Orders_C[[#This Row],[Unit_Price]]*Orders_C[[#This Row],[Quantity]])-Orders_C[[#This Row],[Discount]]+Orders_C[[#This Row],[Tax]]</f>
        <v>1285.05</v>
      </c>
      <c r="AD4089" t="str">
        <f>IF(COUNTIF(Orders_C[[#All],[Customer_ID]],Orders_C[[#This Row],[Customer_ID]])&gt;1,"Repeat","New")</f>
        <v>Repeat</v>
      </c>
      <c r="AE4089" t="str" cm="1">
        <f t="array" ref="AE4089">_xlfn.XLOOKUP(Orders_C[[#This Row],[Store_ID]],Stores_c[[#All],[Store_ID]],Stores_c[[#All],[City]])</f>
        <v>Port Jacob</v>
      </c>
      <c r="AF4089" t="str" cm="1">
        <f t="array" ref="AF4089">_xlfn.XLOOKUP(Orders_C[[#This Row],[Store_ID]],Stores_c[[#All],[Store_ID]],Stores_c[[#All],[Manager_Name]])</f>
        <v>David Harris</v>
      </c>
      <c r="AG4089" t="str" cm="1">
        <f t="array" ref="AG4089">_xlfn.XLOOKUP(Orders_C[[#This Row],[Store_ID]],Stores_c[[#All],[Store_ID]],Stores_c[[#All],[Store_Type]])</f>
        <v>Mall</v>
      </c>
    </row>
    <row r="4090" spans="1:33" x14ac:dyDescent="0.25">
      <c r="A4090">
        <v>6868</v>
      </c>
      <c r="B4090" s="1">
        <v>46007</v>
      </c>
      <c r="C4090" s="2">
        <v>5.5902777777777773E-3</v>
      </c>
      <c r="D4090">
        <v>1327</v>
      </c>
      <c r="E4090">
        <v>216</v>
      </c>
      <c r="F4090">
        <v>465</v>
      </c>
      <c r="G4090">
        <v>309</v>
      </c>
      <c r="H4090">
        <v>4</v>
      </c>
      <c r="I4090">
        <v>318</v>
      </c>
      <c r="J4090">
        <v>10</v>
      </c>
      <c r="K4090">
        <v>15.9</v>
      </c>
      <c r="L4090">
        <v>1277.9000000000001</v>
      </c>
      <c r="M4090" t="s">
        <v>18</v>
      </c>
      <c r="N4090" t="s">
        <v>23</v>
      </c>
      <c r="O4090">
        <v>31</v>
      </c>
      <c r="P4090">
        <v>2</v>
      </c>
      <c r="Q4090" t="s">
        <v>891</v>
      </c>
      <c r="R4090">
        <v>503</v>
      </c>
      <c r="S4090" s="3">
        <v>0.1</v>
      </c>
      <c r="T4090" s="6">
        <v>514.70000000000016</v>
      </c>
      <c r="U4090" t="s">
        <v>6328</v>
      </c>
      <c r="V4090">
        <v>2025</v>
      </c>
      <c r="W4090" t="s">
        <v>6329</v>
      </c>
      <c r="X4090" t="str">
        <f>_xlfn.XLOOKUP(Orders_C[[#This Row],[Product_ID]],Products_C[Product_ID],Products_C[Product_Name])</f>
        <v>Chicken Bucket</v>
      </c>
      <c r="Y4090" t="str">
        <f>_xlfn.XLOOKUP(Orders_C[[#This Row],[Product_ID]],Products_C[Product_ID],Products_C[Category])</f>
        <v>Dessert</v>
      </c>
      <c r="Z4090" t="str">
        <f>_xlfn.XLOOKUP(Orders_C[[#This Row],[Store_ID]],Stores_c[Store_ID],Stores_c[City])</f>
        <v>Garciaview</v>
      </c>
      <c r="AA4090" t="str">
        <f>_xlfn.XLOOKUP(Orders_C[[#This Row],[Customer_ID]],Customers_c[Customer_ID],Customers_c[Customer_Name])</f>
        <v>James Robinson</v>
      </c>
      <c r="AB4090" s="6">
        <f>Orders_C[[#This Row],[Quantity]]*Orders_C[[#This Row],[Unit_Price]]*(1-Orders_C[[#This Row],[Discount %]])+Orders_C[[#This Row],[Tax]]</f>
        <v>1160.7</v>
      </c>
      <c r="AC4090" s="9">
        <f>(Orders_C[[#This Row],[Unit_Price]]*Orders_C[[#This Row],[Quantity]])-Orders_C[[#This Row],[Discount]]+Orders_C[[#This Row],[Tax]]</f>
        <v>1277.9000000000001</v>
      </c>
      <c r="AD4090" t="str">
        <f>IF(COUNTIF(Orders_C[[#All],[Customer_ID]],Orders_C[[#This Row],[Customer_ID]])&gt;1,"Repeat","New")</f>
        <v>Repeat</v>
      </c>
      <c r="AE4090" t="str" cm="1">
        <f t="array" ref="AE4090">_xlfn.XLOOKUP(Orders_C[[#This Row],[Store_ID]],Stores_c[[#All],[Store_ID]],Stores_c[[#All],[City]])</f>
        <v>Garciaview</v>
      </c>
      <c r="AF4090" t="str" cm="1">
        <f t="array" ref="AF4090">_xlfn.XLOOKUP(Orders_C[[#This Row],[Store_ID]],Stores_c[[#All],[Store_ID]],Stores_c[[#All],[Manager_Name]])</f>
        <v>Karina Washington</v>
      </c>
      <c r="AG4090" t="str" cm="1">
        <f t="array" ref="AG4090">_xlfn.XLOOKUP(Orders_C[[#This Row],[Store_ID]],Stores_c[[#All],[Store_ID]],Stores_c[[#All],[Store_Type]])</f>
        <v>Drive-Thru</v>
      </c>
    </row>
    <row r="4091" spans="1:33" x14ac:dyDescent="0.25">
      <c r="A4091">
        <v>6102</v>
      </c>
      <c r="B4091" s="1">
        <v>45815</v>
      </c>
      <c r="C4091" s="2">
        <v>0.13313657407407409</v>
      </c>
      <c r="D4091">
        <v>1588</v>
      </c>
      <c r="E4091">
        <v>221</v>
      </c>
      <c r="F4091">
        <v>434</v>
      </c>
      <c r="G4091">
        <v>325</v>
      </c>
      <c r="H4091">
        <v>4</v>
      </c>
      <c r="I4091">
        <v>312</v>
      </c>
      <c r="J4091">
        <v>0</v>
      </c>
      <c r="K4091">
        <v>15.6</v>
      </c>
      <c r="L4091">
        <v>1263.5999999999999</v>
      </c>
      <c r="M4091" t="s">
        <v>18</v>
      </c>
      <c r="N4091" t="s">
        <v>23</v>
      </c>
      <c r="O4091">
        <v>29</v>
      </c>
      <c r="P4091">
        <v>1</v>
      </c>
      <c r="Q4091" t="s">
        <v>125</v>
      </c>
      <c r="R4091">
        <v>509</v>
      </c>
      <c r="S4091" s="3">
        <v>0</v>
      </c>
      <c r="T4091" s="6">
        <v>514.79999999999995</v>
      </c>
      <c r="U4091" t="s">
        <v>6340</v>
      </c>
      <c r="V4091">
        <v>2025</v>
      </c>
      <c r="W4091" t="s">
        <v>6329</v>
      </c>
      <c r="X4091" t="str">
        <f>_xlfn.XLOOKUP(Orders_C[[#This Row],[Product_ID]],Products_C[Product_ID],Products_C[Product_Name])</f>
        <v>Veg Burger</v>
      </c>
      <c r="Y4091" t="str">
        <f>_xlfn.XLOOKUP(Orders_C[[#This Row],[Product_ID]],Products_C[Product_ID],Products_C[Category])</f>
        <v>Chicken</v>
      </c>
      <c r="Z4091" t="str">
        <f>_xlfn.XLOOKUP(Orders_C[[#This Row],[Store_ID]],Stores_c[Store_ID],Stores_c[City])</f>
        <v>Port Barbarabury</v>
      </c>
      <c r="AA4091" t="str">
        <f>_xlfn.XLOOKUP(Orders_C[[#This Row],[Customer_ID]],Customers_c[Customer_ID],Customers_c[Customer_Name])</f>
        <v>Joy Santana</v>
      </c>
      <c r="AB4091" s="6">
        <f>Orders_C[[#This Row],[Quantity]]*Orders_C[[#This Row],[Unit_Price]]*(1-Orders_C[[#This Row],[Discount %]])+Orders_C[[#This Row],[Tax]]</f>
        <v>1263.5999999999999</v>
      </c>
      <c r="AC4091" s="9">
        <f>(Orders_C[[#This Row],[Unit_Price]]*Orders_C[[#This Row],[Quantity]])-Orders_C[[#This Row],[Discount]]+Orders_C[[#This Row],[Tax]]</f>
        <v>1263.5999999999999</v>
      </c>
      <c r="AD4091" t="str">
        <f>IF(COUNTIF(Orders_C[[#All],[Customer_ID]],Orders_C[[#This Row],[Customer_ID]])&gt;1,"Repeat","New")</f>
        <v>Repeat</v>
      </c>
      <c r="AE4091" t="str" cm="1">
        <f t="array" ref="AE4091">_xlfn.XLOOKUP(Orders_C[[#This Row],[Store_ID]],Stores_c[[#All],[Store_ID]],Stores_c[[#All],[City]])</f>
        <v>Port Barbarabury</v>
      </c>
      <c r="AF4091" t="str" cm="1">
        <f t="array" ref="AF4091">_xlfn.XLOOKUP(Orders_C[[#This Row],[Store_ID]],Stores_c[[#All],[Store_ID]],Stores_c[[#All],[Manager_Name]])</f>
        <v>Edward Nguyen</v>
      </c>
      <c r="AG4091" t="str" cm="1">
        <f t="array" ref="AG4091">_xlfn.XLOOKUP(Orders_C[[#This Row],[Store_ID]],Stores_c[[#All],[Store_ID]],Stores_c[[#All],[Store_Type]])</f>
        <v>Street</v>
      </c>
    </row>
    <row r="4092" spans="1:33" x14ac:dyDescent="0.25">
      <c r="A4092">
        <v>7671</v>
      </c>
      <c r="B4092" s="1">
        <v>46036</v>
      </c>
      <c r="C4092" s="2">
        <v>0.35601851851851851</v>
      </c>
      <c r="D4092">
        <v>1785</v>
      </c>
      <c r="E4092">
        <v>216</v>
      </c>
      <c r="F4092">
        <v>443</v>
      </c>
      <c r="G4092">
        <v>308</v>
      </c>
      <c r="H4092">
        <v>3</v>
      </c>
      <c r="I4092">
        <v>416</v>
      </c>
      <c r="J4092">
        <v>5</v>
      </c>
      <c r="K4092">
        <v>20.8</v>
      </c>
      <c r="L4092">
        <v>1263.8</v>
      </c>
      <c r="M4092" t="s">
        <v>19</v>
      </c>
      <c r="N4092" t="s">
        <v>21</v>
      </c>
      <c r="O4092">
        <v>15</v>
      </c>
      <c r="P4092">
        <v>3</v>
      </c>
      <c r="Q4092" t="s">
        <v>1694</v>
      </c>
      <c r="R4092">
        <v>509</v>
      </c>
      <c r="S4092" s="3">
        <v>0.05</v>
      </c>
      <c r="T4092" s="6">
        <v>515</v>
      </c>
      <c r="U4092" t="s">
        <v>6330</v>
      </c>
      <c r="V4092">
        <v>2026</v>
      </c>
      <c r="W4092" t="s">
        <v>6333</v>
      </c>
      <c r="X4092" t="str">
        <f>_xlfn.XLOOKUP(Orders_C[[#This Row],[Product_ID]],Products_C[Product_ID],Products_C[Product_Name])</f>
        <v>Zinger Burger</v>
      </c>
      <c r="Y4092" t="str">
        <f>_xlfn.XLOOKUP(Orders_C[[#This Row],[Product_ID]],Products_C[Product_ID],Products_C[Category])</f>
        <v>Beverage</v>
      </c>
      <c r="Z4092" t="str">
        <f>_xlfn.XLOOKUP(Orders_C[[#This Row],[Store_ID]],Stores_c[Store_ID],Stores_c[City])</f>
        <v>Garciaview</v>
      </c>
      <c r="AA4092" t="str">
        <f>_xlfn.XLOOKUP(Orders_C[[#This Row],[Customer_ID]],Customers_c[Customer_ID],Customers_c[Customer_Name])</f>
        <v>William Nelson</v>
      </c>
      <c r="AB4092" s="6">
        <f>Orders_C[[#This Row],[Quantity]]*Orders_C[[#This Row],[Unit_Price]]*(1-Orders_C[[#This Row],[Discount %]])+Orders_C[[#This Row],[Tax]]</f>
        <v>1206.3999999999999</v>
      </c>
      <c r="AC4092" s="9">
        <f>(Orders_C[[#This Row],[Unit_Price]]*Orders_C[[#This Row],[Quantity]])-Orders_C[[#This Row],[Discount]]+Orders_C[[#This Row],[Tax]]</f>
        <v>1263.8</v>
      </c>
      <c r="AD4092" t="str">
        <f>IF(COUNTIF(Orders_C[[#All],[Customer_ID]],Orders_C[[#This Row],[Customer_ID]])&gt;1,"Repeat","New")</f>
        <v>Repeat</v>
      </c>
      <c r="AE4092" t="str" cm="1">
        <f t="array" ref="AE4092">_xlfn.XLOOKUP(Orders_C[[#This Row],[Store_ID]],Stores_c[[#All],[Store_ID]],Stores_c[[#All],[City]])</f>
        <v>Garciaview</v>
      </c>
      <c r="AF4092" t="str" cm="1">
        <f t="array" ref="AF4092">_xlfn.XLOOKUP(Orders_C[[#This Row],[Store_ID]],Stores_c[[#All],[Store_ID]],Stores_c[[#All],[Manager_Name]])</f>
        <v>Karina Washington</v>
      </c>
      <c r="AG4092" t="str" cm="1">
        <f t="array" ref="AG4092">_xlfn.XLOOKUP(Orders_C[[#This Row],[Store_ID]],Stores_c[[#All],[Store_ID]],Stores_c[[#All],[Store_Type]])</f>
        <v>Drive-Thru</v>
      </c>
    </row>
    <row r="4093" spans="1:33" x14ac:dyDescent="0.25">
      <c r="A4093">
        <v>10459</v>
      </c>
      <c r="B4093" s="1">
        <v>45972</v>
      </c>
      <c r="C4093" s="2">
        <v>0.88015046296296295</v>
      </c>
      <c r="D4093">
        <v>1313</v>
      </c>
      <c r="E4093">
        <v>203</v>
      </c>
      <c r="F4093">
        <v>422</v>
      </c>
      <c r="G4093">
        <v>340</v>
      </c>
      <c r="H4093">
        <v>3</v>
      </c>
      <c r="I4093">
        <v>420</v>
      </c>
      <c r="J4093">
        <v>10</v>
      </c>
      <c r="K4093">
        <v>21</v>
      </c>
      <c r="L4093">
        <v>1271</v>
      </c>
      <c r="M4093" t="s">
        <v>18</v>
      </c>
      <c r="N4093" t="s">
        <v>21</v>
      </c>
      <c r="O4093">
        <v>10</v>
      </c>
      <c r="P4093">
        <v>1</v>
      </c>
      <c r="Q4093" t="s">
        <v>4482</v>
      </c>
      <c r="R4093">
        <v>503</v>
      </c>
      <c r="S4093" s="3">
        <v>0.1</v>
      </c>
      <c r="T4093" s="6">
        <v>515</v>
      </c>
      <c r="U4093" t="s">
        <v>6336</v>
      </c>
      <c r="V4093">
        <v>2025</v>
      </c>
      <c r="W4093" t="s">
        <v>6333</v>
      </c>
      <c r="X4093" t="str">
        <f>_xlfn.XLOOKUP(Orders_C[[#This Row],[Product_ID]],Products_C[Product_ID],Products_C[Product_Name])</f>
        <v>Chocolate Lava Cake</v>
      </c>
      <c r="Y4093" t="str">
        <f>_xlfn.XLOOKUP(Orders_C[[#This Row],[Product_ID]],Products_C[Product_ID],Products_C[Category])</f>
        <v>Chicken</v>
      </c>
      <c r="Z4093" t="str">
        <f>_xlfn.XLOOKUP(Orders_C[[#This Row],[Store_ID]],Stores_c[Store_ID],Stores_c[City])</f>
        <v>Lake Williammouth</v>
      </c>
      <c r="AA4093" t="str">
        <f>_xlfn.XLOOKUP(Orders_C[[#This Row],[Customer_ID]],Customers_c[Customer_ID],Customers_c[Customer_Name])</f>
        <v>Juan Scott</v>
      </c>
      <c r="AB4093" s="6">
        <f>Orders_C[[#This Row],[Quantity]]*Orders_C[[#This Row],[Unit_Price]]*(1-Orders_C[[#This Row],[Discount %]])+Orders_C[[#This Row],[Tax]]</f>
        <v>1155</v>
      </c>
      <c r="AC4093" s="9">
        <f>(Orders_C[[#This Row],[Unit_Price]]*Orders_C[[#This Row],[Quantity]])-Orders_C[[#This Row],[Discount]]+Orders_C[[#This Row],[Tax]]</f>
        <v>1271</v>
      </c>
      <c r="AD4093" t="str">
        <f>IF(COUNTIF(Orders_C[[#All],[Customer_ID]],Orders_C[[#This Row],[Customer_ID]])&gt;1,"Repeat","New")</f>
        <v>Repeat</v>
      </c>
      <c r="AE4093" t="str" cm="1">
        <f t="array" ref="AE4093">_xlfn.XLOOKUP(Orders_C[[#This Row],[Store_ID]],Stores_c[[#All],[Store_ID]],Stores_c[[#All],[City]])</f>
        <v>Lake Williammouth</v>
      </c>
      <c r="AF4093" t="str" cm="1">
        <f t="array" ref="AF4093">_xlfn.XLOOKUP(Orders_C[[#This Row],[Store_ID]],Stores_c[[#All],[Store_ID]],Stores_c[[#All],[Manager_Name]])</f>
        <v>Stephanie Dominguez</v>
      </c>
      <c r="AG4093" t="str" cm="1">
        <f t="array" ref="AG4093">_xlfn.XLOOKUP(Orders_C[[#This Row],[Store_ID]],Stores_c[[#All],[Store_ID]],Stores_c[[#All],[Store_Type]])</f>
        <v>Drive-Thru</v>
      </c>
    </row>
    <row r="4094" spans="1:33" x14ac:dyDescent="0.25">
      <c r="A4094">
        <v>6192</v>
      </c>
      <c r="B4094" s="1">
        <v>45955</v>
      </c>
      <c r="C4094" s="2">
        <v>0.14828703703703705</v>
      </c>
      <c r="D4094">
        <v>1107</v>
      </c>
      <c r="E4094">
        <v>217</v>
      </c>
      <c r="F4094">
        <v>428</v>
      </c>
      <c r="G4094">
        <v>303</v>
      </c>
      <c r="H4094">
        <v>3</v>
      </c>
      <c r="I4094">
        <v>425</v>
      </c>
      <c r="J4094">
        <v>15</v>
      </c>
      <c r="K4094">
        <v>21.25</v>
      </c>
      <c r="L4094">
        <v>1281.25</v>
      </c>
      <c r="M4094" t="s">
        <v>18</v>
      </c>
      <c r="N4094" t="s">
        <v>23</v>
      </c>
      <c r="O4094">
        <v>54</v>
      </c>
      <c r="P4094">
        <v>2</v>
      </c>
      <c r="Q4094" t="s">
        <v>215</v>
      </c>
      <c r="R4094">
        <v>510</v>
      </c>
      <c r="S4094" s="3">
        <v>0.15</v>
      </c>
      <c r="T4094" s="6">
        <v>516.25</v>
      </c>
      <c r="U4094" t="s">
        <v>6332</v>
      </c>
      <c r="V4094">
        <v>2025</v>
      </c>
      <c r="W4094" t="s">
        <v>6331</v>
      </c>
      <c r="X4094" t="str">
        <f>_xlfn.XLOOKUP(Orders_C[[#This Row],[Product_ID]],Products_C[Product_ID],Products_C[Product_Name])</f>
        <v>Chocolate Lava Cake</v>
      </c>
      <c r="Y4094" t="str">
        <f>_xlfn.XLOOKUP(Orders_C[[#This Row],[Product_ID]],Products_C[Product_ID],Products_C[Category])</f>
        <v>Chicken</v>
      </c>
      <c r="Z4094" t="str">
        <f>_xlfn.XLOOKUP(Orders_C[[#This Row],[Store_ID]],Stores_c[Store_ID],Stores_c[City])</f>
        <v>West Rebecca</v>
      </c>
      <c r="AA4094" t="str">
        <f>_xlfn.XLOOKUP(Orders_C[[#This Row],[Customer_ID]],Customers_c[Customer_ID],Customers_c[Customer_Name])</f>
        <v>Kimberly Jenkins</v>
      </c>
      <c r="AB4094" s="6">
        <f>Orders_C[[#This Row],[Quantity]]*Orders_C[[#This Row],[Unit_Price]]*(1-Orders_C[[#This Row],[Discount %]])+Orders_C[[#This Row],[Tax]]</f>
        <v>1105</v>
      </c>
      <c r="AC4094" s="9">
        <f>(Orders_C[[#This Row],[Unit_Price]]*Orders_C[[#This Row],[Quantity]])-Orders_C[[#This Row],[Discount]]+Orders_C[[#This Row],[Tax]]</f>
        <v>1281.25</v>
      </c>
      <c r="AD4094" t="str">
        <f>IF(COUNTIF(Orders_C[[#All],[Customer_ID]],Orders_C[[#This Row],[Customer_ID]])&gt;1,"Repeat","New")</f>
        <v>Repeat</v>
      </c>
      <c r="AE4094" t="str" cm="1">
        <f t="array" ref="AE4094">_xlfn.XLOOKUP(Orders_C[[#This Row],[Store_ID]],Stores_c[[#All],[Store_ID]],Stores_c[[#All],[City]])</f>
        <v>West Rebecca</v>
      </c>
      <c r="AF4094" t="str" cm="1">
        <f t="array" ref="AF4094">_xlfn.XLOOKUP(Orders_C[[#This Row],[Store_ID]],Stores_c[[#All],[Store_ID]],Stores_c[[#All],[Manager_Name]])</f>
        <v>Albert Smith</v>
      </c>
      <c r="AG4094" t="str" cm="1">
        <f t="array" ref="AG4094">_xlfn.XLOOKUP(Orders_C[[#This Row],[Store_ID]],Stores_c[[#All],[Store_ID]],Stores_c[[#All],[Store_Type]])</f>
        <v>Mall</v>
      </c>
    </row>
    <row r="4095" spans="1:33" x14ac:dyDescent="0.25">
      <c r="A4095">
        <v>6473</v>
      </c>
      <c r="B4095" s="1">
        <v>45996</v>
      </c>
      <c r="C4095" s="2">
        <v>0.31755787037037037</v>
      </c>
      <c r="D4095">
        <v>1799</v>
      </c>
      <c r="E4095">
        <v>201</v>
      </c>
      <c r="F4095">
        <v>492</v>
      </c>
      <c r="G4095">
        <v>308</v>
      </c>
      <c r="H4095">
        <v>3</v>
      </c>
      <c r="I4095">
        <v>425</v>
      </c>
      <c r="J4095">
        <v>15</v>
      </c>
      <c r="K4095">
        <v>21.25</v>
      </c>
      <c r="L4095">
        <v>1281.25</v>
      </c>
      <c r="M4095" t="s">
        <v>20</v>
      </c>
      <c r="N4095" t="s">
        <v>21</v>
      </c>
      <c r="O4095">
        <v>14</v>
      </c>
      <c r="P4095">
        <v>3</v>
      </c>
      <c r="Q4095" t="s">
        <v>496</v>
      </c>
      <c r="R4095">
        <v>503</v>
      </c>
      <c r="S4095" s="3">
        <v>0.15</v>
      </c>
      <c r="T4095" s="6">
        <v>516.25</v>
      </c>
      <c r="U4095" t="s">
        <v>6328</v>
      </c>
      <c r="V4095">
        <v>2025</v>
      </c>
      <c r="W4095" t="s">
        <v>6333</v>
      </c>
      <c r="X4095" t="str">
        <f>_xlfn.XLOOKUP(Orders_C[[#This Row],[Product_ID]],Products_C[Product_ID],Products_C[Product_Name])</f>
        <v>Zinger Burger</v>
      </c>
      <c r="Y4095" t="str">
        <f>_xlfn.XLOOKUP(Orders_C[[#This Row],[Product_ID]],Products_C[Product_ID],Products_C[Category])</f>
        <v>Beverage</v>
      </c>
      <c r="Z4095" t="str">
        <f>_xlfn.XLOOKUP(Orders_C[[#This Row],[Store_ID]],Stores_c[Store_ID],Stores_c[City])</f>
        <v>Lake Nicholasburgh</v>
      </c>
      <c r="AA4095" t="str">
        <f>_xlfn.XLOOKUP(Orders_C[[#This Row],[Customer_ID]],Customers_c[Customer_ID],Customers_c[Customer_Name])</f>
        <v>Bonnie Haynes</v>
      </c>
      <c r="AB4095" s="6">
        <f>Orders_C[[#This Row],[Quantity]]*Orders_C[[#This Row],[Unit_Price]]*(1-Orders_C[[#This Row],[Discount %]])+Orders_C[[#This Row],[Tax]]</f>
        <v>1105</v>
      </c>
      <c r="AC4095" s="9">
        <f>(Orders_C[[#This Row],[Unit_Price]]*Orders_C[[#This Row],[Quantity]])-Orders_C[[#This Row],[Discount]]+Orders_C[[#This Row],[Tax]]</f>
        <v>1281.25</v>
      </c>
      <c r="AD4095" t="str">
        <f>IF(COUNTIF(Orders_C[[#All],[Customer_ID]],Orders_C[[#This Row],[Customer_ID]])&gt;1,"Repeat","New")</f>
        <v>Repeat</v>
      </c>
      <c r="AE4095" t="str" cm="1">
        <f t="array" ref="AE4095">_xlfn.XLOOKUP(Orders_C[[#This Row],[Store_ID]],Stores_c[[#All],[Store_ID]],Stores_c[[#All],[City]])</f>
        <v>Lake Nicholasburgh</v>
      </c>
      <c r="AF4095" t="str" cm="1">
        <f t="array" ref="AF4095">_xlfn.XLOOKUP(Orders_C[[#This Row],[Store_ID]],Stores_c[[#All],[Store_ID]],Stores_c[[#All],[Manager_Name]])</f>
        <v>Maurice Garcia</v>
      </c>
      <c r="AG4095" t="str" cm="1">
        <f t="array" ref="AG4095">_xlfn.XLOOKUP(Orders_C[[#This Row],[Store_ID]],Stores_c[[#All],[Store_ID]],Stores_c[[#All],[Store_Type]])</f>
        <v>Mall</v>
      </c>
    </row>
    <row r="4096" spans="1:33" x14ac:dyDescent="0.25">
      <c r="A4096">
        <v>9231</v>
      </c>
      <c r="B4096" s="1">
        <v>45849</v>
      </c>
      <c r="C4096" s="2">
        <v>0.23197916666666665</v>
      </c>
      <c r="D4096">
        <v>1567</v>
      </c>
      <c r="E4096">
        <v>223</v>
      </c>
      <c r="F4096">
        <v>440</v>
      </c>
      <c r="G4096">
        <v>314</v>
      </c>
      <c r="H4096">
        <v>3</v>
      </c>
      <c r="I4096">
        <v>421</v>
      </c>
      <c r="J4096">
        <v>10</v>
      </c>
      <c r="K4096">
        <v>21.05</v>
      </c>
      <c r="L4096">
        <v>1274.05</v>
      </c>
      <c r="M4096" t="s">
        <v>20</v>
      </c>
      <c r="N4096" t="s">
        <v>21</v>
      </c>
      <c r="O4096">
        <v>28</v>
      </c>
      <c r="P4096">
        <v>3</v>
      </c>
      <c r="Q4096" t="s">
        <v>3254</v>
      </c>
      <c r="R4096">
        <v>503</v>
      </c>
      <c r="S4096" s="3">
        <v>0.1</v>
      </c>
      <c r="T4096" s="6">
        <v>516.25</v>
      </c>
      <c r="U4096" t="s">
        <v>6341</v>
      </c>
      <c r="V4096">
        <v>2025</v>
      </c>
      <c r="W4096" t="s">
        <v>6329</v>
      </c>
      <c r="X4096" t="str">
        <f>_xlfn.XLOOKUP(Orders_C[[#This Row],[Product_ID]],Products_C[Product_ID],Products_C[Product_Name])</f>
        <v>Wrap</v>
      </c>
      <c r="Y4096" t="str">
        <f>_xlfn.XLOOKUP(Orders_C[[#This Row],[Product_ID]],Products_C[Product_ID],Products_C[Category])</f>
        <v>Burger</v>
      </c>
      <c r="Z4096" t="str">
        <f>_xlfn.XLOOKUP(Orders_C[[#This Row],[Store_ID]],Stores_c[Store_ID],Stores_c[City])</f>
        <v>Chambershaven</v>
      </c>
      <c r="AA4096" t="str">
        <f>_xlfn.XLOOKUP(Orders_C[[#This Row],[Customer_ID]],Customers_c[Customer_ID],Customers_c[Customer_Name])</f>
        <v>Robert Diaz</v>
      </c>
      <c r="AB4096" s="6">
        <f>Orders_C[[#This Row],[Quantity]]*Orders_C[[#This Row],[Unit_Price]]*(1-Orders_C[[#This Row],[Discount %]])+Orders_C[[#This Row],[Tax]]</f>
        <v>1157.75</v>
      </c>
      <c r="AC4096" s="9">
        <f>(Orders_C[[#This Row],[Unit_Price]]*Orders_C[[#This Row],[Quantity]])-Orders_C[[#This Row],[Discount]]+Orders_C[[#This Row],[Tax]]</f>
        <v>1274.05</v>
      </c>
      <c r="AD4096" t="str">
        <f>IF(COUNTIF(Orders_C[[#All],[Customer_ID]],Orders_C[[#This Row],[Customer_ID]])&gt;1,"Repeat","New")</f>
        <v>Repeat</v>
      </c>
      <c r="AE4096" t="str" cm="1">
        <f t="array" ref="AE4096">_xlfn.XLOOKUP(Orders_C[[#This Row],[Store_ID]],Stores_c[[#All],[Store_ID]],Stores_c[[#All],[City]])</f>
        <v>Chambershaven</v>
      </c>
      <c r="AF4096" t="str" cm="1">
        <f t="array" ref="AF4096">_xlfn.XLOOKUP(Orders_C[[#This Row],[Store_ID]],Stores_c[[#All],[Store_ID]],Stores_c[[#All],[Manager_Name]])</f>
        <v>Virginia Webster</v>
      </c>
      <c r="AG4096" t="str" cm="1">
        <f t="array" ref="AG4096">_xlfn.XLOOKUP(Orders_C[[#This Row],[Store_ID]],Stores_c[[#All],[Store_ID]],Stores_c[[#All],[Store_Type]])</f>
        <v>Street</v>
      </c>
    </row>
    <row r="4097" spans="1:33" x14ac:dyDescent="0.25">
      <c r="A4097">
        <v>10485</v>
      </c>
      <c r="B4097" s="1">
        <v>45818</v>
      </c>
      <c r="C4097" s="2">
        <v>0.90759259259259262</v>
      </c>
      <c r="D4097">
        <v>1828</v>
      </c>
      <c r="E4097">
        <v>215</v>
      </c>
      <c r="F4097">
        <v>412</v>
      </c>
      <c r="G4097">
        <v>330</v>
      </c>
      <c r="H4097">
        <v>3</v>
      </c>
      <c r="I4097">
        <v>413</v>
      </c>
      <c r="J4097">
        <v>0</v>
      </c>
      <c r="K4097">
        <v>20.65</v>
      </c>
      <c r="L4097">
        <v>1259.6500000000001</v>
      </c>
      <c r="M4097" t="s">
        <v>19</v>
      </c>
      <c r="N4097" t="s">
        <v>22</v>
      </c>
      <c r="O4097">
        <v>57</v>
      </c>
      <c r="P4097">
        <v>1</v>
      </c>
      <c r="Q4097" t="s">
        <v>4508</v>
      </c>
      <c r="R4097">
        <v>505</v>
      </c>
      <c r="S4097" s="3">
        <v>0</v>
      </c>
      <c r="T4097" s="6">
        <v>516.25000000000011</v>
      </c>
      <c r="U4097" t="s">
        <v>6340</v>
      </c>
      <c r="V4097">
        <v>2025</v>
      </c>
      <c r="W4097" t="s">
        <v>6331</v>
      </c>
      <c r="X4097" t="str">
        <f>_xlfn.XLOOKUP(Orders_C[[#This Row],[Product_ID]],Products_C[Product_ID],Products_C[Product_Name])</f>
        <v>Rice Bowl</v>
      </c>
      <c r="Y4097" t="str">
        <f>_xlfn.XLOOKUP(Orders_C[[#This Row],[Product_ID]],Products_C[Product_ID],Products_C[Category])</f>
        <v>Beverage</v>
      </c>
      <c r="Z4097" t="str">
        <f>_xlfn.XLOOKUP(Orders_C[[#This Row],[Store_ID]],Stores_c[Store_ID],Stores_c[City])</f>
        <v>Sallyburgh</v>
      </c>
      <c r="AA4097" t="str">
        <f>_xlfn.XLOOKUP(Orders_C[[#This Row],[Customer_ID]],Customers_c[Customer_ID],Customers_c[Customer_Name])</f>
        <v>Monica Bryant</v>
      </c>
      <c r="AB4097" s="6">
        <f>Orders_C[[#This Row],[Quantity]]*Orders_C[[#This Row],[Unit_Price]]*(1-Orders_C[[#This Row],[Discount %]])+Orders_C[[#This Row],[Tax]]</f>
        <v>1259.6500000000001</v>
      </c>
      <c r="AC4097" s="9">
        <f>(Orders_C[[#This Row],[Unit_Price]]*Orders_C[[#This Row],[Quantity]])-Orders_C[[#This Row],[Discount]]+Orders_C[[#This Row],[Tax]]</f>
        <v>1259.6500000000001</v>
      </c>
      <c r="AD4097" t="str">
        <f>IF(COUNTIF(Orders_C[[#All],[Customer_ID]],Orders_C[[#This Row],[Customer_ID]])&gt;1,"Repeat","New")</f>
        <v>Repeat</v>
      </c>
      <c r="AE4097" t="str" cm="1">
        <f t="array" ref="AE4097">_xlfn.XLOOKUP(Orders_C[[#This Row],[Store_ID]],Stores_c[[#All],[Store_ID]],Stores_c[[#All],[City]])</f>
        <v>Sallyburgh</v>
      </c>
      <c r="AF4097" t="str" cm="1">
        <f t="array" ref="AF4097">_xlfn.XLOOKUP(Orders_C[[#This Row],[Store_ID]],Stores_c[[#All],[Store_ID]],Stores_c[[#All],[Manager_Name]])</f>
        <v>Benjamin Mccoy</v>
      </c>
      <c r="AG4097" t="str" cm="1">
        <f t="array" ref="AG4097">_xlfn.XLOOKUP(Orders_C[[#This Row],[Store_ID]],Stores_c[[#All],[Store_ID]],Stores_c[[#All],[Store_Type]])</f>
        <v>Drive-Thru</v>
      </c>
    </row>
    <row r="4098" spans="1:33" x14ac:dyDescent="0.25">
      <c r="A4098">
        <v>7446</v>
      </c>
      <c r="B4098" s="1">
        <v>45770</v>
      </c>
      <c r="C4098" s="2">
        <v>4.4340277777777777E-2</v>
      </c>
      <c r="D4098">
        <v>1685</v>
      </c>
      <c r="E4098">
        <v>206</v>
      </c>
      <c r="F4098">
        <v>411</v>
      </c>
      <c r="G4098">
        <v>319</v>
      </c>
      <c r="H4098">
        <v>4</v>
      </c>
      <c r="I4098">
        <v>322</v>
      </c>
      <c r="J4098">
        <v>15</v>
      </c>
      <c r="K4098">
        <v>16.100000000000001</v>
      </c>
      <c r="L4098">
        <v>1289.0999999999999</v>
      </c>
      <c r="M4098" t="s">
        <v>19</v>
      </c>
      <c r="N4098" t="s">
        <v>23</v>
      </c>
      <c r="O4098">
        <v>38</v>
      </c>
      <c r="P4098">
        <v>2</v>
      </c>
      <c r="Q4098" t="s">
        <v>1469</v>
      </c>
      <c r="R4098">
        <v>504</v>
      </c>
      <c r="S4098" s="3">
        <v>0.15</v>
      </c>
      <c r="T4098" s="6">
        <v>516.29999999999995</v>
      </c>
      <c r="U4098" t="s">
        <v>6337</v>
      </c>
      <c r="V4098">
        <v>2025</v>
      </c>
      <c r="W4098" t="s">
        <v>6329</v>
      </c>
      <c r="X4098" t="str">
        <f>_xlfn.XLOOKUP(Orders_C[[#This Row],[Product_ID]],Products_C[Product_ID],Products_C[Product_Name])</f>
        <v>Chocolate Lava Cake</v>
      </c>
      <c r="Y4098" t="str">
        <f>_xlfn.XLOOKUP(Orders_C[[#This Row],[Product_ID]],Products_C[Product_ID],Products_C[Category])</f>
        <v>Beverage</v>
      </c>
      <c r="Z4098" t="str">
        <f>_xlfn.XLOOKUP(Orders_C[[#This Row],[Store_ID]],Stores_c[Store_ID],Stores_c[City])</f>
        <v>West Matthew</v>
      </c>
      <c r="AA4098" t="str">
        <f>_xlfn.XLOOKUP(Orders_C[[#This Row],[Customer_ID]],Customers_c[Customer_ID],Customers_c[Customer_Name])</f>
        <v>Brian Parker</v>
      </c>
      <c r="AB4098" s="6">
        <f>Orders_C[[#This Row],[Quantity]]*Orders_C[[#This Row],[Unit_Price]]*(1-Orders_C[[#This Row],[Discount %]])+Orders_C[[#This Row],[Tax]]</f>
        <v>1110.8999999999999</v>
      </c>
      <c r="AC4098" s="9">
        <f>(Orders_C[[#This Row],[Unit_Price]]*Orders_C[[#This Row],[Quantity]])-Orders_C[[#This Row],[Discount]]+Orders_C[[#This Row],[Tax]]</f>
        <v>1289.0999999999999</v>
      </c>
      <c r="AD4098" t="str">
        <f>IF(COUNTIF(Orders_C[[#All],[Customer_ID]],Orders_C[[#This Row],[Customer_ID]])&gt;1,"Repeat","New")</f>
        <v>Repeat</v>
      </c>
      <c r="AE4098" t="str" cm="1">
        <f t="array" ref="AE4098">_xlfn.XLOOKUP(Orders_C[[#This Row],[Store_ID]],Stores_c[[#All],[Store_ID]],Stores_c[[#All],[City]])</f>
        <v>West Matthew</v>
      </c>
      <c r="AF4098" t="str" cm="1">
        <f t="array" ref="AF4098">_xlfn.XLOOKUP(Orders_C[[#This Row],[Store_ID]],Stores_c[[#All],[Store_ID]],Stores_c[[#All],[Manager_Name]])</f>
        <v>Miguel Kidd</v>
      </c>
      <c r="AG4098" t="str" cm="1">
        <f t="array" ref="AG4098">_xlfn.XLOOKUP(Orders_C[[#This Row],[Store_ID]],Stores_c[[#All],[Store_ID]],Stores_c[[#All],[Store_Type]])</f>
        <v>Drive-Thru</v>
      </c>
    </row>
    <row r="4099" spans="1:33" x14ac:dyDescent="0.25">
      <c r="A4099">
        <v>9698</v>
      </c>
      <c r="B4099" s="1">
        <v>45810</v>
      </c>
      <c r="C4099" s="2">
        <v>9.6400462962962966E-2</v>
      </c>
      <c r="D4099">
        <v>1103</v>
      </c>
      <c r="E4099">
        <v>220</v>
      </c>
      <c r="F4099">
        <v>434</v>
      </c>
      <c r="G4099">
        <v>301</v>
      </c>
      <c r="H4099">
        <v>4</v>
      </c>
      <c r="I4099">
        <v>322</v>
      </c>
      <c r="J4099">
        <v>15</v>
      </c>
      <c r="K4099">
        <v>16.100000000000001</v>
      </c>
      <c r="L4099">
        <v>1289.0999999999999</v>
      </c>
      <c r="M4099" t="s">
        <v>19</v>
      </c>
      <c r="N4099" t="s">
        <v>21</v>
      </c>
      <c r="O4099">
        <v>20</v>
      </c>
      <c r="P4099">
        <v>5</v>
      </c>
      <c r="Q4099" t="s">
        <v>3721</v>
      </c>
      <c r="R4099">
        <v>507</v>
      </c>
      <c r="S4099" s="3">
        <v>0.15</v>
      </c>
      <c r="T4099" s="6">
        <v>516.29999999999995</v>
      </c>
      <c r="U4099" t="s">
        <v>6340</v>
      </c>
      <c r="V4099">
        <v>2025</v>
      </c>
      <c r="W4099" t="s">
        <v>6333</v>
      </c>
      <c r="X4099" t="str">
        <f>_xlfn.XLOOKUP(Orders_C[[#This Row],[Product_ID]],Products_C[Product_ID],Products_C[Product_Name])</f>
        <v>Krushers</v>
      </c>
      <c r="Y4099" t="str">
        <f>_xlfn.XLOOKUP(Orders_C[[#This Row],[Product_ID]],Products_C[Product_ID],Products_C[Category])</f>
        <v>Burger</v>
      </c>
      <c r="Z4099" t="str">
        <f>_xlfn.XLOOKUP(Orders_C[[#This Row],[Store_ID]],Stores_c[Store_ID],Stores_c[City])</f>
        <v>Williamborough</v>
      </c>
      <c r="AA4099" t="str">
        <f>_xlfn.XLOOKUP(Orders_C[[#This Row],[Customer_ID]],Customers_c[Customer_ID],Customers_c[Customer_Name])</f>
        <v>Sheryl Green</v>
      </c>
      <c r="AB4099" s="6">
        <f>Orders_C[[#This Row],[Quantity]]*Orders_C[[#This Row],[Unit_Price]]*(1-Orders_C[[#This Row],[Discount %]])+Orders_C[[#This Row],[Tax]]</f>
        <v>1110.8999999999999</v>
      </c>
      <c r="AC4099" s="9">
        <f>(Orders_C[[#This Row],[Unit_Price]]*Orders_C[[#This Row],[Quantity]])-Orders_C[[#This Row],[Discount]]+Orders_C[[#This Row],[Tax]]</f>
        <v>1289.0999999999999</v>
      </c>
      <c r="AD4099" t="str">
        <f>IF(COUNTIF(Orders_C[[#All],[Customer_ID]],Orders_C[[#This Row],[Customer_ID]])&gt;1,"Repeat","New")</f>
        <v>Repeat</v>
      </c>
      <c r="AE4099" t="str" cm="1">
        <f t="array" ref="AE4099">_xlfn.XLOOKUP(Orders_C[[#This Row],[Store_ID]],Stores_c[[#All],[Store_ID]],Stores_c[[#All],[City]])</f>
        <v>Williamborough</v>
      </c>
      <c r="AF4099" t="str" cm="1">
        <f t="array" ref="AF4099">_xlfn.XLOOKUP(Orders_C[[#This Row],[Store_ID]],Stores_c[[#All],[Store_ID]],Stores_c[[#All],[Manager_Name]])</f>
        <v>Michael Mcbride</v>
      </c>
      <c r="AG4099" t="str" cm="1">
        <f t="array" ref="AG4099">_xlfn.XLOOKUP(Orders_C[[#This Row],[Store_ID]],Stores_c[[#All],[Store_ID]],Stores_c[[#All],[Store_Type]])</f>
        <v>Mall</v>
      </c>
    </row>
    <row r="4100" spans="1:33" x14ac:dyDescent="0.25">
      <c r="A4100">
        <v>8775</v>
      </c>
      <c r="B4100" s="1">
        <v>45933</v>
      </c>
      <c r="C4100" s="2">
        <v>0.52096064814814813</v>
      </c>
      <c r="D4100">
        <v>1173</v>
      </c>
      <c r="E4100">
        <v>215</v>
      </c>
      <c r="F4100">
        <v>509</v>
      </c>
      <c r="G4100">
        <v>312</v>
      </c>
      <c r="H4100">
        <v>3</v>
      </c>
      <c r="I4100">
        <v>422</v>
      </c>
      <c r="J4100">
        <v>10</v>
      </c>
      <c r="K4100">
        <v>21.1</v>
      </c>
      <c r="L4100">
        <v>1277.0999999999999</v>
      </c>
      <c r="M4100" t="s">
        <v>20</v>
      </c>
      <c r="N4100" t="s">
        <v>23</v>
      </c>
      <c r="O4100">
        <v>37</v>
      </c>
      <c r="P4100">
        <v>3</v>
      </c>
      <c r="Q4100" t="s">
        <v>2798</v>
      </c>
      <c r="R4100">
        <v>506</v>
      </c>
      <c r="S4100" s="3">
        <v>0.1</v>
      </c>
      <c r="T4100" s="6">
        <v>517.49999999999989</v>
      </c>
      <c r="U4100" t="s">
        <v>6332</v>
      </c>
      <c r="V4100">
        <v>2025</v>
      </c>
      <c r="W4100" t="s">
        <v>6329</v>
      </c>
      <c r="X4100" t="str">
        <f>_xlfn.XLOOKUP(Orders_C[[#This Row],[Product_ID]],Products_C[Product_ID],Products_C[Product_Name])</f>
        <v>Veg Burger</v>
      </c>
      <c r="Y4100" t="str">
        <f>_xlfn.XLOOKUP(Orders_C[[#This Row],[Product_ID]],Products_C[Product_ID],Products_C[Category])</f>
        <v>Burger</v>
      </c>
      <c r="Z4100" t="str">
        <f>_xlfn.XLOOKUP(Orders_C[[#This Row],[Store_ID]],Stores_c[Store_ID],Stores_c[City])</f>
        <v>Sallyburgh</v>
      </c>
      <c r="AA4100" t="str">
        <f>_xlfn.XLOOKUP(Orders_C[[#This Row],[Customer_ID]],Customers_c[Customer_ID],Customers_c[Customer_Name])</f>
        <v>Joe Lane</v>
      </c>
      <c r="AB4100" s="6">
        <f>Orders_C[[#This Row],[Quantity]]*Orders_C[[#This Row],[Unit_Price]]*(1-Orders_C[[#This Row],[Discount %]])+Orders_C[[#This Row],[Tax]]</f>
        <v>1160.5</v>
      </c>
      <c r="AC4100" s="9">
        <f>(Orders_C[[#This Row],[Unit_Price]]*Orders_C[[#This Row],[Quantity]])-Orders_C[[#This Row],[Discount]]+Orders_C[[#This Row],[Tax]]</f>
        <v>1277.0999999999999</v>
      </c>
      <c r="AD4100" t="str">
        <f>IF(COUNTIF(Orders_C[[#All],[Customer_ID]],Orders_C[[#This Row],[Customer_ID]])&gt;1,"Repeat","New")</f>
        <v>Repeat</v>
      </c>
      <c r="AE4100" t="str" cm="1">
        <f t="array" ref="AE4100">_xlfn.XLOOKUP(Orders_C[[#This Row],[Store_ID]],Stores_c[[#All],[Store_ID]],Stores_c[[#All],[City]])</f>
        <v>Sallyburgh</v>
      </c>
      <c r="AF4100" t="str" cm="1">
        <f t="array" ref="AF4100">_xlfn.XLOOKUP(Orders_C[[#This Row],[Store_ID]],Stores_c[[#All],[Store_ID]],Stores_c[[#All],[Manager_Name]])</f>
        <v>Benjamin Mccoy</v>
      </c>
      <c r="AG4100" t="str" cm="1">
        <f t="array" ref="AG4100">_xlfn.XLOOKUP(Orders_C[[#This Row],[Store_ID]],Stores_c[[#All],[Store_ID]],Stores_c[[#All],[Store_Type]])</f>
        <v>Drive-Thru</v>
      </c>
    </row>
    <row r="4101" spans="1:33" x14ac:dyDescent="0.25">
      <c r="A4101">
        <v>7981</v>
      </c>
      <c r="B4101" s="1">
        <v>45928</v>
      </c>
      <c r="C4101" s="2">
        <v>0.17747685185185186</v>
      </c>
      <c r="D4101">
        <v>1566</v>
      </c>
      <c r="E4101">
        <v>218</v>
      </c>
      <c r="F4101">
        <v>508</v>
      </c>
      <c r="G4101">
        <v>302</v>
      </c>
      <c r="H4101">
        <v>3</v>
      </c>
      <c r="I4101">
        <v>426</v>
      </c>
      <c r="J4101">
        <v>15</v>
      </c>
      <c r="K4101">
        <v>21.3</v>
      </c>
      <c r="L4101">
        <v>1284.3</v>
      </c>
      <c r="M4101" t="s">
        <v>19</v>
      </c>
      <c r="N4101" t="s">
        <v>22</v>
      </c>
      <c r="O4101">
        <v>54</v>
      </c>
      <c r="P4101">
        <v>2</v>
      </c>
      <c r="Q4101" t="s">
        <v>2004</v>
      </c>
      <c r="R4101">
        <v>502</v>
      </c>
      <c r="S4101" s="3">
        <v>0.15</v>
      </c>
      <c r="T4101" s="6">
        <v>517.5</v>
      </c>
      <c r="U4101" t="s">
        <v>6335</v>
      </c>
      <c r="V4101">
        <v>2025</v>
      </c>
      <c r="W4101" t="s">
        <v>6331</v>
      </c>
      <c r="X4101" t="str">
        <f>_xlfn.XLOOKUP(Orders_C[[#This Row],[Product_ID]],Products_C[Product_ID],Products_C[Product_Name])</f>
        <v>Chicken Wings</v>
      </c>
      <c r="Y4101" t="str">
        <f>_xlfn.XLOOKUP(Orders_C[[#This Row],[Product_ID]],Products_C[Product_ID],Products_C[Category])</f>
        <v>Chicken</v>
      </c>
      <c r="Z4101" t="str">
        <f>_xlfn.XLOOKUP(Orders_C[[#This Row],[Store_ID]],Stores_c[Store_ID],Stores_c[City])</f>
        <v>East Johnport</v>
      </c>
      <c r="AA4101" t="str">
        <f>_xlfn.XLOOKUP(Orders_C[[#This Row],[Customer_ID]],Customers_c[Customer_ID],Customers_c[Customer_Name])</f>
        <v>Nicole Marsh</v>
      </c>
      <c r="AB4101" s="6">
        <f>Orders_C[[#This Row],[Quantity]]*Orders_C[[#This Row],[Unit_Price]]*(1-Orders_C[[#This Row],[Discount %]])+Orders_C[[#This Row],[Tax]]</f>
        <v>1107.5999999999999</v>
      </c>
      <c r="AC4101" s="9">
        <f>(Orders_C[[#This Row],[Unit_Price]]*Orders_C[[#This Row],[Quantity]])-Orders_C[[#This Row],[Discount]]+Orders_C[[#This Row],[Tax]]</f>
        <v>1284.3</v>
      </c>
      <c r="AD4101" t="str">
        <f>IF(COUNTIF(Orders_C[[#All],[Customer_ID]],Orders_C[[#This Row],[Customer_ID]])&gt;1,"Repeat","New")</f>
        <v>Repeat</v>
      </c>
      <c r="AE4101" t="str" cm="1">
        <f t="array" ref="AE4101">_xlfn.XLOOKUP(Orders_C[[#This Row],[Store_ID]],Stores_c[[#All],[Store_ID]],Stores_c[[#All],[City]])</f>
        <v>East Johnport</v>
      </c>
      <c r="AF4101" t="str" cm="1">
        <f t="array" ref="AF4101">_xlfn.XLOOKUP(Orders_C[[#This Row],[Store_ID]],Stores_c[[#All],[Store_ID]],Stores_c[[#All],[Manager_Name]])</f>
        <v>Mr. Matthew Murillo III</v>
      </c>
      <c r="AG4101" t="str" cm="1">
        <f t="array" ref="AG4101">_xlfn.XLOOKUP(Orders_C[[#This Row],[Store_ID]],Stores_c[[#All],[Store_ID]],Stores_c[[#All],[Store_Type]])</f>
        <v>Street</v>
      </c>
    </row>
    <row r="4102" spans="1:33" x14ac:dyDescent="0.25">
      <c r="A4102">
        <v>10770</v>
      </c>
      <c r="B4102" s="1">
        <v>45835</v>
      </c>
      <c r="C4102" s="2">
        <v>0.91232638888888884</v>
      </c>
      <c r="D4102">
        <v>1472</v>
      </c>
      <c r="E4102">
        <v>225</v>
      </c>
      <c r="F4102">
        <v>514</v>
      </c>
      <c r="G4102">
        <v>335</v>
      </c>
      <c r="H4102">
        <v>3</v>
      </c>
      <c r="I4102">
        <v>418</v>
      </c>
      <c r="J4102">
        <v>5</v>
      </c>
      <c r="K4102">
        <v>20.9</v>
      </c>
      <c r="L4102">
        <v>1269.9000000000001</v>
      </c>
      <c r="M4102" t="s">
        <v>19</v>
      </c>
      <c r="N4102" t="s">
        <v>22</v>
      </c>
      <c r="O4102">
        <v>20</v>
      </c>
      <c r="P4102">
        <v>4</v>
      </c>
      <c r="Q4102" t="s">
        <v>4793</v>
      </c>
      <c r="R4102">
        <v>506</v>
      </c>
      <c r="S4102" s="3">
        <v>0.05</v>
      </c>
      <c r="T4102" s="6">
        <v>517.50000000000011</v>
      </c>
      <c r="U4102" t="s">
        <v>6340</v>
      </c>
      <c r="V4102">
        <v>2025</v>
      </c>
      <c r="W4102" t="s">
        <v>6333</v>
      </c>
      <c r="X4102" t="str">
        <f>_xlfn.XLOOKUP(Orders_C[[#This Row],[Product_ID]],Products_C[Product_ID],Products_C[Product_Name])</f>
        <v>Krushers</v>
      </c>
      <c r="Y4102" t="str">
        <f>_xlfn.XLOOKUP(Orders_C[[#This Row],[Product_ID]],Products_C[Product_ID],Products_C[Category])</f>
        <v>Chicken</v>
      </c>
      <c r="Z4102" t="str">
        <f>_xlfn.XLOOKUP(Orders_C[[#This Row],[Store_ID]],Stores_c[Store_ID],Stores_c[City])</f>
        <v>South Peter</v>
      </c>
      <c r="AA4102" t="str">
        <f>_xlfn.XLOOKUP(Orders_C[[#This Row],[Customer_ID]],Customers_c[Customer_ID],Customers_c[Customer_Name])</f>
        <v>Pamela Sullivan</v>
      </c>
      <c r="AB4102" s="6">
        <f>Orders_C[[#This Row],[Quantity]]*Orders_C[[#This Row],[Unit_Price]]*(1-Orders_C[[#This Row],[Discount %]])+Orders_C[[#This Row],[Tax]]</f>
        <v>1212.2</v>
      </c>
      <c r="AC4102" s="9">
        <f>(Orders_C[[#This Row],[Unit_Price]]*Orders_C[[#This Row],[Quantity]])-Orders_C[[#This Row],[Discount]]+Orders_C[[#This Row],[Tax]]</f>
        <v>1269.9000000000001</v>
      </c>
      <c r="AD4102" t="str">
        <f>IF(COUNTIF(Orders_C[[#All],[Customer_ID]],Orders_C[[#This Row],[Customer_ID]])&gt;1,"Repeat","New")</f>
        <v>Repeat</v>
      </c>
      <c r="AE4102" t="str" cm="1">
        <f t="array" ref="AE4102">_xlfn.XLOOKUP(Orders_C[[#This Row],[Store_ID]],Stores_c[[#All],[Store_ID]],Stores_c[[#All],[City]])</f>
        <v>South Peter</v>
      </c>
      <c r="AF4102" t="str" cm="1">
        <f t="array" ref="AF4102">_xlfn.XLOOKUP(Orders_C[[#This Row],[Store_ID]],Stores_c[[#All],[Store_ID]],Stores_c[[#All],[Manager_Name]])</f>
        <v>Gregory Lambert</v>
      </c>
      <c r="AG4102" t="str" cm="1">
        <f t="array" ref="AG4102">_xlfn.XLOOKUP(Orders_C[[#This Row],[Store_ID]],Stores_c[[#All],[Store_ID]],Stores_c[[#All],[Store_Type]])</f>
        <v>Street</v>
      </c>
    </row>
    <row r="4103" spans="1:33" x14ac:dyDescent="0.25">
      <c r="A4103">
        <v>10800</v>
      </c>
      <c r="B4103" s="1">
        <v>45987</v>
      </c>
      <c r="C4103" s="2">
        <v>0.94383101851851847</v>
      </c>
      <c r="D4103">
        <v>1633</v>
      </c>
      <c r="E4103">
        <v>212</v>
      </c>
      <c r="F4103">
        <v>421</v>
      </c>
      <c r="G4103">
        <v>332</v>
      </c>
      <c r="H4103">
        <v>4</v>
      </c>
      <c r="I4103">
        <v>323</v>
      </c>
      <c r="J4103">
        <v>15</v>
      </c>
      <c r="K4103">
        <v>16.149999999999999</v>
      </c>
      <c r="L4103">
        <v>1293.1500000000001</v>
      </c>
      <c r="M4103" t="s">
        <v>20</v>
      </c>
      <c r="N4103" t="s">
        <v>22</v>
      </c>
      <c r="O4103">
        <v>13</v>
      </c>
      <c r="P4103">
        <v>3</v>
      </c>
      <c r="Q4103" t="s">
        <v>4823</v>
      </c>
      <c r="R4103">
        <v>505</v>
      </c>
      <c r="S4103" s="3">
        <v>0.15</v>
      </c>
      <c r="T4103" s="6">
        <v>517.95000000000016</v>
      </c>
      <c r="U4103" t="s">
        <v>6336</v>
      </c>
      <c r="V4103">
        <v>2025</v>
      </c>
      <c r="W4103" t="s">
        <v>6333</v>
      </c>
      <c r="X4103" t="str">
        <f>_xlfn.XLOOKUP(Orders_C[[#This Row],[Product_ID]],Products_C[Product_ID],Products_C[Product_Name])</f>
        <v>Zinger Burger</v>
      </c>
      <c r="Y4103" t="str">
        <f>_xlfn.XLOOKUP(Orders_C[[#This Row],[Product_ID]],Products_C[Product_ID],Products_C[Category])</f>
        <v>Beverage</v>
      </c>
      <c r="Z4103" t="str">
        <f>_xlfn.XLOOKUP(Orders_C[[#This Row],[Store_ID]],Stores_c[Store_ID],Stores_c[City])</f>
        <v>Andrewview</v>
      </c>
      <c r="AA4103" t="str">
        <f>_xlfn.XLOOKUP(Orders_C[[#This Row],[Customer_ID]],Customers_c[Customer_ID],Customers_c[Customer_Name])</f>
        <v>Charles Francis</v>
      </c>
      <c r="AB4103" s="6">
        <f>Orders_C[[#This Row],[Quantity]]*Orders_C[[#This Row],[Unit_Price]]*(1-Orders_C[[#This Row],[Discount %]])+Orders_C[[#This Row],[Tax]]</f>
        <v>1114.3500000000001</v>
      </c>
      <c r="AC4103" s="9">
        <f>(Orders_C[[#This Row],[Unit_Price]]*Orders_C[[#This Row],[Quantity]])-Orders_C[[#This Row],[Discount]]+Orders_C[[#This Row],[Tax]]</f>
        <v>1293.1500000000001</v>
      </c>
      <c r="AD4103" t="str">
        <f>IF(COUNTIF(Orders_C[[#All],[Customer_ID]],Orders_C[[#This Row],[Customer_ID]])&gt;1,"Repeat","New")</f>
        <v>Repeat</v>
      </c>
      <c r="AE4103" t="str" cm="1">
        <f t="array" ref="AE4103">_xlfn.XLOOKUP(Orders_C[[#This Row],[Store_ID]],Stores_c[[#All],[Store_ID]],Stores_c[[#All],[City]])</f>
        <v>Andrewview</v>
      </c>
      <c r="AF4103" t="str" cm="1">
        <f t="array" ref="AF4103">_xlfn.XLOOKUP(Orders_C[[#This Row],[Store_ID]],Stores_c[[#All],[Store_ID]],Stores_c[[#All],[Manager_Name]])</f>
        <v>Alice Sutton</v>
      </c>
      <c r="AG4103" t="str" cm="1">
        <f t="array" ref="AG4103">_xlfn.XLOOKUP(Orders_C[[#This Row],[Store_ID]],Stores_c[[#All],[Store_ID]],Stores_c[[#All],[Store_Type]])</f>
        <v>Mall</v>
      </c>
    </row>
    <row r="4104" spans="1:33" x14ac:dyDescent="0.25">
      <c r="A4104">
        <v>6614</v>
      </c>
      <c r="B4104" s="1">
        <v>45768</v>
      </c>
      <c r="C4104" s="2">
        <v>0.53630787037037042</v>
      </c>
      <c r="D4104">
        <v>1244</v>
      </c>
      <c r="E4104">
        <v>223</v>
      </c>
      <c r="F4104">
        <v>425</v>
      </c>
      <c r="G4104">
        <v>305</v>
      </c>
      <c r="H4104">
        <v>4</v>
      </c>
      <c r="I4104">
        <v>320</v>
      </c>
      <c r="J4104">
        <v>10</v>
      </c>
      <c r="K4104">
        <v>16</v>
      </c>
      <c r="L4104">
        <v>1286</v>
      </c>
      <c r="M4104" t="s">
        <v>20</v>
      </c>
      <c r="N4104" t="s">
        <v>23</v>
      </c>
      <c r="O4104">
        <v>21</v>
      </c>
      <c r="P4104">
        <v>5</v>
      </c>
      <c r="Q4104" t="s">
        <v>637</v>
      </c>
      <c r="R4104">
        <v>501</v>
      </c>
      <c r="S4104" s="3">
        <v>0.1</v>
      </c>
      <c r="T4104" s="6">
        <v>518</v>
      </c>
      <c r="U4104" t="s">
        <v>6337</v>
      </c>
      <c r="V4104">
        <v>2025</v>
      </c>
      <c r="W4104" t="s">
        <v>6329</v>
      </c>
      <c r="X4104" t="str">
        <f>_xlfn.XLOOKUP(Orders_C[[#This Row],[Product_ID]],Products_C[Product_ID],Products_C[Product_Name])</f>
        <v>Krushers</v>
      </c>
      <c r="Y4104" t="str">
        <f>_xlfn.XLOOKUP(Orders_C[[#This Row],[Product_ID]],Products_C[Product_ID],Products_C[Category])</f>
        <v>Dessert</v>
      </c>
      <c r="Z4104" t="str">
        <f>_xlfn.XLOOKUP(Orders_C[[#This Row],[Store_ID]],Stores_c[Store_ID],Stores_c[City])</f>
        <v>Chambershaven</v>
      </c>
      <c r="AA4104" t="str">
        <f>_xlfn.XLOOKUP(Orders_C[[#This Row],[Customer_ID]],Customers_c[Customer_ID],Customers_c[Customer_Name])</f>
        <v>Allison Galloway</v>
      </c>
      <c r="AB4104" s="6">
        <f>Orders_C[[#This Row],[Quantity]]*Orders_C[[#This Row],[Unit_Price]]*(1-Orders_C[[#This Row],[Discount %]])+Orders_C[[#This Row],[Tax]]</f>
        <v>1168</v>
      </c>
      <c r="AC4104" s="9">
        <f>(Orders_C[[#This Row],[Unit_Price]]*Orders_C[[#This Row],[Quantity]])-Orders_C[[#This Row],[Discount]]+Orders_C[[#This Row],[Tax]]</f>
        <v>1286</v>
      </c>
      <c r="AD4104" t="str">
        <f>IF(COUNTIF(Orders_C[[#All],[Customer_ID]],Orders_C[[#This Row],[Customer_ID]])&gt;1,"Repeat","New")</f>
        <v>Repeat</v>
      </c>
      <c r="AE4104" t="str" cm="1">
        <f t="array" ref="AE4104">_xlfn.XLOOKUP(Orders_C[[#This Row],[Store_ID]],Stores_c[[#All],[Store_ID]],Stores_c[[#All],[City]])</f>
        <v>Chambershaven</v>
      </c>
      <c r="AF4104" t="str" cm="1">
        <f t="array" ref="AF4104">_xlfn.XLOOKUP(Orders_C[[#This Row],[Store_ID]],Stores_c[[#All],[Store_ID]],Stores_c[[#All],[Manager_Name]])</f>
        <v>Virginia Webster</v>
      </c>
      <c r="AG4104" t="str" cm="1">
        <f t="array" ref="AG4104">_xlfn.XLOOKUP(Orders_C[[#This Row],[Store_ID]],Stores_c[[#All],[Store_ID]],Stores_c[[#All],[Store_Type]])</f>
        <v>Street</v>
      </c>
    </row>
    <row r="4105" spans="1:33" x14ac:dyDescent="0.25">
      <c r="A4105">
        <v>10279</v>
      </c>
      <c r="B4105" s="1">
        <v>45866</v>
      </c>
      <c r="C4105" s="2">
        <v>0.24949074074074074</v>
      </c>
      <c r="D4105">
        <v>1475</v>
      </c>
      <c r="E4105">
        <v>207</v>
      </c>
      <c r="F4105">
        <v>495</v>
      </c>
      <c r="G4105">
        <v>338</v>
      </c>
      <c r="H4105">
        <v>4</v>
      </c>
      <c r="I4105">
        <v>317</v>
      </c>
      <c r="J4105">
        <v>5</v>
      </c>
      <c r="K4105">
        <v>15.85</v>
      </c>
      <c r="L4105">
        <v>1278.8499999999999</v>
      </c>
      <c r="M4105" t="s">
        <v>18</v>
      </c>
      <c r="N4105" t="s">
        <v>21</v>
      </c>
      <c r="O4105">
        <v>19</v>
      </c>
      <c r="P4105">
        <v>3</v>
      </c>
      <c r="Q4105" t="s">
        <v>4302</v>
      </c>
      <c r="R4105">
        <v>505</v>
      </c>
      <c r="S4105" s="3">
        <v>0.05</v>
      </c>
      <c r="T4105" s="6">
        <v>518.04999999999995</v>
      </c>
      <c r="U4105" t="s">
        <v>6341</v>
      </c>
      <c r="V4105">
        <v>2025</v>
      </c>
      <c r="W4105" t="s">
        <v>6333</v>
      </c>
      <c r="X4105" t="str">
        <f>_xlfn.XLOOKUP(Orders_C[[#This Row],[Product_ID]],Products_C[Product_ID],Products_C[Product_Name])</f>
        <v>Chicken Wings</v>
      </c>
      <c r="Y4105" t="str">
        <f>_xlfn.XLOOKUP(Orders_C[[#This Row],[Product_ID]],Products_C[Product_ID],Products_C[Category])</f>
        <v>Burger</v>
      </c>
      <c r="Z4105" t="str">
        <f>_xlfn.XLOOKUP(Orders_C[[#This Row],[Store_ID]],Stores_c[Store_ID],Stores_c[City])</f>
        <v>Christineton</v>
      </c>
      <c r="AA4105" t="str">
        <f>_xlfn.XLOOKUP(Orders_C[[#This Row],[Customer_ID]],Customers_c[Customer_ID],Customers_c[Customer_Name])</f>
        <v>Elizabeth Erickson</v>
      </c>
      <c r="AB4105" s="6">
        <f>Orders_C[[#This Row],[Quantity]]*Orders_C[[#This Row],[Unit_Price]]*(1-Orders_C[[#This Row],[Discount %]])+Orders_C[[#This Row],[Tax]]</f>
        <v>1220.4499999999998</v>
      </c>
      <c r="AC4105" s="9">
        <f>(Orders_C[[#This Row],[Unit_Price]]*Orders_C[[#This Row],[Quantity]])-Orders_C[[#This Row],[Discount]]+Orders_C[[#This Row],[Tax]]</f>
        <v>1278.8499999999999</v>
      </c>
      <c r="AD4105" t="str">
        <f>IF(COUNTIF(Orders_C[[#All],[Customer_ID]],Orders_C[[#This Row],[Customer_ID]])&gt;1,"Repeat","New")</f>
        <v>Repeat</v>
      </c>
      <c r="AE4105" t="str" cm="1">
        <f t="array" ref="AE4105">_xlfn.XLOOKUP(Orders_C[[#This Row],[Store_ID]],Stores_c[[#All],[Store_ID]],Stores_c[[#All],[City]])</f>
        <v>Christineton</v>
      </c>
      <c r="AF4105" t="str" cm="1">
        <f t="array" ref="AF4105">_xlfn.XLOOKUP(Orders_C[[#This Row],[Store_ID]],Stores_c[[#All],[Store_ID]],Stores_c[[#All],[Manager_Name]])</f>
        <v>Dr. William Hubbard MD</v>
      </c>
      <c r="AG4105" t="str" cm="1">
        <f t="array" ref="AG4105">_xlfn.XLOOKUP(Orders_C[[#This Row],[Store_ID]],Stores_c[[#All],[Store_ID]],Stores_c[[#All],[Store_Type]])</f>
        <v>Street</v>
      </c>
    </row>
    <row r="4106" spans="1:33" x14ac:dyDescent="0.25">
      <c r="A4106">
        <v>10226</v>
      </c>
      <c r="B4106" s="1">
        <v>45893</v>
      </c>
      <c r="C4106" s="2">
        <v>0.68068287037037034</v>
      </c>
      <c r="D4106">
        <v>1749</v>
      </c>
      <c r="E4106">
        <v>224</v>
      </c>
      <c r="F4106">
        <v>533</v>
      </c>
      <c r="G4106">
        <v>305</v>
      </c>
      <c r="H4106">
        <v>4</v>
      </c>
      <c r="I4106">
        <v>314</v>
      </c>
      <c r="J4106">
        <v>0</v>
      </c>
      <c r="K4106">
        <v>15.7</v>
      </c>
      <c r="L4106">
        <v>1271.7</v>
      </c>
      <c r="M4106" t="s">
        <v>18</v>
      </c>
      <c r="N4106" t="s">
        <v>23</v>
      </c>
      <c r="O4106">
        <v>49</v>
      </c>
      <c r="P4106">
        <v>5</v>
      </c>
      <c r="Q4106" t="s">
        <v>4249</v>
      </c>
      <c r="R4106">
        <v>504</v>
      </c>
      <c r="S4106" s="3">
        <v>0</v>
      </c>
      <c r="T4106" s="6">
        <v>518.1</v>
      </c>
      <c r="U4106" t="s">
        <v>6342</v>
      </c>
      <c r="V4106">
        <v>2025</v>
      </c>
      <c r="W4106" t="s">
        <v>6331</v>
      </c>
      <c r="X4106" t="str">
        <f>_xlfn.XLOOKUP(Orders_C[[#This Row],[Product_ID]],Products_C[Product_ID],Products_C[Product_Name])</f>
        <v>Krushers</v>
      </c>
      <c r="Y4106" t="str">
        <f>_xlfn.XLOOKUP(Orders_C[[#This Row],[Product_ID]],Products_C[Product_ID],Products_C[Category])</f>
        <v>Dessert</v>
      </c>
      <c r="Z4106" t="str">
        <f>_xlfn.XLOOKUP(Orders_C[[#This Row],[Store_ID]],Stores_c[Store_ID],Stores_c[City])</f>
        <v>Valdezton</v>
      </c>
      <c r="AA4106" t="str">
        <f>_xlfn.XLOOKUP(Orders_C[[#This Row],[Customer_ID]],Customers_c[Customer_ID],Customers_c[Customer_Name])</f>
        <v>Mikayla Lewis</v>
      </c>
      <c r="AB4106" s="6">
        <f>Orders_C[[#This Row],[Quantity]]*Orders_C[[#This Row],[Unit_Price]]*(1-Orders_C[[#This Row],[Discount %]])+Orders_C[[#This Row],[Tax]]</f>
        <v>1271.7</v>
      </c>
      <c r="AC4106" s="9">
        <f>(Orders_C[[#This Row],[Unit_Price]]*Orders_C[[#This Row],[Quantity]])-Orders_C[[#This Row],[Discount]]+Orders_C[[#This Row],[Tax]]</f>
        <v>1271.7</v>
      </c>
      <c r="AD4106" t="str">
        <f>IF(COUNTIF(Orders_C[[#All],[Customer_ID]],Orders_C[[#This Row],[Customer_ID]])&gt;1,"Repeat","New")</f>
        <v>Repeat</v>
      </c>
      <c r="AE4106" t="str" cm="1">
        <f t="array" ref="AE4106">_xlfn.XLOOKUP(Orders_C[[#This Row],[Store_ID]],Stores_c[[#All],[Store_ID]],Stores_c[[#All],[City]])</f>
        <v>Valdezton</v>
      </c>
      <c r="AF4106" t="str" cm="1">
        <f t="array" ref="AF4106">_xlfn.XLOOKUP(Orders_C[[#This Row],[Store_ID]],Stores_c[[#All],[Store_ID]],Stores_c[[#All],[Manager_Name]])</f>
        <v>John Rodriguez</v>
      </c>
      <c r="AG4106" t="str" cm="1">
        <f t="array" ref="AG4106">_xlfn.XLOOKUP(Orders_C[[#This Row],[Store_ID]],Stores_c[[#All],[Store_ID]],Stores_c[[#All],[Store_Type]])</f>
        <v>Street</v>
      </c>
    </row>
    <row r="4107" spans="1:33" x14ac:dyDescent="0.25">
      <c r="A4107">
        <v>6259</v>
      </c>
      <c r="B4107" s="1">
        <v>45999</v>
      </c>
      <c r="C4107" s="2">
        <v>0.42548611111111112</v>
      </c>
      <c r="D4107">
        <v>1326</v>
      </c>
      <c r="E4107">
        <v>214</v>
      </c>
      <c r="F4107">
        <v>428</v>
      </c>
      <c r="G4107">
        <v>317</v>
      </c>
      <c r="H4107">
        <v>3</v>
      </c>
      <c r="I4107">
        <v>427</v>
      </c>
      <c r="J4107">
        <v>15</v>
      </c>
      <c r="K4107">
        <v>21.35</v>
      </c>
      <c r="L4107">
        <v>1287.3499999999999</v>
      </c>
      <c r="M4107" t="s">
        <v>18</v>
      </c>
      <c r="N4107" t="s">
        <v>22</v>
      </c>
      <c r="O4107">
        <v>42</v>
      </c>
      <c r="P4107">
        <v>3</v>
      </c>
      <c r="Q4107" t="s">
        <v>282</v>
      </c>
      <c r="R4107">
        <v>508</v>
      </c>
      <c r="S4107" s="3">
        <v>0.15</v>
      </c>
      <c r="T4107" s="6">
        <v>518.74999999999989</v>
      </c>
      <c r="U4107" t="s">
        <v>6328</v>
      </c>
      <c r="V4107">
        <v>2025</v>
      </c>
      <c r="W4107" t="s">
        <v>6331</v>
      </c>
      <c r="X4107" t="str">
        <f>_xlfn.XLOOKUP(Orders_C[[#This Row],[Product_ID]],Products_C[Product_ID],Products_C[Product_Name])</f>
        <v>Popcorn Chicken</v>
      </c>
      <c r="Y4107" t="str">
        <f>_xlfn.XLOOKUP(Orders_C[[#This Row],[Product_ID]],Products_C[Product_ID],Products_C[Category])</f>
        <v>Dessert</v>
      </c>
      <c r="Z4107" t="str">
        <f>_xlfn.XLOOKUP(Orders_C[[#This Row],[Store_ID]],Stores_c[Store_ID],Stores_c[City])</f>
        <v>New Robert</v>
      </c>
      <c r="AA4107" t="str">
        <f>_xlfn.XLOOKUP(Orders_C[[#This Row],[Customer_ID]],Customers_c[Customer_ID],Customers_c[Customer_Name])</f>
        <v>Duane Morrow</v>
      </c>
      <c r="AB4107" s="6">
        <f>Orders_C[[#This Row],[Quantity]]*Orders_C[[#This Row],[Unit_Price]]*(1-Orders_C[[#This Row],[Discount %]])+Orders_C[[#This Row],[Tax]]</f>
        <v>1110.1999999999998</v>
      </c>
      <c r="AC4107" s="9">
        <f>(Orders_C[[#This Row],[Unit_Price]]*Orders_C[[#This Row],[Quantity]])-Orders_C[[#This Row],[Discount]]+Orders_C[[#This Row],[Tax]]</f>
        <v>1287.3499999999999</v>
      </c>
      <c r="AD4107" t="str">
        <f>IF(COUNTIF(Orders_C[[#All],[Customer_ID]],Orders_C[[#This Row],[Customer_ID]])&gt;1,"Repeat","New")</f>
        <v>Repeat</v>
      </c>
      <c r="AE4107" t="str" cm="1">
        <f t="array" ref="AE4107">_xlfn.XLOOKUP(Orders_C[[#This Row],[Store_ID]],Stores_c[[#All],[Store_ID]],Stores_c[[#All],[City]])</f>
        <v>New Robert</v>
      </c>
      <c r="AF4107" t="str" cm="1">
        <f t="array" ref="AF4107">_xlfn.XLOOKUP(Orders_C[[#This Row],[Store_ID]],Stores_c[[#All],[Store_ID]],Stores_c[[#All],[Manager_Name]])</f>
        <v>Krista Webb</v>
      </c>
      <c r="AG4107" t="str" cm="1">
        <f t="array" ref="AG4107">_xlfn.XLOOKUP(Orders_C[[#This Row],[Store_ID]],Stores_c[[#All],[Store_ID]],Stores_c[[#All],[Store_Type]])</f>
        <v>Drive-Thru</v>
      </c>
    </row>
    <row r="4108" spans="1:33" x14ac:dyDescent="0.25">
      <c r="A4108">
        <v>10906</v>
      </c>
      <c r="B4108" s="1">
        <v>45896</v>
      </c>
      <c r="C4108" s="2">
        <v>0.19591435185185185</v>
      </c>
      <c r="D4108">
        <v>1946</v>
      </c>
      <c r="E4108">
        <v>208</v>
      </c>
      <c r="F4108">
        <v>438</v>
      </c>
      <c r="G4108">
        <v>318</v>
      </c>
      <c r="H4108">
        <v>3</v>
      </c>
      <c r="I4108">
        <v>427</v>
      </c>
      <c r="J4108">
        <v>15</v>
      </c>
      <c r="K4108">
        <v>21.35</v>
      </c>
      <c r="L4108">
        <v>1287.3499999999999</v>
      </c>
      <c r="M4108" t="s">
        <v>19</v>
      </c>
      <c r="N4108" t="s">
        <v>23</v>
      </c>
      <c r="O4108">
        <v>20</v>
      </c>
      <c r="P4108">
        <v>1</v>
      </c>
      <c r="Q4108" t="s">
        <v>4929</v>
      </c>
      <c r="R4108">
        <v>509</v>
      </c>
      <c r="S4108" s="3">
        <v>0.15</v>
      </c>
      <c r="T4108" s="6">
        <v>518.74999999999989</v>
      </c>
      <c r="U4108" t="s">
        <v>6342</v>
      </c>
      <c r="V4108">
        <v>2025</v>
      </c>
      <c r="W4108" t="s">
        <v>6333</v>
      </c>
      <c r="X4108" t="str">
        <f>_xlfn.XLOOKUP(Orders_C[[#This Row],[Product_ID]],Products_C[Product_ID],Products_C[Product_Name])</f>
        <v>Pepsi</v>
      </c>
      <c r="Y4108" t="str">
        <f>_xlfn.XLOOKUP(Orders_C[[#This Row],[Product_ID]],Products_C[Product_ID],Products_C[Category])</f>
        <v>Burger</v>
      </c>
      <c r="Z4108" t="str">
        <f>_xlfn.XLOOKUP(Orders_C[[#This Row],[Store_ID]],Stores_c[Store_ID],Stores_c[City])</f>
        <v>Tracyview</v>
      </c>
      <c r="AA4108" t="str">
        <f>_xlfn.XLOOKUP(Orders_C[[#This Row],[Customer_ID]],Customers_c[Customer_ID],Customers_c[Customer_Name])</f>
        <v>Miss Samantha Reyes</v>
      </c>
      <c r="AB4108" s="6">
        <f>Orders_C[[#This Row],[Quantity]]*Orders_C[[#This Row],[Unit_Price]]*(1-Orders_C[[#This Row],[Discount %]])+Orders_C[[#This Row],[Tax]]</f>
        <v>1110.1999999999998</v>
      </c>
      <c r="AC4108" s="9">
        <f>(Orders_C[[#This Row],[Unit_Price]]*Orders_C[[#This Row],[Quantity]])-Orders_C[[#This Row],[Discount]]+Orders_C[[#This Row],[Tax]]</f>
        <v>1287.3499999999999</v>
      </c>
      <c r="AD4108" t="str">
        <f>IF(COUNTIF(Orders_C[[#All],[Customer_ID]],Orders_C[[#This Row],[Customer_ID]])&gt;1,"Repeat","New")</f>
        <v>Repeat</v>
      </c>
      <c r="AE4108" t="str" cm="1">
        <f t="array" ref="AE4108">_xlfn.XLOOKUP(Orders_C[[#This Row],[Store_ID]],Stores_c[[#All],[Store_ID]],Stores_c[[#All],[City]])</f>
        <v>Tracyview</v>
      </c>
      <c r="AF4108" t="str" cm="1">
        <f t="array" ref="AF4108">_xlfn.XLOOKUP(Orders_C[[#This Row],[Store_ID]],Stores_c[[#All],[Store_ID]],Stores_c[[#All],[Manager_Name]])</f>
        <v>Jeremiah Lee</v>
      </c>
      <c r="AG4108" t="str" cm="1">
        <f t="array" ref="AG4108">_xlfn.XLOOKUP(Orders_C[[#This Row],[Store_ID]],Stores_c[[#All],[Store_ID]],Stores_c[[#All],[Store_Type]])</f>
        <v>Mall</v>
      </c>
    </row>
    <row r="4109" spans="1:33" x14ac:dyDescent="0.25">
      <c r="A4109">
        <v>7622</v>
      </c>
      <c r="B4109" s="1">
        <v>45872</v>
      </c>
      <c r="C4109" s="2">
        <v>0.40469907407407407</v>
      </c>
      <c r="D4109">
        <v>1244</v>
      </c>
      <c r="E4109">
        <v>208</v>
      </c>
      <c r="F4109">
        <v>467</v>
      </c>
      <c r="G4109">
        <v>302</v>
      </c>
      <c r="H4109">
        <v>3</v>
      </c>
      <c r="I4109">
        <v>415</v>
      </c>
      <c r="J4109">
        <v>0</v>
      </c>
      <c r="K4109">
        <v>20.75</v>
      </c>
      <c r="L4109">
        <v>1265.75</v>
      </c>
      <c r="M4109" t="s">
        <v>18</v>
      </c>
      <c r="N4109" t="s">
        <v>22</v>
      </c>
      <c r="O4109">
        <v>38</v>
      </c>
      <c r="P4109">
        <v>2</v>
      </c>
      <c r="Q4109" t="s">
        <v>1645</v>
      </c>
      <c r="R4109">
        <v>502</v>
      </c>
      <c r="S4109" s="3">
        <v>0</v>
      </c>
      <c r="T4109" s="6">
        <v>518.75</v>
      </c>
      <c r="U4109" t="s">
        <v>6342</v>
      </c>
      <c r="V4109">
        <v>2025</v>
      </c>
      <c r="W4109" t="s">
        <v>6329</v>
      </c>
      <c r="X4109" t="str">
        <f>_xlfn.XLOOKUP(Orders_C[[#This Row],[Product_ID]],Products_C[Product_ID],Products_C[Product_Name])</f>
        <v>Chicken Wings</v>
      </c>
      <c r="Y4109" t="str">
        <f>_xlfn.XLOOKUP(Orders_C[[#This Row],[Product_ID]],Products_C[Product_ID],Products_C[Category])</f>
        <v>Chicken</v>
      </c>
      <c r="Z4109" t="str">
        <f>_xlfn.XLOOKUP(Orders_C[[#This Row],[Store_ID]],Stores_c[Store_ID],Stores_c[City])</f>
        <v>Tracyview</v>
      </c>
      <c r="AA4109" t="str">
        <f>_xlfn.XLOOKUP(Orders_C[[#This Row],[Customer_ID]],Customers_c[Customer_ID],Customers_c[Customer_Name])</f>
        <v>Allison Galloway</v>
      </c>
      <c r="AB4109" s="6">
        <f>Orders_C[[#This Row],[Quantity]]*Orders_C[[#This Row],[Unit_Price]]*(1-Orders_C[[#This Row],[Discount %]])+Orders_C[[#This Row],[Tax]]</f>
        <v>1265.75</v>
      </c>
      <c r="AC4109" s="9">
        <f>(Orders_C[[#This Row],[Unit_Price]]*Orders_C[[#This Row],[Quantity]])-Orders_C[[#This Row],[Discount]]+Orders_C[[#This Row],[Tax]]</f>
        <v>1265.75</v>
      </c>
      <c r="AD4109" t="str">
        <f>IF(COUNTIF(Orders_C[[#All],[Customer_ID]],Orders_C[[#This Row],[Customer_ID]])&gt;1,"Repeat","New")</f>
        <v>Repeat</v>
      </c>
      <c r="AE4109" t="str" cm="1">
        <f t="array" ref="AE4109">_xlfn.XLOOKUP(Orders_C[[#This Row],[Store_ID]],Stores_c[[#All],[Store_ID]],Stores_c[[#All],[City]])</f>
        <v>Tracyview</v>
      </c>
      <c r="AF4109" t="str" cm="1">
        <f t="array" ref="AF4109">_xlfn.XLOOKUP(Orders_C[[#This Row],[Store_ID]],Stores_c[[#All],[Store_ID]],Stores_c[[#All],[Manager_Name]])</f>
        <v>Jeremiah Lee</v>
      </c>
      <c r="AG4109" t="str" cm="1">
        <f t="array" ref="AG4109">_xlfn.XLOOKUP(Orders_C[[#This Row],[Store_ID]],Stores_c[[#All],[Store_ID]],Stores_c[[#All],[Store_Type]])</f>
        <v>Mall</v>
      </c>
    </row>
    <row r="4110" spans="1:33" x14ac:dyDescent="0.25">
      <c r="A4110">
        <v>8153</v>
      </c>
      <c r="B4110" s="1">
        <v>45991</v>
      </c>
      <c r="C4110" s="2">
        <v>0.8118171296296296</v>
      </c>
      <c r="D4110">
        <v>1086</v>
      </c>
      <c r="E4110">
        <v>208</v>
      </c>
      <c r="F4110">
        <v>480</v>
      </c>
      <c r="G4110">
        <v>315</v>
      </c>
      <c r="H4110">
        <v>3</v>
      </c>
      <c r="I4110">
        <v>415</v>
      </c>
      <c r="J4110">
        <v>0</v>
      </c>
      <c r="K4110">
        <v>20.75</v>
      </c>
      <c r="L4110">
        <v>1265.75</v>
      </c>
      <c r="M4110" t="s">
        <v>19</v>
      </c>
      <c r="N4110" t="s">
        <v>22</v>
      </c>
      <c r="O4110">
        <v>24</v>
      </c>
      <c r="P4110">
        <v>1</v>
      </c>
      <c r="Q4110" t="s">
        <v>2176</v>
      </c>
      <c r="R4110">
        <v>509</v>
      </c>
      <c r="S4110" s="3">
        <v>0</v>
      </c>
      <c r="T4110" s="6">
        <v>518.75</v>
      </c>
      <c r="U4110" t="s">
        <v>6336</v>
      </c>
      <c r="V4110">
        <v>2025</v>
      </c>
      <c r="W4110" t="s">
        <v>6329</v>
      </c>
      <c r="X4110" t="str">
        <f>_xlfn.XLOOKUP(Orders_C[[#This Row],[Product_ID]],Products_C[Product_ID],Products_C[Product_Name])</f>
        <v>Popcorn Chicken</v>
      </c>
      <c r="Y4110" t="str">
        <f>_xlfn.XLOOKUP(Orders_C[[#This Row],[Product_ID]],Products_C[Product_ID],Products_C[Category])</f>
        <v>Beverage</v>
      </c>
      <c r="Z4110" t="str">
        <f>_xlfn.XLOOKUP(Orders_C[[#This Row],[Store_ID]],Stores_c[Store_ID],Stores_c[City])</f>
        <v>Tracyview</v>
      </c>
      <c r="AA4110" t="str">
        <f>_xlfn.XLOOKUP(Orders_C[[#This Row],[Customer_ID]],Customers_c[Customer_ID],Customers_c[Customer_Name])</f>
        <v>Larry Cole</v>
      </c>
      <c r="AB4110" s="6">
        <f>Orders_C[[#This Row],[Quantity]]*Orders_C[[#This Row],[Unit_Price]]*(1-Orders_C[[#This Row],[Discount %]])+Orders_C[[#This Row],[Tax]]</f>
        <v>1265.75</v>
      </c>
      <c r="AC4110" s="9">
        <f>(Orders_C[[#This Row],[Unit_Price]]*Orders_C[[#This Row],[Quantity]])-Orders_C[[#This Row],[Discount]]+Orders_C[[#This Row],[Tax]]</f>
        <v>1265.75</v>
      </c>
      <c r="AD4110" t="str">
        <f>IF(COUNTIF(Orders_C[[#All],[Customer_ID]],Orders_C[[#This Row],[Customer_ID]])&gt;1,"Repeat","New")</f>
        <v>Repeat</v>
      </c>
      <c r="AE4110" t="str" cm="1">
        <f t="array" ref="AE4110">_xlfn.XLOOKUP(Orders_C[[#This Row],[Store_ID]],Stores_c[[#All],[Store_ID]],Stores_c[[#All],[City]])</f>
        <v>Tracyview</v>
      </c>
      <c r="AF4110" t="str" cm="1">
        <f t="array" ref="AF4110">_xlfn.XLOOKUP(Orders_C[[#This Row],[Store_ID]],Stores_c[[#All],[Store_ID]],Stores_c[[#All],[Manager_Name]])</f>
        <v>Jeremiah Lee</v>
      </c>
      <c r="AG4110" t="str" cm="1">
        <f t="array" ref="AG4110">_xlfn.XLOOKUP(Orders_C[[#This Row],[Store_ID]],Stores_c[[#All],[Store_ID]],Stores_c[[#All],[Store_Type]])</f>
        <v>Mall</v>
      </c>
    </row>
    <row r="4111" spans="1:33" x14ac:dyDescent="0.25">
      <c r="A4111">
        <v>7158</v>
      </c>
      <c r="B4111" s="1">
        <v>46056</v>
      </c>
      <c r="C4111" s="2">
        <v>0.32059027777777777</v>
      </c>
      <c r="D4111">
        <v>1869</v>
      </c>
      <c r="E4111">
        <v>224</v>
      </c>
      <c r="F4111">
        <v>536</v>
      </c>
      <c r="G4111">
        <v>302</v>
      </c>
      <c r="H4111">
        <v>3</v>
      </c>
      <c r="I4111">
        <v>419</v>
      </c>
      <c r="J4111">
        <v>5</v>
      </c>
      <c r="K4111">
        <v>20.95</v>
      </c>
      <c r="L4111">
        <v>1272.95</v>
      </c>
      <c r="M4111" t="s">
        <v>19</v>
      </c>
      <c r="N4111" t="s">
        <v>22</v>
      </c>
      <c r="O4111">
        <v>40</v>
      </c>
      <c r="P4111">
        <v>1</v>
      </c>
      <c r="Q4111" t="s">
        <v>1181</v>
      </c>
      <c r="R4111">
        <v>508</v>
      </c>
      <c r="S4111" s="3">
        <v>0.05</v>
      </c>
      <c r="T4111" s="6">
        <v>518.75000000000011</v>
      </c>
      <c r="U4111" t="s">
        <v>6338</v>
      </c>
      <c r="V4111">
        <v>2026</v>
      </c>
      <c r="W4111" t="s">
        <v>6329</v>
      </c>
      <c r="X4111" t="str">
        <f>_xlfn.XLOOKUP(Orders_C[[#This Row],[Product_ID]],Products_C[Product_ID],Products_C[Product_Name])</f>
        <v>Chicken Wings</v>
      </c>
      <c r="Y4111" t="str">
        <f>_xlfn.XLOOKUP(Orders_C[[#This Row],[Product_ID]],Products_C[Product_ID],Products_C[Category])</f>
        <v>Chicken</v>
      </c>
      <c r="Z4111" t="str">
        <f>_xlfn.XLOOKUP(Orders_C[[#This Row],[Store_ID]],Stores_c[Store_ID],Stores_c[City])</f>
        <v>Valdezton</v>
      </c>
      <c r="AA4111" t="str">
        <f>_xlfn.XLOOKUP(Orders_C[[#This Row],[Customer_ID]],Customers_c[Customer_ID],Customers_c[Customer_Name])</f>
        <v>Joseph Castillo</v>
      </c>
      <c r="AB4111" s="6">
        <f>Orders_C[[#This Row],[Quantity]]*Orders_C[[#This Row],[Unit_Price]]*(1-Orders_C[[#This Row],[Discount %]])+Orders_C[[#This Row],[Tax]]</f>
        <v>1215.0999999999999</v>
      </c>
      <c r="AC4111" s="9">
        <f>(Orders_C[[#This Row],[Unit_Price]]*Orders_C[[#This Row],[Quantity]])-Orders_C[[#This Row],[Discount]]+Orders_C[[#This Row],[Tax]]</f>
        <v>1272.95</v>
      </c>
      <c r="AD4111" t="str">
        <f>IF(COUNTIF(Orders_C[[#All],[Customer_ID]],Orders_C[[#This Row],[Customer_ID]])&gt;1,"Repeat","New")</f>
        <v>Repeat</v>
      </c>
      <c r="AE4111" t="str" cm="1">
        <f t="array" ref="AE4111">_xlfn.XLOOKUP(Orders_C[[#This Row],[Store_ID]],Stores_c[[#All],[Store_ID]],Stores_c[[#All],[City]])</f>
        <v>Valdezton</v>
      </c>
      <c r="AF4111" t="str" cm="1">
        <f t="array" ref="AF4111">_xlfn.XLOOKUP(Orders_C[[#This Row],[Store_ID]],Stores_c[[#All],[Store_ID]],Stores_c[[#All],[Manager_Name]])</f>
        <v>John Rodriguez</v>
      </c>
      <c r="AG4111" t="str" cm="1">
        <f t="array" ref="AG4111">_xlfn.XLOOKUP(Orders_C[[#This Row],[Store_ID]],Stores_c[[#All],[Store_ID]],Stores_c[[#All],[Store_Type]])</f>
        <v>Street</v>
      </c>
    </row>
    <row r="4112" spans="1:33" x14ac:dyDescent="0.25">
      <c r="A4112">
        <v>6144</v>
      </c>
      <c r="B4112" s="1">
        <v>45873</v>
      </c>
      <c r="C4112" s="2">
        <v>0.7404398148148148</v>
      </c>
      <c r="D4112">
        <v>1406</v>
      </c>
      <c r="E4112">
        <v>205</v>
      </c>
      <c r="F4112">
        <v>433</v>
      </c>
      <c r="G4112">
        <v>336</v>
      </c>
      <c r="H4112">
        <v>4</v>
      </c>
      <c r="I4112">
        <v>324</v>
      </c>
      <c r="J4112">
        <v>15</v>
      </c>
      <c r="K4112">
        <v>16.2</v>
      </c>
      <c r="L4112">
        <v>1297.2</v>
      </c>
      <c r="M4112" t="s">
        <v>18</v>
      </c>
      <c r="N4112" t="s">
        <v>23</v>
      </c>
      <c r="O4112">
        <v>12</v>
      </c>
      <c r="P4112">
        <v>5</v>
      </c>
      <c r="Q4112" t="s">
        <v>167</v>
      </c>
      <c r="R4112">
        <v>503</v>
      </c>
      <c r="S4112" s="3">
        <v>0.15</v>
      </c>
      <c r="T4112" s="6">
        <v>519.6</v>
      </c>
      <c r="U4112" t="s">
        <v>6342</v>
      </c>
      <c r="V4112">
        <v>2025</v>
      </c>
      <c r="W4112" t="s">
        <v>6333</v>
      </c>
      <c r="X4112" t="str">
        <f>_xlfn.XLOOKUP(Orders_C[[#This Row],[Product_ID]],Products_C[Product_ID],Products_C[Product_Name])</f>
        <v>Chicken Bucket</v>
      </c>
      <c r="Y4112" t="str">
        <f>_xlfn.XLOOKUP(Orders_C[[#This Row],[Product_ID]],Products_C[Product_ID],Products_C[Category])</f>
        <v>Dessert</v>
      </c>
      <c r="Z4112" t="str">
        <f>_xlfn.XLOOKUP(Orders_C[[#This Row],[Store_ID]],Stores_c[Store_ID],Stores_c[City])</f>
        <v>Port Jacob</v>
      </c>
      <c r="AA4112" t="str">
        <f>_xlfn.XLOOKUP(Orders_C[[#This Row],[Customer_ID]],Customers_c[Customer_ID],Customers_c[Customer_Name])</f>
        <v>Shane Medina</v>
      </c>
      <c r="AB4112" s="6">
        <f>Orders_C[[#This Row],[Quantity]]*Orders_C[[#This Row],[Unit_Price]]*(1-Orders_C[[#This Row],[Discount %]])+Orders_C[[#This Row],[Tax]]</f>
        <v>1117.8</v>
      </c>
      <c r="AC4112" s="9">
        <f>(Orders_C[[#This Row],[Unit_Price]]*Orders_C[[#This Row],[Quantity]])-Orders_C[[#This Row],[Discount]]+Orders_C[[#This Row],[Tax]]</f>
        <v>1297.2</v>
      </c>
      <c r="AD4112" t="str">
        <f>IF(COUNTIF(Orders_C[[#All],[Customer_ID]],Orders_C[[#This Row],[Customer_ID]])&gt;1,"Repeat","New")</f>
        <v>Repeat</v>
      </c>
      <c r="AE4112" t="str" cm="1">
        <f t="array" ref="AE4112">_xlfn.XLOOKUP(Orders_C[[#This Row],[Store_ID]],Stores_c[[#All],[Store_ID]],Stores_c[[#All],[City]])</f>
        <v>Port Jacob</v>
      </c>
      <c r="AF4112" t="str" cm="1">
        <f t="array" ref="AF4112">_xlfn.XLOOKUP(Orders_C[[#This Row],[Store_ID]],Stores_c[[#All],[Store_ID]],Stores_c[[#All],[Manager_Name]])</f>
        <v>David Harris</v>
      </c>
      <c r="AG4112" t="str" cm="1">
        <f t="array" ref="AG4112">_xlfn.XLOOKUP(Orders_C[[#This Row],[Store_ID]],Stores_c[[#All],[Store_ID]],Stores_c[[#All],[Store_Type]])</f>
        <v>Mall</v>
      </c>
    </row>
    <row r="4113" spans="1:33" x14ac:dyDescent="0.25">
      <c r="A4113">
        <v>9624</v>
      </c>
      <c r="B4113" s="1">
        <v>45884</v>
      </c>
      <c r="C4113" s="2">
        <v>0.63070601851851849</v>
      </c>
      <c r="D4113">
        <v>1789</v>
      </c>
      <c r="E4113">
        <v>215</v>
      </c>
      <c r="F4113">
        <v>454</v>
      </c>
      <c r="G4113">
        <v>302</v>
      </c>
      <c r="H4113">
        <v>4</v>
      </c>
      <c r="I4113">
        <v>324</v>
      </c>
      <c r="J4113">
        <v>15</v>
      </c>
      <c r="K4113">
        <v>16.2</v>
      </c>
      <c r="L4113">
        <v>1297.2</v>
      </c>
      <c r="M4113" t="s">
        <v>19</v>
      </c>
      <c r="N4113" t="s">
        <v>22</v>
      </c>
      <c r="O4113">
        <v>57</v>
      </c>
      <c r="P4113">
        <v>5</v>
      </c>
      <c r="Q4113" t="s">
        <v>3647</v>
      </c>
      <c r="R4113">
        <v>506</v>
      </c>
      <c r="S4113" s="3">
        <v>0.15</v>
      </c>
      <c r="T4113" s="6">
        <v>519.6</v>
      </c>
      <c r="U4113" t="s">
        <v>6342</v>
      </c>
      <c r="V4113">
        <v>2025</v>
      </c>
      <c r="W4113" t="s">
        <v>6331</v>
      </c>
      <c r="X4113" t="str">
        <f>_xlfn.XLOOKUP(Orders_C[[#This Row],[Product_ID]],Products_C[Product_ID],Products_C[Product_Name])</f>
        <v>Chicken Wings</v>
      </c>
      <c r="Y4113" t="str">
        <f>_xlfn.XLOOKUP(Orders_C[[#This Row],[Product_ID]],Products_C[Product_ID],Products_C[Category])</f>
        <v>Chicken</v>
      </c>
      <c r="Z4113" t="str">
        <f>_xlfn.XLOOKUP(Orders_C[[#This Row],[Store_ID]],Stores_c[Store_ID],Stores_c[City])</f>
        <v>Sallyburgh</v>
      </c>
      <c r="AA4113" t="str">
        <f>_xlfn.XLOOKUP(Orders_C[[#This Row],[Customer_ID]],Customers_c[Customer_ID],Customers_c[Customer_Name])</f>
        <v>Brian Fields</v>
      </c>
      <c r="AB4113" s="6">
        <f>Orders_C[[#This Row],[Quantity]]*Orders_C[[#This Row],[Unit_Price]]*(1-Orders_C[[#This Row],[Discount %]])+Orders_C[[#This Row],[Tax]]</f>
        <v>1117.8</v>
      </c>
      <c r="AC4113" s="9">
        <f>(Orders_C[[#This Row],[Unit_Price]]*Orders_C[[#This Row],[Quantity]])-Orders_C[[#This Row],[Discount]]+Orders_C[[#This Row],[Tax]]</f>
        <v>1297.2</v>
      </c>
      <c r="AD4113" t="str">
        <f>IF(COUNTIF(Orders_C[[#All],[Customer_ID]],Orders_C[[#This Row],[Customer_ID]])&gt;1,"Repeat","New")</f>
        <v>Repeat</v>
      </c>
      <c r="AE4113" t="str" cm="1">
        <f t="array" ref="AE4113">_xlfn.XLOOKUP(Orders_C[[#This Row],[Store_ID]],Stores_c[[#All],[Store_ID]],Stores_c[[#All],[City]])</f>
        <v>Sallyburgh</v>
      </c>
      <c r="AF4113" t="str" cm="1">
        <f t="array" ref="AF4113">_xlfn.XLOOKUP(Orders_C[[#This Row],[Store_ID]],Stores_c[[#All],[Store_ID]],Stores_c[[#All],[Manager_Name]])</f>
        <v>Benjamin Mccoy</v>
      </c>
      <c r="AG4113" t="str" cm="1">
        <f t="array" ref="AG4113">_xlfn.XLOOKUP(Orders_C[[#This Row],[Store_ID]],Stores_c[[#All],[Store_ID]],Stores_c[[#All],[Store_Type]])</f>
        <v>Drive-Thru</v>
      </c>
    </row>
    <row r="4114" spans="1:33" x14ac:dyDescent="0.25">
      <c r="A4114">
        <v>7592</v>
      </c>
      <c r="B4114" s="1">
        <v>45977</v>
      </c>
      <c r="C4114" s="2">
        <v>0.66537037037037039</v>
      </c>
      <c r="D4114">
        <v>1229</v>
      </c>
      <c r="E4114">
        <v>218</v>
      </c>
      <c r="F4114">
        <v>429</v>
      </c>
      <c r="G4114">
        <v>309</v>
      </c>
      <c r="H4114">
        <v>4</v>
      </c>
      <c r="I4114">
        <v>321</v>
      </c>
      <c r="J4114">
        <v>10</v>
      </c>
      <c r="K4114">
        <v>16.05</v>
      </c>
      <c r="L4114">
        <v>1290.05</v>
      </c>
      <c r="M4114" t="s">
        <v>18</v>
      </c>
      <c r="N4114" t="s">
        <v>23</v>
      </c>
      <c r="O4114">
        <v>11</v>
      </c>
      <c r="P4114">
        <v>5</v>
      </c>
      <c r="Q4114" t="s">
        <v>1615</v>
      </c>
      <c r="R4114">
        <v>509</v>
      </c>
      <c r="S4114" s="3">
        <v>0.1</v>
      </c>
      <c r="T4114" s="6">
        <v>519.65</v>
      </c>
      <c r="U4114" t="s">
        <v>6336</v>
      </c>
      <c r="V4114">
        <v>2025</v>
      </c>
      <c r="W4114" t="s">
        <v>6333</v>
      </c>
      <c r="X4114" t="str">
        <f>_xlfn.XLOOKUP(Orders_C[[#This Row],[Product_ID]],Products_C[Product_ID],Products_C[Product_Name])</f>
        <v>Chicken Bucket</v>
      </c>
      <c r="Y4114" t="str">
        <f>_xlfn.XLOOKUP(Orders_C[[#This Row],[Product_ID]],Products_C[Product_ID],Products_C[Category])</f>
        <v>Dessert</v>
      </c>
      <c r="Z4114" t="str">
        <f>_xlfn.XLOOKUP(Orders_C[[#This Row],[Store_ID]],Stores_c[Store_ID],Stores_c[City])</f>
        <v>East Johnport</v>
      </c>
      <c r="AA4114" t="str">
        <f>_xlfn.XLOOKUP(Orders_C[[#This Row],[Customer_ID]],Customers_c[Customer_ID],Customers_c[Customer_Name])</f>
        <v>Veronica Hamilton</v>
      </c>
      <c r="AB4114" s="6">
        <f>Orders_C[[#This Row],[Quantity]]*Orders_C[[#This Row],[Unit_Price]]*(1-Orders_C[[#This Row],[Discount %]])+Orders_C[[#This Row],[Tax]]</f>
        <v>1171.6500000000001</v>
      </c>
      <c r="AC4114" s="9">
        <f>(Orders_C[[#This Row],[Unit_Price]]*Orders_C[[#This Row],[Quantity]])-Orders_C[[#This Row],[Discount]]+Orders_C[[#This Row],[Tax]]</f>
        <v>1290.05</v>
      </c>
      <c r="AD4114" t="str">
        <f>IF(COUNTIF(Orders_C[[#All],[Customer_ID]],Orders_C[[#This Row],[Customer_ID]])&gt;1,"Repeat","New")</f>
        <v>Repeat</v>
      </c>
      <c r="AE4114" t="str" cm="1">
        <f t="array" ref="AE4114">_xlfn.XLOOKUP(Orders_C[[#This Row],[Store_ID]],Stores_c[[#All],[Store_ID]],Stores_c[[#All],[City]])</f>
        <v>East Johnport</v>
      </c>
      <c r="AF4114" t="str" cm="1">
        <f t="array" ref="AF4114">_xlfn.XLOOKUP(Orders_C[[#This Row],[Store_ID]],Stores_c[[#All],[Store_ID]],Stores_c[[#All],[Manager_Name]])</f>
        <v>Mr. Matthew Murillo III</v>
      </c>
      <c r="AG4114" t="str" cm="1">
        <f t="array" ref="AG4114">_xlfn.XLOOKUP(Orders_C[[#This Row],[Store_ID]],Stores_c[[#All],[Store_ID]],Stores_c[[#All],[Store_Type]])</f>
        <v>Street</v>
      </c>
    </row>
    <row r="4115" spans="1:33" x14ac:dyDescent="0.25">
      <c r="A4115">
        <v>10870</v>
      </c>
      <c r="B4115" s="1">
        <v>45889</v>
      </c>
      <c r="C4115" s="2">
        <v>0.52811342592592592</v>
      </c>
      <c r="D4115">
        <v>1249</v>
      </c>
      <c r="E4115">
        <v>223</v>
      </c>
      <c r="F4115">
        <v>531</v>
      </c>
      <c r="G4115">
        <v>340</v>
      </c>
      <c r="H4115">
        <v>3</v>
      </c>
      <c r="I4115">
        <v>416</v>
      </c>
      <c r="J4115">
        <v>0</v>
      </c>
      <c r="K4115">
        <v>20.8</v>
      </c>
      <c r="L4115">
        <v>1268.8</v>
      </c>
      <c r="M4115" t="s">
        <v>18</v>
      </c>
      <c r="N4115" t="s">
        <v>22</v>
      </c>
      <c r="O4115">
        <v>40</v>
      </c>
      <c r="P4115">
        <v>2</v>
      </c>
      <c r="Q4115" t="s">
        <v>4893</v>
      </c>
      <c r="R4115">
        <v>505</v>
      </c>
      <c r="S4115" s="3">
        <v>0</v>
      </c>
      <c r="T4115" s="6">
        <v>520</v>
      </c>
      <c r="U4115" t="s">
        <v>6342</v>
      </c>
      <c r="V4115">
        <v>2025</v>
      </c>
      <c r="W4115" t="s">
        <v>6329</v>
      </c>
      <c r="X4115" t="str">
        <f>_xlfn.XLOOKUP(Orders_C[[#This Row],[Product_ID]],Products_C[Product_ID],Products_C[Product_Name])</f>
        <v>Chocolate Lava Cake</v>
      </c>
      <c r="Y4115" t="str">
        <f>_xlfn.XLOOKUP(Orders_C[[#This Row],[Product_ID]],Products_C[Product_ID],Products_C[Category])</f>
        <v>Chicken</v>
      </c>
      <c r="Z4115" t="str">
        <f>_xlfn.XLOOKUP(Orders_C[[#This Row],[Store_ID]],Stores_c[Store_ID],Stores_c[City])</f>
        <v>Chambershaven</v>
      </c>
      <c r="AA4115" t="str">
        <f>_xlfn.XLOOKUP(Orders_C[[#This Row],[Customer_ID]],Customers_c[Customer_ID],Customers_c[Customer_Name])</f>
        <v>Damon Arias</v>
      </c>
      <c r="AB4115" s="6">
        <f>Orders_C[[#This Row],[Quantity]]*Orders_C[[#This Row],[Unit_Price]]*(1-Orders_C[[#This Row],[Discount %]])+Orders_C[[#This Row],[Tax]]</f>
        <v>1268.8</v>
      </c>
      <c r="AC4115" s="9">
        <f>(Orders_C[[#This Row],[Unit_Price]]*Orders_C[[#This Row],[Quantity]])-Orders_C[[#This Row],[Discount]]+Orders_C[[#This Row],[Tax]]</f>
        <v>1268.8</v>
      </c>
      <c r="AD4115" t="str">
        <f>IF(COUNTIF(Orders_C[[#All],[Customer_ID]],Orders_C[[#This Row],[Customer_ID]])&gt;1,"Repeat","New")</f>
        <v>Repeat</v>
      </c>
      <c r="AE4115" t="str" cm="1">
        <f t="array" ref="AE4115">_xlfn.XLOOKUP(Orders_C[[#This Row],[Store_ID]],Stores_c[[#All],[Store_ID]],Stores_c[[#All],[City]])</f>
        <v>Chambershaven</v>
      </c>
      <c r="AF4115" t="str" cm="1">
        <f t="array" ref="AF4115">_xlfn.XLOOKUP(Orders_C[[#This Row],[Store_ID]],Stores_c[[#All],[Store_ID]],Stores_c[[#All],[Manager_Name]])</f>
        <v>Virginia Webster</v>
      </c>
      <c r="AG4115" t="str" cm="1">
        <f t="array" ref="AG4115">_xlfn.XLOOKUP(Orders_C[[#This Row],[Store_ID]],Stores_c[[#All],[Store_ID]],Stores_c[[#All],[Store_Type]])</f>
        <v>Street</v>
      </c>
    </row>
    <row r="4116" spans="1:33" x14ac:dyDescent="0.25">
      <c r="A4116">
        <v>6966</v>
      </c>
      <c r="B4116" s="1">
        <v>45961</v>
      </c>
      <c r="C4116" s="2">
        <v>0.35765046296296299</v>
      </c>
      <c r="D4116">
        <v>1179</v>
      </c>
      <c r="E4116">
        <v>214</v>
      </c>
      <c r="F4116">
        <v>402</v>
      </c>
      <c r="G4116">
        <v>329</v>
      </c>
      <c r="H4116">
        <v>3</v>
      </c>
      <c r="I4116">
        <v>428</v>
      </c>
      <c r="J4116">
        <v>15</v>
      </c>
      <c r="K4116">
        <v>21.4</v>
      </c>
      <c r="L4116">
        <v>1290.4000000000001</v>
      </c>
      <c r="M4116" t="s">
        <v>19</v>
      </c>
      <c r="N4116" t="s">
        <v>21</v>
      </c>
      <c r="O4116">
        <v>30</v>
      </c>
      <c r="P4116">
        <v>5</v>
      </c>
      <c r="Q4116" t="s">
        <v>989</v>
      </c>
      <c r="R4116">
        <v>505</v>
      </c>
      <c r="S4116" s="3">
        <v>0.15</v>
      </c>
      <c r="T4116" s="6">
        <v>520.00000000000011</v>
      </c>
      <c r="U4116" t="s">
        <v>6332</v>
      </c>
      <c r="V4116">
        <v>2025</v>
      </c>
      <c r="W4116" t="s">
        <v>6329</v>
      </c>
      <c r="X4116" t="str">
        <f>_xlfn.XLOOKUP(Orders_C[[#This Row],[Product_ID]],Products_C[Product_ID],Products_C[Product_Name])</f>
        <v>Rice Bowl</v>
      </c>
      <c r="Y4116" t="str">
        <f>_xlfn.XLOOKUP(Orders_C[[#This Row],[Product_ID]],Products_C[Product_ID],Products_C[Category])</f>
        <v>Dessert</v>
      </c>
      <c r="Z4116" t="str">
        <f>_xlfn.XLOOKUP(Orders_C[[#This Row],[Store_ID]],Stores_c[Store_ID],Stores_c[City])</f>
        <v>New Robert</v>
      </c>
      <c r="AA4116" t="str">
        <f>_xlfn.XLOOKUP(Orders_C[[#This Row],[Customer_ID]],Customers_c[Customer_ID],Customers_c[Customer_Name])</f>
        <v>Matthew Burgess</v>
      </c>
      <c r="AB4116" s="6">
        <f>Orders_C[[#This Row],[Quantity]]*Orders_C[[#This Row],[Unit_Price]]*(1-Orders_C[[#This Row],[Discount %]])+Orders_C[[#This Row],[Tax]]</f>
        <v>1112.8</v>
      </c>
      <c r="AC4116" s="9">
        <f>(Orders_C[[#This Row],[Unit_Price]]*Orders_C[[#This Row],[Quantity]])-Orders_C[[#This Row],[Discount]]+Orders_C[[#This Row],[Tax]]</f>
        <v>1290.4000000000001</v>
      </c>
      <c r="AD4116" t="str">
        <f>IF(COUNTIF(Orders_C[[#All],[Customer_ID]],Orders_C[[#This Row],[Customer_ID]])&gt;1,"Repeat","New")</f>
        <v>Repeat</v>
      </c>
      <c r="AE4116" t="str" cm="1">
        <f t="array" ref="AE4116">_xlfn.XLOOKUP(Orders_C[[#This Row],[Store_ID]],Stores_c[[#All],[Store_ID]],Stores_c[[#All],[City]])</f>
        <v>New Robert</v>
      </c>
      <c r="AF4116" t="str" cm="1">
        <f t="array" ref="AF4116">_xlfn.XLOOKUP(Orders_C[[#This Row],[Store_ID]],Stores_c[[#All],[Store_ID]],Stores_c[[#All],[Manager_Name]])</f>
        <v>Krista Webb</v>
      </c>
      <c r="AG4116" t="str" cm="1">
        <f t="array" ref="AG4116">_xlfn.XLOOKUP(Orders_C[[#This Row],[Store_ID]],Stores_c[[#All],[Store_ID]],Stores_c[[#All],[Store_Type]])</f>
        <v>Drive-Thru</v>
      </c>
    </row>
    <row r="4117" spans="1:33" x14ac:dyDescent="0.25">
      <c r="A4117">
        <v>10422</v>
      </c>
      <c r="B4117" s="1">
        <v>45953</v>
      </c>
      <c r="C4117" s="2">
        <v>0.1993287037037037</v>
      </c>
      <c r="D4117">
        <v>1923</v>
      </c>
      <c r="E4117">
        <v>210</v>
      </c>
      <c r="F4117">
        <v>468</v>
      </c>
      <c r="G4117">
        <v>317</v>
      </c>
      <c r="H4117">
        <v>3</v>
      </c>
      <c r="I4117">
        <v>424</v>
      </c>
      <c r="J4117">
        <v>10</v>
      </c>
      <c r="K4117">
        <v>21.2</v>
      </c>
      <c r="L4117">
        <v>1283.2</v>
      </c>
      <c r="M4117" t="s">
        <v>19</v>
      </c>
      <c r="N4117" t="s">
        <v>22</v>
      </c>
      <c r="O4117">
        <v>50</v>
      </c>
      <c r="P4117">
        <v>2</v>
      </c>
      <c r="Q4117" t="s">
        <v>4445</v>
      </c>
      <c r="R4117">
        <v>507</v>
      </c>
      <c r="S4117" s="3">
        <v>0.1</v>
      </c>
      <c r="T4117" s="6">
        <v>520.00000000000011</v>
      </c>
      <c r="U4117" t="s">
        <v>6332</v>
      </c>
      <c r="V4117">
        <v>2025</v>
      </c>
      <c r="W4117" t="s">
        <v>6331</v>
      </c>
      <c r="X4117" t="str">
        <f>_xlfn.XLOOKUP(Orders_C[[#This Row],[Product_ID]],Products_C[Product_ID],Products_C[Product_Name])</f>
        <v>Popcorn Chicken</v>
      </c>
      <c r="Y4117" t="str">
        <f>_xlfn.XLOOKUP(Orders_C[[#This Row],[Product_ID]],Products_C[Product_ID],Products_C[Category])</f>
        <v>Dessert</v>
      </c>
      <c r="Z4117" t="str">
        <f>_xlfn.XLOOKUP(Orders_C[[#This Row],[Store_ID]],Stores_c[Store_ID],Stores_c[City])</f>
        <v>East William</v>
      </c>
      <c r="AA4117" t="str">
        <f>_xlfn.XLOOKUP(Orders_C[[#This Row],[Customer_ID]],Customers_c[Customer_ID],Customers_c[Customer_Name])</f>
        <v>Kevin Brooks</v>
      </c>
      <c r="AB4117" s="6">
        <f>Orders_C[[#This Row],[Quantity]]*Orders_C[[#This Row],[Unit_Price]]*(1-Orders_C[[#This Row],[Discount %]])+Orders_C[[#This Row],[Tax]]</f>
        <v>1166</v>
      </c>
      <c r="AC4117" s="9">
        <f>(Orders_C[[#This Row],[Unit_Price]]*Orders_C[[#This Row],[Quantity]])-Orders_C[[#This Row],[Discount]]+Orders_C[[#This Row],[Tax]]</f>
        <v>1283.2</v>
      </c>
      <c r="AD4117" t="str">
        <f>IF(COUNTIF(Orders_C[[#All],[Customer_ID]],Orders_C[[#This Row],[Customer_ID]])&gt;1,"Repeat","New")</f>
        <v>Repeat</v>
      </c>
      <c r="AE4117" t="str" cm="1">
        <f t="array" ref="AE4117">_xlfn.XLOOKUP(Orders_C[[#This Row],[Store_ID]],Stores_c[[#All],[Store_ID]],Stores_c[[#All],[City]])</f>
        <v>East William</v>
      </c>
      <c r="AF4117" t="str" cm="1">
        <f t="array" ref="AF4117">_xlfn.XLOOKUP(Orders_C[[#This Row],[Store_ID]],Stores_c[[#All],[Store_ID]],Stores_c[[#All],[Manager_Name]])</f>
        <v>Victoria Butler</v>
      </c>
      <c r="AG4117" t="str" cm="1">
        <f t="array" ref="AG4117">_xlfn.XLOOKUP(Orders_C[[#This Row],[Store_ID]],Stores_c[[#All],[Store_ID]],Stores_c[[#All],[Store_Type]])</f>
        <v>Drive-Thru</v>
      </c>
    </row>
    <row r="4118" spans="1:33" x14ac:dyDescent="0.25">
      <c r="A4118">
        <v>9791</v>
      </c>
      <c r="B4118" s="1">
        <v>45780</v>
      </c>
      <c r="C4118" s="2">
        <v>0.2285763888888889</v>
      </c>
      <c r="D4118">
        <v>1435</v>
      </c>
      <c r="E4118">
        <v>204</v>
      </c>
      <c r="F4118">
        <v>466</v>
      </c>
      <c r="G4118">
        <v>335</v>
      </c>
      <c r="H4118">
        <v>3</v>
      </c>
      <c r="I4118">
        <v>417</v>
      </c>
      <c r="J4118">
        <v>0</v>
      </c>
      <c r="K4118">
        <v>20.85</v>
      </c>
      <c r="L4118">
        <v>1271.8499999999999</v>
      </c>
      <c r="M4118" t="s">
        <v>18</v>
      </c>
      <c r="N4118" t="s">
        <v>22</v>
      </c>
      <c r="O4118">
        <v>25</v>
      </c>
      <c r="P4118">
        <v>1</v>
      </c>
      <c r="Q4118" t="s">
        <v>3814</v>
      </c>
      <c r="R4118">
        <v>501</v>
      </c>
      <c r="S4118" s="3">
        <v>0</v>
      </c>
      <c r="T4118" s="6">
        <v>521.24999999999989</v>
      </c>
      <c r="U4118" t="s">
        <v>6339</v>
      </c>
      <c r="V4118">
        <v>2025</v>
      </c>
      <c r="W4118" t="s">
        <v>6329</v>
      </c>
      <c r="X4118" t="str">
        <f>_xlfn.XLOOKUP(Orders_C[[#This Row],[Product_ID]],Products_C[Product_ID],Products_C[Product_Name])</f>
        <v>Krushers</v>
      </c>
      <c r="Y4118" t="str">
        <f>_xlfn.XLOOKUP(Orders_C[[#This Row],[Product_ID]],Products_C[Product_ID],Products_C[Category])</f>
        <v>Chicken</v>
      </c>
      <c r="Z4118" t="str">
        <f>_xlfn.XLOOKUP(Orders_C[[#This Row],[Store_ID]],Stores_c[Store_ID],Stores_c[City])</f>
        <v>New Robertfurt</v>
      </c>
      <c r="AA4118" t="str">
        <f>_xlfn.XLOOKUP(Orders_C[[#This Row],[Customer_ID]],Customers_c[Customer_ID],Customers_c[Customer_Name])</f>
        <v>Sarah Mcguire</v>
      </c>
      <c r="AB4118" s="6">
        <f>Orders_C[[#This Row],[Quantity]]*Orders_C[[#This Row],[Unit_Price]]*(1-Orders_C[[#This Row],[Discount %]])+Orders_C[[#This Row],[Tax]]</f>
        <v>1271.8499999999999</v>
      </c>
      <c r="AC4118" s="9">
        <f>(Orders_C[[#This Row],[Unit_Price]]*Orders_C[[#This Row],[Quantity]])-Orders_C[[#This Row],[Discount]]+Orders_C[[#This Row],[Tax]]</f>
        <v>1271.8499999999999</v>
      </c>
      <c r="AD4118" t="str">
        <f>IF(COUNTIF(Orders_C[[#All],[Customer_ID]],Orders_C[[#This Row],[Customer_ID]])&gt;1,"Repeat","New")</f>
        <v>Repeat</v>
      </c>
      <c r="AE4118" t="str" cm="1">
        <f t="array" ref="AE4118">_xlfn.XLOOKUP(Orders_C[[#This Row],[Store_ID]],Stores_c[[#All],[Store_ID]],Stores_c[[#All],[City]])</f>
        <v>New Robertfurt</v>
      </c>
      <c r="AF4118" t="str" cm="1">
        <f t="array" ref="AF4118">_xlfn.XLOOKUP(Orders_C[[#This Row],[Store_ID]],Stores_c[[#All],[Store_ID]],Stores_c[[#All],[Manager_Name]])</f>
        <v>Tiffany Gomez</v>
      </c>
      <c r="AG4118" t="str" cm="1">
        <f t="array" ref="AG4118">_xlfn.XLOOKUP(Orders_C[[#This Row],[Store_ID]],Stores_c[[#All],[Store_ID]],Stores_c[[#All],[Store_Type]])</f>
        <v>Street</v>
      </c>
    </row>
    <row r="4119" spans="1:33" x14ac:dyDescent="0.25">
      <c r="A4119">
        <v>10406</v>
      </c>
      <c r="B4119" s="1">
        <v>45748</v>
      </c>
      <c r="C4119" s="2">
        <v>0.41973379629629631</v>
      </c>
      <c r="D4119">
        <v>1156</v>
      </c>
      <c r="E4119">
        <v>204</v>
      </c>
      <c r="F4119">
        <v>456</v>
      </c>
      <c r="G4119">
        <v>327</v>
      </c>
      <c r="H4119">
        <v>3</v>
      </c>
      <c r="I4119">
        <v>417</v>
      </c>
      <c r="J4119">
        <v>0</v>
      </c>
      <c r="K4119">
        <v>20.85</v>
      </c>
      <c r="L4119">
        <v>1271.8499999999999</v>
      </c>
      <c r="M4119" t="s">
        <v>19</v>
      </c>
      <c r="N4119" t="s">
        <v>22</v>
      </c>
      <c r="O4119">
        <v>46</v>
      </c>
      <c r="P4119">
        <v>3</v>
      </c>
      <c r="Q4119" t="s">
        <v>4429</v>
      </c>
      <c r="R4119">
        <v>504</v>
      </c>
      <c r="S4119" s="3">
        <v>0</v>
      </c>
      <c r="T4119" s="6">
        <v>521.24999999999989</v>
      </c>
      <c r="U4119" t="s">
        <v>6337</v>
      </c>
      <c r="V4119">
        <v>2025</v>
      </c>
      <c r="W4119" t="s">
        <v>6331</v>
      </c>
      <c r="X4119" t="str">
        <f>_xlfn.XLOOKUP(Orders_C[[#This Row],[Product_ID]],Products_C[Product_ID],Products_C[Product_Name])</f>
        <v>Wrap</v>
      </c>
      <c r="Y4119" t="str">
        <f>_xlfn.XLOOKUP(Orders_C[[#This Row],[Product_ID]],Products_C[Product_ID],Products_C[Category])</f>
        <v>Chicken</v>
      </c>
      <c r="Z4119" t="str">
        <f>_xlfn.XLOOKUP(Orders_C[[#This Row],[Store_ID]],Stores_c[Store_ID],Stores_c[City])</f>
        <v>New Robertfurt</v>
      </c>
      <c r="AA4119" t="str">
        <f>_xlfn.XLOOKUP(Orders_C[[#This Row],[Customer_ID]],Customers_c[Customer_ID],Customers_c[Customer_Name])</f>
        <v>Amber Lopez</v>
      </c>
      <c r="AB4119" s="6">
        <f>Orders_C[[#This Row],[Quantity]]*Orders_C[[#This Row],[Unit_Price]]*(1-Orders_C[[#This Row],[Discount %]])+Orders_C[[#This Row],[Tax]]</f>
        <v>1271.8499999999999</v>
      </c>
      <c r="AC4119" s="9">
        <f>(Orders_C[[#This Row],[Unit_Price]]*Orders_C[[#This Row],[Quantity]])-Orders_C[[#This Row],[Discount]]+Orders_C[[#This Row],[Tax]]</f>
        <v>1271.8499999999999</v>
      </c>
      <c r="AD4119" t="str">
        <f>IF(COUNTIF(Orders_C[[#All],[Customer_ID]],Orders_C[[#This Row],[Customer_ID]])&gt;1,"Repeat","New")</f>
        <v>Repeat</v>
      </c>
      <c r="AE4119" t="str" cm="1">
        <f t="array" ref="AE4119">_xlfn.XLOOKUP(Orders_C[[#This Row],[Store_ID]],Stores_c[[#All],[Store_ID]],Stores_c[[#All],[City]])</f>
        <v>New Robertfurt</v>
      </c>
      <c r="AF4119" t="str" cm="1">
        <f t="array" ref="AF4119">_xlfn.XLOOKUP(Orders_C[[#This Row],[Store_ID]],Stores_c[[#All],[Store_ID]],Stores_c[[#All],[Manager_Name]])</f>
        <v>Tiffany Gomez</v>
      </c>
      <c r="AG4119" t="str" cm="1">
        <f t="array" ref="AG4119">_xlfn.XLOOKUP(Orders_C[[#This Row],[Store_ID]],Stores_c[[#All],[Store_ID]],Stores_c[[#All],[Store_Type]])</f>
        <v>Street</v>
      </c>
    </row>
    <row r="4120" spans="1:33" x14ac:dyDescent="0.25">
      <c r="A4120">
        <v>7694</v>
      </c>
      <c r="B4120" s="1">
        <v>46041</v>
      </c>
      <c r="C4120" s="2">
        <v>0.37880787037037039</v>
      </c>
      <c r="D4120">
        <v>1206</v>
      </c>
      <c r="E4120">
        <v>208</v>
      </c>
      <c r="F4120">
        <v>422</v>
      </c>
      <c r="G4120">
        <v>301</v>
      </c>
      <c r="H4120">
        <v>3</v>
      </c>
      <c r="I4120">
        <v>421</v>
      </c>
      <c r="J4120">
        <v>5</v>
      </c>
      <c r="K4120">
        <v>21.05</v>
      </c>
      <c r="L4120">
        <v>1279.05</v>
      </c>
      <c r="M4120" t="s">
        <v>19</v>
      </c>
      <c r="N4120" t="s">
        <v>22</v>
      </c>
      <c r="O4120">
        <v>25</v>
      </c>
      <c r="P4120">
        <v>4</v>
      </c>
      <c r="Q4120" t="s">
        <v>1717</v>
      </c>
      <c r="R4120">
        <v>507</v>
      </c>
      <c r="S4120" s="3">
        <v>0.05</v>
      </c>
      <c r="T4120" s="6">
        <v>521.25</v>
      </c>
      <c r="U4120" t="s">
        <v>6330</v>
      </c>
      <c r="V4120">
        <v>2026</v>
      </c>
      <c r="W4120" t="s">
        <v>6329</v>
      </c>
      <c r="X4120" t="str">
        <f>_xlfn.XLOOKUP(Orders_C[[#This Row],[Product_ID]],Products_C[Product_ID],Products_C[Product_Name])</f>
        <v>Krushers</v>
      </c>
      <c r="Y4120" t="str">
        <f>_xlfn.XLOOKUP(Orders_C[[#This Row],[Product_ID]],Products_C[Product_ID],Products_C[Category])</f>
        <v>Burger</v>
      </c>
      <c r="Z4120" t="str">
        <f>_xlfn.XLOOKUP(Orders_C[[#This Row],[Store_ID]],Stores_c[Store_ID],Stores_c[City])</f>
        <v>Tracyview</v>
      </c>
      <c r="AA4120" t="str">
        <f>_xlfn.XLOOKUP(Orders_C[[#This Row],[Customer_ID]],Customers_c[Customer_ID],Customers_c[Customer_Name])</f>
        <v>John Barrett</v>
      </c>
      <c r="AB4120" s="6">
        <f>Orders_C[[#This Row],[Quantity]]*Orders_C[[#This Row],[Unit_Price]]*(1-Orders_C[[#This Row],[Discount %]])+Orders_C[[#This Row],[Tax]]</f>
        <v>1220.8999999999999</v>
      </c>
      <c r="AC4120" s="9">
        <f>(Orders_C[[#This Row],[Unit_Price]]*Orders_C[[#This Row],[Quantity]])-Orders_C[[#This Row],[Discount]]+Orders_C[[#This Row],[Tax]]</f>
        <v>1279.05</v>
      </c>
      <c r="AD4120" t="str">
        <f>IF(COUNTIF(Orders_C[[#All],[Customer_ID]],Orders_C[[#This Row],[Customer_ID]])&gt;1,"Repeat","New")</f>
        <v>Repeat</v>
      </c>
      <c r="AE4120" t="str" cm="1">
        <f t="array" ref="AE4120">_xlfn.XLOOKUP(Orders_C[[#This Row],[Store_ID]],Stores_c[[#All],[Store_ID]],Stores_c[[#All],[City]])</f>
        <v>Tracyview</v>
      </c>
      <c r="AF4120" t="str" cm="1">
        <f t="array" ref="AF4120">_xlfn.XLOOKUP(Orders_C[[#This Row],[Store_ID]],Stores_c[[#All],[Store_ID]],Stores_c[[#All],[Manager_Name]])</f>
        <v>Jeremiah Lee</v>
      </c>
      <c r="AG4120" t="str" cm="1">
        <f t="array" ref="AG4120">_xlfn.XLOOKUP(Orders_C[[#This Row],[Store_ID]],Stores_c[[#All],[Store_ID]],Stores_c[[#All],[Store_Type]])</f>
        <v>Mall</v>
      </c>
    </row>
    <row r="4121" spans="1:33" x14ac:dyDescent="0.25">
      <c r="A4121">
        <v>10022</v>
      </c>
      <c r="B4121" s="1">
        <v>45811</v>
      </c>
      <c r="C4121" s="2">
        <v>0.77380787037037035</v>
      </c>
      <c r="D4121">
        <v>1767</v>
      </c>
      <c r="E4121">
        <v>216</v>
      </c>
      <c r="F4121">
        <v>505</v>
      </c>
      <c r="G4121">
        <v>327</v>
      </c>
      <c r="H4121">
        <v>3</v>
      </c>
      <c r="I4121">
        <v>425</v>
      </c>
      <c r="J4121">
        <v>10</v>
      </c>
      <c r="K4121">
        <v>21.25</v>
      </c>
      <c r="L4121">
        <v>1286.25</v>
      </c>
      <c r="M4121" t="s">
        <v>20</v>
      </c>
      <c r="N4121" t="s">
        <v>23</v>
      </c>
      <c r="O4121">
        <v>51</v>
      </c>
      <c r="P4121">
        <v>4</v>
      </c>
      <c r="Q4121" t="s">
        <v>4045</v>
      </c>
      <c r="R4121">
        <v>508</v>
      </c>
      <c r="S4121" s="3">
        <v>0.1</v>
      </c>
      <c r="T4121" s="6">
        <v>521.25</v>
      </c>
      <c r="U4121" t="s">
        <v>6340</v>
      </c>
      <c r="V4121">
        <v>2025</v>
      </c>
      <c r="W4121" t="s">
        <v>6331</v>
      </c>
      <c r="X4121" t="str">
        <f>_xlfn.XLOOKUP(Orders_C[[#This Row],[Product_ID]],Products_C[Product_ID],Products_C[Product_Name])</f>
        <v>Wrap</v>
      </c>
      <c r="Y4121" t="str">
        <f>_xlfn.XLOOKUP(Orders_C[[#This Row],[Product_ID]],Products_C[Product_ID],Products_C[Category])</f>
        <v>Chicken</v>
      </c>
      <c r="Z4121" t="str">
        <f>_xlfn.XLOOKUP(Orders_C[[#This Row],[Store_ID]],Stores_c[Store_ID],Stores_c[City])</f>
        <v>Garciaview</v>
      </c>
      <c r="AA4121" t="str">
        <f>_xlfn.XLOOKUP(Orders_C[[#This Row],[Customer_ID]],Customers_c[Customer_ID],Customers_c[Customer_Name])</f>
        <v>Michael Morgan</v>
      </c>
      <c r="AB4121" s="6">
        <f>Orders_C[[#This Row],[Quantity]]*Orders_C[[#This Row],[Unit_Price]]*(1-Orders_C[[#This Row],[Discount %]])+Orders_C[[#This Row],[Tax]]</f>
        <v>1168.75</v>
      </c>
      <c r="AC4121" s="9">
        <f>(Orders_C[[#This Row],[Unit_Price]]*Orders_C[[#This Row],[Quantity]])-Orders_C[[#This Row],[Discount]]+Orders_C[[#This Row],[Tax]]</f>
        <v>1286.25</v>
      </c>
      <c r="AD4121" t="str">
        <f>IF(COUNTIF(Orders_C[[#All],[Customer_ID]],Orders_C[[#This Row],[Customer_ID]])&gt;1,"Repeat","New")</f>
        <v>Repeat</v>
      </c>
      <c r="AE4121" t="str" cm="1">
        <f t="array" ref="AE4121">_xlfn.XLOOKUP(Orders_C[[#This Row],[Store_ID]],Stores_c[[#All],[Store_ID]],Stores_c[[#All],[City]])</f>
        <v>Garciaview</v>
      </c>
      <c r="AF4121" t="str" cm="1">
        <f t="array" ref="AF4121">_xlfn.XLOOKUP(Orders_C[[#This Row],[Store_ID]],Stores_c[[#All],[Store_ID]],Stores_c[[#All],[Manager_Name]])</f>
        <v>Karina Washington</v>
      </c>
      <c r="AG4121" t="str" cm="1">
        <f t="array" ref="AG4121">_xlfn.XLOOKUP(Orders_C[[#This Row],[Store_ID]],Stores_c[[#All],[Store_ID]],Stores_c[[#All],[Store_Type]])</f>
        <v>Drive-Thru</v>
      </c>
    </row>
    <row r="4122" spans="1:33" x14ac:dyDescent="0.25">
      <c r="A4122">
        <v>10014</v>
      </c>
      <c r="B4122" s="1">
        <v>45834</v>
      </c>
      <c r="C4122" s="2">
        <v>0.10133101851851851</v>
      </c>
      <c r="D4122">
        <v>1213</v>
      </c>
      <c r="E4122">
        <v>223</v>
      </c>
      <c r="F4122">
        <v>408</v>
      </c>
      <c r="G4122">
        <v>318</v>
      </c>
      <c r="H4122">
        <v>3</v>
      </c>
      <c r="I4122">
        <v>429</v>
      </c>
      <c r="J4122">
        <v>15</v>
      </c>
      <c r="K4122">
        <v>21.45</v>
      </c>
      <c r="L4122">
        <v>1293.45</v>
      </c>
      <c r="M4122" t="s">
        <v>19</v>
      </c>
      <c r="N4122" t="s">
        <v>22</v>
      </c>
      <c r="O4122">
        <v>50</v>
      </c>
      <c r="P4122">
        <v>5</v>
      </c>
      <c r="Q4122" t="s">
        <v>4037</v>
      </c>
      <c r="R4122">
        <v>510</v>
      </c>
      <c r="S4122" s="3">
        <v>0.15</v>
      </c>
      <c r="T4122" s="6">
        <v>521.25000000000011</v>
      </c>
      <c r="U4122" t="s">
        <v>6340</v>
      </c>
      <c r="V4122">
        <v>2025</v>
      </c>
      <c r="W4122" t="s">
        <v>6331</v>
      </c>
      <c r="X4122" t="str">
        <f>_xlfn.XLOOKUP(Orders_C[[#This Row],[Product_ID]],Products_C[Product_ID],Products_C[Product_Name])</f>
        <v>Pepsi</v>
      </c>
      <c r="Y4122" t="str">
        <f>_xlfn.XLOOKUP(Orders_C[[#This Row],[Product_ID]],Products_C[Product_ID],Products_C[Category])</f>
        <v>Burger</v>
      </c>
      <c r="Z4122" t="str">
        <f>_xlfn.XLOOKUP(Orders_C[[#This Row],[Store_ID]],Stores_c[Store_ID],Stores_c[City])</f>
        <v>Chambershaven</v>
      </c>
      <c r="AA4122" t="str">
        <f>_xlfn.XLOOKUP(Orders_C[[#This Row],[Customer_ID]],Customers_c[Customer_ID],Customers_c[Customer_Name])</f>
        <v>Tiffany Carr</v>
      </c>
      <c r="AB4122" s="6">
        <f>Orders_C[[#This Row],[Quantity]]*Orders_C[[#This Row],[Unit_Price]]*(1-Orders_C[[#This Row],[Discount %]])+Orders_C[[#This Row],[Tax]]</f>
        <v>1115.4000000000001</v>
      </c>
      <c r="AC4122" s="9">
        <f>(Orders_C[[#This Row],[Unit_Price]]*Orders_C[[#This Row],[Quantity]])-Orders_C[[#This Row],[Discount]]+Orders_C[[#This Row],[Tax]]</f>
        <v>1293.45</v>
      </c>
      <c r="AD4122" t="str">
        <f>IF(COUNTIF(Orders_C[[#All],[Customer_ID]],Orders_C[[#This Row],[Customer_ID]])&gt;1,"Repeat","New")</f>
        <v>Repeat</v>
      </c>
      <c r="AE4122" t="str" cm="1">
        <f t="array" ref="AE4122">_xlfn.XLOOKUP(Orders_C[[#This Row],[Store_ID]],Stores_c[[#All],[Store_ID]],Stores_c[[#All],[City]])</f>
        <v>Chambershaven</v>
      </c>
      <c r="AF4122" t="str" cm="1">
        <f t="array" ref="AF4122">_xlfn.XLOOKUP(Orders_C[[#This Row],[Store_ID]],Stores_c[[#All],[Store_ID]],Stores_c[[#All],[Manager_Name]])</f>
        <v>Virginia Webster</v>
      </c>
      <c r="AG4122" t="str" cm="1">
        <f t="array" ref="AG4122">_xlfn.XLOOKUP(Orders_C[[#This Row],[Store_ID]],Stores_c[[#All],[Store_ID]],Stores_c[[#All],[Store_Type]])</f>
        <v>Street</v>
      </c>
    </row>
    <row r="4123" spans="1:33" x14ac:dyDescent="0.25">
      <c r="A4123">
        <v>6844</v>
      </c>
      <c r="B4123" s="1">
        <v>45803</v>
      </c>
      <c r="C4123" s="2">
        <v>9.914351851851852E-2</v>
      </c>
      <c r="D4123">
        <v>1964</v>
      </c>
      <c r="E4123">
        <v>205</v>
      </c>
      <c r="F4123">
        <v>412</v>
      </c>
      <c r="G4123">
        <v>332</v>
      </c>
      <c r="H4123">
        <v>4</v>
      </c>
      <c r="I4123">
        <v>322</v>
      </c>
      <c r="J4123">
        <v>10</v>
      </c>
      <c r="K4123">
        <v>16.100000000000001</v>
      </c>
      <c r="L4123">
        <v>1294.0999999999999</v>
      </c>
      <c r="M4123" t="s">
        <v>18</v>
      </c>
      <c r="N4123" t="s">
        <v>22</v>
      </c>
      <c r="O4123">
        <v>32</v>
      </c>
      <c r="P4123">
        <v>2</v>
      </c>
      <c r="Q4123" t="s">
        <v>867</v>
      </c>
      <c r="R4123">
        <v>510</v>
      </c>
      <c r="S4123" s="3">
        <v>0.1</v>
      </c>
      <c r="T4123" s="6">
        <v>521.29999999999995</v>
      </c>
      <c r="U4123" t="s">
        <v>6339</v>
      </c>
      <c r="V4123">
        <v>2025</v>
      </c>
      <c r="W4123" t="s">
        <v>6329</v>
      </c>
      <c r="X4123" t="str">
        <f>_xlfn.XLOOKUP(Orders_C[[#This Row],[Product_ID]],Products_C[Product_ID],Products_C[Product_Name])</f>
        <v>Zinger Burger</v>
      </c>
      <c r="Y4123" t="str">
        <f>_xlfn.XLOOKUP(Orders_C[[#This Row],[Product_ID]],Products_C[Product_ID],Products_C[Category])</f>
        <v>Beverage</v>
      </c>
      <c r="Z4123" t="str">
        <f>_xlfn.XLOOKUP(Orders_C[[#This Row],[Store_ID]],Stores_c[Store_ID],Stores_c[City])</f>
        <v>Port Jacob</v>
      </c>
      <c r="AA4123" t="str">
        <f>_xlfn.XLOOKUP(Orders_C[[#This Row],[Customer_ID]],Customers_c[Customer_ID],Customers_c[Customer_Name])</f>
        <v>Mary Vasquez</v>
      </c>
      <c r="AB4123" s="6">
        <f>Orders_C[[#This Row],[Quantity]]*Orders_C[[#This Row],[Unit_Price]]*(1-Orders_C[[#This Row],[Discount %]])+Orders_C[[#This Row],[Tax]]</f>
        <v>1175.3</v>
      </c>
      <c r="AC4123" s="9">
        <f>(Orders_C[[#This Row],[Unit_Price]]*Orders_C[[#This Row],[Quantity]])-Orders_C[[#This Row],[Discount]]+Orders_C[[#This Row],[Tax]]</f>
        <v>1294.0999999999999</v>
      </c>
      <c r="AD4123" t="str">
        <f>IF(COUNTIF(Orders_C[[#All],[Customer_ID]],Orders_C[[#This Row],[Customer_ID]])&gt;1,"Repeat","New")</f>
        <v>Repeat</v>
      </c>
      <c r="AE4123" t="str" cm="1">
        <f t="array" ref="AE4123">_xlfn.XLOOKUP(Orders_C[[#This Row],[Store_ID]],Stores_c[[#All],[Store_ID]],Stores_c[[#All],[City]])</f>
        <v>Port Jacob</v>
      </c>
      <c r="AF4123" t="str" cm="1">
        <f t="array" ref="AF4123">_xlfn.XLOOKUP(Orders_C[[#This Row],[Store_ID]],Stores_c[[#All],[Store_ID]],Stores_c[[#All],[Manager_Name]])</f>
        <v>David Harris</v>
      </c>
      <c r="AG4123" t="str" cm="1">
        <f t="array" ref="AG4123">_xlfn.XLOOKUP(Orders_C[[#This Row],[Store_ID]],Stores_c[[#All],[Store_ID]],Stores_c[[#All],[Store_Type]])</f>
        <v>Mall</v>
      </c>
    </row>
    <row r="4124" spans="1:33" x14ac:dyDescent="0.25">
      <c r="A4124">
        <v>7959</v>
      </c>
      <c r="B4124" s="1">
        <v>45798</v>
      </c>
      <c r="C4124" s="2">
        <v>4.9467592592592591E-2</v>
      </c>
      <c r="D4124">
        <v>1980</v>
      </c>
      <c r="E4124">
        <v>217</v>
      </c>
      <c r="F4124">
        <v>415</v>
      </c>
      <c r="G4124">
        <v>306</v>
      </c>
      <c r="H4124">
        <v>4</v>
      </c>
      <c r="I4124">
        <v>322</v>
      </c>
      <c r="J4124">
        <v>10</v>
      </c>
      <c r="K4124">
        <v>16.100000000000001</v>
      </c>
      <c r="L4124">
        <v>1294.0999999999999</v>
      </c>
      <c r="M4124" t="s">
        <v>18</v>
      </c>
      <c r="N4124" t="s">
        <v>23</v>
      </c>
      <c r="O4124">
        <v>41</v>
      </c>
      <c r="P4124">
        <v>2</v>
      </c>
      <c r="Q4124" t="s">
        <v>1982</v>
      </c>
      <c r="R4124">
        <v>505</v>
      </c>
      <c r="S4124" s="3">
        <v>0.1</v>
      </c>
      <c r="T4124" s="6">
        <v>521.29999999999995</v>
      </c>
      <c r="U4124" t="s">
        <v>6339</v>
      </c>
      <c r="V4124">
        <v>2025</v>
      </c>
      <c r="W4124" t="s">
        <v>6331</v>
      </c>
      <c r="X4124" t="str">
        <f>_xlfn.XLOOKUP(Orders_C[[#This Row],[Product_ID]],Products_C[Product_ID],Products_C[Product_Name])</f>
        <v>Veg Burger</v>
      </c>
      <c r="Y4124" t="str">
        <f>_xlfn.XLOOKUP(Orders_C[[#This Row],[Product_ID]],Products_C[Product_ID],Products_C[Category])</f>
        <v>Burger</v>
      </c>
      <c r="Z4124" t="str">
        <f>_xlfn.XLOOKUP(Orders_C[[#This Row],[Store_ID]],Stores_c[Store_ID],Stores_c[City])</f>
        <v>West Rebecca</v>
      </c>
      <c r="AA4124" t="str">
        <f>_xlfn.XLOOKUP(Orders_C[[#This Row],[Customer_ID]],Customers_c[Customer_ID],Customers_c[Customer_Name])</f>
        <v>Kristi Ortiz</v>
      </c>
      <c r="AB4124" s="6">
        <f>Orders_C[[#This Row],[Quantity]]*Orders_C[[#This Row],[Unit_Price]]*(1-Orders_C[[#This Row],[Discount %]])+Orders_C[[#This Row],[Tax]]</f>
        <v>1175.3</v>
      </c>
      <c r="AC4124" s="9">
        <f>(Orders_C[[#This Row],[Unit_Price]]*Orders_C[[#This Row],[Quantity]])-Orders_C[[#This Row],[Discount]]+Orders_C[[#This Row],[Tax]]</f>
        <v>1294.0999999999999</v>
      </c>
      <c r="AD4124" t="str">
        <f>IF(COUNTIF(Orders_C[[#All],[Customer_ID]],Orders_C[[#This Row],[Customer_ID]])&gt;1,"Repeat","New")</f>
        <v>Repeat</v>
      </c>
      <c r="AE4124" t="str" cm="1">
        <f t="array" ref="AE4124">_xlfn.XLOOKUP(Orders_C[[#This Row],[Store_ID]],Stores_c[[#All],[Store_ID]],Stores_c[[#All],[City]])</f>
        <v>West Rebecca</v>
      </c>
      <c r="AF4124" t="str" cm="1">
        <f t="array" ref="AF4124">_xlfn.XLOOKUP(Orders_C[[#This Row],[Store_ID]],Stores_c[[#All],[Store_ID]],Stores_c[[#All],[Manager_Name]])</f>
        <v>Albert Smith</v>
      </c>
      <c r="AG4124" t="str" cm="1">
        <f t="array" ref="AG4124">_xlfn.XLOOKUP(Orders_C[[#This Row],[Store_ID]],Stores_c[[#All],[Store_ID]],Stores_c[[#All],[Store_Type]])</f>
        <v>Mall</v>
      </c>
    </row>
    <row r="4125" spans="1:33" x14ac:dyDescent="0.25">
      <c r="A4125">
        <v>8232</v>
      </c>
      <c r="B4125" s="1">
        <v>45796</v>
      </c>
      <c r="C4125" s="2">
        <v>0.1846875</v>
      </c>
      <c r="D4125">
        <v>1947</v>
      </c>
      <c r="E4125">
        <v>202</v>
      </c>
      <c r="F4125">
        <v>535</v>
      </c>
      <c r="G4125">
        <v>313</v>
      </c>
      <c r="H4125">
        <v>3</v>
      </c>
      <c r="I4125">
        <v>422</v>
      </c>
      <c r="J4125">
        <v>5</v>
      </c>
      <c r="K4125">
        <v>21.1</v>
      </c>
      <c r="L4125">
        <v>1282.0999999999999</v>
      </c>
      <c r="M4125" t="s">
        <v>18</v>
      </c>
      <c r="N4125" t="s">
        <v>21</v>
      </c>
      <c r="O4125">
        <v>47</v>
      </c>
      <c r="P4125">
        <v>2</v>
      </c>
      <c r="Q4125" t="s">
        <v>2255</v>
      </c>
      <c r="R4125">
        <v>510</v>
      </c>
      <c r="S4125" s="3">
        <v>0.05</v>
      </c>
      <c r="T4125" s="6">
        <v>522.49999999999989</v>
      </c>
      <c r="U4125" t="s">
        <v>6339</v>
      </c>
      <c r="V4125">
        <v>2025</v>
      </c>
      <c r="W4125" t="s">
        <v>6331</v>
      </c>
      <c r="X4125" t="str">
        <f>_xlfn.XLOOKUP(Orders_C[[#This Row],[Product_ID]],Products_C[Product_ID],Products_C[Product_Name])</f>
        <v>Rice Bowl</v>
      </c>
      <c r="Y4125" t="str">
        <f>_xlfn.XLOOKUP(Orders_C[[#This Row],[Product_ID]],Products_C[Product_ID],Products_C[Category])</f>
        <v>Beverage</v>
      </c>
      <c r="Z4125" t="str">
        <f>_xlfn.XLOOKUP(Orders_C[[#This Row],[Store_ID]],Stores_c[Store_ID],Stores_c[City])</f>
        <v>Rebekahside</v>
      </c>
      <c r="AA4125" t="str">
        <f>_xlfn.XLOOKUP(Orders_C[[#This Row],[Customer_ID]],Customers_c[Customer_ID],Customers_c[Customer_Name])</f>
        <v>Paul Cook</v>
      </c>
      <c r="AB4125" s="6">
        <f>Orders_C[[#This Row],[Quantity]]*Orders_C[[#This Row],[Unit_Price]]*(1-Orders_C[[#This Row],[Discount %]])+Orders_C[[#This Row],[Tax]]</f>
        <v>1223.8</v>
      </c>
      <c r="AC4125" s="9">
        <f>(Orders_C[[#This Row],[Unit_Price]]*Orders_C[[#This Row],[Quantity]])-Orders_C[[#This Row],[Discount]]+Orders_C[[#This Row],[Tax]]</f>
        <v>1282.0999999999999</v>
      </c>
      <c r="AD4125" t="str">
        <f>IF(COUNTIF(Orders_C[[#All],[Customer_ID]],Orders_C[[#This Row],[Customer_ID]])&gt;1,"Repeat","New")</f>
        <v>Repeat</v>
      </c>
      <c r="AE4125" t="str" cm="1">
        <f t="array" ref="AE4125">_xlfn.XLOOKUP(Orders_C[[#This Row],[Store_ID]],Stores_c[[#All],[Store_ID]],Stores_c[[#All],[City]])</f>
        <v>Rebekahside</v>
      </c>
      <c r="AF4125" t="str" cm="1">
        <f t="array" ref="AF4125">_xlfn.XLOOKUP(Orders_C[[#This Row],[Store_ID]],Stores_c[[#All],[Store_ID]],Stores_c[[#All],[Manager_Name]])</f>
        <v>Mark Ray</v>
      </c>
      <c r="AG4125" t="str" cm="1">
        <f t="array" ref="AG4125">_xlfn.XLOOKUP(Orders_C[[#This Row],[Store_ID]],Stores_c[[#All],[Store_ID]],Stores_c[[#All],[Store_Type]])</f>
        <v>Drive-Thru</v>
      </c>
    </row>
    <row r="4126" spans="1:33" x14ac:dyDescent="0.25">
      <c r="A4126">
        <v>8193</v>
      </c>
      <c r="B4126" s="1">
        <v>45951</v>
      </c>
      <c r="C4126" s="2">
        <v>0.62430555555555556</v>
      </c>
      <c r="D4126">
        <v>1018</v>
      </c>
      <c r="E4126">
        <v>224</v>
      </c>
      <c r="F4126">
        <v>515</v>
      </c>
      <c r="G4126">
        <v>328</v>
      </c>
      <c r="H4126">
        <v>3</v>
      </c>
      <c r="I4126">
        <v>426</v>
      </c>
      <c r="J4126">
        <v>10</v>
      </c>
      <c r="K4126">
        <v>21.3</v>
      </c>
      <c r="L4126">
        <v>1289.3</v>
      </c>
      <c r="M4126" t="s">
        <v>19</v>
      </c>
      <c r="N4126" t="s">
        <v>22</v>
      </c>
      <c r="O4126">
        <v>44</v>
      </c>
      <c r="P4126">
        <v>1</v>
      </c>
      <c r="Q4126" t="s">
        <v>2216</v>
      </c>
      <c r="R4126">
        <v>507</v>
      </c>
      <c r="S4126" s="3">
        <v>0.1</v>
      </c>
      <c r="T4126" s="6">
        <v>522.5</v>
      </c>
      <c r="U4126" t="s">
        <v>6332</v>
      </c>
      <c r="V4126">
        <v>2025</v>
      </c>
      <c r="W4126" t="s">
        <v>6331</v>
      </c>
      <c r="X4126" t="str">
        <f>_xlfn.XLOOKUP(Orders_C[[#This Row],[Product_ID]],Products_C[Product_ID],Products_C[Product_Name])</f>
        <v>Rice Bowl</v>
      </c>
      <c r="Y4126" t="str">
        <f>_xlfn.XLOOKUP(Orders_C[[#This Row],[Product_ID]],Products_C[Product_ID],Products_C[Category])</f>
        <v>Burger</v>
      </c>
      <c r="Z4126" t="str">
        <f>_xlfn.XLOOKUP(Orders_C[[#This Row],[Store_ID]],Stores_c[Store_ID],Stores_c[City])</f>
        <v>Valdezton</v>
      </c>
      <c r="AA4126" t="str">
        <f>_xlfn.XLOOKUP(Orders_C[[#This Row],[Customer_ID]],Customers_c[Customer_ID],Customers_c[Customer_Name])</f>
        <v>Chad Lynn</v>
      </c>
      <c r="AB4126" s="6">
        <f>Orders_C[[#This Row],[Quantity]]*Orders_C[[#This Row],[Unit_Price]]*(1-Orders_C[[#This Row],[Discount %]])+Orders_C[[#This Row],[Tax]]</f>
        <v>1171.5</v>
      </c>
      <c r="AC4126" s="9">
        <f>(Orders_C[[#This Row],[Unit_Price]]*Orders_C[[#This Row],[Quantity]])-Orders_C[[#This Row],[Discount]]+Orders_C[[#This Row],[Tax]]</f>
        <v>1289.3</v>
      </c>
      <c r="AD4126" t="str">
        <f>IF(COUNTIF(Orders_C[[#All],[Customer_ID]],Orders_C[[#This Row],[Customer_ID]])&gt;1,"Repeat","New")</f>
        <v>Repeat</v>
      </c>
      <c r="AE4126" t="str" cm="1">
        <f t="array" ref="AE4126">_xlfn.XLOOKUP(Orders_C[[#This Row],[Store_ID]],Stores_c[[#All],[Store_ID]],Stores_c[[#All],[City]])</f>
        <v>Valdezton</v>
      </c>
      <c r="AF4126" t="str" cm="1">
        <f t="array" ref="AF4126">_xlfn.XLOOKUP(Orders_C[[#This Row],[Store_ID]],Stores_c[[#All],[Store_ID]],Stores_c[[#All],[Manager_Name]])</f>
        <v>John Rodriguez</v>
      </c>
      <c r="AG4126" t="str" cm="1">
        <f t="array" ref="AG4126">_xlfn.XLOOKUP(Orders_C[[#This Row],[Store_ID]],Stores_c[[#All],[Store_ID]],Stores_c[[#All],[Store_Type]])</f>
        <v>Street</v>
      </c>
    </row>
    <row r="4127" spans="1:33" x14ac:dyDescent="0.25">
      <c r="A4127">
        <v>9344</v>
      </c>
      <c r="B4127" s="1">
        <v>45702</v>
      </c>
      <c r="C4127" s="2">
        <v>0.67238425925925926</v>
      </c>
      <c r="D4127">
        <v>1541</v>
      </c>
      <c r="E4127">
        <v>207</v>
      </c>
      <c r="F4127">
        <v>440</v>
      </c>
      <c r="G4127">
        <v>305</v>
      </c>
      <c r="H4127">
        <v>3</v>
      </c>
      <c r="I4127">
        <v>426</v>
      </c>
      <c r="J4127">
        <v>10</v>
      </c>
      <c r="K4127">
        <v>21.3</v>
      </c>
      <c r="L4127">
        <v>1289.3</v>
      </c>
      <c r="M4127" t="s">
        <v>20</v>
      </c>
      <c r="N4127" t="s">
        <v>23</v>
      </c>
      <c r="O4127">
        <v>20</v>
      </c>
      <c r="P4127">
        <v>3</v>
      </c>
      <c r="Q4127" t="s">
        <v>3367</v>
      </c>
      <c r="R4127">
        <v>506</v>
      </c>
      <c r="S4127" s="3">
        <v>0.1</v>
      </c>
      <c r="T4127" s="6">
        <v>522.5</v>
      </c>
      <c r="U4127" t="s">
        <v>6338</v>
      </c>
      <c r="V4127">
        <v>2025</v>
      </c>
      <c r="W4127" t="s">
        <v>6333</v>
      </c>
      <c r="X4127" t="str">
        <f>_xlfn.XLOOKUP(Orders_C[[#This Row],[Product_ID]],Products_C[Product_ID],Products_C[Product_Name])</f>
        <v>Krushers</v>
      </c>
      <c r="Y4127" t="str">
        <f>_xlfn.XLOOKUP(Orders_C[[#This Row],[Product_ID]],Products_C[Product_ID],Products_C[Category])</f>
        <v>Dessert</v>
      </c>
      <c r="Z4127" t="str">
        <f>_xlfn.XLOOKUP(Orders_C[[#This Row],[Store_ID]],Stores_c[Store_ID],Stores_c[City])</f>
        <v>Christineton</v>
      </c>
      <c r="AA4127" t="str">
        <f>_xlfn.XLOOKUP(Orders_C[[#This Row],[Customer_ID]],Customers_c[Customer_ID],Customers_c[Customer_Name])</f>
        <v>Pamela Mason</v>
      </c>
      <c r="AB4127" s="6">
        <f>Orders_C[[#This Row],[Quantity]]*Orders_C[[#This Row],[Unit_Price]]*(1-Orders_C[[#This Row],[Discount %]])+Orders_C[[#This Row],[Tax]]</f>
        <v>1171.5</v>
      </c>
      <c r="AC4127" s="9">
        <f>(Orders_C[[#This Row],[Unit_Price]]*Orders_C[[#This Row],[Quantity]])-Orders_C[[#This Row],[Discount]]+Orders_C[[#This Row],[Tax]]</f>
        <v>1289.3</v>
      </c>
      <c r="AD4127" t="str">
        <f>IF(COUNTIF(Orders_C[[#All],[Customer_ID]],Orders_C[[#This Row],[Customer_ID]])&gt;1,"Repeat","New")</f>
        <v>Repeat</v>
      </c>
      <c r="AE4127" t="str" cm="1">
        <f t="array" ref="AE4127">_xlfn.XLOOKUP(Orders_C[[#This Row],[Store_ID]],Stores_c[[#All],[Store_ID]],Stores_c[[#All],[City]])</f>
        <v>Christineton</v>
      </c>
      <c r="AF4127" t="str" cm="1">
        <f t="array" ref="AF4127">_xlfn.XLOOKUP(Orders_C[[#This Row],[Store_ID]],Stores_c[[#All],[Store_ID]],Stores_c[[#All],[Manager_Name]])</f>
        <v>Dr. William Hubbard MD</v>
      </c>
      <c r="AG4127" t="str" cm="1">
        <f t="array" ref="AG4127">_xlfn.XLOOKUP(Orders_C[[#This Row],[Store_ID]],Stores_c[[#All],[Store_ID]],Stores_c[[#All],[Store_Type]])</f>
        <v>Street</v>
      </c>
    </row>
    <row r="4128" spans="1:33" x14ac:dyDescent="0.25">
      <c r="A4128">
        <v>10450</v>
      </c>
      <c r="B4128" s="1">
        <v>45712</v>
      </c>
      <c r="C4128" s="2">
        <v>0.93101851851851847</v>
      </c>
      <c r="D4128">
        <v>1284</v>
      </c>
      <c r="E4128">
        <v>203</v>
      </c>
      <c r="F4128">
        <v>524</v>
      </c>
      <c r="G4128">
        <v>322</v>
      </c>
      <c r="H4128">
        <v>3</v>
      </c>
      <c r="I4128">
        <v>426</v>
      </c>
      <c r="J4128">
        <v>10</v>
      </c>
      <c r="K4128">
        <v>21.3</v>
      </c>
      <c r="L4128">
        <v>1289.3</v>
      </c>
      <c r="M4128" t="s">
        <v>18</v>
      </c>
      <c r="N4128" t="s">
        <v>23</v>
      </c>
      <c r="O4128">
        <v>38</v>
      </c>
      <c r="P4128">
        <v>3</v>
      </c>
      <c r="Q4128" t="s">
        <v>4473</v>
      </c>
      <c r="R4128">
        <v>506</v>
      </c>
      <c r="S4128" s="3">
        <v>0.1</v>
      </c>
      <c r="T4128" s="6">
        <v>522.5</v>
      </c>
      <c r="U4128" t="s">
        <v>6338</v>
      </c>
      <c r="V4128">
        <v>2025</v>
      </c>
      <c r="W4128" t="s">
        <v>6329</v>
      </c>
      <c r="X4128" t="str">
        <f>_xlfn.XLOOKUP(Orders_C[[#This Row],[Product_ID]],Products_C[Product_ID],Products_C[Product_Name])</f>
        <v>Veg Burger</v>
      </c>
      <c r="Y4128" t="str">
        <f>_xlfn.XLOOKUP(Orders_C[[#This Row],[Product_ID]],Products_C[Product_ID],Products_C[Category])</f>
        <v>Burger</v>
      </c>
      <c r="Z4128" t="str">
        <f>_xlfn.XLOOKUP(Orders_C[[#This Row],[Store_ID]],Stores_c[Store_ID],Stores_c[City])</f>
        <v>Lake Williammouth</v>
      </c>
      <c r="AA4128" t="str">
        <f>_xlfn.XLOOKUP(Orders_C[[#This Row],[Customer_ID]],Customers_c[Customer_ID],Customers_c[Customer_Name])</f>
        <v>Lawrence Randall</v>
      </c>
      <c r="AB4128" s="6">
        <f>Orders_C[[#This Row],[Quantity]]*Orders_C[[#This Row],[Unit_Price]]*(1-Orders_C[[#This Row],[Discount %]])+Orders_C[[#This Row],[Tax]]</f>
        <v>1171.5</v>
      </c>
      <c r="AC4128" s="9">
        <f>(Orders_C[[#This Row],[Unit_Price]]*Orders_C[[#This Row],[Quantity]])-Orders_C[[#This Row],[Discount]]+Orders_C[[#This Row],[Tax]]</f>
        <v>1289.3</v>
      </c>
      <c r="AD4128" t="str">
        <f>IF(COUNTIF(Orders_C[[#All],[Customer_ID]],Orders_C[[#This Row],[Customer_ID]])&gt;1,"Repeat","New")</f>
        <v>Repeat</v>
      </c>
      <c r="AE4128" t="str" cm="1">
        <f t="array" ref="AE4128">_xlfn.XLOOKUP(Orders_C[[#This Row],[Store_ID]],Stores_c[[#All],[Store_ID]],Stores_c[[#All],[City]])</f>
        <v>Lake Williammouth</v>
      </c>
      <c r="AF4128" t="str" cm="1">
        <f t="array" ref="AF4128">_xlfn.XLOOKUP(Orders_C[[#This Row],[Store_ID]],Stores_c[[#All],[Store_ID]],Stores_c[[#All],[Manager_Name]])</f>
        <v>Stephanie Dominguez</v>
      </c>
      <c r="AG4128" t="str" cm="1">
        <f t="array" ref="AG4128">_xlfn.XLOOKUP(Orders_C[[#This Row],[Store_ID]],Stores_c[[#All],[Store_ID]],Stores_c[[#All],[Store_Type]])</f>
        <v>Drive-Thru</v>
      </c>
    </row>
    <row r="4129" spans="1:33" x14ac:dyDescent="0.25">
      <c r="A4129">
        <v>8608</v>
      </c>
      <c r="B4129" s="1">
        <v>45949</v>
      </c>
      <c r="C4129" s="2">
        <v>8.6435185185185184E-2</v>
      </c>
      <c r="D4129">
        <v>1670</v>
      </c>
      <c r="E4129">
        <v>205</v>
      </c>
      <c r="F4129">
        <v>483</v>
      </c>
      <c r="G4129">
        <v>303</v>
      </c>
      <c r="H4129">
        <v>3</v>
      </c>
      <c r="I4129">
        <v>418</v>
      </c>
      <c r="J4129">
        <v>0</v>
      </c>
      <c r="K4129">
        <v>20.9</v>
      </c>
      <c r="L4129">
        <v>1274.9000000000001</v>
      </c>
      <c r="M4129" t="s">
        <v>18</v>
      </c>
      <c r="N4129" t="s">
        <v>23</v>
      </c>
      <c r="O4129">
        <v>53</v>
      </c>
      <c r="P4129">
        <v>5</v>
      </c>
      <c r="Q4129" t="s">
        <v>2631</v>
      </c>
      <c r="R4129">
        <v>504</v>
      </c>
      <c r="S4129" s="3">
        <v>0</v>
      </c>
      <c r="T4129" s="6">
        <v>522.50000000000011</v>
      </c>
      <c r="U4129" t="s">
        <v>6332</v>
      </c>
      <c r="V4129">
        <v>2025</v>
      </c>
      <c r="W4129" t="s">
        <v>6331</v>
      </c>
      <c r="X4129" t="str">
        <f>_xlfn.XLOOKUP(Orders_C[[#This Row],[Product_ID]],Products_C[Product_ID],Products_C[Product_Name])</f>
        <v>Chocolate Lava Cake</v>
      </c>
      <c r="Y4129" t="str">
        <f>_xlfn.XLOOKUP(Orders_C[[#This Row],[Product_ID]],Products_C[Product_ID],Products_C[Category])</f>
        <v>Chicken</v>
      </c>
      <c r="Z4129" t="str">
        <f>_xlfn.XLOOKUP(Orders_C[[#This Row],[Store_ID]],Stores_c[Store_ID],Stores_c[City])</f>
        <v>Port Jacob</v>
      </c>
      <c r="AA4129" t="str">
        <f>_xlfn.XLOOKUP(Orders_C[[#This Row],[Customer_ID]],Customers_c[Customer_ID],Customers_c[Customer_Name])</f>
        <v>Nicholas Clark</v>
      </c>
      <c r="AB4129" s="6">
        <f>Orders_C[[#This Row],[Quantity]]*Orders_C[[#This Row],[Unit_Price]]*(1-Orders_C[[#This Row],[Discount %]])+Orders_C[[#This Row],[Tax]]</f>
        <v>1274.9000000000001</v>
      </c>
      <c r="AC4129" s="9">
        <f>(Orders_C[[#This Row],[Unit_Price]]*Orders_C[[#This Row],[Quantity]])-Orders_C[[#This Row],[Discount]]+Orders_C[[#This Row],[Tax]]</f>
        <v>1274.9000000000001</v>
      </c>
      <c r="AD4129" t="str">
        <f>IF(COUNTIF(Orders_C[[#All],[Customer_ID]],Orders_C[[#This Row],[Customer_ID]])&gt;1,"Repeat","New")</f>
        <v>Repeat</v>
      </c>
      <c r="AE4129" t="str" cm="1">
        <f t="array" ref="AE4129">_xlfn.XLOOKUP(Orders_C[[#This Row],[Store_ID]],Stores_c[[#All],[Store_ID]],Stores_c[[#All],[City]])</f>
        <v>Port Jacob</v>
      </c>
      <c r="AF4129" t="str" cm="1">
        <f t="array" ref="AF4129">_xlfn.XLOOKUP(Orders_C[[#This Row],[Store_ID]],Stores_c[[#All],[Store_ID]],Stores_c[[#All],[Manager_Name]])</f>
        <v>David Harris</v>
      </c>
      <c r="AG4129" t="str" cm="1">
        <f t="array" ref="AG4129">_xlfn.XLOOKUP(Orders_C[[#This Row],[Store_ID]],Stores_c[[#All],[Store_ID]],Stores_c[[#All],[Store_Type]])</f>
        <v>Mall</v>
      </c>
    </row>
    <row r="4130" spans="1:33" x14ac:dyDescent="0.25">
      <c r="A4130">
        <v>7730</v>
      </c>
      <c r="B4130" s="1">
        <v>45751</v>
      </c>
      <c r="C4130" s="2">
        <v>0.82571759259259259</v>
      </c>
      <c r="D4130">
        <v>1932</v>
      </c>
      <c r="E4130">
        <v>217</v>
      </c>
      <c r="F4130">
        <v>406</v>
      </c>
      <c r="G4130">
        <v>328</v>
      </c>
      <c r="H4130">
        <v>4</v>
      </c>
      <c r="I4130">
        <v>320</v>
      </c>
      <c r="J4130">
        <v>5</v>
      </c>
      <c r="K4130">
        <v>16</v>
      </c>
      <c r="L4130">
        <v>1291</v>
      </c>
      <c r="M4130" t="s">
        <v>20</v>
      </c>
      <c r="N4130" t="s">
        <v>22</v>
      </c>
      <c r="O4130">
        <v>42</v>
      </c>
      <c r="P4130">
        <v>2</v>
      </c>
      <c r="Q4130" t="s">
        <v>1753</v>
      </c>
      <c r="R4130">
        <v>508</v>
      </c>
      <c r="S4130" s="3">
        <v>0.05</v>
      </c>
      <c r="T4130" s="6">
        <v>523</v>
      </c>
      <c r="U4130" t="s">
        <v>6337</v>
      </c>
      <c r="V4130">
        <v>2025</v>
      </c>
      <c r="W4130" t="s">
        <v>6331</v>
      </c>
      <c r="X4130" t="str">
        <f>_xlfn.XLOOKUP(Orders_C[[#This Row],[Product_ID]],Products_C[Product_ID],Products_C[Product_Name])</f>
        <v>Rice Bowl</v>
      </c>
      <c r="Y4130" t="str">
        <f>_xlfn.XLOOKUP(Orders_C[[#This Row],[Product_ID]],Products_C[Product_ID],Products_C[Category])</f>
        <v>Burger</v>
      </c>
      <c r="Z4130" t="str">
        <f>_xlfn.XLOOKUP(Orders_C[[#This Row],[Store_ID]],Stores_c[Store_ID],Stores_c[City])</f>
        <v>West Rebecca</v>
      </c>
      <c r="AA4130" t="str">
        <f>_xlfn.XLOOKUP(Orders_C[[#This Row],[Customer_ID]],Customers_c[Customer_ID],Customers_c[Customer_Name])</f>
        <v>Dan Moore</v>
      </c>
      <c r="AB4130" s="6">
        <f>Orders_C[[#This Row],[Quantity]]*Orders_C[[#This Row],[Unit_Price]]*(1-Orders_C[[#This Row],[Discount %]])+Orders_C[[#This Row],[Tax]]</f>
        <v>1232</v>
      </c>
      <c r="AC4130" s="9">
        <f>(Orders_C[[#This Row],[Unit_Price]]*Orders_C[[#This Row],[Quantity]])-Orders_C[[#This Row],[Discount]]+Orders_C[[#This Row],[Tax]]</f>
        <v>1291</v>
      </c>
      <c r="AD4130" t="str">
        <f>IF(COUNTIF(Orders_C[[#All],[Customer_ID]],Orders_C[[#This Row],[Customer_ID]])&gt;1,"Repeat","New")</f>
        <v>Repeat</v>
      </c>
      <c r="AE4130" t="str" cm="1">
        <f t="array" ref="AE4130">_xlfn.XLOOKUP(Orders_C[[#This Row],[Store_ID]],Stores_c[[#All],[Store_ID]],Stores_c[[#All],[City]])</f>
        <v>West Rebecca</v>
      </c>
      <c r="AF4130" t="str" cm="1">
        <f t="array" ref="AF4130">_xlfn.XLOOKUP(Orders_C[[#This Row],[Store_ID]],Stores_c[[#All],[Store_ID]],Stores_c[[#All],[Manager_Name]])</f>
        <v>Albert Smith</v>
      </c>
      <c r="AG4130" t="str" cm="1">
        <f t="array" ref="AG4130">_xlfn.XLOOKUP(Orders_C[[#This Row],[Store_ID]],Stores_c[[#All],[Store_ID]],Stores_c[[#All],[Store_Type]])</f>
        <v>Mall</v>
      </c>
    </row>
    <row r="4131" spans="1:33" x14ac:dyDescent="0.25">
      <c r="A4131">
        <v>7303</v>
      </c>
      <c r="B4131" s="1">
        <v>45739</v>
      </c>
      <c r="C4131" s="2">
        <v>0.29224537037037035</v>
      </c>
      <c r="D4131">
        <v>1531</v>
      </c>
      <c r="E4131">
        <v>208</v>
      </c>
      <c r="F4131">
        <v>496</v>
      </c>
      <c r="G4131">
        <v>338</v>
      </c>
      <c r="H4131">
        <v>4</v>
      </c>
      <c r="I4131">
        <v>317</v>
      </c>
      <c r="J4131">
        <v>0</v>
      </c>
      <c r="K4131">
        <v>15.85</v>
      </c>
      <c r="L4131">
        <v>1283.8499999999999</v>
      </c>
      <c r="M4131" t="s">
        <v>18</v>
      </c>
      <c r="N4131" t="s">
        <v>21</v>
      </c>
      <c r="O4131">
        <v>59</v>
      </c>
      <c r="P4131">
        <v>1</v>
      </c>
      <c r="Q4131" t="s">
        <v>1326</v>
      </c>
      <c r="R4131">
        <v>505</v>
      </c>
      <c r="S4131" s="3">
        <v>0</v>
      </c>
      <c r="T4131" s="6">
        <v>523.04999999999995</v>
      </c>
      <c r="U4131" t="s">
        <v>6334</v>
      </c>
      <c r="V4131">
        <v>2025</v>
      </c>
      <c r="W4131" t="s">
        <v>6331</v>
      </c>
      <c r="X4131" t="str">
        <f>_xlfn.XLOOKUP(Orders_C[[#This Row],[Product_ID]],Products_C[Product_ID],Products_C[Product_Name])</f>
        <v>Chicken Wings</v>
      </c>
      <c r="Y4131" t="str">
        <f>_xlfn.XLOOKUP(Orders_C[[#This Row],[Product_ID]],Products_C[Product_ID],Products_C[Category])</f>
        <v>Burger</v>
      </c>
      <c r="Z4131" t="str">
        <f>_xlfn.XLOOKUP(Orders_C[[#This Row],[Store_ID]],Stores_c[Store_ID],Stores_c[City])</f>
        <v>Tracyview</v>
      </c>
      <c r="AA4131" t="str">
        <f>_xlfn.XLOOKUP(Orders_C[[#This Row],[Customer_ID]],Customers_c[Customer_ID],Customers_c[Customer_Name])</f>
        <v>Lisa Beck</v>
      </c>
      <c r="AB4131" s="6">
        <f>Orders_C[[#This Row],[Quantity]]*Orders_C[[#This Row],[Unit_Price]]*(1-Orders_C[[#This Row],[Discount %]])+Orders_C[[#This Row],[Tax]]</f>
        <v>1283.8499999999999</v>
      </c>
      <c r="AC4131" s="9">
        <f>(Orders_C[[#This Row],[Unit_Price]]*Orders_C[[#This Row],[Quantity]])-Orders_C[[#This Row],[Discount]]+Orders_C[[#This Row],[Tax]]</f>
        <v>1283.8499999999999</v>
      </c>
      <c r="AD4131" t="str">
        <f>IF(COUNTIF(Orders_C[[#All],[Customer_ID]],Orders_C[[#This Row],[Customer_ID]])&gt;1,"Repeat","New")</f>
        <v>Repeat</v>
      </c>
      <c r="AE4131" t="str" cm="1">
        <f t="array" ref="AE4131">_xlfn.XLOOKUP(Orders_C[[#This Row],[Store_ID]],Stores_c[[#All],[Store_ID]],Stores_c[[#All],[City]])</f>
        <v>Tracyview</v>
      </c>
      <c r="AF4131" t="str" cm="1">
        <f t="array" ref="AF4131">_xlfn.XLOOKUP(Orders_C[[#This Row],[Store_ID]],Stores_c[[#All],[Store_ID]],Stores_c[[#All],[Manager_Name]])</f>
        <v>Jeremiah Lee</v>
      </c>
      <c r="AG4131" t="str" cm="1">
        <f t="array" ref="AG4131">_xlfn.XLOOKUP(Orders_C[[#This Row],[Store_ID]],Stores_c[[#All],[Store_ID]],Stores_c[[#All],[Store_Type]])</f>
        <v>Mall</v>
      </c>
    </row>
    <row r="4132" spans="1:33" x14ac:dyDescent="0.25">
      <c r="A4132">
        <v>6485</v>
      </c>
      <c r="B4132" s="1">
        <v>45727</v>
      </c>
      <c r="C4132" s="2">
        <v>0.77451388888888884</v>
      </c>
      <c r="D4132">
        <v>1779</v>
      </c>
      <c r="E4132">
        <v>215</v>
      </c>
      <c r="F4132">
        <v>420</v>
      </c>
      <c r="G4132">
        <v>311</v>
      </c>
      <c r="H4132">
        <v>3</v>
      </c>
      <c r="I4132">
        <v>427</v>
      </c>
      <c r="J4132">
        <v>10</v>
      </c>
      <c r="K4132">
        <v>21.35</v>
      </c>
      <c r="L4132">
        <v>1292.3499999999999</v>
      </c>
      <c r="M4132" t="s">
        <v>18</v>
      </c>
      <c r="N4132" t="s">
        <v>21</v>
      </c>
      <c r="O4132">
        <v>49</v>
      </c>
      <c r="P4132">
        <v>2</v>
      </c>
      <c r="Q4132" t="s">
        <v>508</v>
      </c>
      <c r="R4132">
        <v>508</v>
      </c>
      <c r="S4132" s="3">
        <v>0.1</v>
      </c>
      <c r="T4132" s="6">
        <v>523.74999999999989</v>
      </c>
      <c r="U4132" t="s">
        <v>6334</v>
      </c>
      <c r="V4132">
        <v>2025</v>
      </c>
      <c r="W4132" t="s">
        <v>6331</v>
      </c>
      <c r="X4132" t="str">
        <f>_xlfn.XLOOKUP(Orders_C[[#This Row],[Product_ID]],Products_C[Product_ID],Products_C[Product_Name])</f>
        <v>Pepsi</v>
      </c>
      <c r="Y4132" t="str">
        <f>_xlfn.XLOOKUP(Orders_C[[#This Row],[Product_ID]],Products_C[Product_ID],Products_C[Category])</f>
        <v>Dessert</v>
      </c>
      <c r="Z4132" t="str">
        <f>_xlfn.XLOOKUP(Orders_C[[#This Row],[Store_ID]],Stores_c[Store_ID],Stores_c[City])</f>
        <v>Sallyburgh</v>
      </c>
      <c r="AA4132" t="str">
        <f>_xlfn.XLOOKUP(Orders_C[[#This Row],[Customer_ID]],Customers_c[Customer_ID],Customers_c[Customer_Name])</f>
        <v>Dwayne Turner</v>
      </c>
      <c r="AB4132" s="6">
        <f>Orders_C[[#This Row],[Quantity]]*Orders_C[[#This Row],[Unit_Price]]*(1-Orders_C[[#This Row],[Discount %]])+Orders_C[[#This Row],[Tax]]</f>
        <v>1174.25</v>
      </c>
      <c r="AC4132" s="9">
        <f>(Orders_C[[#This Row],[Unit_Price]]*Orders_C[[#This Row],[Quantity]])-Orders_C[[#This Row],[Discount]]+Orders_C[[#This Row],[Tax]]</f>
        <v>1292.3499999999999</v>
      </c>
      <c r="AD4132" t="str">
        <f>IF(COUNTIF(Orders_C[[#All],[Customer_ID]],Orders_C[[#This Row],[Customer_ID]])&gt;1,"Repeat","New")</f>
        <v>Repeat</v>
      </c>
      <c r="AE4132" t="str" cm="1">
        <f t="array" ref="AE4132">_xlfn.XLOOKUP(Orders_C[[#This Row],[Store_ID]],Stores_c[[#All],[Store_ID]],Stores_c[[#All],[City]])</f>
        <v>Sallyburgh</v>
      </c>
      <c r="AF4132" t="str" cm="1">
        <f t="array" ref="AF4132">_xlfn.XLOOKUP(Orders_C[[#This Row],[Store_ID]],Stores_c[[#All],[Store_ID]],Stores_c[[#All],[Manager_Name]])</f>
        <v>Benjamin Mccoy</v>
      </c>
      <c r="AG4132" t="str" cm="1">
        <f t="array" ref="AG4132">_xlfn.XLOOKUP(Orders_C[[#This Row],[Store_ID]],Stores_c[[#All],[Store_ID]],Stores_c[[#All],[Store_Type]])</f>
        <v>Drive-Thru</v>
      </c>
    </row>
    <row r="4133" spans="1:33" x14ac:dyDescent="0.25">
      <c r="A4133">
        <v>6401</v>
      </c>
      <c r="B4133" s="1">
        <v>45762</v>
      </c>
      <c r="C4133" s="2">
        <v>0.46461805555555558</v>
      </c>
      <c r="D4133">
        <v>1062</v>
      </c>
      <c r="E4133">
        <v>222</v>
      </c>
      <c r="F4133">
        <v>466</v>
      </c>
      <c r="G4133">
        <v>314</v>
      </c>
      <c r="H4133">
        <v>3</v>
      </c>
      <c r="I4133">
        <v>423</v>
      </c>
      <c r="J4133">
        <v>5</v>
      </c>
      <c r="K4133">
        <v>21.15</v>
      </c>
      <c r="L4133">
        <v>1285.1500000000001</v>
      </c>
      <c r="M4133" t="s">
        <v>19</v>
      </c>
      <c r="N4133" t="s">
        <v>23</v>
      </c>
      <c r="O4133">
        <v>46</v>
      </c>
      <c r="P4133">
        <v>3</v>
      </c>
      <c r="Q4133" t="s">
        <v>424</v>
      </c>
      <c r="R4133">
        <v>501</v>
      </c>
      <c r="S4133" s="3">
        <v>0.05</v>
      </c>
      <c r="T4133" s="6">
        <v>523.75000000000011</v>
      </c>
      <c r="U4133" t="s">
        <v>6337</v>
      </c>
      <c r="V4133">
        <v>2025</v>
      </c>
      <c r="W4133" t="s">
        <v>6331</v>
      </c>
      <c r="X4133" t="str">
        <f>_xlfn.XLOOKUP(Orders_C[[#This Row],[Product_ID]],Products_C[Product_ID],Products_C[Product_Name])</f>
        <v>Wrap</v>
      </c>
      <c r="Y4133" t="str">
        <f>_xlfn.XLOOKUP(Orders_C[[#This Row],[Product_ID]],Products_C[Product_ID],Products_C[Category])</f>
        <v>Burger</v>
      </c>
      <c r="Z4133" t="str">
        <f>_xlfn.XLOOKUP(Orders_C[[#This Row],[Store_ID]],Stores_c[Store_ID],Stores_c[City])</f>
        <v>New Steven</v>
      </c>
      <c r="AA4133" t="str">
        <f>_xlfn.XLOOKUP(Orders_C[[#This Row],[Customer_ID]],Customers_c[Customer_ID],Customers_c[Customer_Name])</f>
        <v>Malik Reed</v>
      </c>
      <c r="AB4133" s="6">
        <f>Orders_C[[#This Row],[Quantity]]*Orders_C[[#This Row],[Unit_Price]]*(1-Orders_C[[#This Row],[Discount %]])+Orders_C[[#This Row],[Tax]]</f>
        <v>1226.7</v>
      </c>
      <c r="AC4133" s="9">
        <f>(Orders_C[[#This Row],[Unit_Price]]*Orders_C[[#This Row],[Quantity]])-Orders_C[[#This Row],[Discount]]+Orders_C[[#This Row],[Tax]]</f>
        <v>1285.1500000000001</v>
      </c>
      <c r="AD4133" t="str">
        <f>IF(COUNTIF(Orders_C[[#All],[Customer_ID]],Orders_C[[#This Row],[Customer_ID]])&gt;1,"Repeat","New")</f>
        <v>Repeat</v>
      </c>
      <c r="AE4133" t="str" cm="1">
        <f t="array" ref="AE4133">_xlfn.XLOOKUP(Orders_C[[#This Row],[Store_ID]],Stores_c[[#All],[Store_ID]],Stores_c[[#All],[City]])</f>
        <v>New Steven</v>
      </c>
      <c r="AF4133" t="str" cm="1">
        <f t="array" ref="AF4133">_xlfn.XLOOKUP(Orders_C[[#This Row],[Store_ID]],Stores_c[[#All],[Store_ID]],Stores_c[[#All],[Manager_Name]])</f>
        <v>Terri Martinez</v>
      </c>
      <c r="AG4133" t="str" cm="1">
        <f t="array" ref="AG4133">_xlfn.XLOOKUP(Orders_C[[#This Row],[Store_ID]],Stores_c[[#All],[Store_ID]],Stores_c[[#All],[Store_Type]])</f>
        <v>Drive-Thru</v>
      </c>
    </row>
    <row r="4134" spans="1:33" x14ac:dyDescent="0.25">
      <c r="A4134">
        <v>8305</v>
      </c>
      <c r="B4134" s="1">
        <v>46014</v>
      </c>
      <c r="C4134" s="2">
        <v>0.16282407407407407</v>
      </c>
      <c r="D4134">
        <v>1454</v>
      </c>
      <c r="E4134">
        <v>205</v>
      </c>
      <c r="F4134">
        <v>547</v>
      </c>
      <c r="G4134">
        <v>306</v>
      </c>
      <c r="H4134">
        <v>3</v>
      </c>
      <c r="I4134">
        <v>419</v>
      </c>
      <c r="J4134">
        <v>0</v>
      </c>
      <c r="K4134">
        <v>20.95</v>
      </c>
      <c r="L4134">
        <v>1277.95</v>
      </c>
      <c r="M4134" t="s">
        <v>18</v>
      </c>
      <c r="N4134" t="s">
        <v>23</v>
      </c>
      <c r="O4134">
        <v>45</v>
      </c>
      <c r="P4134">
        <v>1</v>
      </c>
      <c r="Q4134" t="s">
        <v>2328</v>
      </c>
      <c r="R4134">
        <v>502</v>
      </c>
      <c r="S4134" s="3">
        <v>0</v>
      </c>
      <c r="T4134" s="6">
        <v>523.75000000000011</v>
      </c>
      <c r="U4134" t="s">
        <v>6328</v>
      </c>
      <c r="V4134">
        <v>2025</v>
      </c>
      <c r="W4134" t="s">
        <v>6331</v>
      </c>
      <c r="X4134" t="str">
        <f>_xlfn.XLOOKUP(Orders_C[[#This Row],[Product_ID]],Products_C[Product_ID],Products_C[Product_Name])</f>
        <v>Veg Burger</v>
      </c>
      <c r="Y4134" t="str">
        <f>_xlfn.XLOOKUP(Orders_C[[#This Row],[Product_ID]],Products_C[Product_ID],Products_C[Category])</f>
        <v>Burger</v>
      </c>
      <c r="Z4134" t="str">
        <f>_xlfn.XLOOKUP(Orders_C[[#This Row],[Store_ID]],Stores_c[Store_ID],Stores_c[City])</f>
        <v>Port Jacob</v>
      </c>
      <c r="AA4134" t="str">
        <f>_xlfn.XLOOKUP(Orders_C[[#This Row],[Customer_ID]],Customers_c[Customer_ID],Customers_c[Customer_Name])</f>
        <v>David Christensen</v>
      </c>
      <c r="AB4134" s="6">
        <f>Orders_C[[#This Row],[Quantity]]*Orders_C[[#This Row],[Unit_Price]]*(1-Orders_C[[#This Row],[Discount %]])+Orders_C[[#This Row],[Tax]]</f>
        <v>1277.95</v>
      </c>
      <c r="AC4134" s="9">
        <f>(Orders_C[[#This Row],[Unit_Price]]*Orders_C[[#This Row],[Quantity]])-Orders_C[[#This Row],[Discount]]+Orders_C[[#This Row],[Tax]]</f>
        <v>1277.95</v>
      </c>
      <c r="AD4134" t="str">
        <f>IF(COUNTIF(Orders_C[[#All],[Customer_ID]],Orders_C[[#This Row],[Customer_ID]])&gt;1,"Repeat","New")</f>
        <v>Repeat</v>
      </c>
      <c r="AE4134" t="str" cm="1">
        <f t="array" ref="AE4134">_xlfn.XLOOKUP(Orders_C[[#This Row],[Store_ID]],Stores_c[[#All],[Store_ID]],Stores_c[[#All],[City]])</f>
        <v>Port Jacob</v>
      </c>
      <c r="AF4134" t="str" cm="1">
        <f t="array" ref="AF4134">_xlfn.XLOOKUP(Orders_C[[#This Row],[Store_ID]],Stores_c[[#All],[Store_ID]],Stores_c[[#All],[Manager_Name]])</f>
        <v>David Harris</v>
      </c>
      <c r="AG4134" t="str" cm="1">
        <f t="array" ref="AG4134">_xlfn.XLOOKUP(Orders_C[[#This Row],[Store_ID]],Stores_c[[#All],[Store_ID]],Stores_c[[#All],[Store_Type]])</f>
        <v>Mall</v>
      </c>
    </row>
    <row r="4135" spans="1:33" x14ac:dyDescent="0.25">
      <c r="A4135">
        <v>9109</v>
      </c>
      <c r="B4135" s="1">
        <v>45784</v>
      </c>
      <c r="C4135" s="2">
        <v>0.66460648148148149</v>
      </c>
      <c r="D4135">
        <v>1450</v>
      </c>
      <c r="E4135">
        <v>214</v>
      </c>
      <c r="F4135">
        <v>475</v>
      </c>
      <c r="G4135">
        <v>307</v>
      </c>
      <c r="H4135">
        <v>3</v>
      </c>
      <c r="I4135">
        <v>419</v>
      </c>
      <c r="J4135">
        <v>0</v>
      </c>
      <c r="K4135">
        <v>20.95</v>
      </c>
      <c r="L4135">
        <v>1277.95</v>
      </c>
      <c r="M4135" t="s">
        <v>18</v>
      </c>
      <c r="N4135" t="s">
        <v>22</v>
      </c>
      <c r="O4135">
        <v>17</v>
      </c>
      <c r="P4135">
        <v>4</v>
      </c>
      <c r="Q4135" t="s">
        <v>3132</v>
      </c>
      <c r="R4135">
        <v>502</v>
      </c>
      <c r="S4135" s="3">
        <v>0</v>
      </c>
      <c r="T4135" s="6">
        <v>523.75000000000011</v>
      </c>
      <c r="U4135" t="s">
        <v>6339</v>
      </c>
      <c r="V4135">
        <v>2025</v>
      </c>
      <c r="W4135" t="s">
        <v>6333</v>
      </c>
      <c r="X4135" t="str">
        <f>_xlfn.XLOOKUP(Orders_C[[#This Row],[Product_ID]],Products_C[Product_ID],Products_C[Product_Name])</f>
        <v>Chicken Wings</v>
      </c>
      <c r="Y4135" t="str">
        <f>_xlfn.XLOOKUP(Orders_C[[#This Row],[Product_ID]],Products_C[Product_ID],Products_C[Category])</f>
        <v>Chicken</v>
      </c>
      <c r="Z4135" t="str">
        <f>_xlfn.XLOOKUP(Orders_C[[#This Row],[Store_ID]],Stores_c[Store_ID],Stores_c[City])</f>
        <v>New Robert</v>
      </c>
      <c r="AA4135" t="str">
        <f>_xlfn.XLOOKUP(Orders_C[[#This Row],[Customer_ID]],Customers_c[Customer_ID],Customers_c[Customer_Name])</f>
        <v>Michelle Williams</v>
      </c>
      <c r="AB4135" s="6">
        <f>Orders_C[[#This Row],[Quantity]]*Orders_C[[#This Row],[Unit_Price]]*(1-Orders_C[[#This Row],[Discount %]])+Orders_C[[#This Row],[Tax]]</f>
        <v>1277.95</v>
      </c>
      <c r="AC4135" s="9">
        <f>(Orders_C[[#This Row],[Unit_Price]]*Orders_C[[#This Row],[Quantity]])-Orders_C[[#This Row],[Discount]]+Orders_C[[#This Row],[Tax]]</f>
        <v>1277.95</v>
      </c>
      <c r="AD4135" t="str">
        <f>IF(COUNTIF(Orders_C[[#All],[Customer_ID]],Orders_C[[#This Row],[Customer_ID]])&gt;1,"Repeat","New")</f>
        <v>Repeat</v>
      </c>
      <c r="AE4135" t="str" cm="1">
        <f t="array" ref="AE4135">_xlfn.XLOOKUP(Orders_C[[#This Row],[Store_ID]],Stores_c[[#All],[Store_ID]],Stores_c[[#All],[City]])</f>
        <v>New Robert</v>
      </c>
      <c r="AF4135" t="str" cm="1">
        <f t="array" ref="AF4135">_xlfn.XLOOKUP(Orders_C[[#This Row],[Store_ID]],Stores_c[[#All],[Store_ID]],Stores_c[[#All],[Manager_Name]])</f>
        <v>Krista Webb</v>
      </c>
      <c r="AG4135" t="str" cm="1">
        <f t="array" ref="AG4135">_xlfn.XLOOKUP(Orders_C[[#This Row],[Store_ID]],Stores_c[[#All],[Store_ID]],Stores_c[[#All],[Store_Type]])</f>
        <v>Drive-Thru</v>
      </c>
    </row>
    <row r="4136" spans="1:33" x14ac:dyDescent="0.25">
      <c r="A4136">
        <v>6134</v>
      </c>
      <c r="B4136" s="1">
        <v>45954</v>
      </c>
      <c r="C4136" s="2">
        <v>0.47010416666666666</v>
      </c>
      <c r="D4136">
        <v>1442</v>
      </c>
      <c r="E4136">
        <v>201</v>
      </c>
      <c r="F4136">
        <v>535</v>
      </c>
      <c r="G4136">
        <v>332</v>
      </c>
      <c r="H4136">
        <v>4</v>
      </c>
      <c r="I4136">
        <v>321</v>
      </c>
      <c r="J4136">
        <v>5</v>
      </c>
      <c r="K4136">
        <v>16.05</v>
      </c>
      <c r="L4136">
        <v>1295.05</v>
      </c>
      <c r="M4136" t="s">
        <v>19</v>
      </c>
      <c r="N4136" t="s">
        <v>21</v>
      </c>
      <c r="O4136">
        <v>16</v>
      </c>
      <c r="P4136">
        <v>3</v>
      </c>
      <c r="Q4136" t="s">
        <v>157</v>
      </c>
      <c r="R4136">
        <v>503</v>
      </c>
      <c r="S4136" s="3">
        <v>0.05</v>
      </c>
      <c r="T4136" s="6">
        <v>524.65</v>
      </c>
      <c r="U4136" t="s">
        <v>6332</v>
      </c>
      <c r="V4136">
        <v>2025</v>
      </c>
      <c r="W4136" t="s">
        <v>6333</v>
      </c>
      <c r="X4136" t="str">
        <f>_xlfn.XLOOKUP(Orders_C[[#This Row],[Product_ID]],Products_C[Product_ID],Products_C[Product_Name])</f>
        <v>Zinger Burger</v>
      </c>
      <c r="Y4136" t="str">
        <f>_xlfn.XLOOKUP(Orders_C[[#This Row],[Product_ID]],Products_C[Product_ID],Products_C[Category])</f>
        <v>Beverage</v>
      </c>
      <c r="Z4136" t="str">
        <f>_xlfn.XLOOKUP(Orders_C[[#This Row],[Store_ID]],Stores_c[Store_ID],Stores_c[City])</f>
        <v>Lake Nicholasburgh</v>
      </c>
      <c r="AA4136" t="str">
        <f>_xlfn.XLOOKUP(Orders_C[[#This Row],[Customer_ID]],Customers_c[Customer_ID],Customers_c[Customer_Name])</f>
        <v>Megan Irwin</v>
      </c>
      <c r="AB4136" s="6">
        <f>Orders_C[[#This Row],[Quantity]]*Orders_C[[#This Row],[Unit_Price]]*(1-Orders_C[[#This Row],[Discount %]])+Orders_C[[#This Row],[Tax]]</f>
        <v>1235.8499999999999</v>
      </c>
      <c r="AC4136" s="9">
        <f>(Orders_C[[#This Row],[Unit_Price]]*Orders_C[[#This Row],[Quantity]])-Orders_C[[#This Row],[Discount]]+Orders_C[[#This Row],[Tax]]</f>
        <v>1295.05</v>
      </c>
      <c r="AD4136" t="str">
        <f>IF(COUNTIF(Orders_C[[#All],[Customer_ID]],Orders_C[[#This Row],[Customer_ID]])&gt;1,"Repeat","New")</f>
        <v>Repeat</v>
      </c>
      <c r="AE4136" t="str" cm="1">
        <f t="array" ref="AE4136">_xlfn.XLOOKUP(Orders_C[[#This Row],[Store_ID]],Stores_c[[#All],[Store_ID]],Stores_c[[#All],[City]])</f>
        <v>Lake Nicholasburgh</v>
      </c>
      <c r="AF4136" t="str" cm="1">
        <f t="array" ref="AF4136">_xlfn.XLOOKUP(Orders_C[[#This Row],[Store_ID]],Stores_c[[#All],[Store_ID]],Stores_c[[#All],[Manager_Name]])</f>
        <v>Maurice Garcia</v>
      </c>
      <c r="AG4136" t="str" cm="1">
        <f t="array" ref="AG4136">_xlfn.XLOOKUP(Orders_C[[#This Row],[Store_ID]],Stores_c[[#All],[Store_ID]],Stores_c[[#All],[Store_Type]])</f>
        <v>Mall</v>
      </c>
    </row>
    <row r="4137" spans="1:33" x14ac:dyDescent="0.25">
      <c r="A4137">
        <v>10903</v>
      </c>
      <c r="B4137" s="1">
        <v>45728</v>
      </c>
      <c r="C4137" s="2">
        <v>0.48327546296296298</v>
      </c>
      <c r="D4137">
        <v>1477</v>
      </c>
      <c r="E4137">
        <v>217</v>
      </c>
      <c r="F4137">
        <v>434</v>
      </c>
      <c r="G4137">
        <v>335</v>
      </c>
      <c r="H4137">
        <v>4</v>
      </c>
      <c r="I4137">
        <v>321</v>
      </c>
      <c r="J4137">
        <v>5</v>
      </c>
      <c r="K4137">
        <v>16.05</v>
      </c>
      <c r="L4137">
        <v>1295.05</v>
      </c>
      <c r="M4137" t="s">
        <v>18</v>
      </c>
      <c r="N4137" t="s">
        <v>21</v>
      </c>
      <c r="O4137">
        <v>38</v>
      </c>
      <c r="P4137">
        <v>5</v>
      </c>
      <c r="Q4137" t="s">
        <v>4926</v>
      </c>
      <c r="R4137">
        <v>508</v>
      </c>
      <c r="S4137" s="3">
        <v>0.05</v>
      </c>
      <c r="T4137" s="6">
        <v>524.65</v>
      </c>
      <c r="U4137" t="s">
        <v>6334</v>
      </c>
      <c r="V4137">
        <v>2025</v>
      </c>
      <c r="W4137" t="s">
        <v>6329</v>
      </c>
      <c r="X4137" t="str">
        <f>_xlfn.XLOOKUP(Orders_C[[#This Row],[Product_ID]],Products_C[Product_ID],Products_C[Product_Name])</f>
        <v>Krushers</v>
      </c>
      <c r="Y4137" t="str">
        <f>_xlfn.XLOOKUP(Orders_C[[#This Row],[Product_ID]],Products_C[Product_ID],Products_C[Category])</f>
        <v>Chicken</v>
      </c>
      <c r="Z4137" t="str">
        <f>_xlfn.XLOOKUP(Orders_C[[#This Row],[Store_ID]],Stores_c[Store_ID],Stores_c[City])</f>
        <v>West Rebecca</v>
      </c>
      <c r="AA4137" t="str">
        <f>_xlfn.XLOOKUP(Orders_C[[#This Row],[Customer_ID]],Customers_c[Customer_ID],Customers_c[Customer_Name])</f>
        <v>David Olson</v>
      </c>
      <c r="AB4137" s="6">
        <f>Orders_C[[#This Row],[Quantity]]*Orders_C[[#This Row],[Unit_Price]]*(1-Orders_C[[#This Row],[Discount %]])+Orders_C[[#This Row],[Tax]]</f>
        <v>1235.8499999999999</v>
      </c>
      <c r="AC4137" s="9">
        <f>(Orders_C[[#This Row],[Unit_Price]]*Orders_C[[#This Row],[Quantity]])-Orders_C[[#This Row],[Discount]]+Orders_C[[#This Row],[Tax]]</f>
        <v>1295.05</v>
      </c>
      <c r="AD4137" t="str">
        <f>IF(COUNTIF(Orders_C[[#All],[Customer_ID]],Orders_C[[#This Row],[Customer_ID]])&gt;1,"Repeat","New")</f>
        <v>Repeat</v>
      </c>
      <c r="AE4137" t="str" cm="1">
        <f t="array" ref="AE4137">_xlfn.XLOOKUP(Orders_C[[#This Row],[Store_ID]],Stores_c[[#All],[Store_ID]],Stores_c[[#All],[City]])</f>
        <v>West Rebecca</v>
      </c>
      <c r="AF4137" t="str" cm="1">
        <f t="array" ref="AF4137">_xlfn.XLOOKUP(Orders_C[[#This Row],[Store_ID]],Stores_c[[#All],[Store_ID]],Stores_c[[#All],[Manager_Name]])</f>
        <v>Albert Smith</v>
      </c>
      <c r="AG4137" t="str" cm="1">
        <f t="array" ref="AG4137">_xlfn.XLOOKUP(Orders_C[[#This Row],[Store_ID]],Stores_c[[#All],[Store_ID]],Stores_c[[#All],[Store_Type]])</f>
        <v>Mall</v>
      </c>
    </row>
    <row r="4138" spans="1:33" x14ac:dyDescent="0.25">
      <c r="A4138">
        <v>7561</v>
      </c>
      <c r="B4138" s="1">
        <v>45939</v>
      </c>
      <c r="C4138" s="2">
        <v>0.86971064814814814</v>
      </c>
      <c r="D4138">
        <v>1300</v>
      </c>
      <c r="E4138">
        <v>212</v>
      </c>
      <c r="F4138">
        <v>463</v>
      </c>
      <c r="G4138">
        <v>324</v>
      </c>
      <c r="H4138">
        <v>4</v>
      </c>
      <c r="I4138">
        <v>318</v>
      </c>
      <c r="J4138">
        <v>0</v>
      </c>
      <c r="K4138">
        <v>15.9</v>
      </c>
      <c r="L4138">
        <v>1287.9000000000001</v>
      </c>
      <c r="M4138" t="s">
        <v>20</v>
      </c>
      <c r="N4138" t="s">
        <v>22</v>
      </c>
      <c r="O4138">
        <v>51</v>
      </c>
      <c r="P4138">
        <v>2</v>
      </c>
      <c r="Q4138" t="s">
        <v>1584</v>
      </c>
      <c r="R4138">
        <v>507</v>
      </c>
      <c r="S4138" s="3">
        <v>0</v>
      </c>
      <c r="T4138" s="6">
        <v>524.70000000000016</v>
      </c>
      <c r="U4138" t="s">
        <v>6332</v>
      </c>
      <c r="V4138">
        <v>2025</v>
      </c>
      <c r="W4138" t="s">
        <v>6331</v>
      </c>
      <c r="X4138" t="str">
        <f>_xlfn.XLOOKUP(Orders_C[[#This Row],[Product_ID]],Products_C[Product_ID],Products_C[Product_Name])</f>
        <v>Krushers</v>
      </c>
      <c r="Y4138" t="str">
        <f>_xlfn.XLOOKUP(Orders_C[[#This Row],[Product_ID]],Products_C[Product_ID],Products_C[Category])</f>
        <v>Dessert</v>
      </c>
      <c r="Z4138" t="str">
        <f>_xlfn.XLOOKUP(Orders_C[[#This Row],[Store_ID]],Stores_c[Store_ID],Stores_c[City])</f>
        <v>Andrewview</v>
      </c>
      <c r="AA4138" t="str">
        <f>_xlfn.XLOOKUP(Orders_C[[#This Row],[Customer_ID]],Customers_c[Customer_ID],Customers_c[Customer_Name])</f>
        <v>Susan Lynch</v>
      </c>
      <c r="AB4138" s="6">
        <f>Orders_C[[#This Row],[Quantity]]*Orders_C[[#This Row],[Unit_Price]]*(1-Orders_C[[#This Row],[Discount %]])+Orders_C[[#This Row],[Tax]]</f>
        <v>1287.9000000000001</v>
      </c>
      <c r="AC4138" s="9">
        <f>(Orders_C[[#This Row],[Unit_Price]]*Orders_C[[#This Row],[Quantity]])-Orders_C[[#This Row],[Discount]]+Orders_C[[#This Row],[Tax]]</f>
        <v>1287.9000000000001</v>
      </c>
      <c r="AD4138" t="str">
        <f>IF(COUNTIF(Orders_C[[#All],[Customer_ID]],Orders_C[[#This Row],[Customer_ID]])&gt;1,"Repeat","New")</f>
        <v>Repeat</v>
      </c>
      <c r="AE4138" t="str" cm="1">
        <f t="array" ref="AE4138">_xlfn.XLOOKUP(Orders_C[[#This Row],[Store_ID]],Stores_c[[#All],[Store_ID]],Stores_c[[#All],[City]])</f>
        <v>Andrewview</v>
      </c>
      <c r="AF4138" t="str" cm="1">
        <f t="array" ref="AF4138">_xlfn.XLOOKUP(Orders_C[[#This Row],[Store_ID]],Stores_c[[#All],[Store_ID]],Stores_c[[#All],[Manager_Name]])</f>
        <v>Alice Sutton</v>
      </c>
      <c r="AG4138" t="str" cm="1">
        <f t="array" ref="AG4138">_xlfn.XLOOKUP(Orders_C[[#This Row],[Store_ID]],Stores_c[[#All],[Store_ID]],Stores_c[[#All],[Store_Type]])</f>
        <v>Mall</v>
      </c>
    </row>
    <row r="4139" spans="1:33" x14ac:dyDescent="0.25">
      <c r="A4139">
        <v>7503</v>
      </c>
      <c r="B4139" s="1">
        <v>45869</v>
      </c>
      <c r="C4139" s="2">
        <v>0.18072916666666666</v>
      </c>
      <c r="D4139">
        <v>1021</v>
      </c>
      <c r="E4139">
        <v>209</v>
      </c>
      <c r="F4139">
        <v>532</v>
      </c>
      <c r="G4139">
        <v>337</v>
      </c>
      <c r="H4139">
        <v>3</v>
      </c>
      <c r="I4139">
        <v>432</v>
      </c>
      <c r="J4139">
        <v>15</v>
      </c>
      <c r="K4139">
        <v>21.6</v>
      </c>
      <c r="L4139">
        <v>1302.5999999999999</v>
      </c>
      <c r="M4139" t="s">
        <v>20</v>
      </c>
      <c r="N4139" t="s">
        <v>21</v>
      </c>
      <c r="O4139">
        <v>42</v>
      </c>
      <c r="P4139">
        <v>3</v>
      </c>
      <c r="Q4139" t="s">
        <v>1526</v>
      </c>
      <c r="R4139">
        <v>506</v>
      </c>
      <c r="S4139" s="3">
        <v>0.15</v>
      </c>
      <c r="T4139" s="6">
        <v>524.99999999999989</v>
      </c>
      <c r="U4139" t="s">
        <v>6341</v>
      </c>
      <c r="V4139">
        <v>2025</v>
      </c>
      <c r="W4139" t="s">
        <v>6331</v>
      </c>
      <c r="X4139" t="str">
        <f>_xlfn.XLOOKUP(Orders_C[[#This Row],[Product_ID]],Products_C[Product_ID],Products_C[Product_Name])</f>
        <v>Chocolate Lava Cake</v>
      </c>
      <c r="Y4139" t="str">
        <f>_xlfn.XLOOKUP(Orders_C[[#This Row],[Product_ID]],Products_C[Product_ID],Products_C[Category])</f>
        <v>Chicken</v>
      </c>
      <c r="Z4139" t="str">
        <f>_xlfn.XLOOKUP(Orders_C[[#This Row],[Store_ID]],Stores_c[Store_ID],Stores_c[City])</f>
        <v>Reidberg</v>
      </c>
      <c r="AA4139" t="str">
        <f>_xlfn.XLOOKUP(Orders_C[[#This Row],[Customer_ID]],Customers_c[Customer_ID],Customers_c[Customer_Name])</f>
        <v>Michelle Franklin</v>
      </c>
      <c r="AB4139" s="6">
        <f>Orders_C[[#This Row],[Quantity]]*Orders_C[[#This Row],[Unit_Price]]*(1-Orders_C[[#This Row],[Discount %]])+Orders_C[[#This Row],[Tax]]</f>
        <v>1123.1999999999998</v>
      </c>
      <c r="AC4139" s="9">
        <f>(Orders_C[[#This Row],[Unit_Price]]*Orders_C[[#This Row],[Quantity]])-Orders_C[[#This Row],[Discount]]+Orders_C[[#This Row],[Tax]]</f>
        <v>1302.5999999999999</v>
      </c>
      <c r="AD4139" t="str">
        <f>IF(COUNTIF(Orders_C[[#All],[Customer_ID]],Orders_C[[#This Row],[Customer_ID]])&gt;1,"Repeat","New")</f>
        <v>Repeat</v>
      </c>
      <c r="AE4139" t="str" cm="1">
        <f t="array" ref="AE4139">_xlfn.XLOOKUP(Orders_C[[#This Row],[Store_ID]],Stores_c[[#All],[Store_ID]],Stores_c[[#All],[City]])</f>
        <v>Reidberg</v>
      </c>
      <c r="AF4139" t="str" cm="1">
        <f t="array" ref="AF4139">_xlfn.XLOOKUP(Orders_C[[#This Row],[Store_ID]],Stores_c[[#All],[Store_ID]],Stores_c[[#All],[Manager_Name]])</f>
        <v>Jeffrey Horn</v>
      </c>
      <c r="AG4139" t="str" cm="1">
        <f t="array" ref="AG4139">_xlfn.XLOOKUP(Orders_C[[#This Row],[Store_ID]],Stores_c[[#All],[Store_ID]],Stores_c[[#All],[Store_Type]])</f>
        <v>Drive-Thru</v>
      </c>
    </row>
    <row r="4140" spans="1:33" x14ac:dyDescent="0.25">
      <c r="A4140">
        <v>7004</v>
      </c>
      <c r="B4140" s="1">
        <v>45782</v>
      </c>
      <c r="C4140" s="2">
        <v>0.39221064814814816</v>
      </c>
      <c r="D4140">
        <v>1955</v>
      </c>
      <c r="E4140">
        <v>220</v>
      </c>
      <c r="F4140">
        <v>437</v>
      </c>
      <c r="G4140">
        <v>313</v>
      </c>
      <c r="H4140">
        <v>3</v>
      </c>
      <c r="I4140">
        <v>420</v>
      </c>
      <c r="J4140">
        <v>0</v>
      </c>
      <c r="K4140">
        <v>21</v>
      </c>
      <c r="L4140">
        <v>1281</v>
      </c>
      <c r="M4140" t="s">
        <v>19</v>
      </c>
      <c r="N4140" t="s">
        <v>21</v>
      </c>
      <c r="O4140">
        <v>34</v>
      </c>
      <c r="P4140">
        <v>2</v>
      </c>
      <c r="Q4140" t="s">
        <v>1027</v>
      </c>
      <c r="R4140">
        <v>510</v>
      </c>
      <c r="S4140" s="3">
        <v>0</v>
      </c>
      <c r="T4140" s="6">
        <v>525</v>
      </c>
      <c r="U4140" t="s">
        <v>6339</v>
      </c>
      <c r="V4140">
        <v>2025</v>
      </c>
      <c r="W4140" t="s">
        <v>6329</v>
      </c>
      <c r="X4140" t="str">
        <f>_xlfn.XLOOKUP(Orders_C[[#This Row],[Product_ID]],Products_C[Product_ID],Products_C[Product_Name])</f>
        <v>Rice Bowl</v>
      </c>
      <c r="Y4140" t="str">
        <f>_xlfn.XLOOKUP(Orders_C[[#This Row],[Product_ID]],Products_C[Product_ID],Products_C[Category])</f>
        <v>Beverage</v>
      </c>
      <c r="Z4140" t="str">
        <f>_xlfn.XLOOKUP(Orders_C[[#This Row],[Store_ID]],Stores_c[Store_ID],Stores_c[City])</f>
        <v>Williamborough</v>
      </c>
      <c r="AA4140" t="str">
        <f>_xlfn.XLOOKUP(Orders_C[[#This Row],[Customer_ID]],Customers_c[Customer_ID],Customers_c[Customer_Name])</f>
        <v>James Nicholson</v>
      </c>
      <c r="AB4140" s="6">
        <f>Orders_C[[#This Row],[Quantity]]*Orders_C[[#This Row],[Unit_Price]]*(1-Orders_C[[#This Row],[Discount %]])+Orders_C[[#This Row],[Tax]]</f>
        <v>1281</v>
      </c>
      <c r="AC4140" s="9">
        <f>(Orders_C[[#This Row],[Unit_Price]]*Orders_C[[#This Row],[Quantity]])-Orders_C[[#This Row],[Discount]]+Orders_C[[#This Row],[Tax]]</f>
        <v>1281</v>
      </c>
      <c r="AD4140" t="str">
        <f>IF(COUNTIF(Orders_C[[#All],[Customer_ID]],Orders_C[[#This Row],[Customer_ID]])&gt;1,"Repeat","New")</f>
        <v>Repeat</v>
      </c>
      <c r="AE4140" t="str" cm="1">
        <f t="array" ref="AE4140">_xlfn.XLOOKUP(Orders_C[[#This Row],[Store_ID]],Stores_c[[#All],[Store_ID]],Stores_c[[#All],[City]])</f>
        <v>Williamborough</v>
      </c>
      <c r="AF4140" t="str" cm="1">
        <f t="array" ref="AF4140">_xlfn.XLOOKUP(Orders_C[[#This Row],[Store_ID]],Stores_c[[#All],[Store_ID]],Stores_c[[#All],[Manager_Name]])</f>
        <v>Michael Mcbride</v>
      </c>
      <c r="AG4140" t="str" cm="1">
        <f t="array" ref="AG4140">_xlfn.XLOOKUP(Orders_C[[#This Row],[Store_ID]],Stores_c[[#All],[Store_ID]],Stores_c[[#All],[Store_Type]])</f>
        <v>Mall</v>
      </c>
    </row>
    <row r="4141" spans="1:33" x14ac:dyDescent="0.25">
      <c r="A4141">
        <v>9315</v>
      </c>
      <c r="B4141" s="1">
        <v>45933</v>
      </c>
      <c r="C4141" s="2">
        <v>0.3467824074074074</v>
      </c>
      <c r="D4141">
        <v>1474</v>
      </c>
      <c r="E4141">
        <v>208</v>
      </c>
      <c r="F4141">
        <v>439</v>
      </c>
      <c r="G4141">
        <v>315</v>
      </c>
      <c r="H4141">
        <v>3</v>
      </c>
      <c r="I4141">
        <v>420</v>
      </c>
      <c r="J4141">
        <v>0</v>
      </c>
      <c r="K4141">
        <v>21</v>
      </c>
      <c r="L4141">
        <v>1281</v>
      </c>
      <c r="M4141" t="s">
        <v>19</v>
      </c>
      <c r="N4141" t="s">
        <v>21</v>
      </c>
      <c r="O4141">
        <v>37</v>
      </c>
      <c r="P4141">
        <v>4</v>
      </c>
      <c r="Q4141" t="s">
        <v>3338</v>
      </c>
      <c r="R4141">
        <v>503</v>
      </c>
      <c r="S4141" s="3">
        <v>0</v>
      </c>
      <c r="T4141" s="6">
        <v>525</v>
      </c>
      <c r="U4141" t="s">
        <v>6332</v>
      </c>
      <c r="V4141">
        <v>2025</v>
      </c>
      <c r="W4141" t="s">
        <v>6329</v>
      </c>
      <c r="X4141" t="str">
        <f>_xlfn.XLOOKUP(Orders_C[[#This Row],[Product_ID]],Products_C[Product_ID],Products_C[Product_Name])</f>
        <v>Popcorn Chicken</v>
      </c>
      <c r="Y4141" t="str">
        <f>_xlfn.XLOOKUP(Orders_C[[#This Row],[Product_ID]],Products_C[Product_ID],Products_C[Category])</f>
        <v>Beverage</v>
      </c>
      <c r="Z4141" t="str">
        <f>_xlfn.XLOOKUP(Orders_C[[#This Row],[Store_ID]],Stores_c[Store_ID],Stores_c[City])</f>
        <v>Tracyview</v>
      </c>
      <c r="AA4141" t="str">
        <f>_xlfn.XLOOKUP(Orders_C[[#This Row],[Customer_ID]],Customers_c[Customer_ID],Customers_c[Customer_Name])</f>
        <v>Lori Cook</v>
      </c>
      <c r="AB4141" s="6">
        <f>Orders_C[[#This Row],[Quantity]]*Orders_C[[#This Row],[Unit_Price]]*(1-Orders_C[[#This Row],[Discount %]])+Orders_C[[#This Row],[Tax]]</f>
        <v>1281</v>
      </c>
      <c r="AC4141" s="9">
        <f>(Orders_C[[#This Row],[Unit_Price]]*Orders_C[[#This Row],[Quantity]])-Orders_C[[#This Row],[Discount]]+Orders_C[[#This Row],[Tax]]</f>
        <v>1281</v>
      </c>
      <c r="AD4141" t="str">
        <f>IF(COUNTIF(Orders_C[[#All],[Customer_ID]],Orders_C[[#This Row],[Customer_ID]])&gt;1,"Repeat","New")</f>
        <v>Repeat</v>
      </c>
      <c r="AE4141" t="str" cm="1">
        <f t="array" ref="AE4141">_xlfn.XLOOKUP(Orders_C[[#This Row],[Store_ID]],Stores_c[[#All],[Store_ID]],Stores_c[[#All],[City]])</f>
        <v>Tracyview</v>
      </c>
      <c r="AF4141" t="str" cm="1">
        <f t="array" ref="AF4141">_xlfn.XLOOKUP(Orders_C[[#This Row],[Store_ID]],Stores_c[[#All],[Store_ID]],Stores_c[[#All],[Manager_Name]])</f>
        <v>Jeremiah Lee</v>
      </c>
      <c r="AG4141" t="str" cm="1">
        <f t="array" ref="AG4141">_xlfn.XLOOKUP(Orders_C[[#This Row],[Store_ID]],Stores_c[[#All],[Store_ID]],Stores_c[[#All],[Store_Type]])</f>
        <v>Mall</v>
      </c>
    </row>
    <row r="4142" spans="1:33" x14ac:dyDescent="0.25">
      <c r="A4142">
        <v>9776</v>
      </c>
      <c r="B4142" s="1">
        <v>45764</v>
      </c>
      <c r="C4142" s="2">
        <v>1.6145833333333335E-2</v>
      </c>
      <c r="D4142">
        <v>1666</v>
      </c>
      <c r="E4142">
        <v>201</v>
      </c>
      <c r="F4142">
        <v>419</v>
      </c>
      <c r="G4142">
        <v>302</v>
      </c>
      <c r="H4142">
        <v>3</v>
      </c>
      <c r="I4142">
        <v>420</v>
      </c>
      <c r="J4142">
        <v>0</v>
      </c>
      <c r="K4142">
        <v>21</v>
      </c>
      <c r="L4142">
        <v>1281</v>
      </c>
      <c r="M4142" t="s">
        <v>20</v>
      </c>
      <c r="N4142" t="s">
        <v>22</v>
      </c>
      <c r="O4142">
        <v>24</v>
      </c>
      <c r="P4142">
        <v>2</v>
      </c>
      <c r="Q4142" t="s">
        <v>3799</v>
      </c>
      <c r="R4142">
        <v>506</v>
      </c>
      <c r="S4142" s="3">
        <v>0</v>
      </c>
      <c r="T4142" s="6">
        <v>525</v>
      </c>
      <c r="U4142" t="s">
        <v>6337</v>
      </c>
      <c r="V4142">
        <v>2025</v>
      </c>
      <c r="W4142" t="s">
        <v>6329</v>
      </c>
      <c r="X4142" t="str">
        <f>_xlfn.XLOOKUP(Orders_C[[#This Row],[Product_ID]],Products_C[Product_ID],Products_C[Product_Name])</f>
        <v>Chicken Wings</v>
      </c>
      <c r="Y4142" t="str">
        <f>_xlfn.XLOOKUP(Orders_C[[#This Row],[Product_ID]],Products_C[Product_ID],Products_C[Category])</f>
        <v>Chicken</v>
      </c>
      <c r="Z4142" t="str">
        <f>_xlfn.XLOOKUP(Orders_C[[#This Row],[Store_ID]],Stores_c[Store_ID],Stores_c[City])</f>
        <v>Lake Nicholasburgh</v>
      </c>
      <c r="AA4142" t="str">
        <f>_xlfn.XLOOKUP(Orders_C[[#This Row],[Customer_ID]],Customers_c[Customer_ID],Customers_c[Customer_Name])</f>
        <v>Robert Beasley</v>
      </c>
      <c r="AB4142" s="6">
        <f>Orders_C[[#This Row],[Quantity]]*Orders_C[[#This Row],[Unit_Price]]*(1-Orders_C[[#This Row],[Discount %]])+Orders_C[[#This Row],[Tax]]</f>
        <v>1281</v>
      </c>
      <c r="AC4142" s="9">
        <f>(Orders_C[[#This Row],[Unit_Price]]*Orders_C[[#This Row],[Quantity]])-Orders_C[[#This Row],[Discount]]+Orders_C[[#This Row],[Tax]]</f>
        <v>1281</v>
      </c>
      <c r="AD4142" t="str">
        <f>IF(COUNTIF(Orders_C[[#All],[Customer_ID]],Orders_C[[#This Row],[Customer_ID]])&gt;1,"Repeat","New")</f>
        <v>Repeat</v>
      </c>
      <c r="AE4142" t="str" cm="1">
        <f t="array" ref="AE4142">_xlfn.XLOOKUP(Orders_C[[#This Row],[Store_ID]],Stores_c[[#All],[Store_ID]],Stores_c[[#All],[City]])</f>
        <v>Lake Nicholasburgh</v>
      </c>
      <c r="AF4142" t="str" cm="1">
        <f t="array" ref="AF4142">_xlfn.XLOOKUP(Orders_C[[#This Row],[Store_ID]],Stores_c[[#All],[Store_ID]],Stores_c[[#All],[Manager_Name]])</f>
        <v>Maurice Garcia</v>
      </c>
      <c r="AG4142" t="str" cm="1">
        <f t="array" ref="AG4142">_xlfn.XLOOKUP(Orders_C[[#This Row],[Store_ID]],Stores_c[[#All],[Store_ID]],Stores_c[[#All],[Store_Type]])</f>
        <v>Mall</v>
      </c>
    </row>
    <row r="4143" spans="1:33" x14ac:dyDescent="0.25">
      <c r="A4143">
        <v>7967</v>
      </c>
      <c r="B4143" s="1">
        <v>46033</v>
      </c>
      <c r="C4143" s="2">
        <v>0.50356481481481485</v>
      </c>
      <c r="D4143">
        <v>1386</v>
      </c>
      <c r="E4143">
        <v>221</v>
      </c>
      <c r="F4143">
        <v>473</v>
      </c>
      <c r="G4143">
        <v>335</v>
      </c>
      <c r="H4143">
        <v>3</v>
      </c>
      <c r="I4143">
        <v>424</v>
      </c>
      <c r="J4143">
        <v>5</v>
      </c>
      <c r="K4143">
        <v>21.2</v>
      </c>
      <c r="L4143">
        <v>1288.2</v>
      </c>
      <c r="M4143" t="s">
        <v>20</v>
      </c>
      <c r="N4143" t="s">
        <v>21</v>
      </c>
      <c r="O4143">
        <v>46</v>
      </c>
      <c r="P4143">
        <v>1</v>
      </c>
      <c r="Q4143" t="s">
        <v>1990</v>
      </c>
      <c r="R4143">
        <v>502</v>
      </c>
      <c r="S4143" s="3">
        <v>0.05</v>
      </c>
      <c r="T4143" s="6">
        <v>525.00000000000011</v>
      </c>
      <c r="U4143" t="s">
        <v>6330</v>
      </c>
      <c r="V4143">
        <v>2026</v>
      </c>
      <c r="W4143" t="s">
        <v>6331</v>
      </c>
      <c r="X4143" t="str">
        <f>_xlfn.XLOOKUP(Orders_C[[#This Row],[Product_ID]],Products_C[Product_ID],Products_C[Product_Name])</f>
        <v>Krushers</v>
      </c>
      <c r="Y4143" t="str">
        <f>_xlfn.XLOOKUP(Orders_C[[#This Row],[Product_ID]],Products_C[Product_ID],Products_C[Category])</f>
        <v>Chicken</v>
      </c>
      <c r="Z4143" t="str">
        <f>_xlfn.XLOOKUP(Orders_C[[#This Row],[Store_ID]],Stores_c[Store_ID],Stores_c[City])</f>
        <v>Port Barbarabury</v>
      </c>
      <c r="AA4143" t="str">
        <f>_xlfn.XLOOKUP(Orders_C[[#This Row],[Customer_ID]],Customers_c[Customer_ID],Customers_c[Customer_Name])</f>
        <v>Amy Berg</v>
      </c>
      <c r="AB4143" s="6">
        <f>Orders_C[[#This Row],[Quantity]]*Orders_C[[#This Row],[Unit_Price]]*(1-Orders_C[[#This Row],[Discount %]])+Orders_C[[#This Row],[Tax]]</f>
        <v>1229.5999999999999</v>
      </c>
      <c r="AC4143" s="9">
        <f>(Orders_C[[#This Row],[Unit_Price]]*Orders_C[[#This Row],[Quantity]])-Orders_C[[#This Row],[Discount]]+Orders_C[[#This Row],[Tax]]</f>
        <v>1288.2</v>
      </c>
      <c r="AD4143" t="str">
        <f>IF(COUNTIF(Orders_C[[#All],[Customer_ID]],Orders_C[[#This Row],[Customer_ID]])&gt;1,"Repeat","New")</f>
        <v>Repeat</v>
      </c>
      <c r="AE4143" t="str" cm="1">
        <f t="array" ref="AE4143">_xlfn.XLOOKUP(Orders_C[[#This Row],[Store_ID]],Stores_c[[#All],[Store_ID]],Stores_c[[#All],[City]])</f>
        <v>Port Barbarabury</v>
      </c>
      <c r="AF4143" t="str" cm="1">
        <f t="array" ref="AF4143">_xlfn.XLOOKUP(Orders_C[[#This Row],[Store_ID]],Stores_c[[#All],[Store_ID]],Stores_c[[#All],[Manager_Name]])</f>
        <v>Edward Nguyen</v>
      </c>
      <c r="AG4143" t="str" cm="1">
        <f t="array" ref="AG4143">_xlfn.XLOOKUP(Orders_C[[#This Row],[Store_ID]],Stores_c[[#All],[Store_ID]],Stores_c[[#All],[Store_Type]])</f>
        <v>Street</v>
      </c>
    </row>
    <row r="4144" spans="1:33" x14ac:dyDescent="0.25">
      <c r="A4144">
        <v>8119</v>
      </c>
      <c r="B4144" s="1">
        <v>45795</v>
      </c>
      <c r="C4144" s="2">
        <v>0.19863425925925926</v>
      </c>
      <c r="D4144">
        <v>1770</v>
      </c>
      <c r="E4144">
        <v>211</v>
      </c>
      <c r="F4144">
        <v>495</v>
      </c>
      <c r="G4144">
        <v>315</v>
      </c>
      <c r="H4144">
        <v>3</v>
      </c>
      <c r="I4144">
        <v>428</v>
      </c>
      <c r="J4144">
        <v>10</v>
      </c>
      <c r="K4144">
        <v>21.4</v>
      </c>
      <c r="L4144">
        <v>1295.4000000000001</v>
      </c>
      <c r="M4144" t="s">
        <v>19</v>
      </c>
      <c r="N4144" t="s">
        <v>22</v>
      </c>
      <c r="O4144">
        <v>45</v>
      </c>
      <c r="P4144">
        <v>4</v>
      </c>
      <c r="Q4144" t="s">
        <v>2142</v>
      </c>
      <c r="R4144">
        <v>504</v>
      </c>
      <c r="S4144" s="3">
        <v>0.1</v>
      </c>
      <c r="T4144" s="6">
        <v>525.00000000000011</v>
      </c>
      <c r="U4144" t="s">
        <v>6339</v>
      </c>
      <c r="V4144">
        <v>2025</v>
      </c>
      <c r="W4144" t="s">
        <v>6331</v>
      </c>
      <c r="X4144" t="str">
        <f>_xlfn.XLOOKUP(Orders_C[[#This Row],[Product_ID]],Products_C[Product_ID],Products_C[Product_Name])</f>
        <v>Popcorn Chicken</v>
      </c>
      <c r="Y4144" t="str">
        <f>_xlfn.XLOOKUP(Orders_C[[#This Row],[Product_ID]],Products_C[Product_ID],Products_C[Category])</f>
        <v>Beverage</v>
      </c>
      <c r="Z4144" t="str">
        <f>_xlfn.XLOOKUP(Orders_C[[#This Row],[Store_ID]],Stores_c[Store_ID],Stores_c[City])</f>
        <v>North Robertstad</v>
      </c>
      <c r="AA4144" t="str">
        <f>_xlfn.XLOOKUP(Orders_C[[#This Row],[Customer_ID]],Customers_c[Customer_ID],Customers_c[Customer_Name])</f>
        <v>Christopher Thomas</v>
      </c>
      <c r="AB4144" s="6">
        <f>Orders_C[[#This Row],[Quantity]]*Orders_C[[#This Row],[Unit_Price]]*(1-Orders_C[[#This Row],[Discount %]])+Orders_C[[#This Row],[Tax]]</f>
        <v>1177.0000000000002</v>
      </c>
      <c r="AC4144" s="9">
        <f>(Orders_C[[#This Row],[Unit_Price]]*Orders_C[[#This Row],[Quantity]])-Orders_C[[#This Row],[Discount]]+Orders_C[[#This Row],[Tax]]</f>
        <v>1295.4000000000001</v>
      </c>
      <c r="AD4144" t="str">
        <f>IF(COUNTIF(Orders_C[[#All],[Customer_ID]],Orders_C[[#This Row],[Customer_ID]])&gt;1,"Repeat","New")</f>
        <v>Repeat</v>
      </c>
      <c r="AE4144" t="str" cm="1">
        <f t="array" ref="AE4144">_xlfn.XLOOKUP(Orders_C[[#This Row],[Store_ID]],Stores_c[[#All],[Store_ID]],Stores_c[[#All],[City]])</f>
        <v>North Robertstad</v>
      </c>
      <c r="AF4144" t="str" cm="1">
        <f t="array" ref="AF4144">_xlfn.XLOOKUP(Orders_C[[#This Row],[Store_ID]],Stores_c[[#All],[Store_ID]],Stores_c[[#All],[Manager_Name]])</f>
        <v>Mary Lewis</v>
      </c>
      <c r="AG4144" t="str" cm="1">
        <f t="array" ref="AG4144">_xlfn.XLOOKUP(Orders_C[[#This Row],[Store_ID]],Stores_c[[#All],[Store_ID]],Stores_c[[#All],[Store_Type]])</f>
        <v>Street</v>
      </c>
    </row>
    <row r="4145" spans="1:33" x14ac:dyDescent="0.25">
      <c r="A4145">
        <v>10882</v>
      </c>
      <c r="B4145" s="1">
        <v>46040</v>
      </c>
      <c r="C4145" s="2">
        <v>0.45208333333333334</v>
      </c>
      <c r="D4145">
        <v>1924</v>
      </c>
      <c r="E4145">
        <v>203</v>
      </c>
      <c r="F4145">
        <v>538</v>
      </c>
      <c r="G4145">
        <v>301</v>
      </c>
      <c r="H4145">
        <v>3</v>
      </c>
      <c r="I4145">
        <v>424</v>
      </c>
      <c r="J4145">
        <v>5</v>
      </c>
      <c r="K4145">
        <v>21.2</v>
      </c>
      <c r="L4145">
        <v>1288.2</v>
      </c>
      <c r="M4145" t="s">
        <v>20</v>
      </c>
      <c r="N4145" t="s">
        <v>22</v>
      </c>
      <c r="O4145">
        <v>48</v>
      </c>
      <c r="P4145">
        <v>3</v>
      </c>
      <c r="Q4145" t="s">
        <v>4905</v>
      </c>
      <c r="R4145">
        <v>510</v>
      </c>
      <c r="S4145" s="3">
        <v>0.05</v>
      </c>
      <c r="T4145" s="6">
        <v>525.00000000000011</v>
      </c>
      <c r="U4145" t="s">
        <v>6330</v>
      </c>
      <c r="V4145">
        <v>2026</v>
      </c>
      <c r="W4145" t="s">
        <v>6331</v>
      </c>
      <c r="X4145" t="str">
        <f>_xlfn.XLOOKUP(Orders_C[[#This Row],[Product_ID]],Products_C[Product_ID],Products_C[Product_Name])</f>
        <v>Krushers</v>
      </c>
      <c r="Y4145" t="str">
        <f>_xlfn.XLOOKUP(Orders_C[[#This Row],[Product_ID]],Products_C[Product_ID],Products_C[Category])</f>
        <v>Burger</v>
      </c>
      <c r="Z4145" t="str">
        <f>_xlfn.XLOOKUP(Orders_C[[#This Row],[Store_ID]],Stores_c[Store_ID],Stores_c[City])</f>
        <v>Lake Williammouth</v>
      </c>
      <c r="AA4145" t="str">
        <f>_xlfn.XLOOKUP(Orders_C[[#This Row],[Customer_ID]],Customers_c[Customer_ID],Customers_c[Customer_Name])</f>
        <v>Brandon Thomas</v>
      </c>
      <c r="AB4145" s="6">
        <f>Orders_C[[#This Row],[Quantity]]*Orders_C[[#This Row],[Unit_Price]]*(1-Orders_C[[#This Row],[Discount %]])+Orders_C[[#This Row],[Tax]]</f>
        <v>1229.5999999999999</v>
      </c>
      <c r="AC4145" s="9">
        <f>(Orders_C[[#This Row],[Unit_Price]]*Orders_C[[#This Row],[Quantity]])-Orders_C[[#This Row],[Discount]]+Orders_C[[#This Row],[Tax]]</f>
        <v>1288.2</v>
      </c>
      <c r="AD4145" t="str">
        <f>IF(COUNTIF(Orders_C[[#All],[Customer_ID]],Orders_C[[#This Row],[Customer_ID]])&gt;1,"Repeat","New")</f>
        <v>Repeat</v>
      </c>
      <c r="AE4145" t="str" cm="1">
        <f t="array" ref="AE4145">_xlfn.XLOOKUP(Orders_C[[#This Row],[Store_ID]],Stores_c[[#All],[Store_ID]],Stores_c[[#All],[City]])</f>
        <v>Lake Williammouth</v>
      </c>
      <c r="AF4145" t="str" cm="1">
        <f t="array" ref="AF4145">_xlfn.XLOOKUP(Orders_C[[#This Row],[Store_ID]],Stores_c[[#All],[Store_ID]],Stores_c[[#All],[Manager_Name]])</f>
        <v>Stephanie Dominguez</v>
      </c>
      <c r="AG4145" t="str" cm="1">
        <f t="array" ref="AG4145">_xlfn.XLOOKUP(Orders_C[[#This Row],[Store_ID]],Stores_c[[#All],[Store_ID]],Stores_c[[#All],[Store_Type]])</f>
        <v>Drive-Thru</v>
      </c>
    </row>
    <row r="4146" spans="1:33" x14ac:dyDescent="0.25">
      <c r="A4146">
        <v>6204</v>
      </c>
      <c r="B4146" s="1">
        <v>45947</v>
      </c>
      <c r="C4146" s="2">
        <v>0.8860069444444445</v>
      </c>
      <c r="D4146">
        <v>1848</v>
      </c>
      <c r="E4146">
        <v>205</v>
      </c>
      <c r="F4146">
        <v>514</v>
      </c>
      <c r="G4146">
        <v>305</v>
      </c>
      <c r="H4146">
        <v>4</v>
      </c>
      <c r="I4146">
        <v>328</v>
      </c>
      <c r="J4146">
        <v>15</v>
      </c>
      <c r="K4146">
        <v>16.399999999999999</v>
      </c>
      <c r="L4146">
        <v>1313.4</v>
      </c>
      <c r="M4146" t="s">
        <v>19</v>
      </c>
      <c r="N4146" t="s">
        <v>21</v>
      </c>
      <c r="O4146">
        <v>16</v>
      </c>
      <c r="P4146">
        <v>1</v>
      </c>
      <c r="Q4146" t="s">
        <v>227</v>
      </c>
      <c r="R4146">
        <v>502</v>
      </c>
      <c r="S4146" s="3">
        <v>0.15</v>
      </c>
      <c r="T4146" s="6">
        <v>526.20000000000016</v>
      </c>
      <c r="U4146" t="s">
        <v>6332</v>
      </c>
      <c r="V4146">
        <v>2025</v>
      </c>
      <c r="W4146" t="s">
        <v>6333</v>
      </c>
      <c r="X4146" t="str">
        <f>_xlfn.XLOOKUP(Orders_C[[#This Row],[Product_ID]],Products_C[Product_ID],Products_C[Product_Name])</f>
        <v>Krushers</v>
      </c>
      <c r="Y4146" t="str">
        <f>_xlfn.XLOOKUP(Orders_C[[#This Row],[Product_ID]],Products_C[Product_ID],Products_C[Category])</f>
        <v>Dessert</v>
      </c>
      <c r="Z4146" t="str">
        <f>_xlfn.XLOOKUP(Orders_C[[#This Row],[Store_ID]],Stores_c[Store_ID],Stores_c[City])</f>
        <v>Port Jacob</v>
      </c>
      <c r="AA4146" t="str">
        <f>_xlfn.XLOOKUP(Orders_C[[#This Row],[Customer_ID]],Customers_c[Customer_ID],Customers_c[Customer_Name])</f>
        <v>Elizabeth Koch</v>
      </c>
      <c r="AB4146" s="6">
        <f>Orders_C[[#This Row],[Quantity]]*Orders_C[[#This Row],[Unit_Price]]*(1-Orders_C[[#This Row],[Discount %]])+Orders_C[[#This Row],[Tax]]</f>
        <v>1131.6000000000001</v>
      </c>
      <c r="AC4146" s="9">
        <f>(Orders_C[[#This Row],[Unit_Price]]*Orders_C[[#This Row],[Quantity]])-Orders_C[[#This Row],[Discount]]+Orders_C[[#This Row],[Tax]]</f>
        <v>1313.4</v>
      </c>
      <c r="AD4146" t="str">
        <f>IF(COUNTIF(Orders_C[[#All],[Customer_ID]],Orders_C[[#This Row],[Customer_ID]])&gt;1,"Repeat","New")</f>
        <v>Repeat</v>
      </c>
      <c r="AE4146" t="str" cm="1">
        <f t="array" ref="AE4146">_xlfn.XLOOKUP(Orders_C[[#This Row],[Store_ID]],Stores_c[[#All],[Store_ID]],Stores_c[[#All],[City]])</f>
        <v>Port Jacob</v>
      </c>
      <c r="AF4146" t="str" cm="1">
        <f t="array" ref="AF4146">_xlfn.XLOOKUP(Orders_C[[#This Row],[Store_ID]],Stores_c[[#All],[Store_ID]],Stores_c[[#All],[Manager_Name]])</f>
        <v>David Harris</v>
      </c>
      <c r="AG4146" t="str" cm="1">
        <f t="array" ref="AG4146">_xlfn.XLOOKUP(Orders_C[[#This Row],[Store_ID]],Stores_c[[#All],[Store_ID]],Stores_c[[#All],[Store_Type]])</f>
        <v>Mall</v>
      </c>
    </row>
    <row r="4147" spans="1:33" x14ac:dyDescent="0.25">
      <c r="A4147">
        <v>6052</v>
      </c>
      <c r="B4147" s="1">
        <v>45967</v>
      </c>
      <c r="C4147" s="2">
        <v>2.9224537037037038E-2</v>
      </c>
      <c r="D4147">
        <v>1462</v>
      </c>
      <c r="E4147">
        <v>204</v>
      </c>
      <c r="F4147">
        <v>550</v>
      </c>
      <c r="G4147">
        <v>315</v>
      </c>
      <c r="H4147">
        <v>3</v>
      </c>
      <c r="I4147">
        <v>421</v>
      </c>
      <c r="J4147">
        <v>0</v>
      </c>
      <c r="K4147">
        <v>21.05</v>
      </c>
      <c r="L4147">
        <v>1284.05</v>
      </c>
      <c r="M4147" t="s">
        <v>18</v>
      </c>
      <c r="N4147" t="s">
        <v>22</v>
      </c>
      <c r="O4147">
        <v>44</v>
      </c>
      <c r="P4147">
        <v>5</v>
      </c>
      <c r="Q4147" t="s">
        <v>75</v>
      </c>
      <c r="R4147">
        <v>507</v>
      </c>
      <c r="S4147" s="3">
        <v>0</v>
      </c>
      <c r="T4147" s="6">
        <v>526.25</v>
      </c>
      <c r="U4147" t="s">
        <v>6336</v>
      </c>
      <c r="V4147">
        <v>2025</v>
      </c>
      <c r="W4147" t="s">
        <v>6331</v>
      </c>
      <c r="X4147" t="str">
        <f>_xlfn.XLOOKUP(Orders_C[[#This Row],[Product_ID]],Products_C[Product_ID],Products_C[Product_Name])</f>
        <v>Popcorn Chicken</v>
      </c>
      <c r="Y4147" t="str">
        <f>_xlfn.XLOOKUP(Orders_C[[#This Row],[Product_ID]],Products_C[Product_ID],Products_C[Category])</f>
        <v>Beverage</v>
      </c>
      <c r="Z4147" t="str">
        <f>_xlfn.XLOOKUP(Orders_C[[#This Row],[Store_ID]],Stores_c[Store_ID],Stores_c[City])</f>
        <v>New Robertfurt</v>
      </c>
      <c r="AA4147" t="str">
        <f>_xlfn.XLOOKUP(Orders_C[[#This Row],[Customer_ID]],Customers_c[Customer_ID],Customers_c[Customer_Name])</f>
        <v>Jennifer Murray</v>
      </c>
      <c r="AB4147" s="6">
        <f>Orders_C[[#This Row],[Quantity]]*Orders_C[[#This Row],[Unit_Price]]*(1-Orders_C[[#This Row],[Discount %]])+Orders_C[[#This Row],[Tax]]</f>
        <v>1284.05</v>
      </c>
      <c r="AC4147" s="9">
        <f>(Orders_C[[#This Row],[Unit_Price]]*Orders_C[[#This Row],[Quantity]])-Orders_C[[#This Row],[Discount]]+Orders_C[[#This Row],[Tax]]</f>
        <v>1284.05</v>
      </c>
      <c r="AD4147" t="str">
        <f>IF(COUNTIF(Orders_C[[#All],[Customer_ID]],Orders_C[[#This Row],[Customer_ID]])&gt;1,"Repeat","New")</f>
        <v>Repeat</v>
      </c>
      <c r="AE4147" t="str" cm="1">
        <f t="array" ref="AE4147">_xlfn.XLOOKUP(Orders_C[[#This Row],[Store_ID]],Stores_c[[#All],[Store_ID]],Stores_c[[#All],[City]])</f>
        <v>New Robertfurt</v>
      </c>
      <c r="AF4147" t="str" cm="1">
        <f t="array" ref="AF4147">_xlfn.XLOOKUP(Orders_C[[#This Row],[Store_ID]],Stores_c[[#All],[Store_ID]],Stores_c[[#All],[Manager_Name]])</f>
        <v>Tiffany Gomez</v>
      </c>
      <c r="AG4147" t="str" cm="1">
        <f t="array" ref="AG4147">_xlfn.XLOOKUP(Orders_C[[#This Row],[Store_ID]],Stores_c[[#All],[Store_ID]],Stores_c[[#All],[Store_Type]])</f>
        <v>Street</v>
      </c>
    </row>
    <row r="4148" spans="1:33" x14ac:dyDescent="0.25">
      <c r="A4148">
        <v>8265</v>
      </c>
      <c r="B4148" s="1">
        <v>46020</v>
      </c>
      <c r="C4148" s="2">
        <v>0.36499999999999999</v>
      </c>
      <c r="D4148">
        <v>1354</v>
      </c>
      <c r="E4148">
        <v>203</v>
      </c>
      <c r="F4148">
        <v>530</v>
      </c>
      <c r="G4148">
        <v>318</v>
      </c>
      <c r="H4148">
        <v>3</v>
      </c>
      <c r="I4148">
        <v>421</v>
      </c>
      <c r="J4148">
        <v>0</v>
      </c>
      <c r="K4148">
        <v>21.05</v>
      </c>
      <c r="L4148">
        <v>1284.05</v>
      </c>
      <c r="M4148" t="s">
        <v>18</v>
      </c>
      <c r="N4148" t="s">
        <v>22</v>
      </c>
      <c r="O4148">
        <v>47</v>
      </c>
      <c r="P4148">
        <v>1</v>
      </c>
      <c r="Q4148" t="s">
        <v>2288</v>
      </c>
      <c r="R4148">
        <v>510</v>
      </c>
      <c r="S4148" s="3">
        <v>0</v>
      </c>
      <c r="T4148" s="6">
        <v>526.25</v>
      </c>
      <c r="U4148" t="s">
        <v>6328</v>
      </c>
      <c r="V4148">
        <v>2025</v>
      </c>
      <c r="W4148" t="s">
        <v>6331</v>
      </c>
      <c r="X4148" t="str">
        <f>_xlfn.XLOOKUP(Orders_C[[#This Row],[Product_ID]],Products_C[Product_ID],Products_C[Product_Name])</f>
        <v>Pepsi</v>
      </c>
      <c r="Y4148" t="str">
        <f>_xlfn.XLOOKUP(Orders_C[[#This Row],[Product_ID]],Products_C[Product_ID],Products_C[Category])</f>
        <v>Burger</v>
      </c>
      <c r="Z4148" t="str">
        <f>_xlfn.XLOOKUP(Orders_C[[#This Row],[Store_ID]],Stores_c[Store_ID],Stores_c[City])</f>
        <v>Lake Williammouth</v>
      </c>
      <c r="AA4148" t="str">
        <f>_xlfn.XLOOKUP(Orders_C[[#This Row],[Customer_ID]],Customers_c[Customer_ID],Customers_c[Customer_Name])</f>
        <v>Bradley Curry</v>
      </c>
      <c r="AB4148" s="6">
        <f>Orders_C[[#This Row],[Quantity]]*Orders_C[[#This Row],[Unit_Price]]*(1-Orders_C[[#This Row],[Discount %]])+Orders_C[[#This Row],[Tax]]</f>
        <v>1284.05</v>
      </c>
      <c r="AC4148" s="9">
        <f>(Orders_C[[#This Row],[Unit_Price]]*Orders_C[[#This Row],[Quantity]])-Orders_C[[#This Row],[Discount]]+Orders_C[[#This Row],[Tax]]</f>
        <v>1284.05</v>
      </c>
      <c r="AD4148" t="str">
        <f>IF(COUNTIF(Orders_C[[#All],[Customer_ID]],Orders_C[[#This Row],[Customer_ID]])&gt;1,"Repeat","New")</f>
        <v>Repeat</v>
      </c>
      <c r="AE4148" t="str" cm="1">
        <f t="array" ref="AE4148">_xlfn.XLOOKUP(Orders_C[[#This Row],[Store_ID]],Stores_c[[#All],[Store_ID]],Stores_c[[#All],[City]])</f>
        <v>Lake Williammouth</v>
      </c>
      <c r="AF4148" t="str" cm="1">
        <f t="array" ref="AF4148">_xlfn.XLOOKUP(Orders_C[[#This Row],[Store_ID]],Stores_c[[#All],[Store_ID]],Stores_c[[#All],[Manager_Name]])</f>
        <v>Stephanie Dominguez</v>
      </c>
      <c r="AG4148" t="str" cm="1">
        <f t="array" ref="AG4148">_xlfn.XLOOKUP(Orders_C[[#This Row],[Store_ID]],Stores_c[[#All],[Store_ID]],Stores_c[[#All],[Store_Type]])</f>
        <v>Drive-Thru</v>
      </c>
    </row>
    <row r="4149" spans="1:33" x14ac:dyDescent="0.25">
      <c r="A4149">
        <v>9736</v>
      </c>
      <c r="B4149" s="1">
        <v>45807</v>
      </c>
      <c r="C4149" s="2">
        <v>0.75148148148148153</v>
      </c>
      <c r="D4149">
        <v>1170</v>
      </c>
      <c r="E4149">
        <v>219</v>
      </c>
      <c r="F4149">
        <v>523</v>
      </c>
      <c r="G4149">
        <v>306</v>
      </c>
      <c r="H4149">
        <v>3</v>
      </c>
      <c r="I4149">
        <v>425</v>
      </c>
      <c r="J4149">
        <v>5</v>
      </c>
      <c r="K4149">
        <v>21.25</v>
      </c>
      <c r="L4149">
        <v>1291.25</v>
      </c>
      <c r="M4149" t="s">
        <v>19</v>
      </c>
      <c r="N4149" t="s">
        <v>23</v>
      </c>
      <c r="O4149">
        <v>14</v>
      </c>
      <c r="P4149">
        <v>5</v>
      </c>
      <c r="Q4149" t="s">
        <v>3759</v>
      </c>
      <c r="R4149">
        <v>502</v>
      </c>
      <c r="S4149" s="3">
        <v>0.05</v>
      </c>
      <c r="T4149" s="6">
        <v>526.25</v>
      </c>
      <c r="U4149" t="s">
        <v>6339</v>
      </c>
      <c r="V4149">
        <v>2025</v>
      </c>
      <c r="W4149" t="s">
        <v>6333</v>
      </c>
      <c r="X4149" t="str">
        <f>_xlfn.XLOOKUP(Orders_C[[#This Row],[Product_ID]],Products_C[Product_ID],Products_C[Product_Name])</f>
        <v>Veg Burger</v>
      </c>
      <c r="Y4149" t="str">
        <f>_xlfn.XLOOKUP(Orders_C[[#This Row],[Product_ID]],Products_C[Product_ID],Products_C[Category])</f>
        <v>Burger</v>
      </c>
      <c r="Z4149" t="str">
        <f>_xlfn.XLOOKUP(Orders_C[[#This Row],[Store_ID]],Stores_c[Store_ID],Stores_c[City])</f>
        <v>Lake David</v>
      </c>
      <c r="AA4149" t="str">
        <f>_xlfn.XLOOKUP(Orders_C[[#This Row],[Customer_ID]],Customers_c[Customer_ID],Customers_c[Customer_Name])</f>
        <v>Emily Price</v>
      </c>
      <c r="AB4149" s="6">
        <f>Orders_C[[#This Row],[Quantity]]*Orders_C[[#This Row],[Unit_Price]]*(1-Orders_C[[#This Row],[Discount %]])+Orders_C[[#This Row],[Tax]]</f>
        <v>1232.5</v>
      </c>
      <c r="AC4149" s="9">
        <f>(Orders_C[[#This Row],[Unit_Price]]*Orders_C[[#This Row],[Quantity]])-Orders_C[[#This Row],[Discount]]+Orders_C[[#This Row],[Tax]]</f>
        <v>1291.25</v>
      </c>
      <c r="AD4149" t="str">
        <f>IF(COUNTIF(Orders_C[[#All],[Customer_ID]],Orders_C[[#This Row],[Customer_ID]])&gt;1,"Repeat","New")</f>
        <v>Repeat</v>
      </c>
      <c r="AE4149" t="str" cm="1">
        <f t="array" ref="AE4149">_xlfn.XLOOKUP(Orders_C[[#This Row],[Store_ID]],Stores_c[[#All],[Store_ID]],Stores_c[[#All],[City]])</f>
        <v>Lake David</v>
      </c>
      <c r="AF4149" t="str" cm="1">
        <f t="array" ref="AF4149">_xlfn.XLOOKUP(Orders_C[[#This Row],[Store_ID]],Stores_c[[#All],[Store_ID]],Stores_c[[#All],[Manager_Name]])</f>
        <v>Joshua Hines</v>
      </c>
      <c r="AG4149" t="str" cm="1">
        <f t="array" ref="AG4149">_xlfn.XLOOKUP(Orders_C[[#This Row],[Store_ID]],Stores_c[[#All],[Store_ID]],Stores_c[[#All],[Store_Type]])</f>
        <v>Street</v>
      </c>
    </row>
    <row r="4150" spans="1:33" x14ac:dyDescent="0.25">
      <c r="A4150">
        <v>8642</v>
      </c>
      <c r="B4150" s="1">
        <v>46026</v>
      </c>
      <c r="C4150" s="2">
        <v>0.17398148148148149</v>
      </c>
      <c r="D4150">
        <v>1208</v>
      </c>
      <c r="E4150">
        <v>222</v>
      </c>
      <c r="F4150">
        <v>550</v>
      </c>
      <c r="G4150">
        <v>327</v>
      </c>
      <c r="H4150">
        <v>3</v>
      </c>
      <c r="I4150">
        <v>433</v>
      </c>
      <c r="J4150">
        <v>15</v>
      </c>
      <c r="K4150">
        <v>21.65</v>
      </c>
      <c r="L4150">
        <v>1305.6500000000001</v>
      </c>
      <c r="M4150" t="s">
        <v>20</v>
      </c>
      <c r="N4150" t="s">
        <v>22</v>
      </c>
      <c r="O4150">
        <v>58</v>
      </c>
      <c r="P4150">
        <v>3</v>
      </c>
      <c r="Q4150" t="s">
        <v>2665</v>
      </c>
      <c r="R4150">
        <v>503</v>
      </c>
      <c r="S4150" s="3">
        <v>0.15</v>
      </c>
      <c r="T4150" s="6">
        <v>526.25000000000011</v>
      </c>
      <c r="U4150" t="s">
        <v>6330</v>
      </c>
      <c r="V4150">
        <v>2026</v>
      </c>
      <c r="W4150" t="s">
        <v>6331</v>
      </c>
      <c r="X4150" t="str">
        <f>_xlfn.XLOOKUP(Orders_C[[#This Row],[Product_ID]],Products_C[Product_ID],Products_C[Product_Name])</f>
        <v>Wrap</v>
      </c>
      <c r="Y4150" t="str">
        <f>_xlfn.XLOOKUP(Orders_C[[#This Row],[Product_ID]],Products_C[Product_ID],Products_C[Category])</f>
        <v>Chicken</v>
      </c>
      <c r="Z4150" t="str">
        <f>_xlfn.XLOOKUP(Orders_C[[#This Row],[Store_ID]],Stores_c[Store_ID],Stores_c[City])</f>
        <v>New Steven</v>
      </c>
      <c r="AA4150" t="str">
        <f>_xlfn.XLOOKUP(Orders_C[[#This Row],[Customer_ID]],Customers_c[Customer_ID],Customers_c[Customer_Name])</f>
        <v>Brian Wright</v>
      </c>
      <c r="AB4150" s="6">
        <f>Orders_C[[#This Row],[Quantity]]*Orders_C[[#This Row],[Unit_Price]]*(1-Orders_C[[#This Row],[Discount %]])+Orders_C[[#This Row],[Tax]]</f>
        <v>1125.8</v>
      </c>
      <c r="AC4150" s="9">
        <f>(Orders_C[[#This Row],[Unit_Price]]*Orders_C[[#This Row],[Quantity]])-Orders_C[[#This Row],[Discount]]+Orders_C[[#This Row],[Tax]]</f>
        <v>1305.6500000000001</v>
      </c>
      <c r="AD4150" t="str">
        <f>IF(COUNTIF(Orders_C[[#All],[Customer_ID]],Orders_C[[#This Row],[Customer_ID]])&gt;1,"Repeat","New")</f>
        <v>Repeat</v>
      </c>
      <c r="AE4150" t="str" cm="1">
        <f t="array" ref="AE4150">_xlfn.XLOOKUP(Orders_C[[#This Row],[Store_ID]],Stores_c[[#All],[Store_ID]],Stores_c[[#All],[City]])</f>
        <v>New Steven</v>
      </c>
      <c r="AF4150" t="str" cm="1">
        <f t="array" ref="AF4150">_xlfn.XLOOKUP(Orders_C[[#This Row],[Store_ID]],Stores_c[[#All],[Store_ID]],Stores_c[[#All],[Manager_Name]])</f>
        <v>Terri Martinez</v>
      </c>
      <c r="AG4150" t="str" cm="1">
        <f t="array" ref="AG4150">_xlfn.XLOOKUP(Orders_C[[#This Row],[Store_ID]],Stores_c[[#All],[Store_ID]],Stores_c[[#All],[Store_Type]])</f>
        <v>Drive-Thru</v>
      </c>
    </row>
    <row r="4151" spans="1:33" x14ac:dyDescent="0.25">
      <c r="A4151">
        <v>10156</v>
      </c>
      <c r="B4151" s="1">
        <v>45868</v>
      </c>
      <c r="C4151" s="2">
        <v>0.13968749999999999</v>
      </c>
      <c r="D4151">
        <v>1782</v>
      </c>
      <c r="E4151">
        <v>215</v>
      </c>
      <c r="F4151">
        <v>518</v>
      </c>
      <c r="G4151">
        <v>328</v>
      </c>
      <c r="H4151">
        <v>3</v>
      </c>
      <c r="I4151">
        <v>433</v>
      </c>
      <c r="J4151">
        <v>15</v>
      </c>
      <c r="K4151">
        <v>21.65</v>
      </c>
      <c r="L4151">
        <v>1305.6500000000001</v>
      </c>
      <c r="M4151" t="s">
        <v>19</v>
      </c>
      <c r="N4151" t="s">
        <v>22</v>
      </c>
      <c r="O4151">
        <v>16</v>
      </c>
      <c r="P4151">
        <v>3</v>
      </c>
      <c r="Q4151" t="s">
        <v>4179</v>
      </c>
      <c r="R4151">
        <v>507</v>
      </c>
      <c r="S4151" s="3">
        <v>0.15</v>
      </c>
      <c r="T4151" s="6">
        <v>526.25000000000011</v>
      </c>
      <c r="U4151" t="s">
        <v>6341</v>
      </c>
      <c r="V4151">
        <v>2025</v>
      </c>
      <c r="W4151" t="s">
        <v>6333</v>
      </c>
      <c r="X4151" t="str">
        <f>_xlfn.XLOOKUP(Orders_C[[#This Row],[Product_ID]],Products_C[Product_ID],Products_C[Product_Name])</f>
        <v>Rice Bowl</v>
      </c>
      <c r="Y4151" t="str">
        <f>_xlfn.XLOOKUP(Orders_C[[#This Row],[Product_ID]],Products_C[Product_ID],Products_C[Category])</f>
        <v>Burger</v>
      </c>
      <c r="Z4151" t="str">
        <f>_xlfn.XLOOKUP(Orders_C[[#This Row],[Store_ID]],Stores_c[Store_ID],Stores_c[City])</f>
        <v>Sallyburgh</v>
      </c>
      <c r="AA4151" t="str">
        <f>_xlfn.XLOOKUP(Orders_C[[#This Row],[Customer_ID]],Customers_c[Customer_ID],Customers_c[Customer_Name])</f>
        <v>Kelsey Mendoza</v>
      </c>
      <c r="AB4151" s="6">
        <f>Orders_C[[#This Row],[Quantity]]*Orders_C[[#This Row],[Unit_Price]]*(1-Orders_C[[#This Row],[Discount %]])+Orders_C[[#This Row],[Tax]]</f>
        <v>1125.8</v>
      </c>
      <c r="AC4151" s="9">
        <f>(Orders_C[[#This Row],[Unit_Price]]*Orders_C[[#This Row],[Quantity]])-Orders_C[[#This Row],[Discount]]+Orders_C[[#This Row],[Tax]]</f>
        <v>1305.6500000000001</v>
      </c>
      <c r="AD4151" t="str">
        <f>IF(COUNTIF(Orders_C[[#All],[Customer_ID]],Orders_C[[#This Row],[Customer_ID]])&gt;1,"Repeat","New")</f>
        <v>Repeat</v>
      </c>
      <c r="AE4151" t="str" cm="1">
        <f t="array" ref="AE4151">_xlfn.XLOOKUP(Orders_C[[#This Row],[Store_ID]],Stores_c[[#All],[Store_ID]],Stores_c[[#All],[City]])</f>
        <v>Sallyburgh</v>
      </c>
      <c r="AF4151" t="str" cm="1">
        <f t="array" ref="AF4151">_xlfn.XLOOKUP(Orders_C[[#This Row],[Store_ID]],Stores_c[[#All],[Store_ID]],Stores_c[[#All],[Manager_Name]])</f>
        <v>Benjamin Mccoy</v>
      </c>
      <c r="AG4151" t="str" cm="1">
        <f t="array" ref="AG4151">_xlfn.XLOOKUP(Orders_C[[#This Row],[Store_ID]],Stores_c[[#All],[Store_ID]],Stores_c[[#All],[Store_Type]])</f>
        <v>Drive-Thru</v>
      </c>
    </row>
    <row r="4152" spans="1:33" x14ac:dyDescent="0.25">
      <c r="A4152">
        <v>8922</v>
      </c>
      <c r="B4152" s="1">
        <v>45895</v>
      </c>
      <c r="C4152" s="2">
        <v>0.43737268518518518</v>
      </c>
      <c r="D4152">
        <v>1725</v>
      </c>
      <c r="E4152">
        <v>202</v>
      </c>
      <c r="F4152">
        <v>465</v>
      </c>
      <c r="G4152">
        <v>310</v>
      </c>
      <c r="H4152">
        <v>4</v>
      </c>
      <c r="I4152">
        <v>322</v>
      </c>
      <c r="J4152">
        <v>5</v>
      </c>
      <c r="K4152">
        <v>16.100000000000001</v>
      </c>
      <c r="L4152">
        <v>1299.0999999999999</v>
      </c>
      <c r="M4152" t="s">
        <v>19</v>
      </c>
      <c r="N4152" t="s">
        <v>23</v>
      </c>
      <c r="O4152">
        <v>58</v>
      </c>
      <c r="P4152">
        <v>5</v>
      </c>
      <c r="Q4152" t="s">
        <v>2945</v>
      </c>
      <c r="R4152">
        <v>503</v>
      </c>
      <c r="S4152" s="3">
        <v>0.05</v>
      </c>
      <c r="T4152" s="6">
        <v>526.29999999999995</v>
      </c>
      <c r="U4152" t="s">
        <v>6342</v>
      </c>
      <c r="V4152">
        <v>2025</v>
      </c>
      <c r="W4152" t="s">
        <v>6331</v>
      </c>
      <c r="X4152" t="str">
        <f>_xlfn.XLOOKUP(Orders_C[[#This Row],[Product_ID]],Products_C[Product_ID],Products_C[Product_Name])</f>
        <v>Chicken Bucket</v>
      </c>
      <c r="Y4152" t="str">
        <f>_xlfn.XLOOKUP(Orders_C[[#This Row],[Product_ID]],Products_C[Product_ID],Products_C[Category])</f>
        <v>Chicken</v>
      </c>
      <c r="Z4152" t="str">
        <f>_xlfn.XLOOKUP(Orders_C[[#This Row],[Store_ID]],Stores_c[Store_ID],Stores_c[City])</f>
        <v>Rebekahside</v>
      </c>
      <c r="AA4152" t="str">
        <f>_xlfn.XLOOKUP(Orders_C[[#This Row],[Customer_ID]],Customers_c[Customer_ID],Customers_c[Customer_Name])</f>
        <v>Johnathan Owens</v>
      </c>
      <c r="AB4152" s="6">
        <f>Orders_C[[#This Row],[Quantity]]*Orders_C[[#This Row],[Unit_Price]]*(1-Orders_C[[#This Row],[Discount %]])+Orders_C[[#This Row],[Tax]]</f>
        <v>1239.6999999999998</v>
      </c>
      <c r="AC4152" s="9">
        <f>(Orders_C[[#This Row],[Unit_Price]]*Orders_C[[#This Row],[Quantity]])-Orders_C[[#This Row],[Discount]]+Orders_C[[#This Row],[Tax]]</f>
        <v>1299.0999999999999</v>
      </c>
      <c r="AD4152" t="str">
        <f>IF(COUNTIF(Orders_C[[#All],[Customer_ID]],Orders_C[[#This Row],[Customer_ID]])&gt;1,"Repeat","New")</f>
        <v>Repeat</v>
      </c>
      <c r="AE4152" t="str" cm="1">
        <f t="array" ref="AE4152">_xlfn.XLOOKUP(Orders_C[[#This Row],[Store_ID]],Stores_c[[#All],[Store_ID]],Stores_c[[#All],[City]])</f>
        <v>Rebekahside</v>
      </c>
      <c r="AF4152" t="str" cm="1">
        <f t="array" ref="AF4152">_xlfn.XLOOKUP(Orders_C[[#This Row],[Store_ID]],Stores_c[[#All],[Store_ID]],Stores_c[[#All],[Manager_Name]])</f>
        <v>Mark Ray</v>
      </c>
      <c r="AG4152" t="str" cm="1">
        <f t="array" ref="AG4152">_xlfn.XLOOKUP(Orders_C[[#This Row],[Store_ID]],Stores_c[[#All],[Store_ID]],Stores_c[[#All],[Store_Type]])</f>
        <v>Drive-Thru</v>
      </c>
    </row>
    <row r="4153" spans="1:33" x14ac:dyDescent="0.25">
      <c r="A4153">
        <v>9170</v>
      </c>
      <c r="B4153" s="1">
        <v>45706</v>
      </c>
      <c r="C4153" s="2">
        <v>0.40510416666666665</v>
      </c>
      <c r="D4153">
        <v>1868</v>
      </c>
      <c r="E4153">
        <v>221</v>
      </c>
      <c r="F4153">
        <v>438</v>
      </c>
      <c r="G4153">
        <v>334</v>
      </c>
      <c r="H4153">
        <v>4</v>
      </c>
      <c r="I4153">
        <v>319</v>
      </c>
      <c r="J4153">
        <v>0</v>
      </c>
      <c r="K4153">
        <v>15.95</v>
      </c>
      <c r="L4153">
        <v>1291.95</v>
      </c>
      <c r="M4153" t="s">
        <v>20</v>
      </c>
      <c r="N4153" t="s">
        <v>22</v>
      </c>
      <c r="O4153">
        <v>50</v>
      </c>
      <c r="P4153">
        <v>2</v>
      </c>
      <c r="Q4153" t="s">
        <v>3193</v>
      </c>
      <c r="R4153">
        <v>508</v>
      </c>
      <c r="S4153" s="3">
        <v>0</v>
      </c>
      <c r="T4153" s="6">
        <v>526.35</v>
      </c>
      <c r="U4153" t="s">
        <v>6338</v>
      </c>
      <c r="V4153">
        <v>2025</v>
      </c>
      <c r="W4153" t="s">
        <v>6331</v>
      </c>
      <c r="X4153" t="str">
        <f>_xlfn.XLOOKUP(Orders_C[[#This Row],[Product_ID]],Products_C[Product_ID],Products_C[Product_Name])</f>
        <v>Krushers</v>
      </c>
      <c r="Y4153" t="str">
        <f>_xlfn.XLOOKUP(Orders_C[[#This Row],[Product_ID]],Products_C[Product_ID],Products_C[Category])</f>
        <v>Dessert</v>
      </c>
      <c r="Z4153" t="str">
        <f>_xlfn.XLOOKUP(Orders_C[[#This Row],[Store_ID]],Stores_c[Store_ID],Stores_c[City])</f>
        <v>Port Barbarabury</v>
      </c>
      <c r="AA4153" t="str">
        <f>_xlfn.XLOOKUP(Orders_C[[#This Row],[Customer_ID]],Customers_c[Customer_ID],Customers_c[Customer_Name])</f>
        <v>Seth Wood</v>
      </c>
      <c r="AB4153" s="6">
        <f>Orders_C[[#This Row],[Quantity]]*Orders_C[[#This Row],[Unit_Price]]*(1-Orders_C[[#This Row],[Discount %]])+Orders_C[[#This Row],[Tax]]</f>
        <v>1291.95</v>
      </c>
      <c r="AC4153" s="9">
        <f>(Orders_C[[#This Row],[Unit_Price]]*Orders_C[[#This Row],[Quantity]])-Orders_C[[#This Row],[Discount]]+Orders_C[[#This Row],[Tax]]</f>
        <v>1291.95</v>
      </c>
      <c r="AD4153" t="str">
        <f>IF(COUNTIF(Orders_C[[#All],[Customer_ID]],Orders_C[[#This Row],[Customer_ID]])&gt;1,"Repeat","New")</f>
        <v>Repeat</v>
      </c>
      <c r="AE4153" t="str" cm="1">
        <f t="array" ref="AE4153">_xlfn.XLOOKUP(Orders_C[[#This Row],[Store_ID]],Stores_c[[#All],[Store_ID]],Stores_c[[#All],[City]])</f>
        <v>Port Barbarabury</v>
      </c>
      <c r="AF4153" t="str" cm="1">
        <f t="array" ref="AF4153">_xlfn.XLOOKUP(Orders_C[[#This Row],[Store_ID]],Stores_c[[#All],[Store_ID]],Stores_c[[#All],[Manager_Name]])</f>
        <v>Edward Nguyen</v>
      </c>
      <c r="AG4153" t="str" cm="1">
        <f t="array" ref="AG4153">_xlfn.XLOOKUP(Orders_C[[#This Row],[Store_ID]],Stores_c[[#All],[Store_ID]],Stores_c[[#All],[Store_Type]])</f>
        <v>Street</v>
      </c>
    </row>
    <row r="4154" spans="1:33" x14ac:dyDescent="0.25">
      <c r="A4154">
        <v>8541</v>
      </c>
      <c r="B4154" s="1">
        <v>46002</v>
      </c>
      <c r="C4154" s="2">
        <v>0.33921296296296294</v>
      </c>
      <c r="D4154">
        <v>1418</v>
      </c>
      <c r="E4154">
        <v>213</v>
      </c>
      <c r="F4154">
        <v>538</v>
      </c>
      <c r="G4154">
        <v>323</v>
      </c>
      <c r="H4154">
        <v>3</v>
      </c>
      <c r="I4154">
        <v>426</v>
      </c>
      <c r="J4154">
        <v>5</v>
      </c>
      <c r="K4154">
        <v>21.3</v>
      </c>
      <c r="L4154">
        <v>1294.3</v>
      </c>
      <c r="M4154" t="s">
        <v>19</v>
      </c>
      <c r="N4154" t="s">
        <v>21</v>
      </c>
      <c r="O4154">
        <v>31</v>
      </c>
      <c r="P4154">
        <v>5</v>
      </c>
      <c r="Q4154" t="s">
        <v>2564</v>
      </c>
      <c r="R4154">
        <v>510</v>
      </c>
      <c r="S4154" s="3">
        <v>0.05</v>
      </c>
      <c r="T4154" s="6">
        <v>527.5</v>
      </c>
      <c r="U4154" t="s">
        <v>6328</v>
      </c>
      <c r="V4154">
        <v>2025</v>
      </c>
      <c r="W4154" t="s">
        <v>6329</v>
      </c>
      <c r="X4154" t="str">
        <f>_xlfn.XLOOKUP(Orders_C[[#This Row],[Product_ID]],Products_C[Product_ID],Products_C[Product_Name])</f>
        <v>Rice Bowl</v>
      </c>
      <c r="Y4154" t="str">
        <f>_xlfn.XLOOKUP(Orders_C[[#This Row],[Product_ID]],Products_C[Product_ID],Products_C[Category])</f>
        <v>Beverage</v>
      </c>
      <c r="Z4154" t="str">
        <f>_xlfn.XLOOKUP(Orders_C[[#This Row],[Store_ID]],Stores_c[Store_ID],Stores_c[City])</f>
        <v>Lake Kristashire</v>
      </c>
      <c r="AA4154" t="str">
        <f>_xlfn.XLOOKUP(Orders_C[[#This Row],[Customer_ID]],Customers_c[Customer_ID],Customers_c[Customer_Name])</f>
        <v>James Price</v>
      </c>
      <c r="AB4154" s="6">
        <f>Orders_C[[#This Row],[Quantity]]*Orders_C[[#This Row],[Unit_Price]]*(1-Orders_C[[#This Row],[Discount %]])+Orders_C[[#This Row],[Tax]]</f>
        <v>1235.3999999999999</v>
      </c>
      <c r="AC4154" s="9">
        <f>(Orders_C[[#This Row],[Unit_Price]]*Orders_C[[#This Row],[Quantity]])-Orders_C[[#This Row],[Discount]]+Orders_C[[#This Row],[Tax]]</f>
        <v>1294.3</v>
      </c>
      <c r="AD4154" t="str">
        <f>IF(COUNTIF(Orders_C[[#All],[Customer_ID]],Orders_C[[#This Row],[Customer_ID]])&gt;1,"Repeat","New")</f>
        <v>Repeat</v>
      </c>
      <c r="AE4154" t="str" cm="1">
        <f t="array" ref="AE4154">_xlfn.XLOOKUP(Orders_C[[#This Row],[Store_ID]],Stores_c[[#All],[Store_ID]],Stores_c[[#All],[City]])</f>
        <v>Lake Kristashire</v>
      </c>
      <c r="AF4154" t="str" cm="1">
        <f t="array" ref="AF4154">_xlfn.XLOOKUP(Orders_C[[#This Row],[Store_ID]],Stores_c[[#All],[Store_ID]],Stores_c[[#All],[Manager_Name]])</f>
        <v>Andrea Daugherty</v>
      </c>
      <c r="AG4154" t="str" cm="1">
        <f t="array" ref="AG4154">_xlfn.XLOOKUP(Orders_C[[#This Row],[Store_ID]],Stores_c[[#All],[Store_ID]],Stores_c[[#All],[Store_Type]])</f>
        <v>Mall</v>
      </c>
    </row>
    <row r="4155" spans="1:33" x14ac:dyDescent="0.25">
      <c r="A4155">
        <v>6061</v>
      </c>
      <c r="B4155" s="1">
        <v>45890</v>
      </c>
      <c r="C4155" s="2">
        <v>0.97526620370370365</v>
      </c>
      <c r="D4155">
        <v>1792</v>
      </c>
      <c r="E4155">
        <v>207</v>
      </c>
      <c r="F4155">
        <v>493</v>
      </c>
      <c r="G4155">
        <v>301</v>
      </c>
      <c r="H4155">
        <v>3</v>
      </c>
      <c r="I4155">
        <v>434</v>
      </c>
      <c r="J4155">
        <v>15</v>
      </c>
      <c r="K4155">
        <v>21.7</v>
      </c>
      <c r="L4155">
        <v>1308.7</v>
      </c>
      <c r="M4155" t="s">
        <v>20</v>
      </c>
      <c r="N4155" t="s">
        <v>22</v>
      </c>
      <c r="O4155">
        <v>45</v>
      </c>
      <c r="P4155">
        <v>2</v>
      </c>
      <c r="Q4155" t="s">
        <v>84</v>
      </c>
      <c r="R4155">
        <v>510</v>
      </c>
      <c r="S4155" s="3">
        <v>0.15</v>
      </c>
      <c r="T4155" s="6">
        <v>527.50000000000011</v>
      </c>
      <c r="U4155" t="s">
        <v>6342</v>
      </c>
      <c r="V4155">
        <v>2025</v>
      </c>
      <c r="W4155" t="s">
        <v>6331</v>
      </c>
      <c r="X4155" t="str">
        <f>_xlfn.XLOOKUP(Orders_C[[#This Row],[Product_ID]],Products_C[Product_ID],Products_C[Product_Name])</f>
        <v>Krushers</v>
      </c>
      <c r="Y4155" t="str">
        <f>_xlfn.XLOOKUP(Orders_C[[#This Row],[Product_ID]],Products_C[Product_ID],Products_C[Category])</f>
        <v>Burger</v>
      </c>
      <c r="Z4155" t="str">
        <f>_xlfn.XLOOKUP(Orders_C[[#This Row],[Store_ID]],Stores_c[Store_ID],Stores_c[City])</f>
        <v>Christineton</v>
      </c>
      <c r="AA4155" t="str">
        <f>_xlfn.XLOOKUP(Orders_C[[#This Row],[Customer_ID]],Customers_c[Customer_ID],Customers_c[Customer_Name])</f>
        <v>Erika Wagner</v>
      </c>
      <c r="AB4155" s="6">
        <f>Orders_C[[#This Row],[Quantity]]*Orders_C[[#This Row],[Unit_Price]]*(1-Orders_C[[#This Row],[Discount %]])+Orders_C[[#This Row],[Tax]]</f>
        <v>1128.4000000000001</v>
      </c>
      <c r="AC4155" s="9">
        <f>(Orders_C[[#This Row],[Unit_Price]]*Orders_C[[#This Row],[Quantity]])-Orders_C[[#This Row],[Discount]]+Orders_C[[#This Row],[Tax]]</f>
        <v>1308.7</v>
      </c>
      <c r="AD4155" t="str">
        <f>IF(COUNTIF(Orders_C[[#All],[Customer_ID]],Orders_C[[#This Row],[Customer_ID]])&gt;1,"Repeat","New")</f>
        <v>Repeat</v>
      </c>
      <c r="AE4155" t="str" cm="1">
        <f t="array" ref="AE4155">_xlfn.XLOOKUP(Orders_C[[#This Row],[Store_ID]],Stores_c[[#All],[Store_ID]],Stores_c[[#All],[City]])</f>
        <v>Christineton</v>
      </c>
      <c r="AF4155" t="str" cm="1">
        <f t="array" ref="AF4155">_xlfn.XLOOKUP(Orders_C[[#This Row],[Store_ID]],Stores_c[[#All],[Store_ID]],Stores_c[[#All],[Manager_Name]])</f>
        <v>Dr. William Hubbard MD</v>
      </c>
      <c r="AG4155" t="str" cm="1">
        <f t="array" ref="AG4155">_xlfn.XLOOKUP(Orders_C[[#This Row],[Store_ID]],Stores_c[[#All],[Store_ID]],Stores_c[[#All],[Store_Type]])</f>
        <v>Street</v>
      </c>
    </row>
    <row r="4156" spans="1:33" x14ac:dyDescent="0.25">
      <c r="A4156">
        <v>7801</v>
      </c>
      <c r="B4156" s="1">
        <v>45860</v>
      </c>
      <c r="C4156" s="2">
        <v>0.95197916666666671</v>
      </c>
      <c r="D4156">
        <v>1669</v>
      </c>
      <c r="E4156">
        <v>222</v>
      </c>
      <c r="F4156">
        <v>487</v>
      </c>
      <c r="G4156">
        <v>331</v>
      </c>
      <c r="H4156">
        <v>4</v>
      </c>
      <c r="I4156">
        <v>329</v>
      </c>
      <c r="J4156">
        <v>15</v>
      </c>
      <c r="K4156">
        <v>16.45</v>
      </c>
      <c r="L4156">
        <v>1317.45</v>
      </c>
      <c r="M4156" t="s">
        <v>18</v>
      </c>
      <c r="N4156" t="s">
        <v>22</v>
      </c>
      <c r="O4156">
        <v>22</v>
      </c>
      <c r="P4156">
        <v>1</v>
      </c>
      <c r="Q4156" t="s">
        <v>1824</v>
      </c>
      <c r="R4156">
        <v>504</v>
      </c>
      <c r="S4156" s="3">
        <v>0.15</v>
      </c>
      <c r="T4156" s="6">
        <v>527.85</v>
      </c>
      <c r="U4156" t="s">
        <v>6341</v>
      </c>
      <c r="V4156">
        <v>2025</v>
      </c>
      <c r="W4156" t="s">
        <v>6329</v>
      </c>
      <c r="X4156" t="str">
        <f>_xlfn.XLOOKUP(Orders_C[[#This Row],[Product_ID]],Products_C[Product_ID],Products_C[Product_Name])</f>
        <v>Chicken Bucket</v>
      </c>
      <c r="Y4156" t="str">
        <f>_xlfn.XLOOKUP(Orders_C[[#This Row],[Product_ID]],Products_C[Product_ID],Products_C[Category])</f>
        <v>Beverage</v>
      </c>
      <c r="Z4156" t="str">
        <f>_xlfn.XLOOKUP(Orders_C[[#This Row],[Store_ID]],Stores_c[Store_ID],Stores_c[City])</f>
        <v>New Steven</v>
      </c>
      <c r="AA4156" t="str">
        <f>_xlfn.XLOOKUP(Orders_C[[#This Row],[Customer_ID]],Customers_c[Customer_ID],Customers_c[Customer_Name])</f>
        <v>Casey Miller</v>
      </c>
      <c r="AB4156" s="6">
        <f>Orders_C[[#This Row],[Quantity]]*Orders_C[[#This Row],[Unit_Price]]*(1-Orders_C[[#This Row],[Discount %]])+Orders_C[[#This Row],[Tax]]</f>
        <v>1135.05</v>
      </c>
      <c r="AC4156" s="9">
        <f>(Orders_C[[#This Row],[Unit_Price]]*Orders_C[[#This Row],[Quantity]])-Orders_C[[#This Row],[Discount]]+Orders_C[[#This Row],[Tax]]</f>
        <v>1317.45</v>
      </c>
      <c r="AD4156" t="str">
        <f>IF(COUNTIF(Orders_C[[#All],[Customer_ID]],Orders_C[[#This Row],[Customer_ID]])&gt;1,"Repeat","New")</f>
        <v>Repeat</v>
      </c>
      <c r="AE4156" t="str" cm="1">
        <f t="array" ref="AE4156">_xlfn.XLOOKUP(Orders_C[[#This Row],[Store_ID]],Stores_c[[#All],[Store_ID]],Stores_c[[#All],[City]])</f>
        <v>New Steven</v>
      </c>
      <c r="AF4156" t="str" cm="1">
        <f t="array" ref="AF4156">_xlfn.XLOOKUP(Orders_C[[#This Row],[Store_ID]],Stores_c[[#All],[Store_ID]],Stores_c[[#All],[Manager_Name]])</f>
        <v>Terri Martinez</v>
      </c>
      <c r="AG4156" t="str" cm="1">
        <f t="array" ref="AG4156">_xlfn.XLOOKUP(Orders_C[[#This Row],[Store_ID]],Stores_c[[#All],[Store_ID]],Stores_c[[#All],[Store_Type]])</f>
        <v>Drive-Thru</v>
      </c>
    </row>
    <row r="4157" spans="1:33" x14ac:dyDescent="0.25">
      <c r="A4157">
        <v>8747</v>
      </c>
      <c r="B4157" s="1">
        <v>45701</v>
      </c>
      <c r="C4157" s="2">
        <v>0.7424884259259259</v>
      </c>
      <c r="D4157">
        <v>1860</v>
      </c>
      <c r="E4157">
        <v>217</v>
      </c>
      <c r="F4157">
        <v>437</v>
      </c>
      <c r="G4157">
        <v>313</v>
      </c>
      <c r="H4157">
        <v>4</v>
      </c>
      <c r="I4157">
        <v>329</v>
      </c>
      <c r="J4157">
        <v>15</v>
      </c>
      <c r="K4157">
        <v>16.45</v>
      </c>
      <c r="L4157">
        <v>1317.45</v>
      </c>
      <c r="M4157" t="s">
        <v>18</v>
      </c>
      <c r="N4157" t="s">
        <v>23</v>
      </c>
      <c r="O4157">
        <v>10</v>
      </c>
      <c r="P4157">
        <v>5</v>
      </c>
      <c r="Q4157" t="s">
        <v>2770</v>
      </c>
      <c r="R4157">
        <v>509</v>
      </c>
      <c r="S4157" s="3">
        <v>0.15</v>
      </c>
      <c r="T4157" s="6">
        <v>527.85</v>
      </c>
      <c r="U4157" t="s">
        <v>6338</v>
      </c>
      <c r="V4157">
        <v>2025</v>
      </c>
      <c r="W4157" t="s">
        <v>6333</v>
      </c>
      <c r="X4157" t="str">
        <f>_xlfn.XLOOKUP(Orders_C[[#This Row],[Product_ID]],Products_C[Product_ID],Products_C[Product_Name])</f>
        <v>Rice Bowl</v>
      </c>
      <c r="Y4157" t="str">
        <f>_xlfn.XLOOKUP(Orders_C[[#This Row],[Product_ID]],Products_C[Product_ID],Products_C[Category])</f>
        <v>Beverage</v>
      </c>
      <c r="Z4157" t="str">
        <f>_xlfn.XLOOKUP(Orders_C[[#This Row],[Store_ID]],Stores_c[Store_ID],Stores_c[City])</f>
        <v>West Rebecca</v>
      </c>
      <c r="AA4157" t="str">
        <f>_xlfn.XLOOKUP(Orders_C[[#This Row],[Customer_ID]],Customers_c[Customer_ID],Customers_c[Customer_Name])</f>
        <v>Jennifer Miller</v>
      </c>
      <c r="AB4157" s="6">
        <f>Orders_C[[#This Row],[Quantity]]*Orders_C[[#This Row],[Unit_Price]]*(1-Orders_C[[#This Row],[Discount %]])+Orders_C[[#This Row],[Tax]]</f>
        <v>1135.05</v>
      </c>
      <c r="AC4157" s="9">
        <f>(Orders_C[[#This Row],[Unit_Price]]*Orders_C[[#This Row],[Quantity]])-Orders_C[[#This Row],[Discount]]+Orders_C[[#This Row],[Tax]]</f>
        <v>1317.45</v>
      </c>
      <c r="AD4157" t="str">
        <f>IF(COUNTIF(Orders_C[[#All],[Customer_ID]],Orders_C[[#This Row],[Customer_ID]])&gt;1,"Repeat","New")</f>
        <v>Repeat</v>
      </c>
      <c r="AE4157" t="str" cm="1">
        <f t="array" ref="AE4157">_xlfn.XLOOKUP(Orders_C[[#This Row],[Store_ID]],Stores_c[[#All],[Store_ID]],Stores_c[[#All],[City]])</f>
        <v>West Rebecca</v>
      </c>
      <c r="AF4157" t="str" cm="1">
        <f t="array" ref="AF4157">_xlfn.XLOOKUP(Orders_C[[#This Row],[Store_ID]],Stores_c[[#All],[Store_ID]],Stores_c[[#All],[Manager_Name]])</f>
        <v>Albert Smith</v>
      </c>
      <c r="AG4157" t="str" cm="1">
        <f t="array" ref="AG4157">_xlfn.XLOOKUP(Orders_C[[#This Row],[Store_ID]],Stores_c[[#All],[Store_ID]],Stores_c[[#All],[Store_Type]])</f>
        <v>Mall</v>
      </c>
    </row>
    <row r="4158" spans="1:33" x14ac:dyDescent="0.25">
      <c r="A4158">
        <v>10007</v>
      </c>
      <c r="B4158" s="1">
        <v>45956</v>
      </c>
      <c r="C4158" s="2">
        <v>0.5697916666666667</v>
      </c>
      <c r="D4158">
        <v>1014</v>
      </c>
      <c r="E4158">
        <v>207</v>
      </c>
      <c r="F4158">
        <v>485</v>
      </c>
      <c r="G4158">
        <v>326</v>
      </c>
      <c r="H4158">
        <v>4</v>
      </c>
      <c r="I4158">
        <v>329</v>
      </c>
      <c r="J4158">
        <v>15</v>
      </c>
      <c r="K4158">
        <v>16.45</v>
      </c>
      <c r="L4158">
        <v>1317.45</v>
      </c>
      <c r="M4158" t="s">
        <v>20</v>
      </c>
      <c r="N4158" t="s">
        <v>22</v>
      </c>
      <c r="O4158">
        <v>12</v>
      </c>
      <c r="P4158">
        <v>2</v>
      </c>
      <c r="Q4158" t="s">
        <v>4030</v>
      </c>
      <c r="R4158">
        <v>501</v>
      </c>
      <c r="S4158" s="3">
        <v>0.15</v>
      </c>
      <c r="T4158" s="6">
        <v>527.85</v>
      </c>
      <c r="U4158" t="s">
        <v>6332</v>
      </c>
      <c r="V4158">
        <v>2025</v>
      </c>
      <c r="W4158" t="s">
        <v>6333</v>
      </c>
      <c r="X4158" t="str">
        <f>_xlfn.XLOOKUP(Orders_C[[#This Row],[Product_ID]],Products_C[Product_ID],Products_C[Product_Name])</f>
        <v>Rice Bowl</v>
      </c>
      <c r="Y4158" t="str">
        <f>_xlfn.XLOOKUP(Orders_C[[#This Row],[Product_ID]],Products_C[Product_ID],Products_C[Category])</f>
        <v>Burger</v>
      </c>
      <c r="Z4158" t="str">
        <f>_xlfn.XLOOKUP(Orders_C[[#This Row],[Store_ID]],Stores_c[Store_ID],Stores_c[City])</f>
        <v>Christineton</v>
      </c>
      <c r="AA4158" t="str">
        <f>_xlfn.XLOOKUP(Orders_C[[#This Row],[Customer_ID]],Customers_c[Customer_ID],Customers_c[Customer_Name])</f>
        <v>Linda Edwards</v>
      </c>
      <c r="AB4158" s="6">
        <f>Orders_C[[#This Row],[Quantity]]*Orders_C[[#This Row],[Unit_Price]]*(1-Orders_C[[#This Row],[Discount %]])+Orders_C[[#This Row],[Tax]]</f>
        <v>1135.05</v>
      </c>
      <c r="AC4158" s="9">
        <f>(Orders_C[[#This Row],[Unit_Price]]*Orders_C[[#This Row],[Quantity]])-Orders_C[[#This Row],[Discount]]+Orders_C[[#This Row],[Tax]]</f>
        <v>1317.45</v>
      </c>
      <c r="AD4158" t="str">
        <f>IF(COUNTIF(Orders_C[[#All],[Customer_ID]],Orders_C[[#This Row],[Customer_ID]])&gt;1,"Repeat","New")</f>
        <v>Repeat</v>
      </c>
      <c r="AE4158" t="str" cm="1">
        <f t="array" ref="AE4158">_xlfn.XLOOKUP(Orders_C[[#This Row],[Store_ID]],Stores_c[[#All],[Store_ID]],Stores_c[[#All],[City]])</f>
        <v>Christineton</v>
      </c>
      <c r="AF4158" t="str" cm="1">
        <f t="array" ref="AF4158">_xlfn.XLOOKUP(Orders_C[[#This Row],[Store_ID]],Stores_c[[#All],[Store_ID]],Stores_c[[#All],[Manager_Name]])</f>
        <v>Dr. William Hubbard MD</v>
      </c>
      <c r="AG4158" t="str" cm="1">
        <f t="array" ref="AG4158">_xlfn.XLOOKUP(Orders_C[[#This Row],[Store_ID]],Stores_c[[#All],[Store_ID]],Stores_c[[#All],[Store_Type]])</f>
        <v>Street</v>
      </c>
    </row>
    <row r="4159" spans="1:33" x14ac:dyDescent="0.25">
      <c r="A4159">
        <v>10283</v>
      </c>
      <c r="B4159" s="1">
        <v>45821</v>
      </c>
      <c r="C4159" s="2">
        <v>0.59006944444444442</v>
      </c>
      <c r="D4159">
        <v>1022</v>
      </c>
      <c r="E4159">
        <v>225</v>
      </c>
      <c r="F4159">
        <v>452</v>
      </c>
      <c r="G4159">
        <v>304</v>
      </c>
      <c r="H4159">
        <v>4</v>
      </c>
      <c r="I4159">
        <v>323</v>
      </c>
      <c r="J4159">
        <v>5</v>
      </c>
      <c r="K4159">
        <v>16.149999999999999</v>
      </c>
      <c r="L4159">
        <v>1303.1500000000001</v>
      </c>
      <c r="M4159" t="s">
        <v>20</v>
      </c>
      <c r="N4159" t="s">
        <v>23</v>
      </c>
      <c r="O4159">
        <v>36</v>
      </c>
      <c r="P4159">
        <v>1</v>
      </c>
      <c r="Q4159" t="s">
        <v>4306</v>
      </c>
      <c r="R4159">
        <v>510</v>
      </c>
      <c r="S4159" s="3">
        <v>0.05</v>
      </c>
      <c r="T4159" s="6">
        <v>527.95000000000016</v>
      </c>
      <c r="U4159" t="s">
        <v>6340</v>
      </c>
      <c r="V4159">
        <v>2025</v>
      </c>
      <c r="W4159" t="s">
        <v>6329</v>
      </c>
      <c r="X4159" t="str">
        <f>_xlfn.XLOOKUP(Orders_C[[#This Row],[Product_ID]],Products_C[Product_ID],Products_C[Product_Name])</f>
        <v>Veg Burger</v>
      </c>
      <c r="Y4159" t="str">
        <f>_xlfn.XLOOKUP(Orders_C[[#This Row],[Product_ID]],Products_C[Product_ID],Products_C[Category])</f>
        <v>Burger</v>
      </c>
      <c r="Z4159" t="str">
        <f>_xlfn.XLOOKUP(Orders_C[[#This Row],[Store_ID]],Stores_c[Store_ID],Stores_c[City])</f>
        <v>South Peter</v>
      </c>
      <c r="AA4159" t="str">
        <f>_xlfn.XLOOKUP(Orders_C[[#This Row],[Customer_ID]],Customers_c[Customer_ID],Customers_c[Customer_Name])</f>
        <v>Shelby Lewis</v>
      </c>
      <c r="AB4159" s="6">
        <f>Orders_C[[#This Row],[Quantity]]*Orders_C[[#This Row],[Unit_Price]]*(1-Orders_C[[#This Row],[Discount %]])+Orders_C[[#This Row],[Tax]]</f>
        <v>1243.55</v>
      </c>
      <c r="AC4159" s="9">
        <f>(Orders_C[[#This Row],[Unit_Price]]*Orders_C[[#This Row],[Quantity]])-Orders_C[[#This Row],[Discount]]+Orders_C[[#This Row],[Tax]]</f>
        <v>1303.1500000000001</v>
      </c>
      <c r="AD4159" t="str">
        <f>IF(COUNTIF(Orders_C[[#All],[Customer_ID]],Orders_C[[#This Row],[Customer_ID]])&gt;1,"Repeat","New")</f>
        <v>Repeat</v>
      </c>
      <c r="AE4159" t="str" cm="1">
        <f t="array" ref="AE4159">_xlfn.XLOOKUP(Orders_C[[#This Row],[Store_ID]],Stores_c[[#All],[Store_ID]],Stores_c[[#All],[City]])</f>
        <v>South Peter</v>
      </c>
      <c r="AF4159" t="str" cm="1">
        <f t="array" ref="AF4159">_xlfn.XLOOKUP(Orders_C[[#This Row],[Store_ID]],Stores_c[[#All],[Store_ID]],Stores_c[[#All],[Manager_Name]])</f>
        <v>Gregory Lambert</v>
      </c>
      <c r="AG4159" t="str" cm="1">
        <f t="array" ref="AG4159">_xlfn.XLOOKUP(Orders_C[[#This Row],[Store_ID]],Stores_c[[#All],[Store_ID]],Stores_c[[#All],[Store_Type]])</f>
        <v>Street</v>
      </c>
    </row>
    <row r="4160" spans="1:33" x14ac:dyDescent="0.25">
      <c r="A4160">
        <v>6242</v>
      </c>
      <c r="B4160" s="1">
        <v>45892</v>
      </c>
      <c r="C4160" s="2">
        <v>0.23143518518518519</v>
      </c>
      <c r="D4160">
        <v>1431</v>
      </c>
      <c r="E4160">
        <v>204</v>
      </c>
      <c r="F4160">
        <v>499</v>
      </c>
      <c r="G4160">
        <v>329</v>
      </c>
      <c r="H4160">
        <v>4</v>
      </c>
      <c r="I4160">
        <v>320</v>
      </c>
      <c r="J4160">
        <v>0</v>
      </c>
      <c r="K4160">
        <v>16</v>
      </c>
      <c r="L4160">
        <v>1296</v>
      </c>
      <c r="M4160" t="s">
        <v>20</v>
      </c>
      <c r="N4160" t="s">
        <v>21</v>
      </c>
      <c r="O4160">
        <v>32</v>
      </c>
      <c r="P4160">
        <v>4</v>
      </c>
      <c r="Q4160" t="s">
        <v>265</v>
      </c>
      <c r="R4160">
        <v>507</v>
      </c>
      <c r="S4160" s="3">
        <v>0</v>
      </c>
      <c r="T4160" s="6">
        <v>528</v>
      </c>
      <c r="U4160" t="s">
        <v>6342</v>
      </c>
      <c r="V4160">
        <v>2025</v>
      </c>
      <c r="W4160" t="s">
        <v>6329</v>
      </c>
      <c r="X4160" t="str">
        <f>_xlfn.XLOOKUP(Orders_C[[#This Row],[Product_ID]],Products_C[Product_ID],Products_C[Product_Name])</f>
        <v>Rice Bowl</v>
      </c>
      <c r="Y4160" t="str">
        <f>_xlfn.XLOOKUP(Orders_C[[#This Row],[Product_ID]],Products_C[Product_ID],Products_C[Category])</f>
        <v>Dessert</v>
      </c>
      <c r="Z4160" t="str">
        <f>_xlfn.XLOOKUP(Orders_C[[#This Row],[Store_ID]],Stores_c[Store_ID],Stores_c[City])</f>
        <v>New Robertfurt</v>
      </c>
      <c r="AA4160" t="str">
        <f>_xlfn.XLOOKUP(Orders_C[[#This Row],[Customer_ID]],Customers_c[Customer_ID],Customers_c[Customer_Name])</f>
        <v>Rebecca Haley</v>
      </c>
      <c r="AB4160" s="6">
        <f>Orders_C[[#This Row],[Quantity]]*Orders_C[[#This Row],[Unit_Price]]*(1-Orders_C[[#This Row],[Discount %]])+Orders_C[[#This Row],[Tax]]</f>
        <v>1296</v>
      </c>
      <c r="AC4160" s="9">
        <f>(Orders_C[[#This Row],[Unit_Price]]*Orders_C[[#This Row],[Quantity]])-Orders_C[[#This Row],[Discount]]+Orders_C[[#This Row],[Tax]]</f>
        <v>1296</v>
      </c>
      <c r="AD4160" t="str">
        <f>IF(COUNTIF(Orders_C[[#All],[Customer_ID]],Orders_C[[#This Row],[Customer_ID]])&gt;1,"Repeat","New")</f>
        <v>Repeat</v>
      </c>
      <c r="AE4160" t="str" cm="1">
        <f t="array" ref="AE4160">_xlfn.XLOOKUP(Orders_C[[#This Row],[Store_ID]],Stores_c[[#All],[Store_ID]],Stores_c[[#All],[City]])</f>
        <v>New Robertfurt</v>
      </c>
      <c r="AF4160" t="str" cm="1">
        <f t="array" ref="AF4160">_xlfn.XLOOKUP(Orders_C[[#This Row],[Store_ID]],Stores_c[[#All],[Store_ID]],Stores_c[[#All],[Manager_Name]])</f>
        <v>Tiffany Gomez</v>
      </c>
      <c r="AG4160" t="str" cm="1">
        <f t="array" ref="AG4160">_xlfn.XLOOKUP(Orders_C[[#This Row],[Store_ID]],Stores_c[[#All],[Store_ID]],Stores_c[[#All],[Store_Type]])</f>
        <v>Street</v>
      </c>
    </row>
    <row r="4161" spans="1:33" x14ac:dyDescent="0.25">
      <c r="A4161">
        <v>10543</v>
      </c>
      <c r="B4161" s="1">
        <v>45759</v>
      </c>
      <c r="C4161" s="2">
        <v>0.10336805555555556</v>
      </c>
      <c r="D4161">
        <v>1236</v>
      </c>
      <c r="E4161">
        <v>223</v>
      </c>
      <c r="F4161">
        <v>486</v>
      </c>
      <c r="G4161">
        <v>303</v>
      </c>
      <c r="H4161">
        <v>3</v>
      </c>
      <c r="I4161">
        <v>423</v>
      </c>
      <c r="J4161">
        <v>0</v>
      </c>
      <c r="K4161">
        <v>21.15</v>
      </c>
      <c r="L4161">
        <v>1290.1500000000001</v>
      </c>
      <c r="M4161" t="s">
        <v>18</v>
      </c>
      <c r="N4161" t="s">
        <v>22</v>
      </c>
      <c r="O4161">
        <v>13</v>
      </c>
      <c r="P4161">
        <v>2</v>
      </c>
      <c r="Q4161" t="s">
        <v>4566</v>
      </c>
      <c r="R4161">
        <v>507</v>
      </c>
      <c r="S4161" s="3">
        <v>0</v>
      </c>
      <c r="T4161" s="6">
        <v>528.75000000000011</v>
      </c>
      <c r="U4161" t="s">
        <v>6337</v>
      </c>
      <c r="V4161">
        <v>2025</v>
      </c>
      <c r="W4161" t="s">
        <v>6333</v>
      </c>
      <c r="X4161" t="str">
        <f>_xlfn.XLOOKUP(Orders_C[[#This Row],[Product_ID]],Products_C[Product_ID],Products_C[Product_Name])</f>
        <v>Chocolate Lava Cake</v>
      </c>
      <c r="Y4161" t="str">
        <f>_xlfn.XLOOKUP(Orders_C[[#This Row],[Product_ID]],Products_C[Product_ID],Products_C[Category])</f>
        <v>Chicken</v>
      </c>
      <c r="Z4161" t="str">
        <f>_xlfn.XLOOKUP(Orders_C[[#This Row],[Store_ID]],Stores_c[Store_ID],Stores_c[City])</f>
        <v>Chambershaven</v>
      </c>
      <c r="AA4161" t="str">
        <f>_xlfn.XLOOKUP(Orders_C[[#This Row],[Customer_ID]],Customers_c[Customer_ID],Customers_c[Customer_Name])</f>
        <v>Alexander Brown</v>
      </c>
      <c r="AB4161" s="6">
        <f>Orders_C[[#This Row],[Quantity]]*Orders_C[[#This Row],[Unit_Price]]*(1-Orders_C[[#This Row],[Discount %]])+Orders_C[[#This Row],[Tax]]</f>
        <v>1290.1500000000001</v>
      </c>
      <c r="AC4161" s="9">
        <f>(Orders_C[[#This Row],[Unit_Price]]*Orders_C[[#This Row],[Quantity]])-Orders_C[[#This Row],[Discount]]+Orders_C[[#This Row],[Tax]]</f>
        <v>1290.1500000000001</v>
      </c>
      <c r="AD4161" t="str">
        <f>IF(COUNTIF(Orders_C[[#All],[Customer_ID]],Orders_C[[#This Row],[Customer_ID]])&gt;1,"Repeat","New")</f>
        <v>Repeat</v>
      </c>
      <c r="AE4161" t="str" cm="1">
        <f t="array" ref="AE4161">_xlfn.XLOOKUP(Orders_C[[#This Row],[Store_ID]],Stores_c[[#All],[Store_ID]],Stores_c[[#All],[City]])</f>
        <v>Chambershaven</v>
      </c>
      <c r="AF4161" t="str" cm="1">
        <f t="array" ref="AF4161">_xlfn.XLOOKUP(Orders_C[[#This Row],[Store_ID]],Stores_c[[#All],[Store_ID]],Stores_c[[#All],[Manager_Name]])</f>
        <v>Virginia Webster</v>
      </c>
      <c r="AG4161" t="str" cm="1">
        <f t="array" ref="AG4161">_xlfn.XLOOKUP(Orders_C[[#This Row],[Store_ID]],Stores_c[[#All],[Store_ID]],Stores_c[[#All],[Store_Type]])</f>
        <v>Street</v>
      </c>
    </row>
    <row r="4162" spans="1:33" x14ac:dyDescent="0.25">
      <c r="A4162">
        <v>7662</v>
      </c>
      <c r="B4162" s="1">
        <v>45803</v>
      </c>
      <c r="C4162" s="2">
        <v>0.90171296296296299</v>
      </c>
      <c r="D4162">
        <v>1318</v>
      </c>
      <c r="E4162">
        <v>216</v>
      </c>
      <c r="F4162">
        <v>440</v>
      </c>
      <c r="G4162">
        <v>338</v>
      </c>
      <c r="H4162">
        <v>4</v>
      </c>
      <c r="I4162">
        <v>324</v>
      </c>
      <c r="J4162">
        <v>5</v>
      </c>
      <c r="K4162">
        <v>16.2</v>
      </c>
      <c r="L4162">
        <v>1307.2</v>
      </c>
      <c r="M4162" t="s">
        <v>20</v>
      </c>
      <c r="N4162" t="s">
        <v>23</v>
      </c>
      <c r="O4162">
        <v>39</v>
      </c>
      <c r="P4162">
        <v>1</v>
      </c>
      <c r="Q4162" t="s">
        <v>1685</v>
      </c>
      <c r="R4162">
        <v>504</v>
      </c>
      <c r="S4162" s="3">
        <v>0.05</v>
      </c>
      <c r="T4162" s="6">
        <v>529.6</v>
      </c>
      <c r="U4162" t="s">
        <v>6339</v>
      </c>
      <c r="V4162">
        <v>2025</v>
      </c>
      <c r="W4162" t="s">
        <v>6329</v>
      </c>
      <c r="X4162" t="str">
        <f>_xlfn.XLOOKUP(Orders_C[[#This Row],[Product_ID]],Products_C[Product_ID],Products_C[Product_Name])</f>
        <v>Chicken Wings</v>
      </c>
      <c r="Y4162" t="str">
        <f>_xlfn.XLOOKUP(Orders_C[[#This Row],[Product_ID]],Products_C[Product_ID],Products_C[Category])</f>
        <v>Burger</v>
      </c>
      <c r="Z4162" t="str">
        <f>_xlfn.XLOOKUP(Orders_C[[#This Row],[Store_ID]],Stores_c[Store_ID],Stores_c[City])</f>
        <v>Garciaview</v>
      </c>
      <c r="AA4162" t="str">
        <f>_xlfn.XLOOKUP(Orders_C[[#This Row],[Customer_ID]],Customers_c[Customer_ID],Customers_c[Customer_Name])</f>
        <v>Daniel Sanders</v>
      </c>
      <c r="AB4162" s="6">
        <f>Orders_C[[#This Row],[Quantity]]*Orders_C[[#This Row],[Unit_Price]]*(1-Orders_C[[#This Row],[Discount %]])+Orders_C[[#This Row],[Tax]]</f>
        <v>1247.4000000000001</v>
      </c>
      <c r="AC4162" s="9">
        <f>(Orders_C[[#This Row],[Unit_Price]]*Orders_C[[#This Row],[Quantity]])-Orders_C[[#This Row],[Discount]]+Orders_C[[#This Row],[Tax]]</f>
        <v>1307.2</v>
      </c>
      <c r="AD4162" t="str">
        <f>IF(COUNTIF(Orders_C[[#All],[Customer_ID]],Orders_C[[#This Row],[Customer_ID]])&gt;1,"Repeat","New")</f>
        <v>Repeat</v>
      </c>
      <c r="AE4162" t="str" cm="1">
        <f t="array" ref="AE4162">_xlfn.XLOOKUP(Orders_C[[#This Row],[Store_ID]],Stores_c[[#All],[Store_ID]],Stores_c[[#All],[City]])</f>
        <v>Garciaview</v>
      </c>
      <c r="AF4162" t="str" cm="1">
        <f t="array" ref="AF4162">_xlfn.XLOOKUP(Orders_C[[#This Row],[Store_ID]],Stores_c[[#All],[Store_ID]],Stores_c[[#All],[Manager_Name]])</f>
        <v>Karina Washington</v>
      </c>
      <c r="AG4162" t="str" cm="1">
        <f t="array" ref="AG4162">_xlfn.XLOOKUP(Orders_C[[#This Row],[Store_ID]],Stores_c[[#All],[Store_ID]],Stores_c[[#All],[Store_Type]])</f>
        <v>Drive-Thru</v>
      </c>
    </row>
    <row r="4163" spans="1:33" x14ac:dyDescent="0.25">
      <c r="A4163">
        <v>7915</v>
      </c>
      <c r="B4163" s="1">
        <v>45718</v>
      </c>
      <c r="C4163" s="2">
        <v>0.30638888888888888</v>
      </c>
      <c r="D4163">
        <v>1197</v>
      </c>
      <c r="E4163">
        <v>216</v>
      </c>
      <c r="F4163">
        <v>466</v>
      </c>
      <c r="G4163">
        <v>311</v>
      </c>
      <c r="H4163">
        <v>4</v>
      </c>
      <c r="I4163">
        <v>324</v>
      </c>
      <c r="J4163">
        <v>5</v>
      </c>
      <c r="K4163">
        <v>16.2</v>
      </c>
      <c r="L4163">
        <v>1307.2</v>
      </c>
      <c r="M4163" t="s">
        <v>19</v>
      </c>
      <c r="N4163" t="s">
        <v>23</v>
      </c>
      <c r="O4163">
        <v>16</v>
      </c>
      <c r="P4163">
        <v>3</v>
      </c>
      <c r="Q4163" t="s">
        <v>1938</v>
      </c>
      <c r="R4163">
        <v>503</v>
      </c>
      <c r="S4163" s="3">
        <v>0.05</v>
      </c>
      <c r="T4163" s="6">
        <v>529.6</v>
      </c>
      <c r="U4163" t="s">
        <v>6334</v>
      </c>
      <c r="V4163">
        <v>2025</v>
      </c>
      <c r="W4163" t="s">
        <v>6333</v>
      </c>
      <c r="X4163" t="str">
        <f>_xlfn.XLOOKUP(Orders_C[[#This Row],[Product_ID]],Products_C[Product_ID],Products_C[Product_Name])</f>
        <v>Pepsi</v>
      </c>
      <c r="Y4163" t="str">
        <f>_xlfn.XLOOKUP(Orders_C[[#This Row],[Product_ID]],Products_C[Product_ID],Products_C[Category])</f>
        <v>Dessert</v>
      </c>
      <c r="Z4163" t="str">
        <f>_xlfn.XLOOKUP(Orders_C[[#This Row],[Store_ID]],Stores_c[Store_ID],Stores_c[City])</f>
        <v>Garciaview</v>
      </c>
      <c r="AA4163" t="str">
        <f>_xlfn.XLOOKUP(Orders_C[[#This Row],[Customer_ID]],Customers_c[Customer_ID],Customers_c[Customer_Name])</f>
        <v>Benjamin Flores</v>
      </c>
      <c r="AB4163" s="6">
        <f>Orders_C[[#This Row],[Quantity]]*Orders_C[[#This Row],[Unit_Price]]*(1-Orders_C[[#This Row],[Discount %]])+Orders_C[[#This Row],[Tax]]</f>
        <v>1247.4000000000001</v>
      </c>
      <c r="AC4163" s="9">
        <f>(Orders_C[[#This Row],[Unit_Price]]*Orders_C[[#This Row],[Quantity]])-Orders_C[[#This Row],[Discount]]+Orders_C[[#This Row],[Tax]]</f>
        <v>1307.2</v>
      </c>
      <c r="AD4163" t="str">
        <f>IF(COUNTIF(Orders_C[[#All],[Customer_ID]],Orders_C[[#This Row],[Customer_ID]])&gt;1,"Repeat","New")</f>
        <v>Repeat</v>
      </c>
      <c r="AE4163" t="str" cm="1">
        <f t="array" ref="AE4163">_xlfn.XLOOKUP(Orders_C[[#This Row],[Store_ID]],Stores_c[[#All],[Store_ID]],Stores_c[[#All],[City]])</f>
        <v>Garciaview</v>
      </c>
      <c r="AF4163" t="str" cm="1">
        <f t="array" ref="AF4163">_xlfn.XLOOKUP(Orders_C[[#This Row],[Store_ID]],Stores_c[[#All],[Store_ID]],Stores_c[[#All],[Manager_Name]])</f>
        <v>Karina Washington</v>
      </c>
      <c r="AG4163" t="str" cm="1">
        <f t="array" ref="AG4163">_xlfn.XLOOKUP(Orders_C[[#This Row],[Store_ID]],Stores_c[[#All],[Store_ID]],Stores_c[[#All],[Store_Type]])</f>
        <v>Drive-Thru</v>
      </c>
    </row>
    <row r="4164" spans="1:33" x14ac:dyDescent="0.25">
      <c r="A4164">
        <v>6639</v>
      </c>
      <c r="B4164" s="1">
        <v>46035</v>
      </c>
      <c r="C4164" s="2">
        <v>0.92756944444444445</v>
      </c>
      <c r="D4164">
        <v>1388</v>
      </c>
      <c r="E4164">
        <v>224</v>
      </c>
      <c r="F4164">
        <v>417</v>
      </c>
      <c r="G4164">
        <v>328</v>
      </c>
      <c r="H4164">
        <v>4</v>
      </c>
      <c r="I4164">
        <v>321</v>
      </c>
      <c r="J4164">
        <v>0</v>
      </c>
      <c r="K4164">
        <v>16.05</v>
      </c>
      <c r="L4164">
        <v>1300.05</v>
      </c>
      <c r="M4164" t="s">
        <v>18</v>
      </c>
      <c r="N4164" t="s">
        <v>23</v>
      </c>
      <c r="O4164">
        <v>49</v>
      </c>
      <c r="P4164">
        <v>1</v>
      </c>
      <c r="Q4164" t="s">
        <v>662</v>
      </c>
      <c r="R4164">
        <v>503</v>
      </c>
      <c r="S4164" s="3">
        <v>0</v>
      </c>
      <c r="T4164" s="6">
        <v>529.65</v>
      </c>
      <c r="U4164" t="s">
        <v>6330</v>
      </c>
      <c r="V4164">
        <v>2026</v>
      </c>
      <c r="W4164" t="s">
        <v>6331</v>
      </c>
      <c r="X4164" t="str">
        <f>_xlfn.XLOOKUP(Orders_C[[#This Row],[Product_ID]],Products_C[Product_ID],Products_C[Product_Name])</f>
        <v>Rice Bowl</v>
      </c>
      <c r="Y4164" t="str">
        <f>_xlfn.XLOOKUP(Orders_C[[#This Row],[Product_ID]],Products_C[Product_ID],Products_C[Category])</f>
        <v>Burger</v>
      </c>
      <c r="Z4164" t="str">
        <f>_xlfn.XLOOKUP(Orders_C[[#This Row],[Store_ID]],Stores_c[Store_ID],Stores_c[City])</f>
        <v>Valdezton</v>
      </c>
      <c r="AA4164" t="str">
        <f>_xlfn.XLOOKUP(Orders_C[[#This Row],[Customer_ID]],Customers_c[Customer_ID],Customers_c[Customer_Name])</f>
        <v>Desiree Hancock</v>
      </c>
      <c r="AB4164" s="6">
        <f>Orders_C[[#This Row],[Quantity]]*Orders_C[[#This Row],[Unit_Price]]*(1-Orders_C[[#This Row],[Discount %]])+Orders_C[[#This Row],[Tax]]</f>
        <v>1300.05</v>
      </c>
      <c r="AC4164" s="9">
        <f>(Orders_C[[#This Row],[Unit_Price]]*Orders_C[[#This Row],[Quantity]])-Orders_C[[#This Row],[Discount]]+Orders_C[[#This Row],[Tax]]</f>
        <v>1300.05</v>
      </c>
      <c r="AD4164" t="str">
        <f>IF(COUNTIF(Orders_C[[#All],[Customer_ID]],Orders_C[[#This Row],[Customer_ID]])&gt;1,"Repeat","New")</f>
        <v>Repeat</v>
      </c>
      <c r="AE4164" t="str" cm="1">
        <f t="array" ref="AE4164">_xlfn.XLOOKUP(Orders_C[[#This Row],[Store_ID]],Stores_c[[#All],[Store_ID]],Stores_c[[#All],[City]])</f>
        <v>Valdezton</v>
      </c>
      <c r="AF4164" t="str" cm="1">
        <f t="array" ref="AF4164">_xlfn.XLOOKUP(Orders_C[[#This Row],[Store_ID]],Stores_c[[#All],[Store_ID]],Stores_c[[#All],[Manager_Name]])</f>
        <v>John Rodriguez</v>
      </c>
      <c r="AG4164" t="str" cm="1">
        <f t="array" ref="AG4164">_xlfn.XLOOKUP(Orders_C[[#This Row],[Store_ID]],Stores_c[[#All],[Store_ID]],Stores_c[[#All],[Store_Type]])</f>
        <v>Street</v>
      </c>
    </row>
    <row r="4165" spans="1:33" x14ac:dyDescent="0.25">
      <c r="A4165">
        <v>8090</v>
      </c>
      <c r="B4165" s="1">
        <v>46022</v>
      </c>
      <c r="C4165" s="2">
        <v>0.18686342592592592</v>
      </c>
      <c r="D4165">
        <v>1912</v>
      </c>
      <c r="E4165">
        <v>212</v>
      </c>
      <c r="F4165">
        <v>462</v>
      </c>
      <c r="G4165">
        <v>335</v>
      </c>
      <c r="H4165">
        <v>4</v>
      </c>
      <c r="I4165">
        <v>321</v>
      </c>
      <c r="J4165">
        <v>0</v>
      </c>
      <c r="K4165">
        <v>16.05</v>
      </c>
      <c r="L4165">
        <v>1300.05</v>
      </c>
      <c r="M4165" t="s">
        <v>20</v>
      </c>
      <c r="N4165" t="s">
        <v>21</v>
      </c>
      <c r="O4165">
        <v>47</v>
      </c>
      <c r="P4165">
        <v>2</v>
      </c>
      <c r="Q4165" t="s">
        <v>2113</v>
      </c>
      <c r="R4165">
        <v>506</v>
      </c>
      <c r="S4165" s="3">
        <v>0</v>
      </c>
      <c r="T4165" s="6">
        <v>529.65</v>
      </c>
      <c r="U4165" t="s">
        <v>6328</v>
      </c>
      <c r="V4165">
        <v>2025</v>
      </c>
      <c r="W4165" t="s">
        <v>6331</v>
      </c>
      <c r="X4165" t="str">
        <f>_xlfn.XLOOKUP(Orders_C[[#This Row],[Product_ID]],Products_C[Product_ID],Products_C[Product_Name])</f>
        <v>Krushers</v>
      </c>
      <c r="Y4165" t="str">
        <f>_xlfn.XLOOKUP(Orders_C[[#This Row],[Product_ID]],Products_C[Product_ID],Products_C[Category])</f>
        <v>Chicken</v>
      </c>
      <c r="Z4165" t="str">
        <f>_xlfn.XLOOKUP(Orders_C[[#This Row],[Store_ID]],Stores_c[Store_ID],Stores_c[City])</f>
        <v>Andrewview</v>
      </c>
      <c r="AA4165" t="str">
        <f>_xlfn.XLOOKUP(Orders_C[[#This Row],[Customer_ID]],Customers_c[Customer_ID],Customers_c[Customer_Name])</f>
        <v>Miss Katherine Davis DVM</v>
      </c>
      <c r="AB4165" s="6">
        <f>Orders_C[[#This Row],[Quantity]]*Orders_C[[#This Row],[Unit_Price]]*(1-Orders_C[[#This Row],[Discount %]])+Orders_C[[#This Row],[Tax]]</f>
        <v>1300.05</v>
      </c>
      <c r="AC4165" s="9">
        <f>(Orders_C[[#This Row],[Unit_Price]]*Orders_C[[#This Row],[Quantity]])-Orders_C[[#This Row],[Discount]]+Orders_C[[#This Row],[Tax]]</f>
        <v>1300.05</v>
      </c>
      <c r="AD4165" t="str">
        <f>IF(COUNTIF(Orders_C[[#All],[Customer_ID]],Orders_C[[#This Row],[Customer_ID]])&gt;1,"Repeat","New")</f>
        <v>Repeat</v>
      </c>
      <c r="AE4165" t="str" cm="1">
        <f t="array" ref="AE4165">_xlfn.XLOOKUP(Orders_C[[#This Row],[Store_ID]],Stores_c[[#All],[Store_ID]],Stores_c[[#All],[City]])</f>
        <v>Andrewview</v>
      </c>
      <c r="AF4165" t="str" cm="1">
        <f t="array" ref="AF4165">_xlfn.XLOOKUP(Orders_C[[#This Row],[Store_ID]],Stores_c[[#All],[Store_ID]],Stores_c[[#All],[Manager_Name]])</f>
        <v>Alice Sutton</v>
      </c>
      <c r="AG4165" t="str" cm="1">
        <f t="array" ref="AG4165">_xlfn.XLOOKUP(Orders_C[[#This Row],[Store_ID]],Stores_c[[#All],[Store_ID]],Stores_c[[#All],[Store_Type]])</f>
        <v>Mall</v>
      </c>
    </row>
    <row r="4166" spans="1:33" x14ac:dyDescent="0.25">
      <c r="A4166">
        <v>6060</v>
      </c>
      <c r="B4166" s="1">
        <v>45975</v>
      </c>
      <c r="C4166" s="2">
        <v>0.28457175925925926</v>
      </c>
      <c r="D4166">
        <v>1920</v>
      </c>
      <c r="E4166">
        <v>205</v>
      </c>
      <c r="F4166">
        <v>529</v>
      </c>
      <c r="G4166">
        <v>327</v>
      </c>
      <c r="H4166">
        <v>3</v>
      </c>
      <c r="I4166">
        <v>424</v>
      </c>
      <c r="J4166">
        <v>0</v>
      </c>
      <c r="K4166">
        <v>21.2</v>
      </c>
      <c r="L4166">
        <v>1293.2</v>
      </c>
      <c r="M4166" t="s">
        <v>19</v>
      </c>
      <c r="N4166" t="s">
        <v>23</v>
      </c>
      <c r="O4166">
        <v>46</v>
      </c>
      <c r="P4166">
        <v>3</v>
      </c>
      <c r="Q4166" t="s">
        <v>83</v>
      </c>
      <c r="R4166">
        <v>507</v>
      </c>
      <c r="S4166" s="3">
        <v>0</v>
      </c>
      <c r="T4166" s="6">
        <v>530.00000000000011</v>
      </c>
      <c r="U4166" t="s">
        <v>6336</v>
      </c>
      <c r="V4166">
        <v>2025</v>
      </c>
      <c r="W4166" t="s">
        <v>6331</v>
      </c>
      <c r="X4166" t="str">
        <f>_xlfn.XLOOKUP(Orders_C[[#This Row],[Product_ID]],Products_C[Product_ID],Products_C[Product_Name])</f>
        <v>Wrap</v>
      </c>
      <c r="Y4166" t="str">
        <f>_xlfn.XLOOKUP(Orders_C[[#This Row],[Product_ID]],Products_C[Product_ID],Products_C[Category])</f>
        <v>Chicken</v>
      </c>
      <c r="Z4166" t="str">
        <f>_xlfn.XLOOKUP(Orders_C[[#This Row],[Store_ID]],Stores_c[Store_ID],Stores_c[City])</f>
        <v>Port Jacob</v>
      </c>
      <c r="AA4166" t="str">
        <f>_xlfn.XLOOKUP(Orders_C[[#This Row],[Customer_ID]],Customers_c[Customer_ID],Customers_c[Customer_Name])</f>
        <v>Jasmine Boyle</v>
      </c>
      <c r="AB4166" s="6">
        <f>Orders_C[[#This Row],[Quantity]]*Orders_C[[#This Row],[Unit_Price]]*(1-Orders_C[[#This Row],[Discount %]])+Orders_C[[#This Row],[Tax]]</f>
        <v>1293.2</v>
      </c>
      <c r="AC4166" s="9">
        <f>(Orders_C[[#This Row],[Unit_Price]]*Orders_C[[#This Row],[Quantity]])-Orders_C[[#This Row],[Discount]]+Orders_C[[#This Row],[Tax]]</f>
        <v>1293.2</v>
      </c>
      <c r="AD4166" t="str">
        <f>IF(COUNTIF(Orders_C[[#All],[Customer_ID]],Orders_C[[#This Row],[Customer_ID]])&gt;1,"Repeat","New")</f>
        <v>Repeat</v>
      </c>
      <c r="AE4166" t="str" cm="1">
        <f t="array" ref="AE4166">_xlfn.XLOOKUP(Orders_C[[#This Row],[Store_ID]],Stores_c[[#All],[Store_ID]],Stores_c[[#All],[City]])</f>
        <v>Port Jacob</v>
      </c>
      <c r="AF4166" t="str" cm="1">
        <f t="array" ref="AF4166">_xlfn.XLOOKUP(Orders_C[[#This Row],[Store_ID]],Stores_c[[#All],[Store_ID]],Stores_c[[#All],[Manager_Name]])</f>
        <v>David Harris</v>
      </c>
      <c r="AG4166" t="str" cm="1">
        <f t="array" ref="AG4166">_xlfn.XLOOKUP(Orders_C[[#This Row],[Store_ID]],Stores_c[[#All],[Store_ID]],Stores_c[[#All],[Store_Type]])</f>
        <v>Mall</v>
      </c>
    </row>
    <row r="4167" spans="1:33" x14ac:dyDescent="0.25">
      <c r="A4167">
        <v>7884</v>
      </c>
      <c r="B4167" s="1">
        <v>45720</v>
      </c>
      <c r="C4167" s="2">
        <v>0.70442129629629635</v>
      </c>
      <c r="D4167">
        <v>1339</v>
      </c>
      <c r="E4167">
        <v>225</v>
      </c>
      <c r="F4167">
        <v>509</v>
      </c>
      <c r="G4167">
        <v>324</v>
      </c>
      <c r="H4167">
        <v>3</v>
      </c>
      <c r="I4167">
        <v>424</v>
      </c>
      <c r="J4167">
        <v>0</v>
      </c>
      <c r="K4167">
        <v>21.2</v>
      </c>
      <c r="L4167">
        <v>1293.2</v>
      </c>
      <c r="M4167" t="s">
        <v>20</v>
      </c>
      <c r="N4167" t="s">
        <v>21</v>
      </c>
      <c r="O4167">
        <v>42</v>
      </c>
      <c r="P4167">
        <v>4</v>
      </c>
      <c r="Q4167" t="s">
        <v>1907</v>
      </c>
      <c r="R4167">
        <v>502</v>
      </c>
      <c r="S4167" s="3">
        <v>0</v>
      </c>
      <c r="T4167" s="6">
        <v>530.00000000000011</v>
      </c>
      <c r="U4167" t="s">
        <v>6334</v>
      </c>
      <c r="V4167">
        <v>2025</v>
      </c>
      <c r="W4167" t="s">
        <v>6331</v>
      </c>
      <c r="X4167" t="str">
        <f>_xlfn.XLOOKUP(Orders_C[[#This Row],[Product_ID]],Products_C[Product_ID],Products_C[Product_Name])</f>
        <v>Krushers</v>
      </c>
      <c r="Y4167" t="str">
        <f>_xlfn.XLOOKUP(Orders_C[[#This Row],[Product_ID]],Products_C[Product_ID],Products_C[Category])</f>
        <v>Dessert</v>
      </c>
      <c r="Z4167" t="str">
        <f>_xlfn.XLOOKUP(Orders_C[[#This Row],[Store_ID]],Stores_c[Store_ID],Stores_c[City])</f>
        <v>South Peter</v>
      </c>
      <c r="AA4167" t="str">
        <f>_xlfn.XLOOKUP(Orders_C[[#This Row],[Customer_ID]],Customers_c[Customer_ID],Customers_c[Customer_Name])</f>
        <v>Sean Smith</v>
      </c>
      <c r="AB4167" s="6">
        <f>Orders_C[[#This Row],[Quantity]]*Orders_C[[#This Row],[Unit_Price]]*(1-Orders_C[[#This Row],[Discount %]])+Orders_C[[#This Row],[Tax]]</f>
        <v>1293.2</v>
      </c>
      <c r="AC4167" s="9">
        <f>(Orders_C[[#This Row],[Unit_Price]]*Orders_C[[#This Row],[Quantity]])-Orders_C[[#This Row],[Discount]]+Orders_C[[#This Row],[Tax]]</f>
        <v>1293.2</v>
      </c>
      <c r="AD4167" t="str">
        <f>IF(COUNTIF(Orders_C[[#All],[Customer_ID]],Orders_C[[#This Row],[Customer_ID]])&gt;1,"Repeat","New")</f>
        <v>Repeat</v>
      </c>
      <c r="AE4167" t="str" cm="1">
        <f t="array" ref="AE4167">_xlfn.XLOOKUP(Orders_C[[#This Row],[Store_ID]],Stores_c[[#All],[Store_ID]],Stores_c[[#All],[City]])</f>
        <v>South Peter</v>
      </c>
      <c r="AF4167" t="str" cm="1">
        <f t="array" ref="AF4167">_xlfn.XLOOKUP(Orders_C[[#This Row],[Store_ID]],Stores_c[[#All],[Store_ID]],Stores_c[[#All],[Manager_Name]])</f>
        <v>Gregory Lambert</v>
      </c>
      <c r="AG4167" t="str" cm="1">
        <f t="array" ref="AG4167">_xlfn.XLOOKUP(Orders_C[[#This Row],[Store_ID]],Stores_c[[#All],[Store_ID]],Stores_c[[#All],[Store_Type]])</f>
        <v>Street</v>
      </c>
    </row>
    <row r="4168" spans="1:33" x14ac:dyDescent="0.25">
      <c r="A4168">
        <v>8142</v>
      </c>
      <c r="B4168" s="1">
        <v>45702</v>
      </c>
      <c r="C4168" s="2">
        <v>0.28541666666666665</v>
      </c>
      <c r="D4168">
        <v>1308</v>
      </c>
      <c r="E4168">
        <v>206</v>
      </c>
      <c r="F4168">
        <v>506</v>
      </c>
      <c r="G4168">
        <v>340</v>
      </c>
      <c r="H4168">
        <v>3</v>
      </c>
      <c r="I4168">
        <v>428</v>
      </c>
      <c r="J4168">
        <v>5</v>
      </c>
      <c r="K4168">
        <v>21.4</v>
      </c>
      <c r="L4168">
        <v>1300.4000000000001</v>
      </c>
      <c r="M4168" t="s">
        <v>19</v>
      </c>
      <c r="N4168" t="s">
        <v>23</v>
      </c>
      <c r="O4168">
        <v>36</v>
      </c>
      <c r="P4168">
        <v>5</v>
      </c>
      <c r="Q4168" t="s">
        <v>2165</v>
      </c>
      <c r="R4168">
        <v>510</v>
      </c>
      <c r="S4168" s="3">
        <v>0.05</v>
      </c>
      <c r="T4168" s="6">
        <v>530.00000000000011</v>
      </c>
      <c r="U4168" t="s">
        <v>6338</v>
      </c>
      <c r="V4168">
        <v>2025</v>
      </c>
      <c r="W4168" t="s">
        <v>6329</v>
      </c>
      <c r="X4168" t="str">
        <f>_xlfn.XLOOKUP(Orders_C[[#This Row],[Product_ID]],Products_C[Product_ID],Products_C[Product_Name])</f>
        <v>Chocolate Lava Cake</v>
      </c>
      <c r="Y4168" t="str">
        <f>_xlfn.XLOOKUP(Orders_C[[#This Row],[Product_ID]],Products_C[Product_ID],Products_C[Category])</f>
        <v>Chicken</v>
      </c>
      <c r="Z4168" t="str">
        <f>_xlfn.XLOOKUP(Orders_C[[#This Row],[Store_ID]],Stores_c[Store_ID],Stores_c[City])</f>
        <v>West Matthew</v>
      </c>
      <c r="AA4168" t="str">
        <f>_xlfn.XLOOKUP(Orders_C[[#This Row],[Customer_ID]],Customers_c[Customer_ID],Customers_c[Customer_Name])</f>
        <v>Margaret Irwin</v>
      </c>
      <c r="AB4168" s="6">
        <f>Orders_C[[#This Row],[Quantity]]*Orders_C[[#This Row],[Unit_Price]]*(1-Orders_C[[#This Row],[Discount %]])+Orders_C[[#This Row],[Tax]]</f>
        <v>1241.2</v>
      </c>
      <c r="AC4168" s="9">
        <f>(Orders_C[[#This Row],[Unit_Price]]*Orders_C[[#This Row],[Quantity]])-Orders_C[[#This Row],[Discount]]+Orders_C[[#This Row],[Tax]]</f>
        <v>1300.4000000000001</v>
      </c>
      <c r="AD4168" t="str">
        <f>IF(COUNTIF(Orders_C[[#All],[Customer_ID]],Orders_C[[#This Row],[Customer_ID]])&gt;1,"Repeat","New")</f>
        <v>Repeat</v>
      </c>
      <c r="AE4168" t="str" cm="1">
        <f t="array" ref="AE4168">_xlfn.XLOOKUP(Orders_C[[#This Row],[Store_ID]],Stores_c[[#All],[Store_ID]],Stores_c[[#All],[City]])</f>
        <v>West Matthew</v>
      </c>
      <c r="AF4168" t="str" cm="1">
        <f t="array" ref="AF4168">_xlfn.XLOOKUP(Orders_C[[#This Row],[Store_ID]],Stores_c[[#All],[Store_ID]],Stores_c[[#All],[Manager_Name]])</f>
        <v>Miguel Kidd</v>
      </c>
      <c r="AG4168" t="str" cm="1">
        <f t="array" ref="AG4168">_xlfn.XLOOKUP(Orders_C[[#This Row],[Store_ID]],Stores_c[[#All],[Store_ID]],Stores_c[[#All],[Store_Type]])</f>
        <v>Drive-Thru</v>
      </c>
    </row>
    <row r="4169" spans="1:33" x14ac:dyDescent="0.25">
      <c r="A4169">
        <v>9120</v>
      </c>
      <c r="B4169" s="1">
        <v>45751</v>
      </c>
      <c r="C4169" s="2">
        <v>4.8020833333333332E-2</v>
      </c>
      <c r="D4169">
        <v>1390</v>
      </c>
      <c r="E4169">
        <v>203</v>
      </c>
      <c r="F4169">
        <v>424</v>
      </c>
      <c r="G4169">
        <v>320</v>
      </c>
      <c r="H4169">
        <v>4</v>
      </c>
      <c r="I4169">
        <v>331</v>
      </c>
      <c r="J4169">
        <v>15</v>
      </c>
      <c r="K4169">
        <v>16.55</v>
      </c>
      <c r="L4169">
        <v>1325.55</v>
      </c>
      <c r="M4169" t="s">
        <v>18</v>
      </c>
      <c r="N4169" t="s">
        <v>21</v>
      </c>
      <c r="O4169">
        <v>29</v>
      </c>
      <c r="P4169">
        <v>1</v>
      </c>
      <c r="Q4169" t="s">
        <v>3143</v>
      </c>
      <c r="R4169">
        <v>503</v>
      </c>
      <c r="S4169" s="3">
        <v>0.15</v>
      </c>
      <c r="T4169" s="6">
        <v>531.15</v>
      </c>
      <c r="U4169" t="s">
        <v>6337</v>
      </c>
      <c r="V4169">
        <v>2025</v>
      </c>
      <c r="W4169" t="s">
        <v>6329</v>
      </c>
      <c r="X4169" t="str">
        <f>_xlfn.XLOOKUP(Orders_C[[#This Row],[Product_ID]],Products_C[Product_ID],Products_C[Product_Name])</f>
        <v>Rice Bowl</v>
      </c>
      <c r="Y4169" t="str">
        <f>_xlfn.XLOOKUP(Orders_C[[#This Row],[Product_ID]],Products_C[Product_ID],Products_C[Category])</f>
        <v>Beverage</v>
      </c>
      <c r="Z4169" t="str">
        <f>_xlfn.XLOOKUP(Orders_C[[#This Row],[Store_ID]],Stores_c[Store_ID],Stores_c[City])</f>
        <v>Lake Williammouth</v>
      </c>
      <c r="AA4169" t="str">
        <f>_xlfn.XLOOKUP(Orders_C[[#This Row],[Customer_ID]],Customers_c[Customer_ID],Customers_c[Customer_Name])</f>
        <v>Amanda Morgan</v>
      </c>
      <c r="AB4169" s="6">
        <f>Orders_C[[#This Row],[Quantity]]*Orders_C[[#This Row],[Unit_Price]]*(1-Orders_C[[#This Row],[Discount %]])+Orders_C[[#This Row],[Tax]]</f>
        <v>1141.9499999999998</v>
      </c>
      <c r="AC4169" s="9">
        <f>(Orders_C[[#This Row],[Unit_Price]]*Orders_C[[#This Row],[Quantity]])-Orders_C[[#This Row],[Discount]]+Orders_C[[#This Row],[Tax]]</f>
        <v>1325.55</v>
      </c>
      <c r="AD4169" t="str">
        <f>IF(COUNTIF(Orders_C[[#All],[Customer_ID]],Orders_C[[#This Row],[Customer_ID]])&gt;1,"Repeat","New")</f>
        <v>Repeat</v>
      </c>
      <c r="AE4169" t="str" cm="1">
        <f t="array" ref="AE4169">_xlfn.XLOOKUP(Orders_C[[#This Row],[Store_ID]],Stores_c[[#All],[Store_ID]],Stores_c[[#All],[City]])</f>
        <v>Lake Williammouth</v>
      </c>
      <c r="AF4169" t="str" cm="1">
        <f t="array" ref="AF4169">_xlfn.XLOOKUP(Orders_C[[#This Row],[Store_ID]],Stores_c[[#All],[Store_ID]],Stores_c[[#All],[Manager_Name]])</f>
        <v>Stephanie Dominguez</v>
      </c>
      <c r="AG4169" t="str" cm="1">
        <f t="array" ref="AG4169">_xlfn.XLOOKUP(Orders_C[[#This Row],[Store_ID]],Stores_c[[#All],[Store_ID]],Stores_c[[#All],[Store_Type]])</f>
        <v>Drive-Thru</v>
      </c>
    </row>
    <row r="4170" spans="1:33" x14ac:dyDescent="0.25">
      <c r="A4170">
        <v>7836</v>
      </c>
      <c r="B4170" s="1">
        <v>46018</v>
      </c>
      <c r="C4170" s="2">
        <v>0.62976851851851856</v>
      </c>
      <c r="D4170">
        <v>1510</v>
      </c>
      <c r="E4170">
        <v>201</v>
      </c>
      <c r="F4170">
        <v>481</v>
      </c>
      <c r="G4170">
        <v>301</v>
      </c>
      <c r="H4170">
        <v>4</v>
      </c>
      <c r="I4170">
        <v>328</v>
      </c>
      <c r="J4170">
        <v>10</v>
      </c>
      <c r="K4170">
        <v>16.399999999999999</v>
      </c>
      <c r="L4170">
        <v>1318.4</v>
      </c>
      <c r="M4170" t="s">
        <v>20</v>
      </c>
      <c r="N4170" t="s">
        <v>22</v>
      </c>
      <c r="O4170">
        <v>15</v>
      </c>
      <c r="P4170">
        <v>1</v>
      </c>
      <c r="Q4170" t="s">
        <v>1859</v>
      </c>
      <c r="R4170">
        <v>502</v>
      </c>
      <c r="S4170" s="3">
        <v>0.1</v>
      </c>
      <c r="T4170" s="6">
        <v>531.20000000000016</v>
      </c>
      <c r="U4170" t="s">
        <v>6328</v>
      </c>
      <c r="V4170">
        <v>2025</v>
      </c>
      <c r="W4170" t="s">
        <v>6333</v>
      </c>
      <c r="X4170" t="str">
        <f>_xlfn.XLOOKUP(Orders_C[[#This Row],[Product_ID]],Products_C[Product_ID],Products_C[Product_Name])</f>
        <v>Krushers</v>
      </c>
      <c r="Y4170" t="str">
        <f>_xlfn.XLOOKUP(Orders_C[[#This Row],[Product_ID]],Products_C[Product_ID],Products_C[Category])</f>
        <v>Burger</v>
      </c>
      <c r="Z4170" t="str">
        <f>_xlfn.XLOOKUP(Orders_C[[#This Row],[Store_ID]],Stores_c[Store_ID],Stores_c[City])</f>
        <v>Lake Nicholasburgh</v>
      </c>
      <c r="AA4170" t="str">
        <f>_xlfn.XLOOKUP(Orders_C[[#This Row],[Customer_ID]],Customers_c[Customer_ID],Customers_c[Customer_Name])</f>
        <v>Robert Colon</v>
      </c>
      <c r="AB4170" s="6">
        <f>Orders_C[[#This Row],[Quantity]]*Orders_C[[#This Row],[Unit_Price]]*(1-Orders_C[[#This Row],[Discount %]])+Orders_C[[#This Row],[Tax]]</f>
        <v>1197.2</v>
      </c>
      <c r="AC4170" s="9">
        <f>(Orders_C[[#This Row],[Unit_Price]]*Orders_C[[#This Row],[Quantity]])-Orders_C[[#This Row],[Discount]]+Orders_C[[#This Row],[Tax]]</f>
        <v>1318.4</v>
      </c>
      <c r="AD4170" t="str">
        <f>IF(COUNTIF(Orders_C[[#All],[Customer_ID]],Orders_C[[#This Row],[Customer_ID]])&gt;1,"Repeat","New")</f>
        <v>Repeat</v>
      </c>
      <c r="AE4170" t="str" cm="1">
        <f t="array" ref="AE4170">_xlfn.XLOOKUP(Orders_C[[#This Row],[Store_ID]],Stores_c[[#All],[Store_ID]],Stores_c[[#All],[City]])</f>
        <v>Lake Nicholasburgh</v>
      </c>
      <c r="AF4170" t="str" cm="1">
        <f t="array" ref="AF4170">_xlfn.XLOOKUP(Orders_C[[#This Row],[Store_ID]],Stores_c[[#All],[Store_ID]],Stores_c[[#All],[Manager_Name]])</f>
        <v>Maurice Garcia</v>
      </c>
      <c r="AG4170" t="str" cm="1">
        <f t="array" ref="AG4170">_xlfn.XLOOKUP(Orders_C[[#This Row],[Store_ID]],Stores_c[[#All],[Store_ID]],Stores_c[[#All],[Store_Type]])</f>
        <v>Mall</v>
      </c>
    </row>
    <row r="4171" spans="1:33" x14ac:dyDescent="0.25">
      <c r="A4171">
        <v>6532</v>
      </c>
      <c r="B4171" s="1">
        <v>45814</v>
      </c>
      <c r="C4171" s="2">
        <v>0.15181712962962962</v>
      </c>
      <c r="D4171">
        <v>1211</v>
      </c>
      <c r="E4171">
        <v>206</v>
      </c>
      <c r="F4171">
        <v>425</v>
      </c>
      <c r="G4171">
        <v>326</v>
      </c>
      <c r="H4171">
        <v>3</v>
      </c>
      <c r="I4171">
        <v>437</v>
      </c>
      <c r="J4171">
        <v>15</v>
      </c>
      <c r="K4171">
        <v>21.85</v>
      </c>
      <c r="L4171">
        <v>1317.85</v>
      </c>
      <c r="M4171" t="s">
        <v>19</v>
      </c>
      <c r="N4171" t="s">
        <v>22</v>
      </c>
      <c r="O4171">
        <v>27</v>
      </c>
      <c r="P4171">
        <v>5</v>
      </c>
      <c r="Q4171" t="s">
        <v>555</v>
      </c>
      <c r="R4171">
        <v>501</v>
      </c>
      <c r="S4171" s="3">
        <v>0.15</v>
      </c>
      <c r="T4171" s="6">
        <v>531.24999999999989</v>
      </c>
      <c r="U4171" t="s">
        <v>6340</v>
      </c>
      <c r="V4171">
        <v>2025</v>
      </c>
      <c r="W4171" t="s">
        <v>6329</v>
      </c>
      <c r="X4171" t="str">
        <f>_xlfn.XLOOKUP(Orders_C[[#This Row],[Product_ID]],Products_C[Product_ID],Products_C[Product_Name])</f>
        <v>Rice Bowl</v>
      </c>
      <c r="Y4171" t="str">
        <f>_xlfn.XLOOKUP(Orders_C[[#This Row],[Product_ID]],Products_C[Product_ID],Products_C[Category])</f>
        <v>Burger</v>
      </c>
      <c r="Z4171" t="str">
        <f>_xlfn.XLOOKUP(Orders_C[[#This Row],[Store_ID]],Stores_c[Store_ID],Stores_c[City])</f>
        <v>West Matthew</v>
      </c>
      <c r="AA4171" t="str">
        <f>_xlfn.XLOOKUP(Orders_C[[#This Row],[Customer_ID]],Customers_c[Customer_ID],Customers_c[Customer_Name])</f>
        <v>Brian Hampton</v>
      </c>
      <c r="AB4171" s="6">
        <f>Orders_C[[#This Row],[Quantity]]*Orders_C[[#This Row],[Unit_Price]]*(1-Orders_C[[#This Row],[Discount %]])+Orders_C[[#This Row],[Tax]]</f>
        <v>1136.1999999999998</v>
      </c>
      <c r="AC4171" s="9">
        <f>(Orders_C[[#This Row],[Unit_Price]]*Orders_C[[#This Row],[Quantity]])-Orders_C[[#This Row],[Discount]]+Orders_C[[#This Row],[Tax]]</f>
        <v>1317.85</v>
      </c>
      <c r="AD4171" t="str">
        <f>IF(COUNTIF(Orders_C[[#All],[Customer_ID]],Orders_C[[#This Row],[Customer_ID]])&gt;1,"Repeat","New")</f>
        <v>Repeat</v>
      </c>
      <c r="AE4171" t="str" cm="1">
        <f t="array" ref="AE4171">_xlfn.XLOOKUP(Orders_C[[#This Row],[Store_ID]],Stores_c[[#All],[Store_ID]],Stores_c[[#All],[City]])</f>
        <v>West Matthew</v>
      </c>
      <c r="AF4171" t="str" cm="1">
        <f t="array" ref="AF4171">_xlfn.XLOOKUP(Orders_C[[#This Row],[Store_ID]],Stores_c[[#All],[Store_ID]],Stores_c[[#All],[Manager_Name]])</f>
        <v>Miguel Kidd</v>
      </c>
      <c r="AG4171" t="str" cm="1">
        <f t="array" ref="AG4171">_xlfn.XLOOKUP(Orders_C[[#This Row],[Store_ID]],Stores_c[[#All],[Store_ID]],Stores_c[[#All],[Store_Type]])</f>
        <v>Drive-Thru</v>
      </c>
    </row>
    <row r="4172" spans="1:33" x14ac:dyDescent="0.25">
      <c r="A4172">
        <v>10865</v>
      </c>
      <c r="B4172" s="1">
        <v>45713</v>
      </c>
      <c r="C4172" s="2">
        <v>0.41006944444444443</v>
      </c>
      <c r="D4172">
        <v>1301</v>
      </c>
      <c r="E4172">
        <v>207</v>
      </c>
      <c r="F4172">
        <v>445</v>
      </c>
      <c r="G4172">
        <v>306</v>
      </c>
      <c r="H4172">
        <v>3</v>
      </c>
      <c r="I4172">
        <v>437</v>
      </c>
      <c r="J4172">
        <v>15</v>
      </c>
      <c r="K4172">
        <v>21.85</v>
      </c>
      <c r="L4172">
        <v>1317.85</v>
      </c>
      <c r="M4172" t="s">
        <v>20</v>
      </c>
      <c r="N4172" t="s">
        <v>22</v>
      </c>
      <c r="O4172">
        <v>59</v>
      </c>
      <c r="P4172">
        <v>2</v>
      </c>
      <c r="Q4172" t="s">
        <v>4888</v>
      </c>
      <c r="R4172">
        <v>501</v>
      </c>
      <c r="S4172" s="3">
        <v>0.15</v>
      </c>
      <c r="T4172" s="6">
        <v>531.24999999999989</v>
      </c>
      <c r="U4172" t="s">
        <v>6338</v>
      </c>
      <c r="V4172">
        <v>2025</v>
      </c>
      <c r="W4172" t="s">
        <v>6331</v>
      </c>
      <c r="X4172" t="str">
        <f>_xlfn.XLOOKUP(Orders_C[[#This Row],[Product_ID]],Products_C[Product_ID],Products_C[Product_Name])</f>
        <v>Veg Burger</v>
      </c>
      <c r="Y4172" t="str">
        <f>_xlfn.XLOOKUP(Orders_C[[#This Row],[Product_ID]],Products_C[Product_ID],Products_C[Category])</f>
        <v>Burger</v>
      </c>
      <c r="Z4172" t="str">
        <f>_xlfn.XLOOKUP(Orders_C[[#This Row],[Store_ID]],Stores_c[Store_ID],Stores_c[City])</f>
        <v>Christineton</v>
      </c>
      <c r="AA4172" t="str">
        <f>_xlfn.XLOOKUP(Orders_C[[#This Row],[Customer_ID]],Customers_c[Customer_ID],Customers_c[Customer_Name])</f>
        <v>Jennifer Bishop</v>
      </c>
      <c r="AB4172" s="6">
        <f>Orders_C[[#This Row],[Quantity]]*Orders_C[[#This Row],[Unit_Price]]*(1-Orders_C[[#This Row],[Discount %]])+Orders_C[[#This Row],[Tax]]</f>
        <v>1136.1999999999998</v>
      </c>
      <c r="AC4172" s="9">
        <f>(Orders_C[[#This Row],[Unit_Price]]*Orders_C[[#This Row],[Quantity]])-Orders_C[[#This Row],[Discount]]+Orders_C[[#This Row],[Tax]]</f>
        <v>1317.85</v>
      </c>
      <c r="AD4172" t="str">
        <f>IF(COUNTIF(Orders_C[[#All],[Customer_ID]],Orders_C[[#This Row],[Customer_ID]])&gt;1,"Repeat","New")</f>
        <v>Repeat</v>
      </c>
      <c r="AE4172" t="str" cm="1">
        <f t="array" ref="AE4172">_xlfn.XLOOKUP(Orders_C[[#This Row],[Store_ID]],Stores_c[[#All],[Store_ID]],Stores_c[[#All],[City]])</f>
        <v>Christineton</v>
      </c>
      <c r="AF4172" t="str" cm="1">
        <f t="array" ref="AF4172">_xlfn.XLOOKUP(Orders_C[[#This Row],[Store_ID]],Stores_c[[#All],[Store_ID]],Stores_c[[#All],[Manager_Name]])</f>
        <v>Dr. William Hubbard MD</v>
      </c>
      <c r="AG4172" t="str" cm="1">
        <f t="array" ref="AG4172">_xlfn.XLOOKUP(Orders_C[[#This Row],[Store_ID]],Stores_c[[#All],[Store_ID]],Stores_c[[#All],[Store_Type]])</f>
        <v>Street</v>
      </c>
    </row>
    <row r="4173" spans="1:33" x14ac:dyDescent="0.25">
      <c r="A4173">
        <v>6644</v>
      </c>
      <c r="B4173" s="1">
        <v>45838</v>
      </c>
      <c r="C4173" s="2">
        <v>0.79916666666666669</v>
      </c>
      <c r="D4173">
        <v>1552</v>
      </c>
      <c r="E4173">
        <v>202</v>
      </c>
      <c r="F4173">
        <v>438</v>
      </c>
      <c r="G4173">
        <v>331</v>
      </c>
      <c r="H4173">
        <v>4</v>
      </c>
      <c r="I4173">
        <v>325</v>
      </c>
      <c r="J4173">
        <v>5</v>
      </c>
      <c r="K4173">
        <v>16.25</v>
      </c>
      <c r="L4173">
        <v>1311.25</v>
      </c>
      <c r="M4173" t="s">
        <v>20</v>
      </c>
      <c r="N4173" t="s">
        <v>22</v>
      </c>
      <c r="O4173">
        <v>44</v>
      </c>
      <c r="P4173">
        <v>2</v>
      </c>
      <c r="Q4173" t="s">
        <v>667</v>
      </c>
      <c r="R4173">
        <v>506</v>
      </c>
      <c r="S4173" s="3">
        <v>0.05</v>
      </c>
      <c r="T4173" s="6">
        <v>531.25</v>
      </c>
      <c r="U4173" t="s">
        <v>6340</v>
      </c>
      <c r="V4173">
        <v>2025</v>
      </c>
      <c r="W4173" t="s">
        <v>6331</v>
      </c>
      <c r="X4173" t="str">
        <f>_xlfn.XLOOKUP(Orders_C[[#This Row],[Product_ID]],Products_C[Product_ID],Products_C[Product_Name])</f>
        <v>Chicken Bucket</v>
      </c>
      <c r="Y4173" t="str">
        <f>_xlfn.XLOOKUP(Orders_C[[#This Row],[Product_ID]],Products_C[Product_ID],Products_C[Category])</f>
        <v>Beverage</v>
      </c>
      <c r="Z4173" t="str">
        <f>_xlfn.XLOOKUP(Orders_C[[#This Row],[Store_ID]],Stores_c[Store_ID],Stores_c[City])</f>
        <v>Rebekahside</v>
      </c>
      <c r="AA4173" t="str">
        <f>_xlfn.XLOOKUP(Orders_C[[#This Row],[Customer_ID]],Customers_c[Customer_ID],Customers_c[Customer_Name])</f>
        <v>James Taylor</v>
      </c>
      <c r="AB4173" s="6">
        <f>Orders_C[[#This Row],[Quantity]]*Orders_C[[#This Row],[Unit_Price]]*(1-Orders_C[[#This Row],[Discount %]])+Orders_C[[#This Row],[Tax]]</f>
        <v>1251.25</v>
      </c>
      <c r="AC4173" s="9">
        <f>(Orders_C[[#This Row],[Unit_Price]]*Orders_C[[#This Row],[Quantity]])-Orders_C[[#This Row],[Discount]]+Orders_C[[#This Row],[Tax]]</f>
        <v>1311.25</v>
      </c>
      <c r="AD4173" t="str">
        <f>IF(COUNTIF(Orders_C[[#All],[Customer_ID]],Orders_C[[#This Row],[Customer_ID]])&gt;1,"Repeat","New")</f>
        <v>Repeat</v>
      </c>
      <c r="AE4173" t="str" cm="1">
        <f t="array" ref="AE4173">_xlfn.XLOOKUP(Orders_C[[#This Row],[Store_ID]],Stores_c[[#All],[Store_ID]],Stores_c[[#All],[City]])</f>
        <v>Rebekahside</v>
      </c>
      <c r="AF4173" t="str" cm="1">
        <f t="array" ref="AF4173">_xlfn.XLOOKUP(Orders_C[[#This Row],[Store_ID]],Stores_c[[#All],[Store_ID]],Stores_c[[#All],[Manager_Name]])</f>
        <v>Mark Ray</v>
      </c>
      <c r="AG4173" t="str" cm="1">
        <f t="array" ref="AG4173">_xlfn.XLOOKUP(Orders_C[[#This Row],[Store_ID]],Stores_c[[#All],[Store_ID]],Stores_c[[#All],[Store_Type]])</f>
        <v>Drive-Thru</v>
      </c>
    </row>
    <row r="4174" spans="1:33" x14ac:dyDescent="0.25">
      <c r="A4174">
        <v>7899</v>
      </c>
      <c r="B4174" s="1">
        <v>45721</v>
      </c>
      <c r="C4174" s="2">
        <v>5.0324074074074077E-2</v>
      </c>
      <c r="D4174">
        <v>1962</v>
      </c>
      <c r="E4174">
        <v>207</v>
      </c>
      <c r="F4174">
        <v>435</v>
      </c>
      <c r="G4174">
        <v>326</v>
      </c>
      <c r="H4174">
        <v>3</v>
      </c>
      <c r="I4174">
        <v>426</v>
      </c>
      <c r="J4174">
        <v>0</v>
      </c>
      <c r="K4174">
        <v>21.3</v>
      </c>
      <c r="L4174">
        <v>1299.3</v>
      </c>
      <c r="M4174" t="s">
        <v>19</v>
      </c>
      <c r="N4174" t="s">
        <v>23</v>
      </c>
      <c r="O4174">
        <v>57</v>
      </c>
      <c r="P4174">
        <v>4</v>
      </c>
      <c r="Q4174" t="s">
        <v>1922</v>
      </c>
      <c r="R4174">
        <v>506</v>
      </c>
      <c r="S4174" s="3">
        <v>0</v>
      </c>
      <c r="T4174" s="6">
        <v>532.5</v>
      </c>
      <c r="U4174" t="s">
        <v>6334</v>
      </c>
      <c r="V4174">
        <v>2025</v>
      </c>
      <c r="W4174" t="s">
        <v>6331</v>
      </c>
      <c r="X4174" t="str">
        <f>_xlfn.XLOOKUP(Orders_C[[#This Row],[Product_ID]],Products_C[Product_ID],Products_C[Product_Name])</f>
        <v>Rice Bowl</v>
      </c>
      <c r="Y4174" t="str">
        <f>_xlfn.XLOOKUP(Orders_C[[#This Row],[Product_ID]],Products_C[Product_ID],Products_C[Category])</f>
        <v>Burger</v>
      </c>
      <c r="Z4174" t="str">
        <f>_xlfn.XLOOKUP(Orders_C[[#This Row],[Store_ID]],Stores_c[Store_ID],Stores_c[City])</f>
        <v>Christineton</v>
      </c>
      <c r="AA4174" t="str">
        <f>_xlfn.XLOOKUP(Orders_C[[#This Row],[Customer_ID]],Customers_c[Customer_ID],Customers_c[Customer_Name])</f>
        <v>Nicole Cross</v>
      </c>
      <c r="AB4174" s="6">
        <f>Orders_C[[#This Row],[Quantity]]*Orders_C[[#This Row],[Unit_Price]]*(1-Orders_C[[#This Row],[Discount %]])+Orders_C[[#This Row],[Tax]]</f>
        <v>1299.3</v>
      </c>
      <c r="AC4174" s="9">
        <f>(Orders_C[[#This Row],[Unit_Price]]*Orders_C[[#This Row],[Quantity]])-Orders_C[[#This Row],[Discount]]+Orders_C[[#This Row],[Tax]]</f>
        <v>1299.3</v>
      </c>
      <c r="AD4174" t="str">
        <f>IF(COUNTIF(Orders_C[[#All],[Customer_ID]],Orders_C[[#This Row],[Customer_ID]])&gt;1,"Repeat","New")</f>
        <v>Repeat</v>
      </c>
      <c r="AE4174" t="str" cm="1">
        <f t="array" ref="AE4174">_xlfn.XLOOKUP(Orders_C[[#This Row],[Store_ID]],Stores_c[[#All],[Store_ID]],Stores_c[[#All],[City]])</f>
        <v>Christineton</v>
      </c>
      <c r="AF4174" t="str" cm="1">
        <f t="array" ref="AF4174">_xlfn.XLOOKUP(Orders_C[[#This Row],[Store_ID]],Stores_c[[#All],[Store_ID]],Stores_c[[#All],[Manager_Name]])</f>
        <v>Dr. William Hubbard MD</v>
      </c>
      <c r="AG4174" t="str" cm="1">
        <f t="array" ref="AG4174">_xlfn.XLOOKUP(Orders_C[[#This Row],[Store_ID]],Stores_c[[#All],[Store_ID]],Stores_c[[#All],[Store_Type]])</f>
        <v>Street</v>
      </c>
    </row>
    <row r="4175" spans="1:33" x14ac:dyDescent="0.25">
      <c r="A4175">
        <v>6315</v>
      </c>
      <c r="B4175" s="1">
        <v>45991</v>
      </c>
      <c r="C4175" s="2">
        <v>0.81473379629629628</v>
      </c>
      <c r="D4175">
        <v>1654</v>
      </c>
      <c r="E4175">
        <v>210</v>
      </c>
      <c r="F4175">
        <v>471</v>
      </c>
      <c r="G4175">
        <v>317</v>
      </c>
      <c r="H4175">
        <v>3</v>
      </c>
      <c r="I4175">
        <v>434</v>
      </c>
      <c r="J4175">
        <v>10</v>
      </c>
      <c r="K4175">
        <v>21.7</v>
      </c>
      <c r="L4175">
        <v>1313.7</v>
      </c>
      <c r="M4175" t="s">
        <v>19</v>
      </c>
      <c r="N4175" t="s">
        <v>21</v>
      </c>
      <c r="O4175">
        <v>21</v>
      </c>
      <c r="P4175">
        <v>2</v>
      </c>
      <c r="Q4175" t="s">
        <v>338</v>
      </c>
      <c r="R4175">
        <v>507</v>
      </c>
      <c r="S4175" s="3">
        <v>0.1</v>
      </c>
      <c r="T4175" s="6">
        <v>532.50000000000011</v>
      </c>
      <c r="U4175" t="s">
        <v>6336</v>
      </c>
      <c r="V4175">
        <v>2025</v>
      </c>
      <c r="W4175" t="s">
        <v>6329</v>
      </c>
      <c r="X4175" t="str">
        <f>_xlfn.XLOOKUP(Orders_C[[#This Row],[Product_ID]],Products_C[Product_ID],Products_C[Product_Name])</f>
        <v>Popcorn Chicken</v>
      </c>
      <c r="Y4175" t="str">
        <f>_xlfn.XLOOKUP(Orders_C[[#This Row],[Product_ID]],Products_C[Product_ID],Products_C[Category])</f>
        <v>Dessert</v>
      </c>
      <c r="Z4175" t="str">
        <f>_xlfn.XLOOKUP(Orders_C[[#This Row],[Store_ID]],Stores_c[Store_ID],Stores_c[City])</f>
        <v>East William</v>
      </c>
      <c r="AA4175" t="str">
        <f>_xlfn.XLOOKUP(Orders_C[[#This Row],[Customer_ID]],Customers_c[Customer_ID],Customers_c[Customer_Name])</f>
        <v>Andre Miller</v>
      </c>
      <c r="AB4175" s="6">
        <f>Orders_C[[#This Row],[Quantity]]*Orders_C[[#This Row],[Unit_Price]]*(1-Orders_C[[#This Row],[Discount %]])+Orders_C[[#This Row],[Tax]]</f>
        <v>1193.5</v>
      </c>
      <c r="AC4175" s="9">
        <f>(Orders_C[[#This Row],[Unit_Price]]*Orders_C[[#This Row],[Quantity]])-Orders_C[[#This Row],[Discount]]+Orders_C[[#This Row],[Tax]]</f>
        <v>1313.7</v>
      </c>
      <c r="AD4175" t="str">
        <f>IF(COUNTIF(Orders_C[[#All],[Customer_ID]],Orders_C[[#This Row],[Customer_ID]])&gt;1,"Repeat","New")</f>
        <v>Repeat</v>
      </c>
      <c r="AE4175" t="str" cm="1">
        <f t="array" ref="AE4175">_xlfn.XLOOKUP(Orders_C[[#This Row],[Store_ID]],Stores_c[[#All],[Store_ID]],Stores_c[[#All],[City]])</f>
        <v>East William</v>
      </c>
      <c r="AF4175" t="str" cm="1">
        <f t="array" ref="AF4175">_xlfn.XLOOKUP(Orders_C[[#This Row],[Store_ID]],Stores_c[[#All],[Store_ID]],Stores_c[[#All],[Manager_Name]])</f>
        <v>Victoria Butler</v>
      </c>
      <c r="AG4175" t="str" cm="1">
        <f t="array" ref="AG4175">_xlfn.XLOOKUP(Orders_C[[#This Row],[Store_ID]],Stores_c[[#All],[Store_ID]],Stores_c[[#All],[Store_Type]])</f>
        <v>Drive-Thru</v>
      </c>
    </row>
    <row r="4176" spans="1:33" x14ac:dyDescent="0.25">
      <c r="A4176">
        <v>9427</v>
      </c>
      <c r="B4176" s="1">
        <v>45877</v>
      </c>
      <c r="C4176" s="2">
        <v>0.83212962962962966</v>
      </c>
      <c r="D4176">
        <v>1867</v>
      </c>
      <c r="E4176">
        <v>215</v>
      </c>
      <c r="F4176">
        <v>410</v>
      </c>
      <c r="G4176">
        <v>334</v>
      </c>
      <c r="H4176">
        <v>3</v>
      </c>
      <c r="I4176">
        <v>434</v>
      </c>
      <c r="J4176">
        <v>10</v>
      </c>
      <c r="K4176">
        <v>21.7</v>
      </c>
      <c r="L4176">
        <v>1313.7</v>
      </c>
      <c r="M4176" t="s">
        <v>20</v>
      </c>
      <c r="N4176" t="s">
        <v>22</v>
      </c>
      <c r="O4176">
        <v>49</v>
      </c>
      <c r="P4176">
        <v>1</v>
      </c>
      <c r="Q4176" t="s">
        <v>3450</v>
      </c>
      <c r="R4176">
        <v>506</v>
      </c>
      <c r="S4176" s="3">
        <v>0.1</v>
      </c>
      <c r="T4176" s="6">
        <v>532.50000000000011</v>
      </c>
      <c r="U4176" t="s">
        <v>6342</v>
      </c>
      <c r="V4176">
        <v>2025</v>
      </c>
      <c r="W4176" t="s">
        <v>6331</v>
      </c>
      <c r="X4176" t="str">
        <f>_xlfn.XLOOKUP(Orders_C[[#This Row],[Product_ID]],Products_C[Product_ID],Products_C[Product_Name])</f>
        <v>Krushers</v>
      </c>
      <c r="Y4176" t="str">
        <f>_xlfn.XLOOKUP(Orders_C[[#This Row],[Product_ID]],Products_C[Product_ID],Products_C[Category])</f>
        <v>Dessert</v>
      </c>
      <c r="Z4176" t="str">
        <f>_xlfn.XLOOKUP(Orders_C[[#This Row],[Store_ID]],Stores_c[Store_ID],Stores_c[City])</f>
        <v>Sallyburgh</v>
      </c>
      <c r="AA4176" t="str">
        <f>_xlfn.XLOOKUP(Orders_C[[#This Row],[Customer_ID]],Customers_c[Customer_ID],Customers_c[Customer_Name])</f>
        <v>Patricia Jimenez</v>
      </c>
      <c r="AB4176" s="6">
        <f>Orders_C[[#This Row],[Quantity]]*Orders_C[[#This Row],[Unit_Price]]*(1-Orders_C[[#This Row],[Discount %]])+Orders_C[[#This Row],[Tax]]</f>
        <v>1193.5</v>
      </c>
      <c r="AC4176" s="9">
        <f>(Orders_C[[#This Row],[Unit_Price]]*Orders_C[[#This Row],[Quantity]])-Orders_C[[#This Row],[Discount]]+Orders_C[[#This Row],[Tax]]</f>
        <v>1313.7</v>
      </c>
      <c r="AD4176" t="str">
        <f>IF(COUNTIF(Orders_C[[#All],[Customer_ID]],Orders_C[[#This Row],[Customer_ID]])&gt;1,"Repeat","New")</f>
        <v>Repeat</v>
      </c>
      <c r="AE4176" t="str" cm="1">
        <f t="array" ref="AE4176">_xlfn.XLOOKUP(Orders_C[[#This Row],[Store_ID]],Stores_c[[#All],[Store_ID]],Stores_c[[#All],[City]])</f>
        <v>Sallyburgh</v>
      </c>
      <c r="AF4176" t="str" cm="1">
        <f t="array" ref="AF4176">_xlfn.XLOOKUP(Orders_C[[#This Row],[Store_ID]],Stores_c[[#All],[Store_ID]],Stores_c[[#All],[Manager_Name]])</f>
        <v>Benjamin Mccoy</v>
      </c>
      <c r="AG4176" t="str" cm="1">
        <f t="array" ref="AG4176">_xlfn.XLOOKUP(Orders_C[[#This Row],[Store_ID]],Stores_c[[#All],[Store_ID]],Stores_c[[#All],[Store_Type]])</f>
        <v>Drive-Thru</v>
      </c>
    </row>
    <row r="4177" spans="1:33" x14ac:dyDescent="0.25">
      <c r="A4177">
        <v>8388</v>
      </c>
      <c r="B4177" s="1">
        <v>45843</v>
      </c>
      <c r="C4177" s="2">
        <v>0.18278935185185186</v>
      </c>
      <c r="D4177">
        <v>1731</v>
      </c>
      <c r="E4177">
        <v>207</v>
      </c>
      <c r="F4177">
        <v>479</v>
      </c>
      <c r="G4177">
        <v>327</v>
      </c>
      <c r="H4177">
        <v>4</v>
      </c>
      <c r="I4177">
        <v>329</v>
      </c>
      <c r="J4177">
        <v>10</v>
      </c>
      <c r="K4177">
        <v>16.45</v>
      </c>
      <c r="L4177">
        <v>1322.45</v>
      </c>
      <c r="M4177" t="s">
        <v>18</v>
      </c>
      <c r="N4177" t="s">
        <v>23</v>
      </c>
      <c r="O4177">
        <v>52</v>
      </c>
      <c r="P4177">
        <v>1</v>
      </c>
      <c r="Q4177" t="s">
        <v>2411</v>
      </c>
      <c r="R4177">
        <v>507</v>
      </c>
      <c r="S4177" s="3">
        <v>0.1</v>
      </c>
      <c r="T4177" s="6">
        <v>532.85</v>
      </c>
      <c r="U4177" t="s">
        <v>6341</v>
      </c>
      <c r="V4177">
        <v>2025</v>
      </c>
      <c r="W4177" t="s">
        <v>6331</v>
      </c>
      <c r="X4177" t="str">
        <f>_xlfn.XLOOKUP(Orders_C[[#This Row],[Product_ID]],Products_C[Product_ID],Products_C[Product_Name])</f>
        <v>Wrap</v>
      </c>
      <c r="Y4177" t="str">
        <f>_xlfn.XLOOKUP(Orders_C[[#This Row],[Product_ID]],Products_C[Product_ID],Products_C[Category])</f>
        <v>Chicken</v>
      </c>
      <c r="Z4177" t="str">
        <f>_xlfn.XLOOKUP(Orders_C[[#This Row],[Store_ID]],Stores_c[Store_ID],Stores_c[City])</f>
        <v>Christineton</v>
      </c>
      <c r="AA4177" t="str">
        <f>_xlfn.XLOOKUP(Orders_C[[#This Row],[Customer_ID]],Customers_c[Customer_ID],Customers_c[Customer_Name])</f>
        <v>Bryan Williams</v>
      </c>
      <c r="AB4177" s="6">
        <f>Orders_C[[#This Row],[Quantity]]*Orders_C[[#This Row],[Unit_Price]]*(1-Orders_C[[#This Row],[Discount %]])+Orders_C[[#This Row],[Tax]]</f>
        <v>1200.8500000000001</v>
      </c>
      <c r="AC4177" s="9">
        <f>(Orders_C[[#This Row],[Unit_Price]]*Orders_C[[#This Row],[Quantity]])-Orders_C[[#This Row],[Discount]]+Orders_C[[#This Row],[Tax]]</f>
        <v>1322.45</v>
      </c>
      <c r="AD4177" t="str">
        <f>IF(COUNTIF(Orders_C[[#All],[Customer_ID]],Orders_C[[#This Row],[Customer_ID]])&gt;1,"Repeat","New")</f>
        <v>Repeat</v>
      </c>
      <c r="AE4177" t="str" cm="1">
        <f t="array" ref="AE4177">_xlfn.XLOOKUP(Orders_C[[#This Row],[Store_ID]],Stores_c[[#All],[Store_ID]],Stores_c[[#All],[City]])</f>
        <v>Christineton</v>
      </c>
      <c r="AF4177" t="str" cm="1">
        <f t="array" ref="AF4177">_xlfn.XLOOKUP(Orders_C[[#This Row],[Store_ID]],Stores_c[[#All],[Store_ID]],Stores_c[[#All],[Manager_Name]])</f>
        <v>Dr. William Hubbard MD</v>
      </c>
      <c r="AG4177" t="str" cm="1">
        <f t="array" ref="AG4177">_xlfn.XLOOKUP(Orders_C[[#This Row],[Store_ID]],Stores_c[[#All],[Store_ID]],Stores_c[[#All],[Store_Type]])</f>
        <v>Street</v>
      </c>
    </row>
    <row r="4178" spans="1:33" x14ac:dyDescent="0.25">
      <c r="A4178">
        <v>8070</v>
      </c>
      <c r="B4178" s="1">
        <v>46064</v>
      </c>
      <c r="C4178" s="2">
        <v>0.84112268518518518</v>
      </c>
      <c r="D4178">
        <v>1420</v>
      </c>
      <c r="E4178">
        <v>211</v>
      </c>
      <c r="F4178">
        <v>471</v>
      </c>
      <c r="G4178">
        <v>316</v>
      </c>
      <c r="H4178">
        <v>4</v>
      </c>
      <c r="I4178">
        <v>323</v>
      </c>
      <c r="J4178">
        <v>0</v>
      </c>
      <c r="K4178">
        <v>16.149999999999999</v>
      </c>
      <c r="L4178">
        <v>1308.1500000000001</v>
      </c>
      <c r="M4178" t="s">
        <v>19</v>
      </c>
      <c r="N4178" t="s">
        <v>23</v>
      </c>
      <c r="O4178">
        <v>49</v>
      </c>
      <c r="P4178">
        <v>3</v>
      </c>
      <c r="Q4178" t="s">
        <v>2093</v>
      </c>
      <c r="R4178">
        <v>501</v>
      </c>
      <c r="S4178" s="3">
        <v>0</v>
      </c>
      <c r="T4178" s="6">
        <v>532.95000000000016</v>
      </c>
      <c r="U4178" t="s">
        <v>6338</v>
      </c>
      <c r="V4178">
        <v>2026</v>
      </c>
      <c r="W4178" t="s">
        <v>6331</v>
      </c>
      <c r="X4178" t="str">
        <f>_xlfn.XLOOKUP(Orders_C[[#This Row],[Product_ID]],Products_C[Product_ID],Products_C[Product_Name])</f>
        <v>Popcorn Chicken</v>
      </c>
      <c r="Y4178" t="str">
        <f>_xlfn.XLOOKUP(Orders_C[[#This Row],[Product_ID]],Products_C[Product_ID],Products_C[Category])</f>
        <v>Dessert</v>
      </c>
      <c r="Z4178" t="str">
        <f>_xlfn.XLOOKUP(Orders_C[[#This Row],[Store_ID]],Stores_c[Store_ID],Stores_c[City])</f>
        <v>North Robertstad</v>
      </c>
      <c r="AA4178" t="str">
        <f>_xlfn.XLOOKUP(Orders_C[[#This Row],[Customer_ID]],Customers_c[Customer_ID],Customers_c[Customer_Name])</f>
        <v>Stephanie Welch</v>
      </c>
      <c r="AB4178" s="6">
        <f>Orders_C[[#This Row],[Quantity]]*Orders_C[[#This Row],[Unit_Price]]*(1-Orders_C[[#This Row],[Discount %]])+Orders_C[[#This Row],[Tax]]</f>
        <v>1308.1500000000001</v>
      </c>
      <c r="AC4178" s="9">
        <f>(Orders_C[[#This Row],[Unit_Price]]*Orders_C[[#This Row],[Quantity]])-Orders_C[[#This Row],[Discount]]+Orders_C[[#This Row],[Tax]]</f>
        <v>1308.1500000000001</v>
      </c>
      <c r="AD4178" t="str">
        <f>IF(COUNTIF(Orders_C[[#All],[Customer_ID]],Orders_C[[#This Row],[Customer_ID]])&gt;1,"Repeat","New")</f>
        <v>Repeat</v>
      </c>
      <c r="AE4178" t="str" cm="1">
        <f t="array" ref="AE4178">_xlfn.XLOOKUP(Orders_C[[#This Row],[Store_ID]],Stores_c[[#All],[Store_ID]],Stores_c[[#All],[City]])</f>
        <v>North Robertstad</v>
      </c>
      <c r="AF4178" t="str" cm="1">
        <f t="array" ref="AF4178">_xlfn.XLOOKUP(Orders_C[[#This Row],[Store_ID]],Stores_c[[#All],[Store_ID]],Stores_c[[#All],[Manager_Name]])</f>
        <v>Mary Lewis</v>
      </c>
      <c r="AG4178" t="str" cm="1">
        <f t="array" ref="AG4178">_xlfn.XLOOKUP(Orders_C[[#This Row],[Store_ID]],Stores_c[[#All],[Store_ID]],Stores_c[[#All],[Store_Type]])</f>
        <v>Street</v>
      </c>
    </row>
    <row r="4179" spans="1:33" x14ac:dyDescent="0.25">
      <c r="A4179">
        <v>10108</v>
      </c>
      <c r="B4179" s="1">
        <v>45971</v>
      </c>
      <c r="C4179" s="2">
        <v>6.8611111111111109E-2</v>
      </c>
      <c r="D4179">
        <v>1462</v>
      </c>
      <c r="E4179">
        <v>225</v>
      </c>
      <c r="F4179">
        <v>485</v>
      </c>
      <c r="G4179">
        <v>304</v>
      </c>
      <c r="H4179">
        <v>3</v>
      </c>
      <c r="I4179">
        <v>427</v>
      </c>
      <c r="J4179">
        <v>0</v>
      </c>
      <c r="K4179">
        <v>21.35</v>
      </c>
      <c r="L4179">
        <v>1302.3499999999999</v>
      </c>
      <c r="M4179" t="s">
        <v>20</v>
      </c>
      <c r="N4179" t="s">
        <v>21</v>
      </c>
      <c r="O4179">
        <v>35</v>
      </c>
      <c r="P4179">
        <v>3</v>
      </c>
      <c r="Q4179" t="s">
        <v>4131</v>
      </c>
      <c r="R4179">
        <v>503</v>
      </c>
      <c r="S4179" s="3">
        <v>0</v>
      </c>
      <c r="T4179" s="6">
        <v>533.74999999999989</v>
      </c>
      <c r="U4179" t="s">
        <v>6336</v>
      </c>
      <c r="V4179">
        <v>2025</v>
      </c>
      <c r="W4179" t="s">
        <v>6329</v>
      </c>
      <c r="X4179" t="str">
        <f>_xlfn.XLOOKUP(Orders_C[[#This Row],[Product_ID]],Products_C[Product_ID],Products_C[Product_Name])</f>
        <v>Veg Burger</v>
      </c>
      <c r="Y4179" t="str">
        <f>_xlfn.XLOOKUP(Orders_C[[#This Row],[Product_ID]],Products_C[Product_ID],Products_C[Category])</f>
        <v>Burger</v>
      </c>
      <c r="Z4179" t="str">
        <f>_xlfn.XLOOKUP(Orders_C[[#This Row],[Store_ID]],Stores_c[Store_ID],Stores_c[City])</f>
        <v>South Peter</v>
      </c>
      <c r="AA4179" t="str">
        <f>_xlfn.XLOOKUP(Orders_C[[#This Row],[Customer_ID]],Customers_c[Customer_ID],Customers_c[Customer_Name])</f>
        <v>Jennifer Murray</v>
      </c>
      <c r="AB4179" s="6">
        <f>Orders_C[[#This Row],[Quantity]]*Orders_C[[#This Row],[Unit_Price]]*(1-Orders_C[[#This Row],[Discount %]])+Orders_C[[#This Row],[Tax]]</f>
        <v>1302.3499999999999</v>
      </c>
      <c r="AC4179" s="9">
        <f>(Orders_C[[#This Row],[Unit_Price]]*Orders_C[[#This Row],[Quantity]])-Orders_C[[#This Row],[Discount]]+Orders_C[[#This Row],[Tax]]</f>
        <v>1302.3499999999999</v>
      </c>
      <c r="AD4179" t="str">
        <f>IF(COUNTIF(Orders_C[[#All],[Customer_ID]],Orders_C[[#This Row],[Customer_ID]])&gt;1,"Repeat","New")</f>
        <v>Repeat</v>
      </c>
      <c r="AE4179" t="str" cm="1">
        <f t="array" ref="AE4179">_xlfn.XLOOKUP(Orders_C[[#This Row],[Store_ID]],Stores_c[[#All],[Store_ID]],Stores_c[[#All],[City]])</f>
        <v>South Peter</v>
      </c>
      <c r="AF4179" t="str" cm="1">
        <f t="array" ref="AF4179">_xlfn.XLOOKUP(Orders_C[[#This Row],[Store_ID]],Stores_c[[#All],[Store_ID]],Stores_c[[#All],[Manager_Name]])</f>
        <v>Gregory Lambert</v>
      </c>
      <c r="AG4179" t="str" cm="1">
        <f t="array" ref="AG4179">_xlfn.XLOOKUP(Orders_C[[#This Row],[Store_ID]],Stores_c[[#All],[Store_ID]],Stores_c[[#All],[Store_Type]])</f>
        <v>Street</v>
      </c>
    </row>
    <row r="4180" spans="1:33" x14ac:dyDescent="0.25">
      <c r="A4180">
        <v>9661</v>
      </c>
      <c r="B4180" s="1">
        <v>45965</v>
      </c>
      <c r="C4180" s="2">
        <v>0.78083333333333338</v>
      </c>
      <c r="D4180">
        <v>1932</v>
      </c>
      <c r="E4180">
        <v>211</v>
      </c>
      <c r="F4180">
        <v>436</v>
      </c>
      <c r="G4180">
        <v>327</v>
      </c>
      <c r="H4180">
        <v>3</v>
      </c>
      <c r="I4180">
        <v>435</v>
      </c>
      <c r="J4180">
        <v>10</v>
      </c>
      <c r="K4180">
        <v>21.75</v>
      </c>
      <c r="L4180">
        <v>1316.75</v>
      </c>
      <c r="M4180" t="s">
        <v>19</v>
      </c>
      <c r="N4180" t="s">
        <v>22</v>
      </c>
      <c r="O4180">
        <v>20</v>
      </c>
      <c r="P4180">
        <v>4</v>
      </c>
      <c r="Q4180" t="s">
        <v>3684</v>
      </c>
      <c r="R4180">
        <v>502</v>
      </c>
      <c r="S4180" s="3">
        <v>0.1</v>
      </c>
      <c r="T4180" s="6">
        <v>533.75</v>
      </c>
      <c r="U4180" t="s">
        <v>6336</v>
      </c>
      <c r="V4180">
        <v>2025</v>
      </c>
      <c r="W4180" t="s">
        <v>6333</v>
      </c>
      <c r="X4180" t="str">
        <f>_xlfn.XLOOKUP(Orders_C[[#This Row],[Product_ID]],Products_C[Product_ID],Products_C[Product_Name])</f>
        <v>Wrap</v>
      </c>
      <c r="Y4180" t="str">
        <f>_xlfn.XLOOKUP(Orders_C[[#This Row],[Product_ID]],Products_C[Product_ID],Products_C[Category])</f>
        <v>Chicken</v>
      </c>
      <c r="Z4180" t="str">
        <f>_xlfn.XLOOKUP(Orders_C[[#This Row],[Store_ID]],Stores_c[Store_ID],Stores_c[City])</f>
        <v>North Robertstad</v>
      </c>
      <c r="AA4180" t="str">
        <f>_xlfn.XLOOKUP(Orders_C[[#This Row],[Customer_ID]],Customers_c[Customer_ID],Customers_c[Customer_Name])</f>
        <v>Dan Moore</v>
      </c>
      <c r="AB4180" s="6">
        <f>Orders_C[[#This Row],[Quantity]]*Orders_C[[#This Row],[Unit_Price]]*(1-Orders_C[[#This Row],[Discount %]])+Orders_C[[#This Row],[Tax]]</f>
        <v>1196.25</v>
      </c>
      <c r="AC4180" s="9">
        <f>(Orders_C[[#This Row],[Unit_Price]]*Orders_C[[#This Row],[Quantity]])-Orders_C[[#This Row],[Discount]]+Orders_C[[#This Row],[Tax]]</f>
        <v>1316.75</v>
      </c>
      <c r="AD4180" t="str">
        <f>IF(COUNTIF(Orders_C[[#All],[Customer_ID]],Orders_C[[#This Row],[Customer_ID]])&gt;1,"Repeat","New")</f>
        <v>Repeat</v>
      </c>
      <c r="AE4180" t="str" cm="1">
        <f t="array" ref="AE4180">_xlfn.XLOOKUP(Orders_C[[#This Row],[Store_ID]],Stores_c[[#All],[Store_ID]],Stores_c[[#All],[City]])</f>
        <v>North Robertstad</v>
      </c>
      <c r="AF4180" t="str" cm="1">
        <f t="array" ref="AF4180">_xlfn.XLOOKUP(Orders_C[[#This Row],[Store_ID]],Stores_c[[#All],[Store_ID]],Stores_c[[#All],[Manager_Name]])</f>
        <v>Mary Lewis</v>
      </c>
      <c r="AG4180" t="str" cm="1">
        <f t="array" ref="AG4180">_xlfn.XLOOKUP(Orders_C[[#This Row],[Store_ID]],Stores_c[[#All],[Store_ID]],Stores_c[[#All],[Store_Type]])</f>
        <v>Street</v>
      </c>
    </row>
    <row r="4181" spans="1:33" x14ac:dyDescent="0.25">
      <c r="A4181">
        <v>7246</v>
      </c>
      <c r="B4181" s="1">
        <v>45798</v>
      </c>
      <c r="C4181" s="2">
        <v>0.6146180555555556</v>
      </c>
      <c r="D4181">
        <v>1387</v>
      </c>
      <c r="E4181">
        <v>221</v>
      </c>
      <c r="F4181">
        <v>511</v>
      </c>
      <c r="G4181">
        <v>318</v>
      </c>
      <c r="H4181">
        <v>4</v>
      </c>
      <c r="I4181">
        <v>330</v>
      </c>
      <c r="J4181">
        <v>10</v>
      </c>
      <c r="K4181">
        <v>16.5</v>
      </c>
      <c r="L4181">
        <v>1326.5</v>
      </c>
      <c r="M4181" t="s">
        <v>18</v>
      </c>
      <c r="N4181" t="s">
        <v>23</v>
      </c>
      <c r="O4181">
        <v>17</v>
      </c>
      <c r="P4181">
        <v>3</v>
      </c>
      <c r="Q4181" t="s">
        <v>1269</v>
      </c>
      <c r="R4181">
        <v>510</v>
      </c>
      <c r="S4181" s="3">
        <v>0.1</v>
      </c>
      <c r="T4181" s="6">
        <v>534.5</v>
      </c>
      <c r="U4181" t="s">
        <v>6339</v>
      </c>
      <c r="V4181">
        <v>2025</v>
      </c>
      <c r="W4181" t="s">
        <v>6333</v>
      </c>
      <c r="X4181" t="str">
        <f>_xlfn.XLOOKUP(Orders_C[[#This Row],[Product_ID]],Products_C[Product_ID],Products_C[Product_Name])</f>
        <v>Pepsi</v>
      </c>
      <c r="Y4181" t="str">
        <f>_xlfn.XLOOKUP(Orders_C[[#This Row],[Product_ID]],Products_C[Product_ID],Products_C[Category])</f>
        <v>Burger</v>
      </c>
      <c r="Z4181" t="str">
        <f>_xlfn.XLOOKUP(Orders_C[[#This Row],[Store_ID]],Stores_c[Store_ID],Stores_c[City])</f>
        <v>Port Barbarabury</v>
      </c>
      <c r="AA4181" t="str">
        <f>_xlfn.XLOOKUP(Orders_C[[#This Row],[Customer_ID]],Customers_c[Customer_ID],Customers_c[Customer_Name])</f>
        <v>Jacqueline Lewis</v>
      </c>
      <c r="AB4181" s="6">
        <f>Orders_C[[#This Row],[Quantity]]*Orders_C[[#This Row],[Unit_Price]]*(1-Orders_C[[#This Row],[Discount %]])+Orders_C[[#This Row],[Tax]]</f>
        <v>1204.5</v>
      </c>
      <c r="AC4181" s="9">
        <f>(Orders_C[[#This Row],[Unit_Price]]*Orders_C[[#This Row],[Quantity]])-Orders_C[[#This Row],[Discount]]+Orders_C[[#This Row],[Tax]]</f>
        <v>1326.5</v>
      </c>
      <c r="AD4181" t="str">
        <f>IF(COUNTIF(Orders_C[[#All],[Customer_ID]],Orders_C[[#This Row],[Customer_ID]])&gt;1,"Repeat","New")</f>
        <v>Repeat</v>
      </c>
      <c r="AE4181" t="str" cm="1">
        <f t="array" ref="AE4181">_xlfn.XLOOKUP(Orders_C[[#This Row],[Store_ID]],Stores_c[[#All],[Store_ID]],Stores_c[[#All],[City]])</f>
        <v>Port Barbarabury</v>
      </c>
      <c r="AF4181" t="str" cm="1">
        <f t="array" ref="AF4181">_xlfn.XLOOKUP(Orders_C[[#This Row],[Store_ID]],Stores_c[[#All],[Store_ID]],Stores_c[[#All],[Manager_Name]])</f>
        <v>Edward Nguyen</v>
      </c>
      <c r="AG4181" t="str" cm="1">
        <f t="array" ref="AG4181">_xlfn.XLOOKUP(Orders_C[[#This Row],[Store_ID]],Stores_c[[#All],[Store_ID]],Stores_c[[#All],[Store_Type]])</f>
        <v>Street</v>
      </c>
    </row>
    <row r="4182" spans="1:33" x14ac:dyDescent="0.25">
      <c r="A4182">
        <v>7168</v>
      </c>
      <c r="B4182" s="1">
        <v>45742</v>
      </c>
      <c r="C4182" s="2">
        <v>0.78085648148148146</v>
      </c>
      <c r="D4182">
        <v>1198</v>
      </c>
      <c r="E4182">
        <v>203</v>
      </c>
      <c r="F4182">
        <v>480</v>
      </c>
      <c r="G4182">
        <v>325</v>
      </c>
      <c r="H4182">
        <v>4</v>
      </c>
      <c r="I4182">
        <v>327</v>
      </c>
      <c r="J4182">
        <v>5</v>
      </c>
      <c r="K4182">
        <v>16.350000000000001</v>
      </c>
      <c r="L4182">
        <v>1319.35</v>
      </c>
      <c r="M4182" t="s">
        <v>18</v>
      </c>
      <c r="N4182" t="s">
        <v>22</v>
      </c>
      <c r="O4182">
        <v>24</v>
      </c>
      <c r="P4182">
        <v>3</v>
      </c>
      <c r="Q4182" t="s">
        <v>1191</v>
      </c>
      <c r="R4182">
        <v>503</v>
      </c>
      <c r="S4182" s="3">
        <v>0.05</v>
      </c>
      <c r="T4182" s="6">
        <v>534.54999999999995</v>
      </c>
      <c r="U4182" t="s">
        <v>6334</v>
      </c>
      <c r="V4182">
        <v>2025</v>
      </c>
      <c r="W4182" t="s">
        <v>6329</v>
      </c>
      <c r="X4182" t="str">
        <f>_xlfn.XLOOKUP(Orders_C[[#This Row],[Product_ID]],Products_C[Product_ID],Products_C[Product_Name])</f>
        <v>Veg Burger</v>
      </c>
      <c r="Y4182" t="str">
        <f>_xlfn.XLOOKUP(Orders_C[[#This Row],[Product_ID]],Products_C[Product_ID],Products_C[Category])</f>
        <v>Chicken</v>
      </c>
      <c r="Z4182" t="str">
        <f>_xlfn.XLOOKUP(Orders_C[[#This Row],[Store_ID]],Stores_c[Store_ID],Stores_c[City])</f>
        <v>Lake Williammouth</v>
      </c>
      <c r="AA4182" t="str">
        <f>_xlfn.XLOOKUP(Orders_C[[#This Row],[Customer_ID]],Customers_c[Customer_ID],Customers_c[Customer_Name])</f>
        <v>Michael Nichols</v>
      </c>
      <c r="AB4182" s="6">
        <f>Orders_C[[#This Row],[Quantity]]*Orders_C[[#This Row],[Unit_Price]]*(1-Orders_C[[#This Row],[Discount %]])+Orders_C[[#This Row],[Tax]]</f>
        <v>1258.9499999999998</v>
      </c>
      <c r="AC4182" s="9">
        <f>(Orders_C[[#This Row],[Unit_Price]]*Orders_C[[#This Row],[Quantity]])-Orders_C[[#This Row],[Discount]]+Orders_C[[#This Row],[Tax]]</f>
        <v>1319.35</v>
      </c>
      <c r="AD4182" t="str">
        <f>IF(COUNTIF(Orders_C[[#All],[Customer_ID]],Orders_C[[#This Row],[Customer_ID]])&gt;1,"Repeat","New")</f>
        <v>Repeat</v>
      </c>
      <c r="AE4182" t="str" cm="1">
        <f t="array" ref="AE4182">_xlfn.XLOOKUP(Orders_C[[#This Row],[Store_ID]],Stores_c[[#All],[Store_ID]],Stores_c[[#All],[City]])</f>
        <v>Lake Williammouth</v>
      </c>
      <c r="AF4182" t="str" cm="1">
        <f t="array" ref="AF4182">_xlfn.XLOOKUP(Orders_C[[#This Row],[Store_ID]],Stores_c[[#All],[Store_ID]],Stores_c[[#All],[Manager_Name]])</f>
        <v>Stephanie Dominguez</v>
      </c>
      <c r="AG4182" t="str" cm="1">
        <f t="array" ref="AG4182">_xlfn.XLOOKUP(Orders_C[[#This Row],[Store_ID]],Stores_c[[#All],[Store_ID]],Stores_c[[#All],[Store_Type]])</f>
        <v>Drive-Thru</v>
      </c>
    </row>
    <row r="4183" spans="1:33" x14ac:dyDescent="0.25">
      <c r="A4183">
        <v>10963</v>
      </c>
      <c r="B4183" s="1">
        <v>45713</v>
      </c>
      <c r="C4183" s="2">
        <v>0.37755787037037036</v>
      </c>
      <c r="D4183">
        <v>1361</v>
      </c>
      <c r="E4183">
        <v>221</v>
      </c>
      <c r="F4183">
        <v>478</v>
      </c>
      <c r="G4183">
        <v>332</v>
      </c>
      <c r="H4183">
        <v>3</v>
      </c>
      <c r="I4183">
        <v>432</v>
      </c>
      <c r="J4183">
        <v>5</v>
      </c>
      <c r="K4183">
        <v>21.6</v>
      </c>
      <c r="L4183">
        <v>1312.6</v>
      </c>
      <c r="M4183" t="s">
        <v>20</v>
      </c>
      <c r="N4183" t="s">
        <v>23</v>
      </c>
      <c r="O4183">
        <v>24</v>
      </c>
      <c r="P4183">
        <v>5</v>
      </c>
      <c r="Q4183" t="s">
        <v>4986</v>
      </c>
      <c r="R4183">
        <v>501</v>
      </c>
      <c r="S4183" s="3">
        <v>0.05</v>
      </c>
      <c r="T4183" s="6">
        <v>534.99999999999989</v>
      </c>
      <c r="U4183" t="s">
        <v>6338</v>
      </c>
      <c r="V4183">
        <v>2025</v>
      </c>
      <c r="W4183" t="s">
        <v>6329</v>
      </c>
      <c r="X4183" t="str">
        <f>_xlfn.XLOOKUP(Orders_C[[#This Row],[Product_ID]],Products_C[Product_ID],Products_C[Product_Name])</f>
        <v>Zinger Burger</v>
      </c>
      <c r="Y4183" t="str">
        <f>_xlfn.XLOOKUP(Orders_C[[#This Row],[Product_ID]],Products_C[Product_ID],Products_C[Category])</f>
        <v>Beverage</v>
      </c>
      <c r="Z4183" t="str">
        <f>_xlfn.XLOOKUP(Orders_C[[#This Row],[Store_ID]],Stores_c[Store_ID],Stores_c[City])</f>
        <v>Port Barbarabury</v>
      </c>
      <c r="AA4183" t="str">
        <f>_xlfn.XLOOKUP(Orders_C[[#This Row],[Customer_ID]],Customers_c[Customer_ID],Customers_c[Customer_Name])</f>
        <v>Mrs. Leah Schneider</v>
      </c>
      <c r="AB4183" s="6">
        <f>Orders_C[[#This Row],[Quantity]]*Orders_C[[#This Row],[Unit_Price]]*(1-Orders_C[[#This Row],[Discount %]])+Orders_C[[#This Row],[Tax]]</f>
        <v>1252.8</v>
      </c>
      <c r="AC4183" s="9">
        <f>(Orders_C[[#This Row],[Unit_Price]]*Orders_C[[#This Row],[Quantity]])-Orders_C[[#This Row],[Discount]]+Orders_C[[#This Row],[Tax]]</f>
        <v>1312.6</v>
      </c>
      <c r="AD4183" t="str">
        <f>IF(COUNTIF(Orders_C[[#All],[Customer_ID]],Orders_C[[#This Row],[Customer_ID]])&gt;1,"Repeat","New")</f>
        <v>Repeat</v>
      </c>
      <c r="AE4183" t="str" cm="1">
        <f t="array" ref="AE4183">_xlfn.XLOOKUP(Orders_C[[#This Row],[Store_ID]],Stores_c[[#All],[Store_ID]],Stores_c[[#All],[City]])</f>
        <v>Port Barbarabury</v>
      </c>
      <c r="AF4183" t="str" cm="1">
        <f t="array" ref="AF4183">_xlfn.XLOOKUP(Orders_C[[#This Row],[Store_ID]],Stores_c[[#All],[Store_ID]],Stores_c[[#All],[Manager_Name]])</f>
        <v>Edward Nguyen</v>
      </c>
      <c r="AG4183" t="str" cm="1">
        <f t="array" ref="AG4183">_xlfn.XLOOKUP(Orders_C[[#This Row],[Store_ID]],Stores_c[[#All],[Store_ID]],Stores_c[[#All],[Store_Type]])</f>
        <v>Street</v>
      </c>
    </row>
    <row r="4184" spans="1:33" x14ac:dyDescent="0.25">
      <c r="A4184">
        <v>7477</v>
      </c>
      <c r="B4184" s="1">
        <v>45884</v>
      </c>
      <c r="C4184" s="2">
        <v>0.90833333333333333</v>
      </c>
      <c r="D4184">
        <v>1725</v>
      </c>
      <c r="E4184">
        <v>225</v>
      </c>
      <c r="F4184">
        <v>530</v>
      </c>
      <c r="G4184">
        <v>323</v>
      </c>
      <c r="H4184">
        <v>3</v>
      </c>
      <c r="I4184">
        <v>440</v>
      </c>
      <c r="J4184">
        <v>15</v>
      </c>
      <c r="K4184">
        <v>22</v>
      </c>
      <c r="L4184">
        <v>1327</v>
      </c>
      <c r="M4184" t="s">
        <v>20</v>
      </c>
      <c r="N4184" t="s">
        <v>23</v>
      </c>
      <c r="O4184">
        <v>23</v>
      </c>
      <c r="P4184">
        <v>2</v>
      </c>
      <c r="Q4184" t="s">
        <v>1500</v>
      </c>
      <c r="R4184">
        <v>503</v>
      </c>
      <c r="S4184" s="3">
        <v>0.15</v>
      </c>
      <c r="T4184" s="6">
        <v>535</v>
      </c>
      <c r="U4184" t="s">
        <v>6342</v>
      </c>
      <c r="V4184">
        <v>2025</v>
      </c>
      <c r="W4184" t="s">
        <v>6329</v>
      </c>
      <c r="X4184" t="str">
        <f>_xlfn.XLOOKUP(Orders_C[[#This Row],[Product_ID]],Products_C[Product_ID],Products_C[Product_Name])</f>
        <v>Rice Bowl</v>
      </c>
      <c r="Y4184" t="str">
        <f>_xlfn.XLOOKUP(Orders_C[[#This Row],[Product_ID]],Products_C[Product_ID],Products_C[Category])</f>
        <v>Beverage</v>
      </c>
      <c r="Z4184" t="str">
        <f>_xlfn.XLOOKUP(Orders_C[[#This Row],[Store_ID]],Stores_c[Store_ID],Stores_c[City])</f>
        <v>South Peter</v>
      </c>
      <c r="AA4184" t="str">
        <f>_xlfn.XLOOKUP(Orders_C[[#This Row],[Customer_ID]],Customers_c[Customer_ID],Customers_c[Customer_Name])</f>
        <v>Johnathan Owens</v>
      </c>
      <c r="AB4184" s="6">
        <f>Orders_C[[#This Row],[Quantity]]*Orders_C[[#This Row],[Unit_Price]]*(1-Orders_C[[#This Row],[Discount %]])+Orders_C[[#This Row],[Tax]]</f>
        <v>1144</v>
      </c>
      <c r="AC4184" s="9">
        <f>(Orders_C[[#This Row],[Unit_Price]]*Orders_C[[#This Row],[Quantity]])-Orders_C[[#This Row],[Discount]]+Orders_C[[#This Row],[Tax]]</f>
        <v>1327</v>
      </c>
      <c r="AD4184" t="str">
        <f>IF(COUNTIF(Orders_C[[#All],[Customer_ID]],Orders_C[[#This Row],[Customer_ID]])&gt;1,"Repeat","New")</f>
        <v>Repeat</v>
      </c>
      <c r="AE4184" t="str" cm="1">
        <f t="array" ref="AE4184">_xlfn.XLOOKUP(Orders_C[[#This Row],[Store_ID]],Stores_c[[#All],[Store_ID]],Stores_c[[#All],[City]])</f>
        <v>South Peter</v>
      </c>
      <c r="AF4184" t="str" cm="1">
        <f t="array" ref="AF4184">_xlfn.XLOOKUP(Orders_C[[#This Row],[Store_ID]],Stores_c[[#All],[Store_ID]],Stores_c[[#All],[Manager_Name]])</f>
        <v>Gregory Lambert</v>
      </c>
      <c r="AG4184" t="str" cm="1">
        <f t="array" ref="AG4184">_xlfn.XLOOKUP(Orders_C[[#This Row],[Store_ID]],Stores_c[[#All],[Store_ID]],Stores_c[[#All],[Store_Type]])</f>
        <v>Street</v>
      </c>
    </row>
    <row r="4185" spans="1:33" x14ac:dyDescent="0.25">
      <c r="A4185">
        <v>8223</v>
      </c>
      <c r="B4185" s="1">
        <v>45959</v>
      </c>
      <c r="C4185" s="2">
        <v>0.96023148148148152</v>
      </c>
      <c r="D4185">
        <v>1810</v>
      </c>
      <c r="E4185">
        <v>207</v>
      </c>
      <c r="F4185">
        <v>422</v>
      </c>
      <c r="G4185">
        <v>307</v>
      </c>
      <c r="H4185">
        <v>3</v>
      </c>
      <c r="I4185">
        <v>428</v>
      </c>
      <c r="J4185">
        <v>0</v>
      </c>
      <c r="K4185">
        <v>21.4</v>
      </c>
      <c r="L4185">
        <v>1305.4000000000001</v>
      </c>
      <c r="M4185" t="s">
        <v>18</v>
      </c>
      <c r="N4185" t="s">
        <v>23</v>
      </c>
      <c r="O4185">
        <v>22</v>
      </c>
      <c r="P4185">
        <v>1</v>
      </c>
      <c r="Q4185" t="s">
        <v>2246</v>
      </c>
      <c r="R4185">
        <v>504</v>
      </c>
      <c r="S4185" s="3">
        <v>0</v>
      </c>
      <c r="T4185" s="6">
        <v>535.00000000000011</v>
      </c>
      <c r="U4185" t="s">
        <v>6332</v>
      </c>
      <c r="V4185">
        <v>2025</v>
      </c>
      <c r="W4185" t="s">
        <v>6329</v>
      </c>
      <c r="X4185" t="str">
        <f>_xlfn.XLOOKUP(Orders_C[[#This Row],[Product_ID]],Products_C[Product_ID],Products_C[Product_Name])</f>
        <v>Chicken Wings</v>
      </c>
      <c r="Y4185" t="str">
        <f>_xlfn.XLOOKUP(Orders_C[[#This Row],[Product_ID]],Products_C[Product_ID],Products_C[Category])</f>
        <v>Chicken</v>
      </c>
      <c r="Z4185" t="str">
        <f>_xlfn.XLOOKUP(Orders_C[[#This Row],[Store_ID]],Stores_c[Store_ID],Stores_c[City])</f>
        <v>Christineton</v>
      </c>
      <c r="AA4185" t="str">
        <f>_xlfn.XLOOKUP(Orders_C[[#This Row],[Customer_ID]],Customers_c[Customer_ID],Customers_c[Customer_Name])</f>
        <v>Adam Williams</v>
      </c>
      <c r="AB4185" s="6">
        <f>Orders_C[[#This Row],[Quantity]]*Orders_C[[#This Row],[Unit_Price]]*(1-Orders_C[[#This Row],[Discount %]])+Orders_C[[#This Row],[Tax]]</f>
        <v>1305.4000000000001</v>
      </c>
      <c r="AC4185" s="9">
        <f>(Orders_C[[#This Row],[Unit_Price]]*Orders_C[[#This Row],[Quantity]])-Orders_C[[#This Row],[Discount]]+Orders_C[[#This Row],[Tax]]</f>
        <v>1305.4000000000001</v>
      </c>
      <c r="AD4185" t="str">
        <f>IF(COUNTIF(Orders_C[[#All],[Customer_ID]],Orders_C[[#This Row],[Customer_ID]])&gt;1,"Repeat","New")</f>
        <v>Repeat</v>
      </c>
      <c r="AE4185" t="str" cm="1">
        <f t="array" ref="AE4185">_xlfn.XLOOKUP(Orders_C[[#This Row],[Store_ID]],Stores_c[[#All],[Store_ID]],Stores_c[[#All],[City]])</f>
        <v>Christineton</v>
      </c>
      <c r="AF4185" t="str" cm="1">
        <f t="array" ref="AF4185">_xlfn.XLOOKUP(Orders_C[[#This Row],[Store_ID]],Stores_c[[#All],[Store_ID]],Stores_c[[#All],[Manager_Name]])</f>
        <v>Dr. William Hubbard MD</v>
      </c>
      <c r="AG4185" t="str" cm="1">
        <f t="array" ref="AG4185">_xlfn.XLOOKUP(Orders_C[[#This Row],[Store_ID]],Stores_c[[#All],[Store_ID]],Stores_c[[#All],[Store_Type]])</f>
        <v>Street</v>
      </c>
    </row>
    <row r="4186" spans="1:33" x14ac:dyDescent="0.25">
      <c r="A4186">
        <v>6179</v>
      </c>
      <c r="B4186" s="1">
        <v>45707</v>
      </c>
      <c r="C4186" s="2">
        <v>0.35244212962962962</v>
      </c>
      <c r="D4186">
        <v>1721</v>
      </c>
      <c r="E4186">
        <v>215</v>
      </c>
      <c r="F4186">
        <v>418</v>
      </c>
      <c r="G4186">
        <v>334</v>
      </c>
      <c r="H4186">
        <v>4</v>
      </c>
      <c r="I4186">
        <v>331</v>
      </c>
      <c r="J4186">
        <v>10</v>
      </c>
      <c r="K4186">
        <v>16.55</v>
      </c>
      <c r="L4186">
        <v>1330.55</v>
      </c>
      <c r="M4186" t="s">
        <v>20</v>
      </c>
      <c r="N4186" t="s">
        <v>23</v>
      </c>
      <c r="O4186">
        <v>51</v>
      </c>
      <c r="P4186">
        <v>3</v>
      </c>
      <c r="Q4186" t="s">
        <v>202</v>
      </c>
      <c r="R4186">
        <v>501</v>
      </c>
      <c r="S4186" s="3">
        <v>0.1</v>
      </c>
      <c r="T4186" s="6">
        <v>536.15</v>
      </c>
      <c r="U4186" t="s">
        <v>6338</v>
      </c>
      <c r="V4186">
        <v>2025</v>
      </c>
      <c r="W4186" t="s">
        <v>6331</v>
      </c>
      <c r="X4186" t="str">
        <f>_xlfn.XLOOKUP(Orders_C[[#This Row],[Product_ID]],Products_C[Product_ID],Products_C[Product_Name])</f>
        <v>Krushers</v>
      </c>
      <c r="Y4186" t="str">
        <f>_xlfn.XLOOKUP(Orders_C[[#This Row],[Product_ID]],Products_C[Product_ID],Products_C[Category])</f>
        <v>Dessert</v>
      </c>
      <c r="Z4186" t="str">
        <f>_xlfn.XLOOKUP(Orders_C[[#This Row],[Store_ID]],Stores_c[Store_ID],Stores_c[City])</f>
        <v>Sallyburgh</v>
      </c>
      <c r="AA4186" t="str">
        <f>_xlfn.XLOOKUP(Orders_C[[#This Row],[Customer_ID]],Customers_c[Customer_ID],Customers_c[Customer_Name])</f>
        <v>Jennifer Barton</v>
      </c>
      <c r="AB4186" s="6">
        <f>Orders_C[[#This Row],[Quantity]]*Orders_C[[#This Row],[Unit_Price]]*(1-Orders_C[[#This Row],[Discount %]])+Orders_C[[#This Row],[Tax]]</f>
        <v>1208.1500000000001</v>
      </c>
      <c r="AC4186" s="9">
        <f>(Orders_C[[#This Row],[Unit_Price]]*Orders_C[[#This Row],[Quantity]])-Orders_C[[#This Row],[Discount]]+Orders_C[[#This Row],[Tax]]</f>
        <v>1330.55</v>
      </c>
      <c r="AD4186" t="str">
        <f>IF(COUNTIF(Orders_C[[#All],[Customer_ID]],Orders_C[[#This Row],[Customer_ID]])&gt;1,"Repeat","New")</f>
        <v>Repeat</v>
      </c>
      <c r="AE4186" t="str" cm="1">
        <f t="array" ref="AE4186">_xlfn.XLOOKUP(Orders_C[[#This Row],[Store_ID]],Stores_c[[#All],[Store_ID]],Stores_c[[#All],[City]])</f>
        <v>Sallyburgh</v>
      </c>
      <c r="AF4186" t="str" cm="1">
        <f t="array" ref="AF4186">_xlfn.XLOOKUP(Orders_C[[#This Row],[Store_ID]],Stores_c[[#All],[Store_ID]],Stores_c[[#All],[Manager_Name]])</f>
        <v>Benjamin Mccoy</v>
      </c>
      <c r="AG4186" t="str" cm="1">
        <f t="array" ref="AG4186">_xlfn.XLOOKUP(Orders_C[[#This Row],[Store_ID]],Stores_c[[#All],[Store_ID]],Stores_c[[#All],[Store_Type]])</f>
        <v>Drive-Thru</v>
      </c>
    </row>
    <row r="4187" spans="1:33" x14ac:dyDescent="0.25">
      <c r="A4187">
        <v>6605</v>
      </c>
      <c r="B4187" s="1">
        <v>45867</v>
      </c>
      <c r="C4187" s="2">
        <v>0.83579861111111109</v>
      </c>
      <c r="D4187">
        <v>1900</v>
      </c>
      <c r="E4187">
        <v>220</v>
      </c>
      <c r="F4187">
        <v>532</v>
      </c>
      <c r="G4187">
        <v>304</v>
      </c>
      <c r="H4187">
        <v>4</v>
      </c>
      <c r="I4187">
        <v>328</v>
      </c>
      <c r="J4187">
        <v>5</v>
      </c>
      <c r="K4187">
        <v>16.399999999999999</v>
      </c>
      <c r="L4187">
        <v>1323.4</v>
      </c>
      <c r="M4187" t="s">
        <v>18</v>
      </c>
      <c r="N4187" t="s">
        <v>23</v>
      </c>
      <c r="O4187">
        <v>59</v>
      </c>
      <c r="P4187">
        <v>2</v>
      </c>
      <c r="Q4187" t="s">
        <v>628</v>
      </c>
      <c r="R4187">
        <v>509</v>
      </c>
      <c r="S4187" s="3">
        <v>0.05</v>
      </c>
      <c r="T4187" s="6">
        <v>536.20000000000016</v>
      </c>
      <c r="U4187" t="s">
        <v>6341</v>
      </c>
      <c r="V4187">
        <v>2025</v>
      </c>
      <c r="W4187" t="s">
        <v>6331</v>
      </c>
      <c r="X4187" t="str">
        <f>_xlfn.XLOOKUP(Orders_C[[#This Row],[Product_ID]],Products_C[Product_ID],Products_C[Product_Name])</f>
        <v>Veg Burger</v>
      </c>
      <c r="Y4187" t="str">
        <f>_xlfn.XLOOKUP(Orders_C[[#This Row],[Product_ID]],Products_C[Product_ID],Products_C[Category])</f>
        <v>Burger</v>
      </c>
      <c r="Z4187" t="str">
        <f>_xlfn.XLOOKUP(Orders_C[[#This Row],[Store_ID]],Stores_c[Store_ID],Stores_c[City])</f>
        <v>Williamborough</v>
      </c>
      <c r="AA4187" t="str">
        <f>_xlfn.XLOOKUP(Orders_C[[#This Row],[Customer_ID]],Customers_c[Customer_ID],Customers_c[Customer_Name])</f>
        <v>Jasmin Sullivan</v>
      </c>
      <c r="AB4187" s="6">
        <f>Orders_C[[#This Row],[Quantity]]*Orders_C[[#This Row],[Unit_Price]]*(1-Orders_C[[#This Row],[Discount %]])+Orders_C[[#This Row],[Tax]]</f>
        <v>1262.8</v>
      </c>
      <c r="AC4187" s="9">
        <f>(Orders_C[[#This Row],[Unit_Price]]*Orders_C[[#This Row],[Quantity]])-Orders_C[[#This Row],[Discount]]+Orders_C[[#This Row],[Tax]]</f>
        <v>1323.4</v>
      </c>
      <c r="AD4187" t="str">
        <f>IF(COUNTIF(Orders_C[[#All],[Customer_ID]],Orders_C[[#This Row],[Customer_ID]])&gt;1,"Repeat","New")</f>
        <v>Repeat</v>
      </c>
      <c r="AE4187" t="str" cm="1">
        <f t="array" ref="AE4187">_xlfn.XLOOKUP(Orders_C[[#This Row],[Store_ID]],Stores_c[[#All],[Store_ID]],Stores_c[[#All],[City]])</f>
        <v>Williamborough</v>
      </c>
      <c r="AF4187" t="str" cm="1">
        <f t="array" ref="AF4187">_xlfn.XLOOKUP(Orders_C[[#This Row],[Store_ID]],Stores_c[[#All],[Store_ID]],Stores_c[[#All],[Manager_Name]])</f>
        <v>Michael Mcbride</v>
      </c>
      <c r="AG4187" t="str" cm="1">
        <f t="array" ref="AG4187">_xlfn.XLOOKUP(Orders_C[[#This Row],[Store_ID]],Stores_c[[#All],[Store_ID]],Stores_c[[#All],[Store_Type]])</f>
        <v>Mall</v>
      </c>
    </row>
    <row r="4188" spans="1:33" x14ac:dyDescent="0.25">
      <c r="A4188">
        <v>7739</v>
      </c>
      <c r="B4188" s="1">
        <v>45809</v>
      </c>
      <c r="C4188" s="2">
        <v>0.36238425925925927</v>
      </c>
      <c r="D4188">
        <v>1718</v>
      </c>
      <c r="E4188">
        <v>215</v>
      </c>
      <c r="F4188">
        <v>530</v>
      </c>
      <c r="G4188">
        <v>337</v>
      </c>
      <c r="H4188">
        <v>4</v>
      </c>
      <c r="I4188">
        <v>328</v>
      </c>
      <c r="J4188">
        <v>5</v>
      </c>
      <c r="K4188">
        <v>16.399999999999999</v>
      </c>
      <c r="L4188">
        <v>1323.4</v>
      </c>
      <c r="M4188" t="s">
        <v>19</v>
      </c>
      <c r="N4188" t="s">
        <v>22</v>
      </c>
      <c r="O4188">
        <v>48</v>
      </c>
      <c r="P4188">
        <v>4</v>
      </c>
      <c r="Q4188" t="s">
        <v>1762</v>
      </c>
      <c r="R4188">
        <v>509</v>
      </c>
      <c r="S4188" s="3">
        <v>0.05</v>
      </c>
      <c r="T4188" s="6">
        <v>536.20000000000016</v>
      </c>
      <c r="U4188" t="s">
        <v>6340</v>
      </c>
      <c r="V4188">
        <v>2025</v>
      </c>
      <c r="W4188" t="s">
        <v>6331</v>
      </c>
      <c r="X4188" t="str">
        <f>_xlfn.XLOOKUP(Orders_C[[#This Row],[Product_ID]],Products_C[Product_ID],Products_C[Product_Name])</f>
        <v>Chocolate Lava Cake</v>
      </c>
      <c r="Y4188" t="str">
        <f>_xlfn.XLOOKUP(Orders_C[[#This Row],[Product_ID]],Products_C[Product_ID],Products_C[Category])</f>
        <v>Chicken</v>
      </c>
      <c r="Z4188" t="str">
        <f>_xlfn.XLOOKUP(Orders_C[[#This Row],[Store_ID]],Stores_c[Store_ID],Stores_c[City])</f>
        <v>Sallyburgh</v>
      </c>
      <c r="AA4188" t="str">
        <f>_xlfn.XLOOKUP(Orders_C[[#This Row],[Customer_ID]],Customers_c[Customer_ID],Customers_c[Customer_Name])</f>
        <v>Emma Johns</v>
      </c>
      <c r="AB4188" s="6">
        <f>Orders_C[[#This Row],[Quantity]]*Orders_C[[#This Row],[Unit_Price]]*(1-Orders_C[[#This Row],[Discount %]])+Orders_C[[#This Row],[Tax]]</f>
        <v>1262.8</v>
      </c>
      <c r="AC4188" s="9">
        <f>(Orders_C[[#This Row],[Unit_Price]]*Orders_C[[#This Row],[Quantity]])-Orders_C[[#This Row],[Discount]]+Orders_C[[#This Row],[Tax]]</f>
        <v>1323.4</v>
      </c>
      <c r="AD4188" t="str">
        <f>IF(COUNTIF(Orders_C[[#All],[Customer_ID]],Orders_C[[#This Row],[Customer_ID]])&gt;1,"Repeat","New")</f>
        <v>Repeat</v>
      </c>
      <c r="AE4188" t="str" cm="1">
        <f t="array" ref="AE4188">_xlfn.XLOOKUP(Orders_C[[#This Row],[Store_ID]],Stores_c[[#All],[Store_ID]],Stores_c[[#All],[City]])</f>
        <v>Sallyburgh</v>
      </c>
      <c r="AF4188" t="str" cm="1">
        <f t="array" ref="AF4188">_xlfn.XLOOKUP(Orders_C[[#This Row],[Store_ID]],Stores_c[[#All],[Store_ID]],Stores_c[[#All],[Manager_Name]])</f>
        <v>Benjamin Mccoy</v>
      </c>
      <c r="AG4188" t="str" cm="1">
        <f t="array" ref="AG4188">_xlfn.XLOOKUP(Orders_C[[#This Row],[Store_ID]],Stores_c[[#All],[Store_ID]],Stores_c[[#All],[Store_Type]])</f>
        <v>Drive-Thru</v>
      </c>
    </row>
    <row r="4189" spans="1:33" x14ac:dyDescent="0.25">
      <c r="A4189">
        <v>7970</v>
      </c>
      <c r="B4189" s="1">
        <v>46028</v>
      </c>
      <c r="C4189" s="2">
        <v>0.61645833333333333</v>
      </c>
      <c r="D4189">
        <v>1695</v>
      </c>
      <c r="E4189">
        <v>225</v>
      </c>
      <c r="F4189">
        <v>429</v>
      </c>
      <c r="G4189">
        <v>315</v>
      </c>
      <c r="H4189">
        <v>4</v>
      </c>
      <c r="I4189">
        <v>328</v>
      </c>
      <c r="J4189">
        <v>5</v>
      </c>
      <c r="K4189">
        <v>16.399999999999999</v>
      </c>
      <c r="L4189">
        <v>1323.4</v>
      </c>
      <c r="M4189" t="s">
        <v>18</v>
      </c>
      <c r="N4189" t="s">
        <v>23</v>
      </c>
      <c r="O4189">
        <v>35</v>
      </c>
      <c r="P4189">
        <v>2</v>
      </c>
      <c r="Q4189" t="s">
        <v>1993</v>
      </c>
      <c r="R4189">
        <v>507</v>
      </c>
      <c r="S4189" s="3">
        <v>0.05</v>
      </c>
      <c r="T4189" s="6">
        <v>536.20000000000016</v>
      </c>
      <c r="U4189" t="s">
        <v>6330</v>
      </c>
      <c r="V4189">
        <v>2026</v>
      </c>
      <c r="W4189" t="s">
        <v>6329</v>
      </c>
      <c r="X4189" t="str">
        <f>_xlfn.XLOOKUP(Orders_C[[#This Row],[Product_ID]],Products_C[Product_ID],Products_C[Product_Name])</f>
        <v>Popcorn Chicken</v>
      </c>
      <c r="Y4189" t="str">
        <f>_xlfn.XLOOKUP(Orders_C[[#This Row],[Product_ID]],Products_C[Product_ID],Products_C[Category])</f>
        <v>Beverage</v>
      </c>
      <c r="Z4189" t="str">
        <f>_xlfn.XLOOKUP(Orders_C[[#This Row],[Store_ID]],Stores_c[Store_ID],Stores_c[City])</f>
        <v>South Peter</v>
      </c>
      <c r="AA4189" t="str">
        <f>_xlfn.XLOOKUP(Orders_C[[#This Row],[Customer_ID]],Customers_c[Customer_ID],Customers_c[Customer_Name])</f>
        <v>Robert Harris</v>
      </c>
      <c r="AB4189" s="6">
        <f>Orders_C[[#This Row],[Quantity]]*Orders_C[[#This Row],[Unit_Price]]*(1-Orders_C[[#This Row],[Discount %]])+Orders_C[[#This Row],[Tax]]</f>
        <v>1262.8</v>
      </c>
      <c r="AC4189" s="9">
        <f>(Orders_C[[#This Row],[Unit_Price]]*Orders_C[[#This Row],[Quantity]])-Orders_C[[#This Row],[Discount]]+Orders_C[[#This Row],[Tax]]</f>
        <v>1323.4</v>
      </c>
      <c r="AD4189" t="str">
        <f>IF(COUNTIF(Orders_C[[#All],[Customer_ID]],Orders_C[[#This Row],[Customer_ID]])&gt;1,"Repeat","New")</f>
        <v>Repeat</v>
      </c>
      <c r="AE4189" t="str" cm="1">
        <f t="array" ref="AE4189">_xlfn.XLOOKUP(Orders_C[[#This Row],[Store_ID]],Stores_c[[#All],[Store_ID]],Stores_c[[#All],[City]])</f>
        <v>South Peter</v>
      </c>
      <c r="AF4189" t="str" cm="1">
        <f t="array" ref="AF4189">_xlfn.XLOOKUP(Orders_C[[#This Row],[Store_ID]],Stores_c[[#All],[Store_ID]],Stores_c[[#All],[Manager_Name]])</f>
        <v>Gregory Lambert</v>
      </c>
      <c r="AG4189" t="str" cm="1">
        <f t="array" ref="AG4189">_xlfn.XLOOKUP(Orders_C[[#This Row],[Store_ID]],Stores_c[[#All],[Store_ID]],Stores_c[[#All],[Store_Type]])</f>
        <v>Street</v>
      </c>
    </row>
    <row r="4190" spans="1:33" x14ac:dyDescent="0.25">
      <c r="A4190">
        <v>8432</v>
      </c>
      <c r="B4190" s="1">
        <v>45930</v>
      </c>
      <c r="C4190" s="2">
        <v>0.53826388888888888</v>
      </c>
      <c r="D4190">
        <v>1880</v>
      </c>
      <c r="E4190">
        <v>224</v>
      </c>
      <c r="F4190">
        <v>448</v>
      </c>
      <c r="G4190">
        <v>303</v>
      </c>
      <c r="H4190">
        <v>4</v>
      </c>
      <c r="I4190">
        <v>328</v>
      </c>
      <c r="J4190">
        <v>5</v>
      </c>
      <c r="K4190">
        <v>16.399999999999999</v>
      </c>
      <c r="L4190">
        <v>1323.4</v>
      </c>
      <c r="M4190" t="s">
        <v>18</v>
      </c>
      <c r="N4190" t="s">
        <v>22</v>
      </c>
      <c r="O4190">
        <v>16</v>
      </c>
      <c r="P4190">
        <v>4</v>
      </c>
      <c r="Q4190" t="s">
        <v>2455</v>
      </c>
      <c r="R4190">
        <v>504</v>
      </c>
      <c r="S4190" s="3">
        <v>0.05</v>
      </c>
      <c r="T4190" s="6">
        <v>536.20000000000016</v>
      </c>
      <c r="U4190" t="s">
        <v>6335</v>
      </c>
      <c r="V4190">
        <v>2025</v>
      </c>
      <c r="W4190" t="s">
        <v>6333</v>
      </c>
      <c r="X4190" t="str">
        <f>_xlfn.XLOOKUP(Orders_C[[#This Row],[Product_ID]],Products_C[Product_ID],Products_C[Product_Name])</f>
        <v>Chocolate Lava Cake</v>
      </c>
      <c r="Y4190" t="str">
        <f>_xlfn.XLOOKUP(Orders_C[[#This Row],[Product_ID]],Products_C[Product_ID],Products_C[Category])</f>
        <v>Chicken</v>
      </c>
      <c r="Z4190" t="str">
        <f>_xlfn.XLOOKUP(Orders_C[[#This Row],[Store_ID]],Stores_c[Store_ID],Stores_c[City])</f>
        <v>Valdezton</v>
      </c>
      <c r="AA4190" t="str">
        <f>_xlfn.XLOOKUP(Orders_C[[#This Row],[Customer_ID]],Customers_c[Customer_ID],Customers_c[Customer_Name])</f>
        <v>Teresa Nguyen</v>
      </c>
      <c r="AB4190" s="6">
        <f>Orders_C[[#This Row],[Quantity]]*Orders_C[[#This Row],[Unit_Price]]*(1-Orders_C[[#This Row],[Discount %]])+Orders_C[[#This Row],[Tax]]</f>
        <v>1262.8</v>
      </c>
      <c r="AC4190" s="9">
        <f>(Orders_C[[#This Row],[Unit_Price]]*Orders_C[[#This Row],[Quantity]])-Orders_C[[#This Row],[Discount]]+Orders_C[[#This Row],[Tax]]</f>
        <v>1323.4</v>
      </c>
      <c r="AD4190" t="str">
        <f>IF(COUNTIF(Orders_C[[#All],[Customer_ID]],Orders_C[[#This Row],[Customer_ID]])&gt;1,"Repeat","New")</f>
        <v>Repeat</v>
      </c>
      <c r="AE4190" t="str" cm="1">
        <f t="array" ref="AE4190">_xlfn.XLOOKUP(Orders_C[[#This Row],[Store_ID]],Stores_c[[#All],[Store_ID]],Stores_c[[#All],[City]])</f>
        <v>Valdezton</v>
      </c>
      <c r="AF4190" t="str" cm="1">
        <f t="array" ref="AF4190">_xlfn.XLOOKUP(Orders_C[[#This Row],[Store_ID]],Stores_c[[#All],[Store_ID]],Stores_c[[#All],[Manager_Name]])</f>
        <v>John Rodriguez</v>
      </c>
      <c r="AG4190" t="str" cm="1">
        <f t="array" ref="AG4190">_xlfn.XLOOKUP(Orders_C[[#This Row],[Store_ID]],Stores_c[[#All],[Store_ID]],Stores_c[[#All],[Store_Type]])</f>
        <v>Street</v>
      </c>
    </row>
    <row r="4191" spans="1:33" x14ac:dyDescent="0.25">
      <c r="A4191">
        <v>7225</v>
      </c>
      <c r="B4191" s="1">
        <v>45813</v>
      </c>
      <c r="C4191" s="2">
        <v>0.25166666666666665</v>
      </c>
      <c r="D4191">
        <v>1522</v>
      </c>
      <c r="E4191">
        <v>215</v>
      </c>
      <c r="F4191">
        <v>514</v>
      </c>
      <c r="G4191">
        <v>324</v>
      </c>
      <c r="H4191">
        <v>3</v>
      </c>
      <c r="I4191">
        <v>437</v>
      </c>
      <c r="J4191">
        <v>10</v>
      </c>
      <c r="K4191">
        <v>21.85</v>
      </c>
      <c r="L4191">
        <v>1322.85</v>
      </c>
      <c r="M4191" t="s">
        <v>19</v>
      </c>
      <c r="N4191" t="s">
        <v>21</v>
      </c>
      <c r="O4191">
        <v>28</v>
      </c>
      <c r="P4191">
        <v>5</v>
      </c>
      <c r="Q4191" t="s">
        <v>1248</v>
      </c>
      <c r="R4191">
        <v>504</v>
      </c>
      <c r="S4191" s="3">
        <v>0.1</v>
      </c>
      <c r="T4191" s="6">
        <v>536.24999999999989</v>
      </c>
      <c r="U4191" t="s">
        <v>6340</v>
      </c>
      <c r="V4191">
        <v>2025</v>
      </c>
      <c r="W4191" t="s">
        <v>6329</v>
      </c>
      <c r="X4191" t="str">
        <f>_xlfn.XLOOKUP(Orders_C[[#This Row],[Product_ID]],Products_C[Product_ID],Products_C[Product_Name])</f>
        <v>Krushers</v>
      </c>
      <c r="Y4191" t="str">
        <f>_xlfn.XLOOKUP(Orders_C[[#This Row],[Product_ID]],Products_C[Product_ID],Products_C[Category])</f>
        <v>Dessert</v>
      </c>
      <c r="Z4191" t="str">
        <f>_xlfn.XLOOKUP(Orders_C[[#This Row],[Store_ID]],Stores_c[Store_ID],Stores_c[City])</f>
        <v>Sallyburgh</v>
      </c>
      <c r="AA4191" t="str">
        <f>_xlfn.XLOOKUP(Orders_C[[#This Row],[Customer_ID]],Customers_c[Customer_ID],Customers_c[Customer_Name])</f>
        <v>Bruce Rodriguez</v>
      </c>
      <c r="AB4191" s="6">
        <f>Orders_C[[#This Row],[Quantity]]*Orders_C[[#This Row],[Unit_Price]]*(1-Orders_C[[#This Row],[Discount %]])+Orders_C[[#This Row],[Tax]]</f>
        <v>1201.75</v>
      </c>
      <c r="AC4191" s="9">
        <f>(Orders_C[[#This Row],[Unit_Price]]*Orders_C[[#This Row],[Quantity]])-Orders_C[[#This Row],[Discount]]+Orders_C[[#This Row],[Tax]]</f>
        <v>1322.85</v>
      </c>
      <c r="AD4191" t="str">
        <f>IF(COUNTIF(Orders_C[[#All],[Customer_ID]],Orders_C[[#This Row],[Customer_ID]])&gt;1,"Repeat","New")</f>
        <v>Repeat</v>
      </c>
      <c r="AE4191" t="str" cm="1">
        <f t="array" ref="AE4191">_xlfn.XLOOKUP(Orders_C[[#This Row],[Store_ID]],Stores_c[[#All],[Store_ID]],Stores_c[[#All],[City]])</f>
        <v>Sallyburgh</v>
      </c>
      <c r="AF4191" t="str" cm="1">
        <f t="array" ref="AF4191">_xlfn.XLOOKUP(Orders_C[[#This Row],[Store_ID]],Stores_c[[#All],[Store_ID]],Stores_c[[#All],[Manager_Name]])</f>
        <v>Benjamin Mccoy</v>
      </c>
      <c r="AG4191" t="str" cm="1">
        <f t="array" ref="AG4191">_xlfn.XLOOKUP(Orders_C[[#This Row],[Store_ID]],Stores_c[[#All],[Store_ID]],Stores_c[[#All],[Store_Type]])</f>
        <v>Drive-Thru</v>
      </c>
    </row>
    <row r="4192" spans="1:33" x14ac:dyDescent="0.25">
      <c r="A4192">
        <v>8366</v>
      </c>
      <c r="B4192" s="1">
        <v>45793</v>
      </c>
      <c r="C4192" s="2">
        <v>0.94145833333333329</v>
      </c>
      <c r="D4192">
        <v>1674</v>
      </c>
      <c r="E4192">
        <v>221</v>
      </c>
      <c r="F4192">
        <v>454</v>
      </c>
      <c r="G4192">
        <v>305</v>
      </c>
      <c r="H4192">
        <v>4</v>
      </c>
      <c r="I4192">
        <v>325</v>
      </c>
      <c r="J4192">
        <v>0</v>
      </c>
      <c r="K4192">
        <v>16.25</v>
      </c>
      <c r="L4192">
        <v>1316.25</v>
      </c>
      <c r="M4192" t="s">
        <v>18</v>
      </c>
      <c r="N4192" t="s">
        <v>21</v>
      </c>
      <c r="O4192">
        <v>18</v>
      </c>
      <c r="P4192">
        <v>1</v>
      </c>
      <c r="Q4192" t="s">
        <v>2389</v>
      </c>
      <c r="R4192">
        <v>501</v>
      </c>
      <c r="S4192" s="3">
        <v>0</v>
      </c>
      <c r="T4192" s="6">
        <v>536.25</v>
      </c>
      <c r="U4192" t="s">
        <v>6339</v>
      </c>
      <c r="V4192">
        <v>2025</v>
      </c>
      <c r="W4192" t="s">
        <v>6333</v>
      </c>
      <c r="X4192" t="str">
        <f>_xlfn.XLOOKUP(Orders_C[[#This Row],[Product_ID]],Products_C[Product_ID],Products_C[Product_Name])</f>
        <v>Krushers</v>
      </c>
      <c r="Y4192" t="str">
        <f>_xlfn.XLOOKUP(Orders_C[[#This Row],[Product_ID]],Products_C[Product_ID],Products_C[Category])</f>
        <v>Dessert</v>
      </c>
      <c r="Z4192" t="str">
        <f>_xlfn.XLOOKUP(Orders_C[[#This Row],[Store_ID]],Stores_c[Store_ID],Stores_c[City])</f>
        <v>Port Barbarabury</v>
      </c>
      <c r="AA4192" t="str">
        <f>_xlfn.XLOOKUP(Orders_C[[#This Row],[Customer_ID]],Customers_c[Customer_ID],Customers_c[Customer_Name])</f>
        <v>Joseph Wiley II</v>
      </c>
      <c r="AB4192" s="6">
        <f>Orders_C[[#This Row],[Quantity]]*Orders_C[[#This Row],[Unit_Price]]*(1-Orders_C[[#This Row],[Discount %]])+Orders_C[[#This Row],[Tax]]</f>
        <v>1316.25</v>
      </c>
      <c r="AC4192" s="9">
        <f>(Orders_C[[#This Row],[Unit_Price]]*Orders_C[[#This Row],[Quantity]])-Orders_C[[#This Row],[Discount]]+Orders_C[[#This Row],[Tax]]</f>
        <v>1316.25</v>
      </c>
      <c r="AD4192" t="str">
        <f>IF(COUNTIF(Orders_C[[#All],[Customer_ID]],Orders_C[[#This Row],[Customer_ID]])&gt;1,"Repeat","New")</f>
        <v>Repeat</v>
      </c>
      <c r="AE4192" t="str" cm="1">
        <f t="array" ref="AE4192">_xlfn.XLOOKUP(Orders_C[[#This Row],[Store_ID]],Stores_c[[#All],[Store_ID]],Stores_c[[#All],[City]])</f>
        <v>Port Barbarabury</v>
      </c>
      <c r="AF4192" t="str" cm="1">
        <f t="array" ref="AF4192">_xlfn.XLOOKUP(Orders_C[[#This Row],[Store_ID]],Stores_c[[#All],[Store_ID]],Stores_c[[#All],[Manager_Name]])</f>
        <v>Edward Nguyen</v>
      </c>
      <c r="AG4192" t="str" cm="1">
        <f t="array" ref="AG4192">_xlfn.XLOOKUP(Orders_C[[#This Row],[Store_ID]],Stores_c[[#All],[Store_ID]],Stores_c[[#All],[Store_Type]])</f>
        <v>Street</v>
      </c>
    </row>
    <row r="4193" spans="1:33" x14ac:dyDescent="0.25">
      <c r="A4193">
        <v>8972</v>
      </c>
      <c r="B4193" s="1">
        <v>45744</v>
      </c>
      <c r="C4193" s="2">
        <v>0.61353009259259261</v>
      </c>
      <c r="D4193">
        <v>1681</v>
      </c>
      <c r="E4193">
        <v>210</v>
      </c>
      <c r="F4193">
        <v>406</v>
      </c>
      <c r="G4193">
        <v>321</v>
      </c>
      <c r="H4193">
        <v>3</v>
      </c>
      <c r="I4193">
        <v>441</v>
      </c>
      <c r="J4193">
        <v>15</v>
      </c>
      <c r="K4193">
        <v>22.05</v>
      </c>
      <c r="L4193">
        <v>1330.05</v>
      </c>
      <c r="M4193" t="s">
        <v>18</v>
      </c>
      <c r="N4193" t="s">
        <v>21</v>
      </c>
      <c r="O4193">
        <v>14</v>
      </c>
      <c r="P4193">
        <v>1</v>
      </c>
      <c r="Q4193" t="s">
        <v>2995</v>
      </c>
      <c r="R4193">
        <v>506</v>
      </c>
      <c r="S4193" s="3">
        <v>0.15</v>
      </c>
      <c r="T4193" s="6">
        <v>536.25</v>
      </c>
      <c r="U4193" t="s">
        <v>6334</v>
      </c>
      <c r="V4193">
        <v>2025</v>
      </c>
      <c r="W4193" t="s">
        <v>6333</v>
      </c>
      <c r="X4193" t="str">
        <f>_xlfn.XLOOKUP(Orders_C[[#This Row],[Product_ID]],Products_C[Product_ID],Products_C[Product_Name])</f>
        <v>Cold Coffee</v>
      </c>
      <c r="Y4193" t="str">
        <f>_xlfn.XLOOKUP(Orders_C[[#This Row],[Product_ID]],Products_C[Product_ID],Products_C[Category])</f>
        <v>Dessert</v>
      </c>
      <c r="Z4193" t="str">
        <f>_xlfn.XLOOKUP(Orders_C[[#This Row],[Store_ID]],Stores_c[Store_ID],Stores_c[City])</f>
        <v>East William</v>
      </c>
      <c r="AA4193" t="str">
        <f>_xlfn.XLOOKUP(Orders_C[[#This Row],[Customer_ID]],Customers_c[Customer_ID],Customers_c[Customer_Name])</f>
        <v>John Preston</v>
      </c>
      <c r="AB4193" s="6">
        <f>Orders_C[[#This Row],[Quantity]]*Orders_C[[#This Row],[Unit_Price]]*(1-Orders_C[[#This Row],[Discount %]])+Orders_C[[#This Row],[Tax]]</f>
        <v>1146.5999999999999</v>
      </c>
      <c r="AC4193" s="9">
        <f>(Orders_C[[#This Row],[Unit_Price]]*Orders_C[[#This Row],[Quantity]])-Orders_C[[#This Row],[Discount]]+Orders_C[[#This Row],[Tax]]</f>
        <v>1330.05</v>
      </c>
      <c r="AD4193" t="str">
        <f>IF(COUNTIF(Orders_C[[#All],[Customer_ID]],Orders_C[[#This Row],[Customer_ID]])&gt;1,"Repeat","New")</f>
        <v>Repeat</v>
      </c>
      <c r="AE4193" t="str" cm="1">
        <f t="array" ref="AE4193">_xlfn.XLOOKUP(Orders_C[[#This Row],[Store_ID]],Stores_c[[#All],[Store_ID]],Stores_c[[#All],[City]])</f>
        <v>East William</v>
      </c>
      <c r="AF4193" t="str" cm="1">
        <f t="array" ref="AF4193">_xlfn.XLOOKUP(Orders_C[[#This Row],[Store_ID]],Stores_c[[#All],[Store_ID]],Stores_c[[#All],[Manager_Name]])</f>
        <v>Victoria Butler</v>
      </c>
      <c r="AG4193" t="str" cm="1">
        <f t="array" ref="AG4193">_xlfn.XLOOKUP(Orders_C[[#This Row],[Store_ID]],Stores_c[[#All],[Store_ID]],Stores_c[[#All],[Store_Type]])</f>
        <v>Drive-Thru</v>
      </c>
    </row>
    <row r="4194" spans="1:33" x14ac:dyDescent="0.25">
      <c r="A4194">
        <v>10112</v>
      </c>
      <c r="B4194" s="1">
        <v>45967</v>
      </c>
      <c r="C4194" s="2">
        <v>0.99258101851851854</v>
      </c>
      <c r="D4194">
        <v>1673</v>
      </c>
      <c r="E4194">
        <v>203</v>
      </c>
      <c r="F4194">
        <v>475</v>
      </c>
      <c r="G4194">
        <v>320</v>
      </c>
      <c r="H4194">
        <v>4</v>
      </c>
      <c r="I4194">
        <v>325</v>
      </c>
      <c r="J4194">
        <v>0</v>
      </c>
      <c r="K4194">
        <v>16.25</v>
      </c>
      <c r="L4194">
        <v>1316.25</v>
      </c>
      <c r="M4194" t="s">
        <v>18</v>
      </c>
      <c r="N4194" t="s">
        <v>23</v>
      </c>
      <c r="O4194">
        <v>18</v>
      </c>
      <c r="P4194">
        <v>5</v>
      </c>
      <c r="Q4194" t="s">
        <v>4135</v>
      </c>
      <c r="R4194">
        <v>502</v>
      </c>
      <c r="S4194" s="3">
        <v>0</v>
      </c>
      <c r="T4194" s="6">
        <v>536.25</v>
      </c>
      <c r="U4194" t="s">
        <v>6336</v>
      </c>
      <c r="V4194">
        <v>2025</v>
      </c>
      <c r="W4194" t="s">
        <v>6333</v>
      </c>
      <c r="X4194" t="str">
        <f>_xlfn.XLOOKUP(Orders_C[[#This Row],[Product_ID]],Products_C[Product_ID],Products_C[Product_Name])</f>
        <v>Rice Bowl</v>
      </c>
      <c r="Y4194" t="str">
        <f>_xlfn.XLOOKUP(Orders_C[[#This Row],[Product_ID]],Products_C[Product_ID],Products_C[Category])</f>
        <v>Beverage</v>
      </c>
      <c r="Z4194" t="str">
        <f>_xlfn.XLOOKUP(Orders_C[[#This Row],[Store_ID]],Stores_c[Store_ID],Stores_c[City])</f>
        <v>Lake Williammouth</v>
      </c>
      <c r="AA4194" t="str">
        <f>_xlfn.XLOOKUP(Orders_C[[#This Row],[Customer_ID]],Customers_c[Customer_ID],Customers_c[Customer_Name])</f>
        <v>Erin Jones</v>
      </c>
      <c r="AB4194" s="6">
        <f>Orders_C[[#This Row],[Quantity]]*Orders_C[[#This Row],[Unit_Price]]*(1-Orders_C[[#This Row],[Discount %]])+Orders_C[[#This Row],[Tax]]</f>
        <v>1316.25</v>
      </c>
      <c r="AC4194" s="9">
        <f>(Orders_C[[#This Row],[Unit_Price]]*Orders_C[[#This Row],[Quantity]])-Orders_C[[#This Row],[Discount]]+Orders_C[[#This Row],[Tax]]</f>
        <v>1316.25</v>
      </c>
      <c r="AD4194" t="str">
        <f>IF(COUNTIF(Orders_C[[#All],[Customer_ID]],Orders_C[[#This Row],[Customer_ID]])&gt;1,"Repeat","New")</f>
        <v>Repeat</v>
      </c>
      <c r="AE4194" t="str" cm="1">
        <f t="array" ref="AE4194">_xlfn.XLOOKUP(Orders_C[[#This Row],[Store_ID]],Stores_c[[#All],[Store_ID]],Stores_c[[#All],[City]])</f>
        <v>Lake Williammouth</v>
      </c>
      <c r="AF4194" t="str" cm="1">
        <f t="array" ref="AF4194">_xlfn.XLOOKUP(Orders_C[[#This Row],[Store_ID]],Stores_c[[#All],[Store_ID]],Stores_c[[#All],[Manager_Name]])</f>
        <v>Stephanie Dominguez</v>
      </c>
      <c r="AG4194" t="str" cm="1">
        <f t="array" ref="AG4194">_xlfn.XLOOKUP(Orders_C[[#This Row],[Store_ID]],Stores_c[[#All],[Store_ID]],Stores_c[[#All],[Store_Type]])</f>
        <v>Drive-Thru</v>
      </c>
    </row>
    <row r="4195" spans="1:33" x14ac:dyDescent="0.25">
      <c r="A4195">
        <v>7375</v>
      </c>
      <c r="B4195" s="1">
        <v>45753</v>
      </c>
      <c r="C4195" s="2">
        <v>4.1967592592592591E-2</v>
      </c>
      <c r="D4195">
        <v>1860</v>
      </c>
      <c r="E4195">
        <v>204</v>
      </c>
      <c r="F4195">
        <v>424</v>
      </c>
      <c r="G4195">
        <v>310</v>
      </c>
      <c r="H4195">
        <v>3</v>
      </c>
      <c r="I4195">
        <v>433</v>
      </c>
      <c r="J4195">
        <v>5</v>
      </c>
      <c r="K4195">
        <v>21.65</v>
      </c>
      <c r="L4195">
        <v>1315.65</v>
      </c>
      <c r="M4195" t="s">
        <v>20</v>
      </c>
      <c r="N4195" t="s">
        <v>22</v>
      </c>
      <c r="O4195">
        <v>38</v>
      </c>
      <c r="P4195">
        <v>1</v>
      </c>
      <c r="Q4195" t="s">
        <v>1398</v>
      </c>
      <c r="R4195">
        <v>503</v>
      </c>
      <c r="S4195" s="3">
        <v>0.05</v>
      </c>
      <c r="T4195" s="6">
        <v>536.25000000000011</v>
      </c>
      <c r="U4195" t="s">
        <v>6337</v>
      </c>
      <c r="V4195">
        <v>2025</v>
      </c>
      <c r="W4195" t="s">
        <v>6329</v>
      </c>
      <c r="X4195" t="str">
        <f>_xlfn.XLOOKUP(Orders_C[[#This Row],[Product_ID]],Products_C[Product_ID],Products_C[Product_Name])</f>
        <v>Chicken Bucket</v>
      </c>
      <c r="Y4195" t="str">
        <f>_xlfn.XLOOKUP(Orders_C[[#This Row],[Product_ID]],Products_C[Product_ID],Products_C[Category])</f>
        <v>Chicken</v>
      </c>
      <c r="Z4195" t="str">
        <f>_xlfn.XLOOKUP(Orders_C[[#This Row],[Store_ID]],Stores_c[Store_ID],Stores_c[City])</f>
        <v>New Robertfurt</v>
      </c>
      <c r="AA4195" t="str">
        <f>_xlfn.XLOOKUP(Orders_C[[#This Row],[Customer_ID]],Customers_c[Customer_ID],Customers_c[Customer_Name])</f>
        <v>Jennifer Miller</v>
      </c>
      <c r="AB4195" s="6">
        <f>Orders_C[[#This Row],[Quantity]]*Orders_C[[#This Row],[Unit_Price]]*(1-Orders_C[[#This Row],[Discount %]])+Orders_C[[#This Row],[Tax]]</f>
        <v>1255.7</v>
      </c>
      <c r="AC4195" s="9">
        <f>(Orders_C[[#This Row],[Unit_Price]]*Orders_C[[#This Row],[Quantity]])-Orders_C[[#This Row],[Discount]]+Orders_C[[#This Row],[Tax]]</f>
        <v>1315.65</v>
      </c>
      <c r="AD4195" t="str">
        <f>IF(COUNTIF(Orders_C[[#All],[Customer_ID]],Orders_C[[#This Row],[Customer_ID]])&gt;1,"Repeat","New")</f>
        <v>Repeat</v>
      </c>
      <c r="AE4195" t="str" cm="1">
        <f t="array" ref="AE4195">_xlfn.XLOOKUP(Orders_C[[#This Row],[Store_ID]],Stores_c[[#All],[Store_ID]],Stores_c[[#All],[City]])</f>
        <v>New Robertfurt</v>
      </c>
      <c r="AF4195" t="str" cm="1">
        <f t="array" ref="AF4195">_xlfn.XLOOKUP(Orders_C[[#This Row],[Store_ID]],Stores_c[[#All],[Store_ID]],Stores_c[[#All],[Manager_Name]])</f>
        <v>Tiffany Gomez</v>
      </c>
      <c r="AG4195" t="str" cm="1">
        <f t="array" ref="AG4195">_xlfn.XLOOKUP(Orders_C[[#This Row],[Store_ID]],Stores_c[[#All],[Store_ID]],Stores_c[[#All],[Store_Type]])</f>
        <v>Street</v>
      </c>
    </row>
    <row r="4196" spans="1:33" x14ac:dyDescent="0.25">
      <c r="A4196">
        <v>9903</v>
      </c>
      <c r="B4196" s="1">
        <v>45860</v>
      </c>
      <c r="C4196" s="2">
        <v>0.64708333333333334</v>
      </c>
      <c r="D4196">
        <v>1209</v>
      </c>
      <c r="E4196">
        <v>217</v>
      </c>
      <c r="F4196">
        <v>476</v>
      </c>
      <c r="G4196">
        <v>308</v>
      </c>
      <c r="H4196">
        <v>3</v>
      </c>
      <c r="I4196">
        <v>429</v>
      </c>
      <c r="J4196">
        <v>0</v>
      </c>
      <c r="K4196">
        <v>21.45</v>
      </c>
      <c r="L4196">
        <v>1308.45</v>
      </c>
      <c r="M4196" t="s">
        <v>19</v>
      </c>
      <c r="N4196" t="s">
        <v>22</v>
      </c>
      <c r="O4196">
        <v>29</v>
      </c>
      <c r="P4196">
        <v>2</v>
      </c>
      <c r="Q4196" t="s">
        <v>3926</v>
      </c>
      <c r="R4196">
        <v>505</v>
      </c>
      <c r="S4196" s="3">
        <v>0</v>
      </c>
      <c r="T4196" s="6">
        <v>536.25000000000011</v>
      </c>
      <c r="U4196" t="s">
        <v>6341</v>
      </c>
      <c r="V4196">
        <v>2025</v>
      </c>
      <c r="W4196" t="s">
        <v>6329</v>
      </c>
      <c r="X4196" t="str">
        <f>_xlfn.XLOOKUP(Orders_C[[#This Row],[Product_ID]],Products_C[Product_ID],Products_C[Product_Name])</f>
        <v>Zinger Burger</v>
      </c>
      <c r="Y4196" t="str">
        <f>_xlfn.XLOOKUP(Orders_C[[#This Row],[Product_ID]],Products_C[Product_ID],Products_C[Category])</f>
        <v>Beverage</v>
      </c>
      <c r="Z4196" t="str">
        <f>_xlfn.XLOOKUP(Orders_C[[#This Row],[Store_ID]],Stores_c[Store_ID],Stores_c[City])</f>
        <v>West Rebecca</v>
      </c>
      <c r="AA4196" t="str">
        <f>_xlfn.XLOOKUP(Orders_C[[#This Row],[Customer_ID]],Customers_c[Customer_ID],Customers_c[Customer_Name])</f>
        <v>Jason Lam</v>
      </c>
      <c r="AB4196" s="6">
        <f>Orders_C[[#This Row],[Quantity]]*Orders_C[[#This Row],[Unit_Price]]*(1-Orders_C[[#This Row],[Discount %]])+Orders_C[[#This Row],[Tax]]</f>
        <v>1308.45</v>
      </c>
      <c r="AC4196" s="9">
        <f>(Orders_C[[#This Row],[Unit_Price]]*Orders_C[[#This Row],[Quantity]])-Orders_C[[#This Row],[Discount]]+Orders_C[[#This Row],[Tax]]</f>
        <v>1308.45</v>
      </c>
      <c r="AD4196" t="str">
        <f>IF(COUNTIF(Orders_C[[#All],[Customer_ID]],Orders_C[[#This Row],[Customer_ID]])&gt;1,"Repeat","New")</f>
        <v>Repeat</v>
      </c>
      <c r="AE4196" t="str" cm="1">
        <f t="array" ref="AE4196">_xlfn.XLOOKUP(Orders_C[[#This Row],[Store_ID]],Stores_c[[#All],[Store_ID]],Stores_c[[#All],[City]])</f>
        <v>West Rebecca</v>
      </c>
      <c r="AF4196" t="str" cm="1">
        <f t="array" ref="AF4196">_xlfn.XLOOKUP(Orders_C[[#This Row],[Store_ID]],Stores_c[[#All],[Store_ID]],Stores_c[[#All],[Manager_Name]])</f>
        <v>Albert Smith</v>
      </c>
      <c r="AG4196" t="str" cm="1">
        <f t="array" ref="AG4196">_xlfn.XLOOKUP(Orders_C[[#This Row],[Store_ID]],Stores_c[[#All],[Store_ID]],Stores_c[[#All],[Store_Type]])</f>
        <v>Mall</v>
      </c>
    </row>
    <row r="4197" spans="1:33" x14ac:dyDescent="0.25">
      <c r="A4197">
        <v>7979</v>
      </c>
      <c r="B4197" s="1">
        <v>45929</v>
      </c>
      <c r="C4197" s="2">
        <v>0.30224537037037036</v>
      </c>
      <c r="D4197">
        <v>1133</v>
      </c>
      <c r="E4197">
        <v>206</v>
      </c>
      <c r="F4197">
        <v>495</v>
      </c>
      <c r="G4197">
        <v>336</v>
      </c>
      <c r="H4197">
        <v>3</v>
      </c>
      <c r="I4197">
        <v>430</v>
      </c>
      <c r="J4197">
        <v>0</v>
      </c>
      <c r="K4197">
        <v>21.5</v>
      </c>
      <c r="L4197">
        <v>1311.5</v>
      </c>
      <c r="M4197" t="s">
        <v>18</v>
      </c>
      <c r="N4197" t="s">
        <v>23</v>
      </c>
      <c r="O4197">
        <v>50</v>
      </c>
      <c r="P4197">
        <v>1</v>
      </c>
      <c r="Q4197" t="s">
        <v>2002</v>
      </c>
      <c r="R4197">
        <v>507</v>
      </c>
      <c r="S4197" s="3">
        <v>0</v>
      </c>
      <c r="T4197" s="6">
        <v>537.5</v>
      </c>
      <c r="U4197" t="s">
        <v>6335</v>
      </c>
      <c r="V4197">
        <v>2025</v>
      </c>
      <c r="W4197" t="s">
        <v>6331</v>
      </c>
      <c r="X4197" t="str">
        <f>_xlfn.XLOOKUP(Orders_C[[#This Row],[Product_ID]],Products_C[Product_ID],Products_C[Product_Name])</f>
        <v>Chicken Bucket</v>
      </c>
      <c r="Y4197" t="str">
        <f>_xlfn.XLOOKUP(Orders_C[[#This Row],[Product_ID]],Products_C[Product_ID],Products_C[Category])</f>
        <v>Dessert</v>
      </c>
      <c r="Z4197" t="str">
        <f>_xlfn.XLOOKUP(Orders_C[[#This Row],[Store_ID]],Stores_c[Store_ID],Stores_c[City])</f>
        <v>West Matthew</v>
      </c>
      <c r="AA4197" t="str">
        <f>_xlfn.XLOOKUP(Orders_C[[#This Row],[Customer_ID]],Customers_c[Customer_ID],Customers_c[Customer_Name])</f>
        <v>Jared Gomez</v>
      </c>
      <c r="AB4197" s="6">
        <f>Orders_C[[#This Row],[Quantity]]*Orders_C[[#This Row],[Unit_Price]]*(1-Orders_C[[#This Row],[Discount %]])+Orders_C[[#This Row],[Tax]]</f>
        <v>1311.5</v>
      </c>
      <c r="AC4197" s="9">
        <f>(Orders_C[[#This Row],[Unit_Price]]*Orders_C[[#This Row],[Quantity]])-Orders_C[[#This Row],[Discount]]+Orders_C[[#This Row],[Tax]]</f>
        <v>1311.5</v>
      </c>
      <c r="AD4197" t="str">
        <f>IF(COUNTIF(Orders_C[[#All],[Customer_ID]],Orders_C[[#This Row],[Customer_ID]])&gt;1,"Repeat","New")</f>
        <v>Repeat</v>
      </c>
      <c r="AE4197" t="str" cm="1">
        <f t="array" ref="AE4197">_xlfn.XLOOKUP(Orders_C[[#This Row],[Store_ID]],Stores_c[[#All],[Store_ID]],Stores_c[[#All],[City]])</f>
        <v>West Matthew</v>
      </c>
      <c r="AF4197" t="str" cm="1">
        <f t="array" ref="AF4197">_xlfn.XLOOKUP(Orders_C[[#This Row],[Store_ID]],Stores_c[[#All],[Store_ID]],Stores_c[[#All],[Manager_Name]])</f>
        <v>Miguel Kidd</v>
      </c>
      <c r="AG4197" t="str" cm="1">
        <f t="array" ref="AG4197">_xlfn.XLOOKUP(Orders_C[[#This Row],[Store_ID]],Stores_c[[#All],[Store_ID]],Stores_c[[#All],[Store_Type]])</f>
        <v>Drive-Thru</v>
      </c>
    </row>
    <row r="4198" spans="1:33" x14ac:dyDescent="0.25">
      <c r="A4198">
        <v>8393</v>
      </c>
      <c r="B4198" s="1">
        <v>45821</v>
      </c>
      <c r="C4198" s="2">
        <v>0.70843750000000005</v>
      </c>
      <c r="D4198">
        <v>1431</v>
      </c>
      <c r="E4198">
        <v>204</v>
      </c>
      <c r="F4198">
        <v>433</v>
      </c>
      <c r="G4198">
        <v>336</v>
      </c>
      <c r="H4198">
        <v>3</v>
      </c>
      <c r="I4198">
        <v>430</v>
      </c>
      <c r="J4198">
        <v>0</v>
      </c>
      <c r="K4198">
        <v>21.5</v>
      </c>
      <c r="L4198">
        <v>1311.5</v>
      </c>
      <c r="M4198" t="s">
        <v>20</v>
      </c>
      <c r="N4198" t="s">
        <v>22</v>
      </c>
      <c r="O4198">
        <v>16</v>
      </c>
      <c r="P4198">
        <v>3</v>
      </c>
      <c r="Q4198" t="s">
        <v>2416</v>
      </c>
      <c r="R4198">
        <v>509</v>
      </c>
      <c r="S4198" s="3">
        <v>0</v>
      </c>
      <c r="T4198" s="6">
        <v>537.5</v>
      </c>
      <c r="U4198" t="s">
        <v>6340</v>
      </c>
      <c r="V4198">
        <v>2025</v>
      </c>
      <c r="W4198" t="s">
        <v>6333</v>
      </c>
      <c r="X4198" t="str">
        <f>_xlfn.XLOOKUP(Orders_C[[#This Row],[Product_ID]],Products_C[Product_ID],Products_C[Product_Name])</f>
        <v>Chicken Bucket</v>
      </c>
      <c r="Y4198" t="str">
        <f>_xlfn.XLOOKUP(Orders_C[[#This Row],[Product_ID]],Products_C[Product_ID],Products_C[Category])</f>
        <v>Dessert</v>
      </c>
      <c r="Z4198" t="str">
        <f>_xlfn.XLOOKUP(Orders_C[[#This Row],[Store_ID]],Stores_c[Store_ID],Stores_c[City])</f>
        <v>New Robertfurt</v>
      </c>
      <c r="AA4198" t="str">
        <f>_xlfn.XLOOKUP(Orders_C[[#This Row],[Customer_ID]],Customers_c[Customer_ID],Customers_c[Customer_Name])</f>
        <v>Rebecca Haley</v>
      </c>
      <c r="AB4198" s="6">
        <f>Orders_C[[#This Row],[Quantity]]*Orders_C[[#This Row],[Unit_Price]]*(1-Orders_C[[#This Row],[Discount %]])+Orders_C[[#This Row],[Tax]]</f>
        <v>1311.5</v>
      </c>
      <c r="AC4198" s="9">
        <f>(Orders_C[[#This Row],[Unit_Price]]*Orders_C[[#This Row],[Quantity]])-Orders_C[[#This Row],[Discount]]+Orders_C[[#This Row],[Tax]]</f>
        <v>1311.5</v>
      </c>
      <c r="AD4198" t="str">
        <f>IF(COUNTIF(Orders_C[[#All],[Customer_ID]],Orders_C[[#This Row],[Customer_ID]])&gt;1,"Repeat","New")</f>
        <v>Repeat</v>
      </c>
      <c r="AE4198" t="str" cm="1">
        <f t="array" ref="AE4198">_xlfn.XLOOKUP(Orders_C[[#This Row],[Store_ID]],Stores_c[[#All],[Store_ID]],Stores_c[[#All],[City]])</f>
        <v>New Robertfurt</v>
      </c>
      <c r="AF4198" t="str" cm="1">
        <f t="array" ref="AF4198">_xlfn.XLOOKUP(Orders_C[[#This Row],[Store_ID]],Stores_c[[#All],[Store_ID]],Stores_c[[#All],[Manager_Name]])</f>
        <v>Tiffany Gomez</v>
      </c>
      <c r="AG4198" t="str" cm="1">
        <f t="array" ref="AG4198">_xlfn.XLOOKUP(Orders_C[[#This Row],[Store_ID]],Stores_c[[#All],[Store_ID]],Stores_c[[#All],[Store_Type]])</f>
        <v>Street</v>
      </c>
    </row>
    <row r="4199" spans="1:33" x14ac:dyDescent="0.25">
      <c r="A4199">
        <v>8957</v>
      </c>
      <c r="B4199" s="1">
        <v>45844</v>
      </c>
      <c r="C4199" s="2">
        <v>0.72539351851851852</v>
      </c>
      <c r="D4199">
        <v>1516</v>
      </c>
      <c r="E4199">
        <v>203</v>
      </c>
      <c r="F4199">
        <v>442</v>
      </c>
      <c r="G4199">
        <v>310</v>
      </c>
      <c r="H4199">
        <v>3</v>
      </c>
      <c r="I4199">
        <v>430</v>
      </c>
      <c r="J4199">
        <v>0</v>
      </c>
      <c r="K4199">
        <v>21.5</v>
      </c>
      <c r="L4199">
        <v>1311.5</v>
      </c>
      <c r="M4199" t="s">
        <v>19</v>
      </c>
      <c r="N4199" t="s">
        <v>22</v>
      </c>
      <c r="O4199">
        <v>54</v>
      </c>
      <c r="P4199">
        <v>2</v>
      </c>
      <c r="Q4199" t="s">
        <v>2980</v>
      </c>
      <c r="R4199">
        <v>502</v>
      </c>
      <c r="S4199" s="3">
        <v>0</v>
      </c>
      <c r="T4199" s="6">
        <v>537.5</v>
      </c>
      <c r="U4199" t="s">
        <v>6341</v>
      </c>
      <c r="V4199">
        <v>2025</v>
      </c>
      <c r="W4199" t="s">
        <v>6331</v>
      </c>
      <c r="X4199" t="str">
        <f>_xlfn.XLOOKUP(Orders_C[[#This Row],[Product_ID]],Products_C[Product_ID],Products_C[Product_Name])</f>
        <v>Chicken Bucket</v>
      </c>
      <c r="Y4199" t="str">
        <f>_xlfn.XLOOKUP(Orders_C[[#This Row],[Product_ID]],Products_C[Product_ID],Products_C[Category])</f>
        <v>Chicken</v>
      </c>
      <c r="Z4199" t="str">
        <f>_xlfn.XLOOKUP(Orders_C[[#This Row],[Store_ID]],Stores_c[Store_ID],Stores_c[City])</f>
        <v>Lake Williammouth</v>
      </c>
      <c r="AA4199" t="str">
        <f>_xlfn.XLOOKUP(Orders_C[[#This Row],[Customer_ID]],Customers_c[Customer_ID],Customers_c[Customer_Name])</f>
        <v>Jeffrey Ramirez</v>
      </c>
      <c r="AB4199" s="6">
        <f>Orders_C[[#This Row],[Quantity]]*Orders_C[[#This Row],[Unit_Price]]*(1-Orders_C[[#This Row],[Discount %]])+Orders_C[[#This Row],[Tax]]</f>
        <v>1311.5</v>
      </c>
      <c r="AC4199" s="9">
        <f>(Orders_C[[#This Row],[Unit_Price]]*Orders_C[[#This Row],[Quantity]])-Orders_C[[#This Row],[Discount]]+Orders_C[[#This Row],[Tax]]</f>
        <v>1311.5</v>
      </c>
      <c r="AD4199" t="str">
        <f>IF(COUNTIF(Orders_C[[#All],[Customer_ID]],Orders_C[[#This Row],[Customer_ID]])&gt;1,"Repeat","New")</f>
        <v>Repeat</v>
      </c>
      <c r="AE4199" t="str" cm="1">
        <f t="array" ref="AE4199">_xlfn.XLOOKUP(Orders_C[[#This Row],[Store_ID]],Stores_c[[#All],[Store_ID]],Stores_c[[#All],[City]])</f>
        <v>Lake Williammouth</v>
      </c>
      <c r="AF4199" t="str" cm="1">
        <f t="array" ref="AF4199">_xlfn.XLOOKUP(Orders_C[[#This Row],[Store_ID]],Stores_c[[#All],[Store_ID]],Stores_c[[#All],[Manager_Name]])</f>
        <v>Stephanie Dominguez</v>
      </c>
      <c r="AG4199" t="str" cm="1">
        <f t="array" ref="AG4199">_xlfn.XLOOKUP(Orders_C[[#This Row],[Store_ID]],Stores_c[[#All],[Store_ID]],Stores_c[[#All],[Store_Type]])</f>
        <v>Drive-Thru</v>
      </c>
    </row>
    <row r="4200" spans="1:33" x14ac:dyDescent="0.25">
      <c r="A4200">
        <v>10754</v>
      </c>
      <c r="B4200" s="1">
        <v>46005</v>
      </c>
      <c r="C4200" s="2">
        <v>0.91572916666666671</v>
      </c>
      <c r="D4200">
        <v>1566</v>
      </c>
      <c r="E4200">
        <v>215</v>
      </c>
      <c r="F4200">
        <v>443</v>
      </c>
      <c r="G4200">
        <v>319</v>
      </c>
      <c r="H4200">
        <v>3</v>
      </c>
      <c r="I4200">
        <v>430</v>
      </c>
      <c r="J4200">
        <v>0</v>
      </c>
      <c r="K4200">
        <v>21.5</v>
      </c>
      <c r="L4200">
        <v>1311.5</v>
      </c>
      <c r="M4200" t="s">
        <v>18</v>
      </c>
      <c r="N4200" t="s">
        <v>21</v>
      </c>
      <c r="O4200">
        <v>22</v>
      </c>
      <c r="P4200">
        <v>2</v>
      </c>
      <c r="Q4200" t="s">
        <v>4777</v>
      </c>
      <c r="R4200">
        <v>503</v>
      </c>
      <c r="S4200" s="3">
        <v>0</v>
      </c>
      <c r="T4200" s="6">
        <v>537.5</v>
      </c>
      <c r="U4200" t="s">
        <v>6328</v>
      </c>
      <c r="V4200">
        <v>2025</v>
      </c>
      <c r="W4200" t="s">
        <v>6329</v>
      </c>
      <c r="X4200" t="str">
        <f>_xlfn.XLOOKUP(Orders_C[[#This Row],[Product_ID]],Products_C[Product_ID],Products_C[Product_Name])</f>
        <v>Chocolate Lava Cake</v>
      </c>
      <c r="Y4200" t="str">
        <f>_xlfn.XLOOKUP(Orders_C[[#This Row],[Product_ID]],Products_C[Product_ID],Products_C[Category])</f>
        <v>Beverage</v>
      </c>
      <c r="Z4200" t="str">
        <f>_xlfn.XLOOKUP(Orders_C[[#This Row],[Store_ID]],Stores_c[Store_ID],Stores_c[City])</f>
        <v>Sallyburgh</v>
      </c>
      <c r="AA4200" t="str">
        <f>_xlfn.XLOOKUP(Orders_C[[#This Row],[Customer_ID]],Customers_c[Customer_ID],Customers_c[Customer_Name])</f>
        <v>Nicole Marsh</v>
      </c>
      <c r="AB4200" s="6">
        <f>Orders_C[[#This Row],[Quantity]]*Orders_C[[#This Row],[Unit_Price]]*(1-Orders_C[[#This Row],[Discount %]])+Orders_C[[#This Row],[Tax]]</f>
        <v>1311.5</v>
      </c>
      <c r="AC4200" s="9">
        <f>(Orders_C[[#This Row],[Unit_Price]]*Orders_C[[#This Row],[Quantity]])-Orders_C[[#This Row],[Discount]]+Orders_C[[#This Row],[Tax]]</f>
        <v>1311.5</v>
      </c>
      <c r="AD4200" t="str">
        <f>IF(COUNTIF(Orders_C[[#All],[Customer_ID]],Orders_C[[#This Row],[Customer_ID]])&gt;1,"Repeat","New")</f>
        <v>Repeat</v>
      </c>
      <c r="AE4200" t="str" cm="1">
        <f t="array" ref="AE4200">_xlfn.XLOOKUP(Orders_C[[#This Row],[Store_ID]],Stores_c[[#All],[Store_ID]],Stores_c[[#All],[City]])</f>
        <v>Sallyburgh</v>
      </c>
      <c r="AF4200" t="str" cm="1">
        <f t="array" ref="AF4200">_xlfn.XLOOKUP(Orders_C[[#This Row],[Store_ID]],Stores_c[[#All],[Store_ID]],Stores_c[[#All],[Manager_Name]])</f>
        <v>Benjamin Mccoy</v>
      </c>
      <c r="AG4200" t="str" cm="1">
        <f t="array" ref="AG4200">_xlfn.XLOOKUP(Orders_C[[#This Row],[Store_ID]],Stores_c[[#All],[Store_ID]],Stores_c[[#All],[Store_Type]])</f>
        <v>Drive-Thru</v>
      </c>
    </row>
    <row r="4201" spans="1:33" x14ac:dyDescent="0.25">
      <c r="A4201">
        <v>7657</v>
      </c>
      <c r="B4201" s="1">
        <v>45889</v>
      </c>
      <c r="C4201" s="2">
        <v>0.4125462962962963</v>
      </c>
      <c r="D4201">
        <v>1347</v>
      </c>
      <c r="E4201">
        <v>205</v>
      </c>
      <c r="F4201">
        <v>481</v>
      </c>
      <c r="G4201">
        <v>336</v>
      </c>
      <c r="H4201">
        <v>4</v>
      </c>
      <c r="I4201">
        <v>332</v>
      </c>
      <c r="J4201">
        <v>10</v>
      </c>
      <c r="K4201">
        <v>16.600000000000001</v>
      </c>
      <c r="L4201">
        <v>1334.6</v>
      </c>
      <c r="M4201" t="s">
        <v>19</v>
      </c>
      <c r="N4201" t="s">
        <v>22</v>
      </c>
      <c r="O4201">
        <v>51</v>
      </c>
      <c r="P4201">
        <v>2</v>
      </c>
      <c r="Q4201" t="s">
        <v>1680</v>
      </c>
      <c r="R4201">
        <v>507</v>
      </c>
      <c r="S4201" s="3">
        <v>0.1</v>
      </c>
      <c r="T4201" s="6">
        <v>537.79999999999995</v>
      </c>
      <c r="U4201" t="s">
        <v>6342</v>
      </c>
      <c r="V4201">
        <v>2025</v>
      </c>
      <c r="W4201" t="s">
        <v>6331</v>
      </c>
      <c r="X4201" t="str">
        <f>_xlfn.XLOOKUP(Orders_C[[#This Row],[Product_ID]],Products_C[Product_ID],Products_C[Product_Name])</f>
        <v>Chicken Bucket</v>
      </c>
      <c r="Y4201" t="str">
        <f>_xlfn.XLOOKUP(Orders_C[[#This Row],[Product_ID]],Products_C[Product_ID],Products_C[Category])</f>
        <v>Dessert</v>
      </c>
      <c r="Z4201" t="str">
        <f>_xlfn.XLOOKUP(Orders_C[[#This Row],[Store_ID]],Stores_c[Store_ID],Stores_c[City])</f>
        <v>Port Jacob</v>
      </c>
      <c r="AA4201" t="str">
        <f>_xlfn.XLOOKUP(Orders_C[[#This Row],[Customer_ID]],Customers_c[Customer_ID],Customers_c[Customer_Name])</f>
        <v>Jordan Lewis</v>
      </c>
      <c r="AB4201" s="6">
        <f>Orders_C[[#This Row],[Quantity]]*Orders_C[[#This Row],[Unit_Price]]*(1-Orders_C[[#This Row],[Discount %]])+Orders_C[[#This Row],[Tax]]</f>
        <v>1211.8</v>
      </c>
      <c r="AC4201" s="9">
        <f>(Orders_C[[#This Row],[Unit_Price]]*Orders_C[[#This Row],[Quantity]])-Orders_C[[#This Row],[Discount]]+Orders_C[[#This Row],[Tax]]</f>
        <v>1334.6</v>
      </c>
      <c r="AD4201" t="str">
        <f>IF(COUNTIF(Orders_C[[#All],[Customer_ID]],Orders_C[[#This Row],[Customer_ID]])&gt;1,"Repeat","New")</f>
        <v>Repeat</v>
      </c>
      <c r="AE4201" t="str" cm="1">
        <f t="array" ref="AE4201">_xlfn.XLOOKUP(Orders_C[[#This Row],[Store_ID]],Stores_c[[#All],[Store_ID]],Stores_c[[#All],[City]])</f>
        <v>Port Jacob</v>
      </c>
      <c r="AF4201" t="str" cm="1">
        <f t="array" ref="AF4201">_xlfn.XLOOKUP(Orders_C[[#This Row],[Store_ID]],Stores_c[[#All],[Store_ID]],Stores_c[[#All],[Manager_Name]])</f>
        <v>David Harris</v>
      </c>
      <c r="AG4201" t="str" cm="1">
        <f t="array" ref="AG4201">_xlfn.XLOOKUP(Orders_C[[#This Row],[Store_ID]],Stores_c[[#All],[Store_ID]],Stores_c[[#All],[Store_Type]])</f>
        <v>Mall</v>
      </c>
    </row>
    <row r="4202" spans="1:33" x14ac:dyDescent="0.25">
      <c r="A4202">
        <v>7781</v>
      </c>
      <c r="B4202" s="1">
        <v>45799</v>
      </c>
      <c r="C4202" s="2">
        <v>0.20641203703703703</v>
      </c>
      <c r="D4202">
        <v>1024</v>
      </c>
      <c r="E4202">
        <v>203</v>
      </c>
      <c r="F4202">
        <v>530</v>
      </c>
      <c r="G4202">
        <v>312</v>
      </c>
      <c r="H4202">
        <v>4</v>
      </c>
      <c r="I4202">
        <v>329</v>
      </c>
      <c r="J4202">
        <v>5</v>
      </c>
      <c r="K4202">
        <v>16.45</v>
      </c>
      <c r="L4202">
        <v>1327.45</v>
      </c>
      <c r="M4202" t="s">
        <v>20</v>
      </c>
      <c r="N4202" t="s">
        <v>21</v>
      </c>
      <c r="O4202">
        <v>36</v>
      </c>
      <c r="P4202">
        <v>3</v>
      </c>
      <c r="Q4202" t="s">
        <v>1804</v>
      </c>
      <c r="R4202">
        <v>504</v>
      </c>
      <c r="S4202" s="3">
        <v>0.05</v>
      </c>
      <c r="T4202" s="6">
        <v>537.85</v>
      </c>
      <c r="U4202" t="s">
        <v>6339</v>
      </c>
      <c r="V4202">
        <v>2025</v>
      </c>
      <c r="W4202" t="s">
        <v>6329</v>
      </c>
      <c r="X4202" t="str">
        <f>_xlfn.XLOOKUP(Orders_C[[#This Row],[Product_ID]],Products_C[Product_ID],Products_C[Product_Name])</f>
        <v>Veg Burger</v>
      </c>
      <c r="Y4202" t="str">
        <f>_xlfn.XLOOKUP(Orders_C[[#This Row],[Product_ID]],Products_C[Product_ID],Products_C[Category])</f>
        <v>Burger</v>
      </c>
      <c r="Z4202" t="str">
        <f>_xlfn.XLOOKUP(Orders_C[[#This Row],[Store_ID]],Stores_c[Store_ID],Stores_c[City])</f>
        <v>Lake Williammouth</v>
      </c>
      <c r="AA4202" t="str">
        <f>_xlfn.XLOOKUP(Orders_C[[#This Row],[Customer_ID]],Customers_c[Customer_ID],Customers_c[Customer_Name])</f>
        <v>Roger Tucker</v>
      </c>
      <c r="AB4202" s="6">
        <f>Orders_C[[#This Row],[Quantity]]*Orders_C[[#This Row],[Unit_Price]]*(1-Orders_C[[#This Row],[Discount %]])+Orders_C[[#This Row],[Tax]]</f>
        <v>1266.6500000000001</v>
      </c>
      <c r="AC4202" s="9">
        <f>(Orders_C[[#This Row],[Unit_Price]]*Orders_C[[#This Row],[Quantity]])-Orders_C[[#This Row],[Discount]]+Orders_C[[#This Row],[Tax]]</f>
        <v>1327.45</v>
      </c>
      <c r="AD4202" t="str">
        <f>IF(COUNTIF(Orders_C[[#All],[Customer_ID]],Orders_C[[#This Row],[Customer_ID]])&gt;1,"Repeat","New")</f>
        <v>Repeat</v>
      </c>
      <c r="AE4202" t="str" cm="1">
        <f t="array" ref="AE4202">_xlfn.XLOOKUP(Orders_C[[#This Row],[Store_ID]],Stores_c[[#All],[Store_ID]],Stores_c[[#All],[City]])</f>
        <v>Lake Williammouth</v>
      </c>
      <c r="AF4202" t="str" cm="1">
        <f t="array" ref="AF4202">_xlfn.XLOOKUP(Orders_C[[#This Row],[Store_ID]],Stores_c[[#All],[Store_ID]],Stores_c[[#All],[Manager_Name]])</f>
        <v>Stephanie Dominguez</v>
      </c>
      <c r="AG4202" t="str" cm="1">
        <f t="array" ref="AG4202">_xlfn.XLOOKUP(Orders_C[[#This Row],[Store_ID]],Stores_c[[#All],[Store_ID]],Stores_c[[#All],[Store_Type]])</f>
        <v>Drive-Thru</v>
      </c>
    </row>
    <row r="4203" spans="1:33" x14ac:dyDescent="0.25">
      <c r="A4203">
        <v>8806</v>
      </c>
      <c r="B4203" s="1">
        <v>45944</v>
      </c>
      <c r="C4203" s="2">
        <v>0.22192129629629628</v>
      </c>
      <c r="D4203">
        <v>1138</v>
      </c>
      <c r="E4203">
        <v>220</v>
      </c>
      <c r="F4203">
        <v>471</v>
      </c>
      <c r="G4203">
        <v>320</v>
      </c>
      <c r="H4203">
        <v>4</v>
      </c>
      <c r="I4203">
        <v>329</v>
      </c>
      <c r="J4203">
        <v>5</v>
      </c>
      <c r="K4203">
        <v>16.45</v>
      </c>
      <c r="L4203">
        <v>1327.45</v>
      </c>
      <c r="M4203" t="s">
        <v>18</v>
      </c>
      <c r="N4203" t="s">
        <v>21</v>
      </c>
      <c r="O4203">
        <v>18</v>
      </c>
      <c r="P4203">
        <v>2</v>
      </c>
      <c r="Q4203" t="s">
        <v>2829</v>
      </c>
      <c r="R4203">
        <v>509</v>
      </c>
      <c r="S4203" s="3">
        <v>0.05</v>
      </c>
      <c r="T4203" s="6">
        <v>537.85</v>
      </c>
      <c r="U4203" t="s">
        <v>6332</v>
      </c>
      <c r="V4203">
        <v>2025</v>
      </c>
      <c r="W4203" t="s">
        <v>6333</v>
      </c>
      <c r="X4203" t="str">
        <f>_xlfn.XLOOKUP(Orders_C[[#This Row],[Product_ID]],Products_C[Product_ID],Products_C[Product_Name])</f>
        <v>Rice Bowl</v>
      </c>
      <c r="Y4203" t="str">
        <f>_xlfn.XLOOKUP(Orders_C[[#This Row],[Product_ID]],Products_C[Product_ID],Products_C[Category])</f>
        <v>Beverage</v>
      </c>
      <c r="Z4203" t="str">
        <f>_xlfn.XLOOKUP(Orders_C[[#This Row],[Store_ID]],Stores_c[Store_ID],Stores_c[City])</f>
        <v>Williamborough</v>
      </c>
      <c r="AA4203" t="str">
        <f>_xlfn.XLOOKUP(Orders_C[[#This Row],[Customer_ID]],Customers_c[Customer_ID],Customers_c[Customer_Name])</f>
        <v>Melinda Fuentes</v>
      </c>
      <c r="AB4203" s="6">
        <f>Orders_C[[#This Row],[Quantity]]*Orders_C[[#This Row],[Unit_Price]]*(1-Orders_C[[#This Row],[Discount %]])+Orders_C[[#This Row],[Tax]]</f>
        <v>1266.6500000000001</v>
      </c>
      <c r="AC4203" s="9">
        <f>(Orders_C[[#This Row],[Unit_Price]]*Orders_C[[#This Row],[Quantity]])-Orders_C[[#This Row],[Discount]]+Orders_C[[#This Row],[Tax]]</f>
        <v>1327.45</v>
      </c>
      <c r="AD4203" t="str">
        <f>IF(COUNTIF(Orders_C[[#All],[Customer_ID]],Orders_C[[#This Row],[Customer_ID]])&gt;1,"Repeat","New")</f>
        <v>Repeat</v>
      </c>
      <c r="AE4203" t="str" cm="1">
        <f t="array" ref="AE4203">_xlfn.XLOOKUP(Orders_C[[#This Row],[Store_ID]],Stores_c[[#All],[Store_ID]],Stores_c[[#All],[City]])</f>
        <v>Williamborough</v>
      </c>
      <c r="AF4203" t="str" cm="1">
        <f t="array" ref="AF4203">_xlfn.XLOOKUP(Orders_C[[#This Row],[Store_ID]],Stores_c[[#All],[Store_ID]],Stores_c[[#All],[Manager_Name]])</f>
        <v>Michael Mcbride</v>
      </c>
      <c r="AG4203" t="str" cm="1">
        <f t="array" ref="AG4203">_xlfn.XLOOKUP(Orders_C[[#This Row],[Store_ID]],Stores_c[[#All],[Store_ID]],Stores_c[[#All],[Store_Type]])</f>
        <v>Mall</v>
      </c>
    </row>
    <row r="4204" spans="1:33" x14ac:dyDescent="0.25">
      <c r="A4204">
        <v>9533</v>
      </c>
      <c r="B4204" s="1">
        <v>45854</v>
      </c>
      <c r="C4204" s="2">
        <v>0.58368055555555554</v>
      </c>
      <c r="D4204">
        <v>1205</v>
      </c>
      <c r="E4204">
        <v>208</v>
      </c>
      <c r="F4204">
        <v>441</v>
      </c>
      <c r="G4204">
        <v>310</v>
      </c>
      <c r="H4204">
        <v>4</v>
      </c>
      <c r="I4204">
        <v>329</v>
      </c>
      <c r="J4204">
        <v>5</v>
      </c>
      <c r="K4204">
        <v>16.45</v>
      </c>
      <c r="L4204">
        <v>1327.45</v>
      </c>
      <c r="M4204" t="s">
        <v>19</v>
      </c>
      <c r="N4204" t="s">
        <v>23</v>
      </c>
      <c r="O4204">
        <v>20</v>
      </c>
      <c r="P4204">
        <v>3</v>
      </c>
      <c r="Q4204" t="s">
        <v>3556</v>
      </c>
      <c r="R4204">
        <v>505</v>
      </c>
      <c r="S4204" s="3">
        <v>0.05</v>
      </c>
      <c r="T4204" s="6">
        <v>537.85</v>
      </c>
      <c r="U4204" t="s">
        <v>6341</v>
      </c>
      <c r="V4204">
        <v>2025</v>
      </c>
      <c r="W4204" t="s">
        <v>6333</v>
      </c>
      <c r="X4204" t="str">
        <f>_xlfn.XLOOKUP(Orders_C[[#This Row],[Product_ID]],Products_C[Product_ID],Products_C[Product_Name])</f>
        <v>Chicken Bucket</v>
      </c>
      <c r="Y4204" t="str">
        <f>_xlfn.XLOOKUP(Orders_C[[#This Row],[Product_ID]],Products_C[Product_ID],Products_C[Category])</f>
        <v>Chicken</v>
      </c>
      <c r="Z4204" t="str">
        <f>_xlfn.XLOOKUP(Orders_C[[#This Row],[Store_ID]],Stores_c[Store_ID],Stores_c[City])</f>
        <v>Tracyview</v>
      </c>
      <c r="AA4204" t="str">
        <f>_xlfn.XLOOKUP(Orders_C[[#This Row],[Customer_ID]],Customers_c[Customer_ID],Customers_c[Customer_Name])</f>
        <v>Brandon Maynard</v>
      </c>
      <c r="AB4204" s="6">
        <f>Orders_C[[#This Row],[Quantity]]*Orders_C[[#This Row],[Unit_Price]]*(1-Orders_C[[#This Row],[Discount %]])+Orders_C[[#This Row],[Tax]]</f>
        <v>1266.6500000000001</v>
      </c>
      <c r="AC4204" s="9">
        <f>(Orders_C[[#This Row],[Unit_Price]]*Orders_C[[#This Row],[Quantity]])-Orders_C[[#This Row],[Discount]]+Orders_C[[#This Row],[Tax]]</f>
        <v>1327.45</v>
      </c>
      <c r="AD4204" t="str">
        <f>IF(COUNTIF(Orders_C[[#All],[Customer_ID]],Orders_C[[#This Row],[Customer_ID]])&gt;1,"Repeat","New")</f>
        <v>Repeat</v>
      </c>
      <c r="AE4204" t="str" cm="1">
        <f t="array" ref="AE4204">_xlfn.XLOOKUP(Orders_C[[#This Row],[Store_ID]],Stores_c[[#All],[Store_ID]],Stores_c[[#All],[City]])</f>
        <v>Tracyview</v>
      </c>
      <c r="AF4204" t="str" cm="1">
        <f t="array" ref="AF4204">_xlfn.XLOOKUP(Orders_C[[#This Row],[Store_ID]],Stores_c[[#All],[Store_ID]],Stores_c[[#All],[Manager_Name]])</f>
        <v>Jeremiah Lee</v>
      </c>
      <c r="AG4204" t="str" cm="1">
        <f t="array" ref="AG4204">_xlfn.XLOOKUP(Orders_C[[#This Row],[Store_ID]],Stores_c[[#All],[Store_ID]],Stores_c[[#All],[Store_Type]])</f>
        <v>Mall</v>
      </c>
    </row>
    <row r="4205" spans="1:33" x14ac:dyDescent="0.25">
      <c r="A4205">
        <v>10928</v>
      </c>
      <c r="B4205" s="1">
        <v>45851</v>
      </c>
      <c r="C4205" s="2">
        <v>0.45799768518518519</v>
      </c>
      <c r="D4205">
        <v>1131</v>
      </c>
      <c r="E4205">
        <v>210</v>
      </c>
      <c r="F4205">
        <v>473</v>
      </c>
      <c r="G4205">
        <v>317</v>
      </c>
      <c r="H4205">
        <v>4</v>
      </c>
      <c r="I4205">
        <v>329</v>
      </c>
      <c r="J4205">
        <v>5</v>
      </c>
      <c r="K4205">
        <v>16.45</v>
      </c>
      <c r="L4205">
        <v>1327.45</v>
      </c>
      <c r="M4205" t="s">
        <v>18</v>
      </c>
      <c r="N4205" t="s">
        <v>21</v>
      </c>
      <c r="O4205">
        <v>43</v>
      </c>
      <c r="P4205">
        <v>4</v>
      </c>
      <c r="Q4205" t="s">
        <v>4951</v>
      </c>
      <c r="R4205">
        <v>510</v>
      </c>
      <c r="S4205" s="3">
        <v>0.05</v>
      </c>
      <c r="T4205" s="6">
        <v>537.85</v>
      </c>
      <c r="U4205" t="s">
        <v>6341</v>
      </c>
      <c r="V4205">
        <v>2025</v>
      </c>
      <c r="W4205" t="s">
        <v>6331</v>
      </c>
      <c r="X4205" t="str">
        <f>_xlfn.XLOOKUP(Orders_C[[#This Row],[Product_ID]],Products_C[Product_ID],Products_C[Product_Name])</f>
        <v>Popcorn Chicken</v>
      </c>
      <c r="Y4205" t="str">
        <f>_xlfn.XLOOKUP(Orders_C[[#This Row],[Product_ID]],Products_C[Product_ID],Products_C[Category])</f>
        <v>Dessert</v>
      </c>
      <c r="Z4205" t="str">
        <f>_xlfn.XLOOKUP(Orders_C[[#This Row],[Store_ID]],Stores_c[Store_ID],Stores_c[City])</f>
        <v>East William</v>
      </c>
      <c r="AA4205" t="str">
        <f>_xlfn.XLOOKUP(Orders_C[[#This Row],[Customer_ID]],Customers_c[Customer_ID],Customers_c[Customer_Name])</f>
        <v>Tanya Roman</v>
      </c>
      <c r="AB4205" s="6">
        <f>Orders_C[[#This Row],[Quantity]]*Orders_C[[#This Row],[Unit_Price]]*(1-Orders_C[[#This Row],[Discount %]])+Orders_C[[#This Row],[Tax]]</f>
        <v>1266.6500000000001</v>
      </c>
      <c r="AC4205" s="9">
        <f>(Orders_C[[#This Row],[Unit_Price]]*Orders_C[[#This Row],[Quantity]])-Orders_C[[#This Row],[Discount]]+Orders_C[[#This Row],[Tax]]</f>
        <v>1327.45</v>
      </c>
      <c r="AD4205" t="str">
        <f>IF(COUNTIF(Orders_C[[#All],[Customer_ID]],Orders_C[[#This Row],[Customer_ID]])&gt;1,"Repeat","New")</f>
        <v>Repeat</v>
      </c>
      <c r="AE4205" t="str" cm="1">
        <f t="array" ref="AE4205">_xlfn.XLOOKUP(Orders_C[[#This Row],[Store_ID]],Stores_c[[#All],[Store_ID]],Stores_c[[#All],[City]])</f>
        <v>East William</v>
      </c>
      <c r="AF4205" t="str" cm="1">
        <f t="array" ref="AF4205">_xlfn.XLOOKUP(Orders_C[[#This Row],[Store_ID]],Stores_c[[#All],[Store_ID]],Stores_c[[#All],[Manager_Name]])</f>
        <v>Victoria Butler</v>
      </c>
      <c r="AG4205" t="str" cm="1">
        <f t="array" ref="AG4205">_xlfn.XLOOKUP(Orders_C[[#This Row],[Store_ID]],Stores_c[[#All],[Store_ID]],Stores_c[[#All],[Store_Type]])</f>
        <v>Drive-Thru</v>
      </c>
    </row>
    <row r="4206" spans="1:33" x14ac:dyDescent="0.25">
      <c r="A4206">
        <v>7090</v>
      </c>
      <c r="B4206" s="1">
        <v>45729</v>
      </c>
      <c r="C4206" s="2">
        <v>0.33020833333333333</v>
      </c>
      <c r="D4206">
        <v>1284</v>
      </c>
      <c r="E4206">
        <v>214</v>
      </c>
      <c r="F4206">
        <v>453</v>
      </c>
      <c r="G4206">
        <v>323</v>
      </c>
      <c r="H4206">
        <v>3</v>
      </c>
      <c r="I4206">
        <v>431</v>
      </c>
      <c r="J4206">
        <v>0</v>
      </c>
      <c r="K4206">
        <v>21.55</v>
      </c>
      <c r="L4206">
        <v>1314.55</v>
      </c>
      <c r="M4206" t="s">
        <v>18</v>
      </c>
      <c r="N4206" t="s">
        <v>22</v>
      </c>
      <c r="O4206">
        <v>32</v>
      </c>
      <c r="P4206">
        <v>2</v>
      </c>
      <c r="Q4206" t="s">
        <v>1113</v>
      </c>
      <c r="R4206">
        <v>506</v>
      </c>
      <c r="S4206" s="3">
        <v>0</v>
      </c>
      <c r="T4206" s="6">
        <v>538.75</v>
      </c>
      <c r="U4206" t="s">
        <v>6334</v>
      </c>
      <c r="V4206">
        <v>2025</v>
      </c>
      <c r="W4206" t="s">
        <v>6329</v>
      </c>
      <c r="X4206" t="str">
        <f>_xlfn.XLOOKUP(Orders_C[[#This Row],[Product_ID]],Products_C[Product_ID],Products_C[Product_Name])</f>
        <v>Rice Bowl</v>
      </c>
      <c r="Y4206" t="str">
        <f>_xlfn.XLOOKUP(Orders_C[[#This Row],[Product_ID]],Products_C[Product_ID],Products_C[Category])</f>
        <v>Beverage</v>
      </c>
      <c r="Z4206" t="str">
        <f>_xlfn.XLOOKUP(Orders_C[[#This Row],[Store_ID]],Stores_c[Store_ID],Stores_c[City])</f>
        <v>New Robert</v>
      </c>
      <c r="AA4206" t="str">
        <f>_xlfn.XLOOKUP(Orders_C[[#This Row],[Customer_ID]],Customers_c[Customer_ID],Customers_c[Customer_Name])</f>
        <v>Lawrence Randall</v>
      </c>
      <c r="AB4206" s="6">
        <f>Orders_C[[#This Row],[Quantity]]*Orders_C[[#This Row],[Unit_Price]]*(1-Orders_C[[#This Row],[Discount %]])+Orders_C[[#This Row],[Tax]]</f>
        <v>1314.55</v>
      </c>
      <c r="AC4206" s="9">
        <f>(Orders_C[[#This Row],[Unit_Price]]*Orders_C[[#This Row],[Quantity]])-Orders_C[[#This Row],[Discount]]+Orders_C[[#This Row],[Tax]]</f>
        <v>1314.55</v>
      </c>
      <c r="AD4206" t="str">
        <f>IF(COUNTIF(Orders_C[[#All],[Customer_ID]],Orders_C[[#This Row],[Customer_ID]])&gt;1,"Repeat","New")</f>
        <v>Repeat</v>
      </c>
      <c r="AE4206" t="str" cm="1">
        <f t="array" ref="AE4206">_xlfn.XLOOKUP(Orders_C[[#This Row],[Store_ID]],Stores_c[[#All],[Store_ID]],Stores_c[[#All],[City]])</f>
        <v>New Robert</v>
      </c>
      <c r="AF4206" t="str" cm="1">
        <f t="array" ref="AF4206">_xlfn.XLOOKUP(Orders_C[[#This Row],[Store_ID]],Stores_c[[#All],[Store_ID]],Stores_c[[#All],[Manager_Name]])</f>
        <v>Krista Webb</v>
      </c>
      <c r="AG4206" t="str" cm="1">
        <f t="array" ref="AG4206">_xlfn.XLOOKUP(Orders_C[[#This Row],[Store_ID]],Stores_c[[#All],[Store_ID]],Stores_c[[#All],[Store_Type]])</f>
        <v>Drive-Thru</v>
      </c>
    </row>
    <row r="4207" spans="1:33" x14ac:dyDescent="0.25">
      <c r="A4207">
        <v>7834</v>
      </c>
      <c r="B4207" s="1">
        <v>45847</v>
      </c>
      <c r="C4207" s="2">
        <v>0.72285879629629635</v>
      </c>
      <c r="D4207">
        <v>1629</v>
      </c>
      <c r="E4207">
        <v>216</v>
      </c>
      <c r="F4207">
        <v>540</v>
      </c>
      <c r="G4207">
        <v>316</v>
      </c>
      <c r="H4207">
        <v>4</v>
      </c>
      <c r="I4207">
        <v>336</v>
      </c>
      <c r="J4207">
        <v>15</v>
      </c>
      <c r="K4207">
        <v>16.8</v>
      </c>
      <c r="L4207">
        <v>1345.8</v>
      </c>
      <c r="M4207" t="s">
        <v>20</v>
      </c>
      <c r="N4207" t="s">
        <v>21</v>
      </c>
      <c r="O4207">
        <v>53</v>
      </c>
      <c r="P4207">
        <v>1</v>
      </c>
      <c r="Q4207" t="s">
        <v>1857</v>
      </c>
      <c r="R4207">
        <v>506</v>
      </c>
      <c r="S4207" s="3">
        <v>0.15</v>
      </c>
      <c r="T4207" s="6">
        <v>539.4</v>
      </c>
      <c r="U4207" t="s">
        <v>6341</v>
      </c>
      <c r="V4207">
        <v>2025</v>
      </c>
      <c r="W4207" t="s">
        <v>6331</v>
      </c>
      <c r="X4207" t="str">
        <f>_xlfn.XLOOKUP(Orders_C[[#This Row],[Product_ID]],Products_C[Product_ID],Products_C[Product_Name])</f>
        <v>Popcorn Chicken</v>
      </c>
      <c r="Y4207" t="str">
        <f>_xlfn.XLOOKUP(Orders_C[[#This Row],[Product_ID]],Products_C[Product_ID],Products_C[Category])</f>
        <v>Dessert</v>
      </c>
      <c r="Z4207" t="str">
        <f>_xlfn.XLOOKUP(Orders_C[[#This Row],[Store_ID]],Stores_c[Store_ID],Stores_c[City])</f>
        <v>Garciaview</v>
      </c>
      <c r="AA4207" t="str">
        <f>_xlfn.XLOOKUP(Orders_C[[#This Row],[Customer_ID]],Customers_c[Customer_ID],Customers_c[Customer_Name])</f>
        <v>Bradley Jordan</v>
      </c>
      <c r="AB4207" s="6">
        <f>Orders_C[[#This Row],[Quantity]]*Orders_C[[#This Row],[Unit_Price]]*(1-Orders_C[[#This Row],[Discount %]])+Orders_C[[#This Row],[Tax]]</f>
        <v>1159.1999999999998</v>
      </c>
      <c r="AC4207" s="9">
        <f>(Orders_C[[#This Row],[Unit_Price]]*Orders_C[[#This Row],[Quantity]])-Orders_C[[#This Row],[Discount]]+Orders_C[[#This Row],[Tax]]</f>
        <v>1345.8</v>
      </c>
      <c r="AD4207" t="str">
        <f>IF(COUNTIF(Orders_C[[#All],[Customer_ID]],Orders_C[[#This Row],[Customer_ID]])&gt;1,"Repeat","New")</f>
        <v>Repeat</v>
      </c>
      <c r="AE4207" t="str" cm="1">
        <f t="array" ref="AE4207">_xlfn.XLOOKUP(Orders_C[[#This Row],[Store_ID]],Stores_c[[#All],[Store_ID]],Stores_c[[#All],[City]])</f>
        <v>Garciaview</v>
      </c>
      <c r="AF4207" t="str" cm="1">
        <f t="array" ref="AF4207">_xlfn.XLOOKUP(Orders_C[[#This Row],[Store_ID]],Stores_c[[#All],[Store_ID]],Stores_c[[#All],[Manager_Name]])</f>
        <v>Karina Washington</v>
      </c>
      <c r="AG4207" t="str" cm="1">
        <f t="array" ref="AG4207">_xlfn.XLOOKUP(Orders_C[[#This Row],[Store_ID]],Stores_c[[#All],[Store_ID]],Stores_c[[#All],[Store_Type]])</f>
        <v>Drive-Thru</v>
      </c>
    </row>
    <row r="4208" spans="1:33" x14ac:dyDescent="0.25">
      <c r="A4208">
        <v>9474</v>
      </c>
      <c r="B4208" s="1">
        <v>45769</v>
      </c>
      <c r="C4208" s="2">
        <v>0.97761574074074076</v>
      </c>
      <c r="D4208">
        <v>1952</v>
      </c>
      <c r="E4208">
        <v>212</v>
      </c>
      <c r="F4208">
        <v>526</v>
      </c>
      <c r="G4208">
        <v>314</v>
      </c>
      <c r="H4208">
        <v>4</v>
      </c>
      <c r="I4208">
        <v>336</v>
      </c>
      <c r="J4208">
        <v>15</v>
      </c>
      <c r="K4208">
        <v>16.8</v>
      </c>
      <c r="L4208">
        <v>1345.8</v>
      </c>
      <c r="M4208" t="s">
        <v>20</v>
      </c>
      <c r="N4208" t="s">
        <v>21</v>
      </c>
      <c r="O4208">
        <v>52</v>
      </c>
      <c r="P4208">
        <v>4</v>
      </c>
      <c r="Q4208" t="s">
        <v>3497</v>
      </c>
      <c r="R4208">
        <v>503</v>
      </c>
      <c r="S4208" s="3">
        <v>0.15</v>
      </c>
      <c r="T4208" s="6">
        <v>539.4</v>
      </c>
      <c r="U4208" t="s">
        <v>6337</v>
      </c>
      <c r="V4208">
        <v>2025</v>
      </c>
      <c r="W4208" t="s">
        <v>6331</v>
      </c>
      <c r="X4208" t="str">
        <f>_xlfn.XLOOKUP(Orders_C[[#This Row],[Product_ID]],Products_C[Product_ID],Products_C[Product_Name])</f>
        <v>Wrap</v>
      </c>
      <c r="Y4208" t="str">
        <f>_xlfn.XLOOKUP(Orders_C[[#This Row],[Product_ID]],Products_C[Product_ID],Products_C[Category])</f>
        <v>Burger</v>
      </c>
      <c r="Z4208" t="str">
        <f>_xlfn.XLOOKUP(Orders_C[[#This Row],[Store_ID]],Stores_c[Store_ID],Stores_c[City])</f>
        <v>Andrewview</v>
      </c>
      <c r="AA4208" t="str">
        <f>_xlfn.XLOOKUP(Orders_C[[#This Row],[Customer_ID]],Customers_c[Customer_ID],Customers_c[Customer_Name])</f>
        <v>John Spears</v>
      </c>
      <c r="AB4208" s="6">
        <f>Orders_C[[#This Row],[Quantity]]*Orders_C[[#This Row],[Unit_Price]]*(1-Orders_C[[#This Row],[Discount %]])+Orders_C[[#This Row],[Tax]]</f>
        <v>1159.1999999999998</v>
      </c>
      <c r="AC4208" s="9">
        <f>(Orders_C[[#This Row],[Unit_Price]]*Orders_C[[#This Row],[Quantity]])-Orders_C[[#This Row],[Discount]]+Orders_C[[#This Row],[Tax]]</f>
        <v>1345.8</v>
      </c>
      <c r="AD4208" t="str">
        <f>IF(COUNTIF(Orders_C[[#All],[Customer_ID]],Orders_C[[#This Row],[Customer_ID]])&gt;1,"Repeat","New")</f>
        <v>Repeat</v>
      </c>
      <c r="AE4208" t="str" cm="1">
        <f t="array" ref="AE4208">_xlfn.XLOOKUP(Orders_C[[#This Row],[Store_ID]],Stores_c[[#All],[Store_ID]],Stores_c[[#All],[City]])</f>
        <v>Andrewview</v>
      </c>
      <c r="AF4208" t="str" cm="1">
        <f t="array" ref="AF4208">_xlfn.XLOOKUP(Orders_C[[#This Row],[Store_ID]],Stores_c[[#All],[Store_ID]],Stores_c[[#All],[Manager_Name]])</f>
        <v>Alice Sutton</v>
      </c>
      <c r="AG4208" t="str" cm="1">
        <f t="array" ref="AG4208">_xlfn.XLOOKUP(Orders_C[[#This Row],[Store_ID]],Stores_c[[#All],[Store_ID]],Stores_c[[#All],[Store_Type]])</f>
        <v>Mall</v>
      </c>
    </row>
    <row r="4209" spans="1:33" x14ac:dyDescent="0.25">
      <c r="A4209">
        <v>9767</v>
      </c>
      <c r="B4209" s="1">
        <v>45746</v>
      </c>
      <c r="C4209" s="2">
        <v>0.17784722222222221</v>
      </c>
      <c r="D4209">
        <v>1045</v>
      </c>
      <c r="E4209">
        <v>212</v>
      </c>
      <c r="F4209">
        <v>403</v>
      </c>
      <c r="G4209">
        <v>318</v>
      </c>
      <c r="H4209">
        <v>4</v>
      </c>
      <c r="I4209">
        <v>336</v>
      </c>
      <c r="J4209">
        <v>15</v>
      </c>
      <c r="K4209">
        <v>16.8</v>
      </c>
      <c r="L4209">
        <v>1345.8</v>
      </c>
      <c r="M4209" t="s">
        <v>19</v>
      </c>
      <c r="N4209" t="s">
        <v>22</v>
      </c>
      <c r="O4209">
        <v>18</v>
      </c>
      <c r="P4209">
        <v>4</v>
      </c>
      <c r="Q4209" t="s">
        <v>3790</v>
      </c>
      <c r="R4209">
        <v>509</v>
      </c>
      <c r="S4209" s="3">
        <v>0.15</v>
      </c>
      <c r="T4209" s="6">
        <v>539.4</v>
      </c>
      <c r="U4209" t="s">
        <v>6334</v>
      </c>
      <c r="V4209">
        <v>2025</v>
      </c>
      <c r="W4209" t="s">
        <v>6333</v>
      </c>
      <c r="X4209" t="str">
        <f>_xlfn.XLOOKUP(Orders_C[[#This Row],[Product_ID]],Products_C[Product_ID],Products_C[Product_Name])</f>
        <v>Pepsi</v>
      </c>
      <c r="Y4209" t="str">
        <f>_xlfn.XLOOKUP(Orders_C[[#This Row],[Product_ID]],Products_C[Product_ID],Products_C[Category])</f>
        <v>Burger</v>
      </c>
      <c r="Z4209" t="str">
        <f>_xlfn.XLOOKUP(Orders_C[[#This Row],[Store_ID]],Stores_c[Store_ID],Stores_c[City])</f>
        <v>Andrewview</v>
      </c>
      <c r="AA4209" t="str">
        <f>_xlfn.XLOOKUP(Orders_C[[#This Row],[Customer_ID]],Customers_c[Customer_ID],Customers_c[Customer_Name])</f>
        <v>Michael Gillespie</v>
      </c>
      <c r="AB4209" s="6">
        <f>Orders_C[[#This Row],[Quantity]]*Orders_C[[#This Row],[Unit_Price]]*(1-Orders_C[[#This Row],[Discount %]])+Orders_C[[#This Row],[Tax]]</f>
        <v>1159.1999999999998</v>
      </c>
      <c r="AC4209" s="9">
        <f>(Orders_C[[#This Row],[Unit_Price]]*Orders_C[[#This Row],[Quantity]])-Orders_C[[#This Row],[Discount]]+Orders_C[[#This Row],[Tax]]</f>
        <v>1345.8</v>
      </c>
      <c r="AD4209" t="str">
        <f>IF(COUNTIF(Orders_C[[#All],[Customer_ID]],Orders_C[[#This Row],[Customer_ID]])&gt;1,"Repeat","New")</f>
        <v>Repeat</v>
      </c>
      <c r="AE4209" t="str" cm="1">
        <f t="array" ref="AE4209">_xlfn.XLOOKUP(Orders_C[[#This Row],[Store_ID]],Stores_c[[#All],[Store_ID]],Stores_c[[#All],[City]])</f>
        <v>Andrewview</v>
      </c>
      <c r="AF4209" t="str" cm="1">
        <f t="array" ref="AF4209">_xlfn.XLOOKUP(Orders_C[[#This Row],[Store_ID]],Stores_c[[#All],[Store_ID]],Stores_c[[#All],[Manager_Name]])</f>
        <v>Alice Sutton</v>
      </c>
      <c r="AG4209" t="str" cm="1">
        <f t="array" ref="AG4209">_xlfn.XLOOKUP(Orders_C[[#This Row],[Store_ID]],Stores_c[[#All],[Store_ID]],Stores_c[[#All],[Store_Type]])</f>
        <v>Mall</v>
      </c>
    </row>
    <row r="4210" spans="1:33" x14ac:dyDescent="0.25">
      <c r="A4210">
        <v>10879</v>
      </c>
      <c r="B4210" s="1">
        <v>45847</v>
      </c>
      <c r="C4210" s="2">
        <v>0.67894675925925929</v>
      </c>
      <c r="D4210">
        <v>1345</v>
      </c>
      <c r="E4210">
        <v>206</v>
      </c>
      <c r="F4210">
        <v>468</v>
      </c>
      <c r="G4210">
        <v>326</v>
      </c>
      <c r="H4210">
        <v>4</v>
      </c>
      <c r="I4210">
        <v>336</v>
      </c>
      <c r="J4210">
        <v>15</v>
      </c>
      <c r="K4210">
        <v>16.8</v>
      </c>
      <c r="L4210">
        <v>1345.8</v>
      </c>
      <c r="M4210" t="s">
        <v>20</v>
      </c>
      <c r="N4210" t="s">
        <v>23</v>
      </c>
      <c r="O4210">
        <v>30</v>
      </c>
      <c r="P4210">
        <v>3</v>
      </c>
      <c r="Q4210" t="s">
        <v>4902</v>
      </c>
      <c r="R4210">
        <v>503</v>
      </c>
      <c r="S4210" s="3">
        <v>0.15</v>
      </c>
      <c r="T4210" s="6">
        <v>539.4</v>
      </c>
      <c r="U4210" t="s">
        <v>6341</v>
      </c>
      <c r="V4210">
        <v>2025</v>
      </c>
      <c r="W4210" t="s">
        <v>6329</v>
      </c>
      <c r="X4210" t="str">
        <f>_xlfn.XLOOKUP(Orders_C[[#This Row],[Product_ID]],Products_C[Product_ID],Products_C[Product_Name])</f>
        <v>Rice Bowl</v>
      </c>
      <c r="Y4210" t="str">
        <f>_xlfn.XLOOKUP(Orders_C[[#This Row],[Product_ID]],Products_C[Product_ID],Products_C[Category])</f>
        <v>Burger</v>
      </c>
      <c r="Z4210" t="str">
        <f>_xlfn.XLOOKUP(Orders_C[[#This Row],[Store_ID]],Stores_c[Store_ID],Stores_c[City])</f>
        <v>West Matthew</v>
      </c>
      <c r="AA4210" t="str">
        <f>_xlfn.XLOOKUP(Orders_C[[#This Row],[Customer_ID]],Customers_c[Customer_ID],Customers_c[Customer_Name])</f>
        <v>Ronald Jackson</v>
      </c>
      <c r="AB4210" s="6">
        <f>Orders_C[[#This Row],[Quantity]]*Orders_C[[#This Row],[Unit_Price]]*(1-Orders_C[[#This Row],[Discount %]])+Orders_C[[#This Row],[Tax]]</f>
        <v>1159.1999999999998</v>
      </c>
      <c r="AC4210" s="9">
        <f>(Orders_C[[#This Row],[Unit_Price]]*Orders_C[[#This Row],[Quantity]])-Orders_C[[#This Row],[Discount]]+Orders_C[[#This Row],[Tax]]</f>
        <v>1345.8</v>
      </c>
      <c r="AD4210" t="str">
        <f>IF(COUNTIF(Orders_C[[#All],[Customer_ID]],Orders_C[[#This Row],[Customer_ID]])&gt;1,"Repeat","New")</f>
        <v>Repeat</v>
      </c>
      <c r="AE4210" t="str" cm="1">
        <f t="array" ref="AE4210">_xlfn.XLOOKUP(Orders_C[[#This Row],[Store_ID]],Stores_c[[#All],[Store_ID]],Stores_c[[#All],[City]])</f>
        <v>West Matthew</v>
      </c>
      <c r="AF4210" t="str" cm="1">
        <f t="array" ref="AF4210">_xlfn.XLOOKUP(Orders_C[[#This Row],[Store_ID]],Stores_c[[#All],[Store_ID]],Stores_c[[#All],[Manager_Name]])</f>
        <v>Miguel Kidd</v>
      </c>
      <c r="AG4210" t="str" cm="1">
        <f t="array" ref="AG4210">_xlfn.XLOOKUP(Orders_C[[#This Row],[Store_ID]],Stores_c[[#All],[Store_ID]],Stores_c[[#All],[Store_Type]])</f>
        <v>Drive-Thru</v>
      </c>
    </row>
    <row r="4211" spans="1:33" x14ac:dyDescent="0.25">
      <c r="A4211">
        <v>8854</v>
      </c>
      <c r="B4211" s="1">
        <v>45742</v>
      </c>
      <c r="C4211" s="2">
        <v>0.36877314814814816</v>
      </c>
      <c r="D4211">
        <v>1185</v>
      </c>
      <c r="E4211">
        <v>218</v>
      </c>
      <c r="F4211">
        <v>403</v>
      </c>
      <c r="G4211">
        <v>322</v>
      </c>
      <c r="H4211">
        <v>4</v>
      </c>
      <c r="I4211">
        <v>333</v>
      </c>
      <c r="J4211">
        <v>10</v>
      </c>
      <c r="K4211">
        <v>16.649999999999999</v>
      </c>
      <c r="L4211">
        <v>1338.65</v>
      </c>
      <c r="M4211" t="s">
        <v>20</v>
      </c>
      <c r="N4211" t="s">
        <v>21</v>
      </c>
      <c r="O4211">
        <v>30</v>
      </c>
      <c r="P4211">
        <v>2</v>
      </c>
      <c r="Q4211" t="s">
        <v>2877</v>
      </c>
      <c r="R4211">
        <v>510</v>
      </c>
      <c r="S4211" s="3">
        <v>0.1</v>
      </c>
      <c r="T4211" s="6">
        <v>539.45000000000016</v>
      </c>
      <c r="U4211" t="s">
        <v>6334</v>
      </c>
      <c r="V4211">
        <v>2025</v>
      </c>
      <c r="W4211" t="s">
        <v>6329</v>
      </c>
      <c r="X4211" t="str">
        <f>_xlfn.XLOOKUP(Orders_C[[#This Row],[Product_ID]],Products_C[Product_ID],Products_C[Product_Name])</f>
        <v>Veg Burger</v>
      </c>
      <c r="Y4211" t="str">
        <f>_xlfn.XLOOKUP(Orders_C[[#This Row],[Product_ID]],Products_C[Product_ID],Products_C[Category])</f>
        <v>Burger</v>
      </c>
      <c r="Z4211" t="str">
        <f>_xlfn.XLOOKUP(Orders_C[[#This Row],[Store_ID]],Stores_c[Store_ID],Stores_c[City])</f>
        <v>East Johnport</v>
      </c>
      <c r="AA4211" t="str">
        <f>_xlfn.XLOOKUP(Orders_C[[#This Row],[Customer_ID]],Customers_c[Customer_ID],Customers_c[Customer_Name])</f>
        <v>Patrick Preston</v>
      </c>
      <c r="AB4211" s="6">
        <f>Orders_C[[#This Row],[Quantity]]*Orders_C[[#This Row],[Unit_Price]]*(1-Orders_C[[#This Row],[Discount %]])+Orders_C[[#This Row],[Tax]]</f>
        <v>1215.45</v>
      </c>
      <c r="AC4211" s="9">
        <f>(Orders_C[[#This Row],[Unit_Price]]*Orders_C[[#This Row],[Quantity]])-Orders_C[[#This Row],[Discount]]+Orders_C[[#This Row],[Tax]]</f>
        <v>1338.65</v>
      </c>
      <c r="AD4211" t="str">
        <f>IF(COUNTIF(Orders_C[[#All],[Customer_ID]],Orders_C[[#This Row],[Customer_ID]])&gt;1,"Repeat","New")</f>
        <v>Repeat</v>
      </c>
      <c r="AE4211" t="str" cm="1">
        <f t="array" ref="AE4211">_xlfn.XLOOKUP(Orders_C[[#This Row],[Store_ID]],Stores_c[[#All],[Store_ID]],Stores_c[[#All],[City]])</f>
        <v>East Johnport</v>
      </c>
      <c r="AF4211" t="str" cm="1">
        <f t="array" ref="AF4211">_xlfn.XLOOKUP(Orders_C[[#This Row],[Store_ID]],Stores_c[[#All],[Store_ID]],Stores_c[[#All],[Manager_Name]])</f>
        <v>Mr. Matthew Murillo III</v>
      </c>
      <c r="AG4211" t="str" cm="1">
        <f t="array" ref="AG4211">_xlfn.XLOOKUP(Orders_C[[#This Row],[Store_ID]],Stores_c[[#All],[Store_ID]],Stores_c[[#All],[Store_Type]])</f>
        <v>Street</v>
      </c>
    </row>
    <row r="4212" spans="1:33" x14ac:dyDescent="0.25">
      <c r="A4212">
        <v>6514</v>
      </c>
      <c r="B4212" s="1">
        <v>46057</v>
      </c>
      <c r="C4212" s="2">
        <v>0.55337962962962961</v>
      </c>
      <c r="D4212">
        <v>1260</v>
      </c>
      <c r="E4212">
        <v>215</v>
      </c>
      <c r="F4212">
        <v>467</v>
      </c>
      <c r="G4212">
        <v>315</v>
      </c>
      <c r="H4212">
        <v>4</v>
      </c>
      <c r="I4212">
        <v>327</v>
      </c>
      <c r="J4212">
        <v>0</v>
      </c>
      <c r="K4212">
        <v>16.350000000000001</v>
      </c>
      <c r="L4212">
        <v>1324.35</v>
      </c>
      <c r="M4212" t="s">
        <v>18</v>
      </c>
      <c r="N4212" t="s">
        <v>22</v>
      </c>
      <c r="O4212">
        <v>24</v>
      </c>
      <c r="P4212">
        <v>4</v>
      </c>
      <c r="Q4212" t="s">
        <v>537</v>
      </c>
      <c r="R4212">
        <v>503</v>
      </c>
      <c r="S4212" s="3">
        <v>0</v>
      </c>
      <c r="T4212" s="6">
        <v>539.54999999999995</v>
      </c>
      <c r="U4212" t="s">
        <v>6338</v>
      </c>
      <c r="V4212">
        <v>2026</v>
      </c>
      <c r="W4212" t="s">
        <v>6329</v>
      </c>
      <c r="X4212" t="str">
        <f>_xlfn.XLOOKUP(Orders_C[[#This Row],[Product_ID]],Products_C[Product_ID],Products_C[Product_Name])</f>
        <v>Popcorn Chicken</v>
      </c>
      <c r="Y4212" t="str">
        <f>_xlfn.XLOOKUP(Orders_C[[#This Row],[Product_ID]],Products_C[Product_ID],Products_C[Category])</f>
        <v>Beverage</v>
      </c>
      <c r="Z4212" t="str">
        <f>_xlfn.XLOOKUP(Orders_C[[#This Row],[Store_ID]],Stores_c[Store_ID],Stores_c[City])</f>
        <v>Sallyburgh</v>
      </c>
      <c r="AA4212" t="str">
        <f>_xlfn.XLOOKUP(Orders_C[[#This Row],[Customer_ID]],Customers_c[Customer_ID],Customers_c[Customer_Name])</f>
        <v>Kayla Vasquez</v>
      </c>
      <c r="AB4212" s="6">
        <f>Orders_C[[#This Row],[Quantity]]*Orders_C[[#This Row],[Unit_Price]]*(1-Orders_C[[#This Row],[Discount %]])+Orders_C[[#This Row],[Tax]]</f>
        <v>1324.35</v>
      </c>
      <c r="AC4212" s="9">
        <f>(Orders_C[[#This Row],[Unit_Price]]*Orders_C[[#This Row],[Quantity]])-Orders_C[[#This Row],[Discount]]+Orders_C[[#This Row],[Tax]]</f>
        <v>1324.35</v>
      </c>
      <c r="AD4212" t="str">
        <f>IF(COUNTIF(Orders_C[[#All],[Customer_ID]],Orders_C[[#This Row],[Customer_ID]])&gt;1,"Repeat","New")</f>
        <v>Repeat</v>
      </c>
      <c r="AE4212" t="str" cm="1">
        <f t="array" ref="AE4212">_xlfn.XLOOKUP(Orders_C[[#This Row],[Store_ID]],Stores_c[[#All],[Store_ID]],Stores_c[[#All],[City]])</f>
        <v>Sallyburgh</v>
      </c>
      <c r="AF4212" t="str" cm="1">
        <f t="array" ref="AF4212">_xlfn.XLOOKUP(Orders_C[[#This Row],[Store_ID]],Stores_c[[#All],[Store_ID]],Stores_c[[#All],[Manager_Name]])</f>
        <v>Benjamin Mccoy</v>
      </c>
      <c r="AG4212" t="str" cm="1">
        <f t="array" ref="AG4212">_xlfn.XLOOKUP(Orders_C[[#This Row],[Store_ID]],Stores_c[[#All],[Store_ID]],Stores_c[[#All],[Store_Type]])</f>
        <v>Drive-Thru</v>
      </c>
    </row>
    <row r="4213" spans="1:33" x14ac:dyDescent="0.25">
      <c r="A4213">
        <v>9313</v>
      </c>
      <c r="B4213" s="1">
        <v>45948</v>
      </c>
      <c r="C4213" s="2">
        <v>0.1532175925925926</v>
      </c>
      <c r="D4213">
        <v>1918</v>
      </c>
      <c r="E4213">
        <v>217</v>
      </c>
      <c r="F4213">
        <v>480</v>
      </c>
      <c r="G4213">
        <v>308</v>
      </c>
      <c r="H4213">
        <v>4</v>
      </c>
      <c r="I4213">
        <v>327</v>
      </c>
      <c r="J4213">
        <v>0</v>
      </c>
      <c r="K4213">
        <v>16.350000000000001</v>
      </c>
      <c r="L4213">
        <v>1324.35</v>
      </c>
      <c r="M4213" t="s">
        <v>18</v>
      </c>
      <c r="N4213" t="s">
        <v>22</v>
      </c>
      <c r="O4213">
        <v>16</v>
      </c>
      <c r="P4213">
        <v>1</v>
      </c>
      <c r="Q4213" t="s">
        <v>3336</v>
      </c>
      <c r="R4213">
        <v>509</v>
      </c>
      <c r="S4213" s="3">
        <v>0</v>
      </c>
      <c r="T4213" s="6">
        <v>539.54999999999995</v>
      </c>
      <c r="U4213" t="s">
        <v>6332</v>
      </c>
      <c r="V4213">
        <v>2025</v>
      </c>
      <c r="W4213" t="s">
        <v>6333</v>
      </c>
      <c r="X4213" t="str">
        <f>_xlfn.XLOOKUP(Orders_C[[#This Row],[Product_ID]],Products_C[Product_ID],Products_C[Product_Name])</f>
        <v>Zinger Burger</v>
      </c>
      <c r="Y4213" t="str">
        <f>_xlfn.XLOOKUP(Orders_C[[#This Row],[Product_ID]],Products_C[Product_ID],Products_C[Category])</f>
        <v>Beverage</v>
      </c>
      <c r="Z4213" t="str">
        <f>_xlfn.XLOOKUP(Orders_C[[#This Row],[Store_ID]],Stores_c[Store_ID],Stores_c[City])</f>
        <v>West Rebecca</v>
      </c>
      <c r="AA4213" t="str">
        <f>_xlfn.XLOOKUP(Orders_C[[#This Row],[Customer_ID]],Customers_c[Customer_ID],Customers_c[Customer_Name])</f>
        <v>Arthur Rogers</v>
      </c>
      <c r="AB4213" s="6">
        <f>Orders_C[[#This Row],[Quantity]]*Orders_C[[#This Row],[Unit_Price]]*(1-Orders_C[[#This Row],[Discount %]])+Orders_C[[#This Row],[Tax]]</f>
        <v>1324.35</v>
      </c>
      <c r="AC4213" s="9">
        <f>(Orders_C[[#This Row],[Unit_Price]]*Orders_C[[#This Row],[Quantity]])-Orders_C[[#This Row],[Discount]]+Orders_C[[#This Row],[Tax]]</f>
        <v>1324.35</v>
      </c>
      <c r="AD4213" t="str">
        <f>IF(COUNTIF(Orders_C[[#All],[Customer_ID]],Orders_C[[#This Row],[Customer_ID]])&gt;1,"Repeat","New")</f>
        <v>Repeat</v>
      </c>
      <c r="AE4213" t="str" cm="1">
        <f t="array" ref="AE4213">_xlfn.XLOOKUP(Orders_C[[#This Row],[Store_ID]],Stores_c[[#All],[Store_ID]],Stores_c[[#All],[City]])</f>
        <v>West Rebecca</v>
      </c>
      <c r="AF4213" t="str" cm="1">
        <f t="array" ref="AF4213">_xlfn.XLOOKUP(Orders_C[[#This Row],[Store_ID]],Stores_c[[#All],[Store_ID]],Stores_c[[#All],[Manager_Name]])</f>
        <v>Albert Smith</v>
      </c>
      <c r="AG4213" t="str" cm="1">
        <f t="array" ref="AG4213">_xlfn.XLOOKUP(Orders_C[[#This Row],[Store_ID]],Stores_c[[#All],[Store_ID]],Stores_c[[#All],[Store_Type]])</f>
        <v>Mall</v>
      </c>
    </row>
    <row r="4214" spans="1:33" x14ac:dyDescent="0.25">
      <c r="A4214">
        <v>8245</v>
      </c>
      <c r="B4214" s="1">
        <v>45975</v>
      </c>
      <c r="C4214" s="2">
        <v>4.7569444444444447E-3</v>
      </c>
      <c r="D4214">
        <v>1277</v>
      </c>
      <c r="E4214">
        <v>205</v>
      </c>
      <c r="F4214">
        <v>410</v>
      </c>
      <c r="G4214">
        <v>314</v>
      </c>
      <c r="H4214">
        <v>3</v>
      </c>
      <c r="I4214">
        <v>432</v>
      </c>
      <c r="J4214">
        <v>0</v>
      </c>
      <c r="K4214">
        <v>21.6</v>
      </c>
      <c r="L4214">
        <v>1317.6</v>
      </c>
      <c r="M4214" t="s">
        <v>18</v>
      </c>
      <c r="N4214" t="s">
        <v>23</v>
      </c>
      <c r="O4214">
        <v>12</v>
      </c>
      <c r="P4214">
        <v>4</v>
      </c>
      <c r="Q4214" t="s">
        <v>2268</v>
      </c>
      <c r="R4214">
        <v>504</v>
      </c>
      <c r="S4214" s="3">
        <v>0</v>
      </c>
      <c r="T4214" s="6">
        <v>539.99999999999989</v>
      </c>
      <c r="U4214" t="s">
        <v>6336</v>
      </c>
      <c r="V4214">
        <v>2025</v>
      </c>
      <c r="W4214" t="s">
        <v>6333</v>
      </c>
      <c r="X4214" t="str">
        <f>_xlfn.XLOOKUP(Orders_C[[#This Row],[Product_ID]],Products_C[Product_ID],Products_C[Product_Name])</f>
        <v>Wrap</v>
      </c>
      <c r="Y4214" t="str">
        <f>_xlfn.XLOOKUP(Orders_C[[#This Row],[Product_ID]],Products_C[Product_ID],Products_C[Category])</f>
        <v>Burger</v>
      </c>
      <c r="Z4214" t="str">
        <f>_xlfn.XLOOKUP(Orders_C[[#This Row],[Store_ID]],Stores_c[Store_ID],Stores_c[City])</f>
        <v>Port Jacob</v>
      </c>
      <c r="AA4214" t="str">
        <f>_xlfn.XLOOKUP(Orders_C[[#This Row],[Customer_ID]],Customers_c[Customer_ID],Customers_c[Customer_Name])</f>
        <v>Brett Morgan II</v>
      </c>
      <c r="AB4214" s="6">
        <f>Orders_C[[#This Row],[Quantity]]*Orders_C[[#This Row],[Unit_Price]]*(1-Orders_C[[#This Row],[Discount %]])+Orders_C[[#This Row],[Tax]]</f>
        <v>1317.6</v>
      </c>
      <c r="AC4214" s="9">
        <f>(Orders_C[[#This Row],[Unit_Price]]*Orders_C[[#This Row],[Quantity]])-Orders_C[[#This Row],[Discount]]+Orders_C[[#This Row],[Tax]]</f>
        <v>1317.6</v>
      </c>
      <c r="AD4214" t="str">
        <f>IF(COUNTIF(Orders_C[[#All],[Customer_ID]],Orders_C[[#This Row],[Customer_ID]])&gt;1,"Repeat","New")</f>
        <v>Repeat</v>
      </c>
      <c r="AE4214" t="str" cm="1">
        <f t="array" ref="AE4214">_xlfn.XLOOKUP(Orders_C[[#This Row],[Store_ID]],Stores_c[[#All],[Store_ID]],Stores_c[[#All],[City]])</f>
        <v>Port Jacob</v>
      </c>
      <c r="AF4214" t="str" cm="1">
        <f t="array" ref="AF4214">_xlfn.XLOOKUP(Orders_C[[#This Row],[Store_ID]],Stores_c[[#All],[Store_ID]],Stores_c[[#All],[Manager_Name]])</f>
        <v>David Harris</v>
      </c>
      <c r="AG4214" t="str" cm="1">
        <f t="array" ref="AG4214">_xlfn.XLOOKUP(Orders_C[[#This Row],[Store_ID]],Stores_c[[#All],[Store_ID]],Stores_c[[#All],[Store_Type]])</f>
        <v>Mall</v>
      </c>
    </row>
    <row r="4215" spans="1:33" x14ac:dyDescent="0.25">
      <c r="A4215">
        <v>10738</v>
      </c>
      <c r="B4215" s="1">
        <v>46049</v>
      </c>
      <c r="C4215" s="2">
        <v>0.56148148148148147</v>
      </c>
      <c r="D4215">
        <v>1875</v>
      </c>
      <c r="E4215">
        <v>212</v>
      </c>
      <c r="F4215">
        <v>549</v>
      </c>
      <c r="G4215">
        <v>320</v>
      </c>
      <c r="H4215">
        <v>4</v>
      </c>
      <c r="I4215">
        <v>334</v>
      </c>
      <c r="J4215">
        <v>10</v>
      </c>
      <c r="K4215">
        <v>16.7</v>
      </c>
      <c r="L4215">
        <v>1342.7</v>
      </c>
      <c r="M4215" t="s">
        <v>20</v>
      </c>
      <c r="N4215" t="s">
        <v>22</v>
      </c>
      <c r="O4215">
        <v>34</v>
      </c>
      <c r="P4215">
        <v>4</v>
      </c>
      <c r="Q4215" t="s">
        <v>4761</v>
      </c>
      <c r="R4215">
        <v>504</v>
      </c>
      <c r="S4215" s="3">
        <v>0.1</v>
      </c>
      <c r="T4215" s="6">
        <v>541.1</v>
      </c>
      <c r="U4215" t="s">
        <v>6330</v>
      </c>
      <c r="V4215">
        <v>2026</v>
      </c>
      <c r="W4215" t="s">
        <v>6329</v>
      </c>
      <c r="X4215" t="str">
        <f>_xlfn.XLOOKUP(Orders_C[[#This Row],[Product_ID]],Products_C[Product_ID],Products_C[Product_Name])</f>
        <v>Rice Bowl</v>
      </c>
      <c r="Y4215" t="str">
        <f>_xlfn.XLOOKUP(Orders_C[[#This Row],[Product_ID]],Products_C[Product_ID],Products_C[Category])</f>
        <v>Beverage</v>
      </c>
      <c r="Z4215" t="str">
        <f>_xlfn.XLOOKUP(Orders_C[[#This Row],[Store_ID]],Stores_c[Store_ID],Stores_c[City])</f>
        <v>Andrewview</v>
      </c>
      <c r="AA4215" t="str">
        <f>_xlfn.XLOOKUP(Orders_C[[#This Row],[Customer_ID]],Customers_c[Customer_ID],Customers_c[Customer_Name])</f>
        <v>Carrie Barnes</v>
      </c>
      <c r="AB4215" s="6">
        <f>Orders_C[[#This Row],[Quantity]]*Orders_C[[#This Row],[Unit_Price]]*(1-Orders_C[[#This Row],[Discount %]])+Orders_C[[#This Row],[Tax]]</f>
        <v>1219.1000000000001</v>
      </c>
      <c r="AC4215" s="9">
        <f>(Orders_C[[#This Row],[Unit_Price]]*Orders_C[[#This Row],[Quantity]])-Orders_C[[#This Row],[Discount]]+Orders_C[[#This Row],[Tax]]</f>
        <v>1342.7</v>
      </c>
      <c r="AD4215" t="str">
        <f>IF(COUNTIF(Orders_C[[#All],[Customer_ID]],Orders_C[[#This Row],[Customer_ID]])&gt;1,"Repeat","New")</f>
        <v>Repeat</v>
      </c>
      <c r="AE4215" t="str" cm="1">
        <f t="array" ref="AE4215">_xlfn.XLOOKUP(Orders_C[[#This Row],[Store_ID]],Stores_c[[#All],[Store_ID]],Stores_c[[#All],[City]])</f>
        <v>Andrewview</v>
      </c>
      <c r="AF4215" t="str" cm="1">
        <f t="array" ref="AF4215">_xlfn.XLOOKUP(Orders_C[[#This Row],[Store_ID]],Stores_c[[#All],[Store_ID]],Stores_c[[#All],[Manager_Name]])</f>
        <v>Alice Sutton</v>
      </c>
      <c r="AG4215" t="str" cm="1">
        <f t="array" ref="AG4215">_xlfn.XLOOKUP(Orders_C[[#This Row],[Store_ID]],Stores_c[[#All],[Store_ID]],Stores_c[[#All],[Store_Type]])</f>
        <v>Mall</v>
      </c>
    </row>
    <row r="4216" spans="1:33" x14ac:dyDescent="0.25">
      <c r="A4216">
        <v>7386</v>
      </c>
      <c r="B4216" s="1">
        <v>45988</v>
      </c>
      <c r="C4216" s="2">
        <v>0.75438657407407406</v>
      </c>
      <c r="D4216">
        <v>1504</v>
      </c>
      <c r="E4216">
        <v>209</v>
      </c>
      <c r="F4216">
        <v>546</v>
      </c>
      <c r="G4216">
        <v>312</v>
      </c>
      <c r="H4216">
        <v>4</v>
      </c>
      <c r="I4216">
        <v>331</v>
      </c>
      <c r="J4216">
        <v>5</v>
      </c>
      <c r="K4216">
        <v>16.55</v>
      </c>
      <c r="L4216">
        <v>1335.55</v>
      </c>
      <c r="M4216" t="s">
        <v>19</v>
      </c>
      <c r="N4216" t="s">
        <v>22</v>
      </c>
      <c r="O4216">
        <v>56</v>
      </c>
      <c r="P4216">
        <v>2</v>
      </c>
      <c r="Q4216" t="s">
        <v>1409</v>
      </c>
      <c r="R4216">
        <v>501</v>
      </c>
      <c r="S4216" s="3">
        <v>0.05</v>
      </c>
      <c r="T4216" s="6">
        <v>541.15</v>
      </c>
      <c r="U4216" t="s">
        <v>6336</v>
      </c>
      <c r="V4216">
        <v>2025</v>
      </c>
      <c r="W4216" t="s">
        <v>6331</v>
      </c>
      <c r="X4216" t="str">
        <f>_xlfn.XLOOKUP(Orders_C[[#This Row],[Product_ID]],Products_C[Product_ID],Products_C[Product_Name])</f>
        <v>Veg Burger</v>
      </c>
      <c r="Y4216" t="str">
        <f>_xlfn.XLOOKUP(Orders_C[[#This Row],[Product_ID]],Products_C[Product_ID],Products_C[Category])</f>
        <v>Burger</v>
      </c>
      <c r="Z4216" t="str">
        <f>_xlfn.XLOOKUP(Orders_C[[#This Row],[Store_ID]],Stores_c[Store_ID],Stores_c[City])</f>
        <v>Reidberg</v>
      </c>
      <c r="AA4216" t="str">
        <f>_xlfn.XLOOKUP(Orders_C[[#This Row],[Customer_ID]],Customers_c[Customer_ID],Customers_c[Customer_Name])</f>
        <v>David Gill</v>
      </c>
      <c r="AB4216" s="6">
        <f>Orders_C[[#This Row],[Quantity]]*Orders_C[[#This Row],[Unit_Price]]*(1-Orders_C[[#This Row],[Discount %]])+Orders_C[[#This Row],[Tax]]</f>
        <v>1274.3499999999999</v>
      </c>
      <c r="AC4216" s="9">
        <f>(Orders_C[[#This Row],[Unit_Price]]*Orders_C[[#This Row],[Quantity]])-Orders_C[[#This Row],[Discount]]+Orders_C[[#This Row],[Tax]]</f>
        <v>1335.55</v>
      </c>
      <c r="AD4216" t="str">
        <f>IF(COUNTIF(Orders_C[[#All],[Customer_ID]],Orders_C[[#This Row],[Customer_ID]])&gt;1,"Repeat","New")</f>
        <v>Repeat</v>
      </c>
      <c r="AE4216" t="str" cm="1">
        <f t="array" ref="AE4216">_xlfn.XLOOKUP(Orders_C[[#This Row],[Store_ID]],Stores_c[[#All],[Store_ID]],Stores_c[[#All],[City]])</f>
        <v>Reidberg</v>
      </c>
      <c r="AF4216" t="str" cm="1">
        <f t="array" ref="AF4216">_xlfn.XLOOKUP(Orders_C[[#This Row],[Store_ID]],Stores_c[[#All],[Store_ID]],Stores_c[[#All],[Manager_Name]])</f>
        <v>Jeffrey Horn</v>
      </c>
      <c r="AG4216" t="str" cm="1">
        <f t="array" ref="AG4216">_xlfn.XLOOKUP(Orders_C[[#This Row],[Store_ID]],Stores_c[[#All],[Store_ID]],Stores_c[[#All],[Store_Type]])</f>
        <v>Drive-Thru</v>
      </c>
    </row>
    <row r="4217" spans="1:33" x14ac:dyDescent="0.25">
      <c r="A4217">
        <v>8233</v>
      </c>
      <c r="B4217" s="1">
        <v>45881</v>
      </c>
      <c r="C4217" s="2">
        <v>0.77407407407407403</v>
      </c>
      <c r="D4217">
        <v>1838</v>
      </c>
      <c r="E4217">
        <v>207</v>
      </c>
      <c r="F4217">
        <v>459</v>
      </c>
      <c r="G4217">
        <v>307</v>
      </c>
      <c r="H4217">
        <v>4</v>
      </c>
      <c r="I4217">
        <v>331</v>
      </c>
      <c r="J4217">
        <v>5</v>
      </c>
      <c r="K4217">
        <v>16.55</v>
      </c>
      <c r="L4217">
        <v>1335.55</v>
      </c>
      <c r="M4217" t="s">
        <v>19</v>
      </c>
      <c r="N4217" t="s">
        <v>22</v>
      </c>
      <c r="O4217">
        <v>57</v>
      </c>
      <c r="P4217">
        <v>1</v>
      </c>
      <c r="Q4217" t="s">
        <v>2256</v>
      </c>
      <c r="R4217">
        <v>504</v>
      </c>
      <c r="S4217" s="3">
        <v>0.05</v>
      </c>
      <c r="T4217" s="6">
        <v>541.15</v>
      </c>
      <c r="U4217" t="s">
        <v>6342</v>
      </c>
      <c r="V4217">
        <v>2025</v>
      </c>
      <c r="W4217" t="s">
        <v>6331</v>
      </c>
      <c r="X4217" t="str">
        <f>_xlfn.XLOOKUP(Orders_C[[#This Row],[Product_ID]],Products_C[Product_ID],Products_C[Product_Name])</f>
        <v>Chicken Wings</v>
      </c>
      <c r="Y4217" t="str">
        <f>_xlfn.XLOOKUP(Orders_C[[#This Row],[Product_ID]],Products_C[Product_ID],Products_C[Category])</f>
        <v>Chicken</v>
      </c>
      <c r="Z4217" t="str">
        <f>_xlfn.XLOOKUP(Orders_C[[#This Row],[Store_ID]],Stores_c[Store_ID],Stores_c[City])</f>
        <v>Christineton</v>
      </c>
      <c r="AA4217" t="str">
        <f>_xlfn.XLOOKUP(Orders_C[[#This Row],[Customer_ID]],Customers_c[Customer_ID],Customers_c[Customer_Name])</f>
        <v>Makayla Martin</v>
      </c>
      <c r="AB4217" s="6">
        <f>Orders_C[[#This Row],[Quantity]]*Orders_C[[#This Row],[Unit_Price]]*(1-Orders_C[[#This Row],[Discount %]])+Orders_C[[#This Row],[Tax]]</f>
        <v>1274.3499999999999</v>
      </c>
      <c r="AC4217" s="9">
        <f>(Orders_C[[#This Row],[Unit_Price]]*Orders_C[[#This Row],[Quantity]])-Orders_C[[#This Row],[Discount]]+Orders_C[[#This Row],[Tax]]</f>
        <v>1335.55</v>
      </c>
      <c r="AD4217" t="str">
        <f>IF(COUNTIF(Orders_C[[#All],[Customer_ID]],Orders_C[[#This Row],[Customer_ID]])&gt;1,"Repeat","New")</f>
        <v>Repeat</v>
      </c>
      <c r="AE4217" t="str" cm="1">
        <f t="array" ref="AE4217">_xlfn.XLOOKUP(Orders_C[[#This Row],[Store_ID]],Stores_c[[#All],[Store_ID]],Stores_c[[#All],[City]])</f>
        <v>Christineton</v>
      </c>
      <c r="AF4217" t="str" cm="1">
        <f t="array" ref="AF4217">_xlfn.XLOOKUP(Orders_C[[#This Row],[Store_ID]],Stores_c[[#All],[Store_ID]],Stores_c[[#All],[Manager_Name]])</f>
        <v>Dr. William Hubbard MD</v>
      </c>
      <c r="AG4217" t="str" cm="1">
        <f t="array" ref="AG4217">_xlfn.XLOOKUP(Orders_C[[#This Row],[Store_ID]],Stores_c[[#All],[Store_ID]],Stores_c[[#All],[Store_Type]])</f>
        <v>Street</v>
      </c>
    </row>
    <row r="4218" spans="1:33" x14ac:dyDescent="0.25">
      <c r="A4218">
        <v>7409</v>
      </c>
      <c r="B4218" s="1">
        <v>45863</v>
      </c>
      <c r="C4218" s="2">
        <v>0.78362268518518519</v>
      </c>
      <c r="D4218">
        <v>1938</v>
      </c>
      <c r="E4218">
        <v>202</v>
      </c>
      <c r="F4218">
        <v>412</v>
      </c>
      <c r="G4218">
        <v>340</v>
      </c>
      <c r="H4218">
        <v>4</v>
      </c>
      <c r="I4218">
        <v>328</v>
      </c>
      <c r="J4218">
        <v>0</v>
      </c>
      <c r="K4218">
        <v>16.399999999999999</v>
      </c>
      <c r="L4218">
        <v>1328.4</v>
      </c>
      <c r="M4218" t="s">
        <v>18</v>
      </c>
      <c r="N4218" t="s">
        <v>23</v>
      </c>
      <c r="O4218">
        <v>29</v>
      </c>
      <c r="P4218">
        <v>4</v>
      </c>
      <c r="Q4218" t="s">
        <v>1432</v>
      </c>
      <c r="R4218">
        <v>501</v>
      </c>
      <c r="S4218" s="3">
        <v>0</v>
      </c>
      <c r="T4218" s="6">
        <v>541.20000000000016</v>
      </c>
      <c r="U4218" t="s">
        <v>6341</v>
      </c>
      <c r="V4218">
        <v>2025</v>
      </c>
      <c r="W4218" t="s">
        <v>6329</v>
      </c>
      <c r="X4218" t="str">
        <f>_xlfn.XLOOKUP(Orders_C[[#This Row],[Product_ID]],Products_C[Product_ID],Products_C[Product_Name])</f>
        <v>Chocolate Lava Cake</v>
      </c>
      <c r="Y4218" t="str">
        <f>_xlfn.XLOOKUP(Orders_C[[#This Row],[Product_ID]],Products_C[Product_ID],Products_C[Category])</f>
        <v>Chicken</v>
      </c>
      <c r="Z4218" t="str">
        <f>_xlfn.XLOOKUP(Orders_C[[#This Row],[Store_ID]],Stores_c[Store_ID],Stores_c[City])</f>
        <v>Rebekahside</v>
      </c>
      <c r="AA4218" t="str">
        <f>_xlfn.XLOOKUP(Orders_C[[#This Row],[Customer_ID]],Customers_c[Customer_ID],Customers_c[Customer_Name])</f>
        <v>Susan Thompson</v>
      </c>
      <c r="AB4218" s="6">
        <f>Orders_C[[#This Row],[Quantity]]*Orders_C[[#This Row],[Unit_Price]]*(1-Orders_C[[#This Row],[Discount %]])+Orders_C[[#This Row],[Tax]]</f>
        <v>1328.4</v>
      </c>
      <c r="AC4218" s="9">
        <f>(Orders_C[[#This Row],[Unit_Price]]*Orders_C[[#This Row],[Quantity]])-Orders_C[[#This Row],[Discount]]+Orders_C[[#This Row],[Tax]]</f>
        <v>1328.4</v>
      </c>
      <c r="AD4218" t="str">
        <f>IF(COUNTIF(Orders_C[[#All],[Customer_ID]],Orders_C[[#This Row],[Customer_ID]])&gt;1,"Repeat","New")</f>
        <v>Repeat</v>
      </c>
      <c r="AE4218" t="str" cm="1">
        <f t="array" ref="AE4218">_xlfn.XLOOKUP(Orders_C[[#This Row],[Store_ID]],Stores_c[[#All],[Store_ID]],Stores_c[[#All],[City]])</f>
        <v>Rebekahside</v>
      </c>
      <c r="AF4218" t="str" cm="1">
        <f t="array" ref="AF4218">_xlfn.XLOOKUP(Orders_C[[#This Row],[Store_ID]],Stores_c[[#All],[Store_ID]],Stores_c[[#All],[Manager_Name]])</f>
        <v>Mark Ray</v>
      </c>
      <c r="AG4218" t="str" cm="1">
        <f t="array" ref="AG4218">_xlfn.XLOOKUP(Orders_C[[#This Row],[Store_ID]],Stores_c[[#All],[Store_ID]],Stores_c[[#All],[Store_Type]])</f>
        <v>Drive-Thru</v>
      </c>
    </row>
    <row r="4219" spans="1:33" x14ac:dyDescent="0.25">
      <c r="A4219">
        <v>7494</v>
      </c>
      <c r="B4219" s="1">
        <v>45929</v>
      </c>
      <c r="C4219" s="2">
        <v>0.63328703703703704</v>
      </c>
      <c r="D4219">
        <v>1233</v>
      </c>
      <c r="E4219">
        <v>205</v>
      </c>
      <c r="F4219">
        <v>539</v>
      </c>
      <c r="G4219">
        <v>333</v>
      </c>
      <c r="H4219">
        <v>3</v>
      </c>
      <c r="I4219">
        <v>441</v>
      </c>
      <c r="J4219">
        <v>10</v>
      </c>
      <c r="K4219">
        <v>22.05</v>
      </c>
      <c r="L4219">
        <v>1335.05</v>
      </c>
      <c r="M4219" t="s">
        <v>20</v>
      </c>
      <c r="N4219" t="s">
        <v>22</v>
      </c>
      <c r="O4219">
        <v>47</v>
      </c>
      <c r="P4219">
        <v>3</v>
      </c>
      <c r="Q4219" t="s">
        <v>1517</v>
      </c>
      <c r="R4219">
        <v>510</v>
      </c>
      <c r="S4219" s="3">
        <v>0.1</v>
      </c>
      <c r="T4219" s="6">
        <v>541.25</v>
      </c>
      <c r="U4219" t="s">
        <v>6335</v>
      </c>
      <c r="V4219">
        <v>2025</v>
      </c>
      <c r="W4219" t="s">
        <v>6331</v>
      </c>
      <c r="X4219" t="str">
        <f>_xlfn.XLOOKUP(Orders_C[[#This Row],[Product_ID]],Products_C[Product_ID],Products_C[Product_Name])</f>
        <v>Chicken Wings</v>
      </c>
      <c r="Y4219" t="str">
        <f>_xlfn.XLOOKUP(Orders_C[[#This Row],[Product_ID]],Products_C[Product_ID],Products_C[Category])</f>
        <v>Burger</v>
      </c>
      <c r="Z4219" t="str">
        <f>_xlfn.XLOOKUP(Orders_C[[#This Row],[Store_ID]],Stores_c[Store_ID],Stores_c[City])</f>
        <v>Port Jacob</v>
      </c>
      <c r="AA4219" t="str">
        <f>_xlfn.XLOOKUP(Orders_C[[#This Row],[Customer_ID]],Customers_c[Customer_ID],Customers_c[Customer_Name])</f>
        <v>Regina Everett</v>
      </c>
      <c r="AB4219" s="6">
        <f>Orders_C[[#This Row],[Quantity]]*Orders_C[[#This Row],[Unit_Price]]*(1-Orders_C[[#This Row],[Discount %]])+Orders_C[[#This Row],[Tax]]</f>
        <v>1212.75</v>
      </c>
      <c r="AC4219" s="9">
        <f>(Orders_C[[#This Row],[Unit_Price]]*Orders_C[[#This Row],[Quantity]])-Orders_C[[#This Row],[Discount]]+Orders_C[[#This Row],[Tax]]</f>
        <v>1335.05</v>
      </c>
      <c r="AD4219" t="str">
        <f>IF(COUNTIF(Orders_C[[#All],[Customer_ID]],Orders_C[[#This Row],[Customer_ID]])&gt;1,"Repeat","New")</f>
        <v>Repeat</v>
      </c>
      <c r="AE4219" t="str" cm="1">
        <f t="array" ref="AE4219">_xlfn.XLOOKUP(Orders_C[[#This Row],[Store_ID]],Stores_c[[#All],[Store_ID]],Stores_c[[#All],[City]])</f>
        <v>Port Jacob</v>
      </c>
      <c r="AF4219" t="str" cm="1">
        <f t="array" ref="AF4219">_xlfn.XLOOKUP(Orders_C[[#This Row],[Store_ID]],Stores_c[[#All],[Store_ID]],Stores_c[[#All],[Manager_Name]])</f>
        <v>David Harris</v>
      </c>
      <c r="AG4219" t="str" cm="1">
        <f t="array" ref="AG4219">_xlfn.XLOOKUP(Orders_C[[#This Row],[Store_ID]],Stores_c[[#All],[Store_ID]],Stores_c[[#All],[Store_Type]])</f>
        <v>Mall</v>
      </c>
    </row>
    <row r="4220" spans="1:33" x14ac:dyDescent="0.25">
      <c r="A4220">
        <v>9357</v>
      </c>
      <c r="B4220" s="1">
        <v>45889</v>
      </c>
      <c r="C4220" s="2">
        <v>0.76026620370370368</v>
      </c>
      <c r="D4220">
        <v>1443</v>
      </c>
      <c r="E4220">
        <v>215</v>
      </c>
      <c r="F4220">
        <v>489</v>
      </c>
      <c r="G4220">
        <v>312</v>
      </c>
      <c r="H4220">
        <v>3</v>
      </c>
      <c r="I4220">
        <v>445</v>
      </c>
      <c r="J4220">
        <v>15</v>
      </c>
      <c r="K4220">
        <v>22.25</v>
      </c>
      <c r="L4220">
        <v>1342.25</v>
      </c>
      <c r="M4220" t="s">
        <v>18</v>
      </c>
      <c r="N4220" t="s">
        <v>22</v>
      </c>
      <c r="O4220">
        <v>54</v>
      </c>
      <c r="P4220">
        <v>5</v>
      </c>
      <c r="Q4220" t="s">
        <v>3380</v>
      </c>
      <c r="R4220">
        <v>507</v>
      </c>
      <c r="S4220" s="3">
        <v>0.15</v>
      </c>
      <c r="T4220" s="6">
        <v>541.25</v>
      </c>
      <c r="U4220" t="s">
        <v>6342</v>
      </c>
      <c r="V4220">
        <v>2025</v>
      </c>
      <c r="W4220" t="s">
        <v>6331</v>
      </c>
      <c r="X4220" t="str">
        <f>_xlfn.XLOOKUP(Orders_C[[#This Row],[Product_ID]],Products_C[Product_ID],Products_C[Product_Name])</f>
        <v>Veg Burger</v>
      </c>
      <c r="Y4220" t="str">
        <f>_xlfn.XLOOKUP(Orders_C[[#This Row],[Product_ID]],Products_C[Product_ID],Products_C[Category])</f>
        <v>Burger</v>
      </c>
      <c r="Z4220" t="str">
        <f>_xlfn.XLOOKUP(Orders_C[[#This Row],[Store_ID]],Stores_c[Store_ID],Stores_c[City])</f>
        <v>Sallyburgh</v>
      </c>
      <c r="AA4220" t="str">
        <f>_xlfn.XLOOKUP(Orders_C[[#This Row],[Customer_ID]],Customers_c[Customer_ID],Customers_c[Customer_Name])</f>
        <v>Anthony Clark</v>
      </c>
      <c r="AB4220" s="6">
        <f>Orders_C[[#This Row],[Quantity]]*Orders_C[[#This Row],[Unit_Price]]*(1-Orders_C[[#This Row],[Discount %]])+Orders_C[[#This Row],[Tax]]</f>
        <v>1157</v>
      </c>
      <c r="AC4220" s="9">
        <f>(Orders_C[[#This Row],[Unit_Price]]*Orders_C[[#This Row],[Quantity]])-Orders_C[[#This Row],[Discount]]+Orders_C[[#This Row],[Tax]]</f>
        <v>1342.25</v>
      </c>
      <c r="AD4220" t="str">
        <f>IF(COUNTIF(Orders_C[[#All],[Customer_ID]],Orders_C[[#This Row],[Customer_ID]])&gt;1,"Repeat","New")</f>
        <v>Repeat</v>
      </c>
      <c r="AE4220" t="str" cm="1">
        <f t="array" ref="AE4220">_xlfn.XLOOKUP(Orders_C[[#This Row],[Store_ID]],Stores_c[[#All],[Store_ID]],Stores_c[[#All],[City]])</f>
        <v>Sallyburgh</v>
      </c>
      <c r="AF4220" t="str" cm="1">
        <f t="array" ref="AF4220">_xlfn.XLOOKUP(Orders_C[[#This Row],[Store_ID]],Stores_c[[#All],[Store_ID]],Stores_c[[#All],[Manager_Name]])</f>
        <v>Benjamin Mccoy</v>
      </c>
      <c r="AG4220" t="str" cm="1">
        <f t="array" ref="AG4220">_xlfn.XLOOKUP(Orders_C[[#This Row],[Store_ID]],Stores_c[[#All],[Store_ID]],Stores_c[[#All],[Store_Type]])</f>
        <v>Drive-Thru</v>
      </c>
    </row>
    <row r="4221" spans="1:33" x14ac:dyDescent="0.25">
      <c r="A4221">
        <v>9436</v>
      </c>
      <c r="B4221" s="1">
        <v>45818</v>
      </c>
      <c r="C4221" s="2">
        <v>0.14344907407407406</v>
      </c>
      <c r="D4221">
        <v>1922</v>
      </c>
      <c r="E4221">
        <v>213</v>
      </c>
      <c r="F4221">
        <v>448</v>
      </c>
      <c r="G4221">
        <v>308</v>
      </c>
      <c r="H4221">
        <v>3</v>
      </c>
      <c r="I4221">
        <v>442</v>
      </c>
      <c r="J4221">
        <v>10</v>
      </c>
      <c r="K4221">
        <v>22.1</v>
      </c>
      <c r="L4221">
        <v>1338.1</v>
      </c>
      <c r="M4221" t="s">
        <v>19</v>
      </c>
      <c r="N4221" t="s">
        <v>21</v>
      </c>
      <c r="O4221">
        <v>52</v>
      </c>
      <c r="P4221">
        <v>3</v>
      </c>
      <c r="Q4221" t="s">
        <v>3459</v>
      </c>
      <c r="R4221">
        <v>508</v>
      </c>
      <c r="S4221" s="3">
        <v>0.1</v>
      </c>
      <c r="T4221" s="6">
        <v>542.49999999999989</v>
      </c>
      <c r="U4221" t="s">
        <v>6340</v>
      </c>
      <c r="V4221">
        <v>2025</v>
      </c>
      <c r="W4221" t="s">
        <v>6331</v>
      </c>
      <c r="X4221" t="str">
        <f>_xlfn.XLOOKUP(Orders_C[[#This Row],[Product_ID]],Products_C[Product_ID],Products_C[Product_Name])</f>
        <v>Zinger Burger</v>
      </c>
      <c r="Y4221" t="str">
        <f>_xlfn.XLOOKUP(Orders_C[[#This Row],[Product_ID]],Products_C[Product_ID],Products_C[Category])</f>
        <v>Beverage</v>
      </c>
      <c r="Z4221" t="str">
        <f>_xlfn.XLOOKUP(Orders_C[[#This Row],[Store_ID]],Stores_c[Store_ID],Stores_c[City])</f>
        <v>Lake Kristashire</v>
      </c>
      <c r="AA4221" t="str">
        <f>_xlfn.XLOOKUP(Orders_C[[#This Row],[Customer_ID]],Customers_c[Customer_ID],Customers_c[Customer_Name])</f>
        <v>James Allen</v>
      </c>
      <c r="AB4221" s="6">
        <f>Orders_C[[#This Row],[Quantity]]*Orders_C[[#This Row],[Unit_Price]]*(1-Orders_C[[#This Row],[Discount %]])+Orders_C[[#This Row],[Tax]]</f>
        <v>1215.5</v>
      </c>
      <c r="AC4221" s="9">
        <f>(Orders_C[[#This Row],[Unit_Price]]*Orders_C[[#This Row],[Quantity]])-Orders_C[[#This Row],[Discount]]+Orders_C[[#This Row],[Tax]]</f>
        <v>1338.1</v>
      </c>
      <c r="AD4221" t="str">
        <f>IF(COUNTIF(Orders_C[[#All],[Customer_ID]],Orders_C[[#This Row],[Customer_ID]])&gt;1,"Repeat","New")</f>
        <v>Repeat</v>
      </c>
      <c r="AE4221" t="str" cm="1">
        <f t="array" ref="AE4221">_xlfn.XLOOKUP(Orders_C[[#This Row],[Store_ID]],Stores_c[[#All],[Store_ID]],Stores_c[[#All],[City]])</f>
        <v>Lake Kristashire</v>
      </c>
      <c r="AF4221" t="str" cm="1">
        <f t="array" ref="AF4221">_xlfn.XLOOKUP(Orders_C[[#This Row],[Store_ID]],Stores_c[[#All],[Store_ID]],Stores_c[[#All],[Manager_Name]])</f>
        <v>Andrea Daugherty</v>
      </c>
      <c r="AG4221" t="str" cm="1">
        <f t="array" ref="AG4221">_xlfn.XLOOKUP(Orders_C[[#This Row],[Store_ID]],Stores_c[[#All],[Store_ID]],Stores_c[[#All],[Store_Type]])</f>
        <v>Mall</v>
      </c>
    </row>
    <row r="4222" spans="1:33" x14ac:dyDescent="0.25">
      <c r="A4222">
        <v>7388</v>
      </c>
      <c r="B4222" s="1">
        <v>45953</v>
      </c>
      <c r="C4222" s="2">
        <v>0.23975694444444445</v>
      </c>
      <c r="D4222">
        <v>1461</v>
      </c>
      <c r="E4222">
        <v>221</v>
      </c>
      <c r="F4222">
        <v>442</v>
      </c>
      <c r="G4222">
        <v>304</v>
      </c>
      <c r="H4222">
        <v>3</v>
      </c>
      <c r="I4222">
        <v>446</v>
      </c>
      <c r="J4222">
        <v>15</v>
      </c>
      <c r="K4222">
        <v>22.3</v>
      </c>
      <c r="L4222">
        <v>1345.3</v>
      </c>
      <c r="M4222" t="s">
        <v>18</v>
      </c>
      <c r="N4222" t="s">
        <v>23</v>
      </c>
      <c r="O4222">
        <v>27</v>
      </c>
      <c r="P4222">
        <v>1</v>
      </c>
      <c r="Q4222" t="s">
        <v>1411</v>
      </c>
      <c r="R4222">
        <v>504</v>
      </c>
      <c r="S4222" s="3">
        <v>0.15</v>
      </c>
      <c r="T4222" s="6">
        <v>542.5</v>
      </c>
      <c r="U4222" t="s">
        <v>6332</v>
      </c>
      <c r="V4222">
        <v>2025</v>
      </c>
      <c r="W4222" t="s">
        <v>6329</v>
      </c>
      <c r="X4222" t="str">
        <f>_xlfn.XLOOKUP(Orders_C[[#This Row],[Product_ID]],Products_C[Product_ID],Products_C[Product_Name])</f>
        <v>Veg Burger</v>
      </c>
      <c r="Y4222" t="str">
        <f>_xlfn.XLOOKUP(Orders_C[[#This Row],[Product_ID]],Products_C[Product_ID],Products_C[Category])</f>
        <v>Burger</v>
      </c>
      <c r="Z4222" t="str">
        <f>_xlfn.XLOOKUP(Orders_C[[#This Row],[Store_ID]],Stores_c[Store_ID],Stores_c[City])</f>
        <v>Port Barbarabury</v>
      </c>
      <c r="AA4222" t="str">
        <f>_xlfn.XLOOKUP(Orders_C[[#This Row],[Customer_ID]],Customers_c[Customer_ID],Customers_c[Customer_Name])</f>
        <v>Kim Thomas DVM</v>
      </c>
      <c r="AB4222" s="6">
        <f>Orders_C[[#This Row],[Quantity]]*Orders_C[[#This Row],[Unit_Price]]*(1-Orders_C[[#This Row],[Discount %]])+Orders_C[[#This Row],[Tax]]</f>
        <v>1159.5999999999999</v>
      </c>
      <c r="AC4222" s="9">
        <f>(Orders_C[[#This Row],[Unit_Price]]*Orders_C[[#This Row],[Quantity]])-Orders_C[[#This Row],[Discount]]+Orders_C[[#This Row],[Tax]]</f>
        <v>1345.3</v>
      </c>
      <c r="AD4222" t="str">
        <f>IF(COUNTIF(Orders_C[[#All],[Customer_ID]],Orders_C[[#This Row],[Customer_ID]])&gt;1,"Repeat","New")</f>
        <v>Repeat</v>
      </c>
      <c r="AE4222" t="str" cm="1">
        <f t="array" ref="AE4222">_xlfn.XLOOKUP(Orders_C[[#This Row],[Store_ID]],Stores_c[[#All],[Store_ID]],Stores_c[[#All],[City]])</f>
        <v>Port Barbarabury</v>
      </c>
      <c r="AF4222" t="str" cm="1">
        <f t="array" ref="AF4222">_xlfn.XLOOKUP(Orders_C[[#This Row],[Store_ID]],Stores_c[[#All],[Store_ID]],Stores_c[[#All],[Manager_Name]])</f>
        <v>Edward Nguyen</v>
      </c>
      <c r="AG4222" t="str" cm="1">
        <f t="array" ref="AG4222">_xlfn.XLOOKUP(Orders_C[[#This Row],[Store_ID]],Stores_c[[#All],[Store_ID]],Stores_c[[#All],[Store_Type]])</f>
        <v>Street</v>
      </c>
    </row>
    <row r="4223" spans="1:33" x14ac:dyDescent="0.25">
      <c r="A4223">
        <v>7710</v>
      </c>
      <c r="B4223" s="1">
        <v>45853</v>
      </c>
      <c r="C4223" s="2">
        <v>0.51793981481481477</v>
      </c>
      <c r="D4223">
        <v>1652</v>
      </c>
      <c r="E4223">
        <v>217</v>
      </c>
      <c r="F4223">
        <v>542</v>
      </c>
      <c r="G4223">
        <v>332</v>
      </c>
      <c r="H4223">
        <v>3</v>
      </c>
      <c r="I4223">
        <v>446</v>
      </c>
      <c r="J4223">
        <v>15</v>
      </c>
      <c r="K4223">
        <v>22.3</v>
      </c>
      <c r="L4223">
        <v>1345.3</v>
      </c>
      <c r="M4223" t="s">
        <v>19</v>
      </c>
      <c r="N4223" t="s">
        <v>22</v>
      </c>
      <c r="O4223">
        <v>35</v>
      </c>
      <c r="P4223">
        <v>4</v>
      </c>
      <c r="Q4223" t="s">
        <v>1733</v>
      </c>
      <c r="R4223">
        <v>508</v>
      </c>
      <c r="S4223" s="3">
        <v>0.15</v>
      </c>
      <c r="T4223" s="6">
        <v>542.5</v>
      </c>
      <c r="U4223" t="s">
        <v>6341</v>
      </c>
      <c r="V4223">
        <v>2025</v>
      </c>
      <c r="W4223" t="s">
        <v>6329</v>
      </c>
      <c r="X4223" t="str">
        <f>_xlfn.XLOOKUP(Orders_C[[#This Row],[Product_ID]],Products_C[Product_ID],Products_C[Product_Name])</f>
        <v>Zinger Burger</v>
      </c>
      <c r="Y4223" t="str">
        <f>_xlfn.XLOOKUP(Orders_C[[#This Row],[Product_ID]],Products_C[Product_ID],Products_C[Category])</f>
        <v>Beverage</v>
      </c>
      <c r="Z4223" t="str">
        <f>_xlfn.XLOOKUP(Orders_C[[#This Row],[Store_ID]],Stores_c[Store_ID],Stores_c[City])</f>
        <v>West Rebecca</v>
      </c>
      <c r="AA4223" t="str">
        <f>_xlfn.XLOOKUP(Orders_C[[#This Row],[Customer_ID]],Customers_c[Customer_ID],Customers_c[Customer_Name])</f>
        <v>Amber Martinez</v>
      </c>
      <c r="AB4223" s="6">
        <f>Orders_C[[#This Row],[Quantity]]*Orders_C[[#This Row],[Unit_Price]]*(1-Orders_C[[#This Row],[Discount %]])+Orders_C[[#This Row],[Tax]]</f>
        <v>1159.5999999999999</v>
      </c>
      <c r="AC4223" s="9">
        <f>(Orders_C[[#This Row],[Unit_Price]]*Orders_C[[#This Row],[Quantity]])-Orders_C[[#This Row],[Discount]]+Orders_C[[#This Row],[Tax]]</f>
        <v>1345.3</v>
      </c>
      <c r="AD4223" t="str">
        <f>IF(COUNTIF(Orders_C[[#All],[Customer_ID]],Orders_C[[#This Row],[Customer_ID]])&gt;1,"Repeat","New")</f>
        <v>Repeat</v>
      </c>
      <c r="AE4223" t="str" cm="1">
        <f t="array" ref="AE4223">_xlfn.XLOOKUP(Orders_C[[#This Row],[Store_ID]],Stores_c[[#All],[Store_ID]],Stores_c[[#All],[City]])</f>
        <v>West Rebecca</v>
      </c>
      <c r="AF4223" t="str" cm="1">
        <f t="array" ref="AF4223">_xlfn.XLOOKUP(Orders_C[[#This Row],[Store_ID]],Stores_c[[#All],[Store_ID]],Stores_c[[#All],[Manager_Name]])</f>
        <v>Albert Smith</v>
      </c>
      <c r="AG4223" t="str" cm="1">
        <f t="array" ref="AG4223">_xlfn.XLOOKUP(Orders_C[[#This Row],[Store_ID]],Stores_c[[#All],[Store_ID]],Stores_c[[#All],[Store_Type]])</f>
        <v>Mall</v>
      </c>
    </row>
    <row r="4224" spans="1:33" x14ac:dyDescent="0.25">
      <c r="A4224">
        <v>6790</v>
      </c>
      <c r="B4224" s="1">
        <v>45717</v>
      </c>
      <c r="C4224" s="2">
        <v>0.37291666666666667</v>
      </c>
      <c r="D4224">
        <v>1724</v>
      </c>
      <c r="E4224">
        <v>215</v>
      </c>
      <c r="F4224">
        <v>419</v>
      </c>
      <c r="G4224">
        <v>311</v>
      </c>
      <c r="H4224">
        <v>3</v>
      </c>
      <c r="I4224">
        <v>438</v>
      </c>
      <c r="J4224">
        <v>5</v>
      </c>
      <c r="K4224">
        <v>21.9</v>
      </c>
      <c r="L4224">
        <v>1330.9</v>
      </c>
      <c r="M4224" t="s">
        <v>20</v>
      </c>
      <c r="N4224" t="s">
        <v>22</v>
      </c>
      <c r="O4224">
        <v>22</v>
      </c>
      <c r="P4224">
        <v>3</v>
      </c>
      <c r="Q4224" t="s">
        <v>813</v>
      </c>
      <c r="R4224">
        <v>502</v>
      </c>
      <c r="S4224" s="3">
        <v>0.05</v>
      </c>
      <c r="T4224" s="6">
        <v>542.50000000000011</v>
      </c>
      <c r="U4224" t="s">
        <v>6334</v>
      </c>
      <c r="V4224">
        <v>2025</v>
      </c>
      <c r="W4224" t="s">
        <v>6329</v>
      </c>
      <c r="X4224" t="str">
        <f>_xlfn.XLOOKUP(Orders_C[[#This Row],[Product_ID]],Products_C[Product_ID],Products_C[Product_Name])</f>
        <v>Pepsi</v>
      </c>
      <c r="Y4224" t="str">
        <f>_xlfn.XLOOKUP(Orders_C[[#This Row],[Product_ID]],Products_C[Product_ID],Products_C[Category])</f>
        <v>Dessert</v>
      </c>
      <c r="Z4224" t="str">
        <f>_xlfn.XLOOKUP(Orders_C[[#This Row],[Store_ID]],Stores_c[Store_ID],Stores_c[City])</f>
        <v>Sallyburgh</v>
      </c>
      <c r="AA4224" t="str">
        <f>_xlfn.XLOOKUP(Orders_C[[#This Row],[Customer_ID]],Customers_c[Customer_ID],Customers_c[Customer_Name])</f>
        <v>Erin Steele MD</v>
      </c>
      <c r="AB4224" s="6">
        <f>Orders_C[[#This Row],[Quantity]]*Orders_C[[#This Row],[Unit_Price]]*(1-Orders_C[[#This Row],[Discount %]])+Orders_C[[#This Row],[Tax]]</f>
        <v>1270.2</v>
      </c>
      <c r="AC4224" s="9">
        <f>(Orders_C[[#This Row],[Unit_Price]]*Orders_C[[#This Row],[Quantity]])-Orders_C[[#This Row],[Discount]]+Orders_C[[#This Row],[Tax]]</f>
        <v>1330.9</v>
      </c>
      <c r="AD4224" t="str">
        <f>IF(COUNTIF(Orders_C[[#All],[Customer_ID]],Orders_C[[#This Row],[Customer_ID]])&gt;1,"Repeat","New")</f>
        <v>Repeat</v>
      </c>
      <c r="AE4224" t="str" cm="1">
        <f t="array" ref="AE4224">_xlfn.XLOOKUP(Orders_C[[#This Row],[Store_ID]],Stores_c[[#All],[Store_ID]],Stores_c[[#All],[City]])</f>
        <v>Sallyburgh</v>
      </c>
      <c r="AF4224" t="str" cm="1">
        <f t="array" ref="AF4224">_xlfn.XLOOKUP(Orders_C[[#This Row],[Store_ID]],Stores_c[[#All],[Store_ID]],Stores_c[[#All],[Manager_Name]])</f>
        <v>Benjamin Mccoy</v>
      </c>
      <c r="AG4224" t="str" cm="1">
        <f t="array" ref="AG4224">_xlfn.XLOOKUP(Orders_C[[#This Row],[Store_ID]],Stores_c[[#All],[Store_ID]],Stores_c[[#All],[Store_Type]])</f>
        <v>Drive-Thru</v>
      </c>
    </row>
    <row r="4225" spans="1:33" x14ac:dyDescent="0.25">
      <c r="A4225">
        <v>8093</v>
      </c>
      <c r="B4225" s="1">
        <v>45809</v>
      </c>
      <c r="C4225" s="2">
        <v>0.32121527777777775</v>
      </c>
      <c r="D4225">
        <v>1246</v>
      </c>
      <c r="E4225">
        <v>211</v>
      </c>
      <c r="F4225">
        <v>483</v>
      </c>
      <c r="G4225">
        <v>307</v>
      </c>
      <c r="H4225">
        <v>4</v>
      </c>
      <c r="I4225">
        <v>335</v>
      </c>
      <c r="J4225">
        <v>10</v>
      </c>
      <c r="K4225">
        <v>16.75</v>
      </c>
      <c r="L4225">
        <v>1346.75</v>
      </c>
      <c r="M4225" t="s">
        <v>19</v>
      </c>
      <c r="N4225" t="s">
        <v>22</v>
      </c>
      <c r="O4225">
        <v>22</v>
      </c>
      <c r="P4225">
        <v>2</v>
      </c>
      <c r="Q4225" t="s">
        <v>2116</v>
      </c>
      <c r="R4225">
        <v>510</v>
      </c>
      <c r="S4225" s="3">
        <v>0.1</v>
      </c>
      <c r="T4225" s="6">
        <v>542.75</v>
      </c>
      <c r="U4225" t="s">
        <v>6340</v>
      </c>
      <c r="V4225">
        <v>2025</v>
      </c>
      <c r="W4225" t="s">
        <v>6329</v>
      </c>
      <c r="X4225" t="str">
        <f>_xlfn.XLOOKUP(Orders_C[[#This Row],[Product_ID]],Products_C[Product_ID],Products_C[Product_Name])</f>
        <v>Chicken Wings</v>
      </c>
      <c r="Y4225" t="str">
        <f>_xlfn.XLOOKUP(Orders_C[[#This Row],[Product_ID]],Products_C[Product_ID],Products_C[Category])</f>
        <v>Chicken</v>
      </c>
      <c r="Z4225" t="str">
        <f>_xlfn.XLOOKUP(Orders_C[[#This Row],[Store_ID]],Stores_c[Store_ID],Stores_c[City])</f>
        <v>North Robertstad</v>
      </c>
      <c r="AA4225" t="str">
        <f>_xlfn.XLOOKUP(Orders_C[[#This Row],[Customer_ID]],Customers_c[Customer_ID],Customers_c[Customer_Name])</f>
        <v>Kendra Hall</v>
      </c>
      <c r="AB4225" s="6">
        <f>Orders_C[[#This Row],[Quantity]]*Orders_C[[#This Row],[Unit_Price]]*(1-Orders_C[[#This Row],[Discount %]])+Orders_C[[#This Row],[Tax]]</f>
        <v>1222.75</v>
      </c>
      <c r="AC4225" s="9">
        <f>(Orders_C[[#This Row],[Unit_Price]]*Orders_C[[#This Row],[Quantity]])-Orders_C[[#This Row],[Discount]]+Orders_C[[#This Row],[Tax]]</f>
        <v>1346.75</v>
      </c>
      <c r="AD4225" t="str">
        <f>IF(COUNTIF(Orders_C[[#All],[Customer_ID]],Orders_C[[#This Row],[Customer_ID]])&gt;1,"Repeat","New")</f>
        <v>Repeat</v>
      </c>
      <c r="AE4225" t="str" cm="1">
        <f t="array" ref="AE4225">_xlfn.XLOOKUP(Orders_C[[#This Row],[Store_ID]],Stores_c[[#All],[Store_ID]],Stores_c[[#All],[City]])</f>
        <v>North Robertstad</v>
      </c>
      <c r="AF4225" t="str" cm="1">
        <f t="array" ref="AF4225">_xlfn.XLOOKUP(Orders_C[[#This Row],[Store_ID]],Stores_c[[#All],[Store_ID]],Stores_c[[#All],[Manager_Name]])</f>
        <v>Mary Lewis</v>
      </c>
      <c r="AG4225" t="str" cm="1">
        <f t="array" ref="AG4225">_xlfn.XLOOKUP(Orders_C[[#This Row],[Store_ID]],Stores_c[[#All],[Store_ID]],Stores_c[[#All],[Store_Type]])</f>
        <v>Street</v>
      </c>
    </row>
    <row r="4226" spans="1:33" x14ac:dyDescent="0.25">
      <c r="A4226">
        <v>9364</v>
      </c>
      <c r="B4226" s="1">
        <v>45996</v>
      </c>
      <c r="C4226" s="2">
        <v>0.37906250000000002</v>
      </c>
      <c r="D4226">
        <v>1487</v>
      </c>
      <c r="E4226">
        <v>202</v>
      </c>
      <c r="F4226">
        <v>412</v>
      </c>
      <c r="G4226">
        <v>337</v>
      </c>
      <c r="H4226">
        <v>4</v>
      </c>
      <c r="I4226">
        <v>332</v>
      </c>
      <c r="J4226">
        <v>5</v>
      </c>
      <c r="K4226">
        <v>16.600000000000001</v>
      </c>
      <c r="L4226">
        <v>1339.6</v>
      </c>
      <c r="M4226" t="s">
        <v>18</v>
      </c>
      <c r="N4226" t="s">
        <v>23</v>
      </c>
      <c r="O4226">
        <v>15</v>
      </c>
      <c r="P4226">
        <v>4</v>
      </c>
      <c r="Q4226" t="s">
        <v>3387</v>
      </c>
      <c r="R4226">
        <v>510</v>
      </c>
      <c r="S4226" s="3">
        <v>0.05</v>
      </c>
      <c r="T4226" s="6">
        <v>542.79999999999995</v>
      </c>
      <c r="U4226" t="s">
        <v>6328</v>
      </c>
      <c r="V4226">
        <v>2025</v>
      </c>
      <c r="W4226" t="s">
        <v>6333</v>
      </c>
      <c r="X4226" t="str">
        <f>_xlfn.XLOOKUP(Orders_C[[#This Row],[Product_ID]],Products_C[Product_ID],Products_C[Product_Name])</f>
        <v>Chocolate Lava Cake</v>
      </c>
      <c r="Y4226" t="str">
        <f>_xlfn.XLOOKUP(Orders_C[[#This Row],[Product_ID]],Products_C[Product_ID],Products_C[Category])</f>
        <v>Chicken</v>
      </c>
      <c r="Z4226" t="str">
        <f>_xlfn.XLOOKUP(Orders_C[[#This Row],[Store_ID]],Stores_c[Store_ID],Stores_c[City])</f>
        <v>Rebekahside</v>
      </c>
      <c r="AA4226" t="str">
        <f>_xlfn.XLOOKUP(Orders_C[[#This Row],[Customer_ID]],Customers_c[Customer_ID],Customers_c[Customer_Name])</f>
        <v>Charles Bailey</v>
      </c>
      <c r="AB4226" s="6">
        <f>Orders_C[[#This Row],[Quantity]]*Orders_C[[#This Row],[Unit_Price]]*(1-Orders_C[[#This Row],[Discount %]])+Orders_C[[#This Row],[Tax]]</f>
        <v>1278.1999999999998</v>
      </c>
      <c r="AC4226" s="9">
        <f>(Orders_C[[#This Row],[Unit_Price]]*Orders_C[[#This Row],[Quantity]])-Orders_C[[#This Row],[Discount]]+Orders_C[[#This Row],[Tax]]</f>
        <v>1339.6</v>
      </c>
      <c r="AD4226" t="str">
        <f>IF(COUNTIF(Orders_C[[#All],[Customer_ID]],Orders_C[[#This Row],[Customer_ID]])&gt;1,"Repeat","New")</f>
        <v>Repeat</v>
      </c>
      <c r="AE4226" t="str" cm="1">
        <f t="array" ref="AE4226">_xlfn.XLOOKUP(Orders_C[[#This Row],[Store_ID]],Stores_c[[#All],[Store_ID]],Stores_c[[#All],[City]])</f>
        <v>Rebekahside</v>
      </c>
      <c r="AF4226" t="str" cm="1">
        <f t="array" ref="AF4226">_xlfn.XLOOKUP(Orders_C[[#This Row],[Store_ID]],Stores_c[[#All],[Store_ID]],Stores_c[[#All],[Manager_Name]])</f>
        <v>Mark Ray</v>
      </c>
      <c r="AG4226" t="str" cm="1">
        <f t="array" ref="AG4226">_xlfn.XLOOKUP(Orders_C[[#This Row],[Store_ID]],Stores_c[[#All],[Store_ID]],Stores_c[[#All],[Store_Type]])</f>
        <v>Drive-Thru</v>
      </c>
    </row>
    <row r="4227" spans="1:33" x14ac:dyDescent="0.25">
      <c r="A4227">
        <v>9651</v>
      </c>
      <c r="B4227" s="1">
        <v>45716</v>
      </c>
      <c r="C4227" s="2">
        <v>0.44575231481481481</v>
      </c>
      <c r="D4227">
        <v>1154</v>
      </c>
      <c r="E4227">
        <v>225</v>
      </c>
      <c r="F4227">
        <v>522</v>
      </c>
      <c r="G4227">
        <v>316</v>
      </c>
      <c r="H4227">
        <v>3</v>
      </c>
      <c r="I4227">
        <v>447</v>
      </c>
      <c r="J4227">
        <v>15</v>
      </c>
      <c r="K4227">
        <v>22.35</v>
      </c>
      <c r="L4227">
        <v>1348.35</v>
      </c>
      <c r="M4227" t="s">
        <v>20</v>
      </c>
      <c r="N4227" t="s">
        <v>23</v>
      </c>
      <c r="O4227">
        <v>30</v>
      </c>
      <c r="P4227">
        <v>5</v>
      </c>
      <c r="Q4227" t="s">
        <v>3674</v>
      </c>
      <c r="R4227">
        <v>507</v>
      </c>
      <c r="S4227" s="3">
        <v>0.15</v>
      </c>
      <c r="T4227" s="6">
        <v>543.74999999999989</v>
      </c>
      <c r="U4227" t="s">
        <v>6338</v>
      </c>
      <c r="V4227">
        <v>2025</v>
      </c>
      <c r="W4227" t="s">
        <v>6329</v>
      </c>
      <c r="X4227" t="str">
        <f>_xlfn.XLOOKUP(Orders_C[[#This Row],[Product_ID]],Products_C[Product_ID],Products_C[Product_Name])</f>
        <v>Popcorn Chicken</v>
      </c>
      <c r="Y4227" t="str">
        <f>_xlfn.XLOOKUP(Orders_C[[#This Row],[Product_ID]],Products_C[Product_ID],Products_C[Category])</f>
        <v>Dessert</v>
      </c>
      <c r="Z4227" t="str">
        <f>_xlfn.XLOOKUP(Orders_C[[#This Row],[Store_ID]],Stores_c[Store_ID],Stores_c[City])</f>
        <v>South Peter</v>
      </c>
      <c r="AA4227" t="str">
        <f>_xlfn.XLOOKUP(Orders_C[[#This Row],[Customer_ID]],Customers_c[Customer_ID],Customers_c[Customer_Name])</f>
        <v>Jenny James</v>
      </c>
      <c r="AB4227" s="6">
        <f>Orders_C[[#This Row],[Quantity]]*Orders_C[[#This Row],[Unit_Price]]*(1-Orders_C[[#This Row],[Discount %]])+Orders_C[[#This Row],[Tax]]</f>
        <v>1162.1999999999998</v>
      </c>
      <c r="AC4227" s="9">
        <f>(Orders_C[[#This Row],[Unit_Price]]*Orders_C[[#This Row],[Quantity]])-Orders_C[[#This Row],[Discount]]+Orders_C[[#This Row],[Tax]]</f>
        <v>1348.35</v>
      </c>
      <c r="AD4227" t="str">
        <f>IF(COUNTIF(Orders_C[[#All],[Customer_ID]],Orders_C[[#This Row],[Customer_ID]])&gt;1,"Repeat","New")</f>
        <v>Repeat</v>
      </c>
      <c r="AE4227" t="str" cm="1">
        <f t="array" ref="AE4227">_xlfn.XLOOKUP(Orders_C[[#This Row],[Store_ID]],Stores_c[[#All],[Store_ID]],Stores_c[[#All],[City]])</f>
        <v>South Peter</v>
      </c>
      <c r="AF4227" t="str" cm="1">
        <f t="array" ref="AF4227">_xlfn.XLOOKUP(Orders_C[[#This Row],[Store_ID]],Stores_c[[#All],[Store_ID]],Stores_c[[#All],[Manager_Name]])</f>
        <v>Gregory Lambert</v>
      </c>
      <c r="AG4227" t="str" cm="1">
        <f t="array" ref="AG4227">_xlfn.XLOOKUP(Orders_C[[#This Row],[Store_ID]],Stores_c[[#All],[Store_ID]],Stores_c[[#All],[Store_Type]])</f>
        <v>Street</v>
      </c>
    </row>
    <row r="4228" spans="1:33" x14ac:dyDescent="0.25">
      <c r="A4228">
        <v>9362</v>
      </c>
      <c r="B4228" s="1">
        <v>45779</v>
      </c>
      <c r="C4228" s="2">
        <v>0.43023148148148149</v>
      </c>
      <c r="D4228">
        <v>1138</v>
      </c>
      <c r="E4228">
        <v>224</v>
      </c>
      <c r="F4228">
        <v>482</v>
      </c>
      <c r="G4228">
        <v>317</v>
      </c>
      <c r="H4228">
        <v>4</v>
      </c>
      <c r="I4228">
        <v>339</v>
      </c>
      <c r="J4228">
        <v>15</v>
      </c>
      <c r="K4228">
        <v>16.95</v>
      </c>
      <c r="L4228">
        <v>1357.95</v>
      </c>
      <c r="M4228" t="s">
        <v>19</v>
      </c>
      <c r="N4228" t="s">
        <v>22</v>
      </c>
      <c r="O4228">
        <v>50</v>
      </c>
      <c r="P4228">
        <v>2</v>
      </c>
      <c r="Q4228" t="s">
        <v>3385</v>
      </c>
      <c r="R4228">
        <v>503</v>
      </c>
      <c r="S4228" s="3">
        <v>0.15</v>
      </c>
      <c r="T4228" s="6">
        <v>544.35</v>
      </c>
      <c r="U4228" t="s">
        <v>6339</v>
      </c>
      <c r="V4228">
        <v>2025</v>
      </c>
      <c r="W4228" t="s">
        <v>6331</v>
      </c>
      <c r="X4228" t="str">
        <f>_xlfn.XLOOKUP(Orders_C[[#This Row],[Product_ID]],Products_C[Product_ID],Products_C[Product_Name])</f>
        <v>Popcorn Chicken</v>
      </c>
      <c r="Y4228" t="str">
        <f>_xlfn.XLOOKUP(Orders_C[[#This Row],[Product_ID]],Products_C[Product_ID],Products_C[Category])</f>
        <v>Dessert</v>
      </c>
      <c r="Z4228" t="str">
        <f>_xlfn.XLOOKUP(Orders_C[[#This Row],[Store_ID]],Stores_c[Store_ID],Stores_c[City])</f>
        <v>Valdezton</v>
      </c>
      <c r="AA4228" t="str">
        <f>_xlfn.XLOOKUP(Orders_C[[#This Row],[Customer_ID]],Customers_c[Customer_ID],Customers_c[Customer_Name])</f>
        <v>Melinda Fuentes</v>
      </c>
      <c r="AB4228" s="6">
        <f>Orders_C[[#This Row],[Quantity]]*Orders_C[[#This Row],[Unit_Price]]*(1-Orders_C[[#This Row],[Discount %]])+Orders_C[[#This Row],[Tax]]</f>
        <v>1169.55</v>
      </c>
      <c r="AC4228" s="9">
        <f>(Orders_C[[#This Row],[Unit_Price]]*Orders_C[[#This Row],[Quantity]])-Orders_C[[#This Row],[Discount]]+Orders_C[[#This Row],[Tax]]</f>
        <v>1357.95</v>
      </c>
      <c r="AD4228" t="str">
        <f>IF(COUNTIF(Orders_C[[#All],[Customer_ID]],Orders_C[[#This Row],[Customer_ID]])&gt;1,"Repeat","New")</f>
        <v>Repeat</v>
      </c>
      <c r="AE4228" t="str" cm="1">
        <f t="array" ref="AE4228">_xlfn.XLOOKUP(Orders_C[[#This Row],[Store_ID]],Stores_c[[#All],[Store_ID]],Stores_c[[#All],[City]])</f>
        <v>Valdezton</v>
      </c>
      <c r="AF4228" t="str" cm="1">
        <f t="array" ref="AF4228">_xlfn.XLOOKUP(Orders_C[[#This Row],[Store_ID]],Stores_c[[#All],[Store_ID]],Stores_c[[#All],[Manager_Name]])</f>
        <v>John Rodriguez</v>
      </c>
      <c r="AG4228" t="str" cm="1">
        <f t="array" ref="AG4228">_xlfn.XLOOKUP(Orders_C[[#This Row],[Store_ID]],Stores_c[[#All],[Store_ID]],Stores_c[[#All],[Store_Type]])</f>
        <v>Street</v>
      </c>
    </row>
    <row r="4229" spans="1:33" x14ac:dyDescent="0.25">
      <c r="A4229">
        <v>7491</v>
      </c>
      <c r="B4229" s="1">
        <v>45935</v>
      </c>
      <c r="C4229" s="2">
        <v>0.85445601851851849</v>
      </c>
      <c r="D4229">
        <v>1189</v>
      </c>
      <c r="E4229">
        <v>202</v>
      </c>
      <c r="F4229">
        <v>479</v>
      </c>
      <c r="G4229">
        <v>306</v>
      </c>
      <c r="H4229">
        <v>4</v>
      </c>
      <c r="I4229">
        <v>336</v>
      </c>
      <c r="J4229">
        <v>10</v>
      </c>
      <c r="K4229">
        <v>16.8</v>
      </c>
      <c r="L4229">
        <v>1350.8</v>
      </c>
      <c r="M4229" t="s">
        <v>18</v>
      </c>
      <c r="N4229" t="s">
        <v>22</v>
      </c>
      <c r="O4229">
        <v>13</v>
      </c>
      <c r="P4229">
        <v>5</v>
      </c>
      <c r="Q4229" t="s">
        <v>1514</v>
      </c>
      <c r="R4229">
        <v>510</v>
      </c>
      <c r="S4229" s="3">
        <v>0.1</v>
      </c>
      <c r="T4229" s="6">
        <v>544.4</v>
      </c>
      <c r="U4229" t="s">
        <v>6332</v>
      </c>
      <c r="V4229">
        <v>2025</v>
      </c>
      <c r="W4229" t="s">
        <v>6333</v>
      </c>
      <c r="X4229" t="str">
        <f>_xlfn.XLOOKUP(Orders_C[[#This Row],[Product_ID]],Products_C[Product_ID],Products_C[Product_Name])</f>
        <v>Veg Burger</v>
      </c>
      <c r="Y4229" t="str">
        <f>_xlfn.XLOOKUP(Orders_C[[#This Row],[Product_ID]],Products_C[Product_ID],Products_C[Category])</f>
        <v>Burger</v>
      </c>
      <c r="Z4229" t="str">
        <f>_xlfn.XLOOKUP(Orders_C[[#This Row],[Store_ID]],Stores_c[Store_ID],Stores_c[City])</f>
        <v>Rebekahside</v>
      </c>
      <c r="AA4229" t="str">
        <f>_xlfn.XLOOKUP(Orders_C[[#This Row],[Customer_ID]],Customers_c[Customer_ID],Customers_c[Customer_Name])</f>
        <v>Wayne Silva</v>
      </c>
      <c r="AB4229" s="6">
        <f>Orders_C[[#This Row],[Quantity]]*Orders_C[[#This Row],[Unit_Price]]*(1-Orders_C[[#This Row],[Discount %]])+Orders_C[[#This Row],[Tax]]</f>
        <v>1226.4000000000001</v>
      </c>
      <c r="AC4229" s="9">
        <f>(Orders_C[[#This Row],[Unit_Price]]*Orders_C[[#This Row],[Quantity]])-Orders_C[[#This Row],[Discount]]+Orders_C[[#This Row],[Tax]]</f>
        <v>1350.8</v>
      </c>
      <c r="AD4229" t="str">
        <f>IF(COUNTIF(Orders_C[[#All],[Customer_ID]],Orders_C[[#This Row],[Customer_ID]])&gt;1,"Repeat","New")</f>
        <v>Repeat</v>
      </c>
      <c r="AE4229" t="str" cm="1">
        <f t="array" ref="AE4229">_xlfn.XLOOKUP(Orders_C[[#This Row],[Store_ID]],Stores_c[[#All],[Store_ID]],Stores_c[[#All],[City]])</f>
        <v>Rebekahside</v>
      </c>
      <c r="AF4229" t="str" cm="1">
        <f t="array" ref="AF4229">_xlfn.XLOOKUP(Orders_C[[#This Row],[Store_ID]],Stores_c[[#All],[Store_ID]],Stores_c[[#All],[Manager_Name]])</f>
        <v>Mark Ray</v>
      </c>
      <c r="AG4229" t="str" cm="1">
        <f t="array" ref="AG4229">_xlfn.XLOOKUP(Orders_C[[#This Row],[Store_ID]],Stores_c[[#All],[Store_ID]],Stores_c[[#All],[Store_Type]])</f>
        <v>Drive-Thru</v>
      </c>
    </row>
    <row r="4230" spans="1:33" x14ac:dyDescent="0.25">
      <c r="A4230">
        <v>7748</v>
      </c>
      <c r="B4230" s="1">
        <v>45754</v>
      </c>
      <c r="C4230" s="2">
        <v>9.1226851851851851E-2</v>
      </c>
      <c r="D4230">
        <v>1325</v>
      </c>
      <c r="E4230">
        <v>209</v>
      </c>
      <c r="F4230">
        <v>531</v>
      </c>
      <c r="G4230">
        <v>339</v>
      </c>
      <c r="H4230">
        <v>3</v>
      </c>
      <c r="I4230">
        <v>440</v>
      </c>
      <c r="J4230">
        <v>5</v>
      </c>
      <c r="K4230">
        <v>22</v>
      </c>
      <c r="L4230">
        <v>1337</v>
      </c>
      <c r="M4230" t="s">
        <v>20</v>
      </c>
      <c r="N4230" t="s">
        <v>23</v>
      </c>
      <c r="O4230">
        <v>59</v>
      </c>
      <c r="P4230">
        <v>4</v>
      </c>
      <c r="Q4230" t="s">
        <v>1771</v>
      </c>
      <c r="R4230">
        <v>510</v>
      </c>
      <c r="S4230" s="3">
        <v>0.05</v>
      </c>
      <c r="T4230" s="6">
        <v>545</v>
      </c>
      <c r="U4230" t="s">
        <v>6337</v>
      </c>
      <c r="V4230">
        <v>2025</v>
      </c>
      <c r="W4230" t="s">
        <v>6331</v>
      </c>
      <c r="X4230" t="str">
        <f>_xlfn.XLOOKUP(Orders_C[[#This Row],[Product_ID]],Products_C[Product_ID],Products_C[Product_Name])</f>
        <v>Veg Burger</v>
      </c>
      <c r="Y4230" t="str">
        <f>_xlfn.XLOOKUP(Orders_C[[#This Row],[Product_ID]],Products_C[Product_ID],Products_C[Category])</f>
        <v>Burger</v>
      </c>
      <c r="Z4230" t="str">
        <f>_xlfn.XLOOKUP(Orders_C[[#This Row],[Store_ID]],Stores_c[Store_ID],Stores_c[City])</f>
        <v>Reidberg</v>
      </c>
      <c r="AA4230" t="str">
        <f>_xlfn.XLOOKUP(Orders_C[[#This Row],[Customer_ID]],Customers_c[Customer_ID],Customers_c[Customer_Name])</f>
        <v>Dr. Hunter Hansen</v>
      </c>
      <c r="AB4230" s="6">
        <f>Orders_C[[#This Row],[Quantity]]*Orders_C[[#This Row],[Unit_Price]]*(1-Orders_C[[#This Row],[Discount %]])+Orders_C[[#This Row],[Tax]]</f>
        <v>1276</v>
      </c>
      <c r="AC4230" s="9">
        <f>(Orders_C[[#This Row],[Unit_Price]]*Orders_C[[#This Row],[Quantity]])-Orders_C[[#This Row],[Discount]]+Orders_C[[#This Row],[Tax]]</f>
        <v>1337</v>
      </c>
      <c r="AD4230" t="str">
        <f>IF(COUNTIF(Orders_C[[#All],[Customer_ID]],Orders_C[[#This Row],[Customer_ID]])&gt;1,"Repeat","New")</f>
        <v>Repeat</v>
      </c>
      <c r="AE4230" t="str" cm="1">
        <f t="array" ref="AE4230">_xlfn.XLOOKUP(Orders_C[[#This Row],[Store_ID]],Stores_c[[#All],[Store_ID]],Stores_c[[#All],[City]])</f>
        <v>Reidberg</v>
      </c>
      <c r="AF4230" t="str" cm="1">
        <f t="array" ref="AF4230">_xlfn.XLOOKUP(Orders_C[[#This Row],[Store_ID]],Stores_c[[#All],[Store_ID]],Stores_c[[#All],[Manager_Name]])</f>
        <v>Jeffrey Horn</v>
      </c>
      <c r="AG4230" t="str" cm="1">
        <f t="array" ref="AG4230">_xlfn.XLOOKUP(Orders_C[[#This Row],[Store_ID]],Stores_c[[#All],[Store_ID]],Stores_c[[#All],[Store_Type]])</f>
        <v>Drive-Thru</v>
      </c>
    </row>
    <row r="4231" spans="1:33" x14ac:dyDescent="0.25">
      <c r="A4231">
        <v>10468</v>
      </c>
      <c r="B4231" s="1">
        <v>45991</v>
      </c>
      <c r="C4231" s="2">
        <v>4.1817129629629628E-2</v>
      </c>
      <c r="D4231">
        <v>1357</v>
      </c>
      <c r="E4231">
        <v>216</v>
      </c>
      <c r="F4231">
        <v>523</v>
      </c>
      <c r="G4231">
        <v>302</v>
      </c>
      <c r="H4231">
        <v>4</v>
      </c>
      <c r="I4231">
        <v>337</v>
      </c>
      <c r="J4231">
        <v>10</v>
      </c>
      <c r="K4231">
        <v>16.850000000000001</v>
      </c>
      <c r="L4231">
        <v>1354.85</v>
      </c>
      <c r="M4231" t="s">
        <v>19</v>
      </c>
      <c r="N4231" t="s">
        <v>21</v>
      </c>
      <c r="O4231">
        <v>33</v>
      </c>
      <c r="P4231">
        <v>3</v>
      </c>
      <c r="Q4231" t="s">
        <v>4491</v>
      </c>
      <c r="R4231">
        <v>503</v>
      </c>
      <c r="S4231" s="3">
        <v>0.1</v>
      </c>
      <c r="T4231" s="6">
        <v>546.04999999999995</v>
      </c>
      <c r="U4231" t="s">
        <v>6336</v>
      </c>
      <c r="V4231">
        <v>2025</v>
      </c>
      <c r="W4231" t="s">
        <v>6329</v>
      </c>
      <c r="X4231" t="str">
        <f>_xlfn.XLOOKUP(Orders_C[[#This Row],[Product_ID]],Products_C[Product_ID],Products_C[Product_Name])</f>
        <v>Chicken Wings</v>
      </c>
      <c r="Y4231" t="str">
        <f>_xlfn.XLOOKUP(Orders_C[[#This Row],[Product_ID]],Products_C[Product_ID],Products_C[Category])</f>
        <v>Chicken</v>
      </c>
      <c r="Z4231" t="str">
        <f>_xlfn.XLOOKUP(Orders_C[[#This Row],[Store_ID]],Stores_c[Store_ID],Stores_c[City])</f>
        <v>Garciaview</v>
      </c>
      <c r="AA4231" t="str">
        <f>_xlfn.XLOOKUP(Orders_C[[#This Row],[Customer_ID]],Customers_c[Customer_ID],Customers_c[Customer_Name])</f>
        <v>Melissa Hodges</v>
      </c>
      <c r="AB4231" s="6">
        <f>Orders_C[[#This Row],[Quantity]]*Orders_C[[#This Row],[Unit_Price]]*(1-Orders_C[[#This Row],[Discount %]])+Orders_C[[#This Row],[Tax]]</f>
        <v>1230.05</v>
      </c>
      <c r="AC4231" s="9">
        <f>(Orders_C[[#This Row],[Unit_Price]]*Orders_C[[#This Row],[Quantity]])-Orders_C[[#This Row],[Discount]]+Orders_C[[#This Row],[Tax]]</f>
        <v>1354.85</v>
      </c>
      <c r="AD4231" t="str">
        <f>IF(COUNTIF(Orders_C[[#All],[Customer_ID]],Orders_C[[#This Row],[Customer_ID]])&gt;1,"Repeat","New")</f>
        <v>Repeat</v>
      </c>
      <c r="AE4231" t="str" cm="1">
        <f t="array" ref="AE4231">_xlfn.XLOOKUP(Orders_C[[#This Row],[Store_ID]],Stores_c[[#All],[Store_ID]],Stores_c[[#All],[City]])</f>
        <v>Garciaview</v>
      </c>
      <c r="AF4231" t="str" cm="1">
        <f t="array" ref="AF4231">_xlfn.XLOOKUP(Orders_C[[#This Row],[Store_ID]],Stores_c[[#All],[Store_ID]],Stores_c[[#All],[Manager_Name]])</f>
        <v>Karina Washington</v>
      </c>
      <c r="AG4231" t="str" cm="1">
        <f t="array" ref="AG4231">_xlfn.XLOOKUP(Orders_C[[#This Row],[Store_ID]],Stores_c[[#All],[Store_ID]],Stores_c[[#All],[Store_Type]])</f>
        <v>Drive-Thru</v>
      </c>
    </row>
    <row r="4232" spans="1:33" x14ac:dyDescent="0.25">
      <c r="A4232">
        <v>6356</v>
      </c>
      <c r="B4232" s="1">
        <v>45808</v>
      </c>
      <c r="C4232" s="2">
        <v>0.3105324074074074</v>
      </c>
      <c r="D4232">
        <v>1307</v>
      </c>
      <c r="E4232">
        <v>224</v>
      </c>
      <c r="F4232">
        <v>539</v>
      </c>
      <c r="G4232">
        <v>333</v>
      </c>
      <c r="H4232">
        <v>4</v>
      </c>
      <c r="I4232">
        <v>331</v>
      </c>
      <c r="J4232">
        <v>0</v>
      </c>
      <c r="K4232">
        <v>16.55</v>
      </c>
      <c r="L4232">
        <v>1340.55</v>
      </c>
      <c r="M4232" t="s">
        <v>20</v>
      </c>
      <c r="N4232" t="s">
        <v>23</v>
      </c>
      <c r="O4232">
        <v>27</v>
      </c>
      <c r="P4232">
        <v>1</v>
      </c>
      <c r="Q4232" t="s">
        <v>379</v>
      </c>
      <c r="R4232">
        <v>505</v>
      </c>
      <c r="S4232" s="3">
        <v>0</v>
      </c>
      <c r="T4232" s="6">
        <v>546.15</v>
      </c>
      <c r="U4232" t="s">
        <v>6339</v>
      </c>
      <c r="V4232">
        <v>2025</v>
      </c>
      <c r="W4232" t="s">
        <v>6329</v>
      </c>
      <c r="X4232" t="str">
        <f>_xlfn.XLOOKUP(Orders_C[[#This Row],[Product_ID]],Products_C[Product_ID],Products_C[Product_Name])</f>
        <v>Chicken Wings</v>
      </c>
      <c r="Y4232" t="str">
        <f>_xlfn.XLOOKUP(Orders_C[[#This Row],[Product_ID]],Products_C[Product_ID],Products_C[Category])</f>
        <v>Burger</v>
      </c>
      <c r="Z4232" t="str">
        <f>_xlfn.XLOOKUP(Orders_C[[#This Row],[Store_ID]],Stores_c[Store_ID],Stores_c[City])</f>
        <v>Valdezton</v>
      </c>
      <c r="AA4232" t="str">
        <f>_xlfn.XLOOKUP(Orders_C[[#This Row],[Customer_ID]],Customers_c[Customer_ID],Customers_c[Customer_Name])</f>
        <v>Taylor Frost</v>
      </c>
      <c r="AB4232" s="6">
        <f>Orders_C[[#This Row],[Quantity]]*Orders_C[[#This Row],[Unit_Price]]*(1-Orders_C[[#This Row],[Discount %]])+Orders_C[[#This Row],[Tax]]</f>
        <v>1340.55</v>
      </c>
      <c r="AC4232" s="9">
        <f>(Orders_C[[#This Row],[Unit_Price]]*Orders_C[[#This Row],[Quantity]])-Orders_C[[#This Row],[Discount]]+Orders_C[[#This Row],[Tax]]</f>
        <v>1340.55</v>
      </c>
      <c r="AD4232" t="str">
        <f>IF(COUNTIF(Orders_C[[#All],[Customer_ID]],Orders_C[[#This Row],[Customer_ID]])&gt;1,"Repeat","New")</f>
        <v>Repeat</v>
      </c>
      <c r="AE4232" t="str" cm="1">
        <f t="array" ref="AE4232">_xlfn.XLOOKUP(Orders_C[[#This Row],[Store_ID]],Stores_c[[#All],[Store_ID]],Stores_c[[#All],[City]])</f>
        <v>Valdezton</v>
      </c>
      <c r="AF4232" t="str" cm="1">
        <f t="array" ref="AF4232">_xlfn.XLOOKUP(Orders_C[[#This Row],[Store_ID]],Stores_c[[#All],[Store_ID]],Stores_c[[#All],[Manager_Name]])</f>
        <v>John Rodriguez</v>
      </c>
      <c r="AG4232" t="str" cm="1">
        <f t="array" ref="AG4232">_xlfn.XLOOKUP(Orders_C[[#This Row],[Store_ID]],Stores_c[[#All],[Store_ID]],Stores_c[[#All],[Store_Type]])</f>
        <v>Street</v>
      </c>
    </row>
    <row r="4233" spans="1:33" x14ac:dyDescent="0.25">
      <c r="A4233">
        <v>7759</v>
      </c>
      <c r="B4233" s="1">
        <v>45897</v>
      </c>
      <c r="C4233" s="2">
        <v>0.75188657407407411</v>
      </c>
      <c r="D4233">
        <v>1668</v>
      </c>
      <c r="E4233">
        <v>211</v>
      </c>
      <c r="F4233">
        <v>497</v>
      </c>
      <c r="G4233">
        <v>310</v>
      </c>
      <c r="H4233">
        <v>3</v>
      </c>
      <c r="I4233">
        <v>437</v>
      </c>
      <c r="J4233">
        <v>0</v>
      </c>
      <c r="K4233">
        <v>21.85</v>
      </c>
      <c r="L4233">
        <v>1332.85</v>
      </c>
      <c r="M4233" t="s">
        <v>19</v>
      </c>
      <c r="N4233" t="s">
        <v>22</v>
      </c>
      <c r="O4233">
        <v>25</v>
      </c>
      <c r="P4233">
        <v>3</v>
      </c>
      <c r="Q4233" t="s">
        <v>1782</v>
      </c>
      <c r="R4233">
        <v>502</v>
      </c>
      <c r="S4233" s="3">
        <v>0</v>
      </c>
      <c r="T4233" s="6">
        <v>546.24999999999989</v>
      </c>
      <c r="U4233" t="s">
        <v>6342</v>
      </c>
      <c r="V4233">
        <v>2025</v>
      </c>
      <c r="W4233" t="s">
        <v>6329</v>
      </c>
      <c r="X4233" t="str">
        <f>_xlfn.XLOOKUP(Orders_C[[#This Row],[Product_ID]],Products_C[Product_ID],Products_C[Product_Name])</f>
        <v>Chicken Bucket</v>
      </c>
      <c r="Y4233" t="str">
        <f>_xlfn.XLOOKUP(Orders_C[[#This Row],[Product_ID]],Products_C[Product_ID],Products_C[Category])</f>
        <v>Chicken</v>
      </c>
      <c r="Z4233" t="str">
        <f>_xlfn.XLOOKUP(Orders_C[[#This Row],[Store_ID]],Stores_c[Store_ID],Stores_c[City])</f>
        <v>North Robertstad</v>
      </c>
      <c r="AA4233" t="str">
        <f>_xlfn.XLOOKUP(Orders_C[[#This Row],[Customer_ID]],Customers_c[Customer_ID],Customers_c[Customer_Name])</f>
        <v>Jerry Hurley</v>
      </c>
      <c r="AB4233" s="6">
        <f>Orders_C[[#This Row],[Quantity]]*Orders_C[[#This Row],[Unit_Price]]*(1-Orders_C[[#This Row],[Discount %]])+Orders_C[[#This Row],[Tax]]</f>
        <v>1332.85</v>
      </c>
      <c r="AC4233" s="9">
        <f>(Orders_C[[#This Row],[Unit_Price]]*Orders_C[[#This Row],[Quantity]])-Orders_C[[#This Row],[Discount]]+Orders_C[[#This Row],[Tax]]</f>
        <v>1332.85</v>
      </c>
      <c r="AD4233" t="str">
        <f>IF(COUNTIF(Orders_C[[#All],[Customer_ID]],Orders_C[[#This Row],[Customer_ID]])&gt;1,"Repeat","New")</f>
        <v>Repeat</v>
      </c>
      <c r="AE4233" t="str" cm="1">
        <f t="array" ref="AE4233">_xlfn.XLOOKUP(Orders_C[[#This Row],[Store_ID]],Stores_c[[#All],[Store_ID]],Stores_c[[#All],[City]])</f>
        <v>North Robertstad</v>
      </c>
      <c r="AF4233" t="str" cm="1">
        <f t="array" ref="AF4233">_xlfn.XLOOKUP(Orders_C[[#This Row],[Store_ID]],Stores_c[[#All],[Store_ID]],Stores_c[[#All],[Manager_Name]])</f>
        <v>Mary Lewis</v>
      </c>
      <c r="AG4233" t="str" cm="1">
        <f t="array" ref="AG4233">_xlfn.XLOOKUP(Orders_C[[#This Row],[Store_ID]],Stores_c[[#All],[Store_ID]],Stores_c[[#All],[Store_Type]])</f>
        <v>Street</v>
      </c>
    </row>
    <row r="4234" spans="1:33" x14ac:dyDescent="0.25">
      <c r="A4234">
        <v>10413</v>
      </c>
      <c r="B4234" s="1">
        <v>45881</v>
      </c>
      <c r="C4234" s="2">
        <v>0.65894675925925927</v>
      </c>
      <c r="D4234">
        <v>1445</v>
      </c>
      <c r="E4234">
        <v>209</v>
      </c>
      <c r="F4234">
        <v>420</v>
      </c>
      <c r="G4234">
        <v>308</v>
      </c>
      <c r="H4234">
        <v>3</v>
      </c>
      <c r="I4234">
        <v>437</v>
      </c>
      <c r="J4234">
        <v>0</v>
      </c>
      <c r="K4234">
        <v>21.85</v>
      </c>
      <c r="L4234">
        <v>1332.85</v>
      </c>
      <c r="M4234" t="s">
        <v>20</v>
      </c>
      <c r="N4234" t="s">
        <v>23</v>
      </c>
      <c r="O4234">
        <v>26</v>
      </c>
      <c r="P4234">
        <v>1</v>
      </c>
      <c r="Q4234" t="s">
        <v>4436</v>
      </c>
      <c r="R4234">
        <v>510</v>
      </c>
      <c r="S4234" s="3">
        <v>0</v>
      </c>
      <c r="T4234" s="6">
        <v>546.24999999999989</v>
      </c>
      <c r="U4234" t="s">
        <v>6342</v>
      </c>
      <c r="V4234">
        <v>2025</v>
      </c>
      <c r="W4234" t="s">
        <v>6329</v>
      </c>
      <c r="X4234" t="str">
        <f>_xlfn.XLOOKUP(Orders_C[[#This Row],[Product_ID]],Products_C[Product_ID],Products_C[Product_Name])</f>
        <v>Zinger Burger</v>
      </c>
      <c r="Y4234" t="str">
        <f>_xlfn.XLOOKUP(Orders_C[[#This Row],[Product_ID]],Products_C[Product_ID],Products_C[Category])</f>
        <v>Beverage</v>
      </c>
      <c r="Z4234" t="str">
        <f>_xlfn.XLOOKUP(Orders_C[[#This Row],[Store_ID]],Stores_c[Store_ID],Stores_c[City])</f>
        <v>Reidberg</v>
      </c>
      <c r="AA4234" t="str">
        <f>_xlfn.XLOOKUP(Orders_C[[#This Row],[Customer_ID]],Customers_c[Customer_ID],Customers_c[Customer_Name])</f>
        <v>Mark Reyes</v>
      </c>
      <c r="AB4234" s="6">
        <f>Orders_C[[#This Row],[Quantity]]*Orders_C[[#This Row],[Unit_Price]]*(1-Orders_C[[#This Row],[Discount %]])+Orders_C[[#This Row],[Tax]]</f>
        <v>1332.85</v>
      </c>
      <c r="AC4234" s="9">
        <f>(Orders_C[[#This Row],[Unit_Price]]*Orders_C[[#This Row],[Quantity]])-Orders_C[[#This Row],[Discount]]+Orders_C[[#This Row],[Tax]]</f>
        <v>1332.85</v>
      </c>
      <c r="AD4234" t="str">
        <f>IF(COUNTIF(Orders_C[[#All],[Customer_ID]],Orders_C[[#This Row],[Customer_ID]])&gt;1,"Repeat","New")</f>
        <v>Repeat</v>
      </c>
      <c r="AE4234" t="str" cm="1">
        <f t="array" ref="AE4234">_xlfn.XLOOKUP(Orders_C[[#This Row],[Store_ID]],Stores_c[[#All],[Store_ID]],Stores_c[[#All],[City]])</f>
        <v>Reidberg</v>
      </c>
      <c r="AF4234" t="str" cm="1">
        <f t="array" ref="AF4234">_xlfn.XLOOKUP(Orders_C[[#This Row],[Store_ID]],Stores_c[[#All],[Store_ID]],Stores_c[[#All],[Manager_Name]])</f>
        <v>Jeffrey Horn</v>
      </c>
      <c r="AG4234" t="str" cm="1">
        <f t="array" ref="AG4234">_xlfn.XLOOKUP(Orders_C[[#This Row],[Store_ID]],Stores_c[[#All],[Store_ID]],Stores_c[[#All],[Store_Type]])</f>
        <v>Drive-Thru</v>
      </c>
    </row>
    <row r="4235" spans="1:33" x14ac:dyDescent="0.25">
      <c r="A4235">
        <v>6918</v>
      </c>
      <c r="B4235" s="1">
        <v>45729</v>
      </c>
      <c r="C4235" s="2">
        <v>0.97986111111111107</v>
      </c>
      <c r="D4235">
        <v>1683</v>
      </c>
      <c r="E4235">
        <v>219</v>
      </c>
      <c r="F4235">
        <v>467</v>
      </c>
      <c r="G4235">
        <v>318</v>
      </c>
      <c r="H4235">
        <v>3</v>
      </c>
      <c r="I4235">
        <v>450</v>
      </c>
      <c r="J4235">
        <v>15</v>
      </c>
      <c r="K4235">
        <v>22.5</v>
      </c>
      <c r="L4235">
        <v>1357.5</v>
      </c>
      <c r="M4235" t="s">
        <v>20</v>
      </c>
      <c r="N4235" t="s">
        <v>22</v>
      </c>
      <c r="O4235">
        <v>51</v>
      </c>
      <c r="P4235">
        <v>1</v>
      </c>
      <c r="Q4235" t="s">
        <v>941</v>
      </c>
      <c r="R4235">
        <v>506</v>
      </c>
      <c r="S4235" s="3">
        <v>0.15</v>
      </c>
      <c r="T4235" s="6">
        <v>547.5</v>
      </c>
      <c r="U4235" t="s">
        <v>6334</v>
      </c>
      <c r="V4235">
        <v>2025</v>
      </c>
      <c r="W4235" t="s">
        <v>6331</v>
      </c>
      <c r="X4235" t="str">
        <f>_xlfn.XLOOKUP(Orders_C[[#This Row],[Product_ID]],Products_C[Product_ID],Products_C[Product_Name])</f>
        <v>Pepsi</v>
      </c>
      <c r="Y4235" t="str">
        <f>_xlfn.XLOOKUP(Orders_C[[#This Row],[Product_ID]],Products_C[Product_ID],Products_C[Category])</f>
        <v>Burger</v>
      </c>
      <c r="Z4235" t="str">
        <f>_xlfn.XLOOKUP(Orders_C[[#This Row],[Store_ID]],Stores_c[Store_ID],Stores_c[City])</f>
        <v>Lake David</v>
      </c>
      <c r="AA4235" t="str">
        <f>_xlfn.XLOOKUP(Orders_C[[#This Row],[Customer_ID]],Customers_c[Customer_ID],Customers_c[Customer_Name])</f>
        <v>Mary Wright</v>
      </c>
      <c r="AB4235" s="6">
        <f>Orders_C[[#This Row],[Quantity]]*Orders_C[[#This Row],[Unit_Price]]*(1-Orders_C[[#This Row],[Discount %]])+Orders_C[[#This Row],[Tax]]</f>
        <v>1170</v>
      </c>
      <c r="AC4235" s="9">
        <f>(Orders_C[[#This Row],[Unit_Price]]*Orders_C[[#This Row],[Quantity]])-Orders_C[[#This Row],[Discount]]+Orders_C[[#This Row],[Tax]]</f>
        <v>1357.5</v>
      </c>
      <c r="AD4235" t="str">
        <f>IF(COUNTIF(Orders_C[[#All],[Customer_ID]],Orders_C[[#This Row],[Customer_ID]])&gt;1,"Repeat","New")</f>
        <v>Repeat</v>
      </c>
      <c r="AE4235" t="str" cm="1">
        <f t="array" ref="AE4235">_xlfn.XLOOKUP(Orders_C[[#This Row],[Store_ID]],Stores_c[[#All],[Store_ID]],Stores_c[[#All],[City]])</f>
        <v>Lake David</v>
      </c>
      <c r="AF4235" t="str" cm="1">
        <f t="array" ref="AF4235">_xlfn.XLOOKUP(Orders_C[[#This Row],[Store_ID]],Stores_c[[#All],[Store_ID]],Stores_c[[#All],[Manager_Name]])</f>
        <v>Joshua Hines</v>
      </c>
      <c r="AG4235" t="str" cm="1">
        <f t="array" ref="AG4235">_xlfn.XLOOKUP(Orders_C[[#This Row],[Store_ID]],Stores_c[[#All],[Store_ID]],Stores_c[[#All],[Store_Type]])</f>
        <v>Street</v>
      </c>
    </row>
    <row r="4236" spans="1:33" x14ac:dyDescent="0.25">
      <c r="A4236">
        <v>7992</v>
      </c>
      <c r="B4236" s="1">
        <v>45701</v>
      </c>
      <c r="C4236" s="2">
        <v>6.293981481481481E-2</v>
      </c>
      <c r="D4236">
        <v>1941</v>
      </c>
      <c r="E4236">
        <v>202</v>
      </c>
      <c r="F4236">
        <v>520</v>
      </c>
      <c r="G4236">
        <v>306</v>
      </c>
      <c r="H4236">
        <v>3</v>
      </c>
      <c r="I4236">
        <v>450</v>
      </c>
      <c r="J4236">
        <v>15</v>
      </c>
      <c r="K4236">
        <v>22.5</v>
      </c>
      <c r="L4236">
        <v>1357.5</v>
      </c>
      <c r="M4236" t="s">
        <v>19</v>
      </c>
      <c r="N4236" t="s">
        <v>21</v>
      </c>
      <c r="O4236">
        <v>28</v>
      </c>
      <c r="P4236">
        <v>1</v>
      </c>
      <c r="Q4236" t="s">
        <v>2015</v>
      </c>
      <c r="R4236">
        <v>507</v>
      </c>
      <c r="S4236" s="3">
        <v>0.15</v>
      </c>
      <c r="T4236" s="6">
        <v>547.5</v>
      </c>
      <c r="U4236" t="s">
        <v>6338</v>
      </c>
      <c r="V4236">
        <v>2025</v>
      </c>
      <c r="W4236" t="s">
        <v>6329</v>
      </c>
      <c r="X4236" t="str">
        <f>_xlfn.XLOOKUP(Orders_C[[#This Row],[Product_ID]],Products_C[Product_ID],Products_C[Product_Name])</f>
        <v>Veg Burger</v>
      </c>
      <c r="Y4236" t="str">
        <f>_xlfn.XLOOKUP(Orders_C[[#This Row],[Product_ID]],Products_C[Product_ID],Products_C[Category])</f>
        <v>Burger</v>
      </c>
      <c r="Z4236" t="str">
        <f>_xlfn.XLOOKUP(Orders_C[[#This Row],[Store_ID]],Stores_c[Store_ID],Stores_c[City])</f>
        <v>Rebekahside</v>
      </c>
      <c r="AA4236" t="str">
        <f>_xlfn.XLOOKUP(Orders_C[[#This Row],[Customer_ID]],Customers_c[Customer_ID],Customers_c[Customer_Name])</f>
        <v>Crystal Riley</v>
      </c>
      <c r="AB4236" s="6">
        <f>Orders_C[[#This Row],[Quantity]]*Orders_C[[#This Row],[Unit_Price]]*(1-Orders_C[[#This Row],[Discount %]])+Orders_C[[#This Row],[Tax]]</f>
        <v>1170</v>
      </c>
      <c r="AC4236" s="9">
        <f>(Orders_C[[#This Row],[Unit_Price]]*Orders_C[[#This Row],[Quantity]])-Orders_C[[#This Row],[Discount]]+Orders_C[[#This Row],[Tax]]</f>
        <v>1357.5</v>
      </c>
      <c r="AD4236" t="str">
        <f>IF(COUNTIF(Orders_C[[#All],[Customer_ID]],Orders_C[[#This Row],[Customer_ID]])&gt;1,"Repeat","New")</f>
        <v>Repeat</v>
      </c>
      <c r="AE4236" t="str" cm="1">
        <f t="array" ref="AE4236">_xlfn.XLOOKUP(Orders_C[[#This Row],[Store_ID]],Stores_c[[#All],[Store_ID]],Stores_c[[#All],[City]])</f>
        <v>Rebekahside</v>
      </c>
      <c r="AF4236" t="str" cm="1">
        <f t="array" ref="AF4236">_xlfn.XLOOKUP(Orders_C[[#This Row],[Store_ID]],Stores_c[[#All],[Store_ID]],Stores_c[[#All],[Manager_Name]])</f>
        <v>Mark Ray</v>
      </c>
      <c r="AG4236" t="str" cm="1">
        <f t="array" ref="AG4236">_xlfn.XLOOKUP(Orders_C[[#This Row],[Store_ID]],Stores_c[[#All],[Store_ID]],Stores_c[[#All],[Store_Type]])</f>
        <v>Drive-Thru</v>
      </c>
    </row>
    <row r="4237" spans="1:33" x14ac:dyDescent="0.25">
      <c r="A4237">
        <v>9099</v>
      </c>
      <c r="B4237" s="1">
        <v>45839</v>
      </c>
      <c r="C4237" s="2">
        <v>0.96629629629629632</v>
      </c>
      <c r="D4237">
        <v>1809</v>
      </c>
      <c r="E4237">
        <v>202</v>
      </c>
      <c r="F4237">
        <v>464</v>
      </c>
      <c r="G4237">
        <v>320</v>
      </c>
      <c r="H4237">
        <v>4</v>
      </c>
      <c r="I4237">
        <v>341</v>
      </c>
      <c r="J4237">
        <v>15</v>
      </c>
      <c r="K4237">
        <v>17.05</v>
      </c>
      <c r="L4237">
        <v>1366.05</v>
      </c>
      <c r="M4237" t="s">
        <v>18</v>
      </c>
      <c r="N4237" t="s">
        <v>23</v>
      </c>
      <c r="O4237">
        <v>49</v>
      </c>
      <c r="P4237">
        <v>4</v>
      </c>
      <c r="Q4237" t="s">
        <v>3122</v>
      </c>
      <c r="R4237">
        <v>503</v>
      </c>
      <c r="S4237" s="3">
        <v>0.15</v>
      </c>
      <c r="T4237" s="6">
        <v>547.65</v>
      </c>
      <c r="U4237" t="s">
        <v>6341</v>
      </c>
      <c r="V4237">
        <v>2025</v>
      </c>
      <c r="W4237" t="s">
        <v>6331</v>
      </c>
      <c r="X4237" t="str">
        <f>_xlfn.XLOOKUP(Orders_C[[#This Row],[Product_ID]],Products_C[Product_ID],Products_C[Product_Name])</f>
        <v>Rice Bowl</v>
      </c>
      <c r="Y4237" t="str">
        <f>_xlfn.XLOOKUP(Orders_C[[#This Row],[Product_ID]],Products_C[Product_ID],Products_C[Category])</f>
        <v>Beverage</v>
      </c>
      <c r="Z4237" t="str">
        <f>_xlfn.XLOOKUP(Orders_C[[#This Row],[Store_ID]],Stores_c[Store_ID],Stores_c[City])</f>
        <v>Rebekahside</v>
      </c>
      <c r="AA4237" t="str">
        <f>_xlfn.XLOOKUP(Orders_C[[#This Row],[Customer_ID]],Customers_c[Customer_ID],Customers_c[Customer_Name])</f>
        <v>Renee Jenkins</v>
      </c>
      <c r="AB4237" s="6">
        <f>Orders_C[[#This Row],[Quantity]]*Orders_C[[#This Row],[Unit_Price]]*(1-Orders_C[[#This Row],[Discount %]])+Orders_C[[#This Row],[Tax]]</f>
        <v>1176.4499999999998</v>
      </c>
      <c r="AC4237" s="9">
        <f>(Orders_C[[#This Row],[Unit_Price]]*Orders_C[[#This Row],[Quantity]])-Orders_C[[#This Row],[Discount]]+Orders_C[[#This Row],[Tax]]</f>
        <v>1366.05</v>
      </c>
      <c r="AD4237" t="str">
        <f>IF(COUNTIF(Orders_C[[#All],[Customer_ID]],Orders_C[[#This Row],[Customer_ID]])&gt;1,"Repeat","New")</f>
        <v>Repeat</v>
      </c>
      <c r="AE4237" t="str" cm="1">
        <f t="array" ref="AE4237">_xlfn.XLOOKUP(Orders_C[[#This Row],[Store_ID]],Stores_c[[#All],[Store_ID]],Stores_c[[#All],[City]])</f>
        <v>Rebekahside</v>
      </c>
      <c r="AF4237" t="str" cm="1">
        <f t="array" ref="AF4237">_xlfn.XLOOKUP(Orders_C[[#This Row],[Store_ID]],Stores_c[[#All],[Store_ID]],Stores_c[[#All],[Manager_Name]])</f>
        <v>Mark Ray</v>
      </c>
      <c r="AG4237" t="str" cm="1">
        <f t="array" ref="AG4237">_xlfn.XLOOKUP(Orders_C[[#This Row],[Store_ID]],Stores_c[[#All],[Store_ID]],Stores_c[[#All],[Store_Type]])</f>
        <v>Drive-Thru</v>
      </c>
    </row>
    <row r="4238" spans="1:33" x14ac:dyDescent="0.25">
      <c r="A4238">
        <v>6270</v>
      </c>
      <c r="B4238" s="1">
        <v>45903</v>
      </c>
      <c r="C4238" s="2">
        <v>0.3888773148148148</v>
      </c>
      <c r="D4238">
        <v>1492</v>
      </c>
      <c r="E4238">
        <v>212</v>
      </c>
      <c r="F4238">
        <v>500</v>
      </c>
      <c r="G4238">
        <v>316</v>
      </c>
      <c r="H4238">
        <v>3</v>
      </c>
      <c r="I4238">
        <v>447</v>
      </c>
      <c r="J4238">
        <v>10</v>
      </c>
      <c r="K4238">
        <v>22.35</v>
      </c>
      <c r="L4238">
        <v>1353.35</v>
      </c>
      <c r="M4238" t="s">
        <v>20</v>
      </c>
      <c r="N4238" t="s">
        <v>23</v>
      </c>
      <c r="O4238">
        <v>21</v>
      </c>
      <c r="P4238">
        <v>1</v>
      </c>
      <c r="Q4238" t="s">
        <v>293</v>
      </c>
      <c r="R4238">
        <v>510</v>
      </c>
      <c r="S4238" s="3">
        <v>0.1</v>
      </c>
      <c r="T4238" s="6">
        <v>548.74999999999989</v>
      </c>
      <c r="U4238" t="s">
        <v>6335</v>
      </c>
      <c r="V4238">
        <v>2025</v>
      </c>
      <c r="W4238" t="s">
        <v>6329</v>
      </c>
      <c r="X4238" t="str">
        <f>_xlfn.XLOOKUP(Orders_C[[#This Row],[Product_ID]],Products_C[Product_ID],Products_C[Product_Name])</f>
        <v>Popcorn Chicken</v>
      </c>
      <c r="Y4238" t="str">
        <f>_xlfn.XLOOKUP(Orders_C[[#This Row],[Product_ID]],Products_C[Product_ID],Products_C[Category])</f>
        <v>Dessert</v>
      </c>
      <c r="Z4238" t="str">
        <f>_xlfn.XLOOKUP(Orders_C[[#This Row],[Store_ID]],Stores_c[Store_ID],Stores_c[City])</f>
        <v>Andrewview</v>
      </c>
      <c r="AA4238" t="str">
        <f>_xlfn.XLOOKUP(Orders_C[[#This Row],[Customer_ID]],Customers_c[Customer_ID],Customers_c[Customer_Name])</f>
        <v>Ryan Edwards</v>
      </c>
      <c r="AB4238" s="6">
        <f>Orders_C[[#This Row],[Quantity]]*Orders_C[[#This Row],[Unit_Price]]*(1-Orders_C[[#This Row],[Discount %]])+Orders_C[[#This Row],[Tax]]</f>
        <v>1229.25</v>
      </c>
      <c r="AC4238" s="9">
        <f>(Orders_C[[#This Row],[Unit_Price]]*Orders_C[[#This Row],[Quantity]])-Orders_C[[#This Row],[Discount]]+Orders_C[[#This Row],[Tax]]</f>
        <v>1353.35</v>
      </c>
      <c r="AD4238" t="str">
        <f>IF(COUNTIF(Orders_C[[#All],[Customer_ID]],Orders_C[[#This Row],[Customer_ID]])&gt;1,"Repeat","New")</f>
        <v>Repeat</v>
      </c>
      <c r="AE4238" t="str" cm="1">
        <f t="array" ref="AE4238">_xlfn.XLOOKUP(Orders_C[[#This Row],[Store_ID]],Stores_c[[#All],[Store_ID]],Stores_c[[#All],[City]])</f>
        <v>Andrewview</v>
      </c>
      <c r="AF4238" t="str" cm="1">
        <f t="array" ref="AF4238">_xlfn.XLOOKUP(Orders_C[[#This Row],[Store_ID]],Stores_c[[#All],[Store_ID]],Stores_c[[#All],[Manager_Name]])</f>
        <v>Alice Sutton</v>
      </c>
      <c r="AG4238" t="str" cm="1">
        <f t="array" ref="AG4238">_xlfn.XLOOKUP(Orders_C[[#This Row],[Store_ID]],Stores_c[[#All],[Store_ID]],Stores_c[[#All],[Store_Type]])</f>
        <v>Mall</v>
      </c>
    </row>
    <row r="4239" spans="1:33" x14ac:dyDescent="0.25">
      <c r="A4239">
        <v>10480</v>
      </c>
      <c r="B4239" s="1">
        <v>45971</v>
      </c>
      <c r="C4239" s="2">
        <v>0.82108796296296294</v>
      </c>
      <c r="D4239">
        <v>1709</v>
      </c>
      <c r="E4239">
        <v>208</v>
      </c>
      <c r="F4239">
        <v>478</v>
      </c>
      <c r="G4239">
        <v>334</v>
      </c>
      <c r="H4239">
        <v>3</v>
      </c>
      <c r="I4239">
        <v>447</v>
      </c>
      <c r="J4239">
        <v>10</v>
      </c>
      <c r="K4239">
        <v>22.35</v>
      </c>
      <c r="L4239">
        <v>1353.35</v>
      </c>
      <c r="M4239" t="s">
        <v>20</v>
      </c>
      <c r="N4239" t="s">
        <v>22</v>
      </c>
      <c r="O4239">
        <v>10</v>
      </c>
      <c r="P4239">
        <v>1</v>
      </c>
      <c r="Q4239" t="s">
        <v>4503</v>
      </c>
      <c r="R4239">
        <v>509</v>
      </c>
      <c r="S4239" s="3">
        <v>0.1</v>
      </c>
      <c r="T4239" s="6">
        <v>548.74999999999989</v>
      </c>
      <c r="U4239" t="s">
        <v>6336</v>
      </c>
      <c r="V4239">
        <v>2025</v>
      </c>
      <c r="W4239" t="s">
        <v>6333</v>
      </c>
      <c r="X4239" t="str">
        <f>_xlfn.XLOOKUP(Orders_C[[#This Row],[Product_ID]],Products_C[Product_ID],Products_C[Product_Name])</f>
        <v>Krushers</v>
      </c>
      <c r="Y4239" t="str">
        <f>_xlfn.XLOOKUP(Orders_C[[#This Row],[Product_ID]],Products_C[Product_ID],Products_C[Category])</f>
        <v>Dessert</v>
      </c>
      <c r="Z4239" t="str">
        <f>_xlfn.XLOOKUP(Orders_C[[#This Row],[Store_ID]],Stores_c[Store_ID],Stores_c[City])</f>
        <v>Tracyview</v>
      </c>
      <c r="AA4239" t="str">
        <f>_xlfn.XLOOKUP(Orders_C[[#This Row],[Customer_ID]],Customers_c[Customer_ID],Customers_c[Customer_Name])</f>
        <v>Mary Bruce</v>
      </c>
      <c r="AB4239" s="6">
        <f>Orders_C[[#This Row],[Quantity]]*Orders_C[[#This Row],[Unit_Price]]*(1-Orders_C[[#This Row],[Discount %]])+Orders_C[[#This Row],[Tax]]</f>
        <v>1229.25</v>
      </c>
      <c r="AC4239" s="9">
        <f>(Orders_C[[#This Row],[Unit_Price]]*Orders_C[[#This Row],[Quantity]])-Orders_C[[#This Row],[Discount]]+Orders_C[[#This Row],[Tax]]</f>
        <v>1353.35</v>
      </c>
      <c r="AD4239" t="str">
        <f>IF(COUNTIF(Orders_C[[#All],[Customer_ID]],Orders_C[[#This Row],[Customer_ID]])&gt;1,"Repeat","New")</f>
        <v>Repeat</v>
      </c>
      <c r="AE4239" t="str" cm="1">
        <f t="array" ref="AE4239">_xlfn.XLOOKUP(Orders_C[[#This Row],[Store_ID]],Stores_c[[#All],[Store_ID]],Stores_c[[#All],[City]])</f>
        <v>Tracyview</v>
      </c>
      <c r="AF4239" t="str" cm="1">
        <f t="array" ref="AF4239">_xlfn.XLOOKUP(Orders_C[[#This Row],[Store_ID]],Stores_c[[#All],[Store_ID]],Stores_c[[#All],[Manager_Name]])</f>
        <v>Jeremiah Lee</v>
      </c>
      <c r="AG4239" t="str" cm="1">
        <f t="array" ref="AG4239">_xlfn.XLOOKUP(Orders_C[[#This Row],[Store_ID]],Stores_c[[#All],[Store_ID]],Stores_c[[#All],[Store_Type]])</f>
        <v>Mall</v>
      </c>
    </row>
    <row r="4240" spans="1:33" x14ac:dyDescent="0.25">
      <c r="A4240">
        <v>9006</v>
      </c>
      <c r="B4240" s="1">
        <v>45974</v>
      </c>
      <c r="C4240" s="2">
        <v>0.20244212962962962</v>
      </c>
      <c r="D4240">
        <v>1576</v>
      </c>
      <c r="E4240">
        <v>224</v>
      </c>
      <c r="F4240">
        <v>454</v>
      </c>
      <c r="G4240">
        <v>310</v>
      </c>
      <c r="H4240">
        <v>3</v>
      </c>
      <c r="I4240">
        <v>451</v>
      </c>
      <c r="J4240">
        <v>15</v>
      </c>
      <c r="K4240">
        <v>22.55</v>
      </c>
      <c r="L4240">
        <v>1360.55</v>
      </c>
      <c r="M4240" t="s">
        <v>18</v>
      </c>
      <c r="N4240" t="s">
        <v>21</v>
      </c>
      <c r="O4240">
        <v>16</v>
      </c>
      <c r="P4240">
        <v>5</v>
      </c>
      <c r="Q4240" t="s">
        <v>3029</v>
      </c>
      <c r="R4240">
        <v>501</v>
      </c>
      <c r="S4240" s="3">
        <v>0.15</v>
      </c>
      <c r="T4240" s="6">
        <v>548.75</v>
      </c>
      <c r="U4240" t="s">
        <v>6336</v>
      </c>
      <c r="V4240">
        <v>2025</v>
      </c>
      <c r="W4240" t="s">
        <v>6333</v>
      </c>
      <c r="X4240" t="str">
        <f>_xlfn.XLOOKUP(Orders_C[[#This Row],[Product_ID]],Products_C[Product_ID],Products_C[Product_Name])</f>
        <v>Chicken Bucket</v>
      </c>
      <c r="Y4240" t="str">
        <f>_xlfn.XLOOKUP(Orders_C[[#This Row],[Product_ID]],Products_C[Product_ID],Products_C[Category])</f>
        <v>Chicken</v>
      </c>
      <c r="Z4240" t="str">
        <f>_xlfn.XLOOKUP(Orders_C[[#This Row],[Store_ID]],Stores_c[Store_ID],Stores_c[City])</f>
        <v>Valdezton</v>
      </c>
      <c r="AA4240" t="str">
        <f>_xlfn.XLOOKUP(Orders_C[[#This Row],[Customer_ID]],Customers_c[Customer_ID],Customers_c[Customer_Name])</f>
        <v>Joshua Ramirez</v>
      </c>
      <c r="AB4240" s="6">
        <f>Orders_C[[#This Row],[Quantity]]*Orders_C[[#This Row],[Unit_Price]]*(1-Orders_C[[#This Row],[Discount %]])+Orders_C[[#This Row],[Tax]]</f>
        <v>1172.5999999999999</v>
      </c>
      <c r="AC4240" s="9">
        <f>(Orders_C[[#This Row],[Unit_Price]]*Orders_C[[#This Row],[Quantity]])-Orders_C[[#This Row],[Discount]]+Orders_C[[#This Row],[Tax]]</f>
        <v>1360.55</v>
      </c>
      <c r="AD4240" t="str">
        <f>IF(COUNTIF(Orders_C[[#All],[Customer_ID]],Orders_C[[#This Row],[Customer_ID]])&gt;1,"Repeat","New")</f>
        <v>Repeat</v>
      </c>
      <c r="AE4240" t="str" cm="1">
        <f t="array" ref="AE4240">_xlfn.XLOOKUP(Orders_C[[#This Row],[Store_ID]],Stores_c[[#All],[Store_ID]],Stores_c[[#All],[City]])</f>
        <v>Valdezton</v>
      </c>
      <c r="AF4240" t="str" cm="1">
        <f t="array" ref="AF4240">_xlfn.XLOOKUP(Orders_C[[#This Row],[Store_ID]],Stores_c[[#All],[Store_ID]],Stores_c[[#All],[Manager_Name]])</f>
        <v>John Rodriguez</v>
      </c>
      <c r="AG4240" t="str" cm="1">
        <f t="array" ref="AG4240">_xlfn.XLOOKUP(Orders_C[[#This Row],[Store_ID]],Stores_c[[#All],[Store_ID]],Stores_c[[#All],[Store_Type]])</f>
        <v>Street</v>
      </c>
    </row>
    <row r="4241" spans="1:33" x14ac:dyDescent="0.25">
      <c r="A4241">
        <v>7131</v>
      </c>
      <c r="B4241" s="1">
        <v>45989</v>
      </c>
      <c r="C4241" s="2">
        <v>0.25574074074074077</v>
      </c>
      <c r="D4241">
        <v>1716</v>
      </c>
      <c r="E4241">
        <v>204</v>
      </c>
      <c r="F4241">
        <v>452</v>
      </c>
      <c r="G4241">
        <v>319</v>
      </c>
      <c r="H4241">
        <v>3</v>
      </c>
      <c r="I4241">
        <v>452</v>
      </c>
      <c r="J4241">
        <v>15</v>
      </c>
      <c r="K4241">
        <v>22.6</v>
      </c>
      <c r="L4241">
        <v>1363.6</v>
      </c>
      <c r="M4241" t="s">
        <v>18</v>
      </c>
      <c r="N4241" t="s">
        <v>23</v>
      </c>
      <c r="O4241">
        <v>51</v>
      </c>
      <c r="P4241">
        <v>3</v>
      </c>
      <c r="Q4241" t="s">
        <v>1154</v>
      </c>
      <c r="R4241">
        <v>508</v>
      </c>
      <c r="S4241" s="3">
        <v>0.15</v>
      </c>
      <c r="T4241" s="6">
        <v>549.99999999999989</v>
      </c>
      <c r="U4241" t="s">
        <v>6336</v>
      </c>
      <c r="V4241">
        <v>2025</v>
      </c>
      <c r="W4241" t="s">
        <v>6331</v>
      </c>
      <c r="X4241" t="str">
        <f>_xlfn.XLOOKUP(Orders_C[[#This Row],[Product_ID]],Products_C[Product_ID],Products_C[Product_Name])</f>
        <v>Chocolate Lava Cake</v>
      </c>
      <c r="Y4241" t="str">
        <f>_xlfn.XLOOKUP(Orders_C[[#This Row],[Product_ID]],Products_C[Product_ID],Products_C[Category])</f>
        <v>Beverage</v>
      </c>
      <c r="Z4241" t="str">
        <f>_xlfn.XLOOKUP(Orders_C[[#This Row],[Store_ID]],Stores_c[Store_ID],Stores_c[City])</f>
        <v>New Robertfurt</v>
      </c>
      <c r="AA4241" t="str">
        <f>_xlfn.XLOOKUP(Orders_C[[#This Row],[Customer_ID]],Customers_c[Customer_ID],Customers_c[Customer_Name])</f>
        <v>Nathan Rodgers</v>
      </c>
      <c r="AB4241" s="6">
        <f>Orders_C[[#This Row],[Quantity]]*Orders_C[[#This Row],[Unit_Price]]*(1-Orders_C[[#This Row],[Discount %]])+Orders_C[[#This Row],[Tax]]</f>
        <v>1175.1999999999998</v>
      </c>
      <c r="AC4241" s="9">
        <f>(Orders_C[[#This Row],[Unit_Price]]*Orders_C[[#This Row],[Quantity]])-Orders_C[[#This Row],[Discount]]+Orders_C[[#This Row],[Tax]]</f>
        <v>1363.6</v>
      </c>
      <c r="AD4241" t="str">
        <f>IF(COUNTIF(Orders_C[[#All],[Customer_ID]],Orders_C[[#This Row],[Customer_ID]])&gt;1,"Repeat","New")</f>
        <v>Repeat</v>
      </c>
      <c r="AE4241" t="str" cm="1">
        <f t="array" ref="AE4241">_xlfn.XLOOKUP(Orders_C[[#This Row],[Store_ID]],Stores_c[[#All],[Store_ID]],Stores_c[[#All],[City]])</f>
        <v>New Robertfurt</v>
      </c>
      <c r="AF4241" t="str" cm="1">
        <f t="array" ref="AF4241">_xlfn.XLOOKUP(Orders_C[[#This Row],[Store_ID]],Stores_c[[#All],[Store_ID]],Stores_c[[#All],[Manager_Name]])</f>
        <v>Tiffany Gomez</v>
      </c>
      <c r="AG4241" t="str" cm="1">
        <f t="array" ref="AG4241">_xlfn.XLOOKUP(Orders_C[[#This Row],[Store_ID]],Stores_c[[#All],[Store_ID]],Stores_c[[#All],[Store_Type]])</f>
        <v>Street</v>
      </c>
    </row>
    <row r="4242" spans="1:33" x14ac:dyDescent="0.25">
      <c r="A4242">
        <v>7287</v>
      </c>
      <c r="B4242" s="1">
        <v>45921</v>
      </c>
      <c r="C4242" s="2">
        <v>4.0358796296296295E-2</v>
      </c>
      <c r="D4242">
        <v>1221</v>
      </c>
      <c r="E4242">
        <v>211</v>
      </c>
      <c r="F4242">
        <v>467</v>
      </c>
      <c r="G4242">
        <v>333</v>
      </c>
      <c r="H4242">
        <v>3</v>
      </c>
      <c r="I4242">
        <v>444</v>
      </c>
      <c r="J4242">
        <v>5</v>
      </c>
      <c r="K4242">
        <v>22.2</v>
      </c>
      <c r="L4242">
        <v>1349.2</v>
      </c>
      <c r="M4242" t="s">
        <v>20</v>
      </c>
      <c r="N4242" t="s">
        <v>23</v>
      </c>
      <c r="O4242">
        <v>27</v>
      </c>
      <c r="P4242">
        <v>4</v>
      </c>
      <c r="Q4242" t="s">
        <v>1310</v>
      </c>
      <c r="R4242">
        <v>502</v>
      </c>
      <c r="S4242" s="3">
        <v>0.05</v>
      </c>
      <c r="T4242" s="6">
        <v>550.00000000000011</v>
      </c>
      <c r="U4242" t="s">
        <v>6335</v>
      </c>
      <c r="V4242">
        <v>2025</v>
      </c>
      <c r="W4242" t="s">
        <v>6329</v>
      </c>
      <c r="X4242" t="str">
        <f>_xlfn.XLOOKUP(Orders_C[[#This Row],[Product_ID]],Products_C[Product_ID],Products_C[Product_Name])</f>
        <v>Chicken Wings</v>
      </c>
      <c r="Y4242" t="str">
        <f>_xlfn.XLOOKUP(Orders_C[[#This Row],[Product_ID]],Products_C[Product_ID],Products_C[Category])</f>
        <v>Burger</v>
      </c>
      <c r="Z4242" t="str">
        <f>_xlfn.XLOOKUP(Orders_C[[#This Row],[Store_ID]],Stores_c[Store_ID],Stores_c[City])</f>
        <v>North Robertstad</v>
      </c>
      <c r="AA4242" t="str">
        <f>_xlfn.XLOOKUP(Orders_C[[#This Row],[Customer_ID]],Customers_c[Customer_ID],Customers_c[Customer_Name])</f>
        <v>Katrina Baker</v>
      </c>
      <c r="AB4242" s="6">
        <f>Orders_C[[#This Row],[Quantity]]*Orders_C[[#This Row],[Unit_Price]]*(1-Orders_C[[#This Row],[Discount %]])+Orders_C[[#This Row],[Tax]]</f>
        <v>1287.5999999999999</v>
      </c>
      <c r="AC4242" s="9">
        <f>(Orders_C[[#This Row],[Unit_Price]]*Orders_C[[#This Row],[Quantity]])-Orders_C[[#This Row],[Discount]]+Orders_C[[#This Row],[Tax]]</f>
        <v>1349.2</v>
      </c>
      <c r="AD4242" t="str">
        <f>IF(COUNTIF(Orders_C[[#All],[Customer_ID]],Orders_C[[#This Row],[Customer_ID]])&gt;1,"Repeat","New")</f>
        <v>Repeat</v>
      </c>
      <c r="AE4242" t="str" cm="1">
        <f t="array" ref="AE4242">_xlfn.XLOOKUP(Orders_C[[#This Row],[Store_ID]],Stores_c[[#All],[Store_ID]],Stores_c[[#All],[City]])</f>
        <v>North Robertstad</v>
      </c>
      <c r="AF4242" t="str" cm="1">
        <f t="array" ref="AF4242">_xlfn.XLOOKUP(Orders_C[[#This Row],[Store_ID]],Stores_c[[#All],[Store_ID]],Stores_c[[#All],[Manager_Name]])</f>
        <v>Mary Lewis</v>
      </c>
      <c r="AG4242" t="str" cm="1">
        <f t="array" ref="AG4242">_xlfn.XLOOKUP(Orders_C[[#This Row],[Store_ID]],Stores_c[[#All],[Store_ID]],Stores_c[[#All],[Store_Type]])</f>
        <v>Street</v>
      </c>
    </row>
    <row r="4243" spans="1:33" x14ac:dyDescent="0.25">
      <c r="A4243">
        <v>7618</v>
      </c>
      <c r="B4243" s="1">
        <v>45933</v>
      </c>
      <c r="C4243" s="2">
        <v>0.74980324074074078</v>
      </c>
      <c r="D4243">
        <v>1747</v>
      </c>
      <c r="E4243">
        <v>204</v>
      </c>
      <c r="F4243">
        <v>466</v>
      </c>
      <c r="G4243">
        <v>311</v>
      </c>
      <c r="H4243">
        <v>3</v>
      </c>
      <c r="I4243">
        <v>444</v>
      </c>
      <c r="J4243">
        <v>5</v>
      </c>
      <c r="K4243">
        <v>22.2</v>
      </c>
      <c r="L4243">
        <v>1349.2</v>
      </c>
      <c r="M4243" t="s">
        <v>18</v>
      </c>
      <c r="N4243" t="s">
        <v>21</v>
      </c>
      <c r="O4243">
        <v>37</v>
      </c>
      <c r="P4243">
        <v>1</v>
      </c>
      <c r="Q4243" t="s">
        <v>1641</v>
      </c>
      <c r="R4243">
        <v>505</v>
      </c>
      <c r="S4243" s="3">
        <v>0.05</v>
      </c>
      <c r="T4243" s="6">
        <v>550.00000000000011</v>
      </c>
      <c r="U4243" t="s">
        <v>6332</v>
      </c>
      <c r="V4243">
        <v>2025</v>
      </c>
      <c r="W4243" t="s">
        <v>6329</v>
      </c>
      <c r="X4243" t="str">
        <f>_xlfn.XLOOKUP(Orders_C[[#This Row],[Product_ID]],Products_C[Product_ID],Products_C[Product_Name])</f>
        <v>Pepsi</v>
      </c>
      <c r="Y4243" t="str">
        <f>_xlfn.XLOOKUP(Orders_C[[#This Row],[Product_ID]],Products_C[Product_ID],Products_C[Category])</f>
        <v>Dessert</v>
      </c>
      <c r="Z4243" t="str">
        <f>_xlfn.XLOOKUP(Orders_C[[#This Row],[Store_ID]],Stores_c[Store_ID],Stores_c[City])</f>
        <v>New Robertfurt</v>
      </c>
      <c r="AA4243" t="str">
        <f>_xlfn.XLOOKUP(Orders_C[[#This Row],[Customer_ID]],Customers_c[Customer_ID],Customers_c[Customer_Name])</f>
        <v>Margaret Bird</v>
      </c>
      <c r="AB4243" s="6">
        <f>Orders_C[[#This Row],[Quantity]]*Orders_C[[#This Row],[Unit_Price]]*(1-Orders_C[[#This Row],[Discount %]])+Orders_C[[#This Row],[Tax]]</f>
        <v>1287.5999999999999</v>
      </c>
      <c r="AC4243" s="9">
        <f>(Orders_C[[#This Row],[Unit_Price]]*Orders_C[[#This Row],[Quantity]])-Orders_C[[#This Row],[Discount]]+Orders_C[[#This Row],[Tax]]</f>
        <v>1349.2</v>
      </c>
      <c r="AD4243" t="str">
        <f>IF(COUNTIF(Orders_C[[#All],[Customer_ID]],Orders_C[[#This Row],[Customer_ID]])&gt;1,"Repeat","New")</f>
        <v>Repeat</v>
      </c>
      <c r="AE4243" t="str" cm="1">
        <f t="array" ref="AE4243">_xlfn.XLOOKUP(Orders_C[[#This Row],[Store_ID]],Stores_c[[#All],[Store_ID]],Stores_c[[#All],[City]])</f>
        <v>New Robertfurt</v>
      </c>
      <c r="AF4243" t="str" cm="1">
        <f t="array" ref="AF4243">_xlfn.XLOOKUP(Orders_C[[#This Row],[Store_ID]],Stores_c[[#All],[Store_ID]],Stores_c[[#All],[Manager_Name]])</f>
        <v>Tiffany Gomez</v>
      </c>
      <c r="AG4243" t="str" cm="1">
        <f t="array" ref="AG4243">_xlfn.XLOOKUP(Orders_C[[#This Row],[Store_ID]],Stores_c[[#All],[Store_ID]],Stores_c[[#All],[Store_Type]])</f>
        <v>Street</v>
      </c>
    </row>
    <row r="4244" spans="1:33" x14ac:dyDescent="0.25">
      <c r="A4244">
        <v>10095</v>
      </c>
      <c r="B4244" s="1">
        <v>45816</v>
      </c>
      <c r="C4244" s="2">
        <v>0.388125</v>
      </c>
      <c r="D4244">
        <v>1167</v>
      </c>
      <c r="E4244">
        <v>225</v>
      </c>
      <c r="F4244">
        <v>526</v>
      </c>
      <c r="G4244">
        <v>338</v>
      </c>
      <c r="H4244">
        <v>3</v>
      </c>
      <c r="I4244">
        <v>444</v>
      </c>
      <c r="J4244">
        <v>5</v>
      </c>
      <c r="K4244">
        <v>22.2</v>
      </c>
      <c r="L4244">
        <v>1349.2</v>
      </c>
      <c r="M4244" t="s">
        <v>20</v>
      </c>
      <c r="N4244" t="s">
        <v>21</v>
      </c>
      <c r="O4244">
        <v>30</v>
      </c>
      <c r="P4244">
        <v>4</v>
      </c>
      <c r="Q4244" t="s">
        <v>4118</v>
      </c>
      <c r="R4244">
        <v>510</v>
      </c>
      <c r="S4244" s="3">
        <v>0.05</v>
      </c>
      <c r="T4244" s="6">
        <v>550.00000000000011</v>
      </c>
      <c r="U4244" t="s">
        <v>6340</v>
      </c>
      <c r="V4244">
        <v>2025</v>
      </c>
      <c r="W4244" t="s">
        <v>6329</v>
      </c>
      <c r="X4244" t="str">
        <f>_xlfn.XLOOKUP(Orders_C[[#This Row],[Product_ID]],Products_C[Product_ID],Products_C[Product_Name])</f>
        <v>Chicken Wings</v>
      </c>
      <c r="Y4244" t="str">
        <f>_xlfn.XLOOKUP(Orders_C[[#This Row],[Product_ID]],Products_C[Product_ID],Products_C[Category])</f>
        <v>Burger</v>
      </c>
      <c r="Z4244" t="str">
        <f>_xlfn.XLOOKUP(Orders_C[[#This Row],[Store_ID]],Stores_c[Store_ID],Stores_c[City])</f>
        <v>South Peter</v>
      </c>
      <c r="AA4244" t="str">
        <f>_xlfn.XLOOKUP(Orders_C[[#This Row],[Customer_ID]],Customers_c[Customer_ID],Customers_c[Customer_Name])</f>
        <v>Allison Decker</v>
      </c>
      <c r="AB4244" s="6">
        <f>Orders_C[[#This Row],[Quantity]]*Orders_C[[#This Row],[Unit_Price]]*(1-Orders_C[[#This Row],[Discount %]])+Orders_C[[#This Row],[Tax]]</f>
        <v>1287.5999999999999</v>
      </c>
      <c r="AC4244" s="9">
        <f>(Orders_C[[#This Row],[Unit_Price]]*Orders_C[[#This Row],[Quantity]])-Orders_C[[#This Row],[Discount]]+Orders_C[[#This Row],[Tax]]</f>
        <v>1349.2</v>
      </c>
      <c r="AD4244" t="str">
        <f>IF(COUNTIF(Orders_C[[#All],[Customer_ID]],Orders_C[[#This Row],[Customer_ID]])&gt;1,"Repeat","New")</f>
        <v>Repeat</v>
      </c>
      <c r="AE4244" t="str" cm="1">
        <f t="array" ref="AE4244">_xlfn.XLOOKUP(Orders_C[[#This Row],[Store_ID]],Stores_c[[#All],[Store_ID]],Stores_c[[#All],[City]])</f>
        <v>South Peter</v>
      </c>
      <c r="AF4244" t="str" cm="1">
        <f t="array" ref="AF4244">_xlfn.XLOOKUP(Orders_C[[#This Row],[Store_ID]],Stores_c[[#All],[Store_ID]],Stores_c[[#All],[Manager_Name]])</f>
        <v>Gregory Lambert</v>
      </c>
      <c r="AG4244" t="str" cm="1">
        <f t="array" ref="AG4244">_xlfn.XLOOKUP(Orders_C[[#This Row],[Store_ID]],Stores_c[[#All],[Store_ID]],Stores_c[[#All],[Store_Type]])</f>
        <v>Street</v>
      </c>
    </row>
    <row r="4245" spans="1:33" x14ac:dyDescent="0.25">
      <c r="A4245">
        <v>9408</v>
      </c>
      <c r="B4245" s="1">
        <v>45854</v>
      </c>
      <c r="C4245" s="2">
        <v>0.27234953703703701</v>
      </c>
      <c r="D4245">
        <v>1998</v>
      </c>
      <c r="E4245">
        <v>224</v>
      </c>
      <c r="F4245">
        <v>442</v>
      </c>
      <c r="G4245">
        <v>303</v>
      </c>
      <c r="H4245">
        <v>4</v>
      </c>
      <c r="I4245">
        <v>340</v>
      </c>
      <c r="J4245">
        <v>10</v>
      </c>
      <c r="K4245">
        <v>17</v>
      </c>
      <c r="L4245">
        <v>1367</v>
      </c>
      <c r="M4245" t="s">
        <v>20</v>
      </c>
      <c r="N4245" t="s">
        <v>21</v>
      </c>
      <c r="O4245">
        <v>19</v>
      </c>
      <c r="P4245">
        <v>2</v>
      </c>
      <c r="Q4245" t="s">
        <v>3431</v>
      </c>
      <c r="R4245">
        <v>509</v>
      </c>
      <c r="S4245" s="3">
        <v>0.1</v>
      </c>
      <c r="T4245" s="6">
        <v>551</v>
      </c>
      <c r="U4245" t="s">
        <v>6341</v>
      </c>
      <c r="V4245">
        <v>2025</v>
      </c>
      <c r="W4245" t="s">
        <v>6333</v>
      </c>
      <c r="X4245" t="str">
        <f>_xlfn.XLOOKUP(Orders_C[[#This Row],[Product_ID]],Products_C[Product_ID],Products_C[Product_Name])</f>
        <v>Chocolate Lava Cake</v>
      </c>
      <c r="Y4245" t="str">
        <f>_xlfn.XLOOKUP(Orders_C[[#This Row],[Product_ID]],Products_C[Product_ID],Products_C[Category])</f>
        <v>Chicken</v>
      </c>
      <c r="Z4245" t="str">
        <f>_xlfn.XLOOKUP(Orders_C[[#This Row],[Store_ID]],Stores_c[Store_ID],Stores_c[City])</f>
        <v>Valdezton</v>
      </c>
      <c r="AA4245" t="str">
        <f>_xlfn.XLOOKUP(Orders_C[[#This Row],[Customer_ID]],Customers_c[Customer_ID],Customers_c[Customer_Name])</f>
        <v>Tracie Patterson</v>
      </c>
      <c r="AB4245" s="6">
        <f>Orders_C[[#This Row],[Quantity]]*Orders_C[[#This Row],[Unit_Price]]*(1-Orders_C[[#This Row],[Discount %]])+Orders_C[[#This Row],[Tax]]</f>
        <v>1241</v>
      </c>
      <c r="AC4245" s="9">
        <f>(Orders_C[[#This Row],[Unit_Price]]*Orders_C[[#This Row],[Quantity]])-Orders_C[[#This Row],[Discount]]+Orders_C[[#This Row],[Tax]]</f>
        <v>1367</v>
      </c>
      <c r="AD4245" t="str">
        <f>IF(COUNTIF(Orders_C[[#All],[Customer_ID]],Orders_C[[#This Row],[Customer_ID]])&gt;1,"Repeat","New")</f>
        <v>Repeat</v>
      </c>
      <c r="AE4245" t="str" cm="1">
        <f t="array" ref="AE4245">_xlfn.XLOOKUP(Orders_C[[#This Row],[Store_ID]],Stores_c[[#All],[Store_ID]],Stores_c[[#All],[City]])</f>
        <v>Valdezton</v>
      </c>
      <c r="AF4245" t="str" cm="1">
        <f t="array" ref="AF4245">_xlfn.XLOOKUP(Orders_C[[#This Row],[Store_ID]],Stores_c[[#All],[Store_ID]],Stores_c[[#All],[Manager_Name]])</f>
        <v>John Rodriguez</v>
      </c>
      <c r="AG4245" t="str" cm="1">
        <f t="array" ref="AG4245">_xlfn.XLOOKUP(Orders_C[[#This Row],[Store_ID]],Stores_c[[#All],[Store_ID]],Stores_c[[#All],[Store_Type]])</f>
        <v>Street</v>
      </c>
    </row>
    <row r="4246" spans="1:33" x14ac:dyDescent="0.25">
      <c r="A4246">
        <v>10796</v>
      </c>
      <c r="B4246" s="1">
        <v>45792</v>
      </c>
      <c r="C4246" s="2">
        <v>0.24981481481481482</v>
      </c>
      <c r="D4246">
        <v>1022</v>
      </c>
      <c r="E4246">
        <v>219</v>
      </c>
      <c r="F4246">
        <v>527</v>
      </c>
      <c r="G4246">
        <v>321</v>
      </c>
      <c r="H4246">
        <v>4</v>
      </c>
      <c r="I4246">
        <v>340</v>
      </c>
      <c r="J4246">
        <v>10</v>
      </c>
      <c r="K4246">
        <v>17</v>
      </c>
      <c r="L4246">
        <v>1367</v>
      </c>
      <c r="M4246" t="s">
        <v>20</v>
      </c>
      <c r="N4246" t="s">
        <v>22</v>
      </c>
      <c r="O4246">
        <v>56</v>
      </c>
      <c r="P4246">
        <v>4</v>
      </c>
      <c r="Q4246" t="s">
        <v>4819</v>
      </c>
      <c r="R4246">
        <v>503</v>
      </c>
      <c r="S4246" s="3">
        <v>0.1</v>
      </c>
      <c r="T4246" s="6">
        <v>551</v>
      </c>
      <c r="U4246" t="s">
        <v>6339</v>
      </c>
      <c r="V4246">
        <v>2025</v>
      </c>
      <c r="W4246" t="s">
        <v>6331</v>
      </c>
      <c r="X4246" t="str">
        <f>_xlfn.XLOOKUP(Orders_C[[#This Row],[Product_ID]],Products_C[Product_ID],Products_C[Product_Name])</f>
        <v>Cold Coffee</v>
      </c>
      <c r="Y4246" t="str">
        <f>_xlfn.XLOOKUP(Orders_C[[#This Row],[Product_ID]],Products_C[Product_ID],Products_C[Category])</f>
        <v>Dessert</v>
      </c>
      <c r="Z4246" t="str">
        <f>_xlfn.XLOOKUP(Orders_C[[#This Row],[Store_ID]],Stores_c[Store_ID],Stores_c[City])</f>
        <v>Lake David</v>
      </c>
      <c r="AA4246" t="str">
        <f>_xlfn.XLOOKUP(Orders_C[[#This Row],[Customer_ID]],Customers_c[Customer_ID],Customers_c[Customer_Name])</f>
        <v>Shelby Lewis</v>
      </c>
      <c r="AB4246" s="6">
        <f>Orders_C[[#This Row],[Quantity]]*Orders_C[[#This Row],[Unit_Price]]*(1-Orders_C[[#This Row],[Discount %]])+Orders_C[[#This Row],[Tax]]</f>
        <v>1241</v>
      </c>
      <c r="AC4246" s="9">
        <f>(Orders_C[[#This Row],[Unit_Price]]*Orders_C[[#This Row],[Quantity]])-Orders_C[[#This Row],[Discount]]+Orders_C[[#This Row],[Tax]]</f>
        <v>1367</v>
      </c>
      <c r="AD4246" t="str">
        <f>IF(COUNTIF(Orders_C[[#All],[Customer_ID]],Orders_C[[#This Row],[Customer_ID]])&gt;1,"Repeat","New")</f>
        <v>Repeat</v>
      </c>
      <c r="AE4246" t="str" cm="1">
        <f t="array" ref="AE4246">_xlfn.XLOOKUP(Orders_C[[#This Row],[Store_ID]],Stores_c[[#All],[Store_ID]],Stores_c[[#All],[City]])</f>
        <v>Lake David</v>
      </c>
      <c r="AF4246" t="str" cm="1">
        <f t="array" ref="AF4246">_xlfn.XLOOKUP(Orders_C[[#This Row],[Store_ID]],Stores_c[[#All],[Store_ID]],Stores_c[[#All],[Manager_Name]])</f>
        <v>Joshua Hines</v>
      </c>
      <c r="AG4246" t="str" cm="1">
        <f t="array" ref="AG4246">_xlfn.XLOOKUP(Orders_C[[#This Row],[Store_ID]],Stores_c[[#All],[Store_ID]],Stores_c[[#All],[Store_Type]])</f>
        <v>Street</v>
      </c>
    </row>
    <row r="4247" spans="1:33" x14ac:dyDescent="0.25">
      <c r="A4247">
        <v>8386</v>
      </c>
      <c r="B4247" s="1">
        <v>45765</v>
      </c>
      <c r="C4247" s="2">
        <v>0.86087962962962961</v>
      </c>
      <c r="D4247">
        <v>1780</v>
      </c>
      <c r="E4247">
        <v>224</v>
      </c>
      <c r="F4247">
        <v>475</v>
      </c>
      <c r="G4247">
        <v>307</v>
      </c>
      <c r="H4247">
        <v>4</v>
      </c>
      <c r="I4247">
        <v>337</v>
      </c>
      <c r="J4247">
        <v>5</v>
      </c>
      <c r="K4247">
        <v>16.850000000000001</v>
      </c>
      <c r="L4247">
        <v>1359.85</v>
      </c>
      <c r="M4247" t="s">
        <v>18</v>
      </c>
      <c r="N4247" t="s">
        <v>22</v>
      </c>
      <c r="O4247">
        <v>54</v>
      </c>
      <c r="P4247">
        <v>2</v>
      </c>
      <c r="Q4247" t="s">
        <v>2409</v>
      </c>
      <c r="R4247">
        <v>508</v>
      </c>
      <c r="S4247" s="3">
        <v>0.05</v>
      </c>
      <c r="T4247" s="6">
        <v>551.04999999999995</v>
      </c>
      <c r="U4247" t="s">
        <v>6337</v>
      </c>
      <c r="V4247">
        <v>2025</v>
      </c>
      <c r="W4247" t="s">
        <v>6331</v>
      </c>
      <c r="X4247" t="str">
        <f>_xlfn.XLOOKUP(Orders_C[[#This Row],[Product_ID]],Products_C[Product_ID],Products_C[Product_Name])</f>
        <v>Chicken Wings</v>
      </c>
      <c r="Y4247" t="str">
        <f>_xlfn.XLOOKUP(Orders_C[[#This Row],[Product_ID]],Products_C[Product_ID],Products_C[Category])</f>
        <v>Chicken</v>
      </c>
      <c r="Z4247" t="str">
        <f>_xlfn.XLOOKUP(Orders_C[[#This Row],[Store_ID]],Stores_c[Store_ID],Stores_c[City])</f>
        <v>Valdezton</v>
      </c>
      <c r="AA4247" t="str">
        <f>_xlfn.XLOOKUP(Orders_C[[#This Row],[Customer_ID]],Customers_c[Customer_ID],Customers_c[Customer_Name])</f>
        <v>Amanda Ballard</v>
      </c>
      <c r="AB4247" s="6">
        <f>Orders_C[[#This Row],[Quantity]]*Orders_C[[#This Row],[Unit_Price]]*(1-Orders_C[[#This Row],[Discount %]])+Orders_C[[#This Row],[Tax]]</f>
        <v>1297.4499999999998</v>
      </c>
      <c r="AC4247" s="9">
        <f>(Orders_C[[#This Row],[Unit_Price]]*Orders_C[[#This Row],[Quantity]])-Orders_C[[#This Row],[Discount]]+Orders_C[[#This Row],[Tax]]</f>
        <v>1359.85</v>
      </c>
      <c r="AD4247" t="str">
        <f>IF(COUNTIF(Orders_C[[#All],[Customer_ID]],Orders_C[[#This Row],[Customer_ID]])&gt;1,"Repeat","New")</f>
        <v>Repeat</v>
      </c>
      <c r="AE4247" t="str" cm="1">
        <f t="array" ref="AE4247">_xlfn.XLOOKUP(Orders_C[[#This Row],[Store_ID]],Stores_c[[#All],[Store_ID]],Stores_c[[#All],[City]])</f>
        <v>Valdezton</v>
      </c>
      <c r="AF4247" t="str" cm="1">
        <f t="array" ref="AF4247">_xlfn.XLOOKUP(Orders_C[[#This Row],[Store_ID]],Stores_c[[#All],[Store_ID]],Stores_c[[#All],[Manager_Name]])</f>
        <v>John Rodriguez</v>
      </c>
      <c r="AG4247" t="str" cm="1">
        <f t="array" ref="AG4247">_xlfn.XLOOKUP(Orders_C[[#This Row],[Store_ID]],Stores_c[[#All],[Store_ID]],Stores_c[[#All],[Store_Type]])</f>
        <v>Street</v>
      </c>
    </row>
    <row r="4248" spans="1:33" x14ac:dyDescent="0.25">
      <c r="A4248">
        <v>9832</v>
      </c>
      <c r="B4248" s="1">
        <v>45737</v>
      </c>
      <c r="C4248" s="2">
        <v>0.78273148148148153</v>
      </c>
      <c r="D4248">
        <v>1665</v>
      </c>
      <c r="E4248">
        <v>212</v>
      </c>
      <c r="F4248">
        <v>431</v>
      </c>
      <c r="G4248">
        <v>332</v>
      </c>
      <c r="H4248">
        <v>4</v>
      </c>
      <c r="I4248">
        <v>334</v>
      </c>
      <c r="J4248">
        <v>0</v>
      </c>
      <c r="K4248">
        <v>16.7</v>
      </c>
      <c r="L4248">
        <v>1352.7</v>
      </c>
      <c r="M4248" t="s">
        <v>18</v>
      </c>
      <c r="N4248" t="s">
        <v>22</v>
      </c>
      <c r="O4248">
        <v>58</v>
      </c>
      <c r="P4248">
        <v>1</v>
      </c>
      <c r="Q4248" t="s">
        <v>3855</v>
      </c>
      <c r="R4248">
        <v>503</v>
      </c>
      <c r="S4248" s="3">
        <v>0</v>
      </c>
      <c r="T4248" s="6">
        <v>551.1</v>
      </c>
      <c r="U4248" t="s">
        <v>6334</v>
      </c>
      <c r="V4248">
        <v>2025</v>
      </c>
      <c r="W4248" t="s">
        <v>6331</v>
      </c>
      <c r="X4248" t="str">
        <f>_xlfn.XLOOKUP(Orders_C[[#This Row],[Product_ID]],Products_C[Product_ID],Products_C[Product_Name])</f>
        <v>Zinger Burger</v>
      </c>
      <c r="Y4248" t="str">
        <f>_xlfn.XLOOKUP(Orders_C[[#This Row],[Product_ID]],Products_C[Product_ID],Products_C[Category])</f>
        <v>Beverage</v>
      </c>
      <c r="Z4248" t="str">
        <f>_xlfn.XLOOKUP(Orders_C[[#This Row],[Store_ID]],Stores_c[Store_ID],Stores_c[City])</f>
        <v>Andrewview</v>
      </c>
      <c r="AA4248" t="str">
        <f>_xlfn.XLOOKUP(Orders_C[[#This Row],[Customer_ID]],Customers_c[Customer_ID],Customers_c[Customer_Name])</f>
        <v>Samantha Hahn</v>
      </c>
      <c r="AB4248" s="6">
        <f>Orders_C[[#This Row],[Quantity]]*Orders_C[[#This Row],[Unit_Price]]*(1-Orders_C[[#This Row],[Discount %]])+Orders_C[[#This Row],[Tax]]</f>
        <v>1352.7</v>
      </c>
      <c r="AC4248" s="9">
        <f>(Orders_C[[#This Row],[Unit_Price]]*Orders_C[[#This Row],[Quantity]])-Orders_C[[#This Row],[Discount]]+Orders_C[[#This Row],[Tax]]</f>
        <v>1352.7</v>
      </c>
      <c r="AD4248" t="str">
        <f>IF(COUNTIF(Orders_C[[#All],[Customer_ID]],Orders_C[[#This Row],[Customer_ID]])&gt;1,"Repeat","New")</f>
        <v>Repeat</v>
      </c>
      <c r="AE4248" t="str" cm="1">
        <f t="array" ref="AE4248">_xlfn.XLOOKUP(Orders_C[[#This Row],[Store_ID]],Stores_c[[#All],[Store_ID]],Stores_c[[#All],[City]])</f>
        <v>Andrewview</v>
      </c>
      <c r="AF4248" t="str" cm="1">
        <f t="array" ref="AF4248">_xlfn.XLOOKUP(Orders_C[[#This Row],[Store_ID]],Stores_c[[#All],[Store_ID]],Stores_c[[#All],[Manager_Name]])</f>
        <v>Alice Sutton</v>
      </c>
      <c r="AG4248" t="str" cm="1">
        <f t="array" ref="AG4248">_xlfn.XLOOKUP(Orders_C[[#This Row],[Store_ID]],Stores_c[[#All],[Store_ID]],Stores_c[[#All],[Store_Type]])</f>
        <v>Mall</v>
      </c>
    </row>
    <row r="4249" spans="1:33" x14ac:dyDescent="0.25">
      <c r="A4249">
        <v>7853</v>
      </c>
      <c r="B4249" s="1">
        <v>45866</v>
      </c>
      <c r="C4249" s="2">
        <v>2.1458333333333333E-2</v>
      </c>
      <c r="D4249">
        <v>1258</v>
      </c>
      <c r="E4249">
        <v>214</v>
      </c>
      <c r="F4249">
        <v>476</v>
      </c>
      <c r="G4249">
        <v>308</v>
      </c>
      <c r="H4249">
        <v>3</v>
      </c>
      <c r="I4249">
        <v>445</v>
      </c>
      <c r="J4249">
        <v>5</v>
      </c>
      <c r="K4249">
        <v>22.25</v>
      </c>
      <c r="L4249">
        <v>1352.25</v>
      </c>
      <c r="M4249" t="s">
        <v>18</v>
      </c>
      <c r="N4249" t="s">
        <v>21</v>
      </c>
      <c r="O4249">
        <v>19</v>
      </c>
      <c r="P4249">
        <v>4</v>
      </c>
      <c r="Q4249" t="s">
        <v>1876</v>
      </c>
      <c r="R4249">
        <v>509</v>
      </c>
      <c r="S4249" s="3">
        <v>0.05</v>
      </c>
      <c r="T4249" s="6">
        <v>551.25</v>
      </c>
      <c r="U4249" t="s">
        <v>6341</v>
      </c>
      <c r="V4249">
        <v>2025</v>
      </c>
      <c r="W4249" t="s">
        <v>6333</v>
      </c>
      <c r="X4249" t="str">
        <f>_xlfn.XLOOKUP(Orders_C[[#This Row],[Product_ID]],Products_C[Product_ID],Products_C[Product_Name])</f>
        <v>Zinger Burger</v>
      </c>
      <c r="Y4249" t="str">
        <f>_xlfn.XLOOKUP(Orders_C[[#This Row],[Product_ID]],Products_C[Product_ID],Products_C[Category])</f>
        <v>Beverage</v>
      </c>
      <c r="Z4249" t="str">
        <f>_xlfn.XLOOKUP(Orders_C[[#This Row],[Store_ID]],Stores_c[Store_ID],Stores_c[City])</f>
        <v>New Robert</v>
      </c>
      <c r="AA4249" t="str">
        <f>_xlfn.XLOOKUP(Orders_C[[#This Row],[Customer_ID]],Customers_c[Customer_ID],Customers_c[Customer_Name])</f>
        <v>Curtis Brown</v>
      </c>
      <c r="AB4249" s="6">
        <f>Orders_C[[#This Row],[Quantity]]*Orders_C[[#This Row],[Unit_Price]]*(1-Orders_C[[#This Row],[Discount %]])+Orders_C[[#This Row],[Tax]]</f>
        <v>1290.5</v>
      </c>
      <c r="AC4249" s="9">
        <f>(Orders_C[[#This Row],[Unit_Price]]*Orders_C[[#This Row],[Quantity]])-Orders_C[[#This Row],[Discount]]+Orders_C[[#This Row],[Tax]]</f>
        <v>1352.25</v>
      </c>
      <c r="AD4249" t="str">
        <f>IF(COUNTIF(Orders_C[[#All],[Customer_ID]],Orders_C[[#This Row],[Customer_ID]])&gt;1,"Repeat","New")</f>
        <v>Repeat</v>
      </c>
      <c r="AE4249" t="str" cm="1">
        <f t="array" ref="AE4249">_xlfn.XLOOKUP(Orders_C[[#This Row],[Store_ID]],Stores_c[[#All],[Store_ID]],Stores_c[[#All],[City]])</f>
        <v>New Robert</v>
      </c>
      <c r="AF4249" t="str" cm="1">
        <f t="array" ref="AF4249">_xlfn.XLOOKUP(Orders_C[[#This Row],[Store_ID]],Stores_c[[#All],[Store_ID]],Stores_c[[#All],[Manager_Name]])</f>
        <v>Krista Webb</v>
      </c>
      <c r="AG4249" t="str" cm="1">
        <f t="array" ref="AG4249">_xlfn.XLOOKUP(Orders_C[[#This Row],[Store_ID]],Stores_c[[#All],[Store_ID]],Stores_c[[#All],[Store_Type]])</f>
        <v>Drive-Thru</v>
      </c>
    </row>
    <row r="4250" spans="1:33" x14ac:dyDescent="0.25">
      <c r="A4250">
        <v>8578</v>
      </c>
      <c r="B4250" s="1">
        <v>45808</v>
      </c>
      <c r="C4250" s="2">
        <v>0.72488425925925926</v>
      </c>
      <c r="D4250">
        <v>1874</v>
      </c>
      <c r="E4250">
        <v>212</v>
      </c>
      <c r="F4250">
        <v>479</v>
      </c>
      <c r="G4250">
        <v>323</v>
      </c>
      <c r="H4250">
        <v>3</v>
      </c>
      <c r="I4250">
        <v>441</v>
      </c>
      <c r="J4250">
        <v>0</v>
      </c>
      <c r="K4250">
        <v>22.05</v>
      </c>
      <c r="L4250">
        <v>1345.05</v>
      </c>
      <c r="M4250" t="s">
        <v>18</v>
      </c>
      <c r="N4250" t="s">
        <v>22</v>
      </c>
      <c r="O4250">
        <v>10</v>
      </c>
      <c r="P4250">
        <v>3</v>
      </c>
      <c r="Q4250" t="s">
        <v>2601</v>
      </c>
      <c r="R4250">
        <v>504</v>
      </c>
      <c r="S4250" s="3">
        <v>0</v>
      </c>
      <c r="T4250" s="6">
        <v>551.25</v>
      </c>
      <c r="U4250" t="s">
        <v>6339</v>
      </c>
      <c r="V4250">
        <v>2025</v>
      </c>
      <c r="W4250" t="s">
        <v>6333</v>
      </c>
      <c r="X4250" t="str">
        <f>_xlfn.XLOOKUP(Orders_C[[#This Row],[Product_ID]],Products_C[Product_ID],Products_C[Product_Name])</f>
        <v>Rice Bowl</v>
      </c>
      <c r="Y4250" t="str">
        <f>_xlfn.XLOOKUP(Orders_C[[#This Row],[Product_ID]],Products_C[Product_ID],Products_C[Category])</f>
        <v>Beverage</v>
      </c>
      <c r="Z4250" t="str">
        <f>_xlfn.XLOOKUP(Orders_C[[#This Row],[Store_ID]],Stores_c[Store_ID],Stores_c[City])</f>
        <v>Andrewview</v>
      </c>
      <c r="AA4250" t="str">
        <f>_xlfn.XLOOKUP(Orders_C[[#This Row],[Customer_ID]],Customers_c[Customer_ID],Customers_c[Customer_Name])</f>
        <v>Andrea Moran</v>
      </c>
      <c r="AB4250" s="6">
        <f>Orders_C[[#This Row],[Quantity]]*Orders_C[[#This Row],[Unit_Price]]*(1-Orders_C[[#This Row],[Discount %]])+Orders_C[[#This Row],[Tax]]</f>
        <v>1345.05</v>
      </c>
      <c r="AC4250" s="9">
        <f>(Orders_C[[#This Row],[Unit_Price]]*Orders_C[[#This Row],[Quantity]])-Orders_C[[#This Row],[Discount]]+Orders_C[[#This Row],[Tax]]</f>
        <v>1345.05</v>
      </c>
      <c r="AD4250" t="str">
        <f>IF(COUNTIF(Orders_C[[#All],[Customer_ID]],Orders_C[[#This Row],[Customer_ID]])&gt;1,"Repeat","New")</f>
        <v>Repeat</v>
      </c>
      <c r="AE4250" t="str" cm="1">
        <f t="array" ref="AE4250">_xlfn.XLOOKUP(Orders_C[[#This Row],[Store_ID]],Stores_c[[#All],[Store_ID]],Stores_c[[#All],[City]])</f>
        <v>Andrewview</v>
      </c>
      <c r="AF4250" t="str" cm="1">
        <f t="array" ref="AF4250">_xlfn.XLOOKUP(Orders_C[[#This Row],[Store_ID]],Stores_c[[#All],[Store_ID]],Stores_c[[#All],[Manager_Name]])</f>
        <v>Alice Sutton</v>
      </c>
      <c r="AG4250" t="str" cm="1">
        <f t="array" ref="AG4250">_xlfn.XLOOKUP(Orders_C[[#This Row],[Store_ID]],Stores_c[[#All],[Store_ID]],Stores_c[[#All],[Store_Type]])</f>
        <v>Mall</v>
      </c>
    </row>
    <row r="4251" spans="1:33" x14ac:dyDescent="0.25">
      <c r="A4251">
        <v>9815</v>
      </c>
      <c r="B4251" s="1">
        <v>45914</v>
      </c>
      <c r="C4251" s="2">
        <v>0.25773148148148151</v>
      </c>
      <c r="D4251">
        <v>1562</v>
      </c>
      <c r="E4251">
        <v>214</v>
      </c>
      <c r="F4251">
        <v>407</v>
      </c>
      <c r="G4251">
        <v>332</v>
      </c>
      <c r="H4251">
        <v>3</v>
      </c>
      <c r="I4251">
        <v>441</v>
      </c>
      <c r="J4251">
        <v>0</v>
      </c>
      <c r="K4251">
        <v>22.05</v>
      </c>
      <c r="L4251">
        <v>1345.05</v>
      </c>
      <c r="M4251" t="s">
        <v>19</v>
      </c>
      <c r="N4251" t="s">
        <v>21</v>
      </c>
      <c r="O4251">
        <v>40</v>
      </c>
      <c r="P4251">
        <v>1</v>
      </c>
      <c r="Q4251" t="s">
        <v>3838</v>
      </c>
      <c r="R4251">
        <v>505</v>
      </c>
      <c r="S4251" s="3">
        <v>0</v>
      </c>
      <c r="T4251" s="6">
        <v>551.25</v>
      </c>
      <c r="U4251" t="s">
        <v>6335</v>
      </c>
      <c r="V4251">
        <v>2025</v>
      </c>
      <c r="W4251" t="s">
        <v>6329</v>
      </c>
      <c r="X4251" t="str">
        <f>_xlfn.XLOOKUP(Orders_C[[#This Row],[Product_ID]],Products_C[Product_ID],Products_C[Product_Name])</f>
        <v>Zinger Burger</v>
      </c>
      <c r="Y4251" t="str">
        <f>_xlfn.XLOOKUP(Orders_C[[#This Row],[Product_ID]],Products_C[Product_ID],Products_C[Category])</f>
        <v>Beverage</v>
      </c>
      <c r="Z4251" t="str">
        <f>_xlfn.XLOOKUP(Orders_C[[#This Row],[Store_ID]],Stores_c[Store_ID],Stores_c[City])</f>
        <v>New Robert</v>
      </c>
      <c r="AA4251" t="str">
        <f>_xlfn.XLOOKUP(Orders_C[[#This Row],[Customer_ID]],Customers_c[Customer_ID],Customers_c[Customer_Name])</f>
        <v>Amber Scott</v>
      </c>
      <c r="AB4251" s="6">
        <f>Orders_C[[#This Row],[Quantity]]*Orders_C[[#This Row],[Unit_Price]]*(1-Orders_C[[#This Row],[Discount %]])+Orders_C[[#This Row],[Tax]]</f>
        <v>1345.05</v>
      </c>
      <c r="AC4251" s="9">
        <f>(Orders_C[[#This Row],[Unit_Price]]*Orders_C[[#This Row],[Quantity]])-Orders_C[[#This Row],[Discount]]+Orders_C[[#This Row],[Tax]]</f>
        <v>1345.05</v>
      </c>
      <c r="AD4251" t="str">
        <f>IF(COUNTIF(Orders_C[[#All],[Customer_ID]],Orders_C[[#This Row],[Customer_ID]])&gt;1,"Repeat","New")</f>
        <v>Repeat</v>
      </c>
      <c r="AE4251" t="str" cm="1">
        <f t="array" ref="AE4251">_xlfn.XLOOKUP(Orders_C[[#This Row],[Store_ID]],Stores_c[[#All],[Store_ID]],Stores_c[[#All],[City]])</f>
        <v>New Robert</v>
      </c>
      <c r="AF4251" t="str" cm="1">
        <f t="array" ref="AF4251">_xlfn.XLOOKUP(Orders_C[[#This Row],[Store_ID]],Stores_c[[#All],[Store_ID]],Stores_c[[#All],[Manager_Name]])</f>
        <v>Krista Webb</v>
      </c>
      <c r="AG4251" t="str" cm="1">
        <f t="array" ref="AG4251">_xlfn.XLOOKUP(Orders_C[[#This Row],[Store_ID]],Stores_c[[#All],[Store_ID]],Stores_c[[#All],[Store_Type]])</f>
        <v>Drive-Thru</v>
      </c>
    </row>
    <row r="4252" spans="1:33" x14ac:dyDescent="0.25">
      <c r="A4252">
        <v>7046</v>
      </c>
      <c r="B4252" s="1">
        <v>45832</v>
      </c>
      <c r="C4252" s="2">
        <v>0.28903935185185187</v>
      </c>
      <c r="D4252">
        <v>1362</v>
      </c>
      <c r="E4252">
        <v>203</v>
      </c>
      <c r="F4252">
        <v>440</v>
      </c>
      <c r="G4252">
        <v>334</v>
      </c>
      <c r="H4252">
        <v>3</v>
      </c>
      <c r="I4252">
        <v>449</v>
      </c>
      <c r="J4252">
        <v>10</v>
      </c>
      <c r="K4252">
        <v>22.45</v>
      </c>
      <c r="L4252">
        <v>1359.45</v>
      </c>
      <c r="M4252" t="s">
        <v>18</v>
      </c>
      <c r="N4252" t="s">
        <v>21</v>
      </c>
      <c r="O4252">
        <v>36</v>
      </c>
      <c r="P4252">
        <v>4</v>
      </c>
      <c r="Q4252" t="s">
        <v>1069</v>
      </c>
      <c r="R4252">
        <v>509</v>
      </c>
      <c r="S4252" s="3">
        <v>0.1</v>
      </c>
      <c r="T4252" s="6">
        <v>551.25000000000011</v>
      </c>
      <c r="U4252" t="s">
        <v>6340</v>
      </c>
      <c r="V4252">
        <v>2025</v>
      </c>
      <c r="W4252" t="s">
        <v>6329</v>
      </c>
      <c r="X4252" t="str">
        <f>_xlfn.XLOOKUP(Orders_C[[#This Row],[Product_ID]],Products_C[Product_ID],Products_C[Product_Name])</f>
        <v>Krushers</v>
      </c>
      <c r="Y4252" t="str">
        <f>_xlfn.XLOOKUP(Orders_C[[#This Row],[Product_ID]],Products_C[Product_ID],Products_C[Category])</f>
        <v>Dessert</v>
      </c>
      <c r="Z4252" t="str">
        <f>_xlfn.XLOOKUP(Orders_C[[#This Row],[Store_ID]],Stores_c[Store_ID],Stores_c[City])</f>
        <v>Lake Williammouth</v>
      </c>
      <c r="AA4252" t="str">
        <f>_xlfn.XLOOKUP(Orders_C[[#This Row],[Customer_ID]],Customers_c[Customer_ID],Customers_c[Customer_Name])</f>
        <v>Micheal Moore</v>
      </c>
      <c r="AB4252" s="6">
        <f>Orders_C[[#This Row],[Quantity]]*Orders_C[[#This Row],[Unit_Price]]*(1-Orders_C[[#This Row],[Discount %]])+Orders_C[[#This Row],[Tax]]</f>
        <v>1234.75</v>
      </c>
      <c r="AC4252" s="9">
        <f>(Orders_C[[#This Row],[Unit_Price]]*Orders_C[[#This Row],[Quantity]])-Orders_C[[#This Row],[Discount]]+Orders_C[[#This Row],[Tax]]</f>
        <v>1359.45</v>
      </c>
      <c r="AD4252" t="str">
        <f>IF(COUNTIF(Orders_C[[#All],[Customer_ID]],Orders_C[[#This Row],[Customer_ID]])&gt;1,"Repeat","New")</f>
        <v>Repeat</v>
      </c>
      <c r="AE4252" t="str" cm="1">
        <f t="array" ref="AE4252">_xlfn.XLOOKUP(Orders_C[[#This Row],[Store_ID]],Stores_c[[#All],[Store_ID]],Stores_c[[#All],[City]])</f>
        <v>Lake Williammouth</v>
      </c>
      <c r="AF4252" t="str" cm="1">
        <f t="array" ref="AF4252">_xlfn.XLOOKUP(Orders_C[[#This Row],[Store_ID]],Stores_c[[#All],[Store_ID]],Stores_c[[#All],[Manager_Name]])</f>
        <v>Stephanie Dominguez</v>
      </c>
      <c r="AG4252" t="str" cm="1">
        <f t="array" ref="AG4252">_xlfn.XLOOKUP(Orders_C[[#This Row],[Store_ID]],Stores_c[[#All],[Store_ID]],Stores_c[[#All],[Store_Type]])</f>
        <v>Drive-Thru</v>
      </c>
    </row>
    <row r="4253" spans="1:33" x14ac:dyDescent="0.25">
      <c r="A4253">
        <v>8436</v>
      </c>
      <c r="B4253" s="1">
        <v>45924</v>
      </c>
      <c r="C4253" s="2">
        <v>0.13387731481481482</v>
      </c>
      <c r="D4253">
        <v>1640</v>
      </c>
      <c r="E4253">
        <v>221</v>
      </c>
      <c r="F4253">
        <v>475</v>
      </c>
      <c r="G4253">
        <v>311</v>
      </c>
      <c r="H4253">
        <v>3</v>
      </c>
      <c r="I4253">
        <v>449</v>
      </c>
      <c r="J4253">
        <v>10</v>
      </c>
      <c r="K4253">
        <v>22.45</v>
      </c>
      <c r="L4253">
        <v>1359.45</v>
      </c>
      <c r="M4253" t="s">
        <v>19</v>
      </c>
      <c r="N4253" t="s">
        <v>22</v>
      </c>
      <c r="O4253">
        <v>52</v>
      </c>
      <c r="P4253">
        <v>5</v>
      </c>
      <c r="Q4253" t="s">
        <v>2459</v>
      </c>
      <c r="R4253">
        <v>508</v>
      </c>
      <c r="S4253" s="3">
        <v>0.1</v>
      </c>
      <c r="T4253" s="6">
        <v>551.25000000000011</v>
      </c>
      <c r="U4253" t="s">
        <v>6335</v>
      </c>
      <c r="V4253">
        <v>2025</v>
      </c>
      <c r="W4253" t="s">
        <v>6331</v>
      </c>
      <c r="X4253" t="str">
        <f>_xlfn.XLOOKUP(Orders_C[[#This Row],[Product_ID]],Products_C[Product_ID],Products_C[Product_Name])</f>
        <v>Pepsi</v>
      </c>
      <c r="Y4253" t="str">
        <f>_xlfn.XLOOKUP(Orders_C[[#This Row],[Product_ID]],Products_C[Product_ID],Products_C[Category])</f>
        <v>Dessert</v>
      </c>
      <c r="Z4253" t="str">
        <f>_xlfn.XLOOKUP(Orders_C[[#This Row],[Store_ID]],Stores_c[Store_ID],Stores_c[City])</f>
        <v>Port Barbarabury</v>
      </c>
      <c r="AA4253" t="str">
        <f>_xlfn.XLOOKUP(Orders_C[[#This Row],[Customer_ID]],Customers_c[Customer_ID],Customers_c[Customer_Name])</f>
        <v>Joseph Hayden</v>
      </c>
      <c r="AB4253" s="6">
        <f>Orders_C[[#This Row],[Quantity]]*Orders_C[[#This Row],[Unit_Price]]*(1-Orders_C[[#This Row],[Discount %]])+Orders_C[[#This Row],[Tax]]</f>
        <v>1234.75</v>
      </c>
      <c r="AC4253" s="9">
        <f>(Orders_C[[#This Row],[Unit_Price]]*Orders_C[[#This Row],[Quantity]])-Orders_C[[#This Row],[Discount]]+Orders_C[[#This Row],[Tax]]</f>
        <v>1359.45</v>
      </c>
      <c r="AD4253" t="str">
        <f>IF(COUNTIF(Orders_C[[#All],[Customer_ID]],Orders_C[[#This Row],[Customer_ID]])&gt;1,"Repeat","New")</f>
        <v>Repeat</v>
      </c>
      <c r="AE4253" t="str" cm="1">
        <f t="array" ref="AE4253">_xlfn.XLOOKUP(Orders_C[[#This Row],[Store_ID]],Stores_c[[#All],[Store_ID]],Stores_c[[#All],[City]])</f>
        <v>Port Barbarabury</v>
      </c>
      <c r="AF4253" t="str" cm="1">
        <f t="array" ref="AF4253">_xlfn.XLOOKUP(Orders_C[[#This Row],[Store_ID]],Stores_c[[#All],[Store_ID]],Stores_c[[#All],[Manager_Name]])</f>
        <v>Edward Nguyen</v>
      </c>
      <c r="AG4253" t="str" cm="1">
        <f t="array" ref="AG4253">_xlfn.XLOOKUP(Orders_C[[#This Row],[Store_ID]],Stores_c[[#All],[Store_ID]],Stores_c[[#All],[Store_Type]])</f>
        <v>Street</v>
      </c>
    </row>
    <row r="4254" spans="1:33" x14ac:dyDescent="0.25">
      <c r="A4254">
        <v>10387</v>
      </c>
      <c r="B4254" s="1">
        <v>45841</v>
      </c>
      <c r="C4254" s="2">
        <v>0.77312499999999995</v>
      </c>
      <c r="D4254">
        <v>1159</v>
      </c>
      <c r="E4254">
        <v>211</v>
      </c>
      <c r="F4254">
        <v>424</v>
      </c>
      <c r="G4254">
        <v>311</v>
      </c>
      <c r="H4254">
        <v>3</v>
      </c>
      <c r="I4254">
        <v>453</v>
      </c>
      <c r="J4254">
        <v>15</v>
      </c>
      <c r="K4254">
        <v>22.65</v>
      </c>
      <c r="L4254">
        <v>1366.65</v>
      </c>
      <c r="M4254" t="s">
        <v>18</v>
      </c>
      <c r="N4254" t="s">
        <v>21</v>
      </c>
      <c r="O4254">
        <v>46</v>
      </c>
      <c r="P4254">
        <v>3</v>
      </c>
      <c r="Q4254" t="s">
        <v>4410</v>
      </c>
      <c r="R4254">
        <v>502</v>
      </c>
      <c r="S4254" s="3">
        <v>0.15</v>
      </c>
      <c r="T4254" s="6">
        <v>551.25000000000011</v>
      </c>
      <c r="U4254" t="s">
        <v>6341</v>
      </c>
      <c r="V4254">
        <v>2025</v>
      </c>
      <c r="W4254" t="s">
        <v>6331</v>
      </c>
      <c r="X4254" t="str">
        <f>_xlfn.XLOOKUP(Orders_C[[#This Row],[Product_ID]],Products_C[Product_ID],Products_C[Product_Name])</f>
        <v>Pepsi</v>
      </c>
      <c r="Y4254" t="str">
        <f>_xlfn.XLOOKUP(Orders_C[[#This Row],[Product_ID]],Products_C[Product_ID],Products_C[Category])</f>
        <v>Dessert</v>
      </c>
      <c r="Z4254" t="str">
        <f>_xlfn.XLOOKUP(Orders_C[[#This Row],[Store_ID]],Stores_c[Store_ID],Stores_c[City])</f>
        <v>North Robertstad</v>
      </c>
      <c r="AA4254" t="str">
        <f>_xlfn.XLOOKUP(Orders_C[[#This Row],[Customer_ID]],Customers_c[Customer_ID],Customers_c[Customer_Name])</f>
        <v>Alec Chavez</v>
      </c>
      <c r="AB4254" s="6">
        <f>Orders_C[[#This Row],[Quantity]]*Orders_C[[#This Row],[Unit_Price]]*(1-Orders_C[[#This Row],[Discount %]])+Orders_C[[#This Row],[Tax]]</f>
        <v>1177.8</v>
      </c>
      <c r="AC4254" s="9">
        <f>(Orders_C[[#This Row],[Unit_Price]]*Orders_C[[#This Row],[Quantity]])-Orders_C[[#This Row],[Discount]]+Orders_C[[#This Row],[Tax]]</f>
        <v>1366.65</v>
      </c>
      <c r="AD4254" t="str">
        <f>IF(COUNTIF(Orders_C[[#All],[Customer_ID]],Orders_C[[#This Row],[Customer_ID]])&gt;1,"Repeat","New")</f>
        <v>Repeat</v>
      </c>
      <c r="AE4254" t="str" cm="1">
        <f t="array" ref="AE4254">_xlfn.XLOOKUP(Orders_C[[#This Row],[Store_ID]],Stores_c[[#All],[Store_ID]],Stores_c[[#All],[City]])</f>
        <v>North Robertstad</v>
      </c>
      <c r="AF4254" t="str" cm="1">
        <f t="array" ref="AF4254">_xlfn.XLOOKUP(Orders_C[[#This Row],[Store_ID]],Stores_c[[#All],[Store_ID]],Stores_c[[#All],[Manager_Name]])</f>
        <v>Mary Lewis</v>
      </c>
      <c r="AG4254" t="str" cm="1">
        <f t="array" ref="AG4254">_xlfn.XLOOKUP(Orders_C[[#This Row],[Store_ID]],Stores_c[[#All],[Store_ID]],Stores_c[[#All],[Store_Type]])</f>
        <v>Street</v>
      </c>
    </row>
    <row r="4255" spans="1:33" x14ac:dyDescent="0.25">
      <c r="A4255">
        <v>7009</v>
      </c>
      <c r="B4255" s="1">
        <v>45808</v>
      </c>
      <c r="C4255" s="2">
        <v>0.70560185185185187</v>
      </c>
      <c r="D4255">
        <v>1991</v>
      </c>
      <c r="E4255">
        <v>220</v>
      </c>
      <c r="F4255">
        <v>413</v>
      </c>
      <c r="G4255">
        <v>333</v>
      </c>
      <c r="H4255">
        <v>3</v>
      </c>
      <c r="I4255">
        <v>442</v>
      </c>
      <c r="J4255">
        <v>0</v>
      </c>
      <c r="K4255">
        <v>22.1</v>
      </c>
      <c r="L4255">
        <v>1348.1</v>
      </c>
      <c r="M4255" t="s">
        <v>20</v>
      </c>
      <c r="N4255" t="s">
        <v>21</v>
      </c>
      <c r="O4255">
        <v>44</v>
      </c>
      <c r="P4255">
        <v>4</v>
      </c>
      <c r="Q4255" t="s">
        <v>1032</v>
      </c>
      <c r="R4255">
        <v>506</v>
      </c>
      <c r="S4255" s="3">
        <v>0</v>
      </c>
      <c r="T4255" s="6">
        <v>552.49999999999989</v>
      </c>
      <c r="U4255" t="s">
        <v>6339</v>
      </c>
      <c r="V4255">
        <v>2025</v>
      </c>
      <c r="W4255" t="s">
        <v>6331</v>
      </c>
      <c r="X4255" t="str">
        <f>_xlfn.XLOOKUP(Orders_C[[#This Row],[Product_ID]],Products_C[Product_ID],Products_C[Product_Name])</f>
        <v>Chicken Wings</v>
      </c>
      <c r="Y4255" t="str">
        <f>_xlfn.XLOOKUP(Orders_C[[#This Row],[Product_ID]],Products_C[Product_ID],Products_C[Category])</f>
        <v>Burger</v>
      </c>
      <c r="Z4255" t="str">
        <f>_xlfn.XLOOKUP(Orders_C[[#This Row],[Store_ID]],Stores_c[Store_ID],Stores_c[City])</f>
        <v>Williamborough</v>
      </c>
      <c r="AA4255" t="str">
        <f>_xlfn.XLOOKUP(Orders_C[[#This Row],[Customer_ID]],Customers_c[Customer_ID],Customers_c[Customer_Name])</f>
        <v>Mary Hernandez</v>
      </c>
      <c r="AB4255" s="6">
        <f>Orders_C[[#This Row],[Quantity]]*Orders_C[[#This Row],[Unit_Price]]*(1-Orders_C[[#This Row],[Discount %]])+Orders_C[[#This Row],[Tax]]</f>
        <v>1348.1</v>
      </c>
      <c r="AC4255" s="9">
        <f>(Orders_C[[#This Row],[Unit_Price]]*Orders_C[[#This Row],[Quantity]])-Orders_C[[#This Row],[Discount]]+Orders_C[[#This Row],[Tax]]</f>
        <v>1348.1</v>
      </c>
      <c r="AD4255" t="str">
        <f>IF(COUNTIF(Orders_C[[#All],[Customer_ID]],Orders_C[[#This Row],[Customer_ID]])&gt;1,"Repeat","New")</f>
        <v>Repeat</v>
      </c>
      <c r="AE4255" t="str" cm="1">
        <f t="array" ref="AE4255">_xlfn.XLOOKUP(Orders_C[[#This Row],[Store_ID]],Stores_c[[#All],[Store_ID]],Stores_c[[#All],[City]])</f>
        <v>Williamborough</v>
      </c>
      <c r="AF4255" t="str" cm="1">
        <f t="array" ref="AF4255">_xlfn.XLOOKUP(Orders_C[[#This Row],[Store_ID]],Stores_c[[#All],[Store_ID]],Stores_c[[#All],[Manager_Name]])</f>
        <v>Michael Mcbride</v>
      </c>
      <c r="AG4255" t="str" cm="1">
        <f t="array" ref="AG4255">_xlfn.XLOOKUP(Orders_C[[#This Row],[Store_ID]],Stores_c[[#All],[Store_ID]],Stores_c[[#All],[Store_Type]])</f>
        <v>Mall</v>
      </c>
    </row>
    <row r="4256" spans="1:33" x14ac:dyDescent="0.25">
      <c r="A4256">
        <v>8101</v>
      </c>
      <c r="B4256" s="1">
        <v>45836</v>
      </c>
      <c r="C4256" s="2">
        <v>0.86866898148148153</v>
      </c>
      <c r="D4256">
        <v>1440</v>
      </c>
      <c r="E4256">
        <v>218</v>
      </c>
      <c r="F4256">
        <v>451</v>
      </c>
      <c r="G4256">
        <v>322</v>
      </c>
      <c r="H4256">
        <v>3</v>
      </c>
      <c r="I4256">
        <v>442</v>
      </c>
      <c r="J4256">
        <v>0</v>
      </c>
      <c r="K4256">
        <v>22.1</v>
      </c>
      <c r="L4256">
        <v>1348.1</v>
      </c>
      <c r="M4256" t="s">
        <v>18</v>
      </c>
      <c r="N4256" t="s">
        <v>23</v>
      </c>
      <c r="O4256">
        <v>58</v>
      </c>
      <c r="P4256">
        <v>4</v>
      </c>
      <c r="Q4256" t="s">
        <v>2124</v>
      </c>
      <c r="R4256">
        <v>503</v>
      </c>
      <c r="S4256" s="3">
        <v>0</v>
      </c>
      <c r="T4256" s="6">
        <v>552.49999999999989</v>
      </c>
      <c r="U4256" t="s">
        <v>6340</v>
      </c>
      <c r="V4256">
        <v>2025</v>
      </c>
      <c r="W4256" t="s">
        <v>6331</v>
      </c>
      <c r="X4256" t="str">
        <f>_xlfn.XLOOKUP(Orders_C[[#This Row],[Product_ID]],Products_C[Product_ID],Products_C[Product_Name])</f>
        <v>Veg Burger</v>
      </c>
      <c r="Y4256" t="str">
        <f>_xlfn.XLOOKUP(Orders_C[[#This Row],[Product_ID]],Products_C[Product_ID],Products_C[Category])</f>
        <v>Burger</v>
      </c>
      <c r="Z4256" t="str">
        <f>_xlfn.XLOOKUP(Orders_C[[#This Row],[Store_ID]],Stores_c[Store_ID],Stores_c[City])</f>
        <v>East Johnport</v>
      </c>
      <c r="AA4256" t="str">
        <f>_xlfn.XLOOKUP(Orders_C[[#This Row],[Customer_ID]],Customers_c[Customer_ID],Customers_c[Customer_Name])</f>
        <v>Kristin Soto</v>
      </c>
      <c r="AB4256" s="6">
        <f>Orders_C[[#This Row],[Quantity]]*Orders_C[[#This Row],[Unit_Price]]*(1-Orders_C[[#This Row],[Discount %]])+Orders_C[[#This Row],[Tax]]</f>
        <v>1348.1</v>
      </c>
      <c r="AC4256" s="9">
        <f>(Orders_C[[#This Row],[Unit_Price]]*Orders_C[[#This Row],[Quantity]])-Orders_C[[#This Row],[Discount]]+Orders_C[[#This Row],[Tax]]</f>
        <v>1348.1</v>
      </c>
      <c r="AD4256" t="str">
        <f>IF(COUNTIF(Orders_C[[#All],[Customer_ID]],Orders_C[[#This Row],[Customer_ID]])&gt;1,"Repeat","New")</f>
        <v>Repeat</v>
      </c>
      <c r="AE4256" t="str" cm="1">
        <f t="array" ref="AE4256">_xlfn.XLOOKUP(Orders_C[[#This Row],[Store_ID]],Stores_c[[#All],[Store_ID]],Stores_c[[#All],[City]])</f>
        <v>East Johnport</v>
      </c>
      <c r="AF4256" t="str" cm="1">
        <f t="array" ref="AF4256">_xlfn.XLOOKUP(Orders_C[[#This Row],[Store_ID]],Stores_c[[#All],[Store_ID]],Stores_c[[#All],[Manager_Name]])</f>
        <v>Mr. Matthew Murillo III</v>
      </c>
      <c r="AG4256" t="str" cm="1">
        <f t="array" ref="AG4256">_xlfn.XLOOKUP(Orders_C[[#This Row],[Store_ID]],Stores_c[[#All],[Store_ID]],Stores_c[[#All],[Store_Type]])</f>
        <v>Street</v>
      </c>
    </row>
    <row r="4257" spans="1:33" x14ac:dyDescent="0.25">
      <c r="A4257">
        <v>6273</v>
      </c>
      <c r="B4257" s="1">
        <v>45789</v>
      </c>
      <c r="C4257" s="2">
        <v>0.6372916666666667</v>
      </c>
      <c r="D4257">
        <v>1526</v>
      </c>
      <c r="E4257">
        <v>204</v>
      </c>
      <c r="F4257">
        <v>405</v>
      </c>
      <c r="G4257">
        <v>319</v>
      </c>
      <c r="H4257">
        <v>4</v>
      </c>
      <c r="I4257">
        <v>338</v>
      </c>
      <c r="J4257">
        <v>5</v>
      </c>
      <c r="K4257">
        <v>16.899999999999999</v>
      </c>
      <c r="L4257">
        <v>1363.9</v>
      </c>
      <c r="M4257" t="s">
        <v>19</v>
      </c>
      <c r="N4257" t="s">
        <v>23</v>
      </c>
      <c r="O4257">
        <v>58</v>
      </c>
      <c r="P4257">
        <v>1</v>
      </c>
      <c r="Q4257" t="s">
        <v>296</v>
      </c>
      <c r="R4257">
        <v>510</v>
      </c>
      <c r="S4257" s="3">
        <v>0.05</v>
      </c>
      <c r="T4257" s="6">
        <v>552.70000000000016</v>
      </c>
      <c r="U4257" t="s">
        <v>6339</v>
      </c>
      <c r="V4257">
        <v>2025</v>
      </c>
      <c r="W4257" t="s">
        <v>6331</v>
      </c>
      <c r="X4257" t="str">
        <f>_xlfn.XLOOKUP(Orders_C[[#This Row],[Product_ID]],Products_C[Product_ID],Products_C[Product_Name])</f>
        <v>Chocolate Lava Cake</v>
      </c>
      <c r="Y4257" t="str">
        <f>_xlfn.XLOOKUP(Orders_C[[#This Row],[Product_ID]],Products_C[Product_ID],Products_C[Category])</f>
        <v>Beverage</v>
      </c>
      <c r="Z4257" t="str">
        <f>_xlfn.XLOOKUP(Orders_C[[#This Row],[Store_ID]],Stores_c[Store_ID],Stores_c[City])</f>
        <v>New Robertfurt</v>
      </c>
      <c r="AA4257" t="str">
        <f>_xlfn.XLOOKUP(Orders_C[[#This Row],[Customer_ID]],Customers_c[Customer_ID],Customers_c[Customer_Name])</f>
        <v>Jonathan Allen</v>
      </c>
      <c r="AB4257" s="6">
        <f>Orders_C[[#This Row],[Quantity]]*Orders_C[[#This Row],[Unit_Price]]*(1-Orders_C[[#This Row],[Discount %]])+Orders_C[[#This Row],[Tax]]</f>
        <v>1301.3</v>
      </c>
      <c r="AC4257" s="9">
        <f>(Orders_C[[#This Row],[Unit_Price]]*Orders_C[[#This Row],[Quantity]])-Orders_C[[#This Row],[Discount]]+Orders_C[[#This Row],[Tax]]</f>
        <v>1363.9</v>
      </c>
      <c r="AD4257" t="str">
        <f>IF(COUNTIF(Orders_C[[#All],[Customer_ID]],Orders_C[[#This Row],[Customer_ID]])&gt;1,"Repeat","New")</f>
        <v>Repeat</v>
      </c>
      <c r="AE4257" t="str" cm="1">
        <f t="array" ref="AE4257">_xlfn.XLOOKUP(Orders_C[[#This Row],[Store_ID]],Stores_c[[#All],[Store_ID]],Stores_c[[#All],[City]])</f>
        <v>New Robertfurt</v>
      </c>
      <c r="AF4257" t="str" cm="1">
        <f t="array" ref="AF4257">_xlfn.XLOOKUP(Orders_C[[#This Row],[Store_ID]],Stores_c[[#All],[Store_ID]],Stores_c[[#All],[Manager_Name]])</f>
        <v>Tiffany Gomez</v>
      </c>
      <c r="AG4257" t="str" cm="1">
        <f t="array" ref="AG4257">_xlfn.XLOOKUP(Orders_C[[#This Row],[Store_ID]],Stores_c[[#All],[Store_ID]],Stores_c[[#All],[Store_Type]])</f>
        <v>Street</v>
      </c>
    </row>
    <row r="4258" spans="1:33" x14ac:dyDescent="0.25">
      <c r="A4258">
        <v>10444</v>
      </c>
      <c r="B4258" s="1">
        <v>46006</v>
      </c>
      <c r="C4258" s="2">
        <v>0.61776620370370372</v>
      </c>
      <c r="D4258">
        <v>1899</v>
      </c>
      <c r="E4258">
        <v>225</v>
      </c>
      <c r="F4258">
        <v>420</v>
      </c>
      <c r="G4258">
        <v>315</v>
      </c>
      <c r="H4258">
        <v>4</v>
      </c>
      <c r="I4258">
        <v>338</v>
      </c>
      <c r="J4258">
        <v>5</v>
      </c>
      <c r="K4258">
        <v>16.899999999999999</v>
      </c>
      <c r="L4258">
        <v>1363.9</v>
      </c>
      <c r="M4258" t="s">
        <v>20</v>
      </c>
      <c r="N4258" t="s">
        <v>22</v>
      </c>
      <c r="O4258">
        <v>38</v>
      </c>
      <c r="P4258">
        <v>5</v>
      </c>
      <c r="Q4258" t="s">
        <v>4467</v>
      </c>
      <c r="R4258">
        <v>510</v>
      </c>
      <c r="S4258" s="3">
        <v>0.05</v>
      </c>
      <c r="T4258" s="6">
        <v>552.70000000000016</v>
      </c>
      <c r="U4258" t="s">
        <v>6328</v>
      </c>
      <c r="V4258">
        <v>2025</v>
      </c>
      <c r="W4258" t="s">
        <v>6329</v>
      </c>
      <c r="X4258" t="str">
        <f>_xlfn.XLOOKUP(Orders_C[[#This Row],[Product_ID]],Products_C[Product_ID],Products_C[Product_Name])</f>
        <v>Popcorn Chicken</v>
      </c>
      <c r="Y4258" t="str">
        <f>_xlfn.XLOOKUP(Orders_C[[#This Row],[Product_ID]],Products_C[Product_ID],Products_C[Category])</f>
        <v>Beverage</v>
      </c>
      <c r="Z4258" t="str">
        <f>_xlfn.XLOOKUP(Orders_C[[#This Row],[Store_ID]],Stores_c[Store_ID],Stores_c[City])</f>
        <v>South Peter</v>
      </c>
      <c r="AA4258" t="str">
        <f>_xlfn.XLOOKUP(Orders_C[[#This Row],[Customer_ID]],Customers_c[Customer_ID],Customers_c[Customer_Name])</f>
        <v>Dustin Douglas</v>
      </c>
      <c r="AB4258" s="6">
        <f>Orders_C[[#This Row],[Quantity]]*Orders_C[[#This Row],[Unit_Price]]*(1-Orders_C[[#This Row],[Discount %]])+Orders_C[[#This Row],[Tax]]</f>
        <v>1301.3</v>
      </c>
      <c r="AC4258" s="9">
        <f>(Orders_C[[#This Row],[Unit_Price]]*Orders_C[[#This Row],[Quantity]])-Orders_C[[#This Row],[Discount]]+Orders_C[[#This Row],[Tax]]</f>
        <v>1363.9</v>
      </c>
      <c r="AD4258" t="str">
        <f>IF(COUNTIF(Orders_C[[#All],[Customer_ID]],Orders_C[[#This Row],[Customer_ID]])&gt;1,"Repeat","New")</f>
        <v>Repeat</v>
      </c>
      <c r="AE4258" t="str" cm="1">
        <f t="array" ref="AE4258">_xlfn.XLOOKUP(Orders_C[[#This Row],[Store_ID]],Stores_c[[#All],[Store_ID]],Stores_c[[#All],[City]])</f>
        <v>South Peter</v>
      </c>
      <c r="AF4258" t="str" cm="1">
        <f t="array" ref="AF4258">_xlfn.XLOOKUP(Orders_C[[#This Row],[Store_ID]],Stores_c[[#All],[Store_ID]],Stores_c[[#All],[Manager_Name]])</f>
        <v>Gregory Lambert</v>
      </c>
      <c r="AG4258" t="str" cm="1">
        <f t="array" ref="AG4258">_xlfn.XLOOKUP(Orders_C[[#This Row],[Store_ID]],Stores_c[[#All],[Store_ID]],Stores_c[[#All],[Store_Type]])</f>
        <v>Street</v>
      </c>
    </row>
    <row r="4259" spans="1:33" x14ac:dyDescent="0.25">
      <c r="A4259">
        <v>6470</v>
      </c>
      <c r="B4259" s="1">
        <v>46062</v>
      </c>
      <c r="C4259" s="2">
        <v>0.38699074074074075</v>
      </c>
      <c r="D4259">
        <v>1940</v>
      </c>
      <c r="E4259">
        <v>207</v>
      </c>
      <c r="F4259">
        <v>515</v>
      </c>
      <c r="G4259">
        <v>306</v>
      </c>
      <c r="H4259">
        <v>4</v>
      </c>
      <c r="I4259">
        <v>335</v>
      </c>
      <c r="J4259">
        <v>0</v>
      </c>
      <c r="K4259">
        <v>16.75</v>
      </c>
      <c r="L4259">
        <v>1356.75</v>
      </c>
      <c r="M4259" t="s">
        <v>19</v>
      </c>
      <c r="N4259" t="s">
        <v>23</v>
      </c>
      <c r="O4259">
        <v>45</v>
      </c>
      <c r="P4259">
        <v>2</v>
      </c>
      <c r="Q4259" t="s">
        <v>493</v>
      </c>
      <c r="R4259">
        <v>503</v>
      </c>
      <c r="S4259" s="3">
        <v>0</v>
      </c>
      <c r="T4259" s="6">
        <v>552.75</v>
      </c>
      <c r="U4259" t="s">
        <v>6338</v>
      </c>
      <c r="V4259">
        <v>2026</v>
      </c>
      <c r="W4259" t="s">
        <v>6331</v>
      </c>
      <c r="X4259" t="str">
        <f>_xlfn.XLOOKUP(Orders_C[[#This Row],[Product_ID]],Products_C[Product_ID],Products_C[Product_Name])</f>
        <v>Veg Burger</v>
      </c>
      <c r="Y4259" t="str">
        <f>_xlfn.XLOOKUP(Orders_C[[#This Row],[Product_ID]],Products_C[Product_ID],Products_C[Category])</f>
        <v>Burger</v>
      </c>
      <c r="Z4259" t="str">
        <f>_xlfn.XLOOKUP(Orders_C[[#This Row],[Store_ID]],Stores_c[Store_ID],Stores_c[City])</f>
        <v>Christineton</v>
      </c>
      <c r="AA4259" t="str">
        <f>_xlfn.XLOOKUP(Orders_C[[#This Row],[Customer_ID]],Customers_c[Customer_ID],Customers_c[Customer_Name])</f>
        <v>Ronald Anderson</v>
      </c>
      <c r="AB4259" s="6">
        <f>Orders_C[[#This Row],[Quantity]]*Orders_C[[#This Row],[Unit_Price]]*(1-Orders_C[[#This Row],[Discount %]])+Orders_C[[#This Row],[Tax]]</f>
        <v>1356.75</v>
      </c>
      <c r="AC4259" s="9">
        <f>(Orders_C[[#This Row],[Unit_Price]]*Orders_C[[#This Row],[Quantity]])-Orders_C[[#This Row],[Discount]]+Orders_C[[#This Row],[Tax]]</f>
        <v>1356.75</v>
      </c>
      <c r="AD4259" t="str">
        <f>IF(COUNTIF(Orders_C[[#All],[Customer_ID]],Orders_C[[#This Row],[Customer_ID]])&gt;1,"Repeat","New")</f>
        <v>Repeat</v>
      </c>
      <c r="AE4259" t="str" cm="1">
        <f t="array" ref="AE4259">_xlfn.XLOOKUP(Orders_C[[#This Row],[Store_ID]],Stores_c[[#All],[Store_ID]],Stores_c[[#All],[City]])</f>
        <v>Christineton</v>
      </c>
      <c r="AF4259" t="str" cm="1">
        <f t="array" ref="AF4259">_xlfn.XLOOKUP(Orders_C[[#This Row],[Store_ID]],Stores_c[[#All],[Store_ID]],Stores_c[[#All],[Manager_Name]])</f>
        <v>Dr. William Hubbard MD</v>
      </c>
      <c r="AG4259" t="str" cm="1">
        <f t="array" ref="AG4259">_xlfn.XLOOKUP(Orders_C[[#This Row],[Store_ID]],Stores_c[[#All],[Store_ID]],Stores_c[[#All],[Store_Type]])</f>
        <v>Street</v>
      </c>
    </row>
    <row r="4260" spans="1:33" x14ac:dyDescent="0.25">
      <c r="A4260">
        <v>6073</v>
      </c>
      <c r="B4260" s="1">
        <v>45802</v>
      </c>
      <c r="C4260" s="2">
        <v>0.94841435185185186</v>
      </c>
      <c r="D4260">
        <v>1277</v>
      </c>
      <c r="E4260">
        <v>218</v>
      </c>
      <c r="F4260">
        <v>402</v>
      </c>
      <c r="G4260">
        <v>302</v>
      </c>
      <c r="H4260">
        <v>3</v>
      </c>
      <c r="I4260">
        <v>455</v>
      </c>
      <c r="J4260">
        <v>15</v>
      </c>
      <c r="K4260">
        <v>22.75</v>
      </c>
      <c r="L4260">
        <v>1372.75</v>
      </c>
      <c r="M4260" t="s">
        <v>18</v>
      </c>
      <c r="N4260" t="s">
        <v>23</v>
      </c>
      <c r="O4260">
        <v>42</v>
      </c>
      <c r="P4260">
        <v>3</v>
      </c>
      <c r="Q4260" t="s">
        <v>96</v>
      </c>
      <c r="R4260">
        <v>508</v>
      </c>
      <c r="S4260" s="3">
        <v>0.15</v>
      </c>
      <c r="T4260" s="6">
        <v>553.75</v>
      </c>
      <c r="U4260" t="s">
        <v>6339</v>
      </c>
      <c r="V4260">
        <v>2025</v>
      </c>
      <c r="W4260" t="s">
        <v>6331</v>
      </c>
      <c r="X4260" t="str">
        <f>_xlfn.XLOOKUP(Orders_C[[#This Row],[Product_ID]],Products_C[Product_ID],Products_C[Product_Name])</f>
        <v>Chicken Wings</v>
      </c>
      <c r="Y4260" t="str">
        <f>_xlfn.XLOOKUP(Orders_C[[#This Row],[Product_ID]],Products_C[Product_ID],Products_C[Category])</f>
        <v>Chicken</v>
      </c>
      <c r="Z4260" t="str">
        <f>_xlfn.XLOOKUP(Orders_C[[#This Row],[Store_ID]],Stores_c[Store_ID],Stores_c[City])</f>
        <v>East Johnport</v>
      </c>
      <c r="AA4260" t="str">
        <f>_xlfn.XLOOKUP(Orders_C[[#This Row],[Customer_ID]],Customers_c[Customer_ID],Customers_c[Customer_Name])</f>
        <v>Brett Morgan II</v>
      </c>
      <c r="AB4260" s="6">
        <f>Orders_C[[#This Row],[Quantity]]*Orders_C[[#This Row],[Unit_Price]]*(1-Orders_C[[#This Row],[Discount %]])+Orders_C[[#This Row],[Tax]]</f>
        <v>1183</v>
      </c>
      <c r="AC4260" s="9">
        <f>(Orders_C[[#This Row],[Unit_Price]]*Orders_C[[#This Row],[Quantity]])-Orders_C[[#This Row],[Discount]]+Orders_C[[#This Row],[Tax]]</f>
        <v>1372.75</v>
      </c>
      <c r="AD4260" t="str">
        <f>IF(COUNTIF(Orders_C[[#All],[Customer_ID]],Orders_C[[#This Row],[Customer_ID]])&gt;1,"Repeat","New")</f>
        <v>Repeat</v>
      </c>
      <c r="AE4260" t="str" cm="1">
        <f t="array" ref="AE4260">_xlfn.XLOOKUP(Orders_C[[#This Row],[Store_ID]],Stores_c[[#All],[Store_ID]],Stores_c[[#All],[City]])</f>
        <v>East Johnport</v>
      </c>
      <c r="AF4260" t="str" cm="1">
        <f t="array" ref="AF4260">_xlfn.XLOOKUP(Orders_C[[#This Row],[Store_ID]],Stores_c[[#All],[Store_ID]],Stores_c[[#All],[Manager_Name]])</f>
        <v>Mr. Matthew Murillo III</v>
      </c>
      <c r="AG4260" t="str" cm="1">
        <f t="array" ref="AG4260">_xlfn.XLOOKUP(Orders_C[[#This Row],[Store_ID]],Stores_c[[#All],[Store_ID]],Stores_c[[#All],[Store_Type]])</f>
        <v>Street</v>
      </c>
    </row>
    <row r="4261" spans="1:33" x14ac:dyDescent="0.25">
      <c r="A4261">
        <v>8011</v>
      </c>
      <c r="B4261" s="1">
        <v>45809</v>
      </c>
      <c r="C4261" s="2">
        <v>0.59181712962962962</v>
      </c>
      <c r="D4261">
        <v>1496</v>
      </c>
      <c r="E4261">
        <v>220</v>
      </c>
      <c r="F4261">
        <v>501</v>
      </c>
      <c r="G4261">
        <v>307</v>
      </c>
      <c r="H4261">
        <v>3</v>
      </c>
      <c r="I4261">
        <v>455</v>
      </c>
      <c r="J4261">
        <v>15</v>
      </c>
      <c r="K4261">
        <v>22.75</v>
      </c>
      <c r="L4261">
        <v>1372.75</v>
      </c>
      <c r="M4261" t="s">
        <v>19</v>
      </c>
      <c r="N4261" t="s">
        <v>22</v>
      </c>
      <c r="O4261">
        <v>54</v>
      </c>
      <c r="P4261">
        <v>1</v>
      </c>
      <c r="Q4261" t="s">
        <v>2034</v>
      </c>
      <c r="R4261">
        <v>501</v>
      </c>
      <c r="S4261" s="3">
        <v>0.15</v>
      </c>
      <c r="T4261" s="6">
        <v>553.75</v>
      </c>
      <c r="U4261" t="s">
        <v>6340</v>
      </c>
      <c r="V4261">
        <v>2025</v>
      </c>
      <c r="W4261" t="s">
        <v>6331</v>
      </c>
      <c r="X4261" t="str">
        <f>_xlfn.XLOOKUP(Orders_C[[#This Row],[Product_ID]],Products_C[Product_ID],Products_C[Product_Name])</f>
        <v>Chicken Wings</v>
      </c>
      <c r="Y4261" t="str">
        <f>_xlfn.XLOOKUP(Orders_C[[#This Row],[Product_ID]],Products_C[Product_ID],Products_C[Category])</f>
        <v>Chicken</v>
      </c>
      <c r="Z4261" t="str">
        <f>_xlfn.XLOOKUP(Orders_C[[#This Row],[Store_ID]],Stores_c[Store_ID],Stores_c[City])</f>
        <v>Williamborough</v>
      </c>
      <c r="AA4261" t="str">
        <f>_xlfn.XLOOKUP(Orders_C[[#This Row],[Customer_ID]],Customers_c[Customer_ID],Customers_c[Customer_Name])</f>
        <v>Joseph Hopkins</v>
      </c>
      <c r="AB4261" s="6">
        <f>Orders_C[[#This Row],[Quantity]]*Orders_C[[#This Row],[Unit_Price]]*(1-Orders_C[[#This Row],[Discount %]])+Orders_C[[#This Row],[Tax]]</f>
        <v>1183</v>
      </c>
      <c r="AC4261" s="9">
        <f>(Orders_C[[#This Row],[Unit_Price]]*Orders_C[[#This Row],[Quantity]])-Orders_C[[#This Row],[Discount]]+Orders_C[[#This Row],[Tax]]</f>
        <v>1372.75</v>
      </c>
      <c r="AD4261" t="str">
        <f>IF(COUNTIF(Orders_C[[#All],[Customer_ID]],Orders_C[[#This Row],[Customer_ID]])&gt;1,"Repeat","New")</f>
        <v>Repeat</v>
      </c>
      <c r="AE4261" t="str" cm="1">
        <f t="array" ref="AE4261">_xlfn.XLOOKUP(Orders_C[[#This Row],[Store_ID]],Stores_c[[#All],[Store_ID]],Stores_c[[#All],[City]])</f>
        <v>Williamborough</v>
      </c>
      <c r="AF4261" t="str" cm="1">
        <f t="array" ref="AF4261">_xlfn.XLOOKUP(Orders_C[[#This Row],[Store_ID]],Stores_c[[#All],[Store_ID]],Stores_c[[#All],[Manager_Name]])</f>
        <v>Michael Mcbride</v>
      </c>
      <c r="AG4261" t="str" cm="1">
        <f t="array" ref="AG4261">_xlfn.XLOOKUP(Orders_C[[#This Row],[Store_ID]],Stores_c[[#All],[Store_ID]],Stores_c[[#All],[Store_Type]])</f>
        <v>Mall</v>
      </c>
    </row>
    <row r="4262" spans="1:33" x14ac:dyDescent="0.25">
      <c r="A4262">
        <v>6143</v>
      </c>
      <c r="B4262" s="1">
        <v>46005</v>
      </c>
      <c r="C4262" s="2">
        <v>0.78410879629629626</v>
      </c>
      <c r="D4262">
        <v>1951</v>
      </c>
      <c r="E4262">
        <v>208</v>
      </c>
      <c r="F4262">
        <v>455</v>
      </c>
      <c r="G4262">
        <v>324</v>
      </c>
      <c r="H4262">
        <v>3</v>
      </c>
      <c r="I4262">
        <v>443</v>
      </c>
      <c r="J4262">
        <v>0</v>
      </c>
      <c r="K4262">
        <v>22.15</v>
      </c>
      <c r="L4262">
        <v>1351.15</v>
      </c>
      <c r="M4262" t="s">
        <v>20</v>
      </c>
      <c r="N4262" t="s">
        <v>21</v>
      </c>
      <c r="O4262">
        <v>12</v>
      </c>
      <c r="P4262">
        <v>2</v>
      </c>
      <c r="Q4262" t="s">
        <v>166</v>
      </c>
      <c r="R4262">
        <v>508</v>
      </c>
      <c r="S4262" s="3">
        <v>0</v>
      </c>
      <c r="T4262" s="6">
        <v>553.75000000000011</v>
      </c>
      <c r="U4262" t="s">
        <v>6328</v>
      </c>
      <c r="V4262">
        <v>2025</v>
      </c>
      <c r="W4262" t="s">
        <v>6333</v>
      </c>
      <c r="X4262" t="str">
        <f>_xlfn.XLOOKUP(Orders_C[[#This Row],[Product_ID]],Products_C[Product_ID],Products_C[Product_Name])</f>
        <v>Krushers</v>
      </c>
      <c r="Y4262" t="str">
        <f>_xlfn.XLOOKUP(Orders_C[[#This Row],[Product_ID]],Products_C[Product_ID],Products_C[Category])</f>
        <v>Dessert</v>
      </c>
      <c r="Z4262" t="str">
        <f>_xlfn.XLOOKUP(Orders_C[[#This Row],[Store_ID]],Stores_c[Store_ID],Stores_c[City])</f>
        <v>Tracyview</v>
      </c>
      <c r="AA4262" t="str">
        <f>_xlfn.XLOOKUP(Orders_C[[#This Row],[Customer_ID]],Customers_c[Customer_ID],Customers_c[Customer_Name])</f>
        <v>Cindy Adams</v>
      </c>
      <c r="AB4262" s="6">
        <f>Orders_C[[#This Row],[Quantity]]*Orders_C[[#This Row],[Unit_Price]]*(1-Orders_C[[#This Row],[Discount %]])+Orders_C[[#This Row],[Tax]]</f>
        <v>1351.15</v>
      </c>
      <c r="AC4262" s="9">
        <f>(Orders_C[[#This Row],[Unit_Price]]*Orders_C[[#This Row],[Quantity]])-Orders_C[[#This Row],[Discount]]+Orders_C[[#This Row],[Tax]]</f>
        <v>1351.15</v>
      </c>
      <c r="AD4262" t="str">
        <f>IF(COUNTIF(Orders_C[[#All],[Customer_ID]],Orders_C[[#This Row],[Customer_ID]])&gt;1,"Repeat","New")</f>
        <v>Repeat</v>
      </c>
      <c r="AE4262" t="str" cm="1">
        <f t="array" ref="AE4262">_xlfn.XLOOKUP(Orders_C[[#This Row],[Store_ID]],Stores_c[[#All],[Store_ID]],Stores_c[[#All],[City]])</f>
        <v>Tracyview</v>
      </c>
      <c r="AF4262" t="str" cm="1">
        <f t="array" ref="AF4262">_xlfn.XLOOKUP(Orders_C[[#This Row],[Store_ID]],Stores_c[[#All],[Store_ID]],Stores_c[[#All],[Manager_Name]])</f>
        <v>Jeremiah Lee</v>
      </c>
      <c r="AG4262" t="str" cm="1">
        <f t="array" ref="AG4262">_xlfn.XLOOKUP(Orders_C[[#This Row],[Store_ID]],Stores_c[[#All],[Store_ID]],Stores_c[[#All],[Store_Type]])</f>
        <v>Mall</v>
      </c>
    </row>
    <row r="4263" spans="1:33" x14ac:dyDescent="0.25">
      <c r="A4263">
        <v>10824</v>
      </c>
      <c r="B4263" s="1">
        <v>45885</v>
      </c>
      <c r="C4263" s="2">
        <v>0.49456018518518519</v>
      </c>
      <c r="D4263">
        <v>1652</v>
      </c>
      <c r="E4263">
        <v>208</v>
      </c>
      <c r="F4263">
        <v>432</v>
      </c>
      <c r="G4263">
        <v>311</v>
      </c>
      <c r="H4263">
        <v>4</v>
      </c>
      <c r="I4263">
        <v>342</v>
      </c>
      <c r="J4263">
        <v>10</v>
      </c>
      <c r="K4263">
        <v>17.100000000000001</v>
      </c>
      <c r="L4263">
        <v>1375.1</v>
      </c>
      <c r="M4263" t="s">
        <v>18</v>
      </c>
      <c r="N4263" t="s">
        <v>23</v>
      </c>
      <c r="O4263">
        <v>52</v>
      </c>
      <c r="P4263">
        <v>1</v>
      </c>
      <c r="Q4263" t="s">
        <v>4847</v>
      </c>
      <c r="R4263">
        <v>503</v>
      </c>
      <c r="S4263" s="3">
        <v>0.1</v>
      </c>
      <c r="T4263" s="6">
        <v>554.29999999999995</v>
      </c>
      <c r="U4263" t="s">
        <v>6342</v>
      </c>
      <c r="V4263">
        <v>2025</v>
      </c>
      <c r="W4263" t="s">
        <v>6331</v>
      </c>
      <c r="X4263" t="str">
        <f>_xlfn.XLOOKUP(Orders_C[[#This Row],[Product_ID]],Products_C[Product_ID],Products_C[Product_Name])</f>
        <v>Pepsi</v>
      </c>
      <c r="Y4263" t="str">
        <f>_xlfn.XLOOKUP(Orders_C[[#This Row],[Product_ID]],Products_C[Product_ID],Products_C[Category])</f>
        <v>Dessert</v>
      </c>
      <c r="Z4263" t="str">
        <f>_xlfn.XLOOKUP(Orders_C[[#This Row],[Store_ID]],Stores_c[Store_ID],Stores_c[City])</f>
        <v>Tracyview</v>
      </c>
      <c r="AA4263" t="str">
        <f>_xlfn.XLOOKUP(Orders_C[[#This Row],[Customer_ID]],Customers_c[Customer_ID],Customers_c[Customer_Name])</f>
        <v>Amber Martinez</v>
      </c>
      <c r="AB4263" s="6">
        <f>Orders_C[[#This Row],[Quantity]]*Orders_C[[#This Row],[Unit_Price]]*(1-Orders_C[[#This Row],[Discount %]])+Orders_C[[#This Row],[Tax]]</f>
        <v>1248.3</v>
      </c>
      <c r="AC4263" s="9">
        <f>(Orders_C[[#This Row],[Unit_Price]]*Orders_C[[#This Row],[Quantity]])-Orders_C[[#This Row],[Discount]]+Orders_C[[#This Row],[Tax]]</f>
        <v>1375.1</v>
      </c>
      <c r="AD4263" t="str">
        <f>IF(COUNTIF(Orders_C[[#All],[Customer_ID]],Orders_C[[#This Row],[Customer_ID]])&gt;1,"Repeat","New")</f>
        <v>Repeat</v>
      </c>
      <c r="AE4263" t="str" cm="1">
        <f t="array" ref="AE4263">_xlfn.XLOOKUP(Orders_C[[#This Row],[Store_ID]],Stores_c[[#All],[Store_ID]],Stores_c[[#All],[City]])</f>
        <v>Tracyview</v>
      </c>
      <c r="AF4263" t="str" cm="1">
        <f t="array" ref="AF4263">_xlfn.XLOOKUP(Orders_C[[#This Row],[Store_ID]],Stores_c[[#All],[Store_ID]],Stores_c[[#All],[Manager_Name]])</f>
        <v>Jeremiah Lee</v>
      </c>
      <c r="AG4263" t="str" cm="1">
        <f t="array" ref="AG4263">_xlfn.XLOOKUP(Orders_C[[#This Row],[Store_ID]],Stores_c[[#All],[Store_ID]],Stores_c[[#All],[Store_Type]])</f>
        <v>Mall</v>
      </c>
    </row>
    <row r="4264" spans="1:33" x14ac:dyDescent="0.25">
      <c r="A4264">
        <v>6737</v>
      </c>
      <c r="B4264" s="1">
        <v>46040</v>
      </c>
      <c r="C4264" s="2">
        <v>0.40259259259259261</v>
      </c>
      <c r="D4264">
        <v>1564</v>
      </c>
      <c r="E4264">
        <v>209</v>
      </c>
      <c r="F4264">
        <v>525</v>
      </c>
      <c r="G4264">
        <v>311</v>
      </c>
      <c r="H4264">
        <v>4</v>
      </c>
      <c r="I4264">
        <v>339</v>
      </c>
      <c r="J4264">
        <v>5</v>
      </c>
      <c r="K4264">
        <v>16.95</v>
      </c>
      <c r="L4264">
        <v>1367.95</v>
      </c>
      <c r="M4264" t="s">
        <v>19</v>
      </c>
      <c r="N4264" t="s">
        <v>23</v>
      </c>
      <c r="O4264">
        <v>29</v>
      </c>
      <c r="P4264">
        <v>1</v>
      </c>
      <c r="Q4264" t="s">
        <v>760</v>
      </c>
      <c r="R4264">
        <v>509</v>
      </c>
      <c r="S4264" s="3">
        <v>0.05</v>
      </c>
      <c r="T4264" s="6">
        <v>554.35</v>
      </c>
      <c r="U4264" t="s">
        <v>6330</v>
      </c>
      <c r="V4264">
        <v>2026</v>
      </c>
      <c r="W4264" t="s">
        <v>6329</v>
      </c>
      <c r="X4264" t="str">
        <f>_xlfn.XLOOKUP(Orders_C[[#This Row],[Product_ID]],Products_C[Product_ID],Products_C[Product_Name])</f>
        <v>Pepsi</v>
      </c>
      <c r="Y4264" t="str">
        <f>_xlfn.XLOOKUP(Orders_C[[#This Row],[Product_ID]],Products_C[Product_ID],Products_C[Category])</f>
        <v>Dessert</v>
      </c>
      <c r="Z4264" t="str">
        <f>_xlfn.XLOOKUP(Orders_C[[#This Row],[Store_ID]],Stores_c[Store_ID],Stores_c[City])</f>
        <v>Reidberg</v>
      </c>
      <c r="AA4264" t="str">
        <f>_xlfn.XLOOKUP(Orders_C[[#This Row],[Customer_ID]],Customers_c[Customer_ID],Customers_c[Customer_Name])</f>
        <v>Anthony Moody</v>
      </c>
      <c r="AB4264" s="6">
        <f>Orders_C[[#This Row],[Quantity]]*Orders_C[[#This Row],[Unit_Price]]*(1-Orders_C[[#This Row],[Discount %]])+Orders_C[[#This Row],[Tax]]</f>
        <v>1305.1500000000001</v>
      </c>
      <c r="AC4264" s="9">
        <f>(Orders_C[[#This Row],[Unit_Price]]*Orders_C[[#This Row],[Quantity]])-Orders_C[[#This Row],[Discount]]+Orders_C[[#This Row],[Tax]]</f>
        <v>1367.95</v>
      </c>
      <c r="AD4264" t="str">
        <f>IF(COUNTIF(Orders_C[[#All],[Customer_ID]],Orders_C[[#This Row],[Customer_ID]])&gt;1,"Repeat","New")</f>
        <v>Repeat</v>
      </c>
      <c r="AE4264" t="str" cm="1">
        <f t="array" ref="AE4264">_xlfn.XLOOKUP(Orders_C[[#This Row],[Store_ID]],Stores_c[[#All],[Store_ID]],Stores_c[[#All],[City]])</f>
        <v>Reidberg</v>
      </c>
      <c r="AF4264" t="str" cm="1">
        <f t="array" ref="AF4264">_xlfn.XLOOKUP(Orders_C[[#This Row],[Store_ID]],Stores_c[[#All],[Store_ID]],Stores_c[[#All],[Manager_Name]])</f>
        <v>Jeffrey Horn</v>
      </c>
      <c r="AG4264" t="str" cm="1">
        <f t="array" ref="AG4264">_xlfn.XLOOKUP(Orders_C[[#This Row],[Store_ID]],Stores_c[[#All],[Store_ID]],Stores_c[[#All],[Store_Type]])</f>
        <v>Drive-Thru</v>
      </c>
    </row>
    <row r="4265" spans="1:33" x14ac:dyDescent="0.25">
      <c r="A4265">
        <v>7226</v>
      </c>
      <c r="B4265" s="1">
        <v>45953</v>
      </c>
      <c r="C4265" s="2">
        <v>0.36812499999999998</v>
      </c>
      <c r="D4265">
        <v>1587</v>
      </c>
      <c r="E4265">
        <v>211</v>
      </c>
      <c r="F4265">
        <v>501</v>
      </c>
      <c r="G4265">
        <v>316</v>
      </c>
      <c r="H4265">
        <v>4</v>
      </c>
      <c r="I4265">
        <v>339</v>
      </c>
      <c r="J4265">
        <v>5</v>
      </c>
      <c r="K4265">
        <v>16.95</v>
      </c>
      <c r="L4265">
        <v>1367.95</v>
      </c>
      <c r="M4265" t="s">
        <v>18</v>
      </c>
      <c r="N4265" t="s">
        <v>23</v>
      </c>
      <c r="O4265">
        <v>22</v>
      </c>
      <c r="P4265">
        <v>4</v>
      </c>
      <c r="Q4265" t="s">
        <v>1249</v>
      </c>
      <c r="R4265">
        <v>502</v>
      </c>
      <c r="S4265" s="3">
        <v>0.05</v>
      </c>
      <c r="T4265" s="6">
        <v>554.35</v>
      </c>
      <c r="U4265" t="s">
        <v>6332</v>
      </c>
      <c r="V4265">
        <v>2025</v>
      </c>
      <c r="W4265" t="s">
        <v>6329</v>
      </c>
      <c r="X4265" t="str">
        <f>_xlfn.XLOOKUP(Orders_C[[#This Row],[Product_ID]],Products_C[Product_ID],Products_C[Product_Name])</f>
        <v>Popcorn Chicken</v>
      </c>
      <c r="Y4265" t="str">
        <f>_xlfn.XLOOKUP(Orders_C[[#This Row],[Product_ID]],Products_C[Product_ID],Products_C[Category])</f>
        <v>Dessert</v>
      </c>
      <c r="Z4265" t="str">
        <f>_xlfn.XLOOKUP(Orders_C[[#This Row],[Store_ID]],Stores_c[Store_ID],Stores_c[City])</f>
        <v>North Robertstad</v>
      </c>
      <c r="AA4265" t="str">
        <f>_xlfn.XLOOKUP(Orders_C[[#This Row],[Customer_ID]],Customers_c[Customer_ID],Customers_c[Customer_Name])</f>
        <v>Andre Mitchell</v>
      </c>
      <c r="AB4265" s="6">
        <f>Orders_C[[#This Row],[Quantity]]*Orders_C[[#This Row],[Unit_Price]]*(1-Orders_C[[#This Row],[Discount %]])+Orders_C[[#This Row],[Tax]]</f>
        <v>1305.1500000000001</v>
      </c>
      <c r="AC4265" s="9">
        <f>(Orders_C[[#This Row],[Unit_Price]]*Orders_C[[#This Row],[Quantity]])-Orders_C[[#This Row],[Discount]]+Orders_C[[#This Row],[Tax]]</f>
        <v>1367.95</v>
      </c>
      <c r="AD4265" t="str">
        <f>IF(COUNTIF(Orders_C[[#All],[Customer_ID]],Orders_C[[#This Row],[Customer_ID]])&gt;1,"Repeat","New")</f>
        <v>Repeat</v>
      </c>
      <c r="AE4265" t="str" cm="1">
        <f t="array" ref="AE4265">_xlfn.XLOOKUP(Orders_C[[#This Row],[Store_ID]],Stores_c[[#All],[Store_ID]],Stores_c[[#All],[City]])</f>
        <v>North Robertstad</v>
      </c>
      <c r="AF4265" t="str" cm="1">
        <f t="array" ref="AF4265">_xlfn.XLOOKUP(Orders_C[[#This Row],[Store_ID]],Stores_c[[#All],[Store_ID]],Stores_c[[#All],[Manager_Name]])</f>
        <v>Mary Lewis</v>
      </c>
      <c r="AG4265" t="str" cm="1">
        <f t="array" ref="AG4265">_xlfn.XLOOKUP(Orders_C[[#This Row],[Store_ID]],Stores_c[[#All],[Store_ID]],Stores_c[[#All],[Store_Type]])</f>
        <v>Street</v>
      </c>
    </row>
    <row r="4266" spans="1:33" x14ac:dyDescent="0.25">
      <c r="A4266">
        <v>9616</v>
      </c>
      <c r="B4266" s="1">
        <v>46050</v>
      </c>
      <c r="C4266" s="2">
        <v>0.41869212962962965</v>
      </c>
      <c r="D4266">
        <v>1624</v>
      </c>
      <c r="E4266">
        <v>222</v>
      </c>
      <c r="F4266">
        <v>424</v>
      </c>
      <c r="G4266">
        <v>308</v>
      </c>
      <c r="H4266">
        <v>4</v>
      </c>
      <c r="I4266">
        <v>339</v>
      </c>
      <c r="J4266">
        <v>5</v>
      </c>
      <c r="K4266">
        <v>16.95</v>
      </c>
      <c r="L4266">
        <v>1367.95</v>
      </c>
      <c r="M4266" t="s">
        <v>20</v>
      </c>
      <c r="N4266" t="s">
        <v>22</v>
      </c>
      <c r="O4266">
        <v>50</v>
      </c>
      <c r="P4266">
        <v>3</v>
      </c>
      <c r="Q4266" t="s">
        <v>3639</v>
      </c>
      <c r="R4266">
        <v>505</v>
      </c>
      <c r="S4266" s="3">
        <v>0.05</v>
      </c>
      <c r="T4266" s="6">
        <v>554.35</v>
      </c>
      <c r="U4266" t="s">
        <v>6330</v>
      </c>
      <c r="V4266">
        <v>2026</v>
      </c>
      <c r="W4266" t="s">
        <v>6331</v>
      </c>
      <c r="X4266" t="str">
        <f>_xlfn.XLOOKUP(Orders_C[[#This Row],[Product_ID]],Products_C[Product_ID],Products_C[Product_Name])</f>
        <v>Zinger Burger</v>
      </c>
      <c r="Y4266" t="str">
        <f>_xlfn.XLOOKUP(Orders_C[[#This Row],[Product_ID]],Products_C[Product_ID],Products_C[Category])</f>
        <v>Beverage</v>
      </c>
      <c r="Z4266" t="str">
        <f>_xlfn.XLOOKUP(Orders_C[[#This Row],[Store_ID]],Stores_c[Store_ID],Stores_c[City])</f>
        <v>New Steven</v>
      </c>
      <c r="AA4266" t="str">
        <f>_xlfn.XLOOKUP(Orders_C[[#This Row],[Customer_ID]],Customers_c[Customer_ID],Customers_c[Customer_Name])</f>
        <v>Michelle Lynch</v>
      </c>
      <c r="AB4266" s="6">
        <f>Orders_C[[#This Row],[Quantity]]*Orders_C[[#This Row],[Unit_Price]]*(1-Orders_C[[#This Row],[Discount %]])+Orders_C[[#This Row],[Tax]]</f>
        <v>1305.1500000000001</v>
      </c>
      <c r="AC4266" s="9">
        <f>(Orders_C[[#This Row],[Unit_Price]]*Orders_C[[#This Row],[Quantity]])-Orders_C[[#This Row],[Discount]]+Orders_C[[#This Row],[Tax]]</f>
        <v>1367.95</v>
      </c>
      <c r="AD4266" t="str">
        <f>IF(COUNTIF(Orders_C[[#All],[Customer_ID]],Orders_C[[#This Row],[Customer_ID]])&gt;1,"Repeat","New")</f>
        <v>Repeat</v>
      </c>
      <c r="AE4266" t="str" cm="1">
        <f t="array" ref="AE4266">_xlfn.XLOOKUP(Orders_C[[#This Row],[Store_ID]],Stores_c[[#All],[Store_ID]],Stores_c[[#All],[City]])</f>
        <v>New Steven</v>
      </c>
      <c r="AF4266" t="str" cm="1">
        <f t="array" ref="AF4266">_xlfn.XLOOKUP(Orders_C[[#This Row],[Store_ID]],Stores_c[[#All],[Store_ID]],Stores_c[[#All],[Manager_Name]])</f>
        <v>Terri Martinez</v>
      </c>
      <c r="AG4266" t="str" cm="1">
        <f t="array" ref="AG4266">_xlfn.XLOOKUP(Orders_C[[#This Row],[Store_ID]],Stores_c[[#All],[Store_ID]],Stores_c[[#All],[Store_Type]])</f>
        <v>Drive-Thru</v>
      </c>
    </row>
    <row r="4267" spans="1:33" x14ac:dyDescent="0.25">
      <c r="A4267">
        <v>7830</v>
      </c>
      <c r="B4267" s="1">
        <v>45716</v>
      </c>
      <c r="C4267" s="2">
        <v>0.63667824074074075</v>
      </c>
      <c r="D4267">
        <v>1853</v>
      </c>
      <c r="E4267">
        <v>213</v>
      </c>
      <c r="F4267">
        <v>426</v>
      </c>
      <c r="G4267">
        <v>324</v>
      </c>
      <c r="H4267">
        <v>4</v>
      </c>
      <c r="I4267">
        <v>336</v>
      </c>
      <c r="J4267">
        <v>0</v>
      </c>
      <c r="K4267">
        <v>16.8</v>
      </c>
      <c r="L4267">
        <v>1360.8</v>
      </c>
      <c r="M4267" t="s">
        <v>19</v>
      </c>
      <c r="N4267" t="s">
        <v>23</v>
      </c>
      <c r="O4267">
        <v>31</v>
      </c>
      <c r="P4267">
        <v>2</v>
      </c>
      <c r="Q4267" t="s">
        <v>1853</v>
      </c>
      <c r="R4267">
        <v>506</v>
      </c>
      <c r="S4267" s="3">
        <v>0</v>
      </c>
      <c r="T4267" s="6">
        <v>554.4</v>
      </c>
      <c r="U4267" t="s">
        <v>6338</v>
      </c>
      <c r="V4267">
        <v>2025</v>
      </c>
      <c r="W4267" t="s">
        <v>6329</v>
      </c>
      <c r="X4267" t="str">
        <f>_xlfn.XLOOKUP(Orders_C[[#This Row],[Product_ID]],Products_C[Product_ID],Products_C[Product_Name])</f>
        <v>Krushers</v>
      </c>
      <c r="Y4267" t="str">
        <f>_xlfn.XLOOKUP(Orders_C[[#This Row],[Product_ID]],Products_C[Product_ID],Products_C[Category])</f>
        <v>Dessert</v>
      </c>
      <c r="Z4267" t="str">
        <f>_xlfn.XLOOKUP(Orders_C[[#This Row],[Store_ID]],Stores_c[Store_ID],Stores_c[City])</f>
        <v>Lake Kristashire</v>
      </c>
      <c r="AA4267" t="str">
        <f>_xlfn.XLOOKUP(Orders_C[[#This Row],[Customer_ID]],Customers_c[Customer_ID],Customers_c[Customer_Name])</f>
        <v>Sean Luna</v>
      </c>
      <c r="AB4267" s="6">
        <f>Orders_C[[#This Row],[Quantity]]*Orders_C[[#This Row],[Unit_Price]]*(1-Orders_C[[#This Row],[Discount %]])+Orders_C[[#This Row],[Tax]]</f>
        <v>1360.8</v>
      </c>
      <c r="AC4267" s="9">
        <f>(Orders_C[[#This Row],[Unit_Price]]*Orders_C[[#This Row],[Quantity]])-Orders_C[[#This Row],[Discount]]+Orders_C[[#This Row],[Tax]]</f>
        <v>1360.8</v>
      </c>
      <c r="AD4267" t="str">
        <f>IF(COUNTIF(Orders_C[[#All],[Customer_ID]],Orders_C[[#This Row],[Customer_ID]])&gt;1,"Repeat","New")</f>
        <v>Repeat</v>
      </c>
      <c r="AE4267" t="str" cm="1">
        <f t="array" ref="AE4267">_xlfn.XLOOKUP(Orders_C[[#This Row],[Store_ID]],Stores_c[[#All],[Store_ID]],Stores_c[[#All],[City]])</f>
        <v>Lake Kristashire</v>
      </c>
      <c r="AF4267" t="str" cm="1">
        <f t="array" ref="AF4267">_xlfn.XLOOKUP(Orders_C[[#This Row],[Store_ID]],Stores_c[[#All],[Store_ID]],Stores_c[[#All],[Manager_Name]])</f>
        <v>Andrea Daugherty</v>
      </c>
      <c r="AG4267" t="str" cm="1">
        <f t="array" ref="AG4267">_xlfn.XLOOKUP(Orders_C[[#This Row],[Store_ID]],Stores_c[[#All],[Store_ID]],Stores_c[[#All],[Store_Type]])</f>
        <v>Mall</v>
      </c>
    </row>
    <row r="4268" spans="1:33" x14ac:dyDescent="0.25">
      <c r="A4268">
        <v>10428</v>
      </c>
      <c r="B4268" s="1">
        <v>46043</v>
      </c>
      <c r="C4268" s="2">
        <v>0.11747685185185185</v>
      </c>
      <c r="D4268">
        <v>1429</v>
      </c>
      <c r="E4268">
        <v>220</v>
      </c>
      <c r="F4268">
        <v>482</v>
      </c>
      <c r="G4268">
        <v>326</v>
      </c>
      <c r="H4268">
        <v>4</v>
      </c>
      <c r="I4268">
        <v>336</v>
      </c>
      <c r="J4268">
        <v>0</v>
      </c>
      <c r="K4268">
        <v>16.8</v>
      </c>
      <c r="L4268">
        <v>1360.8</v>
      </c>
      <c r="M4268" t="s">
        <v>20</v>
      </c>
      <c r="N4268" t="s">
        <v>21</v>
      </c>
      <c r="O4268">
        <v>30</v>
      </c>
      <c r="P4268">
        <v>4</v>
      </c>
      <c r="Q4268" t="s">
        <v>4451</v>
      </c>
      <c r="R4268">
        <v>504</v>
      </c>
      <c r="S4268" s="3">
        <v>0</v>
      </c>
      <c r="T4268" s="6">
        <v>554.4</v>
      </c>
      <c r="U4268" t="s">
        <v>6330</v>
      </c>
      <c r="V4268">
        <v>2026</v>
      </c>
      <c r="W4268" t="s">
        <v>6329</v>
      </c>
      <c r="X4268" t="str">
        <f>_xlfn.XLOOKUP(Orders_C[[#This Row],[Product_ID]],Products_C[Product_ID],Products_C[Product_Name])</f>
        <v>Rice Bowl</v>
      </c>
      <c r="Y4268" t="str">
        <f>_xlfn.XLOOKUP(Orders_C[[#This Row],[Product_ID]],Products_C[Product_ID],Products_C[Category])</f>
        <v>Burger</v>
      </c>
      <c r="Z4268" t="str">
        <f>_xlfn.XLOOKUP(Orders_C[[#This Row],[Store_ID]],Stores_c[Store_ID],Stores_c[City])</f>
        <v>Williamborough</v>
      </c>
      <c r="AA4268" t="str">
        <f>_xlfn.XLOOKUP(Orders_C[[#This Row],[Customer_ID]],Customers_c[Customer_ID],Customers_c[Customer_Name])</f>
        <v>Calvin Harris</v>
      </c>
      <c r="AB4268" s="6">
        <f>Orders_C[[#This Row],[Quantity]]*Orders_C[[#This Row],[Unit_Price]]*(1-Orders_C[[#This Row],[Discount %]])+Orders_C[[#This Row],[Tax]]</f>
        <v>1360.8</v>
      </c>
      <c r="AC4268" s="9">
        <f>(Orders_C[[#This Row],[Unit_Price]]*Orders_C[[#This Row],[Quantity]])-Orders_C[[#This Row],[Discount]]+Orders_C[[#This Row],[Tax]]</f>
        <v>1360.8</v>
      </c>
      <c r="AD4268" t="str">
        <f>IF(COUNTIF(Orders_C[[#All],[Customer_ID]],Orders_C[[#This Row],[Customer_ID]])&gt;1,"Repeat","New")</f>
        <v>Repeat</v>
      </c>
      <c r="AE4268" t="str" cm="1">
        <f t="array" ref="AE4268">_xlfn.XLOOKUP(Orders_C[[#This Row],[Store_ID]],Stores_c[[#All],[Store_ID]],Stores_c[[#All],[City]])</f>
        <v>Williamborough</v>
      </c>
      <c r="AF4268" t="str" cm="1">
        <f t="array" ref="AF4268">_xlfn.XLOOKUP(Orders_C[[#This Row],[Store_ID]],Stores_c[[#All],[Store_ID]],Stores_c[[#All],[Manager_Name]])</f>
        <v>Michael Mcbride</v>
      </c>
      <c r="AG4268" t="str" cm="1">
        <f t="array" ref="AG4268">_xlfn.XLOOKUP(Orders_C[[#This Row],[Store_ID]],Stores_c[[#All],[Store_ID]],Stores_c[[#All],[Store_Type]])</f>
        <v>Mall</v>
      </c>
    </row>
    <row r="4269" spans="1:33" x14ac:dyDescent="0.25">
      <c r="A4269">
        <v>7413</v>
      </c>
      <c r="B4269" s="1">
        <v>45990</v>
      </c>
      <c r="C4269" s="2">
        <v>0.19755787037037037</v>
      </c>
      <c r="D4269">
        <v>1689</v>
      </c>
      <c r="E4269">
        <v>204</v>
      </c>
      <c r="F4269">
        <v>477</v>
      </c>
      <c r="G4269">
        <v>317</v>
      </c>
      <c r="H4269">
        <v>3</v>
      </c>
      <c r="I4269">
        <v>452</v>
      </c>
      <c r="J4269">
        <v>10</v>
      </c>
      <c r="K4269">
        <v>22.6</v>
      </c>
      <c r="L4269">
        <v>1368.6</v>
      </c>
      <c r="M4269" t="s">
        <v>18</v>
      </c>
      <c r="N4269" t="s">
        <v>23</v>
      </c>
      <c r="O4269">
        <v>46</v>
      </c>
      <c r="P4269">
        <v>2</v>
      </c>
      <c r="Q4269" t="s">
        <v>1436</v>
      </c>
      <c r="R4269">
        <v>508</v>
      </c>
      <c r="S4269" s="3">
        <v>0.1</v>
      </c>
      <c r="T4269" s="6">
        <v>554.99999999999989</v>
      </c>
      <c r="U4269" t="s">
        <v>6336</v>
      </c>
      <c r="V4269">
        <v>2025</v>
      </c>
      <c r="W4269" t="s">
        <v>6331</v>
      </c>
      <c r="X4269" t="str">
        <f>_xlfn.XLOOKUP(Orders_C[[#This Row],[Product_ID]],Products_C[Product_ID],Products_C[Product_Name])</f>
        <v>Popcorn Chicken</v>
      </c>
      <c r="Y4269" t="str">
        <f>_xlfn.XLOOKUP(Orders_C[[#This Row],[Product_ID]],Products_C[Product_ID],Products_C[Category])</f>
        <v>Dessert</v>
      </c>
      <c r="Z4269" t="str">
        <f>_xlfn.XLOOKUP(Orders_C[[#This Row],[Store_ID]],Stores_c[Store_ID],Stores_c[City])</f>
        <v>New Robertfurt</v>
      </c>
      <c r="AA4269" t="str">
        <f>_xlfn.XLOOKUP(Orders_C[[#This Row],[Customer_ID]],Customers_c[Customer_ID],Customers_c[Customer_Name])</f>
        <v>Angela Wood</v>
      </c>
      <c r="AB4269" s="6">
        <f>Orders_C[[#This Row],[Quantity]]*Orders_C[[#This Row],[Unit_Price]]*(1-Orders_C[[#This Row],[Discount %]])+Orders_C[[#This Row],[Tax]]</f>
        <v>1243</v>
      </c>
      <c r="AC4269" s="9">
        <f>(Orders_C[[#This Row],[Unit_Price]]*Orders_C[[#This Row],[Quantity]])-Orders_C[[#This Row],[Discount]]+Orders_C[[#This Row],[Tax]]</f>
        <v>1368.6</v>
      </c>
      <c r="AD4269" t="str">
        <f>IF(COUNTIF(Orders_C[[#All],[Customer_ID]],Orders_C[[#This Row],[Customer_ID]])&gt;1,"Repeat","New")</f>
        <v>Repeat</v>
      </c>
      <c r="AE4269" t="str" cm="1">
        <f t="array" ref="AE4269">_xlfn.XLOOKUP(Orders_C[[#This Row],[Store_ID]],Stores_c[[#All],[Store_ID]],Stores_c[[#All],[City]])</f>
        <v>New Robertfurt</v>
      </c>
      <c r="AF4269" t="str" cm="1">
        <f t="array" ref="AF4269">_xlfn.XLOOKUP(Orders_C[[#This Row],[Store_ID]],Stores_c[[#All],[Store_ID]],Stores_c[[#All],[Manager_Name]])</f>
        <v>Tiffany Gomez</v>
      </c>
      <c r="AG4269" t="str" cm="1">
        <f t="array" ref="AG4269">_xlfn.XLOOKUP(Orders_C[[#This Row],[Store_ID]],Stores_c[[#All],[Store_ID]],Stores_c[[#All],[Store_Type]])</f>
        <v>Street</v>
      </c>
    </row>
    <row r="4270" spans="1:33" x14ac:dyDescent="0.25">
      <c r="A4270">
        <v>7377</v>
      </c>
      <c r="B4270" s="1">
        <v>45961</v>
      </c>
      <c r="C4270" s="2">
        <v>0.59226851851851847</v>
      </c>
      <c r="D4270">
        <v>1060</v>
      </c>
      <c r="E4270">
        <v>211</v>
      </c>
      <c r="F4270">
        <v>510</v>
      </c>
      <c r="G4270">
        <v>333</v>
      </c>
      <c r="H4270">
        <v>3</v>
      </c>
      <c r="I4270">
        <v>456</v>
      </c>
      <c r="J4270">
        <v>15</v>
      </c>
      <c r="K4270">
        <v>22.8</v>
      </c>
      <c r="L4270">
        <v>1375.8</v>
      </c>
      <c r="M4270" t="s">
        <v>20</v>
      </c>
      <c r="N4270" t="s">
        <v>22</v>
      </c>
      <c r="O4270">
        <v>41</v>
      </c>
      <c r="P4270">
        <v>3</v>
      </c>
      <c r="Q4270" t="s">
        <v>1400</v>
      </c>
      <c r="R4270">
        <v>501</v>
      </c>
      <c r="S4270" s="3">
        <v>0.15</v>
      </c>
      <c r="T4270" s="6">
        <v>555</v>
      </c>
      <c r="U4270" t="s">
        <v>6332</v>
      </c>
      <c r="V4270">
        <v>2025</v>
      </c>
      <c r="W4270" t="s">
        <v>6331</v>
      </c>
      <c r="X4270" t="str">
        <f>_xlfn.XLOOKUP(Orders_C[[#This Row],[Product_ID]],Products_C[Product_ID],Products_C[Product_Name])</f>
        <v>Chicken Wings</v>
      </c>
      <c r="Y4270" t="str">
        <f>_xlfn.XLOOKUP(Orders_C[[#This Row],[Product_ID]],Products_C[Product_ID],Products_C[Category])</f>
        <v>Burger</v>
      </c>
      <c r="Z4270" t="str">
        <f>_xlfn.XLOOKUP(Orders_C[[#This Row],[Store_ID]],Stores_c[Store_ID],Stores_c[City])</f>
        <v>North Robertstad</v>
      </c>
      <c r="AA4270" t="str">
        <f>_xlfn.XLOOKUP(Orders_C[[#This Row],[Customer_ID]],Customers_c[Customer_ID],Customers_c[Customer_Name])</f>
        <v>Steven Jones</v>
      </c>
      <c r="AB4270" s="6">
        <f>Orders_C[[#This Row],[Quantity]]*Orders_C[[#This Row],[Unit_Price]]*(1-Orders_C[[#This Row],[Discount %]])+Orders_C[[#This Row],[Tax]]</f>
        <v>1185.5999999999999</v>
      </c>
      <c r="AC4270" s="9">
        <f>(Orders_C[[#This Row],[Unit_Price]]*Orders_C[[#This Row],[Quantity]])-Orders_C[[#This Row],[Discount]]+Orders_C[[#This Row],[Tax]]</f>
        <v>1375.8</v>
      </c>
      <c r="AD4270" t="str">
        <f>IF(COUNTIF(Orders_C[[#All],[Customer_ID]],Orders_C[[#This Row],[Customer_ID]])&gt;1,"Repeat","New")</f>
        <v>Repeat</v>
      </c>
      <c r="AE4270" t="str" cm="1">
        <f t="array" ref="AE4270">_xlfn.XLOOKUP(Orders_C[[#This Row],[Store_ID]],Stores_c[[#All],[Store_ID]],Stores_c[[#All],[City]])</f>
        <v>North Robertstad</v>
      </c>
      <c r="AF4270" t="str" cm="1">
        <f t="array" ref="AF4270">_xlfn.XLOOKUP(Orders_C[[#This Row],[Store_ID]],Stores_c[[#All],[Store_ID]],Stores_c[[#All],[Manager_Name]])</f>
        <v>Mary Lewis</v>
      </c>
      <c r="AG4270" t="str" cm="1">
        <f t="array" ref="AG4270">_xlfn.XLOOKUP(Orders_C[[#This Row],[Store_ID]],Stores_c[[#All],[Store_ID]],Stores_c[[#All],[Store_Type]])</f>
        <v>Street</v>
      </c>
    </row>
    <row r="4271" spans="1:33" x14ac:dyDescent="0.25">
      <c r="A4271">
        <v>7640</v>
      </c>
      <c r="B4271" s="1">
        <v>45956</v>
      </c>
      <c r="C4271" s="2">
        <v>0.68277777777777782</v>
      </c>
      <c r="D4271">
        <v>1696</v>
      </c>
      <c r="E4271">
        <v>216</v>
      </c>
      <c r="F4271">
        <v>419</v>
      </c>
      <c r="G4271">
        <v>301</v>
      </c>
      <c r="H4271">
        <v>3</v>
      </c>
      <c r="I4271">
        <v>456</v>
      </c>
      <c r="J4271">
        <v>15</v>
      </c>
      <c r="K4271">
        <v>22.8</v>
      </c>
      <c r="L4271">
        <v>1375.8</v>
      </c>
      <c r="M4271" t="s">
        <v>19</v>
      </c>
      <c r="N4271" t="s">
        <v>23</v>
      </c>
      <c r="O4271">
        <v>13</v>
      </c>
      <c r="P4271">
        <v>4</v>
      </c>
      <c r="Q4271" t="s">
        <v>1663</v>
      </c>
      <c r="R4271">
        <v>509</v>
      </c>
      <c r="S4271" s="3">
        <v>0.15</v>
      </c>
      <c r="T4271" s="6">
        <v>555</v>
      </c>
      <c r="U4271" t="s">
        <v>6332</v>
      </c>
      <c r="V4271">
        <v>2025</v>
      </c>
      <c r="W4271" t="s">
        <v>6333</v>
      </c>
      <c r="X4271" t="str">
        <f>_xlfn.XLOOKUP(Orders_C[[#This Row],[Product_ID]],Products_C[Product_ID],Products_C[Product_Name])</f>
        <v>Krushers</v>
      </c>
      <c r="Y4271" t="str">
        <f>_xlfn.XLOOKUP(Orders_C[[#This Row],[Product_ID]],Products_C[Product_ID],Products_C[Category])</f>
        <v>Burger</v>
      </c>
      <c r="Z4271" t="str">
        <f>_xlfn.XLOOKUP(Orders_C[[#This Row],[Store_ID]],Stores_c[Store_ID],Stores_c[City])</f>
        <v>Garciaview</v>
      </c>
      <c r="AA4271" t="str">
        <f>_xlfn.XLOOKUP(Orders_C[[#This Row],[Customer_ID]],Customers_c[Customer_ID],Customers_c[Customer_Name])</f>
        <v>Alicia Mendoza</v>
      </c>
      <c r="AB4271" s="6">
        <f>Orders_C[[#This Row],[Quantity]]*Orders_C[[#This Row],[Unit_Price]]*(1-Orders_C[[#This Row],[Discount %]])+Orders_C[[#This Row],[Tax]]</f>
        <v>1185.5999999999999</v>
      </c>
      <c r="AC4271" s="9">
        <f>(Orders_C[[#This Row],[Unit_Price]]*Orders_C[[#This Row],[Quantity]])-Orders_C[[#This Row],[Discount]]+Orders_C[[#This Row],[Tax]]</f>
        <v>1375.8</v>
      </c>
      <c r="AD4271" t="str">
        <f>IF(COUNTIF(Orders_C[[#All],[Customer_ID]],Orders_C[[#This Row],[Customer_ID]])&gt;1,"Repeat","New")</f>
        <v>Repeat</v>
      </c>
      <c r="AE4271" t="str" cm="1">
        <f t="array" ref="AE4271">_xlfn.XLOOKUP(Orders_C[[#This Row],[Store_ID]],Stores_c[[#All],[Store_ID]],Stores_c[[#All],[City]])</f>
        <v>Garciaview</v>
      </c>
      <c r="AF4271" t="str" cm="1">
        <f t="array" ref="AF4271">_xlfn.XLOOKUP(Orders_C[[#This Row],[Store_ID]],Stores_c[[#All],[Store_ID]],Stores_c[[#All],[Manager_Name]])</f>
        <v>Karina Washington</v>
      </c>
      <c r="AG4271" t="str" cm="1">
        <f t="array" ref="AG4271">_xlfn.XLOOKUP(Orders_C[[#This Row],[Store_ID]],Stores_c[[#All],[Store_ID]],Stores_c[[#All],[Store_Type]])</f>
        <v>Drive-Thru</v>
      </c>
    </row>
    <row r="4272" spans="1:33" x14ac:dyDescent="0.25">
      <c r="A4272">
        <v>6541</v>
      </c>
      <c r="B4272" s="1">
        <v>45854</v>
      </c>
      <c r="C4272" s="2">
        <v>0.49299768518518516</v>
      </c>
      <c r="D4272">
        <v>1571</v>
      </c>
      <c r="E4272">
        <v>224</v>
      </c>
      <c r="F4272">
        <v>404</v>
      </c>
      <c r="G4272">
        <v>323</v>
      </c>
      <c r="H4272">
        <v>3</v>
      </c>
      <c r="I4272">
        <v>444</v>
      </c>
      <c r="J4272">
        <v>0</v>
      </c>
      <c r="K4272">
        <v>22.2</v>
      </c>
      <c r="L4272">
        <v>1354.2</v>
      </c>
      <c r="M4272" t="s">
        <v>20</v>
      </c>
      <c r="N4272" t="s">
        <v>22</v>
      </c>
      <c r="O4272">
        <v>52</v>
      </c>
      <c r="P4272">
        <v>3</v>
      </c>
      <c r="Q4272" t="s">
        <v>564</v>
      </c>
      <c r="R4272">
        <v>501</v>
      </c>
      <c r="S4272" s="3">
        <v>0</v>
      </c>
      <c r="T4272" s="6">
        <v>555.00000000000011</v>
      </c>
      <c r="U4272" t="s">
        <v>6341</v>
      </c>
      <c r="V4272">
        <v>2025</v>
      </c>
      <c r="W4272" t="s">
        <v>6331</v>
      </c>
      <c r="X4272" t="str">
        <f>_xlfn.XLOOKUP(Orders_C[[#This Row],[Product_ID]],Products_C[Product_ID],Products_C[Product_Name])</f>
        <v>Rice Bowl</v>
      </c>
      <c r="Y4272" t="str">
        <f>_xlfn.XLOOKUP(Orders_C[[#This Row],[Product_ID]],Products_C[Product_ID],Products_C[Category])</f>
        <v>Beverage</v>
      </c>
      <c r="Z4272" t="str">
        <f>_xlfn.XLOOKUP(Orders_C[[#This Row],[Store_ID]],Stores_c[Store_ID],Stores_c[City])</f>
        <v>Valdezton</v>
      </c>
      <c r="AA4272" t="str">
        <f>_xlfn.XLOOKUP(Orders_C[[#This Row],[Customer_ID]],Customers_c[Customer_ID],Customers_c[Customer_Name])</f>
        <v>Kayla Mcintyre</v>
      </c>
      <c r="AB4272" s="6">
        <f>Orders_C[[#This Row],[Quantity]]*Orders_C[[#This Row],[Unit_Price]]*(1-Orders_C[[#This Row],[Discount %]])+Orders_C[[#This Row],[Tax]]</f>
        <v>1354.2</v>
      </c>
      <c r="AC4272" s="9">
        <f>(Orders_C[[#This Row],[Unit_Price]]*Orders_C[[#This Row],[Quantity]])-Orders_C[[#This Row],[Discount]]+Orders_C[[#This Row],[Tax]]</f>
        <v>1354.2</v>
      </c>
      <c r="AD4272" t="str">
        <f>IF(COUNTIF(Orders_C[[#All],[Customer_ID]],Orders_C[[#This Row],[Customer_ID]])&gt;1,"Repeat","New")</f>
        <v>Repeat</v>
      </c>
      <c r="AE4272" t="str" cm="1">
        <f t="array" ref="AE4272">_xlfn.XLOOKUP(Orders_C[[#This Row],[Store_ID]],Stores_c[[#All],[Store_ID]],Stores_c[[#All],[City]])</f>
        <v>Valdezton</v>
      </c>
      <c r="AF4272" t="str" cm="1">
        <f t="array" ref="AF4272">_xlfn.XLOOKUP(Orders_C[[#This Row],[Store_ID]],Stores_c[[#All],[Store_ID]],Stores_c[[#All],[Manager_Name]])</f>
        <v>John Rodriguez</v>
      </c>
      <c r="AG4272" t="str" cm="1">
        <f t="array" ref="AG4272">_xlfn.XLOOKUP(Orders_C[[#This Row],[Store_ID]],Stores_c[[#All],[Store_ID]],Stores_c[[#All],[Store_Type]])</f>
        <v>Street</v>
      </c>
    </row>
    <row r="4273" spans="1:33" x14ac:dyDescent="0.25">
      <c r="A4273">
        <v>9951</v>
      </c>
      <c r="B4273" s="1">
        <v>45927</v>
      </c>
      <c r="C4273" s="2">
        <v>8.1770833333333334E-2</v>
      </c>
      <c r="D4273">
        <v>1014</v>
      </c>
      <c r="E4273">
        <v>202</v>
      </c>
      <c r="F4273">
        <v>457</v>
      </c>
      <c r="G4273">
        <v>312</v>
      </c>
      <c r="H4273">
        <v>3</v>
      </c>
      <c r="I4273">
        <v>444</v>
      </c>
      <c r="J4273">
        <v>0</v>
      </c>
      <c r="K4273">
        <v>22.2</v>
      </c>
      <c r="L4273">
        <v>1354.2</v>
      </c>
      <c r="M4273" t="s">
        <v>18</v>
      </c>
      <c r="N4273" t="s">
        <v>21</v>
      </c>
      <c r="O4273">
        <v>38</v>
      </c>
      <c r="P4273">
        <v>4</v>
      </c>
      <c r="Q4273" t="s">
        <v>3974</v>
      </c>
      <c r="R4273">
        <v>501</v>
      </c>
      <c r="S4273" s="3">
        <v>0</v>
      </c>
      <c r="T4273" s="6">
        <v>555.00000000000011</v>
      </c>
      <c r="U4273" t="s">
        <v>6335</v>
      </c>
      <c r="V4273">
        <v>2025</v>
      </c>
      <c r="W4273" t="s">
        <v>6329</v>
      </c>
      <c r="X4273" t="str">
        <f>_xlfn.XLOOKUP(Orders_C[[#This Row],[Product_ID]],Products_C[Product_ID],Products_C[Product_Name])</f>
        <v>Veg Burger</v>
      </c>
      <c r="Y4273" t="str">
        <f>_xlfn.XLOOKUP(Orders_C[[#This Row],[Product_ID]],Products_C[Product_ID],Products_C[Category])</f>
        <v>Burger</v>
      </c>
      <c r="Z4273" t="str">
        <f>_xlfn.XLOOKUP(Orders_C[[#This Row],[Store_ID]],Stores_c[Store_ID],Stores_c[City])</f>
        <v>Rebekahside</v>
      </c>
      <c r="AA4273" t="str">
        <f>_xlfn.XLOOKUP(Orders_C[[#This Row],[Customer_ID]],Customers_c[Customer_ID],Customers_c[Customer_Name])</f>
        <v>Linda Edwards</v>
      </c>
      <c r="AB4273" s="6">
        <f>Orders_C[[#This Row],[Quantity]]*Orders_C[[#This Row],[Unit_Price]]*(1-Orders_C[[#This Row],[Discount %]])+Orders_C[[#This Row],[Tax]]</f>
        <v>1354.2</v>
      </c>
      <c r="AC4273" s="9">
        <f>(Orders_C[[#This Row],[Unit_Price]]*Orders_C[[#This Row],[Quantity]])-Orders_C[[#This Row],[Discount]]+Orders_C[[#This Row],[Tax]]</f>
        <v>1354.2</v>
      </c>
      <c r="AD4273" t="str">
        <f>IF(COUNTIF(Orders_C[[#All],[Customer_ID]],Orders_C[[#This Row],[Customer_ID]])&gt;1,"Repeat","New")</f>
        <v>Repeat</v>
      </c>
      <c r="AE4273" t="str" cm="1">
        <f t="array" ref="AE4273">_xlfn.XLOOKUP(Orders_C[[#This Row],[Store_ID]],Stores_c[[#All],[Store_ID]],Stores_c[[#All],[City]])</f>
        <v>Rebekahside</v>
      </c>
      <c r="AF4273" t="str" cm="1">
        <f t="array" ref="AF4273">_xlfn.XLOOKUP(Orders_C[[#This Row],[Store_ID]],Stores_c[[#All],[Store_ID]],Stores_c[[#All],[Manager_Name]])</f>
        <v>Mark Ray</v>
      </c>
      <c r="AG4273" t="str" cm="1">
        <f t="array" ref="AG4273">_xlfn.XLOOKUP(Orders_C[[#This Row],[Store_ID]],Stores_c[[#All],[Store_ID]],Stores_c[[#All],[Store_Type]])</f>
        <v>Drive-Thru</v>
      </c>
    </row>
    <row r="4274" spans="1:33" x14ac:dyDescent="0.25">
      <c r="A4274">
        <v>6188</v>
      </c>
      <c r="B4274" s="1">
        <v>45852</v>
      </c>
      <c r="C4274" s="2">
        <v>0.8845601851851852</v>
      </c>
      <c r="D4274">
        <v>1044</v>
      </c>
      <c r="E4274">
        <v>206</v>
      </c>
      <c r="F4274">
        <v>487</v>
      </c>
      <c r="G4274">
        <v>322</v>
      </c>
      <c r="H4274">
        <v>4</v>
      </c>
      <c r="I4274">
        <v>340</v>
      </c>
      <c r="J4274">
        <v>5</v>
      </c>
      <c r="K4274">
        <v>17</v>
      </c>
      <c r="L4274">
        <v>1372</v>
      </c>
      <c r="M4274" t="s">
        <v>20</v>
      </c>
      <c r="N4274" t="s">
        <v>22</v>
      </c>
      <c r="O4274">
        <v>20</v>
      </c>
      <c r="P4274">
        <v>3</v>
      </c>
      <c r="Q4274" t="s">
        <v>211</v>
      </c>
      <c r="R4274">
        <v>502</v>
      </c>
      <c r="S4274" s="3">
        <v>0.05</v>
      </c>
      <c r="T4274" s="6">
        <v>556</v>
      </c>
      <c r="U4274" t="s">
        <v>6341</v>
      </c>
      <c r="V4274">
        <v>2025</v>
      </c>
      <c r="W4274" t="s">
        <v>6333</v>
      </c>
      <c r="X4274" t="str">
        <f>_xlfn.XLOOKUP(Orders_C[[#This Row],[Product_ID]],Products_C[Product_ID],Products_C[Product_Name])</f>
        <v>Veg Burger</v>
      </c>
      <c r="Y4274" t="str">
        <f>_xlfn.XLOOKUP(Orders_C[[#This Row],[Product_ID]],Products_C[Product_ID],Products_C[Category])</f>
        <v>Burger</v>
      </c>
      <c r="Z4274" t="str">
        <f>_xlfn.XLOOKUP(Orders_C[[#This Row],[Store_ID]],Stores_c[Store_ID],Stores_c[City])</f>
        <v>West Matthew</v>
      </c>
      <c r="AA4274" t="str">
        <f>_xlfn.XLOOKUP(Orders_C[[#This Row],[Customer_ID]],Customers_c[Customer_ID],Customers_c[Customer_Name])</f>
        <v>Sarah Garcia</v>
      </c>
      <c r="AB4274" s="6">
        <f>Orders_C[[#This Row],[Quantity]]*Orders_C[[#This Row],[Unit_Price]]*(1-Orders_C[[#This Row],[Discount %]])+Orders_C[[#This Row],[Tax]]</f>
        <v>1309</v>
      </c>
      <c r="AC4274" s="9">
        <f>(Orders_C[[#This Row],[Unit_Price]]*Orders_C[[#This Row],[Quantity]])-Orders_C[[#This Row],[Discount]]+Orders_C[[#This Row],[Tax]]</f>
        <v>1372</v>
      </c>
      <c r="AD4274" t="str">
        <f>IF(COUNTIF(Orders_C[[#All],[Customer_ID]],Orders_C[[#This Row],[Customer_ID]])&gt;1,"Repeat","New")</f>
        <v>Repeat</v>
      </c>
      <c r="AE4274" t="str" cm="1">
        <f t="array" ref="AE4274">_xlfn.XLOOKUP(Orders_C[[#This Row],[Store_ID]],Stores_c[[#All],[Store_ID]],Stores_c[[#All],[City]])</f>
        <v>West Matthew</v>
      </c>
      <c r="AF4274" t="str" cm="1">
        <f t="array" ref="AF4274">_xlfn.XLOOKUP(Orders_C[[#This Row],[Store_ID]],Stores_c[[#All],[Store_ID]],Stores_c[[#All],[Manager_Name]])</f>
        <v>Miguel Kidd</v>
      </c>
      <c r="AG4274" t="str" cm="1">
        <f t="array" ref="AG4274">_xlfn.XLOOKUP(Orders_C[[#This Row],[Store_ID]],Stores_c[[#All],[Store_ID]],Stores_c[[#All],[Store_Type]])</f>
        <v>Drive-Thru</v>
      </c>
    </row>
    <row r="4275" spans="1:33" x14ac:dyDescent="0.25">
      <c r="A4275">
        <v>7344</v>
      </c>
      <c r="B4275" s="1">
        <v>45711</v>
      </c>
      <c r="C4275" s="2">
        <v>0.44814814814814813</v>
      </c>
      <c r="D4275">
        <v>1146</v>
      </c>
      <c r="E4275">
        <v>211</v>
      </c>
      <c r="F4275">
        <v>504</v>
      </c>
      <c r="G4275">
        <v>325</v>
      </c>
      <c r="H4275">
        <v>4</v>
      </c>
      <c r="I4275">
        <v>340</v>
      </c>
      <c r="J4275">
        <v>5</v>
      </c>
      <c r="K4275">
        <v>17</v>
      </c>
      <c r="L4275">
        <v>1372</v>
      </c>
      <c r="M4275" t="s">
        <v>19</v>
      </c>
      <c r="N4275" t="s">
        <v>22</v>
      </c>
      <c r="O4275">
        <v>22</v>
      </c>
      <c r="P4275">
        <v>1</v>
      </c>
      <c r="Q4275" t="s">
        <v>1367</v>
      </c>
      <c r="R4275">
        <v>510</v>
      </c>
      <c r="S4275" s="3">
        <v>0.05</v>
      </c>
      <c r="T4275" s="6">
        <v>556</v>
      </c>
      <c r="U4275" t="s">
        <v>6338</v>
      </c>
      <c r="V4275">
        <v>2025</v>
      </c>
      <c r="W4275" t="s">
        <v>6329</v>
      </c>
      <c r="X4275" t="str">
        <f>_xlfn.XLOOKUP(Orders_C[[#This Row],[Product_ID]],Products_C[Product_ID],Products_C[Product_Name])</f>
        <v>Veg Burger</v>
      </c>
      <c r="Y4275" t="str">
        <f>_xlfn.XLOOKUP(Orders_C[[#This Row],[Product_ID]],Products_C[Product_ID],Products_C[Category])</f>
        <v>Chicken</v>
      </c>
      <c r="Z4275" t="str">
        <f>_xlfn.XLOOKUP(Orders_C[[#This Row],[Store_ID]],Stores_c[Store_ID],Stores_c[City])</f>
        <v>North Robertstad</v>
      </c>
      <c r="AA4275" t="str">
        <f>_xlfn.XLOOKUP(Orders_C[[#This Row],[Customer_ID]],Customers_c[Customer_ID],Customers_c[Customer_Name])</f>
        <v>John Lewis</v>
      </c>
      <c r="AB4275" s="6">
        <f>Orders_C[[#This Row],[Quantity]]*Orders_C[[#This Row],[Unit_Price]]*(1-Orders_C[[#This Row],[Discount %]])+Orders_C[[#This Row],[Tax]]</f>
        <v>1309</v>
      </c>
      <c r="AC4275" s="9">
        <f>(Orders_C[[#This Row],[Unit_Price]]*Orders_C[[#This Row],[Quantity]])-Orders_C[[#This Row],[Discount]]+Orders_C[[#This Row],[Tax]]</f>
        <v>1372</v>
      </c>
      <c r="AD4275" t="str">
        <f>IF(COUNTIF(Orders_C[[#All],[Customer_ID]],Orders_C[[#This Row],[Customer_ID]])&gt;1,"Repeat","New")</f>
        <v>Repeat</v>
      </c>
      <c r="AE4275" t="str" cm="1">
        <f t="array" ref="AE4275">_xlfn.XLOOKUP(Orders_C[[#This Row],[Store_ID]],Stores_c[[#All],[Store_ID]],Stores_c[[#All],[City]])</f>
        <v>North Robertstad</v>
      </c>
      <c r="AF4275" t="str" cm="1">
        <f t="array" ref="AF4275">_xlfn.XLOOKUP(Orders_C[[#This Row],[Store_ID]],Stores_c[[#All],[Store_ID]],Stores_c[[#All],[Manager_Name]])</f>
        <v>Mary Lewis</v>
      </c>
      <c r="AG4275" t="str" cm="1">
        <f t="array" ref="AG4275">_xlfn.XLOOKUP(Orders_C[[#This Row],[Store_ID]],Stores_c[[#All],[Store_ID]],Stores_c[[#All],[Store_Type]])</f>
        <v>Street</v>
      </c>
    </row>
    <row r="4276" spans="1:33" x14ac:dyDescent="0.25">
      <c r="A4276">
        <v>9355</v>
      </c>
      <c r="B4276" s="1">
        <v>45730</v>
      </c>
      <c r="C4276" s="2">
        <v>0.7565856481481481</v>
      </c>
      <c r="D4276">
        <v>1823</v>
      </c>
      <c r="E4276">
        <v>207</v>
      </c>
      <c r="F4276">
        <v>463</v>
      </c>
      <c r="G4276">
        <v>314</v>
      </c>
      <c r="H4276">
        <v>4</v>
      </c>
      <c r="I4276">
        <v>337</v>
      </c>
      <c r="J4276">
        <v>0</v>
      </c>
      <c r="K4276">
        <v>16.850000000000001</v>
      </c>
      <c r="L4276">
        <v>1364.85</v>
      </c>
      <c r="M4276" t="s">
        <v>19</v>
      </c>
      <c r="N4276" t="s">
        <v>21</v>
      </c>
      <c r="O4276">
        <v>38</v>
      </c>
      <c r="P4276">
        <v>1</v>
      </c>
      <c r="Q4276" t="s">
        <v>3378</v>
      </c>
      <c r="R4276">
        <v>506</v>
      </c>
      <c r="S4276" s="3">
        <v>0</v>
      </c>
      <c r="T4276" s="6">
        <v>556.04999999999995</v>
      </c>
      <c r="U4276" t="s">
        <v>6334</v>
      </c>
      <c r="V4276">
        <v>2025</v>
      </c>
      <c r="W4276" t="s">
        <v>6329</v>
      </c>
      <c r="X4276" t="str">
        <f>_xlfn.XLOOKUP(Orders_C[[#This Row],[Product_ID]],Products_C[Product_ID],Products_C[Product_Name])</f>
        <v>Wrap</v>
      </c>
      <c r="Y4276" t="str">
        <f>_xlfn.XLOOKUP(Orders_C[[#This Row],[Product_ID]],Products_C[Product_ID],Products_C[Category])</f>
        <v>Burger</v>
      </c>
      <c r="Z4276" t="str">
        <f>_xlfn.XLOOKUP(Orders_C[[#This Row],[Store_ID]],Stores_c[Store_ID],Stores_c[City])</f>
        <v>Christineton</v>
      </c>
      <c r="AA4276" t="str">
        <f>_xlfn.XLOOKUP(Orders_C[[#This Row],[Customer_ID]],Customers_c[Customer_ID],Customers_c[Customer_Name])</f>
        <v>Carl Williams</v>
      </c>
      <c r="AB4276" s="6">
        <f>Orders_C[[#This Row],[Quantity]]*Orders_C[[#This Row],[Unit_Price]]*(1-Orders_C[[#This Row],[Discount %]])+Orders_C[[#This Row],[Tax]]</f>
        <v>1364.85</v>
      </c>
      <c r="AC4276" s="9">
        <f>(Orders_C[[#This Row],[Unit_Price]]*Orders_C[[#This Row],[Quantity]])-Orders_C[[#This Row],[Discount]]+Orders_C[[#This Row],[Tax]]</f>
        <v>1364.85</v>
      </c>
      <c r="AD4276" t="str">
        <f>IF(COUNTIF(Orders_C[[#All],[Customer_ID]],Orders_C[[#This Row],[Customer_ID]])&gt;1,"Repeat","New")</f>
        <v>Repeat</v>
      </c>
      <c r="AE4276" t="str" cm="1">
        <f t="array" ref="AE4276">_xlfn.XLOOKUP(Orders_C[[#This Row],[Store_ID]],Stores_c[[#All],[Store_ID]],Stores_c[[#All],[City]])</f>
        <v>Christineton</v>
      </c>
      <c r="AF4276" t="str" cm="1">
        <f t="array" ref="AF4276">_xlfn.XLOOKUP(Orders_C[[#This Row],[Store_ID]],Stores_c[[#All],[Store_ID]],Stores_c[[#All],[Manager_Name]])</f>
        <v>Dr. William Hubbard MD</v>
      </c>
      <c r="AG4276" t="str" cm="1">
        <f t="array" ref="AG4276">_xlfn.XLOOKUP(Orders_C[[#This Row],[Store_ID]],Stores_c[[#All],[Store_ID]],Stores_c[[#All],[Store_Type]])</f>
        <v>Street</v>
      </c>
    </row>
    <row r="4277" spans="1:33" x14ac:dyDescent="0.25">
      <c r="A4277">
        <v>8320</v>
      </c>
      <c r="B4277" s="1">
        <v>45872</v>
      </c>
      <c r="C4277" s="2">
        <v>0.82131944444444449</v>
      </c>
      <c r="D4277">
        <v>1331</v>
      </c>
      <c r="E4277">
        <v>221</v>
      </c>
      <c r="F4277">
        <v>447</v>
      </c>
      <c r="G4277">
        <v>325</v>
      </c>
      <c r="H4277">
        <v>3</v>
      </c>
      <c r="I4277">
        <v>457</v>
      </c>
      <c r="J4277">
        <v>15</v>
      </c>
      <c r="K4277">
        <v>22.85</v>
      </c>
      <c r="L4277">
        <v>1378.85</v>
      </c>
      <c r="M4277" t="s">
        <v>18</v>
      </c>
      <c r="N4277" t="s">
        <v>22</v>
      </c>
      <c r="O4277">
        <v>39</v>
      </c>
      <c r="P4277">
        <v>2</v>
      </c>
      <c r="Q4277" t="s">
        <v>2343</v>
      </c>
      <c r="R4277">
        <v>503</v>
      </c>
      <c r="S4277" s="3">
        <v>0.15</v>
      </c>
      <c r="T4277" s="6">
        <v>556.24999999999989</v>
      </c>
      <c r="U4277" t="s">
        <v>6342</v>
      </c>
      <c r="V4277">
        <v>2025</v>
      </c>
      <c r="W4277" t="s">
        <v>6329</v>
      </c>
      <c r="X4277" t="str">
        <f>_xlfn.XLOOKUP(Orders_C[[#This Row],[Product_ID]],Products_C[Product_ID],Products_C[Product_Name])</f>
        <v>Veg Burger</v>
      </c>
      <c r="Y4277" t="str">
        <f>_xlfn.XLOOKUP(Orders_C[[#This Row],[Product_ID]],Products_C[Product_ID],Products_C[Category])</f>
        <v>Chicken</v>
      </c>
      <c r="Z4277" t="str">
        <f>_xlfn.XLOOKUP(Orders_C[[#This Row],[Store_ID]],Stores_c[Store_ID],Stores_c[City])</f>
        <v>Port Barbarabury</v>
      </c>
      <c r="AA4277" t="str">
        <f>_xlfn.XLOOKUP(Orders_C[[#This Row],[Customer_ID]],Customers_c[Customer_ID],Customers_c[Customer_Name])</f>
        <v>Kelsey Hansen</v>
      </c>
      <c r="AB4277" s="6">
        <f>Orders_C[[#This Row],[Quantity]]*Orders_C[[#This Row],[Unit_Price]]*(1-Orders_C[[#This Row],[Discount %]])+Orders_C[[#This Row],[Tax]]</f>
        <v>1188.1999999999998</v>
      </c>
      <c r="AC4277" s="9">
        <f>(Orders_C[[#This Row],[Unit_Price]]*Orders_C[[#This Row],[Quantity]])-Orders_C[[#This Row],[Discount]]+Orders_C[[#This Row],[Tax]]</f>
        <v>1378.85</v>
      </c>
      <c r="AD4277" t="str">
        <f>IF(COUNTIF(Orders_C[[#All],[Customer_ID]],Orders_C[[#This Row],[Customer_ID]])&gt;1,"Repeat","New")</f>
        <v>Repeat</v>
      </c>
      <c r="AE4277" t="str" cm="1">
        <f t="array" ref="AE4277">_xlfn.XLOOKUP(Orders_C[[#This Row],[Store_ID]],Stores_c[[#All],[Store_ID]],Stores_c[[#All],[City]])</f>
        <v>Port Barbarabury</v>
      </c>
      <c r="AF4277" t="str" cm="1">
        <f t="array" ref="AF4277">_xlfn.XLOOKUP(Orders_C[[#This Row],[Store_ID]],Stores_c[[#All],[Store_ID]],Stores_c[[#All],[Manager_Name]])</f>
        <v>Edward Nguyen</v>
      </c>
      <c r="AG4277" t="str" cm="1">
        <f t="array" ref="AG4277">_xlfn.XLOOKUP(Orders_C[[#This Row],[Store_ID]],Stores_c[[#All],[Store_ID]],Stores_c[[#All],[Store_Type]])</f>
        <v>Street</v>
      </c>
    </row>
    <row r="4278" spans="1:33" x14ac:dyDescent="0.25">
      <c r="A4278">
        <v>6735</v>
      </c>
      <c r="B4278" s="1">
        <v>46066</v>
      </c>
      <c r="C4278" s="2">
        <v>0.28644675925925928</v>
      </c>
      <c r="D4278">
        <v>1580</v>
      </c>
      <c r="E4278">
        <v>206</v>
      </c>
      <c r="F4278">
        <v>452</v>
      </c>
      <c r="G4278">
        <v>336</v>
      </c>
      <c r="H4278">
        <v>3</v>
      </c>
      <c r="I4278">
        <v>449</v>
      </c>
      <c r="J4278">
        <v>5</v>
      </c>
      <c r="K4278">
        <v>22.45</v>
      </c>
      <c r="L4278">
        <v>1364.45</v>
      </c>
      <c r="M4278" t="s">
        <v>20</v>
      </c>
      <c r="N4278" t="s">
        <v>21</v>
      </c>
      <c r="O4278">
        <v>50</v>
      </c>
      <c r="P4278">
        <v>2</v>
      </c>
      <c r="Q4278" t="s">
        <v>758</v>
      </c>
      <c r="R4278">
        <v>509</v>
      </c>
      <c r="S4278" s="3">
        <v>0.05</v>
      </c>
      <c r="T4278" s="6">
        <v>556.25000000000011</v>
      </c>
      <c r="U4278" t="s">
        <v>6338</v>
      </c>
      <c r="V4278">
        <v>2026</v>
      </c>
      <c r="W4278" t="s">
        <v>6331</v>
      </c>
      <c r="X4278" t="str">
        <f>_xlfn.XLOOKUP(Orders_C[[#This Row],[Product_ID]],Products_C[Product_ID],Products_C[Product_Name])</f>
        <v>Chicken Bucket</v>
      </c>
      <c r="Y4278" t="str">
        <f>_xlfn.XLOOKUP(Orders_C[[#This Row],[Product_ID]],Products_C[Product_ID],Products_C[Category])</f>
        <v>Dessert</v>
      </c>
      <c r="Z4278" t="str">
        <f>_xlfn.XLOOKUP(Orders_C[[#This Row],[Store_ID]],Stores_c[Store_ID],Stores_c[City])</f>
        <v>West Matthew</v>
      </c>
      <c r="AA4278" t="str">
        <f>_xlfn.XLOOKUP(Orders_C[[#This Row],[Customer_ID]],Customers_c[Customer_ID],Customers_c[Customer_Name])</f>
        <v>Mary Adams</v>
      </c>
      <c r="AB4278" s="6">
        <f>Orders_C[[#This Row],[Quantity]]*Orders_C[[#This Row],[Unit_Price]]*(1-Orders_C[[#This Row],[Discount %]])+Orders_C[[#This Row],[Tax]]</f>
        <v>1302.0999999999999</v>
      </c>
      <c r="AC4278" s="9">
        <f>(Orders_C[[#This Row],[Unit_Price]]*Orders_C[[#This Row],[Quantity]])-Orders_C[[#This Row],[Discount]]+Orders_C[[#This Row],[Tax]]</f>
        <v>1364.45</v>
      </c>
      <c r="AD4278" t="str">
        <f>IF(COUNTIF(Orders_C[[#All],[Customer_ID]],Orders_C[[#This Row],[Customer_ID]])&gt;1,"Repeat","New")</f>
        <v>Repeat</v>
      </c>
      <c r="AE4278" t="str" cm="1">
        <f t="array" ref="AE4278">_xlfn.XLOOKUP(Orders_C[[#This Row],[Store_ID]],Stores_c[[#All],[Store_ID]],Stores_c[[#All],[City]])</f>
        <v>West Matthew</v>
      </c>
      <c r="AF4278" t="str" cm="1">
        <f t="array" ref="AF4278">_xlfn.XLOOKUP(Orders_C[[#This Row],[Store_ID]],Stores_c[[#All],[Store_ID]],Stores_c[[#All],[Manager_Name]])</f>
        <v>Miguel Kidd</v>
      </c>
      <c r="AG4278" t="str" cm="1">
        <f t="array" ref="AG4278">_xlfn.XLOOKUP(Orders_C[[#This Row],[Store_ID]],Stores_c[[#All],[Store_ID]],Stores_c[[#All],[Store_Type]])</f>
        <v>Drive-Thru</v>
      </c>
    </row>
    <row r="4279" spans="1:33" x14ac:dyDescent="0.25">
      <c r="A4279">
        <v>7787</v>
      </c>
      <c r="B4279" s="1">
        <v>45722</v>
      </c>
      <c r="C4279" s="2">
        <v>0.58846064814814814</v>
      </c>
      <c r="D4279">
        <v>1489</v>
      </c>
      <c r="E4279">
        <v>212</v>
      </c>
      <c r="F4279">
        <v>447</v>
      </c>
      <c r="G4279">
        <v>339</v>
      </c>
      <c r="H4279">
        <v>3</v>
      </c>
      <c r="I4279">
        <v>453</v>
      </c>
      <c r="J4279">
        <v>10</v>
      </c>
      <c r="K4279">
        <v>22.65</v>
      </c>
      <c r="L4279">
        <v>1371.65</v>
      </c>
      <c r="M4279" t="s">
        <v>20</v>
      </c>
      <c r="N4279" t="s">
        <v>23</v>
      </c>
      <c r="O4279">
        <v>41</v>
      </c>
      <c r="P4279">
        <v>4</v>
      </c>
      <c r="Q4279" t="s">
        <v>1810</v>
      </c>
      <c r="R4279">
        <v>508</v>
      </c>
      <c r="S4279" s="3">
        <v>0.1</v>
      </c>
      <c r="T4279" s="6">
        <v>556.25000000000011</v>
      </c>
      <c r="U4279" t="s">
        <v>6334</v>
      </c>
      <c r="V4279">
        <v>2025</v>
      </c>
      <c r="W4279" t="s">
        <v>6331</v>
      </c>
      <c r="X4279" t="str">
        <f>_xlfn.XLOOKUP(Orders_C[[#This Row],[Product_ID]],Products_C[Product_ID],Products_C[Product_Name])</f>
        <v>Veg Burger</v>
      </c>
      <c r="Y4279" t="str">
        <f>_xlfn.XLOOKUP(Orders_C[[#This Row],[Product_ID]],Products_C[Product_ID],Products_C[Category])</f>
        <v>Burger</v>
      </c>
      <c r="Z4279" t="str">
        <f>_xlfn.XLOOKUP(Orders_C[[#This Row],[Store_ID]],Stores_c[Store_ID],Stores_c[City])</f>
        <v>Andrewview</v>
      </c>
      <c r="AA4279" t="str">
        <f>_xlfn.XLOOKUP(Orders_C[[#This Row],[Customer_ID]],Customers_c[Customer_ID],Customers_c[Customer_Name])</f>
        <v>William Macdonald</v>
      </c>
      <c r="AB4279" s="6">
        <f>Orders_C[[#This Row],[Quantity]]*Orders_C[[#This Row],[Unit_Price]]*(1-Orders_C[[#This Row],[Discount %]])+Orders_C[[#This Row],[Tax]]</f>
        <v>1245.7500000000002</v>
      </c>
      <c r="AC4279" s="9">
        <f>(Orders_C[[#This Row],[Unit_Price]]*Orders_C[[#This Row],[Quantity]])-Orders_C[[#This Row],[Discount]]+Orders_C[[#This Row],[Tax]]</f>
        <v>1371.65</v>
      </c>
      <c r="AD4279" t="str">
        <f>IF(COUNTIF(Orders_C[[#All],[Customer_ID]],Orders_C[[#This Row],[Customer_ID]])&gt;1,"Repeat","New")</f>
        <v>Repeat</v>
      </c>
      <c r="AE4279" t="str" cm="1">
        <f t="array" ref="AE4279">_xlfn.XLOOKUP(Orders_C[[#This Row],[Store_ID]],Stores_c[[#All],[Store_ID]],Stores_c[[#All],[City]])</f>
        <v>Andrewview</v>
      </c>
      <c r="AF4279" t="str" cm="1">
        <f t="array" ref="AF4279">_xlfn.XLOOKUP(Orders_C[[#This Row],[Store_ID]],Stores_c[[#All],[Store_ID]],Stores_c[[#All],[Manager_Name]])</f>
        <v>Alice Sutton</v>
      </c>
      <c r="AG4279" t="str" cm="1">
        <f t="array" ref="AG4279">_xlfn.XLOOKUP(Orders_C[[#This Row],[Store_ID]],Stores_c[[#All],[Store_ID]],Stores_c[[#All],[Store_Type]])</f>
        <v>Mall</v>
      </c>
    </row>
    <row r="4280" spans="1:33" x14ac:dyDescent="0.25">
      <c r="A4280">
        <v>10764</v>
      </c>
      <c r="B4280" s="1">
        <v>46023</v>
      </c>
      <c r="C4280" s="2">
        <v>0.32873842592592595</v>
      </c>
      <c r="D4280">
        <v>1862</v>
      </c>
      <c r="E4280">
        <v>210</v>
      </c>
      <c r="F4280">
        <v>427</v>
      </c>
      <c r="G4280">
        <v>305</v>
      </c>
      <c r="H4280">
        <v>3</v>
      </c>
      <c r="I4280">
        <v>453</v>
      </c>
      <c r="J4280">
        <v>10</v>
      </c>
      <c r="K4280">
        <v>22.65</v>
      </c>
      <c r="L4280">
        <v>1371.65</v>
      </c>
      <c r="M4280" t="s">
        <v>18</v>
      </c>
      <c r="N4280" t="s">
        <v>22</v>
      </c>
      <c r="O4280">
        <v>32</v>
      </c>
      <c r="P4280">
        <v>2</v>
      </c>
      <c r="Q4280" t="s">
        <v>4787</v>
      </c>
      <c r="R4280">
        <v>505</v>
      </c>
      <c r="S4280" s="3">
        <v>0.1</v>
      </c>
      <c r="T4280" s="6">
        <v>556.25000000000011</v>
      </c>
      <c r="U4280" t="s">
        <v>6330</v>
      </c>
      <c r="V4280">
        <v>2026</v>
      </c>
      <c r="W4280" t="s">
        <v>6329</v>
      </c>
      <c r="X4280" t="str">
        <f>_xlfn.XLOOKUP(Orders_C[[#This Row],[Product_ID]],Products_C[Product_ID],Products_C[Product_Name])</f>
        <v>Krushers</v>
      </c>
      <c r="Y4280" t="str">
        <f>_xlfn.XLOOKUP(Orders_C[[#This Row],[Product_ID]],Products_C[Product_ID],Products_C[Category])</f>
        <v>Dessert</v>
      </c>
      <c r="Z4280" t="str">
        <f>_xlfn.XLOOKUP(Orders_C[[#This Row],[Store_ID]],Stores_c[Store_ID],Stores_c[City])</f>
        <v>East William</v>
      </c>
      <c r="AA4280" t="str">
        <f>_xlfn.XLOOKUP(Orders_C[[#This Row],[Customer_ID]],Customers_c[Customer_ID],Customers_c[Customer_Name])</f>
        <v>Sheila Ballard</v>
      </c>
      <c r="AB4280" s="6">
        <f>Orders_C[[#This Row],[Quantity]]*Orders_C[[#This Row],[Unit_Price]]*(1-Orders_C[[#This Row],[Discount %]])+Orders_C[[#This Row],[Tax]]</f>
        <v>1245.7500000000002</v>
      </c>
      <c r="AC4280" s="9">
        <f>(Orders_C[[#This Row],[Unit_Price]]*Orders_C[[#This Row],[Quantity]])-Orders_C[[#This Row],[Discount]]+Orders_C[[#This Row],[Tax]]</f>
        <v>1371.65</v>
      </c>
      <c r="AD4280" t="str">
        <f>IF(COUNTIF(Orders_C[[#All],[Customer_ID]],Orders_C[[#This Row],[Customer_ID]])&gt;1,"Repeat","New")</f>
        <v>Repeat</v>
      </c>
      <c r="AE4280" t="str" cm="1">
        <f t="array" ref="AE4280">_xlfn.XLOOKUP(Orders_C[[#This Row],[Store_ID]],Stores_c[[#All],[Store_ID]],Stores_c[[#All],[City]])</f>
        <v>East William</v>
      </c>
      <c r="AF4280" t="str" cm="1">
        <f t="array" ref="AF4280">_xlfn.XLOOKUP(Orders_C[[#This Row],[Store_ID]],Stores_c[[#All],[Store_ID]],Stores_c[[#All],[Manager_Name]])</f>
        <v>Victoria Butler</v>
      </c>
      <c r="AG4280" t="str" cm="1">
        <f t="array" ref="AG4280">_xlfn.XLOOKUP(Orders_C[[#This Row],[Store_ID]],Stores_c[[#All],[Store_ID]],Stores_c[[#All],[Store_Type]])</f>
        <v>Drive-Thru</v>
      </c>
    </row>
    <row r="4281" spans="1:33" x14ac:dyDescent="0.25">
      <c r="A4281">
        <v>8137</v>
      </c>
      <c r="B4281" s="1">
        <v>45769</v>
      </c>
      <c r="C4281" s="2">
        <v>0.29505787037037035</v>
      </c>
      <c r="D4281">
        <v>1387</v>
      </c>
      <c r="E4281">
        <v>216</v>
      </c>
      <c r="F4281">
        <v>515</v>
      </c>
      <c r="G4281">
        <v>332</v>
      </c>
      <c r="H4281">
        <v>3</v>
      </c>
      <c r="I4281">
        <v>458</v>
      </c>
      <c r="J4281">
        <v>15</v>
      </c>
      <c r="K4281">
        <v>22.9</v>
      </c>
      <c r="L4281">
        <v>1381.9</v>
      </c>
      <c r="M4281" t="s">
        <v>20</v>
      </c>
      <c r="N4281" t="s">
        <v>21</v>
      </c>
      <c r="O4281">
        <v>24</v>
      </c>
      <c r="P4281">
        <v>1</v>
      </c>
      <c r="Q4281" t="s">
        <v>2160</v>
      </c>
      <c r="R4281">
        <v>506</v>
      </c>
      <c r="S4281" s="3">
        <v>0.15</v>
      </c>
      <c r="T4281" s="6">
        <v>557.50000000000011</v>
      </c>
      <c r="U4281" t="s">
        <v>6337</v>
      </c>
      <c r="V4281">
        <v>2025</v>
      </c>
      <c r="W4281" t="s">
        <v>6329</v>
      </c>
      <c r="X4281" t="str">
        <f>_xlfn.XLOOKUP(Orders_C[[#This Row],[Product_ID]],Products_C[Product_ID],Products_C[Product_Name])</f>
        <v>Zinger Burger</v>
      </c>
      <c r="Y4281" t="str">
        <f>_xlfn.XLOOKUP(Orders_C[[#This Row],[Product_ID]],Products_C[Product_ID],Products_C[Category])</f>
        <v>Beverage</v>
      </c>
      <c r="Z4281" t="str">
        <f>_xlfn.XLOOKUP(Orders_C[[#This Row],[Store_ID]],Stores_c[Store_ID],Stores_c[City])</f>
        <v>Garciaview</v>
      </c>
      <c r="AA4281" t="str">
        <f>_xlfn.XLOOKUP(Orders_C[[#This Row],[Customer_ID]],Customers_c[Customer_ID],Customers_c[Customer_Name])</f>
        <v>Jacqueline Lewis</v>
      </c>
      <c r="AB4281" s="6">
        <f>Orders_C[[#This Row],[Quantity]]*Orders_C[[#This Row],[Unit_Price]]*(1-Orders_C[[#This Row],[Discount %]])+Orders_C[[#This Row],[Tax]]</f>
        <v>1190.8</v>
      </c>
      <c r="AC4281" s="9">
        <f>(Orders_C[[#This Row],[Unit_Price]]*Orders_C[[#This Row],[Quantity]])-Orders_C[[#This Row],[Discount]]+Orders_C[[#This Row],[Tax]]</f>
        <v>1381.9</v>
      </c>
      <c r="AD4281" t="str">
        <f>IF(COUNTIF(Orders_C[[#All],[Customer_ID]],Orders_C[[#This Row],[Customer_ID]])&gt;1,"Repeat","New")</f>
        <v>Repeat</v>
      </c>
      <c r="AE4281" t="str" cm="1">
        <f t="array" ref="AE4281">_xlfn.XLOOKUP(Orders_C[[#This Row],[Store_ID]],Stores_c[[#All],[Store_ID]],Stores_c[[#All],[City]])</f>
        <v>Garciaview</v>
      </c>
      <c r="AF4281" t="str" cm="1">
        <f t="array" ref="AF4281">_xlfn.XLOOKUP(Orders_C[[#This Row],[Store_ID]],Stores_c[[#All],[Store_ID]],Stores_c[[#All],[Manager_Name]])</f>
        <v>Karina Washington</v>
      </c>
      <c r="AG4281" t="str" cm="1">
        <f t="array" ref="AG4281">_xlfn.XLOOKUP(Orders_C[[#This Row],[Store_ID]],Stores_c[[#All],[Store_ID]],Stores_c[[#All],[Store_Type]])</f>
        <v>Drive-Thru</v>
      </c>
    </row>
    <row r="4282" spans="1:33" x14ac:dyDescent="0.25">
      <c r="A4282">
        <v>9774</v>
      </c>
      <c r="B4282" s="1">
        <v>45978</v>
      </c>
      <c r="C4282" s="2">
        <v>0.63744212962962965</v>
      </c>
      <c r="D4282">
        <v>1667</v>
      </c>
      <c r="E4282">
        <v>216</v>
      </c>
      <c r="F4282">
        <v>486</v>
      </c>
      <c r="G4282">
        <v>304</v>
      </c>
      <c r="H4282">
        <v>4</v>
      </c>
      <c r="I4282">
        <v>344</v>
      </c>
      <c r="J4282">
        <v>10</v>
      </c>
      <c r="K4282">
        <v>17.2</v>
      </c>
      <c r="L4282">
        <v>1383.2</v>
      </c>
      <c r="M4282" t="s">
        <v>20</v>
      </c>
      <c r="N4282" t="s">
        <v>22</v>
      </c>
      <c r="O4282">
        <v>23</v>
      </c>
      <c r="P4282">
        <v>4</v>
      </c>
      <c r="Q4282" t="s">
        <v>3797</v>
      </c>
      <c r="R4282">
        <v>507</v>
      </c>
      <c r="S4282" s="3">
        <v>0.1</v>
      </c>
      <c r="T4282" s="6">
        <v>557.6</v>
      </c>
      <c r="U4282" t="s">
        <v>6336</v>
      </c>
      <c r="V4282">
        <v>2025</v>
      </c>
      <c r="W4282" t="s">
        <v>6329</v>
      </c>
      <c r="X4282" t="str">
        <f>_xlfn.XLOOKUP(Orders_C[[#This Row],[Product_ID]],Products_C[Product_ID],Products_C[Product_Name])</f>
        <v>Veg Burger</v>
      </c>
      <c r="Y4282" t="str">
        <f>_xlfn.XLOOKUP(Orders_C[[#This Row],[Product_ID]],Products_C[Product_ID],Products_C[Category])</f>
        <v>Burger</v>
      </c>
      <c r="Z4282" t="str">
        <f>_xlfn.XLOOKUP(Orders_C[[#This Row],[Store_ID]],Stores_c[Store_ID],Stores_c[City])</f>
        <v>Garciaview</v>
      </c>
      <c r="AA4282" t="str">
        <f>_xlfn.XLOOKUP(Orders_C[[#This Row],[Customer_ID]],Customers_c[Customer_ID],Customers_c[Customer_Name])</f>
        <v>Michael Allen</v>
      </c>
      <c r="AB4282" s="6">
        <f>Orders_C[[#This Row],[Quantity]]*Orders_C[[#This Row],[Unit_Price]]*(1-Orders_C[[#This Row],[Discount %]])+Orders_C[[#This Row],[Tax]]</f>
        <v>1255.6000000000001</v>
      </c>
      <c r="AC4282" s="9">
        <f>(Orders_C[[#This Row],[Unit_Price]]*Orders_C[[#This Row],[Quantity]])-Orders_C[[#This Row],[Discount]]+Orders_C[[#This Row],[Tax]]</f>
        <v>1383.2</v>
      </c>
      <c r="AD4282" t="str">
        <f>IF(COUNTIF(Orders_C[[#All],[Customer_ID]],Orders_C[[#This Row],[Customer_ID]])&gt;1,"Repeat","New")</f>
        <v>Repeat</v>
      </c>
      <c r="AE4282" t="str" cm="1">
        <f t="array" ref="AE4282">_xlfn.XLOOKUP(Orders_C[[#This Row],[Store_ID]],Stores_c[[#All],[Store_ID]],Stores_c[[#All],[City]])</f>
        <v>Garciaview</v>
      </c>
      <c r="AF4282" t="str" cm="1">
        <f t="array" ref="AF4282">_xlfn.XLOOKUP(Orders_C[[#This Row],[Store_ID]],Stores_c[[#All],[Store_ID]],Stores_c[[#All],[Manager_Name]])</f>
        <v>Karina Washington</v>
      </c>
      <c r="AG4282" t="str" cm="1">
        <f t="array" ref="AG4282">_xlfn.XLOOKUP(Orders_C[[#This Row],[Store_ID]],Stores_c[[#All],[Store_ID]],Stores_c[[#All],[Store_Type]])</f>
        <v>Drive-Thru</v>
      </c>
    </row>
    <row r="4283" spans="1:33" x14ac:dyDescent="0.25">
      <c r="A4283">
        <v>9866</v>
      </c>
      <c r="B4283" s="1">
        <v>45747</v>
      </c>
      <c r="C4283" s="2">
        <v>0.29392361111111109</v>
      </c>
      <c r="D4283">
        <v>1607</v>
      </c>
      <c r="E4283">
        <v>207</v>
      </c>
      <c r="F4283">
        <v>507</v>
      </c>
      <c r="G4283">
        <v>330</v>
      </c>
      <c r="H4283">
        <v>4</v>
      </c>
      <c r="I4283">
        <v>344</v>
      </c>
      <c r="J4283">
        <v>10</v>
      </c>
      <c r="K4283">
        <v>17.2</v>
      </c>
      <c r="L4283">
        <v>1383.2</v>
      </c>
      <c r="M4283" t="s">
        <v>19</v>
      </c>
      <c r="N4283" t="s">
        <v>21</v>
      </c>
      <c r="O4283">
        <v>18</v>
      </c>
      <c r="P4283">
        <v>4</v>
      </c>
      <c r="Q4283" t="s">
        <v>3889</v>
      </c>
      <c r="R4283">
        <v>509</v>
      </c>
      <c r="S4283" s="3">
        <v>0.1</v>
      </c>
      <c r="T4283" s="6">
        <v>557.6</v>
      </c>
      <c r="U4283" t="s">
        <v>6334</v>
      </c>
      <c r="V4283">
        <v>2025</v>
      </c>
      <c r="W4283" t="s">
        <v>6333</v>
      </c>
      <c r="X4283" t="str">
        <f>_xlfn.XLOOKUP(Orders_C[[#This Row],[Product_ID]],Products_C[Product_ID],Products_C[Product_Name])</f>
        <v>Rice Bowl</v>
      </c>
      <c r="Y4283" t="str">
        <f>_xlfn.XLOOKUP(Orders_C[[#This Row],[Product_ID]],Products_C[Product_ID],Products_C[Category])</f>
        <v>Beverage</v>
      </c>
      <c r="Z4283" t="str">
        <f>_xlfn.XLOOKUP(Orders_C[[#This Row],[Store_ID]],Stores_c[Store_ID],Stores_c[City])</f>
        <v>Christineton</v>
      </c>
      <c r="AA4283" t="str">
        <f>_xlfn.XLOOKUP(Orders_C[[#This Row],[Customer_ID]],Customers_c[Customer_ID],Customers_c[Customer_Name])</f>
        <v>Phillip Cross</v>
      </c>
      <c r="AB4283" s="6">
        <f>Orders_C[[#This Row],[Quantity]]*Orders_C[[#This Row],[Unit_Price]]*(1-Orders_C[[#This Row],[Discount %]])+Orders_C[[#This Row],[Tax]]</f>
        <v>1255.6000000000001</v>
      </c>
      <c r="AC4283" s="9">
        <f>(Orders_C[[#This Row],[Unit_Price]]*Orders_C[[#This Row],[Quantity]])-Orders_C[[#This Row],[Discount]]+Orders_C[[#This Row],[Tax]]</f>
        <v>1383.2</v>
      </c>
      <c r="AD4283" t="str">
        <f>IF(COUNTIF(Orders_C[[#All],[Customer_ID]],Orders_C[[#This Row],[Customer_ID]])&gt;1,"Repeat","New")</f>
        <v>Repeat</v>
      </c>
      <c r="AE4283" t="str" cm="1">
        <f t="array" ref="AE4283">_xlfn.XLOOKUP(Orders_C[[#This Row],[Store_ID]],Stores_c[[#All],[Store_ID]],Stores_c[[#All],[City]])</f>
        <v>Christineton</v>
      </c>
      <c r="AF4283" t="str" cm="1">
        <f t="array" ref="AF4283">_xlfn.XLOOKUP(Orders_C[[#This Row],[Store_ID]],Stores_c[[#All],[Store_ID]],Stores_c[[#All],[Manager_Name]])</f>
        <v>Dr. William Hubbard MD</v>
      </c>
      <c r="AG4283" t="str" cm="1">
        <f t="array" ref="AG4283">_xlfn.XLOOKUP(Orders_C[[#This Row],[Store_ID]],Stores_c[[#All],[Store_ID]],Stores_c[[#All],[Store_Type]])</f>
        <v>Street</v>
      </c>
    </row>
    <row r="4284" spans="1:33" x14ac:dyDescent="0.25">
      <c r="A4284">
        <v>6827</v>
      </c>
      <c r="B4284" s="1">
        <v>45993</v>
      </c>
      <c r="C4284" s="2">
        <v>0.99282407407407403</v>
      </c>
      <c r="D4284">
        <v>1841</v>
      </c>
      <c r="E4284">
        <v>217</v>
      </c>
      <c r="F4284">
        <v>421</v>
      </c>
      <c r="G4284">
        <v>316</v>
      </c>
      <c r="H4284">
        <v>4</v>
      </c>
      <c r="I4284">
        <v>338</v>
      </c>
      <c r="J4284">
        <v>0</v>
      </c>
      <c r="K4284">
        <v>16.899999999999999</v>
      </c>
      <c r="L4284">
        <v>1368.9</v>
      </c>
      <c r="M4284" t="s">
        <v>19</v>
      </c>
      <c r="N4284" t="s">
        <v>22</v>
      </c>
      <c r="O4284">
        <v>13</v>
      </c>
      <c r="P4284">
        <v>1</v>
      </c>
      <c r="Q4284" t="s">
        <v>850</v>
      </c>
      <c r="R4284">
        <v>504</v>
      </c>
      <c r="S4284" s="3">
        <v>0</v>
      </c>
      <c r="T4284" s="6">
        <v>557.70000000000016</v>
      </c>
      <c r="U4284" t="s">
        <v>6328</v>
      </c>
      <c r="V4284">
        <v>2025</v>
      </c>
      <c r="W4284" t="s">
        <v>6333</v>
      </c>
      <c r="X4284" t="str">
        <f>_xlfn.XLOOKUP(Orders_C[[#This Row],[Product_ID]],Products_C[Product_ID],Products_C[Product_Name])</f>
        <v>Popcorn Chicken</v>
      </c>
      <c r="Y4284" t="str">
        <f>_xlfn.XLOOKUP(Orders_C[[#This Row],[Product_ID]],Products_C[Product_ID],Products_C[Category])</f>
        <v>Dessert</v>
      </c>
      <c r="Z4284" t="str">
        <f>_xlfn.XLOOKUP(Orders_C[[#This Row],[Store_ID]],Stores_c[Store_ID],Stores_c[City])</f>
        <v>West Rebecca</v>
      </c>
      <c r="AA4284" t="str">
        <f>_xlfn.XLOOKUP(Orders_C[[#This Row],[Customer_ID]],Customers_c[Customer_ID],Customers_c[Customer_Name])</f>
        <v>James Murray</v>
      </c>
      <c r="AB4284" s="6">
        <f>Orders_C[[#This Row],[Quantity]]*Orders_C[[#This Row],[Unit_Price]]*(1-Orders_C[[#This Row],[Discount %]])+Orders_C[[#This Row],[Tax]]</f>
        <v>1368.9</v>
      </c>
      <c r="AC4284" s="9">
        <f>(Orders_C[[#This Row],[Unit_Price]]*Orders_C[[#This Row],[Quantity]])-Orders_C[[#This Row],[Discount]]+Orders_C[[#This Row],[Tax]]</f>
        <v>1368.9</v>
      </c>
      <c r="AD4284" t="str">
        <f>IF(COUNTIF(Orders_C[[#All],[Customer_ID]],Orders_C[[#This Row],[Customer_ID]])&gt;1,"Repeat","New")</f>
        <v>Repeat</v>
      </c>
      <c r="AE4284" t="str" cm="1">
        <f t="array" ref="AE4284">_xlfn.XLOOKUP(Orders_C[[#This Row],[Store_ID]],Stores_c[[#All],[Store_ID]],Stores_c[[#All],[City]])</f>
        <v>West Rebecca</v>
      </c>
      <c r="AF4284" t="str" cm="1">
        <f t="array" ref="AF4284">_xlfn.XLOOKUP(Orders_C[[#This Row],[Store_ID]],Stores_c[[#All],[Store_ID]],Stores_c[[#All],[Manager_Name]])</f>
        <v>Albert Smith</v>
      </c>
      <c r="AG4284" t="str" cm="1">
        <f t="array" ref="AG4284">_xlfn.XLOOKUP(Orders_C[[#This Row],[Store_ID]],Stores_c[[#All],[Store_ID]],Stores_c[[#All],[Store_Type]])</f>
        <v>Mall</v>
      </c>
    </row>
    <row r="4285" spans="1:33" x14ac:dyDescent="0.25">
      <c r="A4285">
        <v>9011</v>
      </c>
      <c r="B4285" s="1">
        <v>45955</v>
      </c>
      <c r="C4285" s="2">
        <v>0.29056712962962961</v>
      </c>
      <c r="D4285">
        <v>1725</v>
      </c>
      <c r="E4285">
        <v>212</v>
      </c>
      <c r="F4285">
        <v>499</v>
      </c>
      <c r="G4285">
        <v>317</v>
      </c>
      <c r="H4285">
        <v>3</v>
      </c>
      <c r="I4285">
        <v>447</v>
      </c>
      <c r="J4285">
        <v>0</v>
      </c>
      <c r="K4285">
        <v>22.35</v>
      </c>
      <c r="L4285">
        <v>1363.35</v>
      </c>
      <c r="M4285" t="s">
        <v>19</v>
      </c>
      <c r="N4285" t="s">
        <v>23</v>
      </c>
      <c r="O4285">
        <v>58</v>
      </c>
      <c r="P4285">
        <v>2</v>
      </c>
      <c r="Q4285" t="s">
        <v>3034</v>
      </c>
      <c r="R4285">
        <v>503</v>
      </c>
      <c r="S4285" s="3">
        <v>0</v>
      </c>
      <c r="T4285" s="6">
        <v>558.74999999999989</v>
      </c>
      <c r="U4285" t="s">
        <v>6332</v>
      </c>
      <c r="V4285">
        <v>2025</v>
      </c>
      <c r="W4285" t="s">
        <v>6331</v>
      </c>
      <c r="X4285" t="str">
        <f>_xlfn.XLOOKUP(Orders_C[[#This Row],[Product_ID]],Products_C[Product_ID],Products_C[Product_Name])</f>
        <v>Popcorn Chicken</v>
      </c>
      <c r="Y4285" t="str">
        <f>_xlfn.XLOOKUP(Orders_C[[#This Row],[Product_ID]],Products_C[Product_ID],Products_C[Category])</f>
        <v>Dessert</v>
      </c>
      <c r="Z4285" t="str">
        <f>_xlfn.XLOOKUP(Orders_C[[#This Row],[Store_ID]],Stores_c[Store_ID],Stores_c[City])</f>
        <v>Andrewview</v>
      </c>
      <c r="AA4285" t="str">
        <f>_xlfn.XLOOKUP(Orders_C[[#This Row],[Customer_ID]],Customers_c[Customer_ID],Customers_c[Customer_Name])</f>
        <v>Johnathan Owens</v>
      </c>
      <c r="AB4285" s="6">
        <f>Orders_C[[#This Row],[Quantity]]*Orders_C[[#This Row],[Unit_Price]]*(1-Orders_C[[#This Row],[Discount %]])+Orders_C[[#This Row],[Tax]]</f>
        <v>1363.35</v>
      </c>
      <c r="AC4285" s="9">
        <f>(Orders_C[[#This Row],[Unit_Price]]*Orders_C[[#This Row],[Quantity]])-Orders_C[[#This Row],[Discount]]+Orders_C[[#This Row],[Tax]]</f>
        <v>1363.35</v>
      </c>
      <c r="AD4285" t="str">
        <f>IF(COUNTIF(Orders_C[[#All],[Customer_ID]],Orders_C[[#This Row],[Customer_ID]])&gt;1,"Repeat","New")</f>
        <v>Repeat</v>
      </c>
      <c r="AE4285" t="str" cm="1">
        <f t="array" ref="AE4285">_xlfn.XLOOKUP(Orders_C[[#This Row],[Store_ID]],Stores_c[[#All],[Store_ID]],Stores_c[[#All],[City]])</f>
        <v>Andrewview</v>
      </c>
      <c r="AF4285" t="str" cm="1">
        <f t="array" ref="AF4285">_xlfn.XLOOKUP(Orders_C[[#This Row],[Store_ID]],Stores_c[[#All],[Store_ID]],Stores_c[[#All],[Manager_Name]])</f>
        <v>Alice Sutton</v>
      </c>
      <c r="AG4285" t="str" cm="1">
        <f t="array" ref="AG4285">_xlfn.XLOOKUP(Orders_C[[#This Row],[Store_ID]],Stores_c[[#All],[Store_ID]],Stores_c[[#All],[Store_Type]])</f>
        <v>Mall</v>
      </c>
    </row>
    <row r="4286" spans="1:33" x14ac:dyDescent="0.25">
      <c r="A4286">
        <v>7911</v>
      </c>
      <c r="B4286" s="1">
        <v>45908</v>
      </c>
      <c r="C4286" s="2">
        <v>0.51740740740740743</v>
      </c>
      <c r="D4286">
        <v>1169</v>
      </c>
      <c r="E4286">
        <v>207</v>
      </c>
      <c r="F4286">
        <v>500</v>
      </c>
      <c r="G4286">
        <v>305</v>
      </c>
      <c r="H4286">
        <v>3</v>
      </c>
      <c r="I4286">
        <v>451</v>
      </c>
      <c r="J4286">
        <v>5</v>
      </c>
      <c r="K4286">
        <v>22.55</v>
      </c>
      <c r="L4286">
        <v>1370.55</v>
      </c>
      <c r="M4286" t="s">
        <v>19</v>
      </c>
      <c r="N4286" t="s">
        <v>23</v>
      </c>
      <c r="O4286">
        <v>25</v>
      </c>
      <c r="P4286">
        <v>5</v>
      </c>
      <c r="Q4286" t="s">
        <v>1934</v>
      </c>
      <c r="R4286">
        <v>509</v>
      </c>
      <c r="S4286" s="3">
        <v>0.05</v>
      </c>
      <c r="T4286" s="6">
        <v>558.75</v>
      </c>
      <c r="U4286" t="s">
        <v>6335</v>
      </c>
      <c r="V4286">
        <v>2025</v>
      </c>
      <c r="W4286" t="s">
        <v>6329</v>
      </c>
      <c r="X4286" t="str">
        <f>_xlfn.XLOOKUP(Orders_C[[#This Row],[Product_ID]],Products_C[Product_ID],Products_C[Product_Name])</f>
        <v>Krushers</v>
      </c>
      <c r="Y4286" t="str">
        <f>_xlfn.XLOOKUP(Orders_C[[#This Row],[Product_ID]],Products_C[Product_ID],Products_C[Category])</f>
        <v>Dessert</v>
      </c>
      <c r="Z4286" t="str">
        <f>_xlfn.XLOOKUP(Orders_C[[#This Row],[Store_ID]],Stores_c[Store_ID],Stores_c[City])</f>
        <v>Christineton</v>
      </c>
      <c r="AA4286" t="str">
        <f>_xlfn.XLOOKUP(Orders_C[[#This Row],[Customer_ID]],Customers_c[Customer_ID],Customers_c[Customer_Name])</f>
        <v>Madeline Johnson</v>
      </c>
      <c r="AB4286" s="6">
        <f>Orders_C[[#This Row],[Quantity]]*Orders_C[[#This Row],[Unit_Price]]*(1-Orders_C[[#This Row],[Discount %]])+Orders_C[[#This Row],[Tax]]</f>
        <v>1307.8999999999999</v>
      </c>
      <c r="AC4286" s="9">
        <f>(Orders_C[[#This Row],[Unit_Price]]*Orders_C[[#This Row],[Quantity]])-Orders_C[[#This Row],[Discount]]+Orders_C[[#This Row],[Tax]]</f>
        <v>1370.55</v>
      </c>
      <c r="AD4286" t="str">
        <f>IF(COUNTIF(Orders_C[[#All],[Customer_ID]],Orders_C[[#This Row],[Customer_ID]])&gt;1,"Repeat","New")</f>
        <v>Repeat</v>
      </c>
      <c r="AE4286" t="str" cm="1">
        <f t="array" ref="AE4286">_xlfn.XLOOKUP(Orders_C[[#This Row],[Store_ID]],Stores_c[[#All],[Store_ID]],Stores_c[[#All],[City]])</f>
        <v>Christineton</v>
      </c>
      <c r="AF4286" t="str" cm="1">
        <f t="array" ref="AF4286">_xlfn.XLOOKUP(Orders_C[[#This Row],[Store_ID]],Stores_c[[#All],[Store_ID]],Stores_c[[#All],[Manager_Name]])</f>
        <v>Dr. William Hubbard MD</v>
      </c>
      <c r="AG4286" t="str" cm="1">
        <f t="array" ref="AG4286">_xlfn.XLOOKUP(Orders_C[[#This Row],[Store_ID]],Stores_c[[#All],[Store_ID]],Stores_c[[#All],[Store_Type]])</f>
        <v>Street</v>
      </c>
    </row>
    <row r="4287" spans="1:33" x14ac:dyDescent="0.25">
      <c r="A4287">
        <v>8111</v>
      </c>
      <c r="B4287" s="1">
        <v>46006</v>
      </c>
      <c r="C4287" s="2">
        <v>2.9120370370370369E-2</v>
      </c>
      <c r="D4287">
        <v>1891</v>
      </c>
      <c r="E4287">
        <v>216</v>
      </c>
      <c r="F4287">
        <v>489</v>
      </c>
      <c r="G4287">
        <v>337</v>
      </c>
      <c r="H4287">
        <v>3</v>
      </c>
      <c r="I4287">
        <v>451</v>
      </c>
      <c r="J4287">
        <v>5</v>
      </c>
      <c r="K4287">
        <v>22.55</v>
      </c>
      <c r="L4287">
        <v>1370.55</v>
      </c>
      <c r="M4287" t="s">
        <v>19</v>
      </c>
      <c r="N4287" t="s">
        <v>23</v>
      </c>
      <c r="O4287">
        <v>11</v>
      </c>
      <c r="P4287">
        <v>5</v>
      </c>
      <c r="Q4287" t="s">
        <v>2134</v>
      </c>
      <c r="R4287">
        <v>510</v>
      </c>
      <c r="S4287" s="3">
        <v>0.05</v>
      </c>
      <c r="T4287" s="6">
        <v>558.75</v>
      </c>
      <c r="U4287" t="s">
        <v>6328</v>
      </c>
      <c r="V4287">
        <v>2025</v>
      </c>
      <c r="W4287" t="s">
        <v>6333</v>
      </c>
      <c r="X4287" t="str">
        <f>_xlfn.XLOOKUP(Orders_C[[#This Row],[Product_ID]],Products_C[Product_ID],Products_C[Product_Name])</f>
        <v>Chocolate Lava Cake</v>
      </c>
      <c r="Y4287" t="str">
        <f>_xlfn.XLOOKUP(Orders_C[[#This Row],[Product_ID]],Products_C[Product_ID],Products_C[Category])</f>
        <v>Chicken</v>
      </c>
      <c r="Z4287" t="str">
        <f>_xlfn.XLOOKUP(Orders_C[[#This Row],[Store_ID]],Stores_c[Store_ID],Stores_c[City])</f>
        <v>Garciaview</v>
      </c>
      <c r="AA4287" t="str">
        <f>_xlfn.XLOOKUP(Orders_C[[#This Row],[Customer_ID]],Customers_c[Customer_ID],Customers_c[Customer_Name])</f>
        <v>Kimberly Grant</v>
      </c>
      <c r="AB4287" s="6">
        <f>Orders_C[[#This Row],[Quantity]]*Orders_C[[#This Row],[Unit_Price]]*(1-Orders_C[[#This Row],[Discount %]])+Orders_C[[#This Row],[Tax]]</f>
        <v>1307.8999999999999</v>
      </c>
      <c r="AC4287" s="9">
        <f>(Orders_C[[#This Row],[Unit_Price]]*Orders_C[[#This Row],[Quantity]])-Orders_C[[#This Row],[Discount]]+Orders_C[[#This Row],[Tax]]</f>
        <v>1370.55</v>
      </c>
      <c r="AD4287" t="str">
        <f>IF(COUNTIF(Orders_C[[#All],[Customer_ID]],Orders_C[[#This Row],[Customer_ID]])&gt;1,"Repeat","New")</f>
        <v>Repeat</v>
      </c>
      <c r="AE4287" t="str" cm="1">
        <f t="array" ref="AE4287">_xlfn.XLOOKUP(Orders_C[[#This Row],[Store_ID]],Stores_c[[#All],[Store_ID]],Stores_c[[#All],[City]])</f>
        <v>Garciaview</v>
      </c>
      <c r="AF4287" t="str" cm="1">
        <f t="array" ref="AF4287">_xlfn.XLOOKUP(Orders_C[[#This Row],[Store_ID]],Stores_c[[#All],[Store_ID]],Stores_c[[#All],[Manager_Name]])</f>
        <v>Karina Washington</v>
      </c>
      <c r="AG4287" t="str" cm="1">
        <f t="array" ref="AG4287">_xlfn.XLOOKUP(Orders_C[[#This Row],[Store_ID]],Stores_c[[#All],[Store_ID]],Stores_c[[#All],[Store_Type]])</f>
        <v>Drive-Thru</v>
      </c>
    </row>
    <row r="4288" spans="1:33" x14ac:dyDescent="0.25">
      <c r="A4288">
        <v>9589</v>
      </c>
      <c r="B4288" s="1">
        <v>45752</v>
      </c>
      <c r="C4288" s="2">
        <v>0.99339120370370371</v>
      </c>
      <c r="D4288">
        <v>1530</v>
      </c>
      <c r="E4288">
        <v>218</v>
      </c>
      <c r="F4288">
        <v>483</v>
      </c>
      <c r="G4288">
        <v>337</v>
      </c>
      <c r="H4288">
        <v>3</v>
      </c>
      <c r="I4288">
        <v>455</v>
      </c>
      <c r="J4288">
        <v>10</v>
      </c>
      <c r="K4288">
        <v>22.75</v>
      </c>
      <c r="L4288">
        <v>1377.75</v>
      </c>
      <c r="M4288" t="s">
        <v>20</v>
      </c>
      <c r="N4288" t="s">
        <v>21</v>
      </c>
      <c r="O4288">
        <v>33</v>
      </c>
      <c r="P4288">
        <v>2</v>
      </c>
      <c r="Q4288" t="s">
        <v>3612</v>
      </c>
      <c r="R4288">
        <v>508</v>
      </c>
      <c r="S4288" s="3">
        <v>0.1</v>
      </c>
      <c r="T4288" s="6">
        <v>558.75</v>
      </c>
      <c r="U4288" t="s">
        <v>6337</v>
      </c>
      <c r="V4288">
        <v>2025</v>
      </c>
      <c r="W4288" t="s">
        <v>6329</v>
      </c>
      <c r="X4288" t="str">
        <f>_xlfn.XLOOKUP(Orders_C[[#This Row],[Product_ID]],Products_C[Product_ID],Products_C[Product_Name])</f>
        <v>Chocolate Lava Cake</v>
      </c>
      <c r="Y4288" t="str">
        <f>_xlfn.XLOOKUP(Orders_C[[#This Row],[Product_ID]],Products_C[Product_ID],Products_C[Category])</f>
        <v>Chicken</v>
      </c>
      <c r="Z4288" t="str">
        <f>_xlfn.XLOOKUP(Orders_C[[#This Row],[Store_ID]],Stores_c[Store_ID],Stores_c[City])</f>
        <v>East Johnport</v>
      </c>
      <c r="AA4288" t="str">
        <f>_xlfn.XLOOKUP(Orders_C[[#This Row],[Customer_ID]],Customers_c[Customer_ID],Customers_c[Customer_Name])</f>
        <v>Erik Bell</v>
      </c>
      <c r="AB4288" s="6">
        <f>Orders_C[[#This Row],[Quantity]]*Orders_C[[#This Row],[Unit_Price]]*(1-Orders_C[[#This Row],[Discount %]])+Orders_C[[#This Row],[Tax]]</f>
        <v>1251.25</v>
      </c>
      <c r="AC4288" s="9">
        <f>(Orders_C[[#This Row],[Unit_Price]]*Orders_C[[#This Row],[Quantity]])-Orders_C[[#This Row],[Discount]]+Orders_C[[#This Row],[Tax]]</f>
        <v>1377.75</v>
      </c>
      <c r="AD4288" t="str">
        <f>IF(COUNTIF(Orders_C[[#All],[Customer_ID]],Orders_C[[#This Row],[Customer_ID]])&gt;1,"Repeat","New")</f>
        <v>Repeat</v>
      </c>
      <c r="AE4288" t="str" cm="1">
        <f t="array" ref="AE4288">_xlfn.XLOOKUP(Orders_C[[#This Row],[Store_ID]],Stores_c[[#All],[Store_ID]],Stores_c[[#All],[City]])</f>
        <v>East Johnport</v>
      </c>
      <c r="AF4288" t="str" cm="1">
        <f t="array" ref="AF4288">_xlfn.XLOOKUP(Orders_C[[#This Row],[Store_ID]],Stores_c[[#All],[Store_ID]],Stores_c[[#All],[Manager_Name]])</f>
        <v>Mr. Matthew Murillo III</v>
      </c>
      <c r="AG4288" t="str" cm="1">
        <f t="array" ref="AG4288">_xlfn.XLOOKUP(Orders_C[[#This Row],[Store_ID]],Stores_c[[#All],[Store_ID]],Stores_c[[#All],[Store_Type]])</f>
        <v>Street</v>
      </c>
    </row>
    <row r="4289" spans="1:33" x14ac:dyDescent="0.25">
      <c r="A4289">
        <v>10849</v>
      </c>
      <c r="B4289" s="1">
        <v>45939</v>
      </c>
      <c r="C4289" s="2">
        <v>3.0104166666666668E-2</v>
      </c>
      <c r="D4289">
        <v>1865</v>
      </c>
      <c r="E4289">
        <v>212</v>
      </c>
      <c r="F4289">
        <v>482</v>
      </c>
      <c r="G4289">
        <v>312</v>
      </c>
      <c r="H4289">
        <v>3</v>
      </c>
      <c r="I4289">
        <v>455</v>
      </c>
      <c r="J4289">
        <v>10</v>
      </c>
      <c r="K4289">
        <v>22.75</v>
      </c>
      <c r="L4289">
        <v>1377.75</v>
      </c>
      <c r="M4289" t="s">
        <v>20</v>
      </c>
      <c r="N4289" t="s">
        <v>23</v>
      </c>
      <c r="O4289">
        <v>50</v>
      </c>
      <c r="P4289">
        <v>4</v>
      </c>
      <c r="Q4289" t="s">
        <v>4872</v>
      </c>
      <c r="R4289">
        <v>509</v>
      </c>
      <c r="S4289" s="3">
        <v>0.1</v>
      </c>
      <c r="T4289" s="6">
        <v>558.75</v>
      </c>
      <c r="U4289" t="s">
        <v>6332</v>
      </c>
      <c r="V4289">
        <v>2025</v>
      </c>
      <c r="W4289" t="s">
        <v>6331</v>
      </c>
      <c r="X4289" t="str">
        <f>_xlfn.XLOOKUP(Orders_C[[#This Row],[Product_ID]],Products_C[Product_ID],Products_C[Product_Name])</f>
        <v>Veg Burger</v>
      </c>
      <c r="Y4289" t="str">
        <f>_xlfn.XLOOKUP(Orders_C[[#This Row],[Product_ID]],Products_C[Product_ID],Products_C[Category])</f>
        <v>Burger</v>
      </c>
      <c r="Z4289" t="str">
        <f>_xlfn.XLOOKUP(Orders_C[[#This Row],[Store_ID]],Stores_c[Store_ID],Stores_c[City])</f>
        <v>Andrewview</v>
      </c>
      <c r="AA4289" t="str">
        <f>_xlfn.XLOOKUP(Orders_C[[#This Row],[Customer_ID]],Customers_c[Customer_ID],Customers_c[Customer_Name])</f>
        <v>Loretta Bray</v>
      </c>
      <c r="AB4289" s="6">
        <f>Orders_C[[#This Row],[Quantity]]*Orders_C[[#This Row],[Unit_Price]]*(1-Orders_C[[#This Row],[Discount %]])+Orders_C[[#This Row],[Tax]]</f>
        <v>1251.25</v>
      </c>
      <c r="AC4289" s="9">
        <f>(Orders_C[[#This Row],[Unit_Price]]*Orders_C[[#This Row],[Quantity]])-Orders_C[[#This Row],[Discount]]+Orders_C[[#This Row],[Tax]]</f>
        <v>1377.75</v>
      </c>
      <c r="AD4289" t="str">
        <f>IF(COUNTIF(Orders_C[[#All],[Customer_ID]],Orders_C[[#This Row],[Customer_ID]])&gt;1,"Repeat","New")</f>
        <v>Repeat</v>
      </c>
      <c r="AE4289" t="str" cm="1">
        <f t="array" ref="AE4289">_xlfn.XLOOKUP(Orders_C[[#This Row],[Store_ID]],Stores_c[[#All],[Store_ID]],Stores_c[[#All],[City]])</f>
        <v>Andrewview</v>
      </c>
      <c r="AF4289" t="str" cm="1">
        <f t="array" ref="AF4289">_xlfn.XLOOKUP(Orders_C[[#This Row],[Store_ID]],Stores_c[[#All],[Store_ID]],Stores_c[[#All],[Manager_Name]])</f>
        <v>Alice Sutton</v>
      </c>
      <c r="AG4289" t="str" cm="1">
        <f t="array" ref="AG4289">_xlfn.XLOOKUP(Orders_C[[#This Row],[Store_ID]],Stores_c[[#All],[Store_ID]],Stores_c[[#All],[Store_Type]])</f>
        <v>Mall</v>
      </c>
    </row>
    <row r="4290" spans="1:33" x14ac:dyDescent="0.25">
      <c r="A4290">
        <v>8338</v>
      </c>
      <c r="B4290" s="1">
        <v>45946</v>
      </c>
      <c r="C4290" s="2">
        <v>0.72021990740740738</v>
      </c>
      <c r="D4290">
        <v>1607</v>
      </c>
      <c r="E4290">
        <v>220</v>
      </c>
      <c r="F4290">
        <v>549</v>
      </c>
      <c r="G4290">
        <v>335</v>
      </c>
      <c r="H4290">
        <v>4</v>
      </c>
      <c r="I4290">
        <v>348</v>
      </c>
      <c r="J4290">
        <v>15</v>
      </c>
      <c r="K4290">
        <v>17.399999999999999</v>
      </c>
      <c r="L4290">
        <v>1394.4</v>
      </c>
      <c r="M4290" t="s">
        <v>18</v>
      </c>
      <c r="N4290" t="s">
        <v>21</v>
      </c>
      <c r="O4290">
        <v>45</v>
      </c>
      <c r="P4290">
        <v>1</v>
      </c>
      <c r="Q4290" t="s">
        <v>2361</v>
      </c>
      <c r="R4290">
        <v>501</v>
      </c>
      <c r="S4290" s="3">
        <v>0.15</v>
      </c>
      <c r="T4290" s="6">
        <v>559.20000000000016</v>
      </c>
      <c r="U4290" t="s">
        <v>6332</v>
      </c>
      <c r="V4290">
        <v>2025</v>
      </c>
      <c r="W4290" t="s">
        <v>6331</v>
      </c>
      <c r="X4290" t="str">
        <f>_xlfn.XLOOKUP(Orders_C[[#This Row],[Product_ID]],Products_C[Product_ID],Products_C[Product_Name])</f>
        <v>Krushers</v>
      </c>
      <c r="Y4290" t="str">
        <f>_xlfn.XLOOKUP(Orders_C[[#This Row],[Product_ID]],Products_C[Product_ID],Products_C[Category])</f>
        <v>Chicken</v>
      </c>
      <c r="Z4290" t="str">
        <f>_xlfn.XLOOKUP(Orders_C[[#This Row],[Store_ID]],Stores_c[Store_ID],Stores_c[City])</f>
        <v>Williamborough</v>
      </c>
      <c r="AA4290" t="str">
        <f>_xlfn.XLOOKUP(Orders_C[[#This Row],[Customer_ID]],Customers_c[Customer_ID],Customers_c[Customer_Name])</f>
        <v>Phillip Cross</v>
      </c>
      <c r="AB4290" s="6">
        <f>Orders_C[[#This Row],[Quantity]]*Orders_C[[#This Row],[Unit_Price]]*(1-Orders_C[[#This Row],[Discount %]])+Orders_C[[#This Row],[Tax]]</f>
        <v>1200.6000000000001</v>
      </c>
      <c r="AC4290" s="9">
        <f>(Orders_C[[#This Row],[Unit_Price]]*Orders_C[[#This Row],[Quantity]])-Orders_C[[#This Row],[Discount]]+Orders_C[[#This Row],[Tax]]</f>
        <v>1394.4</v>
      </c>
      <c r="AD4290" t="str">
        <f>IF(COUNTIF(Orders_C[[#All],[Customer_ID]],Orders_C[[#This Row],[Customer_ID]])&gt;1,"Repeat","New")</f>
        <v>Repeat</v>
      </c>
      <c r="AE4290" t="str" cm="1">
        <f t="array" ref="AE4290">_xlfn.XLOOKUP(Orders_C[[#This Row],[Store_ID]],Stores_c[[#All],[Store_ID]],Stores_c[[#All],[City]])</f>
        <v>Williamborough</v>
      </c>
      <c r="AF4290" t="str" cm="1">
        <f t="array" ref="AF4290">_xlfn.XLOOKUP(Orders_C[[#This Row],[Store_ID]],Stores_c[[#All],[Store_ID]],Stores_c[[#All],[Manager_Name]])</f>
        <v>Michael Mcbride</v>
      </c>
      <c r="AG4290" t="str" cm="1">
        <f t="array" ref="AG4290">_xlfn.XLOOKUP(Orders_C[[#This Row],[Store_ID]],Stores_c[[#All],[Store_ID]],Stores_c[[#All],[Store_Type]])</f>
        <v>Mall</v>
      </c>
    </row>
    <row r="4291" spans="1:33" x14ac:dyDescent="0.25">
      <c r="A4291">
        <v>8418</v>
      </c>
      <c r="B4291" s="1">
        <v>45758</v>
      </c>
      <c r="C4291" s="2">
        <v>0.67487268518518517</v>
      </c>
      <c r="D4291">
        <v>1526</v>
      </c>
      <c r="E4291">
        <v>220</v>
      </c>
      <c r="F4291">
        <v>473</v>
      </c>
      <c r="G4291">
        <v>332</v>
      </c>
      <c r="H4291">
        <v>4</v>
      </c>
      <c r="I4291">
        <v>339</v>
      </c>
      <c r="J4291">
        <v>0</v>
      </c>
      <c r="K4291">
        <v>16.95</v>
      </c>
      <c r="L4291">
        <v>1372.95</v>
      </c>
      <c r="M4291" t="s">
        <v>20</v>
      </c>
      <c r="N4291" t="s">
        <v>21</v>
      </c>
      <c r="O4291">
        <v>49</v>
      </c>
      <c r="P4291">
        <v>5</v>
      </c>
      <c r="Q4291" t="s">
        <v>2441</v>
      </c>
      <c r="R4291">
        <v>508</v>
      </c>
      <c r="S4291" s="3">
        <v>0</v>
      </c>
      <c r="T4291" s="6">
        <v>559.35</v>
      </c>
      <c r="U4291" t="s">
        <v>6337</v>
      </c>
      <c r="V4291">
        <v>2025</v>
      </c>
      <c r="W4291" t="s">
        <v>6331</v>
      </c>
      <c r="X4291" t="str">
        <f>_xlfn.XLOOKUP(Orders_C[[#This Row],[Product_ID]],Products_C[Product_ID],Products_C[Product_Name])</f>
        <v>Zinger Burger</v>
      </c>
      <c r="Y4291" t="str">
        <f>_xlfn.XLOOKUP(Orders_C[[#This Row],[Product_ID]],Products_C[Product_ID],Products_C[Category])</f>
        <v>Beverage</v>
      </c>
      <c r="Z4291" t="str">
        <f>_xlfn.XLOOKUP(Orders_C[[#This Row],[Store_ID]],Stores_c[Store_ID],Stores_c[City])</f>
        <v>Williamborough</v>
      </c>
      <c r="AA4291" t="str">
        <f>_xlfn.XLOOKUP(Orders_C[[#This Row],[Customer_ID]],Customers_c[Customer_ID],Customers_c[Customer_Name])</f>
        <v>Jonathan Allen</v>
      </c>
      <c r="AB4291" s="6">
        <f>Orders_C[[#This Row],[Quantity]]*Orders_C[[#This Row],[Unit_Price]]*(1-Orders_C[[#This Row],[Discount %]])+Orders_C[[#This Row],[Tax]]</f>
        <v>1372.95</v>
      </c>
      <c r="AC4291" s="9">
        <f>(Orders_C[[#This Row],[Unit_Price]]*Orders_C[[#This Row],[Quantity]])-Orders_C[[#This Row],[Discount]]+Orders_C[[#This Row],[Tax]]</f>
        <v>1372.95</v>
      </c>
      <c r="AD4291" t="str">
        <f>IF(COUNTIF(Orders_C[[#All],[Customer_ID]],Orders_C[[#This Row],[Customer_ID]])&gt;1,"Repeat","New")</f>
        <v>Repeat</v>
      </c>
      <c r="AE4291" t="str" cm="1">
        <f t="array" ref="AE4291">_xlfn.XLOOKUP(Orders_C[[#This Row],[Store_ID]],Stores_c[[#All],[Store_ID]],Stores_c[[#All],[City]])</f>
        <v>Williamborough</v>
      </c>
      <c r="AF4291" t="str" cm="1">
        <f t="array" ref="AF4291">_xlfn.XLOOKUP(Orders_C[[#This Row],[Store_ID]],Stores_c[[#All],[Store_ID]],Stores_c[[#All],[Manager_Name]])</f>
        <v>Michael Mcbride</v>
      </c>
      <c r="AG4291" t="str" cm="1">
        <f t="array" ref="AG4291">_xlfn.XLOOKUP(Orders_C[[#This Row],[Store_ID]],Stores_c[[#All],[Store_ID]],Stores_c[[#All],[Store_Type]])</f>
        <v>Mall</v>
      </c>
    </row>
    <row r="4292" spans="1:33" x14ac:dyDescent="0.25">
      <c r="A4292">
        <v>8956</v>
      </c>
      <c r="B4292" s="1">
        <v>45737</v>
      </c>
      <c r="C4292" s="2">
        <v>0.85930555555555554</v>
      </c>
      <c r="D4292">
        <v>1698</v>
      </c>
      <c r="E4292">
        <v>201</v>
      </c>
      <c r="F4292">
        <v>459</v>
      </c>
      <c r="G4292">
        <v>316</v>
      </c>
      <c r="H4292">
        <v>4</v>
      </c>
      <c r="I4292">
        <v>339</v>
      </c>
      <c r="J4292">
        <v>0</v>
      </c>
      <c r="K4292">
        <v>16.95</v>
      </c>
      <c r="L4292">
        <v>1372.95</v>
      </c>
      <c r="M4292" t="s">
        <v>19</v>
      </c>
      <c r="N4292" t="s">
        <v>21</v>
      </c>
      <c r="O4292">
        <v>40</v>
      </c>
      <c r="P4292">
        <v>4</v>
      </c>
      <c r="Q4292" t="s">
        <v>2979</v>
      </c>
      <c r="R4292">
        <v>501</v>
      </c>
      <c r="S4292" s="3">
        <v>0</v>
      </c>
      <c r="T4292" s="6">
        <v>559.35</v>
      </c>
      <c r="U4292" t="s">
        <v>6334</v>
      </c>
      <c r="V4292">
        <v>2025</v>
      </c>
      <c r="W4292" t="s">
        <v>6329</v>
      </c>
      <c r="X4292" t="str">
        <f>_xlfn.XLOOKUP(Orders_C[[#This Row],[Product_ID]],Products_C[Product_ID],Products_C[Product_Name])</f>
        <v>Popcorn Chicken</v>
      </c>
      <c r="Y4292" t="str">
        <f>_xlfn.XLOOKUP(Orders_C[[#This Row],[Product_ID]],Products_C[Product_ID],Products_C[Category])</f>
        <v>Dessert</v>
      </c>
      <c r="Z4292" t="str">
        <f>_xlfn.XLOOKUP(Orders_C[[#This Row],[Store_ID]],Stores_c[Store_ID],Stores_c[City])</f>
        <v>Lake Nicholasburgh</v>
      </c>
      <c r="AA4292" t="str">
        <f>_xlfn.XLOOKUP(Orders_C[[#This Row],[Customer_ID]],Customers_c[Customer_ID],Customers_c[Customer_Name])</f>
        <v>Steven Carrillo</v>
      </c>
      <c r="AB4292" s="6">
        <f>Orders_C[[#This Row],[Quantity]]*Orders_C[[#This Row],[Unit_Price]]*(1-Orders_C[[#This Row],[Discount %]])+Orders_C[[#This Row],[Tax]]</f>
        <v>1372.95</v>
      </c>
      <c r="AC4292" s="9">
        <f>(Orders_C[[#This Row],[Unit_Price]]*Orders_C[[#This Row],[Quantity]])-Orders_C[[#This Row],[Discount]]+Orders_C[[#This Row],[Tax]]</f>
        <v>1372.95</v>
      </c>
      <c r="AD4292" t="str">
        <f>IF(COUNTIF(Orders_C[[#All],[Customer_ID]],Orders_C[[#This Row],[Customer_ID]])&gt;1,"Repeat","New")</f>
        <v>Repeat</v>
      </c>
      <c r="AE4292" t="str" cm="1">
        <f t="array" ref="AE4292">_xlfn.XLOOKUP(Orders_C[[#This Row],[Store_ID]],Stores_c[[#All],[Store_ID]],Stores_c[[#All],[City]])</f>
        <v>Lake Nicholasburgh</v>
      </c>
      <c r="AF4292" t="str" cm="1">
        <f t="array" ref="AF4292">_xlfn.XLOOKUP(Orders_C[[#This Row],[Store_ID]],Stores_c[[#All],[Store_ID]],Stores_c[[#All],[Manager_Name]])</f>
        <v>Maurice Garcia</v>
      </c>
      <c r="AG4292" t="str" cm="1">
        <f t="array" ref="AG4292">_xlfn.XLOOKUP(Orders_C[[#This Row],[Store_ID]],Stores_c[[#All],[Store_ID]],Stores_c[[#All],[Store_Type]])</f>
        <v>Mall</v>
      </c>
    </row>
    <row r="4293" spans="1:33" x14ac:dyDescent="0.25">
      <c r="A4293">
        <v>8075</v>
      </c>
      <c r="B4293" s="1">
        <v>45767</v>
      </c>
      <c r="C4293" s="2">
        <v>0.88062499999999999</v>
      </c>
      <c r="D4293">
        <v>1698</v>
      </c>
      <c r="E4293">
        <v>204</v>
      </c>
      <c r="F4293">
        <v>430</v>
      </c>
      <c r="G4293">
        <v>309</v>
      </c>
      <c r="H4293">
        <v>3</v>
      </c>
      <c r="I4293">
        <v>452</v>
      </c>
      <c r="J4293">
        <v>5</v>
      </c>
      <c r="K4293">
        <v>22.6</v>
      </c>
      <c r="L4293">
        <v>1373.6</v>
      </c>
      <c r="M4293" t="s">
        <v>19</v>
      </c>
      <c r="N4293" t="s">
        <v>22</v>
      </c>
      <c r="O4293">
        <v>12</v>
      </c>
      <c r="P4293">
        <v>4</v>
      </c>
      <c r="Q4293" t="s">
        <v>2098</v>
      </c>
      <c r="R4293">
        <v>503</v>
      </c>
      <c r="S4293" s="3">
        <v>0.05</v>
      </c>
      <c r="T4293" s="6">
        <v>559.99999999999989</v>
      </c>
      <c r="U4293" t="s">
        <v>6337</v>
      </c>
      <c r="V4293">
        <v>2025</v>
      </c>
      <c r="W4293" t="s">
        <v>6333</v>
      </c>
      <c r="X4293" t="str">
        <f>_xlfn.XLOOKUP(Orders_C[[#This Row],[Product_ID]],Products_C[Product_ID],Products_C[Product_Name])</f>
        <v>Chicken Bucket</v>
      </c>
      <c r="Y4293" t="str">
        <f>_xlfn.XLOOKUP(Orders_C[[#This Row],[Product_ID]],Products_C[Product_ID],Products_C[Category])</f>
        <v>Dessert</v>
      </c>
      <c r="Z4293" t="str">
        <f>_xlfn.XLOOKUP(Orders_C[[#This Row],[Store_ID]],Stores_c[Store_ID],Stores_c[City])</f>
        <v>New Robertfurt</v>
      </c>
      <c r="AA4293" t="str">
        <f>_xlfn.XLOOKUP(Orders_C[[#This Row],[Customer_ID]],Customers_c[Customer_ID],Customers_c[Customer_Name])</f>
        <v>Steven Carrillo</v>
      </c>
      <c r="AB4293" s="6">
        <f>Orders_C[[#This Row],[Quantity]]*Orders_C[[#This Row],[Unit_Price]]*(1-Orders_C[[#This Row],[Discount %]])+Orders_C[[#This Row],[Tax]]</f>
        <v>1310.8</v>
      </c>
      <c r="AC4293" s="9">
        <f>(Orders_C[[#This Row],[Unit_Price]]*Orders_C[[#This Row],[Quantity]])-Orders_C[[#This Row],[Discount]]+Orders_C[[#This Row],[Tax]]</f>
        <v>1373.6</v>
      </c>
      <c r="AD4293" t="str">
        <f>IF(COUNTIF(Orders_C[[#All],[Customer_ID]],Orders_C[[#This Row],[Customer_ID]])&gt;1,"Repeat","New")</f>
        <v>Repeat</v>
      </c>
      <c r="AE4293" t="str" cm="1">
        <f t="array" ref="AE4293">_xlfn.XLOOKUP(Orders_C[[#This Row],[Store_ID]],Stores_c[[#All],[Store_ID]],Stores_c[[#All],[City]])</f>
        <v>New Robertfurt</v>
      </c>
      <c r="AF4293" t="str" cm="1">
        <f t="array" ref="AF4293">_xlfn.XLOOKUP(Orders_C[[#This Row],[Store_ID]],Stores_c[[#All],[Store_ID]],Stores_c[[#All],[Manager_Name]])</f>
        <v>Tiffany Gomez</v>
      </c>
      <c r="AG4293" t="str" cm="1">
        <f t="array" ref="AG4293">_xlfn.XLOOKUP(Orders_C[[#This Row],[Store_ID]],Stores_c[[#All],[Store_ID]],Stores_c[[#All],[Store_Type]])</f>
        <v>Street</v>
      </c>
    </row>
    <row r="4294" spans="1:33" x14ac:dyDescent="0.25">
      <c r="A4294">
        <v>7890</v>
      </c>
      <c r="B4294" s="1">
        <v>45860</v>
      </c>
      <c r="C4294" s="2">
        <v>0.91434027777777782</v>
      </c>
      <c r="D4294">
        <v>1196</v>
      </c>
      <c r="E4294">
        <v>211</v>
      </c>
      <c r="F4294">
        <v>519</v>
      </c>
      <c r="G4294">
        <v>332</v>
      </c>
      <c r="H4294">
        <v>3</v>
      </c>
      <c r="I4294">
        <v>456</v>
      </c>
      <c r="J4294">
        <v>10</v>
      </c>
      <c r="K4294">
        <v>22.8</v>
      </c>
      <c r="L4294">
        <v>1380.8</v>
      </c>
      <c r="M4294" t="s">
        <v>20</v>
      </c>
      <c r="N4294" t="s">
        <v>22</v>
      </c>
      <c r="O4294">
        <v>55</v>
      </c>
      <c r="P4294">
        <v>2</v>
      </c>
      <c r="Q4294" t="s">
        <v>1913</v>
      </c>
      <c r="R4294">
        <v>502</v>
      </c>
      <c r="S4294" s="3">
        <v>0.1</v>
      </c>
      <c r="T4294" s="6">
        <v>560</v>
      </c>
      <c r="U4294" t="s">
        <v>6341</v>
      </c>
      <c r="V4294">
        <v>2025</v>
      </c>
      <c r="W4294" t="s">
        <v>6331</v>
      </c>
      <c r="X4294" t="str">
        <f>_xlfn.XLOOKUP(Orders_C[[#This Row],[Product_ID]],Products_C[Product_ID],Products_C[Product_Name])</f>
        <v>Zinger Burger</v>
      </c>
      <c r="Y4294" t="str">
        <f>_xlfn.XLOOKUP(Orders_C[[#This Row],[Product_ID]],Products_C[Product_ID],Products_C[Category])</f>
        <v>Beverage</v>
      </c>
      <c r="Z4294" t="str">
        <f>_xlfn.XLOOKUP(Orders_C[[#This Row],[Store_ID]],Stores_c[Store_ID],Stores_c[City])</f>
        <v>North Robertstad</v>
      </c>
      <c r="AA4294" t="str">
        <f>_xlfn.XLOOKUP(Orders_C[[#This Row],[Customer_ID]],Customers_c[Customer_ID],Customers_c[Customer_Name])</f>
        <v>Sean Sweeney</v>
      </c>
      <c r="AB4294" s="6">
        <f>Orders_C[[#This Row],[Quantity]]*Orders_C[[#This Row],[Unit_Price]]*(1-Orders_C[[#This Row],[Discount %]])+Orders_C[[#This Row],[Tax]]</f>
        <v>1254</v>
      </c>
      <c r="AC4294" s="9">
        <f>(Orders_C[[#This Row],[Unit_Price]]*Orders_C[[#This Row],[Quantity]])-Orders_C[[#This Row],[Discount]]+Orders_C[[#This Row],[Tax]]</f>
        <v>1380.8</v>
      </c>
      <c r="AD4294" t="str">
        <f>IF(COUNTIF(Orders_C[[#All],[Customer_ID]],Orders_C[[#This Row],[Customer_ID]])&gt;1,"Repeat","New")</f>
        <v>Repeat</v>
      </c>
      <c r="AE4294" t="str" cm="1">
        <f t="array" ref="AE4294">_xlfn.XLOOKUP(Orders_C[[#This Row],[Store_ID]],Stores_c[[#All],[Store_ID]],Stores_c[[#All],[City]])</f>
        <v>North Robertstad</v>
      </c>
      <c r="AF4294" t="str" cm="1">
        <f t="array" ref="AF4294">_xlfn.XLOOKUP(Orders_C[[#This Row],[Store_ID]],Stores_c[[#All],[Store_ID]],Stores_c[[#All],[Manager_Name]])</f>
        <v>Mary Lewis</v>
      </c>
      <c r="AG4294" t="str" cm="1">
        <f t="array" ref="AG4294">_xlfn.XLOOKUP(Orders_C[[#This Row],[Store_ID]],Stores_c[[#All],[Store_ID]],Stores_c[[#All],[Store_Type]])</f>
        <v>Street</v>
      </c>
    </row>
    <row r="4295" spans="1:33" x14ac:dyDescent="0.25">
      <c r="A4295">
        <v>6041</v>
      </c>
      <c r="B4295" s="1">
        <v>45701</v>
      </c>
      <c r="C4295" s="2">
        <v>0.26929398148148148</v>
      </c>
      <c r="D4295">
        <v>1903</v>
      </c>
      <c r="E4295">
        <v>224</v>
      </c>
      <c r="F4295">
        <v>422</v>
      </c>
      <c r="G4295">
        <v>326</v>
      </c>
      <c r="H4295">
        <v>3</v>
      </c>
      <c r="I4295">
        <v>448</v>
      </c>
      <c r="J4295">
        <v>0</v>
      </c>
      <c r="K4295">
        <v>22.4</v>
      </c>
      <c r="L4295">
        <v>1366.4</v>
      </c>
      <c r="M4295" t="s">
        <v>18</v>
      </c>
      <c r="N4295" t="s">
        <v>23</v>
      </c>
      <c r="O4295">
        <v>50</v>
      </c>
      <c r="P4295">
        <v>3</v>
      </c>
      <c r="Q4295" t="s">
        <v>64</v>
      </c>
      <c r="R4295">
        <v>506</v>
      </c>
      <c r="S4295" s="3">
        <v>0</v>
      </c>
      <c r="T4295" s="6">
        <v>560.00000000000011</v>
      </c>
      <c r="U4295" t="s">
        <v>6338</v>
      </c>
      <c r="V4295">
        <v>2025</v>
      </c>
      <c r="W4295" t="s">
        <v>6331</v>
      </c>
      <c r="X4295" t="str">
        <f>_xlfn.XLOOKUP(Orders_C[[#This Row],[Product_ID]],Products_C[Product_ID],Products_C[Product_Name])</f>
        <v>Rice Bowl</v>
      </c>
      <c r="Y4295" t="str">
        <f>_xlfn.XLOOKUP(Orders_C[[#This Row],[Product_ID]],Products_C[Product_ID],Products_C[Category])</f>
        <v>Burger</v>
      </c>
      <c r="Z4295" t="str">
        <f>_xlfn.XLOOKUP(Orders_C[[#This Row],[Store_ID]],Stores_c[Store_ID],Stores_c[City])</f>
        <v>Valdezton</v>
      </c>
      <c r="AA4295" t="str">
        <f>_xlfn.XLOOKUP(Orders_C[[#This Row],[Customer_ID]],Customers_c[Customer_ID],Customers_c[Customer_Name])</f>
        <v>Richard Young</v>
      </c>
      <c r="AB4295" s="6">
        <f>Orders_C[[#This Row],[Quantity]]*Orders_C[[#This Row],[Unit_Price]]*(1-Orders_C[[#This Row],[Discount %]])+Orders_C[[#This Row],[Tax]]</f>
        <v>1366.4</v>
      </c>
      <c r="AC4295" s="9">
        <f>(Orders_C[[#This Row],[Unit_Price]]*Orders_C[[#This Row],[Quantity]])-Orders_C[[#This Row],[Discount]]+Orders_C[[#This Row],[Tax]]</f>
        <v>1366.4</v>
      </c>
      <c r="AD4295" t="str">
        <f>IF(COUNTIF(Orders_C[[#All],[Customer_ID]],Orders_C[[#This Row],[Customer_ID]])&gt;1,"Repeat","New")</f>
        <v>Repeat</v>
      </c>
      <c r="AE4295" t="str" cm="1">
        <f t="array" ref="AE4295">_xlfn.XLOOKUP(Orders_C[[#This Row],[Store_ID]],Stores_c[[#All],[Store_ID]],Stores_c[[#All],[City]])</f>
        <v>Valdezton</v>
      </c>
      <c r="AF4295" t="str" cm="1">
        <f t="array" ref="AF4295">_xlfn.XLOOKUP(Orders_C[[#This Row],[Store_ID]],Stores_c[[#All],[Store_ID]],Stores_c[[#All],[Manager_Name]])</f>
        <v>John Rodriguez</v>
      </c>
      <c r="AG4295" t="str" cm="1">
        <f t="array" ref="AG4295">_xlfn.XLOOKUP(Orders_C[[#This Row],[Store_ID]],Stores_c[[#All],[Store_ID]],Stores_c[[#All],[Store_Type]])</f>
        <v>Street</v>
      </c>
    </row>
    <row r="4296" spans="1:33" x14ac:dyDescent="0.25">
      <c r="A4296">
        <v>8825</v>
      </c>
      <c r="B4296" s="1">
        <v>45816</v>
      </c>
      <c r="C4296" s="2">
        <v>2.6261574074074073E-2</v>
      </c>
      <c r="D4296">
        <v>1909</v>
      </c>
      <c r="E4296">
        <v>211</v>
      </c>
      <c r="F4296">
        <v>538</v>
      </c>
      <c r="G4296">
        <v>322</v>
      </c>
      <c r="H4296">
        <v>4</v>
      </c>
      <c r="I4296">
        <v>349</v>
      </c>
      <c r="J4296">
        <v>15</v>
      </c>
      <c r="K4296">
        <v>17.45</v>
      </c>
      <c r="L4296">
        <v>1398.45</v>
      </c>
      <c r="M4296" t="s">
        <v>18</v>
      </c>
      <c r="N4296" t="s">
        <v>21</v>
      </c>
      <c r="O4296">
        <v>57</v>
      </c>
      <c r="P4296">
        <v>4</v>
      </c>
      <c r="Q4296" t="s">
        <v>2848</v>
      </c>
      <c r="R4296">
        <v>510</v>
      </c>
      <c r="S4296" s="3">
        <v>0.15</v>
      </c>
      <c r="T4296" s="6">
        <v>560.85</v>
      </c>
      <c r="U4296" t="s">
        <v>6340</v>
      </c>
      <c r="V4296">
        <v>2025</v>
      </c>
      <c r="W4296" t="s">
        <v>6331</v>
      </c>
      <c r="X4296" t="str">
        <f>_xlfn.XLOOKUP(Orders_C[[#This Row],[Product_ID]],Products_C[Product_ID],Products_C[Product_Name])</f>
        <v>Veg Burger</v>
      </c>
      <c r="Y4296" t="str">
        <f>_xlfn.XLOOKUP(Orders_C[[#This Row],[Product_ID]],Products_C[Product_ID],Products_C[Category])</f>
        <v>Burger</v>
      </c>
      <c r="Z4296" t="str">
        <f>_xlfn.XLOOKUP(Orders_C[[#This Row],[Store_ID]],Stores_c[Store_ID],Stores_c[City])</f>
        <v>North Robertstad</v>
      </c>
      <c r="AA4296" t="str">
        <f>_xlfn.XLOOKUP(Orders_C[[#This Row],[Customer_ID]],Customers_c[Customer_ID],Customers_c[Customer_Name])</f>
        <v>Jeffrey Jones</v>
      </c>
      <c r="AB4296" s="6">
        <f>Orders_C[[#This Row],[Quantity]]*Orders_C[[#This Row],[Unit_Price]]*(1-Orders_C[[#This Row],[Discount %]])+Orders_C[[#This Row],[Tax]]</f>
        <v>1204.05</v>
      </c>
      <c r="AC4296" s="9">
        <f>(Orders_C[[#This Row],[Unit_Price]]*Orders_C[[#This Row],[Quantity]])-Orders_C[[#This Row],[Discount]]+Orders_C[[#This Row],[Tax]]</f>
        <v>1398.45</v>
      </c>
      <c r="AD4296" t="str">
        <f>IF(COUNTIF(Orders_C[[#All],[Customer_ID]],Orders_C[[#This Row],[Customer_ID]])&gt;1,"Repeat","New")</f>
        <v>Repeat</v>
      </c>
      <c r="AE4296" t="str" cm="1">
        <f t="array" ref="AE4296">_xlfn.XLOOKUP(Orders_C[[#This Row],[Store_ID]],Stores_c[[#All],[Store_ID]],Stores_c[[#All],[City]])</f>
        <v>North Robertstad</v>
      </c>
      <c r="AF4296" t="str" cm="1">
        <f t="array" ref="AF4296">_xlfn.XLOOKUP(Orders_C[[#This Row],[Store_ID]],Stores_c[[#All],[Store_ID]],Stores_c[[#All],[Manager_Name]])</f>
        <v>Mary Lewis</v>
      </c>
      <c r="AG4296" t="str" cm="1">
        <f t="array" ref="AG4296">_xlfn.XLOOKUP(Orders_C[[#This Row],[Store_ID]],Stores_c[[#All],[Store_ID]],Stores_c[[#All],[Store_Type]])</f>
        <v>Street</v>
      </c>
    </row>
    <row r="4297" spans="1:33" x14ac:dyDescent="0.25">
      <c r="A4297">
        <v>10955</v>
      </c>
      <c r="B4297" s="1">
        <v>46008</v>
      </c>
      <c r="C4297" s="2">
        <v>0.53975694444444444</v>
      </c>
      <c r="D4297">
        <v>1853</v>
      </c>
      <c r="E4297">
        <v>214</v>
      </c>
      <c r="F4297">
        <v>545</v>
      </c>
      <c r="G4297">
        <v>331</v>
      </c>
      <c r="H4297">
        <v>4</v>
      </c>
      <c r="I4297">
        <v>349</v>
      </c>
      <c r="J4297">
        <v>15</v>
      </c>
      <c r="K4297">
        <v>17.45</v>
      </c>
      <c r="L4297">
        <v>1398.45</v>
      </c>
      <c r="M4297" t="s">
        <v>19</v>
      </c>
      <c r="N4297" t="s">
        <v>21</v>
      </c>
      <c r="O4297">
        <v>10</v>
      </c>
      <c r="P4297">
        <v>2</v>
      </c>
      <c r="Q4297" t="s">
        <v>4978</v>
      </c>
      <c r="R4297">
        <v>510</v>
      </c>
      <c r="S4297" s="3">
        <v>0.15</v>
      </c>
      <c r="T4297" s="6">
        <v>560.85</v>
      </c>
      <c r="U4297" t="s">
        <v>6328</v>
      </c>
      <c r="V4297">
        <v>2025</v>
      </c>
      <c r="W4297" t="s">
        <v>6333</v>
      </c>
      <c r="X4297" t="str">
        <f>_xlfn.XLOOKUP(Orders_C[[#This Row],[Product_ID]],Products_C[Product_ID],Products_C[Product_Name])</f>
        <v>Chicken Bucket</v>
      </c>
      <c r="Y4297" t="str">
        <f>_xlfn.XLOOKUP(Orders_C[[#This Row],[Product_ID]],Products_C[Product_ID],Products_C[Category])</f>
        <v>Beverage</v>
      </c>
      <c r="Z4297" t="str">
        <f>_xlfn.XLOOKUP(Orders_C[[#This Row],[Store_ID]],Stores_c[Store_ID],Stores_c[City])</f>
        <v>New Robert</v>
      </c>
      <c r="AA4297" t="str">
        <f>_xlfn.XLOOKUP(Orders_C[[#This Row],[Customer_ID]],Customers_c[Customer_ID],Customers_c[Customer_Name])</f>
        <v>Sean Luna</v>
      </c>
      <c r="AB4297" s="6">
        <f>Orders_C[[#This Row],[Quantity]]*Orders_C[[#This Row],[Unit_Price]]*(1-Orders_C[[#This Row],[Discount %]])+Orders_C[[#This Row],[Tax]]</f>
        <v>1204.05</v>
      </c>
      <c r="AC4297" s="9">
        <f>(Orders_C[[#This Row],[Unit_Price]]*Orders_C[[#This Row],[Quantity]])-Orders_C[[#This Row],[Discount]]+Orders_C[[#This Row],[Tax]]</f>
        <v>1398.45</v>
      </c>
      <c r="AD4297" t="str">
        <f>IF(COUNTIF(Orders_C[[#All],[Customer_ID]],Orders_C[[#This Row],[Customer_ID]])&gt;1,"Repeat","New")</f>
        <v>Repeat</v>
      </c>
      <c r="AE4297" t="str" cm="1">
        <f t="array" ref="AE4297">_xlfn.XLOOKUP(Orders_C[[#This Row],[Store_ID]],Stores_c[[#All],[Store_ID]],Stores_c[[#All],[City]])</f>
        <v>New Robert</v>
      </c>
      <c r="AF4297" t="str" cm="1">
        <f t="array" ref="AF4297">_xlfn.XLOOKUP(Orders_C[[#This Row],[Store_ID]],Stores_c[[#All],[Store_ID]],Stores_c[[#All],[Manager_Name]])</f>
        <v>Krista Webb</v>
      </c>
      <c r="AG4297" t="str" cm="1">
        <f t="array" ref="AG4297">_xlfn.XLOOKUP(Orders_C[[#This Row],[Store_ID]],Stores_c[[#All],[Store_ID]],Stores_c[[#All],[Store_Type]])</f>
        <v>Drive-Thru</v>
      </c>
    </row>
    <row r="4298" spans="1:33" x14ac:dyDescent="0.25">
      <c r="A4298">
        <v>6804</v>
      </c>
      <c r="B4298" s="1">
        <v>45873</v>
      </c>
      <c r="C4298" s="2">
        <v>0.67129629629629628</v>
      </c>
      <c r="D4298">
        <v>1633</v>
      </c>
      <c r="E4298">
        <v>202</v>
      </c>
      <c r="F4298">
        <v>524</v>
      </c>
      <c r="G4298">
        <v>306</v>
      </c>
      <c r="H4298">
        <v>3</v>
      </c>
      <c r="I4298">
        <v>457</v>
      </c>
      <c r="J4298">
        <v>10</v>
      </c>
      <c r="K4298">
        <v>22.85</v>
      </c>
      <c r="L4298">
        <v>1383.85</v>
      </c>
      <c r="M4298" t="s">
        <v>20</v>
      </c>
      <c r="N4298" t="s">
        <v>21</v>
      </c>
      <c r="O4298">
        <v>20</v>
      </c>
      <c r="P4298">
        <v>4</v>
      </c>
      <c r="Q4298" t="s">
        <v>827</v>
      </c>
      <c r="R4298">
        <v>503</v>
      </c>
      <c r="S4298" s="3">
        <v>0.1</v>
      </c>
      <c r="T4298" s="6">
        <v>561.24999999999989</v>
      </c>
      <c r="U4298" t="s">
        <v>6342</v>
      </c>
      <c r="V4298">
        <v>2025</v>
      </c>
      <c r="W4298" t="s">
        <v>6333</v>
      </c>
      <c r="X4298" t="str">
        <f>_xlfn.XLOOKUP(Orders_C[[#This Row],[Product_ID]],Products_C[Product_ID],Products_C[Product_Name])</f>
        <v>Veg Burger</v>
      </c>
      <c r="Y4298" t="str">
        <f>_xlfn.XLOOKUP(Orders_C[[#This Row],[Product_ID]],Products_C[Product_ID],Products_C[Category])</f>
        <v>Burger</v>
      </c>
      <c r="Z4298" t="str">
        <f>_xlfn.XLOOKUP(Orders_C[[#This Row],[Store_ID]],Stores_c[Store_ID],Stores_c[City])</f>
        <v>Rebekahside</v>
      </c>
      <c r="AA4298" t="str">
        <f>_xlfn.XLOOKUP(Orders_C[[#This Row],[Customer_ID]],Customers_c[Customer_ID],Customers_c[Customer_Name])</f>
        <v>Charles Francis</v>
      </c>
      <c r="AB4298" s="6">
        <f>Orders_C[[#This Row],[Quantity]]*Orders_C[[#This Row],[Unit_Price]]*(1-Orders_C[[#This Row],[Discount %]])+Orders_C[[#This Row],[Tax]]</f>
        <v>1256.75</v>
      </c>
      <c r="AC4298" s="9">
        <f>(Orders_C[[#This Row],[Unit_Price]]*Orders_C[[#This Row],[Quantity]])-Orders_C[[#This Row],[Discount]]+Orders_C[[#This Row],[Tax]]</f>
        <v>1383.85</v>
      </c>
      <c r="AD4298" t="str">
        <f>IF(COUNTIF(Orders_C[[#All],[Customer_ID]],Orders_C[[#This Row],[Customer_ID]])&gt;1,"Repeat","New")</f>
        <v>Repeat</v>
      </c>
      <c r="AE4298" t="str" cm="1">
        <f t="array" ref="AE4298">_xlfn.XLOOKUP(Orders_C[[#This Row],[Store_ID]],Stores_c[[#All],[Store_ID]],Stores_c[[#All],[City]])</f>
        <v>Rebekahside</v>
      </c>
      <c r="AF4298" t="str" cm="1">
        <f t="array" ref="AF4298">_xlfn.XLOOKUP(Orders_C[[#This Row],[Store_ID]],Stores_c[[#All],[Store_ID]],Stores_c[[#All],[Manager_Name]])</f>
        <v>Mark Ray</v>
      </c>
      <c r="AG4298" t="str" cm="1">
        <f t="array" ref="AG4298">_xlfn.XLOOKUP(Orders_C[[#This Row],[Store_ID]],Stores_c[[#All],[Store_ID]],Stores_c[[#All],[Store_Type]])</f>
        <v>Drive-Thru</v>
      </c>
    </row>
    <row r="4299" spans="1:33" x14ac:dyDescent="0.25">
      <c r="A4299">
        <v>6343</v>
      </c>
      <c r="B4299" s="1">
        <v>45755</v>
      </c>
      <c r="C4299" s="2">
        <v>0.69652777777777775</v>
      </c>
      <c r="D4299">
        <v>1084</v>
      </c>
      <c r="E4299">
        <v>225</v>
      </c>
      <c r="F4299">
        <v>401</v>
      </c>
      <c r="G4299">
        <v>333</v>
      </c>
      <c r="H4299">
        <v>3</v>
      </c>
      <c r="I4299">
        <v>461</v>
      </c>
      <c r="J4299">
        <v>15</v>
      </c>
      <c r="K4299">
        <v>23.05</v>
      </c>
      <c r="L4299">
        <v>1391.05</v>
      </c>
      <c r="M4299" t="s">
        <v>18</v>
      </c>
      <c r="N4299" t="s">
        <v>21</v>
      </c>
      <c r="O4299">
        <v>32</v>
      </c>
      <c r="P4299">
        <v>5</v>
      </c>
      <c r="Q4299" t="s">
        <v>366</v>
      </c>
      <c r="R4299">
        <v>509</v>
      </c>
      <c r="S4299" s="3">
        <v>0.15</v>
      </c>
      <c r="T4299" s="6">
        <v>561.25</v>
      </c>
      <c r="U4299" t="s">
        <v>6337</v>
      </c>
      <c r="V4299">
        <v>2025</v>
      </c>
      <c r="W4299" t="s">
        <v>6329</v>
      </c>
      <c r="X4299" t="str">
        <f>_xlfn.XLOOKUP(Orders_C[[#This Row],[Product_ID]],Products_C[Product_ID],Products_C[Product_Name])</f>
        <v>Chicken Wings</v>
      </c>
      <c r="Y4299" t="str">
        <f>_xlfn.XLOOKUP(Orders_C[[#This Row],[Product_ID]],Products_C[Product_ID],Products_C[Category])</f>
        <v>Burger</v>
      </c>
      <c r="Z4299" t="str">
        <f>_xlfn.XLOOKUP(Orders_C[[#This Row],[Store_ID]],Stores_c[Store_ID],Stores_c[City])</f>
        <v>South Peter</v>
      </c>
      <c r="AA4299" t="str">
        <f>_xlfn.XLOOKUP(Orders_C[[#This Row],[Customer_ID]],Customers_c[Customer_ID],Customers_c[Customer_Name])</f>
        <v>Nancy Whitehead</v>
      </c>
      <c r="AB4299" s="6">
        <f>Orders_C[[#This Row],[Quantity]]*Orders_C[[#This Row],[Unit_Price]]*(1-Orders_C[[#This Row],[Discount %]])+Orders_C[[#This Row],[Tax]]</f>
        <v>1198.5999999999999</v>
      </c>
      <c r="AC4299" s="9">
        <f>(Orders_C[[#This Row],[Unit_Price]]*Orders_C[[#This Row],[Quantity]])-Orders_C[[#This Row],[Discount]]+Orders_C[[#This Row],[Tax]]</f>
        <v>1391.05</v>
      </c>
      <c r="AD4299" t="str">
        <f>IF(COUNTIF(Orders_C[[#All],[Customer_ID]],Orders_C[[#This Row],[Customer_ID]])&gt;1,"Repeat","New")</f>
        <v>Repeat</v>
      </c>
      <c r="AE4299" t="str" cm="1">
        <f t="array" ref="AE4299">_xlfn.XLOOKUP(Orders_C[[#This Row],[Store_ID]],Stores_c[[#All],[Store_ID]],Stores_c[[#All],[City]])</f>
        <v>South Peter</v>
      </c>
      <c r="AF4299" t="str" cm="1">
        <f t="array" ref="AF4299">_xlfn.XLOOKUP(Orders_C[[#This Row],[Store_ID]],Stores_c[[#All],[Store_ID]],Stores_c[[#All],[Manager_Name]])</f>
        <v>Gregory Lambert</v>
      </c>
      <c r="AG4299" t="str" cm="1">
        <f t="array" ref="AG4299">_xlfn.XLOOKUP(Orders_C[[#This Row],[Store_ID]],Stores_c[[#All],[Store_ID]],Stores_c[[#All],[Store_Type]])</f>
        <v>Street</v>
      </c>
    </row>
    <row r="4300" spans="1:33" x14ac:dyDescent="0.25">
      <c r="A4300">
        <v>8970</v>
      </c>
      <c r="B4300" s="1">
        <v>45858</v>
      </c>
      <c r="C4300" s="2">
        <v>0.62192129629629633</v>
      </c>
      <c r="D4300">
        <v>1276</v>
      </c>
      <c r="E4300">
        <v>207</v>
      </c>
      <c r="F4300">
        <v>413</v>
      </c>
      <c r="G4300">
        <v>308</v>
      </c>
      <c r="H4300">
        <v>3</v>
      </c>
      <c r="I4300">
        <v>461</v>
      </c>
      <c r="J4300">
        <v>15</v>
      </c>
      <c r="K4300">
        <v>23.05</v>
      </c>
      <c r="L4300">
        <v>1391.05</v>
      </c>
      <c r="M4300" t="s">
        <v>20</v>
      </c>
      <c r="N4300" t="s">
        <v>23</v>
      </c>
      <c r="O4300">
        <v>15</v>
      </c>
      <c r="P4300">
        <v>4</v>
      </c>
      <c r="Q4300" t="s">
        <v>2993</v>
      </c>
      <c r="R4300">
        <v>506</v>
      </c>
      <c r="S4300" s="3">
        <v>0.15</v>
      </c>
      <c r="T4300" s="6">
        <v>561.25</v>
      </c>
      <c r="U4300" t="s">
        <v>6341</v>
      </c>
      <c r="V4300">
        <v>2025</v>
      </c>
      <c r="W4300" t="s">
        <v>6333</v>
      </c>
      <c r="X4300" t="str">
        <f>_xlfn.XLOOKUP(Orders_C[[#This Row],[Product_ID]],Products_C[Product_ID],Products_C[Product_Name])</f>
        <v>Zinger Burger</v>
      </c>
      <c r="Y4300" t="str">
        <f>_xlfn.XLOOKUP(Orders_C[[#This Row],[Product_ID]],Products_C[Product_ID],Products_C[Category])</f>
        <v>Beverage</v>
      </c>
      <c r="Z4300" t="str">
        <f>_xlfn.XLOOKUP(Orders_C[[#This Row],[Store_ID]],Stores_c[Store_ID],Stores_c[City])</f>
        <v>Christineton</v>
      </c>
      <c r="AA4300" t="str">
        <f>_xlfn.XLOOKUP(Orders_C[[#This Row],[Customer_ID]],Customers_c[Customer_ID],Customers_c[Customer_Name])</f>
        <v>Duane Rose</v>
      </c>
      <c r="AB4300" s="6">
        <f>Orders_C[[#This Row],[Quantity]]*Orders_C[[#This Row],[Unit_Price]]*(1-Orders_C[[#This Row],[Discount %]])+Orders_C[[#This Row],[Tax]]</f>
        <v>1198.5999999999999</v>
      </c>
      <c r="AC4300" s="9">
        <f>(Orders_C[[#This Row],[Unit_Price]]*Orders_C[[#This Row],[Quantity]])-Orders_C[[#This Row],[Discount]]+Orders_C[[#This Row],[Tax]]</f>
        <v>1391.05</v>
      </c>
      <c r="AD4300" t="str">
        <f>IF(COUNTIF(Orders_C[[#All],[Customer_ID]],Orders_C[[#This Row],[Customer_ID]])&gt;1,"Repeat","New")</f>
        <v>Repeat</v>
      </c>
      <c r="AE4300" t="str" cm="1">
        <f t="array" ref="AE4300">_xlfn.XLOOKUP(Orders_C[[#This Row],[Store_ID]],Stores_c[[#All],[Store_ID]],Stores_c[[#All],[City]])</f>
        <v>Christineton</v>
      </c>
      <c r="AF4300" t="str" cm="1">
        <f t="array" ref="AF4300">_xlfn.XLOOKUP(Orders_C[[#This Row],[Store_ID]],Stores_c[[#All],[Store_ID]],Stores_c[[#All],[Manager_Name]])</f>
        <v>Dr. William Hubbard MD</v>
      </c>
      <c r="AG4300" t="str" cm="1">
        <f t="array" ref="AG4300">_xlfn.XLOOKUP(Orders_C[[#This Row],[Store_ID]],Stores_c[[#All],[Store_ID]],Stores_c[[#All],[Store_Type]])</f>
        <v>Street</v>
      </c>
    </row>
    <row r="4301" spans="1:33" x14ac:dyDescent="0.25">
      <c r="A4301">
        <v>8835</v>
      </c>
      <c r="B4301" s="1">
        <v>45941</v>
      </c>
      <c r="C4301" s="2">
        <v>0.80607638888888888</v>
      </c>
      <c r="D4301">
        <v>1904</v>
      </c>
      <c r="E4301">
        <v>214</v>
      </c>
      <c r="F4301">
        <v>501</v>
      </c>
      <c r="G4301">
        <v>318</v>
      </c>
      <c r="H4301">
        <v>3</v>
      </c>
      <c r="I4301">
        <v>449</v>
      </c>
      <c r="J4301">
        <v>0</v>
      </c>
      <c r="K4301">
        <v>22.45</v>
      </c>
      <c r="L4301">
        <v>1369.45</v>
      </c>
      <c r="M4301" t="s">
        <v>19</v>
      </c>
      <c r="N4301" t="s">
        <v>22</v>
      </c>
      <c r="O4301">
        <v>56</v>
      </c>
      <c r="P4301">
        <v>3</v>
      </c>
      <c r="Q4301" t="s">
        <v>2858</v>
      </c>
      <c r="R4301">
        <v>505</v>
      </c>
      <c r="S4301" s="3">
        <v>0</v>
      </c>
      <c r="T4301" s="6">
        <v>561.25000000000011</v>
      </c>
      <c r="U4301" t="s">
        <v>6332</v>
      </c>
      <c r="V4301">
        <v>2025</v>
      </c>
      <c r="W4301" t="s">
        <v>6331</v>
      </c>
      <c r="X4301" t="str">
        <f>_xlfn.XLOOKUP(Orders_C[[#This Row],[Product_ID]],Products_C[Product_ID],Products_C[Product_Name])</f>
        <v>Pepsi</v>
      </c>
      <c r="Y4301" t="str">
        <f>_xlfn.XLOOKUP(Orders_C[[#This Row],[Product_ID]],Products_C[Product_ID],Products_C[Category])</f>
        <v>Burger</v>
      </c>
      <c r="Z4301" t="str">
        <f>_xlfn.XLOOKUP(Orders_C[[#This Row],[Store_ID]],Stores_c[Store_ID],Stores_c[City])</f>
        <v>New Robert</v>
      </c>
      <c r="AA4301" t="str">
        <f>_xlfn.XLOOKUP(Orders_C[[#This Row],[Customer_ID]],Customers_c[Customer_ID],Customers_c[Customer_Name])</f>
        <v>Kayla Miranda</v>
      </c>
      <c r="AB4301" s="6">
        <f>Orders_C[[#This Row],[Quantity]]*Orders_C[[#This Row],[Unit_Price]]*(1-Orders_C[[#This Row],[Discount %]])+Orders_C[[#This Row],[Tax]]</f>
        <v>1369.45</v>
      </c>
      <c r="AC4301" s="9">
        <f>(Orders_C[[#This Row],[Unit_Price]]*Orders_C[[#This Row],[Quantity]])-Orders_C[[#This Row],[Discount]]+Orders_C[[#This Row],[Tax]]</f>
        <v>1369.45</v>
      </c>
      <c r="AD4301" t="str">
        <f>IF(COUNTIF(Orders_C[[#All],[Customer_ID]],Orders_C[[#This Row],[Customer_ID]])&gt;1,"Repeat","New")</f>
        <v>Repeat</v>
      </c>
      <c r="AE4301" t="str" cm="1">
        <f t="array" ref="AE4301">_xlfn.XLOOKUP(Orders_C[[#This Row],[Store_ID]],Stores_c[[#All],[Store_ID]],Stores_c[[#All],[City]])</f>
        <v>New Robert</v>
      </c>
      <c r="AF4301" t="str" cm="1">
        <f t="array" ref="AF4301">_xlfn.XLOOKUP(Orders_C[[#This Row],[Store_ID]],Stores_c[[#All],[Store_ID]],Stores_c[[#All],[Manager_Name]])</f>
        <v>Krista Webb</v>
      </c>
      <c r="AG4301" t="str" cm="1">
        <f t="array" ref="AG4301">_xlfn.XLOOKUP(Orders_C[[#This Row],[Store_ID]],Stores_c[[#All],[Store_ID]],Stores_c[[#All],[Store_Type]])</f>
        <v>Drive-Thru</v>
      </c>
    </row>
    <row r="4302" spans="1:33" x14ac:dyDescent="0.25">
      <c r="A4302">
        <v>9089</v>
      </c>
      <c r="B4302" s="1">
        <v>46053</v>
      </c>
      <c r="C4302" s="2">
        <v>0.7616087962962963</v>
      </c>
      <c r="D4302">
        <v>1592</v>
      </c>
      <c r="E4302">
        <v>208</v>
      </c>
      <c r="F4302">
        <v>486</v>
      </c>
      <c r="G4302">
        <v>318</v>
      </c>
      <c r="H4302">
        <v>3</v>
      </c>
      <c r="I4302">
        <v>450</v>
      </c>
      <c r="J4302">
        <v>0</v>
      </c>
      <c r="K4302">
        <v>22.5</v>
      </c>
      <c r="L4302">
        <v>1372.5</v>
      </c>
      <c r="M4302" t="s">
        <v>19</v>
      </c>
      <c r="N4302" t="s">
        <v>22</v>
      </c>
      <c r="O4302">
        <v>53</v>
      </c>
      <c r="P4302">
        <v>1</v>
      </c>
      <c r="Q4302" t="s">
        <v>3112</v>
      </c>
      <c r="R4302">
        <v>501</v>
      </c>
      <c r="S4302" s="3">
        <v>0</v>
      </c>
      <c r="T4302" s="6">
        <v>562.5</v>
      </c>
      <c r="U4302" t="s">
        <v>6330</v>
      </c>
      <c r="V4302">
        <v>2026</v>
      </c>
      <c r="W4302" t="s">
        <v>6331</v>
      </c>
      <c r="X4302" t="str">
        <f>_xlfn.XLOOKUP(Orders_C[[#This Row],[Product_ID]],Products_C[Product_ID],Products_C[Product_Name])</f>
        <v>Pepsi</v>
      </c>
      <c r="Y4302" t="str">
        <f>_xlfn.XLOOKUP(Orders_C[[#This Row],[Product_ID]],Products_C[Product_ID],Products_C[Category])</f>
        <v>Burger</v>
      </c>
      <c r="Z4302" t="str">
        <f>_xlfn.XLOOKUP(Orders_C[[#This Row],[Store_ID]],Stores_c[Store_ID],Stores_c[City])</f>
        <v>Tracyview</v>
      </c>
      <c r="AA4302" t="str">
        <f>_xlfn.XLOOKUP(Orders_C[[#This Row],[Customer_ID]],Customers_c[Customer_ID],Customers_c[Customer_Name])</f>
        <v>Peter Gutierrez</v>
      </c>
      <c r="AB4302" s="6">
        <f>Orders_C[[#This Row],[Quantity]]*Orders_C[[#This Row],[Unit_Price]]*(1-Orders_C[[#This Row],[Discount %]])+Orders_C[[#This Row],[Tax]]</f>
        <v>1372.5</v>
      </c>
      <c r="AC4302" s="9">
        <f>(Orders_C[[#This Row],[Unit_Price]]*Orders_C[[#This Row],[Quantity]])-Orders_C[[#This Row],[Discount]]+Orders_C[[#This Row],[Tax]]</f>
        <v>1372.5</v>
      </c>
      <c r="AD4302" t="str">
        <f>IF(COUNTIF(Orders_C[[#All],[Customer_ID]],Orders_C[[#This Row],[Customer_ID]])&gt;1,"Repeat","New")</f>
        <v>Repeat</v>
      </c>
      <c r="AE4302" t="str" cm="1">
        <f t="array" ref="AE4302">_xlfn.XLOOKUP(Orders_C[[#This Row],[Store_ID]],Stores_c[[#All],[Store_ID]],Stores_c[[#All],[City]])</f>
        <v>Tracyview</v>
      </c>
      <c r="AF4302" t="str" cm="1">
        <f t="array" ref="AF4302">_xlfn.XLOOKUP(Orders_C[[#This Row],[Store_ID]],Stores_c[[#All],[Store_ID]],Stores_c[[#All],[Manager_Name]])</f>
        <v>Jeremiah Lee</v>
      </c>
      <c r="AG4302" t="str" cm="1">
        <f t="array" ref="AG4302">_xlfn.XLOOKUP(Orders_C[[#This Row],[Store_ID]],Stores_c[[#All],[Store_ID]],Stores_c[[#All],[Store_Type]])</f>
        <v>Mall</v>
      </c>
    </row>
    <row r="4303" spans="1:33" x14ac:dyDescent="0.25">
      <c r="A4303">
        <v>7132</v>
      </c>
      <c r="B4303" s="1">
        <v>45832</v>
      </c>
      <c r="C4303" s="2">
        <v>0.66270833333333334</v>
      </c>
      <c r="D4303">
        <v>1090</v>
      </c>
      <c r="E4303">
        <v>214</v>
      </c>
      <c r="F4303">
        <v>525</v>
      </c>
      <c r="G4303">
        <v>318</v>
      </c>
      <c r="H4303">
        <v>3</v>
      </c>
      <c r="I4303">
        <v>458</v>
      </c>
      <c r="J4303">
        <v>10</v>
      </c>
      <c r="K4303">
        <v>22.9</v>
      </c>
      <c r="L4303">
        <v>1386.9</v>
      </c>
      <c r="M4303" t="s">
        <v>19</v>
      </c>
      <c r="N4303" t="s">
        <v>23</v>
      </c>
      <c r="O4303">
        <v>25</v>
      </c>
      <c r="P4303">
        <v>1</v>
      </c>
      <c r="Q4303" t="s">
        <v>1155</v>
      </c>
      <c r="R4303">
        <v>509</v>
      </c>
      <c r="S4303" s="3">
        <v>0.1</v>
      </c>
      <c r="T4303" s="6">
        <v>562.50000000000011</v>
      </c>
      <c r="U4303" t="s">
        <v>6340</v>
      </c>
      <c r="V4303">
        <v>2025</v>
      </c>
      <c r="W4303" t="s">
        <v>6329</v>
      </c>
      <c r="X4303" t="str">
        <f>_xlfn.XLOOKUP(Orders_C[[#This Row],[Product_ID]],Products_C[Product_ID],Products_C[Product_Name])</f>
        <v>Pepsi</v>
      </c>
      <c r="Y4303" t="str">
        <f>_xlfn.XLOOKUP(Orders_C[[#This Row],[Product_ID]],Products_C[Product_ID],Products_C[Category])</f>
        <v>Burger</v>
      </c>
      <c r="Z4303" t="str">
        <f>_xlfn.XLOOKUP(Orders_C[[#This Row],[Store_ID]],Stores_c[Store_ID],Stores_c[City])</f>
        <v>New Robert</v>
      </c>
      <c r="AA4303" t="str">
        <f>_xlfn.XLOOKUP(Orders_C[[#This Row],[Customer_ID]],Customers_c[Customer_ID],Customers_c[Customer_Name])</f>
        <v>Kristin Norman</v>
      </c>
      <c r="AB4303" s="6">
        <f>Orders_C[[#This Row],[Quantity]]*Orders_C[[#This Row],[Unit_Price]]*(1-Orders_C[[#This Row],[Discount %]])+Orders_C[[#This Row],[Tax]]</f>
        <v>1259.5000000000002</v>
      </c>
      <c r="AC4303" s="9">
        <f>(Orders_C[[#This Row],[Unit_Price]]*Orders_C[[#This Row],[Quantity]])-Orders_C[[#This Row],[Discount]]+Orders_C[[#This Row],[Tax]]</f>
        <v>1386.9</v>
      </c>
      <c r="AD4303" t="str">
        <f>IF(COUNTIF(Orders_C[[#All],[Customer_ID]],Orders_C[[#This Row],[Customer_ID]])&gt;1,"Repeat","New")</f>
        <v>Repeat</v>
      </c>
      <c r="AE4303" t="str" cm="1">
        <f t="array" ref="AE4303">_xlfn.XLOOKUP(Orders_C[[#This Row],[Store_ID]],Stores_c[[#All],[Store_ID]],Stores_c[[#All],[City]])</f>
        <v>New Robert</v>
      </c>
      <c r="AF4303" t="str" cm="1">
        <f t="array" ref="AF4303">_xlfn.XLOOKUP(Orders_C[[#This Row],[Store_ID]],Stores_c[[#All],[Store_ID]],Stores_c[[#All],[Manager_Name]])</f>
        <v>Krista Webb</v>
      </c>
      <c r="AG4303" t="str" cm="1">
        <f t="array" ref="AG4303">_xlfn.XLOOKUP(Orders_C[[#This Row],[Store_ID]],Stores_c[[#All],[Store_ID]],Stores_c[[#All],[Store_Type]])</f>
        <v>Drive-Thru</v>
      </c>
    </row>
    <row r="4304" spans="1:33" x14ac:dyDescent="0.25">
      <c r="A4304">
        <v>10318</v>
      </c>
      <c r="B4304" s="1">
        <v>45883</v>
      </c>
      <c r="C4304" s="2">
        <v>0.39611111111111114</v>
      </c>
      <c r="D4304">
        <v>1282</v>
      </c>
      <c r="E4304">
        <v>223</v>
      </c>
      <c r="F4304">
        <v>438</v>
      </c>
      <c r="G4304">
        <v>309</v>
      </c>
      <c r="H4304">
        <v>3</v>
      </c>
      <c r="I4304">
        <v>454</v>
      </c>
      <c r="J4304">
        <v>5</v>
      </c>
      <c r="K4304">
        <v>22.7</v>
      </c>
      <c r="L4304">
        <v>1379.7</v>
      </c>
      <c r="M4304" t="s">
        <v>18</v>
      </c>
      <c r="N4304" t="s">
        <v>23</v>
      </c>
      <c r="O4304">
        <v>43</v>
      </c>
      <c r="P4304">
        <v>4</v>
      </c>
      <c r="Q4304" t="s">
        <v>4341</v>
      </c>
      <c r="R4304">
        <v>502</v>
      </c>
      <c r="S4304" s="3">
        <v>0.05</v>
      </c>
      <c r="T4304" s="6">
        <v>562.50000000000011</v>
      </c>
      <c r="U4304" t="s">
        <v>6342</v>
      </c>
      <c r="V4304">
        <v>2025</v>
      </c>
      <c r="W4304" t="s">
        <v>6331</v>
      </c>
      <c r="X4304" t="str">
        <f>_xlfn.XLOOKUP(Orders_C[[#This Row],[Product_ID]],Products_C[Product_ID],Products_C[Product_Name])</f>
        <v>Chicken Bucket</v>
      </c>
      <c r="Y4304" t="str">
        <f>_xlfn.XLOOKUP(Orders_C[[#This Row],[Product_ID]],Products_C[Product_ID],Products_C[Category])</f>
        <v>Dessert</v>
      </c>
      <c r="Z4304" t="str">
        <f>_xlfn.XLOOKUP(Orders_C[[#This Row],[Store_ID]],Stores_c[Store_ID],Stores_c[City])</f>
        <v>Chambershaven</v>
      </c>
      <c r="AA4304" t="str">
        <f>_xlfn.XLOOKUP(Orders_C[[#This Row],[Customer_ID]],Customers_c[Customer_ID],Customers_c[Customer_Name])</f>
        <v>Jeanne Cooper</v>
      </c>
      <c r="AB4304" s="6">
        <f>Orders_C[[#This Row],[Quantity]]*Orders_C[[#This Row],[Unit_Price]]*(1-Orders_C[[#This Row],[Discount %]])+Orders_C[[#This Row],[Tax]]</f>
        <v>1316.6</v>
      </c>
      <c r="AC4304" s="9">
        <f>(Orders_C[[#This Row],[Unit_Price]]*Orders_C[[#This Row],[Quantity]])-Orders_C[[#This Row],[Discount]]+Orders_C[[#This Row],[Tax]]</f>
        <v>1379.7</v>
      </c>
      <c r="AD4304" t="str">
        <f>IF(COUNTIF(Orders_C[[#All],[Customer_ID]],Orders_C[[#This Row],[Customer_ID]])&gt;1,"Repeat","New")</f>
        <v>Repeat</v>
      </c>
      <c r="AE4304" t="str" cm="1">
        <f t="array" ref="AE4304">_xlfn.XLOOKUP(Orders_C[[#This Row],[Store_ID]],Stores_c[[#All],[Store_ID]],Stores_c[[#All],[City]])</f>
        <v>Chambershaven</v>
      </c>
      <c r="AF4304" t="str" cm="1">
        <f t="array" ref="AF4304">_xlfn.XLOOKUP(Orders_C[[#This Row],[Store_ID]],Stores_c[[#All],[Store_ID]],Stores_c[[#All],[Manager_Name]])</f>
        <v>Virginia Webster</v>
      </c>
      <c r="AG4304" t="str" cm="1">
        <f t="array" ref="AG4304">_xlfn.XLOOKUP(Orders_C[[#This Row],[Store_ID]],Stores_c[[#All],[Store_ID]],Stores_c[[#All],[Store_Type]])</f>
        <v>Street</v>
      </c>
    </row>
    <row r="4305" spans="1:33" x14ac:dyDescent="0.25">
      <c r="A4305">
        <v>6026</v>
      </c>
      <c r="B4305" s="1">
        <v>45726</v>
      </c>
      <c r="C4305" s="2">
        <v>0.12103009259259259</v>
      </c>
      <c r="D4305">
        <v>1133</v>
      </c>
      <c r="E4305">
        <v>207</v>
      </c>
      <c r="F4305">
        <v>498</v>
      </c>
      <c r="G4305">
        <v>310</v>
      </c>
      <c r="H4305">
        <v>4</v>
      </c>
      <c r="I4305">
        <v>347</v>
      </c>
      <c r="J4305">
        <v>10</v>
      </c>
      <c r="K4305">
        <v>17.350000000000001</v>
      </c>
      <c r="L4305">
        <v>1395.35</v>
      </c>
      <c r="M4305" t="s">
        <v>19</v>
      </c>
      <c r="N4305" t="s">
        <v>22</v>
      </c>
      <c r="O4305">
        <v>13</v>
      </c>
      <c r="P4305">
        <v>1</v>
      </c>
      <c r="Q4305" t="s">
        <v>49</v>
      </c>
      <c r="R4305">
        <v>509</v>
      </c>
      <c r="S4305" s="3">
        <v>0.1</v>
      </c>
      <c r="T4305" s="6">
        <v>562.54999999999995</v>
      </c>
      <c r="U4305" t="s">
        <v>6334</v>
      </c>
      <c r="V4305">
        <v>2025</v>
      </c>
      <c r="W4305" t="s">
        <v>6333</v>
      </c>
      <c r="X4305" t="str">
        <f>_xlfn.XLOOKUP(Orders_C[[#This Row],[Product_ID]],Products_C[Product_ID],Products_C[Product_Name])</f>
        <v>Chicken Bucket</v>
      </c>
      <c r="Y4305" t="str">
        <f>_xlfn.XLOOKUP(Orders_C[[#This Row],[Product_ID]],Products_C[Product_ID],Products_C[Category])</f>
        <v>Chicken</v>
      </c>
      <c r="Z4305" t="str">
        <f>_xlfn.XLOOKUP(Orders_C[[#This Row],[Store_ID]],Stores_c[Store_ID],Stores_c[City])</f>
        <v>Christineton</v>
      </c>
      <c r="AA4305" t="str">
        <f>_xlfn.XLOOKUP(Orders_C[[#This Row],[Customer_ID]],Customers_c[Customer_ID],Customers_c[Customer_Name])</f>
        <v>Jared Gomez</v>
      </c>
      <c r="AB4305" s="6">
        <f>Orders_C[[#This Row],[Quantity]]*Orders_C[[#This Row],[Unit_Price]]*(1-Orders_C[[#This Row],[Discount %]])+Orders_C[[#This Row],[Tax]]</f>
        <v>1266.55</v>
      </c>
      <c r="AC4305" s="9">
        <f>(Orders_C[[#This Row],[Unit_Price]]*Orders_C[[#This Row],[Quantity]])-Orders_C[[#This Row],[Discount]]+Orders_C[[#This Row],[Tax]]</f>
        <v>1395.35</v>
      </c>
      <c r="AD4305" t="str">
        <f>IF(COUNTIF(Orders_C[[#All],[Customer_ID]],Orders_C[[#This Row],[Customer_ID]])&gt;1,"Repeat","New")</f>
        <v>Repeat</v>
      </c>
      <c r="AE4305" t="str" cm="1">
        <f t="array" ref="AE4305">_xlfn.XLOOKUP(Orders_C[[#This Row],[Store_ID]],Stores_c[[#All],[Store_ID]],Stores_c[[#All],[City]])</f>
        <v>Christineton</v>
      </c>
      <c r="AF4305" t="str" cm="1">
        <f t="array" ref="AF4305">_xlfn.XLOOKUP(Orders_C[[#This Row],[Store_ID]],Stores_c[[#All],[Store_ID]],Stores_c[[#All],[Manager_Name]])</f>
        <v>Dr. William Hubbard MD</v>
      </c>
      <c r="AG4305" t="str" cm="1">
        <f t="array" ref="AG4305">_xlfn.XLOOKUP(Orders_C[[#This Row],[Store_ID]],Stores_c[[#All],[Store_ID]],Stores_c[[#All],[Store_Type]])</f>
        <v>Street</v>
      </c>
    </row>
    <row r="4306" spans="1:33" x14ac:dyDescent="0.25">
      <c r="A4306">
        <v>10541</v>
      </c>
      <c r="B4306" s="1">
        <v>45893</v>
      </c>
      <c r="C4306" s="2">
        <v>4.7951388888888891E-2</v>
      </c>
      <c r="D4306">
        <v>1447</v>
      </c>
      <c r="E4306">
        <v>201</v>
      </c>
      <c r="F4306">
        <v>537</v>
      </c>
      <c r="G4306">
        <v>315</v>
      </c>
      <c r="H4306">
        <v>4</v>
      </c>
      <c r="I4306">
        <v>344</v>
      </c>
      <c r="J4306">
        <v>5</v>
      </c>
      <c r="K4306">
        <v>17.2</v>
      </c>
      <c r="L4306">
        <v>1388.2</v>
      </c>
      <c r="M4306" t="s">
        <v>18</v>
      </c>
      <c r="N4306" t="s">
        <v>21</v>
      </c>
      <c r="O4306">
        <v>36</v>
      </c>
      <c r="P4306">
        <v>4</v>
      </c>
      <c r="Q4306" t="s">
        <v>4564</v>
      </c>
      <c r="R4306">
        <v>510</v>
      </c>
      <c r="S4306" s="3">
        <v>0.05</v>
      </c>
      <c r="T4306" s="6">
        <v>562.6</v>
      </c>
      <c r="U4306" t="s">
        <v>6342</v>
      </c>
      <c r="V4306">
        <v>2025</v>
      </c>
      <c r="W4306" t="s">
        <v>6329</v>
      </c>
      <c r="X4306" t="str">
        <f>_xlfn.XLOOKUP(Orders_C[[#This Row],[Product_ID]],Products_C[Product_ID],Products_C[Product_Name])</f>
        <v>Popcorn Chicken</v>
      </c>
      <c r="Y4306" t="str">
        <f>_xlfn.XLOOKUP(Orders_C[[#This Row],[Product_ID]],Products_C[Product_ID],Products_C[Category])</f>
        <v>Beverage</v>
      </c>
      <c r="Z4306" t="str">
        <f>_xlfn.XLOOKUP(Orders_C[[#This Row],[Store_ID]],Stores_c[Store_ID],Stores_c[City])</f>
        <v>Lake Nicholasburgh</v>
      </c>
      <c r="AA4306" t="str">
        <f>_xlfn.XLOOKUP(Orders_C[[#This Row],[Customer_ID]],Customers_c[Customer_ID],Customers_c[Customer_Name])</f>
        <v>Cynthia Vasquez</v>
      </c>
      <c r="AB4306" s="6">
        <f>Orders_C[[#This Row],[Quantity]]*Orders_C[[#This Row],[Unit_Price]]*(1-Orders_C[[#This Row],[Discount %]])+Orders_C[[#This Row],[Tax]]</f>
        <v>1324.4</v>
      </c>
      <c r="AC4306" s="9">
        <f>(Orders_C[[#This Row],[Unit_Price]]*Orders_C[[#This Row],[Quantity]])-Orders_C[[#This Row],[Discount]]+Orders_C[[#This Row],[Tax]]</f>
        <v>1388.2</v>
      </c>
      <c r="AD4306" t="str">
        <f>IF(COUNTIF(Orders_C[[#All],[Customer_ID]],Orders_C[[#This Row],[Customer_ID]])&gt;1,"Repeat","New")</f>
        <v>Repeat</v>
      </c>
      <c r="AE4306" t="str" cm="1">
        <f t="array" ref="AE4306">_xlfn.XLOOKUP(Orders_C[[#This Row],[Store_ID]],Stores_c[[#All],[Store_ID]],Stores_c[[#All],[City]])</f>
        <v>Lake Nicholasburgh</v>
      </c>
      <c r="AF4306" t="str" cm="1">
        <f t="array" ref="AF4306">_xlfn.XLOOKUP(Orders_C[[#This Row],[Store_ID]],Stores_c[[#All],[Store_ID]],Stores_c[[#All],[Manager_Name]])</f>
        <v>Maurice Garcia</v>
      </c>
      <c r="AG4306" t="str" cm="1">
        <f t="array" ref="AG4306">_xlfn.XLOOKUP(Orders_C[[#This Row],[Store_ID]],Stores_c[[#All],[Store_ID]],Stores_c[[#All],[Store_Type]])</f>
        <v>Mall</v>
      </c>
    </row>
    <row r="4307" spans="1:33" x14ac:dyDescent="0.25">
      <c r="A4307">
        <v>8875</v>
      </c>
      <c r="B4307" s="1">
        <v>45852</v>
      </c>
      <c r="C4307" s="2">
        <v>0.19916666666666666</v>
      </c>
      <c r="D4307">
        <v>1543</v>
      </c>
      <c r="E4307">
        <v>209</v>
      </c>
      <c r="F4307">
        <v>407</v>
      </c>
      <c r="G4307">
        <v>313</v>
      </c>
      <c r="H4307">
        <v>4</v>
      </c>
      <c r="I4307">
        <v>341</v>
      </c>
      <c r="J4307">
        <v>0</v>
      </c>
      <c r="K4307">
        <v>17.05</v>
      </c>
      <c r="L4307">
        <v>1381.05</v>
      </c>
      <c r="M4307" t="s">
        <v>19</v>
      </c>
      <c r="N4307" t="s">
        <v>22</v>
      </c>
      <c r="O4307">
        <v>57</v>
      </c>
      <c r="P4307">
        <v>4</v>
      </c>
      <c r="Q4307" t="s">
        <v>2898</v>
      </c>
      <c r="R4307">
        <v>507</v>
      </c>
      <c r="S4307" s="3">
        <v>0</v>
      </c>
      <c r="T4307" s="6">
        <v>562.65</v>
      </c>
      <c r="U4307" t="s">
        <v>6341</v>
      </c>
      <c r="V4307">
        <v>2025</v>
      </c>
      <c r="W4307" t="s">
        <v>6331</v>
      </c>
      <c r="X4307" t="str">
        <f>_xlfn.XLOOKUP(Orders_C[[#This Row],[Product_ID]],Products_C[Product_ID],Products_C[Product_Name])</f>
        <v>Rice Bowl</v>
      </c>
      <c r="Y4307" t="str">
        <f>_xlfn.XLOOKUP(Orders_C[[#This Row],[Product_ID]],Products_C[Product_ID],Products_C[Category])</f>
        <v>Beverage</v>
      </c>
      <c r="Z4307" t="str">
        <f>_xlfn.XLOOKUP(Orders_C[[#This Row],[Store_ID]],Stores_c[Store_ID],Stores_c[City])</f>
        <v>Reidberg</v>
      </c>
      <c r="AA4307" t="str">
        <f>_xlfn.XLOOKUP(Orders_C[[#This Row],[Customer_ID]],Customers_c[Customer_ID],Customers_c[Customer_Name])</f>
        <v>Don Lee</v>
      </c>
      <c r="AB4307" s="6">
        <f>Orders_C[[#This Row],[Quantity]]*Orders_C[[#This Row],[Unit_Price]]*(1-Orders_C[[#This Row],[Discount %]])+Orders_C[[#This Row],[Tax]]</f>
        <v>1381.05</v>
      </c>
      <c r="AC4307" s="9">
        <f>(Orders_C[[#This Row],[Unit_Price]]*Orders_C[[#This Row],[Quantity]])-Orders_C[[#This Row],[Discount]]+Orders_C[[#This Row],[Tax]]</f>
        <v>1381.05</v>
      </c>
      <c r="AD4307" t="str">
        <f>IF(COUNTIF(Orders_C[[#All],[Customer_ID]],Orders_C[[#This Row],[Customer_ID]])&gt;1,"Repeat","New")</f>
        <v>Repeat</v>
      </c>
      <c r="AE4307" t="str" cm="1">
        <f t="array" ref="AE4307">_xlfn.XLOOKUP(Orders_C[[#This Row],[Store_ID]],Stores_c[[#All],[Store_ID]],Stores_c[[#All],[City]])</f>
        <v>Reidberg</v>
      </c>
      <c r="AF4307" t="str" cm="1">
        <f t="array" ref="AF4307">_xlfn.XLOOKUP(Orders_C[[#This Row],[Store_ID]],Stores_c[[#All],[Store_ID]],Stores_c[[#All],[Manager_Name]])</f>
        <v>Jeffrey Horn</v>
      </c>
      <c r="AG4307" t="str" cm="1">
        <f t="array" ref="AG4307">_xlfn.XLOOKUP(Orders_C[[#This Row],[Store_ID]],Stores_c[[#All],[Store_ID]],Stores_c[[#All],[Store_Type]])</f>
        <v>Drive-Thru</v>
      </c>
    </row>
    <row r="4308" spans="1:33" x14ac:dyDescent="0.25">
      <c r="A4308">
        <v>6009</v>
      </c>
      <c r="B4308" s="1">
        <v>45763</v>
      </c>
      <c r="C4308" s="2">
        <v>0.45484953703703701</v>
      </c>
      <c r="D4308">
        <v>1111</v>
      </c>
      <c r="E4308">
        <v>217</v>
      </c>
      <c r="F4308">
        <v>481</v>
      </c>
      <c r="G4308">
        <v>311</v>
      </c>
      <c r="H4308">
        <v>3</v>
      </c>
      <c r="I4308">
        <v>451</v>
      </c>
      <c r="J4308">
        <v>0</v>
      </c>
      <c r="K4308">
        <v>22.55</v>
      </c>
      <c r="L4308">
        <v>1375.55</v>
      </c>
      <c r="M4308" t="s">
        <v>20</v>
      </c>
      <c r="N4308" t="s">
        <v>23</v>
      </c>
      <c r="O4308">
        <v>14</v>
      </c>
      <c r="P4308">
        <v>1</v>
      </c>
      <c r="Q4308" t="s">
        <v>32</v>
      </c>
      <c r="R4308">
        <v>507</v>
      </c>
      <c r="S4308" s="3">
        <v>0</v>
      </c>
      <c r="T4308" s="6">
        <v>563.75</v>
      </c>
      <c r="U4308" t="s">
        <v>6337</v>
      </c>
      <c r="V4308">
        <v>2025</v>
      </c>
      <c r="W4308" t="s">
        <v>6333</v>
      </c>
      <c r="X4308" t="str">
        <f>_xlfn.XLOOKUP(Orders_C[[#This Row],[Product_ID]],Products_C[Product_ID],Products_C[Product_Name])</f>
        <v>Pepsi</v>
      </c>
      <c r="Y4308" t="str">
        <f>_xlfn.XLOOKUP(Orders_C[[#This Row],[Product_ID]],Products_C[Product_ID],Products_C[Category])</f>
        <v>Dessert</v>
      </c>
      <c r="Z4308" t="str">
        <f>_xlfn.XLOOKUP(Orders_C[[#This Row],[Store_ID]],Stores_c[Store_ID],Stores_c[City])</f>
        <v>West Rebecca</v>
      </c>
      <c r="AA4308" t="str">
        <f>_xlfn.XLOOKUP(Orders_C[[#This Row],[Customer_ID]],Customers_c[Customer_ID],Customers_c[Customer_Name])</f>
        <v>Crystal Carrillo</v>
      </c>
      <c r="AB4308" s="6">
        <f>Orders_C[[#This Row],[Quantity]]*Orders_C[[#This Row],[Unit_Price]]*(1-Orders_C[[#This Row],[Discount %]])+Orders_C[[#This Row],[Tax]]</f>
        <v>1375.55</v>
      </c>
      <c r="AC4308" s="9">
        <f>(Orders_C[[#This Row],[Unit_Price]]*Orders_C[[#This Row],[Quantity]])-Orders_C[[#This Row],[Discount]]+Orders_C[[#This Row],[Tax]]</f>
        <v>1375.55</v>
      </c>
      <c r="AD4308" t="str">
        <f>IF(COUNTIF(Orders_C[[#All],[Customer_ID]],Orders_C[[#This Row],[Customer_ID]])&gt;1,"Repeat","New")</f>
        <v>Repeat</v>
      </c>
      <c r="AE4308" t="str" cm="1">
        <f t="array" ref="AE4308">_xlfn.XLOOKUP(Orders_C[[#This Row],[Store_ID]],Stores_c[[#All],[Store_ID]],Stores_c[[#All],[City]])</f>
        <v>West Rebecca</v>
      </c>
      <c r="AF4308" t="str" cm="1">
        <f t="array" ref="AF4308">_xlfn.XLOOKUP(Orders_C[[#This Row],[Store_ID]],Stores_c[[#All],[Store_ID]],Stores_c[[#All],[Manager_Name]])</f>
        <v>Albert Smith</v>
      </c>
      <c r="AG4308" t="str" cm="1">
        <f t="array" ref="AG4308">_xlfn.XLOOKUP(Orders_C[[#This Row],[Store_ID]],Stores_c[[#All],[Store_ID]],Stores_c[[#All],[Store_Type]])</f>
        <v>Mall</v>
      </c>
    </row>
    <row r="4309" spans="1:33" x14ac:dyDescent="0.25">
      <c r="A4309">
        <v>7249</v>
      </c>
      <c r="B4309" s="1">
        <v>45738</v>
      </c>
      <c r="C4309" s="2">
        <v>0.44726851851851851</v>
      </c>
      <c r="D4309">
        <v>1078</v>
      </c>
      <c r="E4309">
        <v>224</v>
      </c>
      <c r="F4309">
        <v>443</v>
      </c>
      <c r="G4309">
        <v>336</v>
      </c>
      <c r="H4309">
        <v>3</v>
      </c>
      <c r="I4309">
        <v>455</v>
      </c>
      <c r="J4309">
        <v>5</v>
      </c>
      <c r="K4309">
        <v>22.75</v>
      </c>
      <c r="L4309">
        <v>1382.75</v>
      </c>
      <c r="M4309" t="s">
        <v>19</v>
      </c>
      <c r="N4309" t="s">
        <v>21</v>
      </c>
      <c r="O4309">
        <v>56</v>
      </c>
      <c r="P4309">
        <v>1</v>
      </c>
      <c r="Q4309" t="s">
        <v>1272</v>
      </c>
      <c r="R4309">
        <v>501</v>
      </c>
      <c r="S4309" s="3">
        <v>0.05</v>
      </c>
      <c r="T4309" s="6">
        <v>563.75</v>
      </c>
      <c r="U4309" t="s">
        <v>6334</v>
      </c>
      <c r="V4309">
        <v>2025</v>
      </c>
      <c r="W4309" t="s">
        <v>6331</v>
      </c>
      <c r="X4309" t="str">
        <f>_xlfn.XLOOKUP(Orders_C[[#This Row],[Product_ID]],Products_C[Product_ID],Products_C[Product_Name])</f>
        <v>Chicken Bucket</v>
      </c>
      <c r="Y4309" t="str">
        <f>_xlfn.XLOOKUP(Orders_C[[#This Row],[Product_ID]],Products_C[Product_ID],Products_C[Category])</f>
        <v>Dessert</v>
      </c>
      <c r="Z4309" t="str">
        <f>_xlfn.XLOOKUP(Orders_C[[#This Row],[Store_ID]],Stores_c[Store_ID],Stores_c[City])</f>
        <v>Valdezton</v>
      </c>
      <c r="AA4309" t="str">
        <f>_xlfn.XLOOKUP(Orders_C[[#This Row],[Customer_ID]],Customers_c[Customer_ID],Customers_c[Customer_Name])</f>
        <v>Carlos Sullivan</v>
      </c>
      <c r="AB4309" s="6">
        <f>Orders_C[[#This Row],[Quantity]]*Orders_C[[#This Row],[Unit_Price]]*(1-Orders_C[[#This Row],[Discount %]])+Orders_C[[#This Row],[Tax]]</f>
        <v>1319.5</v>
      </c>
      <c r="AC4309" s="9">
        <f>(Orders_C[[#This Row],[Unit_Price]]*Orders_C[[#This Row],[Quantity]])-Orders_C[[#This Row],[Discount]]+Orders_C[[#This Row],[Tax]]</f>
        <v>1382.75</v>
      </c>
      <c r="AD4309" t="str">
        <f>IF(COUNTIF(Orders_C[[#All],[Customer_ID]],Orders_C[[#This Row],[Customer_ID]])&gt;1,"Repeat","New")</f>
        <v>Repeat</v>
      </c>
      <c r="AE4309" t="str" cm="1">
        <f t="array" ref="AE4309">_xlfn.XLOOKUP(Orders_C[[#This Row],[Store_ID]],Stores_c[[#All],[Store_ID]],Stores_c[[#All],[City]])</f>
        <v>Valdezton</v>
      </c>
      <c r="AF4309" t="str" cm="1">
        <f t="array" ref="AF4309">_xlfn.XLOOKUP(Orders_C[[#This Row],[Store_ID]],Stores_c[[#All],[Store_ID]],Stores_c[[#All],[Manager_Name]])</f>
        <v>John Rodriguez</v>
      </c>
      <c r="AG4309" t="str" cm="1">
        <f t="array" ref="AG4309">_xlfn.XLOOKUP(Orders_C[[#This Row],[Store_ID]],Stores_c[[#All],[Store_ID]],Stores_c[[#All],[Store_Type]])</f>
        <v>Street</v>
      </c>
    </row>
    <row r="4310" spans="1:33" x14ac:dyDescent="0.25">
      <c r="A4310">
        <v>10139</v>
      </c>
      <c r="B4310" s="1">
        <v>46058</v>
      </c>
      <c r="C4310" s="2">
        <v>0.43990740740740741</v>
      </c>
      <c r="D4310">
        <v>1376</v>
      </c>
      <c r="E4310">
        <v>215</v>
      </c>
      <c r="F4310">
        <v>430</v>
      </c>
      <c r="G4310">
        <v>326</v>
      </c>
      <c r="H4310">
        <v>3</v>
      </c>
      <c r="I4310">
        <v>459</v>
      </c>
      <c r="J4310">
        <v>10</v>
      </c>
      <c r="K4310">
        <v>22.95</v>
      </c>
      <c r="L4310">
        <v>1389.95</v>
      </c>
      <c r="M4310" t="s">
        <v>20</v>
      </c>
      <c r="N4310" t="s">
        <v>21</v>
      </c>
      <c r="O4310">
        <v>34</v>
      </c>
      <c r="P4310">
        <v>4</v>
      </c>
      <c r="Q4310" t="s">
        <v>4162</v>
      </c>
      <c r="R4310">
        <v>510</v>
      </c>
      <c r="S4310" s="3">
        <v>0.1</v>
      </c>
      <c r="T4310" s="6">
        <v>563.75000000000011</v>
      </c>
      <c r="U4310" t="s">
        <v>6338</v>
      </c>
      <c r="V4310">
        <v>2026</v>
      </c>
      <c r="W4310" t="s">
        <v>6329</v>
      </c>
      <c r="X4310" t="str">
        <f>_xlfn.XLOOKUP(Orders_C[[#This Row],[Product_ID]],Products_C[Product_ID],Products_C[Product_Name])</f>
        <v>Rice Bowl</v>
      </c>
      <c r="Y4310" t="str">
        <f>_xlfn.XLOOKUP(Orders_C[[#This Row],[Product_ID]],Products_C[Product_ID],Products_C[Category])</f>
        <v>Burger</v>
      </c>
      <c r="Z4310" t="str">
        <f>_xlfn.XLOOKUP(Orders_C[[#This Row],[Store_ID]],Stores_c[Store_ID],Stores_c[City])</f>
        <v>Sallyburgh</v>
      </c>
      <c r="AA4310" t="str">
        <f>_xlfn.XLOOKUP(Orders_C[[#This Row],[Customer_ID]],Customers_c[Customer_ID],Customers_c[Customer_Name])</f>
        <v>David Sweeney</v>
      </c>
      <c r="AB4310" s="6">
        <f>Orders_C[[#This Row],[Quantity]]*Orders_C[[#This Row],[Unit_Price]]*(1-Orders_C[[#This Row],[Discount %]])+Orders_C[[#This Row],[Tax]]</f>
        <v>1262.25</v>
      </c>
      <c r="AC4310" s="9">
        <f>(Orders_C[[#This Row],[Unit_Price]]*Orders_C[[#This Row],[Quantity]])-Orders_C[[#This Row],[Discount]]+Orders_C[[#This Row],[Tax]]</f>
        <v>1389.95</v>
      </c>
      <c r="AD4310" t="str">
        <f>IF(COUNTIF(Orders_C[[#All],[Customer_ID]],Orders_C[[#This Row],[Customer_ID]])&gt;1,"Repeat","New")</f>
        <v>Repeat</v>
      </c>
      <c r="AE4310" t="str" cm="1">
        <f t="array" ref="AE4310">_xlfn.XLOOKUP(Orders_C[[#This Row],[Store_ID]],Stores_c[[#All],[Store_ID]],Stores_c[[#All],[City]])</f>
        <v>Sallyburgh</v>
      </c>
      <c r="AF4310" t="str" cm="1">
        <f t="array" ref="AF4310">_xlfn.XLOOKUP(Orders_C[[#This Row],[Store_ID]],Stores_c[[#All],[Store_ID]],Stores_c[[#All],[Manager_Name]])</f>
        <v>Benjamin Mccoy</v>
      </c>
      <c r="AG4310" t="str" cm="1">
        <f t="array" ref="AG4310">_xlfn.XLOOKUP(Orders_C[[#This Row],[Store_ID]],Stores_c[[#All],[Store_ID]],Stores_c[[#All],[Store_Type]])</f>
        <v>Drive-Thru</v>
      </c>
    </row>
    <row r="4311" spans="1:33" x14ac:dyDescent="0.25">
      <c r="A4311">
        <v>8182</v>
      </c>
      <c r="B4311" s="1">
        <v>45870</v>
      </c>
      <c r="C4311" s="2">
        <v>0.39740740740740743</v>
      </c>
      <c r="D4311">
        <v>1848</v>
      </c>
      <c r="E4311">
        <v>215</v>
      </c>
      <c r="F4311">
        <v>509</v>
      </c>
      <c r="G4311">
        <v>316</v>
      </c>
      <c r="H4311">
        <v>4</v>
      </c>
      <c r="I4311">
        <v>351</v>
      </c>
      <c r="J4311">
        <v>15</v>
      </c>
      <c r="K4311">
        <v>17.55</v>
      </c>
      <c r="L4311">
        <v>1406.55</v>
      </c>
      <c r="M4311" t="s">
        <v>20</v>
      </c>
      <c r="N4311" t="s">
        <v>23</v>
      </c>
      <c r="O4311">
        <v>23</v>
      </c>
      <c r="P4311">
        <v>5</v>
      </c>
      <c r="Q4311" t="s">
        <v>2205</v>
      </c>
      <c r="R4311">
        <v>505</v>
      </c>
      <c r="S4311" s="3">
        <v>0.15</v>
      </c>
      <c r="T4311" s="6">
        <v>564.15</v>
      </c>
      <c r="U4311" t="s">
        <v>6342</v>
      </c>
      <c r="V4311">
        <v>2025</v>
      </c>
      <c r="W4311" t="s">
        <v>6329</v>
      </c>
      <c r="X4311" t="str">
        <f>_xlfn.XLOOKUP(Orders_C[[#This Row],[Product_ID]],Products_C[Product_ID],Products_C[Product_Name])</f>
        <v>Popcorn Chicken</v>
      </c>
      <c r="Y4311" t="str">
        <f>_xlfn.XLOOKUP(Orders_C[[#This Row],[Product_ID]],Products_C[Product_ID],Products_C[Category])</f>
        <v>Dessert</v>
      </c>
      <c r="Z4311" t="str">
        <f>_xlfn.XLOOKUP(Orders_C[[#This Row],[Store_ID]],Stores_c[Store_ID],Stores_c[City])</f>
        <v>Sallyburgh</v>
      </c>
      <c r="AA4311" t="str">
        <f>_xlfn.XLOOKUP(Orders_C[[#This Row],[Customer_ID]],Customers_c[Customer_ID],Customers_c[Customer_Name])</f>
        <v>Elizabeth Koch</v>
      </c>
      <c r="AB4311" s="6">
        <f>Orders_C[[#This Row],[Quantity]]*Orders_C[[#This Row],[Unit_Price]]*(1-Orders_C[[#This Row],[Discount %]])+Orders_C[[#This Row],[Tax]]</f>
        <v>1210.9499999999998</v>
      </c>
      <c r="AC4311" s="9">
        <f>(Orders_C[[#This Row],[Unit_Price]]*Orders_C[[#This Row],[Quantity]])-Orders_C[[#This Row],[Discount]]+Orders_C[[#This Row],[Tax]]</f>
        <v>1406.55</v>
      </c>
      <c r="AD4311" t="str">
        <f>IF(COUNTIF(Orders_C[[#All],[Customer_ID]],Orders_C[[#This Row],[Customer_ID]])&gt;1,"Repeat","New")</f>
        <v>Repeat</v>
      </c>
      <c r="AE4311" t="str" cm="1">
        <f t="array" ref="AE4311">_xlfn.XLOOKUP(Orders_C[[#This Row],[Store_ID]],Stores_c[[#All],[Store_ID]],Stores_c[[#All],[City]])</f>
        <v>Sallyburgh</v>
      </c>
      <c r="AF4311" t="str" cm="1">
        <f t="array" ref="AF4311">_xlfn.XLOOKUP(Orders_C[[#This Row],[Store_ID]],Stores_c[[#All],[Store_ID]],Stores_c[[#All],[Manager_Name]])</f>
        <v>Benjamin Mccoy</v>
      </c>
      <c r="AG4311" t="str" cm="1">
        <f t="array" ref="AG4311">_xlfn.XLOOKUP(Orders_C[[#This Row],[Store_ID]],Stores_c[[#All],[Store_ID]],Stores_c[[#All],[Store_Type]])</f>
        <v>Drive-Thru</v>
      </c>
    </row>
    <row r="4312" spans="1:33" x14ac:dyDescent="0.25">
      <c r="A4312">
        <v>6397</v>
      </c>
      <c r="B4312" s="1">
        <v>45876</v>
      </c>
      <c r="C4312" s="2">
        <v>0.57251157407407405</v>
      </c>
      <c r="D4312">
        <v>1264</v>
      </c>
      <c r="E4312">
        <v>212</v>
      </c>
      <c r="F4312">
        <v>508</v>
      </c>
      <c r="G4312">
        <v>339</v>
      </c>
      <c r="H4312">
        <v>4</v>
      </c>
      <c r="I4312">
        <v>348</v>
      </c>
      <c r="J4312">
        <v>10</v>
      </c>
      <c r="K4312">
        <v>17.399999999999999</v>
      </c>
      <c r="L4312">
        <v>1399.4</v>
      </c>
      <c r="M4312" t="s">
        <v>20</v>
      </c>
      <c r="N4312" t="s">
        <v>23</v>
      </c>
      <c r="O4312">
        <v>20</v>
      </c>
      <c r="P4312">
        <v>5</v>
      </c>
      <c r="Q4312" t="s">
        <v>420</v>
      </c>
      <c r="R4312">
        <v>507</v>
      </c>
      <c r="S4312" s="3">
        <v>0.1</v>
      </c>
      <c r="T4312" s="6">
        <v>564.20000000000016</v>
      </c>
      <c r="U4312" t="s">
        <v>6342</v>
      </c>
      <c r="V4312">
        <v>2025</v>
      </c>
      <c r="W4312" t="s">
        <v>6333</v>
      </c>
      <c r="X4312" t="str">
        <f>_xlfn.XLOOKUP(Orders_C[[#This Row],[Product_ID]],Products_C[Product_ID],Products_C[Product_Name])</f>
        <v>Veg Burger</v>
      </c>
      <c r="Y4312" t="str">
        <f>_xlfn.XLOOKUP(Orders_C[[#This Row],[Product_ID]],Products_C[Product_ID],Products_C[Category])</f>
        <v>Burger</v>
      </c>
      <c r="Z4312" t="str">
        <f>_xlfn.XLOOKUP(Orders_C[[#This Row],[Store_ID]],Stores_c[Store_ID],Stores_c[City])</f>
        <v>Andrewview</v>
      </c>
      <c r="AA4312" t="str">
        <f>_xlfn.XLOOKUP(Orders_C[[#This Row],[Customer_ID]],Customers_c[Customer_ID],Customers_c[Customer_Name])</f>
        <v>Bryan Ellis</v>
      </c>
      <c r="AB4312" s="6">
        <f>Orders_C[[#This Row],[Quantity]]*Orders_C[[#This Row],[Unit_Price]]*(1-Orders_C[[#This Row],[Discount %]])+Orders_C[[#This Row],[Tax]]</f>
        <v>1270.2</v>
      </c>
      <c r="AC4312" s="9">
        <f>(Orders_C[[#This Row],[Unit_Price]]*Orders_C[[#This Row],[Quantity]])-Orders_C[[#This Row],[Discount]]+Orders_C[[#This Row],[Tax]]</f>
        <v>1399.4</v>
      </c>
      <c r="AD4312" t="str">
        <f>IF(COUNTIF(Orders_C[[#All],[Customer_ID]],Orders_C[[#This Row],[Customer_ID]])&gt;1,"Repeat","New")</f>
        <v>Repeat</v>
      </c>
      <c r="AE4312" t="str" cm="1">
        <f t="array" ref="AE4312">_xlfn.XLOOKUP(Orders_C[[#This Row],[Store_ID]],Stores_c[[#All],[Store_ID]],Stores_c[[#All],[City]])</f>
        <v>Andrewview</v>
      </c>
      <c r="AF4312" t="str" cm="1">
        <f t="array" ref="AF4312">_xlfn.XLOOKUP(Orders_C[[#This Row],[Store_ID]],Stores_c[[#All],[Store_ID]],Stores_c[[#All],[Manager_Name]])</f>
        <v>Alice Sutton</v>
      </c>
      <c r="AG4312" t="str" cm="1">
        <f t="array" ref="AG4312">_xlfn.XLOOKUP(Orders_C[[#This Row],[Store_ID]],Stores_c[[#All],[Store_ID]],Stores_c[[#All],[Store_Type]])</f>
        <v>Mall</v>
      </c>
    </row>
    <row r="4313" spans="1:33" x14ac:dyDescent="0.25">
      <c r="A4313">
        <v>7346</v>
      </c>
      <c r="B4313" s="1">
        <v>45822</v>
      </c>
      <c r="C4313" s="2">
        <v>0.43251157407407409</v>
      </c>
      <c r="D4313">
        <v>1869</v>
      </c>
      <c r="E4313">
        <v>217</v>
      </c>
      <c r="F4313">
        <v>447</v>
      </c>
      <c r="G4313">
        <v>315</v>
      </c>
      <c r="H4313">
        <v>4</v>
      </c>
      <c r="I4313">
        <v>345</v>
      </c>
      <c r="J4313">
        <v>5</v>
      </c>
      <c r="K4313">
        <v>17.25</v>
      </c>
      <c r="L4313">
        <v>1392.25</v>
      </c>
      <c r="M4313" t="s">
        <v>18</v>
      </c>
      <c r="N4313" t="s">
        <v>22</v>
      </c>
      <c r="O4313">
        <v>10</v>
      </c>
      <c r="P4313">
        <v>1</v>
      </c>
      <c r="Q4313" t="s">
        <v>1369</v>
      </c>
      <c r="R4313">
        <v>508</v>
      </c>
      <c r="S4313" s="3">
        <v>0.05</v>
      </c>
      <c r="T4313" s="6">
        <v>564.25</v>
      </c>
      <c r="U4313" t="s">
        <v>6340</v>
      </c>
      <c r="V4313">
        <v>2025</v>
      </c>
      <c r="W4313" t="s">
        <v>6333</v>
      </c>
      <c r="X4313" t="str">
        <f>_xlfn.XLOOKUP(Orders_C[[#This Row],[Product_ID]],Products_C[Product_ID],Products_C[Product_Name])</f>
        <v>Popcorn Chicken</v>
      </c>
      <c r="Y4313" t="str">
        <f>_xlfn.XLOOKUP(Orders_C[[#This Row],[Product_ID]],Products_C[Product_ID],Products_C[Category])</f>
        <v>Beverage</v>
      </c>
      <c r="Z4313" t="str">
        <f>_xlfn.XLOOKUP(Orders_C[[#This Row],[Store_ID]],Stores_c[Store_ID],Stores_c[City])</f>
        <v>West Rebecca</v>
      </c>
      <c r="AA4313" t="str">
        <f>_xlfn.XLOOKUP(Orders_C[[#This Row],[Customer_ID]],Customers_c[Customer_ID],Customers_c[Customer_Name])</f>
        <v>Joseph Castillo</v>
      </c>
      <c r="AB4313" s="6">
        <f>Orders_C[[#This Row],[Quantity]]*Orders_C[[#This Row],[Unit_Price]]*(1-Orders_C[[#This Row],[Discount %]])+Orders_C[[#This Row],[Tax]]</f>
        <v>1328.25</v>
      </c>
      <c r="AC4313" s="9">
        <f>(Orders_C[[#This Row],[Unit_Price]]*Orders_C[[#This Row],[Quantity]])-Orders_C[[#This Row],[Discount]]+Orders_C[[#This Row],[Tax]]</f>
        <v>1392.25</v>
      </c>
      <c r="AD4313" t="str">
        <f>IF(COUNTIF(Orders_C[[#All],[Customer_ID]],Orders_C[[#This Row],[Customer_ID]])&gt;1,"Repeat","New")</f>
        <v>Repeat</v>
      </c>
      <c r="AE4313" t="str" cm="1">
        <f t="array" ref="AE4313">_xlfn.XLOOKUP(Orders_C[[#This Row],[Store_ID]],Stores_c[[#All],[Store_ID]],Stores_c[[#All],[City]])</f>
        <v>West Rebecca</v>
      </c>
      <c r="AF4313" t="str" cm="1">
        <f t="array" ref="AF4313">_xlfn.XLOOKUP(Orders_C[[#This Row],[Store_ID]],Stores_c[[#All],[Store_ID]],Stores_c[[#All],[Manager_Name]])</f>
        <v>Albert Smith</v>
      </c>
      <c r="AG4313" t="str" cm="1">
        <f t="array" ref="AG4313">_xlfn.XLOOKUP(Orders_C[[#This Row],[Store_ID]],Stores_c[[#All],[Store_ID]],Stores_c[[#All],[Store_Type]])</f>
        <v>Mall</v>
      </c>
    </row>
    <row r="4314" spans="1:33" x14ac:dyDescent="0.25">
      <c r="A4314">
        <v>10639</v>
      </c>
      <c r="B4314" s="1">
        <v>45978</v>
      </c>
      <c r="C4314" s="2">
        <v>0.22995370370370372</v>
      </c>
      <c r="D4314">
        <v>1123</v>
      </c>
      <c r="E4314">
        <v>201</v>
      </c>
      <c r="F4314">
        <v>444</v>
      </c>
      <c r="G4314">
        <v>313</v>
      </c>
      <c r="H4314">
        <v>4</v>
      </c>
      <c r="I4314">
        <v>345</v>
      </c>
      <c r="J4314">
        <v>5</v>
      </c>
      <c r="K4314">
        <v>17.25</v>
      </c>
      <c r="L4314">
        <v>1392.25</v>
      </c>
      <c r="M4314" t="s">
        <v>18</v>
      </c>
      <c r="N4314" t="s">
        <v>22</v>
      </c>
      <c r="O4314">
        <v>22</v>
      </c>
      <c r="P4314">
        <v>1</v>
      </c>
      <c r="Q4314" t="s">
        <v>4662</v>
      </c>
      <c r="R4314">
        <v>509</v>
      </c>
      <c r="S4314" s="3">
        <v>0.05</v>
      </c>
      <c r="T4314" s="6">
        <v>564.25</v>
      </c>
      <c r="U4314" t="s">
        <v>6336</v>
      </c>
      <c r="V4314">
        <v>2025</v>
      </c>
      <c r="W4314" t="s">
        <v>6329</v>
      </c>
      <c r="X4314" t="str">
        <f>_xlfn.XLOOKUP(Orders_C[[#This Row],[Product_ID]],Products_C[Product_ID],Products_C[Product_Name])</f>
        <v>Rice Bowl</v>
      </c>
      <c r="Y4314" t="str">
        <f>_xlfn.XLOOKUP(Orders_C[[#This Row],[Product_ID]],Products_C[Product_ID],Products_C[Category])</f>
        <v>Beverage</v>
      </c>
      <c r="Z4314" t="str">
        <f>_xlfn.XLOOKUP(Orders_C[[#This Row],[Store_ID]],Stores_c[Store_ID],Stores_c[City])</f>
        <v>Lake Nicholasburgh</v>
      </c>
      <c r="AA4314" t="str">
        <f>_xlfn.XLOOKUP(Orders_C[[#This Row],[Customer_ID]],Customers_c[Customer_ID],Customers_c[Customer_Name])</f>
        <v>Chelsea Brown</v>
      </c>
      <c r="AB4314" s="6">
        <f>Orders_C[[#This Row],[Quantity]]*Orders_C[[#This Row],[Unit_Price]]*(1-Orders_C[[#This Row],[Discount %]])+Orders_C[[#This Row],[Tax]]</f>
        <v>1328.25</v>
      </c>
      <c r="AC4314" s="9">
        <f>(Orders_C[[#This Row],[Unit_Price]]*Orders_C[[#This Row],[Quantity]])-Orders_C[[#This Row],[Discount]]+Orders_C[[#This Row],[Tax]]</f>
        <v>1392.25</v>
      </c>
      <c r="AD4314" t="str">
        <f>IF(COUNTIF(Orders_C[[#All],[Customer_ID]],Orders_C[[#This Row],[Customer_ID]])&gt;1,"Repeat","New")</f>
        <v>Repeat</v>
      </c>
      <c r="AE4314" t="str" cm="1">
        <f t="array" ref="AE4314">_xlfn.XLOOKUP(Orders_C[[#This Row],[Store_ID]],Stores_c[[#All],[Store_ID]],Stores_c[[#All],[City]])</f>
        <v>Lake Nicholasburgh</v>
      </c>
      <c r="AF4314" t="str" cm="1">
        <f t="array" ref="AF4314">_xlfn.XLOOKUP(Orders_C[[#This Row],[Store_ID]],Stores_c[[#All],[Store_ID]],Stores_c[[#All],[Manager_Name]])</f>
        <v>Maurice Garcia</v>
      </c>
      <c r="AG4314" t="str" cm="1">
        <f t="array" ref="AG4314">_xlfn.XLOOKUP(Orders_C[[#This Row],[Store_ID]],Stores_c[[#All],[Store_ID]],Stores_c[[#All],[Store_Type]])</f>
        <v>Mall</v>
      </c>
    </row>
    <row r="4315" spans="1:33" x14ac:dyDescent="0.25">
      <c r="A4315">
        <v>10841</v>
      </c>
      <c r="B4315" s="1">
        <v>45790</v>
      </c>
      <c r="C4315" s="2">
        <v>9.2881944444444448E-2</v>
      </c>
      <c r="D4315">
        <v>1420</v>
      </c>
      <c r="E4315">
        <v>217</v>
      </c>
      <c r="F4315">
        <v>468</v>
      </c>
      <c r="G4315">
        <v>311</v>
      </c>
      <c r="H4315">
        <v>4</v>
      </c>
      <c r="I4315">
        <v>342</v>
      </c>
      <c r="J4315">
        <v>0</v>
      </c>
      <c r="K4315">
        <v>17.100000000000001</v>
      </c>
      <c r="L4315">
        <v>1385.1</v>
      </c>
      <c r="M4315" t="s">
        <v>19</v>
      </c>
      <c r="N4315" t="s">
        <v>22</v>
      </c>
      <c r="O4315">
        <v>36</v>
      </c>
      <c r="P4315">
        <v>1</v>
      </c>
      <c r="Q4315" t="s">
        <v>4864</v>
      </c>
      <c r="R4315">
        <v>507</v>
      </c>
      <c r="S4315" s="3">
        <v>0</v>
      </c>
      <c r="T4315" s="6">
        <v>564.29999999999995</v>
      </c>
      <c r="U4315" t="s">
        <v>6339</v>
      </c>
      <c r="V4315">
        <v>2025</v>
      </c>
      <c r="W4315" t="s">
        <v>6329</v>
      </c>
      <c r="X4315" t="str">
        <f>_xlfn.XLOOKUP(Orders_C[[#This Row],[Product_ID]],Products_C[Product_ID],Products_C[Product_Name])</f>
        <v>Pepsi</v>
      </c>
      <c r="Y4315" t="str">
        <f>_xlfn.XLOOKUP(Orders_C[[#This Row],[Product_ID]],Products_C[Product_ID],Products_C[Category])</f>
        <v>Dessert</v>
      </c>
      <c r="Z4315" t="str">
        <f>_xlfn.XLOOKUP(Orders_C[[#This Row],[Store_ID]],Stores_c[Store_ID],Stores_c[City])</f>
        <v>West Rebecca</v>
      </c>
      <c r="AA4315" t="str">
        <f>_xlfn.XLOOKUP(Orders_C[[#This Row],[Customer_ID]],Customers_c[Customer_ID],Customers_c[Customer_Name])</f>
        <v>Stephanie Welch</v>
      </c>
      <c r="AB4315" s="6">
        <f>Orders_C[[#This Row],[Quantity]]*Orders_C[[#This Row],[Unit_Price]]*(1-Orders_C[[#This Row],[Discount %]])+Orders_C[[#This Row],[Tax]]</f>
        <v>1385.1</v>
      </c>
      <c r="AC4315" s="9">
        <f>(Orders_C[[#This Row],[Unit_Price]]*Orders_C[[#This Row],[Quantity]])-Orders_C[[#This Row],[Discount]]+Orders_C[[#This Row],[Tax]]</f>
        <v>1385.1</v>
      </c>
      <c r="AD4315" t="str">
        <f>IF(COUNTIF(Orders_C[[#All],[Customer_ID]],Orders_C[[#This Row],[Customer_ID]])&gt;1,"Repeat","New")</f>
        <v>Repeat</v>
      </c>
      <c r="AE4315" t="str" cm="1">
        <f t="array" ref="AE4315">_xlfn.XLOOKUP(Orders_C[[#This Row],[Store_ID]],Stores_c[[#All],[Store_ID]],Stores_c[[#All],[City]])</f>
        <v>West Rebecca</v>
      </c>
      <c r="AF4315" t="str" cm="1">
        <f t="array" ref="AF4315">_xlfn.XLOOKUP(Orders_C[[#This Row],[Store_ID]],Stores_c[[#All],[Store_ID]],Stores_c[[#All],[Manager_Name]])</f>
        <v>Albert Smith</v>
      </c>
      <c r="AG4315" t="str" cm="1">
        <f t="array" ref="AG4315">_xlfn.XLOOKUP(Orders_C[[#This Row],[Store_ID]],Stores_c[[#All],[Store_ID]],Stores_c[[#All],[Store_Type]])</f>
        <v>Mall</v>
      </c>
    </row>
    <row r="4316" spans="1:33" x14ac:dyDescent="0.25">
      <c r="A4316">
        <v>9390</v>
      </c>
      <c r="B4316" s="1">
        <v>46033</v>
      </c>
      <c r="C4316" s="2">
        <v>0.89480324074074069</v>
      </c>
      <c r="D4316">
        <v>1659</v>
      </c>
      <c r="E4316">
        <v>216</v>
      </c>
      <c r="F4316">
        <v>482</v>
      </c>
      <c r="G4316">
        <v>322</v>
      </c>
      <c r="H4316">
        <v>3</v>
      </c>
      <c r="I4316">
        <v>452</v>
      </c>
      <c r="J4316">
        <v>0</v>
      </c>
      <c r="K4316">
        <v>22.6</v>
      </c>
      <c r="L4316">
        <v>1378.6</v>
      </c>
      <c r="M4316" t="s">
        <v>19</v>
      </c>
      <c r="N4316" t="s">
        <v>23</v>
      </c>
      <c r="O4316">
        <v>46</v>
      </c>
      <c r="P4316">
        <v>5</v>
      </c>
      <c r="Q4316" t="s">
        <v>3413</v>
      </c>
      <c r="R4316">
        <v>507</v>
      </c>
      <c r="S4316" s="3">
        <v>0</v>
      </c>
      <c r="T4316" s="6">
        <v>564.99999999999989</v>
      </c>
      <c r="U4316" t="s">
        <v>6330</v>
      </c>
      <c r="V4316">
        <v>2026</v>
      </c>
      <c r="W4316" t="s">
        <v>6331</v>
      </c>
      <c r="X4316" t="str">
        <f>_xlfn.XLOOKUP(Orders_C[[#This Row],[Product_ID]],Products_C[Product_ID],Products_C[Product_Name])</f>
        <v>Veg Burger</v>
      </c>
      <c r="Y4316" t="str">
        <f>_xlfn.XLOOKUP(Orders_C[[#This Row],[Product_ID]],Products_C[Product_ID],Products_C[Category])</f>
        <v>Burger</v>
      </c>
      <c r="Z4316" t="str">
        <f>_xlfn.XLOOKUP(Orders_C[[#This Row],[Store_ID]],Stores_c[Store_ID],Stores_c[City])</f>
        <v>Garciaview</v>
      </c>
      <c r="AA4316" t="str">
        <f>_xlfn.XLOOKUP(Orders_C[[#This Row],[Customer_ID]],Customers_c[Customer_ID],Customers_c[Customer_Name])</f>
        <v>Robert Dodson</v>
      </c>
      <c r="AB4316" s="6">
        <f>Orders_C[[#This Row],[Quantity]]*Orders_C[[#This Row],[Unit_Price]]*(1-Orders_C[[#This Row],[Discount %]])+Orders_C[[#This Row],[Tax]]</f>
        <v>1378.6</v>
      </c>
      <c r="AC4316" s="9">
        <f>(Orders_C[[#This Row],[Unit_Price]]*Orders_C[[#This Row],[Quantity]])-Orders_C[[#This Row],[Discount]]+Orders_C[[#This Row],[Tax]]</f>
        <v>1378.6</v>
      </c>
      <c r="AD4316" t="str">
        <f>IF(COUNTIF(Orders_C[[#All],[Customer_ID]],Orders_C[[#This Row],[Customer_ID]])&gt;1,"Repeat","New")</f>
        <v>Repeat</v>
      </c>
      <c r="AE4316" t="str" cm="1">
        <f t="array" ref="AE4316">_xlfn.XLOOKUP(Orders_C[[#This Row],[Store_ID]],Stores_c[[#All],[Store_ID]],Stores_c[[#All],[City]])</f>
        <v>Garciaview</v>
      </c>
      <c r="AF4316" t="str" cm="1">
        <f t="array" ref="AF4316">_xlfn.XLOOKUP(Orders_C[[#This Row],[Store_ID]],Stores_c[[#All],[Store_ID]],Stores_c[[#All],[Manager_Name]])</f>
        <v>Karina Washington</v>
      </c>
      <c r="AG4316" t="str" cm="1">
        <f t="array" ref="AG4316">_xlfn.XLOOKUP(Orders_C[[#This Row],[Store_ID]],Stores_c[[#All],[Store_ID]],Stores_c[[#All],[Store_Type]])</f>
        <v>Drive-Thru</v>
      </c>
    </row>
    <row r="4317" spans="1:33" x14ac:dyDescent="0.25">
      <c r="A4317">
        <v>10397</v>
      </c>
      <c r="B4317" s="1">
        <v>45997</v>
      </c>
      <c r="C4317" s="2">
        <v>0.64687499999999998</v>
      </c>
      <c r="D4317">
        <v>1900</v>
      </c>
      <c r="E4317">
        <v>212</v>
      </c>
      <c r="F4317">
        <v>442</v>
      </c>
      <c r="G4317">
        <v>310</v>
      </c>
      <c r="H4317">
        <v>3</v>
      </c>
      <c r="I4317">
        <v>452</v>
      </c>
      <c r="J4317">
        <v>0</v>
      </c>
      <c r="K4317">
        <v>22.6</v>
      </c>
      <c r="L4317">
        <v>1378.6</v>
      </c>
      <c r="M4317" t="s">
        <v>19</v>
      </c>
      <c r="N4317" t="s">
        <v>23</v>
      </c>
      <c r="O4317">
        <v>53</v>
      </c>
      <c r="P4317">
        <v>2</v>
      </c>
      <c r="Q4317" t="s">
        <v>4420</v>
      </c>
      <c r="R4317">
        <v>510</v>
      </c>
      <c r="S4317" s="3">
        <v>0</v>
      </c>
      <c r="T4317" s="6">
        <v>564.99999999999989</v>
      </c>
      <c r="U4317" t="s">
        <v>6328</v>
      </c>
      <c r="V4317">
        <v>2025</v>
      </c>
      <c r="W4317" t="s">
        <v>6331</v>
      </c>
      <c r="X4317" t="str">
        <f>_xlfn.XLOOKUP(Orders_C[[#This Row],[Product_ID]],Products_C[Product_ID],Products_C[Product_Name])</f>
        <v>Chicken Bucket</v>
      </c>
      <c r="Y4317" t="str">
        <f>_xlfn.XLOOKUP(Orders_C[[#This Row],[Product_ID]],Products_C[Product_ID],Products_C[Category])</f>
        <v>Chicken</v>
      </c>
      <c r="Z4317" t="str">
        <f>_xlfn.XLOOKUP(Orders_C[[#This Row],[Store_ID]],Stores_c[Store_ID],Stores_c[City])</f>
        <v>Andrewview</v>
      </c>
      <c r="AA4317" t="str">
        <f>_xlfn.XLOOKUP(Orders_C[[#This Row],[Customer_ID]],Customers_c[Customer_ID],Customers_c[Customer_Name])</f>
        <v>Jasmin Sullivan</v>
      </c>
      <c r="AB4317" s="6">
        <f>Orders_C[[#This Row],[Quantity]]*Orders_C[[#This Row],[Unit_Price]]*(1-Orders_C[[#This Row],[Discount %]])+Orders_C[[#This Row],[Tax]]</f>
        <v>1378.6</v>
      </c>
      <c r="AC4317" s="9">
        <f>(Orders_C[[#This Row],[Unit_Price]]*Orders_C[[#This Row],[Quantity]])-Orders_C[[#This Row],[Discount]]+Orders_C[[#This Row],[Tax]]</f>
        <v>1378.6</v>
      </c>
      <c r="AD4317" t="str">
        <f>IF(COUNTIF(Orders_C[[#All],[Customer_ID]],Orders_C[[#This Row],[Customer_ID]])&gt;1,"Repeat","New")</f>
        <v>Repeat</v>
      </c>
      <c r="AE4317" t="str" cm="1">
        <f t="array" ref="AE4317">_xlfn.XLOOKUP(Orders_C[[#This Row],[Store_ID]],Stores_c[[#All],[Store_ID]],Stores_c[[#All],[City]])</f>
        <v>Andrewview</v>
      </c>
      <c r="AF4317" t="str" cm="1">
        <f t="array" ref="AF4317">_xlfn.XLOOKUP(Orders_C[[#This Row],[Store_ID]],Stores_c[[#All],[Store_ID]],Stores_c[[#All],[Manager_Name]])</f>
        <v>Alice Sutton</v>
      </c>
      <c r="AG4317" t="str" cm="1">
        <f t="array" ref="AG4317">_xlfn.XLOOKUP(Orders_C[[#This Row],[Store_ID]],Stores_c[[#All],[Store_ID]],Stores_c[[#All],[Store_Type]])</f>
        <v>Mall</v>
      </c>
    </row>
    <row r="4318" spans="1:33" x14ac:dyDescent="0.25">
      <c r="A4318">
        <v>6464</v>
      </c>
      <c r="B4318" s="1">
        <v>45930</v>
      </c>
      <c r="C4318" s="2">
        <v>0.74288194444444444</v>
      </c>
      <c r="D4318">
        <v>1999</v>
      </c>
      <c r="E4318">
        <v>210</v>
      </c>
      <c r="F4318">
        <v>403</v>
      </c>
      <c r="G4318">
        <v>323</v>
      </c>
      <c r="H4318">
        <v>3</v>
      </c>
      <c r="I4318">
        <v>460</v>
      </c>
      <c r="J4318">
        <v>10</v>
      </c>
      <c r="K4318">
        <v>23</v>
      </c>
      <c r="L4318">
        <v>1393</v>
      </c>
      <c r="M4318" t="s">
        <v>20</v>
      </c>
      <c r="N4318" t="s">
        <v>22</v>
      </c>
      <c r="O4318">
        <v>50</v>
      </c>
      <c r="P4318">
        <v>4</v>
      </c>
      <c r="Q4318" t="s">
        <v>487</v>
      </c>
      <c r="R4318">
        <v>510</v>
      </c>
      <c r="S4318" s="3">
        <v>0.1</v>
      </c>
      <c r="T4318" s="6">
        <v>565</v>
      </c>
      <c r="U4318" t="s">
        <v>6335</v>
      </c>
      <c r="V4318">
        <v>2025</v>
      </c>
      <c r="W4318" t="s">
        <v>6331</v>
      </c>
      <c r="X4318" t="str">
        <f>_xlfn.XLOOKUP(Orders_C[[#This Row],[Product_ID]],Products_C[Product_ID],Products_C[Product_Name])</f>
        <v>Rice Bowl</v>
      </c>
      <c r="Y4318" t="str">
        <f>_xlfn.XLOOKUP(Orders_C[[#This Row],[Product_ID]],Products_C[Product_ID],Products_C[Category])</f>
        <v>Beverage</v>
      </c>
      <c r="Z4318" t="str">
        <f>_xlfn.XLOOKUP(Orders_C[[#This Row],[Store_ID]],Stores_c[Store_ID],Stores_c[City])</f>
        <v>East William</v>
      </c>
      <c r="AA4318" t="str">
        <f>_xlfn.XLOOKUP(Orders_C[[#This Row],[Customer_ID]],Customers_c[Customer_ID],Customers_c[Customer_Name])</f>
        <v>Theresa Johnson</v>
      </c>
      <c r="AB4318" s="6">
        <f>Orders_C[[#This Row],[Quantity]]*Orders_C[[#This Row],[Unit_Price]]*(1-Orders_C[[#This Row],[Discount %]])+Orders_C[[#This Row],[Tax]]</f>
        <v>1265</v>
      </c>
      <c r="AC4318" s="9">
        <f>(Orders_C[[#This Row],[Unit_Price]]*Orders_C[[#This Row],[Quantity]])-Orders_C[[#This Row],[Discount]]+Orders_C[[#This Row],[Tax]]</f>
        <v>1393</v>
      </c>
      <c r="AD4318" t="str">
        <f>IF(COUNTIF(Orders_C[[#All],[Customer_ID]],Orders_C[[#This Row],[Customer_ID]])&gt;1,"Repeat","New")</f>
        <v>Repeat</v>
      </c>
      <c r="AE4318" t="str" cm="1">
        <f t="array" ref="AE4318">_xlfn.XLOOKUP(Orders_C[[#This Row],[Store_ID]],Stores_c[[#All],[Store_ID]],Stores_c[[#All],[City]])</f>
        <v>East William</v>
      </c>
      <c r="AF4318" t="str" cm="1">
        <f t="array" ref="AF4318">_xlfn.XLOOKUP(Orders_C[[#This Row],[Store_ID]],Stores_c[[#All],[Store_ID]],Stores_c[[#All],[Manager_Name]])</f>
        <v>Victoria Butler</v>
      </c>
      <c r="AG4318" t="str" cm="1">
        <f t="array" ref="AG4318">_xlfn.XLOOKUP(Orders_C[[#This Row],[Store_ID]],Stores_c[[#All],[Store_ID]],Stores_c[[#All],[Store_Type]])</f>
        <v>Drive-Thru</v>
      </c>
    </row>
    <row r="4319" spans="1:33" x14ac:dyDescent="0.25">
      <c r="A4319">
        <v>6988</v>
      </c>
      <c r="B4319" s="1">
        <v>45937</v>
      </c>
      <c r="C4319" s="2">
        <v>5.9953703703703705E-3</v>
      </c>
      <c r="D4319">
        <v>1828</v>
      </c>
      <c r="E4319">
        <v>214</v>
      </c>
      <c r="F4319">
        <v>452</v>
      </c>
      <c r="G4319">
        <v>308</v>
      </c>
      <c r="H4319">
        <v>3</v>
      </c>
      <c r="I4319">
        <v>456</v>
      </c>
      <c r="J4319">
        <v>5</v>
      </c>
      <c r="K4319">
        <v>22.8</v>
      </c>
      <c r="L4319">
        <v>1385.8</v>
      </c>
      <c r="M4319" t="s">
        <v>20</v>
      </c>
      <c r="N4319" t="s">
        <v>21</v>
      </c>
      <c r="O4319">
        <v>57</v>
      </c>
      <c r="P4319">
        <v>3</v>
      </c>
      <c r="Q4319" t="s">
        <v>1011</v>
      </c>
      <c r="R4319">
        <v>507</v>
      </c>
      <c r="S4319" s="3">
        <v>0.05</v>
      </c>
      <c r="T4319" s="6">
        <v>565</v>
      </c>
      <c r="U4319" t="s">
        <v>6332</v>
      </c>
      <c r="V4319">
        <v>2025</v>
      </c>
      <c r="W4319" t="s">
        <v>6331</v>
      </c>
      <c r="X4319" t="str">
        <f>_xlfn.XLOOKUP(Orders_C[[#This Row],[Product_ID]],Products_C[Product_ID],Products_C[Product_Name])</f>
        <v>Zinger Burger</v>
      </c>
      <c r="Y4319" t="str">
        <f>_xlfn.XLOOKUP(Orders_C[[#This Row],[Product_ID]],Products_C[Product_ID],Products_C[Category])</f>
        <v>Beverage</v>
      </c>
      <c r="Z4319" t="str">
        <f>_xlfn.XLOOKUP(Orders_C[[#This Row],[Store_ID]],Stores_c[Store_ID],Stores_c[City])</f>
        <v>New Robert</v>
      </c>
      <c r="AA4319" t="str">
        <f>_xlfn.XLOOKUP(Orders_C[[#This Row],[Customer_ID]],Customers_c[Customer_ID],Customers_c[Customer_Name])</f>
        <v>Monica Bryant</v>
      </c>
      <c r="AB4319" s="6">
        <f>Orders_C[[#This Row],[Quantity]]*Orders_C[[#This Row],[Unit_Price]]*(1-Orders_C[[#This Row],[Discount %]])+Orders_C[[#This Row],[Tax]]</f>
        <v>1322.3999999999999</v>
      </c>
      <c r="AC4319" s="9">
        <f>(Orders_C[[#This Row],[Unit_Price]]*Orders_C[[#This Row],[Quantity]])-Orders_C[[#This Row],[Discount]]+Orders_C[[#This Row],[Tax]]</f>
        <v>1385.8</v>
      </c>
      <c r="AD4319" t="str">
        <f>IF(COUNTIF(Orders_C[[#All],[Customer_ID]],Orders_C[[#This Row],[Customer_ID]])&gt;1,"Repeat","New")</f>
        <v>Repeat</v>
      </c>
      <c r="AE4319" t="str" cm="1">
        <f t="array" ref="AE4319">_xlfn.XLOOKUP(Orders_C[[#This Row],[Store_ID]],Stores_c[[#All],[Store_ID]],Stores_c[[#All],[City]])</f>
        <v>New Robert</v>
      </c>
      <c r="AF4319" t="str" cm="1">
        <f t="array" ref="AF4319">_xlfn.XLOOKUP(Orders_C[[#This Row],[Store_ID]],Stores_c[[#All],[Store_ID]],Stores_c[[#All],[Manager_Name]])</f>
        <v>Krista Webb</v>
      </c>
      <c r="AG4319" t="str" cm="1">
        <f t="array" ref="AG4319">_xlfn.XLOOKUP(Orders_C[[#This Row],[Store_ID]],Stores_c[[#All],[Store_ID]],Stores_c[[#All],[Store_Type]])</f>
        <v>Drive-Thru</v>
      </c>
    </row>
    <row r="4320" spans="1:33" x14ac:dyDescent="0.25">
      <c r="A4320">
        <v>7502</v>
      </c>
      <c r="B4320" s="1">
        <v>45770</v>
      </c>
      <c r="C4320" s="2">
        <v>0.71343749999999995</v>
      </c>
      <c r="D4320">
        <v>1247</v>
      </c>
      <c r="E4320">
        <v>215</v>
      </c>
      <c r="F4320">
        <v>433</v>
      </c>
      <c r="G4320">
        <v>325</v>
      </c>
      <c r="H4320">
        <v>3</v>
      </c>
      <c r="I4320">
        <v>456</v>
      </c>
      <c r="J4320">
        <v>5</v>
      </c>
      <c r="K4320">
        <v>22.8</v>
      </c>
      <c r="L4320">
        <v>1385.8</v>
      </c>
      <c r="M4320" t="s">
        <v>18</v>
      </c>
      <c r="N4320" t="s">
        <v>22</v>
      </c>
      <c r="O4320">
        <v>26</v>
      </c>
      <c r="P4320">
        <v>4</v>
      </c>
      <c r="Q4320" t="s">
        <v>1525</v>
      </c>
      <c r="R4320">
        <v>507</v>
      </c>
      <c r="S4320" s="3">
        <v>0.05</v>
      </c>
      <c r="T4320" s="6">
        <v>565</v>
      </c>
      <c r="U4320" t="s">
        <v>6337</v>
      </c>
      <c r="V4320">
        <v>2025</v>
      </c>
      <c r="W4320" t="s">
        <v>6329</v>
      </c>
      <c r="X4320" t="str">
        <f>_xlfn.XLOOKUP(Orders_C[[#This Row],[Product_ID]],Products_C[Product_ID],Products_C[Product_Name])</f>
        <v>Veg Burger</v>
      </c>
      <c r="Y4320" t="str">
        <f>_xlfn.XLOOKUP(Orders_C[[#This Row],[Product_ID]],Products_C[Product_ID],Products_C[Category])</f>
        <v>Chicken</v>
      </c>
      <c r="Z4320" t="str">
        <f>_xlfn.XLOOKUP(Orders_C[[#This Row],[Store_ID]],Stores_c[Store_ID],Stores_c[City])</f>
        <v>Sallyburgh</v>
      </c>
      <c r="AA4320" t="str">
        <f>_xlfn.XLOOKUP(Orders_C[[#This Row],[Customer_ID]],Customers_c[Customer_ID],Customers_c[Customer_Name])</f>
        <v>Michael Perez</v>
      </c>
      <c r="AB4320" s="6">
        <f>Orders_C[[#This Row],[Quantity]]*Orders_C[[#This Row],[Unit_Price]]*(1-Orders_C[[#This Row],[Discount %]])+Orders_C[[#This Row],[Tax]]</f>
        <v>1322.3999999999999</v>
      </c>
      <c r="AC4320" s="9">
        <f>(Orders_C[[#This Row],[Unit_Price]]*Orders_C[[#This Row],[Quantity]])-Orders_C[[#This Row],[Discount]]+Orders_C[[#This Row],[Tax]]</f>
        <v>1385.8</v>
      </c>
      <c r="AD4320" t="str">
        <f>IF(COUNTIF(Orders_C[[#All],[Customer_ID]],Orders_C[[#This Row],[Customer_ID]])&gt;1,"Repeat","New")</f>
        <v>Repeat</v>
      </c>
      <c r="AE4320" t="str" cm="1">
        <f t="array" ref="AE4320">_xlfn.XLOOKUP(Orders_C[[#This Row],[Store_ID]],Stores_c[[#All],[Store_ID]],Stores_c[[#All],[City]])</f>
        <v>Sallyburgh</v>
      </c>
      <c r="AF4320" t="str" cm="1">
        <f t="array" ref="AF4320">_xlfn.XLOOKUP(Orders_C[[#This Row],[Store_ID]],Stores_c[[#All],[Store_ID]],Stores_c[[#All],[Manager_Name]])</f>
        <v>Benjamin Mccoy</v>
      </c>
      <c r="AG4320" t="str" cm="1">
        <f t="array" ref="AG4320">_xlfn.XLOOKUP(Orders_C[[#This Row],[Store_ID]],Stores_c[[#All],[Store_ID]],Stores_c[[#All],[Store_Type]])</f>
        <v>Drive-Thru</v>
      </c>
    </row>
    <row r="4321" spans="1:33" x14ac:dyDescent="0.25">
      <c r="A4321">
        <v>8273</v>
      </c>
      <c r="B4321" s="1">
        <v>45780</v>
      </c>
      <c r="C4321" s="2">
        <v>0.11055555555555556</v>
      </c>
      <c r="D4321">
        <v>1404</v>
      </c>
      <c r="E4321">
        <v>220</v>
      </c>
      <c r="F4321">
        <v>418</v>
      </c>
      <c r="G4321">
        <v>316</v>
      </c>
      <c r="H4321">
        <v>3</v>
      </c>
      <c r="I4321">
        <v>456</v>
      </c>
      <c r="J4321">
        <v>5</v>
      </c>
      <c r="K4321">
        <v>22.8</v>
      </c>
      <c r="L4321">
        <v>1385.8</v>
      </c>
      <c r="M4321" t="s">
        <v>18</v>
      </c>
      <c r="N4321" t="s">
        <v>23</v>
      </c>
      <c r="O4321">
        <v>14</v>
      </c>
      <c r="P4321">
        <v>2</v>
      </c>
      <c r="Q4321" t="s">
        <v>2296</v>
      </c>
      <c r="R4321">
        <v>510</v>
      </c>
      <c r="S4321" s="3">
        <v>0.05</v>
      </c>
      <c r="T4321" s="6">
        <v>565</v>
      </c>
      <c r="U4321" t="s">
        <v>6339</v>
      </c>
      <c r="V4321">
        <v>2025</v>
      </c>
      <c r="W4321" t="s">
        <v>6333</v>
      </c>
      <c r="X4321" t="str">
        <f>_xlfn.XLOOKUP(Orders_C[[#This Row],[Product_ID]],Products_C[Product_ID],Products_C[Product_Name])</f>
        <v>Popcorn Chicken</v>
      </c>
      <c r="Y4321" t="str">
        <f>_xlfn.XLOOKUP(Orders_C[[#This Row],[Product_ID]],Products_C[Product_ID],Products_C[Category])</f>
        <v>Dessert</v>
      </c>
      <c r="Z4321" t="str">
        <f>_xlfn.XLOOKUP(Orders_C[[#This Row],[Store_ID]],Stores_c[Store_ID],Stores_c[City])</f>
        <v>Williamborough</v>
      </c>
      <c r="AA4321" t="str">
        <f>_xlfn.XLOOKUP(Orders_C[[#This Row],[Customer_ID]],Customers_c[Customer_ID],Customers_c[Customer_Name])</f>
        <v>Michael Cabrera</v>
      </c>
      <c r="AB4321" s="6">
        <f>Orders_C[[#This Row],[Quantity]]*Orders_C[[#This Row],[Unit_Price]]*(1-Orders_C[[#This Row],[Discount %]])+Orders_C[[#This Row],[Tax]]</f>
        <v>1322.3999999999999</v>
      </c>
      <c r="AC4321" s="9">
        <f>(Orders_C[[#This Row],[Unit_Price]]*Orders_C[[#This Row],[Quantity]])-Orders_C[[#This Row],[Discount]]+Orders_C[[#This Row],[Tax]]</f>
        <v>1385.8</v>
      </c>
      <c r="AD4321" t="str">
        <f>IF(COUNTIF(Orders_C[[#All],[Customer_ID]],Orders_C[[#This Row],[Customer_ID]])&gt;1,"Repeat","New")</f>
        <v>Repeat</v>
      </c>
      <c r="AE4321" t="str" cm="1">
        <f t="array" ref="AE4321">_xlfn.XLOOKUP(Orders_C[[#This Row],[Store_ID]],Stores_c[[#All],[Store_ID]],Stores_c[[#All],[City]])</f>
        <v>Williamborough</v>
      </c>
      <c r="AF4321" t="str" cm="1">
        <f t="array" ref="AF4321">_xlfn.XLOOKUP(Orders_C[[#This Row],[Store_ID]],Stores_c[[#All],[Store_ID]],Stores_c[[#All],[Manager_Name]])</f>
        <v>Michael Mcbride</v>
      </c>
      <c r="AG4321" t="str" cm="1">
        <f t="array" ref="AG4321">_xlfn.XLOOKUP(Orders_C[[#This Row],[Store_ID]],Stores_c[[#All],[Store_ID]],Stores_c[[#All],[Store_Type]])</f>
        <v>Mall</v>
      </c>
    </row>
    <row r="4322" spans="1:33" x14ac:dyDescent="0.25">
      <c r="A4322">
        <v>9192</v>
      </c>
      <c r="B4322" s="1">
        <v>45795</v>
      </c>
      <c r="C4322" s="2">
        <v>0.60971064814814813</v>
      </c>
      <c r="D4322">
        <v>1731</v>
      </c>
      <c r="E4322">
        <v>211</v>
      </c>
      <c r="F4322">
        <v>489</v>
      </c>
      <c r="G4322">
        <v>321</v>
      </c>
      <c r="H4322">
        <v>3</v>
      </c>
      <c r="I4322">
        <v>456</v>
      </c>
      <c r="J4322">
        <v>5</v>
      </c>
      <c r="K4322">
        <v>22.8</v>
      </c>
      <c r="L4322">
        <v>1385.8</v>
      </c>
      <c r="M4322" t="s">
        <v>18</v>
      </c>
      <c r="N4322" t="s">
        <v>21</v>
      </c>
      <c r="O4322">
        <v>54</v>
      </c>
      <c r="P4322">
        <v>4</v>
      </c>
      <c r="Q4322" t="s">
        <v>3215</v>
      </c>
      <c r="R4322">
        <v>501</v>
      </c>
      <c r="S4322" s="3">
        <v>0.05</v>
      </c>
      <c r="T4322" s="6">
        <v>565</v>
      </c>
      <c r="U4322" t="s">
        <v>6339</v>
      </c>
      <c r="V4322">
        <v>2025</v>
      </c>
      <c r="W4322" t="s">
        <v>6331</v>
      </c>
      <c r="X4322" t="str">
        <f>_xlfn.XLOOKUP(Orders_C[[#This Row],[Product_ID]],Products_C[Product_ID],Products_C[Product_Name])</f>
        <v>Cold Coffee</v>
      </c>
      <c r="Y4322" t="str">
        <f>_xlfn.XLOOKUP(Orders_C[[#This Row],[Product_ID]],Products_C[Product_ID],Products_C[Category])</f>
        <v>Dessert</v>
      </c>
      <c r="Z4322" t="str">
        <f>_xlfn.XLOOKUP(Orders_C[[#This Row],[Store_ID]],Stores_c[Store_ID],Stores_c[City])</f>
        <v>North Robertstad</v>
      </c>
      <c r="AA4322" t="str">
        <f>_xlfn.XLOOKUP(Orders_C[[#This Row],[Customer_ID]],Customers_c[Customer_ID],Customers_c[Customer_Name])</f>
        <v>Bryan Williams</v>
      </c>
      <c r="AB4322" s="6">
        <f>Orders_C[[#This Row],[Quantity]]*Orders_C[[#This Row],[Unit_Price]]*(1-Orders_C[[#This Row],[Discount %]])+Orders_C[[#This Row],[Tax]]</f>
        <v>1322.3999999999999</v>
      </c>
      <c r="AC4322" s="9">
        <f>(Orders_C[[#This Row],[Unit_Price]]*Orders_C[[#This Row],[Quantity]])-Orders_C[[#This Row],[Discount]]+Orders_C[[#This Row],[Tax]]</f>
        <v>1385.8</v>
      </c>
      <c r="AD4322" t="str">
        <f>IF(COUNTIF(Orders_C[[#All],[Customer_ID]],Orders_C[[#This Row],[Customer_ID]])&gt;1,"Repeat","New")</f>
        <v>Repeat</v>
      </c>
      <c r="AE4322" t="str" cm="1">
        <f t="array" ref="AE4322">_xlfn.XLOOKUP(Orders_C[[#This Row],[Store_ID]],Stores_c[[#All],[Store_ID]],Stores_c[[#All],[City]])</f>
        <v>North Robertstad</v>
      </c>
      <c r="AF4322" t="str" cm="1">
        <f t="array" ref="AF4322">_xlfn.XLOOKUP(Orders_C[[#This Row],[Store_ID]],Stores_c[[#All],[Store_ID]],Stores_c[[#All],[Manager_Name]])</f>
        <v>Mary Lewis</v>
      </c>
      <c r="AG4322" t="str" cm="1">
        <f t="array" ref="AG4322">_xlfn.XLOOKUP(Orders_C[[#This Row],[Store_ID]],Stores_c[[#All],[Store_ID]],Stores_c[[#All],[Store_Type]])</f>
        <v>Street</v>
      </c>
    </row>
    <row r="4323" spans="1:33" x14ac:dyDescent="0.25">
      <c r="A4323">
        <v>7139</v>
      </c>
      <c r="B4323" s="1">
        <v>46063</v>
      </c>
      <c r="C4323" s="2">
        <v>0.18581018518518519</v>
      </c>
      <c r="D4323">
        <v>1013</v>
      </c>
      <c r="E4323">
        <v>205</v>
      </c>
      <c r="F4323">
        <v>437</v>
      </c>
      <c r="G4323">
        <v>330</v>
      </c>
      <c r="H4323">
        <v>4</v>
      </c>
      <c r="I4323">
        <v>352</v>
      </c>
      <c r="J4323">
        <v>15</v>
      </c>
      <c r="K4323">
        <v>17.600000000000001</v>
      </c>
      <c r="L4323">
        <v>1410.6</v>
      </c>
      <c r="M4323" t="s">
        <v>20</v>
      </c>
      <c r="N4323" t="s">
        <v>23</v>
      </c>
      <c r="O4323">
        <v>15</v>
      </c>
      <c r="P4323">
        <v>1</v>
      </c>
      <c r="Q4323" t="s">
        <v>1162</v>
      </c>
      <c r="R4323">
        <v>501</v>
      </c>
      <c r="S4323" s="3">
        <v>0.15</v>
      </c>
      <c r="T4323" s="6">
        <v>565.79999999999995</v>
      </c>
      <c r="U4323" t="s">
        <v>6338</v>
      </c>
      <c r="V4323">
        <v>2026</v>
      </c>
      <c r="W4323" t="s">
        <v>6333</v>
      </c>
      <c r="X4323" t="str">
        <f>_xlfn.XLOOKUP(Orders_C[[#This Row],[Product_ID]],Products_C[Product_ID],Products_C[Product_Name])</f>
        <v>Rice Bowl</v>
      </c>
      <c r="Y4323" t="str">
        <f>_xlfn.XLOOKUP(Orders_C[[#This Row],[Product_ID]],Products_C[Product_ID],Products_C[Category])</f>
        <v>Beverage</v>
      </c>
      <c r="Z4323" t="str">
        <f>_xlfn.XLOOKUP(Orders_C[[#This Row],[Store_ID]],Stores_c[Store_ID],Stores_c[City])</f>
        <v>Port Jacob</v>
      </c>
      <c r="AA4323" t="str">
        <f>_xlfn.XLOOKUP(Orders_C[[#This Row],[Customer_ID]],Customers_c[Customer_ID],Customers_c[Customer_Name])</f>
        <v>John Davis</v>
      </c>
      <c r="AB4323" s="6">
        <f>Orders_C[[#This Row],[Quantity]]*Orders_C[[#This Row],[Unit_Price]]*(1-Orders_C[[#This Row],[Discount %]])+Orders_C[[#This Row],[Tax]]</f>
        <v>1214.3999999999999</v>
      </c>
      <c r="AC4323" s="9">
        <f>(Orders_C[[#This Row],[Unit_Price]]*Orders_C[[#This Row],[Quantity]])-Orders_C[[#This Row],[Discount]]+Orders_C[[#This Row],[Tax]]</f>
        <v>1410.6</v>
      </c>
      <c r="AD4323" t="str">
        <f>IF(COUNTIF(Orders_C[[#All],[Customer_ID]],Orders_C[[#This Row],[Customer_ID]])&gt;1,"Repeat","New")</f>
        <v>Repeat</v>
      </c>
      <c r="AE4323" t="str" cm="1">
        <f t="array" ref="AE4323">_xlfn.XLOOKUP(Orders_C[[#This Row],[Store_ID]],Stores_c[[#All],[Store_ID]],Stores_c[[#All],[City]])</f>
        <v>Port Jacob</v>
      </c>
      <c r="AF4323" t="str" cm="1">
        <f t="array" ref="AF4323">_xlfn.XLOOKUP(Orders_C[[#This Row],[Store_ID]],Stores_c[[#All],[Store_ID]],Stores_c[[#All],[Manager_Name]])</f>
        <v>David Harris</v>
      </c>
      <c r="AG4323" t="str" cm="1">
        <f t="array" ref="AG4323">_xlfn.XLOOKUP(Orders_C[[#This Row],[Store_ID]],Stores_c[[#All],[Store_ID]],Stores_c[[#All],[Store_Type]])</f>
        <v>Mall</v>
      </c>
    </row>
    <row r="4324" spans="1:33" x14ac:dyDescent="0.25">
      <c r="A4324">
        <v>10866</v>
      </c>
      <c r="B4324" s="1">
        <v>45717</v>
      </c>
      <c r="C4324" s="2">
        <v>8.5995370370370375E-3</v>
      </c>
      <c r="D4324">
        <v>1530</v>
      </c>
      <c r="E4324">
        <v>221</v>
      </c>
      <c r="F4324">
        <v>439</v>
      </c>
      <c r="G4324">
        <v>334</v>
      </c>
      <c r="H4324">
        <v>4</v>
      </c>
      <c r="I4324">
        <v>352</v>
      </c>
      <c r="J4324">
        <v>15</v>
      </c>
      <c r="K4324">
        <v>17.600000000000001</v>
      </c>
      <c r="L4324">
        <v>1410.6</v>
      </c>
      <c r="M4324" t="s">
        <v>20</v>
      </c>
      <c r="N4324" t="s">
        <v>21</v>
      </c>
      <c r="O4324">
        <v>59</v>
      </c>
      <c r="P4324">
        <v>2</v>
      </c>
      <c r="Q4324" t="s">
        <v>4889</v>
      </c>
      <c r="R4324">
        <v>502</v>
      </c>
      <c r="S4324" s="3">
        <v>0.15</v>
      </c>
      <c r="T4324" s="6">
        <v>565.79999999999995</v>
      </c>
      <c r="U4324" t="s">
        <v>6334</v>
      </c>
      <c r="V4324">
        <v>2025</v>
      </c>
      <c r="W4324" t="s">
        <v>6331</v>
      </c>
      <c r="X4324" t="str">
        <f>_xlfn.XLOOKUP(Orders_C[[#This Row],[Product_ID]],Products_C[Product_ID],Products_C[Product_Name])</f>
        <v>Krushers</v>
      </c>
      <c r="Y4324" t="str">
        <f>_xlfn.XLOOKUP(Orders_C[[#This Row],[Product_ID]],Products_C[Product_ID],Products_C[Category])</f>
        <v>Dessert</v>
      </c>
      <c r="Z4324" t="str">
        <f>_xlfn.XLOOKUP(Orders_C[[#This Row],[Store_ID]],Stores_c[Store_ID],Stores_c[City])</f>
        <v>Port Barbarabury</v>
      </c>
      <c r="AA4324" t="str">
        <f>_xlfn.XLOOKUP(Orders_C[[#This Row],[Customer_ID]],Customers_c[Customer_ID],Customers_c[Customer_Name])</f>
        <v>Erik Bell</v>
      </c>
      <c r="AB4324" s="6">
        <f>Orders_C[[#This Row],[Quantity]]*Orders_C[[#This Row],[Unit_Price]]*(1-Orders_C[[#This Row],[Discount %]])+Orders_C[[#This Row],[Tax]]</f>
        <v>1214.3999999999999</v>
      </c>
      <c r="AC4324" s="9">
        <f>(Orders_C[[#This Row],[Unit_Price]]*Orders_C[[#This Row],[Quantity]])-Orders_C[[#This Row],[Discount]]+Orders_C[[#This Row],[Tax]]</f>
        <v>1410.6</v>
      </c>
      <c r="AD4324" t="str">
        <f>IF(COUNTIF(Orders_C[[#All],[Customer_ID]],Orders_C[[#This Row],[Customer_ID]])&gt;1,"Repeat","New")</f>
        <v>Repeat</v>
      </c>
      <c r="AE4324" t="str" cm="1">
        <f t="array" ref="AE4324">_xlfn.XLOOKUP(Orders_C[[#This Row],[Store_ID]],Stores_c[[#All],[Store_ID]],Stores_c[[#All],[City]])</f>
        <v>Port Barbarabury</v>
      </c>
      <c r="AF4324" t="str" cm="1">
        <f t="array" ref="AF4324">_xlfn.XLOOKUP(Orders_C[[#This Row],[Store_ID]],Stores_c[[#All],[Store_ID]],Stores_c[[#All],[Manager_Name]])</f>
        <v>Edward Nguyen</v>
      </c>
      <c r="AG4324" t="str" cm="1">
        <f t="array" ref="AG4324">_xlfn.XLOOKUP(Orders_C[[#This Row],[Store_ID]],Stores_c[[#All],[Store_ID]],Stores_c[[#All],[Store_Type]])</f>
        <v>Street</v>
      </c>
    </row>
    <row r="4325" spans="1:33" x14ac:dyDescent="0.25">
      <c r="A4325">
        <v>9870</v>
      </c>
      <c r="B4325" s="1">
        <v>45819</v>
      </c>
      <c r="C4325" s="2">
        <v>0.57148148148148148</v>
      </c>
      <c r="D4325">
        <v>1898</v>
      </c>
      <c r="E4325">
        <v>213</v>
      </c>
      <c r="F4325">
        <v>519</v>
      </c>
      <c r="G4325">
        <v>334</v>
      </c>
      <c r="H4325">
        <v>4</v>
      </c>
      <c r="I4325">
        <v>349</v>
      </c>
      <c r="J4325">
        <v>10</v>
      </c>
      <c r="K4325">
        <v>17.45</v>
      </c>
      <c r="L4325">
        <v>1403.45</v>
      </c>
      <c r="M4325" t="s">
        <v>19</v>
      </c>
      <c r="N4325" t="s">
        <v>22</v>
      </c>
      <c r="O4325">
        <v>33</v>
      </c>
      <c r="P4325">
        <v>5</v>
      </c>
      <c r="Q4325" t="s">
        <v>3893</v>
      </c>
      <c r="R4325">
        <v>507</v>
      </c>
      <c r="S4325" s="3">
        <v>0.1</v>
      </c>
      <c r="T4325" s="6">
        <v>565.85</v>
      </c>
      <c r="U4325" t="s">
        <v>6340</v>
      </c>
      <c r="V4325">
        <v>2025</v>
      </c>
      <c r="W4325" t="s">
        <v>6329</v>
      </c>
      <c r="X4325" t="str">
        <f>_xlfn.XLOOKUP(Orders_C[[#This Row],[Product_ID]],Products_C[Product_ID],Products_C[Product_Name])</f>
        <v>Krushers</v>
      </c>
      <c r="Y4325" t="str">
        <f>_xlfn.XLOOKUP(Orders_C[[#This Row],[Product_ID]],Products_C[Product_ID],Products_C[Category])</f>
        <v>Dessert</v>
      </c>
      <c r="Z4325" t="str">
        <f>_xlfn.XLOOKUP(Orders_C[[#This Row],[Store_ID]],Stores_c[Store_ID],Stores_c[City])</f>
        <v>Lake Kristashire</v>
      </c>
      <c r="AA4325" t="str">
        <f>_xlfn.XLOOKUP(Orders_C[[#This Row],[Customer_ID]],Customers_c[Customer_ID],Customers_c[Customer_Name])</f>
        <v>Raymond Harris</v>
      </c>
      <c r="AB4325" s="6">
        <f>Orders_C[[#This Row],[Quantity]]*Orders_C[[#This Row],[Unit_Price]]*(1-Orders_C[[#This Row],[Discount %]])+Orders_C[[#This Row],[Tax]]</f>
        <v>1273.8500000000001</v>
      </c>
      <c r="AC4325" s="9">
        <f>(Orders_C[[#This Row],[Unit_Price]]*Orders_C[[#This Row],[Quantity]])-Orders_C[[#This Row],[Discount]]+Orders_C[[#This Row],[Tax]]</f>
        <v>1403.45</v>
      </c>
      <c r="AD4325" t="str">
        <f>IF(COUNTIF(Orders_C[[#All],[Customer_ID]],Orders_C[[#This Row],[Customer_ID]])&gt;1,"Repeat","New")</f>
        <v>Repeat</v>
      </c>
      <c r="AE4325" t="str" cm="1">
        <f t="array" ref="AE4325">_xlfn.XLOOKUP(Orders_C[[#This Row],[Store_ID]],Stores_c[[#All],[Store_ID]],Stores_c[[#All],[City]])</f>
        <v>Lake Kristashire</v>
      </c>
      <c r="AF4325" t="str" cm="1">
        <f t="array" ref="AF4325">_xlfn.XLOOKUP(Orders_C[[#This Row],[Store_ID]],Stores_c[[#All],[Store_ID]],Stores_c[[#All],[Manager_Name]])</f>
        <v>Andrea Daugherty</v>
      </c>
      <c r="AG4325" t="str" cm="1">
        <f t="array" ref="AG4325">_xlfn.XLOOKUP(Orders_C[[#This Row],[Store_ID]],Stores_c[[#All],[Store_ID]],Stores_c[[#All],[Store_Type]])</f>
        <v>Mall</v>
      </c>
    </row>
    <row r="4326" spans="1:33" x14ac:dyDescent="0.25">
      <c r="A4326">
        <v>7536</v>
      </c>
      <c r="B4326" s="1">
        <v>45993</v>
      </c>
      <c r="C4326" s="2">
        <v>0.36935185185185188</v>
      </c>
      <c r="D4326">
        <v>1745</v>
      </c>
      <c r="E4326">
        <v>225</v>
      </c>
      <c r="F4326">
        <v>424</v>
      </c>
      <c r="G4326">
        <v>340</v>
      </c>
      <c r="H4326">
        <v>4</v>
      </c>
      <c r="I4326">
        <v>346</v>
      </c>
      <c r="J4326">
        <v>5</v>
      </c>
      <c r="K4326">
        <v>17.3</v>
      </c>
      <c r="L4326">
        <v>1396.3</v>
      </c>
      <c r="M4326" t="s">
        <v>20</v>
      </c>
      <c r="N4326" t="s">
        <v>23</v>
      </c>
      <c r="O4326">
        <v>36</v>
      </c>
      <c r="P4326">
        <v>1</v>
      </c>
      <c r="Q4326" t="s">
        <v>1559</v>
      </c>
      <c r="R4326">
        <v>506</v>
      </c>
      <c r="S4326" s="3">
        <v>0.05</v>
      </c>
      <c r="T4326" s="6">
        <v>565.9</v>
      </c>
      <c r="U4326" t="s">
        <v>6328</v>
      </c>
      <c r="V4326">
        <v>2025</v>
      </c>
      <c r="W4326" t="s">
        <v>6329</v>
      </c>
      <c r="X4326" t="str">
        <f>_xlfn.XLOOKUP(Orders_C[[#This Row],[Product_ID]],Products_C[Product_ID],Products_C[Product_Name])</f>
        <v>Chocolate Lava Cake</v>
      </c>
      <c r="Y4326" t="str">
        <f>_xlfn.XLOOKUP(Orders_C[[#This Row],[Product_ID]],Products_C[Product_ID],Products_C[Category])</f>
        <v>Chicken</v>
      </c>
      <c r="Z4326" t="str">
        <f>_xlfn.XLOOKUP(Orders_C[[#This Row],[Store_ID]],Stores_c[Store_ID],Stores_c[City])</f>
        <v>South Peter</v>
      </c>
      <c r="AA4326" t="str">
        <f>_xlfn.XLOOKUP(Orders_C[[#This Row],[Customer_ID]],Customers_c[Customer_ID],Customers_c[Customer_Name])</f>
        <v>Dennis Brown</v>
      </c>
      <c r="AB4326" s="6">
        <f>Orders_C[[#This Row],[Quantity]]*Orders_C[[#This Row],[Unit_Price]]*(1-Orders_C[[#This Row],[Discount %]])+Orders_C[[#This Row],[Tax]]</f>
        <v>1332.1</v>
      </c>
      <c r="AC4326" s="9">
        <f>(Orders_C[[#This Row],[Unit_Price]]*Orders_C[[#This Row],[Quantity]])-Orders_C[[#This Row],[Discount]]+Orders_C[[#This Row],[Tax]]</f>
        <v>1396.3</v>
      </c>
      <c r="AD4326" t="str">
        <f>IF(COUNTIF(Orders_C[[#All],[Customer_ID]],Orders_C[[#This Row],[Customer_ID]])&gt;1,"Repeat","New")</f>
        <v>Repeat</v>
      </c>
      <c r="AE4326" t="str" cm="1">
        <f t="array" ref="AE4326">_xlfn.XLOOKUP(Orders_C[[#This Row],[Store_ID]],Stores_c[[#All],[Store_ID]],Stores_c[[#All],[City]])</f>
        <v>South Peter</v>
      </c>
      <c r="AF4326" t="str" cm="1">
        <f t="array" ref="AF4326">_xlfn.XLOOKUP(Orders_C[[#This Row],[Store_ID]],Stores_c[[#All],[Store_ID]],Stores_c[[#All],[Manager_Name]])</f>
        <v>Gregory Lambert</v>
      </c>
      <c r="AG4326" t="str" cm="1">
        <f t="array" ref="AG4326">_xlfn.XLOOKUP(Orders_C[[#This Row],[Store_ID]],Stores_c[[#All],[Store_ID]],Stores_c[[#All],[Store_Type]])</f>
        <v>Street</v>
      </c>
    </row>
    <row r="4327" spans="1:33" x14ac:dyDescent="0.25">
      <c r="A4327">
        <v>6575</v>
      </c>
      <c r="B4327" s="1">
        <v>45940</v>
      </c>
      <c r="C4327" s="2">
        <v>0.11766203703703704</v>
      </c>
      <c r="D4327">
        <v>1069</v>
      </c>
      <c r="E4327">
        <v>208</v>
      </c>
      <c r="F4327">
        <v>506</v>
      </c>
      <c r="G4327">
        <v>311</v>
      </c>
      <c r="H4327">
        <v>3</v>
      </c>
      <c r="I4327">
        <v>457</v>
      </c>
      <c r="J4327">
        <v>5</v>
      </c>
      <c r="K4327">
        <v>22.85</v>
      </c>
      <c r="L4327">
        <v>1388.85</v>
      </c>
      <c r="M4327" t="s">
        <v>20</v>
      </c>
      <c r="N4327" t="s">
        <v>23</v>
      </c>
      <c r="O4327">
        <v>42</v>
      </c>
      <c r="P4327">
        <v>4</v>
      </c>
      <c r="Q4327" t="s">
        <v>598</v>
      </c>
      <c r="R4327">
        <v>509</v>
      </c>
      <c r="S4327" s="3">
        <v>0.05</v>
      </c>
      <c r="T4327" s="6">
        <v>566.24999999999989</v>
      </c>
      <c r="U4327" t="s">
        <v>6332</v>
      </c>
      <c r="V4327">
        <v>2025</v>
      </c>
      <c r="W4327" t="s">
        <v>6331</v>
      </c>
      <c r="X4327" t="str">
        <f>_xlfn.XLOOKUP(Orders_C[[#This Row],[Product_ID]],Products_C[Product_ID],Products_C[Product_Name])</f>
        <v>Pepsi</v>
      </c>
      <c r="Y4327" t="str">
        <f>_xlfn.XLOOKUP(Orders_C[[#This Row],[Product_ID]],Products_C[Product_ID],Products_C[Category])</f>
        <v>Dessert</v>
      </c>
      <c r="Z4327" t="str">
        <f>_xlfn.XLOOKUP(Orders_C[[#This Row],[Store_ID]],Stores_c[Store_ID],Stores_c[City])</f>
        <v>Tracyview</v>
      </c>
      <c r="AA4327" t="str">
        <f>_xlfn.XLOOKUP(Orders_C[[#This Row],[Customer_ID]],Customers_c[Customer_ID],Customers_c[Customer_Name])</f>
        <v>Mark Anderson</v>
      </c>
      <c r="AB4327" s="6">
        <f>Orders_C[[#This Row],[Quantity]]*Orders_C[[#This Row],[Unit_Price]]*(1-Orders_C[[#This Row],[Discount %]])+Orders_C[[#This Row],[Tax]]</f>
        <v>1325.3</v>
      </c>
      <c r="AC4327" s="9">
        <f>(Orders_C[[#This Row],[Unit_Price]]*Orders_C[[#This Row],[Quantity]])-Orders_C[[#This Row],[Discount]]+Orders_C[[#This Row],[Tax]]</f>
        <v>1388.85</v>
      </c>
      <c r="AD4327" t="str">
        <f>IF(COUNTIF(Orders_C[[#All],[Customer_ID]],Orders_C[[#This Row],[Customer_ID]])&gt;1,"Repeat","New")</f>
        <v>Repeat</v>
      </c>
      <c r="AE4327" t="str" cm="1">
        <f t="array" ref="AE4327">_xlfn.XLOOKUP(Orders_C[[#This Row],[Store_ID]],Stores_c[[#All],[Store_ID]],Stores_c[[#All],[City]])</f>
        <v>Tracyview</v>
      </c>
      <c r="AF4327" t="str" cm="1">
        <f t="array" ref="AF4327">_xlfn.XLOOKUP(Orders_C[[#This Row],[Store_ID]],Stores_c[[#All],[Store_ID]],Stores_c[[#All],[Manager_Name]])</f>
        <v>Jeremiah Lee</v>
      </c>
      <c r="AG4327" t="str" cm="1">
        <f t="array" ref="AG4327">_xlfn.XLOOKUP(Orders_C[[#This Row],[Store_ID]],Stores_c[[#All],[Store_ID]],Stores_c[[#All],[Store_Type]])</f>
        <v>Mall</v>
      </c>
    </row>
    <row r="4328" spans="1:33" x14ac:dyDescent="0.25">
      <c r="A4328">
        <v>6975</v>
      </c>
      <c r="B4328" s="1">
        <v>45980</v>
      </c>
      <c r="C4328" s="2">
        <v>0.70422453703703702</v>
      </c>
      <c r="D4328">
        <v>1400</v>
      </c>
      <c r="E4328">
        <v>204</v>
      </c>
      <c r="F4328">
        <v>450</v>
      </c>
      <c r="G4328">
        <v>333</v>
      </c>
      <c r="H4328">
        <v>3</v>
      </c>
      <c r="I4328">
        <v>457</v>
      </c>
      <c r="J4328">
        <v>5</v>
      </c>
      <c r="K4328">
        <v>22.85</v>
      </c>
      <c r="L4328">
        <v>1388.85</v>
      </c>
      <c r="M4328" t="s">
        <v>20</v>
      </c>
      <c r="N4328" t="s">
        <v>22</v>
      </c>
      <c r="O4328">
        <v>10</v>
      </c>
      <c r="P4328">
        <v>4</v>
      </c>
      <c r="Q4328" t="s">
        <v>998</v>
      </c>
      <c r="R4328">
        <v>508</v>
      </c>
      <c r="S4328" s="3">
        <v>0.05</v>
      </c>
      <c r="T4328" s="6">
        <v>566.24999999999989</v>
      </c>
      <c r="U4328" t="s">
        <v>6336</v>
      </c>
      <c r="V4328">
        <v>2025</v>
      </c>
      <c r="W4328" t="s">
        <v>6333</v>
      </c>
      <c r="X4328" t="str">
        <f>_xlfn.XLOOKUP(Orders_C[[#This Row],[Product_ID]],Products_C[Product_ID],Products_C[Product_Name])</f>
        <v>Chicken Wings</v>
      </c>
      <c r="Y4328" t="str">
        <f>_xlfn.XLOOKUP(Orders_C[[#This Row],[Product_ID]],Products_C[Product_ID],Products_C[Category])</f>
        <v>Burger</v>
      </c>
      <c r="Z4328" t="str">
        <f>_xlfn.XLOOKUP(Orders_C[[#This Row],[Store_ID]],Stores_c[Store_ID],Stores_c[City])</f>
        <v>New Robertfurt</v>
      </c>
      <c r="AA4328" t="str">
        <f>_xlfn.XLOOKUP(Orders_C[[#This Row],[Customer_ID]],Customers_c[Customer_ID],Customers_c[Customer_Name])</f>
        <v>Jacqueline Ortiz</v>
      </c>
      <c r="AB4328" s="6">
        <f>Orders_C[[#This Row],[Quantity]]*Orders_C[[#This Row],[Unit_Price]]*(1-Orders_C[[#This Row],[Discount %]])+Orders_C[[#This Row],[Tax]]</f>
        <v>1325.3</v>
      </c>
      <c r="AC4328" s="9">
        <f>(Orders_C[[#This Row],[Unit_Price]]*Orders_C[[#This Row],[Quantity]])-Orders_C[[#This Row],[Discount]]+Orders_C[[#This Row],[Tax]]</f>
        <v>1388.85</v>
      </c>
      <c r="AD4328" t="str">
        <f>IF(COUNTIF(Orders_C[[#All],[Customer_ID]],Orders_C[[#This Row],[Customer_ID]])&gt;1,"Repeat","New")</f>
        <v>Repeat</v>
      </c>
      <c r="AE4328" t="str" cm="1">
        <f t="array" ref="AE4328">_xlfn.XLOOKUP(Orders_C[[#This Row],[Store_ID]],Stores_c[[#All],[Store_ID]],Stores_c[[#All],[City]])</f>
        <v>New Robertfurt</v>
      </c>
      <c r="AF4328" t="str" cm="1">
        <f t="array" ref="AF4328">_xlfn.XLOOKUP(Orders_C[[#This Row],[Store_ID]],Stores_c[[#All],[Store_ID]],Stores_c[[#All],[Manager_Name]])</f>
        <v>Tiffany Gomez</v>
      </c>
      <c r="AG4328" t="str" cm="1">
        <f t="array" ref="AG4328">_xlfn.XLOOKUP(Orders_C[[#This Row],[Store_ID]],Stores_c[[#All],[Store_ID]],Stores_c[[#All],[Store_Type]])</f>
        <v>Street</v>
      </c>
    </row>
    <row r="4329" spans="1:33" x14ac:dyDescent="0.25">
      <c r="A4329">
        <v>8605</v>
      </c>
      <c r="B4329" s="1">
        <v>45855</v>
      </c>
      <c r="C4329" s="2">
        <v>0.49562499999999998</v>
      </c>
      <c r="D4329">
        <v>1747</v>
      </c>
      <c r="E4329">
        <v>207</v>
      </c>
      <c r="F4329">
        <v>512</v>
      </c>
      <c r="G4329">
        <v>322</v>
      </c>
      <c r="H4329">
        <v>3</v>
      </c>
      <c r="I4329">
        <v>457</v>
      </c>
      <c r="J4329">
        <v>5</v>
      </c>
      <c r="K4329">
        <v>22.85</v>
      </c>
      <c r="L4329">
        <v>1388.85</v>
      </c>
      <c r="M4329" t="s">
        <v>18</v>
      </c>
      <c r="N4329" t="s">
        <v>23</v>
      </c>
      <c r="O4329">
        <v>50</v>
      </c>
      <c r="P4329">
        <v>4</v>
      </c>
      <c r="Q4329" t="s">
        <v>2628</v>
      </c>
      <c r="R4329">
        <v>506</v>
      </c>
      <c r="S4329" s="3">
        <v>0.05</v>
      </c>
      <c r="T4329" s="6">
        <v>566.24999999999989</v>
      </c>
      <c r="U4329" t="s">
        <v>6341</v>
      </c>
      <c r="V4329">
        <v>2025</v>
      </c>
      <c r="W4329" t="s">
        <v>6331</v>
      </c>
      <c r="X4329" t="str">
        <f>_xlfn.XLOOKUP(Orders_C[[#This Row],[Product_ID]],Products_C[Product_ID],Products_C[Product_Name])</f>
        <v>Veg Burger</v>
      </c>
      <c r="Y4329" t="str">
        <f>_xlfn.XLOOKUP(Orders_C[[#This Row],[Product_ID]],Products_C[Product_ID],Products_C[Category])</f>
        <v>Burger</v>
      </c>
      <c r="Z4329" t="str">
        <f>_xlfn.XLOOKUP(Orders_C[[#This Row],[Store_ID]],Stores_c[Store_ID],Stores_c[City])</f>
        <v>Christineton</v>
      </c>
      <c r="AA4329" t="str">
        <f>_xlfn.XLOOKUP(Orders_C[[#This Row],[Customer_ID]],Customers_c[Customer_ID],Customers_c[Customer_Name])</f>
        <v>Margaret Bird</v>
      </c>
      <c r="AB4329" s="6">
        <f>Orders_C[[#This Row],[Quantity]]*Orders_C[[#This Row],[Unit_Price]]*(1-Orders_C[[#This Row],[Discount %]])+Orders_C[[#This Row],[Tax]]</f>
        <v>1325.3</v>
      </c>
      <c r="AC4329" s="9">
        <f>(Orders_C[[#This Row],[Unit_Price]]*Orders_C[[#This Row],[Quantity]])-Orders_C[[#This Row],[Discount]]+Orders_C[[#This Row],[Tax]]</f>
        <v>1388.85</v>
      </c>
      <c r="AD4329" t="str">
        <f>IF(COUNTIF(Orders_C[[#All],[Customer_ID]],Orders_C[[#This Row],[Customer_ID]])&gt;1,"Repeat","New")</f>
        <v>Repeat</v>
      </c>
      <c r="AE4329" t="str" cm="1">
        <f t="array" ref="AE4329">_xlfn.XLOOKUP(Orders_C[[#This Row],[Store_ID]],Stores_c[[#All],[Store_ID]],Stores_c[[#All],[City]])</f>
        <v>Christineton</v>
      </c>
      <c r="AF4329" t="str" cm="1">
        <f t="array" ref="AF4329">_xlfn.XLOOKUP(Orders_C[[#This Row],[Store_ID]],Stores_c[[#All],[Store_ID]],Stores_c[[#All],[Manager_Name]])</f>
        <v>Dr. William Hubbard MD</v>
      </c>
      <c r="AG4329" t="str" cm="1">
        <f t="array" ref="AG4329">_xlfn.XLOOKUP(Orders_C[[#This Row],[Store_ID]],Stores_c[[#All],[Store_ID]],Stores_c[[#All],[Store_Type]])</f>
        <v>Street</v>
      </c>
    </row>
    <row r="4330" spans="1:33" x14ac:dyDescent="0.25">
      <c r="A4330">
        <v>7895</v>
      </c>
      <c r="B4330" s="1">
        <v>45993</v>
      </c>
      <c r="C4330" s="2">
        <v>3.4722222222222224E-2</v>
      </c>
      <c r="D4330">
        <v>1382</v>
      </c>
      <c r="E4330">
        <v>218</v>
      </c>
      <c r="F4330">
        <v>539</v>
      </c>
      <c r="G4330">
        <v>324</v>
      </c>
      <c r="H4330">
        <v>3</v>
      </c>
      <c r="I4330">
        <v>465</v>
      </c>
      <c r="J4330">
        <v>15</v>
      </c>
      <c r="K4330">
        <v>23.25</v>
      </c>
      <c r="L4330">
        <v>1403.25</v>
      </c>
      <c r="M4330" t="s">
        <v>19</v>
      </c>
      <c r="N4330" t="s">
        <v>22</v>
      </c>
      <c r="O4330">
        <v>47</v>
      </c>
      <c r="P4330">
        <v>5</v>
      </c>
      <c r="Q4330" t="s">
        <v>1918</v>
      </c>
      <c r="R4330">
        <v>510</v>
      </c>
      <c r="S4330" s="3">
        <v>0.15</v>
      </c>
      <c r="T4330" s="6">
        <v>566.25</v>
      </c>
      <c r="U4330" t="s">
        <v>6328</v>
      </c>
      <c r="V4330">
        <v>2025</v>
      </c>
      <c r="W4330" t="s">
        <v>6331</v>
      </c>
      <c r="X4330" t="str">
        <f>_xlfn.XLOOKUP(Orders_C[[#This Row],[Product_ID]],Products_C[Product_ID],Products_C[Product_Name])</f>
        <v>Krushers</v>
      </c>
      <c r="Y4330" t="str">
        <f>_xlfn.XLOOKUP(Orders_C[[#This Row],[Product_ID]],Products_C[Product_ID],Products_C[Category])</f>
        <v>Dessert</v>
      </c>
      <c r="Z4330" t="str">
        <f>_xlfn.XLOOKUP(Orders_C[[#This Row],[Store_ID]],Stores_c[Store_ID],Stores_c[City])</f>
        <v>East Johnport</v>
      </c>
      <c r="AA4330" t="str">
        <f>_xlfn.XLOOKUP(Orders_C[[#This Row],[Customer_ID]],Customers_c[Customer_ID],Customers_c[Customer_Name])</f>
        <v>Shane Ramsey</v>
      </c>
      <c r="AB4330" s="6">
        <f>Orders_C[[#This Row],[Quantity]]*Orders_C[[#This Row],[Unit_Price]]*(1-Orders_C[[#This Row],[Discount %]])+Orders_C[[#This Row],[Tax]]</f>
        <v>1209</v>
      </c>
      <c r="AC4330" s="9">
        <f>(Orders_C[[#This Row],[Unit_Price]]*Orders_C[[#This Row],[Quantity]])-Orders_C[[#This Row],[Discount]]+Orders_C[[#This Row],[Tax]]</f>
        <v>1403.25</v>
      </c>
      <c r="AD4330" t="str">
        <f>IF(COUNTIF(Orders_C[[#All],[Customer_ID]],Orders_C[[#This Row],[Customer_ID]])&gt;1,"Repeat","New")</f>
        <v>Repeat</v>
      </c>
      <c r="AE4330" t="str" cm="1">
        <f t="array" ref="AE4330">_xlfn.XLOOKUP(Orders_C[[#This Row],[Store_ID]],Stores_c[[#All],[Store_ID]],Stores_c[[#All],[City]])</f>
        <v>East Johnport</v>
      </c>
      <c r="AF4330" t="str" cm="1">
        <f t="array" ref="AF4330">_xlfn.XLOOKUP(Orders_C[[#This Row],[Store_ID]],Stores_c[[#All],[Store_ID]],Stores_c[[#All],[Manager_Name]])</f>
        <v>Mr. Matthew Murillo III</v>
      </c>
      <c r="AG4330" t="str" cm="1">
        <f t="array" ref="AG4330">_xlfn.XLOOKUP(Orders_C[[#This Row],[Store_ID]],Stores_c[[#All],[Store_ID]],Stores_c[[#All],[Store_Type]])</f>
        <v>Street</v>
      </c>
    </row>
    <row r="4331" spans="1:33" x14ac:dyDescent="0.25">
      <c r="A4331">
        <v>10420</v>
      </c>
      <c r="B4331" s="1">
        <v>46037</v>
      </c>
      <c r="C4331" s="2">
        <v>0.66223379629629631</v>
      </c>
      <c r="D4331">
        <v>1129</v>
      </c>
      <c r="E4331">
        <v>218</v>
      </c>
      <c r="F4331">
        <v>463</v>
      </c>
      <c r="G4331">
        <v>324</v>
      </c>
      <c r="H4331">
        <v>3</v>
      </c>
      <c r="I4331">
        <v>465</v>
      </c>
      <c r="J4331">
        <v>15</v>
      </c>
      <c r="K4331">
        <v>23.25</v>
      </c>
      <c r="L4331">
        <v>1403.25</v>
      </c>
      <c r="M4331" t="s">
        <v>20</v>
      </c>
      <c r="N4331" t="s">
        <v>22</v>
      </c>
      <c r="O4331">
        <v>27</v>
      </c>
      <c r="P4331">
        <v>5</v>
      </c>
      <c r="Q4331" t="s">
        <v>4443</v>
      </c>
      <c r="R4331">
        <v>504</v>
      </c>
      <c r="S4331" s="3">
        <v>0.15</v>
      </c>
      <c r="T4331" s="6">
        <v>566.25</v>
      </c>
      <c r="U4331" t="s">
        <v>6330</v>
      </c>
      <c r="V4331">
        <v>2026</v>
      </c>
      <c r="W4331" t="s">
        <v>6329</v>
      </c>
      <c r="X4331" t="str">
        <f>_xlfn.XLOOKUP(Orders_C[[#This Row],[Product_ID]],Products_C[Product_ID],Products_C[Product_Name])</f>
        <v>Krushers</v>
      </c>
      <c r="Y4331" t="str">
        <f>_xlfn.XLOOKUP(Orders_C[[#This Row],[Product_ID]],Products_C[Product_ID],Products_C[Category])</f>
        <v>Dessert</v>
      </c>
      <c r="Z4331" t="str">
        <f>_xlfn.XLOOKUP(Orders_C[[#This Row],[Store_ID]],Stores_c[Store_ID],Stores_c[City])</f>
        <v>East Johnport</v>
      </c>
      <c r="AA4331" t="str">
        <f>_xlfn.XLOOKUP(Orders_C[[#This Row],[Customer_ID]],Customers_c[Customer_ID],Customers_c[Customer_Name])</f>
        <v>Stacy Johnson</v>
      </c>
      <c r="AB4331" s="6">
        <f>Orders_C[[#This Row],[Quantity]]*Orders_C[[#This Row],[Unit_Price]]*(1-Orders_C[[#This Row],[Discount %]])+Orders_C[[#This Row],[Tax]]</f>
        <v>1209</v>
      </c>
      <c r="AC4331" s="9">
        <f>(Orders_C[[#This Row],[Unit_Price]]*Orders_C[[#This Row],[Quantity]])-Orders_C[[#This Row],[Discount]]+Orders_C[[#This Row],[Tax]]</f>
        <v>1403.25</v>
      </c>
      <c r="AD4331" t="str">
        <f>IF(COUNTIF(Orders_C[[#All],[Customer_ID]],Orders_C[[#This Row],[Customer_ID]])&gt;1,"Repeat","New")</f>
        <v>Repeat</v>
      </c>
      <c r="AE4331" t="str" cm="1">
        <f t="array" ref="AE4331">_xlfn.XLOOKUP(Orders_C[[#This Row],[Store_ID]],Stores_c[[#All],[Store_ID]],Stores_c[[#All],[City]])</f>
        <v>East Johnport</v>
      </c>
      <c r="AF4331" t="str" cm="1">
        <f t="array" ref="AF4331">_xlfn.XLOOKUP(Orders_C[[#This Row],[Store_ID]],Stores_c[[#All],[Store_ID]],Stores_c[[#All],[Manager_Name]])</f>
        <v>Mr. Matthew Murillo III</v>
      </c>
      <c r="AG4331" t="str" cm="1">
        <f t="array" ref="AG4331">_xlfn.XLOOKUP(Orders_C[[#This Row],[Store_ID]],Stores_c[[#All],[Store_ID]],Stores_c[[#All],[Store_Type]])</f>
        <v>Street</v>
      </c>
    </row>
    <row r="4332" spans="1:33" x14ac:dyDescent="0.25">
      <c r="A4332">
        <v>6589</v>
      </c>
      <c r="B4332" s="1">
        <v>45884</v>
      </c>
      <c r="C4332" s="2">
        <v>0.6648263888888889</v>
      </c>
      <c r="D4332">
        <v>1923</v>
      </c>
      <c r="E4332">
        <v>209</v>
      </c>
      <c r="F4332">
        <v>485</v>
      </c>
      <c r="G4332">
        <v>334</v>
      </c>
      <c r="H4332">
        <v>4</v>
      </c>
      <c r="I4332">
        <v>350</v>
      </c>
      <c r="J4332">
        <v>10</v>
      </c>
      <c r="K4332">
        <v>17.5</v>
      </c>
      <c r="L4332">
        <v>1407.5</v>
      </c>
      <c r="M4332" t="s">
        <v>19</v>
      </c>
      <c r="N4332" t="s">
        <v>21</v>
      </c>
      <c r="O4332">
        <v>34</v>
      </c>
      <c r="P4332">
        <v>5</v>
      </c>
      <c r="Q4332" t="s">
        <v>612</v>
      </c>
      <c r="R4332">
        <v>502</v>
      </c>
      <c r="S4332" s="3">
        <v>0.1</v>
      </c>
      <c r="T4332" s="6">
        <v>567.5</v>
      </c>
      <c r="U4332" t="s">
        <v>6342</v>
      </c>
      <c r="V4332">
        <v>2025</v>
      </c>
      <c r="W4332" t="s">
        <v>6329</v>
      </c>
      <c r="X4332" t="str">
        <f>_xlfn.XLOOKUP(Orders_C[[#This Row],[Product_ID]],Products_C[Product_ID],Products_C[Product_Name])</f>
        <v>Krushers</v>
      </c>
      <c r="Y4332" t="str">
        <f>_xlfn.XLOOKUP(Orders_C[[#This Row],[Product_ID]],Products_C[Product_ID],Products_C[Category])</f>
        <v>Dessert</v>
      </c>
      <c r="Z4332" t="str">
        <f>_xlfn.XLOOKUP(Orders_C[[#This Row],[Store_ID]],Stores_c[Store_ID],Stores_c[City])</f>
        <v>Reidberg</v>
      </c>
      <c r="AA4332" t="str">
        <f>_xlfn.XLOOKUP(Orders_C[[#This Row],[Customer_ID]],Customers_c[Customer_ID],Customers_c[Customer_Name])</f>
        <v>Kevin Brooks</v>
      </c>
      <c r="AB4332" s="6">
        <f>Orders_C[[#This Row],[Quantity]]*Orders_C[[#This Row],[Unit_Price]]*(1-Orders_C[[#This Row],[Discount %]])+Orders_C[[#This Row],[Tax]]</f>
        <v>1277.5</v>
      </c>
      <c r="AC4332" s="9">
        <f>(Orders_C[[#This Row],[Unit_Price]]*Orders_C[[#This Row],[Quantity]])-Orders_C[[#This Row],[Discount]]+Orders_C[[#This Row],[Tax]]</f>
        <v>1407.5</v>
      </c>
      <c r="AD4332" t="str">
        <f>IF(COUNTIF(Orders_C[[#All],[Customer_ID]],Orders_C[[#This Row],[Customer_ID]])&gt;1,"Repeat","New")</f>
        <v>Repeat</v>
      </c>
      <c r="AE4332" t="str" cm="1">
        <f t="array" ref="AE4332">_xlfn.XLOOKUP(Orders_C[[#This Row],[Store_ID]],Stores_c[[#All],[Store_ID]],Stores_c[[#All],[City]])</f>
        <v>Reidberg</v>
      </c>
      <c r="AF4332" t="str" cm="1">
        <f t="array" ref="AF4332">_xlfn.XLOOKUP(Orders_C[[#This Row],[Store_ID]],Stores_c[[#All],[Store_ID]],Stores_c[[#All],[Manager_Name]])</f>
        <v>Jeffrey Horn</v>
      </c>
      <c r="AG4332" t="str" cm="1">
        <f t="array" ref="AG4332">_xlfn.XLOOKUP(Orders_C[[#This Row],[Store_ID]],Stores_c[[#All],[Store_ID]],Stores_c[[#All],[Store_Type]])</f>
        <v>Drive-Thru</v>
      </c>
    </row>
    <row r="4333" spans="1:33" x14ac:dyDescent="0.25">
      <c r="A4333">
        <v>7690</v>
      </c>
      <c r="B4333" s="1">
        <v>45848</v>
      </c>
      <c r="C4333" s="2">
        <v>0.87627314814814816</v>
      </c>
      <c r="D4333">
        <v>1572</v>
      </c>
      <c r="E4333">
        <v>215</v>
      </c>
      <c r="F4333">
        <v>401</v>
      </c>
      <c r="G4333">
        <v>313</v>
      </c>
      <c r="H4333">
        <v>3</v>
      </c>
      <c r="I4333">
        <v>466</v>
      </c>
      <c r="J4333">
        <v>15</v>
      </c>
      <c r="K4333">
        <v>23.3</v>
      </c>
      <c r="L4333">
        <v>1406.3</v>
      </c>
      <c r="M4333" t="s">
        <v>20</v>
      </c>
      <c r="N4333" t="s">
        <v>23</v>
      </c>
      <c r="O4333">
        <v>50</v>
      </c>
      <c r="P4333">
        <v>2</v>
      </c>
      <c r="Q4333" t="s">
        <v>1713</v>
      </c>
      <c r="R4333">
        <v>502</v>
      </c>
      <c r="S4333" s="3">
        <v>0.15</v>
      </c>
      <c r="T4333" s="6">
        <v>567.5</v>
      </c>
      <c r="U4333" t="s">
        <v>6341</v>
      </c>
      <c r="V4333">
        <v>2025</v>
      </c>
      <c r="W4333" t="s">
        <v>6331</v>
      </c>
      <c r="X4333" t="str">
        <f>_xlfn.XLOOKUP(Orders_C[[#This Row],[Product_ID]],Products_C[Product_ID],Products_C[Product_Name])</f>
        <v>Rice Bowl</v>
      </c>
      <c r="Y4333" t="str">
        <f>_xlfn.XLOOKUP(Orders_C[[#This Row],[Product_ID]],Products_C[Product_ID],Products_C[Category])</f>
        <v>Beverage</v>
      </c>
      <c r="Z4333" t="str">
        <f>_xlfn.XLOOKUP(Orders_C[[#This Row],[Store_ID]],Stores_c[Store_ID],Stores_c[City])</f>
        <v>Sallyburgh</v>
      </c>
      <c r="AA4333" t="str">
        <f>_xlfn.XLOOKUP(Orders_C[[#This Row],[Customer_ID]],Customers_c[Customer_ID],Customers_c[Customer_Name])</f>
        <v>Thomas Patel</v>
      </c>
      <c r="AB4333" s="6">
        <f>Orders_C[[#This Row],[Quantity]]*Orders_C[[#This Row],[Unit_Price]]*(1-Orders_C[[#This Row],[Discount %]])+Orders_C[[#This Row],[Tax]]</f>
        <v>1211.5999999999999</v>
      </c>
      <c r="AC4333" s="9">
        <f>(Orders_C[[#This Row],[Unit_Price]]*Orders_C[[#This Row],[Quantity]])-Orders_C[[#This Row],[Discount]]+Orders_C[[#This Row],[Tax]]</f>
        <v>1406.3</v>
      </c>
      <c r="AD4333" t="str">
        <f>IF(COUNTIF(Orders_C[[#All],[Customer_ID]],Orders_C[[#This Row],[Customer_ID]])&gt;1,"Repeat","New")</f>
        <v>Repeat</v>
      </c>
      <c r="AE4333" t="str" cm="1">
        <f t="array" ref="AE4333">_xlfn.XLOOKUP(Orders_C[[#This Row],[Store_ID]],Stores_c[[#All],[Store_ID]],Stores_c[[#All],[City]])</f>
        <v>Sallyburgh</v>
      </c>
      <c r="AF4333" t="str" cm="1">
        <f t="array" ref="AF4333">_xlfn.XLOOKUP(Orders_C[[#This Row],[Store_ID]],Stores_c[[#All],[Store_ID]],Stores_c[[#All],[Manager_Name]])</f>
        <v>Benjamin Mccoy</v>
      </c>
      <c r="AG4333" t="str" cm="1">
        <f t="array" ref="AG4333">_xlfn.XLOOKUP(Orders_C[[#This Row],[Store_ID]],Stores_c[[#All],[Store_ID]],Stores_c[[#All],[Store_Type]])</f>
        <v>Drive-Thru</v>
      </c>
    </row>
    <row r="4334" spans="1:33" x14ac:dyDescent="0.25">
      <c r="A4334">
        <v>6159</v>
      </c>
      <c r="B4334" s="1">
        <v>45959</v>
      </c>
      <c r="C4334" s="2">
        <v>0.90249999999999997</v>
      </c>
      <c r="D4334">
        <v>1118</v>
      </c>
      <c r="E4334">
        <v>206</v>
      </c>
      <c r="F4334">
        <v>435</v>
      </c>
      <c r="G4334">
        <v>317</v>
      </c>
      <c r="H4334">
        <v>3</v>
      </c>
      <c r="I4334">
        <v>458</v>
      </c>
      <c r="J4334">
        <v>5</v>
      </c>
      <c r="K4334">
        <v>22.9</v>
      </c>
      <c r="L4334">
        <v>1391.9</v>
      </c>
      <c r="M4334" t="s">
        <v>19</v>
      </c>
      <c r="N4334" t="s">
        <v>22</v>
      </c>
      <c r="O4334">
        <v>54</v>
      </c>
      <c r="P4334">
        <v>4</v>
      </c>
      <c r="Q4334" t="s">
        <v>182</v>
      </c>
      <c r="R4334">
        <v>504</v>
      </c>
      <c r="S4334" s="3">
        <v>0.05</v>
      </c>
      <c r="T4334" s="6">
        <v>567.50000000000011</v>
      </c>
      <c r="U4334" t="s">
        <v>6332</v>
      </c>
      <c r="V4334">
        <v>2025</v>
      </c>
      <c r="W4334" t="s">
        <v>6331</v>
      </c>
      <c r="X4334" t="str">
        <f>_xlfn.XLOOKUP(Orders_C[[#This Row],[Product_ID]],Products_C[Product_ID],Products_C[Product_Name])</f>
        <v>Popcorn Chicken</v>
      </c>
      <c r="Y4334" t="str">
        <f>_xlfn.XLOOKUP(Orders_C[[#This Row],[Product_ID]],Products_C[Product_ID],Products_C[Category])</f>
        <v>Dessert</v>
      </c>
      <c r="Z4334" t="str">
        <f>_xlfn.XLOOKUP(Orders_C[[#This Row],[Store_ID]],Stores_c[Store_ID],Stores_c[City])</f>
        <v>West Matthew</v>
      </c>
      <c r="AA4334" t="str">
        <f>_xlfn.XLOOKUP(Orders_C[[#This Row],[Customer_ID]],Customers_c[Customer_ID],Customers_c[Customer_Name])</f>
        <v>Sarah Shepard</v>
      </c>
      <c r="AB4334" s="6">
        <f>Orders_C[[#This Row],[Quantity]]*Orders_C[[#This Row],[Unit_Price]]*(1-Orders_C[[#This Row],[Discount %]])+Orders_C[[#This Row],[Tax]]</f>
        <v>1328.2</v>
      </c>
      <c r="AC4334" s="9">
        <f>(Orders_C[[#This Row],[Unit_Price]]*Orders_C[[#This Row],[Quantity]])-Orders_C[[#This Row],[Discount]]+Orders_C[[#This Row],[Tax]]</f>
        <v>1391.9</v>
      </c>
      <c r="AD4334" t="str">
        <f>IF(COUNTIF(Orders_C[[#All],[Customer_ID]],Orders_C[[#This Row],[Customer_ID]])&gt;1,"Repeat","New")</f>
        <v>Repeat</v>
      </c>
      <c r="AE4334" t="str" cm="1">
        <f t="array" ref="AE4334">_xlfn.XLOOKUP(Orders_C[[#This Row],[Store_ID]],Stores_c[[#All],[Store_ID]],Stores_c[[#All],[City]])</f>
        <v>West Matthew</v>
      </c>
      <c r="AF4334" t="str" cm="1">
        <f t="array" ref="AF4334">_xlfn.XLOOKUP(Orders_C[[#This Row],[Store_ID]],Stores_c[[#All],[Store_ID]],Stores_c[[#All],[Manager_Name]])</f>
        <v>Miguel Kidd</v>
      </c>
      <c r="AG4334" t="str" cm="1">
        <f t="array" ref="AG4334">_xlfn.XLOOKUP(Orders_C[[#This Row],[Store_ID]],Stores_c[[#All],[Store_ID]],Stores_c[[#All],[Store_Type]])</f>
        <v>Drive-Thru</v>
      </c>
    </row>
    <row r="4335" spans="1:33" x14ac:dyDescent="0.25">
      <c r="A4335">
        <v>10678</v>
      </c>
      <c r="B4335" s="1">
        <v>45982</v>
      </c>
      <c r="C4335" s="2">
        <v>0.38958333333333334</v>
      </c>
      <c r="D4335">
        <v>1730</v>
      </c>
      <c r="E4335">
        <v>214</v>
      </c>
      <c r="F4335">
        <v>437</v>
      </c>
      <c r="G4335">
        <v>332</v>
      </c>
      <c r="H4335">
        <v>4</v>
      </c>
      <c r="I4335">
        <v>347</v>
      </c>
      <c r="J4335">
        <v>5</v>
      </c>
      <c r="K4335">
        <v>17.350000000000001</v>
      </c>
      <c r="L4335">
        <v>1400.35</v>
      </c>
      <c r="M4335" t="s">
        <v>19</v>
      </c>
      <c r="N4335" t="s">
        <v>22</v>
      </c>
      <c r="O4335">
        <v>58</v>
      </c>
      <c r="P4335">
        <v>2</v>
      </c>
      <c r="Q4335" t="s">
        <v>4701</v>
      </c>
      <c r="R4335">
        <v>510</v>
      </c>
      <c r="S4335" s="3">
        <v>0.05</v>
      </c>
      <c r="T4335" s="6">
        <v>567.54999999999995</v>
      </c>
      <c r="U4335" t="s">
        <v>6336</v>
      </c>
      <c r="V4335">
        <v>2025</v>
      </c>
      <c r="W4335" t="s">
        <v>6331</v>
      </c>
      <c r="X4335" t="str">
        <f>_xlfn.XLOOKUP(Orders_C[[#This Row],[Product_ID]],Products_C[Product_ID],Products_C[Product_Name])</f>
        <v>Zinger Burger</v>
      </c>
      <c r="Y4335" t="str">
        <f>_xlfn.XLOOKUP(Orders_C[[#This Row],[Product_ID]],Products_C[Product_ID],Products_C[Category])</f>
        <v>Beverage</v>
      </c>
      <c r="Z4335" t="str">
        <f>_xlfn.XLOOKUP(Orders_C[[#This Row],[Store_ID]],Stores_c[Store_ID],Stores_c[City])</f>
        <v>New Robert</v>
      </c>
      <c r="AA4335" t="str">
        <f>_xlfn.XLOOKUP(Orders_C[[#This Row],[Customer_ID]],Customers_c[Customer_ID],Customers_c[Customer_Name])</f>
        <v>Carol Zuniga</v>
      </c>
      <c r="AB4335" s="6">
        <f>Orders_C[[#This Row],[Quantity]]*Orders_C[[#This Row],[Unit_Price]]*(1-Orders_C[[#This Row],[Discount %]])+Orders_C[[#This Row],[Tax]]</f>
        <v>1335.9499999999998</v>
      </c>
      <c r="AC4335" s="9">
        <f>(Orders_C[[#This Row],[Unit_Price]]*Orders_C[[#This Row],[Quantity]])-Orders_C[[#This Row],[Discount]]+Orders_C[[#This Row],[Tax]]</f>
        <v>1400.35</v>
      </c>
      <c r="AD4335" t="str">
        <f>IF(COUNTIF(Orders_C[[#All],[Customer_ID]],Orders_C[[#This Row],[Customer_ID]])&gt;1,"Repeat","New")</f>
        <v>Repeat</v>
      </c>
      <c r="AE4335" t="str" cm="1">
        <f t="array" ref="AE4335">_xlfn.XLOOKUP(Orders_C[[#This Row],[Store_ID]],Stores_c[[#All],[Store_ID]],Stores_c[[#All],[City]])</f>
        <v>New Robert</v>
      </c>
      <c r="AF4335" t="str" cm="1">
        <f t="array" ref="AF4335">_xlfn.XLOOKUP(Orders_C[[#This Row],[Store_ID]],Stores_c[[#All],[Store_ID]],Stores_c[[#All],[Manager_Name]])</f>
        <v>Krista Webb</v>
      </c>
      <c r="AG4335" t="str" cm="1">
        <f t="array" ref="AG4335">_xlfn.XLOOKUP(Orders_C[[#This Row],[Store_ID]],Stores_c[[#All],[Store_ID]],Stores_c[[#All],[Store_Type]])</f>
        <v>Drive-Thru</v>
      </c>
    </row>
    <row r="4336" spans="1:33" x14ac:dyDescent="0.25">
      <c r="A4336">
        <v>8626</v>
      </c>
      <c r="B4336" s="1">
        <v>45832</v>
      </c>
      <c r="C4336" s="2">
        <v>0.47753472222222221</v>
      </c>
      <c r="D4336">
        <v>1958</v>
      </c>
      <c r="E4336">
        <v>206</v>
      </c>
      <c r="F4336">
        <v>476</v>
      </c>
      <c r="G4336">
        <v>312</v>
      </c>
      <c r="H4336">
        <v>4</v>
      </c>
      <c r="I4336">
        <v>344</v>
      </c>
      <c r="J4336">
        <v>0</v>
      </c>
      <c r="K4336">
        <v>17.2</v>
      </c>
      <c r="L4336">
        <v>1393.2</v>
      </c>
      <c r="M4336" t="s">
        <v>18</v>
      </c>
      <c r="N4336" t="s">
        <v>21</v>
      </c>
      <c r="O4336">
        <v>23</v>
      </c>
      <c r="P4336">
        <v>5</v>
      </c>
      <c r="Q4336" t="s">
        <v>2649</v>
      </c>
      <c r="R4336">
        <v>504</v>
      </c>
      <c r="S4336" s="3">
        <v>0</v>
      </c>
      <c r="T4336" s="6">
        <v>567.6</v>
      </c>
      <c r="U4336" t="s">
        <v>6340</v>
      </c>
      <c r="V4336">
        <v>2025</v>
      </c>
      <c r="W4336" t="s">
        <v>6329</v>
      </c>
      <c r="X4336" t="str">
        <f>_xlfn.XLOOKUP(Orders_C[[#This Row],[Product_ID]],Products_C[Product_ID],Products_C[Product_Name])</f>
        <v>Veg Burger</v>
      </c>
      <c r="Y4336" t="str">
        <f>_xlfn.XLOOKUP(Orders_C[[#This Row],[Product_ID]],Products_C[Product_ID],Products_C[Category])</f>
        <v>Burger</v>
      </c>
      <c r="Z4336" t="str">
        <f>_xlfn.XLOOKUP(Orders_C[[#This Row],[Store_ID]],Stores_c[Store_ID],Stores_c[City])</f>
        <v>West Matthew</v>
      </c>
      <c r="AA4336" t="str">
        <f>_xlfn.XLOOKUP(Orders_C[[#This Row],[Customer_ID]],Customers_c[Customer_ID],Customers_c[Customer_Name])</f>
        <v>Cynthia Tucker</v>
      </c>
      <c r="AB4336" s="6">
        <f>Orders_C[[#This Row],[Quantity]]*Orders_C[[#This Row],[Unit_Price]]*(1-Orders_C[[#This Row],[Discount %]])+Orders_C[[#This Row],[Tax]]</f>
        <v>1393.2</v>
      </c>
      <c r="AC4336" s="9">
        <f>(Orders_C[[#This Row],[Unit_Price]]*Orders_C[[#This Row],[Quantity]])-Orders_C[[#This Row],[Discount]]+Orders_C[[#This Row],[Tax]]</f>
        <v>1393.2</v>
      </c>
      <c r="AD4336" t="str">
        <f>IF(COUNTIF(Orders_C[[#All],[Customer_ID]],Orders_C[[#This Row],[Customer_ID]])&gt;1,"Repeat","New")</f>
        <v>Repeat</v>
      </c>
      <c r="AE4336" t="str" cm="1">
        <f t="array" ref="AE4336">_xlfn.XLOOKUP(Orders_C[[#This Row],[Store_ID]],Stores_c[[#All],[Store_ID]],Stores_c[[#All],[City]])</f>
        <v>West Matthew</v>
      </c>
      <c r="AF4336" t="str" cm="1">
        <f t="array" ref="AF4336">_xlfn.XLOOKUP(Orders_C[[#This Row],[Store_ID]],Stores_c[[#All],[Store_ID]],Stores_c[[#All],[Manager_Name]])</f>
        <v>Miguel Kidd</v>
      </c>
      <c r="AG4336" t="str" cm="1">
        <f t="array" ref="AG4336">_xlfn.XLOOKUP(Orders_C[[#This Row],[Store_ID]],Stores_c[[#All],[Store_ID]],Stores_c[[#All],[Store_Type]])</f>
        <v>Drive-Thru</v>
      </c>
    </row>
    <row r="4337" spans="1:33" x14ac:dyDescent="0.25">
      <c r="A4337">
        <v>7874</v>
      </c>
      <c r="B4337" s="1">
        <v>45877</v>
      </c>
      <c r="C4337" s="2">
        <v>0.88674768518518521</v>
      </c>
      <c r="D4337">
        <v>1644</v>
      </c>
      <c r="E4337">
        <v>222</v>
      </c>
      <c r="F4337">
        <v>479</v>
      </c>
      <c r="G4337">
        <v>337</v>
      </c>
      <c r="H4337">
        <v>3</v>
      </c>
      <c r="I4337">
        <v>467</v>
      </c>
      <c r="J4337">
        <v>15</v>
      </c>
      <c r="K4337">
        <v>23.35</v>
      </c>
      <c r="L4337">
        <v>1409.35</v>
      </c>
      <c r="M4337" t="s">
        <v>19</v>
      </c>
      <c r="N4337" t="s">
        <v>23</v>
      </c>
      <c r="O4337">
        <v>10</v>
      </c>
      <c r="P4337">
        <v>2</v>
      </c>
      <c r="Q4337" t="s">
        <v>1897</v>
      </c>
      <c r="R4337">
        <v>504</v>
      </c>
      <c r="S4337" s="3">
        <v>0.15</v>
      </c>
      <c r="T4337" s="6">
        <v>568.74999999999989</v>
      </c>
      <c r="U4337" t="s">
        <v>6342</v>
      </c>
      <c r="V4337">
        <v>2025</v>
      </c>
      <c r="W4337" t="s">
        <v>6333</v>
      </c>
      <c r="X4337" t="str">
        <f>_xlfn.XLOOKUP(Orders_C[[#This Row],[Product_ID]],Products_C[Product_ID],Products_C[Product_Name])</f>
        <v>Chocolate Lava Cake</v>
      </c>
      <c r="Y4337" t="str">
        <f>_xlfn.XLOOKUP(Orders_C[[#This Row],[Product_ID]],Products_C[Product_ID],Products_C[Category])</f>
        <v>Chicken</v>
      </c>
      <c r="Z4337" t="str">
        <f>_xlfn.XLOOKUP(Orders_C[[#This Row],[Store_ID]],Stores_c[Store_ID],Stores_c[City])</f>
        <v>New Steven</v>
      </c>
      <c r="AA4337" t="str">
        <f>_xlfn.XLOOKUP(Orders_C[[#This Row],[Customer_ID]],Customers_c[Customer_ID],Customers_c[Customer_Name])</f>
        <v>Jennifer Lang</v>
      </c>
      <c r="AB4337" s="6">
        <f>Orders_C[[#This Row],[Quantity]]*Orders_C[[#This Row],[Unit_Price]]*(1-Orders_C[[#This Row],[Discount %]])+Orders_C[[#This Row],[Tax]]</f>
        <v>1214.1999999999998</v>
      </c>
      <c r="AC4337" s="9">
        <f>(Orders_C[[#This Row],[Unit_Price]]*Orders_C[[#This Row],[Quantity]])-Orders_C[[#This Row],[Discount]]+Orders_C[[#This Row],[Tax]]</f>
        <v>1409.35</v>
      </c>
      <c r="AD4337" t="str">
        <f>IF(COUNTIF(Orders_C[[#All],[Customer_ID]],Orders_C[[#This Row],[Customer_ID]])&gt;1,"Repeat","New")</f>
        <v>Repeat</v>
      </c>
      <c r="AE4337" t="str" cm="1">
        <f t="array" ref="AE4337">_xlfn.XLOOKUP(Orders_C[[#This Row],[Store_ID]],Stores_c[[#All],[Store_ID]],Stores_c[[#All],[City]])</f>
        <v>New Steven</v>
      </c>
      <c r="AF4337" t="str" cm="1">
        <f t="array" ref="AF4337">_xlfn.XLOOKUP(Orders_C[[#This Row],[Store_ID]],Stores_c[[#All],[Store_ID]],Stores_c[[#All],[Manager_Name]])</f>
        <v>Terri Martinez</v>
      </c>
      <c r="AG4337" t="str" cm="1">
        <f t="array" ref="AG4337">_xlfn.XLOOKUP(Orders_C[[#This Row],[Store_ID]],Stores_c[[#All],[Store_ID]],Stores_c[[#All],[Store_Type]])</f>
        <v>Drive-Thru</v>
      </c>
    </row>
    <row r="4338" spans="1:33" x14ac:dyDescent="0.25">
      <c r="A4338">
        <v>8189</v>
      </c>
      <c r="B4338" s="1">
        <v>46014</v>
      </c>
      <c r="C4338" s="2">
        <v>5.0520833333333334E-2</v>
      </c>
      <c r="D4338">
        <v>1243</v>
      </c>
      <c r="E4338">
        <v>216</v>
      </c>
      <c r="F4338">
        <v>540</v>
      </c>
      <c r="G4338">
        <v>311</v>
      </c>
      <c r="H4338">
        <v>3</v>
      </c>
      <c r="I4338">
        <v>467</v>
      </c>
      <c r="J4338">
        <v>15</v>
      </c>
      <c r="K4338">
        <v>23.35</v>
      </c>
      <c r="L4338">
        <v>1409.35</v>
      </c>
      <c r="M4338" t="s">
        <v>19</v>
      </c>
      <c r="N4338" t="s">
        <v>21</v>
      </c>
      <c r="O4338">
        <v>32</v>
      </c>
      <c r="P4338">
        <v>1</v>
      </c>
      <c r="Q4338" t="s">
        <v>2212</v>
      </c>
      <c r="R4338">
        <v>507</v>
      </c>
      <c r="S4338" s="3">
        <v>0.15</v>
      </c>
      <c r="T4338" s="6">
        <v>568.74999999999989</v>
      </c>
      <c r="U4338" t="s">
        <v>6328</v>
      </c>
      <c r="V4338">
        <v>2025</v>
      </c>
      <c r="W4338" t="s">
        <v>6329</v>
      </c>
      <c r="X4338" t="str">
        <f>_xlfn.XLOOKUP(Orders_C[[#This Row],[Product_ID]],Products_C[Product_ID],Products_C[Product_Name])</f>
        <v>Pepsi</v>
      </c>
      <c r="Y4338" t="str">
        <f>_xlfn.XLOOKUP(Orders_C[[#This Row],[Product_ID]],Products_C[Product_ID],Products_C[Category])</f>
        <v>Dessert</v>
      </c>
      <c r="Z4338" t="str">
        <f>_xlfn.XLOOKUP(Orders_C[[#This Row],[Store_ID]],Stores_c[Store_ID],Stores_c[City])</f>
        <v>Garciaview</v>
      </c>
      <c r="AA4338" t="str">
        <f>_xlfn.XLOOKUP(Orders_C[[#This Row],[Customer_ID]],Customers_c[Customer_ID],Customers_c[Customer_Name])</f>
        <v>Lori Bryant</v>
      </c>
      <c r="AB4338" s="6">
        <f>Orders_C[[#This Row],[Quantity]]*Orders_C[[#This Row],[Unit_Price]]*(1-Orders_C[[#This Row],[Discount %]])+Orders_C[[#This Row],[Tax]]</f>
        <v>1214.1999999999998</v>
      </c>
      <c r="AC4338" s="9">
        <f>(Orders_C[[#This Row],[Unit_Price]]*Orders_C[[#This Row],[Quantity]])-Orders_C[[#This Row],[Discount]]+Orders_C[[#This Row],[Tax]]</f>
        <v>1409.35</v>
      </c>
      <c r="AD4338" t="str">
        <f>IF(COUNTIF(Orders_C[[#All],[Customer_ID]],Orders_C[[#This Row],[Customer_ID]])&gt;1,"Repeat","New")</f>
        <v>Repeat</v>
      </c>
      <c r="AE4338" t="str" cm="1">
        <f t="array" ref="AE4338">_xlfn.XLOOKUP(Orders_C[[#This Row],[Store_ID]],Stores_c[[#All],[Store_ID]],Stores_c[[#All],[City]])</f>
        <v>Garciaview</v>
      </c>
      <c r="AF4338" t="str" cm="1">
        <f t="array" ref="AF4338">_xlfn.XLOOKUP(Orders_C[[#This Row],[Store_ID]],Stores_c[[#All],[Store_ID]],Stores_c[[#All],[Manager_Name]])</f>
        <v>Karina Washington</v>
      </c>
      <c r="AG4338" t="str" cm="1">
        <f t="array" ref="AG4338">_xlfn.XLOOKUP(Orders_C[[#This Row],[Store_ID]],Stores_c[[#All],[Store_ID]],Stores_c[[#All],[Store_Type]])</f>
        <v>Drive-Thru</v>
      </c>
    </row>
    <row r="4339" spans="1:33" x14ac:dyDescent="0.25">
      <c r="A4339">
        <v>10726</v>
      </c>
      <c r="B4339" s="1">
        <v>45821</v>
      </c>
      <c r="C4339" s="2">
        <v>0.51172453703703702</v>
      </c>
      <c r="D4339">
        <v>1786</v>
      </c>
      <c r="E4339">
        <v>208</v>
      </c>
      <c r="F4339">
        <v>439</v>
      </c>
      <c r="G4339">
        <v>338</v>
      </c>
      <c r="H4339">
        <v>3</v>
      </c>
      <c r="I4339">
        <v>467</v>
      </c>
      <c r="J4339">
        <v>15</v>
      </c>
      <c r="K4339">
        <v>23.35</v>
      </c>
      <c r="L4339">
        <v>1409.35</v>
      </c>
      <c r="M4339" t="s">
        <v>20</v>
      </c>
      <c r="N4339" t="s">
        <v>22</v>
      </c>
      <c r="O4339">
        <v>48</v>
      </c>
      <c r="P4339">
        <v>4</v>
      </c>
      <c r="Q4339" t="s">
        <v>4749</v>
      </c>
      <c r="R4339">
        <v>506</v>
      </c>
      <c r="S4339" s="3">
        <v>0.15</v>
      </c>
      <c r="T4339" s="6">
        <v>568.74999999999989</v>
      </c>
      <c r="U4339" t="s">
        <v>6340</v>
      </c>
      <c r="V4339">
        <v>2025</v>
      </c>
      <c r="W4339" t="s">
        <v>6331</v>
      </c>
      <c r="X4339" t="str">
        <f>_xlfn.XLOOKUP(Orders_C[[#This Row],[Product_ID]],Products_C[Product_ID],Products_C[Product_Name])</f>
        <v>Chicken Wings</v>
      </c>
      <c r="Y4339" t="str">
        <f>_xlfn.XLOOKUP(Orders_C[[#This Row],[Product_ID]],Products_C[Product_ID],Products_C[Category])</f>
        <v>Burger</v>
      </c>
      <c r="Z4339" t="str">
        <f>_xlfn.XLOOKUP(Orders_C[[#This Row],[Store_ID]],Stores_c[Store_ID],Stores_c[City])</f>
        <v>Tracyview</v>
      </c>
      <c r="AA4339" t="str">
        <f>_xlfn.XLOOKUP(Orders_C[[#This Row],[Customer_ID]],Customers_c[Customer_ID],Customers_c[Customer_Name])</f>
        <v>Jessica Good</v>
      </c>
      <c r="AB4339" s="6">
        <f>Orders_C[[#This Row],[Quantity]]*Orders_C[[#This Row],[Unit_Price]]*(1-Orders_C[[#This Row],[Discount %]])+Orders_C[[#This Row],[Tax]]</f>
        <v>1214.1999999999998</v>
      </c>
      <c r="AC4339" s="9">
        <f>(Orders_C[[#This Row],[Unit_Price]]*Orders_C[[#This Row],[Quantity]])-Orders_C[[#This Row],[Discount]]+Orders_C[[#This Row],[Tax]]</f>
        <v>1409.35</v>
      </c>
      <c r="AD4339" t="str">
        <f>IF(COUNTIF(Orders_C[[#All],[Customer_ID]],Orders_C[[#This Row],[Customer_ID]])&gt;1,"Repeat","New")</f>
        <v>Repeat</v>
      </c>
      <c r="AE4339" t="str" cm="1">
        <f t="array" ref="AE4339">_xlfn.XLOOKUP(Orders_C[[#This Row],[Store_ID]],Stores_c[[#All],[Store_ID]],Stores_c[[#All],[City]])</f>
        <v>Tracyview</v>
      </c>
      <c r="AF4339" t="str" cm="1">
        <f t="array" ref="AF4339">_xlfn.XLOOKUP(Orders_C[[#This Row],[Store_ID]],Stores_c[[#All],[Store_ID]],Stores_c[[#All],[Manager_Name]])</f>
        <v>Jeremiah Lee</v>
      </c>
      <c r="AG4339" t="str" cm="1">
        <f t="array" ref="AG4339">_xlfn.XLOOKUP(Orders_C[[#This Row],[Store_ID]],Stores_c[[#All],[Store_ID]],Stores_c[[#All],[Store_Type]])</f>
        <v>Mall</v>
      </c>
    </row>
    <row r="4340" spans="1:33" x14ac:dyDescent="0.25">
      <c r="A4340">
        <v>9118</v>
      </c>
      <c r="B4340" s="1">
        <v>45950</v>
      </c>
      <c r="C4340" s="2">
        <v>0.89828703703703705</v>
      </c>
      <c r="D4340">
        <v>1201</v>
      </c>
      <c r="E4340">
        <v>207</v>
      </c>
      <c r="F4340">
        <v>528</v>
      </c>
      <c r="G4340">
        <v>318</v>
      </c>
      <c r="H4340">
        <v>3</v>
      </c>
      <c r="I4340">
        <v>455</v>
      </c>
      <c r="J4340">
        <v>0</v>
      </c>
      <c r="K4340">
        <v>22.75</v>
      </c>
      <c r="L4340">
        <v>1387.75</v>
      </c>
      <c r="M4340" t="s">
        <v>20</v>
      </c>
      <c r="N4340" t="s">
        <v>23</v>
      </c>
      <c r="O4340">
        <v>41</v>
      </c>
      <c r="P4340">
        <v>3</v>
      </c>
      <c r="Q4340" t="s">
        <v>3141</v>
      </c>
      <c r="R4340">
        <v>502</v>
      </c>
      <c r="S4340" s="3">
        <v>0</v>
      </c>
      <c r="T4340" s="6">
        <v>568.75</v>
      </c>
      <c r="U4340" t="s">
        <v>6332</v>
      </c>
      <c r="V4340">
        <v>2025</v>
      </c>
      <c r="W4340" t="s">
        <v>6331</v>
      </c>
      <c r="X4340" t="str">
        <f>_xlfn.XLOOKUP(Orders_C[[#This Row],[Product_ID]],Products_C[Product_ID],Products_C[Product_Name])</f>
        <v>Pepsi</v>
      </c>
      <c r="Y4340" t="str">
        <f>_xlfn.XLOOKUP(Orders_C[[#This Row],[Product_ID]],Products_C[Product_ID],Products_C[Category])</f>
        <v>Burger</v>
      </c>
      <c r="Z4340" t="str">
        <f>_xlfn.XLOOKUP(Orders_C[[#This Row],[Store_ID]],Stores_c[Store_ID],Stores_c[City])</f>
        <v>Christineton</v>
      </c>
      <c r="AA4340" t="str">
        <f>_xlfn.XLOOKUP(Orders_C[[#This Row],[Customer_ID]],Customers_c[Customer_ID],Customers_c[Customer_Name])</f>
        <v>Howard Williams</v>
      </c>
      <c r="AB4340" s="6">
        <f>Orders_C[[#This Row],[Quantity]]*Orders_C[[#This Row],[Unit_Price]]*(1-Orders_C[[#This Row],[Discount %]])+Orders_C[[#This Row],[Tax]]</f>
        <v>1387.75</v>
      </c>
      <c r="AC4340" s="9">
        <f>(Orders_C[[#This Row],[Unit_Price]]*Orders_C[[#This Row],[Quantity]])-Orders_C[[#This Row],[Discount]]+Orders_C[[#This Row],[Tax]]</f>
        <v>1387.75</v>
      </c>
      <c r="AD4340" t="str">
        <f>IF(COUNTIF(Orders_C[[#All],[Customer_ID]],Orders_C[[#This Row],[Customer_ID]])&gt;1,"Repeat","New")</f>
        <v>Repeat</v>
      </c>
      <c r="AE4340" t="str" cm="1">
        <f t="array" ref="AE4340">_xlfn.XLOOKUP(Orders_C[[#This Row],[Store_ID]],Stores_c[[#All],[Store_ID]],Stores_c[[#All],[City]])</f>
        <v>Christineton</v>
      </c>
      <c r="AF4340" t="str" cm="1">
        <f t="array" ref="AF4340">_xlfn.XLOOKUP(Orders_C[[#This Row],[Store_ID]],Stores_c[[#All],[Store_ID]],Stores_c[[#All],[Manager_Name]])</f>
        <v>Dr. William Hubbard MD</v>
      </c>
      <c r="AG4340" t="str" cm="1">
        <f t="array" ref="AG4340">_xlfn.XLOOKUP(Orders_C[[#This Row],[Store_ID]],Stores_c[[#All],[Store_ID]],Stores_c[[#All],[Store_Type]])</f>
        <v>Street</v>
      </c>
    </row>
    <row r="4341" spans="1:33" x14ac:dyDescent="0.25">
      <c r="A4341">
        <v>9620</v>
      </c>
      <c r="B4341" s="1">
        <v>45868</v>
      </c>
      <c r="C4341" s="2">
        <v>0.22520833333333334</v>
      </c>
      <c r="D4341">
        <v>1061</v>
      </c>
      <c r="E4341">
        <v>225</v>
      </c>
      <c r="F4341">
        <v>506</v>
      </c>
      <c r="G4341">
        <v>305</v>
      </c>
      <c r="H4341">
        <v>3</v>
      </c>
      <c r="I4341">
        <v>455</v>
      </c>
      <c r="J4341">
        <v>0</v>
      </c>
      <c r="K4341">
        <v>22.75</v>
      </c>
      <c r="L4341">
        <v>1387.75</v>
      </c>
      <c r="M4341" t="s">
        <v>19</v>
      </c>
      <c r="N4341" t="s">
        <v>21</v>
      </c>
      <c r="O4341">
        <v>50</v>
      </c>
      <c r="P4341">
        <v>1</v>
      </c>
      <c r="Q4341" t="s">
        <v>3643</v>
      </c>
      <c r="R4341">
        <v>502</v>
      </c>
      <c r="S4341" s="3">
        <v>0</v>
      </c>
      <c r="T4341" s="6">
        <v>568.75</v>
      </c>
      <c r="U4341" t="s">
        <v>6341</v>
      </c>
      <c r="V4341">
        <v>2025</v>
      </c>
      <c r="W4341" t="s">
        <v>6331</v>
      </c>
      <c r="X4341" t="str">
        <f>_xlfn.XLOOKUP(Orders_C[[#This Row],[Product_ID]],Products_C[Product_ID],Products_C[Product_Name])</f>
        <v>Krushers</v>
      </c>
      <c r="Y4341" t="str">
        <f>_xlfn.XLOOKUP(Orders_C[[#This Row],[Product_ID]],Products_C[Product_ID],Products_C[Category])</f>
        <v>Dessert</v>
      </c>
      <c r="Z4341" t="str">
        <f>_xlfn.XLOOKUP(Orders_C[[#This Row],[Store_ID]],Stores_c[Store_ID],Stores_c[City])</f>
        <v>South Peter</v>
      </c>
      <c r="AA4341" t="str">
        <f>_xlfn.XLOOKUP(Orders_C[[#This Row],[Customer_ID]],Customers_c[Customer_ID],Customers_c[Customer_Name])</f>
        <v>Tony Simpson</v>
      </c>
      <c r="AB4341" s="6">
        <f>Orders_C[[#This Row],[Quantity]]*Orders_C[[#This Row],[Unit_Price]]*(1-Orders_C[[#This Row],[Discount %]])+Orders_C[[#This Row],[Tax]]</f>
        <v>1387.75</v>
      </c>
      <c r="AC4341" s="9">
        <f>(Orders_C[[#This Row],[Unit_Price]]*Orders_C[[#This Row],[Quantity]])-Orders_C[[#This Row],[Discount]]+Orders_C[[#This Row],[Tax]]</f>
        <v>1387.75</v>
      </c>
      <c r="AD4341" t="str">
        <f>IF(COUNTIF(Orders_C[[#All],[Customer_ID]],Orders_C[[#This Row],[Customer_ID]])&gt;1,"Repeat","New")</f>
        <v>Repeat</v>
      </c>
      <c r="AE4341" t="str" cm="1">
        <f t="array" ref="AE4341">_xlfn.XLOOKUP(Orders_C[[#This Row],[Store_ID]],Stores_c[[#All],[Store_ID]],Stores_c[[#All],[City]])</f>
        <v>South Peter</v>
      </c>
      <c r="AF4341" t="str" cm="1">
        <f t="array" ref="AF4341">_xlfn.XLOOKUP(Orders_C[[#This Row],[Store_ID]],Stores_c[[#All],[Store_ID]],Stores_c[[#All],[Manager_Name]])</f>
        <v>Gregory Lambert</v>
      </c>
      <c r="AG4341" t="str" cm="1">
        <f t="array" ref="AG4341">_xlfn.XLOOKUP(Orders_C[[#This Row],[Store_ID]],Stores_c[[#All],[Store_ID]],Stores_c[[#All],[Store_Type]])</f>
        <v>Street</v>
      </c>
    </row>
    <row r="4342" spans="1:33" x14ac:dyDescent="0.25">
      <c r="A4342">
        <v>10577</v>
      </c>
      <c r="B4342" s="1">
        <v>45965</v>
      </c>
      <c r="C4342" s="2">
        <v>0.15480324074074073</v>
      </c>
      <c r="D4342">
        <v>1635</v>
      </c>
      <c r="E4342">
        <v>204</v>
      </c>
      <c r="F4342">
        <v>448</v>
      </c>
      <c r="G4342">
        <v>302</v>
      </c>
      <c r="H4342">
        <v>3</v>
      </c>
      <c r="I4342">
        <v>463</v>
      </c>
      <c r="J4342">
        <v>10</v>
      </c>
      <c r="K4342">
        <v>23.15</v>
      </c>
      <c r="L4342">
        <v>1402.15</v>
      </c>
      <c r="M4342" t="s">
        <v>19</v>
      </c>
      <c r="N4342" t="s">
        <v>23</v>
      </c>
      <c r="O4342">
        <v>50</v>
      </c>
      <c r="P4342">
        <v>3</v>
      </c>
      <c r="Q4342" t="s">
        <v>4600</v>
      </c>
      <c r="R4342">
        <v>507</v>
      </c>
      <c r="S4342" s="3">
        <v>0.1</v>
      </c>
      <c r="T4342" s="6">
        <v>568.75000000000011</v>
      </c>
      <c r="U4342" t="s">
        <v>6336</v>
      </c>
      <c r="V4342">
        <v>2025</v>
      </c>
      <c r="W4342" t="s">
        <v>6331</v>
      </c>
      <c r="X4342" t="str">
        <f>_xlfn.XLOOKUP(Orders_C[[#This Row],[Product_ID]],Products_C[Product_ID],Products_C[Product_Name])</f>
        <v>Chicken Wings</v>
      </c>
      <c r="Y4342" t="str">
        <f>_xlfn.XLOOKUP(Orders_C[[#This Row],[Product_ID]],Products_C[Product_ID],Products_C[Category])</f>
        <v>Chicken</v>
      </c>
      <c r="Z4342" t="str">
        <f>_xlfn.XLOOKUP(Orders_C[[#This Row],[Store_ID]],Stores_c[Store_ID],Stores_c[City])</f>
        <v>New Robertfurt</v>
      </c>
      <c r="AA4342" t="str">
        <f>_xlfn.XLOOKUP(Orders_C[[#This Row],[Customer_ID]],Customers_c[Customer_ID],Customers_c[Customer_Name])</f>
        <v>Michael Oliver</v>
      </c>
      <c r="AB4342" s="6">
        <f>Orders_C[[#This Row],[Quantity]]*Orders_C[[#This Row],[Unit_Price]]*(1-Orders_C[[#This Row],[Discount %]])+Orders_C[[#This Row],[Tax]]</f>
        <v>1273.2500000000002</v>
      </c>
      <c r="AC4342" s="9">
        <f>(Orders_C[[#This Row],[Unit_Price]]*Orders_C[[#This Row],[Quantity]])-Orders_C[[#This Row],[Discount]]+Orders_C[[#This Row],[Tax]]</f>
        <v>1402.15</v>
      </c>
      <c r="AD4342" t="str">
        <f>IF(COUNTIF(Orders_C[[#All],[Customer_ID]],Orders_C[[#This Row],[Customer_ID]])&gt;1,"Repeat","New")</f>
        <v>Repeat</v>
      </c>
      <c r="AE4342" t="str" cm="1">
        <f t="array" ref="AE4342">_xlfn.XLOOKUP(Orders_C[[#This Row],[Store_ID]],Stores_c[[#All],[Store_ID]],Stores_c[[#All],[City]])</f>
        <v>New Robertfurt</v>
      </c>
      <c r="AF4342" t="str" cm="1">
        <f t="array" ref="AF4342">_xlfn.XLOOKUP(Orders_C[[#This Row],[Store_ID]],Stores_c[[#All],[Store_ID]],Stores_c[[#All],[Manager_Name]])</f>
        <v>Tiffany Gomez</v>
      </c>
      <c r="AG4342" t="str" cm="1">
        <f t="array" ref="AG4342">_xlfn.XLOOKUP(Orders_C[[#This Row],[Store_ID]],Stores_c[[#All],[Store_ID]],Stores_c[[#All],[Store_Type]])</f>
        <v>Street</v>
      </c>
    </row>
    <row r="4343" spans="1:33" x14ac:dyDescent="0.25">
      <c r="A4343">
        <v>8857</v>
      </c>
      <c r="B4343" s="1">
        <v>45924</v>
      </c>
      <c r="C4343" s="2">
        <v>0.44149305555555557</v>
      </c>
      <c r="D4343">
        <v>1078</v>
      </c>
      <c r="E4343">
        <v>214</v>
      </c>
      <c r="F4343">
        <v>423</v>
      </c>
      <c r="G4343">
        <v>334</v>
      </c>
      <c r="H4343">
        <v>4</v>
      </c>
      <c r="I4343">
        <v>351</v>
      </c>
      <c r="J4343">
        <v>10</v>
      </c>
      <c r="K4343">
        <v>17.55</v>
      </c>
      <c r="L4343">
        <v>1411.55</v>
      </c>
      <c r="M4343" t="s">
        <v>19</v>
      </c>
      <c r="N4343" t="s">
        <v>23</v>
      </c>
      <c r="O4343">
        <v>26</v>
      </c>
      <c r="P4343">
        <v>1</v>
      </c>
      <c r="Q4343" t="s">
        <v>2880</v>
      </c>
      <c r="R4343">
        <v>509</v>
      </c>
      <c r="S4343" s="3">
        <v>0.1</v>
      </c>
      <c r="T4343" s="6">
        <v>569.15</v>
      </c>
      <c r="U4343" t="s">
        <v>6335</v>
      </c>
      <c r="V4343">
        <v>2025</v>
      </c>
      <c r="W4343" t="s">
        <v>6329</v>
      </c>
      <c r="X4343" t="str">
        <f>_xlfn.XLOOKUP(Orders_C[[#This Row],[Product_ID]],Products_C[Product_ID],Products_C[Product_Name])</f>
        <v>Krushers</v>
      </c>
      <c r="Y4343" t="str">
        <f>_xlfn.XLOOKUP(Orders_C[[#This Row],[Product_ID]],Products_C[Product_ID],Products_C[Category])</f>
        <v>Dessert</v>
      </c>
      <c r="Z4343" t="str">
        <f>_xlfn.XLOOKUP(Orders_C[[#This Row],[Store_ID]],Stores_c[Store_ID],Stores_c[City])</f>
        <v>New Robert</v>
      </c>
      <c r="AA4343" t="str">
        <f>_xlfn.XLOOKUP(Orders_C[[#This Row],[Customer_ID]],Customers_c[Customer_ID],Customers_c[Customer_Name])</f>
        <v>Carlos Sullivan</v>
      </c>
      <c r="AB4343" s="6">
        <f>Orders_C[[#This Row],[Quantity]]*Orders_C[[#This Row],[Unit_Price]]*(1-Orders_C[[#This Row],[Discount %]])+Orders_C[[#This Row],[Tax]]</f>
        <v>1281.1500000000001</v>
      </c>
      <c r="AC4343" s="9">
        <f>(Orders_C[[#This Row],[Unit_Price]]*Orders_C[[#This Row],[Quantity]])-Orders_C[[#This Row],[Discount]]+Orders_C[[#This Row],[Tax]]</f>
        <v>1411.55</v>
      </c>
      <c r="AD4343" t="str">
        <f>IF(COUNTIF(Orders_C[[#All],[Customer_ID]],Orders_C[[#This Row],[Customer_ID]])&gt;1,"Repeat","New")</f>
        <v>Repeat</v>
      </c>
      <c r="AE4343" t="str" cm="1">
        <f t="array" ref="AE4343">_xlfn.XLOOKUP(Orders_C[[#This Row],[Store_ID]],Stores_c[[#All],[Store_ID]],Stores_c[[#All],[City]])</f>
        <v>New Robert</v>
      </c>
      <c r="AF4343" t="str" cm="1">
        <f t="array" ref="AF4343">_xlfn.XLOOKUP(Orders_C[[#This Row],[Store_ID]],Stores_c[[#All],[Store_ID]],Stores_c[[#All],[Manager_Name]])</f>
        <v>Krista Webb</v>
      </c>
      <c r="AG4343" t="str" cm="1">
        <f t="array" ref="AG4343">_xlfn.XLOOKUP(Orders_C[[#This Row],[Store_ID]],Stores_c[[#All],[Store_ID]],Stores_c[[#All],[Store_Type]])</f>
        <v>Drive-Thru</v>
      </c>
    </row>
    <row r="4344" spans="1:33" x14ac:dyDescent="0.25">
      <c r="A4344">
        <v>9393</v>
      </c>
      <c r="B4344" s="1">
        <v>45793</v>
      </c>
      <c r="C4344" s="2">
        <v>0.74428240740740736</v>
      </c>
      <c r="D4344">
        <v>1435</v>
      </c>
      <c r="E4344">
        <v>217</v>
      </c>
      <c r="F4344">
        <v>459</v>
      </c>
      <c r="G4344">
        <v>332</v>
      </c>
      <c r="H4344">
        <v>4</v>
      </c>
      <c r="I4344">
        <v>345</v>
      </c>
      <c r="J4344">
        <v>0</v>
      </c>
      <c r="K4344">
        <v>17.25</v>
      </c>
      <c r="L4344">
        <v>1397.25</v>
      </c>
      <c r="M4344" t="s">
        <v>20</v>
      </c>
      <c r="N4344" t="s">
        <v>21</v>
      </c>
      <c r="O4344">
        <v>48</v>
      </c>
      <c r="P4344">
        <v>3</v>
      </c>
      <c r="Q4344" t="s">
        <v>3416</v>
      </c>
      <c r="R4344">
        <v>507</v>
      </c>
      <c r="S4344" s="3">
        <v>0</v>
      </c>
      <c r="T4344" s="6">
        <v>569.25</v>
      </c>
      <c r="U4344" t="s">
        <v>6339</v>
      </c>
      <c r="V4344">
        <v>2025</v>
      </c>
      <c r="W4344" t="s">
        <v>6331</v>
      </c>
      <c r="X4344" t="str">
        <f>_xlfn.XLOOKUP(Orders_C[[#This Row],[Product_ID]],Products_C[Product_ID],Products_C[Product_Name])</f>
        <v>Zinger Burger</v>
      </c>
      <c r="Y4344" t="str">
        <f>_xlfn.XLOOKUP(Orders_C[[#This Row],[Product_ID]],Products_C[Product_ID],Products_C[Category])</f>
        <v>Beverage</v>
      </c>
      <c r="Z4344" t="str">
        <f>_xlfn.XLOOKUP(Orders_C[[#This Row],[Store_ID]],Stores_c[Store_ID],Stores_c[City])</f>
        <v>West Rebecca</v>
      </c>
      <c r="AA4344" t="str">
        <f>_xlfn.XLOOKUP(Orders_C[[#This Row],[Customer_ID]],Customers_c[Customer_ID],Customers_c[Customer_Name])</f>
        <v>Sarah Mcguire</v>
      </c>
      <c r="AB4344" s="6">
        <f>Orders_C[[#This Row],[Quantity]]*Orders_C[[#This Row],[Unit_Price]]*(1-Orders_C[[#This Row],[Discount %]])+Orders_C[[#This Row],[Tax]]</f>
        <v>1397.25</v>
      </c>
      <c r="AC4344" s="9">
        <f>(Orders_C[[#This Row],[Unit_Price]]*Orders_C[[#This Row],[Quantity]])-Orders_C[[#This Row],[Discount]]+Orders_C[[#This Row],[Tax]]</f>
        <v>1397.25</v>
      </c>
      <c r="AD4344" t="str">
        <f>IF(COUNTIF(Orders_C[[#All],[Customer_ID]],Orders_C[[#This Row],[Customer_ID]])&gt;1,"Repeat","New")</f>
        <v>Repeat</v>
      </c>
      <c r="AE4344" t="str" cm="1">
        <f t="array" ref="AE4344">_xlfn.XLOOKUP(Orders_C[[#This Row],[Store_ID]],Stores_c[[#All],[Store_ID]],Stores_c[[#All],[City]])</f>
        <v>West Rebecca</v>
      </c>
      <c r="AF4344" t="str" cm="1">
        <f t="array" ref="AF4344">_xlfn.XLOOKUP(Orders_C[[#This Row],[Store_ID]],Stores_c[[#All],[Store_ID]],Stores_c[[#All],[Manager_Name]])</f>
        <v>Albert Smith</v>
      </c>
      <c r="AG4344" t="str" cm="1">
        <f t="array" ref="AG4344">_xlfn.XLOOKUP(Orders_C[[#This Row],[Store_ID]],Stores_c[[#All],[Store_ID]],Stores_c[[#All],[Store_Type]])</f>
        <v>Mall</v>
      </c>
    </row>
    <row r="4345" spans="1:33" x14ac:dyDescent="0.25">
      <c r="A4345">
        <v>9598</v>
      </c>
      <c r="B4345" s="1">
        <v>45705</v>
      </c>
      <c r="C4345" s="2">
        <v>0.40781250000000002</v>
      </c>
      <c r="D4345">
        <v>1500</v>
      </c>
      <c r="E4345">
        <v>224</v>
      </c>
      <c r="F4345">
        <v>490</v>
      </c>
      <c r="G4345">
        <v>318</v>
      </c>
      <c r="H4345">
        <v>4</v>
      </c>
      <c r="I4345">
        <v>345</v>
      </c>
      <c r="J4345">
        <v>0</v>
      </c>
      <c r="K4345">
        <v>17.25</v>
      </c>
      <c r="L4345">
        <v>1397.25</v>
      </c>
      <c r="M4345" t="s">
        <v>20</v>
      </c>
      <c r="N4345" t="s">
        <v>21</v>
      </c>
      <c r="O4345">
        <v>30</v>
      </c>
      <c r="P4345">
        <v>4</v>
      </c>
      <c r="Q4345" t="s">
        <v>3621</v>
      </c>
      <c r="R4345">
        <v>509</v>
      </c>
      <c r="S4345" s="3">
        <v>0</v>
      </c>
      <c r="T4345" s="6">
        <v>569.25</v>
      </c>
      <c r="U4345" t="s">
        <v>6338</v>
      </c>
      <c r="V4345">
        <v>2025</v>
      </c>
      <c r="W4345" t="s">
        <v>6329</v>
      </c>
      <c r="X4345" t="str">
        <f>_xlfn.XLOOKUP(Orders_C[[#This Row],[Product_ID]],Products_C[Product_ID],Products_C[Product_Name])</f>
        <v>Pepsi</v>
      </c>
      <c r="Y4345" t="str">
        <f>_xlfn.XLOOKUP(Orders_C[[#This Row],[Product_ID]],Products_C[Product_ID],Products_C[Category])</f>
        <v>Burger</v>
      </c>
      <c r="Z4345" t="str">
        <f>_xlfn.XLOOKUP(Orders_C[[#This Row],[Store_ID]],Stores_c[Store_ID],Stores_c[City])</f>
        <v>Valdezton</v>
      </c>
      <c r="AA4345" t="str">
        <f>_xlfn.XLOOKUP(Orders_C[[#This Row],[Customer_ID]],Customers_c[Customer_ID],Customers_c[Customer_Name])</f>
        <v>Denise Suarez</v>
      </c>
      <c r="AB4345" s="6">
        <f>Orders_C[[#This Row],[Quantity]]*Orders_C[[#This Row],[Unit_Price]]*(1-Orders_C[[#This Row],[Discount %]])+Orders_C[[#This Row],[Tax]]</f>
        <v>1397.25</v>
      </c>
      <c r="AC4345" s="9">
        <f>(Orders_C[[#This Row],[Unit_Price]]*Orders_C[[#This Row],[Quantity]])-Orders_C[[#This Row],[Discount]]+Orders_C[[#This Row],[Tax]]</f>
        <v>1397.25</v>
      </c>
      <c r="AD4345" t="str">
        <f>IF(COUNTIF(Orders_C[[#All],[Customer_ID]],Orders_C[[#This Row],[Customer_ID]])&gt;1,"Repeat","New")</f>
        <v>Repeat</v>
      </c>
      <c r="AE4345" t="str" cm="1">
        <f t="array" ref="AE4345">_xlfn.XLOOKUP(Orders_C[[#This Row],[Store_ID]],Stores_c[[#All],[Store_ID]],Stores_c[[#All],[City]])</f>
        <v>Valdezton</v>
      </c>
      <c r="AF4345" t="str" cm="1">
        <f t="array" ref="AF4345">_xlfn.XLOOKUP(Orders_C[[#This Row],[Store_ID]],Stores_c[[#All],[Store_ID]],Stores_c[[#All],[Manager_Name]])</f>
        <v>John Rodriguez</v>
      </c>
      <c r="AG4345" t="str" cm="1">
        <f t="array" ref="AG4345">_xlfn.XLOOKUP(Orders_C[[#This Row],[Store_ID]],Stores_c[[#All],[Store_ID]],Stores_c[[#All],[Store_Type]])</f>
        <v>Street</v>
      </c>
    </row>
    <row r="4346" spans="1:33" x14ac:dyDescent="0.25">
      <c r="A4346">
        <v>10759</v>
      </c>
      <c r="B4346" s="1">
        <v>45999</v>
      </c>
      <c r="C4346" s="2">
        <v>0.90997685185185184</v>
      </c>
      <c r="D4346">
        <v>1973</v>
      </c>
      <c r="E4346">
        <v>201</v>
      </c>
      <c r="F4346">
        <v>500</v>
      </c>
      <c r="G4346">
        <v>331</v>
      </c>
      <c r="H4346">
        <v>3</v>
      </c>
      <c r="I4346">
        <v>460</v>
      </c>
      <c r="J4346">
        <v>5</v>
      </c>
      <c r="K4346">
        <v>23</v>
      </c>
      <c r="L4346">
        <v>1398</v>
      </c>
      <c r="M4346" t="s">
        <v>18</v>
      </c>
      <c r="N4346" t="s">
        <v>23</v>
      </c>
      <c r="O4346">
        <v>51</v>
      </c>
      <c r="P4346">
        <v>4</v>
      </c>
      <c r="Q4346" t="s">
        <v>4782</v>
      </c>
      <c r="R4346">
        <v>504</v>
      </c>
      <c r="S4346" s="3">
        <v>0.05</v>
      </c>
      <c r="T4346" s="6">
        <v>570</v>
      </c>
      <c r="U4346" t="s">
        <v>6328</v>
      </c>
      <c r="V4346">
        <v>2025</v>
      </c>
      <c r="W4346" t="s">
        <v>6331</v>
      </c>
      <c r="X4346" t="str">
        <f>_xlfn.XLOOKUP(Orders_C[[#This Row],[Product_ID]],Products_C[Product_ID],Products_C[Product_Name])</f>
        <v>Chicken Bucket</v>
      </c>
      <c r="Y4346" t="str">
        <f>_xlfn.XLOOKUP(Orders_C[[#This Row],[Product_ID]],Products_C[Product_ID],Products_C[Category])</f>
        <v>Beverage</v>
      </c>
      <c r="Z4346" t="str">
        <f>_xlfn.XLOOKUP(Orders_C[[#This Row],[Store_ID]],Stores_c[Store_ID],Stores_c[City])</f>
        <v>Lake Nicholasburgh</v>
      </c>
      <c r="AA4346" t="str">
        <f>_xlfn.XLOOKUP(Orders_C[[#This Row],[Customer_ID]],Customers_c[Customer_ID],Customers_c[Customer_Name])</f>
        <v>David Scott</v>
      </c>
      <c r="AB4346" s="6">
        <f>Orders_C[[#This Row],[Quantity]]*Orders_C[[#This Row],[Unit_Price]]*(1-Orders_C[[#This Row],[Discount %]])+Orders_C[[#This Row],[Tax]]</f>
        <v>1334</v>
      </c>
      <c r="AC4346" s="9">
        <f>(Orders_C[[#This Row],[Unit_Price]]*Orders_C[[#This Row],[Quantity]])-Orders_C[[#This Row],[Discount]]+Orders_C[[#This Row],[Tax]]</f>
        <v>1398</v>
      </c>
      <c r="AD4346" t="str">
        <f>IF(COUNTIF(Orders_C[[#All],[Customer_ID]],Orders_C[[#This Row],[Customer_ID]])&gt;1,"Repeat","New")</f>
        <v>Repeat</v>
      </c>
      <c r="AE4346" t="str" cm="1">
        <f t="array" ref="AE4346">_xlfn.XLOOKUP(Orders_C[[#This Row],[Store_ID]],Stores_c[[#All],[Store_ID]],Stores_c[[#All],[City]])</f>
        <v>Lake Nicholasburgh</v>
      </c>
      <c r="AF4346" t="str" cm="1">
        <f t="array" ref="AF4346">_xlfn.XLOOKUP(Orders_C[[#This Row],[Store_ID]],Stores_c[[#All],[Store_ID]],Stores_c[[#All],[Manager_Name]])</f>
        <v>Maurice Garcia</v>
      </c>
      <c r="AG4346" t="str" cm="1">
        <f t="array" ref="AG4346">_xlfn.XLOOKUP(Orders_C[[#This Row],[Store_ID]],Stores_c[[#All],[Store_ID]],Stores_c[[#All],[Store_Type]])</f>
        <v>Mall</v>
      </c>
    </row>
    <row r="4347" spans="1:33" x14ac:dyDescent="0.25">
      <c r="A4347">
        <v>6530</v>
      </c>
      <c r="B4347" s="1">
        <v>45974</v>
      </c>
      <c r="C4347" s="2">
        <v>0.87858796296296293</v>
      </c>
      <c r="D4347">
        <v>1783</v>
      </c>
      <c r="E4347">
        <v>225</v>
      </c>
      <c r="F4347">
        <v>526</v>
      </c>
      <c r="G4347">
        <v>332</v>
      </c>
      <c r="H4347">
        <v>3</v>
      </c>
      <c r="I4347">
        <v>464</v>
      </c>
      <c r="J4347">
        <v>10</v>
      </c>
      <c r="K4347">
        <v>23.2</v>
      </c>
      <c r="L4347">
        <v>1405.2</v>
      </c>
      <c r="M4347" t="s">
        <v>20</v>
      </c>
      <c r="N4347" t="s">
        <v>22</v>
      </c>
      <c r="O4347">
        <v>41</v>
      </c>
      <c r="P4347">
        <v>1</v>
      </c>
      <c r="Q4347" t="s">
        <v>553</v>
      </c>
      <c r="R4347">
        <v>504</v>
      </c>
      <c r="S4347" s="3">
        <v>0.1</v>
      </c>
      <c r="T4347" s="6">
        <v>570.00000000000011</v>
      </c>
      <c r="U4347" t="s">
        <v>6336</v>
      </c>
      <c r="V4347">
        <v>2025</v>
      </c>
      <c r="W4347" t="s">
        <v>6331</v>
      </c>
      <c r="X4347" t="str">
        <f>_xlfn.XLOOKUP(Orders_C[[#This Row],[Product_ID]],Products_C[Product_ID],Products_C[Product_Name])</f>
        <v>Zinger Burger</v>
      </c>
      <c r="Y4347" t="str">
        <f>_xlfn.XLOOKUP(Orders_C[[#This Row],[Product_ID]],Products_C[Product_ID],Products_C[Category])</f>
        <v>Beverage</v>
      </c>
      <c r="Z4347" t="str">
        <f>_xlfn.XLOOKUP(Orders_C[[#This Row],[Store_ID]],Stores_c[Store_ID],Stores_c[City])</f>
        <v>South Peter</v>
      </c>
      <c r="AA4347" t="str">
        <f>_xlfn.XLOOKUP(Orders_C[[#This Row],[Customer_ID]],Customers_c[Customer_ID],Customers_c[Customer_Name])</f>
        <v>Amanda Marquez</v>
      </c>
      <c r="AB4347" s="6">
        <f>Orders_C[[#This Row],[Quantity]]*Orders_C[[#This Row],[Unit_Price]]*(1-Orders_C[[#This Row],[Discount %]])+Orders_C[[#This Row],[Tax]]</f>
        <v>1276</v>
      </c>
      <c r="AC4347" s="9">
        <f>(Orders_C[[#This Row],[Unit_Price]]*Orders_C[[#This Row],[Quantity]])-Orders_C[[#This Row],[Discount]]+Orders_C[[#This Row],[Tax]]</f>
        <v>1405.2</v>
      </c>
      <c r="AD4347" t="str">
        <f>IF(COUNTIF(Orders_C[[#All],[Customer_ID]],Orders_C[[#This Row],[Customer_ID]])&gt;1,"Repeat","New")</f>
        <v>Repeat</v>
      </c>
      <c r="AE4347" t="str" cm="1">
        <f t="array" ref="AE4347">_xlfn.XLOOKUP(Orders_C[[#This Row],[Store_ID]],Stores_c[[#All],[Store_ID]],Stores_c[[#All],[City]])</f>
        <v>South Peter</v>
      </c>
      <c r="AF4347" t="str" cm="1">
        <f t="array" ref="AF4347">_xlfn.XLOOKUP(Orders_C[[#This Row],[Store_ID]],Stores_c[[#All],[Store_ID]],Stores_c[[#All],[Manager_Name]])</f>
        <v>Gregory Lambert</v>
      </c>
      <c r="AG4347" t="str" cm="1">
        <f t="array" ref="AG4347">_xlfn.XLOOKUP(Orders_C[[#This Row],[Store_ID]],Stores_c[[#All],[Store_ID]],Stores_c[[#All],[Store_Type]])</f>
        <v>Street</v>
      </c>
    </row>
    <row r="4348" spans="1:33" x14ac:dyDescent="0.25">
      <c r="A4348">
        <v>9884</v>
      </c>
      <c r="B4348" s="1">
        <v>46032</v>
      </c>
      <c r="C4348" s="2">
        <v>0.4385648148148148</v>
      </c>
      <c r="D4348">
        <v>1318</v>
      </c>
      <c r="E4348">
        <v>224</v>
      </c>
      <c r="F4348">
        <v>437</v>
      </c>
      <c r="G4348">
        <v>320</v>
      </c>
      <c r="H4348">
        <v>4</v>
      </c>
      <c r="I4348">
        <v>355</v>
      </c>
      <c r="J4348">
        <v>15</v>
      </c>
      <c r="K4348">
        <v>17.75</v>
      </c>
      <c r="L4348">
        <v>1422.75</v>
      </c>
      <c r="M4348" t="s">
        <v>18</v>
      </c>
      <c r="N4348" t="s">
        <v>22</v>
      </c>
      <c r="O4348">
        <v>17</v>
      </c>
      <c r="P4348">
        <v>3</v>
      </c>
      <c r="Q4348" t="s">
        <v>3907</v>
      </c>
      <c r="R4348">
        <v>509</v>
      </c>
      <c r="S4348" s="3">
        <v>0.15</v>
      </c>
      <c r="T4348" s="6">
        <v>570.75</v>
      </c>
      <c r="U4348" t="s">
        <v>6330</v>
      </c>
      <c r="V4348">
        <v>2026</v>
      </c>
      <c r="W4348" t="s">
        <v>6333</v>
      </c>
      <c r="X4348" t="str">
        <f>_xlfn.XLOOKUP(Orders_C[[#This Row],[Product_ID]],Products_C[Product_ID],Products_C[Product_Name])</f>
        <v>Rice Bowl</v>
      </c>
      <c r="Y4348" t="str">
        <f>_xlfn.XLOOKUP(Orders_C[[#This Row],[Product_ID]],Products_C[Product_ID],Products_C[Category])</f>
        <v>Beverage</v>
      </c>
      <c r="Z4348" t="str">
        <f>_xlfn.XLOOKUP(Orders_C[[#This Row],[Store_ID]],Stores_c[Store_ID],Stores_c[City])</f>
        <v>Valdezton</v>
      </c>
      <c r="AA4348" t="str">
        <f>_xlfn.XLOOKUP(Orders_C[[#This Row],[Customer_ID]],Customers_c[Customer_ID],Customers_c[Customer_Name])</f>
        <v>Daniel Sanders</v>
      </c>
      <c r="AB4348" s="6">
        <f>Orders_C[[#This Row],[Quantity]]*Orders_C[[#This Row],[Unit_Price]]*(1-Orders_C[[#This Row],[Discount %]])+Orders_C[[#This Row],[Tax]]</f>
        <v>1224.75</v>
      </c>
      <c r="AC4348" s="9">
        <f>(Orders_C[[#This Row],[Unit_Price]]*Orders_C[[#This Row],[Quantity]])-Orders_C[[#This Row],[Discount]]+Orders_C[[#This Row],[Tax]]</f>
        <v>1422.75</v>
      </c>
      <c r="AD4348" t="str">
        <f>IF(COUNTIF(Orders_C[[#All],[Customer_ID]],Orders_C[[#This Row],[Customer_ID]])&gt;1,"Repeat","New")</f>
        <v>Repeat</v>
      </c>
      <c r="AE4348" t="str" cm="1">
        <f t="array" ref="AE4348">_xlfn.XLOOKUP(Orders_C[[#This Row],[Store_ID]],Stores_c[[#All],[Store_ID]],Stores_c[[#All],[City]])</f>
        <v>Valdezton</v>
      </c>
      <c r="AF4348" t="str" cm="1">
        <f t="array" ref="AF4348">_xlfn.XLOOKUP(Orders_C[[#This Row],[Store_ID]],Stores_c[[#All],[Store_ID]],Stores_c[[#All],[Manager_Name]])</f>
        <v>John Rodriguez</v>
      </c>
      <c r="AG4348" t="str" cm="1">
        <f t="array" ref="AG4348">_xlfn.XLOOKUP(Orders_C[[#This Row],[Store_ID]],Stores_c[[#All],[Store_ID]],Stores_c[[#All],[Store_Type]])</f>
        <v>Street</v>
      </c>
    </row>
    <row r="4349" spans="1:33" x14ac:dyDescent="0.25">
      <c r="A4349">
        <v>10111</v>
      </c>
      <c r="B4349" s="1">
        <v>46055</v>
      </c>
      <c r="C4349" s="2">
        <v>0.58246527777777779</v>
      </c>
      <c r="D4349">
        <v>1523</v>
      </c>
      <c r="E4349">
        <v>223</v>
      </c>
      <c r="F4349">
        <v>433</v>
      </c>
      <c r="G4349">
        <v>314</v>
      </c>
      <c r="H4349">
        <v>4</v>
      </c>
      <c r="I4349">
        <v>352</v>
      </c>
      <c r="J4349">
        <v>10</v>
      </c>
      <c r="K4349">
        <v>17.600000000000001</v>
      </c>
      <c r="L4349">
        <v>1415.6</v>
      </c>
      <c r="M4349" t="s">
        <v>18</v>
      </c>
      <c r="N4349" t="s">
        <v>21</v>
      </c>
      <c r="O4349">
        <v>35</v>
      </c>
      <c r="P4349">
        <v>1</v>
      </c>
      <c r="Q4349" t="s">
        <v>4134</v>
      </c>
      <c r="R4349">
        <v>504</v>
      </c>
      <c r="S4349" s="3">
        <v>0.1</v>
      </c>
      <c r="T4349" s="6">
        <v>570.79999999999995</v>
      </c>
      <c r="U4349" t="s">
        <v>6338</v>
      </c>
      <c r="V4349">
        <v>2026</v>
      </c>
      <c r="W4349" t="s">
        <v>6329</v>
      </c>
      <c r="X4349" t="str">
        <f>_xlfn.XLOOKUP(Orders_C[[#This Row],[Product_ID]],Products_C[Product_ID],Products_C[Product_Name])</f>
        <v>Wrap</v>
      </c>
      <c r="Y4349" t="str">
        <f>_xlfn.XLOOKUP(Orders_C[[#This Row],[Product_ID]],Products_C[Product_ID],Products_C[Category])</f>
        <v>Burger</v>
      </c>
      <c r="Z4349" t="str">
        <f>_xlfn.XLOOKUP(Orders_C[[#This Row],[Store_ID]],Stores_c[Store_ID],Stores_c[City])</f>
        <v>Chambershaven</v>
      </c>
      <c r="AA4349" t="str">
        <f>_xlfn.XLOOKUP(Orders_C[[#This Row],[Customer_ID]],Customers_c[Customer_ID],Customers_c[Customer_Name])</f>
        <v>Brandon Allen</v>
      </c>
      <c r="AB4349" s="6">
        <f>Orders_C[[#This Row],[Quantity]]*Orders_C[[#This Row],[Unit_Price]]*(1-Orders_C[[#This Row],[Discount %]])+Orders_C[[#This Row],[Tax]]</f>
        <v>1284.8</v>
      </c>
      <c r="AC4349" s="9">
        <f>(Orders_C[[#This Row],[Unit_Price]]*Orders_C[[#This Row],[Quantity]])-Orders_C[[#This Row],[Discount]]+Orders_C[[#This Row],[Tax]]</f>
        <v>1415.6</v>
      </c>
      <c r="AD4349" t="str">
        <f>IF(COUNTIF(Orders_C[[#All],[Customer_ID]],Orders_C[[#This Row],[Customer_ID]])&gt;1,"Repeat","New")</f>
        <v>Repeat</v>
      </c>
      <c r="AE4349" t="str" cm="1">
        <f t="array" ref="AE4349">_xlfn.XLOOKUP(Orders_C[[#This Row],[Store_ID]],Stores_c[[#All],[Store_ID]],Stores_c[[#All],[City]])</f>
        <v>Chambershaven</v>
      </c>
      <c r="AF4349" t="str" cm="1">
        <f t="array" ref="AF4349">_xlfn.XLOOKUP(Orders_C[[#This Row],[Store_ID]],Stores_c[[#All],[Store_ID]],Stores_c[[#All],[Manager_Name]])</f>
        <v>Virginia Webster</v>
      </c>
      <c r="AG4349" t="str" cm="1">
        <f t="array" ref="AG4349">_xlfn.XLOOKUP(Orders_C[[#This Row],[Store_ID]],Stores_c[[#All],[Store_ID]],Stores_c[[#All],[Store_Type]])</f>
        <v>Street</v>
      </c>
    </row>
    <row r="4350" spans="1:33" x14ac:dyDescent="0.25">
      <c r="A4350">
        <v>10365</v>
      </c>
      <c r="B4350" s="1">
        <v>46021</v>
      </c>
      <c r="C4350" s="2">
        <v>0.18797453703703704</v>
      </c>
      <c r="D4350">
        <v>1729</v>
      </c>
      <c r="E4350">
        <v>217</v>
      </c>
      <c r="F4350">
        <v>467</v>
      </c>
      <c r="G4350">
        <v>311</v>
      </c>
      <c r="H4350">
        <v>4</v>
      </c>
      <c r="I4350">
        <v>352</v>
      </c>
      <c r="J4350">
        <v>10</v>
      </c>
      <c r="K4350">
        <v>17.600000000000001</v>
      </c>
      <c r="L4350">
        <v>1415.6</v>
      </c>
      <c r="M4350" t="s">
        <v>19</v>
      </c>
      <c r="N4350" t="s">
        <v>23</v>
      </c>
      <c r="O4350">
        <v>32</v>
      </c>
      <c r="P4350">
        <v>1</v>
      </c>
      <c r="Q4350" t="s">
        <v>4388</v>
      </c>
      <c r="R4350">
        <v>510</v>
      </c>
      <c r="S4350" s="3">
        <v>0.1</v>
      </c>
      <c r="T4350" s="6">
        <v>570.79999999999995</v>
      </c>
      <c r="U4350" t="s">
        <v>6328</v>
      </c>
      <c r="V4350">
        <v>2025</v>
      </c>
      <c r="W4350" t="s">
        <v>6329</v>
      </c>
      <c r="X4350" t="str">
        <f>_xlfn.XLOOKUP(Orders_C[[#This Row],[Product_ID]],Products_C[Product_ID],Products_C[Product_Name])</f>
        <v>Pepsi</v>
      </c>
      <c r="Y4350" t="str">
        <f>_xlfn.XLOOKUP(Orders_C[[#This Row],[Product_ID]],Products_C[Product_ID],Products_C[Category])</f>
        <v>Dessert</v>
      </c>
      <c r="Z4350" t="str">
        <f>_xlfn.XLOOKUP(Orders_C[[#This Row],[Store_ID]],Stores_c[Store_ID],Stores_c[City])</f>
        <v>West Rebecca</v>
      </c>
      <c r="AA4350" t="str">
        <f>_xlfn.XLOOKUP(Orders_C[[#This Row],[Customer_ID]],Customers_c[Customer_ID],Customers_c[Customer_Name])</f>
        <v>Mr. David Evans</v>
      </c>
      <c r="AB4350" s="6">
        <f>Orders_C[[#This Row],[Quantity]]*Orders_C[[#This Row],[Unit_Price]]*(1-Orders_C[[#This Row],[Discount %]])+Orders_C[[#This Row],[Tax]]</f>
        <v>1284.8</v>
      </c>
      <c r="AC4350" s="9">
        <f>(Orders_C[[#This Row],[Unit_Price]]*Orders_C[[#This Row],[Quantity]])-Orders_C[[#This Row],[Discount]]+Orders_C[[#This Row],[Tax]]</f>
        <v>1415.6</v>
      </c>
      <c r="AD4350" t="str">
        <f>IF(COUNTIF(Orders_C[[#All],[Customer_ID]],Orders_C[[#This Row],[Customer_ID]])&gt;1,"Repeat","New")</f>
        <v>Repeat</v>
      </c>
      <c r="AE4350" t="str" cm="1">
        <f t="array" ref="AE4350">_xlfn.XLOOKUP(Orders_C[[#This Row],[Store_ID]],Stores_c[[#All],[Store_ID]],Stores_c[[#All],[City]])</f>
        <v>West Rebecca</v>
      </c>
      <c r="AF4350" t="str" cm="1">
        <f t="array" ref="AF4350">_xlfn.XLOOKUP(Orders_C[[#This Row],[Store_ID]],Stores_c[[#All],[Store_ID]],Stores_c[[#All],[Manager_Name]])</f>
        <v>Albert Smith</v>
      </c>
      <c r="AG4350" t="str" cm="1">
        <f t="array" ref="AG4350">_xlfn.XLOOKUP(Orders_C[[#This Row],[Store_ID]],Stores_c[[#All],[Store_ID]],Stores_c[[#All],[Store_Type]])</f>
        <v>Mall</v>
      </c>
    </row>
    <row r="4351" spans="1:33" x14ac:dyDescent="0.25">
      <c r="A4351">
        <v>6106</v>
      </c>
      <c r="B4351" s="1">
        <v>45799</v>
      </c>
      <c r="C4351" s="2">
        <v>0.64245370370370369</v>
      </c>
      <c r="D4351">
        <v>1027</v>
      </c>
      <c r="E4351">
        <v>207</v>
      </c>
      <c r="F4351">
        <v>514</v>
      </c>
      <c r="G4351">
        <v>339</v>
      </c>
      <c r="H4351">
        <v>4</v>
      </c>
      <c r="I4351">
        <v>349</v>
      </c>
      <c r="J4351">
        <v>5</v>
      </c>
      <c r="K4351">
        <v>17.45</v>
      </c>
      <c r="L4351">
        <v>1408.45</v>
      </c>
      <c r="M4351" t="s">
        <v>19</v>
      </c>
      <c r="N4351" t="s">
        <v>21</v>
      </c>
      <c r="O4351">
        <v>35</v>
      </c>
      <c r="P4351">
        <v>3</v>
      </c>
      <c r="Q4351" t="s">
        <v>129</v>
      </c>
      <c r="R4351">
        <v>505</v>
      </c>
      <c r="S4351" s="3">
        <v>0.05</v>
      </c>
      <c r="T4351" s="6">
        <v>570.85</v>
      </c>
      <c r="U4351" t="s">
        <v>6339</v>
      </c>
      <c r="V4351">
        <v>2025</v>
      </c>
      <c r="W4351" t="s">
        <v>6329</v>
      </c>
      <c r="X4351" t="str">
        <f>_xlfn.XLOOKUP(Orders_C[[#This Row],[Product_ID]],Products_C[Product_ID],Products_C[Product_Name])</f>
        <v>Veg Burger</v>
      </c>
      <c r="Y4351" t="str">
        <f>_xlfn.XLOOKUP(Orders_C[[#This Row],[Product_ID]],Products_C[Product_ID],Products_C[Category])</f>
        <v>Burger</v>
      </c>
      <c r="Z4351" t="str">
        <f>_xlfn.XLOOKUP(Orders_C[[#This Row],[Store_ID]],Stores_c[Store_ID],Stores_c[City])</f>
        <v>Christineton</v>
      </c>
      <c r="AA4351" t="str">
        <f>_xlfn.XLOOKUP(Orders_C[[#This Row],[Customer_ID]],Customers_c[Customer_ID],Customers_c[Customer_Name])</f>
        <v>Stacey Stein</v>
      </c>
      <c r="AB4351" s="6">
        <f>Orders_C[[#This Row],[Quantity]]*Orders_C[[#This Row],[Unit_Price]]*(1-Orders_C[[#This Row],[Discount %]])+Orders_C[[#This Row],[Tax]]</f>
        <v>1343.65</v>
      </c>
      <c r="AC4351" s="9">
        <f>(Orders_C[[#This Row],[Unit_Price]]*Orders_C[[#This Row],[Quantity]])-Orders_C[[#This Row],[Discount]]+Orders_C[[#This Row],[Tax]]</f>
        <v>1408.45</v>
      </c>
      <c r="AD4351" t="str">
        <f>IF(COUNTIF(Orders_C[[#All],[Customer_ID]],Orders_C[[#This Row],[Customer_ID]])&gt;1,"Repeat","New")</f>
        <v>Repeat</v>
      </c>
      <c r="AE4351" t="str" cm="1">
        <f t="array" ref="AE4351">_xlfn.XLOOKUP(Orders_C[[#This Row],[Store_ID]],Stores_c[[#All],[Store_ID]],Stores_c[[#All],[City]])</f>
        <v>Christineton</v>
      </c>
      <c r="AF4351" t="str" cm="1">
        <f t="array" ref="AF4351">_xlfn.XLOOKUP(Orders_C[[#This Row],[Store_ID]],Stores_c[[#All],[Store_ID]],Stores_c[[#All],[Manager_Name]])</f>
        <v>Dr. William Hubbard MD</v>
      </c>
      <c r="AG4351" t="str" cm="1">
        <f t="array" ref="AG4351">_xlfn.XLOOKUP(Orders_C[[#This Row],[Store_ID]],Stores_c[[#All],[Store_ID]],Stores_c[[#All],[Store_Type]])</f>
        <v>Street</v>
      </c>
    </row>
    <row r="4352" spans="1:33" x14ac:dyDescent="0.25">
      <c r="A4352">
        <v>10932</v>
      </c>
      <c r="B4352" s="1">
        <v>45975</v>
      </c>
      <c r="C4352" s="2">
        <v>0.37582175925925926</v>
      </c>
      <c r="D4352">
        <v>1344</v>
      </c>
      <c r="E4352">
        <v>206</v>
      </c>
      <c r="F4352">
        <v>499</v>
      </c>
      <c r="G4352">
        <v>323</v>
      </c>
      <c r="H4352">
        <v>3</v>
      </c>
      <c r="I4352">
        <v>457</v>
      </c>
      <c r="J4352">
        <v>0</v>
      </c>
      <c r="K4352">
        <v>22.85</v>
      </c>
      <c r="L4352">
        <v>1393.85</v>
      </c>
      <c r="M4352" t="s">
        <v>20</v>
      </c>
      <c r="N4352" t="s">
        <v>22</v>
      </c>
      <c r="O4352">
        <v>18</v>
      </c>
      <c r="P4352">
        <v>1</v>
      </c>
      <c r="Q4352" t="s">
        <v>4955</v>
      </c>
      <c r="R4352">
        <v>501</v>
      </c>
      <c r="S4352" s="3">
        <v>0</v>
      </c>
      <c r="T4352" s="6">
        <v>571.24999999999989</v>
      </c>
      <c r="U4352" t="s">
        <v>6336</v>
      </c>
      <c r="V4352">
        <v>2025</v>
      </c>
      <c r="W4352" t="s">
        <v>6333</v>
      </c>
      <c r="X4352" t="str">
        <f>_xlfn.XLOOKUP(Orders_C[[#This Row],[Product_ID]],Products_C[Product_ID],Products_C[Product_Name])</f>
        <v>Rice Bowl</v>
      </c>
      <c r="Y4352" t="str">
        <f>_xlfn.XLOOKUP(Orders_C[[#This Row],[Product_ID]],Products_C[Product_ID],Products_C[Category])</f>
        <v>Beverage</v>
      </c>
      <c r="Z4352" t="str">
        <f>_xlfn.XLOOKUP(Orders_C[[#This Row],[Store_ID]],Stores_c[Store_ID],Stores_c[City])</f>
        <v>West Matthew</v>
      </c>
      <c r="AA4352" t="str">
        <f>_xlfn.XLOOKUP(Orders_C[[#This Row],[Customer_ID]],Customers_c[Customer_ID],Customers_c[Customer_Name])</f>
        <v>Jordan Williams</v>
      </c>
      <c r="AB4352" s="6">
        <f>Orders_C[[#This Row],[Quantity]]*Orders_C[[#This Row],[Unit_Price]]*(1-Orders_C[[#This Row],[Discount %]])+Orders_C[[#This Row],[Tax]]</f>
        <v>1393.85</v>
      </c>
      <c r="AC4352" s="9">
        <f>(Orders_C[[#This Row],[Unit_Price]]*Orders_C[[#This Row],[Quantity]])-Orders_C[[#This Row],[Discount]]+Orders_C[[#This Row],[Tax]]</f>
        <v>1393.85</v>
      </c>
      <c r="AD4352" t="str">
        <f>IF(COUNTIF(Orders_C[[#All],[Customer_ID]],Orders_C[[#This Row],[Customer_ID]])&gt;1,"Repeat","New")</f>
        <v>Repeat</v>
      </c>
      <c r="AE4352" t="str" cm="1">
        <f t="array" ref="AE4352">_xlfn.XLOOKUP(Orders_C[[#This Row],[Store_ID]],Stores_c[[#All],[Store_ID]],Stores_c[[#All],[City]])</f>
        <v>West Matthew</v>
      </c>
      <c r="AF4352" t="str" cm="1">
        <f t="array" ref="AF4352">_xlfn.XLOOKUP(Orders_C[[#This Row],[Store_ID]],Stores_c[[#All],[Store_ID]],Stores_c[[#All],[Manager_Name]])</f>
        <v>Miguel Kidd</v>
      </c>
      <c r="AG4352" t="str" cm="1">
        <f t="array" ref="AG4352">_xlfn.XLOOKUP(Orders_C[[#This Row],[Store_ID]],Stores_c[[#All],[Store_ID]],Stores_c[[#All],[Store_Type]])</f>
        <v>Drive-Thru</v>
      </c>
    </row>
    <row r="4353" spans="1:33" x14ac:dyDescent="0.25">
      <c r="A4353">
        <v>6235</v>
      </c>
      <c r="B4353" s="1">
        <v>45788</v>
      </c>
      <c r="C4353" s="2">
        <v>0.57478009259259255</v>
      </c>
      <c r="D4353">
        <v>1735</v>
      </c>
      <c r="E4353">
        <v>207</v>
      </c>
      <c r="F4353">
        <v>493</v>
      </c>
      <c r="G4353">
        <v>321</v>
      </c>
      <c r="H4353">
        <v>3</v>
      </c>
      <c r="I4353">
        <v>465</v>
      </c>
      <c r="J4353">
        <v>10</v>
      </c>
      <c r="K4353">
        <v>23.25</v>
      </c>
      <c r="L4353">
        <v>1408.25</v>
      </c>
      <c r="M4353" t="s">
        <v>19</v>
      </c>
      <c r="N4353" t="s">
        <v>22</v>
      </c>
      <c r="O4353">
        <v>38</v>
      </c>
      <c r="P4353">
        <v>3</v>
      </c>
      <c r="Q4353" t="s">
        <v>258</v>
      </c>
      <c r="R4353">
        <v>502</v>
      </c>
      <c r="S4353" s="3">
        <v>0.1</v>
      </c>
      <c r="T4353" s="6">
        <v>571.25</v>
      </c>
      <c r="U4353" t="s">
        <v>6339</v>
      </c>
      <c r="V4353">
        <v>2025</v>
      </c>
      <c r="W4353" t="s">
        <v>6329</v>
      </c>
      <c r="X4353" t="str">
        <f>_xlfn.XLOOKUP(Orders_C[[#This Row],[Product_ID]],Products_C[Product_ID],Products_C[Product_Name])</f>
        <v>Cold Coffee</v>
      </c>
      <c r="Y4353" t="str">
        <f>_xlfn.XLOOKUP(Orders_C[[#This Row],[Product_ID]],Products_C[Product_ID],Products_C[Category])</f>
        <v>Dessert</v>
      </c>
      <c r="Z4353" t="str">
        <f>_xlfn.XLOOKUP(Orders_C[[#This Row],[Store_ID]],Stores_c[Store_ID],Stores_c[City])</f>
        <v>Christineton</v>
      </c>
      <c r="AA4353" t="str">
        <f>_xlfn.XLOOKUP(Orders_C[[#This Row],[Customer_ID]],Customers_c[Customer_ID],Customers_c[Customer_Name])</f>
        <v>Matthew Miller</v>
      </c>
      <c r="AB4353" s="6">
        <f>Orders_C[[#This Row],[Quantity]]*Orders_C[[#This Row],[Unit_Price]]*(1-Orders_C[[#This Row],[Discount %]])+Orders_C[[#This Row],[Tax]]</f>
        <v>1278.75</v>
      </c>
      <c r="AC4353" s="9">
        <f>(Orders_C[[#This Row],[Unit_Price]]*Orders_C[[#This Row],[Quantity]])-Orders_C[[#This Row],[Discount]]+Orders_C[[#This Row],[Tax]]</f>
        <v>1408.25</v>
      </c>
      <c r="AD4353" t="str">
        <f>IF(COUNTIF(Orders_C[[#All],[Customer_ID]],Orders_C[[#This Row],[Customer_ID]])&gt;1,"Repeat","New")</f>
        <v>Repeat</v>
      </c>
      <c r="AE4353" t="str" cm="1">
        <f t="array" ref="AE4353">_xlfn.XLOOKUP(Orders_C[[#This Row],[Store_ID]],Stores_c[[#All],[Store_ID]],Stores_c[[#All],[City]])</f>
        <v>Christineton</v>
      </c>
      <c r="AF4353" t="str" cm="1">
        <f t="array" ref="AF4353">_xlfn.XLOOKUP(Orders_C[[#This Row],[Store_ID]],Stores_c[[#All],[Store_ID]],Stores_c[[#All],[Manager_Name]])</f>
        <v>Dr. William Hubbard MD</v>
      </c>
      <c r="AG4353" t="str" cm="1">
        <f t="array" ref="AG4353">_xlfn.XLOOKUP(Orders_C[[#This Row],[Store_ID]],Stores_c[[#All],[Store_ID]],Stores_c[[#All],[Store_Type]])</f>
        <v>Street</v>
      </c>
    </row>
    <row r="4354" spans="1:33" x14ac:dyDescent="0.25">
      <c r="A4354">
        <v>6794</v>
      </c>
      <c r="B4354" s="1">
        <v>46061</v>
      </c>
      <c r="C4354" s="2">
        <v>0.91053240740740737</v>
      </c>
      <c r="D4354">
        <v>1845</v>
      </c>
      <c r="E4354">
        <v>208</v>
      </c>
      <c r="F4354">
        <v>421</v>
      </c>
      <c r="G4354">
        <v>301</v>
      </c>
      <c r="H4354">
        <v>3</v>
      </c>
      <c r="I4354">
        <v>465</v>
      </c>
      <c r="J4354">
        <v>10</v>
      </c>
      <c r="K4354">
        <v>23.25</v>
      </c>
      <c r="L4354">
        <v>1408.25</v>
      </c>
      <c r="M4354" t="s">
        <v>20</v>
      </c>
      <c r="N4354" t="s">
        <v>22</v>
      </c>
      <c r="O4354">
        <v>11</v>
      </c>
      <c r="P4354">
        <v>1</v>
      </c>
      <c r="Q4354" t="s">
        <v>817</v>
      </c>
      <c r="R4354">
        <v>504</v>
      </c>
      <c r="S4354" s="3">
        <v>0.1</v>
      </c>
      <c r="T4354" s="6">
        <v>571.25</v>
      </c>
      <c r="U4354" t="s">
        <v>6338</v>
      </c>
      <c r="V4354">
        <v>2026</v>
      </c>
      <c r="W4354" t="s">
        <v>6333</v>
      </c>
      <c r="X4354" t="str">
        <f>_xlfn.XLOOKUP(Orders_C[[#This Row],[Product_ID]],Products_C[Product_ID],Products_C[Product_Name])</f>
        <v>Krushers</v>
      </c>
      <c r="Y4354" t="str">
        <f>_xlfn.XLOOKUP(Orders_C[[#This Row],[Product_ID]],Products_C[Product_ID],Products_C[Category])</f>
        <v>Burger</v>
      </c>
      <c r="Z4354" t="str">
        <f>_xlfn.XLOOKUP(Orders_C[[#This Row],[Store_ID]],Stores_c[Store_ID],Stores_c[City])</f>
        <v>Tracyview</v>
      </c>
      <c r="AA4354" t="str">
        <f>_xlfn.XLOOKUP(Orders_C[[#This Row],[Customer_ID]],Customers_c[Customer_ID],Customers_c[Customer_Name])</f>
        <v>Leslie Whitehead</v>
      </c>
      <c r="AB4354" s="6">
        <f>Orders_C[[#This Row],[Quantity]]*Orders_C[[#This Row],[Unit_Price]]*(1-Orders_C[[#This Row],[Discount %]])+Orders_C[[#This Row],[Tax]]</f>
        <v>1278.75</v>
      </c>
      <c r="AC4354" s="9">
        <f>(Orders_C[[#This Row],[Unit_Price]]*Orders_C[[#This Row],[Quantity]])-Orders_C[[#This Row],[Discount]]+Orders_C[[#This Row],[Tax]]</f>
        <v>1408.25</v>
      </c>
      <c r="AD4354" t="str">
        <f>IF(COUNTIF(Orders_C[[#All],[Customer_ID]],Orders_C[[#This Row],[Customer_ID]])&gt;1,"Repeat","New")</f>
        <v>Repeat</v>
      </c>
      <c r="AE4354" t="str" cm="1">
        <f t="array" ref="AE4354">_xlfn.XLOOKUP(Orders_C[[#This Row],[Store_ID]],Stores_c[[#All],[Store_ID]],Stores_c[[#All],[City]])</f>
        <v>Tracyview</v>
      </c>
      <c r="AF4354" t="str" cm="1">
        <f t="array" ref="AF4354">_xlfn.XLOOKUP(Orders_C[[#This Row],[Store_ID]],Stores_c[[#All],[Store_ID]],Stores_c[[#All],[Manager_Name]])</f>
        <v>Jeremiah Lee</v>
      </c>
      <c r="AG4354" t="str" cm="1">
        <f t="array" ref="AG4354">_xlfn.XLOOKUP(Orders_C[[#This Row],[Store_ID]],Stores_c[[#All],[Store_ID]],Stores_c[[#All],[Store_Type]])</f>
        <v>Mall</v>
      </c>
    </row>
    <row r="4355" spans="1:33" x14ac:dyDescent="0.25">
      <c r="A4355">
        <v>8044</v>
      </c>
      <c r="B4355" s="1">
        <v>45871</v>
      </c>
      <c r="C4355" s="2">
        <v>0.18061342592592591</v>
      </c>
      <c r="D4355">
        <v>1863</v>
      </c>
      <c r="E4355">
        <v>214</v>
      </c>
      <c r="F4355">
        <v>464</v>
      </c>
      <c r="G4355">
        <v>337</v>
      </c>
      <c r="H4355">
        <v>3</v>
      </c>
      <c r="I4355">
        <v>469</v>
      </c>
      <c r="J4355">
        <v>15</v>
      </c>
      <c r="K4355">
        <v>23.45</v>
      </c>
      <c r="L4355">
        <v>1415.45</v>
      </c>
      <c r="M4355" t="s">
        <v>19</v>
      </c>
      <c r="N4355" t="s">
        <v>21</v>
      </c>
      <c r="O4355">
        <v>14</v>
      </c>
      <c r="P4355">
        <v>4</v>
      </c>
      <c r="Q4355" t="s">
        <v>2067</v>
      </c>
      <c r="R4355">
        <v>503</v>
      </c>
      <c r="S4355" s="3">
        <v>0.15</v>
      </c>
      <c r="T4355" s="6">
        <v>571.25000000000011</v>
      </c>
      <c r="U4355" t="s">
        <v>6342</v>
      </c>
      <c r="V4355">
        <v>2025</v>
      </c>
      <c r="W4355" t="s">
        <v>6333</v>
      </c>
      <c r="X4355" t="str">
        <f>_xlfn.XLOOKUP(Orders_C[[#This Row],[Product_ID]],Products_C[Product_ID],Products_C[Product_Name])</f>
        <v>Chocolate Lava Cake</v>
      </c>
      <c r="Y4355" t="str">
        <f>_xlfn.XLOOKUP(Orders_C[[#This Row],[Product_ID]],Products_C[Product_ID],Products_C[Category])</f>
        <v>Chicken</v>
      </c>
      <c r="Z4355" t="str">
        <f>_xlfn.XLOOKUP(Orders_C[[#This Row],[Store_ID]],Stores_c[Store_ID],Stores_c[City])</f>
        <v>New Robert</v>
      </c>
      <c r="AA4355" t="str">
        <f>_xlfn.XLOOKUP(Orders_C[[#This Row],[Customer_ID]],Customers_c[Customer_ID],Customers_c[Customer_Name])</f>
        <v>Erin Brown</v>
      </c>
      <c r="AB4355" s="6">
        <f>Orders_C[[#This Row],[Quantity]]*Orders_C[[#This Row],[Unit_Price]]*(1-Orders_C[[#This Row],[Discount %]])+Orders_C[[#This Row],[Tax]]</f>
        <v>1219.4000000000001</v>
      </c>
      <c r="AC4355" s="9">
        <f>(Orders_C[[#This Row],[Unit_Price]]*Orders_C[[#This Row],[Quantity]])-Orders_C[[#This Row],[Discount]]+Orders_C[[#This Row],[Tax]]</f>
        <v>1415.45</v>
      </c>
      <c r="AD4355" t="str">
        <f>IF(COUNTIF(Orders_C[[#All],[Customer_ID]],Orders_C[[#This Row],[Customer_ID]])&gt;1,"Repeat","New")</f>
        <v>Repeat</v>
      </c>
      <c r="AE4355" t="str" cm="1">
        <f t="array" ref="AE4355">_xlfn.XLOOKUP(Orders_C[[#This Row],[Store_ID]],Stores_c[[#All],[Store_ID]],Stores_c[[#All],[City]])</f>
        <v>New Robert</v>
      </c>
      <c r="AF4355" t="str" cm="1">
        <f t="array" ref="AF4355">_xlfn.XLOOKUP(Orders_C[[#This Row],[Store_ID]],Stores_c[[#All],[Store_ID]],Stores_c[[#All],[Manager_Name]])</f>
        <v>Krista Webb</v>
      </c>
      <c r="AG4355" t="str" cm="1">
        <f t="array" ref="AG4355">_xlfn.XLOOKUP(Orders_C[[#This Row],[Store_ID]],Stores_c[[#All],[Store_ID]],Stores_c[[#All],[Store_Type]])</f>
        <v>Drive-Thru</v>
      </c>
    </row>
    <row r="4356" spans="1:33" x14ac:dyDescent="0.25">
      <c r="A4356">
        <v>8796</v>
      </c>
      <c r="B4356" s="1">
        <v>45910</v>
      </c>
      <c r="C4356" s="2">
        <v>0.27976851851851853</v>
      </c>
      <c r="D4356">
        <v>1924</v>
      </c>
      <c r="E4356">
        <v>223</v>
      </c>
      <c r="F4356">
        <v>417</v>
      </c>
      <c r="G4356">
        <v>332</v>
      </c>
      <c r="H4356">
        <v>3</v>
      </c>
      <c r="I4356">
        <v>469</v>
      </c>
      <c r="J4356">
        <v>15</v>
      </c>
      <c r="K4356">
        <v>23.45</v>
      </c>
      <c r="L4356">
        <v>1415.45</v>
      </c>
      <c r="M4356" t="s">
        <v>18</v>
      </c>
      <c r="N4356" t="s">
        <v>22</v>
      </c>
      <c r="O4356">
        <v>27</v>
      </c>
      <c r="P4356">
        <v>1</v>
      </c>
      <c r="Q4356" t="s">
        <v>2819</v>
      </c>
      <c r="R4356">
        <v>505</v>
      </c>
      <c r="S4356" s="3">
        <v>0.15</v>
      </c>
      <c r="T4356" s="6">
        <v>571.25000000000011</v>
      </c>
      <c r="U4356" t="s">
        <v>6335</v>
      </c>
      <c r="V4356">
        <v>2025</v>
      </c>
      <c r="W4356" t="s">
        <v>6329</v>
      </c>
      <c r="X4356" t="str">
        <f>_xlfn.XLOOKUP(Orders_C[[#This Row],[Product_ID]],Products_C[Product_ID],Products_C[Product_Name])</f>
        <v>Zinger Burger</v>
      </c>
      <c r="Y4356" t="str">
        <f>_xlfn.XLOOKUP(Orders_C[[#This Row],[Product_ID]],Products_C[Product_ID],Products_C[Category])</f>
        <v>Beverage</v>
      </c>
      <c r="Z4356" t="str">
        <f>_xlfn.XLOOKUP(Orders_C[[#This Row],[Store_ID]],Stores_c[Store_ID],Stores_c[City])</f>
        <v>Chambershaven</v>
      </c>
      <c r="AA4356" t="str">
        <f>_xlfn.XLOOKUP(Orders_C[[#This Row],[Customer_ID]],Customers_c[Customer_ID],Customers_c[Customer_Name])</f>
        <v>Brandon Thomas</v>
      </c>
      <c r="AB4356" s="6">
        <f>Orders_C[[#This Row],[Quantity]]*Orders_C[[#This Row],[Unit_Price]]*(1-Orders_C[[#This Row],[Discount %]])+Orders_C[[#This Row],[Tax]]</f>
        <v>1219.4000000000001</v>
      </c>
      <c r="AC4356" s="9">
        <f>(Orders_C[[#This Row],[Unit_Price]]*Orders_C[[#This Row],[Quantity]])-Orders_C[[#This Row],[Discount]]+Orders_C[[#This Row],[Tax]]</f>
        <v>1415.45</v>
      </c>
      <c r="AD4356" t="str">
        <f>IF(COUNTIF(Orders_C[[#All],[Customer_ID]],Orders_C[[#This Row],[Customer_ID]])&gt;1,"Repeat","New")</f>
        <v>Repeat</v>
      </c>
      <c r="AE4356" t="str" cm="1">
        <f t="array" ref="AE4356">_xlfn.XLOOKUP(Orders_C[[#This Row],[Store_ID]],Stores_c[[#All],[Store_ID]],Stores_c[[#All],[City]])</f>
        <v>Chambershaven</v>
      </c>
      <c r="AF4356" t="str" cm="1">
        <f t="array" ref="AF4356">_xlfn.XLOOKUP(Orders_C[[#This Row],[Store_ID]],Stores_c[[#All],[Store_ID]],Stores_c[[#All],[Manager_Name]])</f>
        <v>Virginia Webster</v>
      </c>
      <c r="AG4356" t="str" cm="1">
        <f t="array" ref="AG4356">_xlfn.XLOOKUP(Orders_C[[#This Row],[Store_ID]],Stores_c[[#All],[Store_ID]],Stores_c[[#All],[Store_Type]])</f>
        <v>Street</v>
      </c>
    </row>
    <row r="4357" spans="1:33" x14ac:dyDescent="0.25">
      <c r="A4357">
        <v>8337</v>
      </c>
      <c r="B4357" s="1">
        <v>46028</v>
      </c>
      <c r="C4357" s="2">
        <v>4.9907407407407407E-2</v>
      </c>
      <c r="D4357">
        <v>1791</v>
      </c>
      <c r="E4357">
        <v>210</v>
      </c>
      <c r="F4357">
        <v>451</v>
      </c>
      <c r="G4357">
        <v>309</v>
      </c>
      <c r="H4357">
        <v>4</v>
      </c>
      <c r="I4357">
        <v>353</v>
      </c>
      <c r="J4357">
        <v>10</v>
      </c>
      <c r="K4357">
        <v>17.649999999999999</v>
      </c>
      <c r="L4357">
        <v>1419.65</v>
      </c>
      <c r="M4357" t="s">
        <v>18</v>
      </c>
      <c r="N4357" t="s">
        <v>22</v>
      </c>
      <c r="O4357">
        <v>19</v>
      </c>
      <c r="P4357">
        <v>2</v>
      </c>
      <c r="Q4357" t="s">
        <v>2360</v>
      </c>
      <c r="R4357">
        <v>501</v>
      </c>
      <c r="S4357" s="3">
        <v>0.1</v>
      </c>
      <c r="T4357" s="6">
        <v>572.45000000000016</v>
      </c>
      <c r="U4357" t="s">
        <v>6330</v>
      </c>
      <c r="V4357">
        <v>2026</v>
      </c>
      <c r="W4357" t="s">
        <v>6333</v>
      </c>
      <c r="X4357" t="str">
        <f>_xlfn.XLOOKUP(Orders_C[[#This Row],[Product_ID]],Products_C[Product_ID],Products_C[Product_Name])</f>
        <v>Chicken Bucket</v>
      </c>
      <c r="Y4357" t="str">
        <f>_xlfn.XLOOKUP(Orders_C[[#This Row],[Product_ID]],Products_C[Product_ID],Products_C[Category])</f>
        <v>Dessert</v>
      </c>
      <c r="Z4357" t="str">
        <f>_xlfn.XLOOKUP(Orders_C[[#This Row],[Store_ID]],Stores_c[Store_ID],Stores_c[City])</f>
        <v>East William</v>
      </c>
      <c r="AA4357" t="str">
        <f>_xlfn.XLOOKUP(Orders_C[[#This Row],[Customer_ID]],Customers_c[Customer_ID],Customers_c[Customer_Name])</f>
        <v>Theresa Hooper</v>
      </c>
      <c r="AB4357" s="6">
        <f>Orders_C[[#This Row],[Quantity]]*Orders_C[[#This Row],[Unit_Price]]*(1-Orders_C[[#This Row],[Discount %]])+Orders_C[[#This Row],[Tax]]</f>
        <v>1288.45</v>
      </c>
      <c r="AC4357" s="9">
        <f>(Orders_C[[#This Row],[Unit_Price]]*Orders_C[[#This Row],[Quantity]])-Orders_C[[#This Row],[Discount]]+Orders_C[[#This Row],[Tax]]</f>
        <v>1419.65</v>
      </c>
      <c r="AD4357" t="str">
        <f>IF(COUNTIF(Orders_C[[#All],[Customer_ID]],Orders_C[[#This Row],[Customer_ID]])&gt;1,"Repeat","New")</f>
        <v>Repeat</v>
      </c>
      <c r="AE4357" t="str" cm="1">
        <f t="array" ref="AE4357">_xlfn.XLOOKUP(Orders_C[[#This Row],[Store_ID]],Stores_c[[#All],[Store_ID]],Stores_c[[#All],[City]])</f>
        <v>East William</v>
      </c>
      <c r="AF4357" t="str" cm="1">
        <f t="array" ref="AF4357">_xlfn.XLOOKUP(Orders_C[[#This Row],[Store_ID]],Stores_c[[#All],[Store_ID]],Stores_c[[#All],[Manager_Name]])</f>
        <v>Victoria Butler</v>
      </c>
      <c r="AG4357" t="str" cm="1">
        <f t="array" ref="AG4357">_xlfn.XLOOKUP(Orders_C[[#This Row],[Store_ID]],Stores_c[[#All],[Store_ID]],Stores_c[[#All],[Store_Type]])</f>
        <v>Drive-Thru</v>
      </c>
    </row>
    <row r="4358" spans="1:33" x14ac:dyDescent="0.25">
      <c r="A4358">
        <v>9443</v>
      </c>
      <c r="B4358" s="1">
        <v>45988</v>
      </c>
      <c r="C4358" s="2">
        <v>0.45892361111111113</v>
      </c>
      <c r="D4358">
        <v>1532</v>
      </c>
      <c r="E4358">
        <v>205</v>
      </c>
      <c r="F4358">
        <v>473</v>
      </c>
      <c r="G4358">
        <v>307</v>
      </c>
      <c r="H4358">
        <v>4</v>
      </c>
      <c r="I4358">
        <v>353</v>
      </c>
      <c r="J4358">
        <v>10</v>
      </c>
      <c r="K4358">
        <v>17.649999999999999</v>
      </c>
      <c r="L4358">
        <v>1419.65</v>
      </c>
      <c r="M4358" t="s">
        <v>19</v>
      </c>
      <c r="N4358" t="s">
        <v>23</v>
      </c>
      <c r="O4358">
        <v>11</v>
      </c>
      <c r="P4358">
        <v>4</v>
      </c>
      <c r="Q4358" t="s">
        <v>3466</v>
      </c>
      <c r="R4358">
        <v>507</v>
      </c>
      <c r="S4358" s="3">
        <v>0.1</v>
      </c>
      <c r="T4358" s="6">
        <v>572.45000000000016</v>
      </c>
      <c r="U4358" t="s">
        <v>6336</v>
      </c>
      <c r="V4358">
        <v>2025</v>
      </c>
      <c r="W4358" t="s">
        <v>6333</v>
      </c>
      <c r="X4358" t="str">
        <f>_xlfn.XLOOKUP(Orders_C[[#This Row],[Product_ID]],Products_C[Product_ID],Products_C[Product_Name])</f>
        <v>Chicken Wings</v>
      </c>
      <c r="Y4358" t="str">
        <f>_xlfn.XLOOKUP(Orders_C[[#This Row],[Product_ID]],Products_C[Product_ID],Products_C[Category])</f>
        <v>Chicken</v>
      </c>
      <c r="Z4358" t="str">
        <f>_xlfn.XLOOKUP(Orders_C[[#This Row],[Store_ID]],Stores_c[Store_ID],Stores_c[City])</f>
        <v>Port Jacob</v>
      </c>
      <c r="AA4358" t="str">
        <f>_xlfn.XLOOKUP(Orders_C[[#This Row],[Customer_ID]],Customers_c[Customer_ID],Customers_c[Customer_Name])</f>
        <v>Denise Mcdonald</v>
      </c>
      <c r="AB4358" s="6">
        <f>Orders_C[[#This Row],[Quantity]]*Orders_C[[#This Row],[Unit_Price]]*(1-Orders_C[[#This Row],[Discount %]])+Orders_C[[#This Row],[Tax]]</f>
        <v>1288.45</v>
      </c>
      <c r="AC4358" s="9">
        <f>(Orders_C[[#This Row],[Unit_Price]]*Orders_C[[#This Row],[Quantity]])-Orders_C[[#This Row],[Discount]]+Orders_C[[#This Row],[Tax]]</f>
        <v>1419.65</v>
      </c>
      <c r="AD4358" t="str">
        <f>IF(COUNTIF(Orders_C[[#All],[Customer_ID]],Orders_C[[#This Row],[Customer_ID]])&gt;1,"Repeat","New")</f>
        <v>Repeat</v>
      </c>
      <c r="AE4358" t="str" cm="1">
        <f t="array" ref="AE4358">_xlfn.XLOOKUP(Orders_C[[#This Row],[Store_ID]],Stores_c[[#All],[Store_ID]],Stores_c[[#All],[City]])</f>
        <v>Port Jacob</v>
      </c>
      <c r="AF4358" t="str" cm="1">
        <f t="array" ref="AF4358">_xlfn.XLOOKUP(Orders_C[[#This Row],[Store_ID]],Stores_c[[#All],[Store_ID]],Stores_c[[#All],[Manager_Name]])</f>
        <v>David Harris</v>
      </c>
      <c r="AG4358" t="str" cm="1">
        <f t="array" ref="AG4358">_xlfn.XLOOKUP(Orders_C[[#This Row],[Store_ID]],Stores_c[[#All],[Store_ID]],Stores_c[[#All],[Store_Type]])</f>
        <v>Mall</v>
      </c>
    </row>
    <row r="4359" spans="1:33" x14ac:dyDescent="0.25">
      <c r="A4359">
        <v>10825</v>
      </c>
      <c r="B4359" s="1">
        <v>45873</v>
      </c>
      <c r="C4359" s="2">
        <v>7.9942129629629627E-2</v>
      </c>
      <c r="D4359">
        <v>1106</v>
      </c>
      <c r="E4359">
        <v>206</v>
      </c>
      <c r="F4359">
        <v>541</v>
      </c>
      <c r="G4359">
        <v>302</v>
      </c>
      <c r="H4359">
        <v>4</v>
      </c>
      <c r="I4359">
        <v>353</v>
      </c>
      <c r="J4359">
        <v>10</v>
      </c>
      <c r="K4359">
        <v>17.649999999999999</v>
      </c>
      <c r="L4359">
        <v>1419.65</v>
      </c>
      <c r="M4359" t="s">
        <v>19</v>
      </c>
      <c r="N4359" t="s">
        <v>23</v>
      </c>
      <c r="O4359">
        <v>56</v>
      </c>
      <c r="P4359">
        <v>1</v>
      </c>
      <c r="Q4359" t="s">
        <v>4848</v>
      </c>
      <c r="R4359">
        <v>503</v>
      </c>
      <c r="S4359" s="3">
        <v>0.1</v>
      </c>
      <c r="T4359" s="6">
        <v>572.45000000000016</v>
      </c>
      <c r="U4359" t="s">
        <v>6342</v>
      </c>
      <c r="V4359">
        <v>2025</v>
      </c>
      <c r="W4359" t="s">
        <v>6331</v>
      </c>
      <c r="X4359" t="str">
        <f>_xlfn.XLOOKUP(Orders_C[[#This Row],[Product_ID]],Products_C[Product_ID],Products_C[Product_Name])</f>
        <v>Chicken Wings</v>
      </c>
      <c r="Y4359" t="str">
        <f>_xlfn.XLOOKUP(Orders_C[[#This Row],[Product_ID]],Products_C[Product_ID],Products_C[Category])</f>
        <v>Chicken</v>
      </c>
      <c r="Z4359" t="str">
        <f>_xlfn.XLOOKUP(Orders_C[[#This Row],[Store_ID]],Stores_c[Store_ID],Stores_c[City])</f>
        <v>West Matthew</v>
      </c>
      <c r="AA4359" t="str">
        <f>_xlfn.XLOOKUP(Orders_C[[#This Row],[Customer_ID]],Customers_c[Customer_ID],Customers_c[Customer_Name])</f>
        <v>Jesse Bishop</v>
      </c>
      <c r="AB4359" s="6">
        <f>Orders_C[[#This Row],[Quantity]]*Orders_C[[#This Row],[Unit_Price]]*(1-Orders_C[[#This Row],[Discount %]])+Orders_C[[#This Row],[Tax]]</f>
        <v>1288.45</v>
      </c>
      <c r="AC4359" s="9">
        <f>(Orders_C[[#This Row],[Unit_Price]]*Orders_C[[#This Row],[Quantity]])-Orders_C[[#This Row],[Discount]]+Orders_C[[#This Row],[Tax]]</f>
        <v>1419.65</v>
      </c>
      <c r="AD4359" t="str">
        <f>IF(COUNTIF(Orders_C[[#All],[Customer_ID]],Orders_C[[#This Row],[Customer_ID]])&gt;1,"Repeat","New")</f>
        <v>Repeat</v>
      </c>
      <c r="AE4359" t="str" cm="1">
        <f t="array" ref="AE4359">_xlfn.XLOOKUP(Orders_C[[#This Row],[Store_ID]],Stores_c[[#All],[Store_ID]],Stores_c[[#All],[City]])</f>
        <v>West Matthew</v>
      </c>
      <c r="AF4359" t="str" cm="1">
        <f t="array" ref="AF4359">_xlfn.XLOOKUP(Orders_C[[#This Row],[Store_ID]],Stores_c[[#All],[Store_ID]],Stores_c[[#All],[Manager_Name]])</f>
        <v>Miguel Kidd</v>
      </c>
      <c r="AG4359" t="str" cm="1">
        <f t="array" ref="AG4359">_xlfn.XLOOKUP(Orders_C[[#This Row],[Store_ID]],Stores_c[[#All],[Store_ID]],Stores_c[[#All],[Store_Type]])</f>
        <v>Drive-Thru</v>
      </c>
    </row>
    <row r="4360" spans="1:33" x14ac:dyDescent="0.25">
      <c r="A4360">
        <v>6115</v>
      </c>
      <c r="B4360" s="1">
        <v>45868</v>
      </c>
      <c r="C4360" s="2">
        <v>0.96750000000000003</v>
      </c>
      <c r="D4360">
        <v>1278</v>
      </c>
      <c r="E4360">
        <v>202</v>
      </c>
      <c r="F4360">
        <v>429</v>
      </c>
      <c r="G4360">
        <v>316</v>
      </c>
      <c r="H4360">
        <v>3</v>
      </c>
      <c r="I4360">
        <v>462</v>
      </c>
      <c r="J4360">
        <v>5</v>
      </c>
      <c r="K4360">
        <v>23.1</v>
      </c>
      <c r="L4360">
        <v>1404.1</v>
      </c>
      <c r="M4360" t="s">
        <v>20</v>
      </c>
      <c r="N4360" t="s">
        <v>22</v>
      </c>
      <c r="O4360">
        <v>38</v>
      </c>
      <c r="P4360">
        <v>3</v>
      </c>
      <c r="Q4360" t="s">
        <v>138</v>
      </c>
      <c r="R4360">
        <v>501</v>
      </c>
      <c r="S4360" s="3">
        <v>0.05</v>
      </c>
      <c r="T4360" s="6">
        <v>572.49999999999989</v>
      </c>
      <c r="U4360" t="s">
        <v>6341</v>
      </c>
      <c r="V4360">
        <v>2025</v>
      </c>
      <c r="W4360" t="s">
        <v>6329</v>
      </c>
      <c r="X4360" t="str">
        <f>_xlfn.XLOOKUP(Orders_C[[#This Row],[Product_ID]],Products_C[Product_ID],Products_C[Product_Name])</f>
        <v>Popcorn Chicken</v>
      </c>
      <c r="Y4360" t="str">
        <f>_xlfn.XLOOKUP(Orders_C[[#This Row],[Product_ID]],Products_C[Product_ID],Products_C[Category])</f>
        <v>Dessert</v>
      </c>
      <c r="Z4360" t="str">
        <f>_xlfn.XLOOKUP(Orders_C[[#This Row],[Store_ID]],Stores_c[Store_ID],Stores_c[City])</f>
        <v>Rebekahside</v>
      </c>
      <c r="AA4360" t="str">
        <f>_xlfn.XLOOKUP(Orders_C[[#This Row],[Customer_ID]],Customers_c[Customer_ID],Customers_c[Customer_Name])</f>
        <v>Amanda Horton</v>
      </c>
      <c r="AB4360" s="6">
        <f>Orders_C[[#This Row],[Quantity]]*Orders_C[[#This Row],[Unit_Price]]*(1-Orders_C[[#This Row],[Discount %]])+Orders_C[[#This Row],[Tax]]</f>
        <v>1339.8</v>
      </c>
      <c r="AC4360" s="9">
        <f>(Orders_C[[#This Row],[Unit_Price]]*Orders_C[[#This Row],[Quantity]])-Orders_C[[#This Row],[Discount]]+Orders_C[[#This Row],[Tax]]</f>
        <v>1404.1</v>
      </c>
      <c r="AD4360" t="str">
        <f>IF(COUNTIF(Orders_C[[#All],[Customer_ID]],Orders_C[[#This Row],[Customer_ID]])&gt;1,"Repeat","New")</f>
        <v>Repeat</v>
      </c>
      <c r="AE4360" t="str" cm="1">
        <f t="array" ref="AE4360">_xlfn.XLOOKUP(Orders_C[[#This Row],[Store_ID]],Stores_c[[#All],[Store_ID]],Stores_c[[#All],[City]])</f>
        <v>Rebekahside</v>
      </c>
      <c r="AF4360" t="str" cm="1">
        <f t="array" ref="AF4360">_xlfn.XLOOKUP(Orders_C[[#This Row],[Store_ID]],Stores_c[[#All],[Store_ID]],Stores_c[[#All],[Manager_Name]])</f>
        <v>Mark Ray</v>
      </c>
      <c r="AG4360" t="str" cm="1">
        <f t="array" ref="AG4360">_xlfn.XLOOKUP(Orders_C[[#This Row],[Store_ID]],Stores_c[[#All],[Store_ID]],Stores_c[[#All],[Store_Type]])</f>
        <v>Drive-Thru</v>
      </c>
    </row>
    <row r="4361" spans="1:33" x14ac:dyDescent="0.25">
      <c r="A4361">
        <v>7421</v>
      </c>
      <c r="B4361" s="1">
        <v>45943</v>
      </c>
      <c r="C4361" s="2">
        <v>0.64844907407407404</v>
      </c>
      <c r="D4361">
        <v>1603</v>
      </c>
      <c r="E4361">
        <v>202</v>
      </c>
      <c r="F4361">
        <v>422</v>
      </c>
      <c r="G4361">
        <v>338</v>
      </c>
      <c r="H4361">
        <v>3</v>
      </c>
      <c r="I4361">
        <v>462</v>
      </c>
      <c r="J4361">
        <v>5</v>
      </c>
      <c r="K4361">
        <v>23.1</v>
      </c>
      <c r="L4361">
        <v>1404.1</v>
      </c>
      <c r="M4361" t="s">
        <v>19</v>
      </c>
      <c r="N4361" t="s">
        <v>22</v>
      </c>
      <c r="O4361">
        <v>56</v>
      </c>
      <c r="P4361">
        <v>4</v>
      </c>
      <c r="Q4361" t="s">
        <v>1444</v>
      </c>
      <c r="R4361">
        <v>503</v>
      </c>
      <c r="S4361" s="3">
        <v>0.05</v>
      </c>
      <c r="T4361" s="6">
        <v>572.49999999999989</v>
      </c>
      <c r="U4361" t="s">
        <v>6332</v>
      </c>
      <c r="V4361">
        <v>2025</v>
      </c>
      <c r="W4361" t="s">
        <v>6331</v>
      </c>
      <c r="X4361" t="str">
        <f>_xlfn.XLOOKUP(Orders_C[[#This Row],[Product_ID]],Products_C[Product_ID],Products_C[Product_Name])</f>
        <v>Chicken Wings</v>
      </c>
      <c r="Y4361" t="str">
        <f>_xlfn.XLOOKUP(Orders_C[[#This Row],[Product_ID]],Products_C[Product_ID],Products_C[Category])</f>
        <v>Burger</v>
      </c>
      <c r="Z4361" t="str">
        <f>_xlfn.XLOOKUP(Orders_C[[#This Row],[Store_ID]],Stores_c[Store_ID],Stores_c[City])</f>
        <v>Rebekahside</v>
      </c>
      <c r="AA4361" t="str">
        <f>_xlfn.XLOOKUP(Orders_C[[#This Row],[Customer_ID]],Customers_c[Customer_ID],Customers_c[Customer_Name])</f>
        <v>Blake Lopez</v>
      </c>
      <c r="AB4361" s="6">
        <f>Orders_C[[#This Row],[Quantity]]*Orders_C[[#This Row],[Unit_Price]]*(1-Orders_C[[#This Row],[Discount %]])+Orders_C[[#This Row],[Tax]]</f>
        <v>1339.8</v>
      </c>
      <c r="AC4361" s="9">
        <f>(Orders_C[[#This Row],[Unit_Price]]*Orders_C[[#This Row],[Quantity]])-Orders_C[[#This Row],[Discount]]+Orders_C[[#This Row],[Tax]]</f>
        <v>1404.1</v>
      </c>
      <c r="AD4361" t="str">
        <f>IF(COUNTIF(Orders_C[[#All],[Customer_ID]],Orders_C[[#This Row],[Customer_ID]])&gt;1,"Repeat","New")</f>
        <v>Repeat</v>
      </c>
      <c r="AE4361" t="str" cm="1">
        <f t="array" ref="AE4361">_xlfn.XLOOKUP(Orders_C[[#This Row],[Store_ID]],Stores_c[[#All],[Store_ID]],Stores_c[[#All],[City]])</f>
        <v>Rebekahside</v>
      </c>
      <c r="AF4361" t="str" cm="1">
        <f t="array" ref="AF4361">_xlfn.XLOOKUP(Orders_C[[#This Row],[Store_ID]],Stores_c[[#All],[Store_ID]],Stores_c[[#All],[Manager_Name]])</f>
        <v>Mark Ray</v>
      </c>
      <c r="AG4361" t="str" cm="1">
        <f t="array" ref="AG4361">_xlfn.XLOOKUP(Orders_C[[#This Row],[Store_ID]],Stores_c[[#All],[Store_ID]],Stores_c[[#All],[Store_Type]])</f>
        <v>Drive-Thru</v>
      </c>
    </row>
    <row r="4362" spans="1:33" x14ac:dyDescent="0.25">
      <c r="A4362">
        <v>9480</v>
      </c>
      <c r="B4362" s="1">
        <v>45982</v>
      </c>
      <c r="C4362" s="2">
        <v>0.65489583333333334</v>
      </c>
      <c r="D4362">
        <v>1835</v>
      </c>
      <c r="E4362">
        <v>207</v>
      </c>
      <c r="F4362">
        <v>491</v>
      </c>
      <c r="G4362">
        <v>328</v>
      </c>
      <c r="H4362">
        <v>3</v>
      </c>
      <c r="I4362">
        <v>462</v>
      </c>
      <c r="J4362">
        <v>5</v>
      </c>
      <c r="K4362">
        <v>23.1</v>
      </c>
      <c r="L4362">
        <v>1404.1</v>
      </c>
      <c r="M4362" t="s">
        <v>18</v>
      </c>
      <c r="N4362" t="s">
        <v>22</v>
      </c>
      <c r="O4362">
        <v>16</v>
      </c>
      <c r="P4362">
        <v>5</v>
      </c>
      <c r="Q4362" t="s">
        <v>3503</v>
      </c>
      <c r="R4362">
        <v>507</v>
      </c>
      <c r="S4362" s="3">
        <v>0.05</v>
      </c>
      <c r="T4362" s="6">
        <v>572.49999999999989</v>
      </c>
      <c r="U4362" t="s">
        <v>6336</v>
      </c>
      <c r="V4362">
        <v>2025</v>
      </c>
      <c r="W4362" t="s">
        <v>6333</v>
      </c>
      <c r="X4362" t="str">
        <f>_xlfn.XLOOKUP(Orders_C[[#This Row],[Product_ID]],Products_C[Product_ID],Products_C[Product_Name])</f>
        <v>Rice Bowl</v>
      </c>
      <c r="Y4362" t="str">
        <f>_xlfn.XLOOKUP(Orders_C[[#This Row],[Product_ID]],Products_C[Product_ID],Products_C[Category])</f>
        <v>Burger</v>
      </c>
      <c r="Z4362" t="str">
        <f>_xlfn.XLOOKUP(Orders_C[[#This Row],[Store_ID]],Stores_c[Store_ID],Stores_c[City])</f>
        <v>Christineton</v>
      </c>
      <c r="AA4362" t="str">
        <f>_xlfn.XLOOKUP(Orders_C[[#This Row],[Customer_ID]],Customers_c[Customer_ID],Customers_c[Customer_Name])</f>
        <v>Daniel Mendez</v>
      </c>
      <c r="AB4362" s="6">
        <f>Orders_C[[#This Row],[Quantity]]*Orders_C[[#This Row],[Unit_Price]]*(1-Orders_C[[#This Row],[Discount %]])+Orders_C[[#This Row],[Tax]]</f>
        <v>1339.8</v>
      </c>
      <c r="AC4362" s="9">
        <f>(Orders_C[[#This Row],[Unit_Price]]*Orders_C[[#This Row],[Quantity]])-Orders_C[[#This Row],[Discount]]+Orders_C[[#This Row],[Tax]]</f>
        <v>1404.1</v>
      </c>
      <c r="AD4362" t="str">
        <f>IF(COUNTIF(Orders_C[[#All],[Customer_ID]],Orders_C[[#This Row],[Customer_ID]])&gt;1,"Repeat","New")</f>
        <v>Repeat</v>
      </c>
      <c r="AE4362" t="str" cm="1">
        <f t="array" ref="AE4362">_xlfn.XLOOKUP(Orders_C[[#This Row],[Store_ID]],Stores_c[[#All],[Store_ID]],Stores_c[[#All],[City]])</f>
        <v>Christineton</v>
      </c>
      <c r="AF4362" t="str" cm="1">
        <f t="array" ref="AF4362">_xlfn.XLOOKUP(Orders_C[[#This Row],[Store_ID]],Stores_c[[#All],[Store_ID]],Stores_c[[#All],[Manager_Name]])</f>
        <v>Dr. William Hubbard MD</v>
      </c>
      <c r="AG4362" t="str" cm="1">
        <f t="array" ref="AG4362">_xlfn.XLOOKUP(Orders_C[[#This Row],[Store_ID]],Stores_c[[#All],[Store_ID]],Stores_c[[#All],[Store_Type]])</f>
        <v>Street</v>
      </c>
    </row>
    <row r="4363" spans="1:33" x14ac:dyDescent="0.25">
      <c r="A4363">
        <v>10512</v>
      </c>
      <c r="B4363" s="1">
        <v>45969</v>
      </c>
      <c r="C4363" s="2">
        <v>0.73806712962962961</v>
      </c>
      <c r="D4363">
        <v>1164</v>
      </c>
      <c r="E4363">
        <v>208</v>
      </c>
      <c r="F4363">
        <v>550</v>
      </c>
      <c r="G4363">
        <v>316</v>
      </c>
      <c r="H4363">
        <v>3</v>
      </c>
      <c r="I4363">
        <v>470</v>
      </c>
      <c r="J4363">
        <v>15</v>
      </c>
      <c r="K4363">
        <v>23.5</v>
      </c>
      <c r="L4363">
        <v>1418.5</v>
      </c>
      <c r="M4363" t="s">
        <v>20</v>
      </c>
      <c r="N4363" t="s">
        <v>23</v>
      </c>
      <c r="O4363">
        <v>59</v>
      </c>
      <c r="P4363">
        <v>4</v>
      </c>
      <c r="Q4363" t="s">
        <v>4535</v>
      </c>
      <c r="R4363">
        <v>504</v>
      </c>
      <c r="S4363" s="3">
        <v>0.15</v>
      </c>
      <c r="T4363" s="6">
        <v>572.5</v>
      </c>
      <c r="U4363" t="s">
        <v>6336</v>
      </c>
      <c r="V4363">
        <v>2025</v>
      </c>
      <c r="W4363" t="s">
        <v>6331</v>
      </c>
      <c r="X4363" t="str">
        <f>_xlfn.XLOOKUP(Orders_C[[#This Row],[Product_ID]],Products_C[Product_ID],Products_C[Product_Name])</f>
        <v>Popcorn Chicken</v>
      </c>
      <c r="Y4363" t="str">
        <f>_xlfn.XLOOKUP(Orders_C[[#This Row],[Product_ID]],Products_C[Product_ID],Products_C[Category])</f>
        <v>Dessert</v>
      </c>
      <c r="Z4363" t="str">
        <f>_xlfn.XLOOKUP(Orders_C[[#This Row],[Store_ID]],Stores_c[Store_ID],Stores_c[City])</f>
        <v>Tracyview</v>
      </c>
      <c r="AA4363" t="str">
        <f>_xlfn.XLOOKUP(Orders_C[[#This Row],[Customer_ID]],Customers_c[Customer_ID],Customers_c[Customer_Name])</f>
        <v>Mr. Ryan Luna</v>
      </c>
      <c r="AB4363" s="6">
        <f>Orders_C[[#This Row],[Quantity]]*Orders_C[[#This Row],[Unit_Price]]*(1-Orders_C[[#This Row],[Discount %]])+Orders_C[[#This Row],[Tax]]</f>
        <v>1222</v>
      </c>
      <c r="AC4363" s="9">
        <f>(Orders_C[[#This Row],[Unit_Price]]*Orders_C[[#This Row],[Quantity]])-Orders_C[[#This Row],[Discount]]+Orders_C[[#This Row],[Tax]]</f>
        <v>1418.5</v>
      </c>
      <c r="AD4363" t="str">
        <f>IF(COUNTIF(Orders_C[[#All],[Customer_ID]],Orders_C[[#This Row],[Customer_ID]])&gt;1,"Repeat","New")</f>
        <v>Repeat</v>
      </c>
      <c r="AE4363" t="str" cm="1">
        <f t="array" ref="AE4363">_xlfn.XLOOKUP(Orders_C[[#This Row],[Store_ID]],Stores_c[[#All],[Store_ID]],Stores_c[[#All],[City]])</f>
        <v>Tracyview</v>
      </c>
      <c r="AF4363" t="str" cm="1">
        <f t="array" ref="AF4363">_xlfn.XLOOKUP(Orders_C[[#This Row],[Store_ID]],Stores_c[[#All],[Store_ID]],Stores_c[[#All],[Manager_Name]])</f>
        <v>Jeremiah Lee</v>
      </c>
      <c r="AG4363" t="str" cm="1">
        <f t="array" ref="AG4363">_xlfn.XLOOKUP(Orders_C[[#This Row],[Store_ID]],Stores_c[[#All],[Store_ID]],Stores_c[[#All],[Store_Type]])</f>
        <v>Mall</v>
      </c>
    </row>
    <row r="4364" spans="1:33" x14ac:dyDescent="0.25">
      <c r="A4364">
        <v>10769</v>
      </c>
      <c r="B4364" s="1">
        <v>45827</v>
      </c>
      <c r="C4364" s="2">
        <v>0.17182870370370371</v>
      </c>
      <c r="D4364">
        <v>1057</v>
      </c>
      <c r="E4364">
        <v>201</v>
      </c>
      <c r="F4364">
        <v>543</v>
      </c>
      <c r="G4364">
        <v>306</v>
      </c>
      <c r="H4364">
        <v>3</v>
      </c>
      <c r="I4364">
        <v>470</v>
      </c>
      <c r="J4364">
        <v>15</v>
      </c>
      <c r="K4364">
        <v>23.5</v>
      </c>
      <c r="L4364">
        <v>1418.5</v>
      </c>
      <c r="M4364" t="s">
        <v>18</v>
      </c>
      <c r="N4364" t="s">
        <v>22</v>
      </c>
      <c r="O4364">
        <v>15</v>
      </c>
      <c r="P4364">
        <v>2</v>
      </c>
      <c r="Q4364" t="s">
        <v>4792</v>
      </c>
      <c r="R4364">
        <v>501</v>
      </c>
      <c r="S4364" s="3">
        <v>0.15</v>
      </c>
      <c r="T4364" s="6">
        <v>572.5</v>
      </c>
      <c r="U4364" t="s">
        <v>6340</v>
      </c>
      <c r="V4364">
        <v>2025</v>
      </c>
      <c r="W4364" t="s">
        <v>6333</v>
      </c>
      <c r="X4364" t="str">
        <f>_xlfn.XLOOKUP(Orders_C[[#This Row],[Product_ID]],Products_C[Product_ID],Products_C[Product_Name])</f>
        <v>Veg Burger</v>
      </c>
      <c r="Y4364" t="str">
        <f>_xlfn.XLOOKUP(Orders_C[[#This Row],[Product_ID]],Products_C[Product_ID],Products_C[Category])</f>
        <v>Burger</v>
      </c>
      <c r="Z4364" t="str">
        <f>_xlfn.XLOOKUP(Orders_C[[#This Row],[Store_ID]],Stores_c[Store_ID],Stores_c[City])</f>
        <v>Lake Nicholasburgh</v>
      </c>
      <c r="AA4364" t="str">
        <f>_xlfn.XLOOKUP(Orders_C[[#This Row],[Customer_ID]],Customers_c[Customer_ID],Customers_c[Customer_Name])</f>
        <v>Erin Thornton</v>
      </c>
      <c r="AB4364" s="6">
        <f>Orders_C[[#This Row],[Quantity]]*Orders_C[[#This Row],[Unit_Price]]*(1-Orders_C[[#This Row],[Discount %]])+Orders_C[[#This Row],[Tax]]</f>
        <v>1222</v>
      </c>
      <c r="AC4364" s="9">
        <f>(Orders_C[[#This Row],[Unit_Price]]*Orders_C[[#This Row],[Quantity]])-Orders_C[[#This Row],[Discount]]+Orders_C[[#This Row],[Tax]]</f>
        <v>1418.5</v>
      </c>
      <c r="AD4364" t="str">
        <f>IF(COUNTIF(Orders_C[[#All],[Customer_ID]],Orders_C[[#This Row],[Customer_ID]])&gt;1,"Repeat","New")</f>
        <v>Repeat</v>
      </c>
      <c r="AE4364" t="str" cm="1">
        <f t="array" ref="AE4364">_xlfn.XLOOKUP(Orders_C[[#This Row],[Store_ID]],Stores_c[[#All],[Store_ID]],Stores_c[[#All],[City]])</f>
        <v>Lake Nicholasburgh</v>
      </c>
      <c r="AF4364" t="str" cm="1">
        <f t="array" ref="AF4364">_xlfn.XLOOKUP(Orders_C[[#This Row],[Store_ID]],Stores_c[[#All],[Store_ID]],Stores_c[[#All],[Manager_Name]])</f>
        <v>Maurice Garcia</v>
      </c>
      <c r="AG4364" t="str" cm="1">
        <f t="array" ref="AG4364">_xlfn.XLOOKUP(Orders_C[[#This Row],[Store_ID]],Stores_c[[#All],[Store_ID]],Stores_c[[#All],[Store_Type]])</f>
        <v>Mall</v>
      </c>
    </row>
    <row r="4365" spans="1:33" x14ac:dyDescent="0.25">
      <c r="A4365">
        <v>10471</v>
      </c>
      <c r="B4365" s="1">
        <v>46028</v>
      </c>
      <c r="C4365" s="2">
        <v>0.95805555555555555</v>
      </c>
      <c r="D4365">
        <v>1425</v>
      </c>
      <c r="E4365">
        <v>205</v>
      </c>
      <c r="F4365">
        <v>507</v>
      </c>
      <c r="G4365">
        <v>307</v>
      </c>
      <c r="H4365">
        <v>4</v>
      </c>
      <c r="I4365">
        <v>347</v>
      </c>
      <c r="J4365">
        <v>0</v>
      </c>
      <c r="K4365">
        <v>17.350000000000001</v>
      </c>
      <c r="L4365">
        <v>1405.35</v>
      </c>
      <c r="M4365" t="s">
        <v>19</v>
      </c>
      <c r="N4365" t="s">
        <v>21</v>
      </c>
      <c r="O4365">
        <v>22</v>
      </c>
      <c r="P4365">
        <v>1</v>
      </c>
      <c r="Q4365" t="s">
        <v>4494</v>
      </c>
      <c r="R4365">
        <v>509</v>
      </c>
      <c r="S4365" s="3">
        <v>0</v>
      </c>
      <c r="T4365" s="6">
        <v>572.54999999999995</v>
      </c>
      <c r="U4365" t="s">
        <v>6330</v>
      </c>
      <c r="V4365">
        <v>2026</v>
      </c>
      <c r="W4365" t="s">
        <v>6329</v>
      </c>
      <c r="X4365" t="str">
        <f>_xlfn.XLOOKUP(Orders_C[[#This Row],[Product_ID]],Products_C[Product_ID],Products_C[Product_Name])</f>
        <v>Chicken Wings</v>
      </c>
      <c r="Y4365" t="str">
        <f>_xlfn.XLOOKUP(Orders_C[[#This Row],[Product_ID]],Products_C[Product_ID],Products_C[Category])</f>
        <v>Chicken</v>
      </c>
      <c r="Z4365" t="str">
        <f>_xlfn.XLOOKUP(Orders_C[[#This Row],[Store_ID]],Stores_c[Store_ID],Stores_c[City])</f>
        <v>Port Jacob</v>
      </c>
      <c r="AA4365" t="str">
        <f>_xlfn.XLOOKUP(Orders_C[[#This Row],[Customer_ID]],Customers_c[Customer_ID],Customers_c[Customer_Name])</f>
        <v>Zachary Johnson</v>
      </c>
      <c r="AB4365" s="6">
        <f>Orders_C[[#This Row],[Quantity]]*Orders_C[[#This Row],[Unit_Price]]*(1-Orders_C[[#This Row],[Discount %]])+Orders_C[[#This Row],[Tax]]</f>
        <v>1405.35</v>
      </c>
      <c r="AC4365" s="9">
        <f>(Orders_C[[#This Row],[Unit_Price]]*Orders_C[[#This Row],[Quantity]])-Orders_C[[#This Row],[Discount]]+Orders_C[[#This Row],[Tax]]</f>
        <v>1405.35</v>
      </c>
      <c r="AD4365" t="str">
        <f>IF(COUNTIF(Orders_C[[#All],[Customer_ID]],Orders_C[[#This Row],[Customer_ID]])&gt;1,"Repeat","New")</f>
        <v>Repeat</v>
      </c>
      <c r="AE4365" t="str" cm="1">
        <f t="array" ref="AE4365">_xlfn.XLOOKUP(Orders_C[[#This Row],[Store_ID]],Stores_c[[#All],[Store_ID]],Stores_c[[#All],[City]])</f>
        <v>Port Jacob</v>
      </c>
      <c r="AF4365" t="str" cm="1">
        <f t="array" ref="AF4365">_xlfn.XLOOKUP(Orders_C[[#This Row],[Store_ID]],Stores_c[[#All],[Store_ID]],Stores_c[[#All],[Manager_Name]])</f>
        <v>David Harris</v>
      </c>
      <c r="AG4365" t="str" cm="1">
        <f t="array" ref="AG4365">_xlfn.XLOOKUP(Orders_C[[#This Row],[Store_ID]],Stores_c[[#All],[Store_ID]],Stores_c[[#All],[Store_Type]])</f>
        <v>Mall</v>
      </c>
    </row>
    <row r="4366" spans="1:33" x14ac:dyDescent="0.25">
      <c r="A4366">
        <v>9370</v>
      </c>
      <c r="B4366" s="1">
        <v>45849</v>
      </c>
      <c r="C4366" s="2">
        <v>0.41964120370370372</v>
      </c>
      <c r="D4366">
        <v>1622</v>
      </c>
      <c r="E4366">
        <v>201</v>
      </c>
      <c r="F4366">
        <v>425</v>
      </c>
      <c r="G4366">
        <v>319</v>
      </c>
      <c r="H4366">
        <v>3</v>
      </c>
      <c r="I4366">
        <v>467</v>
      </c>
      <c r="J4366">
        <v>10</v>
      </c>
      <c r="K4366">
        <v>23.35</v>
      </c>
      <c r="L4366">
        <v>1414.35</v>
      </c>
      <c r="M4366" t="s">
        <v>19</v>
      </c>
      <c r="N4366" t="s">
        <v>21</v>
      </c>
      <c r="O4366">
        <v>27</v>
      </c>
      <c r="P4366">
        <v>5</v>
      </c>
      <c r="Q4366" t="s">
        <v>3393</v>
      </c>
      <c r="R4366">
        <v>505</v>
      </c>
      <c r="S4366" s="3">
        <v>0.1</v>
      </c>
      <c r="T4366" s="6">
        <v>573.74999999999989</v>
      </c>
      <c r="U4366" t="s">
        <v>6341</v>
      </c>
      <c r="V4366">
        <v>2025</v>
      </c>
      <c r="W4366" t="s">
        <v>6329</v>
      </c>
      <c r="X4366" t="str">
        <f>_xlfn.XLOOKUP(Orders_C[[#This Row],[Product_ID]],Products_C[Product_ID],Products_C[Product_Name])</f>
        <v>Chocolate Lava Cake</v>
      </c>
      <c r="Y4366" t="str">
        <f>_xlfn.XLOOKUP(Orders_C[[#This Row],[Product_ID]],Products_C[Product_ID],Products_C[Category])</f>
        <v>Beverage</v>
      </c>
      <c r="Z4366" t="str">
        <f>_xlfn.XLOOKUP(Orders_C[[#This Row],[Store_ID]],Stores_c[Store_ID],Stores_c[City])</f>
        <v>Lake Nicholasburgh</v>
      </c>
      <c r="AA4366" t="str">
        <f>_xlfn.XLOOKUP(Orders_C[[#This Row],[Customer_ID]],Customers_c[Customer_ID],Customers_c[Customer_Name])</f>
        <v>Robyn Cordova</v>
      </c>
      <c r="AB4366" s="6">
        <f>Orders_C[[#This Row],[Quantity]]*Orders_C[[#This Row],[Unit_Price]]*(1-Orders_C[[#This Row],[Discount %]])+Orders_C[[#This Row],[Tax]]</f>
        <v>1284.25</v>
      </c>
      <c r="AC4366" s="9">
        <f>(Orders_C[[#This Row],[Unit_Price]]*Orders_C[[#This Row],[Quantity]])-Orders_C[[#This Row],[Discount]]+Orders_C[[#This Row],[Tax]]</f>
        <v>1414.35</v>
      </c>
      <c r="AD4366" t="str">
        <f>IF(COUNTIF(Orders_C[[#All],[Customer_ID]],Orders_C[[#This Row],[Customer_ID]])&gt;1,"Repeat","New")</f>
        <v>Repeat</v>
      </c>
      <c r="AE4366" t="str" cm="1">
        <f t="array" ref="AE4366">_xlfn.XLOOKUP(Orders_C[[#This Row],[Store_ID]],Stores_c[[#All],[Store_ID]],Stores_c[[#All],[City]])</f>
        <v>Lake Nicholasburgh</v>
      </c>
      <c r="AF4366" t="str" cm="1">
        <f t="array" ref="AF4366">_xlfn.XLOOKUP(Orders_C[[#This Row],[Store_ID]],Stores_c[[#All],[Store_ID]],Stores_c[[#All],[Manager_Name]])</f>
        <v>Maurice Garcia</v>
      </c>
      <c r="AG4366" t="str" cm="1">
        <f t="array" ref="AG4366">_xlfn.XLOOKUP(Orders_C[[#This Row],[Store_ID]],Stores_c[[#All],[Store_ID]],Stores_c[[#All],[Store_Type]])</f>
        <v>Mall</v>
      </c>
    </row>
    <row r="4367" spans="1:33" x14ac:dyDescent="0.25">
      <c r="A4367">
        <v>7434</v>
      </c>
      <c r="B4367" s="1">
        <v>45830</v>
      </c>
      <c r="C4367" s="2">
        <v>0.54234953703703703</v>
      </c>
      <c r="D4367">
        <v>1427</v>
      </c>
      <c r="E4367">
        <v>203</v>
      </c>
      <c r="F4367">
        <v>466</v>
      </c>
      <c r="G4367">
        <v>315</v>
      </c>
      <c r="H4367">
        <v>3</v>
      </c>
      <c r="I4367">
        <v>471</v>
      </c>
      <c r="J4367">
        <v>15</v>
      </c>
      <c r="K4367">
        <v>23.55</v>
      </c>
      <c r="L4367">
        <v>1421.55</v>
      </c>
      <c r="M4367" t="s">
        <v>19</v>
      </c>
      <c r="N4367" t="s">
        <v>23</v>
      </c>
      <c r="O4367">
        <v>11</v>
      </c>
      <c r="P4367">
        <v>3</v>
      </c>
      <c r="Q4367" t="s">
        <v>1457</v>
      </c>
      <c r="R4367">
        <v>510</v>
      </c>
      <c r="S4367" s="3">
        <v>0.15</v>
      </c>
      <c r="T4367" s="6">
        <v>573.75</v>
      </c>
      <c r="U4367" t="s">
        <v>6340</v>
      </c>
      <c r="V4367">
        <v>2025</v>
      </c>
      <c r="W4367" t="s">
        <v>6333</v>
      </c>
      <c r="X4367" t="str">
        <f>_xlfn.XLOOKUP(Orders_C[[#This Row],[Product_ID]],Products_C[Product_ID],Products_C[Product_Name])</f>
        <v>Popcorn Chicken</v>
      </c>
      <c r="Y4367" t="str">
        <f>_xlfn.XLOOKUP(Orders_C[[#This Row],[Product_ID]],Products_C[Product_ID],Products_C[Category])</f>
        <v>Beverage</v>
      </c>
      <c r="Z4367" t="str">
        <f>_xlfn.XLOOKUP(Orders_C[[#This Row],[Store_ID]],Stores_c[Store_ID],Stores_c[City])</f>
        <v>Lake Williammouth</v>
      </c>
      <c r="AA4367" t="str">
        <f>_xlfn.XLOOKUP(Orders_C[[#This Row],[Customer_ID]],Customers_c[Customer_ID],Customers_c[Customer_Name])</f>
        <v>Brian Pratt</v>
      </c>
      <c r="AB4367" s="6">
        <f>Orders_C[[#This Row],[Quantity]]*Orders_C[[#This Row],[Unit_Price]]*(1-Orders_C[[#This Row],[Discount %]])+Orders_C[[#This Row],[Tax]]</f>
        <v>1224.5999999999999</v>
      </c>
      <c r="AC4367" s="9">
        <f>(Orders_C[[#This Row],[Unit_Price]]*Orders_C[[#This Row],[Quantity]])-Orders_C[[#This Row],[Discount]]+Orders_C[[#This Row],[Tax]]</f>
        <v>1421.55</v>
      </c>
      <c r="AD4367" t="str">
        <f>IF(COUNTIF(Orders_C[[#All],[Customer_ID]],Orders_C[[#This Row],[Customer_ID]])&gt;1,"Repeat","New")</f>
        <v>Repeat</v>
      </c>
      <c r="AE4367" t="str" cm="1">
        <f t="array" ref="AE4367">_xlfn.XLOOKUP(Orders_C[[#This Row],[Store_ID]],Stores_c[[#All],[Store_ID]],Stores_c[[#All],[City]])</f>
        <v>Lake Williammouth</v>
      </c>
      <c r="AF4367" t="str" cm="1">
        <f t="array" ref="AF4367">_xlfn.XLOOKUP(Orders_C[[#This Row],[Store_ID]],Stores_c[[#All],[Store_ID]],Stores_c[[#All],[Manager_Name]])</f>
        <v>Stephanie Dominguez</v>
      </c>
      <c r="AG4367" t="str" cm="1">
        <f t="array" ref="AG4367">_xlfn.XLOOKUP(Orders_C[[#This Row],[Store_ID]],Stores_c[[#All],[Store_ID]],Stores_c[[#All],[Store_Type]])</f>
        <v>Drive-Thru</v>
      </c>
    </row>
    <row r="4368" spans="1:33" x14ac:dyDescent="0.25">
      <c r="A4368">
        <v>6023</v>
      </c>
      <c r="B4368" s="1">
        <v>45817</v>
      </c>
      <c r="C4368" s="2">
        <v>0.40436342592592595</v>
      </c>
      <c r="D4368">
        <v>1225</v>
      </c>
      <c r="E4368">
        <v>207</v>
      </c>
      <c r="F4368">
        <v>402</v>
      </c>
      <c r="G4368">
        <v>331</v>
      </c>
      <c r="H4368">
        <v>3</v>
      </c>
      <c r="I4368">
        <v>459</v>
      </c>
      <c r="J4368">
        <v>0</v>
      </c>
      <c r="K4368">
        <v>22.95</v>
      </c>
      <c r="L4368">
        <v>1399.95</v>
      </c>
      <c r="M4368" t="s">
        <v>18</v>
      </c>
      <c r="N4368" t="s">
        <v>23</v>
      </c>
      <c r="O4368">
        <v>58</v>
      </c>
      <c r="P4368">
        <v>5</v>
      </c>
      <c r="Q4368" t="s">
        <v>46</v>
      </c>
      <c r="R4368">
        <v>509</v>
      </c>
      <c r="S4368" s="3">
        <v>0</v>
      </c>
      <c r="T4368" s="6">
        <v>573.75000000000011</v>
      </c>
      <c r="U4368" t="s">
        <v>6340</v>
      </c>
      <c r="V4368">
        <v>2025</v>
      </c>
      <c r="W4368" t="s">
        <v>6331</v>
      </c>
      <c r="X4368" t="str">
        <f>_xlfn.XLOOKUP(Orders_C[[#This Row],[Product_ID]],Products_C[Product_ID],Products_C[Product_Name])</f>
        <v>Chicken Bucket</v>
      </c>
      <c r="Y4368" t="str">
        <f>_xlfn.XLOOKUP(Orders_C[[#This Row],[Product_ID]],Products_C[Product_ID],Products_C[Category])</f>
        <v>Beverage</v>
      </c>
      <c r="Z4368" t="str">
        <f>_xlfn.XLOOKUP(Orders_C[[#This Row],[Store_ID]],Stores_c[Store_ID],Stores_c[City])</f>
        <v>Christineton</v>
      </c>
      <c r="AA4368" t="str">
        <f>_xlfn.XLOOKUP(Orders_C[[#This Row],[Customer_ID]],Customers_c[Customer_ID],Customers_c[Customer_Name])</f>
        <v>Jeffery Garcia</v>
      </c>
      <c r="AB4368" s="6">
        <f>Orders_C[[#This Row],[Quantity]]*Orders_C[[#This Row],[Unit_Price]]*(1-Orders_C[[#This Row],[Discount %]])+Orders_C[[#This Row],[Tax]]</f>
        <v>1399.95</v>
      </c>
      <c r="AC4368" s="9">
        <f>(Orders_C[[#This Row],[Unit_Price]]*Orders_C[[#This Row],[Quantity]])-Orders_C[[#This Row],[Discount]]+Orders_C[[#This Row],[Tax]]</f>
        <v>1399.95</v>
      </c>
      <c r="AD4368" t="str">
        <f>IF(COUNTIF(Orders_C[[#All],[Customer_ID]],Orders_C[[#This Row],[Customer_ID]])&gt;1,"Repeat","New")</f>
        <v>Repeat</v>
      </c>
      <c r="AE4368" t="str" cm="1">
        <f t="array" ref="AE4368">_xlfn.XLOOKUP(Orders_C[[#This Row],[Store_ID]],Stores_c[[#All],[Store_ID]],Stores_c[[#All],[City]])</f>
        <v>Christineton</v>
      </c>
      <c r="AF4368" t="str" cm="1">
        <f t="array" ref="AF4368">_xlfn.XLOOKUP(Orders_C[[#This Row],[Store_ID]],Stores_c[[#All],[Store_ID]],Stores_c[[#All],[Manager_Name]])</f>
        <v>Dr. William Hubbard MD</v>
      </c>
      <c r="AG4368" t="str" cm="1">
        <f t="array" ref="AG4368">_xlfn.XLOOKUP(Orders_C[[#This Row],[Store_ID]],Stores_c[[#All],[Store_ID]],Stores_c[[#All],[Store_Type]])</f>
        <v>Street</v>
      </c>
    </row>
    <row r="4369" spans="1:33" x14ac:dyDescent="0.25">
      <c r="A4369">
        <v>6493</v>
      </c>
      <c r="B4369" s="1">
        <v>45792</v>
      </c>
      <c r="C4369" s="2">
        <v>0.61918981481481483</v>
      </c>
      <c r="D4369">
        <v>1963</v>
      </c>
      <c r="E4369">
        <v>203</v>
      </c>
      <c r="F4369">
        <v>486</v>
      </c>
      <c r="G4369">
        <v>335</v>
      </c>
      <c r="H4369">
        <v>3</v>
      </c>
      <c r="I4369">
        <v>463</v>
      </c>
      <c r="J4369">
        <v>5</v>
      </c>
      <c r="K4369">
        <v>23.15</v>
      </c>
      <c r="L4369">
        <v>1407.15</v>
      </c>
      <c r="M4369" t="s">
        <v>20</v>
      </c>
      <c r="N4369" t="s">
        <v>21</v>
      </c>
      <c r="O4369">
        <v>57</v>
      </c>
      <c r="P4369">
        <v>4</v>
      </c>
      <c r="Q4369" t="s">
        <v>516</v>
      </c>
      <c r="R4369">
        <v>505</v>
      </c>
      <c r="S4369" s="3">
        <v>0.05</v>
      </c>
      <c r="T4369" s="6">
        <v>573.75000000000011</v>
      </c>
      <c r="U4369" t="s">
        <v>6339</v>
      </c>
      <c r="V4369">
        <v>2025</v>
      </c>
      <c r="W4369" t="s">
        <v>6331</v>
      </c>
      <c r="X4369" t="str">
        <f>_xlfn.XLOOKUP(Orders_C[[#This Row],[Product_ID]],Products_C[Product_ID],Products_C[Product_Name])</f>
        <v>Krushers</v>
      </c>
      <c r="Y4369" t="str">
        <f>_xlfn.XLOOKUP(Orders_C[[#This Row],[Product_ID]],Products_C[Product_ID],Products_C[Category])</f>
        <v>Chicken</v>
      </c>
      <c r="Z4369" t="str">
        <f>_xlfn.XLOOKUP(Orders_C[[#This Row],[Store_ID]],Stores_c[Store_ID],Stores_c[City])</f>
        <v>Lake Williammouth</v>
      </c>
      <c r="AA4369" t="str">
        <f>_xlfn.XLOOKUP(Orders_C[[#This Row],[Customer_ID]],Customers_c[Customer_ID],Customers_c[Customer_Name])</f>
        <v>Glenn Wright</v>
      </c>
      <c r="AB4369" s="6">
        <f>Orders_C[[#This Row],[Quantity]]*Orders_C[[#This Row],[Unit_Price]]*(1-Orders_C[[#This Row],[Discount %]])+Orders_C[[#This Row],[Tax]]</f>
        <v>1342.7</v>
      </c>
      <c r="AC4369" s="9">
        <f>(Orders_C[[#This Row],[Unit_Price]]*Orders_C[[#This Row],[Quantity]])-Orders_C[[#This Row],[Discount]]+Orders_C[[#This Row],[Tax]]</f>
        <v>1407.15</v>
      </c>
      <c r="AD4369" t="str">
        <f>IF(COUNTIF(Orders_C[[#All],[Customer_ID]],Orders_C[[#This Row],[Customer_ID]])&gt;1,"Repeat","New")</f>
        <v>Repeat</v>
      </c>
      <c r="AE4369" t="str" cm="1">
        <f t="array" ref="AE4369">_xlfn.XLOOKUP(Orders_C[[#This Row],[Store_ID]],Stores_c[[#All],[Store_ID]],Stores_c[[#All],[City]])</f>
        <v>Lake Williammouth</v>
      </c>
      <c r="AF4369" t="str" cm="1">
        <f t="array" ref="AF4369">_xlfn.XLOOKUP(Orders_C[[#This Row],[Store_ID]],Stores_c[[#All],[Store_ID]],Stores_c[[#All],[Manager_Name]])</f>
        <v>Stephanie Dominguez</v>
      </c>
      <c r="AG4369" t="str" cm="1">
        <f t="array" ref="AG4369">_xlfn.XLOOKUP(Orders_C[[#This Row],[Store_ID]],Stores_c[[#All],[Store_ID]],Stores_c[[#All],[Store_Type]])</f>
        <v>Drive-Thru</v>
      </c>
    </row>
    <row r="4370" spans="1:33" x14ac:dyDescent="0.25">
      <c r="A4370">
        <v>6591</v>
      </c>
      <c r="B4370" s="1">
        <v>46025</v>
      </c>
      <c r="C4370" s="2">
        <v>0.96107638888888891</v>
      </c>
      <c r="D4370">
        <v>1423</v>
      </c>
      <c r="E4370">
        <v>215</v>
      </c>
      <c r="F4370">
        <v>543</v>
      </c>
      <c r="G4370">
        <v>328</v>
      </c>
      <c r="H4370">
        <v>3</v>
      </c>
      <c r="I4370">
        <v>459</v>
      </c>
      <c r="J4370">
        <v>0</v>
      </c>
      <c r="K4370">
        <v>22.95</v>
      </c>
      <c r="L4370">
        <v>1399.95</v>
      </c>
      <c r="M4370" t="s">
        <v>20</v>
      </c>
      <c r="N4370" t="s">
        <v>21</v>
      </c>
      <c r="O4370">
        <v>34</v>
      </c>
      <c r="P4370">
        <v>3</v>
      </c>
      <c r="Q4370" t="s">
        <v>614</v>
      </c>
      <c r="R4370">
        <v>502</v>
      </c>
      <c r="S4370" s="3">
        <v>0</v>
      </c>
      <c r="T4370" s="6">
        <v>573.75000000000011</v>
      </c>
      <c r="U4370" t="s">
        <v>6330</v>
      </c>
      <c r="V4370">
        <v>2026</v>
      </c>
      <c r="W4370" t="s">
        <v>6329</v>
      </c>
      <c r="X4370" t="str">
        <f>_xlfn.XLOOKUP(Orders_C[[#This Row],[Product_ID]],Products_C[Product_ID],Products_C[Product_Name])</f>
        <v>Rice Bowl</v>
      </c>
      <c r="Y4370" t="str">
        <f>_xlfn.XLOOKUP(Orders_C[[#This Row],[Product_ID]],Products_C[Product_ID],Products_C[Category])</f>
        <v>Burger</v>
      </c>
      <c r="Z4370" t="str">
        <f>_xlfn.XLOOKUP(Orders_C[[#This Row],[Store_ID]],Stores_c[Store_ID],Stores_c[City])</f>
        <v>Sallyburgh</v>
      </c>
      <c r="AA4370" t="str">
        <f>_xlfn.XLOOKUP(Orders_C[[#This Row],[Customer_ID]],Customers_c[Customer_ID],Customers_c[Customer_Name])</f>
        <v>Andrew Martinez</v>
      </c>
      <c r="AB4370" s="6">
        <f>Orders_C[[#This Row],[Quantity]]*Orders_C[[#This Row],[Unit_Price]]*(1-Orders_C[[#This Row],[Discount %]])+Orders_C[[#This Row],[Tax]]</f>
        <v>1399.95</v>
      </c>
      <c r="AC4370" s="9">
        <f>(Orders_C[[#This Row],[Unit_Price]]*Orders_C[[#This Row],[Quantity]])-Orders_C[[#This Row],[Discount]]+Orders_C[[#This Row],[Tax]]</f>
        <v>1399.95</v>
      </c>
      <c r="AD4370" t="str">
        <f>IF(COUNTIF(Orders_C[[#All],[Customer_ID]],Orders_C[[#This Row],[Customer_ID]])&gt;1,"Repeat","New")</f>
        <v>Repeat</v>
      </c>
      <c r="AE4370" t="str" cm="1">
        <f t="array" ref="AE4370">_xlfn.XLOOKUP(Orders_C[[#This Row],[Store_ID]],Stores_c[[#All],[Store_ID]],Stores_c[[#All],[City]])</f>
        <v>Sallyburgh</v>
      </c>
      <c r="AF4370" t="str" cm="1">
        <f t="array" ref="AF4370">_xlfn.XLOOKUP(Orders_C[[#This Row],[Store_ID]],Stores_c[[#All],[Store_ID]],Stores_c[[#All],[Manager_Name]])</f>
        <v>Benjamin Mccoy</v>
      </c>
      <c r="AG4370" t="str" cm="1">
        <f t="array" ref="AG4370">_xlfn.XLOOKUP(Orders_C[[#This Row],[Store_ID]],Stores_c[[#All],[Store_ID]],Stores_c[[#All],[Store_Type]])</f>
        <v>Drive-Thru</v>
      </c>
    </row>
    <row r="4371" spans="1:33" x14ac:dyDescent="0.25">
      <c r="A4371">
        <v>9044</v>
      </c>
      <c r="B4371" s="1">
        <v>45734</v>
      </c>
      <c r="C4371" s="2">
        <v>0.39420138888888889</v>
      </c>
      <c r="D4371">
        <v>1618</v>
      </c>
      <c r="E4371">
        <v>207</v>
      </c>
      <c r="F4371">
        <v>488</v>
      </c>
      <c r="G4371">
        <v>340</v>
      </c>
      <c r="H4371">
        <v>4</v>
      </c>
      <c r="I4371">
        <v>357</v>
      </c>
      <c r="J4371">
        <v>15</v>
      </c>
      <c r="K4371">
        <v>17.850000000000001</v>
      </c>
      <c r="L4371">
        <v>1430.85</v>
      </c>
      <c r="M4371" t="s">
        <v>18</v>
      </c>
      <c r="N4371" t="s">
        <v>22</v>
      </c>
      <c r="O4371">
        <v>48</v>
      </c>
      <c r="P4371">
        <v>1</v>
      </c>
      <c r="Q4371" t="s">
        <v>3067</v>
      </c>
      <c r="R4371">
        <v>510</v>
      </c>
      <c r="S4371" s="3">
        <v>0.15</v>
      </c>
      <c r="T4371" s="6">
        <v>574.04999999999995</v>
      </c>
      <c r="U4371" t="s">
        <v>6334</v>
      </c>
      <c r="V4371">
        <v>2025</v>
      </c>
      <c r="W4371" t="s">
        <v>6331</v>
      </c>
      <c r="X4371" t="str">
        <f>_xlfn.XLOOKUP(Orders_C[[#This Row],[Product_ID]],Products_C[Product_ID],Products_C[Product_Name])</f>
        <v>Chocolate Lava Cake</v>
      </c>
      <c r="Y4371" t="str">
        <f>_xlfn.XLOOKUP(Orders_C[[#This Row],[Product_ID]],Products_C[Product_ID],Products_C[Category])</f>
        <v>Chicken</v>
      </c>
      <c r="Z4371" t="str">
        <f>_xlfn.XLOOKUP(Orders_C[[#This Row],[Store_ID]],Stores_c[Store_ID],Stores_c[City])</f>
        <v>Christineton</v>
      </c>
      <c r="AA4371" t="str">
        <f>_xlfn.XLOOKUP(Orders_C[[#This Row],[Customer_ID]],Customers_c[Customer_ID],Customers_c[Customer_Name])</f>
        <v>Lisa Rivera</v>
      </c>
      <c r="AB4371" s="6">
        <f>Orders_C[[#This Row],[Quantity]]*Orders_C[[#This Row],[Unit_Price]]*(1-Orders_C[[#This Row],[Discount %]])+Orders_C[[#This Row],[Tax]]</f>
        <v>1231.6499999999999</v>
      </c>
      <c r="AC4371" s="9">
        <f>(Orders_C[[#This Row],[Unit_Price]]*Orders_C[[#This Row],[Quantity]])-Orders_C[[#This Row],[Discount]]+Orders_C[[#This Row],[Tax]]</f>
        <v>1430.85</v>
      </c>
      <c r="AD4371" t="str">
        <f>IF(COUNTIF(Orders_C[[#All],[Customer_ID]],Orders_C[[#This Row],[Customer_ID]])&gt;1,"Repeat","New")</f>
        <v>Repeat</v>
      </c>
      <c r="AE4371" t="str" cm="1">
        <f t="array" ref="AE4371">_xlfn.XLOOKUP(Orders_C[[#This Row],[Store_ID]],Stores_c[[#All],[Store_ID]],Stores_c[[#All],[City]])</f>
        <v>Christineton</v>
      </c>
      <c r="AF4371" t="str" cm="1">
        <f t="array" ref="AF4371">_xlfn.XLOOKUP(Orders_C[[#This Row],[Store_ID]],Stores_c[[#All],[Store_ID]],Stores_c[[#All],[Manager_Name]])</f>
        <v>Dr. William Hubbard MD</v>
      </c>
      <c r="AG4371" t="str" cm="1">
        <f t="array" ref="AG4371">_xlfn.XLOOKUP(Orders_C[[#This Row],[Store_ID]],Stores_c[[#All],[Store_ID]],Stores_c[[#All],[Store_Type]])</f>
        <v>Street</v>
      </c>
    </row>
    <row r="4372" spans="1:33" x14ac:dyDescent="0.25">
      <c r="A4372">
        <v>6922</v>
      </c>
      <c r="B4372" s="1">
        <v>45934</v>
      </c>
      <c r="C4372" s="2">
        <v>0.23078703703703704</v>
      </c>
      <c r="D4372">
        <v>1121</v>
      </c>
      <c r="E4372">
        <v>204</v>
      </c>
      <c r="F4372">
        <v>479</v>
      </c>
      <c r="G4372">
        <v>329</v>
      </c>
      <c r="H4372">
        <v>4</v>
      </c>
      <c r="I4372">
        <v>351</v>
      </c>
      <c r="J4372">
        <v>5</v>
      </c>
      <c r="K4372">
        <v>17.55</v>
      </c>
      <c r="L4372">
        <v>1416.55</v>
      </c>
      <c r="M4372" t="s">
        <v>19</v>
      </c>
      <c r="N4372" t="s">
        <v>21</v>
      </c>
      <c r="O4372">
        <v>18</v>
      </c>
      <c r="P4372">
        <v>2</v>
      </c>
      <c r="Q4372" t="s">
        <v>945</v>
      </c>
      <c r="R4372">
        <v>508</v>
      </c>
      <c r="S4372" s="3">
        <v>0.05</v>
      </c>
      <c r="T4372" s="6">
        <v>574.15</v>
      </c>
      <c r="U4372" t="s">
        <v>6332</v>
      </c>
      <c r="V4372">
        <v>2025</v>
      </c>
      <c r="W4372" t="s">
        <v>6333</v>
      </c>
      <c r="X4372" t="str">
        <f>_xlfn.XLOOKUP(Orders_C[[#This Row],[Product_ID]],Products_C[Product_ID],Products_C[Product_Name])</f>
        <v>Rice Bowl</v>
      </c>
      <c r="Y4372" t="str">
        <f>_xlfn.XLOOKUP(Orders_C[[#This Row],[Product_ID]],Products_C[Product_ID],Products_C[Category])</f>
        <v>Dessert</v>
      </c>
      <c r="Z4372" t="str">
        <f>_xlfn.XLOOKUP(Orders_C[[#This Row],[Store_ID]],Stores_c[Store_ID],Stores_c[City])</f>
        <v>New Robertfurt</v>
      </c>
      <c r="AA4372" t="str">
        <f>_xlfn.XLOOKUP(Orders_C[[#This Row],[Customer_ID]],Customers_c[Customer_ID],Customers_c[Customer_Name])</f>
        <v>Isabella Phillips</v>
      </c>
      <c r="AB4372" s="6">
        <f>Orders_C[[#This Row],[Quantity]]*Orders_C[[#This Row],[Unit_Price]]*(1-Orders_C[[#This Row],[Discount %]])+Orders_C[[#This Row],[Tax]]</f>
        <v>1351.35</v>
      </c>
      <c r="AC4372" s="9">
        <f>(Orders_C[[#This Row],[Unit_Price]]*Orders_C[[#This Row],[Quantity]])-Orders_C[[#This Row],[Discount]]+Orders_C[[#This Row],[Tax]]</f>
        <v>1416.55</v>
      </c>
      <c r="AD4372" t="str">
        <f>IF(COUNTIF(Orders_C[[#All],[Customer_ID]],Orders_C[[#This Row],[Customer_ID]])&gt;1,"Repeat","New")</f>
        <v>Repeat</v>
      </c>
      <c r="AE4372" t="str" cm="1">
        <f t="array" ref="AE4372">_xlfn.XLOOKUP(Orders_C[[#This Row],[Store_ID]],Stores_c[[#All],[Store_ID]],Stores_c[[#All],[City]])</f>
        <v>New Robertfurt</v>
      </c>
      <c r="AF4372" t="str" cm="1">
        <f t="array" ref="AF4372">_xlfn.XLOOKUP(Orders_C[[#This Row],[Store_ID]],Stores_c[[#All],[Store_ID]],Stores_c[[#All],[Manager_Name]])</f>
        <v>Tiffany Gomez</v>
      </c>
      <c r="AG4372" t="str" cm="1">
        <f t="array" ref="AG4372">_xlfn.XLOOKUP(Orders_C[[#This Row],[Store_ID]],Stores_c[[#All],[Store_ID]],Stores_c[[#All],[Store_Type]])</f>
        <v>Street</v>
      </c>
    </row>
    <row r="4373" spans="1:33" x14ac:dyDescent="0.25">
      <c r="A4373">
        <v>7320</v>
      </c>
      <c r="B4373" s="1">
        <v>45804</v>
      </c>
      <c r="C4373" s="2">
        <v>0.85466435185185186</v>
      </c>
      <c r="D4373">
        <v>1633</v>
      </c>
      <c r="E4373">
        <v>214</v>
      </c>
      <c r="F4373">
        <v>465</v>
      </c>
      <c r="G4373">
        <v>314</v>
      </c>
      <c r="H4373">
        <v>4</v>
      </c>
      <c r="I4373">
        <v>351</v>
      </c>
      <c r="J4373">
        <v>5</v>
      </c>
      <c r="K4373">
        <v>17.55</v>
      </c>
      <c r="L4373">
        <v>1416.55</v>
      </c>
      <c r="M4373" t="s">
        <v>18</v>
      </c>
      <c r="N4373" t="s">
        <v>22</v>
      </c>
      <c r="O4373">
        <v>11</v>
      </c>
      <c r="P4373">
        <v>5</v>
      </c>
      <c r="Q4373" t="s">
        <v>1343</v>
      </c>
      <c r="R4373">
        <v>503</v>
      </c>
      <c r="S4373" s="3">
        <v>0.05</v>
      </c>
      <c r="T4373" s="6">
        <v>574.15</v>
      </c>
      <c r="U4373" t="s">
        <v>6339</v>
      </c>
      <c r="V4373">
        <v>2025</v>
      </c>
      <c r="W4373" t="s">
        <v>6333</v>
      </c>
      <c r="X4373" t="str">
        <f>_xlfn.XLOOKUP(Orders_C[[#This Row],[Product_ID]],Products_C[Product_ID],Products_C[Product_Name])</f>
        <v>Wrap</v>
      </c>
      <c r="Y4373" t="str">
        <f>_xlfn.XLOOKUP(Orders_C[[#This Row],[Product_ID]],Products_C[Product_ID],Products_C[Category])</f>
        <v>Burger</v>
      </c>
      <c r="Z4373" t="str">
        <f>_xlfn.XLOOKUP(Orders_C[[#This Row],[Store_ID]],Stores_c[Store_ID],Stores_c[City])</f>
        <v>New Robert</v>
      </c>
      <c r="AA4373" t="str">
        <f>_xlfn.XLOOKUP(Orders_C[[#This Row],[Customer_ID]],Customers_c[Customer_ID],Customers_c[Customer_Name])</f>
        <v>Charles Francis</v>
      </c>
      <c r="AB4373" s="6">
        <f>Orders_C[[#This Row],[Quantity]]*Orders_C[[#This Row],[Unit_Price]]*(1-Orders_C[[#This Row],[Discount %]])+Orders_C[[#This Row],[Tax]]</f>
        <v>1351.35</v>
      </c>
      <c r="AC4373" s="9">
        <f>(Orders_C[[#This Row],[Unit_Price]]*Orders_C[[#This Row],[Quantity]])-Orders_C[[#This Row],[Discount]]+Orders_C[[#This Row],[Tax]]</f>
        <v>1416.55</v>
      </c>
      <c r="AD4373" t="str">
        <f>IF(COUNTIF(Orders_C[[#All],[Customer_ID]],Orders_C[[#This Row],[Customer_ID]])&gt;1,"Repeat","New")</f>
        <v>Repeat</v>
      </c>
      <c r="AE4373" t="str" cm="1">
        <f t="array" ref="AE4373">_xlfn.XLOOKUP(Orders_C[[#This Row],[Store_ID]],Stores_c[[#All],[Store_ID]],Stores_c[[#All],[City]])</f>
        <v>New Robert</v>
      </c>
      <c r="AF4373" t="str" cm="1">
        <f t="array" ref="AF4373">_xlfn.XLOOKUP(Orders_C[[#This Row],[Store_ID]],Stores_c[[#All],[Store_ID]],Stores_c[[#All],[Manager_Name]])</f>
        <v>Krista Webb</v>
      </c>
      <c r="AG4373" t="str" cm="1">
        <f t="array" ref="AG4373">_xlfn.XLOOKUP(Orders_C[[#This Row],[Store_ID]],Stores_c[[#All],[Store_ID]],Stores_c[[#All],[Store_Type]])</f>
        <v>Drive-Thru</v>
      </c>
    </row>
    <row r="4374" spans="1:33" x14ac:dyDescent="0.25">
      <c r="A4374">
        <v>7490</v>
      </c>
      <c r="B4374" s="1">
        <v>45980</v>
      </c>
      <c r="C4374" s="2">
        <v>0.56738425925925928</v>
      </c>
      <c r="D4374">
        <v>1743</v>
      </c>
      <c r="E4374">
        <v>218</v>
      </c>
      <c r="F4374">
        <v>491</v>
      </c>
      <c r="G4374">
        <v>332</v>
      </c>
      <c r="H4374">
        <v>4</v>
      </c>
      <c r="I4374">
        <v>351</v>
      </c>
      <c r="J4374">
        <v>5</v>
      </c>
      <c r="K4374">
        <v>17.55</v>
      </c>
      <c r="L4374">
        <v>1416.55</v>
      </c>
      <c r="M4374" t="s">
        <v>20</v>
      </c>
      <c r="N4374" t="s">
        <v>23</v>
      </c>
      <c r="O4374">
        <v>47</v>
      </c>
      <c r="P4374">
        <v>5</v>
      </c>
      <c r="Q4374" t="s">
        <v>1513</v>
      </c>
      <c r="R4374">
        <v>507</v>
      </c>
      <c r="S4374" s="3">
        <v>0.05</v>
      </c>
      <c r="T4374" s="6">
        <v>574.15</v>
      </c>
      <c r="U4374" t="s">
        <v>6336</v>
      </c>
      <c r="V4374">
        <v>2025</v>
      </c>
      <c r="W4374" t="s">
        <v>6331</v>
      </c>
      <c r="X4374" t="str">
        <f>_xlfn.XLOOKUP(Orders_C[[#This Row],[Product_ID]],Products_C[Product_ID],Products_C[Product_Name])</f>
        <v>Zinger Burger</v>
      </c>
      <c r="Y4374" t="str">
        <f>_xlfn.XLOOKUP(Orders_C[[#This Row],[Product_ID]],Products_C[Product_ID],Products_C[Category])</f>
        <v>Beverage</v>
      </c>
      <c r="Z4374" t="str">
        <f>_xlfn.XLOOKUP(Orders_C[[#This Row],[Store_ID]],Stores_c[Store_ID],Stores_c[City])</f>
        <v>East Johnport</v>
      </c>
      <c r="AA4374" t="str">
        <f>_xlfn.XLOOKUP(Orders_C[[#This Row],[Customer_ID]],Customers_c[Customer_ID],Customers_c[Customer_Name])</f>
        <v>Jerome Ford</v>
      </c>
      <c r="AB4374" s="6">
        <f>Orders_C[[#This Row],[Quantity]]*Orders_C[[#This Row],[Unit_Price]]*(1-Orders_C[[#This Row],[Discount %]])+Orders_C[[#This Row],[Tax]]</f>
        <v>1351.35</v>
      </c>
      <c r="AC4374" s="9">
        <f>(Orders_C[[#This Row],[Unit_Price]]*Orders_C[[#This Row],[Quantity]])-Orders_C[[#This Row],[Discount]]+Orders_C[[#This Row],[Tax]]</f>
        <v>1416.55</v>
      </c>
      <c r="AD4374" t="str">
        <f>IF(COUNTIF(Orders_C[[#All],[Customer_ID]],Orders_C[[#This Row],[Customer_ID]])&gt;1,"Repeat","New")</f>
        <v>Repeat</v>
      </c>
      <c r="AE4374" t="str" cm="1">
        <f t="array" ref="AE4374">_xlfn.XLOOKUP(Orders_C[[#This Row],[Store_ID]],Stores_c[[#All],[Store_ID]],Stores_c[[#All],[City]])</f>
        <v>East Johnport</v>
      </c>
      <c r="AF4374" t="str" cm="1">
        <f t="array" ref="AF4374">_xlfn.XLOOKUP(Orders_C[[#This Row],[Store_ID]],Stores_c[[#All],[Store_ID]],Stores_c[[#All],[Manager_Name]])</f>
        <v>Mr. Matthew Murillo III</v>
      </c>
      <c r="AG4374" t="str" cm="1">
        <f t="array" ref="AG4374">_xlfn.XLOOKUP(Orders_C[[#This Row],[Store_ID]],Stores_c[[#All],[Store_ID]],Stores_c[[#All],[Store_Type]])</f>
        <v>Street</v>
      </c>
    </row>
    <row r="4375" spans="1:33" x14ac:dyDescent="0.25">
      <c r="A4375">
        <v>7906</v>
      </c>
      <c r="B4375" s="1">
        <v>45817</v>
      </c>
      <c r="C4375" s="2">
        <v>0.82458333333333333</v>
      </c>
      <c r="D4375">
        <v>1151</v>
      </c>
      <c r="E4375">
        <v>224</v>
      </c>
      <c r="F4375">
        <v>414</v>
      </c>
      <c r="G4375">
        <v>336</v>
      </c>
      <c r="H4375">
        <v>4</v>
      </c>
      <c r="I4375">
        <v>351</v>
      </c>
      <c r="J4375">
        <v>5</v>
      </c>
      <c r="K4375">
        <v>17.55</v>
      </c>
      <c r="L4375">
        <v>1416.55</v>
      </c>
      <c r="M4375" t="s">
        <v>20</v>
      </c>
      <c r="N4375" t="s">
        <v>22</v>
      </c>
      <c r="O4375">
        <v>55</v>
      </c>
      <c r="P4375">
        <v>3</v>
      </c>
      <c r="Q4375" t="s">
        <v>1929</v>
      </c>
      <c r="R4375">
        <v>501</v>
      </c>
      <c r="S4375" s="3">
        <v>0.05</v>
      </c>
      <c r="T4375" s="6">
        <v>574.15</v>
      </c>
      <c r="U4375" t="s">
        <v>6340</v>
      </c>
      <c r="V4375">
        <v>2025</v>
      </c>
      <c r="W4375" t="s">
        <v>6331</v>
      </c>
      <c r="X4375" t="str">
        <f>_xlfn.XLOOKUP(Orders_C[[#This Row],[Product_ID]],Products_C[Product_ID],Products_C[Product_Name])</f>
        <v>Chicken Bucket</v>
      </c>
      <c r="Y4375" t="str">
        <f>_xlfn.XLOOKUP(Orders_C[[#This Row],[Product_ID]],Products_C[Product_ID],Products_C[Category])</f>
        <v>Dessert</v>
      </c>
      <c r="Z4375" t="str">
        <f>_xlfn.XLOOKUP(Orders_C[[#This Row],[Store_ID]],Stores_c[Store_ID],Stores_c[City])</f>
        <v>Valdezton</v>
      </c>
      <c r="AA4375" t="str">
        <f>_xlfn.XLOOKUP(Orders_C[[#This Row],[Customer_ID]],Customers_c[Customer_ID],Customers_c[Customer_Name])</f>
        <v>James Bell</v>
      </c>
      <c r="AB4375" s="6">
        <f>Orders_C[[#This Row],[Quantity]]*Orders_C[[#This Row],[Unit_Price]]*(1-Orders_C[[#This Row],[Discount %]])+Orders_C[[#This Row],[Tax]]</f>
        <v>1351.35</v>
      </c>
      <c r="AC4375" s="9">
        <f>(Orders_C[[#This Row],[Unit_Price]]*Orders_C[[#This Row],[Quantity]])-Orders_C[[#This Row],[Discount]]+Orders_C[[#This Row],[Tax]]</f>
        <v>1416.55</v>
      </c>
      <c r="AD4375" t="str">
        <f>IF(COUNTIF(Orders_C[[#All],[Customer_ID]],Orders_C[[#This Row],[Customer_ID]])&gt;1,"Repeat","New")</f>
        <v>Repeat</v>
      </c>
      <c r="AE4375" t="str" cm="1">
        <f t="array" ref="AE4375">_xlfn.XLOOKUP(Orders_C[[#This Row],[Store_ID]],Stores_c[[#All],[Store_ID]],Stores_c[[#All],[City]])</f>
        <v>Valdezton</v>
      </c>
      <c r="AF4375" t="str" cm="1">
        <f t="array" ref="AF4375">_xlfn.XLOOKUP(Orders_C[[#This Row],[Store_ID]],Stores_c[[#All],[Store_ID]],Stores_c[[#All],[Manager_Name]])</f>
        <v>John Rodriguez</v>
      </c>
      <c r="AG4375" t="str" cm="1">
        <f t="array" ref="AG4375">_xlfn.XLOOKUP(Orders_C[[#This Row],[Store_ID]],Stores_c[[#All],[Store_ID]],Stores_c[[#All],[Store_Type]])</f>
        <v>Street</v>
      </c>
    </row>
    <row r="4376" spans="1:33" x14ac:dyDescent="0.25">
      <c r="A4376">
        <v>7101</v>
      </c>
      <c r="B4376" s="1">
        <v>45790</v>
      </c>
      <c r="C4376" s="2">
        <v>0.50905092592592593</v>
      </c>
      <c r="D4376">
        <v>1967</v>
      </c>
      <c r="E4376">
        <v>204</v>
      </c>
      <c r="F4376">
        <v>544</v>
      </c>
      <c r="G4376">
        <v>311</v>
      </c>
      <c r="H4376">
        <v>4</v>
      </c>
      <c r="I4376">
        <v>348</v>
      </c>
      <c r="J4376">
        <v>0</v>
      </c>
      <c r="K4376">
        <v>17.399999999999999</v>
      </c>
      <c r="L4376">
        <v>1409.4</v>
      </c>
      <c r="M4376" t="s">
        <v>19</v>
      </c>
      <c r="N4376" t="s">
        <v>23</v>
      </c>
      <c r="O4376">
        <v>20</v>
      </c>
      <c r="P4376">
        <v>4</v>
      </c>
      <c r="Q4376" t="s">
        <v>1124</v>
      </c>
      <c r="R4376">
        <v>503</v>
      </c>
      <c r="S4376" s="3">
        <v>0</v>
      </c>
      <c r="T4376" s="6">
        <v>574.20000000000016</v>
      </c>
      <c r="U4376" t="s">
        <v>6339</v>
      </c>
      <c r="V4376">
        <v>2025</v>
      </c>
      <c r="W4376" t="s">
        <v>6333</v>
      </c>
      <c r="X4376" t="str">
        <f>_xlfn.XLOOKUP(Orders_C[[#This Row],[Product_ID]],Products_C[Product_ID],Products_C[Product_Name])</f>
        <v>Pepsi</v>
      </c>
      <c r="Y4376" t="str">
        <f>_xlfn.XLOOKUP(Orders_C[[#This Row],[Product_ID]],Products_C[Product_ID],Products_C[Category])</f>
        <v>Dessert</v>
      </c>
      <c r="Z4376" t="str">
        <f>_xlfn.XLOOKUP(Orders_C[[#This Row],[Store_ID]],Stores_c[Store_ID],Stores_c[City])</f>
        <v>New Robertfurt</v>
      </c>
      <c r="AA4376" t="str">
        <f>_xlfn.XLOOKUP(Orders_C[[#This Row],[Customer_ID]],Customers_c[Customer_ID],Customers_c[Customer_Name])</f>
        <v>Brian Jones</v>
      </c>
      <c r="AB4376" s="6">
        <f>Orders_C[[#This Row],[Quantity]]*Orders_C[[#This Row],[Unit_Price]]*(1-Orders_C[[#This Row],[Discount %]])+Orders_C[[#This Row],[Tax]]</f>
        <v>1409.4</v>
      </c>
      <c r="AC4376" s="9">
        <f>(Orders_C[[#This Row],[Unit_Price]]*Orders_C[[#This Row],[Quantity]])-Orders_C[[#This Row],[Discount]]+Orders_C[[#This Row],[Tax]]</f>
        <v>1409.4</v>
      </c>
      <c r="AD4376" t="str">
        <f>IF(COUNTIF(Orders_C[[#All],[Customer_ID]],Orders_C[[#This Row],[Customer_ID]])&gt;1,"Repeat","New")</f>
        <v>Repeat</v>
      </c>
      <c r="AE4376" t="str" cm="1">
        <f t="array" ref="AE4376">_xlfn.XLOOKUP(Orders_C[[#This Row],[Store_ID]],Stores_c[[#All],[Store_ID]],Stores_c[[#All],[City]])</f>
        <v>New Robertfurt</v>
      </c>
      <c r="AF4376" t="str" cm="1">
        <f t="array" ref="AF4376">_xlfn.XLOOKUP(Orders_C[[#This Row],[Store_ID]],Stores_c[[#All],[Store_ID]],Stores_c[[#All],[Manager_Name]])</f>
        <v>Tiffany Gomez</v>
      </c>
      <c r="AG4376" t="str" cm="1">
        <f t="array" ref="AG4376">_xlfn.XLOOKUP(Orders_C[[#This Row],[Store_ID]],Stores_c[[#All],[Store_ID]],Stores_c[[#All],[Store_Type]])</f>
        <v>Street</v>
      </c>
    </row>
    <row r="4377" spans="1:33" x14ac:dyDescent="0.25">
      <c r="A4377">
        <v>8396</v>
      </c>
      <c r="B4377" s="1">
        <v>45719</v>
      </c>
      <c r="C4377" s="2">
        <v>0.87780092592592596</v>
      </c>
      <c r="D4377">
        <v>1413</v>
      </c>
      <c r="E4377">
        <v>207</v>
      </c>
      <c r="F4377">
        <v>421</v>
      </c>
      <c r="G4377">
        <v>322</v>
      </c>
      <c r="H4377">
        <v>3</v>
      </c>
      <c r="I4377">
        <v>472</v>
      </c>
      <c r="J4377">
        <v>15</v>
      </c>
      <c r="K4377">
        <v>23.6</v>
      </c>
      <c r="L4377">
        <v>1424.6</v>
      </c>
      <c r="M4377" t="s">
        <v>20</v>
      </c>
      <c r="N4377" t="s">
        <v>23</v>
      </c>
      <c r="O4377">
        <v>31</v>
      </c>
      <c r="P4377">
        <v>5</v>
      </c>
      <c r="Q4377" t="s">
        <v>2419</v>
      </c>
      <c r="R4377">
        <v>503</v>
      </c>
      <c r="S4377" s="3">
        <v>0.15</v>
      </c>
      <c r="T4377" s="6">
        <v>574.99999999999989</v>
      </c>
      <c r="U4377" t="s">
        <v>6334</v>
      </c>
      <c r="V4377">
        <v>2025</v>
      </c>
      <c r="W4377" t="s">
        <v>6329</v>
      </c>
      <c r="X4377" t="str">
        <f>_xlfn.XLOOKUP(Orders_C[[#This Row],[Product_ID]],Products_C[Product_ID],Products_C[Product_Name])</f>
        <v>Veg Burger</v>
      </c>
      <c r="Y4377" t="str">
        <f>_xlfn.XLOOKUP(Orders_C[[#This Row],[Product_ID]],Products_C[Product_ID],Products_C[Category])</f>
        <v>Burger</v>
      </c>
      <c r="Z4377" t="str">
        <f>_xlfn.XLOOKUP(Orders_C[[#This Row],[Store_ID]],Stores_c[Store_ID],Stores_c[City])</f>
        <v>Christineton</v>
      </c>
      <c r="AA4377" t="str">
        <f>_xlfn.XLOOKUP(Orders_C[[#This Row],[Customer_ID]],Customers_c[Customer_ID],Customers_c[Customer_Name])</f>
        <v>Mr. Tyler Garza</v>
      </c>
      <c r="AB4377" s="6">
        <f>Orders_C[[#This Row],[Quantity]]*Orders_C[[#This Row],[Unit_Price]]*(1-Orders_C[[#This Row],[Discount %]])+Orders_C[[#This Row],[Tax]]</f>
        <v>1227.1999999999998</v>
      </c>
      <c r="AC4377" s="9">
        <f>(Orders_C[[#This Row],[Unit_Price]]*Orders_C[[#This Row],[Quantity]])-Orders_C[[#This Row],[Discount]]+Orders_C[[#This Row],[Tax]]</f>
        <v>1424.6</v>
      </c>
      <c r="AD4377" t="str">
        <f>IF(COUNTIF(Orders_C[[#All],[Customer_ID]],Orders_C[[#This Row],[Customer_ID]])&gt;1,"Repeat","New")</f>
        <v>Repeat</v>
      </c>
      <c r="AE4377" t="str" cm="1">
        <f t="array" ref="AE4377">_xlfn.XLOOKUP(Orders_C[[#This Row],[Store_ID]],Stores_c[[#All],[Store_ID]],Stores_c[[#All],[City]])</f>
        <v>Christineton</v>
      </c>
      <c r="AF4377" t="str" cm="1">
        <f t="array" ref="AF4377">_xlfn.XLOOKUP(Orders_C[[#This Row],[Store_ID]],Stores_c[[#All],[Store_ID]],Stores_c[[#All],[Manager_Name]])</f>
        <v>Dr. William Hubbard MD</v>
      </c>
      <c r="AG4377" t="str" cm="1">
        <f t="array" ref="AG4377">_xlfn.XLOOKUP(Orders_C[[#This Row],[Store_ID]],Stores_c[[#All],[Store_ID]],Stores_c[[#All],[Store_Type]])</f>
        <v>Street</v>
      </c>
    </row>
    <row r="4378" spans="1:33" x14ac:dyDescent="0.25">
      <c r="A4378">
        <v>8181</v>
      </c>
      <c r="B4378" s="1">
        <v>45928</v>
      </c>
      <c r="C4378" s="2">
        <v>0.75949074074074074</v>
      </c>
      <c r="D4378">
        <v>1778</v>
      </c>
      <c r="E4378">
        <v>214</v>
      </c>
      <c r="F4378">
        <v>511</v>
      </c>
      <c r="G4378">
        <v>313</v>
      </c>
      <c r="H4378">
        <v>3</v>
      </c>
      <c r="I4378">
        <v>460</v>
      </c>
      <c r="J4378">
        <v>0</v>
      </c>
      <c r="K4378">
        <v>23</v>
      </c>
      <c r="L4378">
        <v>1403</v>
      </c>
      <c r="M4378" t="s">
        <v>20</v>
      </c>
      <c r="N4378" t="s">
        <v>21</v>
      </c>
      <c r="O4378">
        <v>37</v>
      </c>
      <c r="P4378">
        <v>4</v>
      </c>
      <c r="Q4378" t="s">
        <v>2204</v>
      </c>
      <c r="R4378">
        <v>503</v>
      </c>
      <c r="S4378" s="3">
        <v>0</v>
      </c>
      <c r="T4378" s="6">
        <v>575</v>
      </c>
      <c r="U4378" t="s">
        <v>6335</v>
      </c>
      <c r="V4378">
        <v>2025</v>
      </c>
      <c r="W4378" t="s">
        <v>6329</v>
      </c>
      <c r="X4378" t="str">
        <f>_xlfn.XLOOKUP(Orders_C[[#This Row],[Product_ID]],Products_C[Product_ID],Products_C[Product_Name])</f>
        <v>Rice Bowl</v>
      </c>
      <c r="Y4378" t="str">
        <f>_xlfn.XLOOKUP(Orders_C[[#This Row],[Product_ID]],Products_C[Product_ID],Products_C[Category])</f>
        <v>Beverage</v>
      </c>
      <c r="Z4378" t="str">
        <f>_xlfn.XLOOKUP(Orders_C[[#This Row],[Store_ID]],Stores_c[Store_ID],Stores_c[City])</f>
        <v>New Robert</v>
      </c>
      <c r="AA4378" t="str">
        <f>_xlfn.XLOOKUP(Orders_C[[#This Row],[Customer_ID]],Customers_c[Customer_ID],Customers_c[Customer_Name])</f>
        <v>Chelsea Hill</v>
      </c>
      <c r="AB4378" s="6">
        <f>Orders_C[[#This Row],[Quantity]]*Orders_C[[#This Row],[Unit_Price]]*(1-Orders_C[[#This Row],[Discount %]])+Orders_C[[#This Row],[Tax]]</f>
        <v>1403</v>
      </c>
      <c r="AC4378" s="9">
        <f>(Orders_C[[#This Row],[Unit_Price]]*Orders_C[[#This Row],[Quantity]])-Orders_C[[#This Row],[Discount]]+Orders_C[[#This Row],[Tax]]</f>
        <v>1403</v>
      </c>
      <c r="AD4378" t="str">
        <f>IF(COUNTIF(Orders_C[[#All],[Customer_ID]],Orders_C[[#This Row],[Customer_ID]])&gt;1,"Repeat","New")</f>
        <v>New</v>
      </c>
      <c r="AE4378" t="str" cm="1">
        <f t="array" ref="AE4378">_xlfn.XLOOKUP(Orders_C[[#This Row],[Store_ID]],Stores_c[[#All],[Store_ID]],Stores_c[[#All],[City]])</f>
        <v>New Robert</v>
      </c>
      <c r="AF4378" t="str" cm="1">
        <f t="array" ref="AF4378">_xlfn.XLOOKUP(Orders_C[[#This Row],[Store_ID]],Stores_c[[#All],[Store_ID]],Stores_c[[#All],[Manager_Name]])</f>
        <v>Krista Webb</v>
      </c>
      <c r="AG4378" t="str" cm="1">
        <f t="array" ref="AG4378">_xlfn.XLOOKUP(Orders_C[[#This Row],[Store_ID]],Stores_c[[#All],[Store_ID]],Stores_c[[#All],[Store_Type]])</f>
        <v>Drive-Thru</v>
      </c>
    </row>
    <row r="4379" spans="1:33" x14ac:dyDescent="0.25">
      <c r="A4379">
        <v>8596</v>
      </c>
      <c r="B4379" s="1">
        <v>45774</v>
      </c>
      <c r="C4379" s="2">
        <v>0.21194444444444444</v>
      </c>
      <c r="D4379">
        <v>1655</v>
      </c>
      <c r="E4379">
        <v>208</v>
      </c>
      <c r="F4379">
        <v>421</v>
      </c>
      <c r="G4379">
        <v>333</v>
      </c>
      <c r="H4379">
        <v>4</v>
      </c>
      <c r="I4379">
        <v>358</v>
      </c>
      <c r="J4379">
        <v>15</v>
      </c>
      <c r="K4379">
        <v>17.899999999999999</v>
      </c>
      <c r="L4379">
        <v>1434.9</v>
      </c>
      <c r="M4379" t="s">
        <v>18</v>
      </c>
      <c r="N4379" t="s">
        <v>21</v>
      </c>
      <c r="O4379">
        <v>25</v>
      </c>
      <c r="P4379">
        <v>1</v>
      </c>
      <c r="Q4379" t="s">
        <v>2619</v>
      </c>
      <c r="R4379">
        <v>507</v>
      </c>
      <c r="S4379" s="3">
        <v>0.15</v>
      </c>
      <c r="T4379" s="6">
        <v>575.70000000000016</v>
      </c>
      <c r="U4379" t="s">
        <v>6337</v>
      </c>
      <c r="V4379">
        <v>2025</v>
      </c>
      <c r="W4379" t="s">
        <v>6329</v>
      </c>
      <c r="X4379" t="str">
        <f>_xlfn.XLOOKUP(Orders_C[[#This Row],[Product_ID]],Products_C[Product_ID],Products_C[Product_Name])</f>
        <v>Chicken Wings</v>
      </c>
      <c r="Y4379" t="str">
        <f>_xlfn.XLOOKUP(Orders_C[[#This Row],[Product_ID]],Products_C[Product_ID],Products_C[Category])</f>
        <v>Burger</v>
      </c>
      <c r="Z4379" t="str">
        <f>_xlfn.XLOOKUP(Orders_C[[#This Row],[Store_ID]],Stores_c[Store_ID],Stores_c[City])</f>
        <v>Tracyview</v>
      </c>
      <c r="AA4379" t="str">
        <f>_xlfn.XLOOKUP(Orders_C[[#This Row],[Customer_ID]],Customers_c[Customer_ID],Customers_c[Customer_Name])</f>
        <v>Melinda Conner</v>
      </c>
      <c r="AB4379" s="6">
        <f>Orders_C[[#This Row],[Quantity]]*Orders_C[[#This Row],[Unit_Price]]*(1-Orders_C[[#This Row],[Discount %]])+Orders_C[[#This Row],[Tax]]</f>
        <v>1235.1000000000001</v>
      </c>
      <c r="AC4379" s="9">
        <f>(Orders_C[[#This Row],[Unit_Price]]*Orders_C[[#This Row],[Quantity]])-Orders_C[[#This Row],[Discount]]+Orders_C[[#This Row],[Tax]]</f>
        <v>1434.9</v>
      </c>
      <c r="AD4379" t="str">
        <f>IF(COUNTIF(Orders_C[[#All],[Customer_ID]],Orders_C[[#This Row],[Customer_ID]])&gt;1,"Repeat","New")</f>
        <v>Repeat</v>
      </c>
      <c r="AE4379" t="str" cm="1">
        <f t="array" ref="AE4379">_xlfn.XLOOKUP(Orders_C[[#This Row],[Store_ID]],Stores_c[[#All],[Store_ID]],Stores_c[[#All],[City]])</f>
        <v>Tracyview</v>
      </c>
      <c r="AF4379" t="str" cm="1">
        <f t="array" ref="AF4379">_xlfn.XLOOKUP(Orders_C[[#This Row],[Store_ID]],Stores_c[[#All],[Store_ID]],Stores_c[[#All],[Manager_Name]])</f>
        <v>Jeremiah Lee</v>
      </c>
      <c r="AG4379" t="str" cm="1">
        <f t="array" ref="AG4379">_xlfn.XLOOKUP(Orders_C[[#This Row],[Store_ID]],Stores_c[[#All],[Store_ID]],Stores_c[[#All],[Store_Type]])</f>
        <v>Mall</v>
      </c>
    </row>
    <row r="4380" spans="1:33" x14ac:dyDescent="0.25">
      <c r="A4380">
        <v>9002</v>
      </c>
      <c r="B4380" s="1">
        <v>46056</v>
      </c>
      <c r="C4380" s="2">
        <v>7.0335648148148147E-2</v>
      </c>
      <c r="D4380">
        <v>1409</v>
      </c>
      <c r="E4380">
        <v>210</v>
      </c>
      <c r="F4380">
        <v>542</v>
      </c>
      <c r="G4380">
        <v>329</v>
      </c>
      <c r="H4380">
        <v>4</v>
      </c>
      <c r="I4380">
        <v>352</v>
      </c>
      <c r="J4380">
        <v>5</v>
      </c>
      <c r="K4380">
        <v>17.600000000000001</v>
      </c>
      <c r="L4380">
        <v>1420.6</v>
      </c>
      <c r="M4380" t="s">
        <v>18</v>
      </c>
      <c r="N4380" t="s">
        <v>23</v>
      </c>
      <c r="O4380">
        <v>24</v>
      </c>
      <c r="P4380">
        <v>4</v>
      </c>
      <c r="Q4380" t="s">
        <v>3025</v>
      </c>
      <c r="R4380">
        <v>502</v>
      </c>
      <c r="S4380" s="3">
        <v>0.05</v>
      </c>
      <c r="T4380" s="6">
        <v>575.79999999999995</v>
      </c>
      <c r="U4380" t="s">
        <v>6338</v>
      </c>
      <c r="V4380">
        <v>2026</v>
      </c>
      <c r="W4380" t="s">
        <v>6329</v>
      </c>
      <c r="X4380" t="str">
        <f>_xlfn.XLOOKUP(Orders_C[[#This Row],[Product_ID]],Products_C[Product_ID],Products_C[Product_Name])</f>
        <v>Rice Bowl</v>
      </c>
      <c r="Y4380" t="str">
        <f>_xlfn.XLOOKUP(Orders_C[[#This Row],[Product_ID]],Products_C[Product_ID],Products_C[Category])</f>
        <v>Dessert</v>
      </c>
      <c r="Z4380" t="str">
        <f>_xlfn.XLOOKUP(Orders_C[[#This Row],[Store_ID]],Stores_c[Store_ID],Stores_c[City])</f>
        <v>East William</v>
      </c>
      <c r="AA4380" t="str">
        <f>_xlfn.XLOOKUP(Orders_C[[#This Row],[Customer_ID]],Customers_c[Customer_ID],Customers_c[Customer_Name])</f>
        <v>Randy Ingram</v>
      </c>
      <c r="AB4380" s="6">
        <f>Orders_C[[#This Row],[Quantity]]*Orders_C[[#This Row],[Unit_Price]]*(1-Orders_C[[#This Row],[Discount %]])+Orders_C[[#This Row],[Tax]]</f>
        <v>1355.1999999999998</v>
      </c>
      <c r="AC4380" s="9">
        <f>(Orders_C[[#This Row],[Unit_Price]]*Orders_C[[#This Row],[Quantity]])-Orders_C[[#This Row],[Discount]]+Orders_C[[#This Row],[Tax]]</f>
        <v>1420.6</v>
      </c>
      <c r="AD4380" t="str">
        <f>IF(COUNTIF(Orders_C[[#All],[Customer_ID]],Orders_C[[#This Row],[Customer_ID]])&gt;1,"Repeat","New")</f>
        <v>Repeat</v>
      </c>
      <c r="AE4380" t="str" cm="1">
        <f t="array" ref="AE4380">_xlfn.XLOOKUP(Orders_C[[#This Row],[Store_ID]],Stores_c[[#All],[Store_ID]],Stores_c[[#All],[City]])</f>
        <v>East William</v>
      </c>
      <c r="AF4380" t="str" cm="1">
        <f t="array" ref="AF4380">_xlfn.XLOOKUP(Orders_C[[#This Row],[Store_ID]],Stores_c[[#All],[Store_ID]],Stores_c[[#All],[Manager_Name]])</f>
        <v>Victoria Butler</v>
      </c>
      <c r="AG4380" t="str" cm="1">
        <f t="array" ref="AG4380">_xlfn.XLOOKUP(Orders_C[[#This Row],[Store_ID]],Stores_c[[#All],[Store_ID]],Stores_c[[#All],[Store_Type]])</f>
        <v>Drive-Thru</v>
      </c>
    </row>
    <row r="4381" spans="1:33" x14ac:dyDescent="0.25">
      <c r="A4381">
        <v>6883</v>
      </c>
      <c r="B4381" s="1">
        <v>45701</v>
      </c>
      <c r="C4381" s="2">
        <v>0.96546296296296297</v>
      </c>
      <c r="D4381">
        <v>1840</v>
      </c>
      <c r="E4381">
        <v>207</v>
      </c>
      <c r="F4381">
        <v>465</v>
      </c>
      <c r="G4381">
        <v>306</v>
      </c>
      <c r="H4381">
        <v>3</v>
      </c>
      <c r="I4381">
        <v>465</v>
      </c>
      <c r="J4381">
        <v>5</v>
      </c>
      <c r="K4381">
        <v>23.25</v>
      </c>
      <c r="L4381">
        <v>1413.25</v>
      </c>
      <c r="M4381" t="s">
        <v>20</v>
      </c>
      <c r="N4381" t="s">
        <v>23</v>
      </c>
      <c r="O4381">
        <v>19</v>
      </c>
      <c r="P4381">
        <v>4</v>
      </c>
      <c r="Q4381" t="s">
        <v>906</v>
      </c>
      <c r="R4381">
        <v>504</v>
      </c>
      <c r="S4381" s="3">
        <v>0.05</v>
      </c>
      <c r="T4381" s="6">
        <v>576.25</v>
      </c>
      <c r="U4381" t="s">
        <v>6338</v>
      </c>
      <c r="V4381">
        <v>2025</v>
      </c>
      <c r="W4381" t="s">
        <v>6333</v>
      </c>
      <c r="X4381" t="str">
        <f>_xlfn.XLOOKUP(Orders_C[[#This Row],[Product_ID]],Products_C[Product_ID],Products_C[Product_Name])</f>
        <v>Veg Burger</v>
      </c>
      <c r="Y4381" t="str">
        <f>_xlfn.XLOOKUP(Orders_C[[#This Row],[Product_ID]],Products_C[Product_ID],Products_C[Category])</f>
        <v>Burger</v>
      </c>
      <c r="Z4381" t="str">
        <f>_xlfn.XLOOKUP(Orders_C[[#This Row],[Store_ID]],Stores_c[Store_ID],Stores_c[City])</f>
        <v>Christineton</v>
      </c>
      <c r="AA4381" t="str">
        <f>_xlfn.XLOOKUP(Orders_C[[#This Row],[Customer_ID]],Customers_c[Customer_ID],Customers_c[Customer_Name])</f>
        <v>Sean Dixon</v>
      </c>
      <c r="AB4381" s="6">
        <f>Orders_C[[#This Row],[Quantity]]*Orders_C[[#This Row],[Unit_Price]]*(1-Orders_C[[#This Row],[Discount %]])+Orders_C[[#This Row],[Tax]]</f>
        <v>1348.5</v>
      </c>
      <c r="AC4381" s="9">
        <f>(Orders_C[[#This Row],[Unit_Price]]*Orders_C[[#This Row],[Quantity]])-Orders_C[[#This Row],[Discount]]+Orders_C[[#This Row],[Tax]]</f>
        <v>1413.25</v>
      </c>
      <c r="AD4381" t="str">
        <f>IF(COUNTIF(Orders_C[[#All],[Customer_ID]],Orders_C[[#This Row],[Customer_ID]])&gt;1,"Repeat","New")</f>
        <v>Repeat</v>
      </c>
      <c r="AE4381" t="str" cm="1">
        <f t="array" ref="AE4381">_xlfn.XLOOKUP(Orders_C[[#This Row],[Store_ID]],Stores_c[[#All],[Store_ID]],Stores_c[[#All],[City]])</f>
        <v>Christineton</v>
      </c>
      <c r="AF4381" t="str" cm="1">
        <f t="array" ref="AF4381">_xlfn.XLOOKUP(Orders_C[[#This Row],[Store_ID]],Stores_c[[#All],[Store_ID]],Stores_c[[#All],[Manager_Name]])</f>
        <v>Dr. William Hubbard MD</v>
      </c>
      <c r="AG4381" t="str" cm="1">
        <f t="array" ref="AG4381">_xlfn.XLOOKUP(Orders_C[[#This Row],[Store_ID]],Stores_c[[#All],[Store_ID]],Stores_c[[#All],[Store_Type]])</f>
        <v>Street</v>
      </c>
    </row>
    <row r="4382" spans="1:33" x14ac:dyDescent="0.25">
      <c r="A4382">
        <v>6344</v>
      </c>
      <c r="B4382" s="1">
        <v>45982</v>
      </c>
      <c r="C4382" s="2">
        <v>0.62980324074074079</v>
      </c>
      <c r="D4382">
        <v>1538</v>
      </c>
      <c r="E4382">
        <v>212</v>
      </c>
      <c r="F4382">
        <v>533</v>
      </c>
      <c r="G4382">
        <v>323</v>
      </c>
      <c r="H4382">
        <v>4</v>
      </c>
      <c r="I4382">
        <v>356</v>
      </c>
      <c r="J4382">
        <v>10</v>
      </c>
      <c r="K4382">
        <v>17.8</v>
      </c>
      <c r="L4382">
        <v>1431.8</v>
      </c>
      <c r="M4382" t="s">
        <v>20</v>
      </c>
      <c r="N4382" t="s">
        <v>23</v>
      </c>
      <c r="O4382">
        <v>24</v>
      </c>
      <c r="P4382">
        <v>1</v>
      </c>
      <c r="Q4382" t="s">
        <v>367</v>
      </c>
      <c r="R4382">
        <v>502</v>
      </c>
      <c r="S4382" s="3">
        <v>0.1</v>
      </c>
      <c r="T4382" s="6">
        <v>577.4</v>
      </c>
      <c r="U4382" t="s">
        <v>6336</v>
      </c>
      <c r="V4382">
        <v>2025</v>
      </c>
      <c r="W4382" t="s">
        <v>6329</v>
      </c>
      <c r="X4382" t="str">
        <f>_xlfn.XLOOKUP(Orders_C[[#This Row],[Product_ID]],Products_C[Product_ID],Products_C[Product_Name])</f>
        <v>Rice Bowl</v>
      </c>
      <c r="Y4382" t="str">
        <f>_xlfn.XLOOKUP(Orders_C[[#This Row],[Product_ID]],Products_C[Product_ID],Products_C[Category])</f>
        <v>Beverage</v>
      </c>
      <c r="Z4382" t="str">
        <f>_xlfn.XLOOKUP(Orders_C[[#This Row],[Store_ID]],Stores_c[Store_ID],Stores_c[City])</f>
        <v>Andrewview</v>
      </c>
      <c r="AA4382" t="str">
        <f>_xlfn.XLOOKUP(Orders_C[[#This Row],[Customer_ID]],Customers_c[Customer_ID],Customers_c[Customer_Name])</f>
        <v>Makayla Bennett</v>
      </c>
      <c r="AB4382" s="6">
        <f>Orders_C[[#This Row],[Quantity]]*Orders_C[[#This Row],[Unit_Price]]*(1-Orders_C[[#This Row],[Discount %]])+Orders_C[[#This Row],[Tax]]</f>
        <v>1299.4000000000001</v>
      </c>
      <c r="AC4382" s="9">
        <f>(Orders_C[[#This Row],[Unit_Price]]*Orders_C[[#This Row],[Quantity]])-Orders_C[[#This Row],[Discount]]+Orders_C[[#This Row],[Tax]]</f>
        <v>1431.8</v>
      </c>
      <c r="AD4382" t="str">
        <f>IF(COUNTIF(Orders_C[[#All],[Customer_ID]],Orders_C[[#This Row],[Customer_ID]])&gt;1,"Repeat","New")</f>
        <v>Repeat</v>
      </c>
      <c r="AE4382" t="str" cm="1">
        <f t="array" ref="AE4382">_xlfn.XLOOKUP(Orders_C[[#This Row],[Store_ID]],Stores_c[[#All],[Store_ID]],Stores_c[[#All],[City]])</f>
        <v>Andrewview</v>
      </c>
      <c r="AF4382" t="str" cm="1">
        <f t="array" ref="AF4382">_xlfn.XLOOKUP(Orders_C[[#This Row],[Store_ID]],Stores_c[[#All],[Store_ID]],Stores_c[[#All],[Manager_Name]])</f>
        <v>Alice Sutton</v>
      </c>
      <c r="AG4382" t="str" cm="1">
        <f t="array" ref="AG4382">_xlfn.XLOOKUP(Orders_C[[#This Row],[Store_ID]],Stores_c[[#All],[Store_ID]],Stores_c[[#All],[Store_Type]])</f>
        <v>Mall</v>
      </c>
    </row>
    <row r="4383" spans="1:33" x14ac:dyDescent="0.25">
      <c r="A4383">
        <v>6927</v>
      </c>
      <c r="B4383" s="1">
        <v>45769</v>
      </c>
      <c r="C4383" s="2">
        <v>5.2048611111111108E-2</v>
      </c>
      <c r="D4383">
        <v>1097</v>
      </c>
      <c r="E4383">
        <v>205</v>
      </c>
      <c r="F4383">
        <v>421</v>
      </c>
      <c r="G4383">
        <v>331</v>
      </c>
      <c r="H4383">
        <v>4</v>
      </c>
      <c r="I4383">
        <v>356</v>
      </c>
      <c r="J4383">
        <v>10</v>
      </c>
      <c r="K4383">
        <v>17.8</v>
      </c>
      <c r="L4383">
        <v>1431.8</v>
      </c>
      <c r="M4383" t="s">
        <v>19</v>
      </c>
      <c r="N4383" t="s">
        <v>21</v>
      </c>
      <c r="O4383">
        <v>46</v>
      </c>
      <c r="P4383">
        <v>1</v>
      </c>
      <c r="Q4383" t="s">
        <v>950</v>
      </c>
      <c r="R4383">
        <v>508</v>
      </c>
      <c r="S4383" s="3">
        <v>0.1</v>
      </c>
      <c r="T4383" s="6">
        <v>577.4</v>
      </c>
      <c r="U4383" t="s">
        <v>6337</v>
      </c>
      <c r="V4383">
        <v>2025</v>
      </c>
      <c r="W4383" t="s">
        <v>6331</v>
      </c>
      <c r="X4383" t="str">
        <f>_xlfn.XLOOKUP(Orders_C[[#This Row],[Product_ID]],Products_C[Product_ID],Products_C[Product_Name])</f>
        <v>Chicken Bucket</v>
      </c>
      <c r="Y4383" t="str">
        <f>_xlfn.XLOOKUP(Orders_C[[#This Row],[Product_ID]],Products_C[Product_ID],Products_C[Category])</f>
        <v>Beverage</v>
      </c>
      <c r="Z4383" t="str">
        <f>_xlfn.XLOOKUP(Orders_C[[#This Row],[Store_ID]],Stores_c[Store_ID],Stores_c[City])</f>
        <v>Port Jacob</v>
      </c>
      <c r="AA4383" t="str">
        <f>_xlfn.XLOOKUP(Orders_C[[#This Row],[Customer_ID]],Customers_c[Customer_ID],Customers_c[Customer_Name])</f>
        <v>Mrs. Kimberly Vaughan</v>
      </c>
      <c r="AB4383" s="6">
        <f>Orders_C[[#This Row],[Quantity]]*Orders_C[[#This Row],[Unit_Price]]*(1-Orders_C[[#This Row],[Discount %]])+Orders_C[[#This Row],[Tax]]</f>
        <v>1299.4000000000001</v>
      </c>
      <c r="AC4383" s="9">
        <f>(Orders_C[[#This Row],[Unit_Price]]*Orders_C[[#This Row],[Quantity]])-Orders_C[[#This Row],[Discount]]+Orders_C[[#This Row],[Tax]]</f>
        <v>1431.8</v>
      </c>
      <c r="AD4383" t="str">
        <f>IF(COUNTIF(Orders_C[[#All],[Customer_ID]],Orders_C[[#This Row],[Customer_ID]])&gt;1,"Repeat","New")</f>
        <v>Repeat</v>
      </c>
      <c r="AE4383" t="str" cm="1">
        <f t="array" ref="AE4383">_xlfn.XLOOKUP(Orders_C[[#This Row],[Store_ID]],Stores_c[[#All],[Store_ID]],Stores_c[[#All],[City]])</f>
        <v>Port Jacob</v>
      </c>
      <c r="AF4383" t="str" cm="1">
        <f t="array" ref="AF4383">_xlfn.XLOOKUP(Orders_C[[#This Row],[Store_ID]],Stores_c[[#All],[Store_ID]],Stores_c[[#All],[Manager_Name]])</f>
        <v>David Harris</v>
      </c>
      <c r="AG4383" t="str" cm="1">
        <f t="array" ref="AG4383">_xlfn.XLOOKUP(Orders_C[[#This Row],[Store_ID]],Stores_c[[#All],[Store_ID]],Stores_c[[#All],[Store_Type]])</f>
        <v>Mall</v>
      </c>
    </row>
    <row r="4384" spans="1:33" x14ac:dyDescent="0.25">
      <c r="A4384">
        <v>9455</v>
      </c>
      <c r="B4384" s="1">
        <v>45968</v>
      </c>
      <c r="C4384" s="2">
        <v>0.42952546296296296</v>
      </c>
      <c r="D4384">
        <v>1622</v>
      </c>
      <c r="E4384">
        <v>218</v>
      </c>
      <c r="F4384">
        <v>500</v>
      </c>
      <c r="G4384">
        <v>338</v>
      </c>
      <c r="H4384">
        <v>4</v>
      </c>
      <c r="I4384">
        <v>356</v>
      </c>
      <c r="J4384">
        <v>10</v>
      </c>
      <c r="K4384">
        <v>17.8</v>
      </c>
      <c r="L4384">
        <v>1431.8</v>
      </c>
      <c r="M4384" t="s">
        <v>18</v>
      </c>
      <c r="N4384" t="s">
        <v>22</v>
      </c>
      <c r="O4384">
        <v>31</v>
      </c>
      <c r="P4384">
        <v>5</v>
      </c>
      <c r="Q4384" t="s">
        <v>3478</v>
      </c>
      <c r="R4384">
        <v>501</v>
      </c>
      <c r="S4384" s="3">
        <v>0.1</v>
      </c>
      <c r="T4384" s="6">
        <v>577.4</v>
      </c>
      <c r="U4384" t="s">
        <v>6336</v>
      </c>
      <c r="V4384">
        <v>2025</v>
      </c>
      <c r="W4384" t="s">
        <v>6329</v>
      </c>
      <c r="X4384" t="str">
        <f>_xlfn.XLOOKUP(Orders_C[[#This Row],[Product_ID]],Products_C[Product_ID],Products_C[Product_Name])</f>
        <v>Chicken Wings</v>
      </c>
      <c r="Y4384" t="str">
        <f>_xlfn.XLOOKUP(Orders_C[[#This Row],[Product_ID]],Products_C[Product_ID],Products_C[Category])</f>
        <v>Burger</v>
      </c>
      <c r="Z4384" t="str">
        <f>_xlfn.XLOOKUP(Orders_C[[#This Row],[Store_ID]],Stores_c[Store_ID],Stores_c[City])</f>
        <v>East Johnport</v>
      </c>
      <c r="AA4384" t="str">
        <f>_xlfn.XLOOKUP(Orders_C[[#This Row],[Customer_ID]],Customers_c[Customer_ID],Customers_c[Customer_Name])</f>
        <v>Robyn Cordova</v>
      </c>
      <c r="AB4384" s="6">
        <f>Orders_C[[#This Row],[Quantity]]*Orders_C[[#This Row],[Unit_Price]]*(1-Orders_C[[#This Row],[Discount %]])+Orders_C[[#This Row],[Tax]]</f>
        <v>1299.4000000000001</v>
      </c>
      <c r="AC4384" s="9">
        <f>(Orders_C[[#This Row],[Unit_Price]]*Orders_C[[#This Row],[Quantity]])-Orders_C[[#This Row],[Discount]]+Orders_C[[#This Row],[Tax]]</f>
        <v>1431.8</v>
      </c>
      <c r="AD4384" t="str">
        <f>IF(COUNTIF(Orders_C[[#All],[Customer_ID]],Orders_C[[#This Row],[Customer_ID]])&gt;1,"Repeat","New")</f>
        <v>Repeat</v>
      </c>
      <c r="AE4384" t="str" cm="1">
        <f t="array" ref="AE4384">_xlfn.XLOOKUP(Orders_C[[#This Row],[Store_ID]],Stores_c[[#All],[Store_ID]],Stores_c[[#All],[City]])</f>
        <v>East Johnport</v>
      </c>
      <c r="AF4384" t="str" cm="1">
        <f t="array" ref="AF4384">_xlfn.XLOOKUP(Orders_C[[#This Row],[Store_ID]],Stores_c[[#All],[Store_ID]],Stores_c[[#All],[Manager_Name]])</f>
        <v>Mr. Matthew Murillo III</v>
      </c>
      <c r="AG4384" t="str" cm="1">
        <f t="array" ref="AG4384">_xlfn.XLOOKUP(Orders_C[[#This Row],[Store_ID]],Stores_c[[#All],[Store_ID]],Stores_c[[#All],[Store_Type]])</f>
        <v>Street</v>
      </c>
    </row>
    <row r="4385" spans="1:33" x14ac:dyDescent="0.25">
      <c r="A4385">
        <v>6376</v>
      </c>
      <c r="B4385" s="1">
        <v>46044</v>
      </c>
      <c r="C4385" s="2">
        <v>0.63293981481481476</v>
      </c>
      <c r="D4385">
        <v>1438</v>
      </c>
      <c r="E4385">
        <v>221</v>
      </c>
      <c r="F4385">
        <v>448</v>
      </c>
      <c r="G4385">
        <v>316</v>
      </c>
      <c r="H4385">
        <v>4</v>
      </c>
      <c r="I4385">
        <v>353</v>
      </c>
      <c r="J4385">
        <v>5</v>
      </c>
      <c r="K4385">
        <v>17.649999999999999</v>
      </c>
      <c r="L4385">
        <v>1424.65</v>
      </c>
      <c r="M4385" t="s">
        <v>18</v>
      </c>
      <c r="N4385" t="s">
        <v>22</v>
      </c>
      <c r="O4385">
        <v>31</v>
      </c>
      <c r="P4385">
        <v>4</v>
      </c>
      <c r="Q4385" t="s">
        <v>399</v>
      </c>
      <c r="R4385">
        <v>508</v>
      </c>
      <c r="S4385" s="3">
        <v>0.05</v>
      </c>
      <c r="T4385" s="6">
        <v>577.45000000000016</v>
      </c>
      <c r="U4385" t="s">
        <v>6330</v>
      </c>
      <c r="V4385">
        <v>2026</v>
      </c>
      <c r="W4385" t="s">
        <v>6329</v>
      </c>
      <c r="X4385" t="str">
        <f>_xlfn.XLOOKUP(Orders_C[[#This Row],[Product_ID]],Products_C[Product_ID],Products_C[Product_Name])</f>
        <v>Popcorn Chicken</v>
      </c>
      <c r="Y4385" t="str">
        <f>_xlfn.XLOOKUP(Orders_C[[#This Row],[Product_ID]],Products_C[Product_ID],Products_C[Category])</f>
        <v>Dessert</v>
      </c>
      <c r="Z4385" t="str">
        <f>_xlfn.XLOOKUP(Orders_C[[#This Row],[Store_ID]],Stores_c[Store_ID],Stores_c[City])</f>
        <v>Port Barbarabury</v>
      </c>
      <c r="AA4385" t="str">
        <f>_xlfn.XLOOKUP(Orders_C[[#This Row],[Customer_ID]],Customers_c[Customer_ID],Customers_c[Customer_Name])</f>
        <v>Toni Hartman</v>
      </c>
      <c r="AB4385" s="6">
        <f>Orders_C[[#This Row],[Quantity]]*Orders_C[[#This Row],[Unit_Price]]*(1-Orders_C[[#This Row],[Discount %]])+Orders_C[[#This Row],[Tax]]</f>
        <v>1359.05</v>
      </c>
      <c r="AC4385" s="9">
        <f>(Orders_C[[#This Row],[Unit_Price]]*Orders_C[[#This Row],[Quantity]])-Orders_C[[#This Row],[Discount]]+Orders_C[[#This Row],[Tax]]</f>
        <v>1424.65</v>
      </c>
      <c r="AD4385" t="str">
        <f>IF(COUNTIF(Orders_C[[#All],[Customer_ID]],Orders_C[[#This Row],[Customer_ID]])&gt;1,"Repeat","New")</f>
        <v>Repeat</v>
      </c>
      <c r="AE4385" t="str" cm="1">
        <f t="array" ref="AE4385">_xlfn.XLOOKUP(Orders_C[[#This Row],[Store_ID]],Stores_c[[#All],[Store_ID]],Stores_c[[#All],[City]])</f>
        <v>Port Barbarabury</v>
      </c>
      <c r="AF4385" t="str" cm="1">
        <f t="array" ref="AF4385">_xlfn.XLOOKUP(Orders_C[[#This Row],[Store_ID]],Stores_c[[#All],[Store_ID]],Stores_c[[#All],[Manager_Name]])</f>
        <v>Edward Nguyen</v>
      </c>
      <c r="AG4385" t="str" cm="1">
        <f t="array" ref="AG4385">_xlfn.XLOOKUP(Orders_C[[#This Row],[Store_ID]],Stores_c[[#All],[Store_ID]],Stores_c[[#All],[Store_Type]])</f>
        <v>Street</v>
      </c>
    </row>
    <row r="4386" spans="1:33" x14ac:dyDescent="0.25">
      <c r="A4386">
        <v>6758</v>
      </c>
      <c r="B4386" s="1">
        <v>45765</v>
      </c>
      <c r="C4386" s="2">
        <v>0.33185185185185184</v>
      </c>
      <c r="D4386">
        <v>1034</v>
      </c>
      <c r="E4386">
        <v>222</v>
      </c>
      <c r="F4386">
        <v>549</v>
      </c>
      <c r="G4386">
        <v>301</v>
      </c>
      <c r="H4386">
        <v>3</v>
      </c>
      <c r="I4386">
        <v>462</v>
      </c>
      <c r="J4386">
        <v>0</v>
      </c>
      <c r="K4386">
        <v>23.1</v>
      </c>
      <c r="L4386">
        <v>1409.1</v>
      </c>
      <c r="M4386" t="s">
        <v>20</v>
      </c>
      <c r="N4386" t="s">
        <v>21</v>
      </c>
      <c r="O4386">
        <v>16</v>
      </c>
      <c r="P4386">
        <v>1</v>
      </c>
      <c r="Q4386" t="s">
        <v>781</v>
      </c>
      <c r="R4386">
        <v>508</v>
      </c>
      <c r="S4386" s="3">
        <v>0</v>
      </c>
      <c r="T4386" s="6">
        <v>577.49999999999989</v>
      </c>
      <c r="U4386" t="s">
        <v>6337</v>
      </c>
      <c r="V4386">
        <v>2025</v>
      </c>
      <c r="W4386" t="s">
        <v>6333</v>
      </c>
      <c r="X4386" t="str">
        <f>_xlfn.XLOOKUP(Orders_C[[#This Row],[Product_ID]],Products_C[Product_ID],Products_C[Product_Name])</f>
        <v>Krushers</v>
      </c>
      <c r="Y4386" t="str">
        <f>_xlfn.XLOOKUP(Orders_C[[#This Row],[Product_ID]],Products_C[Product_ID],Products_C[Category])</f>
        <v>Burger</v>
      </c>
      <c r="Z4386" t="str">
        <f>_xlfn.XLOOKUP(Orders_C[[#This Row],[Store_ID]],Stores_c[Store_ID],Stores_c[City])</f>
        <v>New Steven</v>
      </c>
      <c r="AA4386" t="str">
        <f>_xlfn.XLOOKUP(Orders_C[[#This Row],[Customer_ID]],Customers_c[Customer_ID],Customers_c[Customer_Name])</f>
        <v>Christopher Adams</v>
      </c>
      <c r="AB4386" s="6">
        <f>Orders_C[[#This Row],[Quantity]]*Orders_C[[#This Row],[Unit_Price]]*(1-Orders_C[[#This Row],[Discount %]])+Orders_C[[#This Row],[Tax]]</f>
        <v>1409.1</v>
      </c>
      <c r="AC4386" s="9">
        <f>(Orders_C[[#This Row],[Unit_Price]]*Orders_C[[#This Row],[Quantity]])-Orders_C[[#This Row],[Discount]]+Orders_C[[#This Row],[Tax]]</f>
        <v>1409.1</v>
      </c>
      <c r="AD4386" t="str">
        <f>IF(COUNTIF(Orders_C[[#All],[Customer_ID]],Orders_C[[#This Row],[Customer_ID]])&gt;1,"Repeat","New")</f>
        <v>Repeat</v>
      </c>
      <c r="AE4386" t="str" cm="1">
        <f t="array" ref="AE4386">_xlfn.XLOOKUP(Orders_C[[#This Row],[Store_ID]],Stores_c[[#All],[Store_ID]],Stores_c[[#All],[City]])</f>
        <v>New Steven</v>
      </c>
      <c r="AF4386" t="str" cm="1">
        <f t="array" ref="AF4386">_xlfn.XLOOKUP(Orders_C[[#This Row],[Store_ID]],Stores_c[[#All],[Store_ID]],Stores_c[[#All],[Manager_Name]])</f>
        <v>Terri Martinez</v>
      </c>
      <c r="AG4386" t="str" cm="1">
        <f t="array" ref="AG4386">_xlfn.XLOOKUP(Orders_C[[#This Row],[Store_ID]],Stores_c[[#All],[Store_ID]],Stores_c[[#All],[Store_Type]])</f>
        <v>Drive-Thru</v>
      </c>
    </row>
    <row r="4387" spans="1:33" x14ac:dyDescent="0.25">
      <c r="A4387">
        <v>6506</v>
      </c>
      <c r="B4387" s="1">
        <v>45864</v>
      </c>
      <c r="C4387" s="2">
        <v>0.65325231481481483</v>
      </c>
      <c r="D4387">
        <v>1800</v>
      </c>
      <c r="E4387">
        <v>212</v>
      </c>
      <c r="F4387">
        <v>477</v>
      </c>
      <c r="G4387">
        <v>337</v>
      </c>
      <c r="H4387">
        <v>3</v>
      </c>
      <c r="I4387">
        <v>466</v>
      </c>
      <c r="J4387">
        <v>5</v>
      </c>
      <c r="K4387">
        <v>23.3</v>
      </c>
      <c r="L4387">
        <v>1416.3</v>
      </c>
      <c r="M4387" t="s">
        <v>19</v>
      </c>
      <c r="N4387" t="s">
        <v>23</v>
      </c>
      <c r="O4387">
        <v>11</v>
      </c>
      <c r="P4387">
        <v>1</v>
      </c>
      <c r="Q4387" t="s">
        <v>529</v>
      </c>
      <c r="R4387">
        <v>510</v>
      </c>
      <c r="S4387" s="3">
        <v>0.05</v>
      </c>
      <c r="T4387" s="6">
        <v>577.5</v>
      </c>
      <c r="U4387" t="s">
        <v>6341</v>
      </c>
      <c r="V4387">
        <v>2025</v>
      </c>
      <c r="W4387" t="s">
        <v>6333</v>
      </c>
      <c r="X4387" t="str">
        <f>_xlfn.XLOOKUP(Orders_C[[#This Row],[Product_ID]],Products_C[Product_ID],Products_C[Product_Name])</f>
        <v>Chocolate Lava Cake</v>
      </c>
      <c r="Y4387" t="str">
        <f>_xlfn.XLOOKUP(Orders_C[[#This Row],[Product_ID]],Products_C[Product_ID],Products_C[Category])</f>
        <v>Chicken</v>
      </c>
      <c r="Z4387" t="str">
        <f>_xlfn.XLOOKUP(Orders_C[[#This Row],[Store_ID]],Stores_c[Store_ID],Stores_c[City])</f>
        <v>Andrewview</v>
      </c>
      <c r="AA4387" t="str">
        <f>_xlfn.XLOOKUP(Orders_C[[#This Row],[Customer_ID]],Customers_c[Customer_ID],Customers_c[Customer_Name])</f>
        <v>Anita Richards</v>
      </c>
      <c r="AB4387" s="6">
        <f>Orders_C[[#This Row],[Quantity]]*Orders_C[[#This Row],[Unit_Price]]*(1-Orders_C[[#This Row],[Discount %]])+Orders_C[[#This Row],[Tax]]</f>
        <v>1351.3999999999999</v>
      </c>
      <c r="AC4387" s="9">
        <f>(Orders_C[[#This Row],[Unit_Price]]*Orders_C[[#This Row],[Quantity]])-Orders_C[[#This Row],[Discount]]+Orders_C[[#This Row],[Tax]]</f>
        <v>1416.3</v>
      </c>
      <c r="AD4387" t="str">
        <f>IF(COUNTIF(Orders_C[[#All],[Customer_ID]],Orders_C[[#This Row],[Customer_ID]])&gt;1,"Repeat","New")</f>
        <v>New</v>
      </c>
      <c r="AE4387" t="str" cm="1">
        <f t="array" ref="AE4387">_xlfn.XLOOKUP(Orders_C[[#This Row],[Store_ID]],Stores_c[[#All],[Store_ID]],Stores_c[[#All],[City]])</f>
        <v>Andrewview</v>
      </c>
      <c r="AF4387" t="str" cm="1">
        <f t="array" ref="AF4387">_xlfn.XLOOKUP(Orders_C[[#This Row],[Store_ID]],Stores_c[[#All],[Store_ID]],Stores_c[[#All],[Manager_Name]])</f>
        <v>Alice Sutton</v>
      </c>
      <c r="AG4387" t="str" cm="1">
        <f t="array" ref="AG4387">_xlfn.XLOOKUP(Orders_C[[#This Row],[Store_ID]],Stores_c[[#All],[Store_ID]],Stores_c[[#All],[Store_Type]])</f>
        <v>Mall</v>
      </c>
    </row>
    <row r="4388" spans="1:33" x14ac:dyDescent="0.25">
      <c r="A4388">
        <v>9695</v>
      </c>
      <c r="B4388" s="1">
        <v>46053</v>
      </c>
      <c r="C4388" s="2">
        <v>0.21530092592592592</v>
      </c>
      <c r="D4388">
        <v>1749</v>
      </c>
      <c r="E4388">
        <v>225</v>
      </c>
      <c r="F4388">
        <v>539</v>
      </c>
      <c r="G4388">
        <v>318</v>
      </c>
      <c r="H4388">
        <v>3</v>
      </c>
      <c r="I4388">
        <v>474</v>
      </c>
      <c r="J4388">
        <v>15</v>
      </c>
      <c r="K4388">
        <v>23.7</v>
      </c>
      <c r="L4388">
        <v>1430.7</v>
      </c>
      <c r="M4388" t="s">
        <v>20</v>
      </c>
      <c r="N4388" t="s">
        <v>23</v>
      </c>
      <c r="O4388">
        <v>51</v>
      </c>
      <c r="P4388">
        <v>2</v>
      </c>
      <c r="Q4388" t="s">
        <v>3718</v>
      </c>
      <c r="R4388">
        <v>507</v>
      </c>
      <c r="S4388" s="3">
        <v>0.15</v>
      </c>
      <c r="T4388" s="6">
        <v>577.50000000000011</v>
      </c>
      <c r="U4388" t="s">
        <v>6330</v>
      </c>
      <c r="V4388">
        <v>2026</v>
      </c>
      <c r="W4388" t="s">
        <v>6331</v>
      </c>
      <c r="X4388" t="str">
        <f>_xlfn.XLOOKUP(Orders_C[[#This Row],[Product_ID]],Products_C[Product_ID],Products_C[Product_Name])</f>
        <v>Pepsi</v>
      </c>
      <c r="Y4388" t="str">
        <f>_xlfn.XLOOKUP(Orders_C[[#This Row],[Product_ID]],Products_C[Product_ID],Products_C[Category])</f>
        <v>Burger</v>
      </c>
      <c r="Z4388" t="str">
        <f>_xlfn.XLOOKUP(Orders_C[[#This Row],[Store_ID]],Stores_c[Store_ID],Stores_c[City])</f>
        <v>South Peter</v>
      </c>
      <c r="AA4388" t="str">
        <f>_xlfn.XLOOKUP(Orders_C[[#This Row],[Customer_ID]],Customers_c[Customer_ID],Customers_c[Customer_Name])</f>
        <v>Mikayla Lewis</v>
      </c>
      <c r="AB4388" s="6">
        <f>Orders_C[[#This Row],[Quantity]]*Orders_C[[#This Row],[Unit_Price]]*(1-Orders_C[[#This Row],[Discount %]])+Orders_C[[#This Row],[Tax]]</f>
        <v>1232.4000000000001</v>
      </c>
      <c r="AC4388" s="9">
        <f>(Orders_C[[#This Row],[Unit_Price]]*Orders_C[[#This Row],[Quantity]])-Orders_C[[#This Row],[Discount]]+Orders_C[[#This Row],[Tax]]</f>
        <v>1430.7</v>
      </c>
      <c r="AD4388" t="str">
        <f>IF(COUNTIF(Orders_C[[#All],[Customer_ID]],Orders_C[[#This Row],[Customer_ID]])&gt;1,"Repeat","New")</f>
        <v>Repeat</v>
      </c>
      <c r="AE4388" t="str" cm="1">
        <f t="array" ref="AE4388">_xlfn.XLOOKUP(Orders_C[[#This Row],[Store_ID]],Stores_c[[#All],[Store_ID]],Stores_c[[#All],[City]])</f>
        <v>South Peter</v>
      </c>
      <c r="AF4388" t="str" cm="1">
        <f t="array" ref="AF4388">_xlfn.XLOOKUP(Orders_C[[#This Row],[Store_ID]],Stores_c[[#All],[Store_ID]],Stores_c[[#All],[Manager_Name]])</f>
        <v>Gregory Lambert</v>
      </c>
      <c r="AG4388" t="str" cm="1">
        <f t="array" ref="AG4388">_xlfn.XLOOKUP(Orders_C[[#This Row],[Store_ID]],Stores_c[[#All],[Store_ID]],Stores_c[[#All],[Store_Type]])</f>
        <v>Street</v>
      </c>
    </row>
    <row r="4389" spans="1:33" x14ac:dyDescent="0.25">
      <c r="A4389">
        <v>6965</v>
      </c>
      <c r="B4389" s="1">
        <v>45844</v>
      </c>
      <c r="C4389" s="2">
        <v>1.1574074074074073E-3</v>
      </c>
      <c r="D4389">
        <v>1268</v>
      </c>
      <c r="E4389">
        <v>208</v>
      </c>
      <c r="F4389">
        <v>543</v>
      </c>
      <c r="G4389">
        <v>337</v>
      </c>
      <c r="H4389">
        <v>3</v>
      </c>
      <c r="I4389">
        <v>475</v>
      </c>
      <c r="J4389">
        <v>15</v>
      </c>
      <c r="K4389">
        <v>23.75</v>
      </c>
      <c r="L4389">
        <v>1433.75</v>
      </c>
      <c r="M4389" t="s">
        <v>20</v>
      </c>
      <c r="N4389" t="s">
        <v>23</v>
      </c>
      <c r="O4389">
        <v>31</v>
      </c>
      <c r="P4389">
        <v>4</v>
      </c>
      <c r="Q4389" t="s">
        <v>988</v>
      </c>
      <c r="R4389">
        <v>507</v>
      </c>
      <c r="S4389" s="3">
        <v>0.15</v>
      </c>
      <c r="T4389" s="6">
        <v>578.75</v>
      </c>
      <c r="U4389" t="s">
        <v>6341</v>
      </c>
      <c r="V4389">
        <v>2025</v>
      </c>
      <c r="W4389" t="s">
        <v>6329</v>
      </c>
      <c r="X4389" t="str">
        <f>_xlfn.XLOOKUP(Orders_C[[#This Row],[Product_ID]],Products_C[Product_ID],Products_C[Product_Name])</f>
        <v>Chocolate Lava Cake</v>
      </c>
      <c r="Y4389" t="str">
        <f>_xlfn.XLOOKUP(Orders_C[[#This Row],[Product_ID]],Products_C[Product_ID],Products_C[Category])</f>
        <v>Chicken</v>
      </c>
      <c r="Z4389" t="str">
        <f>_xlfn.XLOOKUP(Orders_C[[#This Row],[Store_ID]],Stores_c[Store_ID],Stores_c[City])</f>
        <v>Tracyview</v>
      </c>
      <c r="AA4389" t="str">
        <f>_xlfn.XLOOKUP(Orders_C[[#This Row],[Customer_ID]],Customers_c[Customer_ID],Customers_c[Customer_Name])</f>
        <v>Alec Lee</v>
      </c>
      <c r="AB4389" s="6">
        <f>Orders_C[[#This Row],[Quantity]]*Orders_C[[#This Row],[Unit_Price]]*(1-Orders_C[[#This Row],[Discount %]])+Orders_C[[#This Row],[Tax]]</f>
        <v>1235</v>
      </c>
      <c r="AC4389" s="9">
        <f>(Orders_C[[#This Row],[Unit_Price]]*Orders_C[[#This Row],[Quantity]])-Orders_C[[#This Row],[Discount]]+Orders_C[[#This Row],[Tax]]</f>
        <v>1433.75</v>
      </c>
      <c r="AD4389" t="str">
        <f>IF(COUNTIF(Orders_C[[#All],[Customer_ID]],Orders_C[[#This Row],[Customer_ID]])&gt;1,"Repeat","New")</f>
        <v>Repeat</v>
      </c>
      <c r="AE4389" t="str" cm="1">
        <f t="array" ref="AE4389">_xlfn.XLOOKUP(Orders_C[[#This Row],[Store_ID]],Stores_c[[#All],[Store_ID]],Stores_c[[#All],[City]])</f>
        <v>Tracyview</v>
      </c>
      <c r="AF4389" t="str" cm="1">
        <f t="array" ref="AF4389">_xlfn.XLOOKUP(Orders_C[[#This Row],[Store_ID]],Stores_c[[#All],[Store_ID]],Stores_c[[#All],[Manager_Name]])</f>
        <v>Jeremiah Lee</v>
      </c>
      <c r="AG4389" t="str" cm="1">
        <f t="array" ref="AG4389">_xlfn.XLOOKUP(Orders_C[[#This Row],[Store_ID]],Stores_c[[#All],[Store_ID]],Stores_c[[#All],[Store_Type]])</f>
        <v>Mall</v>
      </c>
    </row>
    <row r="4390" spans="1:33" x14ac:dyDescent="0.25">
      <c r="A4390">
        <v>7199</v>
      </c>
      <c r="B4390" s="1">
        <v>45785</v>
      </c>
      <c r="C4390" s="2">
        <v>0.45686342592592594</v>
      </c>
      <c r="D4390">
        <v>1754</v>
      </c>
      <c r="E4390">
        <v>217</v>
      </c>
      <c r="F4390">
        <v>499</v>
      </c>
      <c r="G4390">
        <v>331</v>
      </c>
      <c r="H4390">
        <v>3</v>
      </c>
      <c r="I4390">
        <v>475</v>
      </c>
      <c r="J4390">
        <v>15</v>
      </c>
      <c r="K4390">
        <v>23.75</v>
      </c>
      <c r="L4390">
        <v>1433.75</v>
      </c>
      <c r="M4390" t="s">
        <v>19</v>
      </c>
      <c r="N4390" t="s">
        <v>23</v>
      </c>
      <c r="O4390">
        <v>54</v>
      </c>
      <c r="P4390">
        <v>1</v>
      </c>
      <c r="Q4390" t="s">
        <v>1222</v>
      </c>
      <c r="R4390">
        <v>506</v>
      </c>
      <c r="S4390" s="3">
        <v>0.15</v>
      </c>
      <c r="T4390" s="6">
        <v>578.75</v>
      </c>
      <c r="U4390" t="s">
        <v>6339</v>
      </c>
      <c r="V4390">
        <v>2025</v>
      </c>
      <c r="W4390" t="s">
        <v>6331</v>
      </c>
      <c r="X4390" t="str">
        <f>_xlfn.XLOOKUP(Orders_C[[#This Row],[Product_ID]],Products_C[Product_ID],Products_C[Product_Name])</f>
        <v>Chicken Bucket</v>
      </c>
      <c r="Y4390" t="str">
        <f>_xlfn.XLOOKUP(Orders_C[[#This Row],[Product_ID]],Products_C[Product_ID],Products_C[Category])</f>
        <v>Beverage</v>
      </c>
      <c r="Z4390" t="str">
        <f>_xlfn.XLOOKUP(Orders_C[[#This Row],[Store_ID]],Stores_c[Store_ID],Stores_c[City])</f>
        <v>West Rebecca</v>
      </c>
      <c r="AA4390" t="str">
        <f>_xlfn.XLOOKUP(Orders_C[[#This Row],[Customer_ID]],Customers_c[Customer_ID],Customers_c[Customer_Name])</f>
        <v>Jennifer Davis</v>
      </c>
      <c r="AB4390" s="6">
        <f>Orders_C[[#This Row],[Quantity]]*Orders_C[[#This Row],[Unit_Price]]*(1-Orders_C[[#This Row],[Discount %]])+Orders_C[[#This Row],[Tax]]</f>
        <v>1235</v>
      </c>
      <c r="AC4390" s="9">
        <f>(Orders_C[[#This Row],[Unit_Price]]*Orders_C[[#This Row],[Quantity]])-Orders_C[[#This Row],[Discount]]+Orders_C[[#This Row],[Tax]]</f>
        <v>1433.75</v>
      </c>
      <c r="AD4390" t="str">
        <f>IF(COUNTIF(Orders_C[[#All],[Customer_ID]],Orders_C[[#This Row],[Customer_ID]])&gt;1,"Repeat","New")</f>
        <v>Repeat</v>
      </c>
      <c r="AE4390" t="str" cm="1">
        <f t="array" ref="AE4390">_xlfn.XLOOKUP(Orders_C[[#This Row],[Store_ID]],Stores_c[[#All],[Store_ID]],Stores_c[[#All],[City]])</f>
        <v>West Rebecca</v>
      </c>
      <c r="AF4390" t="str" cm="1">
        <f t="array" ref="AF4390">_xlfn.XLOOKUP(Orders_C[[#This Row],[Store_ID]],Stores_c[[#All],[Store_ID]],Stores_c[[#All],[Manager_Name]])</f>
        <v>Albert Smith</v>
      </c>
      <c r="AG4390" t="str" cm="1">
        <f t="array" ref="AG4390">_xlfn.XLOOKUP(Orders_C[[#This Row],[Store_ID]],Stores_c[[#All],[Store_ID]],Stores_c[[#All],[Store_Type]])</f>
        <v>Mall</v>
      </c>
    </row>
    <row r="4391" spans="1:33" x14ac:dyDescent="0.25">
      <c r="A4391">
        <v>10036</v>
      </c>
      <c r="B4391" s="1">
        <v>45848</v>
      </c>
      <c r="C4391" s="2">
        <v>0.15914351851851852</v>
      </c>
      <c r="D4391">
        <v>1382</v>
      </c>
      <c r="E4391">
        <v>208</v>
      </c>
      <c r="F4391">
        <v>529</v>
      </c>
      <c r="G4391">
        <v>323</v>
      </c>
      <c r="H4391">
        <v>3</v>
      </c>
      <c r="I4391">
        <v>471</v>
      </c>
      <c r="J4391">
        <v>10</v>
      </c>
      <c r="K4391">
        <v>23.55</v>
      </c>
      <c r="L4391">
        <v>1426.55</v>
      </c>
      <c r="M4391" t="s">
        <v>18</v>
      </c>
      <c r="N4391" t="s">
        <v>21</v>
      </c>
      <c r="O4391">
        <v>54</v>
      </c>
      <c r="P4391">
        <v>3</v>
      </c>
      <c r="Q4391" t="s">
        <v>4059</v>
      </c>
      <c r="R4391">
        <v>507</v>
      </c>
      <c r="S4391" s="3">
        <v>0.1</v>
      </c>
      <c r="T4391" s="6">
        <v>578.75</v>
      </c>
      <c r="U4391" t="s">
        <v>6341</v>
      </c>
      <c r="V4391">
        <v>2025</v>
      </c>
      <c r="W4391" t="s">
        <v>6331</v>
      </c>
      <c r="X4391" t="str">
        <f>_xlfn.XLOOKUP(Orders_C[[#This Row],[Product_ID]],Products_C[Product_ID],Products_C[Product_Name])</f>
        <v>Rice Bowl</v>
      </c>
      <c r="Y4391" t="str">
        <f>_xlfn.XLOOKUP(Orders_C[[#This Row],[Product_ID]],Products_C[Product_ID],Products_C[Category])</f>
        <v>Beverage</v>
      </c>
      <c r="Z4391" t="str">
        <f>_xlfn.XLOOKUP(Orders_C[[#This Row],[Store_ID]],Stores_c[Store_ID],Stores_c[City])</f>
        <v>Tracyview</v>
      </c>
      <c r="AA4391" t="str">
        <f>_xlfn.XLOOKUP(Orders_C[[#This Row],[Customer_ID]],Customers_c[Customer_ID],Customers_c[Customer_Name])</f>
        <v>Shane Ramsey</v>
      </c>
      <c r="AB4391" s="6">
        <f>Orders_C[[#This Row],[Quantity]]*Orders_C[[#This Row],[Unit_Price]]*(1-Orders_C[[#This Row],[Discount %]])+Orders_C[[#This Row],[Tax]]</f>
        <v>1295.25</v>
      </c>
      <c r="AC4391" s="9">
        <f>(Orders_C[[#This Row],[Unit_Price]]*Orders_C[[#This Row],[Quantity]])-Orders_C[[#This Row],[Discount]]+Orders_C[[#This Row],[Tax]]</f>
        <v>1426.55</v>
      </c>
      <c r="AD4391" t="str">
        <f>IF(COUNTIF(Orders_C[[#All],[Customer_ID]],Orders_C[[#This Row],[Customer_ID]])&gt;1,"Repeat","New")</f>
        <v>Repeat</v>
      </c>
      <c r="AE4391" t="str" cm="1">
        <f t="array" ref="AE4391">_xlfn.XLOOKUP(Orders_C[[#This Row],[Store_ID]],Stores_c[[#All],[Store_ID]],Stores_c[[#All],[City]])</f>
        <v>Tracyview</v>
      </c>
      <c r="AF4391" t="str" cm="1">
        <f t="array" ref="AF4391">_xlfn.XLOOKUP(Orders_C[[#This Row],[Store_ID]],Stores_c[[#All],[Store_ID]],Stores_c[[#All],[Manager_Name]])</f>
        <v>Jeremiah Lee</v>
      </c>
      <c r="AG4391" t="str" cm="1">
        <f t="array" ref="AG4391">_xlfn.XLOOKUP(Orders_C[[#This Row],[Store_ID]],Stores_c[[#All],[Store_ID]],Stores_c[[#All],[Store_Type]])</f>
        <v>Mall</v>
      </c>
    </row>
    <row r="4392" spans="1:33" x14ac:dyDescent="0.25">
      <c r="A4392">
        <v>7195</v>
      </c>
      <c r="B4392" s="1">
        <v>46065</v>
      </c>
      <c r="C4392" s="2">
        <v>0.27340277777777777</v>
      </c>
      <c r="D4392">
        <v>1761</v>
      </c>
      <c r="E4392">
        <v>211</v>
      </c>
      <c r="F4392">
        <v>461</v>
      </c>
      <c r="G4392">
        <v>326</v>
      </c>
      <c r="H4392">
        <v>3</v>
      </c>
      <c r="I4392">
        <v>463</v>
      </c>
      <c r="J4392">
        <v>0</v>
      </c>
      <c r="K4392">
        <v>23.15</v>
      </c>
      <c r="L4392">
        <v>1412.15</v>
      </c>
      <c r="M4392" t="s">
        <v>20</v>
      </c>
      <c r="N4392" t="s">
        <v>23</v>
      </c>
      <c r="O4392">
        <v>22</v>
      </c>
      <c r="P4392">
        <v>5</v>
      </c>
      <c r="Q4392" t="s">
        <v>1218</v>
      </c>
      <c r="R4392">
        <v>508</v>
      </c>
      <c r="S4392" s="3">
        <v>0</v>
      </c>
      <c r="T4392" s="6">
        <v>578.75000000000011</v>
      </c>
      <c r="U4392" t="s">
        <v>6338</v>
      </c>
      <c r="V4392">
        <v>2026</v>
      </c>
      <c r="W4392" t="s">
        <v>6329</v>
      </c>
      <c r="X4392" t="str">
        <f>_xlfn.XLOOKUP(Orders_C[[#This Row],[Product_ID]],Products_C[Product_ID],Products_C[Product_Name])</f>
        <v>Rice Bowl</v>
      </c>
      <c r="Y4392" t="str">
        <f>_xlfn.XLOOKUP(Orders_C[[#This Row],[Product_ID]],Products_C[Product_ID],Products_C[Category])</f>
        <v>Burger</v>
      </c>
      <c r="Z4392" t="str">
        <f>_xlfn.XLOOKUP(Orders_C[[#This Row],[Store_ID]],Stores_c[Store_ID],Stores_c[City])</f>
        <v>North Robertstad</v>
      </c>
      <c r="AA4392" t="str">
        <f>_xlfn.XLOOKUP(Orders_C[[#This Row],[Customer_ID]],Customers_c[Customer_ID],Customers_c[Customer_Name])</f>
        <v>Susan Hayes</v>
      </c>
      <c r="AB4392" s="6">
        <f>Orders_C[[#This Row],[Quantity]]*Orders_C[[#This Row],[Unit_Price]]*(1-Orders_C[[#This Row],[Discount %]])+Orders_C[[#This Row],[Tax]]</f>
        <v>1412.15</v>
      </c>
      <c r="AC4392" s="9">
        <f>(Orders_C[[#This Row],[Unit_Price]]*Orders_C[[#This Row],[Quantity]])-Orders_C[[#This Row],[Discount]]+Orders_C[[#This Row],[Tax]]</f>
        <v>1412.15</v>
      </c>
      <c r="AD4392" t="str">
        <f>IF(COUNTIF(Orders_C[[#All],[Customer_ID]],Orders_C[[#This Row],[Customer_ID]])&gt;1,"Repeat","New")</f>
        <v>Repeat</v>
      </c>
      <c r="AE4392" t="str" cm="1">
        <f t="array" ref="AE4392">_xlfn.XLOOKUP(Orders_C[[#This Row],[Store_ID]],Stores_c[[#All],[Store_ID]],Stores_c[[#All],[City]])</f>
        <v>North Robertstad</v>
      </c>
      <c r="AF4392" t="str" cm="1">
        <f t="array" ref="AF4392">_xlfn.XLOOKUP(Orders_C[[#This Row],[Store_ID]],Stores_c[[#All],[Store_ID]],Stores_c[[#All],[Manager_Name]])</f>
        <v>Mary Lewis</v>
      </c>
      <c r="AG4392" t="str" cm="1">
        <f t="array" ref="AG4392">_xlfn.XLOOKUP(Orders_C[[#This Row],[Store_ID]],Stores_c[[#All],[Store_ID]],Stores_c[[#All],[Store_Type]])</f>
        <v>Street</v>
      </c>
    </row>
    <row r="4393" spans="1:33" x14ac:dyDescent="0.25">
      <c r="A4393">
        <v>8014</v>
      </c>
      <c r="B4393" s="1">
        <v>45984</v>
      </c>
      <c r="C4393" s="2">
        <v>0.33729166666666666</v>
      </c>
      <c r="D4393">
        <v>1675</v>
      </c>
      <c r="E4393">
        <v>203</v>
      </c>
      <c r="F4393">
        <v>523</v>
      </c>
      <c r="G4393">
        <v>310</v>
      </c>
      <c r="H4393">
        <v>3</v>
      </c>
      <c r="I4393">
        <v>463</v>
      </c>
      <c r="J4393">
        <v>0</v>
      </c>
      <c r="K4393">
        <v>23.15</v>
      </c>
      <c r="L4393">
        <v>1412.15</v>
      </c>
      <c r="M4393" t="s">
        <v>20</v>
      </c>
      <c r="N4393" t="s">
        <v>23</v>
      </c>
      <c r="O4393">
        <v>54</v>
      </c>
      <c r="P4393">
        <v>5</v>
      </c>
      <c r="Q4393" t="s">
        <v>2037</v>
      </c>
      <c r="R4393">
        <v>506</v>
      </c>
      <c r="S4393" s="3">
        <v>0</v>
      </c>
      <c r="T4393" s="6">
        <v>578.75000000000011</v>
      </c>
      <c r="U4393" t="s">
        <v>6336</v>
      </c>
      <c r="V4393">
        <v>2025</v>
      </c>
      <c r="W4393" t="s">
        <v>6331</v>
      </c>
      <c r="X4393" t="str">
        <f>_xlfn.XLOOKUP(Orders_C[[#This Row],[Product_ID]],Products_C[Product_ID],Products_C[Product_Name])</f>
        <v>Chicken Bucket</v>
      </c>
      <c r="Y4393" t="str">
        <f>_xlfn.XLOOKUP(Orders_C[[#This Row],[Product_ID]],Products_C[Product_ID],Products_C[Category])</f>
        <v>Chicken</v>
      </c>
      <c r="Z4393" t="str">
        <f>_xlfn.XLOOKUP(Orders_C[[#This Row],[Store_ID]],Stores_c[Store_ID],Stores_c[City])</f>
        <v>Lake Williammouth</v>
      </c>
      <c r="AA4393" t="str">
        <f>_xlfn.XLOOKUP(Orders_C[[#This Row],[Customer_ID]],Customers_c[Customer_ID],Customers_c[Customer_Name])</f>
        <v>Thomas Lambert</v>
      </c>
      <c r="AB4393" s="6">
        <f>Orders_C[[#This Row],[Quantity]]*Orders_C[[#This Row],[Unit_Price]]*(1-Orders_C[[#This Row],[Discount %]])+Orders_C[[#This Row],[Tax]]</f>
        <v>1412.15</v>
      </c>
      <c r="AC4393" s="9">
        <f>(Orders_C[[#This Row],[Unit_Price]]*Orders_C[[#This Row],[Quantity]])-Orders_C[[#This Row],[Discount]]+Orders_C[[#This Row],[Tax]]</f>
        <v>1412.15</v>
      </c>
      <c r="AD4393" t="str">
        <f>IF(COUNTIF(Orders_C[[#All],[Customer_ID]],Orders_C[[#This Row],[Customer_ID]])&gt;1,"Repeat","New")</f>
        <v>Repeat</v>
      </c>
      <c r="AE4393" t="str" cm="1">
        <f t="array" ref="AE4393">_xlfn.XLOOKUP(Orders_C[[#This Row],[Store_ID]],Stores_c[[#All],[Store_ID]],Stores_c[[#All],[City]])</f>
        <v>Lake Williammouth</v>
      </c>
      <c r="AF4393" t="str" cm="1">
        <f t="array" ref="AF4393">_xlfn.XLOOKUP(Orders_C[[#This Row],[Store_ID]],Stores_c[[#All],[Store_ID]],Stores_c[[#All],[Manager_Name]])</f>
        <v>Stephanie Dominguez</v>
      </c>
      <c r="AG4393" t="str" cm="1">
        <f t="array" ref="AG4393">_xlfn.XLOOKUP(Orders_C[[#This Row],[Store_ID]],Stores_c[[#All],[Store_ID]],Stores_c[[#All],[Store_Type]])</f>
        <v>Drive-Thru</v>
      </c>
    </row>
    <row r="4394" spans="1:33" x14ac:dyDescent="0.25">
      <c r="A4394">
        <v>7282</v>
      </c>
      <c r="B4394" s="1">
        <v>45778</v>
      </c>
      <c r="C4394" s="2">
        <v>0.61678240740740742</v>
      </c>
      <c r="D4394">
        <v>1763</v>
      </c>
      <c r="E4394">
        <v>219</v>
      </c>
      <c r="F4394">
        <v>461</v>
      </c>
      <c r="G4394">
        <v>305</v>
      </c>
      <c r="H4394">
        <v>4</v>
      </c>
      <c r="I4394">
        <v>357</v>
      </c>
      <c r="J4394">
        <v>10</v>
      </c>
      <c r="K4394">
        <v>17.850000000000001</v>
      </c>
      <c r="L4394">
        <v>1435.85</v>
      </c>
      <c r="M4394" t="s">
        <v>18</v>
      </c>
      <c r="N4394" t="s">
        <v>23</v>
      </c>
      <c r="O4394">
        <v>18</v>
      </c>
      <c r="P4394">
        <v>2</v>
      </c>
      <c r="Q4394" t="s">
        <v>1305</v>
      </c>
      <c r="R4394">
        <v>505</v>
      </c>
      <c r="S4394" s="3">
        <v>0.1</v>
      </c>
      <c r="T4394" s="6">
        <v>579.04999999999995</v>
      </c>
      <c r="U4394" t="s">
        <v>6339</v>
      </c>
      <c r="V4394">
        <v>2025</v>
      </c>
      <c r="W4394" t="s">
        <v>6333</v>
      </c>
      <c r="X4394" t="str">
        <f>_xlfn.XLOOKUP(Orders_C[[#This Row],[Product_ID]],Products_C[Product_ID],Products_C[Product_Name])</f>
        <v>Krushers</v>
      </c>
      <c r="Y4394" t="str">
        <f>_xlfn.XLOOKUP(Orders_C[[#This Row],[Product_ID]],Products_C[Product_ID],Products_C[Category])</f>
        <v>Dessert</v>
      </c>
      <c r="Z4394" t="str">
        <f>_xlfn.XLOOKUP(Orders_C[[#This Row],[Store_ID]],Stores_c[Store_ID],Stores_c[City])</f>
        <v>Lake David</v>
      </c>
      <c r="AA4394" t="str">
        <f>_xlfn.XLOOKUP(Orders_C[[#This Row],[Customer_ID]],Customers_c[Customer_ID],Customers_c[Customer_Name])</f>
        <v>William Miller</v>
      </c>
      <c r="AB4394" s="6">
        <f>Orders_C[[#This Row],[Quantity]]*Orders_C[[#This Row],[Unit_Price]]*(1-Orders_C[[#This Row],[Discount %]])+Orders_C[[#This Row],[Tax]]</f>
        <v>1303.05</v>
      </c>
      <c r="AC4394" s="9">
        <f>(Orders_C[[#This Row],[Unit_Price]]*Orders_C[[#This Row],[Quantity]])-Orders_C[[#This Row],[Discount]]+Orders_C[[#This Row],[Tax]]</f>
        <v>1435.85</v>
      </c>
      <c r="AD4394" t="str">
        <f>IF(COUNTIF(Orders_C[[#All],[Customer_ID]],Orders_C[[#This Row],[Customer_ID]])&gt;1,"Repeat","New")</f>
        <v>Repeat</v>
      </c>
      <c r="AE4394" t="str" cm="1">
        <f t="array" ref="AE4394">_xlfn.XLOOKUP(Orders_C[[#This Row],[Store_ID]],Stores_c[[#All],[Store_ID]],Stores_c[[#All],[City]])</f>
        <v>Lake David</v>
      </c>
      <c r="AF4394" t="str" cm="1">
        <f t="array" ref="AF4394">_xlfn.XLOOKUP(Orders_C[[#This Row],[Store_ID]],Stores_c[[#All],[Store_ID]],Stores_c[[#All],[Manager_Name]])</f>
        <v>Joshua Hines</v>
      </c>
      <c r="AG4394" t="str" cm="1">
        <f t="array" ref="AG4394">_xlfn.XLOOKUP(Orders_C[[#This Row],[Store_ID]],Stores_c[[#All],[Store_ID]],Stores_c[[#All],[Store_Type]])</f>
        <v>Street</v>
      </c>
    </row>
    <row r="4395" spans="1:33" x14ac:dyDescent="0.25">
      <c r="A4395">
        <v>8614</v>
      </c>
      <c r="B4395" s="1">
        <v>45899</v>
      </c>
      <c r="C4395" s="2">
        <v>0.4246064814814815</v>
      </c>
      <c r="D4395">
        <v>1963</v>
      </c>
      <c r="E4395">
        <v>203</v>
      </c>
      <c r="F4395">
        <v>466</v>
      </c>
      <c r="G4395">
        <v>329</v>
      </c>
      <c r="H4395">
        <v>4</v>
      </c>
      <c r="I4395">
        <v>351</v>
      </c>
      <c r="J4395">
        <v>0</v>
      </c>
      <c r="K4395">
        <v>17.55</v>
      </c>
      <c r="L4395">
        <v>1421.55</v>
      </c>
      <c r="M4395" t="s">
        <v>18</v>
      </c>
      <c r="N4395" t="s">
        <v>23</v>
      </c>
      <c r="O4395">
        <v>59</v>
      </c>
      <c r="P4395">
        <v>3</v>
      </c>
      <c r="Q4395" t="s">
        <v>2637</v>
      </c>
      <c r="R4395">
        <v>509</v>
      </c>
      <c r="S4395" s="3">
        <v>0</v>
      </c>
      <c r="T4395" s="6">
        <v>579.15</v>
      </c>
      <c r="U4395" t="s">
        <v>6342</v>
      </c>
      <c r="V4395">
        <v>2025</v>
      </c>
      <c r="W4395" t="s">
        <v>6331</v>
      </c>
      <c r="X4395" t="str">
        <f>_xlfn.XLOOKUP(Orders_C[[#This Row],[Product_ID]],Products_C[Product_ID],Products_C[Product_Name])</f>
        <v>Rice Bowl</v>
      </c>
      <c r="Y4395" t="str">
        <f>_xlfn.XLOOKUP(Orders_C[[#This Row],[Product_ID]],Products_C[Product_ID],Products_C[Category])</f>
        <v>Dessert</v>
      </c>
      <c r="Z4395" t="str">
        <f>_xlfn.XLOOKUP(Orders_C[[#This Row],[Store_ID]],Stores_c[Store_ID],Stores_c[City])</f>
        <v>Lake Williammouth</v>
      </c>
      <c r="AA4395" t="str">
        <f>_xlfn.XLOOKUP(Orders_C[[#This Row],[Customer_ID]],Customers_c[Customer_ID],Customers_c[Customer_Name])</f>
        <v>Glenn Wright</v>
      </c>
      <c r="AB4395" s="6">
        <f>Orders_C[[#This Row],[Quantity]]*Orders_C[[#This Row],[Unit_Price]]*(1-Orders_C[[#This Row],[Discount %]])+Orders_C[[#This Row],[Tax]]</f>
        <v>1421.55</v>
      </c>
      <c r="AC4395" s="9">
        <f>(Orders_C[[#This Row],[Unit_Price]]*Orders_C[[#This Row],[Quantity]])-Orders_C[[#This Row],[Discount]]+Orders_C[[#This Row],[Tax]]</f>
        <v>1421.55</v>
      </c>
      <c r="AD4395" t="str">
        <f>IF(COUNTIF(Orders_C[[#All],[Customer_ID]],Orders_C[[#This Row],[Customer_ID]])&gt;1,"Repeat","New")</f>
        <v>Repeat</v>
      </c>
      <c r="AE4395" t="str" cm="1">
        <f t="array" ref="AE4395">_xlfn.XLOOKUP(Orders_C[[#This Row],[Store_ID]],Stores_c[[#All],[Store_ID]],Stores_c[[#All],[City]])</f>
        <v>Lake Williammouth</v>
      </c>
      <c r="AF4395" t="str" cm="1">
        <f t="array" ref="AF4395">_xlfn.XLOOKUP(Orders_C[[#This Row],[Store_ID]],Stores_c[[#All],[Store_ID]],Stores_c[[#All],[Manager_Name]])</f>
        <v>Stephanie Dominguez</v>
      </c>
      <c r="AG4395" t="str" cm="1">
        <f t="array" ref="AG4395">_xlfn.XLOOKUP(Orders_C[[#This Row],[Store_ID]],Stores_c[[#All],[Store_ID]],Stores_c[[#All],[Store_Type]])</f>
        <v>Drive-Thru</v>
      </c>
    </row>
    <row r="4396" spans="1:33" x14ac:dyDescent="0.25">
      <c r="A4396">
        <v>6391</v>
      </c>
      <c r="B4396" s="1">
        <v>45903</v>
      </c>
      <c r="C4396" s="2">
        <v>0.20042824074074075</v>
      </c>
      <c r="D4396">
        <v>1921</v>
      </c>
      <c r="E4396">
        <v>205</v>
      </c>
      <c r="F4396">
        <v>402</v>
      </c>
      <c r="G4396">
        <v>339</v>
      </c>
      <c r="H4396">
        <v>3</v>
      </c>
      <c r="I4396">
        <v>472</v>
      </c>
      <c r="J4396">
        <v>10</v>
      </c>
      <c r="K4396">
        <v>23.6</v>
      </c>
      <c r="L4396">
        <v>1429.6</v>
      </c>
      <c r="M4396" t="s">
        <v>19</v>
      </c>
      <c r="N4396" t="s">
        <v>23</v>
      </c>
      <c r="O4396">
        <v>29</v>
      </c>
      <c r="P4396">
        <v>5</v>
      </c>
      <c r="Q4396" t="s">
        <v>414</v>
      </c>
      <c r="R4396">
        <v>505</v>
      </c>
      <c r="S4396" s="3">
        <v>0.1</v>
      </c>
      <c r="T4396" s="6">
        <v>579.99999999999989</v>
      </c>
      <c r="U4396" t="s">
        <v>6335</v>
      </c>
      <c r="V4396">
        <v>2025</v>
      </c>
      <c r="W4396" t="s">
        <v>6329</v>
      </c>
      <c r="X4396" t="str">
        <f>_xlfn.XLOOKUP(Orders_C[[#This Row],[Product_ID]],Products_C[Product_ID],Products_C[Product_Name])</f>
        <v>Veg Burger</v>
      </c>
      <c r="Y4396" t="str">
        <f>_xlfn.XLOOKUP(Orders_C[[#This Row],[Product_ID]],Products_C[Product_ID],Products_C[Category])</f>
        <v>Burger</v>
      </c>
      <c r="Z4396" t="str">
        <f>_xlfn.XLOOKUP(Orders_C[[#This Row],[Store_ID]],Stores_c[Store_ID],Stores_c[City])</f>
        <v>Port Jacob</v>
      </c>
      <c r="AA4396" t="str">
        <f>_xlfn.XLOOKUP(Orders_C[[#This Row],[Customer_ID]],Customers_c[Customer_ID],Customers_c[Customer_Name])</f>
        <v>Michelle Holmes</v>
      </c>
      <c r="AB4396" s="6">
        <f>Orders_C[[#This Row],[Quantity]]*Orders_C[[#This Row],[Unit_Price]]*(1-Orders_C[[#This Row],[Discount %]])+Orders_C[[#This Row],[Tax]]</f>
        <v>1298</v>
      </c>
      <c r="AC4396" s="9">
        <f>(Orders_C[[#This Row],[Unit_Price]]*Orders_C[[#This Row],[Quantity]])-Orders_C[[#This Row],[Discount]]+Orders_C[[#This Row],[Tax]]</f>
        <v>1429.6</v>
      </c>
      <c r="AD4396" t="str">
        <f>IF(COUNTIF(Orders_C[[#All],[Customer_ID]],Orders_C[[#This Row],[Customer_ID]])&gt;1,"Repeat","New")</f>
        <v>Repeat</v>
      </c>
      <c r="AE4396" t="str" cm="1">
        <f t="array" ref="AE4396">_xlfn.XLOOKUP(Orders_C[[#This Row],[Store_ID]],Stores_c[[#All],[Store_ID]],Stores_c[[#All],[City]])</f>
        <v>Port Jacob</v>
      </c>
      <c r="AF4396" t="str" cm="1">
        <f t="array" ref="AF4396">_xlfn.XLOOKUP(Orders_C[[#This Row],[Store_ID]],Stores_c[[#All],[Store_ID]],Stores_c[[#All],[Manager_Name]])</f>
        <v>David Harris</v>
      </c>
      <c r="AG4396" t="str" cm="1">
        <f t="array" ref="AG4396">_xlfn.XLOOKUP(Orders_C[[#This Row],[Store_ID]],Stores_c[[#All],[Store_ID]],Stores_c[[#All],[Store_Type]])</f>
        <v>Mall</v>
      </c>
    </row>
    <row r="4397" spans="1:33" x14ac:dyDescent="0.25">
      <c r="A4397">
        <v>9613</v>
      </c>
      <c r="B4397" s="1">
        <v>45983</v>
      </c>
      <c r="C4397" s="2">
        <v>0.96703703703703703</v>
      </c>
      <c r="D4397">
        <v>1583</v>
      </c>
      <c r="E4397">
        <v>219</v>
      </c>
      <c r="F4397">
        <v>405</v>
      </c>
      <c r="G4397">
        <v>339</v>
      </c>
      <c r="H4397">
        <v>3</v>
      </c>
      <c r="I4397">
        <v>472</v>
      </c>
      <c r="J4397">
        <v>10</v>
      </c>
      <c r="K4397">
        <v>23.6</v>
      </c>
      <c r="L4397">
        <v>1429.6</v>
      </c>
      <c r="M4397" t="s">
        <v>20</v>
      </c>
      <c r="N4397" t="s">
        <v>21</v>
      </c>
      <c r="O4397">
        <v>50</v>
      </c>
      <c r="P4397">
        <v>3</v>
      </c>
      <c r="Q4397" t="s">
        <v>3636</v>
      </c>
      <c r="R4397">
        <v>507</v>
      </c>
      <c r="S4397" s="3">
        <v>0.1</v>
      </c>
      <c r="T4397" s="6">
        <v>579.99999999999989</v>
      </c>
      <c r="U4397" t="s">
        <v>6336</v>
      </c>
      <c r="V4397">
        <v>2025</v>
      </c>
      <c r="W4397" t="s">
        <v>6331</v>
      </c>
      <c r="X4397" t="str">
        <f>_xlfn.XLOOKUP(Orders_C[[#This Row],[Product_ID]],Products_C[Product_ID],Products_C[Product_Name])</f>
        <v>Veg Burger</v>
      </c>
      <c r="Y4397" t="str">
        <f>_xlfn.XLOOKUP(Orders_C[[#This Row],[Product_ID]],Products_C[Product_ID],Products_C[Category])</f>
        <v>Burger</v>
      </c>
      <c r="Z4397" t="str">
        <f>_xlfn.XLOOKUP(Orders_C[[#This Row],[Store_ID]],Stores_c[Store_ID],Stores_c[City])</f>
        <v>Lake David</v>
      </c>
      <c r="AA4397" t="str">
        <f>_xlfn.XLOOKUP(Orders_C[[#This Row],[Customer_ID]],Customers_c[Customer_ID],Customers_c[Customer_Name])</f>
        <v>Carol Hunter</v>
      </c>
      <c r="AB4397" s="6">
        <f>Orders_C[[#This Row],[Quantity]]*Orders_C[[#This Row],[Unit_Price]]*(1-Orders_C[[#This Row],[Discount %]])+Orders_C[[#This Row],[Tax]]</f>
        <v>1298</v>
      </c>
      <c r="AC4397" s="9">
        <f>(Orders_C[[#This Row],[Unit_Price]]*Orders_C[[#This Row],[Quantity]])-Orders_C[[#This Row],[Discount]]+Orders_C[[#This Row],[Tax]]</f>
        <v>1429.6</v>
      </c>
      <c r="AD4397" t="str">
        <f>IF(COUNTIF(Orders_C[[#All],[Customer_ID]],Orders_C[[#This Row],[Customer_ID]])&gt;1,"Repeat","New")</f>
        <v>Repeat</v>
      </c>
      <c r="AE4397" t="str" cm="1">
        <f t="array" ref="AE4397">_xlfn.XLOOKUP(Orders_C[[#This Row],[Store_ID]],Stores_c[[#All],[Store_ID]],Stores_c[[#All],[City]])</f>
        <v>Lake David</v>
      </c>
      <c r="AF4397" t="str" cm="1">
        <f t="array" ref="AF4397">_xlfn.XLOOKUP(Orders_C[[#This Row],[Store_ID]],Stores_c[[#All],[Store_ID]],Stores_c[[#All],[Manager_Name]])</f>
        <v>Joshua Hines</v>
      </c>
      <c r="AG4397" t="str" cm="1">
        <f t="array" ref="AG4397">_xlfn.XLOOKUP(Orders_C[[#This Row],[Store_ID]],Stores_c[[#All],[Store_ID]],Stores_c[[#All],[Store_Type]])</f>
        <v>Street</v>
      </c>
    </row>
    <row r="4398" spans="1:33" x14ac:dyDescent="0.25">
      <c r="A4398">
        <v>8550</v>
      </c>
      <c r="B4398" s="1">
        <v>45754</v>
      </c>
      <c r="C4398" s="2">
        <v>0.58225694444444442</v>
      </c>
      <c r="D4398">
        <v>1155</v>
      </c>
      <c r="E4398">
        <v>221</v>
      </c>
      <c r="F4398">
        <v>466</v>
      </c>
      <c r="G4398">
        <v>339</v>
      </c>
      <c r="H4398">
        <v>4</v>
      </c>
      <c r="I4398">
        <v>361</v>
      </c>
      <c r="J4398">
        <v>15</v>
      </c>
      <c r="K4398">
        <v>18.05</v>
      </c>
      <c r="L4398">
        <v>1447.05</v>
      </c>
      <c r="M4398" t="s">
        <v>19</v>
      </c>
      <c r="N4398" t="s">
        <v>21</v>
      </c>
      <c r="O4398">
        <v>51</v>
      </c>
      <c r="P4398">
        <v>5</v>
      </c>
      <c r="Q4398" t="s">
        <v>2573</v>
      </c>
      <c r="R4398">
        <v>503</v>
      </c>
      <c r="S4398" s="3">
        <v>0.15</v>
      </c>
      <c r="T4398" s="6">
        <v>580.65</v>
      </c>
      <c r="U4398" t="s">
        <v>6337</v>
      </c>
      <c r="V4398">
        <v>2025</v>
      </c>
      <c r="W4398" t="s">
        <v>6331</v>
      </c>
      <c r="X4398" t="str">
        <f>_xlfn.XLOOKUP(Orders_C[[#This Row],[Product_ID]],Products_C[Product_ID],Products_C[Product_Name])</f>
        <v>Veg Burger</v>
      </c>
      <c r="Y4398" t="str">
        <f>_xlfn.XLOOKUP(Orders_C[[#This Row],[Product_ID]],Products_C[Product_ID],Products_C[Category])</f>
        <v>Burger</v>
      </c>
      <c r="Z4398" t="str">
        <f>_xlfn.XLOOKUP(Orders_C[[#This Row],[Store_ID]],Stores_c[Store_ID],Stores_c[City])</f>
        <v>Port Barbarabury</v>
      </c>
      <c r="AA4398" t="str">
        <f>_xlfn.XLOOKUP(Orders_C[[#This Row],[Customer_ID]],Customers_c[Customer_ID],Customers_c[Customer_Name])</f>
        <v>Mariah Houston</v>
      </c>
      <c r="AB4398" s="6">
        <f>Orders_C[[#This Row],[Quantity]]*Orders_C[[#This Row],[Unit_Price]]*(1-Orders_C[[#This Row],[Discount %]])+Orders_C[[#This Row],[Tax]]</f>
        <v>1245.4499999999998</v>
      </c>
      <c r="AC4398" s="9">
        <f>(Orders_C[[#This Row],[Unit_Price]]*Orders_C[[#This Row],[Quantity]])-Orders_C[[#This Row],[Discount]]+Orders_C[[#This Row],[Tax]]</f>
        <v>1447.05</v>
      </c>
      <c r="AD4398" t="str">
        <f>IF(COUNTIF(Orders_C[[#All],[Customer_ID]],Orders_C[[#This Row],[Customer_ID]])&gt;1,"Repeat","New")</f>
        <v>Repeat</v>
      </c>
      <c r="AE4398" t="str" cm="1">
        <f t="array" ref="AE4398">_xlfn.XLOOKUP(Orders_C[[#This Row],[Store_ID]],Stores_c[[#All],[Store_ID]],Stores_c[[#All],[City]])</f>
        <v>Port Barbarabury</v>
      </c>
      <c r="AF4398" t="str" cm="1">
        <f t="array" ref="AF4398">_xlfn.XLOOKUP(Orders_C[[#This Row],[Store_ID]],Stores_c[[#All],[Store_ID]],Stores_c[[#All],[Manager_Name]])</f>
        <v>Edward Nguyen</v>
      </c>
      <c r="AG4398" t="str" cm="1">
        <f t="array" ref="AG4398">_xlfn.XLOOKUP(Orders_C[[#This Row],[Store_ID]],Stores_c[[#All],[Store_ID]],Stores_c[[#All],[Store_Type]])</f>
        <v>Street</v>
      </c>
    </row>
    <row r="4399" spans="1:33" x14ac:dyDescent="0.25">
      <c r="A4399">
        <v>8469</v>
      </c>
      <c r="B4399" s="1">
        <v>45930</v>
      </c>
      <c r="C4399" s="2">
        <v>0.36391203703703706</v>
      </c>
      <c r="D4399">
        <v>1806</v>
      </c>
      <c r="E4399">
        <v>201</v>
      </c>
      <c r="F4399">
        <v>404</v>
      </c>
      <c r="G4399">
        <v>301</v>
      </c>
      <c r="H4399">
        <v>4</v>
      </c>
      <c r="I4399">
        <v>358</v>
      </c>
      <c r="J4399">
        <v>10</v>
      </c>
      <c r="K4399">
        <v>17.899999999999999</v>
      </c>
      <c r="L4399">
        <v>1439.9</v>
      </c>
      <c r="M4399" t="s">
        <v>19</v>
      </c>
      <c r="N4399" t="s">
        <v>23</v>
      </c>
      <c r="O4399">
        <v>57</v>
      </c>
      <c r="P4399">
        <v>5</v>
      </c>
      <c r="Q4399" t="s">
        <v>2492</v>
      </c>
      <c r="R4399">
        <v>505</v>
      </c>
      <c r="S4399" s="3">
        <v>0.1</v>
      </c>
      <c r="T4399" s="6">
        <v>580.70000000000016</v>
      </c>
      <c r="U4399" t="s">
        <v>6335</v>
      </c>
      <c r="V4399">
        <v>2025</v>
      </c>
      <c r="W4399" t="s">
        <v>6331</v>
      </c>
      <c r="X4399" t="str">
        <f>_xlfn.XLOOKUP(Orders_C[[#This Row],[Product_ID]],Products_C[Product_ID],Products_C[Product_Name])</f>
        <v>Krushers</v>
      </c>
      <c r="Y4399" t="str">
        <f>_xlfn.XLOOKUP(Orders_C[[#This Row],[Product_ID]],Products_C[Product_ID],Products_C[Category])</f>
        <v>Burger</v>
      </c>
      <c r="Z4399" t="str">
        <f>_xlfn.XLOOKUP(Orders_C[[#This Row],[Store_ID]],Stores_c[Store_ID],Stores_c[City])</f>
        <v>Lake Nicholasburgh</v>
      </c>
      <c r="AA4399" t="str">
        <f>_xlfn.XLOOKUP(Orders_C[[#This Row],[Customer_ID]],Customers_c[Customer_ID],Customers_c[Customer_Name])</f>
        <v>Jennifer Kirby</v>
      </c>
      <c r="AB4399" s="6">
        <f>Orders_C[[#This Row],[Quantity]]*Orders_C[[#This Row],[Unit_Price]]*(1-Orders_C[[#This Row],[Discount %]])+Orders_C[[#This Row],[Tax]]</f>
        <v>1306.7</v>
      </c>
      <c r="AC4399" s="9">
        <f>(Orders_C[[#This Row],[Unit_Price]]*Orders_C[[#This Row],[Quantity]])-Orders_C[[#This Row],[Discount]]+Orders_C[[#This Row],[Tax]]</f>
        <v>1439.9</v>
      </c>
      <c r="AD4399" t="str">
        <f>IF(COUNTIF(Orders_C[[#All],[Customer_ID]],Orders_C[[#This Row],[Customer_ID]])&gt;1,"Repeat","New")</f>
        <v>Repeat</v>
      </c>
      <c r="AE4399" t="str" cm="1">
        <f t="array" ref="AE4399">_xlfn.XLOOKUP(Orders_C[[#This Row],[Store_ID]],Stores_c[[#All],[Store_ID]],Stores_c[[#All],[City]])</f>
        <v>Lake Nicholasburgh</v>
      </c>
      <c r="AF4399" t="str" cm="1">
        <f t="array" ref="AF4399">_xlfn.XLOOKUP(Orders_C[[#This Row],[Store_ID]],Stores_c[[#All],[Store_ID]],Stores_c[[#All],[Manager_Name]])</f>
        <v>Maurice Garcia</v>
      </c>
      <c r="AG4399" t="str" cm="1">
        <f t="array" ref="AG4399">_xlfn.XLOOKUP(Orders_C[[#This Row],[Store_ID]],Stores_c[[#All],[Store_ID]],Stores_c[[#All],[Store_Type]])</f>
        <v>Mall</v>
      </c>
    </row>
    <row r="4400" spans="1:33" x14ac:dyDescent="0.25">
      <c r="A4400">
        <v>10964</v>
      </c>
      <c r="B4400" s="1">
        <v>45835</v>
      </c>
      <c r="C4400" s="2">
        <v>0.55280092592592589</v>
      </c>
      <c r="D4400">
        <v>1529</v>
      </c>
      <c r="E4400">
        <v>206</v>
      </c>
      <c r="F4400">
        <v>507</v>
      </c>
      <c r="G4400">
        <v>301</v>
      </c>
      <c r="H4400">
        <v>4</v>
      </c>
      <c r="I4400">
        <v>358</v>
      </c>
      <c r="J4400">
        <v>10</v>
      </c>
      <c r="K4400">
        <v>17.899999999999999</v>
      </c>
      <c r="L4400">
        <v>1439.9</v>
      </c>
      <c r="M4400" t="s">
        <v>20</v>
      </c>
      <c r="N4400" t="s">
        <v>23</v>
      </c>
      <c r="O4400">
        <v>24</v>
      </c>
      <c r="P4400">
        <v>4</v>
      </c>
      <c r="Q4400" t="s">
        <v>4987</v>
      </c>
      <c r="R4400">
        <v>506</v>
      </c>
      <c r="S4400" s="3">
        <v>0.1</v>
      </c>
      <c r="T4400" s="6">
        <v>580.70000000000016</v>
      </c>
      <c r="U4400" t="s">
        <v>6340</v>
      </c>
      <c r="V4400">
        <v>2025</v>
      </c>
      <c r="W4400" t="s">
        <v>6329</v>
      </c>
      <c r="X4400" t="str">
        <f>_xlfn.XLOOKUP(Orders_C[[#This Row],[Product_ID]],Products_C[Product_ID],Products_C[Product_Name])</f>
        <v>Krushers</v>
      </c>
      <c r="Y4400" t="str">
        <f>_xlfn.XLOOKUP(Orders_C[[#This Row],[Product_ID]],Products_C[Product_ID],Products_C[Category])</f>
        <v>Burger</v>
      </c>
      <c r="Z4400" t="str">
        <f>_xlfn.XLOOKUP(Orders_C[[#This Row],[Store_ID]],Stores_c[Store_ID],Stores_c[City])</f>
        <v>West Matthew</v>
      </c>
      <c r="AA4400" t="str">
        <f>_xlfn.XLOOKUP(Orders_C[[#This Row],[Customer_ID]],Customers_c[Customer_ID],Customers_c[Customer_Name])</f>
        <v>Christina Berger</v>
      </c>
      <c r="AB4400" s="6">
        <f>Orders_C[[#This Row],[Quantity]]*Orders_C[[#This Row],[Unit_Price]]*(1-Orders_C[[#This Row],[Discount %]])+Orders_C[[#This Row],[Tax]]</f>
        <v>1306.7</v>
      </c>
      <c r="AC4400" s="9">
        <f>(Orders_C[[#This Row],[Unit_Price]]*Orders_C[[#This Row],[Quantity]])-Orders_C[[#This Row],[Discount]]+Orders_C[[#This Row],[Tax]]</f>
        <v>1439.9</v>
      </c>
      <c r="AD4400" t="str">
        <f>IF(COUNTIF(Orders_C[[#All],[Customer_ID]],Orders_C[[#This Row],[Customer_ID]])&gt;1,"Repeat","New")</f>
        <v>Repeat</v>
      </c>
      <c r="AE4400" t="str" cm="1">
        <f t="array" ref="AE4400">_xlfn.XLOOKUP(Orders_C[[#This Row],[Store_ID]],Stores_c[[#All],[Store_ID]],Stores_c[[#All],[City]])</f>
        <v>West Matthew</v>
      </c>
      <c r="AF4400" t="str" cm="1">
        <f t="array" ref="AF4400">_xlfn.XLOOKUP(Orders_C[[#This Row],[Store_ID]],Stores_c[[#All],[Store_ID]],Stores_c[[#All],[Manager_Name]])</f>
        <v>Miguel Kidd</v>
      </c>
      <c r="AG4400" t="str" cm="1">
        <f t="array" ref="AG4400">_xlfn.XLOOKUP(Orders_C[[#This Row],[Store_ID]],Stores_c[[#All],[Store_ID]],Stores_c[[#All],[Store_Type]])</f>
        <v>Drive-Thru</v>
      </c>
    </row>
    <row r="4401" spans="1:33" x14ac:dyDescent="0.25">
      <c r="A4401">
        <v>6244</v>
      </c>
      <c r="B4401" s="1">
        <v>45788</v>
      </c>
      <c r="C4401" s="2">
        <v>0.19608796296296296</v>
      </c>
      <c r="D4401">
        <v>1097</v>
      </c>
      <c r="E4401">
        <v>218</v>
      </c>
      <c r="F4401">
        <v>546</v>
      </c>
      <c r="G4401">
        <v>306</v>
      </c>
      <c r="H4401">
        <v>4</v>
      </c>
      <c r="I4401">
        <v>355</v>
      </c>
      <c r="J4401">
        <v>5</v>
      </c>
      <c r="K4401">
        <v>17.75</v>
      </c>
      <c r="L4401">
        <v>1432.75</v>
      </c>
      <c r="M4401" t="s">
        <v>18</v>
      </c>
      <c r="N4401" t="s">
        <v>21</v>
      </c>
      <c r="O4401">
        <v>11</v>
      </c>
      <c r="P4401">
        <v>2</v>
      </c>
      <c r="Q4401" t="s">
        <v>267</v>
      </c>
      <c r="R4401">
        <v>509</v>
      </c>
      <c r="S4401" s="3">
        <v>0.05</v>
      </c>
      <c r="T4401" s="6">
        <v>580.75</v>
      </c>
      <c r="U4401" t="s">
        <v>6339</v>
      </c>
      <c r="V4401">
        <v>2025</v>
      </c>
      <c r="W4401" t="s">
        <v>6333</v>
      </c>
      <c r="X4401" t="str">
        <f>_xlfn.XLOOKUP(Orders_C[[#This Row],[Product_ID]],Products_C[Product_ID],Products_C[Product_Name])</f>
        <v>Veg Burger</v>
      </c>
      <c r="Y4401" t="str">
        <f>_xlfn.XLOOKUP(Orders_C[[#This Row],[Product_ID]],Products_C[Product_ID],Products_C[Category])</f>
        <v>Burger</v>
      </c>
      <c r="Z4401" t="str">
        <f>_xlfn.XLOOKUP(Orders_C[[#This Row],[Store_ID]],Stores_c[Store_ID],Stores_c[City])</f>
        <v>East Johnport</v>
      </c>
      <c r="AA4401" t="str">
        <f>_xlfn.XLOOKUP(Orders_C[[#This Row],[Customer_ID]],Customers_c[Customer_ID],Customers_c[Customer_Name])</f>
        <v>Mrs. Kimberly Vaughan</v>
      </c>
      <c r="AB4401" s="6">
        <f>Orders_C[[#This Row],[Quantity]]*Orders_C[[#This Row],[Unit_Price]]*(1-Orders_C[[#This Row],[Discount %]])+Orders_C[[#This Row],[Tax]]</f>
        <v>1366.75</v>
      </c>
      <c r="AC4401" s="9">
        <f>(Orders_C[[#This Row],[Unit_Price]]*Orders_C[[#This Row],[Quantity]])-Orders_C[[#This Row],[Discount]]+Orders_C[[#This Row],[Tax]]</f>
        <v>1432.75</v>
      </c>
      <c r="AD4401" t="str">
        <f>IF(COUNTIF(Orders_C[[#All],[Customer_ID]],Orders_C[[#This Row],[Customer_ID]])&gt;1,"Repeat","New")</f>
        <v>Repeat</v>
      </c>
      <c r="AE4401" t="str" cm="1">
        <f t="array" ref="AE4401">_xlfn.XLOOKUP(Orders_C[[#This Row],[Store_ID]],Stores_c[[#All],[Store_ID]],Stores_c[[#All],[City]])</f>
        <v>East Johnport</v>
      </c>
      <c r="AF4401" t="str" cm="1">
        <f t="array" ref="AF4401">_xlfn.XLOOKUP(Orders_C[[#This Row],[Store_ID]],Stores_c[[#All],[Store_ID]],Stores_c[[#All],[Manager_Name]])</f>
        <v>Mr. Matthew Murillo III</v>
      </c>
      <c r="AG4401" t="str" cm="1">
        <f t="array" ref="AG4401">_xlfn.XLOOKUP(Orders_C[[#This Row],[Store_ID]],Stores_c[[#All],[Store_ID]],Stores_c[[#All],[Store_Type]])</f>
        <v>Street</v>
      </c>
    </row>
    <row r="4402" spans="1:33" x14ac:dyDescent="0.25">
      <c r="A4402">
        <v>10409</v>
      </c>
      <c r="B4402" s="1">
        <v>46017</v>
      </c>
      <c r="C4402" s="2">
        <v>3.1631944444444442E-2</v>
      </c>
      <c r="D4402">
        <v>1447</v>
      </c>
      <c r="E4402">
        <v>217</v>
      </c>
      <c r="F4402">
        <v>470</v>
      </c>
      <c r="G4402">
        <v>305</v>
      </c>
      <c r="H4402">
        <v>4</v>
      </c>
      <c r="I4402">
        <v>352</v>
      </c>
      <c r="J4402">
        <v>0</v>
      </c>
      <c r="K4402">
        <v>17.600000000000001</v>
      </c>
      <c r="L4402">
        <v>1425.6</v>
      </c>
      <c r="M4402" t="s">
        <v>20</v>
      </c>
      <c r="N4402" t="s">
        <v>23</v>
      </c>
      <c r="O4402">
        <v>24</v>
      </c>
      <c r="P4402">
        <v>5</v>
      </c>
      <c r="Q4402" t="s">
        <v>4432</v>
      </c>
      <c r="R4402">
        <v>507</v>
      </c>
      <c r="S4402" s="3">
        <v>0</v>
      </c>
      <c r="T4402" s="6">
        <v>580.79999999999995</v>
      </c>
      <c r="U4402" t="s">
        <v>6328</v>
      </c>
      <c r="V4402">
        <v>2025</v>
      </c>
      <c r="W4402" t="s">
        <v>6329</v>
      </c>
      <c r="X4402" t="str">
        <f>_xlfn.XLOOKUP(Orders_C[[#This Row],[Product_ID]],Products_C[Product_ID],Products_C[Product_Name])</f>
        <v>Krushers</v>
      </c>
      <c r="Y4402" t="str">
        <f>_xlfn.XLOOKUP(Orders_C[[#This Row],[Product_ID]],Products_C[Product_ID],Products_C[Category])</f>
        <v>Dessert</v>
      </c>
      <c r="Z4402" t="str">
        <f>_xlfn.XLOOKUP(Orders_C[[#This Row],[Store_ID]],Stores_c[Store_ID],Stores_c[City])</f>
        <v>West Rebecca</v>
      </c>
      <c r="AA4402" t="str">
        <f>_xlfn.XLOOKUP(Orders_C[[#This Row],[Customer_ID]],Customers_c[Customer_ID],Customers_c[Customer_Name])</f>
        <v>Cynthia Vasquez</v>
      </c>
      <c r="AB4402" s="6">
        <f>Orders_C[[#This Row],[Quantity]]*Orders_C[[#This Row],[Unit_Price]]*(1-Orders_C[[#This Row],[Discount %]])+Orders_C[[#This Row],[Tax]]</f>
        <v>1425.6</v>
      </c>
      <c r="AC4402" s="9">
        <f>(Orders_C[[#This Row],[Unit_Price]]*Orders_C[[#This Row],[Quantity]])-Orders_C[[#This Row],[Discount]]+Orders_C[[#This Row],[Tax]]</f>
        <v>1425.6</v>
      </c>
      <c r="AD4402" t="str">
        <f>IF(COUNTIF(Orders_C[[#All],[Customer_ID]],Orders_C[[#This Row],[Customer_ID]])&gt;1,"Repeat","New")</f>
        <v>Repeat</v>
      </c>
      <c r="AE4402" t="str" cm="1">
        <f t="array" ref="AE4402">_xlfn.XLOOKUP(Orders_C[[#This Row],[Store_ID]],Stores_c[[#All],[Store_ID]],Stores_c[[#All],[City]])</f>
        <v>West Rebecca</v>
      </c>
      <c r="AF4402" t="str" cm="1">
        <f t="array" ref="AF4402">_xlfn.XLOOKUP(Orders_C[[#This Row],[Store_ID]],Stores_c[[#All],[Store_ID]],Stores_c[[#All],[Manager_Name]])</f>
        <v>Albert Smith</v>
      </c>
      <c r="AG4402" t="str" cm="1">
        <f t="array" ref="AG4402">_xlfn.XLOOKUP(Orders_C[[#This Row],[Store_ID]],Stores_c[[#All],[Store_ID]],Stores_c[[#All],[Store_Type]])</f>
        <v>Mall</v>
      </c>
    </row>
    <row r="4403" spans="1:33" x14ac:dyDescent="0.25">
      <c r="A4403">
        <v>7961</v>
      </c>
      <c r="B4403" s="1">
        <v>45703</v>
      </c>
      <c r="C4403" s="2">
        <v>0.80495370370370367</v>
      </c>
      <c r="D4403">
        <v>1301</v>
      </c>
      <c r="E4403">
        <v>211</v>
      </c>
      <c r="F4403">
        <v>549</v>
      </c>
      <c r="G4403">
        <v>336</v>
      </c>
      <c r="H4403">
        <v>3</v>
      </c>
      <c r="I4403">
        <v>477</v>
      </c>
      <c r="J4403">
        <v>15</v>
      </c>
      <c r="K4403">
        <v>23.85</v>
      </c>
      <c r="L4403">
        <v>1439.85</v>
      </c>
      <c r="M4403" t="s">
        <v>20</v>
      </c>
      <c r="N4403" t="s">
        <v>23</v>
      </c>
      <c r="O4403">
        <v>29</v>
      </c>
      <c r="P4403">
        <v>2</v>
      </c>
      <c r="Q4403" t="s">
        <v>1984</v>
      </c>
      <c r="R4403">
        <v>509</v>
      </c>
      <c r="S4403" s="3">
        <v>0.15</v>
      </c>
      <c r="T4403" s="6">
        <v>581.24999999999989</v>
      </c>
      <c r="U4403" t="s">
        <v>6338</v>
      </c>
      <c r="V4403">
        <v>2025</v>
      </c>
      <c r="W4403" t="s">
        <v>6329</v>
      </c>
      <c r="X4403" t="str">
        <f>_xlfn.XLOOKUP(Orders_C[[#This Row],[Product_ID]],Products_C[Product_ID],Products_C[Product_Name])</f>
        <v>Chicken Bucket</v>
      </c>
      <c r="Y4403" t="str">
        <f>_xlfn.XLOOKUP(Orders_C[[#This Row],[Product_ID]],Products_C[Product_ID],Products_C[Category])</f>
        <v>Dessert</v>
      </c>
      <c r="Z4403" t="str">
        <f>_xlfn.XLOOKUP(Orders_C[[#This Row],[Store_ID]],Stores_c[Store_ID],Stores_c[City])</f>
        <v>North Robertstad</v>
      </c>
      <c r="AA4403" t="str">
        <f>_xlfn.XLOOKUP(Orders_C[[#This Row],[Customer_ID]],Customers_c[Customer_ID],Customers_c[Customer_Name])</f>
        <v>Jennifer Bishop</v>
      </c>
      <c r="AB4403" s="6">
        <f>Orders_C[[#This Row],[Quantity]]*Orders_C[[#This Row],[Unit_Price]]*(1-Orders_C[[#This Row],[Discount %]])+Orders_C[[#This Row],[Tax]]</f>
        <v>1240.1999999999998</v>
      </c>
      <c r="AC4403" s="9">
        <f>(Orders_C[[#This Row],[Unit_Price]]*Orders_C[[#This Row],[Quantity]])-Orders_C[[#This Row],[Discount]]+Orders_C[[#This Row],[Tax]]</f>
        <v>1439.85</v>
      </c>
      <c r="AD4403" t="str">
        <f>IF(COUNTIF(Orders_C[[#All],[Customer_ID]],Orders_C[[#This Row],[Customer_ID]])&gt;1,"Repeat","New")</f>
        <v>Repeat</v>
      </c>
      <c r="AE4403" t="str" cm="1">
        <f t="array" ref="AE4403">_xlfn.XLOOKUP(Orders_C[[#This Row],[Store_ID]],Stores_c[[#All],[Store_ID]],Stores_c[[#All],[City]])</f>
        <v>North Robertstad</v>
      </c>
      <c r="AF4403" t="str" cm="1">
        <f t="array" ref="AF4403">_xlfn.XLOOKUP(Orders_C[[#This Row],[Store_ID]],Stores_c[[#All],[Store_ID]],Stores_c[[#All],[Manager_Name]])</f>
        <v>Mary Lewis</v>
      </c>
      <c r="AG4403" t="str" cm="1">
        <f t="array" ref="AG4403">_xlfn.XLOOKUP(Orders_C[[#This Row],[Store_ID]],Stores_c[[#All],[Store_ID]],Stores_c[[#All],[Store_Type]])</f>
        <v>Street</v>
      </c>
    </row>
    <row r="4404" spans="1:33" x14ac:dyDescent="0.25">
      <c r="A4404">
        <v>6402</v>
      </c>
      <c r="B4404" s="1">
        <v>45841</v>
      </c>
      <c r="C4404" s="2">
        <v>0.51857638888888891</v>
      </c>
      <c r="D4404">
        <v>1703</v>
      </c>
      <c r="E4404">
        <v>225</v>
      </c>
      <c r="F4404">
        <v>469</v>
      </c>
      <c r="G4404">
        <v>322</v>
      </c>
      <c r="H4404">
        <v>3</v>
      </c>
      <c r="I4404">
        <v>469</v>
      </c>
      <c r="J4404">
        <v>5</v>
      </c>
      <c r="K4404">
        <v>23.45</v>
      </c>
      <c r="L4404">
        <v>1425.45</v>
      </c>
      <c r="M4404" t="s">
        <v>18</v>
      </c>
      <c r="N4404" t="s">
        <v>22</v>
      </c>
      <c r="O4404">
        <v>57</v>
      </c>
      <c r="P4404">
        <v>4</v>
      </c>
      <c r="Q4404" t="s">
        <v>425</v>
      </c>
      <c r="R4404">
        <v>505</v>
      </c>
      <c r="S4404" s="3">
        <v>0.05</v>
      </c>
      <c r="T4404" s="6">
        <v>581.25000000000011</v>
      </c>
      <c r="U4404" t="s">
        <v>6341</v>
      </c>
      <c r="V4404">
        <v>2025</v>
      </c>
      <c r="W4404" t="s">
        <v>6331</v>
      </c>
      <c r="X4404" t="str">
        <f>_xlfn.XLOOKUP(Orders_C[[#This Row],[Product_ID]],Products_C[Product_ID],Products_C[Product_Name])</f>
        <v>Veg Burger</v>
      </c>
      <c r="Y4404" t="str">
        <f>_xlfn.XLOOKUP(Orders_C[[#This Row],[Product_ID]],Products_C[Product_ID],Products_C[Category])</f>
        <v>Burger</v>
      </c>
      <c r="Z4404" t="str">
        <f>_xlfn.XLOOKUP(Orders_C[[#This Row],[Store_ID]],Stores_c[Store_ID],Stores_c[City])</f>
        <v>South Peter</v>
      </c>
      <c r="AA4404" t="str">
        <f>_xlfn.XLOOKUP(Orders_C[[#This Row],[Customer_ID]],Customers_c[Customer_ID],Customers_c[Customer_Name])</f>
        <v>Timothy Schmidt</v>
      </c>
      <c r="AB4404" s="6">
        <f>Orders_C[[#This Row],[Quantity]]*Orders_C[[#This Row],[Unit_Price]]*(1-Orders_C[[#This Row],[Discount %]])+Orders_C[[#This Row],[Tax]]</f>
        <v>1360.1</v>
      </c>
      <c r="AC4404" s="9">
        <f>(Orders_C[[#This Row],[Unit_Price]]*Orders_C[[#This Row],[Quantity]])-Orders_C[[#This Row],[Discount]]+Orders_C[[#This Row],[Tax]]</f>
        <v>1425.45</v>
      </c>
      <c r="AD4404" t="str">
        <f>IF(COUNTIF(Orders_C[[#All],[Customer_ID]],Orders_C[[#This Row],[Customer_ID]])&gt;1,"Repeat","New")</f>
        <v>Repeat</v>
      </c>
      <c r="AE4404" t="str" cm="1">
        <f t="array" ref="AE4404">_xlfn.XLOOKUP(Orders_C[[#This Row],[Store_ID]],Stores_c[[#All],[Store_ID]],Stores_c[[#All],[City]])</f>
        <v>South Peter</v>
      </c>
      <c r="AF4404" t="str" cm="1">
        <f t="array" ref="AF4404">_xlfn.XLOOKUP(Orders_C[[#This Row],[Store_ID]],Stores_c[[#All],[Store_ID]],Stores_c[[#All],[Manager_Name]])</f>
        <v>Gregory Lambert</v>
      </c>
      <c r="AG4404" t="str" cm="1">
        <f t="array" ref="AG4404">_xlfn.XLOOKUP(Orders_C[[#This Row],[Store_ID]],Stores_c[[#All],[Store_ID]],Stores_c[[#All],[Store_Type]])</f>
        <v>Street</v>
      </c>
    </row>
    <row r="4405" spans="1:33" x14ac:dyDescent="0.25">
      <c r="A4405">
        <v>8536</v>
      </c>
      <c r="B4405" s="1">
        <v>45726</v>
      </c>
      <c r="C4405" s="2">
        <v>3.5624999999999997E-2</v>
      </c>
      <c r="D4405">
        <v>1243</v>
      </c>
      <c r="E4405">
        <v>222</v>
      </c>
      <c r="F4405">
        <v>408</v>
      </c>
      <c r="G4405">
        <v>314</v>
      </c>
      <c r="H4405">
        <v>3</v>
      </c>
      <c r="I4405">
        <v>473</v>
      </c>
      <c r="J4405">
        <v>10</v>
      </c>
      <c r="K4405">
        <v>23.65</v>
      </c>
      <c r="L4405">
        <v>1432.65</v>
      </c>
      <c r="M4405" t="s">
        <v>19</v>
      </c>
      <c r="N4405" t="s">
        <v>23</v>
      </c>
      <c r="O4405">
        <v>47</v>
      </c>
      <c r="P4405">
        <v>3</v>
      </c>
      <c r="Q4405" t="s">
        <v>2559</v>
      </c>
      <c r="R4405">
        <v>508</v>
      </c>
      <c r="S4405" s="3">
        <v>0.1</v>
      </c>
      <c r="T4405" s="6">
        <v>581.25000000000011</v>
      </c>
      <c r="U4405" t="s">
        <v>6334</v>
      </c>
      <c r="V4405">
        <v>2025</v>
      </c>
      <c r="W4405" t="s">
        <v>6331</v>
      </c>
      <c r="X4405" t="str">
        <f>_xlfn.XLOOKUP(Orders_C[[#This Row],[Product_ID]],Products_C[Product_ID],Products_C[Product_Name])</f>
        <v>Wrap</v>
      </c>
      <c r="Y4405" t="str">
        <f>_xlfn.XLOOKUP(Orders_C[[#This Row],[Product_ID]],Products_C[Product_ID],Products_C[Category])</f>
        <v>Burger</v>
      </c>
      <c r="Z4405" t="str">
        <f>_xlfn.XLOOKUP(Orders_C[[#This Row],[Store_ID]],Stores_c[Store_ID],Stores_c[City])</f>
        <v>New Steven</v>
      </c>
      <c r="AA4405" t="str">
        <f>_xlfn.XLOOKUP(Orders_C[[#This Row],[Customer_ID]],Customers_c[Customer_ID],Customers_c[Customer_Name])</f>
        <v>Lori Bryant</v>
      </c>
      <c r="AB4405" s="6">
        <f>Orders_C[[#This Row],[Quantity]]*Orders_C[[#This Row],[Unit_Price]]*(1-Orders_C[[#This Row],[Discount %]])+Orders_C[[#This Row],[Tax]]</f>
        <v>1300.7500000000002</v>
      </c>
      <c r="AC4405" s="9">
        <f>(Orders_C[[#This Row],[Unit_Price]]*Orders_C[[#This Row],[Quantity]])-Orders_C[[#This Row],[Discount]]+Orders_C[[#This Row],[Tax]]</f>
        <v>1432.65</v>
      </c>
      <c r="AD4405" t="str">
        <f>IF(COUNTIF(Orders_C[[#All],[Customer_ID]],Orders_C[[#This Row],[Customer_ID]])&gt;1,"Repeat","New")</f>
        <v>Repeat</v>
      </c>
      <c r="AE4405" t="str" cm="1">
        <f t="array" ref="AE4405">_xlfn.XLOOKUP(Orders_C[[#This Row],[Store_ID]],Stores_c[[#All],[Store_ID]],Stores_c[[#All],[City]])</f>
        <v>New Steven</v>
      </c>
      <c r="AF4405" t="str" cm="1">
        <f t="array" ref="AF4405">_xlfn.XLOOKUP(Orders_C[[#This Row],[Store_ID]],Stores_c[[#All],[Store_ID]],Stores_c[[#All],[Manager_Name]])</f>
        <v>Terri Martinez</v>
      </c>
      <c r="AG4405" t="str" cm="1">
        <f t="array" ref="AG4405">_xlfn.XLOOKUP(Orders_C[[#This Row],[Store_ID]],Stores_c[[#All],[Store_ID]],Stores_c[[#All],[Store_Type]])</f>
        <v>Drive-Thru</v>
      </c>
    </row>
    <row r="4406" spans="1:33" x14ac:dyDescent="0.25">
      <c r="A4406">
        <v>9469</v>
      </c>
      <c r="B4406" s="1">
        <v>45976</v>
      </c>
      <c r="C4406" s="2">
        <v>0.3205439814814815</v>
      </c>
      <c r="D4406">
        <v>1589</v>
      </c>
      <c r="E4406">
        <v>208</v>
      </c>
      <c r="F4406">
        <v>548</v>
      </c>
      <c r="G4406">
        <v>303</v>
      </c>
      <c r="H4406">
        <v>3</v>
      </c>
      <c r="I4406">
        <v>473</v>
      </c>
      <c r="J4406">
        <v>10</v>
      </c>
      <c r="K4406">
        <v>23.65</v>
      </c>
      <c r="L4406">
        <v>1432.65</v>
      </c>
      <c r="M4406" t="s">
        <v>20</v>
      </c>
      <c r="N4406" t="s">
        <v>23</v>
      </c>
      <c r="O4406">
        <v>30</v>
      </c>
      <c r="P4406">
        <v>1</v>
      </c>
      <c r="Q4406" t="s">
        <v>3492</v>
      </c>
      <c r="R4406">
        <v>503</v>
      </c>
      <c r="S4406" s="3">
        <v>0.1</v>
      </c>
      <c r="T4406" s="6">
        <v>581.25000000000011</v>
      </c>
      <c r="U4406" t="s">
        <v>6336</v>
      </c>
      <c r="V4406">
        <v>2025</v>
      </c>
      <c r="W4406" t="s">
        <v>6329</v>
      </c>
      <c r="X4406" t="str">
        <f>_xlfn.XLOOKUP(Orders_C[[#This Row],[Product_ID]],Products_C[Product_ID],Products_C[Product_Name])</f>
        <v>Chocolate Lava Cake</v>
      </c>
      <c r="Y4406" t="str">
        <f>_xlfn.XLOOKUP(Orders_C[[#This Row],[Product_ID]],Products_C[Product_ID],Products_C[Category])</f>
        <v>Chicken</v>
      </c>
      <c r="Z4406" t="str">
        <f>_xlfn.XLOOKUP(Orders_C[[#This Row],[Store_ID]],Stores_c[Store_ID],Stores_c[City])</f>
        <v>Tracyview</v>
      </c>
      <c r="AA4406" t="str">
        <f>_xlfn.XLOOKUP(Orders_C[[#This Row],[Customer_ID]],Customers_c[Customer_ID],Customers_c[Customer_Name])</f>
        <v>Andrew Johnson</v>
      </c>
      <c r="AB4406" s="6">
        <f>Orders_C[[#This Row],[Quantity]]*Orders_C[[#This Row],[Unit_Price]]*(1-Orders_C[[#This Row],[Discount %]])+Orders_C[[#This Row],[Tax]]</f>
        <v>1300.7500000000002</v>
      </c>
      <c r="AC4406" s="9">
        <f>(Orders_C[[#This Row],[Unit_Price]]*Orders_C[[#This Row],[Quantity]])-Orders_C[[#This Row],[Discount]]+Orders_C[[#This Row],[Tax]]</f>
        <v>1432.65</v>
      </c>
      <c r="AD4406" t="str">
        <f>IF(COUNTIF(Orders_C[[#All],[Customer_ID]],Orders_C[[#This Row],[Customer_ID]])&gt;1,"Repeat","New")</f>
        <v>Repeat</v>
      </c>
      <c r="AE4406" t="str" cm="1">
        <f t="array" ref="AE4406">_xlfn.XLOOKUP(Orders_C[[#This Row],[Store_ID]],Stores_c[[#All],[Store_ID]],Stores_c[[#All],[City]])</f>
        <v>Tracyview</v>
      </c>
      <c r="AF4406" t="str" cm="1">
        <f t="array" ref="AF4406">_xlfn.XLOOKUP(Orders_C[[#This Row],[Store_ID]],Stores_c[[#All],[Store_ID]],Stores_c[[#All],[Manager_Name]])</f>
        <v>Jeremiah Lee</v>
      </c>
      <c r="AG4406" t="str" cm="1">
        <f t="array" ref="AG4406">_xlfn.XLOOKUP(Orders_C[[#This Row],[Store_ID]],Stores_c[[#All],[Store_ID]],Stores_c[[#All],[Store_Type]])</f>
        <v>Mall</v>
      </c>
    </row>
    <row r="4407" spans="1:33" x14ac:dyDescent="0.25">
      <c r="A4407">
        <v>10053</v>
      </c>
      <c r="B4407" s="1">
        <v>45774</v>
      </c>
      <c r="C4407" s="2">
        <v>0.85640046296296302</v>
      </c>
      <c r="D4407">
        <v>1086</v>
      </c>
      <c r="E4407">
        <v>209</v>
      </c>
      <c r="F4407">
        <v>436</v>
      </c>
      <c r="G4407">
        <v>340</v>
      </c>
      <c r="H4407">
        <v>3</v>
      </c>
      <c r="I4407">
        <v>469</v>
      </c>
      <c r="J4407">
        <v>5</v>
      </c>
      <c r="K4407">
        <v>23.45</v>
      </c>
      <c r="L4407">
        <v>1425.45</v>
      </c>
      <c r="M4407" t="s">
        <v>20</v>
      </c>
      <c r="N4407" t="s">
        <v>23</v>
      </c>
      <c r="O4407">
        <v>53</v>
      </c>
      <c r="P4407">
        <v>4</v>
      </c>
      <c r="Q4407" t="s">
        <v>4076</v>
      </c>
      <c r="R4407">
        <v>506</v>
      </c>
      <c r="S4407" s="3">
        <v>0.05</v>
      </c>
      <c r="T4407" s="6">
        <v>581.25000000000011</v>
      </c>
      <c r="U4407" t="s">
        <v>6337</v>
      </c>
      <c r="V4407">
        <v>2025</v>
      </c>
      <c r="W4407" t="s">
        <v>6331</v>
      </c>
      <c r="X4407" t="str">
        <f>_xlfn.XLOOKUP(Orders_C[[#This Row],[Product_ID]],Products_C[Product_ID],Products_C[Product_Name])</f>
        <v>Chocolate Lava Cake</v>
      </c>
      <c r="Y4407" t="str">
        <f>_xlfn.XLOOKUP(Orders_C[[#This Row],[Product_ID]],Products_C[Product_ID],Products_C[Category])</f>
        <v>Chicken</v>
      </c>
      <c r="Z4407" t="str">
        <f>_xlfn.XLOOKUP(Orders_C[[#This Row],[Store_ID]],Stores_c[Store_ID],Stores_c[City])</f>
        <v>Reidberg</v>
      </c>
      <c r="AA4407" t="str">
        <f>_xlfn.XLOOKUP(Orders_C[[#This Row],[Customer_ID]],Customers_c[Customer_ID],Customers_c[Customer_Name])</f>
        <v>Larry Cole</v>
      </c>
      <c r="AB4407" s="6">
        <f>Orders_C[[#This Row],[Quantity]]*Orders_C[[#This Row],[Unit_Price]]*(1-Orders_C[[#This Row],[Discount %]])+Orders_C[[#This Row],[Tax]]</f>
        <v>1360.1</v>
      </c>
      <c r="AC4407" s="9">
        <f>(Orders_C[[#This Row],[Unit_Price]]*Orders_C[[#This Row],[Quantity]])-Orders_C[[#This Row],[Discount]]+Orders_C[[#This Row],[Tax]]</f>
        <v>1425.45</v>
      </c>
      <c r="AD4407" t="str">
        <f>IF(COUNTIF(Orders_C[[#All],[Customer_ID]],Orders_C[[#This Row],[Customer_ID]])&gt;1,"Repeat","New")</f>
        <v>Repeat</v>
      </c>
      <c r="AE4407" t="str" cm="1">
        <f t="array" ref="AE4407">_xlfn.XLOOKUP(Orders_C[[#This Row],[Store_ID]],Stores_c[[#All],[Store_ID]],Stores_c[[#All],[City]])</f>
        <v>Reidberg</v>
      </c>
      <c r="AF4407" t="str" cm="1">
        <f t="array" ref="AF4407">_xlfn.XLOOKUP(Orders_C[[#This Row],[Store_ID]],Stores_c[[#All],[Store_ID]],Stores_c[[#All],[Manager_Name]])</f>
        <v>Jeffrey Horn</v>
      </c>
      <c r="AG4407" t="str" cm="1">
        <f t="array" ref="AG4407">_xlfn.XLOOKUP(Orders_C[[#This Row],[Store_ID]],Stores_c[[#All],[Store_ID]],Stores_c[[#All],[Store_Type]])</f>
        <v>Drive-Thru</v>
      </c>
    </row>
    <row r="4408" spans="1:33" x14ac:dyDescent="0.25">
      <c r="A4408">
        <v>10877</v>
      </c>
      <c r="B4408" s="1">
        <v>45890</v>
      </c>
      <c r="C4408" s="2">
        <v>0.87675925925925924</v>
      </c>
      <c r="D4408">
        <v>1528</v>
      </c>
      <c r="E4408">
        <v>202</v>
      </c>
      <c r="F4408">
        <v>413</v>
      </c>
      <c r="G4408">
        <v>328</v>
      </c>
      <c r="H4408">
        <v>3</v>
      </c>
      <c r="I4408">
        <v>473</v>
      </c>
      <c r="J4408">
        <v>10</v>
      </c>
      <c r="K4408">
        <v>23.65</v>
      </c>
      <c r="L4408">
        <v>1432.65</v>
      </c>
      <c r="M4408" t="s">
        <v>18</v>
      </c>
      <c r="N4408" t="s">
        <v>22</v>
      </c>
      <c r="O4408">
        <v>12</v>
      </c>
      <c r="P4408">
        <v>2</v>
      </c>
      <c r="Q4408" t="s">
        <v>4900</v>
      </c>
      <c r="R4408">
        <v>503</v>
      </c>
      <c r="S4408" s="3">
        <v>0.1</v>
      </c>
      <c r="T4408" s="6">
        <v>581.25000000000011</v>
      </c>
      <c r="U4408" t="s">
        <v>6342</v>
      </c>
      <c r="V4408">
        <v>2025</v>
      </c>
      <c r="W4408" t="s">
        <v>6333</v>
      </c>
      <c r="X4408" t="str">
        <f>_xlfn.XLOOKUP(Orders_C[[#This Row],[Product_ID]],Products_C[Product_ID],Products_C[Product_Name])</f>
        <v>Rice Bowl</v>
      </c>
      <c r="Y4408" t="str">
        <f>_xlfn.XLOOKUP(Orders_C[[#This Row],[Product_ID]],Products_C[Product_ID],Products_C[Category])</f>
        <v>Burger</v>
      </c>
      <c r="Z4408" t="str">
        <f>_xlfn.XLOOKUP(Orders_C[[#This Row],[Store_ID]],Stores_c[Store_ID],Stores_c[City])</f>
        <v>Rebekahside</v>
      </c>
      <c r="AA4408" t="str">
        <f>_xlfn.XLOOKUP(Orders_C[[#This Row],[Customer_ID]],Customers_c[Customer_ID],Customers_c[Customer_Name])</f>
        <v>Dr. Shane Mccullough</v>
      </c>
      <c r="AB4408" s="6">
        <f>Orders_C[[#This Row],[Quantity]]*Orders_C[[#This Row],[Unit_Price]]*(1-Orders_C[[#This Row],[Discount %]])+Orders_C[[#This Row],[Tax]]</f>
        <v>1300.7500000000002</v>
      </c>
      <c r="AC4408" s="9">
        <f>(Orders_C[[#This Row],[Unit_Price]]*Orders_C[[#This Row],[Quantity]])-Orders_C[[#This Row],[Discount]]+Orders_C[[#This Row],[Tax]]</f>
        <v>1432.65</v>
      </c>
      <c r="AD4408" t="str">
        <f>IF(COUNTIF(Orders_C[[#All],[Customer_ID]],Orders_C[[#This Row],[Customer_ID]])&gt;1,"Repeat","New")</f>
        <v>Repeat</v>
      </c>
      <c r="AE4408" t="str" cm="1">
        <f t="array" ref="AE4408">_xlfn.XLOOKUP(Orders_C[[#This Row],[Store_ID]],Stores_c[[#All],[Store_ID]],Stores_c[[#All],[City]])</f>
        <v>Rebekahside</v>
      </c>
      <c r="AF4408" t="str" cm="1">
        <f t="array" ref="AF4408">_xlfn.XLOOKUP(Orders_C[[#This Row],[Store_ID]],Stores_c[[#All],[Store_ID]],Stores_c[[#All],[Manager_Name]])</f>
        <v>Mark Ray</v>
      </c>
      <c r="AG4408" t="str" cm="1">
        <f t="array" ref="AG4408">_xlfn.XLOOKUP(Orders_C[[#This Row],[Store_ID]],Stores_c[[#All],[Store_ID]],Stores_c[[#All],[Store_Type]])</f>
        <v>Drive-Thru</v>
      </c>
    </row>
    <row r="4409" spans="1:33" x14ac:dyDescent="0.25">
      <c r="A4409">
        <v>8405</v>
      </c>
      <c r="B4409" s="1">
        <v>45965</v>
      </c>
      <c r="C4409" s="2">
        <v>0.24686342592592592</v>
      </c>
      <c r="D4409">
        <v>1884</v>
      </c>
      <c r="E4409">
        <v>211</v>
      </c>
      <c r="F4409">
        <v>423</v>
      </c>
      <c r="G4409">
        <v>332</v>
      </c>
      <c r="H4409">
        <v>4</v>
      </c>
      <c r="I4409">
        <v>362</v>
      </c>
      <c r="J4409">
        <v>15</v>
      </c>
      <c r="K4409">
        <v>18.100000000000001</v>
      </c>
      <c r="L4409">
        <v>1451.1</v>
      </c>
      <c r="M4409" t="s">
        <v>19</v>
      </c>
      <c r="N4409" t="s">
        <v>21</v>
      </c>
      <c r="O4409">
        <v>56</v>
      </c>
      <c r="P4409">
        <v>2</v>
      </c>
      <c r="Q4409" t="s">
        <v>2428</v>
      </c>
      <c r="R4409">
        <v>502</v>
      </c>
      <c r="S4409" s="3">
        <v>0.15</v>
      </c>
      <c r="T4409" s="6">
        <v>582.29999999999995</v>
      </c>
      <c r="U4409" t="s">
        <v>6336</v>
      </c>
      <c r="V4409">
        <v>2025</v>
      </c>
      <c r="W4409" t="s">
        <v>6331</v>
      </c>
      <c r="X4409" t="str">
        <f>_xlfn.XLOOKUP(Orders_C[[#This Row],[Product_ID]],Products_C[Product_ID],Products_C[Product_Name])</f>
        <v>Zinger Burger</v>
      </c>
      <c r="Y4409" t="str">
        <f>_xlfn.XLOOKUP(Orders_C[[#This Row],[Product_ID]],Products_C[Product_ID],Products_C[Category])</f>
        <v>Beverage</v>
      </c>
      <c r="Z4409" t="str">
        <f>_xlfn.XLOOKUP(Orders_C[[#This Row],[Store_ID]],Stores_c[Store_ID],Stores_c[City])</f>
        <v>North Robertstad</v>
      </c>
      <c r="AA4409" t="str">
        <f>_xlfn.XLOOKUP(Orders_C[[#This Row],[Customer_ID]],Customers_c[Customer_ID],Customers_c[Customer_Name])</f>
        <v>Jay Rios</v>
      </c>
      <c r="AB4409" s="6">
        <f>Orders_C[[#This Row],[Quantity]]*Orders_C[[#This Row],[Unit_Price]]*(1-Orders_C[[#This Row],[Discount %]])+Orders_C[[#This Row],[Tax]]</f>
        <v>1248.8999999999999</v>
      </c>
      <c r="AC4409" s="9">
        <f>(Orders_C[[#This Row],[Unit_Price]]*Orders_C[[#This Row],[Quantity]])-Orders_C[[#This Row],[Discount]]+Orders_C[[#This Row],[Tax]]</f>
        <v>1451.1</v>
      </c>
      <c r="AD4409" t="str">
        <f>IF(COUNTIF(Orders_C[[#All],[Customer_ID]],Orders_C[[#This Row],[Customer_ID]])&gt;1,"Repeat","New")</f>
        <v>Repeat</v>
      </c>
      <c r="AE4409" t="str" cm="1">
        <f t="array" ref="AE4409">_xlfn.XLOOKUP(Orders_C[[#This Row],[Store_ID]],Stores_c[[#All],[Store_ID]],Stores_c[[#All],[City]])</f>
        <v>North Robertstad</v>
      </c>
      <c r="AF4409" t="str" cm="1">
        <f t="array" ref="AF4409">_xlfn.XLOOKUP(Orders_C[[#This Row],[Store_ID]],Stores_c[[#All],[Store_ID]],Stores_c[[#All],[Manager_Name]])</f>
        <v>Mary Lewis</v>
      </c>
      <c r="AG4409" t="str" cm="1">
        <f t="array" ref="AG4409">_xlfn.XLOOKUP(Orders_C[[#This Row],[Store_ID]],Stores_c[[#All],[Store_ID]],Stores_c[[#All],[Store_Type]])</f>
        <v>Street</v>
      </c>
    </row>
    <row r="4410" spans="1:33" x14ac:dyDescent="0.25">
      <c r="A4410">
        <v>10958</v>
      </c>
      <c r="B4410" s="1">
        <v>45949</v>
      </c>
      <c r="C4410" s="2">
        <v>2.914351851851852E-2</v>
      </c>
      <c r="D4410">
        <v>1267</v>
      </c>
      <c r="E4410">
        <v>225</v>
      </c>
      <c r="F4410">
        <v>487</v>
      </c>
      <c r="G4410">
        <v>322</v>
      </c>
      <c r="H4410">
        <v>4</v>
      </c>
      <c r="I4410">
        <v>359</v>
      </c>
      <c r="J4410">
        <v>10</v>
      </c>
      <c r="K4410">
        <v>17.95</v>
      </c>
      <c r="L4410">
        <v>1443.95</v>
      </c>
      <c r="M4410" t="s">
        <v>19</v>
      </c>
      <c r="N4410" t="s">
        <v>21</v>
      </c>
      <c r="O4410">
        <v>32</v>
      </c>
      <c r="P4410">
        <v>2</v>
      </c>
      <c r="Q4410" t="s">
        <v>4981</v>
      </c>
      <c r="R4410">
        <v>509</v>
      </c>
      <c r="S4410" s="3">
        <v>0.1</v>
      </c>
      <c r="T4410" s="6">
        <v>582.35</v>
      </c>
      <c r="U4410" t="s">
        <v>6332</v>
      </c>
      <c r="V4410">
        <v>2025</v>
      </c>
      <c r="W4410" t="s">
        <v>6329</v>
      </c>
      <c r="X4410" t="str">
        <f>_xlfn.XLOOKUP(Orders_C[[#This Row],[Product_ID]],Products_C[Product_ID],Products_C[Product_Name])</f>
        <v>Veg Burger</v>
      </c>
      <c r="Y4410" t="str">
        <f>_xlfn.XLOOKUP(Orders_C[[#This Row],[Product_ID]],Products_C[Product_ID],Products_C[Category])</f>
        <v>Burger</v>
      </c>
      <c r="Z4410" t="str">
        <f>_xlfn.XLOOKUP(Orders_C[[#This Row],[Store_ID]],Stores_c[Store_ID],Stores_c[City])</f>
        <v>South Peter</v>
      </c>
      <c r="AA4410" t="str">
        <f>_xlfn.XLOOKUP(Orders_C[[#This Row],[Customer_ID]],Customers_c[Customer_ID],Customers_c[Customer_Name])</f>
        <v>Adrian Wood</v>
      </c>
      <c r="AB4410" s="6">
        <f>Orders_C[[#This Row],[Quantity]]*Orders_C[[#This Row],[Unit_Price]]*(1-Orders_C[[#This Row],[Discount %]])+Orders_C[[#This Row],[Tax]]</f>
        <v>1310.3500000000001</v>
      </c>
      <c r="AC4410" s="9">
        <f>(Orders_C[[#This Row],[Unit_Price]]*Orders_C[[#This Row],[Quantity]])-Orders_C[[#This Row],[Discount]]+Orders_C[[#This Row],[Tax]]</f>
        <v>1443.95</v>
      </c>
      <c r="AD4410" t="str">
        <f>IF(COUNTIF(Orders_C[[#All],[Customer_ID]],Orders_C[[#This Row],[Customer_ID]])&gt;1,"Repeat","New")</f>
        <v>Repeat</v>
      </c>
      <c r="AE4410" t="str" cm="1">
        <f t="array" ref="AE4410">_xlfn.XLOOKUP(Orders_C[[#This Row],[Store_ID]],Stores_c[[#All],[Store_ID]],Stores_c[[#All],[City]])</f>
        <v>South Peter</v>
      </c>
      <c r="AF4410" t="str" cm="1">
        <f t="array" ref="AF4410">_xlfn.XLOOKUP(Orders_C[[#This Row],[Store_ID]],Stores_c[[#All],[Store_ID]],Stores_c[[#All],[Manager_Name]])</f>
        <v>Gregory Lambert</v>
      </c>
      <c r="AG4410" t="str" cm="1">
        <f t="array" ref="AG4410">_xlfn.XLOOKUP(Orders_C[[#This Row],[Store_ID]],Stores_c[[#All],[Store_ID]],Stores_c[[#All],[Store_Type]])</f>
        <v>Street</v>
      </c>
    </row>
    <row r="4411" spans="1:33" x14ac:dyDescent="0.25">
      <c r="A4411">
        <v>10017</v>
      </c>
      <c r="B4411" s="1">
        <v>45798</v>
      </c>
      <c r="C4411" s="2">
        <v>0.6807523148148148</v>
      </c>
      <c r="D4411">
        <v>1320</v>
      </c>
      <c r="E4411">
        <v>201</v>
      </c>
      <c r="F4411">
        <v>477</v>
      </c>
      <c r="G4411">
        <v>311</v>
      </c>
      <c r="H4411">
        <v>4</v>
      </c>
      <c r="I4411">
        <v>353</v>
      </c>
      <c r="J4411">
        <v>0</v>
      </c>
      <c r="K4411">
        <v>17.649999999999999</v>
      </c>
      <c r="L4411">
        <v>1429.65</v>
      </c>
      <c r="M4411" t="s">
        <v>18</v>
      </c>
      <c r="N4411" t="s">
        <v>23</v>
      </c>
      <c r="O4411">
        <v>36</v>
      </c>
      <c r="P4411">
        <v>5</v>
      </c>
      <c r="Q4411" t="s">
        <v>4040</v>
      </c>
      <c r="R4411">
        <v>503</v>
      </c>
      <c r="S4411" s="3">
        <v>0</v>
      </c>
      <c r="T4411" s="6">
        <v>582.45000000000016</v>
      </c>
      <c r="U4411" t="s">
        <v>6339</v>
      </c>
      <c r="V4411">
        <v>2025</v>
      </c>
      <c r="W4411" t="s">
        <v>6329</v>
      </c>
      <c r="X4411" t="str">
        <f>_xlfn.XLOOKUP(Orders_C[[#This Row],[Product_ID]],Products_C[Product_ID],Products_C[Product_Name])</f>
        <v>Pepsi</v>
      </c>
      <c r="Y4411" t="str">
        <f>_xlfn.XLOOKUP(Orders_C[[#This Row],[Product_ID]],Products_C[Product_ID],Products_C[Category])</f>
        <v>Dessert</v>
      </c>
      <c r="Z4411" t="str">
        <f>_xlfn.XLOOKUP(Orders_C[[#This Row],[Store_ID]],Stores_c[Store_ID],Stores_c[City])</f>
        <v>Lake Nicholasburgh</v>
      </c>
      <c r="AA4411" t="str">
        <f>_xlfn.XLOOKUP(Orders_C[[#This Row],[Customer_ID]],Customers_c[Customer_ID],Customers_c[Customer_Name])</f>
        <v>Dawn Mueller</v>
      </c>
      <c r="AB4411" s="6">
        <f>Orders_C[[#This Row],[Quantity]]*Orders_C[[#This Row],[Unit_Price]]*(1-Orders_C[[#This Row],[Discount %]])+Orders_C[[#This Row],[Tax]]</f>
        <v>1429.65</v>
      </c>
      <c r="AC4411" s="9">
        <f>(Orders_C[[#This Row],[Unit_Price]]*Orders_C[[#This Row],[Quantity]])-Orders_C[[#This Row],[Discount]]+Orders_C[[#This Row],[Tax]]</f>
        <v>1429.65</v>
      </c>
      <c r="AD4411" t="str">
        <f>IF(COUNTIF(Orders_C[[#All],[Customer_ID]],Orders_C[[#This Row],[Customer_ID]])&gt;1,"Repeat","New")</f>
        <v>Repeat</v>
      </c>
      <c r="AE4411" t="str" cm="1">
        <f t="array" ref="AE4411">_xlfn.XLOOKUP(Orders_C[[#This Row],[Store_ID]],Stores_c[[#All],[Store_ID]],Stores_c[[#All],[City]])</f>
        <v>Lake Nicholasburgh</v>
      </c>
      <c r="AF4411" t="str" cm="1">
        <f t="array" ref="AF4411">_xlfn.XLOOKUP(Orders_C[[#This Row],[Store_ID]],Stores_c[[#All],[Store_ID]],Stores_c[[#All],[Manager_Name]])</f>
        <v>Maurice Garcia</v>
      </c>
      <c r="AG4411" t="str" cm="1">
        <f t="array" ref="AG4411">_xlfn.XLOOKUP(Orders_C[[#This Row],[Store_ID]],Stores_c[[#All],[Store_ID]],Stores_c[[#All],[Store_Type]])</f>
        <v>Mall</v>
      </c>
    </row>
    <row r="4412" spans="1:33" x14ac:dyDescent="0.25">
      <c r="A4412">
        <v>9565</v>
      </c>
      <c r="B4412" s="1">
        <v>45920</v>
      </c>
      <c r="C4412" s="2">
        <v>0.31493055555555555</v>
      </c>
      <c r="D4412">
        <v>1376</v>
      </c>
      <c r="E4412">
        <v>218</v>
      </c>
      <c r="F4412">
        <v>549</v>
      </c>
      <c r="G4412">
        <v>303</v>
      </c>
      <c r="H4412">
        <v>3</v>
      </c>
      <c r="I4412">
        <v>474</v>
      </c>
      <c r="J4412">
        <v>10</v>
      </c>
      <c r="K4412">
        <v>23.7</v>
      </c>
      <c r="L4412">
        <v>1435.7</v>
      </c>
      <c r="M4412" t="s">
        <v>18</v>
      </c>
      <c r="N4412" t="s">
        <v>21</v>
      </c>
      <c r="O4412">
        <v>46</v>
      </c>
      <c r="P4412">
        <v>5</v>
      </c>
      <c r="Q4412" t="s">
        <v>3588</v>
      </c>
      <c r="R4412">
        <v>505</v>
      </c>
      <c r="S4412" s="3">
        <v>0.1</v>
      </c>
      <c r="T4412" s="6">
        <v>582.50000000000011</v>
      </c>
      <c r="U4412" t="s">
        <v>6335</v>
      </c>
      <c r="V4412">
        <v>2025</v>
      </c>
      <c r="W4412" t="s">
        <v>6331</v>
      </c>
      <c r="X4412" t="str">
        <f>_xlfn.XLOOKUP(Orders_C[[#This Row],[Product_ID]],Products_C[Product_ID],Products_C[Product_Name])</f>
        <v>Chocolate Lava Cake</v>
      </c>
      <c r="Y4412" t="str">
        <f>_xlfn.XLOOKUP(Orders_C[[#This Row],[Product_ID]],Products_C[Product_ID],Products_C[Category])</f>
        <v>Chicken</v>
      </c>
      <c r="Z4412" t="str">
        <f>_xlfn.XLOOKUP(Orders_C[[#This Row],[Store_ID]],Stores_c[Store_ID],Stores_c[City])</f>
        <v>East Johnport</v>
      </c>
      <c r="AA4412" t="str">
        <f>_xlfn.XLOOKUP(Orders_C[[#This Row],[Customer_ID]],Customers_c[Customer_ID],Customers_c[Customer_Name])</f>
        <v>David Sweeney</v>
      </c>
      <c r="AB4412" s="6">
        <f>Orders_C[[#This Row],[Quantity]]*Orders_C[[#This Row],[Unit_Price]]*(1-Orders_C[[#This Row],[Discount %]])+Orders_C[[#This Row],[Tax]]</f>
        <v>1303.5</v>
      </c>
      <c r="AC4412" s="9">
        <f>(Orders_C[[#This Row],[Unit_Price]]*Orders_C[[#This Row],[Quantity]])-Orders_C[[#This Row],[Discount]]+Orders_C[[#This Row],[Tax]]</f>
        <v>1435.7</v>
      </c>
      <c r="AD4412" t="str">
        <f>IF(COUNTIF(Orders_C[[#All],[Customer_ID]],Orders_C[[#This Row],[Customer_ID]])&gt;1,"Repeat","New")</f>
        <v>Repeat</v>
      </c>
      <c r="AE4412" t="str" cm="1">
        <f t="array" ref="AE4412">_xlfn.XLOOKUP(Orders_C[[#This Row],[Store_ID]],Stores_c[[#All],[Store_ID]],Stores_c[[#All],[City]])</f>
        <v>East Johnport</v>
      </c>
      <c r="AF4412" t="str" cm="1">
        <f t="array" ref="AF4412">_xlfn.XLOOKUP(Orders_C[[#This Row],[Store_ID]],Stores_c[[#All],[Store_ID]],Stores_c[[#All],[Manager_Name]])</f>
        <v>Mr. Matthew Murillo III</v>
      </c>
      <c r="AG4412" t="str" cm="1">
        <f t="array" ref="AG4412">_xlfn.XLOOKUP(Orders_C[[#This Row],[Store_ID]],Stores_c[[#All],[Store_ID]],Stores_c[[#All],[Store_Type]])</f>
        <v>Street</v>
      </c>
    </row>
    <row r="4413" spans="1:33" x14ac:dyDescent="0.25">
      <c r="A4413">
        <v>10677</v>
      </c>
      <c r="B4413" s="1">
        <v>45705</v>
      </c>
      <c r="C4413" s="2">
        <v>0.65513888888888894</v>
      </c>
      <c r="D4413">
        <v>1538</v>
      </c>
      <c r="E4413">
        <v>223</v>
      </c>
      <c r="F4413">
        <v>507</v>
      </c>
      <c r="G4413">
        <v>338</v>
      </c>
      <c r="H4413">
        <v>3</v>
      </c>
      <c r="I4413">
        <v>474</v>
      </c>
      <c r="J4413">
        <v>10</v>
      </c>
      <c r="K4413">
        <v>23.7</v>
      </c>
      <c r="L4413">
        <v>1435.7</v>
      </c>
      <c r="M4413" t="s">
        <v>19</v>
      </c>
      <c r="N4413" t="s">
        <v>22</v>
      </c>
      <c r="O4413">
        <v>10</v>
      </c>
      <c r="P4413">
        <v>5</v>
      </c>
      <c r="Q4413" t="s">
        <v>4700</v>
      </c>
      <c r="R4413">
        <v>506</v>
      </c>
      <c r="S4413" s="3">
        <v>0.1</v>
      </c>
      <c r="T4413" s="6">
        <v>582.50000000000011</v>
      </c>
      <c r="U4413" t="s">
        <v>6338</v>
      </c>
      <c r="V4413">
        <v>2025</v>
      </c>
      <c r="W4413" t="s">
        <v>6333</v>
      </c>
      <c r="X4413" t="str">
        <f>_xlfn.XLOOKUP(Orders_C[[#This Row],[Product_ID]],Products_C[Product_ID],Products_C[Product_Name])</f>
        <v>Chicken Wings</v>
      </c>
      <c r="Y4413" t="str">
        <f>_xlfn.XLOOKUP(Orders_C[[#This Row],[Product_ID]],Products_C[Product_ID],Products_C[Category])</f>
        <v>Burger</v>
      </c>
      <c r="Z4413" t="str">
        <f>_xlfn.XLOOKUP(Orders_C[[#This Row],[Store_ID]],Stores_c[Store_ID],Stores_c[City])</f>
        <v>Chambershaven</v>
      </c>
      <c r="AA4413" t="str">
        <f>_xlfn.XLOOKUP(Orders_C[[#This Row],[Customer_ID]],Customers_c[Customer_ID],Customers_c[Customer_Name])</f>
        <v>Makayla Bennett</v>
      </c>
      <c r="AB4413" s="6">
        <f>Orders_C[[#This Row],[Quantity]]*Orders_C[[#This Row],[Unit_Price]]*(1-Orders_C[[#This Row],[Discount %]])+Orders_C[[#This Row],[Tax]]</f>
        <v>1303.5</v>
      </c>
      <c r="AC4413" s="9">
        <f>(Orders_C[[#This Row],[Unit_Price]]*Orders_C[[#This Row],[Quantity]])-Orders_C[[#This Row],[Discount]]+Orders_C[[#This Row],[Tax]]</f>
        <v>1435.7</v>
      </c>
      <c r="AD4413" t="str">
        <f>IF(COUNTIF(Orders_C[[#All],[Customer_ID]],Orders_C[[#This Row],[Customer_ID]])&gt;1,"Repeat","New")</f>
        <v>Repeat</v>
      </c>
      <c r="AE4413" t="str" cm="1">
        <f t="array" ref="AE4413">_xlfn.XLOOKUP(Orders_C[[#This Row],[Store_ID]],Stores_c[[#All],[Store_ID]],Stores_c[[#All],[City]])</f>
        <v>Chambershaven</v>
      </c>
      <c r="AF4413" t="str" cm="1">
        <f t="array" ref="AF4413">_xlfn.XLOOKUP(Orders_C[[#This Row],[Store_ID]],Stores_c[[#All],[Store_ID]],Stores_c[[#All],[Manager_Name]])</f>
        <v>Virginia Webster</v>
      </c>
      <c r="AG4413" t="str" cm="1">
        <f t="array" ref="AG4413">_xlfn.XLOOKUP(Orders_C[[#This Row],[Store_ID]],Stores_c[[#All],[Store_ID]],Stores_c[[#All],[Store_Type]])</f>
        <v>Street</v>
      </c>
    </row>
    <row r="4414" spans="1:33" x14ac:dyDescent="0.25">
      <c r="A4414">
        <v>10814</v>
      </c>
      <c r="B4414" s="1">
        <v>45785</v>
      </c>
      <c r="C4414" s="2">
        <v>0.14604166666666665</v>
      </c>
      <c r="D4414">
        <v>1639</v>
      </c>
      <c r="E4414">
        <v>225</v>
      </c>
      <c r="F4414">
        <v>413</v>
      </c>
      <c r="G4414">
        <v>325</v>
      </c>
      <c r="H4414">
        <v>3</v>
      </c>
      <c r="I4414">
        <v>474</v>
      </c>
      <c r="J4414">
        <v>10</v>
      </c>
      <c r="K4414">
        <v>23.7</v>
      </c>
      <c r="L4414">
        <v>1435.7</v>
      </c>
      <c r="M4414" t="s">
        <v>18</v>
      </c>
      <c r="N4414" t="s">
        <v>23</v>
      </c>
      <c r="O4414">
        <v>51</v>
      </c>
      <c r="P4414">
        <v>2</v>
      </c>
      <c r="Q4414" t="s">
        <v>4837</v>
      </c>
      <c r="R4414">
        <v>506</v>
      </c>
      <c r="S4414" s="3">
        <v>0.1</v>
      </c>
      <c r="T4414" s="6">
        <v>582.50000000000011</v>
      </c>
      <c r="U4414" t="s">
        <v>6339</v>
      </c>
      <c r="V4414">
        <v>2025</v>
      </c>
      <c r="W4414" t="s">
        <v>6331</v>
      </c>
      <c r="X4414" t="str">
        <f>_xlfn.XLOOKUP(Orders_C[[#This Row],[Product_ID]],Products_C[Product_ID],Products_C[Product_Name])</f>
        <v>Veg Burger</v>
      </c>
      <c r="Y4414" t="str">
        <f>_xlfn.XLOOKUP(Orders_C[[#This Row],[Product_ID]],Products_C[Product_ID],Products_C[Category])</f>
        <v>Chicken</v>
      </c>
      <c r="Z4414" t="str">
        <f>_xlfn.XLOOKUP(Orders_C[[#This Row],[Store_ID]],Stores_c[Store_ID],Stores_c[City])</f>
        <v>South Peter</v>
      </c>
      <c r="AA4414" t="str">
        <f>_xlfn.XLOOKUP(Orders_C[[#This Row],[Customer_ID]],Customers_c[Customer_ID],Customers_c[Customer_Name])</f>
        <v>Sonya Cole</v>
      </c>
      <c r="AB4414" s="6">
        <f>Orders_C[[#This Row],[Quantity]]*Orders_C[[#This Row],[Unit_Price]]*(1-Orders_C[[#This Row],[Discount %]])+Orders_C[[#This Row],[Tax]]</f>
        <v>1303.5</v>
      </c>
      <c r="AC4414" s="9">
        <f>(Orders_C[[#This Row],[Unit_Price]]*Orders_C[[#This Row],[Quantity]])-Orders_C[[#This Row],[Discount]]+Orders_C[[#This Row],[Tax]]</f>
        <v>1435.7</v>
      </c>
      <c r="AD4414" t="str">
        <f>IF(COUNTIF(Orders_C[[#All],[Customer_ID]],Orders_C[[#This Row],[Customer_ID]])&gt;1,"Repeat","New")</f>
        <v>Repeat</v>
      </c>
      <c r="AE4414" t="str" cm="1">
        <f t="array" ref="AE4414">_xlfn.XLOOKUP(Orders_C[[#This Row],[Store_ID]],Stores_c[[#All],[Store_ID]],Stores_c[[#All],[City]])</f>
        <v>South Peter</v>
      </c>
      <c r="AF4414" t="str" cm="1">
        <f t="array" ref="AF4414">_xlfn.XLOOKUP(Orders_C[[#This Row],[Store_ID]],Stores_c[[#All],[Store_ID]],Stores_c[[#All],[Manager_Name]])</f>
        <v>Gregory Lambert</v>
      </c>
      <c r="AG4414" t="str" cm="1">
        <f t="array" ref="AG4414">_xlfn.XLOOKUP(Orders_C[[#This Row],[Store_ID]],Stores_c[[#All],[Store_ID]],Stores_c[[#All],[Store_Type]])</f>
        <v>Street</v>
      </c>
    </row>
    <row r="4415" spans="1:33" x14ac:dyDescent="0.25">
      <c r="A4415">
        <v>6625</v>
      </c>
      <c r="B4415" s="1">
        <v>45788</v>
      </c>
      <c r="C4415" s="2">
        <v>0.79957175925925927</v>
      </c>
      <c r="D4415">
        <v>1914</v>
      </c>
      <c r="E4415">
        <v>202</v>
      </c>
      <c r="F4415">
        <v>459</v>
      </c>
      <c r="G4415">
        <v>334</v>
      </c>
      <c r="H4415">
        <v>3</v>
      </c>
      <c r="I4415">
        <v>475</v>
      </c>
      <c r="J4415">
        <v>10</v>
      </c>
      <c r="K4415">
        <v>23.75</v>
      </c>
      <c r="L4415">
        <v>1438.75</v>
      </c>
      <c r="M4415" t="s">
        <v>20</v>
      </c>
      <c r="N4415" t="s">
        <v>21</v>
      </c>
      <c r="O4415">
        <v>48</v>
      </c>
      <c r="P4415">
        <v>2</v>
      </c>
      <c r="Q4415" t="s">
        <v>648</v>
      </c>
      <c r="R4415">
        <v>507</v>
      </c>
      <c r="S4415" s="3">
        <v>0.1</v>
      </c>
      <c r="T4415" s="6">
        <v>583.75</v>
      </c>
      <c r="U4415" t="s">
        <v>6339</v>
      </c>
      <c r="V4415">
        <v>2025</v>
      </c>
      <c r="W4415" t="s">
        <v>6331</v>
      </c>
      <c r="X4415" t="str">
        <f>_xlfn.XLOOKUP(Orders_C[[#This Row],[Product_ID]],Products_C[Product_ID],Products_C[Product_Name])</f>
        <v>Krushers</v>
      </c>
      <c r="Y4415" t="str">
        <f>_xlfn.XLOOKUP(Orders_C[[#This Row],[Product_ID]],Products_C[Product_ID],Products_C[Category])</f>
        <v>Dessert</v>
      </c>
      <c r="Z4415" t="str">
        <f>_xlfn.XLOOKUP(Orders_C[[#This Row],[Store_ID]],Stores_c[Store_ID],Stores_c[City])</f>
        <v>Rebekahside</v>
      </c>
      <c r="AA4415" t="str">
        <f>_xlfn.XLOOKUP(Orders_C[[#This Row],[Customer_ID]],Customers_c[Customer_ID],Customers_c[Customer_Name])</f>
        <v>Katrina Carney</v>
      </c>
      <c r="AB4415" s="6">
        <f>Orders_C[[#This Row],[Quantity]]*Orders_C[[#This Row],[Unit_Price]]*(1-Orders_C[[#This Row],[Discount %]])+Orders_C[[#This Row],[Tax]]</f>
        <v>1306.25</v>
      </c>
      <c r="AC4415" s="9">
        <f>(Orders_C[[#This Row],[Unit_Price]]*Orders_C[[#This Row],[Quantity]])-Orders_C[[#This Row],[Discount]]+Orders_C[[#This Row],[Tax]]</f>
        <v>1438.75</v>
      </c>
      <c r="AD4415" t="str">
        <f>IF(COUNTIF(Orders_C[[#All],[Customer_ID]],Orders_C[[#This Row],[Customer_ID]])&gt;1,"Repeat","New")</f>
        <v>Repeat</v>
      </c>
      <c r="AE4415" t="str" cm="1">
        <f t="array" ref="AE4415">_xlfn.XLOOKUP(Orders_C[[#This Row],[Store_ID]],Stores_c[[#All],[Store_ID]],Stores_c[[#All],[City]])</f>
        <v>Rebekahside</v>
      </c>
      <c r="AF4415" t="str" cm="1">
        <f t="array" ref="AF4415">_xlfn.XLOOKUP(Orders_C[[#This Row],[Store_ID]],Stores_c[[#All],[Store_ID]],Stores_c[[#All],[Manager_Name]])</f>
        <v>Mark Ray</v>
      </c>
      <c r="AG4415" t="str" cm="1">
        <f t="array" ref="AG4415">_xlfn.XLOOKUP(Orders_C[[#This Row],[Store_ID]],Stores_c[[#All],[Store_ID]],Stores_c[[#All],[Store_Type]])</f>
        <v>Drive-Thru</v>
      </c>
    </row>
    <row r="4416" spans="1:33" x14ac:dyDescent="0.25">
      <c r="A4416">
        <v>7324</v>
      </c>
      <c r="B4416" s="1">
        <v>46058</v>
      </c>
      <c r="C4416" s="2">
        <v>0.42571759259259262</v>
      </c>
      <c r="D4416">
        <v>1267</v>
      </c>
      <c r="E4416">
        <v>207</v>
      </c>
      <c r="F4416">
        <v>515</v>
      </c>
      <c r="G4416">
        <v>308</v>
      </c>
      <c r="H4416">
        <v>3</v>
      </c>
      <c r="I4416">
        <v>471</v>
      </c>
      <c r="J4416">
        <v>5</v>
      </c>
      <c r="K4416">
        <v>23.55</v>
      </c>
      <c r="L4416">
        <v>1431.55</v>
      </c>
      <c r="M4416" t="s">
        <v>20</v>
      </c>
      <c r="N4416" t="s">
        <v>23</v>
      </c>
      <c r="O4416">
        <v>19</v>
      </c>
      <c r="P4416">
        <v>4</v>
      </c>
      <c r="Q4416" t="s">
        <v>1347</v>
      </c>
      <c r="R4416">
        <v>510</v>
      </c>
      <c r="S4416" s="3">
        <v>0.05</v>
      </c>
      <c r="T4416" s="6">
        <v>583.75</v>
      </c>
      <c r="U4416" t="s">
        <v>6338</v>
      </c>
      <c r="V4416">
        <v>2026</v>
      </c>
      <c r="W4416" t="s">
        <v>6333</v>
      </c>
      <c r="X4416" t="str">
        <f>_xlfn.XLOOKUP(Orders_C[[#This Row],[Product_ID]],Products_C[Product_ID],Products_C[Product_Name])</f>
        <v>Zinger Burger</v>
      </c>
      <c r="Y4416" t="str">
        <f>_xlfn.XLOOKUP(Orders_C[[#This Row],[Product_ID]],Products_C[Product_ID],Products_C[Category])</f>
        <v>Beverage</v>
      </c>
      <c r="Z4416" t="str">
        <f>_xlfn.XLOOKUP(Orders_C[[#This Row],[Store_ID]],Stores_c[Store_ID],Stores_c[City])</f>
        <v>Christineton</v>
      </c>
      <c r="AA4416" t="str">
        <f>_xlfn.XLOOKUP(Orders_C[[#This Row],[Customer_ID]],Customers_c[Customer_ID],Customers_c[Customer_Name])</f>
        <v>Adrian Wood</v>
      </c>
      <c r="AB4416" s="6">
        <f>Orders_C[[#This Row],[Quantity]]*Orders_C[[#This Row],[Unit_Price]]*(1-Orders_C[[#This Row],[Discount %]])+Orders_C[[#This Row],[Tax]]</f>
        <v>1365.8999999999999</v>
      </c>
      <c r="AC4416" s="9">
        <f>(Orders_C[[#This Row],[Unit_Price]]*Orders_C[[#This Row],[Quantity]])-Orders_C[[#This Row],[Discount]]+Orders_C[[#This Row],[Tax]]</f>
        <v>1431.55</v>
      </c>
      <c r="AD4416" t="str">
        <f>IF(COUNTIF(Orders_C[[#All],[Customer_ID]],Orders_C[[#This Row],[Customer_ID]])&gt;1,"Repeat","New")</f>
        <v>Repeat</v>
      </c>
      <c r="AE4416" t="str" cm="1">
        <f t="array" ref="AE4416">_xlfn.XLOOKUP(Orders_C[[#This Row],[Store_ID]],Stores_c[[#All],[Store_ID]],Stores_c[[#All],[City]])</f>
        <v>Christineton</v>
      </c>
      <c r="AF4416" t="str" cm="1">
        <f t="array" ref="AF4416">_xlfn.XLOOKUP(Orders_C[[#This Row],[Store_ID]],Stores_c[[#All],[Store_ID]],Stores_c[[#All],[Manager_Name]])</f>
        <v>Dr. William Hubbard MD</v>
      </c>
      <c r="AG4416" t="str" cm="1">
        <f t="array" ref="AG4416">_xlfn.XLOOKUP(Orders_C[[#This Row],[Store_ID]],Stores_c[[#All],[Store_ID]],Stores_c[[#All],[Store_Type]])</f>
        <v>Street</v>
      </c>
    </row>
    <row r="4417" spans="1:33" x14ac:dyDescent="0.25">
      <c r="A4417">
        <v>9097</v>
      </c>
      <c r="B4417" s="1">
        <v>46049</v>
      </c>
      <c r="C4417" s="2">
        <v>0.73113425925925923</v>
      </c>
      <c r="D4417">
        <v>1105</v>
      </c>
      <c r="E4417">
        <v>218</v>
      </c>
      <c r="F4417">
        <v>409</v>
      </c>
      <c r="G4417">
        <v>338</v>
      </c>
      <c r="H4417">
        <v>3</v>
      </c>
      <c r="I4417">
        <v>475</v>
      </c>
      <c r="J4417">
        <v>10</v>
      </c>
      <c r="K4417">
        <v>23.75</v>
      </c>
      <c r="L4417">
        <v>1438.75</v>
      </c>
      <c r="M4417" t="s">
        <v>20</v>
      </c>
      <c r="N4417" t="s">
        <v>21</v>
      </c>
      <c r="O4417">
        <v>42</v>
      </c>
      <c r="P4417">
        <v>3</v>
      </c>
      <c r="Q4417" t="s">
        <v>3120</v>
      </c>
      <c r="R4417">
        <v>505</v>
      </c>
      <c r="S4417" s="3">
        <v>0.1</v>
      </c>
      <c r="T4417" s="6">
        <v>583.75</v>
      </c>
      <c r="U4417" t="s">
        <v>6330</v>
      </c>
      <c r="V4417">
        <v>2026</v>
      </c>
      <c r="W4417" t="s">
        <v>6331</v>
      </c>
      <c r="X4417" t="str">
        <f>_xlfn.XLOOKUP(Orders_C[[#This Row],[Product_ID]],Products_C[Product_ID],Products_C[Product_Name])</f>
        <v>Chicken Wings</v>
      </c>
      <c r="Y4417" t="str">
        <f>_xlfn.XLOOKUP(Orders_C[[#This Row],[Product_ID]],Products_C[Product_ID],Products_C[Category])</f>
        <v>Burger</v>
      </c>
      <c r="Z4417" t="str">
        <f>_xlfn.XLOOKUP(Orders_C[[#This Row],[Store_ID]],Stores_c[Store_ID],Stores_c[City])</f>
        <v>East Johnport</v>
      </c>
      <c r="AA4417" t="str">
        <f>_xlfn.XLOOKUP(Orders_C[[#This Row],[Customer_ID]],Customers_c[Customer_ID],Customers_c[Customer_Name])</f>
        <v>Natalie Anderson</v>
      </c>
      <c r="AB4417" s="6">
        <f>Orders_C[[#This Row],[Quantity]]*Orders_C[[#This Row],[Unit_Price]]*(1-Orders_C[[#This Row],[Discount %]])+Orders_C[[#This Row],[Tax]]</f>
        <v>1306.25</v>
      </c>
      <c r="AC4417" s="9">
        <f>(Orders_C[[#This Row],[Unit_Price]]*Orders_C[[#This Row],[Quantity]])-Orders_C[[#This Row],[Discount]]+Orders_C[[#This Row],[Tax]]</f>
        <v>1438.75</v>
      </c>
      <c r="AD4417" t="str">
        <f>IF(COUNTIF(Orders_C[[#All],[Customer_ID]],Orders_C[[#This Row],[Customer_ID]])&gt;1,"Repeat","New")</f>
        <v>Repeat</v>
      </c>
      <c r="AE4417" t="str" cm="1">
        <f t="array" ref="AE4417">_xlfn.XLOOKUP(Orders_C[[#This Row],[Store_ID]],Stores_c[[#All],[Store_ID]],Stores_c[[#All],[City]])</f>
        <v>East Johnport</v>
      </c>
      <c r="AF4417" t="str" cm="1">
        <f t="array" ref="AF4417">_xlfn.XLOOKUP(Orders_C[[#This Row],[Store_ID]],Stores_c[[#All],[Store_ID]],Stores_c[[#All],[Manager_Name]])</f>
        <v>Mr. Matthew Murillo III</v>
      </c>
      <c r="AG4417" t="str" cm="1">
        <f t="array" ref="AG4417">_xlfn.XLOOKUP(Orders_C[[#This Row],[Store_ID]],Stores_c[[#All],[Store_ID]],Stores_c[[#All],[Store_Type]])</f>
        <v>Street</v>
      </c>
    </row>
    <row r="4418" spans="1:33" x14ac:dyDescent="0.25">
      <c r="A4418">
        <v>9857</v>
      </c>
      <c r="B4418" s="1">
        <v>45775</v>
      </c>
      <c r="C4418" s="2">
        <v>5.3912037037037036E-2</v>
      </c>
      <c r="D4418">
        <v>1014</v>
      </c>
      <c r="E4418">
        <v>221</v>
      </c>
      <c r="F4418">
        <v>538</v>
      </c>
      <c r="G4418">
        <v>327</v>
      </c>
      <c r="H4418">
        <v>3</v>
      </c>
      <c r="I4418">
        <v>471</v>
      </c>
      <c r="J4418">
        <v>5</v>
      </c>
      <c r="K4418">
        <v>23.55</v>
      </c>
      <c r="L4418">
        <v>1431.55</v>
      </c>
      <c r="M4418" t="s">
        <v>20</v>
      </c>
      <c r="N4418" t="s">
        <v>23</v>
      </c>
      <c r="O4418">
        <v>10</v>
      </c>
      <c r="P4418">
        <v>2</v>
      </c>
      <c r="Q4418" t="s">
        <v>3880</v>
      </c>
      <c r="R4418">
        <v>506</v>
      </c>
      <c r="S4418" s="3">
        <v>0.05</v>
      </c>
      <c r="T4418" s="6">
        <v>583.75</v>
      </c>
      <c r="U4418" t="s">
        <v>6337</v>
      </c>
      <c r="V4418">
        <v>2025</v>
      </c>
      <c r="W4418" t="s">
        <v>6333</v>
      </c>
      <c r="X4418" t="str">
        <f>_xlfn.XLOOKUP(Orders_C[[#This Row],[Product_ID]],Products_C[Product_ID],Products_C[Product_Name])</f>
        <v>Wrap</v>
      </c>
      <c r="Y4418" t="str">
        <f>_xlfn.XLOOKUP(Orders_C[[#This Row],[Product_ID]],Products_C[Product_ID],Products_C[Category])</f>
        <v>Chicken</v>
      </c>
      <c r="Z4418" t="str">
        <f>_xlfn.XLOOKUP(Orders_C[[#This Row],[Store_ID]],Stores_c[Store_ID],Stores_c[City])</f>
        <v>Port Barbarabury</v>
      </c>
      <c r="AA4418" t="str">
        <f>_xlfn.XLOOKUP(Orders_C[[#This Row],[Customer_ID]],Customers_c[Customer_ID],Customers_c[Customer_Name])</f>
        <v>Linda Edwards</v>
      </c>
      <c r="AB4418" s="6">
        <f>Orders_C[[#This Row],[Quantity]]*Orders_C[[#This Row],[Unit_Price]]*(1-Orders_C[[#This Row],[Discount %]])+Orders_C[[#This Row],[Tax]]</f>
        <v>1365.8999999999999</v>
      </c>
      <c r="AC4418" s="9">
        <f>(Orders_C[[#This Row],[Unit_Price]]*Orders_C[[#This Row],[Quantity]])-Orders_C[[#This Row],[Discount]]+Orders_C[[#This Row],[Tax]]</f>
        <v>1431.55</v>
      </c>
      <c r="AD4418" t="str">
        <f>IF(COUNTIF(Orders_C[[#All],[Customer_ID]],Orders_C[[#This Row],[Customer_ID]])&gt;1,"Repeat","New")</f>
        <v>Repeat</v>
      </c>
      <c r="AE4418" t="str" cm="1">
        <f t="array" ref="AE4418">_xlfn.XLOOKUP(Orders_C[[#This Row],[Store_ID]],Stores_c[[#All],[Store_ID]],Stores_c[[#All],[City]])</f>
        <v>Port Barbarabury</v>
      </c>
      <c r="AF4418" t="str" cm="1">
        <f t="array" ref="AF4418">_xlfn.XLOOKUP(Orders_C[[#This Row],[Store_ID]],Stores_c[[#All],[Store_ID]],Stores_c[[#All],[Manager_Name]])</f>
        <v>Edward Nguyen</v>
      </c>
      <c r="AG4418" t="str" cm="1">
        <f t="array" ref="AG4418">_xlfn.XLOOKUP(Orders_C[[#This Row],[Store_ID]],Stores_c[[#All],[Store_ID]],Stores_c[[#All],[Store_Type]])</f>
        <v>Street</v>
      </c>
    </row>
    <row r="4419" spans="1:33" x14ac:dyDescent="0.25">
      <c r="A4419">
        <v>9712</v>
      </c>
      <c r="B4419" s="1">
        <v>45883</v>
      </c>
      <c r="C4419" s="2">
        <v>0.46090277777777777</v>
      </c>
      <c r="D4419">
        <v>1861</v>
      </c>
      <c r="E4419">
        <v>221</v>
      </c>
      <c r="F4419">
        <v>465</v>
      </c>
      <c r="G4419">
        <v>324</v>
      </c>
      <c r="H4419">
        <v>3</v>
      </c>
      <c r="I4419">
        <v>479</v>
      </c>
      <c r="J4419">
        <v>15</v>
      </c>
      <c r="K4419">
        <v>23.95</v>
      </c>
      <c r="L4419">
        <v>1445.95</v>
      </c>
      <c r="M4419" t="s">
        <v>20</v>
      </c>
      <c r="N4419" t="s">
        <v>21</v>
      </c>
      <c r="O4419">
        <v>43</v>
      </c>
      <c r="P4419">
        <v>4</v>
      </c>
      <c r="Q4419" t="s">
        <v>3735</v>
      </c>
      <c r="R4419">
        <v>506</v>
      </c>
      <c r="S4419" s="3">
        <v>0.15</v>
      </c>
      <c r="T4419" s="6">
        <v>583.75000000000011</v>
      </c>
      <c r="U4419" t="s">
        <v>6342</v>
      </c>
      <c r="V4419">
        <v>2025</v>
      </c>
      <c r="W4419" t="s">
        <v>6331</v>
      </c>
      <c r="X4419" t="str">
        <f>_xlfn.XLOOKUP(Orders_C[[#This Row],[Product_ID]],Products_C[Product_ID],Products_C[Product_Name])</f>
        <v>Krushers</v>
      </c>
      <c r="Y4419" t="str">
        <f>_xlfn.XLOOKUP(Orders_C[[#This Row],[Product_ID]],Products_C[Product_ID],Products_C[Category])</f>
        <v>Dessert</v>
      </c>
      <c r="Z4419" t="str">
        <f>_xlfn.XLOOKUP(Orders_C[[#This Row],[Store_ID]],Stores_c[Store_ID],Stores_c[City])</f>
        <v>Port Barbarabury</v>
      </c>
      <c r="AA4419" t="str">
        <f>_xlfn.XLOOKUP(Orders_C[[#This Row],[Customer_ID]],Customers_c[Customer_ID],Customers_c[Customer_Name])</f>
        <v>John Davis</v>
      </c>
      <c r="AB4419" s="6">
        <f>Orders_C[[#This Row],[Quantity]]*Orders_C[[#This Row],[Unit_Price]]*(1-Orders_C[[#This Row],[Discount %]])+Orders_C[[#This Row],[Tax]]</f>
        <v>1245.4000000000001</v>
      </c>
      <c r="AC4419" s="9">
        <f>(Orders_C[[#This Row],[Unit_Price]]*Orders_C[[#This Row],[Quantity]])-Orders_C[[#This Row],[Discount]]+Orders_C[[#This Row],[Tax]]</f>
        <v>1445.95</v>
      </c>
      <c r="AD4419" t="str">
        <f>IF(COUNTIF(Orders_C[[#All],[Customer_ID]],Orders_C[[#This Row],[Customer_ID]])&gt;1,"Repeat","New")</f>
        <v>Repeat</v>
      </c>
      <c r="AE4419" t="str" cm="1">
        <f t="array" ref="AE4419">_xlfn.XLOOKUP(Orders_C[[#This Row],[Store_ID]],Stores_c[[#All],[Store_ID]],Stores_c[[#All],[City]])</f>
        <v>Port Barbarabury</v>
      </c>
      <c r="AF4419" t="str" cm="1">
        <f t="array" ref="AF4419">_xlfn.XLOOKUP(Orders_C[[#This Row],[Store_ID]],Stores_c[[#All],[Store_ID]],Stores_c[[#All],[Manager_Name]])</f>
        <v>Edward Nguyen</v>
      </c>
      <c r="AG4419" t="str" cm="1">
        <f t="array" ref="AG4419">_xlfn.XLOOKUP(Orders_C[[#This Row],[Store_ID]],Stores_c[[#All],[Store_ID]],Stores_c[[#All],[Store_Type]])</f>
        <v>Street</v>
      </c>
    </row>
    <row r="4420" spans="1:33" x14ac:dyDescent="0.25">
      <c r="A4420">
        <v>8478</v>
      </c>
      <c r="B4420" s="1">
        <v>45712</v>
      </c>
      <c r="C4420" s="2">
        <v>0.14033564814814814</v>
      </c>
      <c r="D4420">
        <v>1691</v>
      </c>
      <c r="E4420">
        <v>201</v>
      </c>
      <c r="F4420">
        <v>479</v>
      </c>
      <c r="G4420">
        <v>303</v>
      </c>
      <c r="H4420">
        <v>4</v>
      </c>
      <c r="I4420">
        <v>363</v>
      </c>
      <c r="J4420">
        <v>15</v>
      </c>
      <c r="K4420">
        <v>18.149999999999999</v>
      </c>
      <c r="L4420">
        <v>1455.15</v>
      </c>
      <c r="M4420" t="s">
        <v>20</v>
      </c>
      <c r="N4420" t="s">
        <v>21</v>
      </c>
      <c r="O4420">
        <v>49</v>
      </c>
      <c r="P4420">
        <v>2</v>
      </c>
      <c r="Q4420" t="s">
        <v>2501</v>
      </c>
      <c r="R4420">
        <v>505</v>
      </c>
      <c r="S4420" s="3">
        <v>0.15</v>
      </c>
      <c r="T4420" s="6">
        <v>583.95000000000016</v>
      </c>
      <c r="U4420" t="s">
        <v>6338</v>
      </c>
      <c r="V4420">
        <v>2025</v>
      </c>
      <c r="W4420" t="s">
        <v>6331</v>
      </c>
      <c r="X4420" t="str">
        <f>_xlfn.XLOOKUP(Orders_C[[#This Row],[Product_ID]],Products_C[Product_ID],Products_C[Product_Name])</f>
        <v>Chocolate Lava Cake</v>
      </c>
      <c r="Y4420" t="str">
        <f>_xlfn.XLOOKUP(Orders_C[[#This Row],[Product_ID]],Products_C[Product_ID],Products_C[Category])</f>
        <v>Chicken</v>
      </c>
      <c r="Z4420" t="str">
        <f>_xlfn.XLOOKUP(Orders_C[[#This Row],[Store_ID]],Stores_c[Store_ID],Stores_c[City])</f>
        <v>Lake Nicholasburgh</v>
      </c>
      <c r="AA4420" t="str">
        <f>_xlfn.XLOOKUP(Orders_C[[#This Row],[Customer_ID]],Customers_c[Customer_ID],Customers_c[Customer_Name])</f>
        <v>Corey Mcclure</v>
      </c>
      <c r="AB4420" s="6">
        <f>Orders_C[[#This Row],[Quantity]]*Orders_C[[#This Row],[Unit_Price]]*(1-Orders_C[[#This Row],[Discount %]])+Orders_C[[#This Row],[Tax]]</f>
        <v>1252.3500000000001</v>
      </c>
      <c r="AC4420" s="9">
        <f>(Orders_C[[#This Row],[Unit_Price]]*Orders_C[[#This Row],[Quantity]])-Orders_C[[#This Row],[Discount]]+Orders_C[[#This Row],[Tax]]</f>
        <v>1455.15</v>
      </c>
      <c r="AD4420" t="str">
        <f>IF(COUNTIF(Orders_C[[#All],[Customer_ID]],Orders_C[[#This Row],[Customer_ID]])&gt;1,"Repeat","New")</f>
        <v>Repeat</v>
      </c>
      <c r="AE4420" t="str" cm="1">
        <f t="array" ref="AE4420">_xlfn.XLOOKUP(Orders_C[[#This Row],[Store_ID]],Stores_c[[#All],[Store_ID]],Stores_c[[#All],[City]])</f>
        <v>Lake Nicholasburgh</v>
      </c>
      <c r="AF4420" t="str" cm="1">
        <f t="array" ref="AF4420">_xlfn.XLOOKUP(Orders_C[[#This Row],[Store_ID]],Stores_c[[#All],[Store_ID]],Stores_c[[#All],[Manager_Name]])</f>
        <v>Maurice Garcia</v>
      </c>
      <c r="AG4420" t="str" cm="1">
        <f t="array" ref="AG4420">_xlfn.XLOOKUP(Orders_C[[#This Row],[Store_ID]],Stores_c[[#All],[Store_ID]],Stores_c[[#All],[Store_Type]])</f>
        <v>Mall</v>
      </c>
    </row>
    <row r="4421" spans="1:33" x14ac:dyDescent="0.25">
      <c r="A4421">
        <v>9122</v>
      </c>
      <c r="B4421" s="1">
        <v>45815</v>
      </c>
      <c r="C4421" s="2">
        <v>0.54575231481481479</v>
      </c>
      <c r="D4421">
        <v>1128</v>
      </c>
      <c r="E4421">
        <v>201</v>
      </c>
      <c r="F4421">
        <v>541</v>
      </c>
      <c r="G4421">
        <v>314</v>
      </c>
      <c r="H4421">
        <v>4</v>
      </c>
      <c r="I4421">
        <v>363</v>
      </c>
      <c r="J4421">
        <v>15</v>
      </c>
      <c r="K4421">
        <v>18.149999999999999</v>
      </c>
      <c r="L4421">
        <v>1455.15</v>
      </c>
      <c r="M4421" t="s">
        <v>19</v>
      </c>
      <c r="N4421" t="s">
        <v>21</v>
      </c>
      <c r="O4421">
        <v>34</v>
      </c>
      <c r="P4421">
        <v>3</v>
      </c>
      <c r="Q4421" t="s">
        <v>3145</v>
      </c>
      <c r="R4421">
        <v>503</v>
      </c>
      <c r="S4421" s="3">
        <v>0.15</v>
      </c>
      <c r="T4421" s="6">
        <v>583.95000000000016</v>
      </c>
      <c r="U4421" t="s">
        <v>6340</v>
      </c>
      <c r="V4421">
        <v>2025</v>
      </c>
      <c r="W4421" t="s">
        <v>6329</v>
      </c>
      <c r="X4421" t="str">
        <f>_xlfn.XLOOKUP(Orders_C[[#This Row],[Product_ID]],Products_C[Product_ID],Products_C[Product_Name])</f>
        <v>Wrap</v>
      </c>
      <c r="Y4421" t="str">
        <f>_xlfn.XLOOKUP(Orders_C[[#This Row],[Product_ID]],Products_C[Product_ID],Products_C[Category])</f>
        <v>Burger</v>
      </c>
      <c r="Z4421" t="str">
        <f>_xlfn.XLOOKUP(Orders_C[[#This Row],[Store_ID]],Stores_c[Store_ID],Stores_c[City])</f>
        <v>Lake Nicholasburgh</v>
      </c>
      <c r="AA4421" t="str">
        <f>_xlfn.XLOOKUP(Orders_C[[#This Row],[Customer_ID]],Customers_c[Customer_ID],Customers_c[Customer_Name])</f>
        <v>Kendra Rice</v>
      </c>
      <c r="AB4421" s="6">
        <f>Orders_C[[#This Row],[Quantity]]*Orders_C[[#This Row],[Unit_Price]]*(1-Orders_C[[#This Row],[Discount %]])+Orders_C[[#This Row],[Tax]]</f>
        <v>1252.3500000000001</v>
      </c>
      <c r="AC4421" s="9">
        <f>(Orders_C[[#This Row],[Unit_Price]]*Orders_C[[#This Row],[Quantity]])-Orders_C[[#This Row],[Discount]]+Orders_C[[#This Row],[Tax]]</f>
        <v>1455.15</v>
      </c>
      <c r="AD4421" t="str">
        <f>IF(COUNTIF(Orders_C[[#All],[Customer_ID]],Orders_C[[#This Row],[Customer_ID]])&gt;1,"Repeat","New")</f>
        <v>Repeat</v>
      </c>
      <c r="AE4421" t="str" cm="1">
        <f t="array" ref="AE4421">_xlfn.XLOOKUP(Orders_C[[#This Row],[Store_ID]],Stores_c[[#All],[Store_ID]],Stores_c[[#All],[City]])</f>
        <v>Lake Nicholasburgh</v>
      </c>
      <c r="AF4421" t="str" cm="1">
        <f t="array" ref="AF4421">_xlfn.XLOOKUP(Orders_C[[#This Row],[Store_ID]],Stores_c[[#All],[Store_ID]],Stores_c[[#All],[Manager_Name]])</f>
        <v>Maurice Garcia</v>
      </c>
      <c r="AG4421" t="str" cm="1">
        <f t="array" ref="AG4421">_xlfn.XLOOKUP(Orders_C[[#This Row],[Store_ID]],Stores_c[[#All],[Store_ID]],Stores_c[[#All],[Store_Type]])</f>
        <v>Mall</v>
      </c>
    </row>
    <row r="4422" spans="1:33" x14ac:dyDescent="0.25">
      <c r="A4422">
        <v>9808</v>
      </c>
      <c r="B4422" s="1">
        <v>45897</v>
      </c>
      <c r="C4422" s="2">
        <v>0.58668981481481486</v>
      </c>
      <c r="D4422">
        <v>1072</v>
      </c>
      <c r="E4422">
        <v>205</v>
      </c>
      <c r="F4422">
        <v>450</v>
      </c>
      <c r="G4422">
        <v>340</v>
      </c>
      <c r="H4422">
        <v>4</v>
      </c>
      <c r="I4422">
        <v>363</v>
      </c>
      <c r="J4422">
        <v>15</v>
      </c>
      <c r="K4422">
        <v>18.149999999999999</v>
      </c>
      <c r="L4422">
        <v>1455.15</v>
      </c>
      <c r="M4422" t="s">
        <v>20</v>
      </c>
      <c r="N4422" t="s">
        <v>23</v>
      </c>
      <c r="O4422">
        <v>14</v>
      </c>
      <c r="P4422">
        <v>2</v>
      </c>
      <c r="Q4422" t="s">
        <v>3831</v>
      </c>
      <c r="R4422">
        <v>503</v>
      </c>
      <c r="S4422" s="3">
        <v>0.15</v>
      </c>
      <c r="T4422" s="6">
        <v>583.95000000000016</v>
      </c>
      <c r="U4422" t="s">
        <v>6342</v>
      </c>
      <c r="V4422">
        <v>2025</v>
      </c>
      <c r="W4422" t="s">
        <v>6333</v>
      </c>
      <c r="X4422" t="str">
        <f>_xlfn.XLOOKUP(Orders_C[[#This Row],[Product_ID]],Products_C[Product_ID],Products_C[Product_Name])</f>
        <v>Chocolate Lava Cake</v>
      </c>
      <c r="Y4422" t="str">
        <f>_xlfn.XLOOKUP(Orders_C[[#This Row],[Product_ID]],Products_C[Product_ID],Products_C[Category])</f>
        <v>Chicken</v>
      </c>
      <c r="Z4422" t="str">
        <f>_xlfn.XLOOKUP(Orders_C[[#This Row],[Store_ID]],Stores_c[Store_ID],Stores_c[City])</f>
        <v>Port Jacob</v>
      </c>
      <c r="AA4422" t="str">
        <f>_xlfn.XLOOKUP(Orders_C[[#This Row],[Customer_ID]],Customers_c[Customer_ID],Customers_c[Customer_Name])</f>
        <v>Jordan Clark</v>
      </c>
      <c r="AB4422" s="6">
        <f>Orders_C[[#This Row],[Quantity]]*Orders_C[[#This Row],[Unit_Price]]*(1-Orders_C[[#This Row],[Discount %]])+Orders_C[[#This Row],[Tax]]</f>
        <v>1252.3500000000001</v>
      </c>
      <c r="AC4422" s="9">
        <f>(Orders_C[[#This Row],[Unit_Price]]*Orders_C[[#This Row],[Quantity]])-Orders_C[[#This Row],[Discount]]+Orders_C[[#This Row],[Tax]]</f>
        <v>1455.15</v>
      </c>
      <c r="AD4422" t="str">
        <f>IF(COUNTIF(Orders_C[[#All],[Customer_ID]],Orders_C[[#This Row],[Customer_ID]])&gt;1,"Repeat","New")</f>
        <v>Repeat</v>
      </c>
      <c r="AE4422" t="str" cm="1">
        <f t="array" ref="AE4422">_xlfn.XLOOKUP(Orders_C[[#This Row],[Store_ID]],Stores_c[[#All],[Store_ID]],Stores_c[[#All],[City]])</f>
        <v>Port Jacob</v>
      </c>
      <c r="AF4422" t="str" cm="1">
        <f t="array" ref="AF4422">_xlfn.XLOOKUP(Orders_C[[#This Row],[Store_ID]],Stores_c[[#All],[Store_ID]],Stores_c[[#All],[Manager_Name]])</f>
        <v>David Harris</v>
      </c>
      <c r="AG4422" t="str" cm="1">
        <f t="array" ref="AG4422">_xlfn.XLOOKUP(Orders_C[[#This Row],[Store_ID]],Stores_c[[#All],[Store_ID]],Stores_c[[#All],[Store_Type]])</f>
        <v>Mall</v>
      </c>
    </row>
    <row r="4423" spans="1:33" x14ac:dyDescent="0.25">
      <c r="A4423">
        <v>10714</v>
      </c>
      <c r="B4423" s="1">
        <v>45868</v>
      </c>
      <c r="C4423" s="2">
        <v>0.20385416666666667</v>
      </c>
      <c r="D4423">
        <v>1022</v>
      </c>
      <c r="E4423">
        <v>216</v>
      </c>
      <c r="F4423">
        <v>487</v>
      </c>
      <c r="G4423">
        <v>310</v>
      </c>
      <c r="H4423">
        <v>4</v>
      </c>
      <c r="I4423">
        <v>357</v>
      </c>
      <c r="J4423">
        <v>5</v>
      </c>
      <c r="K4423">
        <v>17.850000000000001</v>
      </c>
      <c r="L4423">
        <v>1440.85</v>
      </c>
      <c r="M4423" t="s">
        <v>19</v>
      </c>
      <c r="N4423" t="s">
        <v>21</v>
      </c>
      <c r="O4423">
        <v>21</v>
      </c>
      <c r="P4423">
        <v>5</v>
      </c>
      <c r="Q4423" t="s">
        <v>4737</v>
      </c>
      <c r="R4423">
        <v>507</v>
      </c>
      <c r="S4423" s="3">
        <v>0.05</v>
      </c>
      <c r="T4423" s="6">
        <v>584.04999999999995</v>
      </c>
      <c r="U4423" t="s">
        <v>6341</v>
      </c>
      <c r="V4423">
        <v>2025</v>
      </c>
      <c r="W4423" t="s">
        <v>6329</v>
      </c>
      <c r="X4423" t="str">
        <f>_xlfn.XLOOKUP(Orders_C[[#This Row],[Product_ID]],Products_C[Product_ID],Products_C[Product_Name])</f>
        <v>Chicken Bucket</v>
      </c>
      <c r="Y4423" t="str">
        <f>_xlfn.XLOOKUP(Orders_C[[#This Row],[Product_ID]],Products_C[Product_ID],Products_C[Category])</f>
        <v>Chicken</v>
      </c>
      <c r="Z4423" t="str">
        <f>_xlfn.XLOOKUP(Orders_C[[#This Row],[Store_ID]],Stores_c[Store_ID],Stores_c[City])</f>
        <v>Garciaview</v>
      </c>
      <c r="AA4423" t="str">
        <f>_xlfn.XLOOKUP(Orders_C[[#This Row],[Customer_ID]],Customers_c[Customer_ID],Customers_c[Customer_Name])</f>
        <v>Shelby Lewis</v>
      </c>
      <c r="AB4423" s="6">
        <f>Orders_C[[#This Row],[Quantity]]*Orders_C[[#This Row],[Unit_Price]]*(1-Orders_C[[#This Row],[Discount %]])+Orders_C[[#This Row],[Tax]]</f>
        <v>1374.4499999999998</v>
      </c>
      <c r="AC4423" s="9">
        <f>(Orders_C[[#This Row],[Unit_Price]]*Orders_C[[#This Row],[Quantity]])-Orders_C[[#This Row],[Discount]]+Orders_C[[#This Row],[Tax]]</f>
        <v>1440.85</v>
      </c>
      <c r="AD4423" t="str">
        <f>IF(COUNTIF(Orders_C[[#All],[Customer_ID]],Orders_C[[#This Row],[Customer_ID]])&gt;1,"Repeat","New")</f>
        <v>Repeat</v>
      </c>
      <c r="AE4423" t="str" cm="1">
        <f t="array" ref="AE4423">_xlfn.XLOOKUP(Orders_C[[#This Row],[Store_ID]],Stores_c[[#All],[Store_ID]],Stores_c[[#All],[City]])</f>
        <v>Garciaview</v>
      </c>
      <c r="AF4423" t="str" cm="1">
        <f t="array" ref="AF4423">_xlfn.XLOOKUP(Orders_C[[#This Row],[Store_ID]],Stores_c[[#All],[Store_ID]],Stores_c[[#All],[Manager_Name]])</f>
        <v>Karina Washington</v>
      </c>
      <c r="AG4423" t="str" cm="1">
        <f t="array" ref="AG4423">_xlfn.XLOOKUP(Orders_C[[#This Row],[Store_ID]],Stores_c[[#All],[Store_ID]],Stores_c[[#All],[Store_Type]])</f>
        <v>Drive-Thru</v>
      </c>
    </row>
    <row r="4424" spans="1:33" x14ac:dyDescent="0.25">
      <c r="A4424">
        <v>6489</v>
      </c>
      <c r="B4424" s="1">
        <v>46052</v>
      </c>
      <c r="C4424" s="2">
        <v>0.52915509259259264</v>
      </c>
      <c r="D4424">
        <v>1984</v>
      </c>
      <c r="E4424">
        <v>222</v>
      </c>
      <c r="F4424">
        <v>458</v>
      </c>
      <c r="G4424">
        <v>303</v>
      </c>
      <c r="H4424">
        <v>3</v>
      </c>
      <c r="I4424">
        <v>472</v>
      </c>
      <c r="J4424">
        <v>5</v>
      </c>
      <c r="K4424">
        <v>23.6</v>
      </c>
      <c r="L4424">
        <v>1434.6</v>
      </c>
      <c r="M4424" t="s">
        <v>18</v>
      </c>
      <c r="N4424" t="s">
        <v>23</v>
      </c>
      <c r="O4424">
        <v>21</v>
      </c>
      <c r="P4424">
        <v>5</v>
      </c>
      <c r="Q4424" t="s">
        <v>512</v>
      </c>
      <c r="R4424">
        <v>502</v>
      </c>
      <c r="S4424" s="3">
        <v>0.05</v>
      </c>
      <c r="T4424" s="6">
        <v>584.99999999999989</v>
      </c>
      <c r="U4424" t="s">
        <v>6330</v>
      </c>
      <c r="V4424">
        <v>2026</v>
      </c>
      <c r="W4424" t="s">
        <v>6329</v>
      </c>
      <c r="X4424" t="str">
        <f>_xlfn.XLOOKUP(Orders_C[[#This Row],[Product_ID]],Products_C[Product_ID],Products_C[Product_Name])</f>
        <v>Chocolate Lava Cake</v>
      </c>
      <c r="Y4424" t="str">
        <f>_xlfn.XLOOKUP(Orders_C[[#This Row],[Product_ID]],Products_C[Product_ID],Products_C[Category])</f>
        <v>Chicken</v>
      </c>
      <c r="Z4424" t="str">
        <f>_xlfn.XLOOKUP(Orders_C[[#This Row],[Store_ID]],Stores_c[Store_ID],Stores_c[City])</f>
        <v>New Steven</v>
      </c>
      <c r="AA4424" t="str">
        <f>_xlfn.XLOOKUP(Orders_C[[#This Row],[Customer_ID]],Customers_c[Customer_ID],Customers_c[Customer_Name])</f>
        <v>Travis Cross</v>
      </c>
      <c r="AB4424" s="6">
        <f>Orders_C[[#This Row],[Quantity]]*Orders_C[[#This Row],[Unit_Price]]*(1-Orders_C[[#This Row],[Discount %]])+Orders_C[[#This Row],[Tax]]</f>
        <v>1368.8</v>
      </c>
      <c r="AC4424" s="9">
        <f>(Orders_C[[#This Row],[Unit_Price]]*Orders_C[[#This Row],[Quantity]])-Orders_C[[#This Row],[Discount]]+Orders_C[[#This Row],[Tax]]</f>
        <v>1434.6</v>
      </c>
      <c r="AD4424" t="str">
        <f>IF(COUNTIF(Orders_C[[#All],[Customer_ID]],Orders_C[[#This Row],[Customer_ID]])&gt;1,"Repeat","New")</f>
        <v>Repeat</v>
      </c>
      <c r="AE4424" t="str" cm="1">
        <f t="array" ref="AE4424">_xlfn.XLOOKUP(Orders_C[[#This Row],[Store_ID]],Stores_c[[#All],[Store_ID]],Stores_c[[#All],[City]])</f>
        <v>New Steven</v>
      </c>
      <c r="AF4424" t="str" cm="1">
        <f t="array" ref="AF4424">_xlfn.XLOOKUP(Orders_C[[#This Row],[Store_ID]],Stores_c[[#All],[Store_ID]],Stores_c[[#All],[Manager_Name]])</f>
        <v>Terri Martinez</v>
      </c>
      <c r="AG4424" t="str" cm="1">
        <f t="array" ref="AG4424">_xlfn.XLOOKUP(Orders_C[[#This Row],[Store_ID]],Stores_c[[#All],[Store_ID]],Stores_c[[#All],[Store_Type]])</f>
        <v>Drive-Thru</v>
      </c>
    </row>
    <row r="4425" spans="1:33" x14ac:dyDescent="0.25">
      <c r="A4425">
        <v>8068</v>
      </c>
      <c r="B4425" s="1">
        <v>46017</v>
      </c>
      <c r="C4425" s="2">
        <v>4.4120370370370372E-2</v>
      </c>
      <c r="D4425">
        <v>1488</v>
      </c>
      <c r="E4425">
        <v>202</v>
      </c>
      <c r="F4425">
        <v>543</v>
      </c>
      <c r="G4425">
        <v>309</v>
      </c>
      <c r="H4425">
        <v>3</v>
      </c>
      <c r="I4425">
        <v>480</v>
      </c>
      <c r="J4425">
        <v>15</v>
      </c>
      <c r="K4425">
        <v>24</v>
      </c>
      <c r="L4425">
        <v>1449</v>
      </c>
      <c r="M4425" t="s">
        <v>20</v>
      </c>
      <c r="N4425" t="s">
        <v>22</v>
      </c>
      <c r="O4425">
        <v>17</v>
      </c>
      <c r="P4425">
        <v>5</v>
      </c>
      <c r="Q4425" t="s">
        <v>2091</v>
      </c>
      <c r="R4425">
        <v>510</v>
      </c>
      <c r="S4425" s="3">
        <v>0.15</v>
      </c>
      <c r="T4425" s="6">
        <v>585</v>
      </c>
      <c r="U4425" t="s">
        <v>6328</v>
      </c>
      <c r="V4425">
        <v>2025</v>
      </c>
      <c r="W4425" t="s">
        <v>6333</v>
      </c>
      <c r="X4425" t="str">
        <f>_xlfn.XLOOKUP(Orders_C[[#This Row],[Product_ID]],Products_C[Product_ID],Products_C[Product_Name])</f>
        <v>Chicken Bucket</v>
      </c>
      <c r="Y4425" t="str">
        <f>_xlfn.XLOOKUP(Orders_C[[#This Row],[Product_ID]],Products_C[Product_ID],Products_C[Category])</f>
        <v>Dessert</v>
      </c>
      <c r="Z4425" t="str">
        <f>_xlfn.XLOOKUP(Orders_C[[#This Row],[Store_ID]],Stores_c[Store_ID],Stores_c[City])</f>
        <v>Rebekahside</v>
      </c>
      <c r="AA4425" t="str">
        <f>_xlfn.XLOOKUP(Orders_C[[#This Row],[Customer_ID]],Customers_c[Customer_ID],Customers_c[Customer_Name])</f>
        <v>Mathew Monroe</v>
      </c>
      <c r="AB4425" s="6">
        <f>Orders_C[[#This Row],[Quantity]]*Orders_C[[#This Row],[Unit_Price]]*(1-Orders_C[[#This Row],[Discount %]])+Orders_C[[#This Row],[Tax]]</f>
        <v>1248</v>
      </c>
      <c r="AC4425" s="9">
        <f>(Orders_C[[#This Row],[Unit_Price]]*Orders_C[[#This Row],[Quantity]])-Orders_C[[#This Row],[Discount]]+Orders_C[[#This Row],[Tax]]</f>
        <v>1449</v>
      </c>
      <c r="AD4425" t="str">
        <f>IF(COUNTIF(Orders_C[[#All],[Customer_ID]],Orders_C[[#This Row],[Customer_ID]])&gt;1,"Repeat","New")</f>
        <v>Repeat</v>
      </c>
      <c r="AE4425" t="str" cm="1">
        <f t="array" ref="AE4425">_xlfn.XLOOKUP(Orders_C[[#This Row],[Store_ID]],Stores_c[[#All],[Store_ID]],Stores_c[[#All],[City]])</f>
        <v>Rebekahside</v>
      </c>
      <c r="AF4425" t="str" cm="1">
        <f t="array" ref="AF4425">_xlfn.XLOOKUP(Orders_C[[#This Row],[Store_ID]],Stores_c[[#All],[Store_ID]],Stores_c[[#All],[Manager_Name]])</f>
        <v>Mark Ray</v>
      </c>
      <c r="AG4425" t="str" cm="1">
        <f t="array" ref="AG4425">_xlfn.XLOOKUP(Orders_C[[#This Row],[Store_ID]],Stores_c[[#All],[Store_ID]],Stores_c[[#All],[Store_Type]])</f>
        <v>Drive-Thru</v>
      </c>
    </row>
    <row r="4426" spans="1:33" x14ac:dyDescent="0.25">
      <c r="A4426">
        <v>10175</v>
      </c>
      <c r="B4426" s="1">
        <v>45911</v>
      </c>
      <c r="C4426" s="2">
        <v>0.28833333333333333</v>
      </c>
      <c r="D4426">
        <v>1173</v>
      </c>
      <c r="E4426">
        <v>223</v>
      </c>
      <c r="F4426">
        <v>487</v>
      </c>
      <c r="G4426">
        <v>324</v>
      </c>
      <c r="H4426">
        <v>3</v>
      </c>
      <c r="I4426">
        <v>476</v>
      </c>
      <c r="J4426">
        <v>10</v>
      </c>
      <c r="K4426">
        <v>23.8</v>
      </c>
      <c r="L4426">
        <v>1441.8</v>
      </c>
      <c r="M4426" t="s">
        <v>18</v>
      </c>
      <c r="N4426" t="s">
        <v>21</v>
      </c>
      <c r="O4426">
        <v>25</v>
      </c>
      <c r="P4426">
        <v>5</v>
      </c>
      <c r="Q4426" t="s">
        <v>4198</v>
      </c>
      <c r="R4426">
        <v>509</v>
      </c>
      <c r="S4426" s="3">
        <v>0.1</v>
      </c>
      <c r="T4426" s="6">
        <v>585</v>
      </c>
      <c r="U4426" t="s">
        <v>6335</v>
      </c>
      <c r="V4426">
        <v>2025</v>
      </c>
      <c r="W4426" t="s">
        <v>6329</v>
      </c>
      <c r="X4426" t="str">
        <f>_xlfn.XLOOKUP(Orders_C[[#This Row],[Product_ID]],Products_C[Product_ID],Products_C[Product_Name])</f>
        <v>Krushers</v>
      </c>
      <c r="Y4426" t="str">
        <f>_xlfn.XLOOKUP(Orders_C[[#This Row],[Product_ID]],Products_C[Product_ID],Products_C[Category])</f>
        <v>Dessert</v>
      </c>
      <c r="Z4426" t="str">
        <f>_xlfn.XLOOKUP(Orders_C[[#This Row],[Store_ID]],Stores_c[Store_ID],Stores_c[City])</f>
        <v>Chambershaven</v>
      </c>
      <c r="AA4426" t="str">
        <f>_xlfn.XLOOKUP(Orders_C[[#This Row],[Customer_ID]],Customers_c[Customer_ID],Customers_c[Customer_Name])</f>
        <v>Joe Lane</v>
      </c>
      <c r="AB4426" s="6">
        <f>Orders_C[[#This Row],[Quantity]]*Orders_C[[#This Row],[Unit_Price]]*(1-Orders_C[[#This Row],[Discount %]])+Orders_C[[#This Row],[Tax]]</f>
        <v>1309</v>
      </c>
      <c r="AC4426" s="9">
        <f>(Orders_C[[#This Row],[Unit_Price]]*Orders_C[[#This Row],[Quantity]])-Orders_C[[#This Row],[Discount]]+Orders_C[[#This Row],[Tax]]</f>
        <v>1441.8</v>
      </c>
      <c r="AD4426" t="str">
        <f>IF(COUNTIF(Orders_C[[#All],[Customer_ID]],Orders_C[[#This Row],[Customer_ID]])&gt;1,"Repeat","New")</f>
        <v>Repeat</v>
      </c>
      <c r="AE4426" t="str" cm="1">
        <f t="array" ref="AE4426">_xlfn.XLOOKUP(Orders_C[[#This Row],[Store_ID]],Stores_c[[#All],[Store_ID]],Stores_c[[#All],[City]])</f>
        <v>Chambershaven</v>
      </c>
      <c r="AF4426" t="str" cm="1">
        <f t="array" ref="AF4426">_xlfn.XLOOKUP(Orders_C[[#This Row],[Store_ID]],Stores_c[[#All],[Store_ID]],Stores_c[[#All],[Manager_Name]])</f>
        <v>Virginia Webster</v>
      </c>
      <c r="AG4426" t="str" cm="1">
        <f t="array" ref="AG4426">_xlfn.XLOOKUP(Orders_C[[#This Row],[Store_ID]],Stores_c[[#All],[Store_ID]],Stores_c[[#All],[Store_Type]])</f>
        <v>Street</v>
      </c>
    </row>
    <row r="4427" spans="1:33" x14ac:dyDescent="0.25">
      <c r="A4427">
        <v>7001</v>
      </c>
      <c r="B4427" s="1">
        <v>46018</v>
      </c>
      <c r="C4427" s="2">
        <v>5.9282407407407409E-2</v>
      </c>
      <c r="D4427">
        <v>1144</v>
      </c>
      <c r="E4427">
        <v>220</v>
      </c>
      <c r="F4427">
        <v>473</v>
      </c>
      <c r="G4427">
        <v>327</v>
      </c>
      <c r="H4427">
        <v>4</v>
      </c>
      <c r="I4427">
        <v>361</v>
      </c>
      <c r="J4427">
        <v>10</v>
      </c>
      <c r="K4427">
        <v>18.05</v>
      </c>
      <c r="L4427">
        <v>1452.05</v>
      </c>
      <c r="M4427" t="s">
        <v>20</v>
      </c>
      <c r="N4427" t="s">
        <v>23</v>
      </c>
      <c r="O4427">
        <v>21</v>
      </c>
      <c r="P4427">
        <v>1</v>
      </c>
      <c r="Q4427" t="s">
        <v>1024</v>
      </c>
      <c r="R4427">
        <v>510</v>
      </c>
      <c r="S4427" s="3">
        <v>0.1</v>
      </c>
      <c r="T4427" s="6">
        <v>585.65</v>
      </c>
      <c r="U4427" t="s">
        <v>6328</v>
      </c>
      <c r="V4427">
        <v>2025</v>
      </c>
      <c r="W4427" t="s">
        <v>6329</v>
      </c>
      <c r="X4427" t="str">
        <f>_xlfn.XLOOKUP(Orders_C[[#This Row],[Product_ID]],Products_C[Product_ID],Products_C[Product_Name])</f>
        <v>Wrap</v>
      </c>
      <c r="Y4427" t="str">
        <f>_xlfn.XLOOKUP(Orders_C[[#This Row],[Product_ID]],Products_C[Product_ID],Products_C[Category])</f>
        <v>Chicken</v>
      </c>
      <c r="Z4427" t="str">
        <f>_xlfn.XLOOKUP(Orders_C[[#This Row],[Store_ID]],Stores_c[Store_ID],Stores_c[City])</f>
        <v>Williamborough</v>
      </c>
      <c r="AA4427" t="str">
        <f>_xlfn.XLOOKUP(Orders_C[[#This Row],[Customer_ID]],Customers_c[Customer_ID],Customers_c[Customer_Name])</f>
        <v>Brian Brown</v>
      </c>
      <c r="AB4427" s="6">
        <f>Orders_C[[#This Row],[Quantity]]*Orders_C[[#This Row],[Unit_Price]]*(1-Orders_C[[#This Row],[Discount %]])+Orders_C[[#This Row],[Tax]]</f>
        <v>1317.65</v>
      </c>
      <c r="AC4427" s="9">
        <f>(Orders_C[[#This Row],[Unit_Price]]*Orders_C[[#This Row],[Quantity]])-Orders_C[[#This Row],[Discount]]+Orders_C[[#This Row],[Tax]]</f>
        <v>1452.05</v>
      </c>
      <c r="AD4427" t="str">
        <f>IF(COUNTIF(Orders_C[[#All],[Customer_ID]],Orders_C[[#This Row],[Customer_ID]])&gt;1,"Repeat","New")</f>
        <v>Repeat</v>
      </c>
      <c r="AE4427" t="str" cm="1">
        <f t="array" ref="AE4427">_xlfn.XLOOKUP(Orders_C[[#This Row],[Store_ID]],Stores_c[[#All],[Store_ID]],Stores_c[[#All],[City]])</f>
        <v>Williamborough</v>
      </c>
      <c r="AF4427" t="str" cm="1">
        <f t="array" ref="AF4427">_xlfn.XLOOKUP(Orders_C[[#This Row],[Store_ID]],Stores_c[[#All],[Store_ID]],Stores_c[[#All],[Manager_Name]])</f>
        <v>Michael Mcbride</v>
      </c>
      <c r="AG4427" t="str" cm="1">
        <f t="array" ref="AG4427">_xlfn.XLOOKUP(Orders_C[[#This Row],[Store_ID]],Stores_c[[#All],[Store_ID]],Stores_c[[#All],[Store_Type]])</f>
        <v>Mall</v>
      </c>
    </row>
    <row r="4428" spans="1:33" x14ac:dyDescent="0.25">
      <c r="A4428">
        <v>9048</v>
      </c>
      <c r="B4428" s="1">
        <v>45800</v>
      </c>
      <c r="C4428" s="2">
        <v>0.45050925925925928</v>
      </c>
      <c r="D4428">
        <v>1935</v>
      </c>
      <c r="E4428">
        <v>210</v>
      </c>
      <c r="F4428">
        <v>406</v>
      </c>
      <c r="G4428">
        <v>310</v>
      </c>
      <c r="H4428">
        <v>4</v>
      </c>
      <c r="I4428">
        <v>361</v>
      </c>
      <c r="J4428">
        <v>10</v>
      </c>
      <c r="K4428">
        <v>18.05</v>
      </c>
      <c r="L4428">
        <v>1452.05</v>
      </c>
      <c r="M4428" t="s">
        <v>18</v>
      </c>
      <c r="N4428" t="s">
        <v>21</v>
      </c>
      <c r="O4428">
        <v>30</v>
      </c>
      <c r="P4428">
        <v>3</v>
      </c>
      <c r="Q4428" t="s">
        <v>3071</v>
      </c>
      <c r="R4428">
        <v>504</v>
      </c>
      <c r="S4428" s="3">
        <v>0.1</v>
      </c>
      <c r="T4428" s="6">
        <v>585.65</v>
      </c>
      <c r="U4428" t="s">
        <v>6339</v>
      </c>
      <c r="V4428">
        <v>2025</v>
      </c>
      <c r="W4428" t="s">
        <v>6329</v>
      </c>
      <c r="X4428" t="str">
        <f>_xlfn.XLOOKUP(Orders_C[[#This Row],[Product_ID]],Products_C[Product_ID],Products_C[Product_Name])</f>
        <v>Chicken Bucket</v>
      </c>
      <c r="Y4428" t="str">
        <f>_xlfn.XLOOKUP(Orders_C[[#This Row],[Product_ID]],Products_C[Product_ID],Products_C[Category])</f>
        <v>Chicken</v>
      </c>
      <c r="Z4428" t="str">
        <f>_xlfn.XLOOKUP(Orders_C[[#This Row],[Store_ID]],Stores_c[Store_ID],Stores_c[City])</f>
        <v>East William</v>
      </c>
      <c r="AA4428" t="str">
        <f>_xlfn.XLOOKUP(Orders_C[[#This Row],[Customer_ID]],Customers_c[Customer_ID],Customers_c[Customer_Name])</f>
        <v>Timothy Williams</v>
      </c>
      <c r="AB4428" s="6">
        <f>Orders_C[[#This Row],[Quantity]]*Orders_C[[#This Row],[Unit_Price]]*(1-Orders_C[[#This Row],[Discount %]])+Orders_C[[#This Row],[Tax]]</f>
        <v>1317.65</v>
      </c>
      <c r="AC4428" s="9">
        <f>(Orders_C[[#This Row],[Unit_Price]]*Orders_C[[#This Row],[Quantity]])-Orders_C[[#This Row],[Discount]]+Orders_C[[#This Row],[Tax]]</f>
        <v>1452.05</v>
      </c>
      <c r="AD4428" t="str">
        <f>IF(COUNTIF(Orders_C[[#All],[Customer_ID]],Orders_C[[#This Row],[Customer_ID]])&gt;1,"Repeat","New")</f>
        <v>Repeat</v>
      </c>
      <c r="AE4428" t="str" cm="1">
        <f t="array" ref="AE4428">_xlfn.XLOOKUP(Orders_C[[#This Row],[Store_ID]],Stores_c[[#All],[Store_ID]],Stores_c[[#All],[City]])</f>
        <v>East William</v>
      </c>
      <c r="AF4428" t="str" cm="1">
        <f t="array" ref="AF4428">_xlfn.XLOOKUP(Orders_C[[#This Row],[Store_ID]],Stores_c[[#All],[Store_ID]],Stores_c[[#All],[Manager_Name]])</f>
        <v>Victoria Butler</v>
      </c>
      <c r="AG4428" t="str" cm="1">
        <f t="array" ref="AG4428">_xlfn.XLOOKUP(Orders_C[[#This Row],[Store_ID]],Stores_c[[#All],[Store_ID]],Stores_c[[#All],[Store_Type]])</f>
        <v>Drive-Thru</v>
      </c>
    </row>
    <row r="4429" spans="1:33" x14ac:dyDescent="0.25">
      <c r="A4429">
        <v>9284</v>
      </c>
      <c r="B4429" s="1">
        <v>45799</v>
      </c>
      <c r="C4429" s="2">
        <v>0.88238425925925923</v>
      </c>
      <c r="D4429">
        <v>1819</v>
      </c>
      <c r="E4429">
        <v>205</v>
      </c>
      <c r="F4429">
        <v>486</v>
      </c>
      <c r="G4429">
        <v>321</v>
      </c>
      <c r="H4429">
        <v>4</v>
      </c>
      <c r="I4429">
        <v>361</v>
      </c>
      <c r="J4429">
        <v>10</v>
      </c>
      <c r="K4429">
        <v>18.05</v>
      </c>
      <c r="L4429">
        <v>1452.05</v>
      </c>
      <c r="M4429" t="s">
        <v>19</v>
      </c>
      <c r="N4429" t="s">
        <v>22</v>
      </c>
      <c r="O4429">
        <v>54</v>
      </c>
      <c r="P4429">
        <v>4</v>
      </c>
      <c r="Q4429" t="s">
        <v>3307</v>
      </c>
      <c r="R4429">
        <v>510</v>
      </c>
      <c r="S4429" s="3">
        <v>0.1</v>
      </c>
      <c r="T4429" s="6">
        <v>585.65</v>
      </c>
      <c r="U4429" t="s">
        <v>6339</v>
      </c>
      <c r="V4429">
        <v>2025</v>
      </c>
      <c r="W4429" t="s">
        <v>6331</v>
      </c>
      <c r="X4429" t="str">
        <f>_xlfn.XLOOKUP(Orders_C[[#This Row],[Product_ID]],Products_C[Product_ID],Products_C[Product_Name])</f>
        <v>Cold Coffee</v>
      </c>
      <c r="Y4429" t="str">
        <f>_xlfn.XLOOKUP(Orders_C[[#This Row],[Product_ID]],Products_C[Product_ID],Products_C[Category])</f>
        <v>Dessert</v>
      </c>
      <c r="Z4429" t="str">
        <f>_xlfn.XLOOKUP(Orders_C[[#This Row],[Store_ID]],Stores_c[Store_ID],Stores_c[City])</f>
        <v>Port Jacob</v>
      </c>
      <c r="AA4429" t="str">
        <f>_xlfn.XLOOKUP(Orders_C[[#This Row],[Customer_ID]],Customers_c[Customer_ID],Customers_c[Customer_Name])</f>
        <v>Cheryl Brennan</v>
      </c>
      <c r="AB4429" s="6">
        <f>Orders_C[[#This Row],[Quantity]]*Orders_C[[#This Row],[Unit_Price]]*(1-Orders_C[[#This Row],[Discount %]])+Orders_C[[#This Row],[Tax]]</f>
        <v>1317.65</v>
      </c>
      <c r="AC4429" s="9">
        <f>(Orders_C[[#This Row],[Unit_Price]]*Orders_C[[#This Row],[Quantity]])-Orders_C[[#This Row],[Discount]]+Orders_C[[#This Row],[Tax]]</f>
        <v>1452.05</v>
      </c>
      <c r="AD4429" t="str">
        <f>IF(COUNTIF(Orders_C[[#All],[Customer_ID]],Orders_C[[#This Row],[Customer_ID]])&gt;1,"Repeat","New")</f>
        <v>Repeat</v>
      </c>
      <c r="AE4429" t="str" cm="1">
        <f t="array" ref="AE4429">_xlfn.XLOOKUP(Orders_C[[#This Row],[Store_ID]],Stores_c[[#All],[Store_ID]],Stores_c[[#All],[City]])</f>
        <v>Port Jacob</v>
      </c>
      <c r="AF4429" t="str" cm="1">
        <f t="array" ref="AF4429">_xlfn.XLOOKUP(Orders_C[[#This Row],[Store_ID]],Stores_c[[#All],[Store_ID]],Stores_c[[#All],[Manager_Name]])</f>
        <v>David Harris</v>
      </c>
      <c r="AG4429" t="str" cm="1">
        <f t="array" ref="AG4429">_xlfn.XLOOKUP(Orders_C[[#This Row],[Store_ID]],Stores_c[[#All],[Store_ID]],Stores_c[[#All],[Store_Type]])</f>
        <v>Mall</v>
      </c>
    </row>
    <row r="4430" spans="1:33" x14ac:dyDescent="0.25">
      <c r="A4430">
        <v>8910</v>
      </c>
      <c r="B4430" s="1">
        <v>46028</v>
      </c>
      <c r="C4430" s="2">
        <v>0.36857638888888888</v>
      </c>
      <c r="D4430">
        <v>1043</v>
      </c>
      <c r="E4430">
        <v>202</v>
      </c>
      <c r="F4430">
        <v>546</v>
      </c>
      <c r="G4430">
        <v>327</v>
      </c>
      <c r="H4430">
        <v>4</v>
      </c>
      <c r="I4430">
        <v>358</v>
      </c>
      <c r="J4430">
        <v>5</v>
      </c>
      <c r="K4430">
        <v>17.899999999999999</v>
      </c>
      <c r="L4430">
        <v>1444.9</v>
      </c>
      <c r="M4430" t="s">
        <v>20</v>
      </c>
      <c r="N4430" t="s">
        <v>21</v>
      </c>
      <c r="O4430">
        <v>10</v>
      </c>
      <c r="P4430">
        <v>1</v>
      </c>
      <c r="Q4430" t="s">
        <v>2933</v>
      </c>
      <c r="R4430">
        <v>507</v>
      </c>
      <c r="S4430" s="3">
        <v>0.05</v>
      </c>
      <c r="T4430" s="6">
        <v>585.70000000000016</v>
      </c>
      <c r="U4430" t="s">
        <v>6330</v>
      </c>
      <c r="V4430">
        <v>2026</v>
      </c>
      <c r="W4430" t="s">
        <v>6333</v>
      </c>
      <c r="X4430" t="str">
        <f>_xlfn.XLOOKUP(Orders_C[[#This Row],[Product_ID]],Products_C[Product_ID],Products_C[Product_Name])</f>
        <v>Wrap</v>
      </c>
      <c r="Y4430" t="str">
        <f>_xlfn.XLOOKUP(Orders_C[[#This Row],[Product_ID]],Products_C[Product_ID],Products_C[Category])</f>
        <v>Chicken</v>
      </c>
      <c r="Z4430" t="str">
        <f>_xlfn.XLOOKUP(Orders_C[[#This Row],[Store_ID]],Stores_c[Store_ID],Stores_c[City])</f>
        <v>Rebekahside</v>
      </c>
      <c r="AA4430" t="str">
        <f>_xlfn.XLOOKUP(Orders_C[[#This Row],[Customer_ID]],Customers_c[Customer_ID],Customers_c[Customer_Name])</f>
        <v>William Yoder</v>
      </c>
      <c r="AB4430" s="6">
        <f>Orders_C[[#This Row],[Quantity]]*Orders_C[[#This Row],[Unit_Price]]*(1-Orders_C[[#This Row],[Discount %]])+Orders_C[[#This Row],[Tax]]</f>
        <v>1378.3</v>
      </c>
      <c r="AC4430" s="9">
        <f>(Orders_C[[#This Row],[Unit_Price]]*Orders_C[[#This Row],[Quantity]])-Orders_C[[#This Row],[Discount]]+Orders_C[[#This Row],[Tax]]</f>
        <v>1444.9</v>
      </c>
      <c r="AD4430" t="str">
        <f>IF(COUNTIF(Orders_C[[#All],[Customer_ID]],Orders_C[[#This Row],[Customer_ID]])&gt;1,"Repeat","New")</f>
        <v>Repeat</v>
      </c>
      <c r="AE4430" t="str" cm="1">
        <f t="array" ref="AE4430">_xlfn.XLOOKUP(Orders_C[[#This Row],[Store_ID]],Stores_c[[#All],[Store_ID]],Stores_c[[#All],[City]])</f>
        <v>Rebekahside</v>
      </c>
      <c r="AF4430" t="str" cm="1">
        <f t="array" ref="AF4430">_xlfn.XLOOKUP(Orders_C[[#This Row],[Store_ID]],Stores_c[[#All],[Store_ID]],Stores_c[[#All],[Manager_Name]])</f>
        <v>Mark Ray</v>
      </c>
      <c r="AG4430" t="str" cm="1">
        <f t="array" ref="AG4430">_xlfn.XLOOKUP(Orders_C[[#This Row],[Store_ID]],Stores_c[[#All],[Store_ID]],Stores_c[[#All],[Store_Type]])</f>
        <v>Drive-Thru</v>
      </c>
    </row>
    <row r="4431" spans="1:33" x14ac:dyDescent="0.25">
      <c r="A4431">
        <v>8940</v>
      </c>
      <c r="B4431" s="1">
        <v>46009</v>
      </c>
      <c r="C4431" s="2">
        <v>0.59240740740740738</v>
      </c>
      <c r="D4431">
        <v>1873</v>
      </c>
      <c r="E4431">
        <v>219</v>
      </c>
      <c r="F4431">
        <v>549</v>
      </c>
      <c r="G4431">
        <v>304</v>
      </c>
      <c r="H4431">
        <v>4</v>
      </c>
      <c r="I4431">
        <v>355</v>
      </c>
      <c r="J4431">
        <v>0</v>
      </c>
      <c r="K4431">
        <v>17.75</v>
      </c>
      <c r="L4431">
        <v>1437.75</v>
      </c>
      <c r="M4431" t="s">
        <v>19</v>
      </c>
      <c r="N4431" t="s">
        <v>22</v>
      </c>
      <c r="O4431">
        <v>47</v>
      </c>
      <c r="P4431">
        <v>5</v>
      </c>
      <c r="Q4431" t="s">
        <v>2963</v>
      </c>
      <c r="R4431">
        <v>503</v>
      </c>
      <c r="S4431" s="3">
        <v>0</v>
      </c>
      <c r="T4431" s="6">
        <v>585.75</v>
      </c>
      <c r="U4431" t="s">
        <v>6328</v>
      </c>
      <c r="V4431">
        <v>2025</v>
      </c>
      <c r="W4431" t="s">
        <v>6331</v>
      </c>
      <c r="X4431" t="str">
        <f>_xlfn.XLOOKUP(Orders_C[[#This Row],[Product_ID]],Products_C[Product_ID],Products_C[Product_Name])</f>
        <v>Veg Burger</v>
      </c>
      <c r="Y4431" t="str">
        <f>_xlfn.XLOOKUP(Orders_C[[#This Row],[Product_ID]],Products_C[Product_ID],Products_C[Category])</f>
        <v>Burger</v>
      </c>
      <c r="Z4431" t="str">
        <f>_xlfn.XLOOKUP(Orders_C[[#This Row],[Store_ID]],Stores_c[Store_ID],Stores_c[City])</f>
        <v>Lake David</v>
      </c>
      <c r="AA4431" t="str">
        <f>_xlfn.XLOOKUP(Orders_C[[#This Row],[Customer_ID]],Customers_c[Customer_ID],Customers_c[Customer_Name])</f>
        <v>Juan Williams</v>
      </c>
      <c r="AB4431" s="6">
        <f>Orders_C[[#This Row],[Quantity]]*Orders_C[[#This Row],[Unit_Price]]*(1-Orders_C[[#This Row],[Discount %]])+Orders_C[[#This Row],[Tax]]</f>
        <v>1437.75</v>
      </c>
      <c r="AC4431" s="9">
        <f>(Orders_C[[#This Row],[Unit_Price]]*Orders_C[[#This Row],[Quantity]])-Orders_C[[#This Row],[Discount]]+Orders_C[[#This Row],[Tax]]</f>
        <v>1437.75</v>
      </c>
      <c r="AD4431" t="str">
        <f>IF(COUNTIF(Orders_C[[#All],[Customer_ID]],Orders_C[[#This Row],[Customer_ID]])&gt;1,"Repeat","New")</f>
        <v>Repeat</v>
      </c>
      <c r="AE4431" t="str" cm="1">
        <f t="array" ref="AE4431">_xlfn.XLOOKUP(Orders_C[[#This Row],[Store_ID]],Stores_c[[#All],[Store_ID]],Stores_c[[#All],[City]])</f>
        <v>Lake David</v>
      </c>
      <c r="AF4431" t="str" cm="1">
        <f t="array" ref="AF4431">_xlfn.XLOOKUP(Orders_C[[#This Row],[Store_ID]],Stores_c[[#All],[Store_ID]],Stores_c[[#All],[Manager_Name]])</f>
        <v>Joshua Hines</v>
      </c>
      <c r="AG4431" t="str" cm="1">
        <f t="array" ref="AG4431">_xlfn.XLOOKUP(Orders_C[[#This Row],[Store_ID]],Stores_c[[#All],[Store_ID]],Stores_c[[#All],[Store_Type]])</f>
        <v>Street</v>
      </c>
    </row>
    <row r="4432" spans="1:33" x14ac:dyDescent="0.25">
      <c r="A4432">
        <v>6474</v>
      </c>
      <c r="B4432" s="1">
        <v>45839</v>
      </c>
      <c r="C4432" s="2">
        <v>0.32184027777777779</v>
      </c>
      <c r="D4432">
        <v>1813</v>
      </c>
      <c r="E4432">
        <v>202</v>
      </c>
      <c r="F4432">
        <v>472</v>
      </c>
      <c r="G4432">
        <v>301</v>
      </c>
      <c r="H4432">
        <v>3</v>
      </c>
      <c r="I4432">
        <v>477</v>
      </c>
      <c r="J4432">
        <v>10</v>
      </c>
      <c r="K4432">
        <v>23.85</v>
      </c>
      <c r="L4432">
        <v>1444.85</v>
      </c>
      <c r="M4432" t="s">
        <v>18</v>
      </c>
      <c r="N4432" t="s">
        <v>21</v>
      </c>
      <c r="O4432">
        <v>49</v>
      </c>
      <c r="P4432">
        <v>2</v>
      </c>
      <c r="Q4432" t="s">
        <v>497</v>
      </c>
      <c r="R4432">
        <v>501</v>
      </c>
      <c r="S4432" s="3">
        <v>0.1</v>
      </c>
      <c r="T4432" s="6">
        <v>586.24999999999989</v>
      </c>
      <c r="U4432" t="s">
        <v>6341</v>
      </c>
      <c r="V4432">
        <v>2025</v>
      </c>
      <c r="W4432" t="s">
        <v>6331</v>
      </c>
      <c r="X4432" t="str">
        <f>_xlfn.XLOOKUP(Orders_C[[#This Row],[Product_ID]],Products_C[Product_ID],Products_C[Product_Name])</f>
        <v>Krushers</v>
      </c>
      <c r="Y4432" t="str">
        <f>_xlfn.XLOOKUP(Orders_C[[#This Row],[Product_ID]],Products_C[Product_ID],Products_C[Category])</f>
        <v>Burger</v>
      </c>
      <c r="Z4432" t="str">
        <f>_xlfn.XLOOKUP(Orders_C[[#This Row],[Store_ID]],Stores_c[Store_ID],Stores_c[City])</f>
        <v>Rebekahside</v>
      </c>
      <c r="AA4432" t="str">
        <f>_xlfn.XLOOKUP(Orders_C[[#This Row],[Customer_ID]],Customers_c[Customer_ID],Customers_c[Customer_Name])</f>
        <v>Joshua Martin</v>
      </c>
      <c r="AB4432" s="6">
        <f>Orders_C[[#This Row],[Quantity]]*Orders_C[[#This Row],[Unit_Price]]*(1-Orders_C[[#This Row],[Discount %]])+Orders_C[[#This Row],[Tax]]</f>
        <v>1311.75</v>
      </c>
      <c r="AC4432" s="9">
        <f>(Orders_C[[#This Row],[Unit_Price]]*Orders_C[[#This Row],[Quantity]])-Orders_C[[#This Row],[Discount]]+Orders_C[[#This Row],[Tax]]</f>
        <v>1444.85</v>
      </c>
      <c r="AD4432" t="str">
        <f>IF(COUNTIF(Orders_C[[#All],[Customer_ID]],Orders_C[[#This Row],[Customer_ID]])&gt;1,"Repeat","New")</f>
        <v>Repeat</v>
      </c>
      <c r="AE4432" t="str" cm="1">
        <f t="array" ref="AE4432">_xlfn.XLOOKUP(Orders_C[[#This Row],[Store_ID]],Stores_c[[#All],[Store_ID]],Stores_c[[#All],[City]])</f>
        <v>Rebekahside</v>
      </c>
      <c r="AF4432" t="str" cm="1">
        <f t="array" ref="AF4432">_xlfn.XLOOKUP(Orders_C[[#This Row],[Store_ID]],Stores_c[[#All],[Store_ID]],Stores_c[[#All],[Manager_Name]])</f>
        <v>Mark Ray</v>
      </c>
      <c r="AG4432" t="str" cm="1">
        <f t="array" ref="AG4432">_xlfn.XLOOKUP(Orders_C[[#This Row],[Store_ID]],Stores_c[[#All],[Store_ID]],Stores_c[[#All],[Store_Type]])</f>
        <v>Drive-Thru</v>
      </c>
    </row>
    <row r="4433" spans="1:33" x14ac:dyDescent="0.25">
      <c r="A4433">
        <v>7407</v>
      </c>
      <c r="B4433" s="1">
        <v>46026</v>
      </c>
      <c r="C4433" s="2">
        <v>0.19300925925925927</v>
      </c>
      <c r="D4433">
        <v>1522</v>
      </c>
      <c r="E4433">
        <v>209</v>
      </c>
      <c r="F4433">
        <v>506</v>
      </c>
      <c r="G4433">
        <v>323</v>
      </c>
      <c r="H4433">
        <v>3</v>
      </c>
      <c r="I4433">
        <v>477</v>
      </c>
      <c r="J4433">
        <v>10</v>
      </c>
      <c r="K4433">
        <v>23.85</v>
      </c>
      <c r="L4433">
        <v>1444.85</v>
      </c>
      <c r="M4433" t="s">
        <v>18</v>
      </c>
      <c r="N4433" t="s">
        <v>22</v>
      </c>
      <c r="O4433">
        <v>17</v>
      </c>
      <c r="P4433">
        <v>5</v>
      </c>
      <c r="Q4433" t="s">
        <v>1430</v>
      </c>
      <c r="R4433">
        <v>506</v>
      </c>
      <c r="S4433" s="3">
        <v>0.1</v>
      </c>
      <c r="T4433" s="6">
        <v>586.24999999999989</v>
      </c>
      <c r="U4433" t="s">
        <v>6330</v>
      </c>
      <c r="V4433">
        <v>2026</v>
      </c>
      <c r="W4433" t="s">
        <v>6333</v>
      </c>
      <c r="X4433" t="str">
        <f>_xlfn.XLOOKUP(Orders_C[[#This Row],[Product_ID]],Products_C[Product_ID],Products_C[Product_Name])</f>
        <v>Rice Bowl</v>
      </c>
      <c r="Y4433" t="str">
        <f>_xlfn.XLOOKUP(Orders_C[[#This Row],[Product_ID]],Products_C[Product_ID],Products_C[Category])</f>
        <v>Beverage</v>
      </c>
      <c r="Z4433" t="str">
        <f>_xlfn.XLOOKUP(Orders_C[[#This Row],[Store_ID]],Stores_c[Store_ID],Stores_c[City])</f>
        <v>Reidberg</v>
      </c>
      <c r="AA4433" t="str">
        <f>_xlfn.XLOOKUP(Orders_C[[#This Row],[Customer_ID]],Customers_c[Customer_ID],Customers_c[Customer_Name])</f>
        <v>Bruce Rodriguez</v>
      </c>
      <c r="AB4433" s="6">
        <f>Orders_C[[#This Row],[Quantity]]*Orders_C[[#This Row],[Unit_Price]]*(1-Orders_C[[#This Row],[Discount %]])+Orders_C[[#This Row],[Tax]]</f>
        <v>1311.75</v>
      </c>
      <c r="AC4433" s="9">
        <f>(Orders_C[[#This Row],[Unit_Price]]*Orders_C[[#This Row],[Quantity]])-Orders_C[[#This Row],[Discount]]+Orders_C[[#This Row],[Tax]]</f>
        <v>1444.85</v>
      </c>
      <c r="AD4433" t="str">
        <f>IF(COUNTIF(Orders_C[[#All],[Customer_ID]],Orders_C[[#This Row],[Customer_ID]])&gt;1,"Repeat","New")</f>
        <v>Repeat</v>
      </c>
      <c r="AE4433" t="str" cm="1">
        <f t="array" ref="AE4433">_xlfn.XLOOKUP(Orders_C[[#This Row],[Store_ID]],Stores_c[[#All],[Store_ID]],Stores_c[[#All],[City]])</f>
        <v>Reidberg</v>
      </c>
      <c r="AF4433" t="str" cm="1">
        <f t="array" ref="AF4433">_xlfn.XLOOKUP(Orders_C[[#This Row],[Store_ID]],Stores_c[[#All],[Store_ID]],Stores_c[[#All],[Manager_Name]])</f>
        <v>Jeffrey Horn</v>
      </c>
      <c r="AG4433" t="str" cm="1">
        <f t="array" ref="AG4433">_xlfn.XLOOKUP(Orders_C[[#This Row],[Store_ID]],Stores_c[[#All],[Store_ID]],Stores_c[[#All],[Store_Type]])</f>
        <v>Drive-Thru</v>
      </c>
    </row>
    <row r="4434" spans="1:33" x14ac:dyDescent="0.25">
      <c r="A4434">
        <v>9154</v>
      </c>
      <c r="B4434" s="1">
        <v>46045</v>
      </c>
      <c r="C4434" s="2">
        <v>0.97849537037037038</v>
      </c>
      <c r="D4434">
        <v>1094</v>
      </c>
      <c r="E4434">
        <v>212</v>
      </c>
      <c r="F4434">
        <v>478</v>
      </c>
      <c r="G4434">
        <v>338</v>
      </c>
      <c r="H4434">
        <v>3</v>
      </c>
      <c r="I4434">
        <v>477</v>
      </c>
      <c r="J4434">
        <v>10</v>
      </c>
      <c r="K4434">
        <v>23.85</v>
      </c>
      <c r="L4434">
        <v>1444.85</v>
      </c>
      <c r="M4434" t="s">
        <v>20</v>
      </c>
      <c r="N4434" t="s">
        <v>23</v>
      </c>
      <c r="O4434">
        <v>33</v>
      </c>
      <c r="P4434">
        <v>4</v>
      </c>
      <c r="Q4434" t="s">
        <v>3177</v>
      </c>
      <c r="R4434">
        <v>506</v>
      </c>
      <c r="S4434" s="3">
        <v>0.1</v>
      </c>
      <c r="T4434" s="6">
        <v>586.24999999999989</v>
      </c>
      <c r="U4434" t="s">
        <v>6330</v>
      </c>
      <c r="V4434">
        <v>2026</v>
      </c>
      <c r="W4434" t="s">
        <v>6329</v>
      </c>
      <c r="X4434" t="str">
        <f>_xlfn.XLOOKUP(Orders_C[[#This Row],[Product_ID]],Products_C[Product_ID],Products_C[Product_Name])</f>
        <v>Chicken Wings</v>
      </c>
      <c r="Y4434" t="str">
        <f>_xlfn.XLOOKUP(Orders_C[[#This Row],[Product_ID]],Products_C[Product_ID],Products_C[Category])</f>
        <v>Burger</v>
      </c>
      <c r="Z4434" t="str">
        <f>_xlfn.XLOOKUP(Orders_C[[#This Row],[Store_ID]],Stores_c[Store_ID],Stores_c[City])</f>
        <v>Andrewview</v>
      </c>
      <c r="AA4434" t="str">
        <f>_xlfn.XLOOKUP(Orders_C[[#This Row],[Customer_ID]],Customers_c[Customer_ID],Customers_c[Customer_Name])</f>
        <v>Kyle Jones</v>
      </c>
      <c r="AB4434" s="6">
        <f>Orders_C[[#This Row],[Quantity]]*Orders_C[[#This Row],[Unit_Price]]*(1-Orders_C[[#This Row],[Discount %]])+Orders_C[[#This Row],[Tax]]</f>
        <v>1311.75</v>
      </c>
      <c r="AC4434" s="9">
        <f>(Orders_C[[#This Row],[Unit_Price]]*Orders_C[[#This Row],[Quantity]])-Orders_C[[#This Row],[Discount]]+Orders_C[[#This Row],[Tax]]</f>
        <v>1444.85</v>
      </c>
      <c r="AD4434" t="str">
        <f>IF(COUNTIF(Orders_C[[#All],[Customer_ID]],Orders_C[[#This Row],[Customer_ID]])&gt;1,"Repeat","New")</f>
        <v>Repeat</v>
      </c>
      <c r="AE4434" t="str" cm="1">
        <f t="array" ref="AE4434">_xlfn.XLOOKUP(Orders_C[[#This Row],[Store_ID]],Stores_c[[#All],[Store_ID]],Stores_c[[#All],[City]])</f>
        <v>Andrewview</v>
      </c>
      <c r="AF4434" t="str" cm="1">
        <f t="array" ref="AF4434">_xlfn.XLOOKUP(Orders_C[[#This Row],[Store_ID]],Stores_c[[#All],[Store_ID]],Stores_c[[#All],[Manager_Name]])</f>
        <v>Alice Sutton</v>
      </c>
      <c r="AG4434" t="str" cm="1">
        <f t="array" ref="AG4434">_xlfn.XLOOKUP(Orders_C[[#This Row],[Store_ID]],Stores_c[[#All],[Store_ID]],Stores_c[[#All],[Store_Type]])</f>
        <v>Mall</v>
      </c>
    </row>
    <row r="4435" spans="1:33" x14ac:dyDescent="0.25">
      <c r="A4435">
        <v>9200</v>
      </c>
      <c r="B4435" s="1">
        <v>46049</v>
      </c>
      <c r="C4435" s="2">
        <v>0.87736111111111115</v>
      </c>
      <c r="D4435">
        <v>1448</v>
      </c>
      <c r="E4435">
        <v>204</v>
      </c>
      <c r="F4435">
        <v>499</v>
      </c>
      <c r="G4435">
        <v>339</v>
      </c>
      <c r="H4435">
        <v>3</v>
      </c>
      <c r="I4435">
        <v>477</v>
      </c>
      <c r="J4435">
        <v>10</v>
      </c>
      <c r="K4435">
        <v>23.85</v>
      </c>
      <c r="L4435">
        <v>1444.85</v>
      </c>
      <c r="M4435" t="s">
        <v>20</v>
      </c>
      <c r="N4435" t="s">
        <v>22</v>
      </c>
      <c r="O4435">
        <v>53</v>
      </c>
      <c r="P4435">
        <v>3</v>
      </c>
      <c r="Q4435" t="s">
        <v>3223</v>
      </c>
      <c r="R4435">
        <v>507</v>
      </c>
      <c r="S4435" s="3">
        <v>0.1</v>
      </c>
      <c r="T4435" s="6">
        <v>586.24999999999989</v>
      </c>
      <c r="U4435" t="s">
        <v>6330</v>
      </c>
      <c r="V4435">
        <v>2026</v>
      </c>
      <c r="W4435" t="s">
        <v>6331</v>
      </c>
      <c r="X4435" t="str">
        <f>_xlfn.XLOOKUP(Orders_C[[#This Row],[Product_ID]],Products_C[Product_ID],Products_C[Product_Name])</f>
        <v>Veg Burger</v>
      </c>
      <c r="Y4435" t="str">
        <f>_xlfn.XLOOKUP(Orders_C[[#This Row],[Product_ID]],Products_C[Product_ID],Products_C[Category])</f>
        <v>Burger</v>
      </c>
      <c r="Z4435" t="str">
        <f>_xlfn.XLOOKUP(Orders_C[[#This Row],[Store_ID]],Stores_c[Store_ID],Stores_c[City])</f>
        <v>New Robertfurt</v>
      </c>
      <c r="AA4435" t="str">
        <f>_xlfn.XLOOKUP(Orders_C[[#This Row],[Customer_ID]],Customers_c[Customer_ID],Customers_c[Customer_Name])</f>
        <v>Natasha Munoz</v>
      </c>
      <c r="AB4435" s="6">
        <f>Orders_C[[#This Row],[Quantity]]*Orders_C[[#This Row],[Unit_Price]]*(1-Orders_C[[#This Row],[Discount %]])+Orders_C[[#This Row],[Tax]]</f>
        <v>1311.75</v>
      </c>
      <c r="AC4435" s="9">
        <f>(Orders_C[[#This Row],[Unit_Price]]*Orders_C[[#This Row],[Quantity]])-Orders_C[[#This Row],[Discount]]+Orders_C[[#This Row],[Tax]]</f>
        <v>1444.85</v>
      </c>
      <c r="AD4435" t="str">
        <f>IF(COUNTIF(Orders_C[[#All],[Customer_ID]],Orders_C[[#This Row],[Customer_ID]])&gt;1,"Repeat","New")</f>
        <v>Repeat</v>
      </c>
      <c r="AE4435" t="str" cm="1">
        <f t="array" ref="AE4435">_xlfn.XLOOKUP(Orders_C[[#This Row],[Store_ID]],Stores_c[[#All],[Store_ID]],Stores_c[[#All],[City]])</f>
        <v>New Robertfurt</v>
      </c>
      <c r="AF4435" t="str" cm="1">
        <f t="array" ref="AF4435">_xlfn.XLOOKUP(Orders_C[[#This Row],[Store_ID]],Stores_c[[#All],[Store_ID]],Stores_c[[#All],[Manager_Name]])</f>
        <v>Tiffany Gomez</v>
      </c>
      <c r="AG4435" t="str" cm="1">
        <f t="array" ref="AG4435">_xlfn.XLOOKUP(Orders_C[[#This Row],[Store_ID]],Stores_c[[#All],[Store_ID]],Stores_c[[#All],[Store_Type]])</f>
        <v>Street</v>
      </c>
    </row>
    <row r="4436" spans="1:33" x14ac:dyDescent="0.25">
      <c r="A4436">
        <v>9981</v>
      </c>
      <c r="B4436" s="1">
        <v>45934</v>
      </c>
      <c r="C4436" s="2">
        <v>0.82903935185185185</v>
      </c>
      <c r="D4436">
        <v>1753</v>
      </c>
      <c r="E4436">
        <v>212</v>
      </c>
      <c r="F4436">
        <v>421</v>
      </c>
      <c r="G4436">
        <v>303</v>
      </c>
      <c r="H4436">
        <v>3</v>
      </c>
      <c r="I4436">
        <v>477</v>
      </c>
      <c r="J4436">
        <v>10</v>
      </c>
      <c r="K4436">
        <v>23.85</v>
      </c>
      <c r="L4436">
        <v>1444.85</v>
      </c>
      <c r="M4436" t="s">
        <v>18</v>
      </c>
      <c r="N4436" t="s">
        <v>23</v>
      </c>
      <c r="O4436">
        <v>40</v>
      </c>
      <c r="P4436">
        <v>5</v>
      </c>
      <c r="Q4436" t="s">
        <v>4004</v>
      </c>
      <c r="R4436">
        <v>507</v>
      </c>
      <c r="S4436" s="3">
        <v>0.1</v>
      </c>
      <c r="T4436" s="6">
        <v>586.24999999999989</v>
      </c>
      <c r="U4436" t="s">
        <v>6332</v>
      </c>
      <c r="V4436">
        <v>2025</v>
      </c>
      <c r="W4436" t="s">
        <v>6329</v>
      </c>
      <c r="X4436" t="str">
        <f>_xlfn.XLOOKUP(Orders_C[[#This Row],[Product_ID]],Products_C[Product_ID],Products_C[Product_Name])</f>
        <v>Chocolate Lava Cake</v>
      </c>
      <c r="Y4436" t="str">
        <f>_xlfn.XLOOKUP(Orders_C[[#This Row],[Product_ID]],Products_C[Product_ID],Products_C[Category])</f>
        <v>Chicken</v>
      </c>
      <c r="Z4436" t="str">
        <f>_xlfn.XLOOKUP(Orders_C[[#This Row],[Store_ID]],Stores_c[Store_ID],Stores_c[City])</f>
        <v>Andrewview</v>
      </c>
      <c r="AA4436" t="str">
        <f>_xlfn.XLOOKUP(Orders_C[[#This Row],[Customer_ID]],Customers_c[Customer_ID],Customers_c[Customer_Name])</f>
        <v>James Smith</v>
      </c>
      <c r="AB4436" s="6">
        <f>Orders_C[[#This Row],[Quantity]]*Orders_C[[#This Row],[Unit_Price]]*(1-Orders_C[[#This Row],[Discount %]])+Orders_C[[#This Row],[Tax]]</f>
        <v>1311.75</v>
      </c>
      <c r="AC4436" s="9">
        <f>(Orders_C[[#This Row],[Unit_Price]]*Orders_C[[#This Row],[Quantity]])-Orders_C[[#This Row],[Discount]]+Orders_C[[#This Row],[Tax]]</f>
        <v>1444.85</v>
      </c>
      <c r="AD4436" t="str">
        <f>IF(COUNTIF(Orders_C[[#All],[Customer_ID]],Orders_C[[#This Row],[Customer_ID]])&gt;1,"Repeat","New")</f>
        <v>Repeat</v>
      </c>
      <c r="AE4436" t="str" cm="1">
        <f t="array" ref="AE4436">_xlfn.XLOOKUP(Orders_C[[#This Row],[Store_ID]],Stores_c[[#All],[Store_ID]],Stores_c[[#All],[City]])</f>
        <v>Andrewview</v>
      </c>
      <c r="AF4436" t="str" cm="1">
        <f t="array" ref="AF4436">_xlfn.XLOOKUP(Orders_C[[#This Row],[Store_ID]],Stores_c[[#All],[Store_ID]],Stores_c[[#All],[Manager_Name]])</f>
        <v>Alice Sutton</v>
      </c>
      <c r="AG4436" t="str" cm="1">
        <f t="array" ref="AG4436">_xlfn.XLOOKUP(Orders_C[[#This Row],[Store_ID]],Stores_c[[#All],[Store_ID]],Stores_c[[#All],[Store_Type]])</f>
        <v>Mall</v>
      </c>
    </row>
    <row r="4437" spans="1:33" x14ac:dyDescent="0.25">
      <c r="A4437">
        <v>9302</v>
      </c>
      <c r="B4437" s="1">
        <v>45928</v>
      </c>
      <c r="C4437" s="2">
        <v>0.84006944444444442</v>
      </c>
      <c r="D4437">
        <v>1485</v>
      </c>
      <c r="E4437">
        <v>223</v>
      </c>
      <c r="F4437">
        <v>519</v>
      </c>
      <c r="G4437">
        <v>337</v>
      </c>
      <c r="H4437">
        <v>3</v>
      </c>
      <c r="I4437">
        <v>481</v>
      </c>
      <c r="J4437">
        <v>15</v>
      </c>
      <c r="K4437">
        <v>24.05</v>
      </c>
      <c r="L4437">
        <v>1452.05</v>
      </c>
      <c r="M4437" t="s">
        <v>20</v>
      </c>
      <c r="N4437" t="s">
        <v>23</v>
      </c>
      <c r="O4437">
        <v>53</v>
      </c>
      <c r="P4437">
        <v>2</v>
      </c>
      <c r="Q4437" t="s">
        <v>3325</v>
      </c>
      <c r="R4437">
        <v>503</v>
      </c>
      <c r="S4437" s="3">
        <v>0.15</v>
      </c>
      <c r="T4437" s="6">
        <v>586.25</v>
      </c>
      <c r="U4437" t="s">
        <v>6335</v>
      </c>
      <c r="V4437">
        <v>2025</v>
      </c>
      <c r="W4437" t="s">
        <v>6331</v>
      </c>
      <c r="X4437" t="str">
        <f>_xlfn.XLOOKUP(Orders_C[[#This Row],[Product_ID]],Products_C[Product_ID],Products_C[Product_Name])</f>
        <v>Chocolate Lava Cake</v>
      </c>
      <c r="Y4437" t="str">
        <f>_xlfn.XLOOKUP(Orders_C[[#This Row],[Product_ID]],Products_C[Product_ID],Products_C[Category])</f>
        <v>Chicken</v>
      </c>
      <c r="Z4437" t="str">
        <f>_xlfn.XLOOKUP(Orders_C[[#This Row],[Store_ID]],Stores_c[Store_ID],Stores_c[City])</f>
        <v>Chambershaven</v>
      </c>
      <c r="AA4437" t="str">
        <f>_xlfn.XLOOKUP(Orders_C[[#This Row],[Customer_ID]],Customers_c[Customer_ID],Customers_c[Customer_Name])</f>
        <v>Katelyn Silva</v>
      </c>
      <c r="AB4437" s="6">
        <f>Orders_C[[#This Row],[Quantity]]*Orders_C[[#This Row],[Unit_Price]]*(1-Orders_C[[#This Row],[Discount %]])+Orders_C[[#This Row],[Tax]]</f>
        <v>1250.5999999999999</v>
      </c>
      <c r="AC4437" s="9">
        <f>(Orders_C[[#This Row],[Unit_Price]]*Orders_C[[#This Row],[Quantity]])-Orders_C[[#This Row],[Discount]]+Orders_C[[#This Row],[Tax]]</f>
        <v>1452.05</v>
      </c>
      <c r="AD4437" t="str">
        <f>IF(COUNTIF(Orders_C[[#All],[Customer_ID]],Orders_C[[#This Row],[Customer_ID]])&gt;1,"Repeat","New")</f>
        <v>Repeat</v>
      </c>
      <c r="AE4437" t="str" cm="1">
        <f t="array" ref="AE4437">_xlfn.XLOOKUP(Orders_C[[#This Row],[Store_ID]],Stores_c[[#All],[Store_ID]],Stores_c[[#All],[City]])</f>
        <v>Chambershaven</v>
      </c>
      <c r="AF4437" t="str" cm="1">
        <f t="array" ref="AF4437">_xlfn.XLOOKUP(Orders_C[[#This Row],[Store_ID]],Stores_c[[#All],[Store_ID]],Stores_c[[#All],[Manager_Name]])</f>
        <v>Virginia Webster</v>
      </c>
      <c r="AG4437" t="str" cm="1">
        <f t="array" ref="AG4437">_xlfn.XLOOKUP(Orders_C[[#This Row],[Store_ID]],Stores_c[[#All],[Store_ID]],Stores_c[[#All],[Store_Type]])</f>
        <v>Street</v>
      </c>
    </row>
    <row r="4438" spans="1:33" x14ac:dyDescent="0.25">
      <c r="A4438">
        <v>6626</v>
      </c>
      <c r="B4438" s="1">
        <v>45878</v>
      </c>
      <c r="C4438" s="2">
        <v>0.15582175925925926</v>
      </c>
      <c r="D4438">
        <v>1517</v>
      </c>
      <c r="E4438">
        <v>215</v>
      </c>
      <c r="F4438">
        <v>531</v>
      </c>
      <c r="G4438">
        <v>339</v>
      </c>
      <c r="H4438">
        <v>3</v>
      </c>
      <c r="I4438">
        <v>473</v>
      </c>
      <c r="J4438">
        <v>5</v>
      </c>
      <c r="K4438">
        <v>23.65</v>
      </c>
      <c r="L4438">
        <v>1437.65</v>
      </c>
      <c r="M4438" t="s">
        <v>19</v>
      </c>
      <c r="N4438" t="s">
        <v>23</v>
      </c>
      <c r="O4438">
        <v>46</v>
      </c>
      <c r="P4438">
        <v>5</v>
      </c>
      <c r="Q4438" t="s">
        <v>649</v>
      </c>
      <c r="R4438">
        <v>503</v>
      </c>
      <c r="S4438" s="3">
        <v>0.05</v>
      </c>
      <c r="T4438" s="6">
        <v>586.25000000000011</v>
      </c>
      <c r="U4438" t="s">
        <v>6342</v>
      </c>
      <c r="V4438">
        <v>2025</v>
      </c>
      <c r="W4438" t="s">
        <v>6331</v>
      </c>
      <c r="X4438" t="str">
        <f>_xlfn.XLOOKUP(Orders_C[[#This Row],[Product_ID]],Products_C[Product_ID],Products_C[Product_Name])</f>
        <v>Veg Burger</v>
      </c>
      <c r="Y4438" t="str">
        <f>_xlfn.XLOOKUP(Orders_C[[#This Row],[Product_ID]],Products_C[Product_ID],Products_C[Category])</f>
        <v>Burger</v>
      </c>
      <c r="Z4438" t="str">
        <f>_xlfn.XLOOKUP(Orders_C[[#This Row],[Store_ID]],Stores_c[Store_ID],Stores_c[City])</f>
        <v>Sallyburgh</v>
      </c>
      <c r="AA4438" t="str">
        <f>_xlfn.XLOOKUP(Orders_C[[#This Row],[Customer_ID]],Customers_c[Customer_ID],Customers_c[Customer_Name])</f>
        <v>Isaac Jones</v>
      </c>
      <c r="AB4438" s="6">
        <f>Orders_C[[#This Row],[Quantity]]*Orders_C[[#This Row],[Unit_Price]]*(1-Orders_C[[#This Row],[Discount %]])+Orders_C[[#This Row],[Tax]]</f>
        <v>1371.7</v>
      </c>
      <c r="AC4438" s="9">
        <f>(Orders_C[[#This Row],[Unit_Price]]*Orders_C[[#This Row],[Quantity]])-Orders_C[[#This Row],[Discount]]+Orders_C[[#This Row],[Tax]]</f>
        <v>1437.65</v>
      </c>
      <c r="AD4438" t="str">
        <f>IF(COUNTIF(Orders_C[[#All],[Customer_ID]],Orders_C[[#This Row],[Customer_ID]])&gt;1,"Repeat","New")</f>
        <v>Repeat</v>
      </c>
      <c r="AE4438" t="str" cm="1">
        <f t="array" ref="AE4438">_xlfn.XLOOKUP(Orders_C[[#This Row],[Store_ID]],Stores_c[[#All],[Store_ID]],Stores_c[[#All],[City]])</f>
        <v>Sallyburgh</v>
      </c>
      <c r="AF4438" t="str" cm="1">
        <f t="array" ref="AF4438">_xlfn.XLOOKUP(Orders_C[[#This Row],[Store_ID]],Stores_c[[#All],[Store_ID]],Stores_c[[#All],[Manager_Name]])</f>
        <v>Benjamin Mccoy</v>
      </c>
      <c r="AG4438" t="str" cm="1">
        <f t="array" ref="AG4438">_xlfn.XLOOKUP(Orders_C[[#This Row],[Store_ID]],Stores_c[[#All],[Store_ID]],Stores_c[[#All],[Store_Type]])</f>
        <v>Drive-Thru</v>
      </c>
    </row>
    <row r="4439" spans="1:33" x14ac:dyDescent="0.25">
      <c r="A4439">
        <v>6825</v>
      </c>
      <c r="B4439" s="1">
        <v>45984</v>
      </c>
      <c r="C4439" s="2">
        <v>0.16168981481481481</v>
      </c>
      <c r="D4439">
        <v>1560</v>
      </c>
      <c r="E4439">
        <v>217</v>
      </c>
      <c r="F4439">
        <v>540</v>
      </c>
      <c r="G4439">
        <v>308</v>
      </c>
      <c r="H4439">
        <v>3</v>
      </c>
      <c r="I4439">
        <v>469</v>
      </c>
      <c r="J4439">
        <v>0</v>
      </c>
      <c r="K4439">
        <v>23.45</v>
      </c>
      <c r="L4439">
        <v>1430.45</v>
      </c>
      <c r="M4439" t="s">
        <v>19</v>
      </c>
      <c r="N4439" t="s">
        <v>21</v>
      </c>
      <c r="O4439">
        <v>53</v>
      </c>
      <c r="P4439">
        <v>1</v>
      </c>
      <c r="Q4439" t="s">
        <v>848</v>
      </c>
      <c r="R4439">
        <v>502</v>
      </c>
      <c r="S4439" s="3">
        <v>0</v>
      </c>
      <c r="T4439" s="6">
        <v>586.25000000000011</v>
      </c>
      <c r="U4439" t="s">
        <v>6336</v>
      </c>
      <c r="V4439">
        <v>2025</v>
      </c>
      <c r="W4439" t="s">
        <v>6331</v>
      </c>
      <c r="X4439" t="str">
        <f>_xlfn.XLOOKUP(Orders_C[[#This Row],[Product_ID]],Products_C[Product_ID],Products_C[Product_Name])</f>
        <v>Zinger Burger</v>
      </c>
      <c r="Y4439" t="str">
        <f>_xlfn.XLOOKUP(Orders_C[[#This Row],[Product_ID]],Products_C[Product_ID],Products_C[Category])</f>
        <v>Beverage</v>
      </c>
      <c r="Z4439" t="str">
        <f>_xlfn.XLOOKUP(Orders_C[[#This Row],[Store_ID]],Stores_c[Store_ID],Stores_c[City])</f>
        <v>West Rebecca</v>
      </c>
      <c r="AA4439" t="str">
        <f>_xlfn.XLOOKUP(Orders_C[[#This Row],[Customer_ID]],Customers_c[Customer_ID],Customers_c[Customer_Name])</f>
        <v>Christina Garza</v>
      </c>
      <c r="AB4439" s="6">
        <f>Orders_C[[#This Row],[Quantity]]*Orders_C[[#This Row],[Unit_Price]]*(1-Orders_C[[#This Row],[Discount %]])+Orders_C[[#This Row],[Tax]]</f>
        <v>1430.45</v>
      </c>
      <c r="AC4439" s="9">
        <f>(Orders_C[[#This Row],[Unit_Price]]*Orders_C[[#This Row],[Quantity]])-Orders_C[[#This Row],[Discount]]+Orders_C[[#This Row],[Tax]]</f>
        <v>1430.45</v>
      </c>
      <c r="AD4439" t="str">
        <f>IF(COUNTIF(Orders_C[[#All],[Customer_ID]],Orders_C[[#This Row],[Customer_ID]])&gt;1,"Repeat","New")</f>
        <v>Repeat</v>
      </c>
      <c r="AE4439" t="str" cm="1">
        <f t="array" ref="AE4439">_xlfn.XLOOKUP(Orders_C[[#This Row],[Store_ID]],Stores_c[[#All],[Store_ID]],Stores_c[[#All],[City]])</f>
        <v>West Rebecca</v>
      </c>
      <c r="AF4439" t="str" cm="1">
        <f t="array" ref="AF4439">_xlfn.XLOOKUP(Orders_C[[#This Row],[Store_ID]],Stores_c[[#All],[Store_ID]],Stores_c[[#All],[Manager_Name]])</f>
        <v>Albert Smith</v>
      </c>
      <c r="AG4439" t="str" cm="1">
        <f t="array" ref="AG4439">_xlfn.XLOOKUP(Orders_C[[#This Row],[Store_ID]],Stores_c[[#All],[Store_ID]],Stores_c[[#All],[Store_Type]])</f>
        <v>Mall</v>
      </c>
    </row>
    <row r="4440" spans="1:33" x14ac:dyDescent="0.25">
      <c r="A4440">
        <v>7123</v>
      </c>
      <c r="B4440" s="1">
        <v>45846</v>
      </c>
      <c r="C4440" s="2">
        <v>0.40619212962962964</v>
      </c>
      <c r="D4440">
        <v>1743</v>
      </c>
      <c r="E4440">
        <v>210</v>
      </c>
      <c r="F4440">
        <v>456</v>
      </c>
      <c r="G4440">
        <v>309</v>
      </c>
      <c r="H4440">
        <v>3</v>
      </c>
      <c r="I4440">
        <v>469</v>
      </c>
      <c r="J4440">
        <v>0</v>
      </c>
      <c r="K4440">
        <v>23.45</v>
      </c>
      <c r="L4440">
        <v>1430.45</v>
      </c>
      <c r="M4440" t="s">
        <v>18</v>
      </c>
      <c r="N4440" t="s">
        <v>23</v>
      </c>
      <c r="O4440">
        <v>12</v>
      </c>
      <c r="P4440">
        <v>1</v>
      </c>
      <c r="Q4440" t="s">
        <v>1146</v>
      </c>
      <c r="R4440">
        <v>502</v>
      </c>
      <c r="S4440" s="3">
        <v>0</v>
      </c>
      <c r="T4440" s="6">
        <v>586.25000000000011</v>
      </c>
      <c r="U4440" t="s">
        <v>6341</v>
      </c>
      <c r="V4440">
        <v>2025</v>
      </c>
      <c r="W4440" t="s">
        <v>6333</v>
      </c>
      <c r="X4440" t="str">
        <f>_xlfn.XLOOKUP(Orders_C[[#This Row],[Product_ID]],Products_C[Product_ID],Products_C[Product_Name])</f>
        <v>Chicken Bucket</v>
      </c>
      <c r="Y4440" t="str">
        <f>_xlfn.XLOOKUP(Orders_C[[#This Row],[Product_ID]],Products_C[Product_ID],Products_C[Category])</f>
        <v>Dessert</v>
      </c>
      <c r="Z4440" t="str">
        <f>_xlfn.XLOOKUP(Orders_C[[#This Row],[Store_ID]],Stores_c[Store_ID],Stores_c[City])</f>
        <v>East William</v>
      </c>
      <c r="AA4440" t="str">
        <f>_xlfn.XLOOKUP(Orders_C[[#This Row],[Customer_ID]],Customers_c[Customer_ID],Customers_c[Customer_Name])</f>
        <v>Jerome Ford</v>
      </c>
      <c r="AB4440" s="6">
        <f>Orders_C[[#This Row],[Quantity]]*Orders_C[[#This Row],[Unit_Price]]*(1-Orders_C[[#This Row],[Discount %]])+Orders_C[[#This Row],[Tax]]</f>
        <v>1430.45</v>
      </c>
      <c r="AC4440" s="9">
        <f>(Orders_C[[#This Row],[Unit_Price]]*Orders_C[[#This Row],[Quantity]])-Orders_C[[#This Row],[Discount]]+Orders_C[[#This Row],[Tax]]</f>
        <v>1430.45</v>
      </c>
      <c r="AD4440" t="str">
        <f>IF(COUNTIF(Orders_C[[#All],[Customer_ID]],Orders_C[[#This Row],[Customer_ID]])&gt;1,"Repeat","New")</f>
        <v>Repeat</v>
      </c>
      <c r="AE4440" t="str" cm="1">
        <f t="array" ref="AE4440">_xlfn.XLOOKUP(Orders_C[[#This Row],[Store_ID]],Stores_c[[#All],[Store_ID]],Stores_c[[#All],[City]])</f>
        <v>East William</v>
      </c>
      <c r="AF4440" t="str" cm="1">
        <f t="array" ref="AF4440">_xlfn.XLOOKUP(Orders_C[[#This Row],[Store_ID]],Stores_c[[#All],[Store_ID]],Stores_c[[#All],[Manager_Name]])</f>
        <v>Victoria Butler</v>
      </c>
      <c r="AG4440" t="str" cm="1">
        <f t="array" ref="AG4440">_xlfn.XLOOKUP(Orders_C[[#This Row],[Store_ID]],Stores_c[[#All],[Store_ID]],Stores_c[[#All],[Store_Type]])</f>
        <v>Drive-Thru</v>
      </c>
    </row>
    <row r="4441" spans="1:33" x14ac:dyDescent="0.25">
      <c r="A4441">
        <v>10217</v>
      </c>
      <c r="B4441" s="1">
        <v>45946</v>
      </c>
      <c r="C4441" s="2">
        <v>0.95028935185185182</v>
      </c>
      <c r="D4441">
        <v>1544</v>
      </c>
      <c r="E4441">
        <v>201</v>
      </c>
      <c r="F4441">
        <v>454</v>
      </c>
      <c r="G4441">
        <v>307</v>
      </c>
      <c r="H4441">
        <v>4</v>
      </c>
      <c r="I4441">
        <v>365</v>
      </c>
      <c r="J4441">
        <v>15</v>
      </c>
      <c r="K4441">
        <v>18.25</v>
      </c>
      <c r="L4441">
        <v>1463.25</v>
      </c>
      <c r="M4441" t="s">
        <v>19</v>
      </c>
      <c r="N4441" t="s">
        <v>23</v>
      </c>
      <c r="O4441">
        <v>36</v>
      </c>
      <c r="P4441">
        <v>2</v>
      </c>
      <c r="Q4441" t="s">
        <v>4240</v>
      </c>
      <c r="R4441">
        <v>503</v>
      </c>
      <c r="S4441" s="3">
        <v>0.15</v>
      </c>
      <c r="T4441" s="6">
        <v>587.25</v>
      </c>
      <c r="U4441" t="s">
        <v>6332</v>
      </c>
      <c r="V4441">
        <v>2025</v>
      </c>
      <c r="W4441" t="s">
        <v>6329</v>
      </c>
      <c r="X4441" t="str">
        <f>_xlfn.XLOOKUP(Orders_C[[#This Row],[Product_ID]],Products_C[Product_ID],Products_C[Product_Name])</f>
        <v>Chicken Wings</v>
      </c>
      <c r="Y4441" t="str">
        <f>_xlfn.XLOOKUP(Orders_C[[#This Row],[Product_ID]],Products_C[Product_ID],Products_C[Category])</f>
        <v>Chicken</v>
      </c>
      <c r="Z4441" t="str">
        <f>_xlfn.XLOOKUP(Orders_C[[#This Row],[Store_ID]],Stores_c[Store_ID],Stores_c[City])</f>
        <v>Lake Nicholasburgh</v>
      </c>
      <c r="AA4441" t="str">
        <f>_xlfn.XLOOKUP(Orders_C[[#This Row],[Customer_ID]],Customers_c[Customer_ID],Customers_c[Customer_Name])</f>
        <v>Wesley Dixon</v>
      </c>
      <c r="AB4441" s="6">
        <f>Orders_C[[#This Row],[Quantity]]*Orders_C[[#This Row],[Unit_Price]]*(1-Orders_C[[#This Row],[Discount %]])+Orders_C[[#This Row],[Tax]]</f>
        <v>1259.25</v>
      </c>
      <c r="AC4441" s="9">
        <f>(Orders_C[[#This Row],[Unit_Price]]*Orders_C[[#This Row],[Quantity]])-Orders_C[[#This Row],[Discount]]+Orders_C[[#This Row],[Tax]]</f>
        <v>1463.25</v>
      </c>
      <c r="AD4441" t="str">
        <f>IF(COUNTIF(Orders_C[[#All],[Customer_ID]],Orders_C[[#This Row],[Customer_ID]])&gt;1,"Repeat","New")</f>
        <v>Repeat</v>
      </c>
      <c r="AE4441" t="str" cm="1">
        <f t="array" ref="AE4441">_xlfn.XLOOKUP(Orders_C[[#This Row],[Store_ID]],Stores_c[[#All],[Store_ID]],Stores_c[[#All],[City]])</f>
        <v>Lake Nicholasburgh</v>
      </c>
      <c r="AF4441" t="str" cm="1">
        <f t="array" ref="AF4441">_xlfn.XLOOKUP(Orders_C[[#This Row],[Store_ID]],Stores_c[[#All],[Store_ID]],Stores_c[[#All],[Manager_Name]])</f>
        <v>Maurice Garcia</v>
      </c>
      <c r="AG4441" t="str" cm="1">
        <f t="array" ref="AG4441">_xlfn.XLOOKUP(Orders_C[[#This Row],[Store_ID]],Stores_c[[#All],[Store_ID]],Stores_c[[#All],[Store_Type]])</f>
        <v>Mall</v>
      </c>
    </row>
    <row r="4442" spans="1:33" x14ac:dyDescent="0.25">
      <c r="A4442">
        <v>6869</v>
      </c>
      <c r="B4442" s="1">
        <v>45851</v>
      </c>
      <c r="C4442" s="2">
        <v>0.41953703703703704</v>
      </c>
      <c r="D4442">
        <v>1724</v>
      </c>
      <c r="E4442">
        <v>208</v>
      </c>
      <c r="F4442">
        <v>507</v>
      </c>
      <c r="G4442">
        <v>304</v>
      </c>
      <c r="H4442">
        <v>4</v>
      </c>
      <c r="I4442">
        <v>359</v>
      </c>
      <c r="J4442">
        <v>5</v>
      </c>
      <c r="K4442">
        <v>17.95</v>
      </c>
      <c r="L4442">
        <v>1448.95</v>
      </c>
      <c r="M4442" t="s">
        <v>20</v>
      </c>
      <c r="N4442" t="s">
        <v>21</v>
      </c>
      <c r="O4442">
        <v>36</v>
      </c>
      <c r="P4442">
        <v>4</v>
      </c>
      <c r="Q4442" t="s">
        <v>892</v>
      </c>
      <c r="R4442">
        <v>504</v>
      </c>
      <c r="S4442" s="3">
        <v>0.05</v>
      </c>
      <c r="T4442" s="6">
        <v>587.35</v>
      </c>
      <c r="U4442" t="s">
        <v>6341</v>
      </c>
      <c r="V4442">
        <v>2025</v>
      </c>
      <c r="W4442" t="s">
        <v>6329</v>
      </c>
      <c r="X4442" t="str">
        <f>_xlfn.XLOOKUP(Orders_C[[#This Row],[Product_ID]],Products_C[Product_ID],Products_C[Product_Name])</f>
        <v>Veg Burger</v>
      </c>
      <c r="Y4442" t="str">
        <f>_xlfn.XLOOKUP(Orders_C[[#This Row],[Product_ID]],Products_C[Product_ID],Products_C[Category])</f>
        <v>Burger</v>
      </c>
      <c r="Z4442" t="str">
        <f>_xlfn.XLOOKUP(Orders_C[[#This Row],[Store_ID]],Stores_c[Store_ID],Stores_c[City])</f>
        <v>Tracyview</v>
      </c>
      <c r="AA4442" t="str">
        <f>_xlfn.XLOOKUP(Orders_C[[#This Row],[Customer_ID]],Customers_c[Customer_ID],Customers_c[Customer_Name])</f>
        <v>Erin Steele MD</v>
      </c>
      <c r="AB4442" s="6">
        <f>Orders_C[[#This Row],[Quantity]]*Orders_C[[#This Row],[Unit_Price]]*(1-Orders_C[[#This Row],[Discount %]])+Orders_C[[#This Row],[Tax]]</f>
        <v>1382.15</v>
      </c>
      <c r="AC4442" s="9">
        <f>(Orders_C[[#This Row],[Unit_Price]]*Orders_C[[#This Row],[Quantity]])-Orders_C[[#This Row],[Discount]]+Orders_C[[#This Row],[Tax]]</f>
        <v>1448.95</v>
      </c>
      <c r="AD4442" t="str">
        <f>IF(COUNTIF(Orders_C[[#All],[Customer_ID]],Orders_C[[#This Row],[Customer_ID]])&gt;1,"Repeat","New")</f>
        <v>Repeat</v>
      </c>
      <c r="AE4442" t="str" cm="1">
        <f t="array" ref="AE4442">_xlfn.XLOOKUP(Orders_C[[#This Row],[Store_ID]],Stores_c[[#All],[Store_ID]],Stores_c[[#All],[City]])</f>
        <v>Tracyview</v>
      </c>
      <c r="AF4442" t="str" cm="1">
        <f t="array" ref="AF4442">_xlfn.XLOOKUP(Orders_C[[#This Row],[Store_ID]],Stores_c[[#All],[Store_ID]],Stores_c[[#All],[Manager_Name]])</f>
        <v>Jeremiah Lee</v>
      </c>
      <c r="AG4442" t="str" cm="1">
        <f t="array" ref="AG4442">_xlfn.XLOOKUP(Orders_C[[#This Row],[Store_ID]],Stores_c[[#All],[Store_ID]],Stores_c[[#All],[Store_Type]])</f>
        <v>Mall</v>
      </c>
    </row>
    <row r="4443" spans="1:33" x14ac:dyDescent="0.25">
      <c r="A4443">
        <v>7653</v>
      </c>
      <c r="B4443" s="1">
        <v>45855</v>
      </c>
      <c r="C4443" s="2">
        <v>0.67122685185185182</v>
      </c>
      <c r="D4443">
        <v>1957</v>
      </c>
      <c r="E4443">
        <v>207</v>
      </c>
      <c r="F4443">
        <v>436</v>
      </c>
      <c r="G4443">
        <v>304</v>
      </c>
      <c r="H4443">
        <v>4</v>
      </c>
      <c r="I4443">
        <v>356</v>
      </c>
      <c r="J4443">
        <v>0</v>
      </c>
      <c r="K4443">
        <v>17.8</v>
      </c>
      <c r="L4443">
        <v>1441.8</v>
      </c>
      <c r="M4443" t="s">
        <v>18</v>
      </c>
      <c r="N4443" t="s">
        <v>21</v>
      </c>
      <c r="O4443">
        <v>38</v>
      </c>
      <c r="P4443">
        <v>2</v>
      </c>
      <c r="Q4443" t="s">
        <v>1676</v>
      </c>
      <c r="R4443">
        <v>506</v>
      </c>
      <c r="S4443" s="3">
        <v>0</v>
      </c>
      <c r="T4443" s="6">
        <v>587.4</v>
      </c>
      <c r="U4443" t="s">
        <v>6341</v>
      </c>
      <c r="V4443">
        <v>2025</v>
      </c>
      <c r="W4443" t="s">
        <v>6329</v>
      </c>
      <c r="X4443" t="str">
        <f>_xlfn.XLOOKUP(Orders_C[[#This Row],[Product_ID]],Products_C[Product_ID],Products_C[Product_Name])</f>
        <v>Veg Burger</v>
      </c>
      <c r="Y4443" t="str">
        <f>_xlfn.XLOOKUP(Orders_C[[#This Row],[Product_ID]],Products_C[Product_ID],Products_C[Category])</f>
        <v>Burger</v>
      </c>
      <c r="Z4443" t="str">
        <f>_xlfn.XLOOKUP(Orders_C[[#This Row],[Store_ID]],Stores_c[Store_ID],Stores_c[City])</f>
        <v>Christineton</v>
      </c>
      <c r="AA4443" t="str">
        <f>_xlfn.XLOOKUP(Orders_C[[#This Row],[Customer_ID]],Customers_c[Customer_ID],Customers_c[Customer_Name])</f>
        <v>Zachary Stark</v>
      </c>
      <c r="AB4443" s="6">
        <f>Orders_C[[#This Row],[Quantity]]*Orders_C[[#This Row],[Unit_Price]]*(1-Orders_C[[#This Row],[Discount %]])+Orders_C[[#This Row],[Tax]]</f>
        <v>1441.8</v>
      </c>
      <c r="AC4443" s="9">
        <f>(Orders_C[[#This Row],[Unit_Price]]*Orders_C[[#This Row],[Quantity]])-Orders_C[[#This Row],[Discount]]+Orders_C[[#This Row],[Tax]]</f>
        <v>1441.8</v>
      </c>
      <c r="AD4443" t="str">
        <f>IF(COUNTIF(Orders_C[[#All],[Customer_ID]],Orders_C[[#This Row],[Customer_ID]])&gt;1,"Repeat","New")</f>
        <v>Repeat</v>
      </c>
      <c r="AE4443" t="str" cm="1">
        <f t="array" ref="AE4443">_xlfn.XLOOKUP(Orders_C[[#This Row],[Store_ID]],Stores_c[[#All],[Store_ID]],Stores_c[[#All],[City]])</f>
        <v>Christineton</v>
      </c>
      <c r="AF4443" t="str" cm="1">
        <f t="array" ref="AF4443">_xlfn.XLOOKUP(Orders_C[[#This Row],[Store_ID]],Stores_c[[#All],[Store_ID]],Stores_c[[#All],[Manager_Name]])</f>
        <v>Dr. William Hubbard MD</v>
      </c>
      <c r="AG4443" t="str" cm="1">
        <f t="array" ref="AG4443">_xlfn.XLOOKUP(Orders_C[[#This Row],[Store_ID]],Stores_c[[#All],[Store_ID]],Stores_c[[#All],[Store_Type]])</f>
        <v>Street</v>
      </c>
    </row>
    <row r="4444" spans="1:33" x14ac:dyDescent="0.25">
      <c r="A4444">
        <v>10583</v>
      </c>
      <c r="B4444" s="1">
        <v>45914</v>
      </c>
      <c r="C4444" s="2">
        <v>0.66535879629629635</v>
      </c>
      <c r="D4444">
        <v>1864</v>
      </c>
      <c r="E4444">
        <v>218</v>
      </c>
      <c r="F4444">
        <v>488</v>
      </c>
      <c r="G4444">
        <v>328</v>
      </c>
      <c r="H4444">
        <v>4</v>
      </c>
      <c r="I4444">
        <v>356</v>
      </c>
      <c r="J4444">
        <v>0</v>
      </c>
      <c r="K4444">
        <v>17.8</v>
      </c>
      <c r="L4444">
        <v>1441.8</v>
      </c>
      <c r="M4444" t="s">
        <v>20</v>
      </c>
      <c r="N4444" t="s">
        <v>22</v>
      </c>
      <c r="O4444">
        <v>33</v>
      </c>
      <c r="P4444">
        <v>3</v>
      </c>
      <c r="Q4444" t="s">
        <v>4606</v>
      </c>
      <c r="R4444">
        <v>509</v>
      </c>
      <c r="S4444" s="3">
        <v>0</v>
      </c>
      <c r="T4444" s="6">
        <v>587.4</v>
      </c>
      <c r="U4444" t="s">
        <v>6335</v>
      </c>
      <c r="V4444">
        <v>2025</v>
      </c>
      <c r="W4444" t="s">
        <v>6329</v>
      </c>
      <c r="X4444" t="str">
        <f>_xlfn.XLOOKUP(Orders_C[[#This Row],[Product_ID]],Products_C[Product_ID],Products_C[Product_Name])</f>
        <v>Rice Bowl</v>
      </c>
      <c r="Y4444" t="str">
        <f>_xlfn.XLOOKUP(Orders_C[[#This Row],[Product_ID]],Products_C[Product_ID],Products_C[Category])</f>
        <v>Burger</v>
      </c>
      <c r="Z4444" t="str">
        <f>_xlfn.XLOOKUP(Orders_C[[#This Row],[Store_ID]],Stores_c[Store_ID],Stores_c[City])</f>
        <v>East Johnport</v>
      </c>
      <c r="AA4444" t="str">
        <f>_xlfn.XLOOKUP(Orders_C[[#This Row],[Customer_ID]],Customers_c[Customer_ID],Customers_c[Customer_Name])</f>
        <v>Miss Linda Thomas</v>
      </c>
      <c r="AB4444" s="6">
        <f>Orders_C[[#This Row],[Quantity]]*Orders_C[[#This Row],[Unit_Price]]*(1-Orders_C[[#This Row],[Discount %]])+Orders_C[[#This Row],[Tax]]</f>
        <v>1441.8</v>
      </c>
      <c r="AC4444" s="9">
        <f>(Orders_C[[#This Row],[Unit_Price]]*Orders_C[[#This Row],[Quantity]])-Orders_C[[#This Row],[Discount]]+Orders_C[[#This Row],[Tax]]</f>
        <v>1441.8</v>
      </c>
      <c r="AD4444" t="str">
        <f>IF(COUNTIF(Orders_C[[#All],[Customer_ID]],Orders_C[[#This Row],[Customer_ID]])&gt;1,"Repeat","New")</f>
        <v>Repeat</v>
      </c>
      <c r="AE4444" t="str" cm="1">
        <f t="array" ref="AE4444">_xlfn.XLOOKUP(Orders_C[[#This Row],[Store_ID]],Stores_c[[#All],[Store_ID]],Stores_c[[#All],[City]])</f>
        <v>East Johnport</v>
      </c>
      <c r="AF4444" t="str" cm="1">
        <f t="array" ref="AF4444">_xlfn.XLOOKUP(Orders_C[[#This Row],[Store_ID]],Stores_c[[#All],[Store_ID]],Stores_c[[#All],[Manager_Name]])</f>
        <v>Mr. Matthew Murillo III</v>
      </c>
      <c r="AG4444" t="str" cm="1">
        <f t="array" ref="AG4444">_xlfn.XLOOKUP(Orders_C[[#This Row],[Store_ID]],Stores_c[[#All],[Store_ID]],Stores_c[[#All],[Store_Type]])</f>
        <v>Street</v>
      </c>
    </row>
    <row r="4445" spans="1:33" x14ac:dyDescent="0.25">
      <c r="A4445">
        <v>6019</v>
      </c>
      <c r="B4445" s="1">
        <v>46058</v>
      </c>
      <c r="C4445" s="2">
        <v>0.55383101851851857</v>
      </c>
      <c r="D4445">
        <v>1542</v>
      </c>
      <c r="E4445">
        <v>212</v>
      </c>
      <c r="F4445">
        <v>455</v>
      </c>
      <c r="G4445">
        <v>334</v>
      </c>
      <c r="H4445">
        <v>3</v>
      </c>
      <c r="I4445">
        <v>470</v>
      </c>
      <c r="J4445">
        <v>0</v>
      </c>
      <c r="K4445">
        <v>23.5</v>
      </c>
      <c r="L4445">
        <v>1433.5</v>
      </c>
      <c r="M4445" t="s">
        <v>18</v>
      </c>
      <c r="N4445" t="s">
        <v>22</v>
      </c>
      <c r="O4445">
        <v>51</v>
      </c>
      <c r="P4445">
        <v>5</v>
      </c>
      <c r="Q4445" t="s">
        <v>42</v>
      </c>
      <c r="R4445">
        <v>501</v>
      </c>
      <c r="S4445" s="3">
        <v>0</v>
      </c>
      <c r="T4445" s="6">
        <v>587.5</v>
      </c>
      <c r="U4445" t="s">
        <v>6338</v>
      </c>
      <c r="V4445">
        <v>2026</v>
      </c>
      <c r="W4445" t="s">
        <v>6331</v>
      </c>
      <c r="X4445" t="str">
        <f>_xlfn.XLOOKUP(Orders_C[[#This Row],[Product_ID]],Products_C[Product_ID],Products_C[Product_Name])</f>
        <v>Krushers</v>
      </c>
      <c r="Y4445" t="str">
        <f>_xlfn.XLOOKUP(Orders_C[[#This Row],[Product_ID]],Products_C[Product_ID],Products_C[Category])</f>
        <v>Dessert</v>
      </c>
      <c r="Z4445" t="str">
        <f>_xlfn.XLOOKUP(Orders_C[[#This Row],[Store_ID]],Stores_c[Store_ID],Stores_c[City])</f>
        <v>Andrewview</v>
      </c>
      <c r="AA4445" t="str">
        <f>_xlfn.XLOOKUP(Orders_C[[#This Row],[Customer_ID]],Customers_c[Customer_ID],Customers_c[Customer_Name])</f>
        <v>Theresa Ramirez</v>
      </c>
      <c r="AB4445" s="6">
        <f>Orders_C[[#This Row],[Quantity]]*Orders_C[[#This Row],[Unit_Price]]*(1-Orders_C[[#This Row],[Discount %]])+Orders_C[[#This Row],[Tax]]</f>
        <v>1433.5</v>
      </c>
      <c r="AC4445" s="9">
        <f>(Orders_C[[#This Row],[Unit_Price]]*Orders_C[[#This Row],[Quantity]])-Orders_C[[#This Row],[Discount]]+Orders_C[[#This Row],[Tax]]</f>
        <v>1433.5</v>
      </c>
      <c r="AD4445" t="str">
        <f>IF(COUNTIF(Orders_C[[#All],[Customer_ID]],Orders_C[[#This Row],[Customer_ID]])&gt;1,"Repeat","New")</f>
        <v>Repeat</v>
      </c>
      <c r="AE4445" t="str" cm="1">
        <f t="array" ref="AE4445">_xlfn.XLOOKUP(Orders_C[[#This Row],[Store_ID]],Stores_c[[#All],[Store_ID]],Stores_c[[#All],[City]])</f>
        <v>Andrewview</v>
      </c>
      <c r="AF4445" t="str" cm="1">
        <f t="array" ref="AF4445">_xlfn.XLOOKUP(Orders_C[[#This Row],[Store_ID]],Stores_c[[#All],[Store_ID]],Stores_c[[#All],[Manager_Name]])</f>
        <v>Alice Sutton</v>
      </c>
      <c r="AG4445" t="str" cm="1">
        <f t="array" ref="AG4445">_xlfn.XLOOKUP(Orders_C[[#This Row],[Store_ID]],Stores_c[[#All],[Store_ID]],Stores_c[[#All],[Store_Type]])</f>
        <v>Mall</v>
      </c>
    </row>
    <row r="4446" spans="1:33" x14ac:dyDescent="0.25">
      <c r="A4446">
        <v>8644</v>
      </c>
      <c r="B4446" s="1">
        <v>45967</v>
      </c>
      <c r="C4446" s="2">
        <v>0.42660879629629628</v>
      </c>
      <c r="D4446">
        <v>1366</v>
      </c>
      <c r="E4446">
        <v>220</v>
      </c>
      <c r="F4446">
        <v>524</v>
      </c>
      <c r="G4446">
        <v>326</v>
      </c>
      <c r="H4446">
        <v>3</v>
      </c>
      <c r="I4446">
        <v>470</v>
      </c>
      <c r="J4446">
        <v>0</v>
      </c>
      <c r="K4446">
        <v>23.5</v>
      </c>
      <c r="L4446">
        <v>1433.5</v>
      </c>
      <c r="M4446" t="s">
        <v>20</v>
      </c>
      <c r="N4446" t="s">
        <v>21</v>
      </c>
      <c r="O4446">
        <v>56</v>
      </c>
      <c r="P4446">
        <v>3</v>
      </c>
      <c r="Q4446" t="s">
        <v>2667</v>
      </c>
      <c r="R4446">
        <v>509</v>
      </c>
      <c r="S4446" s="3">
        <v>0</v>
      </c>
      <c r="T4446" s="6">
        <v>587.5</v>
      </c>
      <c r="U4446" t="s">
        <v>6336</v>
      </c>
      <c r="V4446">
        <v>2025</v>
      </c>
      <c r="W4446" t="s">
        <v>6331</v>
      </c>
      <c r="X4446" t="str">
        <f>_xlfn.XLOOKUP(Orders_C[[#This Row],[Product_ID]],Products_C[Product_ID],Products_C[Product_Name])</f>
        <v>Rice Bowl</v>
      </c>
      <c r="Y4446" t="str">
        <f>_xlfn.XLOOKUP(Orders_C[[#This Row],[Product_ID]],Products_C[Product_ID],Products_C[Category])</f>
        <v>Burger</v>
      </c>
      <c r="Z4446" t="str">
        <f>_xlfn.XLOOKUP(Orders_C[[#This Row],[Store_ID]],Stores_c[Store_ID],Stores_c[City])</f>
        <v>Williamborough</v>
      </c>
      <c r="AA4446" t="str">
        <f>_xlfn.XLOOKUP(Orders_C[[#This Row],[Customer_ID]],Customers_c[Customer_ID],Customers_c[Customer_Name])</f>
        <v>Aaron Foster</v>
      </c>
      <c r="AB4446" s="6">
        <f>Orders_C[[#This Row],[Quantity]]*Orders_C[[#This Row],[Unit_Price]]*(1-Orders_C[[#This Row],[Discount %]])+Orders_C[[#This Row],[Tax]]</f>
        <v>1433.5</v>
      </c>
      <c r="AC4446" s="9">
        <f>(Orders_C[[#This Row],[Unit_Price]]*Orders_C[[#This Row],[Quantity]])-Orders_C[[#This Row],[Discount]]+Orders_C[[#This Row],[Tax]]</f>
        <v>1433.5</v>
      </c>
      <c r="AD4446" t="str">
        <f>IF(COUNTIF(Orders_C[[#All],[Customer_ID]],Orders_C[[#This Row],[Customer_ID]])&gt;1,"Repeat","New")</f>
        <v>Repeat</v>
      </c>
      <c r="AE4446" t="str" cm="1">
        <f t="array" ref="AE4446">_xlfn.XLOOKUP(Orders_C[[#This Row],[Store_ID]],Stores_c[[#All],[Store_ID]],Stores_c[[#All],[City]])</f>
        <v>Williamborough</v>
      </c>
      <c r="AF4446" t="str" cm="1">
        <f t="array" ref="AF4446">_xlfn.XLOOKUP(Orders_C[[#This Row],[Store_ID]],Stores_c[[#All],[Store_ID]],Stores_c[[#All],[Manager_Name]])</f>
        <v>Michael Mcbride</v>
      </c>
      <c r="AG4446" t="str" cm="1">
        <f t="array" ref="AG4446">_xlfn.XLOOKUP(Orders_C[[#This Row],[Store_ID]],Stores_c[[#All],[Store_ID]],Stores_c[[#All],[Store_Type]])</f>
        <v>Mall</v>
      </c>
    </row>
    <row r="4447" spans="1:33" x14ac:dyDescent="0.25">
      <c r="A4447">
        <v>7224</v>
      </c>
      <c r="B4447" s="1">
        <v>45785</v>
      </c>
      <c r="C4447" s="2">
        <v>0.44884259259259257</v>
      </c>
      <c r="D4447">
        <v>1808</v>
      </c>
      <c r="E4447">
        <v>217</v>
      </c>
      <c r="F4447">
        <v>500</v>
      </c>
      <c r="G4447">
        <v>306</v>
      </c>
      <c r="H4447">
        <v>3</v>
      </c>
      <c r="I4447">
        <v>474</v>
      </c>
      <c r="J4447">
        <v>5</v>
      </c>
      <c r="K4447">
        <v>23.7</v>
      </c>
      <c r="L4447">
        <v>1440.7</v>
      </c>
      <c r="M4447" t="s">
        <v>20</v>
      </c>
      <c r="N4447" t="s">
        <v>23</v>
      </c>
      <c r="O4447">
        <v>22</v>
      </c>
      <c r="P4447">
        <v>3</v>
      </c>
      <c r="Q4447" t="s">
        <v>1247</v>
      </c>
      <c r="R4447">
        <v>505</v>
      </c>
      <c r="S4447" s="3">
        <v>0.05</v>
      </c>
      <c r="T4447" s="6">
        <v>587.50000000000011</v>
      </c>
      <c r="U4447" t="s">
        <v>6339</v>
      </c>
      <c r="V4447">
        <v>2025</v>
      </c>
      <c r="W4447" t="s">
        <v>6329</v>
      </c>
      <c r="X4447" t="str">
        <f>_xlfn.XLOOKUP(Orders_C[[#This Row],[Product_ID]],Products_C[Product_ID],Products_C[Product_Name])</f>
        <v>Veg Burger</v>
      </c>
      <c r="Y4447" t="str">
        <f>_xlfn.XLOOKUP(Orders_C[[#This Row],[Product_ID]],Products_C[Product_ID],Products_C[Category])</f>
        <v>Burger</v>
      </c>
      <c r="Z4447" t="str">
        <f>_xlfn.XLOOKUP(Orders_C[[#This Row],[Store_ID]],Stores_c[Store_ID],Stores_c[City])</f>
        <v>West Rebecca</v>
      </c>
      <c r="AA4447" t="str">
        <f>_xlfn.XLOOKUP(Orders_C[[#This Row],[Customer_ID]],Customers_c[Customer_ID],Customers_c[Customer_Name])</f>
        <v>Alan Strong</v>
      </c>
      <c r="AB4447" s="6">
        <f>Orders_C[[#This Row],[Quantity]]*Orders_C[[#This Row],[Unit_Price]]*(1-Orders_C[[#This Row],[Discount %]])+Orders_C[[#This Row],[Tax]]</f>
        <v>1374.6</v>
      </c>
      <c r="AC4447" s="9">
        <f>(Orders_C[[#This Row],[Unit_Price]]*Orders_C[[#This Row],[Quantity]])-Orders_C[[#This Row],[Discount]]+Orders_C[[#This Row],[Tax]]</f>
        <v>1440.7</v>
      </c>
      <c r="AD4447" t="str">
        <f>IF(COUNTIF(Orders_C[[#All],[Customer_ID]],Orders_C[[#This Row],[Customer_ID]])&gt;1,"Repeat","New")</f>
        <v>Repeat</v>
      </c>
      <c r="AE4447" t="str" cm="1">
        <f t="array" ref="AE4447">_xlfn.XLOOKUP(Orders_C[[#This Row],[Store_ID]],Stores_c[[#All],[Store_ID]],Stores_c[[#All],[City]])</f>
        <v>West Rebecca</v>
      </c>
      <c r="AF4447" t="str" cm="1">
        <f t="array" ref="AF4447">_xlfn.XLOOKUP(Orders_C[[#This Row],[Store_ID]],Stores_c[[#All],[Store_ID]],Stores_c[[#All],[Manager_Name]])</f>
        <v>Albert Smith</v>
      </c>
      <c r="AG4447" t="str" cm="1">
        <f t="array" ref="AG4447">_xlfn.XLOOKUP(Orders_C[[#This Row],[Store_ID]],Stores_c[[#All],[Store_ID]],Stores_c[[#All],[Store_Type]])</f>
        <v>Mall</v>
      </c>
    </row>
    <row r="4448" spans="1:33" x14ac:dyDescent="0.25">
      <c r="A4448">
        <v>9668</v>
      </c>
      <c r="B4448" s="1">
        <v>45881</v>
      </c>
      <c r="C4448" s="2">
        <v>0.3967013888888889</v>
      </c>
      <c r="D4448">
        <v>1621</v>
      </c>
      <c r="E4448">
        <v>201</v>
      </c>
      <c r="F4448">
        <v>480</v>
      </c>
      <c r="G4448">
        <v>335</v>
      </c>
      <c r="H4448">
        <v>3</v>
      </c>
      <c r="I4448">
        <v>474</v>
      </c>
      <c r="J4448">
        <v>5</v>
      </c>
      <c r="K4448">
        <v>23.7</v>
      </c>
      <c r="L4448">
        <v>1440.7</v>
      </c>
      <c r="M4448" t="s">
        <v>18</v>
      </c>
      <c r="N4448" t="s">
        <v>21</v>
      </c>
      <c r="O4448">
        <v>22</v>
      </c>
      <c r="P4448">
        <v>2</v>
      </c>
      <c r="Q4448" t="s">
        <v>3691</v>
      </c>
      <c r="R4448">
        <v>502</v>
      </c>
      <c r="S4448" s="3">
        <v>0.05</v>
      </c>
      <c r="T4448" s="6">
        <v>587.50000000000011</v>
      </c>
      <c r="U4448" t="s">
        <v>6342</v>
      </c>
      <c r="V4448">
        <v>2025</v>
      </c>
      <c r="W4448" t="s">
        <v>6329</v>
      </c>
      <c r="X4448" t="str">
        <f>_xlfn.XLOOKUP(Orders_C[[#This Row],[Product_ID]],Products_C[Product_ID],Products_C[Product_Name])</f>
        <v>Krushers</v>
      </c>
      <c r="Y4448" t="str">
        <f>_xlfn.XLOOKUP(Orders_C[[#This Row],[Product_ID]],Products_C[Product_ID],Products_C[Category])</f>
        <v>Chicken</v>
      </c>
      <c r="Z4448" t="str">
        <f>_xlfn.XLOOKUP(Orders_C[[#This Row],[Store_ID]],Stores_c[Store_ID],Stores_c[City])</f>
        <v>Lake Nicholasburgh</v>
      </c>
      <c r="AA4448" t="str">
        <f>_xlfn.XLOOKUP(Orders_C[[#This Row],[Customer_ID]],Customers_c[Customer_ID],Customers_c[Customer_Name])</f>
        <v>Eileen Hood</v>
      </c>
      <c r="AB4448" s="6">
        <f>Orders_C[[#This Row],[Quantity]]*Orders_C[[#This Row],[Unit_Price]]*(1-Orders_C[[#This Row],[Discount %]])+Orders_C[[#This Row],[Tax]]</f>
        <v>1374.6</v>
      </c>
      <c r="AC4448" s="9">
        <f>(Orders_C[[#This Row],[Unit_Price]]*Orders_C[[#This Row],[Quantity]])-Orders_C[[#This Row],[Discount]]+Orders_C[[#This Row],[Tax]]</f>
        <v>1440.7</v>
      </c>
      <c r="AD4448" t="str">
        <f>IF(COUNTIF(Orders_C[[#All],[Customer_ID]],Orders_C[[#This Row],[Customer_ID]])&gt;1,"Repeat","New")</f>
        <v>Repeat</v>
      </c>
      <c r="AE4448" t="str" cm="1">
        <f t="array" ref="AE4448">_xlfn.XLOOKUP(Orders_C[[#This Row],[Store_ID]],Stores_c[[#All],[Store_ID]],Stores_c[[#All],[City]])</f>
        <v>Lake Nicholasburgh</v>
      </c>
      <c r="AF4448" t="str" cm="1">
        <f t="array" ref="AF4448">_xlfn.XLOOKUP(Orders_C[[#This Row],[Store_ID]],Stores_c[[#All],[Store_ID]],Stores_c[[#All],[Manager_Name]])</f>
        <v>Maurice Garcia</v>
      </c>
      <c r="AG4448" t="str" cm="1">
        <f t="array" ref="AG4448">_xlfn.XLOOKUP(Orders_C[[#This Row],[Store_ID]],Stores_c[[#All],[Store_ID]],Stores_c[[#All],[Store_Type]])</f>
        <v>Mall</v>
      </c>
    </row>
    <row r="4449" spans="1:33" x14ac:dyDescent="0.25">
      <c r="A4449">
        <v>7902</v>
      </c>
      <c r="B4449" s="1">
        <v>46058</v>
      </c>
      <c r="C4449" s="2">
        <v>0.53043981481481484</v>
      </c>
      <c r="D4449">
        <v>1589</v>
      </c>
      <c r="E4449">
        <v>222</v>
      </c>
      <c r="F4449">
        <v>498</v>
      </c>
      <c r="G4449">
        <v>331</v>
      </c>
      <c r="H4449">
        <v>3</v>
      </c>
      <c r="I4449">
        <v>471</v>
      </c>
      <c r="J4449">
        <v>0</v>
      </c>
      <c r="K4449">
        <v>23.55</v>
      </c>
      <c r="L4449">
        <v>1436.55</v>
      </c>
      <c r="M4449" t="s">
        <v>19</v>
      </c>
      <c r="N4449" t="s">
        <v>22</v>
      </c>
      <c r="O4449">
        <v>35</v>
      </c>
      <c r="P4449">
        <v>2</v>
      </c>
      <c r="Q4449" t="s">
        <v>1925</v>
      </c>
      <c r="R4449">
        <v>506</v>
      </c>
      <c r="S4449" s="3">
        <v>0</v>
      </c>
      <c r="T4449" s="6">
        <v>588.75</v>
      </c>
      <c r="U4449" t="s">
        <v>6338</v>
      </c>
      <c r="V4449">
        <v>2026</v>
      </c>
      <c r="W4449" t="s">
        <v>6329</v>
      </c>
      <c r="X4449" t="str">
        <f>_xlfn.XLOOKUP(Orders_C[[#This Row],[Product_ID]],Products_C[Product_ID],Products_C[Product_Name])</f>
        <v>Chicken Bucket</v>
      </c>
      <c r="Y4449" t="str">
        <f>_xlfn.XLOOKUP(Orders_C[[#This Row],[Product_ID]],Products_C[Product_ID],Products_C[Category])</f>
        <v>Beverage</v>
      </c>
      <c r="Z4449" t="str">
        <f>_xlfn.XLOOKUP(Orders_C[[#This Row],[Store_ID]],Stores_c[Store_ID],Stores_c[City])</f>
        <v>New Steven</v>
      </c>
      <c r="AA4449" t="str">
        <f>_xlfn.XLOOKUP(Orders_C[[#This Row],[Customer_ID]],Customers_c[Customer_ID],Customers_c[Customer_Name])</f>
        <v>Andrew Johnson</v>
      </c>
      <c r="AB4449" s="6">
        <f>Orders_C[[#This Row],[Quantity]]*Orders_C[[#This Row],[Unit_Price]]*(1-Orders_C[[#This Row],[Discount %]])+Orders_C[[#This Row],[Tax]]</f>
        <v>1436.55</v>
      </c>
      <c r="AC4449" s="9">
        <f>(Orders_C[[#This Row],[Unit_Price]]*Orders_C[[#This Row],[Quantity]])-Orders_C[[#This Row],[Discount]]+Orders_C[[#This Row],[Tax]]</f>
        <v>1436.55</v>
      </c>
      <c r="AD4449" t="str">
        <f>IF(COUNTIF(Orders_C[[#All],[Customer_ID]],Orders_C[[#This Row],[Customer_ID]])&gt;1,"Repeat","New")</f>
        <v>Repeat</v>
      </c>
      <c r="AE4449" t="str" cm="1">
        <f t="array" ref="AE4449">_xlfn.XLOOKUP(Orders_C[[#This Row],[Store_ID]],Stores_c[[#All],[Store_ID]],Stores_c[[#All],[City]])</f>
        <v>New Steven</v>
      </c>
      <c r="AF4449" t="str" cm="1">
        <f t="array" ref="AF4449">_xlfn.XLOOKUP(Orders_C[[#This Row],[Store_ID]],Stores_c[[#All],[Store_ID]],Stores_c[[#All],[Manager_Name]])</f>
        <v>Terri Martinez</v>
      </c>
      <c r="AG4449" t="str" cm="1">
        <f t="array" ref="AG4449">_xlfn.XLOOKUP(Orders_C[[#This Row],[Store_ID]],Stores_c[[#All],[Store_ID]],Stores_c[[#All],[Store_Type]])</f>
        <v>Drive-Thru</v>
      </c>
    </row>
    <row r="4450" spans="1:33" x14ac:dyDescent="0.25">
      <c r="A4450">
        <v>9809</v>
      </c>
      <c r="B4450" s="1">
        <v>45724</v>
      </c>
      <c r="C4450" s="2">
        <v>0.41296296296296298</v>
      </c>
      <c r="D4450">
        <v>1579</v>
      </c>
      <c r="E4450">
        <v>205</v>
      </c>
      <c r="F4450">
        <v>447</v>
      </c>
      <c r="G4450">
        <v>340</v>
      </c>
      <c r="H4450">
        <v>3</v>
      </c>
      <c r="I4450">
        <v>471</v>
      </c>
      <c r="J4450">
        <v>0</v>
      </c>
      <c r="K4450">
        <v>23.55</v>
      </c>
      <c r="L4450">
        <v>1436.55</v>
      </c>
      <c r="M4450" t="s">
        <v>19</v>
      </c>
      <c r="N4450" t="s">
        <v>22</v>
      </c>
      <c r="O4450">
        <v>25</v>
      </c>
      <c r="P4450">
        <v>3</v>
      </c>
      <c r="Q4450" t="s">
        <v>3832</v>
      </c>
      <c r="R4450">
        <v>508</v>
      </c>
      <c r="S4450" s="3">
        <v>0</v>
      </c>
      <c r="T4450" s="6">
        <v>588.75</v>
      </c>
      <c r="U4450" t="s">
        <v>6334</v>
      </c>
      <c r="V4450">
        <v>2025</v>
      </c>
      <c r="W4450" t="s">
        <v>6329</v>
      </c>
      <c r="X4450" t="str">
        <f>_xlfn.XLOOKUP(Orders_C[[#This Row],[Product_ID]],Products_C[Product_ID],Products_C[Product_Name])</f>
        <v>Chocolate Lava Cake</v>
      </c>
      <c r="Y4450" t="str">
        <f>_xlfn.XLOOKUP(Orders_C[[#This Row],[Product_ID]],Products_C[Product_ID],Products_C[Category])</f>
        <v>Chicken</v>
      </c>
      <c r="Z4450" t="str">
        <f>_xlfn.XLOOKUP(Orders_C[[#This Row],[Store_ID]],Stores_c[Store_ID],Stores_c[City])</f>
        <v>Port Jacob</v>
      </c>
      <c r="AA4450" t="str">
        <f>_xlfn.XLOOKUP(Orders_C[[#This Row],[Customer_ID]],Customers_c[Customer_ID],Customers_c[Customer_Name])</f>
        <v>Luis Gates</v>
      </c>
      <c r="AB4450" s="6">
        <f>Orders_C[[#This Row],[Quantity]]*Orders_C[[#This Row],[Unit_Price]]*(1-Orders_C[[#This Row],[Discount %]])+Orders_C[[#This Row],[Tax]]</f>
        <v>1436.55</v>
      </c>
      <c r="AC4450" s="9">
        <f>(Orders_C[[#This Row],[Unit_Price]]*Orders_C[[#This Row],[Quantity]])-Orders_C[[#This Row],[Discount]]+Orders_C[[#This Row],[Tax]]</f>
        <v>1436.55</v>
      </c>
      <c r="AD4450" t="str">
        <f>IF(COUNTIF(Orders_C[[#All],[Customer_ID]],Orders_C[[#This Row],[Customer_ID]])&gt;1,"Repeat","New")</f>
        <v>Repeat</v>
      </c>
      <c r="AE4450" t="str" cm="1">
        <f t="array" ref="AE4450">_xlfn.XLOOKUP(Orders_C[[#This Row],[Store_ID]],Stores_c[[#All],[Store_ID]],Stores_c[[#All],[City]])</f>
        <v>Port Jacob</v>
      </c>
      <c r="AF4450" t="str" cm="1">
        <f t="array" ref="AF4450">_xlfn.XLOOKUP(Orders_C[[#This Row],[Store_ID]],Stores_c[[#All],[Store_ID]],Stores_c[[#All],[Manager_Name]])</f>
        <v>David Harris</v>
      </c>
      <c r="AG4450" t="str" cm="1">
        <f t="array" ref="AG4450">_xlfn.XLOOKUP(Orders_C[[#This Row],[Store_ID]],Stores_c[[#All],[Store_ID]],Stores_c[[#All],[Store_Type]])</f>
        <v>Mall</v>
      </c>
    </row>
    <row r="4451" spans="1:33" x14ac:dyDescent="0.25">
      <c r="A4451">
        <v>7274</v>
      </c>
      <c r="B4451" s="1">
        <v>45835</v>
      </c>
      <c r="C4451" s="2">
        <v>0.21081018518518518</v>
      </c>
      <c r="D4451">
        <v>1513</v>
      </c>
      <c r="E4451">
        <v>213</v>
      </c>
      <c r="F4451">
        <v>532</v>
      </c>
      <c r="G4451">
        <v>330</v>
      </c>
      <c r="H4451">
        <v>3</v>
      </c>
      <c r="I4451">
        <v>483</v>
      </c>
      <c r="J4451">
        <v>15</v>
      </c>
      <c r="K4451">
        <v>24.15</v>
      </c>
      <c r="L4451">
        <v>1458.15</v>
      </c>
      <c r="M4451" t="s">
        <v>18</v>
      </c>
      <c r="N4451" t="s">
        <v>22</v>
      </c>
      <c r="O4451">
        <v>29</v>
      </c>
      <c r="P4451">
        <v>5</v>
      </c>
      <c r="Q4451" t="s">
        <v>1297</v>
      </c>
      <c r="R4451">
        <v>508</v>
      </c>
      <c r="S4451" s="3">
        <v>0.15</v>
      </c>
      <c r="T4451" s="6">
        <v>588.75000000000011</v>
      </c>
      <c r="U4451" t="s">
        <v>6340</v>
      </c>
      <c r="V4451">
        <v>2025</v>
      </c>
      <c r="W4451" t="s">
        <v>6329</v>
      </c>
      <c r="X4451" t="str">
        <f>_xlfn.XLOOKUP(Orders_C[[#This Row],[Product_ID]],Products_C[Product_ID],Products_C[Product_Name])</f>
        <v>Rice Bowl</v>
      </c>
      <c r="Y4451" t="str">
        <f>_xlfn.XLOOKUP(Orders_C[[#This Row],[Product_ID]],Products_C[Product_ID],Products_C[Category])</f>
        <v>Beverage</v>
      </c>
      <c r="Z4451" t="str">
        <f>_xlfn.XLOOKUP(Orders_C[[#This Row],[Store_ID]],Stores_c[Store_ID],Stores_c[City])</f>
        <v>Lake Kristashire</v>
      </c>
      <c r="AA4451" t="str">
        <f>_xlfn.XLOOKUP(Orders_C[[#This Row],[Customer_ID]],Customers_c[Customer_ID],Customers_c[Customer_Name])</f>
        <v>Andrea Jones</v>
      </c>
      <c r="AB4451" s="6">
        <f>Orders_C[[#This Row],[Quantity]]*Orders_C[[#This Row],[Unit_Price]]*(1-Orders_C[[#This Row],[Discount %]])+Orders_C[[#This Row],[Tax]]</f>
        <v>1255.8</v>
      </c>
      <c r="AC4451" s="9">
        <f>(Orders_C[[#This Row],[Unit_Price]]*Orders_C[[#This Row],[Quantity]])-Orders_C[[#This Row],[Discount]]+Orders_C[[#This Row],[Tax]]</f>
        <v>1458.15</v>
      </c>
      <c r="AD4451" t="str">
        <f>IF(COUNTIF(Orders_C[[#All],[Customer_ID]],Orders_C[[#This Row],[Customer_ID]])&gt;1,"Repeat","New")</f>
        <v>Repeat</v>
      </c>
      <c r="AE4451" t="str" cm="1">
        <f t="array" ref="AE4451">_xlfn.XLOOKUP(Orders_C[[#This Row],[Store_ID]],Stores_c[[#All],[Store_ID]],Stores_c[[#All],[City]])</f>
        <v>Lake Kristashire</v>
      </c>
      <c r="AF4451" t="str" cm="1">
        <f t="array" ref="AF4451">_xlfn.XLOOKUP(Orders_C[[#This Row],[Store_ID]],Stores_c[[#All],[Store_ID]],Stores_c[[#All],[Manager_Name]])</f>
        <v>Andrea Daugherty</v>
      </c>
      <c r="AG4451" t="str" cm="1">
        <f t="array" ref="AG4451">_xlfn.XLOOKUP(Orders_C[[#This Row],[Store_ID]],Stores_c[[#All],[Store_ID]],Stores_c[[#All],[Store_Type]])</f>
        <v>Mall</v>
      </c>
    </row>
    <row r="4452" spans="1:33" x14ac:dyDescent="0.25">
      <c r="A4452">
        <v>9906</v>
      </c>
      <c r="B4452" s="1">
        <v>46002</v>
      </c>
      <c r="C4452" s="2">
        <v>0.5288194444444444</v>
      </c>
      <c r="D4452">
        <v>1080</v>
      </c>
      <c r="E4452">
        <v>203</v>
      </c>
      <c r="F4452">
        <v>444</v>
      </c>
      <c r="G4452">
        <v>314</v>
      </c>
      <c r="H4452">
        <v>3</v>
      </c>
      <c r="I4452">
        <v>479</v>
      </c>
      <c r="J4452">
        <v>10</v>
      </c>
      <c r="K4452">
        <v>23.95</v>
      </c>
      <c r="L4452">
        <v>1450.95</v>
      </c>
      <c r="M4452" t="s">
        <v>20</v>
      </c>
      <c r="N4452" t="s">
        <v>22</v>
      </c>
      <c r="O4452">
        <v>18</v>
      </c>
      <c r="P4452">
        <v>1</v>
      </c>
      <c r="Q4452" t="s">
        <v>3929</v>
      </c>
      <c r="R4452">
        <v>506</v>
      </c>
      <c r="S4452" s="3">
        <v>0.1</v>
      </c>
      <c r="T4452" s="6">
        <v>588.75000000000011</v>
      </c>
      <c r="U4452" t="s">
        <v>6328</v>
      </c>
      <c r="V4452">
        <v>2025</v>
      </c>
      <c r="W4452" t="s">
        <v>6333</v>
      </c>
      <c r="X4452" t="str">
        <f>_xlfn.XLOOKUP(Orders_C[[#This Row],[Product_ID]],Products_C[Product_ID],Products_C[Product_Name])</f>
        <v>Wrap</v>
      </c>
      <c r="Y4452" t="str">
        <f>_xlfn.XLOOKUP(Orders_C[[#This Row],[Product_ID]],Products_C[Product_ID],Products_C[Category])</f>
        <v>Burger</v>
      </c>
      <c r="Z4452" t="str">
        <f>_xlfn.XLOOKUP(Orders_C[[#This Row],[Store_ID]],Stores_c[Store_ID],Stores_c[City])</f>
        <v>Lake Williammouth</v>
      </c>
      <c r="AA4452" t="str">
        <f>_xlfn.XLOOKUP(Orders_C[[#This Row],[Customer_ID]],Customers_c[Customer_ID],Customers_c[Customer_Name])</f>
        <v>Austin Mendez</v>
      </c>
      <c r="AB4452" s="6">
        <f>Orders_C[[#This Row],[Quantity]]*Orders_C[[#This Row],[Unit_Price]]*(1-Orders_C[[#This Row],[Discount %]])+Orders_C[[#This Row],[Tax]]</f>
        <v>1317.25</v>
      </c>
      <c r="AC4452" s="9">
        <f>(Orders_C[[#This Row],[Unit_Price]]*Orders_C[[#This Row],[Quantity]])-Orders_C[[#This Row],[Discount]]+Orders_C[[#This Row],[Tax]]</f>
        <v>1450.95</v>
      </c>
      <c r="AD4452" t="str">
        <f>IF(COUNTIF(Orders_C[[#All],[Customer_ID]],Orders_C[[#This Row],[Customer_ID]])&gt;1,"Repeat","New")</f>
        <v>Repeat</v>
      </c>
      <c r="AE4452" t="str" cm="1">
        <f t="array" ref="AE4452">_xlfn.XLOOKUP(Orders_C[[#This Row],[Store_ID]],Stores_c[[#All],[Store_ID]],Stores_c[[#All],[City]])</f>
        <v>Lake Williammouth</v>
      </c>
      <c r="AF4452" t="str" cm="1">
        <f t="array" ref="AF4452">_xlfn.XLOOKUP(Orders_C[[#This Row],[Store_ID]],Stores_c[[#All],[Store_ID]],Stores_c[[#All],[Manager_Name]])</f>
        <v>Stephanie Dominguez</v>
      </c>
      <c r="AG4452" t="str" cm="1">
        <f t="array" ref="AG4452">_xlfn.XLOOKUP(Orders_C[[#This Row],[Store_ID]],Stores_c[[#All],[Store_ID]],Stores_c[[#All],[Store_Type]])</f>
        <v>Drive-Thru</v>
      </c>
    </row>
    <row r="4453" spans="1:33" x14ac:dyDescent="0.25">
      <c r="A4453">
        <v>10445</v>
      </c>
      <c r="B4453" s="1">
        <v>45909</v>
      </c>
      <c r="C4453" s="2">
        <v>0.95633101851851854</v>
      </c>
      <c r="D4453">
        <v>1378</v>
      </c>
      <c r="E4453">
        <v>215</v>
      </c>
      <c r="F4453">
        <v>547</v>
      </c>
      <c r="G4453">
        <v>337</v>
      </c>
      <c r="H4453">
        <v>3</v>
      </c>
      <c r="I4453">
        <v>479</v>
      </c>
      <c r="J4453">
        <v>10</v>
      </c>
      <c r="K4453">
        <v>23.95</v>
      </c>
      <c r="L4453">
        <v>1450.95</v>
      </c>
      <c r="M4453" t="s">
        <v>18</v>
      </c>
      <c r="N4453" t="s">
        <v>23</v>
      </c>
      <c r="O4453">
        <v>49</v>
      </c>
      <c r="P4453">
        <v>1</v>
      </c>
      <c r="Q4453" t="s">
        <v>4468</v>
      </c>
      <c r="R4453">
        <v>507</v>
      </c>
      <c r="S4453" s="3">
        <v>0.1</v>
      </c>
      <c r="T4453" s="6">
        <v>588.75000000000011</v>
      </c>
      <c r="U4453" t="s">
        <v>6335</v>
      </c>
      <c r="V4453">
        <v>2025</v>
      </c>
      <c r="W4453" t="s">
        <v>6331</v>
      </c>
      <c r="X4453" t="str">
        <f>_xlfn.XLOOKUP(Orders_C[[#This Row],[Product_ID]],Products_C[Product_ID],Products_C[Product_Name])</f>
        <v>Chocolate Lava Cake</v>
      </c>
      <c r="Y4453" t="str">
        <f>_xlfn.XLOOKUP(Orders_C[[#This Row],[Product_ID]],Products_C[Product_ID],Products_C[Category])</f>
        <v>Chicken</v>
      </c>
      <c r="Z4453" t="str">
        <f>_xlfn.XLOOKUP(Orders_C[[#This Row],[Store_ID]],Stores_c[Store_ID],Stores_c[City])</f>
        <v>Sallyburgh</v>
      </c>
      <c r="AA4453" t="str">
        <f>_xlfn.XLOOKUP(Orders_C[[#This Row],[Customer_ID]],Customers_c[Customer_ID],Customers_c[Customer_Name])</f>
        <v>Chelsea Yang</v>
      </c>
      <c r="AB4453" s="6">
        <f>Orders_C[[#This Row],[Quantity]]*Orders_C[[#This Row],[Unit_Price]]*(1-Orders_C[[#This Row],[Discount %]])+Orders_C[[#This Row],[Tax]]</f>
        <v>1317.25</v>
      </c>
      <c r="AC4453" s="9">
        <f>(Orders_C[[#This Row],[Unit_Price]]*Orders_C[[#This Row],[Quantity]])-Orders_C[[#This Row],[Discount]]+Orders_C[[#This Row],[Tax]]</f>
        <v>1450.95</v>
      </c>
      <c r="AD4453" t="str">
        <f>IF(COUNTIF(Orders_C[[#All],[Customer_ID]],Orders_C[[#This Row],[Customer_ID]])&gt;1,"Repeat","New")</f>
        <v>Repeat</v>
      </c>
      <c r="AE4453" t="str" cm="1">
        <f t="array" ref="AE4453">_xlfn.XLOOKUP(Orders_C[[#This Row],[Store_ID]],Stores_c[[#All],[Store_ID]],Stores_c[[#All],[City]])</f>
        <v>Sallyburgh</v>
      </c>
      <c r="AF4453" t="str" cm="1">
        <f t="array" ref="AF4453">_xlfn.XLOOKUP(Orders_C[[#This Row],[Store_ID]],Stores_c[[#All],[Store_ID]],Stores_c[[#All],[Manager_Name]])</f>
        <v>Benjamin Mccoy</v>
      </c>
      <c r="AG4453" t="str" cm="1">
        <f t="array" ref="AG4453">_xlfn.XLOOKUP(Orders_C[[#This Row],[Store_ID]],Stores_c[[#All],[Store_ID]],Stores_c[[#All],[Store_Type]])</f>
        <v>Drive-Thru</v>
      </c>
    </row>
    <row r="4454" spans="1:33" x14ac:dyDescent="0.25">
      <c r="A4454">
        <v>7091</v>
      </c>
      <c r="B4454" s="1">
        <v>46037</v>
      </c>
      <c r="C4454" s="2">
        <v>0.56381944444444443</v>
      </c>
      <c r="D4454">
        <v>1031</v>
      </c>
      <c r="E4454">
        <v>202</v>
      </c>
      <c r="F4454">
        <v>506</v>
      </c>
      <c r="G4454">
        <v>320</v>
      </c>
      <c r="H4454">
        <v>4</v>
      </c>
      <c r="I4454">
        <v>366</v>
      </c>
      <c r="J4454">
        <v>15</v>
      </c>
      <c r="K4454">
        <v>18.3</v>
      </c>
      <c r="L4454">
        <v>1467.3</v>
      </c>
      <c r="M4454" t="s">
        <v>19</v>
      </c>
      <c r="N4454" t="s">
        <v>21</v>
      </c>
      <c r="O4454">
        <v>50</v>
      </c>
      <c r="P4454">
        <v>1</v>
      </c>
      <c r="Q4454" t="s">
        <v>1114</v>
      </c>
      <c r="R4454">
        <v>502</v>
      </c>
      <c r="S4454" s="3">
        <v>0.15</v>
      </c>
      <c r="T4454" s="6">
        <v>588.9</v>
      </c>
      <c r="U4454" t="s">
        <v>6330</v>
      </c>
      <c r="V4454">
        <v>2026</v>
      </c>
      <c r="W4454" t="s">
        <v>6331</v>
      </c>
      <c r="X4454" t="str">
        <f>_xlfn.XLOOKUP(Orders_C[[#This Row],[Product_ID]],Products_C[Product_ID],Products_C[Product_Name])</f>
        <v>Rice Bowl</v>
      </c>
      <c r="Y4454" t="str">
        <f>_xlfn.XLOOKUP(Orders_C[[#This Row],[Product_ID]],Products_C[Product_ID],Products_C[Category])</f>
        <v>Beverage</v>
      </c>
      <c r="Z4454" t="str">
        <f>_xlfn.XLOOKUP(Orders_C[[#This Row],[Store_ID]],Stores_c[Store_ID],Stores_c[City])</f>
        <v>Rebekahside</v>
      </c>
      <c r="AA4454" t="str">
        <f>_xlfn.XLOOKUP(Orders_C[[#This Row],[Customer_ID]],Customers_c[Customer_ID],Customers_c[Customer_Name])</f>
        <v>Sarah Lawrence</v>
      </c>
      <c r="AB4454" s="6">
        <f>Orders_C[[#This Row],[Quantity]]*Orders_C[[#This Row],[Unit_Price]]*(1-Orders_C[[#This Row],[Discount %]])+Orders_C[[#This Row],[Tax]]</f>
        <v>1262.6999999999998</v>
      </c>
      <c r="AC4454" s="9">
        <f>(Orders_C[[#This Row],[Unit_Price]]*Orders_C[[#This Row],[Quantity]])-Orders_C[[#This Row],[Discount]]+Orders_C[[#This Row],[Tax]]</f>
        <v>1467.3</v>
      </c>
      <c r="AD4454" t="str">
        <f>IF(COUNTIF(Orders_C[[#All],[Customer_ID]],Orders_C[[#This Row],[Customer_ID]])&gt;1,"Repeat","New")</f>
        <v>Repeat</v>
      </c>
      <c r="AE4454" t="str" cm="1">
        <f t="array" ref="AE4454">_xlfn.XLOOKUP(Orders_C[[#This Row],[Store_ID]],Stores_c[[#All],[Store_ID]],Stores_c[[#All],[City]])</f>
        <v>Rebekahside</v>
      </c>
      <c r="AF4454" t="str" cm="1">
        <f t="array" ref="AF4454">_xlfn.XLOOKUP(Orders_C[[#This Row],[Store_ID]],Stores_c[[#All],[Store_ID]],Stores_c[[#All],[Manager_Name]])</f>
        <v>Mark Ray</v>
      </c>
      <c r="AG4454" t="str" cm="1">
        <f t="array" ref="AG4454">_xlfn.XLOOKUP(Orders_C[[#This Row],[Store_ID]],Stores_c[[#All],[Store_ID]],Stores_c[[#All],[Store_Type]])</f>
        <v>Drive-Thru</v>
      </c>
    </row>
    <row r="4455" spans="1:33" x14ac:dyDescent="0.25">
      <c r="A4455">
        <v>8677</v>
      </c>
      <c r="B4455" s="1">
        <v>45895</v>
      </c>
      <c r="C4455" s="2">
        <v>0.53326388888888887</v>
      </c>
      <c r="D4455">
        <v>1489</v>
      </c>
      <c r="E4455">
        <v>215</v>
      </c>
      <c r="F4455">
        <v>496</v>
      </c>
      <c r="G4455">
        <v>315</v>
      </c>
      <c r="H4455">
        <v>4</v>
      </c>
      <c r="I4455">
        <v>363</v>
      </c>
      <c r="J4455">
        <v>10</v>
      </c>
      <c r="K4455">
        <v>18.149999999999999</v>
      </c>
      <c r="L4455">
        <v>1460.15</v>
      </c>
      <c r="M4455" t="s">
        <v>19</v>
      </c>
      <c r="N4455" t="s">
        <v>22</v>
      </c>
      <c r="O4455">
        <v>57</v>
      </c>
      <c r="P4455">
        <v>1</v>
      </c>
      <c r="Q4455" t="s">
        <v>2700</v>
      </c>
      <c r="R4455">
        <v>501</v>
      </c>
      <c r="S4455" s="3">
        <v>0.1</v>
      </c>
      <c r="T4455" s="6">
        <v>588.95000000000016</v>
      </c>
      <c r="U4455" t="s">
        <v>6342</v>
      </c>
      <c r="V4455">
        <v>2025</v>
      </c>
      <c r="W4455" t="s">
        <v>6331</v>
      </c>
      <c r="X4455" t="str">
        <f>_xlfn.XLOOKUP(Orders_C[[#This Row],[Product_ID]],Products_C[Product_ID],Products_C[Product_Name])</f>
        <v>Popcorn Chicken</v>
      </c>
      <c r="Y4455" t="str">
        <f>_xlfn.XLOOKUP(Orders_C[[#This Row],[Product_ID]],Products_C[Product_ID],Products_C[Category])</f>
        <v>Beverage</v>
      </c>
      <c r="Z4455" t="str">
        <f>_xlfn.XLOOKUP(Orders_C[[#This Row],[Store_ID]],Stores_c[Store_ID],Stores_c[City])</f>
        <v>Sallyburgh</v>
      </c>
      <c r="AA4455" t="str">
        <f>_xlfn.XLOOKUP(Orders_C[[#This Row],[Customer_ID]],Customers_c[Customer_ID],Customers_c[Customer_Name])</f>
        <v>William Macdonald</v>
      </c>
      <c r="AB4455" s="6">
        <f>Orders_C[[#This Row],[Quantity]]*Orders_C[[#This Row],[Unit_Price]]*(1-Orders_C[[#This Row],[Discount %]])+Orders_C[[#This Row],[Tax]]</f>
        <v>1324.95</v>
      </c>
      <c r="AC4455" s="9">
        <f>(Orders_C[[#This Row],[Unit_Price]]*Orders_C[[#This Row],[Quantity]])-Orders_C[[#This Row],[Discount]]+Orders_C[[#This Row],[Tax]]</f>
        <v>1460.15</v>
      </c>
      <c r="AD4455" t="str">
        <f>IF(COUNTIF(Orders_C[[#All],[Customer_ID]],Orders_C[[#This Row],[Customer_ID]])&gt;1,"Repeat","New")</f>
        <v>Repeat</v>
      </c>
      <c r="AE4455" t="str" cm="1">
        <f t="array" ref="AE4455">_xlfn.XLOOKUP(Orders_C[[#This Row],[Store_ID]],Stores_c[[#All],[Store_ID]],Stores_c[[#All],[City]])</f>
        <v>Sallyburgh</v>
      </c>
      <c r="AF4455" t="str" cm="1">
        <f t="array" ref="AF4455">_xlfn.XLOOKUP(Orders_C[[#This Row],[Store_ID]],Stores_c[[#All],[Store_ID]],Stores_c[[#All],[Manager_Name]])</f>
        <v>Benjamin Mccoy</v>
      </c>
      <c r="AG4455" t="str" cm="1">
        <f t="array" ref="AG4455">_xlfn.XLOOKUP(Orders_C[[#This Row],[Store_ID]],Stores_c[[#All],[Store_ID]],Stores_c[[#All],[Store_Type]])</f>
        <v>Drive-Thru</v>
      </c>
    </row>
    <row r="4456" spans="1:33" x14ac:dyDescent="0.25">
      <c r="A4456">
        <v>10154</v>
      </c>
      <c r="B4456" s="1">
        <v>45906</v>
      </c>
      <c r="C4456" s="2">
        <v>0.36611111111111111</v>
      </c>
      <c r="D4456">
        <v>1479</v>
      </c>
      <c r="E4456">
        <v>216</v>
      </c>
      <c r="F4456">
        <v>486</v>
      </c>
      <c r="G4456">
        <v>330</v>
      </c>
      <c r="H4456">
        <v>4</v>
      </c>
      <c r="I4456">
        <v>363</v>
      </c>
      <c r="J4456">
        <v>10</v>
      </c>
      <c r="K4456">
        <v>18.149999999999999</v>
      </c>
      <c r="L4456">
        <v>1460.15</v>
      </c>
      <c r="M4456" t="s">
        <v>18</v>
      </c>
      <c r="N4456" t="s">
        <v>21</v>
      </c>
      <c r="O4456">
        <v>18</v>
      </c>
      <c r="P4456">
        <v>5</v>
      </c>
      <c r="Q4456" t="s">
        <v>4177</v>
      </c>
      <c r="R4456">
        <v>509</v>
      </c>
      <c r="S4456" s="3">
        <v>0.1</v>
      </c>
      <c r="T4456" s="6">
        <v>588.95000000000016</v>
      </c>
      <c r="U4456" t="s">
        <v>6335</v>
      </c>
      <c r="V4456">
        <v>2025</v>
      </c>
      <c r="W4456" t="s">
        <v>6333</v>
      </c>
      <c r="X4456" t="str">
        <f>_xlfn.XLOOKUP(Orders_C[[#This Row],[Product_ID]],Products_C[Product_ID],Products_C[Product_Name])</f>
        <v>Rice Bowl</v>
      </c>
      <c r="Y4456" t="str">
        <f>_xlfn.XLOOKUP(Orders_C[[#This Row],[Product_ID]],Products_C[Product_ID],Products_C[Category])</f>
        <v>Beverage</v>
      </c>
      <c r="Z4456" t="str">
        <f>_xlfn.XLOOKUP(Orders_C[[#This Row],[Store_ID]],Stores_c[Store_ID],Stores_c[City])</f>
        <v>Garciaview</v>
      </c>
      <c r="AA4456" t="str">
        <f>_xlfn.XLOOKUP(Orders_C[[#This Row],[Customer_ID]],Customers_c[Customer_ID],Customers_c[Customer_Name])</f>
        <v>Jenna Stevenson</v>
      </c>
      <c r="AB4456" s="6">
        <f>Orders_C[[#This Row],[Quantity]]*Orders_C[[#This Row],[Unit_Price]]*(1-Orders_C[[#This Row],[Discount %]])+Orders_C[[#This Row],[Tax]]</f>
        <v>1324.95</v>
      </c>
      <c r="AC4456" s="9">
        <f>(Orders_C[[#This Row],[Unit_Price]]*Orders_C[[#This Row],[Quantity]])-Orders_C[[#This Row],[Discount]]+Orders_C[[#This Row],[Tax]]</f>
        <v>1460.15</v>
      </c>
      <c r="AD4456" t="str">
        <f>IF(COUNTIF(Orders_C[[#All],[Customer_ID]],Orders_C[[#This Row],[Customer_ID]])&gt;1,"Repeat","New")</f>
        <v>Repeat</v>
      </c>
      <c r="AE4456" t="str" cm="1">
        <f t="array" ref="AE4456">_xlfn.XLOOKUP(Orders_C[[#This Row],[Store_ID]],Stores_c[[#All],[Store_ID]],Stores_c[[#All],[City]])</f>
        <v>Garciaview</v>
      </c>
      <c r="AF4456" t="str" cm="1">
        <f t="array" ref="AF4456">_xlfn.XLOOKUP(Orders_C[[#This Row],[Store_ID]],Stores_c[[#All],[Store_ID]],Stores_c[[#All],[Manager_Name]])</f>
        <v>Karina Washington</v>
      </c>
      <c r="AG4456" t="str" cm="1">
        <f t="array" ref="AG4456">_xlfn.XLOOKUP(Orders_C[[#This Row],[Store_ID]],Stores_c[[#All],[Store_ID]],Stores_c[[#All],[Store_Type]])</f>
        <v>Drive-Thru</v>
      </c>
    </row>
    <row r="4457" spans="1:33" x14ac:dyDescent="0.25">
      <c r="A4457">
        <v>6112</v>
      </c>
      <c r="B4457" s="1">
        <v>45735</v>
      </c>
      <c r="C4457" s="2">
        <v>0.75152777777777779</v>
      </c>
      <c r="D4457">
        <v>1939</v>
      </c>
      <c r="E4457">
        <v>203</v>
      </c>
      <c r="F4457">
        <v>497</v>
      </c>
      <c r="G4457">
        <v>305</v>
      </c>
      <c r="H4457">
        <v>4</v>
      </c>
      <c r="I4457">
        <v>357</v>
      </c>
      <c r="J4457">
        <v>0</v>
      </c>
      <c r="K4457">
        <v>17.850000000000001</v>
      </c>
      <c r="L4457">
        <v>1445.85</v>
      </c>
      <c r="M4457" t="s">
        <v>20</v>
      </c>
      <c r="N4457" t="s">
        <v>23</v>
      </c>
      <c r="O4457">
        <v>13</v>
      </c>
      <c r="P4457">
        <v>3</v>
      </c>
      <c r="Q4457" t="s">
        <v>135</v>
      </c>
      <c r="R4457">
        <v>504</v>
      </c>
      <c r="S4457" s="3">
        <v>0</v>
      </c>
      <c r="T4457" s="6">
        <v>589.04999999999995</v>
      </c>
      <c r="U4457" t="s">
        <v>6334</v>
      </c>
      <c r="V4457">
        <v>2025</v>
      </c>
      <c r="W4457" t="s">
        <v>6333</v>
      </c>
      <c r="X4457" t="str">
        <f>_xlfn.XLOOKUP(Orders_C[[#This Row],[Product_ID]],Products_C[Product_ID],Products_C[Product_Name])</f>
        <v>Krushers</v>
      </c>
      <c r="Y4457" t="str">
        <f>_xlfn.XLOOKUP(Orders_C[[#This Row],[Product_ID]],Products_C[Product_ID],Products_C[Category])</f>
        <v>Dessert</v>
      </c>
      <c r="Z4457" t="str">
        <f>_xlfn.XLOOKUP(Orders_C[[#This Row],[Store_ID]],Stores_c[Store_ID],Stores_c[City])</f>
        <v>Lake Williammouth</v>
      </c>
      <c r="AA4457" t="str">
        <f>_xlfn.XLOOKUP(Orders_C[[#This Row],[Customer_ID]],Customers_c[Customer_ID],Customers_c[Customer_Name])</f>
        <v>Austin Mckinney</v>
      </c>
      <c r="AB4457" s="6">
        <f>Orders_C[[#This Row],[Quantity]]*Orders_C[[#This Row],[Unit_Price]]*(1-Orders_C[[#This Row],[Discount %]])+Orders_C[[#This Row],[Tax]]</f>
        <v>1445.85</v>
      </c>
      <c r="AC4457" s="9">
        <f>(Orders_C[[#This Row],[Unit_Price]]*Orders_C[[#This Row],[Quantity]])-Orders_C[[#This Row],[Discount]]+Orders_C[[#This Row],[Tax]]</f>
        <v>1445.85</v>
      </c>
      <c r="AD4457" t="str">
        <f>IF(COUNTIF(Orders_C[[#All],[Customer_ID]],Orders_C[[#This Row],[Customer_ID]])&gt;1,"Repeat","New")</f>
        <v>Repeat</v>
      </c>
      <c r="AE4457" t="str" cm="1">
        <f t="array" ref="AE4457">_xlfn.XLOOKUP(Orders_C[[#This Row],[Store_ID]],Stores_c[[#All],[Store_ID]],Stores_c[[#All],[City]])</f>
        <v>Lake Williammouth</v>
      </c>
      <c r="AF4457" t="str" cm="1">
        <f t="array" ref="AF4457">_xlfn.XLOOKUP(Orders_C[[#This Row],[Store_ID]],Stores_c[[#All],[Store_ID]],Stores_c[[#All],[Manager_Name]])</f>
        <v>Stephanie Dominguez</v>
      </c>
      <c r="AG4457" t="str" cm="1">
        <f t="array" ref="AG4457">_xlfn.XLOOKUP(Orders_C[[#This Row],[Store_ID]],Stores_c[[#All],[Store_ID]],Stores_c[[#All],[Store_Type]])</f>
        <v>Drive-Thru</v>
      </c>
    </row>
    <row r="4458" spans="1:33" x14ac:dyDescent="0.25">
      <c r="A4458">
        <v>10103</v>
      </c>
      <c r="B4458" s="1">
        <v>45977</v>
      </c>
      <c r="C4458" s="2">
        <v>9.3229166666666669E-2</v>
      </c>
      <c r="D4458">
        <v>1755</v>
      </c>
      <c r="E4458">
        <v>209</v>
      </c>
      <c r="F4458">
        <v>543</v>
      </c>
      <c r="G4458">
        <v>307</v>
      </c>
      <c r="H4458">
        <v>4</v>
      </c>
      <c r="I4458">
        <v>357</v>
      </c>
      <c r="J4458">
        <v>0</v>
      </c>
      <c r="K4458">
        <v>17.850000000000001</v>
      </c>
      <c r="L4458">
        <v>1445.85</v>
      </c>
      <c r="M4458" t="s">
        <v>18</v>
      </c>
      <c r="N4458" t="s">
        <v>22</v>
      </c>
      <c r="O4458">
        <v>22</v>
      </c>
      <c r="P4458">
        <v>5</v>
      </c>
      <c r="Q4458" t="s">
        <v>4126</v>
      </c>
      <c r="R4458">
        <v>510</v>
      </c>
      <c r="S4458" s="3">
        <v>0</v>
      </c>
      <c r="T4458" s="6">
        <v>589.04999999999995</v>
      </c>
      <c r="U4458" t="s">
        <v>6336</v>
      </c>
      <c r="V4458">
        <v>2025</v>
      </c>
      <c r="W4458" t="s">
        <v>6329</v>
      </c>
      <c r="X4458" t="str">
        <f>_xlfn.XLOOKUP(Orders_C[[#This Row],[Product_ID]],Products_C[Product_ID],Products_C[Product_Name])</f>
        <v>Chicken Wings</v>
      </c>
      <c r="Y4458" t="str">
        <f>_xlfn.XLOOKUP(Orders_C[[#This Row],[Product_ID]],Products_C[Product_ID],Products_C[Category])</f>
        <v>Chicken</v>
      </c>
      <c r="Z4458" t="str">
        <f>_xlfn.XLOOKUP(Orders_C[[#This Row],[Store_ID]],Stores_c[Store_ID],Stores_c[City])</f>
        <v>Reidberg</v>
      </c>
      <c r="AA4458" t="str">
        <f>_xlfn.XLOOKUP(Orders_C[[#This Row],[Customer_ID]],Customers_c[Customer_ID],Customers_c[Customer_Name])</f>
        <v>Kelly Rivera</v>
      </c>
      <c r="AB4458" s="6">
        <f>Orders_C[[#This Row],[Quantity]]*Orders_C[[#This Row],[Unit_Price]]*(1-Orders_C[[#This Row],[Discount %]])+Orders_C[[#This Row],[Tax]]</f>
        <v>1445.85</v>
      </c>
      <c r="AC4458" s="9">
        <f>(Orders_C[[#This Row],[Unit_Price]]*Orders_C[[#This Row],[Quantity]])-Orders_C[[#This Row],[Discount]]+Orders_C[[#This Row],[Tax]]</f>
        <v>1445.85</v>
      </c>
      <c r="AD4458" t="str">
        <f>IF(COUNTIF(Orders_C[[#All],[Customer_ID]],Orders_C[[#This Row],[Customer_ID]])&gt;1,"Repeat","New")</f>
        <v>Repeat</v>
      </c>
      <c r="AE4458" t="str" cm="1">
        <f t="array" ref="AE4458">_xlfn.XLOOKUP(Orders_C[[#This Row],[Store_ID]],Stores_c[[#All],[Store_ID]],Stores_c[[#All],[City]])</f>
        <v>Reidberg</v>
      </c>
      <c r="AF4458" t="str" cm="1">
        <f t="array" ref="AF4458">_xlfn.XLOOKUP(Orders_C[[#This Row],[Store_ID]],Stores_c[[#All],[Store_ID]],Stores_c[[#All],[Manager_Name]])</f>
        <v>Jeffrey Horn</v>
      </c>
      <c r="AG4458" t="str" cm="1">
        <f t="array" ref="AG4458">_xlfn.XLOOKUP(Orders_C[[#This Row],[Store_ID]],Stores_c[[#All],[Store_ID]],Stores_c[[#All],[Store_Type]])</f>
        <v>Drive-Thru</v>
      </c>
    </row>
    <row r="4459" spans="1:33" x14ac:dyDescent="0.25">
      <c r="A4459">
        <v>8587</v>
      </c>
      <c r="B4459" s="1">
        <v>45799</v>
      </c>
      <c r="C4459" s="2">
        <v>0.93092592592592593</v>
      </c>
      <c r="D4459">
        <v>1575</v>
      </c>
      <c r="E4459">
        <v>218</v>
      </c>
      <c r="F4459">
        <v>402</v>
      </c>
      <c r="G4459">
        <v>340</v>
      </c>
      <c r="H4459">
        <v>3</v>
      </c>
      <c r="I4459">
        <v>472</v>
      </c>
      <c r="J4459">
        <v>0</v>
      </c>
      <c r="K4459">
        <v>23.6</v>
      </c>
      <c r="L4459">
        <v>1439.6</v>
      </c>
      <c r="M4459" t="s">
        <v>19</v>
      </c>
      <c r="N4459" t="s">
        <v>21</v>
      </c>
      <c r="O4459">
        <v>55</v>
      </c>
      <c r="P4459">
        <v>2</v>
      </c>
      <c r="Q4459" t="s">
        <v>2610</v>
      </c>
      <c r="R4459">
        <v>510</v>
      </c>
      <c r="S4459" s="3">
        <v>0</v>
      </c>
      <c r="T4459" s="6">
        <v>589.99999999999989</v>
      </c>
      <c r="U4459" t="s">
        <v>6339</v>
      </c>
      <c r="V4459">
        <v>2025</v>
      </c>
      <c r="W4459" t="s">
        <v>6331</v>
      </c>
      <c r="X4459" t="str">
        <f>_xlfn.XLOOKUP(Orders_C[[#This Row],[Product_ID]],Products_C[Product_ID],Products_C[Product_Name])</f>
        <v>Chocolate Lava Cake</v>
      </c>
      <c r="Y4459" t="str">
        <f>_xlfn.XLOOKUP(Orders_C[[#This Row],[Product_ID]],Products_C[Product_ID],Products_C[Category])</f>
        <v>Chicken</v>
      </c>
      <c r="Z4459" t="str">
        <f>_xlfn.XLOOKUP(Orders_C[[#This Row],[Store_ID]],Stores_c[Store_ID],Stores_c[City])</f>
        <v>East Johnport</v>
      </c>
      <c r="AA4459" t="str">
        <f>_xlfn.XLOOKUP(Orders_C[[#This Row],[Customer_ID]],Customers_c[Customer_ID],Customers_c[Customer_Name])</f>
        <v>Darren Boyd</v>
      </c>
      <c r="AB4459" s="6">
        <f>Orders_C[[#This Row],[Quantity]]*Orders_C[[#This Row],[Unit_Price]]*(1-Orders_C[[#This Row],[Discount %]])+Orders_C[[#This Row],[Tax]]</f>
        <v>1439.6</v>
      </c>
      <c r="AC4459" s="9">
        <f>(Orders_C[[#This Row],[Unit_Price]]*Orders_C[[#This Row],[Quantity]])-Orders_C[[#This Row],[Discount]]+Orders_C[[#This Row],[Tax]]</f>
        <v>1439.6</v>
      </c>
      <c r="AD4459" t="str">
        <f>IF(COUNTIF(Orders_C[[#All],[Customer_ID]],Orders_C[[#This Row],[Customer_ID]])&gt;1,"Repeat","New")</f>
        <v>Repeat</v>
      </c>
      <c r="AE4459" t="str" cm="1">
        <f t="array" ref="AE4459">_xlfn.XLOOKUP(Orders_C[[#This Row],[Store_ID]],Stores_c[[#All],[Store_ID]],Stores_c[[#All],[City]])</f>
        <v>East Johnport</v>
      </c>
      <c r="AF4459" t="str" cm="1">
        <f t="array" ref="AF4459">_xlfn.XLOOKUP(Orders_C[[#This Row],[Store_ID]],Stores_c[[#All],[Store_ID]],Stores_c[[#All],[Manager_Name]])</f>
        <v>Mr. Matthew Murillo III</v>
      </c>
      <c r="AG4459" t="str" cm="1">
        <f t="array" ref="AG4459">_xlfn.XLOOKUP(Orders_C[[#This Row],[Store_ID]],Stores_c[[#All],[Store_ID]],Stores_c[[#All],[Store_Type]])</f>
        <v>Street</v>
      </c>
    </row>
    <row r="4460" spans="1:33" x14ac:dyDescent="0.25">
      <c r="A4460">
        <v>9239</v>
      </c>
      <c r="B4460" s="1">
        <v>45781</v>
      </c>
      <c r="C4460" s="2">
        <v>0.84767361111111106</v>
      </c>
      <c r="D4460">
        <v>1338</v>
      </c>
      <c r="E4460">
        <v>216</v>
      </c>
      <c r="F4460">
        <v>536</v>
      </c>
      <c r="G4460">
        <v>334</v>
      </c>
      <c r="H4460">
        <v>3</v>
      </c>
      <c r="I4460">
        <v>476</v>
      </c>
      <c r="J4460">
        <v>5</v>
      </c>
      <c r="K4460">
        <v>23.8</v>
      </c>
      <c r="L4460">
        <v>1446.8</v>
      </c>
      <c r="M4460" t="s">
        <v>20</v>
      </c>
      <c r="N4460" t="s">
        <v>21</v>
      </c>
      <c r="O4460">
        <v>59</v>
      </c>
      <c r="P4460">
        <v>4</v>
      </c>
      <c r="Q4460" t="s">
        <v>3262</v>
      </c>
      <c r="R4460">
        <v>509</v>
      </c>
      <c r="S4460" s="3">
        <v>0.05</v>
      </c>
      <c r="T4460" s="6">
        <v>590</v>
      </c>
      <c r="U4460" t="s">
        <v>6339</v>
      </c>
      <c r="V4460">
        <v>2025</v>
      </c>
      <c r="W4460" t="s">
        <v>6331</v>
      </c>
      <c r="X4460" t="str">
        <f>_xlfn.XLOOKUP(Orders_C[[#This Row],[Product_ID]],Products_C[Product_ID],Products_C[Product_Name])</f>
        <v>Krushers</v>
      </c>
      <c r="Y4460" t="str">
        <f>_xlfn.XLOOKUP(Orders_C[[#This Row],[Product_ID]],Products_C[Product_ID],Products_C[Category])</f>
        <v>Dessert</v>
      </c>
      <c r="Z4460" t="str">
        <f>_xlfn.XLOOKUP(Orders_C[[#This Row],[Store_ID]],Stores_c[Store_ID],Stores_c[City])</f>
        <v>Garciaview</v>
      </c>
      <c r="AA4460" t="str">
        <f>_xlfn.XLOOKUP(Orders_C[[#This Row],[Customer_ID]],Customers_c[Customer_ID],Customers_c[Customer_Name])</f>
        <v>Stephanie Clark</v>
      </c>
      <c r="AB4460" s="6">
        <f>Orders_C[[#This Row],[Quantity]]*Orders_C[[#This Row],[Unit_Price]]*(1-Orders_C[[#This Row],[Discount %]])+Orders_C[[#This Row],[Tax]]</f>
        <v>1380.3999999999999</v>
      </c>
      <c r="AC4460" s="9">
        <f>(Orders_C[[#This Row],[Unit_Price]]*Orders_C[[#This Row],[Quantity]])-Orders_C[[#This Row],[Discount]]+Orders_C[[#This Row],[Tax]]</f>
        <v>1446.8</v>
      </c>
      <c r="AD4460" t="str">
        <f>IF(COUNTIF(Orders_C[[#All],[Customer_ID]],Orders_C[[#This Row],[Customer_ID]])&gt;1,"Repeat","New")</f>
        <v>Repeat</v>
      </c>
      <c r="AE4460" t="str" cm="1">
        <f t="array" ref="AE4460">_xlfn.XLOOKUP(Orders_C[[#This Row],[Store_ID]],Stores_c[[#All],[Store_ID]],Stores_c[[#All],[City]])</f>
        <v>Garciaview</v>
      </c>
      <c r="AF4460" t="str" cm="1">
        <f t="array" ref="AF4460">_xlfn.XLOOKUP(Orders_C[[#This Row],[Store_ID]],Stores_c[[#All],[Store_ID]],Stores_c[[#All],[Manager_Name]])</f>
        <v>Karina Washington</v>
      </c>
      <c r="AG4460" t="str" cm="1">
        <f t="array" ref="AG4460">_xlfn.XLOOKUP(Orders_C[[#This Row],[Store_ID]],Stores_c[[#All],[Store_ID]],Stores_c[[#All],[Store_Type]])</f>
        <v>Drive-Thru</v>
      </c>
    </row>
    <row r="4461" spans="1:33" x14ac:dyDescent="0.25">
      <c r="A4461">
        <v>9494</v>
      </c>
      <c r="B4461" s="1">
        <v>45816</v>
      </c>
      <c r="C4461" s="2">
        <v>0.49118055555555556</v>
      </c>
      <c r="D4461">
        <v>1473</v>
      </c>
      <c r="E4461">
        <v>207</v>
      </c>
      <c r="F4461">
        <v>514</v>
      </c>
      <c r="G4461">
        <v>322</v>
      </c>
      <c r="H4461">
        <v>3</v>
      </c>
      <c r="I4461">
        <v>476</v>
      </c>
      <c r="J4461">
        <v>5</v>
      </c>
      <c r="K4461">
        <v>23.8</v>
      </c>
      <c r="L4461">
        <v>1446.8</v>
      </c>
      <c r="M4461" t="s">
        <v>19</v>
      </c>
      <c r="N4461" t="s">
        <v>22</v>
      </c>
      <c r="O4461">
        <v>48</v>
      </c>
      <c r="P4461">
        <v>4</v>
      </c>
      <c r="Q4461" t="s">
        <v>3517</v>
      </c>
      <c r="R4461">
        <v>505</v>
      </c>
      <c r="S4461" s="3">
        <v>0.05</v>
      </c>
      <c r="T4461" s="6">
        <v>590</v>
      </c>
      <c r="U4461" t="s">
        <v>6340</v>
      </c>
      <c r="V4461">
        <v>2025</v>
      </c>
      <c r="W4461" t="s">
        <v>6331</v>
      </c>
      <c r="X4461" t="str">
        <f>_xlfn.XLOOKUP(Orders_C[[#This Row],[Product_ID]],Products_C[Product_ID],Products_C[Product_Name])</f>
        <v>Veg Burger</v>
      </c>
      <c r="Y4461" t="str">
        <f>_xlfn.XLOOKUP(Orders_C[[#This Row],[Product_ID]],Products_C[Product_ID],Products_C[Category])</f>
        <v>Burger</v>
      </c>
      <c r="Z4461" t="str">
        <f>_xlfn.XLOOKUP(Orders_C[[#This Row],[Store_ID]],Stores_c[Store_ID],Stores_c[City])</f>
        <v>Christineton</v>
      </c>
      <c r="AA4461" t="str">
        <f>_xlfn.XLOOKUP(Orders_C[[#This Row],[Customer_ID]],Customers_c[Customer_ID],Customers_c[Customer_Name])</f>
        <v>Morgan Gonzales</v>
      </c>
      <c r="AB4461" s="6">
        <f>Orders_C[[#This Row],[Quantity]]*Orders_C[[#This Row],[Unit_Price]]*(1-Orders_C[[#This Row],[Discount %]])+Orders_C[[#This Row],[Tax]]</f>
        <v>1380.3999999999999</v>
      </c>
      <c r="AC4461" s="9">
        <f>(Orders_C[[#This Row],[Unit_Price]]*Orders_C[[#This Row],[Quantity]])-Orders_C[[#This Row],[Discount]]+Orders_C[[#This Row],[Tax]]</f>
        <v>1446.8</v>
      </c>
      <c r="AD4461" t="str">
        <f>IF(COUNTIF(Orders_C[[#All],[Customer_ID]],Orders_C[[#This Row],[Customer_ID]])&gt;1,"Repeat","New")</f>
        <v>Repeat</v>
      </c>
      <c r="AE4461" t="str" cm="1">
        <f t="array" ref="AE4461">_xlfn.XLOOKUP(Orders_C[[#This Row],[Store_ID]],Stores_c[[#All],[Store_ID]],Stores_c[[#All],[City]])</f>
        <v>Christineton</v>
      </c>
      <c r="AF4461" t="str" cm="1">
        <f t="array" ref="AF4461">_xlfn.XLOOKUP(Orders_C[[#This Row],[Store_ID]],Stores_c[[#All],[Store_ID]],Stores_c[[#All],[Manager_Name]])</f>
        <v>Dr. William Hubbard MD</v>
      </c>
      <c r="AG4461" t="str" cm="1">
        <f t="array" ref="AG4461">_xlfn.XLOOKUP(Orders_C[[#This Row],[Store_ID]],Stores_c[[#All],[Store_ID]],Stores_c[[#All],[Store_Type]])</f>
        <v>Street</v>
      </c>
    </row>
    <row r="4462" spans="1:33" x14ac:dyDescent="0.25">
      <c r="A4462">
        <v>10513</v>
      </c>
      <c r="B4462" s="1">
        <v>45873</v>
      </c>
      <c r="C4462" s="2">
        <v>7.4282407407407408E-2</v>
      </c>
      <c r="D4462">
        <v>1283</v>
      </c>
      <c r="E4462">
        <v>207</v>
      </c>
      <c r="F4462">
        <v>490</v>
      </c>
      <c r="G4462">
        <v>324</v>
      </c>
      <c r="H4462">
        <v>3</v>
      </c>
      <c r="I4462">
        <v>476</v>
      </c>
      <c r="J4462">
        <v>5</v>
      </c>
      <c r="K4462">
        <v>23.8</v>
      </c>
      <c r="L4462">
        <v>1446.8</v>
      </c>
      <c r="M4462" t="s">
        <v>19</v>
      </c>
      <c r="N4462" t="s">
        <v>23</v>
      </c>
      <c r="O4462">
        <v>12</v>
      </c>
      <c r="P4462">
        <v>3</v>
      </c>
      <c r="Q4462" t="s">
        <v>4536</v>
      </c>
      <c r="R4462">
        <v>510</v>
      </c>
      <c r="S4462" s="3">
        <v>0.05</v>
      </c>
      <c r="T4462" s="6">
        <v>590</v>
      </c>
      <c r="U4462" t="s">
        <v>6342</v>
      </c>
      <c r="V4462">
        <v>2025</v>
      </c>
      <c r="W4462" t="s">
        <v>6333</v>
      </c>
      <c r="X4462" t="str">
        <f>_xlfn.XLOOKUP(Orders_C[[#This Row],[Product_ID]],Products_C[Product_ID],Products_C[Product_Name])</f>
        <v>Krushers</v>
      </c>
      <c r="Y4462" t="str">
        <f>_xlfn.XLOOKUP(Orders_C[[#This Row],[Product_ID]],Products_C[Product_ID],Products_C[Category])</f>
        <v>Dessert</v>
      </c>
      <c r="Z4462" t="str">
        <f>_xlfn.XLOOKUP(Orders_C[[#This Row],[Store_ID]],Stores_c[Store_ID],Stores_c[City])</f>
        <v>Christineton</v>
      </c>
      <c r="AA4462" t="str">
        <f>_xlfn.XLOOKUP(Orders_C[[#This Row],[Customer_ID]],Customers_c[Customer_ID],Customers_c[Customer_Name])</f>
        <v>Michael Lynch</v>
      </c>
      <c r="AB4462" s="6">
        <f>Orders_C[[#This Row],[Quantity]]*Orders_C[[#This Row],[Unit_Price]]*(1-Orders_C[[#This Row],[Discount %]])+Orders_C[[#This Row],[Tax]]</f>
        <v>1380.3999999999999</v>
      </c>
      <c r="AC4462" s="9">
        <f>(Orders_C[[#This Row],[Unit_Price]]*Orders_C[[#This Row],[Quantity]])-Orders_C[[#This Row],[Discount]]+Orders_C[[#This Row],[Tax]]</f>
        <v>1446.8</v>
      </c>
      <c r="AD4462" t="str">
        <f>IF(COUNTIF(Orders_C[[#All],[Customer_ID]],Orders_C[[#This Row],[Customer_ID]])&gt;1,"Repeat","New")</f>
        <v>Repeat</v>
      </c>
      <c r="AE4462" t="str" cm="1">
        <f t="array" ref="AE4462">_xlfn.XLOOKUP(Orders_C[[#This Row],[Store_ID]],Stores_c[[#All],[Store_ID]],Stores_c[[#All],[City]])</f>
        <v>Christineton</v>
      </c>
      <c r="AF4462" t="str" cm="1">
        <f t="array" ref="AF4462">_xlfn.XLOOKUP(Orders_C[[#This Row],[Store_ID]],Stores_c[[#All],[Store_ID]],Stores_c[[#All],[Manager_Name]])</f>
        <v>Dr. William Hubbard MD</v>
      </c>
      <c r="AG4462" t="str" cm="1">
        <f t="array" ref="AG4462">_xlfn.XLOOKUP(Orders_C[[#This Row],[Store_ID]],Stores_c[[#All],[Store_ID]],Stores_c[[#All],[Store_Type]])</f>
        <v>Street</v>
      </c>
    </row>
    <row r="4463" spans="1:33" x14ac:dyDescent="0.25">
      <c r="A4463">
        <v>6248</v>
      </c>
      <c r="B4463" s="1">
        <v>45761</v>
      </c>
      <c r="C4463" s="2">
        <v>0.90923611111111113</v>
      </c>
      <c r="D4463">
        <v>1487</v>
      </c>
      <c r="E4463">
        <v>202</v>
      </c>
      <c r="F4463">
        <v>455</v>
      </c>
      <c r="G4463">
        <v>309</v>
      </c>
      <c r="H4463">
        <v>3</v>
      </c>
      <c r="I4463">
        <v>484</v>
      </c>
      <c r="J4463">
        <v>15</v>
      </c>
      <c r="K4463">
        <v>24.2</v>
      </c>
      <c r="L4463">
        <v>1461.2</v>
      </c>
      <c r="M4463" t="s">
        <v>18</v>
      </c>
      <c r="N4463" t="s">
        <v>22</v>
      </c>
      <c r="O4463">
        <v>42</v>
      </c>
      <c r="P4463">
        <v>4</v>
      </c>
      <c r="Q4463" t="s">
        <v>271</v>
      </c>
      <c r="R4463">
        <v>509</v>
      </c>
      <c r="S4463" s="3">
        <v>0.15</v>
      </c>
      <c r="T4463" s="6">
        <v>590.00000000000011</v>
      </c>
      <c r="U4463" t="s">
        <v>6337</v>
      </c>
      <c r="V4463">
        <v>2025</v>
      </c>
      <c r="W4463" t="s">
        <v>6331</v>
      </c>
      <c r="X4463" t="str">
        <f>_xlfn.XLOOKUP(Orders_C[[#This Row],[Product_ID]],Products_C[Product_ID],Products_C[Product_Name])</f>
        <v>Chicken Bucket</v>
      </c>
      <c r="Y4463" t="str">
        <f>_xlfn.XLOOKUP(Orders_C[[#This Row],[Product_ID]],Products_C[Product_ID],Products_C[Category])</f>
        <v>Dessert</v>
      </c>
      <c r="Z4463" t="str">
        <f>_xlfn.XLOOKUP(Orders_C[[#This Row],[Store_ID]],Stores_c[Store_ID],Stores_c[City])</f>
        <v>Rebekahside</v>
      </c>
      <c r="AA4463" t="str">
        <f>_xlfn.XLOOKUP(Orders_C[[#This Row],[Customer_ID]],Customers_c[Customer_ID],Customers_c[Customer_Name])</f>
        <v>Charles Bailey</v>
      </c>
      <c r="AB4463" s="6">
        <f>Orders_C[[#This Row],[Quantity]]*Orders_C[[#This Row],[Unit_Price]]*(1-Orders_C[[#This Row],[Discount %]])+Orders_C[[#This Row],[Tax]]</f>
        <v>1258.4000000000001</v>
      </c>
      <c r="AC4463" s="9">
        <f>(Orders_C[[#This Row],[Unit_Price]]*Orders_C[[#This Row],[Quantity]])-Orders_C[[#This Row],[Discount]]+Orders_C[[#This Row],[Tax]]</f>
        <v>1461.2</v>
      </c>
      <c r="AD4463" t="str">
        <f>IF(COUNTIF(Orders_C[[#All],[Customer_ID]],Orders_C[[#This Row],[Customer_ID]])&gt;1,"Repeat","New")</f>
        <v>Repeat</v>
      </c>
      <c r="AE4463" t="str" cm="1">
        <f t="array" ref="AE4463">_xlfn.XLOOKUP(Orders_C[[#This Row],[Store_ID]],Stores_c[[#All],[Store_ID]],Stores_c[[#All],[City]])</f>
        <v>Rebekahside</v>
      </c>
      <c r="AF4463" t="str" cm="1">
        <f t="array" ref="AF4463">_xlfn.XLOOKUP(Orders_C[[#This Row],[Store_ID]],Stores_c[[#All],[Store_ID]],Stores_c[[#All],[Manager_Name]])</f>
        <v>Mark Ray</v>
      </c>
      <c r="AG4463" t="str" cm="1">
        <f t="array" ref="AG4463">_xlfn.XLOOKUP(Orders_C[[#This Row],[Store_ID]],Stores_c[[#All],[Store_ID]],Stores_c[[#All],[Store_Type]])</f>
        <v>Drive-Thru</v>
      </c>
    </row>
    <row r="4464" spans="1:33" x14ac:dyDescent="0.25">
      <c r="A4464">
        <v>7677</v>
      </c>
      <c r="B4464" s="1">
        <v>45782</v>
      </c>
      <c r="C4464" s="2">
        <v>0.68505787037037036</v>
      </c>
      <c r="D4464">
        <v>1564</v>
      </c>
      <c r="E4464">
        <v>202</v>
      </c>
      <c r="F4464">
        <v>478</v>
      </c>
      <c r="G4464">
        <v>332</v>
      </c>
      <c r="H4464">
        <v>3</v>
      </c>
      <c r="I4464">
        <v>484</v>
      </c>
      <c r="J4464">
        <v>15</v>
      </c>
      <c r="K4464">
        <v>24.2</v>
      </c>
      <c r="L4464">
        <v>1461.2</v>
      </c>
      <c r="M4464" t="s">
        <v>18</v>
      </c>
      <c r="N4464" t="s">
        <v>21</v>
      </c>
      <c r="O4464">
        <v>22</v>
      </c>
      <c r="P4464">
        <v>5</v>
      </c>
      <c r="Q4464" t="s">
        <v>1700</v>
      </c>
      <c r="R4464">
        <v>504</v>
      </c>
      <c r="S4464" s="3">
        <v>0.15</v>
      </c>
      <c r="T4464" s="6">
        <v>590.00000000000011</v>
      </c>
      <c r="U4464" t="s">
        <v>6339</v>
      </c>
      <c r="V4464">
        <v>2025</v>
      </c>
      <c r="W4464" t="s">
        <v>6329</v>
      </c>
      <c r="X4464" t="str">
        <f>_xlfn.XLOOKUP(Orders_C[[#This Row],[Product_ID]],Products_C[Product_ID],Products_C[Product_Name])</f>
        <v>Zinger Burger</v>
      </c>
      <c r="Y4464" t="str">
        <f>_xlfn.XLOOKUP(Orders_C[[#This Row],[Product_ID]],Products_C[Product_ID],Products_C[Category])</f>
        <v>Beverage</v>
      </c>
      <c r="Z4464" t="str">
        <f>_xlfn.XLOOKUP(Orders_C[[#This Row],[Store_ID]],Stores_c[Store_ID],Stores_c[City])</f>
        <v>Rebekahside</v>
      </c>
      <c r="AA4464" t="str">
        <f>_xlfn.XLOOKUP(Orders_C[[#This Row],[Customer_ID]],Customers_c[Customer_ID],Customers_c[Customer_Name])</f>
        <v>Anthony Moody</v>
      </c>
      <c r="AB4464" s="6">
        <f>Orders_C[[#This Row],[Quantity]]*Orders_C[[#This Row],[Unit_Price]]*(1-Orders_C[[#This Row],[Discount %]])+Orders_C[[#This Row],[Tax]]</f>
        <v>1258.4000000000001</v>
      </c>
      <c r="AC4464" s="9">
        <f>(Orders_C[[#This Row],[Unit_Price]]*Orders_C[[#This Row],[Quantity]])-Orders_C[[#This Row],[Discount]]+Orders_C[[#This Row],[Tax]]</f>
        <v>1461.2</v>
      </c>
      <c r="AD4464" t="str">
        <f>IF(COUNTIF(Orders_C[[#All],[Customer_ID]],Orders_C[[#This Row],[Customer_ID]])&gt;1,"Repeat","New")</f>
        <v>Repeat</v>
      </c>
      <c r="AE4464" t="str" cm="1">
        <f t="array" ref="AE4464">_xlfn.XLOOKUP(Orders_C[[#This Row],[Store_ID]],Stores_c[[#All],[Store_ID]],Stores_c[[#All],[City]])</f>
        <v>Rebekahside</v>
      </c>
      <c r="AF4464" t="str" cm="1">
        <f t="array" ref="AF4464">_xlfn.XLOOKUP(Orders_C[[#This Row],[Store_ID]],Stores_c[[#All],[Store_ID]],Stores_c[[#All],[Manager_Name]])</f>
        <v>Mark Ray</v>
      </c>
      <c r="AG4464" t="str" cm="1">
        <f t="array" ref="AG4464">_xlfn.XLOOKUP(Orders_C[[#This Row],[Store_ID]],Stores_c[[#All],[Store_ID]],Stores_c[[#All],[Store_Type]])</f>
        <v>Drive-Thru</v>
      </c>
    </row>
    <row r="4465" spans="1:33" x14ac:dyDescent="0.25">
      <c r="A4465">
        <v>10944</v>
      </c>
      <c r="B4465" s="1">
        <v>45954</v>
      </c>
      <c r="C4465" s="2">
        <v>0.43224537037037036</v>
      </c>
      <c r="D4465">
        <v>1689</v>
      </c>
      <c r="E4465">
        <v>216</v>
      </c>
      <c r="F4465">
        <v>517</v>
      </c>
      <c r="G4465">
        <v>321</v>
      </c>
      <c r="H4465">
        <v>3</v>
      </c>
      <c r="I4465">
        <v>484</v>
      </c>
      <c r="J4465">
        <v>15</v>
      </c>
      <c r="K4465">
        <v>24.2</v>
      </c>
      <c r="L4465">
        <v>1461.2</v>
      </c>
      <c r="M4465" t="s">
        <v>20</v>
      </c>
      <c r="N4465" t="s">
        <v>22</v>
      </c>
      <c r="O4465">
        <v>16</v>
      </c>
      <c r="P4465">
        <v>3</v>
      </c>
      <c r="Q4465" t="s">
        <v>4967</v>
      </c>
      <c r="R4465">
        <v>503</v>
      </c>
      <c r="S4465" s="3">
        <v>0.15</v>
      </c>
      <c r="T4465" s="6">
        <v>590.00000000000011</v>
      </c>
      <c r="U4465" t="s">
        <v>6332</v>
      </c>
      <c r="V4465">
        <v>2025</v>
      </c>
      <c r="W4465" t="s">
        <v>6333</v>
      </c>
      <c r="X4465" t="str">
        <f>_xlfn.XLOOKUP(Orders_C[[#This Row],[Product_ID]],Products_C[Product_ID],Products_C[Product_Name])</f>
        <v>Cold Coffee</v>
      </c>
      <c r="Y4465" t="str">
        <f>_xlfn.XLOOKUP(Orders_C[[#This Row],[Product_ID]],Products_C[Product_ID],Products_C[Category])</f>
        <v>Dessert</v>
      </c>
      <c r="Z4465" t="str">
        <f>_xlfn.XLOOKUP(Orders_C[[#This Row],[Store_ID]],Stores_c[Store_ID],Stores_c[City])</f>
        <v>Garciaview</v>
      </c>
      <c r="AA4465" t="str">
        <f>_xlfn.XLOOKUP(Orders_C[[#This Row],[Customer_ID]],Customers_c[Customer_ID],Customers_c[Customer_Name])</f>
        <v>Angela Wood</v>
      </c>
      <c r="AB4465" s="6">
        <f>Orders_C[[#This Row],[Quantity]]*Orders_C[[#This Row],[Unit_Price]]*(1-Orders_C[[#This Row],[Discount %]])+Orders_C[[#This Row],[Tax]]</f>
        <v>1258.4000000000001</v>
      </c>
      <c r="AC4465" s="9">
        <f>(Orders_C[[#This Row],[Unit_Price]]*Orders_C[[#This Row],[Quantity]])-Orders_C[[#This Row],[Discount]]+Orders_C[[#This Row],[Tax]]</f>
        <v>1461.2</v>
      </c>
      <c r="AD4465" t="str">
        <f>IF(COUNTIF(Orders_C[[#All],[Customer_ID]],Orders_C[[#This Row],[Customer_ID]])&gt;1,"Repeat","New")</f>
        <v>Repeat</v>
      </c>
      <c r="AE4465" t="str" cm="1">
        <f t="array" ref="AE4465">_xlfn.XLOOKUP(Orders_C[[#This Row],[Store_ID]],Stores_c[[#All],[Store_ID]],Stores_c[[#All],[City]])</f>
        <v>Garciaview</v>
      </c>
      <c r="AF4465" t="str" cm="1">
        <f t="array" ref="AF4465">_xlfn.XLOOKUP(Orders_C[[#This Row],[Store_ID]],Stores_c[[#All],[Store_ID]],Stores_c[[#All],[Manager_Name]])</f>
        <v>Karina Washington</v>
      </c>
      <c r="AG4465" t="str" cm="1">
        <f t="array" ref="AG4465">_xlfn.XLOOKUP(Orders_C[[#This Row],[Store_ID]],Stores_c[[#All],[Store_ID]],Stores_c[[#All],[Store_Type]])</f>
        <v>Drive-Thru</v>
      </c>
    </row>
    <row r="4466" spans="1:33" x14ac:dyDescent="0.25">
      <c r="A4466">
        <v>6122</v>
      </c>
      <c r="B4466" s="1">
        <v>45773</v>
      </c>
      <c r="C4466" s="2">
        <v>0.24439814814814814</v>
      </c>
      <c r="D4466">
        <v>1602</v>
      </c>
      <c r="E4466">
        <v>210</v>
      </c>
      <c r="F4466">
        <v>533</v>
      </c>
      <c r="G4466">
        <v>323</v>
      </c>
      <c r="H4466">
        <v>4</v>
      </c>
      <c r="I4466">
        <v>367</v>
      </c>
      <c r="J4466">
        <v>15</v>
      </c>
      <c r="K4466">
        <v>18.350000000000001</v>
      </c>
      <c r="L4466">
        <v>1471.35</v>
      </c>
      <c r="M4466" t="s">
        <v>20</v>
      </c>
      <c r="N4466" t="s">
        <v>21</v>
      </c>
      <c r="O4466">
        <v>39</v>
      </c>
      <c r="P4466">
        <v>2</v>
      </c>
      <c r="Q4466" t="s">
        <v>145</v>
      </c>
      <c r="R4466">
        <v>507</v>
      </c>
      <c r="S4466" s="3">
        <v>0.15</v>
      </c>
      <c r="T4466" s="6">
        <v>590.54999999999995</v>
      </c>
      <c r="U4466" t="s">
        <v>6337</v>
      </c>
      <c r="V4466">
        <v>2025</v>
      </c>
      <c r="W4466" t="s">
        <v>6329</v>
      </c>
      <c r="X4466" t="str">
        <f>_xlfn.XLOOKUP(Orders_C[[#This Row],[Product_ID]],Products_C[Product_ID],Products_C[Product_Name])</f>
        <v>Rice Bowl</v>
      </c>
      <c r="Y4466" t="str">
        <f>_xlfn.XLOOKUP(Orders_C[[#This Row],[Product_ID]],Products_C[Product_ID],Products_C[Category])</f>
        <v>Beverage</v>
      </c>
      <c r="Z4466" t="str">
        <f>_xlfn.XLOOKUP(Orders_C[[#This Row],[Store_ID]],Stores_c[Store_ID],Stores_c[City])</f>
        <v>East William</v>
      </c>
      <c r="AA4466" t="str">
        <f>_xlfn.XLOOKUP(Orders_C[[#This Row],[Customer_ID]],Customers_c[Customer_ID],Customers_c[Customer_Name])</f>
        <v>Brandy Cole</v>
      </c>
      <c r="AB4466" s="6">
        <f>Orders_C[[#This Row],[Quantity]]*Orders_C[[#This Row],[Unit_Price]]*(1-Orders_C[[#This Row],[Discount %]])+Orders_C[[#This Row],[Tax]]</f>
        <v>1266.1499999999999</v>
      </c>
      <c r="AC4466" s="9">
        <f>(Orders_C[[#This Row],[Unit_Price]]*Orders_C[[#This Row],[Quantity]])-Orders_C[[#This Row],[Discount]]+Orders_C[[#This Row],[Tax]]</f>
        <v>1471.35</v>
      </c>
      <c r="AD4466" t="str">
        <f>IF(COUNTIF(Orders_C[[#All],[Customer_ID]],Orders_C[[#This Row],[Customer_ID]])&gt;1,"Repeat","New")</f>
        <v>Repeat</v>
      </c>
      <c r="AE4466" t="str" cm="1">
        <f t="array" ref="AE4466">_xlfn.XLOOKUP(Orders_C[[#This Row],[Store_ID]],Stores_c[[#All],[Store_ID]],Stores_c[[#All],[City]])</f>
        <v>East William</v>
      </c>
      <c r="AF4466" t="str" cm="1">
        <f t="array" ref="AF4466">_xlfn.XLOOKUP(Orders_C[[#This Row],[Store_ID]],Stores_c[[#All],[Store_ID]],Stores_c[[#All],[Manager_Name]])</f>
        <v>Victoria Butler</v>
      </c>
      <c r="AG4466" t="str" cm="1">
        <f t="array" ref="AG4466">_xlfn.XLOOKUP(Orders_C[[#This Row],[Store_ID]],Stores_c[[#All],[Store_ID]],Stores_c[[#All],[Store_Type]])</f>
        <v>Drive-Thru</v>
      </c>
    </row>
    <row r="4467" spans="1:33" x14ac:dyDescent="0.25">
      <c r="A4467">
        <v>7254</v>
      </c>
      <c r="B4467" s="1">
        <v>45915</v>
      </c>
      <c r="C4467" s="2">
        <v>0.36071759259259262</v>
      </c>
      <c r="D4467">
        <v>1714</v>
      </c>
      <c r="E4467">
        <v>216</v>
      </c>
      <c r="F4467">
        <v>493</v>
      </c>
      <c r="G4467">
        <v>302</v>
      </c>
      <c r="H4467">
        <v>4</v>
      </c>
      <c r="I4467">
        <v>367</v>
      </c>
      <c r="J4467">
        <v>15</v>
      </c>
      <c r="K4467">
        <v>18.350000000000001</v>
      </c>
      <c r="L4467">
        <v>1471.35</v>
      </c>
      <c r="M4467" t="s">
        <v>18</v>
      </c>
      <c r="N4467" t="s">
        <v>21</v>
      </c>
      <c r="O4467">
        <v>10</v>
      </c>
      <c r="P4467">
        <v>2</v>
      </c>
      <c r="Q4467" t="s">
        <v>1277</v>
      </c>
      <c r="R4467">
        <v>502</v>
      </c>
      <c r="S4467" s="3">
        <v>0.15</v>
      </c>
      <c r="T4467" s="6">
        <v>590.54999999999995</v>
      </c>
      <c r="U4467" t="s">
        <v>6335</v>
      </c>
      <c r="V4467">
        <v>2025</v>
      </c>
      <c r="W4467" t="s">
        <v>6333</v>
      </c>
      <c r="X4467" t="str">
        <f>_xlfn.XLOOKUP(Orders_C[[#This Row],[Product_ID]],Products_C[Product_ID],Products_C[Product_Name])</f>
        <v>Chicken Wings</v>
      </c>
      <c r="Y4467" t="str">
        <f>_xlfn.XLOOKUP(Orders_C[[#This Row],[Product_ID]],Products_C[Product_ID],Products_C[Category])</f>
        <v>Chicken</v>
      </c>
      <c r="Z4467" t="str">
        <f>_xlfn.XLOOKUP(Orders_C[[#This Row],[Store_ID]],Stores_c[Store_ID],Stores_c[City])</f>
        <v>Garciaview</v>
      </c>
      <c r="AA4467" t="str">
        <f>_xlfn.XLOOKUP(Orders_C[[#This Row],[Customer_ID]],Customers_c[Customer_ID],Customers_c[Customer_Name])</f>
        <v>Briana Santos</v>
      </c>
      <c r="AB4467" s="6">
        <f>Orders_C[[#This Row],[Quantity]]*Orders_C[[#This Row],[Unit_Price]]*(1-Orders_C[[#This Row],[Discount %]])+Orders_C[[#This Row],[Tax]]</f>
        <v>1266.1499999999999</v>
      </c>
      <c r="AC4467" s="9">
        <f>(Orders_C[[#This Row],[Unit_Price]]*Orders_C[[#This Row],[Quantity]])-Orders_C[[#This Row],[Discount]]+Orders_C[[#This Row],[Tax]]</f>
        <v>1471.35</v>
      </c>
      <c r="AD4467" t="str">
        <f>IF(COUNTIF(Orders_C[[#All],[Customer_ID]],Orders_C[[#This Row],[Customer_ID]])&gt;1,"Repeat","New")</f>
        <v>Repeat</v>
      </c>
      <c r="AE4467" t="str" cm="1">
        <f t="array" ref="AE4467">_xlfn.XLOOKUP(Orders_C[[#This Row],[Store_ID]],Stores_c[[#All],[Store_ID]],Stores_c[[#All],[City]])</f>
        <v>Garciaview</v>
      </c>
      <c r="AF4467" t="str" cm="1">
        <f t="array" ref="AF4467">_xlfn.XLOOKUP(Orders_C[[#This Row],[Store_ID]],Stores_c[[#All],[Store_ID]],Stores_c[[#All],[Manager_Name]])</f>
        <v>Karina Washington</v>
      </c>
      <c r="AG4467" t="str" cm="1">
        <f t="array" ref="AG4467">_xlfn.XLOOKUP(Orders_C[[#This Row],[Store_ID]],Stores_c[[#All],[Store_ID]],Stores_c[[#All],[Store_Type]])</f>
        <v>Drive-Thru</v>
      </c>
    </row>
    <row r="4468" spans="1:33" x14ac:dyDescent="0.25">
      <c r="A4468">
        <v>7698</v>
      </c>
      <c r="B4468" s="1">
        <v>46024</v>
      </c>
      <c r="C4468" s="2">
        <v>0.62787037037037041</v>
      </c>
      <c r="D4468">
        <v>1966</v>
      </c>
      <c r="E4468">
        <v>223</v>
      </c>
      <c r="F4468">
        <v>487</v>
      </c>
      <c r="G4468">
        <v>305</v>
      </c>
      <c r="H4468">
        <v>4</v>
      </c>
      <c r="I4468">
        <v>364</v>
      </c>
      <c r="J4468">
        <v>10</v>
      </c>
      <c r="K4468">
        <v>18.2</v>
      </c>
      <c r="L4468">
        <v>1464.2</v>
      </c>
      <c r="M4468" t="s">
        <v>18</v>
      </c>
      <c r="N4468" t="s">
        <v>21</v>
      </c>
      <c r="O4468">
        <v>48</v>
      </c>
      <c r="P4468">
        <v>2</v>
      </c>
      <c r="Q4468" t="s">
        <v>1721</v>
      </c>
      <c r="R4468">
        <v>509</v>
      </c>
      <c r="S4468" s="3">
        <v>0.1</v>
      </c>
      <c r="T4468" s="6">
        <v>590.6</v>
      </c>
      <c r="U4468" t="s">
        <v>6330</v>
      </c>
      <c r="V4468">
        <v>2026</v>
      </c>
      <c r="W4468" t="s">
        <v>6331</v>
      </c>
      <c r="X4468" t="str">
        <f>_xlfn.XLOOKUP(Orders_C[[#This Row],[Product_ID]],Products_C[Product_ID],Products_C[Product_Name])</f>
        <v>Krushers</v>
      </c>
      <c r="Y4468" t="str">
        <f>_xlfn.XLOOKUP(Orders_C[[#This Row],[Product_ID]],Products_C[Product_ID],Products_C[Category])</f>
        <v>Dessert</v>
      </c>
      <c r="Z4468" t="str">
        <f>_xlfn.XLOOKUP(Orders_C[[#This Row],[Store_ID]],Stores_c[Store_ID],Stores_c[City])</f>
        <v>Chambershaven</v>
      </c>
      <c r="AA4468" t="str">
        <f>_xlfn.XLOOKUP(Orders_C[[#This Row],[Customer_ID]],Customers_c[Customer_ID],Customers_c[Customer_Name])</f>
        <v>Connie Russell</v>
      </c>
      <c r="AB4468" s="6">
        <f>Orders_C[[#This Row],[Quantity]]*Orders_C[[#This Row],[Unit_Price]]*(1-Orders_C[[#This Row],[Discount %]])+Orders_C[[#This Row],[Tax]]</f>
        <v>1328.6000000000001</v>
      </c>
      <c r="AC4468" s="9">
        <f>(Orders_C[[#This Row],[Unit_Price]]*Orders_C[[#This Row],[Quantity]])-Orders_C[[#This Row],[Discount]]+Orders_C[[#This Row],[Tax]]</f>
        <v>1464.2</v>
      </c>
      <c r="AD4468" t="str">
        <f>IF(COUNTIF(Orders_C[[#All],[Customer_ID]],Orders_C[[#This Row],[Customer_ID]])&gt;1,"Repeat","New")</f>
        <v>Repeat</v>
      </c>
      <c r="AE4468" t="str" cm="1">
        <f t="array" ref="AE4468">_xlfn.XLOOKUP(Orders_C[[#This Row],[Store_ID]],Stores_c[[#All],[Store_ID]],Stores_c[[#All],[City]])</f>
        <v>Chambershaven</v>
      </c>
      <c r="AF4468" t="str" cm="1">
        <f t="array" ref="AF4468">_xlfn.XLOOKUP(Orders_C[[#This Row],[Store_ID]],Stores_c[[#All],[Store_ID]],Stores_c[[#All],[Manager_Name]])</f>
        <v>Virginia Webster</v>
      </c>
      <c r="AG4468" t="str" cm="1">
        <f t="array" ref="AG4468">_xlfn.XLOOKUP(Orders_C[[#This Row],[Store_ID]],Stores_c[[#All],[Store_ID]],Stores_c[[#All],[Store_Type]])</f>
        <v>Street</v>
      </c>
    </row>
    <row r="4469" spans="1:33" x14ac:dyDescent="0.25">
      <c r="A4469">
        <v>10576</v>
      </c>
      <c r="B4469" s="1">
        <v>45749</v>
      </c>
      <c r="C4469" s="2">
        <v>0.29912037037037037</v>
      </c>
      <c r="D4469">
        <v>1366</v>
      </c>
      <c r="E4469">
        <v>204</v>
      </c>
      <c r="F4469">
        <v>521</v>
      </c>
      <c r="G4469">
        <v>333</v>
      </c>
      <c r="H4469">
        <v>4</v>
      </c>
      <c r="I4469">
        <v>364</v>
      </c>
      <c r="J4469">
        <v>10</v>
      </c>
      <c r="K4469">
        <v>18.2</v>
      </c>
      <c r="L4469">
        <v>1464.2</v>
      </c>
      <c r="M4469" t="s">
        <v>19</v>
      </c>
      <c r="N4469" t="s">
        <v>22</v>
      </c>
      <c r="O4469">
        <v>18</v>
      </c>
      <c r="P4469">
        <v>3</v>
      </c>
      <c r="Q4469" t="s">
        <v>4599</v>
      </c>
      <c r="R4469">
        <v>506</v>
      </c>
      <c r="S4469" s="3">
        <v>0.1</v>
      </c>
      <c r="T4469" s="6">
        <v>590.6</v>
      </c>
      <c r="U4469" t="s">
        <v>6337</v>
      </c>
      <c r="V4469">
        <v>2025</v>
      </c>
      <c r="W4469" t="s">
        <v>6333</v>
      </c>
      <c r="X4469" t="str">
        <f>_xlfn.XLOOKUP(Orders_C[[#This Row],[Product_ID]],Products_C[Product_ID],Products_C[Product_Name])</f>
        <v>Chicken Wings</v>
      </c>
      <c r="Y4469" t="str">
        <f>_xlfn.XLOOKUP(Orders_C[[#This Row],[Product_ID]],Products_C[Product_ID],Products_C[Category])</f>
        <v>Burger</v>
      </c>
      <c r="Z4469" t="str">
        <f>_xlfn.XLOOKUP(Orders_C[[#This Row],[Store_ID]],Stores_c[Store_ID],Stores_c[City])</f>
        <v>New Robertfurt</v>
      </c>
      <c r="AA4469" t="str">
        <f>_xlfn.XLOOKUP(Orders_C[[#This Row],[Customer_ID]],Customers_c[Customer_ID],Customers_c[Customer_Name])</f>
        <v>Aaron Foster</v>
      </c>
      <c r="AB4469" s="6">
        <f>Orders_C[[#This Row],[Quantity]]*Orders_C[[#This Row],[Unit_Price]]*(1-Orders_C[[#This Row],[Discount %]])+Orders_C[[#This Row],[Tax]]</f>
        <v>1328.6000000000001</v>
      </c>
      <c r="AC4469" s="9">
        <f>(Orders_C[[#This Row],[Unit_Price]]*Orders_C[[#This Row],[Quantity]])-Orders_C[[#This Row],[Discount]]+Orders_C[[#This Row],[Tax]]</f>
        <v>1464.2</v>
      </c>
      <c r="AD4469" t="str">
        <f>IF(COUNTIF(Orders_C[[#All],[Customer_ID]],Orders_C[[#This Row],[Customer_ID]])&gt;1,"Repeat","New")</f>
        <v>Repeat</v>
      </c>
      <c r="AE4469" t="str" cm="1">
        <f t="array" ref="AE4469">_xlfn.XLOOKUP(Orders_C[[#This Row],[Store_ID]],Stores_c[[#All],[Store_ID]],Stores_c[[#All],[City]])</f>
        <v>New Robertfurt</v>
      </c>
      <c r="AF4469" t="str" cm="1">
        <f t="array" ref="AF4469">_xlfn.XLOOKUP(Orders_C[[#This Row],[Store_ID]],Stores_c[[#All],[Store_ID]],Stores_c[[#All],[Manager_Name]])</f>
        <v>Tiffany Gomez</v>
      </c>
      <c r="AG4469" t="str" cm="1">
        <f t="array" ref="AG4469">_xlfn.XLOOKUP(Orders_C[[#This Row],[Store_ID]],Stores_c[[#All],[Store_ID]],Stores_c[[#All],[Store_Type]])</f>
        <v>Street</v>
      </c>
    </row>
    <row r="4470" spans="1:33" x14ac:dyDescent="0.25">
      <c r="A4470">
        <v>7002</v>
      </c>
      <c r="B4470" s="1">
        <v>46038</v>
      </c>
      <c r="C4470" s="2">
        <v>0.47535879629629629</v>
      </c>
      <c r="D4470">
        <v>1198</v>
      </c>
      <c r="E4470">
        <v>207</v>
      </c>
      <c r="F4470">
        <v>506</v>
      </c>
      <c r="G4470">
        <v>320</v>
      </c>
      <c r="H4470">
        <v>4</v>
      </c>
      <c r="I4470">
        <v>361</v>
      </c>
      <c r="J4470">
        <v>5</v>
      </c>
      <c r="K4470">
        <v>18.05</v>
      </c>
      <c r="L4470">
        <v>1457.05</v>
      </c>
      <c r="M4470" t="s">
        <v>18</v>
      </c>
      <c r="N4470" t="s">
        <v>22</v>
      </c>
      <c r="O4470">
        <v>56</v>
      </c>
      <c r="P4470">
        <v>4</v>
      </c>
      <c r="Q4470" t="s">
        <v>1025</v>
      </c>
      <c r="R4470">
        <v>509</v>
      </c>
      <c r="S4470" s="3">
        <v>0.05</v>
      </c>
      <c r="T4470" s="6">
        <v>590.65</v>
      </c>
      <c r="U4470" t="s">
        <v>6330</v>
      </c>
      <c r="V4470">
        <v>2026</v>
      </c>
      <c r="W4470" t="s">
        <v>6331</v>
      </c>
      <c r="X4470" t="str">
        <f>_xlfn.XLOOKUP(Orders_C[[#This Row],[Product_ID]],Products_C[Product_ID],Products_C[Product_Name])</f>
        <v>Rice Bowl</v>
      </c>
      <c r="Y4470" t="str">
        <f>_xlfn.XLOOKUP(Orders_C[[#This Row],[Product_ID]],Products_C[Product_ID],Products_C[Category])</f>
        <v>Beverage</v>
      </c>
      <c r="Z4470" t="str">
        <f>_xlfn.XLOOKUP(Orders_C[[#This Row],[Store_ID]],Stores_c[Store_ID],Stores_c[City])</f>
        <v>Christineton</v>
      </c>
      <c r="AA4470" t="str">
        <f>_xlfn.XLOOKUP(Orders_C[[#This Row],[Customer_ID]],Customers_c[Customer_ID],Customers_c[Customer_Name])</f>
        <v>Michael Nichols</v>
      </c>
      <c r="AB4470" s="6">
        <f>Orders_C[[#This Row],[Quantity]]*Orders_C[[#This Row],[Unit_Price]]*(1-Orders_C[[#This Row],[Discount %]])+Orders_C[[#This Row],[Tax]]</f>
        <v>1389.85</v>
      </c>
      <c r="AC4470" s="9">
        <f>(Orders_C[[#This Row],[Unit_Price]]*Orders_C[[#This Row],[Quantity]])-Orders_C[[#This Row],[Discount]]+Orders_C[[#This Row],[Tax]]</f>
        <v>1457.05</v>
      </c>
      <c r="AD4470" t="str">
        <f>IF(COUNTIF(Orders_C[[#All],[Customer_ID]],Orders_C[[#This Row],[Customer_ID]])&gt;1,"Repeat","New")</f>
        <v>Repeat</v>
      </c>
      <c r="AE4470" t="str" cm="1">
        <f t="array" ref="AE4470">_xlfn.XLOOKUP(Orders_C[[#This Row],[Store_ID]],Stores_c[[#All],[Store_ID]],Stores_c[[#All],[City]])</f>
        <v>Christineton</v>
      </c>
      <c r="AF4470" t="str" cm="1">
        <f t="array" ref="AF4470">_xlfn.XLOOKUP(Orders_C[[#This Row],[Store_ID]],Stores_c[[#All],[Store_ID]],Stores_c[[#All],[Manager_Name]])</f>
        <v>Dr. William Hubbard MD</v>
      </c>
      <c r="AG4470" t="str" cm="1">
        <f t="array" ref="AG4470">_xlfn.XLOOKUP(Orders_C[[#This Row],[Store_ID]],Stores_c[[#All],[Store_ID]],Stores_c[[#All],[Store_Type]])</f>
        <v>Street</v>
      </c>
    </row>
    <row r="4471" spans="1:33" x14ac:dyDescent="0.25">
      <c r="A4471">
        <v>7949</v>
      </c>
      <c r="B4471" s="1">
        <v>45825</v>
      </c>
      <c r="C4471" s="2">
        <v>0.72692129629629632</v>
      </c>
      <c r="D4471">
        <v>1765</v>
      </c>
      <c r="E4471">
        <v>205</v>
      </c>
      <c r="F4471">
        <v>505</v>
      </c>
      <c r="G4471">
        <v>308</v>
      </c>
      <c r="H4471">
        <v>4</v>
      </c>
      <c r="I4471">
        <v>361</v>
      </c>
      <c r="J4471">
        <v>5</v>
      </c>
      <c r="K4471">
        <v>18.05</v>
      </c>
      <c r="L4471">
        <v>1457.05</v>
      </c>
      <c r="M4471" t="s">
        <v>19</v>
      </c>
      <c r="N4471" t="s">
        <v>22</v>
      </c>
      <c r="O4471">
        <v>29</v>
      </c>
      <c r="P4471">
        <v>2</v>
      </c>
      <c r="Q4471" t="s">
        <v>1972</v>
      </c>
      <c r="R4471">
        <v>503</v>
      </c>
      <c r="S4471" s="3">
        <v>0.05</v>
      </c>
      <c r="T4471" s="6">
        <v>590.65</v>
      </c>
      <c r="U4471" t="s">
        <v>6340</v>
      </c>
      <c r="V4471">
        <v>2025</v>
      </c>
      <c r="W4471" t="s">
        <v>6329</v>
      </c>
      <c r="X4471" t="str">
        <f>_xlfn.XLOOKUP(Orders_C[[#This Row],[Product_ID]],Products_C[Product_ID],Products_C[Product_Name])</f>
        <v>Zinger Burger</v>
      </c>
      <c r="Y4471" t="str">
        <f>_xlfn.XLOOKUP(Orders_C[[#This Row],[Product_ID]],Products_C[Product_ID],Products_C[Category])</f>
        <v>Beverage</v>
      </c>
      <c r="Z4471" t="str">
        <f>_xlfn.XLOOKUP(Orders_C[[#This Row],[Store_ID]],Stores_c[Store_ID],Stores_c[City])</f>
        <v>Port Jacob</v>
      </c>
      <c r="AA4471" t="str">
        <f>_xlfn.XLOOKUP(Orders_C[[#This Row],[Customer_ID]],Customers_c[Customer_ID],Customers_c[Customer_Name])</f>
        <v>Shelley Bell MD</v>
      </c>
      <c r="AB4471" s="6">
        <f>Orders_C[[#This Row],[Quantity]]*Orders_C[[#This Row],[Unit_Price]]*(1-Orders_C[[#This Row],[Discount %]])+Orders_C[[#This Row],[Tax]]</f>
        <v>1389.85</v>
      </c>
      <c r="AC4471" s="9">
        <f>(Orders_C[[#This Row],[Unit_Price]]*Orders_C[[#This Row],[Quantity]])-Orders_C[[#This Row],[Discount]]+Orders_C[[#This Row],[Tax]]</f>
        <v>1457.05</v>
      </c>
      <c r="AD4471" t="str">
        <f>IF(COUNTIF(Orders_C[[#All],[Customer_ID]],Orders_C[[#This Row],[Customer_ID]])&gt;1,"Repeat","New")</f>
        <v>Repeat</v>
      </c>
      <c r="AE4471" t="str" cm="1">
        <f t="array" ref="AE4471">_xlfn.XLOOKUP(Orders_C[[#This Row],[Store_ID]],Stores_c[[#All],[Store_ID]],Stores_c[[#All],[City]])</f>
        <v>Port Jacob</v>
      </c>
      <c r="AF4471" t="str" cm="1">
        <f t="array" ref="AF4471">_xlfn.XLOOKUP(Orders_C[[#This Row],[Store_ID]],Stores_c[[#All],[Store_ID]],Stores_c[[#All],[Manager_Name]])</f>
        <v>David Harris</v>
      </c>
      <c r="AG4471" t="str" cm="1">
        <f t="array" ref="AG4471">_xlfn.XLOOKUP(Orders_C[[#This Row],[Store_ID]],Stores_c[[#All],[Store_ID]],Stores_c[[#All],[Store_Type]])</f>
        <v>Mall</v>
      </c>
    </row>
    <row r="4472" spans="1:33" x14ac:dyDescent="0.25">
      <c r="A4472">
        <v>9180</v>
      </c>
      <c r="B4472" s="1">
        <v>46050</v>
      </c>
      <c r="C4472" s="2">
        <v>5.0000000000000001E-3</v>
      </c>
      <c r="D4472">
        <v>1575</v>
      </c>
      <c r="E4472">
        <v>217</v>
      </c>
      <c r="F4472">
        <v>406</v>
      </c>
      <c r="G4472">
        <v>301</v>
      </c>
      <c r="H4472">
        <v>4</v>
      </c>
      <c r="I4472">
        <v>361</v>
      </c>
      <c r="J4472">
        <v>5</v>
      </c>
      <c r="K4472">
        <v>18.05</v>
      </c>
      <c r="L4472">
        <v>1457.05</v>
      </c>
      <c r="M4472" t="s">
        <v>18</v>
      </c>
      <c r="N4472" t="s">
        <v>23</v>
      </c>
      <c r="O4472">
        <v>30</v>
      </c>
      <c r="P4472">
        <v>2</v>
      </c>
      <c r="Q4472" t="s">
        <v>3203</v>
      </c>
      <c r="R4472">
        <v>501</v>
      </c>
      <c r="S4472" s="3">
        <v>0.05</v>
      </c>
      <c r="T4472" s="6">
        <v>590.65</v>
      </c>
      <c r="U4472" t="s">
        <v>6330</v>
      </c>
      <c r="V4472">
        <v>2026</v>
      </c>
      <c r="W4472" t="s">
        <v>6329</v>
      </c>
      <c r="X4472" t="str">
        <f>_xlfn.XLOOKUP(Orders_C[[#This Row],[Product_ID]],Products_C[Product_ID],Products_C[Product_Name])</f>
        <v>Krushers</v>
      </c>
      <c r="Y4472" t="str">
        <f>_xlfn.XLOOKUP(Orders_C[[#This Row],[Product_ID]],Products_C[Product_ID],Products_C[Category])</f>
        <v>Burger</v>
      </c>
      <c r="Z4472" t="str">
        <f>_xlfn.XLOOKUP(Orders_C[[#This Row],[Store_ID]],Stores_c[Store_ID],Stores_c[City])</f>
        <v>West Rebecca</v>
      </c>
      <c r="AA4472" t="str">
        <f>_xlfn.XLOOKUP(Orders_C[[#This Row],[Customer_ID]],Customers_c[Customer_ID],Customers_c[Customer_Name])</f>
        <v>Darren Boyd</v>
      </c>
      <c r="AB4472" s="6">
        <f>Orders_C[[#This Row],[Quantity]]*Orders_C[[#This Row],[Unit_Price]]*(1-Orders_C[[#This Row],[Discount %]])+Orders_C[[#This Row],[Tax]]</f>
        <v>1389.85</v>
      </c>
      <c r="AC4472" s="9">
        <f>(Orders_C[[#This Row],[Unit_Price]]*Orders_C[[#This Row],[Quantity]])-Orders_C[[#This Row],[Discount]]+Orders_C[[#This Row],[Tax]]</f>
        <v>1457.05</v>
      </c>
      <c r="AD4472" t="str">
        <f>IF(COUNTIF(Orders_C[[#All],[Customer_ID]],Orders_C[[#This Row],[Customer_ID]])&gt;1,"Repeat","New")</f>
        <v>Repeat</v>
      </c>
      <c r="AE4472" t="str" cm="1">
        <f t="array" ref="AE4472">_xlfn.XLOOKUP(Orders_C[[#This Row],[Store_ID]],Stores_c[[#All],[Store_ID]],Stores_c[[#All],[City]])</f>
        <v>West Rebecca</v>
      </c>
      <c r="AF4472" t="str" cm="1">
        <f t="array" ref="AF4472">_xlfn.XLOOKUP(Orders_C[[#This Row],[Store_ID]],Stores_c[[#All],[Store_ID]],Stores_c[[#All],[Manager_Name]])</f>
        <v>Albert Smith</v>
      </c>
      <c r="AG4472" t="str" cm="1">
        <f t="array" ref="AG4472">_xlfn.XLOOKUP(Orders_C[[#This Row],[Store_ID]],Stores_c[[#All],[Store_ID]],Stores_c[[#All],[Store_Type]])</f>
        <v>Mall</v>
      </c>
    </row>
    <row r="4473" spans="1:33" x14ac:dyDescent="0.25">
      <c r="A4473">
        <v>7582</v>
      </c>
      <c r="B4473" s="1">
        <v>45806</v>
      </c>
      <c r="C4473" s="2">
        <v>4.252314814814815E-2</v>
      </c>
      <c r="D4473">
        <v>1076</v>
      </c>
      <c r="E4473">
        <v>220</v>
      </c>
      <c r="F4473">
        <v>456</v>
      </c>
      <c r="G4473">
        <v>339</v>
      </c>
      <c r="H4473">
        <v>3</v>
      </c>
      <c r="I4473">
        <v>477</v>
      </c>
      <c r="J4473">
        <v>5</v>
      </c>
      <c r="K4473">
        <v>23.85</v>
      </c>
      <c r="L4473">
        <v>1449.85</v>
      </c>
      <c r="M4473" t="s">
        <v>20</v>
      </c>
      <c r="N4473" t="s">
        <v>22</v>
      </c>
      <c r="O4473">
        <v>58</v>
      </c>
      <c r="P4473">
        <v>3</v>
      </c>
      <c r="Q4473" t="s">
        <v>1605</v>
      </c>
      <c r="R4473">
        <v>501</v>
      </c>
      <c r="S4473" s="3">
        <v>0.05</v>
      </c>
      <c r="T4473" s="6">
        <v>591.24999999999989</v>
      </c>
      <c r="U4473" t="s">
        <v>6339</v>
      </c>
      <c r="V4473">
        <v>2025</v>
      </c>
      <c r="W4473" t="s">
        <v>6331</v>
      </c>
      <c r="X4473" t="str">
        <f>_xlfn.XLOOKUP(Orders_C[[#This Row],[Product_ID]],Products_C[Product_ID],Products_C[Product_Name])</f>
        <v>Veg Burger</v>
      </c>
      <c r="Y4473" t="str">
        <f>_xlfn.XLOOKUP(Orders_C[[#This Row],[Product_ID]],Products_C[Product_ID],Products_C[Category])</f>
        <v>Burger</v>
      </c>
      <c r="Z4473" t="str">
        <f>_xlfn.XLOOKUP(Orders_C[[#This Row],[Store_ID]],Stores_c[Store_ID],Stores_c[City])</f>
        <v>Williamborough</v>
      </c>
      <c r="AA4473" t="str">
        <f>_xlfn.XLOOKUP(Orders_C[[#This Row],[Customer_ID]],Customers_c[Customer_ID],Customers_c[Customer_Name])</f>
        <v>David Perez</v>
      </c>
      <c r="AB4473" s="6">
        <f>Orders_C[[#This Row],[Quantity]]*Orders_C[[#This Row],[Unit_Price]]*(1-Orders_C[[#This Row],[Discount %]])+Orders_C[[#This Row],[Tax]]</f>
        <v>1383.3</v>
      </c>
      <c r="AC4473" s="9">
        <f>(Orders_C[[#This Row],[Unit_Price]]*Orders_C[[#This Row],[Quantity]])-Orders_C[[#This Row],[Discount]]+Orders_C[[#This Row],[Tax]]</f>
        <v>1449.85</v>
      </c>
      <c r="AD4473" t="str">
        <f>IF(COUNTIF(Orders_C[[#All],[Customer_ID]],Orders_C[[#This Row],[Customer_ID]])&gt;1,"Repeat","New")</f>
        <v>Repeat</v>
      </c>
      <c r="AE4473" t="str" cm="1">
        <f t="array" ref="AE4473">_xlfn.XLOOKUP(Orders_C[[#This Row],[Store_ID]],Stores_c[[#All],[Store_ID]],Stores_c[[#All],[City]])</f>
        <v>Williamborough</v>
      </c>
      <c r="AF4473" t="str" cm="1">
        <f t="array" ref="AF4473">_xlfn.XLOOKUP(Orders_C[[#This Row],[Store_ID]],Stores_c[[#All],[Store_ID]],Stores_c[[#All],[Manager_Name]])</f>
        <v>Michael Mcbride</v>
      </c>
      <c r="AG4473" t="str" cm="1">
        <f t="array" ref="AG4473">_xlfn.XLOOKUP(Orders_C[[#This Row],[Store_ID]],Stores_c[[#All],[Store_ID]],Stores_c[[#All],[Store_Type]])</f>
        <v>Mall</v>
      </c>
    </row>
    <row r="4474" spans="1:33" x14ac:dyDescent="0.25">
      <c r="A4474">
        <v>8383</v>
      </c>
      <c r="B4474" s="1">
        <v>45842</v>
      </c>
      <c r="C4474" s="2">
        <v>0.46143518518518517</v>
      </c>
      <c r="D4474">
        <v>1578</v>
      </c>
      <c r="E4474">
        <v>208</v>
      </c>
      <c r="F4474">
        <v>539</v>
      </c>
      <c r="G4474">
        <v>327</v>
      </c>
      <c r="H4474">
        <v>3</v>
      </c>
      <c r="I4474">
        <v>477</v>
      </c>
      <c r="J4474">
        <v>5</v>
      </c>
      <c r="K4474">
        <v>23.85</v>
      </c>
      <c r="L4474">
        <v>1449.85</v>
      </c>
      <c r="M4474" t="s">
        <v>20</v>
      </c>
      <c r="N4474" t="s">
        <v>21</v>
      </c>
      <c r="O4474">
        <v>39</v>
      </c>
      <c r="P4474">
        <v>5</v>
      </c>
      <c r="Q4474" t="s">
        <v>2406</v>
      </c>
      <c r="R4474">
        <v>503</v>
      </c>
      <c r="S4474" s="3">
        <v>0.05</v>
      </c>
      <c r="T4474" s="6">
        <v>591.24999999999989</v>
      </c>
      <c r="U4474" t="s">
        <v>6341</v>
      </c>
      <c r="V4474">
        <v>2025</v>
      </c>
      <c r="W4474" t="s">
        <v>6329</v>
      </c>
      <c r="X4474" t="str">
        <f>_xlfn.XLOOKUP(Orders_C[[#This Row],[Product_ID]],Products_C[Product_ID],Products_C[Product_Name])</f>
        <v>Wrap</v>
      </c>
      <c r="Y4474" t="str">
        <f>_xlfn.XLOOKUP(Orders_C[[#This Row],[Product_ID]],Products_C[Product_ID],Products_C[Category])</f>
        <v>Chicken</v>
      </c>
      <c r="Z4474" t="str">
        <f>_xlfn.XLOOKUP(Orders_C[[#This Row],[Store_ID]],Stores_c[Store_ID],Stores_c[City])</f>
        <v>Tracyview</v>
      </c>
      <c r="AA4474" t="str">
        <f>_xlfn.XLOOKUP(Orders_C[[#This Row],[Customer_ID]],Customers_c[Customer_ID],Customers_c[Customer_Name])</f>
        <v>Donna Hale</v>
      </c>
      <c r="AB4474" s="6">
        <f>Orders_C[[#This Row],[Quantity]]*Orders_C[[#This Row],[Unit_Price]]*(1-Orders_C[[#This Row],[Discount %]])+Orders_C[[#This Row],[Tax]]</f>
        <v>1383.3</v>
      </c>
      <c r="AC4474" s="9">
        <f>(Orders_C[[#This Row],[Unit_Price]]*Orders_C[[#This Row],[Quantity]])-Orders_C[[#This Row],[Discount]]+Orders_C[[#This Row],[Tax]]</f>
        <v>1449.85</v>
      </c>
      <c r="AD4474" t="str">
        <f>IF(COUNTIF(Orders_C[[#All],[Customer_ID]],Orders_C[[#This Row],[Customer_ID]])&gt;1,"Repeat","New")</f>
        <v>Repeat</v>
      </c>
      <c r="AE4474" t="str" cm="1">
        <f t="array" ref="AE4474">_xlfn.XLOOKUP(Orders_C[[#This Row],[Store_ID]],Stores_c[[#All],[Store_ID]],Stores_c[[#All],[City]])</f>
        <v>Tracyview</v>
      </c>
      <c r="AF4474" t="str" cm="1">
        <f t="array" ref="AF4474">_xlfn.XLOOKUP(Orders_C[[#This Row],[Store_ID]],Stores_c[[#All],[Store_ID]],Stores_c[[#All],[Manager_Name]])</f>
        <v>Jeremiah Lee</v>
      </c>
      <c r="AG4474" t="str" cm="1">
        <f t="array" ref="AG4474">_xlfn.XLOOKUP(Orders_C[[#This Row],[Store_ID]],Stores_c[[#All],[Store_ID]],Stores_c[[#All],[Store_Type]])</f>
        <v>Mall</v>
      </c>
    </row>
    <row r="4475" spans="1:33" x14ac:dyDescent="0.25">
      <c r="A4475">
        <v>7027</v>
      </c>
      <c r="B4475" s="1">
        <v>45805</v>
      </c>
      <c r="C4475" s="2">
        <v>3.6863425925925924E-2</v>
      </c>
      <c r="D4475">
        <v>1534</v>
      </c>
      <c r="E4475">
        <v>213</v>
      </c>
      <c r="F4475">
        <v>521</v>
      </c>
      <c r="G4475">
        <v>325</v>
      </c>
      <c r="H4475">
        <v>3</v>
      </c>
      <c r="I4475">
        <v>485</v>
      </c>
      <c r="J4475">
        <v>15</v>
      </c>
      <c r="K4475">
        <v>24.25</v>
      </c>
      <c r="L4475">
        <v>1464.25</v>
      </c>
      <c r="M4475" t="s">
        <v>20</v>
      </c>
      <c r="N4475" t="s">
        <v>21</v>
      </c>
      <c r="O4475">
        <v>56</v>
      </c>
      <c r="P4475">
        <v>5</v>
      </c>
      <c r="Q4475" t="s">
        <v>1050</v>
      </c>
      <c r="R4475">
        <v>502</v>
      </c>
      <c r="S4475" s="3">
        <v>0.15</v>
      </c>
      <c r="T4475" s="6">
        <v>591.25</v>
      </c>
      <c r="U4475" t="s">
        <v>6339</v>
      </c>
      <c r="V4475">
        <v>2025</v>
      </c>
      <c r="W4475" t="s">
        <v>6331</v>
      </c>
      <c r="X4475" t="str">
        <f>_xlfn.XLOOKUP(Orders_C[[#This Row],[Product_ID]],Products_C[Product_ID],Products_C[Product_Name])</f>
        <v>Veg Burger</v>
      </c>
      <c r="Y4475" t="str">
        <f>_xlfn.XLOOKUP(Orders_C[[#This Row],[Product_ID]],Products_C[Product_ID],Products_C[Category])</f>
        <v>Chicken</v>
      </c>
      <c r="Z4475" t="str">
        <f>_xlfn.XLOOKUP(Orders_C[[#This Row],[Store_ID]],Stores_c[Store_ID],Stores_c[City])</f>
        <v>Lake Kristashire</v>
      </c>
      <c r="AA4475" t="str">
        <f>_xlfn.XLOOKUP(Orders_C[[#This Row],[Customer_ID]],Customers_c[Customer_ID],Customers_c[Customer_Name])</f>
        <v>Hannah Kidd</v>
      </c>
      <c r="AB4475" s="6">
        <f>Orders_C[[#This Row],[Quantity]]*Orders_C[[#This Row],[Unit_Price]]*(1-Orders_C[[#This Row],[Discount %]])+Orders_C[[#This Row],[Tax]]</f>
        <v>1261</v>
      </c>
      <c r="AC4475" s="9">
        <f>(Orders_C[[#This Row],[Unit_Price]]*Orders_C[[#This Row],[Quantity]])-Orders_C[[#This Row],[Discount]]+Orders_C[[#This Row],[Tax]]</f>
        <v>1464.25</v>
      </c>
      <c r="AD4475" t="str">
        <f>IF(COUNTIF(Orders_C[[#All],[Customer_ID]],Orders_C[[#This Row],[Customer_ID]])&gt;1,"Repeat","New")</f>
        <v>Repeat</v>
      </c>
      <c r="AE4475" t="str" cm="1">
        <f t="array" ref="AE4475">_xlfn.XLOOKUP(Orders_C[[#This Row],[Store_ID]],Stores_c[[#All],[Store_ID]],Stores_c[[#All],[City]])</f>
        <v>Lake Kristashire</v>
      </c>
      <c r="AF4475" t="str" cm="1">
        <f t="array" ref="AF4475">_xlfn.XLOOKUP(Orders_C[[#This Row],[Store_ID]],Stores_c[[#All],[Store_ID]],Stores_c[[#All],[Manager_Name]])</f>
        <v>Andrea Daugherty</v>
      </c>
      <c r="AG4475" t="str" cm="1">
        <f t="array" ref="AG4475">_xlfn.XLOOKUP(Orders_C[[#This Row],[Store_ID]],Stores_c[[#All],[Store_ID]],Stores_c[[#All],[Store_Type]])</f>
        <v>Mall</v>
      </c>
    </row>
    <row r="4476" spans="1:33" x14ac:dyDescent="0.25">
      <c r="A4476">
        <v>9114</v>
      </c>
      <c r="B4476" s="1">
        <v>46044</v>
      </c>
      <c r="C4476" s="2">
        <v>5.6840277777777781E-2</v>
      </c>
      <c r="D4476">
        <v>1933</v>
      </c>
      <c r="E4476">
        <v>220</v>
      </c>
      <c r="F4476">
        <v>528</v>
      </c>
      <c r="G4476">
        <v>315</v>
      </c>
      <c r="H4476">
        <v>3</v>
      </c>
      <c r="I4476">
        <v>485</v>
      </c>
      <c r="J4476">
        <v>15</v>
      </c>
      <c r="K4476">
        <v>24.25</v>
      </c>
      <c r="L4476">
        <v>1464.25</v>
      </c>
      <c r="M4476" t="s">
        <v>19</v>
      </c>
      <c r="N4476" t="s">
        <v>23</v>
      </c>
      <c r="O4476">
        <v>22</v>
      </c>
      <c r="P4476">
        <v>3</v>
      </c>
      <c r="Q4476" t="s">
        <v>3137</v>
      </c>
      <c r="R4476">
        <v>508</v>
      </c>
      <c r="S4476" s="3">
        <v>0.15</v>
      </c>
      <c r="T4476" s="6">
        <v>591.25</v>
      </c>
      <c r="U4476" t="s">
        <v>6330</v>
      </c>
      <c r="V4476">
        <v>2026</v>
      </c>
      <c r="W4476" t="s">
        <v>6329</v>
      </c>
      <c r="X4476" t="str">
        <f>_xlfn.XLOOKUP(Orders_C[[#This Row],[Product_ID]],Products_C[Product_ID],Products_C[Product_Name])</f>
        <v>Popcorn Chicken</v>
      </c>
      <c r="Y4476" t="str">
        <f>_xlfn.XLOOKUP(Orders_C[[#This Row],[Product_ID]],Products_C[Product_ID],Products_C[Category])</f>
        <v>Beverage</v>
      </c>
      <c r="Z4476" t="str">
        <f>_xlfn.XLOOKUP(Orders_C[[#This Row],[Store_ID]],Stores_c[Store_ID],Stores_c[City])</f>
        <v>Williamborough</v>
      </c>
      <c r="AA4476" t="str">
        <f>_xlfn.XLOOKUP(Orders_C[[#This Row],[Customer_ID]],Customers_c[Customer_ID],Customers_c[Customer_Name])</f>
        <v>Nathan Smith</v>
      </c>
      <c r="AB4476" s="6">
        <f>Orders_C[[#This Row],[Quantity]]*Orders_C[[#This Row],[Unit_Price]]*(1-Orders_C[[#This Row],[Discount %]])+Orders_C[[#This Row],[Tax]]</f>
        <v>1261</v>
      </c>
      <c r="AC4476" s="9">
        <f>(Orders_C[[#This Row],[Unit_Price]]*Orders_C[[#This Row],[Quantity]])-Orders_C[[#This Row],[Discount]]+Orders_C[[#This Row],[Tax]]</f>
        <v>1464.25</v>
      </c>
      <c r="AD4476" t="str">
        <f>IF(COUNTIF(Orders_C[[#All],[Customer_ID]],Orders_C[[#This Row],[Customer_ID]])&gt;1,"Repeat","New")</f>
        <v>Repeat</v>
      </c>
      <c r="AE4476" t="str" cm="1">
        <f t="array" ref="AE4476">_xlfn.XLOOKUP(Orders_C[[#This Row],[Store_ID]],Stores_c[[#All],[Store_ID]],Stores_c[[#All],[City]])</f>
        <v>Williamborough</v>
      </c>
      <c r="AF4476" t="str" cm="1">
        <f t="array" ref="AF4476">_xlfn.XLOOKUP(Orders_C[[#This Row],[Store_ID]],Stores_c[[#All],[Store_ID]],Stores_c[[#All],[Manager_Name]])</f>
        <v>Michael Mcbride</v>
      </c>
      <c r="AG4476" t="str" cm="1">
        <f t="array" ref="AG4476">_xlfn.XLOOKUP(Orders_C[[#This Row],[Store_ID]],Stores_c[[#All],[Store_ID]],Stores_c[[#All],[Store_Type]])</f>
        <v>Mall</v>
      </c>
    </row>
    <row r="4477" spans="1:33" x14ac:dyDescent="0.25">
      <c r="A4477">
        <v>10883</v>
      </c>
      <c r="B4477" s="1">
        <v>46005</v>
      </c>
      <c r="C4477" s="2">
        <v>0.73179398148148145</v>
      </c>
      <c r="D4477">
        <v>1735</v>
      </c>
      <c r="E4477">
        <v>219</v>
      </c>
      <c r="F4477">
        <v>527</v>
      </c>
      <c r="G4477">
        <v>313</v>
      </c>
      <c r="H4477">
        <v>3</v>
      </c>
      <c r="I4477">
        <v>481</v>
      </c>
      <c r="J4477">
        <v>10</v>
      </c>
      <c r="K4477">
        <v>24.05</v>
      </c>
      <c r="L4477">
        <v>1457.05</v>
      </c>
      <c r="M4477" t="s">
        <v>19</v>
      </c>
      <c r="N4477" t="s">
        <v>23</v>
      </c>
      <c r="O4477">
        <v>54</v>
      </c>
      <c r="P4477">
        <v>3</v>
      </c>
      <c r="Q4477" t="s">
        <v>4906</v>
      </c>
      <c r="R4477">
        <v>502</v>
      </c>
      <c r="S4477" s="3">
        <v>0.1</v>
      </c>
      <c r="T4477" s="6">
        <v>591.25</v>
      </c>
      <c r="U4477" t="s">
        <v>6328</v>
      </c>
      <c r="V4477">
        <v>2025</v>
      </c>
      <c r="W4477" t="s">
        <v>6331</v>
      </c>
      <c r="X4477" t="str">
        <f>_xlfn.XLOOKUP(Orders_C[[#This Row],[Product_ID]],Products_C[Product_ID],Products_C[Product_Name])</f>
        <v>Rice Bowl</v>
      </c>
      <c r="Y4477" t="str">
        <f>_xlfn.XLOOKUP(Orders_C[[#This Row],[Product_ID]],Products_C[Product_ID],Products_C[Category])</f>
        <v>Beverage</v>
      </c>
      <c r="Z4477" t="str">
        <f>_xlfn.XLOOKUP(Orders_C[[#This Row],[Store_ID]],Stores_c[Store_ID],Stores_c[City])</f>
        <v>Lake David</v>
      </c>
      <c r="AA4477" t="str">
        <f>_xlfn.XLOOKUP(Orders_C[[#This Row],[Customer_ID]],Customers_c[Customer_ID],Customers_c[Customer_Name])</f>
        <v>Matthew Miller</v>
      </c>
      <c r="AB4477" s="6">
        <f>Orders_C[[#This Row],[Quantity]]*Orders_C[[#This Row],[Unit_Price]]*(1-Orders_C[[#This Row],[Discount %]])+Orders_C[[#This Row],[Tax]]</f>
        <v>1322.75</v>
      </c>
      <c r="AC4477" s="9">
        <f>(Orders_C[[#This Row],[Unit_Price]]*Orders_C[[#This Row],[Quantity]])-Orders_C[[#This Row],[Discount]]+Orders_C[[#This Row],[Tax]]</f>
        <v>1457.05</v>
      </c>
      <c r="AD4477" t="str">
        <f>IF(COUNTIF(Orders_C[[#All],[Customer_ID]],Orders_C[[#This Row],[Customer_ID]])&gt;1,"Repeat","New")</f>
        <v>Repeat</v>
      </c>
      <c r="AE4477" t="str" cm="1">
        <f t="array" ref="AE4477">_xlfn.XLOOKUP(Orders_C[[#This Row],[Store_ID]],Stores_c[[#All],[Store_ID]],Stores_c[[#All],[City]])</f>
        <v>Lake David</v>
      </c>
      <c r="AF4477" t="str" cm="1">
        <f t="array" ref="AF4477">_xlfn.XLOOKUP(Orders_C[[#This Row],[Store_ID]],Stores_c[[#All],[Store_ID]],Stores_c[[#All],[Manager_Name]])</f>
        <v>Joshua Hines</v>
      </c>
      <c r="AG4477" t="str" cm="1">
        <f t="array" ref="AG4477">_xlfn.XLOOKUP(Orders_C[[#This Row],[Store_ID]],Stores_c[[#All],[Store_ID]],Stores_c[[#All],[Store_Type]])</f>
        <v>Street</v>
      </c>
    </row>
    <row r="4478" spans="1:33" x14ac:dyDescent="0.25">
      <c r="A4478">
        <v>10493</v>
      </c>
      <c r="B4478" s="1">
        <v>45937</v>
      </c>
      <c r="C4478" s="2">
        <v>0.18033564814814815</v>
      </c>
      <c r="D4478">
        <v>1806</v>
      </c>
      <c r="E4478">
        <v>221</v>
      </c>
      <c r="F4478">
        <v>402</v>
      </c>
      <c r="G4478">
        <v>327</v>
      </c>
      <c r="H4478">
        <v>3</v>
      </c>
      <c r="I4478">
        <v>473</v>
      </c>
      <c r="J4478">
        <v>0</v>
      </c>
      <c r="K4478">
        <v>23.65</v>
      </c>
      <c r="L4478">
        <v>1442.65</v>
      </c>
      <c r="M4478" t="s">
        <v>19</v>
      </c>
      <c r="N4478" t="s">
        <v>23</v>
      </c>
      <c r="O4478">
        <v>12</v>
      </c>
      <c r="P4478">
        <v>4</v>
      </c>
      <c r="Q4478" t="s">
        <v>4516</v>
      </c>
      <c r="R4478">
        <v>502</v>
      </c>
      <c r="S4478" s="3">
        <v>0</v>
      </c>
      <c r="T4478" s="6">
        <v>591.25000000000011</v>
      </c>
      <c r="U4478" t="s">
        <v>6332</v>
      </c>
      <c r="V4478">
        <v>2025</v>
      </c>
      <c r="W4478" t="s">
        <v>6333</v>
      </c>
      <c r="X4478" t="str">
        <f>_xlfn.XLOOKUP(Orders_C[[#This Row],[Product_ID]],Products_C[Product_ID],Products_C[Product_Name])</f>
        <v>Wrap</v>
      </c>
      <c r="Y4478" t="str">
        <f>_xlfn.XLOOKUP(Orders_C[[#This Row],[Product_ID]],Products_C[Product_ID],Products_C[Category])</f>
        <v>Chicken</v>
      </c>
      <c r="Z4478" t="str">
        <f>_xlfn.XLOOKUP(Orders_C[[#This Row],[Store_ID]],Stores_c[Store_ID],Stores_c[City])</f>
        <v>Port Barbarabury</v>
      </c>
      <c r="AA4478" t="str">
        <f>_xlfn.XLOOKUP(Orders_C[[#This Row],[Customer_ID]],Customers_c[Customer_ID],Customers_c[Customer_Name])</f>
        <v>Jennifer Kirby</v>
      </c>
      <c r="AB4478" s="6">
        <f>Orders_C[[#This Row],[Quantity]]*Orders_C[[#This Row],[Unit_Price]]*(1-Orders_C[[#This Row],[Discount %]])+Orders_C[[#This Row],[Tax]]</f>
        <v>1442.65</v>
      </c>
      <c r="AC4478" s="9">
        <f>(Orders_C[[#This Row],[Unit_Price]]*Orders_C[[#This Row],[Quantity]])-Orders_C[[#This Row],[Discount]]+Orders_C[[#This Row],[Tax]]</f>
        <v>1442.65</v>
      </c>
      <c r="AD4478" t="str">
        <f>IF(COUNTIF(Orders_C[[#All],[Customer_ID]],Orders_C[[#This Row],[Customer_ID]])&gt;1,"Repeat","New")</f>
        <v>Repeat</v>
      </c>
      <c r="AE4478" t="str" cm="1">
        <f t="array" ref="AE4478">_xlfn.XLOOKUP(Orders_C[[#This Row],[Store_ID]],Stores_c[[#All],[Store_ID]],Stores_c[[#All],[City]])</f>
        <v>Port Barbarabury</v>
      </c>
      <c r="AF4478" t="str" cm="1">
        <f t="array" ref="AF4478">_xlfn.XLOOKUP(Orders_C[[#This Row],[Store_ID]],Stores_c[[#All],[Store_ID]],Stores_c[[#All],[Manager_Name]])</f>
        <v>Edward Nguyen</v>
      </c>
      <c r="AG4478" t="str" cm="1">
        <f t="array" ref="AG4478">_xlfn.XLOOKUP(Orders_C[[#This Row],[Store_ID]],Stores_c[[#All],[Store_ID]],Stores_c[[#All],[Store_Type]])</f>
        <v>Street</v>
      </c>
    </row>
    <row r="4479" spans="1:33" x14ac:dyDescent="0.25">
      <c r="A4479">
        <v>7740</v>
      </c>
      <c r="B4479" s="1">
        <v>45746</v>
      </c>
      <c r="C4479" s="2">
        <v>0.33159722222222221</v>
      </c>
      <c r="D4479">
        <v>1648</v>
      </c>
      <c r="E4479">
        <v>212</v>
      </c>
      <c r="F4479">
        <v>539</v>
      </c>
      <c r="G4479">
        <v>314</v>
      </c>
      <c r="H4479">
        <v>4</v>
      </c>
      <c r="I4479">
        <v>365</v>
      </c>
      <c r="J4479">
        <v>10</v>
      </c>
      <c r="K4479">
        <v>18.25</v>
      </c>
      <c r="L4479">
        <v>1468.25</v>
      </c>
      <c r="M4479" t="s">
        <v>19</v>
      </c>
      <c r="N4479" t="s">
        <v>23</v>
      </c>
      <c r="O4479">
        <v>45</v>
      </c>
      <c r="P4479">
        <v>2</v>
      </c>
      <c r="Q4479" t="s">
        <v>1763</v>
      </c>
      <c r="R4479">
        <v>503</v>
      </c>
      <c r="S4479" s="3">
        <v>0.1</v>
      </c>
      <c r="T4479" s="6">
        <v>592.25</v>
      </c>
      <c r="U4479" t="s">
        <v>6334</v>
      </c>
      <c r="V4479">
        <v>2025</v>
      </c>
      <c r="W4479" t="s">
        <v>6331</v>
      </c>
      <c r="X4479" t="str">
        <f>_xlfn.XLOOKUP(Orders_C[[#This Row],[Product_ID]],Products_C[Product_ID],Products_C[Product_Name])</f>
        <v>Wrap</v>
      </c>
      <c r="Y4479" t="str">
        <f>_xlfn.XLOOKUP(Orders_C[[#This Row],[Product_ID]],Products_C[Product_ID],Products_C[Category])</f>
        <v>Burger</v>
      </c>
      <c r="Z4479" t="str">
        <f>_xlfn.XLOOKUP(Orders_C[[#This Row],[Store_ID]],Stores_c[Store_ID],Stores_c[City])</f>
        <v>Andrewview</v>
      </c>
      <c r="AA4479" t="str">
        <f>_xlfn.XLOOKUP(Orders_C[[#This Row],[Customer_ID]],Customers_c[Customer_ID],Customers_c[Customer_Name])</f>
        <v>Timothy Campbell</v>
      </c>
      <c r="AB4479" s="6">
        <f>Orders_C[[#This Row],[Quantity]]*Orders_C[[#This Row],[Unit_Price]]*(1-Orders_C[[#This Row],[Discount %]])+Orders_C[[#This Row],[Tax]]</f>
        <v>1332.25</v>
      </c>
      <c r="AC4479" s="9">
        <f>(Orders_C[[#This Row],[Unit_Price]]*Orders_C[[#This Row],[Quantity]])-Orders_C[[#This Row],[Discount]]+Orders_C[[#This Row],[Tax]]</f>
        <v>1468.25</v>
      </c>
      <c r="AD4479" t="str">
        <f>IF(COUNTIF(Orders_C[[#All],[Customer_ID]],Orders_C[[#This Row],[Customer_ID]])&gt;1,"Repeat","New")</f>
        <v>Repeat</v>
      </c>
      <c r="AE4479" t="str" cm="1">
        <f t="array" ref="AE4479">_xlfn.XLOOKUP(Orders_C[[#This Row],[Store_ID]],Stores_c[[#All],[Store_ID]],Stores_c[[#All],[City]])</f>
        <v>Andrewview</v>
      </c>
      <c r="AF4479" t="str" cm="1">
        <f t="array" ref="AF4479">_xlfn.XLOOKUP(Orders_C[[#This Row],[Store_ID]],Stores_c[[#All],[Store_ID]],Stores_c[[#All],[Manager_Name]])</f>
        <v>Alice Sutton</v>
      </c>
      <c r="AG4479" t="str" cm="1">
        <f t="array" ref="AG4479">_xlfn.XLOOKUP(Orders_C[[#This Row],[Store_ID]],Stores_c[[#All],[Store_ID]],Stores_c[[#All],[Store_Type]])</f>
        <v>Mall</v>
      </c>
    </row>
    <row r="4480" spans="1:33" x14ac:dyDescent="0.25">
      <c r="A4480">
        <v>9144</v>
      </c>
      <c r="B4480" s="1">
        <v>45904</v>
      </c>
      <c r="C4480" s="2">
        <v>0.86114583333333339</v>
      </c>
      <c r="D4480">
        <v>1711</v>
      </c>
      <c r="E4480">
        <v>224</v>
      </c>
      <c r="F4480">
        <v>467</v>
      </c>
      <c r="G4480">
        <v>332</v>
      </c>
      <c r="H4480">
        <v>4</v>
      </c>
      <c r="I4480">
        <v>365</v>
      </c>
      <c r="J4480">
        <v>10</v>
      </c>
      <c r="K4480">
        <v>18.25</v>
      </c>
      <c r="L4480">
        <v>1468.25</v>
      </c>
      <c r="M4480" t="s">
        <v>18</v>
      </c>
      <c r="N4480" t="s">
        <v>21</v>
      </c>
      <c r="O4480">
        <v>59</v>
      </c>
      <c r="P4480">
        <v>1</v>
      </c>
      <c r="Q4480" t="s">
        <v>3167</v>
      </c>
      <c r="R4480">
        <v>510</v>
      </c>
      <c r="S4480" s="3">
        <v>0.1</v>
      </c>
      <c r="T4480" s="6">
        <v>592.25</v>
      </c>
      <c r="U4480" t="s">
        <v>6335</v>
      </c>
      <c r="V4480">
        <v>2025</v>
      </c>
      <c r="W4480" t="s">
        <v>6331</v>
      </c>
      <c r="X4480" t="str">
        <f>_xlfn.XLOOKUP(Orders_C[[#This Row],[Product_ID]],Products_C[Product_ID],Products_C[Product_Name])</f>
        <v>Zinger Burger</v>
      </c>
      <c r="Y4480" t="str">
        <f>_xlfn.XLOOKUP(Orders_C[[#This Row],[Product_ID]],Products_C[Product_ID],Products_C[Category])</f>
        <v>Beverage</v>
      </c>
      <c r="Z4480" t="str">
        <f>_xlfn.XLOOKUP(Orders_C[[#This Row],[Store_ID]],Stores_c[Store_ID],Stores_c[City])</f>
        <v>Valdezton</v>
      </c>
      <c r="AA4480" t="str">
        <f>_xlfn.XLOOKUP(Orders_C[[#This Row],[Customer_ID]],Customers_c[Customer_ID],Customers_c[Customer_Name])</f>
        <v>Amber Clark</v>
      </c>
      <c r="AB4480" s="6">
        <f>Orders_C[[#This Row],[Quantity]]*Orders_C[[#This Row],[Unit_Price]]*(1-Orders_C[[#This Row],[Discount %]])+Orders_C[[#This Row],[Tax]]</f>
        <v>1332.25</v>
      </c>
      <c r="AC4480" s="9">
        <f>(Orders_C[[#This Row],[Unit_Price]]*Orders_C[[#This Row],[Quantity]])-Orders_C[[#This Row],[Discount]]+Orders_C[[#This Row],[Tax]]</f>
        <v>1468.25</v>
      </c>
      <c r="AD4480" t="str">
        <f>IF(COUNTIF(Orders_C[[#All],[Customer_ID]],Orders_C[[#This Row],[Customer_ID]])&gt;1,"Repeat","New")</f>
        <v>Repeat</v>
      </c>
      <c r="AE4480" t="str" cm="1">
        <f t="array" ref="AE4480">_xlfn.XLOOKUP(Orders_C[[#This Row],[Store_ID]],Stores_c[[#All],[Store_ID]],Stores_c[[#All],[City]])</f>
        <v>Valdezton</v>
      </c>
      <c r="AF4480" t="str" cm="1">
        <f t="array" ref="AF4480">_xlfn.XLOOKUP(Orders_C[[#This Row],[Store_ID]],Stores_c[[#All],[Store_ID]],Stores_c[[#All],[Manager_Name]])</f>
        <v>John Rodriguez</v>
      </c>
      <c r="AG4480" t="str" cm="1">
        <f t="array" ref="AG4480">_xlfn.XLOOKUP(Orders_C[[#This Row],[Store_ID]],Stores_c[[#All],[Store_ID]],Stores_c[[#All],[Store_Type]])</f>
        <v>Street</v>
      </c>
    </row>
    <row r="4481" spans="1:33" x14ac:dyDescent="0.25">
      <c r="A4481">
        <v>10798</v>
      </c>
      <c r="B4481" s="1">
        <v>45853</v>
      </c>
      <c r="C4481" s="2">
        <v>4.7199074074074074E-2</v>
      </c>
      <c r="D4481">
        <v>1037</v>
      </c>
      <c r="E4481">
        <v>218</v>
      </c>
      <c r="F4481">
        <v>504</v>
      </c>
      <c r="G4481">
        <v>307</v>
      </c>
      <c r="H4481">
        <v>4</v>
      </c>
      <c r="I4481">
        <v>365</v>
      </c>
      <c r="J4481">
        <v>10</v>
      </c>
      <c r="K4481">
        <v>18.25</v>
      </c>
      <c r="L4481">
        <v>1468.25</v>
      </c>
      <c r="M4481" t="s">
        <v>18</v>
      </c>
      <c r="N4481" t="s">
        <v>21</v>
      </c>
      <c r="O4481">
        <v>37</v>
      </c>
      <c r="P4481">
        <v>2</v>
      </c>
      <c r="Q4481" t="s">
        <v>4821</v>
      </c>
      <c r="R4481">
        <v>503</v>
      </c>
      <c r="S4481" s="3">
        <v>0.1</v>
      </c>
      <c r="T4481" s="6">
        <v>592.25</v>
      </c>
      <c r="U4481" t="s">
        <v>6341</v>
      </c>
      <c r="V4481">
        <v>2025</v>
      </c>
      <c r="W4481" t="s">
        <v>6329</v>
      </c>
      <c r="X4481" t="str">
        <f>_xlfn.XLOOKUP(Orders_C[[#This Row],[Product_ID]],Products_C[Product_ID],Products_C[Product_Name])</f>
        <v>Chicken Wings</v>
      </c>
      <c r="Y4481" t="str">
        <f>_xlfn.XLOOKUP(Orders_C[[#This Row],[Product_ID]],Products_C[Product_ID],Products_C[Category])</f>
        <v>Chicken</v>
      </c>
      <c r="Z4481" t="str">
        <f>_xlfn.XLOOKUP(Orders_C[[#This Row],[Store_ID]],Stores_c[Store_ID],Stores_c[City])</f>
        <v>East Johnport</v>
      </c>
      <c r="AA4481" t="str">
        <f>_xlfn.XLOOKUP(Orders_C[[#This Row],[Customer_ID]],Customers_c[Customer_ID],Customers_c[Customer_Name])</f>
        <v>Regina Mcgee</v>
      </c>
      <c r="AB4481" s="6">
        <f>Orders_C[[#This Row],[Quantity]]*Orders_C[[#This Row],[Unit_Price]]*(1-Orders_C[[#This Row],[Discount %]])+Orders_C[[#This Row],[Tax]]</f>
        <v>1332.25</v>
      </c>
      <c r="AC4481" s="9">
        <f>(Orders_C[[#This Row],[Unit_Price]]*Orders_C[[#This Row],[Quantity]])-Orders_C[[#This Row],[Discount]]+Orders_C[[#This Row],[Tax]]</f>
        <v>1468.25</v>
      </c>
      <c r="AD4481" t="str">
        <f>IF(COUNTIF(Orders_C[[#All],[Customer_ID]],Orders_C[[#This Row],[Customer_ID]])&gt;1,"Repeat","New")</f>
        <v>Repeat</v>
      </c>
      <c r="AE4481" t="str" cm="1">
        <f t="array" ref="AE4481">_xlfn.XLOOKUP(Orders_C[[#This Row],[Store_ID]],Stores_c[[#All],[Store_ID]],Stores_c[[#All],[City]])</f>
        <v>East Johnport</v>
      </c>
      <c r="AF4481" t="str" cm="1">
        <f t="array" ref="AF4481">_xlfn.XLOOKUP(Orders_C[[#This Row],[Store_ID]],Stores_c[[#All],[Store_ID]],Stores_c[[#All],[Manager_Name]])</f>
        <v>Mr. Matthew Murillo III</v>
      </c>
      <c r="AG4481" t="str" cm="1">
        <f t="array" ref="AG4481">_xlfn.XLOOKUP(Orders_C[[#This Row],[Store_ID]],Stores_c[[#All],[Store_ID]],Stores_c[[#All],[Store_Type]])</f>
        <v>Street</v>
      </c>
    </row>
    <row r="4482" spans="1:33" x14ac:dyDescent="0.25">
      <c r="A4482">
        <v>8731</v>
      </c>
      <c r="B4482" s="1">
        <v>45873</v>
      </c>
      <c r="C4482" s="2">
        <v>0.18112268518518518</v>
      </c>
      <c r="D4482">
        <v>1173</v>
      </c>
      <c r="E4482">
        <v>218</v>
      </c>
      <c r="F4482">
        <v>510</v>
      </c>
      <c r="G4482">
        <v>310</v>
      </c>
      <c r="H4482">
        <v>4</v>
      </c>
      <c r="I4482">
        <v>359</v>
      </c>
      <c r="J4482">
        <v>0</v>
      </c>
      <c r="K4482">
        <v>17.95</v>
      </c>
      <c r="L4482">
        <v>1453.95</v>
      </c>
      <c r="M4482" t="s">
        <v>20</v>
      </c>
      <c r="N4482" t="s">
        <v>23</v>
      </c>
      <c r="O4482">
        <v>30</v>
      </c>
      <c r="P4482">
        <v>5</v>
      </c>
      <c r="Q4482" t="s">
        <v>2754</v>
      </c>
      <c r="R4482">
        <v>510</v>
      </c>
      <c r="S4482" s="3">
        <v>0</v>
      </c>
      <c r="T4482" s="6">
        <v>592.35</v>
      </c>
      <c r="U4482" t="s">
        <v>6342</v>
      </c>
      <c r="V4482">
        <v>2025</v>
      </c>
      <c r="W4482" t="s">
        <v>6329</v>
      </c>
      <c r="X4482" t="str">
        <f>_xlfn.XLOOKUP(Orders_C[[#This Row],[Product_ID]],Products_C[Product_ID],Products_C[Product_Name])</f>
        <v>Chicken Bucket</v>
      </c>
      <c r="Y4482" t="str">
        <f>_xlfn.XLOOKUP(Orders_C[[#This Row],[Product_ID]],Products_C[Product_ID],Products_C[Category])</f>
        <v>Chicken</v>
      </c>
      <c r="Z4482" t="str">
        <f>_xlfn.XLOOKUP(Orders_C[[#This Row],[Store_ID]],Stores_c[Store_ID],Stores_c[City])</f>
        <v>East Johnport</v>
      </c>
      <c r="AA4482" t="str">
        <f>_xlfn.XLOOKUP(Orders_C[[#This Row],[Customer_ID]],Customers_c[Customer_ID],Customers_c[Customer_Name])</f>
        <v>Joe Lane</v>
      </c>
      <c r="AB4482" s="6">
        <f>Orders_C[[#This Row],[Quantity]]*Orders_C[[#This Row],[Unit_Price]]*(1-Orders_C[[#This Row],[Discount %]])+Orders_C[[#This Row],[Tax]]</f>
        <v>1453.95</v>
      </c>
      <c r="AC4482" s="9">
        <f>(Orders_C[[#This Row],[Unit_Price]]*Orders_C[[#This Row],[Quantity]])-Orders_C[[#This Row],[Discount]]+Orders_C[[#This Row],[Tax]]</f>
        <v>1453.95</v>
      </c>
      <c r="AD4482" t="str">
        <f>IF(COUNTIF(Orders_C[[#All],[Customer_ID]],Orders_C[[#This Row],[Customer_ID]])&gt;1,"Repeat","New")</f>
        <v>Repeat</v>
      </c>
      <c r="AE4482" t="str" cm="1">
        <f t="array" ref="AE4482">_xlfn.XLOOKUP(Orders_C[[#This Row],[Store_ID]],Stores_c[[#All],[Store_ID]],Stores_c[[#All],[City]])</f>
        <v>East Johnport</v>
      </c>
      <c r="AF4482" t="str" cm="1">
        <f t="array" ref="AF4482">_xlfn.XLOOKUP(Orders_C[[#This Row],[Store_ID]],Stores_c[[#All],[Store_ID]],Stores_c[[#All],[Manager_Name]])</f>
        <v>Mr. Matthew Murillo III</v>
      </c>
      <c r="AG4482" t="str" cm="1">
        <f t="array" ref="AG4482">_xlfn.XLOOKUP(Orders_C[[#This Row],[Store_ID]],Stores_c[[#All],[Store_ID]],Stores_c[[#All],[Store_Type]])</f>
        <v>Street</v>
      </c>
    </row>
    <row r="4483" spans="1:33" x14ac:dyDescent="0.25">
      <c r="A4483">
        <v>10215</v>
      </c>
      <c r="B4483" s="1">
        <v>46065</v>
      </c>
      <c r="C4483" s="2">
        <v>0.35298611111111111</v>
      </c>
      <c r="D4483">
        <v>1490</v>
      </c>
      <c r="E4483">
        <v>218</v>
      </c>
      <c r="F4483">
        <v>468</v>
      </c>
      <c r="G4483">
        <v>340</v>
      </c>
      <c r="H4483">
        <v>4</v>
      </c>
      <c r="I4483">
        <v>359</v>
      </c>
      <c r="J4483">
        <v>0</v>
      </c>
      <c r="K4483">
        <v>17.95</v>
      </c>
      <c r="L4483">
        <v>1453.95</v>
      </c>
      <c r="M4483" t="s">
        <v>20</v>
      </c>
      <c r="N4483" t="s">
        <v>22</v>
      </c>
      <c r="O4483">
        <v>14</v>
      </c>
      <c r="P4483">
        <v>3</v>
      </c>
      <c r="Q4483" t="s">
        <v>4238</v>
      </c>
      <c r="R4483">
        <v>504</v>
      </c>
      <c r="S4483" s="3">
        <v>0</v>
      </c>
      <c r="T4483" s="6">
        <v>592.35</v>
      </c>
      <c r="U4483" t="s">
        <v>6338</v>
      </c>
      <c r="V4483">
        <v>2026</v>
      </c>
      <c r="W4483" t="s">
        <v>6333</v>
      </c>
      <c r="X4483" t="str">
        <f>_xlfn.XLOOKUP(Orders_C[[#This Row],[Product_ID]],Products_C[Product_ID],Products_C[Product_Name])</f>
        <v>Chocolate Lava Cake</v>
      </c>
      <c r="Y4483" t="str">
        <f>_xlfn.XLOOKUP(Orders_C[[#This Row],[Product_ID]],Products_C[Product_ID],Products_C[Category])</f>
        <v>Chicken</v>
      </c>
      <c r="Z4483" t="str">
        <f>_xlfn.XLOOKUP(Orders_C[[#This Row],[Store_ID]],Stores_c[Store_ID],Stores_c[City])</f>
        <v>East Johnport</v>
      </c>
      <c r="AA4483" t="str">
        <f>_xlfn.XLOOKUP(Orders_C[[#This Row],[Customer_ID]],Customers_c[Customer_ID],Customers_c[Customer_Name])</f>
        <v>Lucas Young</v>
      </c>
      <c r="AB4483" s="6">
        <f>Orders_C[[#This Row],[Quantity]]*Orders_C[[#This Row],[Unit_Price]]*(1-Orders_C[[#This Row],[Discount %]])+Orders_C[[#This Row],[Tax]]</f>
        <v>1453.95</v>
      </c>
      <c r="AC4483" s="9">
        <f>(Orders_C[[#This Row],[Unit_Price]]*Orders_C[[#This Row],[Quantity]])-Orders_C[[#This Row],[Discount]]+Orders_C[[#This Row],[Tax]]</f>
        <v>1453.95</v>
      </c>
      <c r="AD4483" t="str">
        <f>IF(COUNTIF(Orders_C[[#All],[Customer_ID]],Orders_C[[#This Row],[Customer_ID]])&gt;1,"Repeat","New")</f>
        <v>Repeat</v>
      </c>
      <c r="AE4483" t="str" cm="1">
        <f t="array" ref="AE4483">_xlfn.XLOOKUP(Orders_C[[#This Row],[Store_ID]],Stores_c[[#All],[Store_ID]],Stores_c[[#All],[City]])</f>
        <v>East Johnport</v>
      </c>
      <c r="AF4483" t="str" cm="1">
        <f t="array" ref="AF4483">_xlfn.XLOOKUP(Orders_C[[#This Row],[Store_ID]],Stores_c[[#All],[Store_ID]],Stores_c[[#All],[Manager_Name]])</f>
        <v>Mr. Matthew Murillo III</v>
      </c>
      <c r="AG4483" t="str" cm="1">
        <f t="array" ref="AG4483">_xlfn.XLOOKUP(Orders_C[[#This Row],[Store_ID]],Stores_c[[#All],[Store_ID]],Stores_c[[#All],[Store_Type]])</f>
        <v>Street</v>
      </c>
    </row>
    <row r="4484" spans="1:33" x14ac:dyDescent="0.25">
      <c r="A4484">
        <v>8708</v>
      </c>
      <c r="B4484" s="1">
        <v>46052</v>
      </c>
      <c r="C4484" s="2">
        <v>0.14128472222222221</v>
      </c>
      <c r="D4484">
        <v>1728</v>
      </c>
      <c r="E4484">
        <v>211</v>
      </c>
      <c r="F4484">
        <v>403</v>
      </c>
      <c r="G4484">
        <v>332</v>
      </c>
      <c r="H4484">
        <v>3</v>
      </c>
      <c r="I4484">
        <v>482</v>
      </c>
      <c r="J4484">
        <v>10</v>
      </c>
      <c r="K4484">
        <v>24.1</v>
      </c>
      <c r="L4484">
        <v>1460.1</v>
      </c>
      <c r="M4484" t="s">
        <v>20</v>
      </c>
      <c r="N4484" t="s">
        <v>21</v>
      </c>
      <c r="O4484">
        <v>42</v>
      </c>
      <c r="P4484">
        <v>4</v>
      </c>
      <c r="Q4484" t="s">
        <v>2731</v>
      </c>
      <c r="R4484">
        <v>506</v>
      </c>
      <c r="S4484" s="3">
        <v>0.1</v>
      </c>
      <c r="T4484" s="6">
        <v>592.49999999999989</v>
      </c>
      <c r="U4484" t="s">
        <v>6330</v>
      </c>
      <c r="V4484">
        <v>2026</v>
      </c>
      <c r="W4484" t="s">
        <v>6331</v>
      </c>
      <c r="X4484" t="str">
        <f>_xlfn.XLOOKUP(Orders_C[[#This Row],[Product_ID]],Products_C[Product_ID],Products_C[Product_Name])</f>
        <v>Zinger Burger</v>
      </c>
      <c r="Y4484" t="str">
        <f>_xlfn.XLOOKUP(Orders_C[[#This Row],[Product_ID]],Products_C[Product_ID],Products_C[Category])</f>
        <v>Beverage</v>
      </c>
      <c r="Z4484" t="str">
        <f>_xlfn.XLOOKUP(Orders_C[[#This Row],[Store_ID]],Stores_c[Store_ID],Stores_c[City])</f>
        <v>North Robertstad</v>
      </c>
      <c r="AA4484" t="str">
        <f>_xlfn.XLOOKUP(Orders_C[[#This Row],[Customer_ID]],Customers_c[Customer_ID],Customers_c[Customer_Name])</f>
        <v>Mr. Eric Jackson</v>
      </c>
      <c r="AB4484" s="6">
        <f>Orders_C[[#This Row],[Quantity]]*Orders_C[[#This Row],[Unit_Price]]*(1-Orders_C[[#This Row],[Discount %]])+Orders_C[[#This Row],[Tax]]</f>
        <v>1325.5</v>
      </c>
      <c r="AC4484" s="9">
        <f>(Orders_C[[#This Row],[Unit_Price]]*Orders_C[[#This Row],[Quantity]])-Orders_C[[#This Row],[Discount]]+Orders_C[[#This Row],[Tax]]</f>
        <v>1460.1</v>
      </c>
      <c r="AD4484" t="str">
        <f>IF(COUNTIF(Orders_C[[#All],[Customer_ID]],Orders_C[[#This Row],[Customer_ID]])&gt;1,"Repeat","New")</f>
        <v>Repeat</v>
      </c>
      <c r="AE4484" t="str" cm="1">
        <f t="array" ref="AE4484">_xlfn.XLOOKUP(Orders_C[[#This Row],[Store_ID]],Stores_c[[#All],[Store_ID]],Stores_c[[#All],[City]])</f>
        <v>North Robertstad</v>
      </c>
      <c r="AF4484" t="str" cm="1">
        <f t="array" ref="AF4484">_xlfn.XLOOKUP(Orders_C[[#This Row],[Store_ID]],Stores_c[[#All],[Store_ID]],Stores_c[[#All],[Manager_Name]])</f>
        <v>Mary Lewis</v>
      </c>
      <c r="AG4484" t="str" cm="1">
        <f t="array" ref="AG4484">_xlfn.XLOOKUP(Orders_C[[#This Row],[Store_ID]],Stores_c[[#All],[Store_ID]],Stores_c[[#All],[Store_Type]])</f>
        <v>Street</v>
      </c>
    </row>
    <row r="4485" spans="1:33" x14ac:dyDescent="0.25">
      <c r="A4485">
        <v>6221</v>
      </c>
      <c r="B4485" s="1">
        <v>46050</v>
      </c>
      <c r="C4485" s="2">
        <v>0.45114583333333336</v>
      </c>
      <c r="D4485">
        <v>1341</v>
      </c>
      <c r="E4485">
        <v>209</v>
      </c>
      <c r="F4485">
        <v>421</v>
      </c>
      <c r="G4485">
        <v>329</v>
      </c>
      <c r="H4485">
        <v>3</v>
      </c>
      <c r="I4485">
        <v>474</v>
      </c>
      <c r="J4485">
        <v>0</v>
      </c>
      <c r="K4485">
        <v>23.7</v>
      </c>
      <c r="L4485">
        <v>1445.7</v>
      </c>
      <c r="M4485" t="s">
        <v>18</v>
      </c>
      <c r="N4485" t="s">
        <v>23</v>
      </c>
      <c r="O4485">
        <v>46</v>
      </c>
      <c r="P4485">
        <v>1</v>
      </c>
      <c r="Q4485" t="s">
        <v>244</v>
      </c>
      <c r="R4485">
        <v>509</v>
      </c>
      <c r="S4485" s="3">
        <v>0</v>
      </c>
      <c r="T4485" s="6">
        <v>592.50000000000011</v>
      </c>
      <c r="U4485" t="s">
        <v>6330</v>
      </c>
      <c r="V4485">
        <v>2026</v>
      </c>
      <c r="W4485" t="s">
        <v>6331</v>
      </c>
      <c r="X4485" t="str">
        <f>_xlfn.XLOOKUP(Orders_C[[#This Row],[Product_ID]],Products_C[Product_ID],Products_C[Product_Name])</f>
        <v>Rice Bowl</v>
      </c>
      <c r="Y4485" t="str">
        <f>_xlfn.XLOOKUP(Orders_C[[#This Row],[Product_ID]],Products_C[Product_ID],Products_C[Category])</f>
        <v>Dessert</v>
      </c>
      <c r="Z4485" t="str">
        <f>_xlfn.XLOOKUP(Orders_C[[#This Row],[Store_ID]],Stores_c[Store_ID],Stores_c[City])</f>
        <v>Reidberg</v>
      </c>
      <c r="AA4485" t="str">
        <f>_xlfn.XLOOKUP(Orders_C[[#This Row],[Customer_ID]],Customers_c[Customer_ID],Customers_c[Customer_Name])</f>
        <v>Deborah Lloyd</v>
      </c>
      <c r="AB4485" s="6">
        <f>Orders_C[[#This Row],[Quantity]]*Orders_C[[#This Row],[Unit_Price]]*(1-Orders_C[[#This Row],[Discount %]])+Orders_C[[#This Row],[Tax]]</f>
        <v>1445.7</v>
      </c>
      <c r="AC4485" s="9">
        <f>(Orders_C[[#This Row],[Unit_Price]]*Orders_C[[#This Row],[Quantity]])-Orders_C[[#This Row],[Discount]]+Orders_C[[#This Row],[Tax]]</f>
        <v>1445.7</v>
      </c>
      <c r="AD4485" t="str">
        <f>IF(COUNTIF(Orders_C[[#All],[Customer_ID]],Orders_C[[#This Row],[Customer_ID]])&gt;1,"Repeat","New")</f>
        <v>Repeat</v>
      </c>
      <c r="AE4485" t="str" cm="1">
        <f t="array" ref="AE4485">_xlfn.XLOOKUP(Orders_C[[#This Row],[Store_ID]],Stores_c[[#All],[Store_ID]],Stores_c[[#All],[City]])</f>
        <v>Reidberg</v>
      </c>
      <c r="AF4485" t="str" cm="1">
        <f t="array" ref="AF4485">_xlfn.XLOOKUP(Orders_C[[#This Row],[Store_ID]],Stores_c[[#All],[Store_ID]],Stores_c[[#All],[Manager_Name]])</f>
        <v>Jeffrey Horn</v>
      </c>
      <c r="AG4485" t="str" cm="1">
        <f t="array" ref="AG4485">_xlfn.XLOOKUP(Orders_C[[#This Row],[Store_ID]],Stores_c[[#All],[Store_ID]],Stores_c[[#All],[Store_Type]])</f>
        <v>Drive-Thru</v>
      </c>
    </row>
    <row r="4486" spans="1:33" x14ac:dyDescent="0.25">
      <c r="A4486">
        <v>8099</v>
      </c>
      <c r="B4486" s="1">
        <v>45856</v>
      </c>
      <c r="C4486" s="2">
        <v>0.72181712962962963</v>
      </c>
      <c r="D4486">
        <v>1746</v>
      </c>
      <c r="E4486">
        <v>208</v>
      </c>
      <c r="F4486">
        <v>490</v>
      </c>
      <c r="G4486">
        <v>316</v>
      </c>
      <c r="H4486">
        <v>3</v>
      </c>
      <c r="I4486">
        <v>478</v>
      </c>
      <c r="J4486">
        <v>5</v>
      </c>
      <c r="K4486">
        <v>23.9</v>
      </c>
      <c r="L4486">
        <v>1452.9</v>
      </c>
      <c r="M4486" t="s">
        <v>18</v>
      </c>
      <c r="N4486" t="s">
        <v>23</v>
      </c>
      <c r="O4486">
        <v>15</v>
      </c>
      <c r="P4486">
        <v>1</v>
      </c>
      <c r="Q4486" t="s">
        <v>2122</v>
      </c>
      <c r="R4486">
        <v>502</v>
      </c>
      <c r="S4486" s="3">
        <v>0.05</v>
      </c>
      <c r="T4486" s="6">
        <v>592.50000000000011</v>
      </c>
      <c r="U4486" t="s">
        <v>6341</v>
      </c>
      <c r="V4486">
        <v>2025</v>
      </c>
      <c r="W4486" t="s">
        <v>6333</v>
      </c>
      <c r="X4486" t="str">
        <f>_xlfn.XLOOKUP(Orders_C[[#This Row],[Product_ID]],Products_C[Product_ID],Products_C[Product_Name])</f>
        <v>Popcorn Chicken</v>
      </c>
      <c r="Y4486" t="str">
        <f>_xlfn.XLOOKUP(Orders_C[[#This Row],[Product_ID]],Products_C[Product_ID],Products_C[Category])</f>
        <v>Dessert</v>
      </c>
      <c r="Z4486" t="str">
        <f>_xlfn.XLOOKUP(Orders_C[[#This Row],[Store_ID]],Stores_c[Store_ID],Stores_c[City])</f>
        <v>Tracyview</v>
      </c>
      <c r="AA4486" t="str">
        <f>_xlfn.XLOOKUP(Orders_C[[#This Row],[Customer_ID]],Customers_c[Customer_ID],Customers_c[Customer_Name])</f>
        <v>Ashley Medina</v>
      </c>
      <c r="AB4486" s="6">
        <f>Orders_C[[#This Row],[Quantity]]*Orders_C[[#This Row],[Unit_Price]]*(1-Orders_C[[#This Row],[Discount %]])+Orders_C[[#This Row],[Tax]]</f>
        <v>1386.2</v>
      </c>
      <c r="AC4486" s="9">
        <f>(Orders_C[[#This Row],[Unit_Price]]*Orders_C[[#This Row],[Quantity]])-Orders_C[[#This Row],[Discount]]+Orders_C[[#This Row],[Tax]]</f>
        <v>1452.9</v>
      </c>
      <c r="AD4486" t="str">
        <f>IF(COUNTIF(Orders_C[[#All],[Customer_ID]],Orders_C[[#This Row],[Customer_ID]])&gt;1,"Repeat","New")</f>
        <v>Repeat</v>
      </c>
      <c r="AE4486" t="str" cm="1">
        <f t="array" ref="AE4486">_xlfn.XLOOKUP(Orders_C[[#This Row],[Store_ID]],Stores_c[[#All],[Store_ID]],Stores_c[[#All],[City]])</f>
        <v>Tracyview</v>
      </c>
      <c r="AF4486" t="str" cm="1">
        <f t="array" ref="AF4486">_xlfn.XLOOKUP(Orders_C[[#This Row],[Store_ID]],Stores_c[[#All],[Store_ID]],Stores_c[[#All],[Manager_Name]])</f>
        <v>Jeremiah Lee</v>
      </c>
      <c r="AG4486" t="str" cm="1">
        <f t="array" ref="AG4486">_xlfn.XLOOKUP(Orders_C[[#This Row],[Store_ID]],Stores_c[[#All],[Store_ID]],Stores_c[[#All],[Store_Type]])</f>
        <v>Mall</v>
      </c>
    </row>
    <row r="4487" spans="1:33" x14ac:dyDescent="0.25">
      <c r="A4487">
        <v>10584</v>
      </c>
      <c r="B4487" s="1">
        <v>45999</v>
      </c>
      <c r="C4487" s="2">
        <v>0.80071759259259256</v>
      </c>
      <c r="D4487">
        <v>1949</v>
      </c>
      <c r="E4487">
        <v>208</v>
      </c>
      <c r="F4487">
        <v>512</v>
      </c>
      <c r="G4487">
        <v>320</v>
      </c>
      <c r="H4487">
        <v>3</v>
      </c>
      <c r="I4487">
        <v>478</v>
      </c>
      <c r="J4487">
        <v>5</v>
      </c>
      <c r="K4487">
        <v>23.9</v>
      </c>
      <c r="L4487">
        <v>1452.9</v>
      </c>
      <c r="M4487" t="s">
        <v>18</v>
      </c>
      <c r="N4487" t="s">
        <v>21</v>
      </c>
      <c r="O4487">
        <v>25</v>
      </c>
      <c r="P4487">
        <v>3</v>
      </c>
      <c r="Q4487" t="s">
        <v>4607</v>
      </c>
      <c r="R4487">
        <v>507</v>
      </c>
      <c r="S4487" s="3">
        <v>0.05</v>
      </c>
      <c r="T4487" s="6">
        <v>592.50000000000011</v>
      </c>
      <c r="U4487" t="s">
        <v>6328</v>
      </c>
      <c r="V4487">
        <v>2025</v>
      </c>
      <c r="W4487" t="s">
        <v>6329</v>
      </c>
      <c r="X4487" t="str">
        <f>_xlfn.XLOOKUP(Orders_C[[#This Row],[Product_ID]],Products_C[Product_ID],Products_C[Product_Name])</f>
        <v>Rice Bowl</v>
      </c>
      <c r="Y4487" t="str">
        <f>_xlfn.XLOOKUP(Orders_C[[#This Row],[Product_ID]],Products_C[Product_ID],Products_C[Category])</f>
        <v>Beverage</v>
      </c>
      <c r="Z4487" t="str">
        <f>_xlfn.XLOOKUP(Orders_C[[#This Row],[Store_ID]],Stores_c[Store_ID],Stores_c[City])</f>
        <v>Tracyview</v>
      </c>
      <c r="AA4487" t="str">
        <f>_xlfn.XLOOKUP(Orders_C[[#This Row],[Customer_ID]],Customers_c[Customer_ID],Customers_c[Customer_Name])</f>
        <v>Michael Roman</v>
      </c>
      <c r="AB4487" s="6">
        <f>Orders_C[[#This Row],[Quantity]]*Orders_C[[#This Row],[Unit_Price]]*(1-Orders_C[[#This Row],[Discount %]])+Orders_C[[#This Row],[Tax]]</f>
        <v>1386.2</v>
      </c>
      <c r="AC4487" s="9">
        <f>(Orders_C[[#This Row],[Unit_Price]]*Orders_C[[#This Row],[Quantity]])-Orders_C[[#This Row],[Discount]]+Orders_C[[#This Row],[Tax]]</f>
        <v>1452.9</v>
      </c>
      <c r="AD4487" t="str">
        <f>IF(COUNTIF(Orders_C[[#All],[Customer_ID]],Orders_C[[#This Row],[Customer_ID]])&gt;1,"Repeat","New")</f>
        <v>Repeat</v>
      </c>
      <c r="AE4487" t="str" cm="1">
        <f t="array" ref="AE4487">_xlfn.XLOOKUP(Orders_C[[#This Row],[Store_ID]],Stores_c[[#All],[Store_ID]],Stores_c[[#All],[City]])</f>
        <v>Tracyview</v>
      </c>
      <c r="AF4487" t="str" cm="1">
        <f t="array" ref="AF4487">_xlfn.XLOOKUP(Orders_C[[#This Row],[Store_ID]],Stores_c[[#All],[Store_ID]],Stores_c[[#All],[Manager_Name]])</f>
        <v>Jeremiah Lee</v>
      </c>
      <c r="AG4487" t="str" cm="1">
        <f t="array" ref="AG4487">_xlfn.XLOOKUP(Orders_C[[#This Row],[Store_ID]],Stores_c[[#All],[Store_ID]],Stores_c[[#All],[Store_Type]])</f>
        <v>Mall</v>
      </c>
    </row>
    <row r="4488" spans="1:33" x14ac:dyDescent="0.25">
      <c r="A4488">
        <v>10489</v>
      </c>
      <c r="B4488" s="1">
        <v>45800</v>
      </c>
      <c r="C4488" s="2">
        <v>0.42480324074074072</v>
      </c>
      <c r="D4488">
        <v>1681</v>
      </c>
      <c r="E4488">
        <v>204</v>
      </c>
      <c r="F4488">
        <v>505</v>
      </c>
      <c r="G4488">
        <v>326</v>
      </c>
      <c r="H4488">
        <v>3</v>
      </c>
      <c r="I4488">
        <v>487</v>
      </c>
      <c r="J4488">
        <v>15</v>
      </c>
      <c r="K4488">
        <v>24.35</v>
      </c>
      <c r="L4488">
        <v>1470.35</v>
      </c>
      <c r="M4488" t="s">
        <v>19</v>
      </c>
      <c r="N4488" t="s">
        <v>22</v>
      </c>
      <c r="O4488">
        <v>53</v>
      </c>
      <c r="P4488">
        <v>2</v>
      </c>
      <c r="Q4488" t="s">
        <v>4512</v>
      </c>
      <c r="R4488">
        <v>504</v>
      </c>
      <c r="S4488" s="3">
        <v>0.15</v>
      </c>
      <c r="T4488" s="6">
        <v>593.74999999999989</v>
      </c>
      <c r="U4488" t="s">
        <v>6339</v>
      </c>
      <c r="V4488">
        <v>2025</v>
      </c>
      <c r="W4488" t="s">
        <v>6331</v>
      </c>
      <c r="X4488" t="str">
        <f>_xlfn.XLOOKUP(Orders_C[[#This Row],[Product_ID]],Products_C[Product_ID],Products_C[Product_Name])</f>
        <v>Rice Bowl</v>
      </c>
      <c r="Y4488" t="str">
        <f>_xlfn.XLOOKUP(Orders_C[[#This Row],[Product_ID]],Products_C[Product_ID],Products_C[Category])</f>
        <v>Burger</v>
      </c>
      <c r="Z4488" t="str">
        <f>_xlfn.XLOOKUP(Orders_C[[#This Row],[Store_ID]],Stores_c[Store_ID],Stores_c[City])</f>
        <v>New Robertfurt</v>
      </c>
      <c r="AA4488" t="str">
        <f>_xlfn.XLOOKUP(Orders_C[[#This Row],[Customer_ID]],Customers_c[Customer_ID],Customers_c[Customer_Name])</f>
        <v>John Preston</v>
      </c>
      <c r="AB4488" s="6">
        <f>Orders_C[[#This Row],[Quantity]]*Orders_C[[#This Row],[Unit_Price]]*(1-Orders_C[[#This Row],[Discount %]])+Orders_C[[#This Row],[Tax]]</f>
        <v>1266.1999999999998</v>
      </c>
      <c r="AC4488" s="9">
        <f>(Orders_C[[#This Row],[Unit_Price]]*Orders_C[[#This Row],[Quantity]])-Orders_C[[#This Row],[Discount]]+Orders_C[[#This Row],[Tax]]</f>
        <v>1470.35</v>
      </c>
      <c r="AD4488" t="str">
        <f>IF(COUNTIF(Orders_C[[#All],[Customer_ID]],Orders_C[[#This Row],[Customer_ID]])&gt;1,"Repeat","New")</f>
        <v>Repeat</v>
      </c>
      <c r="AE4488" t="str" cm="1">
        <f t="array" ref="AE4488">_xlfn.XLOOKUP(Orders_C[[#This Row],[Store_ID]],Stores_c[[#All],[Store_ID]],Stores_c[[#All],[City]])</f>
        <v>New Robertfurt</v>
      </c>
      <c r="AF4488" t="str" cm="1">
        <f t="array" ref="AF4488">_xlfn.XLOOKUP(Orders_C[[#This Row],[Store_ID]],Stores_c[[#All],[Store_ID]],Stores_c[[#All],[Manager_Name]])</f>
        <v>Tiffany Gomez</v>
      </c>
      <c r="AG4488" t="str" cm="1">
        <f t="array" ref="AG4488">_xlfn.XLOOKUP(Orders_C[[#This Row],[Store_ID]],Stores_c[[#All],[Store_ID]],Stores_c[[#All],[Store_Type]])</f>
        <v>Street</v>
      </c>
    </row>
    <row r="4489" spans="1:33" x14ac:dyDescent="0.25">
      <c r="A4489">
        <v>6865</v>
      </c>
      <c r="B4489" s="1">
        <v>46056</v>
      </c>
      <c r="C4489" s="2">
        <v>0.73259259259259257</v>
      </c>
      <c r="D4489">
        <v>1812</v>
      </c>
      <c r="E4489">
        <v>219</v>
      </c>
      <c r="F4489">
        <v>547</v>
      </c>
      <c r="G4489">
        <v>338</v>
      </c>
      <c r="H4489">
        <v>3</v>
      </c>
      <c r="I4489">
        <v>483</v>
      </c>
      <c r="J4489">
        <v>10</v>
      </c>
      <c r="K4489">
        <v>24.15</v>
      </c>
      <c r="L4489">
        <v>1463.15</v>
      </c>
      <c r="M4489" t="s">
        <v>20</v>
      </c>
      <c r="N4489" t="s">
        <v>21</v>
      </c>
      <c r="O4489">
        <v>57</v>
      </c>
      <c r="P4489">
        <v>1</v>
      </c>
      <c r="Q4489" t="s">
        <v>888</v>
      </c>
      <c r="R4489">
        <v>501</v>
      </c>
      <c r="S4489" s="3">
        <v>0.1</v>
      </c>
      <c r="T4489" s="6">
        <v>593.75000000000011</v>
      </c>
      <c r="U4489" t="s">
        <v>6338</v>
      </c>
      <c r="V4489">
        <v>2026</v>
      </c>
      <c r="W4489" t="s">
        <v>6331</v>
      </c>
      <c r="X4489" t="str">
        <f>_xlfn.XLOOKUP(Orders_C[[#This Row],[Product_ID]],Products_C[Product_ID],Products_C[Product_Name])</f>
        <v>Chicken Wings</v>
      </c>
      <c r="Y4489" t="str">
        <f>_xlfn.XLOOKUP(Orders_C[[#This Row],[Product_ID]],Products_C[Product_ID],Products_C[Category])</f>
        <v>Burger</v>
      </c>
      <c r="Z4489" t="str">
        <f>_xlfn.XLOOKUP(Orders_C[[#This Row],[Store_ID]],Stores_c[Store_ID],Stores_c[City])</f>
        <v>Lake David</v>
      </c>
      <c r="AA4489" t="str">
        <f>_xlfn.XLOOKUP(Orders_C[[#This Row],[Customer_ID]],Customers_c[Customer_ID],Customers_c[Customer_Name])</f>
        <v>Donna Jones</v>
      </c>
      <c r="AB4489" s="6">
        <f>Orders_C[[#This Row],[Quantity]]*Orders_C[[#This Row],[Unit_Price]]*(1-Orders_C[[#This Row],[Discount %]])+Orders_C[[#This Row],[Tax]]</f>
        <v>1328.2500000000002</v>
      </c>
      <c r="AC4489" s="9">
        <f>(Orders_C[[#This Row],[Unit_Price]]*Orders_C[[#This Row],[Quantity]])-Orders_C[[#This Row],[Discount]]+Orders_C[[#This Row],[Tax]]</f>
        <v>1463.15</v>
      </c>
      <c r="AD4489" t="str">
        <f>IF(COUNTIF(Orders_C[[#All],[Customer_ID]],Orders_C[[#This Row],[Customer_ID]])&gt;1,"Repeat","New")</f>
        <v>Repeat</v>
      </c>
      <c r="AE4489" t="str" cm="1">
        <f t="array" ref="AE4489">_xlfn.XLOOKUP(Orders_C[[#This Row],[Store_ID]],Stores_c[[#All],[Store_ID]],Stores_c[[#All],[City]])</f>
        <v>Lake David</v>
      </c>
      <c r="AF4489" t="str" cm="1">
        <f t="array" ref="AF4489">_xlfn.XLOOKUP(Orders_C[[#This Row],[Store_ID]],Stores_c[[#All],[Store_ID]],Stores_c[[#All],[Manager_Name]])</f>
        <v>Joshua Hines</v>
      </c>
      <c r="AG4489" t="str" cm="1">
        <f t="array" ref="AG4489">_xlfn.XLOOKUP(Orders_C[[#This Row],[Store_ID]],Stores_c[[#All],[Store_ID]],Stores_c[[#All],[Store_Type]])</f>
        <v>Street</v>
      </c>
    </row>
    <row r="4490" spans="1:33" x14ac:dyDescent="0.25">
      <c r="A4490">
        <v>8284</v>
      </c>
      <c r="B4490" s="1">
        <v>45957</v>
      </c>
      <c r="C4490" s="2">
        <v>0.20828703703703705</v>
      </c>
      <c r="D4490">
        <v>1514</v>
      </c>
      <c r="E4490">
        <v>209</v>
      </c>
      <c r="F4490">
        <v>519</v>
      </c>
      <c r="G4490">
        <v>308</v>
      </c>
      <c r="H4490">
        <v>3</v>
      </c>
      <c r="I4490">
        <v>483</v>
      </c>
      <c r="J4490">
        <v>10</v>
      </c>
      <c r="K4490">
        <v>24.15</v>
      </c>
      <c r="L4490">
        <v>1463.15</v>
      </c>
      <c r="M4490" t="s">
        <v>18</v>
      </c>
      <c r="N4490" t="s">
        <v>21</v>
      </c>
      <c r="O4490">
        <v>33</v>
      </c>
      <c r="P4490">
        <v>2</v>
      </c>
      <c r="Q4490" t="s">
        <v>2307</v>
      </c>
      <c r="R4490">
        <v>502</v>
      </c>
      <c r="S4490" s="3">
        <v>0.1</v>
      </c>
      <c r="T4490" s="6">
        <v>593.75000000000011</v>
      </c>
      <c r="U4490" t="s">
        <v>6332</v>
      </c>
      <c r="V4490">
        <v>2025</v>
      </c>
      <c r="W4490" t="s">
        <v>6329</v>
      </c>
      <c r="X4490" t="str">
        <f>_xlfn.XLOOKUP(Orders_C[[#This Row],[Product_ID]],Products_C[Product_ID],Products_C[Product_Name])</f>
        <v>Zinger Burger</v>
      </c>
      <c r="Y4490" t="str">
        <f>_xlfn.XLOOKUP(Orders_C[[#This Row],[Product_ID]],Products_C[Product_ID],Products_C[Category])</f>
        <v>Beverage</v>
      </c>
      <c r="Z4490" t="str">
        <f>_xlfn.XLOOKUP(Orders_C[[#This Row],[Store_ID]],Stores_c[Store_ID],Stores_c[City])</f>
        <v>Reidberg</v>
      </c>
      <c r="AA4490" t="str">
        <f>_xlfn.XLOOKUP(Orders_C[[#This Row],[Customer_ID]],Customers_c[Customer_ID],Customers_c[Customer_Name])</f>
        <v>Luis Herrera</v>
      </c>
      <c r="AB4490" s="6">
        <f>Orders_C[[#This Row],[Quantity]]*Orders_C[[#This Row],[Unit_Price]]*(1-Orders_C[[#This Row],[Discount %]])+Orders_C[[#This Row],[Tax]]</f>
        <v>1328.2500000000002</v>
      </c>
      <c r="AC4490" s="9">
        <f>(Orders_C[[#This Row],[Unit_Price]]*Orders_C[[#This Row],[Quantity]])-Orders_C[[#This Row],[Discount]]+Orders_C[[#This Row],[Tax]]</f>
        <v>1463.15</v>
      </c>
      <c r="AD4490" t="str">
        <f>IF(COUNTIF(Orders_C[[#All],[Customer_ID]],Orders_C[[#This Row],[Customer_ID]])&gt;1,"Repeat","New")</f>
        <v>Repeat</v>
      </c>
      <c r="AE4490" t="str" cm="1">
        <f t="array" ref="AE4490">_xlfn.XLOOKUP(Orders_C[[#This Row],[Store_ID]],Stores_c[[#All],[Store_ID]],Stores_c[[#All],[City]])</f>
        <v>Reidberg</v>
      </c>
      <c r="AF4490" t="str" cm="1">
        <f t="array" ref="AF4490">_xlfn.XLOOKUP(Orders_C[[#This Row],[Store_ID]],Stores_c[[#All],[Store_ID]],Stores_c[[#All],[Manager_Name]])</f>
        <v>Jeffrey Horn</v>
      </c>
      <c r="AG4490" t="str" cm="1">
        <f t="array" ref="AG4490">_xlfn.XLOOKUP(Orders_C[[#This Row],[Store_ID]],Stores_c[[#All],[Store_ID]],Stores_c[[#All],[Store_Type]])</f>
        <v>Drive-Thru</v>
      </c>
    </row>
    <row r="4491" spans="1:33" x14ac:dyDescent="0.25">
      <c r="A4491">
        <v>10343</v>
      </c>
      <c r="B4491" s="1">
        <v>45706</v>
      </c>
      <c r="C4491" s="2">
        <v>0.33217592592592593</v>
      </c>
      <c r="D4491">
        <v>1483</v>
      </c>
      <c r="E4491">
        <v>219</v>
      </c>
      <c r="F4491">
        <v>534</v>
      </c>
      <c r="G4491">
        <v>315</v>
      </c>
      <c r="H4491">
        <v>4</v>
      </c>
      <c r="I4491">
        <v>369</v>
      </c>
      <c r="J4491">
        <v>15</v>
      </c>
      <c r="K4491">
        <v>18.45</v>
      </c>
      <c r="L4491">
        <v>1479.45</v>
      </c>
      <c r="M4491" t="s">
        <v>20</v>
      </c>
      <c r="N4491" t="s">
        <v>23</v>
      </c>
      <c r="O4491">
        <v>47</v>
      </c>
      <c r="P4491">
        <v>4</v>
      </c>
      <c r="Q4491" t="s">
        <v>4366</v>
      </c>
      <c r="R4491">
        <v>510</v>
      </c>
      <c r="S4491" s="3">
        <v>0.15</v>
      </c>
      <c r="T4491" s="6">
        <v>593.85</v>
      </c>
      <c r="U4491" t="s">
        <v>6338</v>
      </c>
      <c r="V4491">
        <v>2025</v>
      </c>
      <c r="W4491" t="s">
        <v>6331</v>
      </c>
      <c r="X4491" t="str">
        <f>_xlfn.XLOOKUP(Orders_C[[#This Row],[Product_ID]],Products_C[Product_ID],Products_C[Product_Name])</f>
        <v>Popcorn Chicken</v>
      </c>
      <c r="Y4491" t="str">
        <f>_xlfn.XLOOKUP(Orders_C[[#This Row],[Product_ID]],Products_C[Product_ID],Products_C[Category])</f>
        <v>Beverage</v>
      </c>
      <c r="Z4491" t="str">
        <f>_xlfn.XLOOKUP(Orders_C[[#This Row],[Store_ID]],Stores_c[Store_ID],Stores_c[City])</f>
        <v>Lake David</v>
      </c>
      <c r="AA4491" t="str">
        <f>_xlfn.XLOOKUP(Orders_C[[#This Row],[Customer_ID]],Customers_c[Customer_ID],Customers_c[Customer_Name])</f>
        <v>Dennis Thompson</v>
      </c>
      <c r="AB4491" s="6">
        <f>Orders_C[[#This Row],[Quantity]]*Orders_C[[#This Row],[Unit_Price]]*(1-Orders_C[[#This Row],[Discount %]])+Orders_C[[#This Row],[Tax]]</f>
        <v>1273.05</v>
      </c>
      <c r="AC4491" s="9">
        <f>(Orders_C[[#This Row],[Unit_Price]]*Orders_C[[#This Row],[Quantity]])-Orders_C[[#This Row],[Discount]]+Orders_C[[#This Row],[Tax]]</f>
        <v>1479.45</v>
      </c>
      <c r="AD4491" t="str">
        <f>IF(COUNTIF(Orders_C[[#All],[Customer_ID]],Orders_C[[#This Row],[Customer_ID]])&gt;1,"Repeat","New")</f>
        <v>Repeat</v>
      </c>
      <c r="AE4491" t="str" cm="1">
        <f t="array" ref="AE4491">_xlfn.XLOOKUP(Orders_C[[#This Row],[Store_ID]],Stores_c[[#All],[Store_ID]],Stores_c[[#All],[City]])</f>
        <v>Lake David</v>
      </c>
      <c r="AF4491" t="str" cm="1">
        <f t="array" ref="AF4491">_xlfn.XLOOKUP(Orders_C[[#This Row],[Store_ID]],Stores_c[[#All],[Store_ID]],Stores_c[[#All],[Manager_Name]])</f>
        <v>Joshua Hines</v>
      </c>
      <c r="AG4491" t="str" cm="1">
        <f t="array" ref="AG4491">_xlfn.XLOOKUP(Orders_C[[#This Row],[Store_ID]],Stores_c[[#All],[Store_ID]],Stores_c[[#All],[Store_Type]])</f>
        <v>Street</v>
      </c>
    </row>
    <row r="4492" spans="1:33" x14ac:dyDescent="0.25">
      <c r="A4492">
        <v>8274</v>
      </c>
      <c r="B4492" s="1">
        <v>45726</v>
      </c>
      <c r="C4492" s="2">
        <v>0.97728009259259263</v>
      </c>
      <c r="D4492">
        <v>1081</v>
      </c>
      <c r="E4492">
        <v>217</v>
      </c>
      <c r="F4492">
        <v>483</v>
      </c>
      <c r="G4492">
        <v>325</v>
      </c>
      <c r="H4492">
        <v>4</v>
      </c>
      <c r="I4492">
        <v>363</v>
      </c>
      <c r="J4492">
        <v>5</v>
      </c>
      <c r="K4492">
        <v>18.149999999999999</v>
      </c>
      <c r="L4492">
        <v>1465.15</v>
      </c>
      <c r="M4492" t="s">
        <v>18</v>
      </c>
      <c r="N4492" t="s">
        <v>22</v>
      </c>
      <c r="O4492">
        <v>50</v>
      </c>
      <c r="P4492">
        <v>3</v>
      </c>
      <c r="Q4492" t="s">
        <v>2297</v>
      </c>
      <c r="R4492">
        <v>507</v>
      </c>
      <c r="S4492" s="3">
        <v>0.05</v>
      </c>
      <c r="T4492" s="6">
        <v>593.95000000000016</v>
      </c>
      <c r="U4492" t="s">
        <v>6334</v>
      </c>
      <c r="V4492">
        <v>2025</v>
      </c>
      <c r="W4492" t="s">
        <v>6331</v>
      </c>
      <c r="X4492" t="str">
        <f>_xlfn.XLOOKUP(Orders_C[[#This Row],[Product_ID]],Products_C[Product_ID],Products_C[Product_Name])</f>
        <v>Veg Burger</v>
      </c>
      <c r="Y4492" t="str">
        <f>_xlfn.XLOOKUP(Orders_C[[#This Row],[Product_ID]],Products_C[Product_ID],Products_C[Category])</f>
        <v>Chicken</v>
      </c>
      <c r="Z4492" t="str">
        <f>_xlfn.XLOOKUP(Orders_C[[#This Row],[Store_ID]],Stores_c[Store_ID],Stores_c[City])</f>
        <v>West Rebecca</v>
      </c>
      <c r="AA4492" t="str">
        <f>_xlfn.XLOOKUP(Orders_C[[#This Row],[Customer_ID]],Customers_c[Customer_ID],Customers_c[Customer_Name])</f>
        <v>Aaron Black</v>
      </c>
      <c r="AB4492" s="6">
        <f>Orders_C[[#This Row],[Quantity]]*Orders_C[[#This Row],[Unit_Price]]*(1-Orders_C[[#This Row],[Discount %]])+Orders_C[[#This Row],[Tax]]</f>
        <v>1397.55</v>
      </c>
      <c r="AC4492" s="9">
        <f>(Orders_C[[#This Row],[Unit_Price]]*Orders_C[[#This Row],[Quantity]])-Orders_C[[#This Row],[Discount]]+Orders_C[[#This Row],[Tax]]</f>
        <v>1465.15</v>
      </c>
      <c r="AD4492" t="str">
        <f>IF(COUNTIF(Orders_C[[#All],[Customer_ID]],Orders_C[[#This Row],[Customer_ID]])&gt;1,"Repeat","New")</f>
        <v>Repeat</v>
      </c>
      <c r="AE4492" t="str" cm="1">
        <f t="array" ref="AE4492">_xlfn.XLOOKUP(Orders_C[[#This Row],[Store_ID]],Stores_c[[#All],[Store_ID]],Stores_c[[#All],[City]])</f>
        <v>West Rebecca</v>
      </c>
      <c r="AF4492" t="str" cm="1">
        <f t="array" ref="AF4492">_xlfn.XLOOKUP(Orders_C[[#This Row],[Store_ID]],Stores_c[[#All],[Store_ID]],Stores_c[[#All],[Manager_Name]])</f>
        <v>Albert Smith</v>
      </c>
      <c r="AG4492" t="str" cm="1">
        <f t="array" ref="AG4492">_xlfn.XLOOKUP(Orders_C[[#This Row],[Store_ID]],Stores_c[[#All],[Store_ID]],Stores_c[[#All],[Store_Type]])</f>
        <v>Mall</v>
      </c>
    </row>
    <row r="4493" spans="1:33" x14ac:dyDescent="0.25">
      <c r="A4493">
        <v>7785</v>
      </c>
      <c r="B4493" s="1">
        <v>45763</v>
      </c>
      <c r="C4493" s="2">
        <v>0.8459606481481482</v>
      </c>
      <c r="D4493">
        <v>1977</v>
      </c>
      <c r="E4493">
        <v>221</v>
      </c>
      <c r="F4493">
        <v>470</v>
      </c>
      <c r="G4493">
        <v>318</v>
      </c>
      <c r="H4493">
        <v>4</v>
      </c>
      <c r="I4493">
        <v>360</v>
      </c>
      <c r="J4493">
        <v>0</v>
      </c>
      <c r="K4493">
        <v>18</v>
      </c>
      <c r="L4493">
        <v>1458</v>
      </c>
      <c r="M4493" t="s">
        <v>20</v>
      </c>
      <c r="N4493" t="s">
        <v>22</v>
      </c>
      <c r="O4493">
        <v>28</v>
      </c>
      <c r="P4493">
        <v>4</v>
      </c>
      <c r="Q4493" t="s">
        <v>1808</v>
      </c>
      <c r="R4493">
        <v>501</v>
      </c>
      <c r="S4493" s="3">
        <v>0</v>
      </c>
      <c r="T4493" s="6">
        <v>594</v>
      </c>
      <c r="U4493" t="s">
        <v>6337</v>
      </c>
      <c r="V4493">
        <v>2025</v>
      </c>
      <c r="W4493" t="s">
        <v>6329</v>
      </c>
      <c r="X4493" t="str">
        <f>_xlfn.XLOOKUP(Orders_C[[#This Row],[Product_ID]],Products_C[Product_ID],Products_C[Product_Name])</f>
        <v>Pepsi</v>
      </c>
      <c r="Y4493" t="str">
        <f>_xlfn.XLOOKUP(Orders_C[[#This Row],[Product_ID]],Products_C[Product_ID],Products_C[Category])</f>
        <v>Burger</v>
      </c>
      <c r="Z4493" t="str">
        <f>_xlfn.XLOOKUP(Orders_C[[#This Row],[Store_ID]],Stores_c[Store_ID],Stores_c[City])</f>
        <v>Port Barbarabury</v>
      </c>
      <c r="AA4493" t="str">
        <f>_xlfn.XLOOKUP(Orders_C[[#This Row],[Customer_ID]],Customers_c[Customer_ID],Customers_c[Customer_Name])</f>
        <v>Jason Davis</v>
      </c>
      <c r="AB4493" s="6">
        <f>Orders_C[[#This Row],[Quantity]]*Orders_C[[#This Row],[Unit_Price]]*(1-Orders_C[[#This Row],[Discount %]])+Orders_C[[#This Row],[Tax]]</f>
        <v>1458</v>
      </c>
      <c r="AC4493" s="9">
        <f>(Orders_C[[#This Row],[Unit_Price]]*Orders_C[[#This Row],[Quantity]])-Orders_C[[#This Row],[Discount]]+Orders_C[[#This Row],[Tax]]</f>
        <v>1458</v>
      </c>
      <c r="AD4493" t="str">
        <f>IF(COUNTIF(Orders_C[[#All],[Customer_ID]],Orders_C[[#This Row],[Customer_ID]])&gt;1,"Repeat","New")</f>
        <v>Repeat</v>
      </c>
      <c r="AE4493" t="str" cm="1">
        <f t="array" ref="AE4493">_xlfn.XLOOKUP(Orders_C[[#This Row],[Store_ID]],Stores_c[[#All],[Store_ID]],Stores_c[[#All],[City]])</f>
        <v>Port Barbarabury</v>
      </c>
      <c r="AF4493" t="str" cm="1">
        <f t="array" ref="AF4493">_xlfn.XLOOKUP(Orders_C[[#This Row],[Store_ID]],Stores_c[[#All],[Store_ID]],Stores_c[[#All],[Manager_Name]])</f>
        <v>Edward Nguyen</v>
      </c>
      <c r="AG4493" t="str" cm="1">
        <f t="array" ref="AG4493">_xlfn.XLOOKUP(Orders_C[[#This Row],[Store_ID]],Stores_c[[#All],[Store_ID]],Stores_c[[#All],[Store_Type]])</f>
        <v>Street</v>
      </c>
    </row>
    <row r="4494" spans="1:33" x14ac:dyDescent="0.25">
      <c r="A4494">
        <v>10691</v>
      </c>
      <c r="B4494" s="1">
        <v>45824</v>
      </c>
      <c r="C4494" s="2">
        <v>0.59653935185185181</v>
      </c>
      <c r="D4494">
        <v>1867</v>
      </c>
      <c r="E4494">
        <v>212</v>
      </c>
      <c r="F4494">
        <v>502</v>
      </c>
      <c r="G4494">
        <v>321</v>
      </c>
      <c r="H4494">
        <v>4</v>
      </c>
      <c r="I4494">
        <v>360</v>
      </c>
      <c r="J4494">
        <v>0</v>
      </c>
      <c r="K4494">
        <v>18</v>
      </c>
      <c r="L4494">
        <v>1458</v>
      </c>
      <c r="M4494" t="s">
        <v>18</v>
      </c>
      <c r="N4494" t="s">
        <v>21</v>
      </c>
      <c r="O4494">
        <v>15</v>
      </c>
      <c r="P4494">
        <v>2</v>
      </c>
      <c r="Q4494" t="s">
        <v>4714</v>
      </c>
      <c r="R4494">
        <v>502</v>
      </c>
      <c r="S4494" s="3">
        <v>0</v>
      </c>
      <c r="T4494" s="6">
        <v>594</v>
      </c>
      <c r="U4494" t="s">
        <v>6340</v>
      </c>
      <c r="V4494">
        <v>2025</v>
      </c>
      <c r="W4494" t="s">
        <v>6333</v>
      </c>
      <c r="X4494" t="str">
        <f>_xlfn.XLOOKUP(Orders_C[[#This Row],[Product_ID]],Products_C[Product_ID],Products_C[Product_Name])</f>
        <v>Cold Coffee</v>
      </c>
      <c r="Y4494" t="str">
        <f>_xlfn.XLOOKUP(Orders_C[[#This Row],[Product_ID]],Products_C[Product_ID],Products_C[Category])</f>
        <v>Dessert</v>
      </c>
      <c r="Z4494" t="str">
        <f>_xlfn.XLOOKUP(Orders_C[[#This Row],[Store_ID]],Stores_c[Store_ID],Stores_c[City])</f>
        <v>Andrewview</v>
      </c>
      <c r="AA4494" t="str">
        <f>_xlfn.XLOOKUP(Orders_C[[#This Row],[Customer_ID]],Customers_c[Customer_ID],Customers_c[Customer_Name])</f>
        <v>Patricia Jimenez</v>
      </c>
      <c r="AB4494" s="6">
        <f>Orders_C[[#This Row],[Quantity]]*Orders_C[[#This Row],[Unit_Price]]*(1-Orders_C[[#This Row],[Discount %]])+Orders_C[[#This Row],[Tax]]</f>
        <v>1458</v>
      </c>
      <c r="AC4494" s="9">
        <f>(Orders_C[[#This Row],[Unit_Price]]*Orders_C[[#This Row],[Quantity]])-Orders_C[[#This Row],[Discount]]+Orders_C[[#This Row],[Tax]]</f>
        <v>1458</v>
      </c>
      <c r="AD4494" t="str">
        <f>IF(COUNTIF(Orders_C[[#All],[Customer_ID]],Orders_C[[#This Row],[Customer_ID]])&gt;1,"Repeat","New")</f>
        <v>Repeat</v>
      </c>
      <c r="AE4494" t="str" cm="1">
        <f t="array" ref="AE4494">_xlfn.XLOOKUP(Orders_C[[#This Row],[Store_ID]],Stores_c[[#All],[Store_ID]],Stores_c[[#All],[City]])</f>
        <v>Andrewview</v>
      </c>
      <c r="AF4494" t="str" cm="1">
        <f t="array" ref="AF4494">_xlfn.XLOOKUP(Orders_C[[#This Row],[Store_ID]],Stores_c[[#All],[Store_ID]],Stores_c[[#All],[Manager_Name]])</f>
        <v>Alice Sutton</v>
      </c>
      <c r="AG4494" t="str" cm="1">
        <f t="array" ref="AG4494">_xlfn.XLOOKUP(Orders_C[[#This Row],[Store_ID]],Stores_c[[#All],[Store_ID]],Stores_c[[#All],[Store_Type]])</f>
        <v>Mall</v>
      </c>
    </row>
    <row r="4495" spans="1:33" x14ac:dyDescent="0.25">
      <c r="A4495">
        <v>8248</v>
      </c>
      <c r="B4495" s="1">
        <v>45843</v>
      </c>
      <c r="C4495" s="2">
        <v>1.9467592592592592E-2</v>
      </c>
      <c r="D4495">
        <v>1322</v>
      </c>
      <c r="E4495">
        <v>207</v>
      </c>
      <c r="F4495">
        <v>452</v>
      </c>
      <c r="G4495">
        <v>312</v>
      </c>
      <c r="H4495">
        <v>3</v>
      </c>
      <c r="I4495">
        <v>480</v>
      </c>
      <c r="J4495">
        <v>5</v>
      </c>
      <c r="K4495">
        <v>24</v>
      </c>
      <c r="L4495">
        <v>1459</v>
      </c>
      <c r="M4495" t="s">
        <v>20</v>
      </c>
      <c r="N4495" t="s">
        <v>23</v>
      </c>
      <c r="O4495">
        <v>50</v>
      </c>
      <c r="P4495">
        <v>1</v>
      </c>
      <c r="Q4495" t="s">
        <v>2271</v>
      </c>
      <c r="R4495">
        <v>509</v>
      </c>
      <c r="S4495" s="3">
        <v>0.05</v>
      </c>
      <c r="T4495" s="6">
        <v>595</v>
      </c>
      <c r="U4495" t="s">
        <v>6341</v>
      </c>
      <c r="V4495">
        <v>2025</v>
      </c>
      <c r="W4495" t="s">
        <v>6331</v>
      </c>
      <c r="X4495" t="str">
        <f>_xlfn.XLOOKUP(Orders_C[[#This Row],[Product_ID]],Products_C[Product_ID],Products_C[Product_Name])</f>
        <v>Veg Burger</v>
      </c>
      <c r="Y4495" t="str">
        <f>_xlfn.XLOOKUP(Orders_C[[#This Row],[Product_ID]],Products_C[Product_ID],Products_C[Category])</f>
        <v>Burger</v>
      </c>
      <c r="Z4495" t="str">
        <f>_xlfn.XLOOKUP(Orders_C[[#This Row],[Store_ID]],Stores_c[Store_ID],Stores_c[City])</f>
        <v>Christineton</v>
      </c>
      <c r="AA4495" t="str">
        <f>_xlfn.XLOOKUP(Orders_C[[#This Row],[Customer_ID]],Customers_c[Customer_ID],Customers_c[Customer_Name])</f>
        <v>Chad Larson</v>
      </c>
      <c r="AB4495" s="6">
        <f>Orders_C[[#This Row],[Quantity]]*Orders_C[[#This Row],[Unit_Price]]*(1-Orders_C[[#This Row],[Discount %]])+Orders_C[[#This Row],[Tax]]</f>
        <v>1392</v>
      </c>
      <c r="AC4495" s="9">
        <f>(Orders_C[[#This Row],[Unit_Price]]*Orders_C[[#This Row],[Quantity]])-Orders_C[[#This Row],[Discount]]+Orders_C[[#This Row],[Tax]]</f>
        <v>1459</v>
      </c>
      <c r="AD4495" t="str">
        <f>IF(COUNTIF(Orders_C[[#All],[Customer_ID]],Orders_C[[#This Row],[Customer_ID]])&gt;1,"Repeat","New")</f>
        <v>Repeat</v>
      </c>
      <c r="AE4495" t="str" cm="1">
        <f t="array" ref="AE4495">_xlfn.XLOOKUP(Orders_C[[#This Row],[Store_ID]],Stores_c[[#All],[Store_ID]],Stores_c[[#All],[City]])</f>
        <v>Christineton</v>
      </c>
      <c r="AF4495" t="str" cm="1">
        <f t="array" ref="AF4495">_xlfn.XLOOKUP(Orders_C[[#This Row],[Store_ID]],Stores_c[[#All],[Store_ID]],Stores_c[[#All],[Manager_Name]])</f>
        <v>Dr. William Hubbard MD</v>
      </c>
      <c r="AG4495" t="str" cm="1">
        <f t="array" ref="AG4495">_xlfn.XLOOKUP(Orders_C[[#This Row],[Store_ID]],Stores_c[[#All],[Store_ID]],Stores_c[[#All],[Store_Type]])</f>
        <v>Street</v>
      </c>
    </row>
    <row r="4496" spans="1:33" x14ac:dyDescent="0.25">
      <c r="A4496">
        <v>8841</v>
      </c>
      <c r="B4496" s="1">
        <v>46045</v>
      </c>
      <c r="C4496" s="2">
        <v>3.0717592592592591E-2</v>
      </c>
      <c r="D4496">
        <v>1583</v>
      </c>
      <c r="E4496">
        <v>218</v>
      </c>
      <c r="F4496">
        <v>477</v>
      </c>
      <c r="G4496">
        <v>312</v>
      </c>
      <c r="H4496">
        <v>3</v>
      </c>
      <c r="I4496">
        <v>484</v>
      </c>
      <c r="J4496">
        <v>10</v>
      </c>
      <c r="K4496">
        <v>24.2</v>
      </c>
      <c r="L4496">
        <v>1466.2</v>
      </c>
      <c r="M4496" t="s">
        <v>19</v>
      </c>
      <c r="N4496" t="s">
        <v>23</v>
      </c>
      <c r="O4496">
        <v>48</v>
      </c>
      <c r="P4496">
        <v>2</v>
      </c>
      <c r="Q4496" t="s">
        <v>2864</v>
      </c>
      <c r="R4496">
        <v>508</v>
      </c>
      <c r="S4496" s="3">
        <v>0.1</v>
      </c>
      <c r="T4496" s="6">
        <v>595.00000000000011</v>
      </c>
      <c r="U4496" t="s">
        <v>6330</v>
      </c>
      <c r="V4496">
        <v>2026</v>
      </c>
      <c r="W4496" t="s">
        <v>6331</v>
      </c>
      <c r="X4496" t="str">
        <f>_xlfn.XLOOKUP(Orders_C[[#This Row],[Product_ID]],Products_C[Product_ID],Products_C[Product_Name])</f>
        <v>Veg Burger</v>
      </c>
      <c r="Y4496" t="str">
        <f>_xlfn.XLOOKUP(Orders_C[[#This Row],[Product_ID]],Products_C[Product_ID],Products_C[Category])</f>
        <v>Burger</v>
      </c>
      <c r="Z4496" t="str">
        <f>_xlfn.XLOOKUP(Orders_C[[#This Row],[Store_ID]],Stores_c[Store_ID],Stores_c[City])</f>
        <v>East Johnport</v>
      </c>
      <c r="AA4496" t="str">
        <f>_xlfn.XLOOKUP(Orders_C[[#This Row],[Customer_ID]],Customers_c[Customer_ID],Customers_c[Customer_Name])</f>
        <v>Carol Hunter</v>
      </c>
      <c r="AB4496" s="6">
        <f>Orders_C[[#This Row],[Quantity]]*Orders_C[[#This Row],[Unit_Price]]*(1-Orders_C[[#This Row],[Discount %]])+Orders_C[[#This Row],[Tax]]</f>
        <v>1331</v>
      </c>
      <c r="AC4496" s="9">
        <f>(Orders_C[[#This Row],[Unit_Price]]*Orders_C[[#This Row],[Quantity]])-Orders_C[[#This Row],[Discount]]+Orders_C[[#This Row],[Tax]]</f>
        <v>1466.2</v>
      </c>
      <c r="AD4496" t="str">
        <f>IF(COUNTIF(Orders_C[[#All],[Customer_ID]],Orders_C[[#This Row],[Customer_ID]])&gt;1,"Repeat","New")</f>
        <v>Repeat</v>
      </c>
      <c r="AE4496" t="str" cm="1">
        <f t="array" ref="AE4496">_xlfn.XLOOKUP(Orders_C[[#This Row],[Store_ID]],Stores_c[[#All],[Store_ID]],Stores_c[[#All],[City]])</f>
        <v>East Johnport</v>
      </c>
      <c r="AF4496" t="str" cm="1">
        <f t="array" ref="AF4496">_xlfn.XLOOKUP(Orders_C[[#This Row],[Store_ID]],Stores_c[[#All],[Store_ID]],Stores_c[[#All],[Manager_Name]])</f>
        <v>Mr. Matthew Murillo III</v>
      </c>
      <c r="AG4496" t="str" cm="1">
        <f t="array" ref="AG4496">_xlfn.XLOOKUP(Orders_C[[#This Row],[Store_ID]],Stores_c[[#All],[Store_ID]],Stores_c[[#All],[Store_Type]])</f>
        <v>Street</v>
      </c>
    </row>
    <row r="4497" spans="1:33" x14ac:dyDescent="0.25">
      <c r="A4497">
        <v>9943</v>
      </c>
      <c r="B4497" s="1">
        <v>45730</v>
      </c>
      <c r="C4497" s="2">
        <v>0.28438657407407408</v>
      </c>
      <c r="D4497">
        <v>1116</v>
      </c>
      <c r="E4497">
        <v>215</v>
      </c>
      <c r="F4497">
        <v>538</v>
      </c>
      <c r="G4497">
        <v>316</v>
      </c>
      <c r="H4497">
        <v>3</v>
      </c>
      <c r="I4497">
        <v>488</v>
      </c>
      <c r="J4497">
        <v>15</v>
      </c>
      <c r="K4497">
        <v>24.4</v>
      </c>
      <c r="L4497">
        <v>1473.4</v>
      </c>
      <c r="M4497" t="s">
        <v>18</v>
      </c>
      <c r="N4497" t="s">
        <v>23</v>
      </c>
      <c r="O4497">
        <v>52</v>
      </c>
      <c r="P4497">
        <v>4</v>
      </c>
      <c r="Q4497" t="s">
        <v>3966</v>
      </c>
      <c r="R4497">
        <v>510</v>
      </c>
      <c r="S4497" s="3">
        <v>0.15</v>
      </c>
      <c r="T4497" s="6">
        <v>595.00000000000011</v>
      </c>
      <c r="U4497" t="s">
        <v>6334</v>
      </c>
      <c r="V4497">
        <v>2025</v>
      </c>
      <c r="W4497" t="s">
        <v>6331</v>
      </c>
      <c r="X4497" t="str">
        <f>_xlfn.XLOOKUP(Orders_C[[#This Row],[Product_ID]],Products_C[Product_ID],Products_C[Product_Name])</f>
        <v>Popcorn Chicken</v>
      </c>
      <c r="Y4497" t="str">
        <f>_xlfn.XLOOKUP(Orders_C[[#This Row],[Product_ID]],Products_C[Product_ID],Products_C[Category])</f>
        <v>Dessert</v>
      </c>
      <c r="Z4497" t="str">
        <f>_xlfn.XLOOKUP(Orders_C[[#This Row],[Store_ID]],Stores_c[Store_ID],Stores_c[City])</f>
        <v>Sallyburgh</v>
      </c>
      <c r="AA4497" t="str">
        <f>_xlfn.XLOOKUP(Orders_C[[#This Row],[Customer_ID]],Customers_c[Customer_ID],Customers_c[Customer_Name])</f>
        <v>Melissa Garrett</v>
      </c>
      <c r="AB4497" s="6">
        <f>Orders_C[[#This Row],[Quantity]]*Orders_C[[#This Row],[Unit_Price]]*(1-Orders_C[[#This Row],[Discount %]])+Orders_C[[#This Row],[Tax]]</f>
        <v>1268.8</v>
      </c>
      <c r="AC4497" s="9">
        <f>(Orders_C[[#This Row],[Unit_Price]]*Orders_C[[#This Row],[Quantity]])-Orders_C[[#This Row],[Discount]]+Orders_C[[#This Row],[Tax]]</f>
        <v>1473.4</v>
      </c>
      <c r="AD4497" t="str">
        <f>IF(COUNTIF(Orders_C[[#All],[Customer_ID]],Orders_C[[#This Row],[Customer_ID]])&gt;1,"Repeat","New")</f>
        <v>Repeat</v>
      </c>
      <c r="AE4497" t="str" cm="1">
        <f t="array" ref="AE4497">_xlfn.XLOOKUP(Orders_C[[#This Row],[Store_ID]],Stores_c[[#All],[Store_ID]],Stores_c[[#All],[City]])</f>
        <v>Sallyburgh</v>
      </c>
      <c r="AF4497" t="str" cm="1">
        <f t="array" ref="AF4497">_xlfn.XLOOKUP(Orders_C[[#This Row],[Store_ID]],Stores_c[[#All],[Store_ID]],Stores_c[[#All],[Manager_Name]])</f>
        <v>Benjamin Mccoy</v>
      </c>
      <c r="AG4497" t="str" cm="1">
        <f t="array" ref="AG4497">_xlfn.XLOOKUP(Orders_C[[#This Row],[Store_ID]],Stores_c[[#All],[Store_ID]],Stores_c[[#All],[Store_Type]])</f>
        <v>Drive-Thru</v>
      </c>
    </row>
    <row r="4498" spans="1:33" x14ac:dyDescent="0.25">
      <c r="A4498">
        <v>10192</v>
      </c>
      <c r="B4498" s="1">
        <v>45748</v>
      </c>
      <c r="C4498" s="2">
        <v>0.97376157407407404</v>
      </c>
      <c r="D4498">
        <v>1013</v>
      </c>
      <c r="E4498">
        <v>214</v>
      </c>
      <c r="F4498">
        <v>534</v>
      </c>
      <c r="G4498">
        <v>340</v>
      </c>
      <c r="H4498">
        <v>3</v>
      </c>
      <c r="I4498">
        <v>488</v>
      </c>
      <c r="J4498">
        <v>15</v>
      </c>
      <c r="K4498">
        <v>24.4</v>
      </c>
      <c r="L4498">
        <v>1473.4</v>
      </c>
      <c r="M4498" t="s">
        <v>18</v>
      </c>
      <c r="N4498" t="s">
        <v>22</v>
      </c>
      <c r="O4498">
        <v>58</v>
      </c>
      <c r="P4498">
        <v>5</v>
      </c>
      <c r="Q4498" t="s">
        <v>4215</v>
      </c>
      <c r="R4498">
        <v>508</v>
      </c>
      <c r="S4498" s="3">
        <v>0.15</v>
      </c>
      <c r="T4498" s="6">
        <v>595.00000000000011</v>
      </c>
      <c r="U4498" t="s">
        <v>6337</v>
      </c>
      <c r="V4498">
        <v>2025</v>
      </c>
      <c r="W4498" t="s">
        <v>6331</v>
      </c>
      <c r="X4498" t="str">
        <f>_xlfn.XLOOKUP(Orders_C[[#This Row],[Product_ID]],Products_C[Product_ID],Products_C[Product_Name])</f>
        <v>Chocolate Lava Cake</v>
      </c>
      <c r="Y4498" t="str">
        <f>_xlfn.XLOOKUP(Orders_C[[#This Row],[Product_ID]],Products_C[Product_ID],Products_C[Category])</f>
        <v>Chicken</v>
      </c>
      <c r="Z4498" t="str">
        <f>_xlfn.XLOOKUP(Orders_C[[#This Row],[Store_ID]],Stores_c[Store_ID],Stores_c[City])</f>
        <v>New Robert</v>
      </c>
      <c r="AA4498" t="str">
        <f>_xlfn.XLOOKUP(Orders_C[[#This Row],[Customer_ID]],Customers_c[Customer_ID],Customers_c[Customer_Name])</f>
        <v>John Davis</v>
      </c>
      <c r="AB4498" s="6">
        <f>Orders_C[[#This Row],[Quantity]]*Orders_C[[#This Row],[Unit_Price]]*(1-Orders_C[[#This Row],[Discount %]])+Orders_C[[#This Row],[Tax]]</f>
        <v>1268.8</v>
      </c>
      <c r="AC4498" s="9">
        <f>(Orders_C[[#This Row],[Unit_Price]]*Orders_C[[#This Row],[Quantity]])-Orders_C[[#This Row],[Discount]]+Orders_C[[#This Row],[Tax]]</f>
        <v>1473.4</v>
      </c>
      <c r="AD4498" t="str">
        <f>IF(COUNTIF(Orders_C[[#All],[Customer_ID]],Orders_C[[#This Row],[Customer_ID]])&gt;1,"Repeat","New")</f>
        <v>Repeat</v>
      </c>
      <c r="AE4498" t="str" cm="1">
        <f t="array" ref="AE4498">_xlfn.XLOOKUP(Orders_C[[#This Row],[Store_ID]],Stores_c[[#All],[Store_ID]],Stores_c[[#All],[City]])</f>
        <v>New Robert</v>
      </c>
      <c r="AF4498" t="str" cm="1">
        <f t="array" ref="AF4498">_xlfn.XLOOKUP(Orders_C[[#This Row],[Store_ID]],Stores_c[[#All],[Store_ID]],Stores_c[[#All],[Manager_Name]])</f>
        <v>Krista Webb</v>
      </c>
      <c r="AG4498" t="str" cm="1">
        <f t="array" ref="AG4498">_xlfn.XLOOKUP(Orders_C[[#This Row],[Store_ID]],Stores_c[[#All],[Store_ID]],Stores_c[[#All],[Store_Type]])</f>
        <v>Drive-Thru</v>
      </c>
    </row>
    <row r="4499" spans="1:33" x14ac:dyDescent="0.25">
      <c r="A4499">
        <v>10614</v>
      </c>
      <c r="B4499" s="1">
        <v>45838</v>
      </c>
      <c r="C4499" s="2">
        <v>0.36714120370370368</v>
      </c>
      <c r="D4499">
        <v>1584</v>
      </c>
      <c r="E4499">
        <v>219</v>
      </c>
      <c r="F4499">
        <v>410</v>
      </c>
      <c r="G4499">
        <v>337</v>
      </c>
      <c r="H4499">
        <v>3</v>
      </c>
      <c r="I4499">
        <v>484</v>
      </c>
      <c r="J4499">
        <v>10</v>
      </c>
      <c r="K4499">
        <v>24.2</v>
      </c>
      <c r="L4499">
        <v>1466.2</v>
      </c>
      <c r="M4499" t="s">
        <v>18</v>
      </c>
      <c r="N4499" t="s">
        <v>21</v>
      </c>
      <c r="O4499">
        <v>26</v>
      </c>
      <c r="P4499">
        <v>5</v>
      </c>
      <c r="Q4499" t="s">
        <v>4637</v>
      </c>
      <c r="R4499">
        <v>509</v>
      </c>
      <c r="S4499" s="3">
        <v>0.1</v>
      </c>
      <c r="T4499" s="6">
        <v>595.00000000000011</v>
      </c>
      <c r="U4499" t="s">
        <v>6340</v>
      </c>
      <c r="V4499">
        <v>2025</v>
      </c>
      <c r="W4499" t="s">
        <v>6329</v>
      </c>
      <c r="X4499" t="str">
        <f>_xlfn.XLOOKUP(Orders_C[[#This Row],[Product_ID]],Products_C[Product_ID],Products_C[Product_Name])</f>
        <v>Chocolate Lava Cake</v>
      </c>
      <c r="Y4499" t="str">
        <f>_xlfn.XLOOKUP(Orders_C[[#This Row],[Product_ID]],Products_C[Product_ID],Products_C[Category])</f>
        <v>Chicken</v>
      </c>
      <c r="Z4499" t="str">
        <f>_xlfn.XLOOKUP(Orders_C[[#This Row],[Store_ID]],Stores_c[Store_ID],Stores_c[City])</f>
        <v>Lake David</v>
      </c>
      <c r="AA4499" t="str">
        <f>_xlfn.XLOOKUP(Orders_C[[#This Row],[Customer_ID]],Customers_c[Customer_ID],Customers_c[Customer_Name])</f>
        <v>Drew Edwards</v>
      </c>
      <c r="AB4499" s="6">
        <f>Orders_C[[#This Row],[Quantity]]*Orders_C[[#This Row],[Unit_Price]]*(1-Orders_C[[#This Row],[Discount %]])+Orders_C[[#This Row],[Tax]]</f>
        <v>1331</v>
      </c>
      <c r="AC4499" s="9">
        <f>(Orders_C[[#This Row],[Unit_Price]]*Orders_C[[#This Row],[Quantity]])-Orders_C[[#This Row],[Discount]]+Orders_C[[#This Row],[Tax]]</f>
        <v>1466.2</v>
      </c>
      <c r="AD4499" t="str">
        <f>IF(COUNTIF(Orders_C[[#All],[Customer_ID]],Orders_C[[#This Row],[Customer_ID]])&gt;1,"Repeat","New")</f>
        <v>Repeat</v>
      </c>
      <c r="AE4499" t="str" cm="1">
        <f t="array" ref="AE4499">_xlfn.XLOOKUP(Orders_C[[#This Row],[Store_ID]],Stores_c[[#All],[Store_ID]],Stores_c[[#All],[City]])</f>
        <v>Lake David</v>
      </c>
      <c r="AF4499" t="str" cm="1">
        <f t="array" ref="AF4499">_xlfn.XLOOKUP(Orders_C[[#This Row],[Store_ID]],Stores_c[[#All],[Store_ID]],Stores_c[[#All],[Manager_Name]])</f>
        <v>Joshua Hines</v>
      </c>
      <c r="AG4499" t="str" cm="1">
        <f t="array" ref="AG4499">_xlfn.XLOOKUP(Orders_C[[#This Row],[Store_ID]],Stores_c[[#All],[Store_ID]],Stores_c[[#All],[Store_Type]])</f>
        <v>Street</v>
      </c>
    </row>
    <row r="4500" spans="1:33" x14ac:dyDescent="0.25">
      <c r="A4500">
        <v>8259</v>
      </c>
      <c r="B4500" s="1">
        <v>45781</v>
      </c>
      <c r="C4500" s="2">
        <v>0.12292824074074074</v>
      </c>
      <c r="D4500">
        <v>1227</v>
      </c>
      <c r="E4500">
        <v>206</v>
      </c>
      <c r="F4500">
        <v>502</v>
      </c>
      <c r="G4500">
        <v>333</v>
      </c>
      <c r="H4500">
        <v>4</v>
      </c>
      <c r="I4500">
        <v>370</v>
      </c>
      <c r="J4500">
        <v>15</v>
      </c>
      <c r="K4500">
        <v>18.5</v>
      </c>
      <c r="L4500">
        <v>1483.5</v>
      </c>
      <c r="M4500" t="s">
        <v>19</v>
      </c>
      <c r="N4500" t="s">
        <v>21</v>
      </c>
      <c r="O4500">
        <v>11</v>
      </c>
      <c r="P4500">
        <v>1</v>
      </c>
      <c r="Q4500" t="s">
        <v>2282</v>
      </c>
      <c r="R4500">
        <v>504</v>
      </c>
      <c r="S4500" s="3">
        <v>0.15</v>
      </c>
      <c r="T4500" s="6">
        <v>595.5</v>
      </c>
      <c r="U4500" t="s">
        <v>6339</v>
      </c>
      <c r="V4500">
        <v>2025</v>
      </c>
      <c r="W4500" t="s">
        <v>6333</v>
      </c>
      <c r="X4500" t="str">
        <f>_xlfn.XLOOKUP(Orders_C[[#This Row],[Product_ID]],Products_C[Product_ID],Products_C[Product_Name])</f>
        <v>Chicken Wings</v>
      </c>
      <c r="Y4500" t="str">
        <f>_xlfn.XLOOKUP(Orders_C[[#This Row],[Product_ID]],Products_C[Product_ID],Products_C[Category])</f>
        <v>Burger</v>
      </c>
      <c r="Z4500" t="str">
        <f>_xlfn.XLOOKUP(Orders_C[[#This Row],[Store_ID]],Stores_c[Store_ID],Stores_c[City])</f>
        <v>West Matthew</v>
      </c>
      <c r="AA4500" t="str">
        <f>_xlfn.XLOOKUP(Orders_C[[#This Row],[Customer_ID]],Customers_c[Customer_ID],Customers_c[Customer_Name])</f>
        <v>Susan Jones</v>
      </c>
      <c r="AB4500" s="6">
        <f>Orders_C[[#This Row],[Quantity]]*Orders_C[[#This Row],[Unit_Price]]*(1-Orders_C[[#This Row],[Discount %]])+Orders_C[[#This Row],[Tax]]</f>
        <v>1276.5</v>
      </c>
      <c r="AC4500" s="9">
        <f>(Orders_C[[#This Row],[Unit_Price]]*Orders_C[[#This Row],[Quantity]])-Orders_C[[#This Row],[Discount]]+Orders_C[[#This Row],[Tax]]</f>
        <v>1483.5</v>
      </c>
      <c r="AD4500" t="str">
        <f>IF(COUNTIF(Orders_C[[#All],[Customer_ID]],Orders_C[[#This Row],[Customer_ID]])&gt;1,"Repeat","New")</f>
        <v>Repeat</v>
      </c>
      <c r="AE4500" t="str" cm="1">
        <f t="array" ref="AE4500">_xlfn.XLOOKUP(Orders_C[[#This Row],[Store_ID]],Stores_c[[#All],[Store_ID]],Stores_c[[#All],[City]])</f>
        <v>West Matthew</v>
      </c>
      <c r="AF4500" t="str" cm="1">
        <f t="array" ref="AF4500">_xlfn.XLOOKUP(Orders_C[[#This Row],[Store_ID]],Stores_c[[#All],[Store_ID]],Stores_c[[#All],[Manager_Name]])</f>
        <v>Miguel Kidd</v>
      </c>
      <c r="AG4500" t="str" cm="1">
        <f t="array" ref="AG4500">_xlfn.XLOOKUP(Orders_C[[#This Row],[Store_ID]],Stores_c[[#All],[Store_ID]],Stores_c[[#All],[Store_Type]])</f>
        <v>Drive-Thru</v>
      </c>
    </row>
    <row r="4501" spans="1:33" x14ac:dyDescent="0.25">
      <c r="A4501">
        <v>7323</v>
      </c>
      <c r="B4501" s="1">
        <v>46003</v>
      </c>
      <c r="C4501" s="2">
        <v>0.3881134259259259</v>
      </c>
      <c r="D4501">
        <v>1507</v>
      </c>
      <c r="E4501">
        <v>219</v>
      </c>
      <c r="F4501">
        <v>457</v>
      </c>
      <c r="G4501">
        <v>320</v>
      </c>
      <c r="H4501">
        <v>4</v>
      </c>
      <c r="I4501">
        <v>367</v>
      </c>
      <c r="J4501">
        <v>10</v>
      </c>
      <c r="K4501">
        <v>18.350000000000001</v>
      </c>
      <c r="L4501">
        <v>1476.35</v>
      </c>
      <c r="M4501" t="s">
        <v>19</v>
      </c>
      <c r="N4501" t="s">
        <v>23</v>
      </c>
      <c r="O4501">
        <v>48</v>
      </c>
      <c r="P4501">
        <v>2</v>
      </c>
      <c r="Q4501" t="s">
        <v>1346</v>
      </c>
      <c r="R4501">
        <v>502</v>
      </c>
      <c r="S4501" s="3">
        <v>0.1</v>
      </c>
      <c r="T4501" s="6">
        <v>595.54999999999995</v>
      </c>
      <c r="U4501" t="s">
        <v>6328</v>
      </c>
      <c r="V4501">
        <v>2025</v>
      </c>
      <c r="W4501" t="s">
        <v>6331</v>
      </c>
      <c r="X4501" t="str">
        <f>_xlfn.XLOOKUP(Orders_C[[#This Row],[Product_ID]],Products_C[Product_ID],Products_C[Product_Name])</f>
        <v>Rice Bowl</v>
      </c>
      <c r="Y4501" t="str">
        <f>_xlfn.XLOOKUP(Orders_C[[#This Row],[Product_ID]],Products_C[Product_ID],Products_C[Category])</f>
        <v>Beverage</v>
      </c>
      <c r="Z4501" t="str">
        <f>_xlfn.XLOOKUP(Orders_C[[#This Row],[Store_ID]],Stores_c[Store_ID],Stores_c[City])</f>
        <v>Lake David</v>
      </c>
      <c r="AA4501" t="str">
        <f>_xlfn.XLOOKUP(Orders_C[[#This Row],[Customer_ID]],Customers_c[Customer_ID],Customers_c[Customer_Name])</f>
        <v>Kevin Bender</v>
      </c>
      <c r="AB4501" s="6">
        <f>Orders_C[[#This Row],[Quantity]]*Orders_C[[#This Row],[Unit_Price]]*(1-Orders_C[[#This Row],[Discount %]])+Orders_C[[#This Row],[Tax]]</f>
        <v>1339.55</v>
      </c>
      <c r="AC4501" s="9">
        <f>(Orders_C[[#This Row],[Unit_Price]]*Orders_C[[#This Row],[Quantity]])-Orders_C[[#This Row],[Discount]]+Orders_C[[#This Row],[Tax]]</f>
        <v>1476.35</v>
      </c>
      <c r="AD4501" t="str">
        <f>IF(COUNTIF(Orders_C[[#All],[Customer_ID]],Orders_C[[#This Row],[Customer_ID]])&gt;1,"Repeat","New")</f>
        <v>Repeat</v>
      </c>
      <c r="AE4501" t="str" cm="1">
        <f t="array" ref="AE4501">_xlfn.XLOOKUP(Orders_C[[#This Row],[Store_ID]],Stores_c[[#All],[Store_ID]],Stores_c[[#All],[City]])</f>
        <v>Lake David</v>
      </c>
      <c r="AF4501" t="str" cm="1">
        <f t="array" ref="AF4501">_xlfn.XLOOKUP(Orders_C[[#This Row],[Store_ID]],Stores_c[[#All],[Store_ID]],Stores_c[[#All],[Manager_Name]])</f>
        <v>Joshua Hines</v>
      </c>
      <c r="AG4501" t="str" cm="1">
        <f t="array" ref="AG4501">_xlfn.XLOOKUP(Orders_C[[#This Row],[Store_ID]],Stores_c[[#All],[Store_ID]],Stores_c[[#All],[Store_Type]])</f>
        <v>Street</v>
      </c>
    </row>
    <row r="4502" spans="1:33" x14ac:dyDescent="0.25">
      <c r="A4502">
        <v>10991</v>
      </c>
      <c r="B4502" s="1">
        <v>45939</v>
      </c>
      <c r="C4502" s="2">
        <v>0.98052083333333329</v>
      </c>
      <c r="D4502">
        <v>1179</v>
      </c>
      <c r="E4502">
        <v>211</v>
      </c>
      <c r="F4502">
        <v>453</v>
      </c>
      <c r="G4502">
        <v>323</v>
      </c>
      <c r="H4502">
        <v>4</v>
      </c>
      <c r="I4502">
        <v>364</v>
      </c>
      <c r="J4502">
        <v>5</v>
      </c>
      <c r="K4502">
        <v>18.2</v>
      </c>
      <c r="L4502">
        <v>1469.2</v>
      </c>
      <c r="M4502" t="s">
        <v>18</v>
      </c>
      <c r="N4502" t="s">
        <v>23</v>
      </c>
      <c r="O4502">
        <v>34</v>
      </c>
      <c r="P4502">
        <v>3</v>
      </c>
      <c r="Q4502" t="s">
        <v>5014</v>
      </c>
      <c r="R4502">
        <v>502</v>
      </c>
      <c r="S4502" s="3">
        <v>0.05</v>
      </c>
      <c r="T4502" s="6">
        <v>595.6</v>
      </c>
      <c r="U4502" t="s">
        <v>6332</v>
      </c>
      <c r="V4502">
        <v>2025</v>
      </c>
      <c r="W4502" t="s">
        <v>6329</v>
      </c>
      <c r="X4502" t="str">
        <f>_xlfn.XLOOKUP(Orders_C[[#This Row],[Product_ID]],Products_C[Product_ID],Products_C[Product_Name])</f>
        <v>Rice Bowl</v>
      </c>
      <c r="Y4502" t="str">
        <f>_xlfn.XLOOKUP(Orders_C[[#This Row],[Product_ID]],Products_C[Product_ID],Products_C[Category])</f>
        <v>Beverage</v>
      </c>
      <c r="Z4502" t="str">
        <f>_xlfn.XLOOKUP(Orders_C[[#This Row],[Store_ID]],Stores_c[Store_ID],Stores_c[City])</f>
        <v>North Robertstad</v>
      </c>
      <c r="AA4502" t="str">
        <f>_xlfn.XLOOKUP(Orders_C[[#This Row],[Customer_ID]],Customers_c[Customer_ID],Customers_c[Customer_Name])</f>
        <v>Matthew Burgess</v>
      </c>
      <c r="AB4502" s="6">
        <f>Orders_C[[#This Row],[Quantity]]*Orders_C[[#This Row],[Unit_Price]]*(1-Orders_C[[#This Row],[Discount %]])+Orders_C[[#This Row],[Tax]]</f>
        <v>1401.4</v>
      </c>
      <c r="AC4502" s="9">
        <f>(Orders_C[[#This Row],[Unit_Price]]*Orders_C[[#This Row],[Quantity]])-Orders_C[[#This Row],[Discount]]+Orders_C[[#This Row],[Tax]]</f>
        <v>1469.2</v>
      </c>
      <c r="AD4502" t="str">
        <f>IF(COUNTIF(Orders_C[[#All],[Customer_ID]],Orders_C[[#This Row],[Customer_ID]])&gt;1,"Repeat","New")</f>
        <v>Repeat</v>
      </c>
      <c r="AE4502" t="str" cm="1">
        <f t="array" ref="AE4502">_xlfn.XLOOKUP(Orders_C[[#This Row],[Store_ID]],Stores_c[[#All],[Store_ID]],Stores_c[[#All],[City]])</f>
        <v>North Robertstad</v>
      </c>
      <c r="AF4502" t="str" cm="1">
        <f t="array" ref="AF4502">_xlfn.XLOOKUP(Orders_C[[#This Row],[Store_ID]],Stores_c[[#All],[Store_ID]],Stores_c[[#All],[Manager_Name]])</f>
        <v>Mary Lewis</v>
      </c>
      <c r="AG4502" t="str" cm="1">
        <f t="array" ref="AG4502">_xlfn.XLOOKUP(Orders_C[[#This Row],[Store_ID]],Stores_c[[#All],[Store_ID]],Stores_c[[#All],[Store_Type]])</f>
        <v>Street</v>
      </c>
    </row>
    <row r="4503" spans="1:33" x14ac:dyDescent="0.25">
      <c r="A4503">
        <v>10491</v>
      </c>
      <c r="B4503" s="1">
        <v>45947</v>
      </c>
      <c r="C4503" s="2">
        <v>0.41240740740740739</v>
      </c>
      <c r="D4503">
        <v>1334</v>
      </c>
      <c r="E4503">
        <v>203</v>
      </c>
      <c r="F4503">
        <v>534</v>
      </c>
      <c r="G4503">
        <v>316</v>
      </c>
      <c r="H4503">
        <v>3</v>
      </c>
      <c r="I4503">
        <v>477</v>
      </c>
      <c r="J4503">
        <v>0</v>
      </c>
      <c r="K4503">
        <v>23.85</v>
      </c>
      <c r="L4503">
        <v>1454.85</v>
      </c>
      <c r="M4503" t="s">
        <v>20</v>
      </c>
      <c r="N4503" t="s">
        <v>21</v>
      </c>
      <c r="O4503">
        <v>10</v>
      </c>
      <c r="P4503">
        <v>4</v>
      </c>
      <c r="Q4503" t="s">
        <v>4514</v>
      </c>
      <c r="R4503">
        <v>502</v>
      </c>
      <c r="S4503" s="3">
        <v>0</v>
      </c>
      <c r="T4503" s="6">
        <v>596.24999999999989</v>
      </c>
      <c r="U4503" t="s">
        <v>6332</v>
      </c>
      <c r="V4503">
        <v>2025</v>
      </c>
      <c r="W4503" t="s">
        <v>6333</v>
      </c>
      <c r="X4503" t="str">
        <f>_xlfn.XLOOKUP(Orders_C[[#This Row],[Product_ID]],Products_C[Product_ID],Products_C[Product_Name])</f>
        <v>Popcorn Chicken</v>
      </c>
      <c r="Y4503" t="str">
        <f>_xlfn.XLOOKUP(Orders_C[[#This Row],[Product_ID]],Products_C[Product_ID],Products_C[Category])</f>
        <v>Dessert</v>
      </c>
      <c r="Z4503" t="str">
        <f>_xlfn.XLOOKUP(Orders_C[[#This Row],[Store_ID]],Stores_c[Store_ID],Stores_c[City])</f>
        <v>Lake Williammouth</v>
      </c>
      <c r="AA4503" t="str">
        <f>_xlfn.XLOOKUP(Orders_C[[#This Row],[Customer_ID]],Customers_c[Customer_ID],Customers_c[Customer_Name])</f>
        <v>Barbara Powers</v>
      </c>
      <c r="AB4503" s="6">
        <f>Orders_C[[#This Row],[Quantity]]*Orders_C[[#This Row],[Unit_Price]]*(1-Orders_C[[#This Row],[Discount %]])+Orders_C[[#This Row],[Tax]]</f>
        <v>1454.85</v>
      </c>
      <c r="AC4503" s="9">
        <f>(Orders_C[[#This Row],[Unit_Price]]*Orders_C[[#This Row],[Quantity]])-Orders_C[[#This Row],[Discount]]+Orders_C[[#This Row],[Tax]]</f>
        <v>1454.85</v>
      </c>
      <c r="AD4503" t="str">
        <f>IF(COUNTIF(Orders_C[[#All],[Customer_ID]],Orders_C[[#This Row],[Customer_ID]])&gt;1,"Repeat","New")</f>
        <v>Repeat</v>
      </c>
      <c r="AE4503" t="str" cm="1">
        <f t="array" ref="AE4503">_xlfn.XLOOKUP(Orders_C[[#This Row],[Store_ID]],Stores_c[[#All],[Store_ID]],Stores_c[[#All],[City]])</f>
        <v>Lake Williammouth</v>
      </c>
      <c r="AF4503" t="str" cm="1">
        <f t="array" ref="AF4503">_xlfn.XLOOKUP(Orders_C[[#This Row],[Store_ID]],Stores_c[[#All],[Store_ID]],Stores_c[[#All],[Manager_Name]])</f>
        <v>Stephanie Dominguez</v>
      </c>
      <c r="AG4503" t="str" cm="1">
        <f t="array" ref="AG4503">_xlfn.XLOOKUP(Orders_C[[#This Row],[Store_ID]],Stores_c[[#All],[Store_ID]],Stores_c[[#All],[Store_Type]])</f>
        <v>Drive-Thru</v>
      </c>
    </row>
    <row r="4504" spans="1:33" x14ac:dyDescent="0.25">
      <c r="A4504">
        <v>6951</v>
      </c>
      <c r="B4504" s="1">
        <v>45945</v>
      </c>
      <c r="C4504" s="2">
        <v>0.34212962962962962</v>
      </c>
      <c r="D4504">
        <v>1663</v>
      </c>
      <c r="E4504">
        <v>223</v>
      </c>
      <c r="F4504">
        <v>447</v>
      </c>
      <c r="G4504">
        <v>305</v>
      </c>
      <c r="H4504">
        <v>3</v>
      </c>
      <c r="I4504">
        <v>485</v>
      </c>
      <c r="J4504">
        <v>10</v>
      </c>
      <c r="K4504">
        <v>24.25</v>
      </c>
      <c r="L4504">
        <v>1469.25</v>
      </c>
      <c r="M4504" t="s">
        <v>18</v>
      </c>
      <c r="N4504" t="s">
        <v>23</v>
      </c>
      <c r="O4504">
        <v>59</v>
      </c>
      <c r="P4504">
        <v>4</v>
      </c>
      <c r="Q4504" t="s">
        <v>974</v>
      </c>
      <c r="R4504">
        <v>505</v>
      </c>
      <c r="S4504" s="3">
        <v>0.1</v>
      </c>
      <c r="T4504" s="6">
        <v>596.25</v>
      </c>
      <c r="U4504" t="s">
        <v>6332</v>
      </c>
      <c r="V4504">
        <v>2025</v>
      </c>
      <c r="W4504" t="s">
        <v>6331</v>
      </c>
      <c r="X4504" t="str">
        <f>_xlfn.XLOOKUP(Orders_C[[#This Row],[Product_ID]],Products_C[Product_ID],Products_C[Product_Name])</f>
        <v>Krushers</v>
      </c>
      <c r="Y4504" t="str">
        <f>_xlfn.XLOOKUP(Orders_C[[#This Row],[Product_ID]],Products_C[Product_ID],Products_C[Category])</f>
        <v>Dessert</v>
      </c>
      <c r="Z4504" t="str">
        <f>_xlfn.XLOOKUP(Orders_C[[#This Row],[Store_ID]],Stores_c[Store_ID],Stores_c[City])</f>
        <v>Chambershaven</v>
      </c>
      <c r="AA4504" t="str">
        <f>_xlfn.XLOOKUP(Orders_C[[#This Row],[Customer_ID]],Customers_c[Customer_ID],Customers_c[Customer_Name])</f>
        <v>Evan Smith</v>
      </c>
      <c r="AB4504" s="6">
        <f>Orders_C[[#This Row],[Quantity]]*Orders_C[[#This Row],[Unit_Price]]*(1-Orders_C[[#This Row],[Discount %]])+Orders_C[[#This Row],[Tax]]</f>
        <v>1333.75</v>
      </c>
      <c r="AC4504" s="9">
        <f>(Orders_C[[#This Row],[Unit_Price]]*Orders_C[[#This Row],[Quantity]])-Orders_C[[#This Row],[Discount]]+Orders_C[[#This Row],[Tax]]</f>
        <v>1469.25</v>
      </c>
      <c r="AD4504" t="str">
        <f>IF(COUNTIF(Orders_C[[#All],[Customer_ID]],Orders_C[[#This Row],[Customer_ID]])&gt;1,"Repeat","New")</f>
        <v>Repeat</v>
      </c>
      <c r="AE4504" t="str" cm="1">
        <f t="array" ref="AE4504">_xlfn.XLOOKUP(Orders_C[[#This Row],[Store_ID]],Stores_c[[#All],[Store_ID]],Stores_c[[#All],[City]])</f>
        <v>Chambershaven</v>
      </c>
      <c r="AF4504" t="str" cm="1">
        <f t="array" ref="AF4504">_xlfn.XLOOKUP(Orders_C[[#This Row],[Store_ID]],Stores_c[[#All],[Store_ID]],Stores_c[[#All],[Manager_Name]])</f>
        <v>Virginia Webster</v>
      </c>
      <c r="AG4504" t="str" cm="1">
        <f t="array" ref="AG4504">_xlfn.XLOOKUP(Orders_C[[#This Row],[Store_ID]],Stores_c[[#All],[Store_ID]],Stores_c[[#All],[Store_Type]])</f>
        <v>Street</v>
      </c>
    </row>
    <row r="4505" spans="1:33" x14ac:dyDescent="0.25">
      <c r="A4505">
        <v>7059</v>
      </c>
      <c r="B4505" s="1">
        <v>45857</v>
      </c>
      <c r="C4505" s="2">
        <v>0.765162037037037</v>
      </c>
      <c r="D4505">
        <v>1067</v>
      </c>
      <c r="E4505">
        <v>224</v>
      </c>
      <c r="F4505">
        <v>486</v>
      </c>
      <c r="G4505">
        <v>306</v>
      </c>
      <c r="H4505">
        <v>3</v>
      </c>
      <c r="I4505">
        <v>485</v>
      </c>
      <c r="J4505">
        <v>10</v>
      </c>
      <c r="K4505">
        <v>24.25</v>
      </c>
      <c r="L4505">
        <v>1469.25</v>
      </c>
      <c r="M4505" t="s">
        <v>19</v>
      </c>
      <c r="N4505" t="s">
        <v>21</v>
      </c>
      <c r="O4505">
        <v>42</v>
      </c>
      <c r="P4505">
        <v>4</v>
      </c>
      <c r="Q4505" t="s">
        <v>1082</v>
      </c>
      <c r="R4505">
        <v>509</v>
      </c>
      <c r="S4505" s="3">
        <v>0.1</v>
      </c>
      <c r="T4505" s="6">
        <v>596.25</v>
      </c>
      <c r="U4505" t="s">
        <v>6341</v>
      </c>
      <c r="V4505">
        <v>2025</v>
      </c>
      <c r="W4505" t="s">
        <v>6331</v>
      </c>
      <c r="X4505" t="str">
        <f>_xlfn.XLOOKUP(Orders_C[[#This Row],[Product_ID]],Products_C[Product_ID],Products_C[Product_Name])</f>
        <v>Veg Burger</v>
      </c>
      <c r="Y4505" t="str">
        <f>_xlfn.XLOOKUP(Orders_C[[#This Row],[Product_ID]],Products_C[Product_ID],Products_C[Category])</f>
        <v>Burger</v>
      </c>
      <c r="Z4505" t="str">
        <f>_xlfn.XLOOKUP(Orders_C[[#This Row],[Store_ID]],Stores_c[Store_ID],Stores_c[City])</f>
        <v>Valdezton</v>
      </c>
      <c r="AA4505" t="str">
        <f>_xlfn.XLOOKUP(Orders_C[[#This Row],[Customer_ID]],Customers_c[Customer_ID],Customers_c[Customer_Name])</f>
        <v>Evan White</v>
      </c>
      <c r="AB4505" s="6">
        <f>Orders_C[[#This Row],[Quantity]]*Orders_C[[#This Row],[Unit_Price]]*(1-Orders_C[[#This Row],[Discount %]])+Orders_C[[#This Row],[Tax]]</f>
        <v>1333.75</v>
      </c>
      <c r="AC4505" s="9">
        <f>(Orders_C[[#This Row],[Unit_Price]]*Orders_C[[#This Row],[Quantity]])-Orders_C[[#This Row],[Discount]]+Orders_C[[#This Row],[Tax]]</f>
        <v>1469.25</v>
      </c>
      <c r="AD4505" t="str">
        <f>IF(COUNTIF(Orders_C[[#All],[Customer_ID]],Orders_C[[#This Row],[Customer_ID]])&gt;1,"Repeat","New")</f>
        <v>Repeat</v>
      </c>
      <c r="AE4505" t="str" cm="1">
        <f t="array" ref="AE4505">_xlfn.XLOOKUP(Orders_C[[#This Row],[Store_ID]],Stores_c[[#All],[Store_ID]],Stores_c[[#All],[City]])</f>
        <v>Valdezton</v>
      </c>
      <c r="AF4505" t="str" cm="1">
        <f t="array" ref="AF4505">_xlfn.XLOOKUP(Orders_C[[#This Row],[Store_ID]],Stores_c[[#All],[Store_ID]],Stores_c[[#All],[Manager_Name]])</f>
        <v>John Rodriguez</v>
      </c>
      <c r="AG4505" t="str" cm="1">
        <f t="array" ref="AG4505">_xlfn.XLOOKUP(Orders_C[[#This Row],[Store_ID]],Stores_c[[#All],[Store_ID]],Stores_c[[#All],[Store_Type]])</f>
        <v>Street</v>
      </c>
    </row>
    <row r="4506" spans="1:33" x14ac:dyDescent="0.25">
      <c r="A4506">
        <v>7589</v>
      </c>
      <c r="B4506" s="1">
        <v>45835</v>
      </c>
      <c r="C4506" s="2">
        <v>0.2503009259259259</v>
      </c>
      <c r="D4506">
        <v>1981</v>
      </c>
      <c r="E4506">
        <v>207</v>
      </c>
      <c r="F4506">
        <v>412</v>
      </c>
      <c r="G4506">
        <v>301</v>
      </c>
      <c r="H4506">
        <v>3</v>
      </c>
      <c r="I4506">
        <v>481</v>
      </c>
      <c r="J4506">
        <v>5</v>
      </c>
      <c r="K4506">
        <v>24.05</v>
      </c>
      <c r="L4506">
        <v>1462.05</v>
      </c>
      <c r="M4506" t="s">
        <v>19</v>
      </c>
      <c r="N4506" t="s">
        <v>23</v>
      </c>
      <c r="O4506">
        <v>30</v>
      </c>
      <c r="P4506">
        <v>3</v>
      </c>
      <c r="Q4506" t="s">
        <v>1612</v>
      </c>
      <c r="R4506">
        <v>503</v>
      </c>
      <c r="S4506" s="3">
        <v>0.05</v>
      </c>
      <c r="T4506" s="6">
        <v>596.25</v>
      </c>
      <c r="U4506" t="s">
        <v>6340</v>
      </c>
      <c r="V4506">
        <v>2025</v>
      </c>
      <c r="W4506" t="s">
        <v>6329</v>
      </c>
      <c r="X4506" t="str">
        <f>_xlfn.XLOOKUP(Orders_C[[#This Row],[Product_ID]],Products_C[Product_ID],Products_C[Product_Name])</f>
        <v>Krushers</v>
      </c>
      <c r="Y4506" t="str">
        <f>_xlfn.XLOOKUP(Orders_C[[#This Row],[Product_ID]],Products_C[Product_ID],Products_C[Category])</f>
        <v>Burger</v>
      </c>
      <c r="Z4506" t="str">
        <f>_xlfn.XLOOKUP(Orders_C[[#This Row],[Store_ID]],Stores_c[Store_ID],Stores_c[City])</f>
        <v>Christineton</v>
      </c>
      <c r="AA4506" t="str">
        <f>_xlfn.XLOOKUP(Orders_C[[#This Row],[Customer_ID]],Customers_c[Customer_ID],Customers_c[Customer_Name])</f>
        <v>Nicole Robinson</v>
      </c>
      <c r="AB4506" s="6">
        <f>Orders_C[[#This Row],[Quantity]]*Orders_C[[#This Row],[Unit_Price]]*(1-Orders_C[[#This Row],[Discount %]])+Orders_C[[#This Row],[Tax]]</f>
        <v>1394.8999999999999</v>
      </c>
      <c r="AC4506" s="9">
        <f>(Orders_C[[#This Row],[Unit_Price]]*Orders_C[[#This Row],[Quantity]])-Orders_C[[#This Row],[Discount]]+Orders_C[[#This Row],[Tax]]</f>
        <v>1462.05</v>
      </c>
      <c r="AD4506" t="str">
        <f>IF(COUNTIF(Orders_C[[#All],[Customer_ID]],Orders_C[[#This Row],[Customer_ID]])&gt;1,"Repeat","New")</f>
        <v>Repeat</v>
      </c>
      <c r="AE4506" t="str" cm="1">
        <f t="array" ref="AE4506">_xlfn.XLOOKUP(Orders_C[[#This Row],[Store_ID]],Stores_c[[#All],[Store_ID]],Stores_c[[#All],[City]])</f>
        <v>Christineton</v>
      </c>
      <c r="AF4506" t="str" cm="1">
        <f t="array" ref="AF4506">_xlfn.XLOOKUP(Orders_C[[#This Row],[Store_ID]],Stores_c[[#All],[Store_ID]],Stores_c[[#All],[Manager_Name]])</f>
        <v>Dr. William Hubbard MD</v>
      </c>
      <c r="AG4506" t="str" cm="1">
        <f t="array" ref="AG4506">_xlfn.XLOOKUP(Orders_C[[#This Row],[Store_ID]],Stores_c[[#All],[Store_ID]],Stores_c[[#All],[Store_Type]])</f>
        <v>Street</v>
      </c>
    </row>
    <row r="4507" spans="1:33" x14ac:dyDescent="0.25">
      <c r="A4507">
        <v>10855</v>
      </c>
      <c r="B4507" s="1">
        <v>45970</v>
      </c>
      <c r="C4507" s="2">
        <v>0.66114583333333332</v>
      </c>
      <c r="D4507">
        <v>1337</v>
      </c>
      <c r="E4507">
        <v>212</v>
      </c>
      <c r="F4507">
        <v>490</v>
      </c>
      <c r="G4507">
        <v>317</v>
      </c>
      <c r="H4507">
        <v>3</v>
      </c>
      <c r="I4507">
        <v>481</v>
      </c>
      <c r="J4507">
        <v>5</v>
      </c>
      <c r="K4507">
        <v>24.05</v>
      </c>
      <c r="L4507">
        <v>1462.05</v>
      </c>
      <c r="M4507" t="s">
        <v>18</v>
      </c>
      <c r="N4507" t="s">
        <v>21</v>
      </c>
      <c r="O4507">
        <v>16</v>
      </c>
      <c r="P4507">
        <v>4</v>
      </c>
      <c r="Q4507" t="s">
        <v>4878</v>
      </c>
      <c r="R4507">
        <v>508</v>
      </c>
      <c r="S4507" s="3">
        <v>0.05</v>
      </c>
      <c r="T4507" s="6">
        <v>596.25</v>
      </c>
      <c r="U4507" t="s">
        <v>6336</v>
      </c>
      <c r="V4507">
        <v>2025</v>
      </c>
      <c r="W4507" t="s">
        <v>6333</v>
      </c>
      <c r="X4507" t="str">
        <f>_xlfn.XLOOKUP(Orders_C[[#This Row],[Product_ID]],Products_C[Product_ID],Products_C[Product_Name])</f>
        <v>Popcorn Chicken</v>
      </c>
      <c r="Y4507" t="str">
        <f>_xlfn.XLOOKUP(Orders_C[[#This Row],[Product_ID]],Products_C[Product_ID],Products_C[Category])</f>
        <v>Dessert</v>
      </c>
      <c r="Z4507" t="str">
        <f>_xlfn.XLOOKUP(Orders_C[[#This Row],[Store_ID]],Stores_c[Store_ID],Stores_c[City])</f>
        <v>Andrewview</v>
      </c>
      <c r="AA4507" t="str">
        <f>_xlfn.XLOOKUP(Orders_C[[#This Row],[Customer_ID]],Customers_c[Customer_ID],Customers_c[Customer_Name])</f>
        <v>Jennifer Dixon</v>
      </c>
      <c r="AB4507" s="6">
        <f>Orders_C[[#This Row],[Quantity]]*Orders_C[[#This Row],[Unit_Price]]*(1-Orders_C[[#This Row],[Discount %]])+Orders_C[[#This Row],[Tax]]</f>
        <v>1394.8999999999999</v>
      </c>
      <c r="AC4507" s="9">
        <f>(Orders_C[[#This Row],[Unit_Price]]*Orders_C[[#This Row],[Quantity]])-Orders_C[[#This Row],[Discount]]+Orders_C[[#This Row],[Tax]]</f>
        <v>1462.05</v>
      </c>
      <c r="AD4507" t="str">
        <f>IF(COUNTIF(Orders_C[[#All],[Customer_ID]],Orders_C[[#This Row],[Customer_ID]])&gt;1,"Repeat","New")</f>
        <v>Repeat</v>
      </c>
      <c r="AE4507" t="str" cm="1">
        <f t="array" ref="AE4507">_xlfn.XLOOKUP(Orders_C[[#This Row],[Store_ID]],Stores_c[[#All],[Store_ID]],Stores_c[[#All],[City]])</f>
        <v>Andrewview</v>
      </c>
      <c r="AF4507" t="str" cm="1">
        <f t="array" ref="AF4507">_xlfn.XLOOKUP(Orders_C[[#This Row],[Store_ID]],Stores_c[[#All],[Store_ID]],Stores_c[[#All],[Manager_Name]])</f>
        <v>Alice Sutton</v>
      </c>
      <c r="AG4507" t="str" cm="1">
        <f t="array" ref="AG4507">_xlfn.XLOOKUP(Orders_C[[#This Row],[Store_ID]],Stores_c[[#All],[Store_ID]],Stores_c[[#All],[Store_Type]])</f>
        <v>Mall</v>
      </c>
    </row>
    <row r="4508" spans="1:33" x14ac:dyDescent="0.25">
      <c r="A4508">
        <v>8916</v>
      </c>
      <c r="B4508" s="1">
        <v>45725</v>
      </c>
      <c r="C4508" s="2">
        <v>0.80373842592592593</v>
      </c>
      <c r="D4508">
        <v>1771</v>
      </c>
      <c r="E4508">
        <v>203</v>
      </c>
      <c r="F4508">
        <v>544</v>
      </c>
      <c r="G4508">
        <v>328</v>
      </c>
      <c r="H4508">
        <v>3</v>
      </c>
      <c r="I4508">
        <v>489</v>
      </c>
      <c r="J4508">
        <v>15</v>
      </c>
      <c r="K4508">
        <v>24.45</v>
      </c>
      <c r="L4508">
        <v>1476.45</v>
      </c>
      <c r="M4508" t="s">
        <v>20</v>
      </c>
      <c r="N4508" t="s">
        <v>22</v>
      </c>
      <c r="O4508">
        <v>24</v>
      </c>
      <c r="P4508">
        <v>1</v>
      </c>
      <c r="Q4508" t="s">
        <v>2939</v>
      </c>
      <c r="R4508">
        <v>507</v>
      </c>
      <c r="S4508" s="3">
        <v>0.15</v>
      </c>
      <c r="T4508" s="6">
        <v>596.25000000000011</v>
      </c>
      <c r="U4508" t="s">
        <v>6334</v>
      </c>
      <c r="V4508">
        <v>2025</v>
      </c>
      <c r="W4508" t="s">
        <v>6329</v>
      </c>
      <c r="X4508" t="str">
        <f>_xlfn.XLOOKUP(Orders_C[[#This Row],[Product_ID]],Products_C[Product_ID],Products_C[Product_Name])</f>
        <v>Rice Bowl</v>
      </c>
      <c r="Y4508" t="str">
        <f>_xlfn.XLOOKUP(Orders_C[[#This Row],[Product_ID]],Products_C[Product_ID],Products_C[Category])</f>
        <v>Burger</v>
      </c>
      <c r="Z4508" t="str">
        <f>_xlfn.XLOOKUP(Orders_C[[#This Row],[Store_ID]],Stores_c[Store_ID],Stores_c[City])</f>
        <v>Lake Williammouth</v>
      </c>
      <c r="AA4508" t="str">
        <f>_xlfn.XLOOKUP(Orders_C[[#This Row],[Customer_ID]],Customers_c[Customer_ID],Customers_c[Customer_Name])</f>
        <v>David Barnett</v>
      </c>
      <c r="AB4508" s="6">
        <f>Orders_C[[#This Row],[Quantity]]*Orders_C[[#This Row],[Unit_Price]]*(1-Orders_C[[#This Row],[Discount %]])+Orders_C[[#This Row],[Tax]]</f>
        <v>1271.4000000000001</v>
      </c>
      <c r="AC4508" s="9">
        <f>(Orders_C[[#This Row],[Unit_Price]]*Orders_C[[#This Row],[Quantity]])-Orders_C[[#This Row],[Discount]]+Orders_C[[#This Row],[Tax]]</f>
        <v>1476.45</v>
      </c>
      <c r="AD4508" t="str">
        <f>IF(COUNTIF(Orders_C[[#All],[Customer_ID]],Orders_C[[#This Row],[Customer_ID]])&gt;1,"Repeat","New")</f>
        <v>Repeat</v>
      </c>
      <c r="AE4508" t="str" cm="1">
        <f t="array" ref="AE4508">_xlfn.XLOOKUP(Orders_C[[#This Row],[Store_ID]],Stores_c[[#All],[Store_ID]],Stores_c[[#All],[City]])</f>
        <v>Lake Williammouth</v>
      </c>
      <c r="AF4508" t="str" cm="1">
        <f t="array" ref="AF4508">_xlfn.XLOOKUP(Orders_C[[#This Row],[Store_ID]],Stores_c[[#All],[Store_ID]],Stores_c[[#All],[Manager_Name]])</f>
        <v>Stephanie Dominguez</v>
      </c>
      <c r="AG4508" t="str" cm="1">
        <f t="array" ref="AG4508">_xlfn.XLOOKUP(Orders_C[[#This Row],[Store_ID]],Stores_c[[#All],[Store_ID]],Stores_c[[#All],[Store_Type]])</f>
        <v>Drive-Thru</v>
      </c>
    </row>
    <row r="4509" spans="1:33" x14ac:dyDescent="0.25">
      <c r="A4509">
        <v>6128</v>
      </c>
      <c r="B4509" s="1">
        <v>45827</v>
      </c>
      <c r="C4509" s="2">
        <v>1.653935185185185E-2</v>
      </c>
      <c r="D4509">
        <v>1199</v>
      </c>
      <c r="E4509">
        <v>222</v>
      </c>
      <c r="F4509">
        <v>442</v>
      </c>
      <c r="G4509">
        <v>325</v>
      </c>
      <c r="H4509">
        <v>4</v>
      </c>
      <c r="I4509">
        <v>371</v>
      </c>
      <c r="J4509">
        <v>15</v>
      </c>
      <c r="K4509">
        <v>18.55</v>
      </c>
      <c r="L4509">
        <v>1487.55</v>
      </c>
      <c r="M4509" t="s">
        <v>19</v>
      </c>
      <c r="N4509" t="s">
        <v>22</v>
      </c>
      <c r="O4509">
        <v>16</v>
      </c>
      <c r="P4509">
        <v>5</v>
      </c>
      <c r="Q4509" t="s">
        <v>151</v>
      </c>
      <c r="R4509">
        <v>504</v>
      </c>
      <c r="S4509" s="3">
        <v>0.15</v>
      </c>
      <c r="T4509" s="6">
        <v>597.15</v>
      </c>
      <c r="U4509" t="s">
        <v>6340</v>
      </c>
      <c r="V4509">
        <v>2025</v>
      </c>
      <c r="W4509" t="s">
        <v>6333</v>
      </c>
      <c r="X4509" t="str">
        <f>_xlfn.XLOOKUP(Orders_C[[#This Row],[Product_ID]],Products_C[Product_ID],Products_C[Product_Name])</f>
        <v>Veg Burger</v>
      </c>
      <c r="Y4509" t="str">
        <f>_xlfn.XLOOKUP(Orders_C[[#This Row],[Product_ID]],Products_C[Product_ID],Products_C[Category])</f>
        <v>Chicken</v>
      </c>
      <c r="Z4509" t="str">
        <f>_xlfn.XLOOKUP(Orders_C[[#This Row],[Store_ID]],Stores_c[Store_ID],Stores_c[City])</f>
        <v>New Steven</v>
      </c>
      <c r="AA4509" t="str">
        <f>_xlfn.XLOOKUP(Orders_C[[#This Row],[Customer_ID]],Customers_c[Customer_ID],Customers_c[Customer_Name])</f>
        <v>Carolyn Ortega</v>
      </c>
      <c r="AB4509" s="6">
        <f>Orders_C[[#This Row],[Quantity]]*Orders_C[[#This Row],[Unit_Price]]*(1-Orders_C[[#This Row],[Discount %]])+Orders_C[[#This Row],[Tax]]</f>
        <v>1279.9499999999998</v>
      </c>
      <c r="AC4509" s="9">
        <f>(Orders_C[[#This Row],[Unit_Price]]*Orders_C[[#This Row],[Quantity]])-Orders_C[[#This Row],[Discount]]+Orders_C[[#This Row],[Tax]]</f>
        <v>1487.55</v>
      </c>
      <c r="AD4509" t="str">
        <f>IF(COUNTIF(Orders_C[[#All],[Customer_ID]],Orders_C[[#This Row],[Customer_ID]])&gt;1,"Repeat","New")</f>
        <v>Repeat</v>
      </c>
      <c r="AE4509" t="str" cm="1">
        <f t="array" ref="AE4509">_xlfn.XLOOKUP(Orders_C[[#This Row],[Store_ID]],Stores_c[[#All],[Store_ID]],Stores_c[[#All],[City]])</f>
        <v>New Steven</v>
      </c>
      <c r="AF4509" t="str" cm="1">
        <f t="array" ref="AF4509">_xlfn.XLOOKUP(Orders_C[[#This Row],[Store_ID]],Stores_c[[#All],[Store_ID]],Stores_c[[#All],[Manager_Name]])</f>
        <v>Terri Martinez</v>
      </c>
      <c r="AG4509" t="str" cm="1">
        <f t="array" ref="AG4509">_xlfn.XLOOKUP(Orders_C[[#This Row],[Store_ID]],Stores_c[[#All],[Store_ID]],Stores_c[[#All],[Store_Type]])</f>
        <v>Drive-Thru</v>
      </c>
    </row>
    <row r="4510" spans="1:33" x14ac:dyDescent="0.25">
      <c r="A4510">
        <v>9462</v>
      </c>
      <c r="B4510" s="1">
        <v>46053</v>
      </c>
      <c r="C4510" s="2">
        <v>0.24489583333333334</v>
      </c>
      <c r="D4510">
        <v>1314</v>
      </c>
      <c r="E4510">
        <v>211</v>
      </c>
      <c r="F4510">
        <v>484</v>
      </c>
      <c r="G4510">
        <v>303</v>
      </c>
      <c r="H4510">
        <v>4</v>
      </c>
      <c r="I4510">
        <v>365</v>
      </c>
      <c r="J4510">
        <v>5</v>
      </c>
      <c r="K4510">
        <v>18.25</v>
      </c>
      <c r="L4510">
        <v>1473.25</v>
      </c>
      <c r="M4510" t="s">
        <v>19</v>
      </c>
      <c r="N4510" t="s">
        <v>22</v>
      </c>
      <c r="O4510">
        <v>12</v>
      </c>
      <c r="P4510">
        <v>5</v>
      </c>
      <c r="Q4510" t="s">
        <v>3485</v>
      </c>
      <c r="R4510">
        <v>506</v>
      </c>
      <c r="S4510" s="3">
        <v>0.05</v>
      </c>
      <c r="T4510" s="6">
        <v>597.25</v>
      </c>
      <c r="U4510" t="s">
        <v>6330</v>
      </c>
      <c r="V4510">
        <v>2026</v>
      </c>
      <c r="W4510" t="s">
        <v>6333</v>
      </c>
      <c r="X4510" t="str">
        <f>_xlfn.XLOOKUP(Orders_C[[#This Row],[Product_ID]],Products_C[Product_ID],Products_C[Product_Name])</f>
        <v>Chocolate Lava Cake</v>
      </c>
      <c r="Y4510" t="str">
        <f>_xlfn.XLOOKUP(Orders_C[[#This Row],[Product_ID]],Products_C[Product_ID],Products_C[Category])</f>
        <v>Chicken</v>
      </c>
      <c r="Z4510" t="str">
        <f>_xlfn.XLOOKUP(Orders_C[[#This Row],[Store_ID]],Stores_c[Store_ID],Stores_c[City])</f>
        <v>North Robertstad</v>
      </c>
      <c r="AA4510" t="str">
        <f>_xlfn.XLOOKUP(Orders_C[[#This Row],[Customer_ID]],Customers_c[Customer_ID],Customers_c[Customer_Name])</f>
        <v>Erin Simpson</v>
      </c>
      <c r="AB4510" s="6">
        <f>Orders_C[[#This Row],[Quantity]]*Orders_C[[#This Row],[Unit_Price]]*(1-Orders_C[[#This Row],[Discount %]])+Orders_C[[#This Row],[Tax]]</f>
        <v>1405.25</v>
      </c>
      <c r="AC4510" s="9">
        <f>(Orders_C[[#This Row],[Unit_Price]]*Orders_C[[#This Row],[Quantity]])-Orders_C[[#This Row],[Discount]]+Orders_C[[#This Row],[Tax]]</f>
        <v>1473.25</v>
      </c>
      <c r="AD4510" t="str">
        <f>IF(COUNTIF(Orders_C[[#All],[Customer_ID]],Orders_C[[#This Row],[Customer_ID]])&gt;1,"Repeat","New")</f>
        <v>Repeat</v>
      </c>
      <c r="AE4510" t="str" cm="1">
        <f t="array" ref="AE4510">_xlfn.XLOOKUP(Orders_C[[#This Row],[Store_ID]],Stores_c[[#All],[Store_ID]],Stores_c[[#All],[City]])</f>
        <v>North Robertstad</v>
      </c>
      <c r="AF4510" t="str" cm="1">
        <f t="array" ref="AF4510">_xlfn.XLOOKUP(Orders_C[[#This Row],[Store_ID]],Stores_c[[#All],[Store_ID]],Stores_c[[#All],[Manager_Name]])</f>
        <v>Mary Lewis</v>
      </c>
      <c r="AG4510" t="str" cm="1">
        <f t="array" ref="AG4510">_xlfn.XLOOKUP(Orders_C[[#This Row],[Store_ID]],Stores_c[[#All],[Store_ID]],Stores_c[[#All],[Store_Type]])</f>
        <v>Street</v>
      </c>
    </row>
    <row r="4511" spans="1:33" x14ac:dyDescent="0.25">
      <c r="A4511">
        <v>7448</v>
      </c>
      <c r="B4511" s="1">
        <v>46029</v>
      </c>
      <c r="C4511" s="2">
        <v>0.25438657407407406</v>
      </c>
      <c r="D4511">
        <v>1940</v>
      </c>
      <c r="E4511">
        <v>205</v>
      </c>
      <c r="F4511">
        <v>411</v>
      </c>
      <c r="G4511">
        <v>316</v>
      </c>
      <c r="H4511">
        <v>4</v>
      </c>
      <c r="I4511">
        <v>362</v>
      </c>
      <c r="J4511">
        <v>0</v>
      </c>
      <c r="K4511">
        <v>18.100000000000001</v>
      </c>
      <c r="L4511">
        <v>1466.1</v>
      </c>
      <c r="M4511" t="s">
        <v>18</v>
      </c>
      <c r="N4511" t="s">
        <v>21</v>
      </c>
      <c r="O4511">
        <v>44</v>
      </c>
      <c r="P4511">
        <v>4</v>
      </c>
      <c r="Q4511" t="s">
        <v>1471</v>
      </c>
      <c r="R4511">
        <v>510</v>
      </c>
      <c r="S4511" s="3">
        <v>0</v>
      </c>
      <c r="T4511" s="6">
        <v>597.29999999999995</v>
      </c>
      <c r="U4511" t="s">
        <v>6330</v>
      </c>
      <c r="V4511">
        <v>2026</v>
      </c>
      <c r="W4511" t="s">
        <v>6331</v>
      </c>
      <c r="X4511" t="str">
        <f>_xlfn.XLOOKUP(Orders_C[[#This Row],[Product_ID]],Products_C[Product_ID],Products_C[Product_Name])</f>
        <v>Popcorn Chicken</v>
      </c>
      <c r="Y4511" t="str">
        <f>_xlfn.XLOOKUP(Orders_C[[#This Row],[Product_ID]],Products_C[Product_ID],Products_C[Category])</f>
        <v>Dessert</v>
      </c>
      <c r="Z4511" t="str">
        <f>_xlfn.XLOOKUP(Orders_C[[#This Row],[Store_ID]],Stores_c[Store_ID],Stores_c[City])</f>
        <v>Port Jacob</v>
      </c>
      <c r="AA4511" t="str">
        <f>_xlfn.XLOOKUP(Orders_C[[#This Row],[Customer_ID]],Customers_c[Customer_ID],Customers_c[Customer_Name])</f>
        <v>Ronald Anderson</v>
      </c>
      <c r="AB4511" s="6">
        <f>Orders_C[[#This Row],[Quantity]]*Orders_C[[#This Row],[Unit_Price]]*(1-Orders_C[[#This Row],[Discount %]])+Orders_C[[#This Row],[Tax]]</f>
        <v>1466.1</v>
      </c>
      <c r="AC4511" s="9">
        <f>(Orders_C[[#This Row],[Unit_Price]]*Orders_C[[#This Row],[Quantity]])-Orders_C[[#This Row],[Discount]]+Orders_C[[#This Row],[Tax]]</f>
        <v>1466.1</v>
      </c>
      <c r="AD4511" t="str">
        <f>IF(COUNTIF(Orders_C[[#All],[Customer_ID]],Orders_C[[#This Row],[Customer_ID]])&gt;1,"Repeat","New")</f>
        <v>Repeat</v>
      </c>
      <c r="AE4511" t="str" cm="1">
        <f t="array" ref="AE4511">_xlfn.XLOOKUP(Orders_C[[#This Row],[Store_ID]],Stores_c[[#All],[Store_ID]],Stores_c[[#All],[City]])</f>
        <v>Port Jacob</v>
      </c>
      <c r="AF4511" t="str" cm="1">
        <f t="array" ref="AF4511">_xlfn.XLOOKUP(Orders_C[[#This Row],[Store_ID]],Stores_c[[#All],[Store_ID]],Stores_c[[#All],[Manager_Name]])</f>
        <v>David Harris</v>
      </c>
      <c r="AG4511" t="str" cm="1">
        <f t="array" ref="AG4511">_xlfn.XLOOKUP(Orders_C[[#This Row],[Store_ID]],Stores_c[[#All],[Store_ID]],Stores_c[[#All],[Store_Type]])</f>
        <v>Mall</v>
      </c>
    </row>
    <row r="4512" spans="1:33" x14ac:dyDescent="0.25">
      <c r="A4512">
        <v>9625</v>
      </c>
      <c r="B4512" s="1">
        <v>46054</v>
      </c>
      <c r="C4512" s="2">
        <v>0.76465277777777774</v>
      </c>
      <c r="D4512">
        <v>1901</v>
      </c>
      <c r="E4512">
        <v>225</v>
      </c>
      <c r="F4512">
        <v>454</v>
      </c>
      <c r="G4512">
        <v>337</v>
      </c>
      <c r="H4512">
        <v>4</v>
      </c>
      <c r="I4512">
        <v>362</v>
      </c>
      <c r="J4512">
        <v>0</v>
      </c>
      <c r="K4512">
        <v>18.100000000000001</v>
      </c>
      <c r="L4512">
        <v>1466.1</v>
      </c>
      <c r="M4512" t="s">
        <v>20</v>
      </c>
      <c r="N4512" t="s">
        <v>21</v>
      </c>
      <c r="O4512">
        <v>20</v>
      </c>
      <c r="P4512">
        <v>2</v>
      </c>
      <c r="Q4512" t="s">
        <v>3648</v>
      </c>
      <c r="R4512">
        <v>502</v>
      </c>
      <c r="S4512" s="3">
        <v>0</v>
      </c>
      <c r="T4512" s="6">
        <v>597.29999999999995</v>
      </c>
      <c r="U4512" t="s">
        <v>6338</v>
      </c>
      <c r="V4512">
        <v>2026</v>
      </c>
      <c r="W4512" t="s">
        <v>6333</v>
      </c>
      <c r="X4512" t="str">
        <f>_xlfn.XLOOKUP(Orders_C[[#This Row],[Product_ID]],Products_C[Product_ID],Products_C[Product_Name])</f>
        <v>Chocolate Lava Cake</v>
      </c>
      <c r="Y4512" t="str">
        <f>_xlfn.XLOOKUP(Orders_C[[#This Row],[Product_ID]],Products_C[Product_ID],Products_C[Category])</f>
        <v>Chicken</v>
      </c>
      <c r="Z4512" t="str">
        <f>_xlfn.XLOOKUP(Orders_C[[#This Row],[Store_ID]],Stores_c[Store_ID],Stores_c[City])</f>
        <v>South Peter</v>
      </c>
      <c r="AA4512" t="str">
        <f>_xlfn.XLOOKUP(Orders_C[[#This Row],[Customer_ID]],Customers_c[Customer_ID],Customers_c[Customer_Name])</f>
        <v>Curtis Sparks</v>
      </c>
      <c r="AB4512" s="6">
        <f>Orders_C[[#This Row],[Quantity]]*Orders_C[[#This Row],[Unit_Price]]*(1-Orders_C[[#This Row],[Discount %]])+Orders_C[[#This Row],[Tax]]</f>
        <v>1466.1</v>
      </c>
      <c r="AC4512" s="9">
        <f>(Orders_C[[#This Row],[Unit_Price]]*Orders_C[[#This Row],[Quantity]])-Orders_C[[#This Row],[Discount]]+Orders_C[[#This Row],[Tax]]</f>
        <v>1466.1</v>
      </c>
      <c r="AD4512" t="str">
        <f>IF(COUNTIF(Orders_C[[#All],[Customer_ID]],Orders_C[[#This Row],[Customer_ID]])&gt;1,"Repeat","New")</f>
        <v>Repeat</v>
      </c>
      <c r="AE4512" t="str" cm="1">
        <f t="array" ref="AE4512">_xlfn.XLOOKUP(Orders_C[[#This Row],[Store_ID]],Stores_c[[#All],[Store_ID]],Stores_c[[#All],[City]])</f>
        <v>South Peter</v>
      </c>
      <c r="AF4512" t="str" cm="1">
        <f t="array" ref="AF4512">_xlfn.XLOOKUP(Orders_C[[#This Row],[Store_ID]],Stores_c[[#All],[Store_ID]],Stores_c[[#All],[Manager_Name]])</f>
        <v>Gregory Lambert</v>
      </c>
      <c r="AG4512" t="str" cm="1">
        <f t="array" ref="AG4512">_xlfn.XLOOKUP(Orders_C[[#This Row],[Store_ID]],Stores_c[[#All],[Store_ID]],Stores_c[[#All],[Store_Type]])</f>
        <v>Street</v>
      </c>
    </row>
    <row r="4513" spans="1:33" x14ac:dyDescent="0.25">
      <c r="A4513">
        <v>6994</v>
      </c>
      <c r="B4513" s="1">
        <v>46032</v>
      </c>
      <c r="C4513" s="2">
        <v>0.38785879629629627</v>
      </c>
      <c r="D4513">
        <v>1035</v>
      </c>
      <c r="E4513">
        <v>203</v>
      </c>
      <c r="F4513">
        <v>415</v>
      </c>
      <c r="G4513">
        <v>321</v>
      </c>
      <c r="H4513">
        <v>3</v>
      </c>
      <c r="I4513">
        <v>490</v>
      </c>
      <c r="J4513">
        <v>15</v>
      </c>
      <c r="K4513">
        <v>24.5</v>
      </c>
      <c r="L4513">
        <v>1479.5</v>
      </c>
      <c r="M4513" t="s">
        <v>20</v>
      </c>
      <c r="N4513" t="s">
        <v>21</v>
      </c>
      <c r="O4513">
        <v>52</v>
      </c>
      <c r="P4513">
        <v>3</v>
      </c>
      <c r="Q4513" t="s">
        <v>1017</v>
      </c>
      <c r="R4513">
        <v>506</v>
      </c>
      <c r="S4513" s="3">
        <v>0.15</v>
      </c>
      <c r="T4513" s="6">
        <v>597.5</v>
      </c>
      <c r="U4513" t="s">
        <v>6330</v>
      </c>
      <c r="V4513">
        <v>2026</v>
      </c>
      <c r="W4513" t="s">
        <v>6331</v>
      </c>
      <c r="X4513" t="str">
        <f>_xlfn.XLOOKUP(Orders_C[[#This Row],[Product_ID]],Products_C[Product_ID],Products_C[Product_Name])</f>
        <v>Cold Coffee</v>
      </c>
      <c r="Y4513" t="str">
        <f>_xlfn.XLOOKUP(Orders_C[[#This Row],[Product_ID]],Products_C[Product_ID],Products_C[Category])</f>
        <v>Dessert</v>
      </c>
      <c r="Z4513" t="str">
        <f>_xlfn.XLOOKUP(Orders_C[[#This Row],[Store_ID]],Stores_c[Store_ID],Stores_c[City])</f>
        <v>Lake Williammouth</v>
      </c>
      <c r="AA4513" t="str">
        <f>_xlfn.XLOOKUP(Orders_C[[#This Row],[Customer_ID]],Customers_c[Customer_ID],Customers_c[Customer_Name])</f>
        <v>Jessica Oconnor</v>
      </c>
      <c r="AB4513" s="6">
        <f>Orders_C[[#This Row],[Quantity]]*Orders_C[[#This Row],[Unit_Price]]*(1-Orders_C[[#This Row],[Discount %]])+Orders_C[[#This Row],[Tax]]</f>
        <v>1274</v>
      </c>
      <c r="AC4513" s="9">
        <f>(Orders_C[[#This Row],[Unit_Price]]*Orders_C[[#This Row],[Quantity]])-Orders_C[[#This Row],[Discount]]+Orders_C[[#This Row],[Tax]]</f>
        <v>1479.5</v>
      </c>
      <c r="AD4513" t="str">
        <f>IF(COUNTIF(Orders_C[[#All],[Customer_ID]],Orders_C[[#This Row],[Customer_ID]])&gt;1,"Repeat","New")</f>
        <v>Repeat</v>
      </c>
      <c r="AE4513" t="str" cm="1">
        <f t="array" ref="AE4513">_xlfn.XLOOKUP(Orders_C[[#This Row],[Store_ID]],Stores_c[[#All],[Store_ID]],Stores_c[[#All],[City]])</f>
        <v>Lake Williammouth</v>
      </c>
      <c r="AF4513" t="str" cm="1">
        <f t="array" ref="AF4513">_xlfn.XLOOKUP(Orders_C[[#This Row],[Store_ID]],Stores_c[[#All],[Store_ID]],Stores_c[[#All],[Manager_Name]])</f>
        <v>Stephanie Dominguez</v>
      </c>
      <c r="AG4513" t="str" cm="1">
        <f t="array" ref="AG4513">_xlfn.XLOOKUP(Orders_C[[#This Row],[Store_ID]],Stores_c[[#All],[Store_ID]],Stores_c[[#All],[Store_Type]])</f>
        <v>Drive-Thru</v>
      </c>
    </row>
    <row r="4514" spans="1:33" x14ac:dyDescent="0.25">
      <c r="A4514">
        <v>7791</v>
      </c>
      <c r="B4514" s="1">
        <v>46045</v>
      </c>
      <c r="C4514" s="2">
        <v>0.81778935185185186</v>
      </c>
      <c r="D4514">
        <v>1967</v>
      </c>
      <c r="E4514">
        <v>219</v>
      </c>
      <c r="F4514">
        <v>528</v>
      </c>
      <c r="G4514">
        <v>309</v>
      </c>
      <c r="H4514">
        <v>3</v>
      </c>
      <c r="I4514">
        <v>486</v>
      </c>
      <c r="J4514">
        <v>10</v>
      </c>
      <c r="K4514">
        <v>24.3</v>
      </c>
      <c r="L4514">
        <v>1472.3</v>
      </c>
      <c r="M4514" t="s">
        <v>20</v>
      </c>
      <c r="N4514" t="s">
        <v>21</v>
      </c>
      <c r="O4514">
        <v>51</v>
      </c>
      <c r="P4514">
        <v>2</v>
      </c>
      <c r="Q4514" t="s">
        <v>1814</v>
      </c>
      <c r="R4514">
        <v>510</v>
      </c>
      <c r="S4514" s="3">
        <v>0.1</v>
      </c>
      <c r="T4514" s="6">
        <v>597.5</v>
      </c>
      <c r="U4514" t="s">
        <v>6330</v>
      </c>
      <c r="V4514">
        <v>2026</v>
      </c>
      <c r="W4514" t="s">
        <v>6331</v>
      </c>
      <c r="X4514" t="str">
        <f>_xlfn.XLOOKUP(Orders_C[[#This Row],[Product_ID]],Products_C[Product_ID],Products_C[Product_Name])</f>
        <v>Chicken Bucket</v>
      </c>
      <c r="Y4514" t="str">
        <f>_xlfn.XLOOKUP(Orders_C[[#This Row],[Product_ID]],Products_C[Product_ID],Products_C[Category])</f>
        <v>Dessert</v>
      </c>
      <c r="Z4514" t="str">
        <f>_xlfn.XLOOKUP(Orders_C[[#This Row],[Store_ID]],Stores_c[Store_ID],Stores_c[City])</f>
        <v>Lake David</v>
      </c>
      <c r="AA4514" t="str">
        <f>_xlfn.XLOOKUP(Orders_C[[#This Row],[Customer_ID]],Customers_c[Customer_ID],Customers_c[Customer_Name])</f>
        <v>Brian Jones</v>
      </c>
      <c r="AB4514" s="6">
        <f>Orders_C[[#This Row],[Quantity]]*Orders_C[[#This Row],[Unit_Price]]*(1-Orders_C[[#This Row],[Discount %]])+Orders_C[[#This Row],[Tax]]</f>
        <v>1336.5</v>
      </c>
      <c r="AC4514" s="9">
        <f>(Orders_C[[#This Row],[Unit_Price]]*Orders_C[[#This Row],[Quantity]])-Orders_C[[#This Row],[Discount]]+Orders_C[[#This Row],[Tax]]</f>
        <v>1472.3</v>
      </c>
      <c r="AD4514" t="str">
        <f>IF(COUNTIF(Orders_C[[#All],[Customer_ID]],Orders_C[[#This Row],[Customer_ID]])&gt;1,"Repeat","New")</f>
        <v>Repeat</v>
      </c>
      <c r="AE4514" t="str" cm="1">
        <f t="array" ref="AE4514">_xlfn.XLOOKUP(Orders_C[[#This Row],[Store_ID]],Stores_c[[#All],[Store_ID]],Stores_c[[#All],[City]])</f>
        <v>Lake David</v>
      </c>
      <c r="AF4514" t="str" cm="1">
        <f t="array" ref="AF4514">_xlfn.XLOOKUP(Orders_C[[#This Row],[Store_ID]],Stores_c[[#All],[Store_ID]],Stores_c[[#All],[Manager_Name]])</f>
        <v>Joshua Hines</v>
      </c>
      <c r="AG4514" t="str" cm="1">
        <f t="array" ref="AG4514">_xlfn.XLOOKUP(Orders_C[[#This Row],[Store_ID]],Stores_c[[#All],[Store_ID]],Stores_c[[#All],[Store_Type]])</f>
        <v>Street</v>
      </c>
    </row>
    <row r="4515" spans="1:33" x14ac:dyDescent="0.25">
      <c r="A4515">
        <v>7818</v>
      </c>
      <c r="B4515" s="1">
        <v>45807</v>
      </c>
      <c r="C4515" s="2">
        <v>0.46861111111111109</v>
      </c>
      <c r="D4515">
        <v>1603</v>
      </c>
      <c r="E4515">
        <v>219</v>
      </c>
      <c r="F4515">
        <v>483</v>
      </c>
      <c r="G4515">
        <v>317</v>
      </c>
      <c r="H4515">
        <v>3</v>
      </c>
      <c r="I4515">
        <v>490</v>
      </c>
      <c r="J4515">
        <v>15</v>
      </c>
      <c r="K4515">
        <v>24.5</v>
      </c>
      <c r="L4515">
        <v>1479.5</v>
      </c>
      <c r="M4515" t="s">
        <v>18</v>
      </c>
      <c r="N4515" t="s">
        <v>21</v>
      </c>
      <c r="O4515">
        <v>34</v>
      </c>
      <c r="P4515">
        <v>1</v>
      </c>
      <c r="Q4515" t="s">
        <v>1841</v>
      </c>
      <c r="R4515">
        <v>509</v>
      </c>
      <c r="S4515" s="3">
        <v>0.15</v>
      </c>
      <c r="T4515" s="6">
        <v>597.5</v>
      </c>
      <c r="U4515" t="s">
        <v>6339</v>
      </c>
      <c r="V4515">
        <v>2025</v>
      </c>
      <c r="W4515" t="s">
        <v>6329</v>
      </c>
      <c r="X4515" t="str">
        <f>_xlfn.XLOOKUP(Orders_C[[#This Row],[Product_ID]],Products_C[Product_ID],Products_C[Product_Name])</f>
        <v>Popcorn Chicken</v>
      </c>
      <c r="Y4515" t="str">
        <f>_xlfn.XLOOKUP(Orders_C[[#This Row],[Product_ID]],Products_C[Product_ID],Products_C[Category])</f>
        <v>Dessert</v>
      </c>
      <c r="Z4515" t="str">
        <f>_xlfn.XLOOKUP(Orders_C[[#This Row],[Store_ID]],Stores_c[Store_ID],Stores_c[City])</f>
        <v>Lake David</v>
      </c>
      <c r="AA4515" t="str">
        <f>_xlfn.XLOOKUP(Orders_C[[#This Row],[Customer_ID]],Customers_c[Customer_ID],Customers_c[Customer_Name])</f>
        <v>Blake Lopez</v>
      </c>
      <c r="AB4515" s="6">
        <f>Orders_C[[#This Row],[Quantity]]*Orders_C[[#This Row],[Unit_Price]]*(1-Orders_C[[#This Row],[Discount %]])+Orders_C[[#This Row],[Tax]]</f>
        <v>1274</v>
      </c>
      <c r="AC4515" s="9">
        <f>(Orders_C[[#This Row],[Unit_Price]]*Orders_C[[#This Row],[Quantity]])-Orders_C[[#This Row],[Discount]]+Orders_C[[#This Row],[Tax]]</f>
        <v>1479.5</v>
      </c>
      <c r="AD4515" t="str">
        <f>IF(COUNTIF(Orders_C[[#All],[Customer_ID]],Orders_C[[#This Row],[Customer_ID]])&gt;1,"Repeat","New")</f>
        <v>Repeat</v>
      </c>
      <c r="AE4515" t="str" cm="1">
        <f t="array" ref="AE4515">_xlfn.XLOOKUP(Orders_C[[#This Row],[Store_ID]],Stores_c[[#All],[Store_ID]],Stores_c[[#All],[City]])</f>
        <v>Lake David</v>
      </c>
      <c r="AF4515" t="str" cm="1">
        <f t="array" ref="AF4515">_xlfn.XLOOKUP(Orders_C[[#This Row],[Store_ID]],Stores_c[[#All],[Store_ID]],Stores_c[[#All],[Manager_Name]])</f>
        <v>Joshua Hines</v>
      </c>
      <c r="AG4515" t="str" cm="1">
        <f t="array" ref="AG4515">_xlfn.XLOOKUP(Orders_C[[#This Row],[Store_ID]],Stores_c[[#All],[Store_ID]],Stores_c[[#All],[Store_Type]])</f>
        <v>Street</v>
      </c>
    </row>
    <row r="4516" spans="1:33" x14ac:dyDescent="0.25">
      <c r="A4516">
        <v>9226</v>
      </c>
      <c r="B4516" s="1">
        <v>45946</v>
      </c>
      <c r="C4516" s="2">
        <v>0.49840277777777775</v>
      </c>
      <c r="D4516">
        <v>1753</v>
      </c>
      <c r="E4516">
        <v>222</v>
      </c>
      <c r="F4516">
        <v>418</v>
      </c>
      <c r="G4516">
        <v>319</v>
      </c>
      <c r="H4516">
        <v>3</v>
      </c>
      <c r="I4516">
        <v>486</v>
      </c>
      <c r="J4516">
        <v>10</v>
      </c>
      <c r="K4516">
        <v>24.3</v>
      </c>
      <c r="L4516">
        <v>1472.3</v>
      </c>
      <c r="M4516" t="s">
        <v>18</v>
      </c>
      <c r="N4516" t="s">
        <v>22</v>
      </c>
      <c r="O4516">
        <v>32</v>
      </c>
      <c r="P4516">
        <v>2</v>
      </c>
      <c r="Q4516" t="s">
        <v>3249</v>
      </c>
      <c r="R4516">
        <v>504</v>
      </c>
      <c r="S4516" s="3">
        <v>0.1</v>
      </c>
      <c r="T4516" s="6">
        <v>597.5</v>
      </c>
      <c r="U4516" t="s">
        <v>6332</v>
      </c>
      <c r="V4516">
        <v>2025</v>
      </c>
      <c r="W4516" t="s">
        <v>6329</v>
      </c>
      <c r="X4516" t="str">
        <f>_xlfn.XLOOKUP(Orders_C[[#This Row],[Product_ID]],Products_C[Product_ID],Products_C[Product_Name])</f>
        <v>Chocolate Lava Cake</v>
      </c>
      <c r="Y4516" t="str">
        <f>_xlfn.XLOOKUP(Orders_C[[#This Row],[Product_ID]],Products_C[Product_ID],Products_C[Category])</f>
        <v>Beverage</v>
      </c>
      <c r="Z4516" t="str">
        <f>_xlfn.XLOOKUP(Orders_C[[#This Row],[Store_ID]],Stores_c[Store_ID],Stores_c[City])</f>
        <v>New Steven</v>
      </c>
      <c r="AA4516" t="str">
        <f>_xlfn.XLOOKUP(Orders_C[[#This Row],[Customer_ID]],Customers_c[Customer_ID],Customers_c[Customer_Name])</f>
        <v>James Smith</v>
      </c>
      <c r="AB4516" s="6">
        <f>Orders_C[[#This Row],[Quantity]]*Orders_C[[#This Row],[Unit_Price]]*(1-Orders_C[[#This Row],[Discount %]])+Orders_C[[#This Row],[Tax]]</f>
        <v>1336.5</v>
      </c>
      <c r="AC4516" s="9">
        <f>(Orders_C[[#This Row],[Unit_Price]]*Orders_C[[#This Row],[Quantity]])-Orders_C[[#This Row],[Discount]]+Orders_C[[#This Row],[Tax]]</f>
        <v>1472.3</v>
      </c>
      <c r="AD4516" t="str">
        <f>IF(COUNTIF(Orders_C[[#All],[Customer_ID]],Orders_C[[#This Row],[Customer_ID]])&gt;1,"Repeat","New")</f>
        <v>Repeat</v>
      </c>
      <c r="AE4516" t="str" cm="1">
        <f t="array" ref="AE4516">_xlfn.XLOOKUP(Orders_C[[#This Row],[Store_ID]],Stores_c[[#All],[Store_ID]],Stores_c[[#All],[City]])</f>
        <v>New Steven</v>
      </c>
      <c r="AF4516" t="str" cm="1">
        <f t="array" ref="AF4516">_xlfn.XLOOKUP(Orders_C[[#This Row],[Store_ID]],Stores_c[[#All],[Store_ID]],Stores_c[[#All],[Manager_Name]])</f>
        <v>Terri Martinez</v>
      </c>
      <c r="AG4516" t="str" cm="1">
        <f t="array" ref="AG4516">_xlfn.XLOOKUP(Orders_C[[#This Row],[Store_ID]],Stores_c[[#All],[Store_ID]],Stores_c[[#All],[Store_Type]])</f>
        <v>Drive-Thru</v>
      </c>
    </row>
    <row r="4517" spans="1:33" x14ac:dyDescent="0.25">
      <c r="A4517">
        <v>10851</v>
      </c>
      <c r="B4517" s="1">
        <v>46052</v>
      </c>
      <c r="C4517" s="2">
        <v>0.34506944444444443</v>
      </c>
      <c r="D4517">
        <v>1721</v>
      </c>
      <c r="E4517">
        <v>209</v>
      </c>
      <c r="F4517">
        <v>542</v>
      </c>
      <c r="G4517">
        <v>304</v>
      </c>
      <c r="H4517">
        <v>3</v>
      </c>
      <c r="I4517">
        <v>490</v>
      </c>
      <c r="J4517">
        <v>15</v>
      </c>
      <c r="K4517">
        <v>24.5</v>
      </c>
      <c r="L4517">
        <v>1479.5</v>
      </c>
      <c r="M4517" t="s">
        <v>18</v>
      </c>
      <c r="N4517" t="s">
        <v>23</v>
      </c>
      <c r="O4517">
        <v>59</v>
      </c>
      <c r="P4517">
        <v>3</v>
      </c>
      <c r="Q4517" t="s">
        <v>4874</v>
      </c>
      <c r="R4517">
        <v>507</v>
      </c>
      <c r="S4517" s="3">
        <v>0.15</v>
      </c>
      <c r="T4517" s="6">
        <v>597.5</v>
      </c>
      <c r="U4517" t="s">
        <v>6330</v>
      </c>
      <c r="V4517">
        <v>2026</v>
      </c>
      <c r="W4517" t="s">
        <v>6331</v>
      </c>
      <c r="X4517" t="str">
        <f>_xlfn.XLOOKUP(Orders_C[[#This Row],[Product_ID]],Products_C[Product_ID],Products_C[Product_Name])</f>
        <v>Veg Burger</v>
      </c>
      <c r="Y4517" t="str">
        <f>_xlfn.XLOOKUP(Orders_C[[#This Row],[Product_ID]],Products_C[Product_ID],Products_C[Category])</f>
        <v>Burger</v>
      </c>
      <c r="Z4517" t="str">
        <f>_xlfn.XLOOKUP(Orders_C[[#This Row],[Store_ID]],Stores_c[Store_ID],Stores_c[City])</f>
        <v>Reidberg</v>
      </c>
      <c r="AA4517" t="str">
        <f>_xlfn.XLOOKUP(Orders_C[[#This Row],[Customer_ID]],Customers_c[Customer_ID],Customers_c[Customer_Name])</f>
        <v>Jennifer Barton</v>
      </c>
      <c r="AB4517" s="6">
        <f>Orders_C[[#This Row],[Quantity]]*Orders_C[[#This Row],[Unit_Price]]*(1-Orders_C[[#This Row],[Discount %]])+Orders_C[[#This Row],[Tax]]</f>
        <v>1274</v>
      </c>
      <c r="AC4517" s="9">
        <f>(Orders_C[[#This Row],[Unit_Price]]*Orders_C[[#This Row],[Quantity]])-Orders_C[[#This Row],[Discount]]+Orders_C[[#This Row],[Tax]]</f>
        <v>1479.5</v>
      </c>
      <c r="AD4517" t="str">
        <f>IF(COUNTIF(Orders_C[[#All],[Customer_ID]],Orders_C[[#This Row],[Customer_ID]])&gt;1,"Repeat","New")</f>
        <v>Repeat</v>
      </c>
      <c r="AE4517" t="str" cm="1">
        <f t="array" ref="AE4517">_xlfn.XLOOKUP(Orders_C[[#This Row],[Store_ID]],Stores_c[[#All],[Store_ID]],Stores_c[[#All],[City]])</f>
        <v>Reidberg</v>
      </c>
      <c r="AF4517" t="str" cm="1">
        <f t="array" ref="AF4517">_xlfn.XLOOKUP(Orders_C[[#This Row],[Store_ID]],Stores_c[[#All],[Store_ID]],Stores_c[[#All],[Manager_Name]])</f>
        <v>Jeffrey Horn</v>
      </c>
      <c r="AG4517" t="str" cm="1">
        <f t="array" ref="AG4517">_xlfn.XLOOKUP(Orders_C[[#This Row],[Store_ID]],Stores_c[[#All],[Store_ID]],Stores_c[[#All],[Store_Type]])</f>
        <v>Drive-Thru</v>
      </c>
    </row>
    <row r="4518" spans="1:33" x14ac:dyDescent="0.25">
      <c r="A4518">
        <v>7571</v>
      </c>
      <c r="B4518" s="1">
        <v>46051</v>
      </c>
      <c r="C4518" s="2">
        <v>0.5998148148148148</v>
      </c>
      <c r="D4518">
        <v>1437</v>
      </c>
      <c r="E4518">
        <v>225</v>
      </c>
      <c r="F4518">
        <v>438</v>
      </c>
      <c r="G4518">
        <v>308</v>
      </c>
      <c r="H4518">
        <v>3</v>
      </c>
      <c r="I4518">
        <v>478</v>
      </c>
      <c r="J4518">
        <v>0</v>
      </c>
      <c r="K4518">
        <v>23.9</v>
      </c>
      <c r="L4518">
        <v>1457.9</v>
      </c>
      <c r="M4518" t="s">
        <v>20</v>
      </c>
      <c r="N4518" t="s">
        <v>21</v>
      </c>
      <c r="O4518">
        <v>10</v>
      </c>
      <c r="P4518">
        <v>5</v>
      </c>
      <c r="Q4518" t="s">
        <v>1594</v>
      </c>
      <c r="R4518">
        <v>504</v>
      </c>
      <c r="S4518" s="3">
        <v>0</v>
      </c>
      <c r="T4518" s="6">
        <v>597.50000000000011</v>
      </c>
      <c r="U4518" t="s">
        <v>6330</v>
      </c>
      <c r="V4518">
        <v>2026</v>
      </c>
      <c r="W4518" t="s">
        <v>6333</v>
      </c>
      <c r="X4518" t="str">
        <f>_xlfn.XLOOKUP(Orders_C[[#This Row],[Product_ID]],Products_C[Product_ID],Products_C[Product_Name])</f>
        <v>Zinger Burger</v>
      </c>
      <c r="Y4518" t="str">
        <f>_xlfn.XLOOKUP(Orders_C[[#This Row],[Product_ID]],Products_C[Product_ID],Products_C[Category])</f>
        <v>Beverage</v>
      </c>
      <c r="Z4518" t="str">
        <f>_xlfn.XLOOKUP(Orders_C[[#This Row],[Store_ID]],Stores_c[Store_ID],Stores_c[City])</f>
        <v>South Peter</v>
      </c>
      <c r="AA4518" t="str">
        <f>_xlfn.XLOOKUP(Orders_C[[#This Row],[Customer_ID]],Customers_c[Customer_ID],Customers_c[Customer_Name])</f>
        <v>Erica Hunter</v>
      </c>
      <c r="AB4518" s="6">
        <f>Orders_C[[#This Row],[Quantity]]*Orders_C[[#This Row],[Unit_Price]]*(1-Orders_C[[#This Row],[Discount %]])+Orders_C[[#This Row],[Tax]]</f>
        <v>1457.9</v>
      </c>
      <c r="AC4518" s="9">
        <f>(Orders_C[[#This Row],[Unit_Price]]*Orders_C[[#This Row],[Quantity]])-Orders_C[[#This Row],[Discount]]+Orders_C[[#This Row],[Tax]]</f>
        <v>1457.9</v>
      </c>
      <c r="AD4518" t="str">
        <f>IF(COUNTIF(Orders_C[[#All],[Customer_ID]],Orders_C[[#This Row],[Customer_ID]])&gt;1,"Repeat","New")</f>
        <v>Repeat</v>
      </c>
      <c r="AE4518" t="str" cm="1">
        <f t="array" ref="AE4518">_xlfn.XLOOKUP(Orders_C[[#This Row],[Store_ID]],Stores_c[[#All],[Store_ID]],Stores_c[[#All],[City]])</f>
        <v>South Peter</v>
      </c>
      <c r="AF4518" t="str" cm="1">
        <f t="array" ref="AF4518">_xlfn.XLOOKUP(Orders_C[[#This Row],[Store_ID]],Stores_c[[#All],[Store_ID]],Stores_c[[#All],[Manager_Name]])</f>
        <v>Gregory Lambert</v>
      </c>
      <c r="AG4518" t="str" cm="1">
        <f t="array" ref="AG4518">_xlfn.XLOOKUP(Orders_C[[#This Row],[Store_ID]],Stores_c[[#All],[Store_ID]],Stores_c[[#All],[Store_Type]])</f>
        <v>Street</v>
      </c>
    </row>
    <row r="4519" spans="1:33" x14ac:dyDescent="0.25">
      <c r="A4519">
        <v>10219</v>
      </c>
      <c r="B4519" s="1">
        <v>46056</v>
      </c>
      <c r="C4519" s="2">
        <v>0.115</v>
      </c>
      <c r="D4519">
        <v>1643</v>
      </c>
      <c r="E4519">
        <v>205</v>
      </c>
      <c r="F4519">
        <v>522</v>
      </c>
      <c r="G4519">
        <v>304</v>
      </c>
      <c r="H4519">
        <v>3</v>
      </c>
      <c r="I4519">
        <v>478</v>
      </c>
      <c r="J4519">
        <v>0</v>
      </c>
      <c r="K4519">
        <v>23.9</v>
      </c>
      <c r="L4519">
        <v>1457.9</v>
      </c>
      <c r="M4519" t="s">
        <v>19</v>
      </c>
      <c r="N4519" t="s">
        <v>22</v>
      </c>
      <c r="O4519">
        <v>13</v>
      </c>
      <c r="P4519">
        <v>4</v>
      </c>
      <c r="Q4519" t="s">
        <v>4242</v>
      </c>
      <c r="R4519">
        <v>508</v>
      </c>
      <c r="S4519" s="3">
        <v>0</v>
      </c>
      <c r="T4519" s="6">
        <v>597.50000000000011</v>
      </c>
      <c r="U4519" t="s">
        <v>6338</v>
      </c>
      <c r="V4519">
        <v>2026</v>
      </c>
      <c r="W4519" t="s">
        <v>6333</v>
      </c>
      <c r="X4519" t="str">
        <f>_xlfn.XLOOKUP(Orders_C[[#This Row],[Product_ID]],Products_C[Product_ID],Products_C[Product_Name])</f>
        <v>Veg Burger</v>
      </c>
      <c r="Y4519" t="str">
        <f>_xlfn.XLOOKUP(Orders_C[[#This Row],[Product_ID]],Products_C[Product_ID],Products_C[Category])</f>
        <v>Burger</v>
      </c>
      <c r="Z4519" t="str">
        <f>_xlfn.XLOOKUP(Orders_C[[#This Row],[Store_ID]],Stores_c[Store_ID],Stores_c[City])</f>
        <v>Port Jacob</v>
      </c>
      <c r="AA4519" t="str">
        <f>_xlfn.XLOOKUP(Orders_C[[#This Row],[Customer_ID]],Customers_c[Customer_ID],Customers_c[Customer_Name])</f>
        <v>Mr. Christopher Salazar</v>
      </c>
      <c r="AB4519" s="6">
        <f>Orders_C[[#This Row],[Quantity]]*Orders_C[[#This Row],[Unit_Price]]*(1-Orders_C[[#This Row],[Discount %]])+Orders_C[[#This Row],[Tax]]</f>
        <v>1457.9</v>
      </c>
      <c r="AC4519" s="9">
        <f>(Orders_C[[#This Row],[Unit_Price]]*Orders_C[[#This Row],[Quantity]])-Orders_C[[#This Row],[Discount]]+Orders_C[[#This Row],[Tax]]</f>
        <v>1457.9</v>
      </c>
      <c r="AD4519" t="str">
        <f>IF(COUNTIF(Orders_C[[#All],[Customer_ID]],Orders_C[[#This Row],[Customer_ID]])&gt;1,"Repeat","New")</f>
        <v>Repeat</v>
      </c>
      <c r="AE4519" t="str" cm="1">
        <f t="array" ref="AE4519">_xlfn.XLOOKUP(Orders_C[[#This Row],[Store_ID]],Stores_c[[#All],[Store_ID]],Stores_c[[#All],[City]])</f>
        <v>Port Jacob</v>
      </c>
      <c r="AF4519" t="str" cm="1">
        <f t="array" ref="AF4519">_xlfn.XLOOKUP(Orders_C[[#This Row],[Store_ID]],Stores_c[[#All],[Store_ID]],Stores_c[[#All],[Manager_Name]])</f>
        <v>David Harris</v>
      </c>
      <c r="AG4519" t="str" cm="1">
        <f t="array" ref="AG4519">_xlfn.XLOOKUP(Orders_C[[#This Row],[Store_ID]],Stores_c[[#All],[Store_ID]],Stores_c[[#All],[Store_Type]])</f>
        <v>Mall</v>
      </c>
    </row>
    <row r="4520" spans="1:33" x14ac:dyDescent="0.25">
      <c r="A4520">
        <v>7531</v>
      </c>
      <c r="B4520" s="1">
        <v>45742</v>
      </c>
      <c r="C4520" s="2">
        <v>0.24437500000000001</v>
      </c>
      <c r="D4520">
        <v>1785</v>
      </c>
      <c r="E4520">
        <v>212</v>
      </c>
      <c r="F4520">
        <v>523</v>
      </c>
      <c r="G4520">
        <v>328</v>
      </c>
      <c r="H4520">
        <v>3</v>
      </c>
      <c r="I4520">
        <v>483</v>
      </c>
      <c r="J4520">
        <v>5</v>
      </c>
      <c r="K4520">
        <v>24.15</v>
      </c>
      <c r="L4520">
        <v>1468.15</v>
      </c>
      <c r="M4520" t="s">
        <v>18</v>
      </c>
      <c r="N4520" t="s">
        <v>22</v>
      </c>
      <c r="O4520">
        <v>57</v>
      </c>
      <c r="P4520">
        <v>5</v>
      </c>
      <c r="Q4520" t="s">
        <v>1554</v>
      </c>
      <c r="R4520">
        <v>508</v>
      </c>
      <c r="S4520" s="3">
        <v>0.05</v>
      </c>
      <c r="T4520" s="6">
        <v>598.75000000000011</v>
      </c>
      <c r="U4520" t="s">
        <v>6334</v>
      </c>
      <c r="V4520">
        <v>2025</v>
      </c>
      <c r="W4520" t="s">
        <v>6331</v>
      </c>
      <c r="X4520" t="str">
        <f>_xlfn.XLOOKUP(Orders_C[[#This Row],[Product_ID]],Products_C[Product_ID],Products_C[Product_Name])</f>
        <v>Rice Bowl</v>
      </c>
      <c r="Y4520" t="str">
        <f>_xlfn.XLOOKUP(Orders_C[[#This Row],[Product_ID]],Products_C[Product_ID],Products_C[Category])</f>
        <v>Burger</v>
      </c>
      <c r="Z4520" t="str">
        <f>_xlfn.XLOOKUP(Orders_C[[#This Row],[Store_ID]],Stores_c[Store_ID],Stores_c[City])</f>
        <v>Andrewview</v>
      </c>
      <c r="AA4520" t="str">
        <f>_xlfn.XLOOKUP(Orders_C[[#This Row],[Customer_ID]],Customers_c[Customer_ID],Customers_c[Customer_Name])</f>
        <v>William Nelson</v>
      </c>
      <c r="AB4520" s="6">
        <f>Orders_C[[#This Row],[Quantity]]*Orders_C[[#This Row],[Unit_Price]]*(1-Orders_C[[#This Row],[Discount %]])+Orders_C[[#This Row],[Tax]]</f>
        <v>1400.7</v>
      </c>
      <c r="AC4520" s="9">
        <f>(Orders_C[[#This Row],[Unit_Price]]*Orders_C[[#This Row],[Quantity]])-Orders_C[[#This Row],[Discount]]+Orders_C[[#This Row],[Tax]]</f>
        <v>1468.15</v>
      </c>
      <c r="AD4520" t="str">
        <f>IF(COUNTIF(Orders_C[[#All],[Customer_ID]],Orders_C[[#This Row],[Customer_ID]])&gt;1,"Repeat","New")</f>
        <v>Repeat</v>
      </c>
      <c r="AE4520" t="str" cm="1">
        <f t="array" ref="AE4520">_xlfn.XLOOKUP(Orders_C[[#This Row],[Store_ID]],Stores_c[[#All],[Store_ID]],Stores_c[[#All],[City]])</f>
        <v>Andrewview</v>
      </c>
      <c r="AF4520" t="str" cm="1">
        <f t="array" ref="AF4520">_xlfn.XLOOKUP(Orders_C[[#This Row],[Store_ID]],Stores_c[[#All],[Store_ID]],Stores_c[[#All],[Manager_Name]])</f>
        <v>Alice Sutton</v>
      </c>
      <c r="AG4520" t="str" cm="1">
        <f t="array" ref="AG4520">_xlfn.XLOOKUP(Orders_C[[#This Row],[Store_ID]],Stores_c[[#All],[Store_ID]],Stores_c[[#All],[Store_Type]])</f>
        <v>Mall</v>
      </c>
    </row>
    <row r="4521" spans="1:33" x14ac:dyDescent="0.25">
      <c r="A4521">
        <v>9057</v>
      </c>
      <c r="B4521" s="1">
        <v>46055</v>
      </c>
      <c r="C4521" s="2">
        <v>0.75121527777777775</v>
      </c>
      <c r="D4521">
        <v>1153</v>
      </c>
      <c r="E4521">
        <v>214</v>
      </c>
      <c r="F4521">
        <v>531</v>
      </c>
      <c r="G4521">
        <v>320</v>
      </c>
      <c r="H4521">
        <v>3</v>
      </c>
      <c r="I4521">
        <v>483</v>
      </c>
      <c r="J4521">
        <v>5</v>
      </c>
      <c r="K4521">
        <v>24.15</v>
      </c>
      <c r="L4521">
        <v>1468.15</v>
      </c>
      <c r="M4521" t="s">
        <v>18</v>
      </c>
      <c r="N4521" t="s">
        <v>23</v>
      </c>
      <c r="O4521">
        <v>43</v>
      </c>
      <c r="P4521">
        <v>5</v>
      </c>
      <c r="Q4521" t="s">
        <v>3080</v>
      </c>
      <c r="R4521">
        <v>505</v>
      </c>
      <c r="S4521" s="3">
        <v>0.05</v>
      </c>
      <c r="T4521" s="6">
        <v>598.75000000000011</v>
      </c>
      <c r="U4521" t="s">
        <v>6338</v>
      </c>
      <c r="V4521">
        <v>2026</v>
      </c>
      <c r="W4521" t="s">
        <v>6331</v>
      </c>
      <c r="X4521" t="str">
        <f>_xlfn.XLOOKUP(Orders_C[[#This Row],[Product_ID]],Products_C[Product_ID],Products_C[Product_Name])</f>
        <v>Rice Bowl</v>
      </c>
      <c r="Y4521" t="str">
        <f>_xlfn.XLOOKUP(Orders_C[[#This Row],[Product_ID]],Products_C[Product_ID],Products_C[Category])</f>
        <v>Beverage</v>
      </c>
      <c r="Z4521" t="str">
        <f>_xlfn.XLOOKUP(Orders_C[[#This Row],[Store_ID]],Stores_c[Store_ID],Stores_c[City])</f>
        <v>New Robert</v>
      </c>
      <c r="AA4521" t="str">
        <f>_xlfn.XLOOKUP(Orders_C[[#This Row],[Customer_ID]],Customers_c[Customer_ID],Customers_c[Customer_Name])</f>
        <v>Rachel Knox</v>
      </c>
      <c r="AB4521" s="6">
        <f>Orders_C[[#This Row],[Quantity]]*Orders_C[[#This Row],[Unit_Price]]*(1-Orders_C[[#This Row],[Discount %]])+Orders_C[[#This Row],[Tax]]</f>
        <v>1400.7</v>
      </c>
      <c r="AC4521" s="9">
        <f>(Orders_C[[#This Row],[Unit_Price]]*Orders_C[[#This Row],[Quantity]])-Orders_C[[#This Row],[Discount]]+Orders_C[[#This Row],[Tax]]</f>
        <v>1468.15</v>
      </c>
      <c r="AD4521" t="str">
        <f>IF(COUNTIF(Orders_C[[#All],[Customer_ID]],Orders_C[[#This Row],[Customer_ID]])&gt;1,"Repeat","New")</f>
        <v>Repeat</v>
      </c>
      <c r="AE4521" t="str" cm="1">
        <f t="array" ref="AE4521">_xlfn.XLOOKUP(Orders_C[[#This Row],[Store_ID]],Stores_c[[#All],[Store_ID]],Stores_c[[#All],[City]])</f>
        <v>New Robert</v>
      </c>
      <c r="AF4521" t="str" cm="1">
        <f t="array" ref="AF4521">_xlfn.XLOOKUP(Orders_C[[#This Row],[Store_ID]],Stores_c[[#All],[Store_ID]],Stores_c[[#All],[Manager_Name]])</f>
        <v>Krista Webb</v>
      </c>
      <c r="AG4521" t="str" cm="1">
        <f t="array" ref="AG4521">_xlfn.XLOOKUP(Orders_C[[#This Row],[Store_ID]],Stores_c[[#All],[Store_ID]],Stores_c[[#All],[Store_Type]])</f>
        <v>Drive-Thru</v>
      </c>
    </row>
    <row r="4522" spans="1:33" x14ac:dyDescent="0.25">
      <c r="A4522">
        <v>6139</v>
      </c>
      <c r="B4522" s="1">
        <v>45756</v>
      </c>
      <c r="C4522" s="2">
        <v>0.29725694444444445</v>
      </c>
      <c r="D4522">
        <v>1016</v>
      </c>
      <c r="E4522">
        <v>205</v>
      </c>
      <c r="F4522">
        <v>526</v>
      </c>
      <c r="G4522">
        <v>314</v>
      </c>
      <c r="H4522">
        <v>4</v>
      </c>
      <c r="I4522">
        <v>369</v>
      </c>
      <c r="J4522">
        <v>10</v>
      </c>
      <c r="K4522">
        <v>18.45</v>
      </c>
      <c r="L4522">
        <v>1484.45</v>
      </c>
      <c r="M4522" t="s">
        <v>18</v>
      </c>
      <c r="N4522" t="s">
        <v>23</v>
      </c>
      <c r="O4522">
        <v>18</v>
      </c>
      <c r="P4522">
        <v>2</v>
      </c>
      <c r="Q4522" t="s">
        <v>162</v>
      </c>
      <c r="R4522">
        <v>502</v>
      </c>
      <c r="S4522" s="3">
        <v>0.1</v>
      </c>
      <c r="T4522" s="6">
        <v>598.85</v>
      </c>
      <c r="U4522" t="s">
        <v>6337</v>
      </c>
      <c r="V4522">
        <v>2025</v>
      </c>
      <c r="W4522" t="s">
        <v>6333</v>
      </c>
      <c r="X4522" t="str">
        <f>_xlfn.XLOOKUP(Orders_C[[#This Row],[Product_ID]],Products_C[Product_ID],Products_C[Product_Name])</f>
        <v>Wrap</v>
      </c>
      <c r="Y4522" t="str">
        <f>_xlfn.XLOOKUP(Orders_C[[#This Row],[Product_ID]],Products_C[Product_ID],Products_C[Category])</f>
        <v>Burger</v>
      </c>
      <c r="Z4522" t="str">
        <f>_xlfn.XLOOKUP(Orders_C[[#This Row],[Store_ID]],Stores_c[Store_ID],Stores_c[City])</f>
        <v>Port Jacob</v>
      </c>
      <c r="AA4522" t="str">
        <f>_xlfn.XLOOKUP(Orders_C[[#This Row],[Customer_ID]],Customers_c[Customer_ID],Customers_c[Customer_Name])</f>
        <v>Lawrence Rodriguez</v>
      </c>
      <c r="AB4522" s="6">
        <f>Orders_C[[#This Row],[Quantity]]*Orders_C[[#This Row],[Unit_Price]]*(1-Orders_C[[#This Row],[Discount %]])+Orders_C[[#This Row],[Tax]]</f>
        <v>1346.8500000000001</v>
      </c>
      <c r="AC4522" s="9">
        <f>(Orders_C[[#This Row],[Unit_Price]]*Orders_C[[#This Row],[Quantity]])-Orders_C[[#This Row],[Discount]]+Orders_C[[#This Row],[Tax]]</f>
        <v>1484.45</v>
      </c>
      <c r="AD4522" t="str">
        <f>IF(COUNTIF(Orders_C[[#All],[Customer_ID]],Orders_C[[#This Row],[Customer_ID]])&gt;1,"Repeat","New")</f>
        <v>Repeat</v>
      </c>
      <c r="AE4522" t="str" cm="1">
        <f t="array" ref="AE4522">_xlfn.XLOOKUP(Orders_C[[#This Row],[Store_ID]],Stores_c[[#All],[Store_ID]],Stores_c[[#All],[City]])</f>
        <v>Port Jacob</v>
      </c>
      <c r="AF4522" t="str" cm="1">
        <f t="array" ref="AF4522">_xlfn.XLOOKUP(Orders_C[[#This Row],[Store_ID]],Stores_c[[#All],[Store_ID]],Stores_c[[#All],[Manager_Name]])</f>
        <v>David Harris</v>
      </c>
      <c r="AG4522" t="str" cm="1">
        <f t="array" ref="AG4522">_xlfn.XLOOKUP(Orders_C[[#This Row],[Store_ID]],Stores_c[[#All],[Store_ID]],Stores_c[[#All],[Store_Type]])</f>
        <v>Mall</v>
      </c>
    </row>
    <row r="4523" spans="1:33" x14ac:dyDescent="0.25">
      <c r="A4523">
        <v>6093</v>
      </c>
      <c r="B4523" s="1">
        <v>45920</v>
      </c>
      <c r="C4523" s="2">
        <v>0.44969907407407406</v>
      </c>
      <c r="D4523">
        <v>1882</v>
      </c>
      <c r="E4523">
        <v>206</v>
      </c>
      <c r="F4523">
        <v>433</v>
      </c>
      <c r="G4523">
        <v>320</v>
      </c>
      <c r="H4523">
        <v>3</v>
      </c>
      <c r="I4523">
        <v>492</v>
      </c>
      <c r="J4523">
        <v>15</v>
      </c>
      <c r="K4523">
        <v>24.6</v>
      </c>
      <c r="L4523">
        <v>1485.6</v>
      </c>
      <c r="M4523" t="s">
        <v>18</v>
      </c>
      <c r="N4523" t="s">
        <v>22</v>
      </c>
      <c r="O4523">
        <v>24</v>
      </c>
      <c r="P4523">
        <v>3</v>
      </c>
      <c r="Q4523" t="s">
        <v>116</v>
      </c>
      <c r="R4523">
        <v>507</v>
      </c>
      <c r="S4523" s="3">
        <v>0.15</v>
      </c>
      <c r="T4523" s="6">
        <v>599.99999999999989</v>
      </c>
      <c r="U4523" t="s">
        <v>6335</v>
      </c>
      <c r="V4523">
        <v>2025</v>
      </c>
      <c r="W4523" t="s">
        <v>6329</v>
      </c>
      <c r="X4523" t="str">
        <f>_xlfn.XLOOKUP(Orders_C[[#This Row],[Product_ID]],Products_C[Product_ID],Products_C[Product_Name])</f>
        <v>Rice Bowl</v>
      </c>
      <c r="Y4523" t="str">
        <f>_xlfn.XLOOKUP(Orders_C[[#This Row],[Product_ID]],Products_C[Product_ID],Products_C[Category])</f>
        <v>Beverage</v>
      </c>
      <c r="Z4523" t="str">
        <f>_xlfn.XLOOKUP(Orders_C[[#This Row],[Store_ID]],Stores_c[Store_ID],Stores_c[City])</f>
        <v>West Matthew</v>
      </c>
      <c r="AA4523" t="str">
        <f>_xlfn.XLOOKUP(Orders_C[[#This Row],[Customer_ID]],Customers_c[Customer_ID],Customers_c[Customer_Name])</f>
        <v>Miranda Thompson</v>
      </c>
      <c r="AB4523" s="6">
        <f>Orders_C[[#This Row],[Quantity]]*Orders_C[[#This Row],[Unit_Price]]*(1-Orders_C[[#This Row],[Discount %]])+Orders_C[[#This Row],[Tax]]</f>
        <v>1279.1999999999998</v>
      </c>
      <c r="AC4523" s="9">
        <f>(Orders_C[[#This Row],[Unit_Price]]*Orders_C[[#This Row],[Quantity]])-Orders_C[[#This Row],[Discount]]+Orders_C[[#This Row],[Tax]]</f>
        <v>1485.6</v>
      </c>
      <c r="AD4523" t="str">
        <f>IF(COUNTIF(Orders_C[[#All],[Customer_ID]],Orders_C[[#This Row],[Customer_ID]])&gt;1,"Repeat","New")</f>
        <v>Repeat</v>
      </c>
      <c r="AE4523" t="str" cm="1">
        <f t="array" ref="AE4523">_xlfn.XLOOKUP(Orders_C[[#This Row],[Store_ID]],Stores_c[[#All],[Store_ID]],Stores_c[[#All],[City]])</f>
        <v>West Matthew</v>
      </c>
      <c r="AF4523" t="str" cm="1">
        <f t="array" ref="AF4523">_xlfn.XLOOKUP(Orders_C[[#This Row],[Store_ID]],Stores_c[[#All],[Store_ID]],Stores_c[[#All],[Manager_Name]])</f>
        <v>Miguel Kidd</v>
      </c>
      <c r="AG4523" t="str" cm="1">
        <f t="array" ref="AG4523">_xlfn.XLOOKUP(Orders_C[[#This Row],[Store_ID]],Stores_c[[#All],[Store_ID]],Stores_c[[#All],[Store_Type]])</f>
        <v>Drive-Thru</v>
      </c>
    </row>
    <row r="4524" spans="1:33" x14ac:dyDescent="0.25">
      <c r="A4524">
        <v>6076</v>
      </c>
      <c r="B4524" s="1">
        <v>45726</v>
      </c>
      <c r="C4524" s="2">
        <v>0.50976851851851857</v>
      </c>
      <c r="D4524">
        <v>1030</v>
      </c>
      <c r="E4524">
        <v>205</v>
      </c>
      <c r="F4524">
        <v>488</v>
      </c>
      <c r="G4524">
        <v>301</v>
      </c>
      <c r="H4524">
        <v>3</v>
      </c>
      <c r="I4524">
        <v>480</v>
      </c>
      <c r="J4524">
        <v>0</v>
      </c>
      <c r="K4524">
        <v>24</v>
      </c>
      <c r="L4524">
        <v>1464</v>
      </c>
      <c r="M4524" t="s">
        <v>18</v>
      </c>
      <c r="N4524" t="s">
        <v>21</v>
      </c>
      <c r="O4524">
        <v>51</v>
      </c>
      <c r="P4524">
        <v>3</v>
      </c>
      <c r="Q4524" t="s">
        <v>99</v>
      </c>
      <c r="R4524">
        <v>506</v>
      </c>
      <c r="S4524" s="3">
        <v>0</v>
      </c>
      <c r="T4524" s="6">
        <v>600</v>
      </c>
      <c r="U4524" t="s">
        <v>6334</v>
      </c>
      <c r="V4524">
        <v>2025</v>
      </c>
      <c r="W4524" t="s">
        <v>6331</v>
      </c>
      <c r="X4524" t="str">
        <f>_xlfn.XLOOKUP(Orders_C[[#This Row],[Product_ID]],Products_C[Product_ID],Products_C[Product_Name])</f>
        <v>Krushers</v>
      </c>
      <c r="Y4524" t="str">
        <f>_xlfn.XLOOKUP(Orders_C[[#This Row],[Product_ID]],Products_C[Product_ID],Products_C[Category])</f>
        <v>Burger</v>
      </c>
      <c r="Z4524" t="str">
        <f>_xlfn.XLOOKUP(Orders_C[[#This Row],[Store_ID]],Stores_c[Store_ID],Stores_c[City])</f>
        <v>Port Jacob</v>
      </c>
      <c r="AA4524" t="str">
        <f>_xlfn.XLOOKUP(Orders_C[[#This Row],[Customer_ID]],Customers_c[Customer_ID],Customers_c[Customer_Name])</f>
        <v>Antonio Cline</v>
      </c>
      <c r="AB4524" s="6">
        <f>Orders_C[[#This Row],[Quantity]]*Orders_C[[#This Row],[Unit_Price]]*(1-Orders_C[[#This Row],[Discount %]])+Orders_C[[#This Row],[Tax]]</f>
        <v>1464</v>
      </c>
      <c r="AC4524" s="9">
        <f>(Orders_C[[#This Row],[Unit_Price]]*Orders_C[[#This Row],[Quantity]])-Orders_C[[#This Row],[Discount]]+Orders_C[[#This Row],[Tax]]</f>
        <v>1464</v>
      </c>
      <c r="AD4524" t="str">
        <f>IF(COUNTIF(Orders_C[[#All],[Customer_ID]],Orders_C[[#This Row],[Customer_ID]])&gt;1,"Repeat","New")</f>
        <v>Repeat</v>
      </c>
      <c r="AE4524" t="str" cm="1">
        <f t="array" ref="AE4524">_xlfn.XLOOKUP(Orders_C[[#This Row],[Store_ID]],Stores_c[[#All],[Store_ID]],Stores_c[[#All],[City]])</f>
        <v>Port Jacob</v>
      </c>
      <c r="AF4524" t="str" cm="1">
        <f t="array" ref="AF4524">_xlfn.XLOOKUP(Orders_C[[#This Row],[Store_ID]],Stores_c[[#All],[Store_ID]],Stores_c[[#All],[Manager_Name]])</f>
        <v>David Harris</v>
      </c>
      <c r="AG4524" t="str" cm="1">
        <f t="array" ref="AG4524">_xlfn.XLOOKUP(Orders_C[[#This Row],[Store_ID]],Stores_c[[#All],[Store_ID]],Stores_c[[#All],[Store_Type]])</f>
        <v>Mall</v>
      </c>
    </row>
    <row r="4525" spans="1:33" x14ac:dyDescent="0.25">
      <c r="A4525">
        <v>6887</v>
      </c>
      <c r="B4525" s="1">
        <v>45886</v>
      </c>
      <c r="C4525" s="2">
        <v>0.19891203703703703</v>
      </c>
      <c r="D4525">
        <v>1668</v>
      </c>
      <c r="E4525">
        <v>218</v>
      </c>
      <c r="F4525">
        <v>502</v>
      </c>
      <c r="G4525">
        <v>317</v>
      </c>
      <c r="H4525">
        <v>3</v>
      </c>
      <c r="I4525">
        <v>488</v>
      </c>
      <c r="J4525">
        <v>10</v>
      </c>
      <c r="K4525">
        <v>24.4</v>
      </c>
      <c r="L4525">
        <v>1478.4</v>
      </c>
      <c r="M4525" t="s">
        <v>19</v>
      </c>
      <c r="N4525" t="s">
        <v>22</v>
      </c>
      <c r="O4525">
        <v>28</v>
      </c>
      <c r="P4525">
        <v>1</v>
      </c>
      <c r="Q4525" t="s">
        <v>910</v>
      </c>
      <c r="R4525">
        <v>508</v>
      </c>
      <c r="S4525" s="3">
        <v>0.1</v>
      </c>
      <c r="T4525" s="6">
        <v>600.00000000000011</v>
      </c>
      <c r="U4525" t="s">
        <v>6342</v>
      </c>
      <c r="V4525">
        <v>2025</v>
      </c>
      <c r="W4525" t="s">
        <v>6329</v>
      </c>
      <c r="X4525" t="str">
        <f>_xlfn.XLOOKUP(Orders_C[[#This Row],[Product_ID]],Products_C[Product_ID],Products_C[Product_Name])</f>
        <v>Popcorn Chicken</v>
      </c>
      <c r="Y4525" t="str">
        <f>_xlfn.XLOOKUP(Orders_C[[#This Row],[Product_ID]],Products_C[Product_ID],Products_C[Category])</f>
        <v>Dessert</v>
      </c>
      <c r="Z4525" t="str">
        <f>_xlfn.XLOOKUP(Orders_C[[#This Row],[Store_ID]],Stores_c[Store_ID],Stores_c[City])</f>
        <v>East Johnport</v>
      </c>
      <c r="AA4525" t="str">
        <f>_xlfn.XLOOKUP(Orders_C[[#This Row],[Customer_ID]],Customers_c[Customer_ID],Customers_c[Customer_Name])</f>
        <v>Jerry Hurley</v>
      </c>
      <c r="AB4525" s="6">
        <f>Orders_C[[#This Row],[Quantity]]*Orders_C[[#This Row],[Unit_Price]]*(1-Orders_C[[#This Row],[Discount %]])+Orders_C[[#This Row],[Tax]]</f>
        <v>1342.0000000000002</v>
      </c>
      <c r="AC4525" s="9">
        <f>(Orders_C[[#This Row],[Unit_Price]]*Orders_C[[#This Row],[Quantity]])-Orders_C[[#This Row],[Discount]]+Orders_C[[#This Row],[Tax]]</f>
        <v>1478.4</v>
      </c>
      <c r="AD4525" t="str">
        <f>IF(COUNTIF(Orders_C[[#All],[Customer_ID]],Orders_C[[#This Row],[Customer_ID]])&gt;1,"Repeat","New")</f>
        <v>Repeat</v>
      </c>
      <c r="AE4525" t="str" cm="1">
        <f t="array" ref="AE4525">_xlfn.XLOOKUP(Orders_C[[#This Row],[Store_ID]],Stores_c[[#All],[Store_ID]],Stores_c[[#All],[City]])</f>
        <v>East Johnport</v>
      </c>
      <c r="AF4525" t="str" cm="1">
        <f t="array" ref="AF4525">_xlfn.XLOOKUP(Orders_C[[#This Row],[Store_ID]],Stores_c[[#All],[Store_ID]],Stores_c[[#All],[Manager_Name]])</f>
        <v>Mr. Matthew Murillo III</v>
      </c>
      <c r="AG4525" t="str" cm="1">
        <f t="array" ref="AG4525">_xlfn.XLOOKUP(Orders_C[[#This Row],[Store_ID]],Stores_c[[#All],[Store_ID]],Stores_c[[#All],[Store_Type]])</f>
        <v>Street</v>
      </c>
    </row>
    <row r="4526" spans="1:33" x14ac:dyDescent="0.25">
      <c r="A4526">
        <v>7171</v>
      </c>
      <c r="B4526" s="1">
        <v>45924</v>
      </c>
      <c r="C4526" s="2">
        <v>0.53135416666666668</v>
      </c>
      <c r="D4526">
        <v>1398</v>
      </c>
      <c r="E4526">
        <v>218</v>
      </c>
      <c r="F4526">
        <v>500</v>
      </c>
      <c r="G4526">
        <v>323</v>
      </c>
      <c r="H4526">
        <v>4</v>
      </c>
      <c r="I4526">
        <v>370</v>
      </c>
      <c r="J4526">
        <v>10</v>
      </c>
      <c r="K4526">
        <v>18.5</v>
      </c>
      <c r="L4526">
        <v>1488.5</v>
      </c>
      <c r="M4526" t="s">
        <v>20</v>
      </c>
      <c r="N4526" t="s">
        <v>22</v>
      </c>
      <c r="O4526">
        <v>39</v>
      </c>
      <c r="P4526">
        <v>5</v>
      </c>
      <c r="Q4526" t="s">
        <v>1194</v>
      </c>
      <c r="R4526">
        <v>510</v>
      </c>
      <c r="S4526" s="3">
        <v>0.1</v>
      </c>
      <c r="T4526" s="6">
        <v>600.5</v>
      </c>
      <c r="U4526" t="s">
        <v>6335</v>
      </c>
      <c r="V4526">
        <v>2025</v>
      </c>
      <c r="W4526" t="s">
        <v>6329</v>
      </c>
      <c r="X4526" t="str">
        <f>_xlfn.XLOOKUP(Orders_C[[#This Row],[Product_ID]],Products_C[Product_ID],Products_C[Product_Name])</f>
        <v>Rice Bowl</v>
      </c>
      <c r="Y4526" t="str">
        <f>_xlfn.XLOOKUP(Orders_C[[#This Row],[Product_ID]],Products_C[Product_ID],Products_C[Category])</f>
        <v>Beverage</v>
      </c>
      <c r="Z4526" t="str">
        <f>_xlfn.XLOOKUP(Orders_C[[#This Row],[Store_ID]],Stores_c[Store_ID],Stores_c[City])</f>
        <v>East Johnport</v>
      </c>
      <c r="AA4526" t="str">
        <f>_xlfn.XLOOKUP(Orders_C[[#This Row],[Customer_ID]],Customers_c[Customer_ID],Customers_c[Customer_Name])</f>
        <v>Kyle Gordon</v>
      </c>
      <c r="AB4526" s="6">
        <f>Orders_C[[#This Row],[Quantity]]*Orders_C[[#This Row],[Unit_Price]]*(1-Orders_C[[#This Row],[Discount %]])+Orders_C[[#This Row],[Tax]]</f>
        <v>1350.5</v>
      </c>
      <c r="AC4526" s="9">
        <f>(Orders_C[[#This Row],[Unit_Price]]*Orders_C[[#This Row],[Quantity]])-Orders_C[[#This Row],[Discount]]+Orders_C[[#This Row],[Tax]]</f>
        <v>1488.5</v>
      </c>
      <c r="AD4526" t="str">
        <f>IF(COUNTIF(Orders_C[[#All],[Customer_ID]],Orders_C[[#This Row],[Customer_ID]])&gt;1,"Repeat","New")</f>
        <v>Repeat</v>
      </c>
      <c r="AE4526" t="str" cm="1">
        <f t="array" ref="AE4526">_xlfn.XLOOKUP(Orders_C[[#This Row],[Store_ID]],Stores_c[[#All],[Store_ID]],Stores_c[[#All],[City]])</f>
        <v>East Johnport</v>
      </c>
      <c r="AF4526" t="str" cm="1">
        <f t="array" ref="AF4526">_xlfn.XLOOKUP(Orders_C[[#This Row],[Store_ID]],Stores_c[[#All],[Store_ID]],Stores_c[[#All],[Manager_Name]])</f>
        <v>Mr. Matthew Murillo III</v>
      </c>
      <c r="AG4526" t="str" cm="1">
        <f t="array" ref="AG4526">_xlfn.XLOOKUP(Orders_C[[#This Row],[Store_ID]],Stores_c[[#All],[Store_ID]],Stores_c[[#All],[Store_Type]])</f>
        <v>Street</v>
      </c>
    </row>
    <row r="4527" spans="1:33" x14ac:dyDescent="0.25">
      <c r="A4527">
        <v>8009</v>
      </c>
      <c r="B4527" s="1">
        <v>45931</v>
      </c>
      <c r="C4527" s="2">
        <v>0.87153935185185183</v>
      </c>
      <c r="D4527">
        <v>1027</v>
      </c>
      <c r="E4527">
        <v>207</v>
      </c>
      <c r="F4527">
        <v>538</v>
      </c>
      <c r="G4527">
        <v>320</v>
      </c>
      <c r="H4527">
        <v>4</v>
      </c>
      <c r="I4527">
        <v>367</v>
      </c>
      <c r="J4527">
        <v>5</v>
      </c>
      <c r="K4527">
        <v>18.350000000000001</v>
      </c>
      <c r="L4527">
        <v>1481.35</v>
      </c>
      <c r="M4527" t="s">
        <v>18</v>
      </c>
      <c r="N4527" t="s">
        <v>23</v>
      </c>
      <c r="O4527">
        <v>29</v>
      </c>
      <c r="P4527">
        <v>4</v>
      </c>
      <c r="Q4527" t="s">
        <v>2032</v>
      </c>
      <c r="R4527">
        <v>502</v>
      </c>
      <c r="S4527" s="3">
        <v>0.05</v>
      </c>
      <c r="T4527" s="6">
        <v>600.54999999999995</v>
      </c>
      <c r="U4527" t="s">
        <v>6332</v>
      </c>
      <c r="V4527">
        <v>2025</v>
      </c>
      <c r="W4527" t="s">
        <v>6329</v>
      </c>
      <c r="X4527" t="str">
        <f>_xlfn.XLOOKUP(Orders_C[[#This Row],[Product_ID]],Products_C[Product_ID],Products_C[Product_Name])</f>
        <v>Rice Bowl</v>
      </c>
      <c r="Y4527" t="str">
        <f>_xlfn.XLOOKUP(Orders_C[[#This Row],[Product_ID]],Products_C[Product_ID],Products_C[Category])</f>
        <v>Beverage</v>
      </c>
      <c r="Z4527" t="str">
        <f>_xlfn.XLOOKUP(Orders_C[[#This Row],[Store_ID]],Stores_c[Store_ID],Stores_c[City])</f>
        <v>Christineton</v>
      </c>
      <c r="AA4527" t="str">
        <f>_xlfn.XLOOKUP(Orders_C[[#This Row],[Customer_ID]],Customers_c[Customer_ID],Customers_c[Customer_Name])</f>
        <v>Stacey Stein</v>
      </c>
      <c r="AB4527" s="6">
        <f>Orders_C[[#This Row],[Quantity]]*Orders_C[[#This Row],[Unit_Price]]*(1-Orders_C[[#This Row],[Discount %]])+Orders_C[[#This Row],[Tax]]</f>
        <v>1412.9499999999998</v>
      </c>
      <c r="AC4527" s="9">
        <f>(Orders_C[[#This Row],[Unit_Price]]*Orders_C[[#This Row],[Quantity]])-Orders_C[[#This Row],[Discount]]+Orders_C[[#This Row],[Tax]]</f>
        <v>1481.35</v>
      </c>
      <c r="AD4527" t="str">
        <f>IF(COUNTIF(Orders_C[[#All],[Customer_ID]],Orders_C[[#This Row],[Customer_ID]])&gt;1,"Repeat","New")</f>
        <v>Repeat</v>
      </c>
      <c r="AE4527" t="str" cm="1">
        <f t="array" ref="AE4527">_xlfn.XLOOKUP(Orders_C[[#This Row],[Store_ID]],Stores_c[[#All],[Store_ID]],Stores_c[[#All],[City]])</f>
        <v>Christineton</v>
      </c>
      <c r="AF4527" t="str" cm="1">
        <f t="array" ref="AF4527">_xlfn.XLOOKUP(Orders_C[[#This Row],[Store_ID]],Stores_c[[#All],[Store_ID]],Stores_c[[#All],[Manager_Name]])</f>
        <v>Dr. William Hubbard MD</v>
      </c>
      <c r="AG4527" t="str" cm="1">
        <f t="array" ref="AG4527">_xlfn.XLOOKUP(Orders_C[[#This Row],[Store_ID]],Stores_c[[#All],[Store_ID]],Stores_c[[#All],[Store_Type]])</f>
        <v>Street</v>
      </c>
    </row>
    <row r="4528" spans="1:33" x14ac:dyDescent="0.25">
      <c r="A4528">
        <v>9106</v>
      </c>
      <c r="B4528" s="1">
        <v>45742</v>
      </c>
      <c r="C4528" s="2">
        <v>0.56986111111111115</v>
      </c>
      <c r="D4528">
        <v>1834</v>
      </c>
      <c r="E4528">
        <v>214</v>
      </c>
      <c r="F4528">
        <v>425</v>
      </c>
      <c r="G4528">
        <v>313</v>
      </c>
      <c r="H4528">
        <v>4</v>
      </c>
      <c r="I4528">
        <v>367</v>
      </c>
      <c r="J4528">
        <v>5</v>
      </c>
      <c r="K4528">
        <v>18.350000000000001</v>
      </c>
      <c r="L4528">
        <v>1481.35</v>
      </c>
      <c r="M4528" t="s">
        <v>20</v>
      </c>
      <c r="N4528" t="s">
        <v>22</v>
      </c>
      <c r="O4528">
        <v>59</v>
      </c>
      <c r="P4528">
        <v>5</v>
      </c>
      <c r="Q4528" t="s">
        <v>3129</v>
      </c>
      <c r="R4528">
        <v>501</v>
      </c>
      <c r="S4528" s="3">
        <v>0.05</v>
      </c>
      <c r="T4528" s="6">
        <v>600.54999999999995</v>
      </c>
      <c r="U4528" t="s">
        <v>6334</v>
      </c>
      <c r="V4528">
        <v>2025</v>
      </c>
      <c r="W4528" t="s">
        <v>6331</v>
      </c>
      <c r="X4528" t="str">
        <f>_xlfn.XLOOKUP(Orders_C[[#This Row],[Product_ID]],Products_C[Product_ID],Products_C[Product_Name])</f>
        <v>Rice Bowl</v>
      </c>
      <c r="Y4528" t="str">
        <f>_xlfn.XLOOKUP(Orders_C[[#This Row],[Product_ID]],Products_C[Product_ID],Products_C[Category])</f>
        <v>Beverage</v>
      </c>
      <c r="Z4528" t="str">
        <f>_xlfn.XLOOKUP(Orders_C[[#This Row],[Store_ID]],Stores_c[Store_ID],Stores_c[City])</f>
        <v>New Robert</v>
      </c>
      <c r="AA4528" t="str">
        <f>_xlfn.XLOOKUP(Orders_C[[#This Row],[Customer_ID]],Customers_c[Customer_ID],Customers_c[Customer_Name])</f>
        <v>Sydney Torres</v>
      </c>
      <c r="AB4528" s="6">
        <f>Orders_C[[#This Row],[Quantity]]*Orders_C[[#This Row],[Unit_Price]]*(1-Orders_C[[#This Row],[Discount %]])+Orders_C[[#This Row],[Tax]]</f>
        <v>1412.9499999999998</v>
      </c>
      <c r="AC4528" s="9">
        <f>(Orders_C[[#This Row],[Unit_Price]]*Orders_C[[#This Row],[Quantity]])-Orders_C[[#This Row],[Discount]]+Orders_C[[#This Row],[Tax]]</f>
        <v>1481.35</v>
      </c>
      <c r="AD4528" t="str">
        <f>IF(COUNTIF(Orders_C[[#All],[Customer_ID]],Orders_C[[#This Row],[Customer_ID]])&gt;1,"Repeat","New")</f>
        <v>Repeat</v>
      </c>
      <c r="AE4528" t="str" cm="1">
        <f t="array" ref="AE4528">_xlfn.XLOOKUP(Orders_C[[#This Row],[Store_ID]],Stores_c[[#All],[Store_ID]],Stores_c[[#All],[City]])</f>
        <v>New Robert</v>
      </c>
      <c r="AF4528" t="str" cm="1">
        <f t="array" ref="AF4528">_xlfn.XLOOKUP(Orders_C[[#This Row],[Store_ID]],Stores_c[[#All],[Store_ID]],Stores_c[[#All],[Manager_Name]])</f>
        <v>Krista Webb</v>
      </c>
      <c r="AG4528" t="str" cm="1">
        <f t="array" ref="AG4528">_xlfn.XLOOKUP(Orders_C[[#This Row],[Store_ID]],Stores_c[[#All],[Store_ID]],Stores_c[[#All],[Store_Type]])</f>
        <v>Drive-Thru</v>
      </c>
    </row>
    <row r="4529" spans="1:33" x14ac:dyDescent="0.25">
      <c r="A4529">
        <v>6428</v>
      </c>
      <c r="B4529" s="1">
        <v>46032</v>
      </c>
      <c r="C4529" s="2">
        <v>0.4763310185185185</v>
      </c>
      <c r="D4529">
        <v>1658</v>
      </c>
      <c r="E4529">
        <v>222</v>
      </c>
      <c r="F4529">
        <v>487</v>
      </c>
      <c r="G4529">
        <v>306</v>
      </c>
      <c r="H4529">
        <v>4</v>
      </c>
      <c r="I4529">
        <v>364</v>
      </c>
      <c r="J4529">
        <v>0</v>
      </c>
      <c r="K4529">
        <v>18.2</v>
      </c>
      <c r="L4529">
        <v>1474.2</v>
      </c>
      <c r="M4529" t="s">
        <v>20</v>
      </c>
      <c r="N4529" t="s">
        <v>22</v>
      </c>
      <c r="O4529">
        <v>16</v>
      </c>
      <c r="P4529">
        <v>2</v>
      </c>
      <c r="Q4529" t="s">
        <v>451</v>
      </c>
      <c r="R4529">
        <v>509</v>
      </c>
      <c r="S4529" s="3">
        <v>0</v>
      </c>
      <c r="T4529" s="6">
        <v>600.6</v>
      </c>
      <c r="U4529" t="s">
        <v>6330</v>
      </c>
      <c r="V4529">
        <v>2026</v>
      </c>
      <c r="W4529" t="s">
        <v>6333</v>
      </c>
      <c r="X4529" t="str">
        <f>_xlfn.XLOOKUP(Orders_C[[#This Row],[Product_ID]],Products_C[Product_ID],Products_C[Product_Name])</f>
        <v>Veg Burger</v>
      </c>
      <c r="Y4529" t="str">
        <f>_xlfn.XLOOKUP(Orders_C[[#This Row],[Product_ID]],Products_C[Product_ID],Products_C[Category])</f>
        <v>Burger</v>
      </c>
      <c r="Z4529" t="str">
        <f>_xlfn.XLOOKUP(Orders_C[[#This Row],[Store_ID]],Stores_c[Store_ID],Stores_c[City])</f>
        <v>New Steven</v>
      </c>
      <c r="AA4529" t="str">
        <f>_xlfn.XLOOKUP(Orders_C[[#This Row],[Customer_ID]],Customers_c[Customer_ID],Customers_c[Customer_Name])</f>
        <v>Don Garcia</v>
      </c>
      <c r="AB4529" s="6">
        <f>Orders_C[[#This Row],[Quantity]]*Orders_C[[#This Row],[Unit_Price]]*(1-Orders_C[[#This Row],[Discount %]])+Orders_C[[#This Row],[Tax]]</f>
        <v>1474.2</v>
      </c>
      <c r="AC4529" s="9">
        <f>(Orders_C[[#This Row],[Unit_Price]]*Orders_C[[#This Row],[Quantity]])-Orders_C[[#This Row],[Discount]]+Orders_C[[#This Row],[Tax]]</f>
        <v>1474.2</v>
      </c>
      <c r="AD4529" t="str">
        <f>IF(COUNTIF(Orders_C[[#All],[Customer_ID]],Orders_C[[#This Row],[Customer_ID]])&gt;1,"Repeat","New")</f>
        <v>Repeat</v>
      </c>
      <c r="AE4529" t="str" cm="1">
        <f t="array" ref="AE4529">_xlfn.XLOOKUP(Orders_C[[#This Row],[Store_ID]],Stores_c[[#All],[Store_ID]],Stores_c[[#All],[City]])</f>
        <v>New Steven</v>
      </c>
      <c r="AF4529" t="str" cm="1">
        <f t="array" ref="AF4529">_xlfn.XLOOKUP(Orders_C[[#This Row],[Store_ID]],Stores_c[[#All],[Store_ID]],Stores_c[[#All],[Manager_Name]])</f>
        <v>Terri Martinez</v>
      </c>
      <c r="AG4529" t="str" cm="1">
        <f t="array" ref="AG4529">_xlfn.XLOOKUP(Orders_C[[#This Row],[Store_ID]],Stores_c[[#All],[Store_ID]],Stores_c[[#All],[Store_Type]])</f>
        <v>Drive-Thru</v>
      </c>
    </row>
    <row r="4530" spans="1:33" x14ac:dyDescent="0.25">
      <c r="A4530">
        <v>7371</v>
      </c>
      <c r="B4530" s="1">
        <v>45882</v>
      </c>
      <c r="C4530" s="2">
        <v>0.74224537037037042</v>
      </c>
      <c r="D4530">
        <v>1675</v>
      </c>
      <c r="E4530">
        <v>207</v>
      </c>
      <c r="F4530">
        <v>404</v>
      </c>
      <c r="G4530">
        <v>317</v>
      </c>
      <c r="H4530">
        <v>4</v>
      </c>
      <c r="I4530">
        <v>364</v>
      </c>
      <c r="J4530">
        <v>0</v>
      </c>
      <c r="K4530">
        <v>18.2</v>
      </c>
      <c r="L4530">
        <v>1474.2</v>
      </c>
      <c r="M4530" t="s">
        <v>19</v>
      </c>
      <c r="N4530" t="s">
        <v>21</v>
      </c>
      <c r="O4530">
        <v>42</v>
      </c>
      <c r="P4530">
        <v>2</v>
      </c>
      <c r="Q4530" t="s">
        <v>1394</v>
      </c>
      <c r="R4530">
        <v>502</v>
      </c>
      <c r="S4530" s="3">
        <v>0</v>
      </c>
      <c r="T4530" s="6">
        <v>600.6</v>
      </c>
      <c r="U4530" t="s">
        <v>6342</v>
      </c>
      <c r="V4530">
        <v>2025</v>
      </c>
      <c r="W4530" t="s">
        <v>6331</v>
      </c>
      <c r="X4530" t="str">
        <f>_xlfn.XLOOKUP(Orders_C[[#This Row],[Product_ID]],Products_C[Product_ID],Products_C[Product_Name])</f>
        <v>Popcorn Chicken</v>
      </c>
      <c r="Y4530" t="str">
        <f>_xlfn.XLOOKUP(Orders_C[[#This Row],[Product_ID]],Products_C[Product_ID],Products_C[Category])</f>
        <v>Dessert</v>
      </c>
      <c r="Z4530" t="str">
        <f>_xlfn.XLOOKUP(Orders_C[[#This Row],[Store_ID]],Stores_c[Store_ID],Stores_c[City])</f>
        <v>Christineton</v>
      </c>
      <c r="AA4530" t="str">
        <f>_xlfn.XLOOKUP(Orders_C[[#This Row],[Customer_ID]],Customers_c[Customer_ID],Customers_c[Customer_Name])</f>
        <v>Thomas Lambert</v>
      </c>
      <c r="AB4530" s="6">
        <f>Orders_C[[#This Row],[Quantity]]*Orders_C[[#This Row],[Unit_Price]]*(1-Orders_C[[#This Row],[Discount %]])+Orders_C[[#This Row],[Tax]]</f>
        <v>1474.2</v>
      </c>
      <c r="AC4530" s="9">
        <f>(Orders_C[[#This Row],[Unit_Price]]*Orders_C[[#This Row],[Quantity]])-Orders_C[[#This Row],[Discount]]+Orders_C[[#This Row],[Tax]]</f>
        <v>1474.2</v>
      </c>
      <c r="AD4530" t="str">
        <f>IF(COUNTIF(Orders_C[[#All],[Customer_ID]],Orders_C[[#This Row],[Customer_ID]])&gt;1,"Repeat","New")</f>
        <v>Repeat</v>
      </c>
      <c r="AE4530" t="str" cm="1">
        <f t="array" ref="AE4530">_xlfn.XLOOKUP(Orders_C[[#This Row],[Store_ID]],Stores_c[[#All],[Store_ID]],Stores_c[[#All],[City]])</f>
        <v>Christineton</v>
      </c>
      <c r="AF4530" t="str" cm="1">
        <f t="array" ref="AF4530">_xlfn.XLOOKUP(Orders_C[[#This Row],[Store_ID]],Stores_c[[#All],[Store_ID]],Stores_c[[#All],[Manager_Name]])</f>
        <v>Dr. William Hubbard MD</v>
      </c>
      <c r="AG4530" t="str" cm="1">
        <f t="array" ref="AG4530">_xlfn.XLOOKUP(Orders_C[[#This Row],[Store_ID]],Stores_c[[#All],[Store_ID]],Stores_c[[#All],[Store_Type]])</f>
        <v>Street</v>
      </c>
    </row>
    <row r="4531" spans="1:33" x14ac:dyDescent="0.25">
      <c r="A4531">
        <v>7345</v>
      </c>
      <c r="B4531" s="1">
        <v>45974</v>
      </c>
      <c r="C4531" s="2">
        <v>0.79702546296296295</v>
      </c>
      <c r="D4531">
        <v>1760</v>
      </c>
      <c r="E4531">
        <v>217</v>
      </c>
      <c r="F4531">
        <v>412</v>
      </c>
      <c r="G4531">
        <v>309</v>
      </c>
      <c r="H4531">
        <v>3</v>
      </c>
      <c r="I4531">
        <v>481</v>
      </c>
      <c r="J4531">
        <v>0</v>
      </c>
      <c r="K4531">
        <v>24.05</v>
      </c>
      <c r="L4531">
        <v>1467.05</v>
      </c>
      <c r="M4531" t="s">
        <v>19</v>
      </c>
      <c r="N4531" t="s">
        <v>22</v>
      </c>
      <c r="O4531">
        <v>44</v>
      </c>
      <c r="P4531">
        <v>2</v>
      </c>
      <c r="Q4531" t="s">
        <v>1368</v>
      </c>
      <c r="R4531">
        <v>503</v>
      </c>
      <c r="S4531" s="3">
        <v>0</v>
      </c>
      <c r="T4531" s="6">
        <v>601.25</v>
      </c>
      <c r="U4531" t="s">
        <v>6336</v>
      </c>
      <c r="V4531">
        <v>2025</v>
      </c>
      <c r="W4531" t="s">
        <v>6331</v>
      </c>
      <c r="X4531" t="str">
        <f>_xlfn.XLOOKUP(Orders_C[[#This Row],[Product_ID]],Products_C[Product_ID],Products_C[Product_Name])</f>
        <v>Chicken Bucket</v>
      </c>
      <c r="Y4531" t="str">
        <f>_xlfn.XLOOKUP(Orders_C[[#This Row],[Product_ID]],Products_C[Product_ID],Products_C[Category])</f>
        <v>Dessert</v>
      </c>
      <c r="Z4531" t="str">
        <f>_xlfn.XLOOKUP(Orders_C[[#This Row],[Store_ID]],Stores_c[Store_ID],Stores_c[City])</f>
        <v>West Rebecca</v>
      </c>
      <c r="AA4531" t="str">
        <f>_xlfn.XLOOKUP(Orders_C[[#This Row],[Customer_ID]],Customers_c[Customer_ID],Customers_c[Customer_Name])</f>
        <v>Cheryl Simmons</v>
      </c>
      <c r="AB4531" s="6">
        <f>Orders_C[[#This Row],[Quantity]]*Orders_C[[#This Row],[Unit_Price]]*(1-Orders_C[[#This Row],[Discount %]])+Orders_C[[#This Row],[Tax]]</f>
        <v>1467.05</v>
      </c>
      <c r="AC4531" s="9">
        <f>(Orders_C[[#This Row],[Unit_Price]]*Orders_C[[#This Row],[Quantity]])-Orders_C[[#This Row],[Discount]]+Orders_C[[#This Row],[Tax]]</f>
        <v>1467.05</v>
      </c>
      <c r="AD4531" t="str">
        <f>IF(COUNTIF(Orders_C[[#All],[Customer_ID]],Orders_C[[#This Row],[Customer_ID]])&gt;1,"Repeat","New")</f>
        <v>Repeat</v>
      </c>
      <c r="AE4531" t="str" cm="1">
        <f t="array" ref="AE4531">_xlfn.XLOOKUP(Orders_C[[#This Row],[Store_ID]],Stores_c[[#All],[Store_ID]],Stores_c[[#All],[City]])</f>
        <v>West Rebecca</v>
      </c>
      <c r="AF4531" t="str" cm="1">
        <f t="array" ref="AF4531">_xlfn.XLOOKUP(Orders_C[[#This Row],[Store_ID]],Stores_c[[#All],[Store_ID]],Stores_c[[#All],[Manager_Name]])</f>
        <v>Albert Smith</v>
      </c>
      <c r="AG4531" t="str" cm="1">
        <f t="array" ref="AG4531">_xlfn.XLOOKUP(Orders_C[[#This Row],[Store_ID]],Stores_c[[#All],[Store_ID]],Stores_c[[#All],[Store_Type]])</f>
        <v>Mall</v>
      </c>
    </row>
    <row r="4532" spans="1:33" x14ac:dyDescent="0.25">
      <c r="A4532">
        <v>10925</v>
      </c>
      <c r="B4532" s="1">
        <v>46036</v>
      </c>
      <c r="C4532" s="2">
        <v>0.60313657407407406</v>
      </c>
      <c r="D4532">
        <v>1171</v>
      </c>
      <c r="E4532">
        <v>221</v>
      </c>
      <c r="F4532">
        <v>426</v>
      </c>
      <c r="G4532">
        <v>310</v>
      </c>
      <c r="H4532">
        <v>3</v>
      </c>
      <c r="I4532">
        <v>481</v>
      </c>
      <c r="J4532">
        <v>0</v>
      </c>
      <c r="K4532">
        <v>24.05</v>
      </c>
      <c r="L4532">
        <v>1467.05</v>
      </c>
      <c r="M4532" t="s">
        <v>18</v>
      </c>
      <c r="N4532" t="s">
        <v>21</v>
      </c>
      <c r="O4532">
        <v>26</v>
      </c>
      <c r="P4532">
        <v>3</v>
      </c>
      <c r="Q4532" t="s">
        <v>4948</v>
      </c>
      <c r="R4532">
        <v>505</v>
      </c>
      <c r="S4532" s="3">
        <v>0</v>
      </c>
      <c r="T4532" s="6">
        <v>601.25</v>
      </c>
      <c r="U4532" t="s">
        <v>6330</v>
      </c>
      <c r="V4532">
        <v>2026</v>
      </c>
      <c r="W4532" t="s">
        <v>6329</v>
      </c>
      <c r="X4532" t="str">
        <f>_xlfn.XLOOKUP(Orders_C[[#This Row],[Product_ID]],Products_C[Product_ID],Products_C[Product_Name])</f>
        <v>Chicken Bucket</v>
      </c>
      <c r="Y4532" t="str">
        <f>_xlfn.XLOOKUP(Orders_C[[#This Row],[Product_ID]],Products_C[Product_ID],Products_C[Category])</f>
        <v>Chicken</v>
      </c>
      <c r="Z4532" t="str">
        <f>_xlfn.XLOOKUP(Orders_C[[#This Row],[Store_ID]],Stores_c[Store_ID],Stores_c[City])</f>
        <v>Port Barbarabury</v>
      </c>
      <c r="AA4532" t="str">
        <f>_xlfn.XLOOKUP(Orders_C[[#This Row],[Customer_ID]],Customers_c[Customer_ID],Customers_c[Customer_Name])</f>
        <v>Jennifer Smith</v>
      </c>
      <c r="AB4532" s="6">
        <f>Orders_C[[#This Row],[Quantity]]*Orders_C[[#This Row],[Unit_Price]]*(1-Orders_C[[#This Row],[Discount %]])+Orders_C[[#This Row],[Tax]]</f>
        <v>1467.05</v>
      </c>
      <c r="AC4532" s="9">
        <f>(Orders_C[[#This Row],[Unit_Price]]*Orders_C[[#This Row],[Quantity]])-Orders_C[[#This Row],[Discount]]+Orders_C[[#This Row],[Tax]]</f>
        <v>1467.05</v>
      </c>
      <c r="AD4532" t="str">
        <f>IF(COUNTIF(Orders_C[[#All],[Customer_ID]],Orders_C[[#This Row],[Customer_ID]])&gt;1,"Repeat","New")</f>
        <v>Repeat</v>
      </c>
      <c r="AE4532" t="str" cm="1">
        <f t="array" ref="AE4532">_xlfn.XLOOKUP(Orders_C[[#This Row],[Store_ID]],Stores_c[[#All],[Store_ID]],Stores_c[[#All],[City]])</f>
        <v>Port Barbarabury</v>
      </c>
      <c r="AF4532" t="str" cm="1">
        <f t="array" ref="AF4532">_xlfn.XLOOKUP(Orders_C[[#This Row],[Store_ID]],Stores_c[[#All],[Store_ID]],Stores_c[[#All],[Manager_Name]])</f>
        <v>Edward Nguyen</v>
      </c>
      <c r="AG4532" t="str" cm="1">
        <f t="array" ref="AG4532">_xlfn.XLOOKUP(Orders_C[[#This Row],[Store_ID]],Stores_c[[#All],[Store_ID]],Stores_c[[#All],[Store_Type]])</f>
        <v>Street</v>
      </c>
    </row>
    <row r="4533" spans="1:33" x14ac:dyDescent="0.25">
      <c r="A4533">
        <v>8958</v>
      </c>
      <c r="B4533" s="1">
        <v>45758</v>
      </c>
      <c r="C4533" s="2">
        <v>0.41348379629629628</v>
      </c>
      <c r="D4533">
        <v>1846</v>
      </c>
      <c r="E4533">
        <v>204</v>
      </c>
      <c r="F4533">
        <v>456</v>
      </c>
      <c r="G4533">
        <v>304</v>
      </c>
      <c r="H4533">
        <v>3</v>
      </c>
      <c r="I4533">
        <v>489</v>
      </c>
      <c r="J4533">
        <v>10</v>
      </c>
      <c r="K4533">
        <v>24.45</v>
      </c>
      <c r="L4533">
        <v>1481.45</v>
      </c>
      <c r="M4533" t="s">
        <v>20</v>
      </c>
      <c r="N4533" t="s">
        <v>22</v>
      </c>
      <c r="O4533">
        <v>44</v>
      </c>
      <c r="P4533">
        <v>5</v>
      </c>
      <c r="Q4533" t="s">
        <v>2981</v>
      </c>
      <c r="R4533">
        <v>510</v>
      </c>
      <c r="S4533" s="3">
        <v>0.1</v>
      </c>
      <c r="T4533" s="6">
        <v>601.25000000000011</v>
      </c>
      <c r="U4533" t="s">
        <v>6337</v>
      </c>
      <c r="V4533">
        <v>2025</v>
      </c>
      <c r="W4533" t="s">
        <v>6331</v>
      </c>
      <c r="X4533" t="str">
        <f>_xlfn.XLOOKUP(Orders_C[[#This Row],[Product_ID]],Products_C[Product_ID],Products_C[Product_Name])</f>
        <v>Veg Burger</v>
      </c>
      <c r="Y4533" t="str">
        <f>_xlfn.XLOOKUP(Orders_C[[#This Row],[Product_ID]],Products_C[Product_ID],Products_C[Category])</f>
        <v>Burger</v>
      </c>
      <c r="Z4533" t="str">
        <f>_xlfn.XLOOKUP(Orders_C[[#This Row],[Store_ID]],Stores_c[Store_ID],Stores_c[City])</f>
        <v>New Robertfurt</v>
      </c>
      <c r="AA4533" t="str">
        <f>_xlfn.XLOOKUP(Orders_C[[#This Row],[Customer_ID]],Customers_c[Customer_ID],Customers_c[Customer_Name])</f>
        <v>Virginia Morton</v>
      </c>
      <c r="AB4533" s="6">
        <f>Orders_C[[#This Row],[Quantity]]*Orders_C[[#This Row],[Unit_Price]]*(1-Orders_C[[#This Row],[Discount %]])+Orders_C[[#This Row],[Tax]]</f>
        <v>1344.75</v>
      </c>
      <c r="AC4533" s="9">
        <f>(Orders_C[[#This Row],[Unit_Price]]*Orders_C[[#This Row],[Quantity]])-Orders_C[[#This Row],[Discount]]+Orders_C[[#This Row],[Tax]]</f>
        <v>1481.45</v>
      </c>
      <c r="AD4533" t="str">
        <f>IF(COUNTIF(Orders_C[[#All],[Customer_ID]],Orders_C[[#This Row],[Customer_ID]])&gt;1,"Repeat","New")</f>
        <v>Repeat</v>
      </c>
      <c r="AE4533" t="str" cm="1">
        <f t="array" ref="AE4533">_xlfn.XLOOKUP(Orders_C[[#This Row],[Store_ID]],Stores_c[[#All],[Store_ID]],Stores_c[[#All],[City]])</f>
        <v>New Robertfurt</v>
      </c>
      <c r="AF4533" t="str" cm="1">
        <f t="array" ref="AF4533">_xlfn.XLOOKUP(Orders_C[[#This Row],[Store_ID]],Stores_c[[#All],[Store_ID]],Stores_c[[#All],[Manager_Name]])</f>
        <v>Tiffany Gomez</v>
      </c>
      <c r="AG4533" t="str" cm="1">
        <f t="array" ref="AG4533">_xlfn.XLOOKUP(Orders_C[[#This Row],[Store_ID]],Stores_c[[#All],[Store_ID]],Stores_c[[#All],[Store_Type]])</f>
        <v>Street</v>
      </c>
    </row>
    <row r="4534" spans="1:33" x14ac:dyDescent="0.25">
      <c r="A4534">
        <v>9240</v>
      </c>
      <c r="B4534" s="1">
        <v>46031</v>
      </c>
      <c r="C4534" s="2">
        <v>0.36828703703703702</v>
      </c>
      <c r="D4534">
        <v>1769</v>
      </c>
      <c r="E4534">
        <v>222</v>
      </c>
      <c r="F4534">
        <v>428</v>
      </c>
      <c r="G4534">
        <v>334</v>
      </c>
      <c r="H4534">
        <v>4</v>
      </c>
      <c r="I4534">
        <v>374</v>
      </c>
      <c r="J4534">
        <v>15</v>
      </c>
      <c r="K4534">
        <v>18.7</v>
      </c>
      <c r="L4534">
        <v>1499.7</v>
      </c>
      <c r="M4534" t="s">
        <v>19</v>
      </c>
      <c r="N4534" t="s">
        <v>23</v>
      </c>
      <c r="O4534">
        <v>30</v>
      </c>
      <c r="P4534">
        <v>4</v>
      </c>
      <c r="Q4534" t="s">
        <v>3263</v>
      </c>
      <c r="R4534">
        <v>505</v>
      </c>
      <c r="S4534" s="3">
        <v>0.15</v>
      </c>
      <c r="T4534" s="6">
        <v>602.1</v>
      </c>
      <c r="U4534" t="s">
        <v>6330</v>
      </c>
      <c r="V4534">
        <v>2026</v>
      </c>
      <c r="W4534" t="s">
        <v>6329</v>
      </c>
      <c r="X4534" t="str">
        <f>_xlfn.XLOOKUP(Orders_C[[#This Row],[Product_ID]],Products_C[Product_ID],Products_C[Product_Name])</f>
        <v>Krushers</v>
      </c>
      <c r="Y4534" t="str">
        <f>_xlfn.XLOOKUP(Orders_C[[#This Row],[Product_ID]],Products_C[Product_ID],Products_C[Category])</f>
        <v>Dessert</v>
      </c>
      <c r="Z4534" t="str">
        <f>_xlfn.XLOOKUP(Orders_C[[#This Row],[Store_ID]],Stores_c[Store_ID],Stores_c[City])</f>
        <v>New Steven</v>
      </c>
      <c r="AA4534" t="str">
        <f>_xlfn.XLOOKUP(Orders_C[[#This Row],[Customer_ID]],Customers_c[Customer_ID],Customers_c[Customer_Name])</f>
        <v>Tamara Maldonado</v>
      </c>
      <c r="AB4534" s="6">
        <f>Orders_C[[#This Row],[Quantity]]*Orders_C[[#This Row],[Unit_Price]]*(1-Orders_C[[#This Row],[Discount %]])+Orders_C[[#This Row],[Tax]]</f>
        <v>1290.3</v>
      </c>
      <c r="AC4534" s="9">
        <f>(Orders_C[[#This Row],[Unit_Price]]*Orders_C[[#This Row],[Quantity]])-Orders_C[[#This Row],[Discount]]+Orders_C[[#This Row],[Tax]]</f>
        <v>1499.7</v>
      </c>
      <c r="AD4534" t="str">
        <f>IF(COUNTIF(Orders_C[[#All],[Customer_ID]],Orders_C[[#This Row],[Customer_ID]])&gt;1,"Repeat","New")</f>
        <v>Repeat</v>
      </c>
      <c r="AE4534" t="str" cm="1">
        <f t="array" ref="AE4534">_xlfn.XLOOKUP(Orders_C[[#This Row],[Store_ID]],Stores_c[[#All],[Store_ID]],Stores_c[[#All],[City]])</f>
        <v>New Steven</v>
      </c>
      <c r="AF4534" t="str" cm="1">
        <f t="array" ref="AF4534">_xlfn.XLOOKUP(Orders_C[[#This Row],[Store_ID]],Stores_c[[#All],[Store_ID]],Stores_c[[#All],[Manager_Name]])</f>
        <v>Terri Martinez</v>
      </c>
      <c r="AG4534" t="str" cm="1">
        <f t="array" ref="AG4534">_xlfn.XLOOKUP(Orders_C[[#This Row],[Store_ID]],Stores_c[[#All],[Store_ID]],Stores_c[[#All],[Store_Type]])</f>
        <v>Drive-Thru</v>
      </c>
    </row>
    <row r="4535" spans="1:33" x14ac:dyDescent="0.25">
      <c r="A4535">
        <v>7141</v>
      </c>
      <c r="B4535" s="1">
        <v>45781</v>
      </c>
      <c r="C4535" s="2">
        <v>0.81869212962962967</v>
      </c>
      <c r="D4535">
        <v>1615</v>
      </c>
      <c r="E4535">
        <v>219</v>
      </c>
      <c r="F4535">
        <v>485</v>
      </c>
      <c r="G4535">
        <v>305</v>
      </c>
      <c r="H4535">
        <v>3</v>
      </c>
      <c r="I4535">
        <v>482</v>
      </c>
      <c r="J4535">
        <v>0</v>
      </c>
      <c r="K4535">
        <v>24.1</v>
      </c>
      <c r="L4535">
        <v>1470.1</v>
      </c>
      <c r="M4535" t="s">
        <v>19</v>
      </c>
      <c r="N4535" t="s">
        <v>23</v>
      </c>
      <c r="O4535">
        <v>58</v>
      </c>
      <c r="P4535">
        <v>1</v>
      </c>
      <c r="Q4535" t="s">
        <v>1164</v>
      </c>
      <c r="R4535">
        <v>503</v>
      </c>
      <c r="S4535" s="3">
        <v>0</v>
      </c>
      <c r="T4535" s="6">
        <v>602.49999999999989</v>
      </c>
      <c r="U4535" t="s">
        <v>6339</v>
      </c>
      <c r="V4535">
        <v>2025</v>
      </c>
      <c r="W4535" t="s">
        <v>6331</v>
      </c>
      <c r="X4535" t="str">
        <f>_xlfn.XLOOKUP(Orders_C[[#This Row],[Product_ID]],Products_C[Product_ID],Products_C[Product_Name])</f>
        <v>Krushers</v>
      </c>
      <c r="Y4535" t="str">
        <f>_xlfn.XLOOKUP(Orders_C[[#This Row],[Product_ID]],Products_C[Product_ID],Products_C[Category])</f>
        <v>Dessert</v>
      </c>
      <c r="Z4535" t="str">
        <f>_xlfn.XLOOKUP(Orders_C[[#This Row],[Store_ID]],Stores_c[Store_ID],Stores_c[City])</f>
        <v>Lake David</v>
      </c>
      <c r="AA4535" t="str">
        <f>_xlfn.XLOOKUP(Orders_C[[#This Row],[Customer_ID]],Customers_c[Customer_ID],Customers_c[Customer_Name])</f>
        <v>Michael Schneider</v>
      </c>
      <c r="AB4535" s="6">
        <f>Orders_C[[#This Row],[Quantity]]*Orders_C[[#This Row],[Unit_Price]]*(1-Orders_C[[#This Row],[Discount %]])+Orders_C[[#This Row],[Tax]]</f>
        <v>1470.1</v>
      </c>
      <c r="AC4535" s="9">
        <f>(Orders_C[[#This Row],[Unit_Price]]*Orders_C[[#This Row],[Quantity]])-Orders_C[[#This Row],[Discount]]+Orders_C[[#This Row],[Tax]]</f>
        <v>1470.1</v>
      </c>
      <c r="AD4535" t="str">
        <f>IF(COUNTIF(Orders_C[[#All],[Customer_ID]],Orders_C[[#This Row],[Customer_ID]])&gt;1,"Repeat","New")</f>
        <v>Repeat</v>
      </c>
      <c r="AE4535" t="str" cm="1">
        <f t="array" ref="AE4535">_xlfn.XLOOKUP(Orders_C[[#This Row],[Store_ID]],Stores_c[[#All],[Store_ID]],Stores_c[[#All],[City]])</f>
        <v>Lake David</v>
      </c>
      <c r="AF4535" t="str" cm="1">
        <f t="array" ref="AF4535">_xlfn.XLOOKUP(Orders_C[[#This Row],[Store_ID]],Stores_c[[#All],[Store_ID]],Stores_c[[#All],[Manager_Name]])</f>
        <v>Joshua Hines</v>
      </c>
      <c r="AG4535" t="str" cm="1">
        <f t="array" ref="AG4535">_xlfn.XLOOKUP(Orders_C[[#This Row],[Store_ID]],Stores_c[[#All],[Store_ID]],Stores_c[[#All],[Store_Type]])</f>
        <v>Street</v>
      </c>
    </row>
    <row r="4536" spans="1:33" x14ac:dyDescent="0.25">
      <c r="A4536">
        <v>7917</v>
      </c>
      <c r="B4536" s="1">
        <v>45795</v>
      </c>
      <c r="C4536" s="2">
        <v>0.42521990740740739</v>
      </c>
      <c r="D4536">
        <v>1683</v>
      </c>
      <c r="E4536">
        <v>211</v>
      </c>
      <c r="F4536">
        <v>538</v>
      </c>
      <c r="G4536">
        <v>336</v>
      </c>
      <c r="H4536">
        <v>3</v>
      </c>
      <c r="I4536">
        <v>482</v>
      </c>
      <c r="J4536">
        <v>0</v>
      </c>
      <c r="K4536">
        <v>24.1</v>
      </c>
      <c r="L4536">
        <v>1470.1</v>
      </c>
      <c r="M4536" t="s">
        <v>20</v>
      </c>
      <c r="N4536" t="s">
        <v>21</v>
      </c>
      <c r="O4536">
        <v>28</v>
      </c>
      <c r="P4536">
        <v>1</v>
      </c>
      <c r="Q4536" t="s">
        <v>1940</v>
      </c>
      <c r="R4536">
        <v>507</v>
      </c>
      <c r="S4536" s="3">
        <v>0</v>
      </c>
      <c r="T4536" s="6">
        <v>602.49999999999989</v>
      </c>
      <c r="U4536" t="s">
        <v>6339</v>
      </c>
      <c r="V4536">
        <v>2025</v>
      </c>
      <c r="W4536" t="s">
        <v>6329</v>
      </c>
      <c r="X4536" t="str">
        <f>_xlfn.XLOOKUP(Orders_C[[#This Row],[Product_ID]],Products_C[Product_ID],Products_C[Product_Name])</f>
        <v>Chicken Bucket</v>
      </c>
      <c r="Y4536" t="str">
        <f>_xlfn.XLOOKUP(Orders_C[[#This Row],[Product_ID]],Products_C[Product_ID],Products_C[Category])</f>
        <v>Dessert</v>
      </c>
      <c r="Z4536" t="str">
        <f>_xlfn.XLOOKUP(Orders_C[[#This Row],[Store_ID]],Stores_c[Store_ID],Stores_c[City])</f>
        <v>North Robertstad</v>
      </c>
      <c r="AA4536" t="str">
        <f>_xlfn.XLOOKUP(Orders_C[[#This Row],[Customer_ID]],Customers_c[Customer_ID],Customers_c[Customer_Name])</f>
        <v>Mary Wright</v>
      </c>
      <c r="AB4536" s="6">
        <f>Orders_C[[#This Row],[Quantity]]*Orders_C[[#This Row],[Unit_Price]]*(1-Orders_C[[#This Row],[Discount %]])+Orders_C[[#This Row],[Tax]]</f>
        <v>1470.1</v>
      </c>
      <c r="AC4536" s="9">
        <f>(Orders_C[[#This Row],[Unit_Price]]*Orders_C[[#This Row],[Quantity]])-Orders_C[[#This Row],[Discount]]+Orders_C[[#This Row],[Tax]]</f>
        <v>1470.1</v>
      </c>
      <c r="AD4536" t="str">
        <f>IF(COUNTIF(Orders_C[[#All],[Customer_ID]],Orders_C[[#This Row],[Customer_ID]])&gt;1,"Repeat","New")</f>
        <v>Repeat</v>
      </c>
      <c r="AE4536" t="str" cm="1">
        <f t="array" ref="AE4536">_xlfn.XLOOKUP(Orders_C[[#This Row],[Store_ID]],Stores_c[[#All],[Store_ID]],Stores_c[[#All],[City]])</f>
        <v>North Robertstad</v>
      </c>
      <c r="AF4536" t="str" cm="1">
        <f t="array" ref="AF4536">_xlfn.XLOOKUP(Orders_C[[#This Row],[Store_ID]],Stores_c[[#All],[Store_ID]],Stores_c[[#All],[Manager_Name]])</f>
        <v>Mary Lewis</v>
      </c>
      <c r="AG4536" t="str" cm="1">
        <f t="array" ref="AG4536">_xlfn.XLOOKUP(Orders_C[[#This Row],[Store_ID]],Stores_c[[#All],[Store_ID]],Stores_c[[#All],[Store_Type]])</f>
        <v>Street</v>
      </c>
    </row>
    <row r="4537" spans="1:33" x14ac:dyDescent="0.25">
      <c r="A4537">
        <v>6281</v>
      </c>
      <c r="B4537" s="1">
        <v>45894</v>
      </c>
      <c r="C4537" s="2">
        <v>0.80002314814814812</v>
      </c>
      <c r="D4537">
        <v>1398</v>
      </c>
      <c r="E4537">
        <v>216</v>
      </c>
      <c r="F4537">
        <v>449</v>
      </c>
      <c r="G4537">
        <v>335</v>
      </c>
      <c r="H4537">
        <v>3</v>
      </c>
      <c r="I4537">
        <v>486</v>
      </c>
      <c r="J4537">
        <v>5</v>
      </c>
      <c r="K4537">
        <v>24.3</v>
      </c>
      <c r="L4537">
        <v>1477.3</v>
      </c>
      <c r="M4537" t="s">
        <v>19</v>
      </c>
      <c r="N4537" t="s">
        <v>21</v>
      </c>
      <c r="O4537">
        <v>55</v>
      </c>
      <c r="P4537">
        <v>3</v>
      </c>
      <c r="Q4537" t="s">
        <v>304</v>
      </c>
      <c r="R4537">
        <v>506</v>
      </c>
      <c r="S4537" s="3">
        <v>0.05</v>
      </c>
      <c r="T4537" s="6">
        <v>602.5</v>
      </c>
      <c r="U4537" t="s">
        <v>6342</v>
      </c>
      <c r="V4537">
        <v>2025</v>
      </c>
      <c r="W4537" t="s">
        <v>6331</v>
      </c>
      <c r="X4537" t="str">
        <f>_xlfn.XLOOKUP(Orders_C[[#This Row],[Product_ID]],Products_C[Product_ID],Products_C[Product_Name])</f>
        <v>Krushers</v>
      </c>
      <c r="Y4537" t="str">
        <f>_xlfn.XLOOKUP(Orders_C[[#This Row],[Product_ID]],Products_C[Product_ID],Products_C[Category])</f>
        <v>Chicken</v>
      </c>
      <c r="Z4537" t="str">
        <f>_xlfn.XLOOKUP(Orders_C[[#This Row],[Store_ID]],Stores_c[Store_ID],Stores_c[City])</f>
        <v>Garciaview</v>
      </c>
      <c r="AA4537" t="str">
        <f>_xlfn.XLOOKUP(Orders_C[[#This Row],[Customer_ID]],Customers_c[Customer_ID],Customers_c[Customer_Name])</f>
        <v>Kyle Gordon</v>
      </c>
      <c r="AB4537" s="6">
        <f>Orders_C[[#This Row],[Quantity]]*Orders_C[[#This Row],[Unit_Price]]*(1-Orders_C[[#This Row],[Discount %]])+Orders_C[[#This Row],[Tax]]</f>
        <v>1409.3999999999999</v>
      </c>
      <c r="AC4537" s="9">
        <f>(Orders_C[[#This Row],[Unit_Price]]*Orders_C[[#This Row],[Quantity]])-Orders_C[[#This Row],[Discount]]+Orders_C[[#This Row],[Tax]]</f>
        <v>1477.3</v>
      </c>
      <c r="AD4537" t="str">
        <f>IF(COUNTIF(Orders_C[[#All],[Customer_ID]],Orders_C[[#This Row],[Customer_ID]])&gt;1,"Repeat","New")</f>
        <v>Repeat</v>
      </c>
      <c r="AE4537" t="str" cm="1">
        <f t="array" ref="AE4537">_xlfn.XLOOKUP(Orders_C[[#This Row],[Store_ID]],Stores_c[[#All],[Store_ID]],Stores_c[[#All],[City]])</f>
        <v>Garciaview</v>
      </c>
      <c r="AF4537" t="str" cm="1">
        <f t="array" ref="AF4537">_xlfn.XLOOKUP(Orders_C[[#This Row],[Store_ID]],Stores_c[[#All],[Store_ID]],Stores_c[[#All],[Manager_Name]])</f>
        <v>Karina Washington</v>
      </c>
      <c r="AG4537" t="str" cm="1">
        <f t="array" ref="AG4537">_xlfn.XLOOKUP(Orders_C[[#This Row],[Store_ID]],Stores_c[[#All],[Store_ID]],Stores_c[[#All],[Store_Type]])</f>
        <v>Drive-Thru</v>
      </c>
    </row>
    <row r="4538" spans="1:33" x14ac:dyDescent="0.25">
      <c r="A4538">
        <v>8544</v>
      </c>
      <c r="B4538" s="1">
        <v>45974</v>
      </c>
      <c r="C4538" s="2">
        <v>0.43754629629629632</v>
      </c>
      <c r="D4538">
        <v>1406</v>
      </c>
      <c r="E4538">
        <v>206</v>
      </c>
      <c r="F4538">
        <v>542</v>
      </c>
      <c r="G4538">
        <v>340</v>
      </c>
      <c r="H4538">
        <v>3</v>
      </c>
      <c r="I4538">
        <v>490</v>
      </c>
      <c r="J4538">
        <v>10</v>
      </c>
      <c r="K4538">
        <v>24.5</v>
      </c>
      <c r="L4538">
        <v>1484.5</v>
      </c>
      <c r="M4538" t="s">
        <v>18</v>
      </c>
      <c r="N4538" t="s">
        <v>23</v>
      </c>
      <c r="O4538">
        <v>34</v>
      </c>
      <c r="P4538">
        <v>4</v>
      </c>
      <c r="Q4538" t="s">
        <v>2567</v>
      </c>
      <c r="R4538">
        <v>503</v>
      </c>
      <c r="S4538" s="3">
        <v>0.1</v>
      </c>
      <c r="T4538" s="6">
        <v>602.5</v>
      </c>
      <c r="U4538" t="s">
        <v>6336</v>
      </c>
      <c r="V4538">
        <v>2025</v>
      </c>
      <c r="W4538" t="s">
        <v>6329</v>
      </c>
      <c r="X4538" t="str">
        <f>_xlfn.XLOOKUP(Orders_C[[#This Row],[Product_ID]],Products_C[Product_ID],Products_C[Product_Name])</f>
        <v>Chocolate Lava Cake</v>
      </c>
      <c r="Y4538" t="str">
        <f>_xlfn.XLOOKUP(Orders_C[[#This Row],[Product_ID]],Products_C[Product_ID],Products_C[Category])</f>
        <v>Chicken</v>
      </c>
      <c r="Z4538" t="str">
        <f>_xlfn.XLOOKUP(Orders_C[[#This Row],[Store_ID]],Stores_c[Store_ID],Stores_c[City])</f>
        <v>West Matthew</v>
      </c>
      <c r="AA4538" t="str">
        <f>_xlfn.XLOOKUP(Orders_C[[#This Row],[Customer_ID]],Customers_c[Customer_ID],Customers_c[Customer_Name])</f>
        <v>Shane Medina</v>
      </c>
      <c r="AB4538" s="6">
        <f>Orders_C[[#This Row],[Quantity]]*Orders_C[[#This Row],[Unit_Price]]*(1-Orders_C[[#This Row],[Discount %]])+Orders_C[[#This Row],[Tax]]</f>
        <v>1347.5</v>
      </c>
      <c r="AC4538" s="9">
        <f>(Orders_C[[#This Row],[Unit_Price]]*Orders_C[[#This Row],[Quantity]])-Orders_C[[#This Row],[Discount]]+Orders_C[[#This Row],[Tax]]</f>
        <v>1484.5</v>
      </c>
      <c r="AD4538" t="str">
        <f>IF(COUNTIF(Orders_C[[#All],[Customer_ID]],Orders_C[[#This Row],[Customer_ID]])&gt;1,"Repeat","New")</f>
        <v>Repeat</v>
      </c>
      <c r="AE4538" t="str" cm="1">
        <f t="array" ref="AE4538">_xlfn.XLOOKUP(Orders_C[[#This Row],[Store_ID]],Stores_c[[#All],[Store_ID]],Stores_c[[#All],[City]])</f>
        <v>West Matthew</v>
      </c>
      <c r="AF4538" t="str" cm="1">
        <f t="array" ref="AF4538">_xlfn.XLOOKUP(Orders_C[[#This Row],[Store_ID]],Stores_c[[#All],[Store_ID]],Stores_c[[#All],[Manager_Name]])</f>
        <v>Miguel Kidd</v>
      </c>
      <c r="AG4538" t="str" cm="1">
        <f t="array" ref="AG4538">_xlfn.XLOOKUP(Orders_C[[#This Row],[Store_ID]],Stores_c[[#All],[Store_ID]],Stores_c[[#All],[Store_Type]])</f>
        <v>Drive-Thru</v>
      </c>
    </row>
    <row r="4539" spans="1:33" x14ac:dyDescent="0.25">
      <c r="A4539">
        <v>10136</v>
      </c>
      <c r="B4539" s="1">
        <v>45768</v>
      </c>
      <c r="C4539" s="2">
        <v>0.37443287037037037</v>
      </c>
      <c r="D4539">
        <v>1381</v>
      </c>
      <c r="E4539">
        <v>206</v>
      </c>
      <c r="F4539">
        <v>493</v>
      </c>
      <c r="G4539">
        <v>331</v>
      </c>
      <c r="H4539">
        <v>3</v>
      </c>
      <c r="I4539">
        <v>490</v>
      </c>
      <c r="J4539">
        <v>10</v>
      </c>
      <c r="K4539">
        <v>24.5</v>
      </c>
      <c r="L4539">
        <v>1484.5</v>
      </c>
      <c r="M4539" t="s">
        <v>19</v>
      </c>
      <c r="N4539" t="s">
        <v>23</v>
      </c>
      <c r="O4539">
        <v>28</v>
      </c>
      <c r="P4539">
        <v>5</v>
      </c>
      <c r="Q4539" t="s">
        <v>4159</v>
      </c>
      <c r="R4539">
        <v>504</v>
      </c>
      <c r="S4539" s="3">
        <v>0.1</v>
      </c>
      <c r="T4539" s="6">
        <v>602.5</v>
      </c>
      <c r="U4539" t="s">
        <v>6337</v>
      </c>
      <c r="V4539">
        <v>2025</v>
      </c>
      <c r="W4539" t="s">
        <v>6329</v>
      </c>
      <c r="X4539" t="str">
        <f>_xlfn.XLOOKUP(Orders_C[[#This Row],[Product_ID]],Products_C[Product_ID],Products_C[Product_Name])</f>
        <v>Chicken Bucket</v>
      </c>
      <c r="Y4539" t="str">
        <f>_xlfn.XLOOKUP(Orders_C[[#This Row],[Product_ID]],Products_C[Product_ID],Products_C[Category])</f>
        <v>Beverage</v>
      </c>
      <c r="Z4539" t="str">
        <f>_xlfn.XLOOKUP(Orders_C[[#This Row],[Store_ID]],Stores_c[Store_ID],Stores_c[City])</f>
        <v>West Matthew</v>
      </c>
      <c r="AA4539" t="str">
        <f>_xlfn.XLOOKUP(Orders_C[[#This Row],[Customer_ID]],Customers_c[Customer_ID],Customers_c[Customer_Name])</f>
        <v>Jesus Gilbert</v>
      </c>
      <c r="AB4539" s="6">
        <f>Orders_C[[#This Row],[Quantity]]*Orders_C[[#This Row],[Unit_Price]]*(1-Orders_C[[#This Row],[Discount %]])+Orders_C[[#This Row],[Tax]]</f>
        <v>1347.5</v>
      </c>
      <c r="AC4539" s="9">
        <f>(Orders_C[[#This Row],[Unit_Price]]*Orders_C[[#This Row],[Quantity]])-Orders_C[[#This Row],[Discount]]+Orders_C[[#This Row],[Tax]]</f>
        <v>1484.5</v>
      </c>
      <c r="AD4539" t="str">
        <f>IF(COUNTIF(Orders_C[[#All],[Customer_ID]],Orders_C[[#This Row],[Customer_ID]])&gt;1,"Repeat","New")</f>
        <v>Repeat</v>
      </c>
      <c r="AE4539" t="str" cm="1">
        <f t="array" ref="AE4539">_xlfn.XLOOKUP(Orders_C[[#This Row],[Store_ID]],Stores_c[[#All],[Store_ID]],Stores_c[[#All],[City]])</f>
        <v>West Matthew</v>
      </c>
      <c r="AF4539" t="str" cm="1">
        <f t="array" ref="AF4539">_xlfn.XLOOKUP(Orders_C[[#This Row],[Store_ID]],Stores_c[[#All],[Store_ID]],Stores_c[[#All],[Manager_Name]])</f>
        <v>Miguel Kidd</v>
      </c>
      <c r="AG4539" t="str" cm="1">
        <f t="array" ref="AG4539">_xlfn.XLOOKUP(Orders_C[[#This Row],[Store_ID]],Stores_c[[#All],[Store_ID]],Stores_c[[#All],[Store_Type]])</f>
        <v>Drive-Thru</v>
      </c>
    </row>
    <row r="4540" spans="1:33" x14ac:dyDescent="0.25">
      <c r="A4540">
        <v>6053</v>
      </c>
      <c r="B4540" s="1">
        <v>45790</v>
      </c>
      <c r="C4540" s="2">
        <v>0.20020833333333332</v>
      </c>
      <c r="D4540">
        <v>1935</v>
      </c>
      <c r="E4540">
        <v>206</v>
      </c>
      <c r="F4540">
        <v>487</v>
      </c>
      <c r="G4540">
        <v>306</v>
      </c>
      <c r="H4540">
        <v>3</v>
      </c>
      <c r="I4540">
        <v>495</v>
      </c>
      <c r="J4540">
        <v>15</v>
      </c>
      <c r="K4540">
        <v>24.75</v>
      </c>
      <c r="L4540">
        <v>1494.75</v>
      </c>
      <c r="M4540" t="s">
        <v>19</v>
      </c>
      <c r="N4540" t="s">
        <v>23</v>
      </c>
      <c r="O4540">
        <v>53</v>
      </c>
      <c r="P4540">
        <v>3</v>
      </c>
      <c r="Q4540" t="s">
        <v>76</v>
      </c>
      <c r="R4540">
        <v>510</v>
      </c>
      <c r="S4540" s="3">
        <v>0.15</v>
      </c>
      <c r="T4540" s="6">
        <v>603.75</v>
      </c>
      <c r="U4540" t="s">
        <v>6339</v>
      </c>
      <c r="V4540">
        <v>2025</v>
      </c>
      <c r="W4540" t="s">
        <v>6331</v>
      </c>
      <c r="X4540" t="str">
        <f>_xlfn.XLOOKUP(Orders_C[[#This Row],[Product_ID]],Products_C[Product_ID],Products_C[Product_Name])</f>
        <v>Veg Burger</v>
      </c>
      <c r="Y4540" t="str">
        <f>_xlfn.XLOOKUP(Orders_C[[#This Row],[Product_ID]],Products_C[Product_ID],Products_C[Category])</f>
        <v>Burger</v>
      </c>
      <c r="Z4540" t="str">
        <f>_xlfn.XLOOKUP(Orders_C[[#This Row],[Store_ID]],Stores_c[Store_ID],Stores_c[City])</f>
        <v>West Matthew</v>
      </c>
      <c r="AA4540" t="str">
        <f>_xlfn.XLOOKUP(Orders_C[[#This Row],[Customer_ID]],Customers_c[Customer_ID],Customers_c[Customer_Name])</f>
        <v>Timothy Williams</v>
      </c>
      <c r="AB4540" s="6">
        <f>Orders_C[[#This Row],[Quantity]]*Orders_C[[#This Row],[Unit_Price]]*(1-Orders_C[[#This Row],[Discount %]])+Orders_C[[#This Row],[Tax]]</f>
        <v>1287</v>
      </c>
      <c r="AC4540" s="9">
        <f>(Orders_C[[#This Row],[Unit_Price]]*Orders_C[[#This Row],[Quantity]])-Orders_C[[#This Row],[Discount]]+Orders_C[[#This Row],[Tax]]</f>
        <v>1494.75</v>
      </c>
      <c r="AD4540" t="str">
        <f>IF(COUNTIF(Orders_C[[#All],[Customer_ID]],Orders_C[[#This Row],[Customer_ID]])&gt;1,"Repeat","New")</f>
        <v>Repeat</v>
      </c>
      <c r="AE4540" t="str" cm="1">
        <f t="array" ref="AE4540">_xlfn.XLOOKUP(Orders_C[[#This Row],[Store_ID]],Stores_c[[#All],[Store_ID]],Stores_c[[#All],[City]])</f>
        <v>West Matthew</v>
      </c>
      <c r="AF4540" t="str" cm="1">
        <f t="array" ref="AF4540">_xlfn.XLOOKUP(Orders_C[[#This Row],[Store_ID]],Stores_c[[#All],[Store_ID]],Stores_c[[#All],[Manager_Name]])</f>
        <v>Miguel Kidd</v>
      </c>
      <c r="AG4540" t="str" cm="1">
        <f t="array" ref="AG4540">_xlfn.XLOOKUP(Orders_C[[#This Row],[Store_ID]],Stores_c[[#All],[Store_ID]],Stores_c[[#All],[Store_Type]])</f>
        <v>Drive-Thru</v>
      </c>
    </row>
    <row r="4541" spans="1:33" x14ac:dyDescent="0.25">
      <c r="A4541">
        <v>10470</v>
      </c>
      <c r="B4541" s="1">
        <v>46058</v>
      </c>
      <c r="C4541" s="2">
        <v>0.11560185185185186</v>
      </c>
      <c r="D4541">
        <v>1526</v>
      </c>
      <c r="E4541">
        <v>207</v>
      </c>
      <c r="F4541">
        <v>491</v>
      </c>
      <c r="G4541">
        <v>307</v>
      </c>
      <c r="H4541">
        <v>3</v>
      </c>
      <c r="I4541">
        <v>495</v>
      </c>
      <c r="J4541">
        <v>15</v>
      </c>
      <c r="K4541">
        <v>24.75</v>
      </c>
      <c r="L4541">
        <v>1494.75</v>
      </c>
      <c r="M4541" t="s">
        <v>19</v>
      </c>
      <c r="N4541" t="s">
        <v>23</v>
      </c>
      <c r="O4541">
        <v>18</v>
      </c>
      <c r="P4541">
        <v>1</v>
      </c>
      <c r="Q4541" t="s">
        <v>4493</v>
      </c>
      <c r="R4541">
        <v>509</v>
      </c>
      <c r="S4541" s="3">
        <v>0.15</v>
      </c>
      <c r="T4541" s="6">
        <v>603.75</v>
      </c>
      <c r="U4541" t="s">
        <v>6338</v>
      </c>
      <c r="V4541">
        <v>2026</v>
      </c>
      <c r="W4541" t="s">
        <v>6333</v>
      </c>
      <c r="X4541" t="str">
        <f>_xlfn.XLOOKUP(Orders_C[[#This Row],[Product_ID]],Products_C[Product_ID],Products_C[Product_Name])</f>
        <v>Chicken Wings</v>
      </c>
      <c r="Y4541" t="str">
        <f>_xlfn.XLOOKUP(Orders_C[[#This Row],[Product_ID]],Products_C[Product_ID],Products_C[Category])</f>
        <v>Chicken</v>
      </c>
      <c r="Z4541" t="str">
        <f>_xlfn.XLOOKUP(Orders_C[[#This Row],[Store_ID]],Stores_c[Store_ID],Stores_c[City])</f>
        <v>Christineton</v>
      </c>
      <c r="AA4541" t="str">
        <f>_xlfn.XLOOKUP(Orders_C[[#This Row],[Customer_ID]],Customers_c[Customer_ID],Customers_c[Customer_Name])</f>
        <v>Jonathan Allen</v>
      </c>
      <c r="AB4541" s="6">
        <f>Orders_C[[#This Row],[Quantity]]*Orders_C[[#This Row],[Unit_Price]]*(1-Orders_C[[#This Row],[Discount %]])+Orders_C[[#This Row],[Tax]]</f>
        <v>1287</v>
      </c>
      <c r="AC4541" s="9">
        <f>(Orders_C[[#This Row],[Unit_Price]]*Orders_C[[#This Row],[Quantity]])-Orders_C[[#This Row],[Discount]]+Orders_C[[#This Row],[Tax]]</f>
        <v>1494.75</v>
      </c>
      <c r="AD4541" t="str">
        <f>IF(COUNTIF(Orders_C[[#All],[Customer_ID]],Orders_C[[#This Row],[Customer_ID]])&gt;1,"Repeat","New")</f>
        <v>Repeat</v>
      </c>
      <c r="AE4541" t="str" cm="1">
        <f t="array" ref="AE4541">_xlfn.XLOOKUP(Orders_C[[#This Row],[Store_ID]],Stores_c[[#All],[Store_ID]],Stores_c[[#All],[City]])</f>
        <v>Christineton</v>
      </c>
      <c r="AF4541" t="str" cm="1">
        <f t="array" ref="AF4541">_xlfn.XLOOKUP(Orders_C[[#This Row],[Store_ID]],Stores_c[[#All],[Store_ID]],Stores_c[[#All],[Manager_Name]])</f>
        <v>Dr. William Hubbard MD</v>
      </c>
      <c r="AG4541" t="str" cm="1">
        <f t="array" ref="AG4541">_xlfn.XLOOKUP(Orders_C[[#This Row],[Store_ID]],Stores_c[[#All],[Store_ID]],Stores_c[[#All],[Store_Type]])</f>
        <v>Street</v>
      </c>
    </row>
    <row r="4542" spans="1:33" x14ac:dyDescent="0.25">
      <c r="A4542">
        <v>8207</v>
      </c>
      <c r="B4542" s="1">
        <v>45813</v>
      </c>
      <c r="C4542" s="2">
        <v>0.50557870370370372</v>
      </c>
      <c r="D4542">
        <v>1445</v>
      </c>
      <c r="E4542">
        <v>207</v>
      </c>
      <c r="F4542">
        <v>489</v>
      </c>
      <c r="G4542">
        <v>301</v>
      </c>
      <c r="H4542">
        <v>3</v>
      </c>
      <c r="I4542">
        <v>483</v>
      </c>
      <c r="J4542">
        <v>0</v>
      </c>
      <c r="K4542">
        <v>24.15</v>
      </c>
      <c r="L4542">
        <v>1473.15</v>
      </c>
      <c r="M4542" t="s">
        <v>19</v>
      </c>
      <c r="N4542" t="s">
        <v>22</v>
      </c>
      <c r="O4542">
        <v>55</v>
      </c>
      <c r="P4542">
        <v>2</v>
      </c>
      <c r="Q4542" t="s">
        <v>2230</v>
      </c>
      <c r="R4542">
        <v>501</v>
      </c>
      <c r="S4542" s="3">
        <v>0</v>
      </c>
      <c r="T4542" s="6">
        <v>603.75000000000011</v>
      </c>
      <c r="U4542" t="s">
        <v>6340</v>
      </c>
      <c r="V4542">
        <v>2025</v>
      </c>
      <c r="W4542" t="s">
        <v>6331</v>
      </c>
      <c r="X4542" t="str">
        <f>_xlfn.XLOOKUP(Orders_C[[#This Row],[Product_ID]],Products_C[Product_ID],Products_C[Product_Name])</f>
        <v>Krushers</v>
      </c>
      <c r="Y4542" t="str">
        <f>_xlfn.XLOOKUP(Orders_C[[#This Row],[Product_ID]],Products_C[Product_ID],Products_C[Category])</f>
        <v>Burger</v>
      </c>
      <c r="Z4542" t="str">
        <f>_xlfn.XLOOKUP(Orders_C[[#This Row],[Store_ID]],Stores_c[Store_ID],Stores_c[City])</f>
        <v>Christineton</v>
      </c>
      <c r="AA4542" t="str">
        <f>_xlfn.XLOOKUP(Orders_C[[#This Row],[Customer_ID]],Customers_c[Customer_ID],Customers_c[Customer_Name])</f>
        <v>Mark Reyes</v>
      </c>
      <c r="AB4542" s="6">
        <f>Orders_C[[#This Row],[Quantity]]*Orders_C[[#This Row],[Unit_Price]]*(1-Orders_C[[#This Row],[Discount %]])+Orders_C[[#This Row],[Tax]]</f>
        <v>1473.15</v>
      </c>
      <c r="AC4542" s="9">
        <f>(Orders_C[[#This Row],[Unit_Price]]*Orders_C[[#This Row],[Quantity]])-Orders_C[[#This Row],[Discount]]+Orders_C[[#This Row],[Tax]]</f>
        <v>1473.15</v>
      </c>
      <c r="AD4542" t="str">
        <f>IF(COUNTIF(Orders_C[[#All],[Customer_ID]],Orders_C[[#This Row],[Customer_ID]])&gt;1,"Repeat","New")</f>
        <v>Repeat</v>
      </c>
      <c r="AE4542" t="str" cm="1">
        <f t="array" ref="AE4542">_xlfn.XLOOKUP(Orders_C[[#This Row],[Store_ID]],Stores_c[[#All],[Store_ID]],Stores_c[[#All],[City]])</f>
        <v>Christineton</v>
      </c>
      <c r="AF4542" t="str" cm="1">
        <f t="array" ref="AF4542">_xlfn.XLOOKUP(Orders_C[[#This Row],[Store_ID]],Stores_c[[#All],[Store_ID]],Stores_c[[#All],[Manager_Name]])</f>
        <v>Dr. William Hubbard MD</v>
      </c>
      <c r="AG4542" t="str" cm="1">
        <f t="array" ref="AG4542">_xlfn.XLOOKUP(Orders_C[[#This Row],[Store_ID]],Stores_c[[#All],[Store_ID]],Stores_c[[#All],[Store_Type]])</f>
        <v>Street</v>
      </c>
    </row>
    <row r="4543" spans="1:33" x14ac:dyDescent="0.25">
      <c r="A4543">
        <v>9386</v>
      </c>
      <c r="B4543" s="1">
        <v>45955</v>
      </c>
      <c r="C4543" s="2">
        <v>0.76876157407407408</v>
      </c>
      <c r="D4543">
        <v>1267</v>
      </c>
      <c r="E4543">
        <v>216</v>
      </c>
      <c r="F4543">
        <v>455</v>
      </c>
      <c r="G4543">
        <v>334</v>
      </c>
      <c r="H4543">
        <v>3</v>
      </c>
      <c r="I4543">
        <v>492</v>
      </c>
      <c r="J4543">
        <v>10</v>
      </c>
      <c r="K4543">
        <v>24.6</v>
      </c>
      <c r="L4543">
        <v>1490.6</v>
      </c>
      <c r="M4543" t="s">
        <v>18</v>
      </c>
      <c r="N4543" t="s">
        <v>23</v>
      </c>
      <c r="O4543">
        <v>41</v>
      </c>
      <c r="P4543">
        <v>3</v>
      </c>
      <c r="Q4543" t="s">
        <v>3409</v>
      </c>
      <c r="R4543">
        <v>501</v>
      </c>
      <c r="S4543" s="3">
        <v>0.1</v>
      </c>
      <c r="T4543" s="6">
        <v>604.99999999999989</v>
      </c>
      <c r="U4543" t="s">
        <v>6332</v>
      </c>
      <c r="V4543">
        <v>2025</v>
      </c>
      <c r="W4543" t="s">
        <v>6331</v>
      </c>
      <c r="X4543" t="str">
        <f>_xlfn.XLOOKUP(Orders_C[[#This Row],[Product_ID]],Products_C[Product_ID],Products_C[Product_Name])</f>
        <v>Krushers</v>
      </c>
      <c r="Y4543" t="str">
        <f>_xlfn.XLOOKUP(Orders_C[[#This Row],[Product_ID]],Products_C[Product_ID],Products_C[Category])</f>
        <v>Dessert</v>
      </c>
      <c r="Z4543" t="str">
        <f>_xlfn.XLOOKUP(Orders_C[[#This Row],[Store_ID]],Stores_c[Store_ID],Stores_c[City])</f>
        <v>Garciaview</v>
      </c>
      <c r="AA4543" t="str">
        <f>_xlfn.XLOOKUP(Orders_C[[#This Row],[Customer_ID]],Customers_c[Customer_ID],Customers_c[Customer_Name])</f>
        <v>Adrian Wood</v>
      </c>
      <c r="AB4543" s="6">
        <f>Orders_C[[#This Row],[Quantity]]*Orders_C[[#This Row],[Unit_Price]]*(1-Orders_C[[#This Row],[Discount %]])+Orders_C[[#This Row],[Tax]]</f>
        <v>1353</v>
      </c>
      <c r="AC4543" s="9">
        <f>(Orders_C[[#This Row],[Unit_Price]]*Orders_C[[#This Row],[Quantity]])-Orders_C[[#This Row],[Discount]]+Orders_C[[#This Row],[Tax]]</f>
        <v>1490.6</v>
      </c>
      <c r="AD4543" t="str">
        <f>IF(COUNTIF(Orders_C[[#All],[Customer_ID]],Orders_C[[#This Row],[Customer_ID]])&gt;1,"Repeat","New")</f>
        <v>Repeat</v>
      </c>
      <c r="AE4543" t="str" cm="1">
        <f t="array" ref="AE4543">_xlfn.XLOOKUP(Orders_C[[#This Row],[Store_ID]],Stores_c[[#All],[Store_ID]],Stores_c[[#All],[City]])</f>
        <v>Garciaview</v>
      </c>
      <c r="AF4543" t="str" cm="1">
        <f t="array" ref="AF4543">_xlfn.XLOOKUP(Orders_C[[#This Row],[Store_ID]],Stores_c[[#All],[Store_ID]],Stores_c[[#All],[Manager_Name]])</f>
        <v>Karina Washington</v>
      </c>
      <c r="AG4543" t="str" cm="1">
        <f t="array" ref="AG4543">_xlfn.XLOOKUP(Orders_C[[#This Row],[Store_ID]],Stores_c[[#All],[Store_ID]],Stores_c[[#All],[Store_Type]])</f>
        <v>Drive-Thru</v>
      </c>
    </row>
    <row r="4544" spans="1:33" x14ac:dyDescent="0.25">
      <c r="A4544">
        <v>9426</v>
      </c>
      <c r="B4544" s="1">
        <v>45875</v>
      </c>
      <c r="C4544" s="2">
        <v>0.24665509259259261</v>
      </c>
      <c r="D4544">
        <v>1272</v>
      </c>
      <c r="E4544">
        <v>217</v>
      </c>
      <c r="F4544">
        <v>410</v>
      </c>
      <c r="G4544">
        <v>319</v>
      </c>
      <c r="H4544">
        <v>3</v>
      </c>
      <c r="I4544">
        <v>492</v>
      </c>
      <c r="J4544">
        <v>10</v>
      </c>
      <c r="K4544">
        <v>24.6</v>
      </c>
      <c r="L4544">
        <v>1490.6</v>
      </c>
      <c r="M4544" t="s">
        <v>19</v>
      </c>
      <c r="N4544" t="s">
        <v>21</v>
      </c>
      <c r="O4544">
        <v>57</v>
      </c>
      <c r="P4544">
        <v>3</v>
      </c>
      <c r="Q4544" t="s">
        <v>3449</v>
      </c>
      <c r="R4544">
        <v>504</v>
      </c>
      <c r="S4544" s="3">
        <v>0.1</v>
      </c>
      <c r="T4544" s="6">
        <v>604.99999999999989</v>
      </c>
      <c r="U4544" t="s">
        <v>6342</v>
      </c>
      <c r="V4544">
        <v>2025</v>
      </c>
      <c r="W4544" t="s">
        <v>6331</v>
      </c>
      <c r="X4544" t="str">
        <f>_xlfn.XLOOKUP(Orders_C[[#This Row],[Product_ID]],Products_C[Product_ID],Products_C[Product_Name])</f>
        <v>Chocolate Lava Cake</v>
      </c>
      <c r="Y4544" t="str">
        <f>_xlfn.XLOOKUP(Orders_C[[#This Row],[Product_ID]],Products_C[Product_ID],Products_C[Category])</f>
        <v>Beverage</v>
      </c>
      <c r="Z4544" t="str">
        <f>_xlfn.XLOOKUP(Orders_C[[#This Row],[Store_ID]],Stores_c[Store_ID],Stores_c[City])</f>
        <v>West Rebecca</v>
      </c>
      <c r="AA4544" t="str">
        <f>_xlfn.XLOOKUP(Orders_C[[#This Row],[Customer_ID]],Customers_c[Customer_ID],Customers_c[Customer_Name])</f>
        <v>Ashley Clark</v>
      </c>
      <c r="AB4544" s="6">
        <f>Orders_C[[#This Row],[Quantity]]*Orders_C[[#This Row],[Unit_Price]]*(1-Orders_C[[#This Row],[Discount %]])+Orders_C[[#This Row],[Tax]]</f>
        <v>1353</v>
      </c>
      <c r="AC4544" s="9">
        <f>(Orders_C[[#This Row],[Unit_Price]]*Orders_C[[#This Row],[Quantity]])-Orders_C[[#This Row],[Discount]]+Orders_C[[#This Row],[Tax]]</f>
        <v>1490.6</v>
      </c>
      <c r="AD4544" t="str">
        <f>IF(COUNTIF(Orders_C[[#All],[Customer_ID]],Orders_C[[#This Row],[Customer_ID]])&gt;1,"Repeat","New")</f>
        <v>Repeat</v>
      </c>
      <c r="AE4544" t="str" cm="1">
        <f t="array" ref="AE4544">_xlfn.XLOOKUP(Orders_C[[#This Row],[Store_ID]],Stores_c[[#All],[Store_ID]],Stores_c[[#All],[City]])</f>
        <v>West Rebecca</v>
      </c>
      <c r="AF4544" t="str" cm="1">
        <f t="array" ref="AF4544">_xlfn.XLOOKUP(Orders_C[[#This Row],[Store_ID]],Stores_c[[#All],[Store_ID]],Stores_c[[#All],[Manager_Name]])</f>
        <v>Albert Smith</v>
      </c>
      <c r="AG4544" t="str" cm="1">
        <f t="array" ref="AG4544">_xlfn.XLOOKUP(Orders_C[[#This Row],[Store_ID]],Stores_c[[#All],[Store_ID]],Stores_c[[#All],[Store_Type]])</f>
        <v>Mall</v>
      </c>
    </row>
    <row r="4545" spans="1:33" x14ac:dyDescent="0.25">
      <c r="A4545">
        <v>9523</v>
      </c>
      <c r="B4545" s="1">
        <v>45814</v>
      </c>
      <c r="C4545" s="2">
        <v>0.2348611111111111</v>
      </c>
      <c r="D4545">
        <v>1374</v>
      </c>
      <c r="E4545">
        <v>214</v>
      </c>
      <c r="F4545">
        <v>521</v>
      </c>
      <c r="G4545">
        <v>334</v>
      </c>
      <c r="H4545">
        <v>3</v>
      </c>
      <c r="I4545">
        <v>492</v>
      </c>
      <c r="J4545">
        <v>10</v>
      </c>
      <c r="K4545">
        <v>24.6</v>
      </c>
      <c r="L4545">
        <v>1490.6</v>
      </c>
      <c r="M4545" t="s">
        <v>20</v>
      </c>
      <c r="N4545" t="s">
        <v>23</v>
      </c>
      <c r="O4545">
        <v>40</v>
      </c>
      <c r="P4545">
        <v>1</v>
      </c>
      <c r="Q4545" t="s">
        <v>3546</v>
      </c>
      <c r="R4545">
        <v>509</v>
      </c>
      <c r="S4545" s="3">
        <v>0.1</v>
      </c>
      <c r="T4545" s="6">
        <v>604.99999999999989</v>
      </c>
      <c r="U4545" t="s">
        <v>6340</v>
      </c>
      <c r="V4545">
        <v>2025</v>
      </c>
      <c r="W4545" t="s">
        <v>6329</v>
      </c>
      <c r="X4545" t="str">
        <f>_xlfn.XLOOKUP(Orders_C[[#This Row],[Product_ID]],Products_C[Product_ID],Products_C[Product_Name])</f>
        <v>Krushers</v>
      </c>
      <c r="Y4545" t="str">
        <f>_xlfn.XLOOKUP(Orders_C[[#This Row],[Product_ID]],Products_C[Product_ID],Products_C[Category])</f>
        <v>Dessert</v>
      </c>
      <c r="Z4545" t="str">
        <f>_xlfn.XLOOKUP(Orders_C[[#This Row],[Store_ID]],Stores_c[Store_ID],Stores_c[City])</f>
        <v>New Robert</v>
      </c>
      <c r="AA4545" t="str">
        <f>_xlfn.XLOOKUP(Orders_C[[#This Row],[Customer_ID]],Customers_c[Customer_ID],Customers_c[Customer_Name])</f>
        <v>Matthew Vasquez</v>
      </c>
      <c r="AB4545" s="6">
        <f>Orders_C[[#This Row],[Quantity]]*Orders_C[[#This Row],[Unit_Price]]*(1-Orders_C[[#This Row],[Discount %]])+Orders_C[[#This Row],[Tax]]</f>
        <v>1353</v>
      </c>
      <c r="AC4545" s="9">
        <f>(Orders_C[[#This Row],[Unit_Price]]*Orders_C[[#This Row],[Quantity]])-Orders_C[[#This Row],[Discount]]+Orders_C[[#This Row],[Tax]]</f>
        <v>1490.6</v>
      </c>
      <c r="AD4545" t="str">
        <f>IF(COUNTIF(Orders_C[[#All],[Customer_ID]],Orders_C[[#This Row],[Customer_ID]])&gt;1,"Repeat","New")</f>
        <v>Repeat</v>
      </c>
      <c r="AE4545" t="str" cm="1">
        <f t="array" ref="AE4545">_xlfn.XLOOKUP(Orders_C[[#This Row],[Store_ID]],Stores_c[[#All],[Store_ID]],Stores_c[[#All],[City]])</f>
        <v>New Robert</v>
      </c>
      <c r="AF4545" t="str" cm="1">
        <f t="array" ref="AF4545">_xlfn.XLOOKUP(Orders_C[[#This Row],[Store_ID]],Stores_c[[#All],[Store_ID]],Stores_c[[#All],[Manager_Name]])</f>
        <v>Krista Webb</v>
      </c>
      <c r="AG4545" t="str" cm="1">
        <f t="array" ref="AG4545">_xlfn.XLOOKUP(Orders_C[[#This Row],[Store_ID]],Stores_c[[#All],[Store_ID]],Stores_c[[#All],[Store_Type]])</f>
        <v>Drive-Thru</v>
      </c>
    </row>
    <row r="4546" spans="1:33" x14ac:dyDescent="0.25">
      <c r="A4546">
        <v>6523</v>
      </c>
      <c r="B4546" s="1">
        <v>45711</v>
      </c>
      <c r="C4546" s="2">
        <v>7.1539351851851854E-2</v>
      </c>
      <c r="D4546">
        <v>1747</v>
      </c>
      <c r="E4546">
        <v>203</v>
      </c>
      <c r="F4546">
        <v>542</v>
      </c>
      <c r="G4546">
        <v>330</v>
      </c>
      <c r="H4546">
        <v>3</v>
      </c>
      <c r="I4546">
        <v>496</v>
      </c>
      <c r="J4546">
        <v>15</v>
      </c>
      <c r="K4546">
        <v>24.8</v>
      </c>
      <c r="L4546">
        <v>1497.8</v>
      </c>
      <c r="M4546" t="s">
        <v>19</v>
      </c>
      <c r="N4546" t="s">
        <v>23</v>
      </c>
      <c r="O4546">
        <v>39</v>
      </c>
      <c r="P4546">
        <v>1</v>
      </c>
      <c r="Q4546" t="s">
        <v>546</v>
      </c>
      <c r="R4546">
        <v>509</v>
      </c>
      <c r="S4546" s="3">
        <v>0.15</v>
      </c>
      <c r="T4546" s="6">
        <v>605</v>
      </c>
      <c r="U4546" t="s">
        <v>6338</v>
      </c>
      <c r="V4546">
        <v>2025</v>
      </c>
      <c r="W4546" t="s">
        <v>6329</v>
      </c>
      <c r="X4546" t="str">
        <f>_xlfn.XLOOKUP(Orders_C[[#This Row],[Product_ID]],Products_C[Product_ID],Products_C[Product_Name])</f>
        <v>Rice Bowl</v>
      </c>
      <c r="Y4546" t="str">
        <f>_xlfn.XLOOKUP(Orders_C[[#This Row],[Product_ID]],Products_C[Product_ID],Products_C[Category])</f>
        <v>Beverage</v>
      </c>
      <c r="Z4546" t="str">
        <f>_xlfn.XLOOKUP(Orders_C[[#This Row],[Store_ID]],Stores_c[Store_ID],Stores_c[City])</f>
        <v>Lake Williammouth</v>
      </c>
      <c r="AA4546" t="str">
        <f>_xlfn.XLOOKUP(Orders_C[[#This Row],[Customer_ID]],Customers_c[Customer_ID],Customers_c[Customer_Name])</f>
        <v>Margaret Bird</v>
      </c>
      <c r="AB4546" s="6">
        <f>Orders_C[[#This Row],[Quantity]]*Orders_C[[#This Row],[Unit_Price]]*(1-Orders_C[[#This Row],[Discount %]])+Orders_C[[#This Row],[Tax]]</f>
        <v>1289.5999999999999</v>
      </c>
      <c r="AC4546" s="9">
        <f>(Orders_C[[#This Row],[Unit_Price]]*Orders_C[[#This Row],[Quantity]])-Orders_C[[#This Row],[Discount]]+Orders_C[[#This Row],[Tax]]</f>
        <v>1497.8</v>
      </c>
      <c r="AD4546" t="str">
        <f>IF(COUNTIF(Orders_C[[#All],[Customer_ID]],Orders_C[[#This Row],[Customer_ID]])&gt;1,"Repeat","New")</f>
        <v>Repeat</v>
      </c>
      <c r="AE4546" t="str" cm="1">
        <f t="array" ref="AE4546">_xlfn.XLOOKUP(Orders_C[[#This Row],[Store_ID]],Stores_c[[#All],[Store_ID]],Stores_c[[#All],[City]])</f>
        <v>Lake Williammouth</v>
      </c>
      <c r="AF4546" t="str" cm="1">
        <f t="array" ref="AF4546">_xlfn.XLOOKUP(Orders_C[[#This Row],[Store_ID]],Stores_c[[#All],[Store_ID]],Stores_c[[#All],[Manager_Name]])</f>
        <v>Stephanie Dominguez</v>
      </c>
      <c r="AG4546" t="str" cm="1">
        <f t="array" ref="AG4546">_xlfn.XLOOKUP(Orders_C[[#This Row],[Store_ID]],Stores_c[[#All],[Store_ID]],Stores_c[[#All],[Store_Type]])</f>
        <v>Drive-Thru</v>
      </c>
    </row>
    <row r="4547" spans="1:33" x14ac:dyDescent="0.25">
      <c r="A4547">
        <v>9682</v>
      </c>
      <c r="B4547" s="1">
        <v>45892</v>
      </c>
      <c r="C4547" s="2">
        <v>0.78443287037037035</v>
      </c>
      <c r="D4547">
        <v>1270</v>
      </c>
      <c r="E4547">
        <v>210</v>
      </c>
      <c r="F4547">
        <v>438</v>
      </c>
      <c r="G4547">
        <v>325</v>
      </c>
      <c r="H4547">
        <v>3</v>
      </c>
      <c r="I4547">
        <v>496</v>
      </c>
      <c r="J4547">
        <v>15</v>
      </c>
      <c r="K4547">
        <v>24.8</v>
      </c>
      <c r="L4547">
        <v>1497.8</v>
      </c>
      <c r="M4547" t="s">
        <v>18</v>
      </c>
      <c r="N4547" t="s">
        <v>23</v>
      </c>
      <c r="O4547">
        <v>18</v>
      </c>
      <c r="P4547">
        <v>2</v>
      </c>
      <c r="Q4547" t="s">
        <v>3705</v>
      </c>
      <c r="R4547">
        <v>505</v>
      </c>
      <c r="S4547" s="3">
        <v>0.15</v>
      </c>
      <c r="T4547" s="6">
        <v>605</v>
      </c>
      <c r="U4547" t="s">
        <v>6342</v>
      </c>
      <c r="V4547">
        <v>2025</v>
      </c>
      <c r="W4547" t="s">
        <v>6333</v>
      </c>
      <c r="X4547" t="str">
        <f>_xlfn.XLOOKUP(Orders_C[[#This Row],[Product_ID]],Products_C[Product_ID],Products_C[Product_Name])</f>
        <v>Veg Burger</v>
      </c>
      <c r="Y4547" t="str">
        <f>_xlfn.XLOOKUP(Orders_C[[#This Row],[Product_ID]],Products_C[Product_ID],Products_C[Category])</f>
        <v>Chicken</v>
      </c>
      <c r="Z4547" t="str">
        <f>_xlfn.XLOOKUP(Orders_C[[#This Row],[Store_ID]],Stores_c[Store_ID],Stores_c[City])</f>
        <v>East William</v>
      </c>
      <c r="AA4547" t="str">
        <f>_xlfn.XLOOKUP(Orders_C[[#This Row],[Customer_ID]],Customers_c[Customer_ID],Customers_c[Customer_Name])</f>
        <v>Jason Stone</v>
      </c>
      <c r="AB4547" s="6">
        <f>Orders_C[[#This Row],[Quantity]]*Orders_C[[#This Row],[Unit_Price]]*(1-Orders_C[[#This Row],[Discount %]])+Orders_C[[#This Row],[Tax]]</f>
        <v>1289.5999999999999</v>
      </c>
      <c r="AC4547" s="9">
        <f>(Orders_C[[#This Row],[Unit_Price]]*Orders_C[[#This Row],[Quantity]])-Orders_C[[#This Row],[Discount]]+Orders_C[[#This Row],[Tax]]</f>
        <v>1497.8</v>
      </c>
      <c r="AD4547" t="str">
        <f>IF(COUNTIF(Orders_C[[#All],[Customer_ID]],Orders_C[[#This Row],[Customer_ID]])&gt;1,"Repeat","New")</f>
        <v>Repeat</v>
      </c>
      <c r="AE4547" t="str" cm="1">
        <f t="array" ref="AE4547">_xlfn.XLOOKUP(Orders_C[[#This Row],[Store_ID]],Stores_c[[#All],[Store_ID]],Stores_c[[#All],[City]])</f>
        <v>East William</v>
      </c>
      <c r="AF4547" t="str" cm="1">
        <f t="array" ref="AF4547">_xlfn.XLOOKUP(Orders_C[[#This Row],[Store_ID]],Stores_c[[#All],[Store_ID]],Stores_c[[#All],[Manager_Name]])</f>
        <v>Victoria Butler</v>
      </c>
      <c r="AG4547" t="str" cm="1">
        <f t="array" ref="AG4547">_xlfn.XLOOKUP(Orders_C[[#This Row],[Store_ID]],Stores_c[[#All],[Store_ID]],Stores_c[[#All],[Store_Type]])</f>
        <v>Drive-Thru</v>
      </c>
    </row>
    <row r="4548" spans="1:33" x14ac:dyDescent="0.25">
      <c r="A4548">
        <v>6142</v>
      </c>
      <c r="B4548" s="1">
        <v>45895</v>
      </c>
      <c r="C4548" s="2">
        <v>0.8962268518518518</v>
      </c>
      <c r="D4548">
        <v>1404</v>
      </c>
      <c r="E4548">
        <v>205</v>
      </c>
      <c r="F4548">
        <v>406</v>
      </c>
      <c r="G4548">
        <v>319</v>
      </c>
      <c r="H4548">
        <v>3</v>
      </c>
      <c r="I4548">
        <v>488</v>
      </c>
      <c r="J4548">
        <v>5</v>
      </c>
      <c r="K4548">
        <v>24.4</v>
      </c>
      <c r="L4548">
        <v>1483.4</v>
      </c>
      <c r="M4548" t="s">
        <v>20</v>
      </c>
      <c r="N4548" t="s">
        <v>21</v>
      </c>
      <c r="O4548">
        <v>44</v>
      </c>
      <c r="P4548">
        <v>4</v>
      </c>
      <c r="Q4548" t="s">
        <v>165</v>
      </c>
      <c r="R4548">
        <v>503</v>
      </c>
      <c r="S4548" s="3">
        <v>0.05</v>
      </c>
      <c r="T4548" s="6">
        <v>605.00000000000011</v>
      </c>
      <c r="U4548" t="s">
        <v>6342</v>
      </c>
      <c r="V4548">
        <v>2025</v>
      </c>
      <c r="W4548" t="s">
        <v>6331</v>
      </c>
      <c r="X4548" t="str">
        <f>_xlfn.XLOOKUP(Orders_C[[#This Row],[Product_ID]],Products_C[Product_ID],Products_C[Product_Name])</f>
        <v>Chocolate Lava Cake</v>
      </c>
      <c r="Y4548" t="str">
        <f>_xlfn.XLOOKUP(Orders_C[[#This Row],[Product_ID]],Products_C[Product_ID],Products_C[Category])</f>
        <v>Beverage</v>
      </c>
      <c r="Z4548" t="str">
        <f>_xlfn.XLOOKUP(Orders_C[[#This Row],[Store_ID]],Stores_c[Store_ID],Stores_c[City])</f>
        <v>Port Jacob</v>
      </c>
      <c r="AA4548" t="str">
        <f>_xlfn.XLOOKUP(Orders_C[[#This Row],[Customer_ID]],Customers_c[Customer_ID],Customers_c[Customer_Name])</f>
        <v>Michael Cabrera</v>
      </c>
      <c r="AB4548" s="6">
        <f>Orders_C[[#This Row],[Quantity]]*Orders_C[[#This Row],[Unit_Price]]*(1-Orders_C[[#This Row],[Discount %]])+Orders_C[[#This Row],[Tax]]</f>
        <v>1415.2</v>
      </c>
      <c r="AC4548" s="9">
        <f>(Orders_C[[#This Row],[Unit_Price]]*Orders_C[[#This Row],[Quantity]])-Orders_C[[#This Row],[Discount]]+Orders_C[[#This Row],[Tax]]</f>
        <v>1483.4</v>
      </c>
      <c r="AD4548" t="str">
        <f>IF(COUNTIF(Orders_C[[#All],[Customer_ID]],Orders_C[[#This Row],[Customer_ID]])&gt;1,"Repeat","New")</f>
        <v>Repeat</v>
      </c>
      <c r="AE4548" t="str" cm="1">
        <f t="array" ref="AE4548">_xlfn.XLOOKUP(Orders_C[[#This Row],[Store_ID]],Stores_c[[#All],[Store_ID]],Stores_c[[#All],[City]])</f>
        <v>Port Jacob</v>
      </c>
      <c r="AF4548" t="str" cm="1">
        <f t="array" ref="AF4548">_xlfn.XLOOKUP(Orders_C[[#This Row],[Store_ID]],Stores_c[[#All],[Store_ID]],Stores_c[[#All],[Manager_Name]])</f>
        <v>David Harris</v>
      </c>
      <c r="AG4548" t="str" cm="1">
        <f t="array" ref="AG4548">_xlfn.XLOOKUP(Orders_C[[#This Row],[Store_ID]],Stores_c[[#All],[Store_ID]],Stores_c[[#All],[Store_Type]])</f>
        <v>Mall</v>
      </c>
    </row>
    <row r="4549" spans="1:33" x14ac:dyDescent="0.25">
      <c r="A4549">
        <v>7124</v>
      </c>
      <c r="B4549" s="1">
        <v>45929</v>
      </c>
      <c r="C4549" s="2">
        <v>0.62953703703703701</v>
      </c>
      <c r="D4549">
        <v>1802</v>
      </c>
      <c r="E4549">
        <v>213</v>
      </c>
      <c r="F4549">
        <v>454</v>
      </c>
      <c r="G4549">
        <v>339</v>
      </c>
      <c r="H4549">
        <v>3</v>
      </c>
      <c r="I4549">
        <v>488</v>
      </c>
      <c r="J4549">
        <v>5</v>
      </c>
      <c r="K4549">
        <v>24.4</v>
      </c>
      <c r="L4549">
        <v>1483.4</v>
      </c>
      <c r="M4549" t="s">
        <v>20</v>
      </c>
      <c r="N4549" t="s">
        <v>22</v>
      </c>
      <c r="O4549">
        <v>26</v>
      </c>
      <c r="P4549">
        <v>4</v>
      </c>
      <c r="Q4549" t="s">
        <v>1147</v>
      </c>
      <c r="R4549">
        <v>508</v>
      </c>
      <c r="S4549" s="3">
        <v>0.05</v>
      </c>
      <c r="T4549" s="6">
        <v>605.00000000000011</v>
      </c>
      <c r="U4549" t="s">
        <v>6335</v>
      </c>
      <c r="V4549">
        <v>2025</v>
      </c>
      <c r="W4549" t="s">
        <v>6329</v>
      </c>
      <c r="X4549" t="str">
        <f>_xlfn.XLOOKUP(Orders_C[[#This Row],[Product_ID]],Products_C[Product_ID],Products_C[Product_Name])</f>
        <v>Veg Burger</v>
      </c>
      <c r="Y4549" t="str">
        <f>_xlfn.XLOOKUP(Orders_C[[#This Row],[Product_ID]],Products_C[Product_ID],Products_C[Category])</f>
        <v>Burger</v>
      </c>
      <c r="Z4549" t="str">
        <f>_xlfn.XLOOKUP(Orders_C[[#This Row],[Store_ID]],Stores_c[Store_ID],Stores_c[City])</f>
        <v>Lake Kristashire</v>
      </c>
      <c r="AA4549" t="str">
        <f>_xlfn.XLOOKUP(Orders_C[[#This Row],[Customer_ID]],Customers_c[Customer_ID],Customers_c[Customer_Name])</f>
        <v>Brian Rios</v>
      </c>
      <c r="AB4549" s="6">
        <f>Orders_C[[#This Row],[Quantity]]*Orders_C[[#This Row],[Unit_Price]]*(1-Orders_C[[#This Row],[Discount %]])+Orders_C[[#This Row],[Tax]]</f>
        <v>1415.2</v>
      </c>
      <c r="AC4549" s="9">
        <f>(Orders_C[[#This Row],[Unit_Price]]*Orders_C[[#This Row],[Quantity]])-Orders_C[[#This Row],[Discount]]+Orders_C[[#This Row],[Tax]]</f>
        <v>1483.4</v>
      </c>
      <c r="AD4549" t="str">
        <f>IF(COUNTIF(Orders_C[[#All],[Customer_ID]],Orders_C[[#This Row],[Customer_ID]])&gt;1,"Repeat","New")</f>
        <v>Repeat</v>
      </c>
      <c r="AE4549" t="str" cm="1">
        <f t="array" ref="AE4549">_xlfn.XLOOKUP(Orders_C[[#This Row],[Store_ID]],Stores_c[[#All],[Store_ID]],Stores_c[[#All],[City]])</f>
        <v>Lake Kristashire</v>
      </c>
      <c r="AF4549" t="str" cm="1">
        <f t="array" ref="AF4549">_xlfn.XLOOKUP(Orders_C[[#This Row],[Store_ID]],Stores_c[[#All],[Store_ID]],Stores_c[[#All],[Manager_Name]])</f>
        <v>Andrea Daugherty</v>
      </c>
      <c r="AG4549" t="str" cm="1">
        <f t="array" ref="AG4549">_xlfn.XLOOKUP(Orders_C[[#This Row],[Store_ID]],Stores_c[[#All],[Store_ID]],Stores_c[[#All],[Store_Type]])</f>
        <v>Mall</v>
      </c>
    </row>
    <row r="4550" spans="1:33" x14ac:dyDescent="0.25">
      <c r="A4550">
        <v>7713</v>
      </c>
      <c r="B4550" s="1">
        <v>45998</v>
      </c>
      <c r="C4550" s="2">
        <v>0.21822916666666667</v>
      </c>
      <c r="D4550">
        <v>1812</v>
      </c>
      <c r="E4550">
        <v>211</v>
      </c>
      <c r="F4550">
        <v>519</v>
      </c>
      <c r="G4550">
        <v>327</v>
      </c>
      <c r="H4550">
        <v>3</v>
      </c>
      <c r="I4550">
        <v>484</v>
      </c>
      <c r="J4550">
        <v>0</v>
      </c>
      <c r="K4550">
        <v>24.2</v>
      </c>
      <c r="L4550">
        <v>1476.2</v>
      </c>
      <c r="M4550" t="s">
        <v>19</v>
      </c>
      <c r="N4550" t="s">
        <v>23</v>
      </c>
      <c r="O4550">
        <v>55</v>
      </c>
      <c r="P4550">
        <v>3</v>
      </c>
      <c r="Q4550" t="s">
        <v>1736</v>
      </c>
      <c r="R4550">
        <v>502</v>
      </c>
      <c r="S4550" s="3">
        <v>0</v>
      </c>
      <c r="T4550" s="6">
        <v>605.00000000000011</v>
      </c>
      <c r="U4550" t="s">
        <v>6328</v>
      </c>
      <c r="V4550">
        <v>2025</v>
      </c>
      <c r="W4550" t="s">
        <v>6331</v>
      </c>
      <c r="X4550" t="str">
        <f>_xlfn.XLOOKUP(Orders_C[[#This Row],[Product_ID]],Products_C[Product_ID],Products_C[Product_Name])</f>
        <v>Wrap</v>
      </c>
      <c r="Y4550" t="str">
        <f>_xlfn.XLOOKUP(Orders_C[[#This Row],[Product_ID]],Products_C[Product_ID],Products_C[Category])</f>
        <v>Chicken</v>
      </c>
      <c r="Z4550" t="str">
        <f>_xlfn.XLOOKUP(Orders_C[[#This Row],[Store_ID]],Stores_c[Store_ID],Stores_c[City])</f>
        <v>North Robertstad</v>
      </c>
      <c r="AA4550" t="str">
        <f>_xlfn.XLOOKUP(Orders_C[[#This Row],[Customer_ID]],Customers_c[Customer_ID],Customers_c[Customer_Name])</f>
        <v>Donna Jones</v>
      </c>
      <c r="AB4550" s="6">
        <f>Orders_C[[#This Row],[Quantity]]*Orders_C[[#This Row],[Unit_Price]]*(1-Orders_C[[#This Row],[Discount %]])+Orders_C[[#This Row],[Tax]]</f>
        <v>1476.2</v>
      </c>
      <c r="AC4550" s="9">
        <f>(Orders_C[[#This Row],[Unit_Price]]*Orders_C[[#This Row],[Quantity]])-Orders_C[[#This Row],[Discount]]+Orders_C[[#This Row],[Tax]]</f>
        <v>1476.2</v>
      </c>
      <c r="AD4550" t="str">
        <f>IF(COUNTIF(Orders_C[[#All],[Customer_ID]],Orders_C[[#This Row],[Customer_ID]])&gt;1,"Repeat","New")</f>
        <v>Repeat</v>
      </c>
      <c r="AE4550" t="str" cm="1">
        <f t="array" ref="AE4550">_xlfn.XLOOKUP(Orders_C[[#This Row],[Store_ID]],Stores_c[[#All],[Store_ID]],Stores_c[[#All],[City]])</f>
        <v>North Robertstad</v>
      </c>
      <c r="AF4550" t="str" cm="1">
        <f t="array" ref="AF4550">_xlfn.XLOOKUP(Orders_C[[#This Row],[Store_ID]],Stores_c[[#All],[Store_ID]],Stores_c[[#All],[Manager_Name]])</f>
        <v>Mary Lewis</v>
      </c>
      <c r="AG4550" t="str" cm="1">
        <f t="array" ref="AG4550">_xlfn.XLOOKUP(Orders_C[[#This Row],[Store_ID]],Stores_c[[#All],[Store_ID]],Stores_c[[#All],[Store_Type]])</f>
        <v>Street</v>
      </c>
    </row>
    <row r="4551" spans="1:33" x14ac:dyDescent="0.25">
      <c r="A4551">
        <v>7358</v>
      </c>
      <c r="B4551" s="1">
        <v>45788</v>
      </c>
      <c r="C4551" s="2">
        <v>0.32635416666666667</v>
      </c>
      <c r="D4551">
        <v>1136</v>
      </c>
      <c r="E4551">
        <v>203</v>
      </c>
      <c r="F4551">
        <v>467</v>
      </c>
      <c r="G4551">
        <v>307</v>
      </c>
      <c r="H4551">
        <v>4</v>
      </c>
      <c r="I4551">
        <v>373</v>
      </c>
      <c r="J4551">
        <v>10</v>
      </c>
      <c r="K4551">
        <v>18.649999999999999</v>
      </c>
      <c r="L4551">
        <v>1500.65</v>
      </c>
      <c r="M4551" t="s">
        <v>19</v>
      </c>
      <c r="N4551" t="s">
        <v>23</v>
      </c>
      <c r="O4551">
        <v>32</v>
      </c>
      <c r="P4551">
        <v>4</v>
      </c>
      <c r="Q4551" t="s">
        <v>1381</v>
      </c>
      <c r="R4551">
        <v>505</v>
      </c>
      <c r="S4551" s="3">
        <v>0.1</v>
      </c>
      <c r="T4551" s="6">
        <v>605.45000000000016</v>
      </c>
      <c r="U4551" t="s">
        <v>6339</v>
      </c>
      <c r="V4551">
        <v>2025</v>
      </c>
      <c r="W4551" t="s">
        <v>6329</v>
      </c>
      <c r="X4551" t="str">
        <f>_xlfn.XLOOKUP(Orders_C[[#This Row],[Product_ID]],Products_C[Product_ID],Products_C[Product_Name])</f>
        <v>Chicken Wings</v>
      </c>
      <c r="Y4551" t="str">
        <f>_xlfn.XLOOKUP(Orders_C[[#This Row],[Product_ID]],Products_C[Product_ID],Products_C[Category])</f>
        <v>Chicken</v>
      </c>
      <c r="Z4551" t="str">
        <f>_xlfn.XLOOKUP(Orders_C[[#This Row],[Store_ID]],Stores_c[Store_ID],Stores_c[City])</f>
        <v>Lake Williammouth</v>
      </c>
      <c r="AA4551" t="str">
        <f>_xlfn.XLOOKUP(Orders_C[[#This Row],[Customer_ID]],Customers_c[Customer_ID],Customers_c[Customer_Name])</f>
        <v>Julia Jones</v>
      </c>
      <c r="AB4551" s="6">
        <f>Orders_C[[#This Row],[Quantity]]*Orders_C[[#This Row],[Unit_Price]]*(1-Orders_C[[#This Row],[Discount %]])+Orders_C[[#This Row],[Tax]]</f>
        <v>1361.45</v>
      </c>
      <c r="AC4551" s="9">
        <f>(Orders_C[[#This Row],[Unit_Price]]*Orders_C[[#This Row],[Quantity]])-Orders_C[[#This Row],[Discount]]+Orders_C[[#This Row],[Tax]]</f>
        <v>1500.65</v>
      </c>
      <c r="AD4551" t="str">
        <f>IF(COUNTIF(Orders_C[[#All],[Customer_ID]],Orders_C[[#This Row],[Customer_ID]])&gt;1,"Repeat","New")</f>
        <v>Repeat</v>
      </c>
      <c r="AE4551" t="str" cm="1">
        <f t="array" ref="AE4551">_xlfn.XLOOKUP(Orders_C[[#This Row],[Store_ID]],Stores_c[[#All],[Store_ID]],Stores_c[[#All],[City]])</f>
        <v>Lake Williammouth</v>
      </c>
      <c r="AF4551" t="str" cm="1">
        <f t="array" ref="AF4551">_xlfn.XLOOKUP(Orders_C[[#This Row],[Store_ID]],Stores_c[[#All],[Store_ID]],Stores_c[[#All],[Manager_Name]])</f>
        <v>Stephanie Dominguez</v>
      </c>
      <c r="AG4551" t="str" cm="1">
        <f t="array" ref="AG4551">_xlfn.XLOOKUP(Orders_C[[#This Row],[Store_ID]],Stores_c[[#All],[Store_ID]],Stores_c[[#All],[Store_Type]])</f>
        <v>Drive-Thru</v>
      </c>
    </row>
    <row r="4552" spans="1:33" x14ac:dyDescent="0.25">
      <c r="A4552">
        <v>8952</v>
      </c>
      <c r="B4552" s="1">
        <v>46061</v>
      </c>
      <c r="C4552" s="2">
        <v>0.95062500000000005</v>
      </c>
      <c r="D4552">
        <v>1188</v>
      </c>
      <c r="E4552">
        <v>212</v>
      </c>
      <c r="F4552">
        <v>482</v>
      </c>
      <c r="G4552">
        <v>323</v>
      </c>
      <c r="H4552">
        <v>4</v>
      </c>
      <c r="I4552">
        <v>370</v>
      </c>
      <c r="J4552">
        <v>5</v>
      </c>
      <c r="K4552">
        <v>18.5</v>
      </c>
      <c r="L4552">
        <v>1493.5</v>
      </c>
      <c r="M4552" t="s">
        <v>20</v>
      </c>
      <c r="N4552" t="s">
        <v>22</v>
      </c>
      <c r="O4552">
        <v>14</v>
      </c>
      <c r="P4552">
        <v>3</v>
      </c>
      <c r="Q4552" t="s">
        <v>2975</v>
      </c>
      <c r="R4552">
        <v>505</v>
      </c>
      <c r="S4552" s="3">
        <v>0.05</v>
      </c>
      <c r="T4552" s="6">
        <v>605.5</v>
      </c>
      <c r="U4552" t="s">
        <v>6338</v>
      </c>
      <c r="V4552">
        <v>2026</v>
      </c>
      <c r="W4552" t="s">
        <v>6333</v>
      </c>
      <c r="X4552" t="str">
        <f>_xlfn.XLOOKUP(Orders_C[[#This Row],[Product_ID]],Products_C[Product_ID],Products_C[Product_Name])</f>
        <v>Rice Bowl</v>
      </c>
      <c r="Y4552" t="str">
        <f>_xlfn.XLOOKUP(Orders_C[[#This Row],[Product_ID]],Products_C[Product_ID],Products_C[Category])</f>
        <v>Beverage</v>
      </c>
      <c r="Z4552" t="str">
        <f>_xlfn.XLOOKUP(Orders_C[[#This Row],[Store_ID]],Stores_c[Store_ID],Stores_c[City])</f>
        <v>Andrewview</v>
      </c>
      <c r="AA4552" t="str">
        <f>_xlfn.XLOOKUP(Orders_C[[#This Row],[Customer_ID]],Customers_c[Customer_ID],Customers_c[Customer_Name])</f>
        <v>Meagan Pennington</v>
      </c>
      <c r="AB4552" s="6">
        <f>Orders_C[[#This Row],[Quantity]]*Orders_C[[#This Row],[Unit_Price]]*(1-Orders_C[[#This Row],[Discount %]])+Orders_C[[#This Row],[Tax]]</f>
        <v>1424.5</v>
      </c>
      <c r="AC4552" s="9">
        <f>(Orders_C[[#This Row],[Unit_Price]]*Orders_C[[#This Row],[Quantity]])-Orders_C[[#This Row],[Discount]]+Orders_C[[#This Row],[Tax]]</f>
        <v>1493.5</v>
      </c>
      <c r="AD4552" t="str">
        <f>IF(COUNTIF(Orders_C[[#All],[Customer_ID]],Orders_C[[#This Row],[Customer_ID]])&gt;1,"Repeat","New")</f>
        <v>Repeat</v>
      </c>
      <c r="AE4552" t="str" cm="1">
        <f t="array" ref="AE4552">_xlfn.XLOOKUP(Orders_C[[#This Row],[Store_ID]],Stores_c[[#All],[Store_ID]],Stores_c[[#All],[City]])</f>
        <v>Andrewview</v>
      </c>
      <c r="AF4552" t="str" cm="1">
        <f t="array" ref="AF4552">_xlfn.XLOOKUP(Orders_C[[#This Row],[Store_ID]],Stores_c[[#All],[Store_ID]],Stores_c[[#All],[Manager_Name]])</f>
        <v>Alice Sutton</v>
      </c>
      <c r="AG4552" t="str" cm="1">
        <f t="array" ref="AG4552">_xlfn.XLOOKUP(Orders_C[[#This Row],[Store_ID]],Stores_c[[#All],[Store_ID]],Stores_c[[#All],[Store_Type]])</f>
        <v>Mall</v>
      </c>
    </row>
    <row r="4553" spans="1:33" x14ac:dyDescent="0.25">
      <c r="A4553">
        <v>9027</v>
      </c>
      <c r="B4553" s="1">
        <v>45955</v>
      </c>
      <c r="C4553" s="2">
        <v>0.51711805555555557</v>
      </c>
      <c r="D4553">
        <v>1841</v>
      </c>
      <c r="E4553">
        <v>218</v>
      </c>
      <c r="F4553">
        <v>531</v>
      </c>
      <c r="G4553">
        <v>308</v>
      </c>
      <c r="H4553">
        <v>4</v>
      </c>
      <c r="I4553">
        <v>370</v>
      </c>
      <c r="J4553">
        <v>5</v>
      </c>
      <c r="K4553">
        <v>18.5</v>
      </c>
      <c r="L4553">
        <v>1493.5</v>
      </c>
      <c r="M4553" t="s">
        <v>20</v>
      </c>
      <c r="N4553" t="s">
        <v>23</v>
      </c>
      <c r="O4553">
        <v>45</v>
      </c>
      <c r="P4553">
        <v>2</v>
      </c>
      <c r="Q4553" t="s">
        <v>3050</v>
      </c>
      <c r="R4553">
        <v>501</v>
      </c>
      <c r="S4553" s="3">
        <v>0.05</v>
      </c>
      <c r="T4553" s="6">
        <v>605.5</v>
      </c>
      <c r="U4553" t="s">
        <v>6332</v>
      </c>
      <c r="V4553">
        <v>2025</v>
      </c>
      <c r="W4553" t="s">
        <v>6331</v>
      </c>
      <c r="X4553" t="str">
        <f>_xlfn.XLOOKUP(Orders_C[[#This Row],[Product_ID]],Products_C[Product_ID],Products_C[Product_Name])</f>
        <v>Zinger Burger</v>
      </c>
      <c r="Y4553" t="str">
        <f>_xlfn.XLOOKUP(Orders_C[[#This Row],[Product_ID]],Products_C[Product_ID],Products_C[Category])</f>
        <v>Beverage</v>
      </c>
      <c r="Z4553" t="str">
        <f>_xlfn.XLOOKUP(Orders_C[[#This Row],[Store_ID]],Stores_c[Store_ID],Stores_c[City])</f>
        <v>East Johnport</v>
      </c>
      <c r="AA4553" t="str">
        <f>_xlfn.XLOOKUP(Orders_C[[#This Row],[Customer_ID]],Customers_c[Customer_ID],Customers_c[Customer_Name])</f>
        <v>James Murray</v>
      </c>
      <c r="AB4553" s="6">
        <f>Orders_C[[#This Row],[Quantity]]*Orders_C[[#This Row],[Unit_Price]]*(1-Orders_C[[#This Row],[Discount %]])+Orders_C[[#This Row],[Tax]]</f>
        <v>1424.5</v>
      </c>
      <c r="AC4553" s="9">
        <f>(Orders_C[[#This Row],[Unit_Price]]*Orders_C[[#This Row],[Quantity]])-Orders_C[[#This Row],[Discount]]+Orders_C[[#This Row],[Tax]]</f>
        <v>1493.5</v>
      </c>
      <c r="AD4553" t="str">
        <f>IF(COUNTIF(Orders_C[[#All],[Customer_ID]],Orders_C[[#This Row],[Customer_ID]])&gt;1,"Repeat","New")</f>
        <v>Repeat</v>
      </c>
      <c r="AE4553" t="str" cm="1">
        <f t="array" ref="AE4553">_xlfn.XLOOKUP(Orders_C[[#This Row],[Store_ID]],Stores_c[[#All],[Store_ID]],Stores_c[[#All],[City]])</f>
        <v>East Johnport</v>
      </c>
      <c r="AF4553" t="str" cm="1">
        <f t="array" ref="AF4553">_xlfn.XLOOKUP(Orders_C[[#This Row],[Store_ID]],Stores_c[[#All],[Store_ID]],Stores_c[[#All],[Manager_Name]])</f>
        <v>Mr. Matthew Murillo III</v>
      </c>
      <c r="AG4553" t="str" cm="1">
        <f t="array" ref="AG4553">_xlfn.XLOOKUP(Orders_C[[#This Row],[Store_ID]],Stores_c[[#All],[Store_ID]],Stores_c[[#All],[Store_Type]])</f>
        <v>Street</v>
      </c>
    </row>
    <row r="4554" spans="1:33" x14ac:dyDescent="0.25">
      <c r="A4554">
        <v>9758</v>
      </c>
      <c r="B4554" s="1">
        <v>45795</v>
      </c>
      <c r="C4554" s="2">
        <v>0.46341435185185187</v>
      </c>
      <c r="D4554">
        <v>1718</v>
      </c>
      <c r="E4554">
        <v>221</v>
      </c>
      <c r="F4554">
        <v>481</v>
      </c>
      <c r="G4554">
        <v>309</v>
      </c>
      <c r="H4554">
        <v>4</v>
      </c>
      <c r="I4554">
        <v>377</v>
      </c>
      <c r="J4554">
        <v>15</v>
      </c>
      <c r="K4554">
        <v>18.850000000000001</v>
      </c>
      <c r="L4554">
        <v>1511.85</v>
      </c>
      <c r="M4554" t="s">
        <v>20</v>
      </c>
      <c r="N4554" t="s">
        <v>22</v>
      </c>
      <c r="O4554">
        <v>45</v>
      </c>
      <c r="P4554">
        <v>4</v>
      </c>
      <c r="Q4554" t="s">
        <v>3781</v>
      </c>
      <c r="R4554">
        <v>504</v>
      </c>
      <c r="S4554" s="3">
        <v>0.15</v>
      </c>
      <c r="T4554" s="6">
        <v>607.04999999999995</v>
      </c>
      <c r="U4554" t="s">
        <v>6339</v>
      </c>
      <c r="V4554">
        <v>2025</v>
      </c>
      <c r="W4554" t="s">
        <v>6331</v>
      </c>
      <c r="X4554" t="str">
        <f>_xlfn.XLOOKUP(Orders_C[[#This Row],[Product_ID]],Products_C[Product_ID],Products_C[Product_Name])</f>
        <v>Chicken Bucket</v>
      </c>
      <c r="Y4554" t="str">
        <f>_xlfn.XLOOKUP(Orders_C[[#This Row],[Product_ID]],Products_C[Product_ID],Products_C[Category])</f>
        <v>Dessert</v>
      </c>
      <c r="Z4554" t="str">
        <f>_xlfn.XLOOKUP(Orders_C[[#This Row],[Store_ID]],Stores_c[Store_ID],Stores_c[City])</f>
        <v>Port Barbarabury</v>
      </c>
      <c r="AA4554" t="str">
        <f>_xlfn.XLOOKUP(Orders_C[[#This Row],[Customer_ID]],Customers_c[Customer_ID],Customers_c[Customer_Name])</f>
        <v>Emma Johns</v>
      </c>
      <c r="AB4554" s="6">
        <f>Orders_C[[#This Row],[Quantity]]*Orders_C[[#This Row],[Unit_Price]]*(1-Orders_C[[#This Row],[Discount %]])+Orders_C[[#This Row],[Tax]]</f>
        <v>1300.6499999999999</v>
      </c>
      <c r="AC4554" s="9">
        <f>(Orders_C[[#This Row],[Unit_Price]]*Orders_C[[#This Row],[Quantity]])-Orders_C[[#This Row],[Discount]]+Orders_C[[#This Row],[Tax]]</f>
        <v>1511.85</v>
      </c>
      <c r="AD4554" t="str">
        <f>IF(COUNTIF(Orders_C[[#All],[Customer_ID]],Orders_C[[#This Row],[Customer_ID]])&gt;1,"Repeat","New")</f>
        <v>Repeat</v>
      </c>
      <c r="AE4554" t="str" cm="1">
        <f t="array" ref="AE4554">_xlfn.XLOOKUP(Orders_C[[#This Row],[Store_ID]],Stores_c[[#All],[Store_ID]],Stores_c[[#All],[City]])</f>
        <v>Port Barbarabury</v>
      </c>
      <c r="AF4554" t="str" cm="1">
        <f t="array" ref="AF4554">_xlfn.XLOOKUP(Orders_C[[#This Row],[Store_ID]],Stores_c[[#All],[Store_ID]],Stores_c[[#All],[Manager_Name]])</f>
        <v>Edward Nguyen</v>
      </c>
      <c r="AG4554" t="str" cm="1">
        <f t="array" ref="AG4554">_xlfn.XLOOKUP(Orders_C[[#This Row],[Store_ID]],Stores_c[[#All],[Store_ID]],Stores_c[[#All],[Store_Type]])</f>
        <v>Street</v>
      </c>
    </row>
    <row r="4555" spans="1:33" x14ac:dyDescent="0.25">
      <c r="A4555">
        <v>9972</v>
      </c>
      <c r="B4555" s="1">
        <v>46052</v>
      </c>
      <c r="C4555" s="2">
        <v>7.0104166666666662E-2</v>
      </c>
      <c r="D4555">
        <v>1755</v>
      </c>
      <c r="E4555">
        <v>225</v>
      </c>
      <c r="F4555">
        <v>521</v>
      </c>
      <c r="G4555">
        <v>323</v>
      </c>
      <c r="H4555">
        <v>4</v>
      </c>
      <c r="I4555">
        <v>374</v>
      </c>
      <c r="J4555">
        <v>10</v>
      </c>
      <c r="K4555">
        <v>18.7</v>
      </c>
      <c r="L4555">
        <v>1504.7</v>
      </c>
      <c r="M4555" t="s">
        <v>20</v>
      </c>
      <c r="N4555" t="s">
        <v>23</v>
      </c>
      <c r="O4555">
        <v>22</v>
      </c>
      <c r="P4555">
        <v>4</v>
      </c>
      <c r="Q4555" t="s">
        <v>3995</v>
      </c>
      <c r="R4555">
        <v>509</v>
      </c>
      <c r="S4555" s="3">
        <v>0.1</v>
      </c>
      <c r="T4555" s="6">
        <v>607.1</v>
      </c>
      <c r="U4555" t="s">
        <v>6330</v>
      </c>
      <c r="V4555">
        <v>2026</v>
      </c>
      <c r="W4555" t="s">
        <v>6329</v>
      </c>
      <c r="X4555" t="str">
        <f>_xlfn.XLOOKUP(Orders_C[[#This Row],[Product_ID]],Products_C[Product_ID],Products_C[Product_Name])</f>
        <v>Rice Bowl</v>
      </c>
      <c r="Y4555" t="str">
        <f>_xlfn.XLOOKUP(Orders_C[[#This Row],[Product_ID]],Products_C[Product_ID],Products_C[Category])</f>
        <v>Beverage</v>
      </c>
      <c r="Z4555" t="str">
        <f>_xlfn.XLOOKUP(Orders_C[[#This Row],[Store_ID]],Stores_c[Store_ID],Stores_c[City])</f>
        <v>South Peter</v>
      </c>
      <c r="AA4555" t="str">
        <f>_xlfn.XLOOKUP(Orders_C[[#This Row],[Customer_ID]],Customers_c[Customer_ID],Customers_c[Customer_Name])</f>
        <v>Kelly Rivera</v>
      </c>
      <c r="AB4555" s="6">
        <f>Orders_C[[#This Row],[Quantity]]*Orders_C[[#This Row],[Unit_Price]]*(1-Orders_C[[#This Row],[Discount %]])+Orders_C[[#This Row],[Tax]]</f>
        <v>1365.1000000000001</v>
      </c>
      <c r="AC4555" s="9">
        <f>(Orders_C[[#This Row],[Unit_Price]]*Orders_C[[#This Row],[Quantity]])-Orders_C[[#This Row],[Discount]]+Orders_C[[#This Row],[Tax]]</f>
        <v>1504.7</v>
      </c>
      <c r="AD4555" t="str">
        <f>IF(COUNTIF(Orders_C[[#All],[Customer_ID]],Orders_C[[#This Row],[Customer_ID]])&gt;1,"Repeat","New")</f>
        <v>Repeat</v>
      </c>
      <c r="AE4555" t="str" cm="1">
        <f t="array" ref="AE4555">_xlfn.XLOOKUP(Orders_C[[#This Row],[Store_ID]],Stores_c[[#All],[Store_ID]],Stores_c[[#All],[City]])</f>
        <v>South Peter</v>
      </c>
      <c r="AF4555" t="str" cm="1">
        <f t="array" ref="AF4555">_xlfn.XLOOKUP(Orders_C[[#This Row],[Store_ID]],Stores_c[[#All],[Store_ID]],Stores_c[[#All],[Manager_Name]])</f>
        <v>Gregory Lambert</v>
      </c>
      <c r="AG4555" t="str" cm="1">
        <f t="array" ref="AG4555">_xlfn.XLOOKUP(Orders_C[[#This Row],[Store_ID]],Stores_c[[#All],[Store_ID]],Stores_c[[#All],[Store_Type]])</f>
        <v>Street</v>
      </c>
    </row>
    <row r="4556" spans="1:33" x14ac:dyDescent="0.25">
      <c r="A4556">
        <v>8126</v>
      </c>
      <c r="B4556" s="1">
        <v>45887</v>
      </c>
      <c r="C4556" s="2">
        <v>0.95652777777777775</v>
      </c>
      <c r="D4556">
        <v>1489</v>
      </c>
      <c r="E4556">
        <v>215</v>
      </c>
      <c r="F4556">
        <v>421</v>
      </c>
      <c r="G4556">
        <v>337</v>
      </c>
      <c r="H4556">
        <v>4</v>
      </c>
      <c r="I4556">
        <v>371</v>
      </c>
      <c r="J4556">
        <v>5</v>
      </c>
      <c r="K4556">
        <v>18.55</v>
      </c>
      <c r="L4556">
        <v>1497.55</v>
      </c>
      <c r="M4556" t="s">
        <v>20</v>
      </c>
      <c r="N4556" t="s">
        <v>21</v>
      </c>
      <c r="O4556">
        <v>45</v>
      </c>
      <c r="P4556">
        <v>5</v>
      </c>
      <c r="Q4556" t="s">
        <v>2149</v>
      </c>
      <c r="R4556">
        <v>509</v>
      </c>
      <c r="S4556" s="3">
        <v>0.05</v>
      </c>
      <c r="T4556" s="6">
        <v>607.15</v>
      </c>
      <c r="U4556" t="s">
        <v>6342</v>
      </c>
      <c r="V4556">
        <v>2025</v>
      </c>
      <c r="W4556" t="s">
        <v>6331</v>
      </c>
      <c r="X4556" t="str">
        <f>_xlfn.XLOOKUP(Orders_C[[#This Row],[Product_ID]],Products_C[Product_ID],Products_C[Product_Name])</f>
        <v>Chocolate Lava Cake</v>
      </c>
      <c r="Y4556" t="str">
        <f>_xlfn.XLOOKUP(Orders_C[[#This Row],[Product_ID]],Products_C[Product_ID],Products_C[Category])</f>
        <v>Chicken</v>
      </c>
      <c r="Z4556" t="str">
        <f>_xlfn.XLOOKUP(Orders_C[[#This Row],[Store_ID]],Stores_c[Store_ID],Stores_c[City])</f>
        <v>Sallyburgh</v>
      </c>
      <c r="AA4556" t="str">
        <f>_xlfn.XLOOKUP(Orders_C[[#This Row],[Customer_ID]],Customers_c[Customer_ID],Customers_c[Customer_Name])</f>
        <v>William Macdonald</v>
      </c>
      <c r="AB4556" s="6">
        <f>Orders_C[[#This Row],[Quantity]]*Orders_C[[#This Row],[Unit_Price]]*(1-Orders_C[[#This Row],[Discount %]])+Orders_C[[#This Row],[Tax]]</f>
        <v>1428.35</v>
      </c>
      <c r="AC4556" s="9">
        <f>(Orders_C[[#This Row],[Unit_Price]]*Orders_C[[#This Row],[Quantity]])-Orders_C[[#This Row],[Discount]]+Orders_C[[#This Row],[Tax]]</f>
        <v>1497.55</v>
      </c>
      <c r="AD4556" t="str">
        <f>IF(COUNTIF(Orders_C[[#All],[Customer_ID]],Orders_C[[#This Row],[Customer_ID]])&gt;1,"Repeat","New")</f>
        <v>Repeat</v>
      </c>
      <c r="AE4556" t="str" cm="1">
        <f t="array" ref="AE4556">_xlfn.XLOOKUP(Orders_C[[#This Row],[Store_ID]],Stores_c[[#All],[Store_ID]],Stores_c[[#All],[City]])</f>
        <v>Sallyburgh</v>
      </c>
      <c r="AF4556" t="str" cm="1">
        <f t="array" ref="AF4556">_xlfn.XLOOKUP(Orders_C[[#This Row],[Store_ID]],Stores_c[[#All],[Store_ID]],Stores_c[[#All],[Manager_Name]])</f>
        <v>Benjamin Mccoy</v>
      </c>
      <c r="AG4556" t="str" cm="1">
        <f t="array" ref="AG4556">_xlfn.XLOOKUP(Orders_C[[#This Row],[Store_ID]],Stores_c[[#All],[Store_ID]],Stores_c[[#All],[Store_Type]])</f>
        <v>Drive-Thru</v>
      </c>
    </row>
    <row r="4557" spans="1:33" x14ac:dyDescent="0.25">
      <c r="A4557">
        <v>6386</v>
      </c>
      <c r="B4557" s="1">
        <v>45925</v>
      </c>
      <c r="C4557" s="2">
        <v>0.91869212962962965</v>
      </c>
      <c r="D4557">
        <v>1605</v>
      </c>
      <c r="E4557">
        <v>203</v>
      </c>
      <c r="F4557">
        <v>437</v>
      </c>
      <c r="G4557">
        <v>337</v>
      </c>
      <c r="H4557">
        <v>4</v>
      </c>
      <c r="I4557">
        <v>368</v>
      </c>
      <c r="J4557">
        <v>0</v>
      </c>
      <c r="K4557">
        <v>18.399999999999999</v>
      </c>
      <c r="L4557">
        <v>1490.4</v>
      </c>
      <c r="M4557" t="s">
        <v>18</v>
      </c>
      <c r="N4557" t="s">
        <v>23</v>
      </c>
      <c r="O4557">
        <v>33</v>
      </c>
      <c r="P4557">
        <v>4</v>
      </c>
      <c r="Q4557" t="s">
        <v>409</v>
      </c>
      <c r="R4557">
        <v>503</v>
      </c>
      <c r="S4557" s="3">
        <v>0</v>
      </c>
      <c r="T4557" s="6">
        <v>607.20000000000016</v>
      </c>
      <c r="U4557" t="s">
        <v>6335</v>
      </c>
      <c r="V4557">
        <v>2025</v>
      </c>
      <c r="W4557" t="s">
        <v>6329</v>
      </c>
      <c r="X4557" t="str">
        <f>_xlfn.XLOOKUP(Orders_C[[#This Row],[Product_ID]],Products_C[Product_ID],Products_C[Product_Name])</f>
        <v>Chocolate Lava Cake</v>
      </c>
      <c r="Y4557" t="str">
        <f>_xlfn.XLOOKUP(Orders_C[[#This Row],[Product_ID]],Products_C[Product_ID],Products_C[Category])</f>
        <v>Chicken</v>
      </c>
      <c r="Z4557" t="str">
        <f>_xlfn.XLOOKUP(Orders_C[[#This Row],[Store_ID]],Stores_c[Store_ID],Stores_c[City])</f>
        <v>Lake Williammouth</v>
      </c>
      <c r="AA4557" t="str">
        <f>_xlfn.XLOOKUP(Orders_C[[#This Row],[Customer_ID]],Customers_c[Customer_ID],Customers_c[Customer_Name])</f>
        <v>Lindsey Smith DDS</v>
      </c>
      <c r="AB4557" s="6">
        <f>Orders_C[[#This Row],[Quantity]]*Orders_C[[#This Row],[Unit_Price]]*(1-Orders_C[[#This Row],[Discount %]])+Orders_C[[#This Row],[Tax]]</f>
        <v>1490.4</v>
      </c>
      <c r="AC4557" s="9">
        <f>(Orders_C[[#This Row],[Unit_Price]]*Orders_C[[#This Row],[Quantity]])-Orders_C[[#This Row],[Discount]]+Orders_C[[#This Row],[Tax]]</f>
        <v>1490.4</v>
      </c>
      <c r="AD4557" t="str">
        <f>IF(COUNTIF(Orders_C[[#All],[Customer_ID]],Orders_C[[#This Row],[Customer_ID]])&gt;1,"Repeat","New")</f>
        <v>Repeat</v>
      </c>
      <c r="AE4557" t="str" cm="1">
        <f t="array" ref="AE4557">_xlfn.XLOOKUP(Orders_C[[#This Row],[Store_ID]],Stores_c[[#All],[Store_ID]],Stores_c[[#All],[City]])</f>
        <v>Lake Williammouth</v>
      </c>
      <c r="AF4557" t="str" cm="1">
        <f t="array" ref="AF4557">_xlfn.XLOOKUP(Orders_C[[#This Row],[Store_ID]],Stores_c[[#All],[Store_ID]],Stores_c[[#All],[Manager_Name]])</f>
        <v>Stephanie Dominguez</v>
      </c>
      <c r="AG4557" t="str" cm="1">
        <f t="array" ref="AG4557">_xlfn.XLOOKUP(Orders_C[[#This Row],[Store_ID]],Stores_c[[#All],[Store_ID]],Stores_c[[#All],[Store_Type]])</f>
        <v>Drive-Thru</v>
      </c>
    </row>
    <row r="4558" spans="1:33" x14ac:dyDescent="0.25">
      <c r="A4558">
        <v>6931</v>
      </c>
      <c r="B4558" s="1">
        <v>45939</v>
      </c>
      <c r="C4558" s="2">
        <v>0.97552083333333328</v>
      </c>
      <c r="D4558">
        <v>1850</v>
      </c>
      <c r="E4558">
        <v>201</v>
      </c>
      <c r="F4558">
        <v>464</v>
      </c>
      <c r="G4558">
        <v>333</v>
      </c>
      <c r="H4558">
        <v>3</v>
      </c>
      <c r="I4558">
        <v>498</v>
      </c>
      <c r="J4558">
        <v>15</v>
      </c>
      <c r="K4558">
        <v>24.9</v>
      </c>
      <c r="L4558">
        <v>1503.9</v>
      </c>
      <c r="M4558" t="s">
        <v>20</v>
      </c>
      <c r="N4558" t="s">
        <v>21</v>
      </c>
      <c r="O4558">
        <v>32</v>
      </c>
      <c r="P4558">
        <v>4</v>
      </c>
      <c r="Q4558" t="s">
        <v>954</v>
      </c>
      <c r="R4558">
        <v>510</v>
      </c>
      <c r="S4558" s="3">
        <v>0.15</v>
      </c>
      <c r="T4558" s="6">
        <v>607.50000000000011</v>
      </c>
      <c r="U4558" t="s">
        <v>6332</v>
      </c>
      <c r="V4558">
        <v>2025</v>
      </c>
      <c r="W4558" t="s">
        <v>6329</v>
      </c>
      <c r="X4558" t="str">
        <f>_xlfn.XLOOKUP(Orders_C[[#This Row],[Product_ID]],Products_C[Product_ID],Products_C[Product_Name])</f>
        <v>Chicken Wings</v>
      </c>
      <c r="Y4558" t="str">
        <f>_xlfn.XLOOKUP(Orders_C[[#This Row],[Product_ID]],Products_C[Product_ID],Products_C[Category])</f>
        <v>Burger</v>
      </c>
      <c r="Z4558" t="str">
        <f>_xlfn.XLOOKUP(Orders_C[[#This Row],[Store_ID]],Stores_c[Store_ID],Stores_c[City])</f>
        <v>Lake Nicholasburgh</v>
      </c>
      <c r="AA4558" t="str">
        <f>_xlfn.XLOOKUP(Orders_C[[#This Row],[Customer_ID]],Customers_c[Customer_ID],Customers_c[Customer_Name])</f>
        <v>Casey Holmes</v>
      </c>
      <c r="AB4558" s="6">
        <f>Orders_C[[#This Row],[Quantity]]*Orders_C[[#This Row],[Unit_Price]]*(1-Orders_C[[#This Row],[Discount %]])+Orders_C[[#This Row],[Tax]]</f>
        <v>1294.8</v>
      </c>
      <c r="AC4558" s="9">
        <f>(Orders_C[[#This Row],[Unit_Price]]*Orders_C[[#This Row],[Quantity]])-Orders_C[[#This Row],[Discount]]+Orders_C[[#This Row],[Tax]]</f>
        <v>1503.9</v>
      </c>
      <c r="AD4558" t="str">
        <f>IF(COUNTIF(Orders_C[[#All],[Customer_ID]],Orders_C[[#This Row],[Customer_ID]])&gt;1,"Repeat","New")</f>
        <v>Repeat</v>
      </c>
      <c r="AE4558" t="str" cm="1">
        <f t="array" ref="AE4558">_xlfn.XLOOKUP(Orders_C[[#This Row],[Store_ID]],Stores_c[[#All],[Store_ID]],Stores_c[[#All],[City]])</f>
        <v>Lake Nicholasburgh</v>
      </c>
      <c r="AF4558" t="str" cm="1">
        <f t="array" ref="AF4558">_xlfn.XLOOKUP(Orders_C[[#This Row],[Store_ID]],Stores_c[[#All],[Store_ID]],Stores_c[[#All],[Manager_Name]])</f>
        <v>Maurice Garcia</v>
      </c>
      <c r="AG4558" t="str" cm="1">
        <f t="array" ref="AG4558">_xlfn.XLOOKUP(Orders_C[[#This Row],[Store_ID]],Stores_c[[#All],[Store_ID]],Stores_c[[#All],[Store_Type]])</f>
        <v>Mall</v>
      </c>
    </row>
    <row r="4559" spans="1:33" x14ac:dyDescent="0.25">
      <c r="A4559">
        <v>6934</v>
      </c>
      <c r="B4559" s="1">
        <v>46052</v>
      </c>
      <c r="C4559" s="2">
        <v>0.72709490740740745</v>
      </c>
      <c r="D4559">
        <v>1588</v>
      </c>
      <c r="E4559">
        <v>207</v>
      </c>
      <c r="F4559">
        <v>473</v>
      </c>
      <c r="G4559">
        <v>323</v>
      </c>
      <c r="H4559">
        <v>3</v>
      </c>
      <c r="I4559">
        <v>498</v>
      </c>
      <c r="J4559">
        <v>15</v>
      </c>
      <c r="K4559">
        <v>24.9</v>
      </c>
      <c r="L4559">
        <v>1503.9</v>
      </c>
      <c r="M4559" t="s">
        <v>19</v>
      </c>
      <c r="N4559" t="s">
        <v>23</v>
      </c>
      <c r="O4559">
        <v>16</v>
      </c>
      <c r="P4559">
        <v>4</v>
      </c>
      <c r="Q4559" t="s">
        <v>957</v>
      </c>
      <c r="R4559">
        <v>508</v>
      </c>
      <c r="S4559" s="3">
        <v>0.15</v>
      </c>
      <c r="T4559" s="6">
        <v>607.50000000000011</v>
      </c>
      <c r="U4559" t="s">
        <v>6330</v>
      </c>
      <c r="V4559">
        <v>2026</v>
      </c>
      <c r="W4559" t="s">
        <v>6333</v>
      </c>
      <c r="X4559" t="str">
        <f>_xlfn.XLOOKUP(Orders_C[[#This Row],[Product_ID]],Products_C[Product_ID],Products_C[Product_Name])</f>
        <v>Rice Bowl</v>
      </c>
      <c r="Y4559" t="str">
        <f>_xlfn.XLOOKUP(Orders_C[[#This Row],[Product_ID]],Products_C[Product_ID],Products_C[Category])</f>
        <v>Beverage</v>
      </c>
      <c r="Z4559" t="str">
        <f>_xlfn.XLOOKUP(Orders_C[[#This Row],[Store_ID]],Stores_c[Store_ID],Stores_c[City])</f>
        <v>Christineton</v>
      </c>
      <c r="AA4559" t="str">
        <f>_xlfn.XLOOKUP(Orders_C[[#This Row],[Customer_ID]],Customers_c[Customer_ID],Customers_c[Customer_Name])</f>
        <v>Joy Santana</v>
      </c>
      <c r="AB4559" s="6">
        <f>Orders_C[[#This Row],[Quantity]]*Orders_C[[#This Row],[Unit_Price]]*(1-Orders_C[[#This Row],[Discount %]])+Orders_C[[#This Row],[Tax]]</f>
        <v>1294.8</v>
      </c>
      <c r="AC4559" s="9">
        <f>(Orders_C[[#This Row],[Unit_Price]]*Orders_C[[#This Row],[Quantity]])-Orders_C[[#This Row],[Discount]]+Orders_C[[#This Row],[Tax]]</f>
        <v>1503.9</v>
      </c>
      <c r="AD4559" t="str">
        <f>IF(COUNTIF(Orders_C[[#All],[Customer_ID]],Orders_C[[#This Row],[Customer_ID]])&gt;1,"Repeat","New")</f>
        <v>Repeat</v>
      </c>
      <c r="AE4559" t="str" cm="1">
        <f t="array" ref="AE4559">_xlfn.XLOOKUP(Orders_C[[#This Row],[Store_ID]],Stores_c[[#All],[Store_ID]],Stores_c[[#All],[City]])</f>
        <v>Christineton</v>
      </c>
      <c r="AF4559" t="str" cm="1">
        <f t="array" ref="AF4559">_xlfn.XLOOKUP(Orders_C[[#This Row],[Store_ID]],Stores_c[[#All],[Store_ID]],Stores_c[[#All],[Manager_Name]])</f>
        <v>Dr. William Hubbard MD</v>
      </c>
      <c r="AG4559" t="str" cm="1">
        <f t="array" ref="AG4559">_xlfn.XLOOKUP(Orders_C[[#This Row],[Store_ID]],Stores_c[[#All],[Store_ID]],Stores_c[[#All],[Store_Type]])</f>
        <v>Street</v>
      </c>
    </row>
    <row r="4560" spans="1:33" x14ac:dyDescent="0.25">
      <c r="A4560">
        <v>10644</v>
      </c>
      <c r="B4560" s="1">
        <v>45886</v>
      </c>
      <c r="C4560" s="2">
        <v>9.7893518518518519E-2</v>
      </c>
      <c r="D4560">
        <v>1750</v>
      </c>
      <c r="E4560">
        <v>206</v>
      </c>
      <c r="F4560">
        <v>476</v>
      </c>
      <c r="G4560">
        <v>328</v>
      </c>
      <c r="H4560">
        <v>3</v>
      </c>
      <c r="I4560">
        <v>494</v>
      </c>
      <c r="J4560">
        <v>10</v>
      </c>
      <c r="K4560">
        <v>24.7</v>
      </c>
      <c r="L4560">
        <v>1496.7</v>
      </c>
      <c r="M4560" t="s">
        <v>19</v>
      </c>
      <c r="N4560" t="s">
        <v>22</v>
      </c>
      <c r="O4560">
        <v>30</v>
      </c>
      <c r="P4560">
        <v>3</v>
      </c>
      <c r="Q4560" t="s">
        <v>4667</v>
      </c>
      <c r="R4560">
        <v>502</v>
      </c>
      <c r="S4560" s="3">
        <v>0.1</v>
      </c>
      <c r="T4560" s="6">
        <v>607.50000000000011</v>
      </c>
      <c r="U4560" t="s">
        <v>6342</v>
      </c>
      <c r="V4560">
        <v>2025</v>
      </c>
      <c r="W4560" t="s">
        <v>6329</v>
      </c>
      <c r="X4560" t="str">
        <f>_xlfn.XLOOKUP(Orders_C[[#This Row],[Product_ID]],Products_C[Product_ID],Products_C[Product_Name])</f>
        <v>Rice Bowl</v>
      </c>
      <c r="Y4560" t="str">
        <f>_xlfn.XLOOKUP(Orders_C[[#This Row],[Product_ID]],Products_C[Product_ID],Products_C[Category])</f>
        <v>Burger</v>
      </c>
      <c r="Z4560" t="str">
        <f>_xlfn.XLOOKUP(Orders_C[[#This Row],[Store_ID]],Stores_c[Store_ID],Stores_c[City])</f>
        <v>West Matthew</v>
      </c>
      <c r="AA4560" t="str">
        <f>_xlfn.XLOOKUP(Orders_C[[#This Row],[Customer_ID]],Customers_c[Customer_ID],Customers_c[Customer_Name])</f>
        <v>Amber King</v>
      </c>
      <c r="AB4560" s="6">
        <f>Orders_C[[#This Row],[Quantity]]*Orders_C[[#This Row],[Unit_Price]]*(1-Orders_C[[#This Row],[Discount %]])+Orders_C[[#This Row],[Tax]]</f>
        <v>1358.5</v>
      </c>
      <c r="AC4560" s="9">
        <f>(Orders_C[[#This Row],[Unit_Price]]*Orders_C[[#This Row],[Quantity]])-Orders_C[[#This Row],[Discount]]+Orders_C[[#This Row],[Tax]]</f>
        <v>1496.7</v>
      </c>
      <c r="AD4560" t="str">
        <f>IF(COUNTIF(Orders_C[[#All],[Customer_ID]],Orders_C[[#This Row],[Customer_ID]])&gt;1,"Repeat","New")</f>
        <v>Repeat</v>
      </c>
      <c r="AE4560" t="str" cm="1">
        <f t="array" ref="AE4560">_xlfn.XLOOKUP(Orders_C[[#This Row],[Store_ID]],Stores_c[[#All],[Store_ID]],Stores_c[[#All],[City]])</f>
        <v>West Matthew</v>
      </c>
      <c r="AF4560" t="str" cm="1">
        <f t="array" ref="AF4560">_xlfn.XLOOKUP(Orders_C[[#This Row],[Store_ID]],Stores_c[[#All],[Store_ID]],Stores_c[[#All],[Manager_Name]])</f>
        <v>Miguel Kidd</v>
      </c>
      <c r="AG4560" t="str" cm="1">
        <f t="array" ref="AG4560">_xlfn.XLOOKUP(Orders_C[[#This Row],[Store_ID]],Stores_c[[#All],[Store_ID]],Stores_c[[#All],[Store_Type]])</f>
        <v>Drive-Thru</v>
      </c>
    </row>
    <row r="4561" spans="1:33" x14ac:dyDescent="0.25">
      <c r="A4561">
        <v>9895</v>
      </c>
      <c r="B4561" s="1">
        <v>45702</v>
      </c>
      <c r="C4561" s="2">
        <v>0.38378472222222221</v>
      </c>
      <c r="D4561">
        <v>1727</v>
      </c>
      <c r="E4561">
        <v>221</v>
      </c>
      <c r="F4561">
        <v>430</v>
      </c>
      <c r="G4561">
        <v>340</v>
      </c>
      <c r="H4561">
        <v>4</v>
      </c>
      <c r="I4561">
        <v>378</v>
      </c>
      <c r="J4561">
        <v>15</v>
      </c>
      <c r="K4561">
        <v>18.899999999999999</v>
      </c>
      <c r="L4561">
        <v>1515.9</v>
      </c>
      <c r="M4561" t="s">
        <v>20</v>
      </c>
      <c r="N4561" t="s">
        <v>21</v>
      </c>
      <c r="O4561">
        <v>56</v>
      </c>
      <c r="P4561">
        <v>5</v>
      </c>
      <c r="Q4561" t="s">
        <v>3918</v>
      </c>
      <c r="R4561">
        <v>507</v>
      </c>
      <c r="S4561" s="3">
        <v>0.15</v>
      </c>
      <c r="T4561" s="6">
        <v>608.70000000000016</v>
      </c>
      <c r="U4561" t="s">
        <v>6338</v>
      </c>
      <c r="V4561">
        <v>2025</v>
      </c>
      <c r="W4561" t="s">
        <v>6331</v>
      </c>
      <c r="X4561" t="str">
        <f>_xlfn.XLOOKUP(Orders_C[[#This Row],[Product_ID]],Products_C[Product_ID],Products_C[Product_Name])</f>
        <v>Chocolate Lava Cake</v>
      </c>
      <c r="Y4561" t="str">
        <f>_xlfn.XLOOKUP(Orders_C[[#This Row],[Product_ID]],Products_C[Product_ID],Products_C[Category])</f>
        <v>Chicken</v>
      </c>
      <c r="Z4561" t="str">
        <f>_xlfn.XLOOKUP(Orders_C[[#This Row],[Store_ID]],Stores_c[Store_ID],Stores_c[City])</f>
        <v>Port Barbarabury</v>
      </c>
      <c r="AA4561" t="str">
        <f>_xlfn.XLOOKUP(Orders_C[[#This Row],[Customer_ID]],Customers_c[Customer_ID],Customers_c[Customer_Name])</f>
        <v>Martin Schultz</v>
      </c>
      <c r="AB4561" s="6">
        <f>Orders_C[[#This Row],[Quantity]]*Orders_C[[#This Row],[Unit_Price]]*(1-Orders_C[[#This Row],[Discount %]])+Orders_C[[#This Row],[Tax]]</f>
        <v>1304.1000000000001</v>
      </c>
      <c r="AC4561" s="9">
        <f>(Orders_C[[#This Row],[Unit_Price]]*Orders_C[[#This Row],[Quantity]])-Orders_C[[#This Row],[Discount]]+Orders_C[[#This Row],[Tax]]</f>
        <v>1515.9</v>
      </c>
      <c r="AD4561" t="str">
        <f>IF(COUNTIF(Orders_C[[#All],[Customer_ID]],Orders_C[[#This Row],[Customer_ID]])&gt;1,"Repeat","New")</f>
        <v>Repeat</v>
      </c>
      <c r="AE4561" t="str" cm="1">
        <f t="array" ref="AE4561">_xlfn.XLOOKUP(Orders_C[[#This Row],[Store_ID]],Stores_c[[#All],[Store_ID]],Stores_c[[#All],[City]])</f>
        <v>Port Barbarabury</v>
      </c>
      <c r="AF4561" t="str" cm="1">
        <f t="array" ref="AF4561">_xlfn.XLOOKUP(Orders_C[[#This Row],[Store_ID]],Stores_c[[#All],[Store_ID]],Stores_c[[#All],[Manager_Name]])</f>
        <v>Edward Nguyen</v>
      </c>
      <c r="AG4561" t="str" cm="1">
        <f t="array" ref="AG4561">_xlfn.XLOOKUP(Orders_C[[#This Row],[Store_ID]],Stores_c[[#All],[Store_ID]],Stores_c[[#All],[Store_Type]])</f>
        <v>Street</v>
      </c>
    </row>
    <row r="4562" spans="1:33" x14ac:dyDescent="0.25">
      <c r="A4562">
        <v>10377</v>
      </c>
      <c r="B4562" s="1">
        <v>46001</v>
      </c>
      <c r="C4562" s="2">
        <v>0.74984953703703705</v>
      </c>
      <c r="D4562">
        <v>1758</v>
      </c>
      <c r="E4562">
        <v>211</v>
      </c>
      <c r="F4562">
        <v>537</v>
      </c>
      <c r="G4562">
        <v>307</v>
      </c>
      <c r="H4562">
        <v>4</v>
      </c>
      <c r="I4562">
        <v>378</v>
      </c>
      <c r="J4562">
        <v>15</v>
      </c>
      <c r="K4562">
        <v>18.899999999999999</v>
      </c>
      <c r="L4562">
        <v>1515.9</v>
      </c>
      <c r="M4562" t="s">
        <v>20</v>
      </c>
      <c r="N4562" t="s">
        <v>22</v>
      </c>
      <c r="O4562">
        <v>24</v>
      </c>
      <c r="P4562">
        <v>4</v>
      </c>
      <c r="Q4562" t="s">
        <v>4400</v>
      </c>
      <c r="R4562">
        <v>502</v>
      </c>
      <c r="S4562" s="3">
        <v>0.15</v>
      </c>
      <c r="T4562" s="6">
        <v>608.70000000000016</v>
      </c>
      <c r="U4562" t="s">
        <v>6328</v>
      </c>
      <c r="V4562">
        <v>2025</v>
      </c>
      <c r="W4562" t="s">
        <v>6329</v>
      </c>
      <c r="X4562" t="str">
        <f>_xlfn.XLOOKUP(Orders_C[[#This Row],[Product_ID]],Products_C[Product_ID],Products_C[Product_Name])</f>
        <v>Chicken Wings</v>
      </c>
      <c r="Y4562" t="str">
        <f>_xlfn.XLOOKUP(Orders_C[[#This Row],[Product_ID]],Products_C[Product_ID],Products_C[Category])</f>
        <v>Chicken</v>
      </c>
      <c r="Z4562" t="str">
        <f>_xlfn.XLOOKUP(Orders_C[[#This Row],[Store_ID]],Stores_c[Store_ID],Stores_c[City])</f>
        <v>North Robertstad</v>
      </c>
      <c r="AA4562" t="str">
        <f>_xlfn.XLOOKUP(Orders_C[[#This Row],[Customer_ID]],Customers_c[Customer_ID],Customers_c[Customer_Name])</f>
        <v>Tasha Dudley</v>
      </c>
      <c r="AB4562" s="6">
        <f>Orders_C[[#This Row],[Quantity]]*Orders_C[[#This Row],[Unit_Price]]*(1-Orders_C[[#This Row],[Discount %]])+Orders_C[[#This Row],[Tax]]</f>
        <v>1304.1000000000001</v>
      </c>
      <c r="AC4562" s="9">
        <f>(Orders_C[[#This Row],[Unit_Price]]*Orders_C[[#This Row],[Quantity]])-Orders_C[[#This Row],[Discount]]+Orders_C[[#This Row],[Tax]]</f>
        <v>1515.9</v>
      </c>
      <c r="AD4562" t="str">
        <f>IF(COUNTIF(Orders_C[[#All],[Customer_ID]],Orders_C[[#This Row],[Customer_ID]])&gt;1,"Repeat","New")</f>
        <v>Repeat</v>
      </c>
      <c r="AE4562" t="str" cm="1">
        <f t="array" ref="AE4562">_xlfn.XLOOKUP(Orders_C[[#This Row],[Store_ID]],Stores_c[[#All],[Store_ID]],Stores_c[[#All],[City]])</f>
        <v>North Robertstad</v>
      </c>
      <c r="AF4562" t="str" cm="1">
        <f t="array" ref="AF4562">_xlfn.XLOOKUP(Orders_C[[#This Row],[Store_ID]],Stores_c[[#All],[Store_ID]],Stores_c[[#All],[Manager_Name]])</f>
        <v>Mary Lewis</v>
      </c>
      <c r="AG4562" t="str" cm="1">
        <f t="array" ref="AG4562">_xlfn.XLOOKUP(Orders_C[[#This Row],[Store_ID]],Stores_c[[#All],[Store_ID]],Stores_c[[#All],[Store_Type]])</f>
        <v>Street</v>
      </c>
    </row>
    <row r="4563" spans="1:33" x14ac:dyDescent="0.25">
      <c r="A4563">
        <v>7366</v>
      </c>
      <c r="B4563" s="1">
        <v>45714</v>
      </c>
      <c r="C4563" s="2">
        <v>0.91174768518518523</v>
      </c>
      <c r="D4563">
        <v>1481</v>
      </c>
      <c r="E4563">
        <v>203</v>
      </c>
      <c r="F4563">
        <v>548</v>
      </c>
      <c r="G4563">
        <v>311</v>
      </c>
      <c r="H4563">
        <v>3</v>
      </c>
      <c r="I4563">
        <v>491</v>
      </c>
      <c r="J4563">
        <v>5</v>
      </c>
      <c r="K4563">
        <v>24.55</v>
      </c>
      <c r="L4563">
        <v>1492.55</v>
      </c>
      <c r="M4563" t="s">
        <v>20</v>
      </c>
      <c r="N4563" t="s">
        <v>21</v>
      </c>
      <c r="O4563">
        <v>55</v>
      </c>
      <c r="P4563">
        <v>5</v>
      </c>
      <c r="Q4563" t="s">
        <v>1389</v>
      </c>
      <c r="R4563">
        <v>501</v>
      </c>
      <c r="S4563" s="3">
        <v>0.05</v>
      </c>
      <c r="T4563" s="6">
        <v>608.75</v>
      </c>
      <c r="U4563" t="s">
        <v>6338</v>
      </c>
      <c r="V4563">
        <v>2025</v>
      </c>
      <c r="W4563" t="s">
        <v>6331</v>
      </c>
      <c r="X4563" t="str">
        <f>_xlfn.XLOOKUP(Orders_C[[#This Row],[Product_ID]],Products_C[Product_ID],Products_C[Product_Name])</f>
        <v>Pepsi</v>
      </c>
      <c r="Y4563" t="str">
        <f>_xlfn.XLOOKUP(Orders_C[[#This Row],[Product_ID]],Products_C[Product_ID],Products_C[Category])</f>
        <v>Dessert</v>
      </c>
      <c r="Z4563" t="str">
        <f>_xlfn.XLOOKUP(Orders_C[[#This Row],[Store_ID]],Stores_c[Store_ID],Stores_c[City])</f>
        <v>Lake Williammouth</v>
      </c>
      <c r="AA4563" t="str">
        <f>_xlfn.XLOOKUP(Orders_C[[#This Row],[Customer_ID]],Customers_c[Customer_ID],Customers_c[Customer_Name])</f>
        <v>Dawn Davis</v>
      </c>
      <c r="AB4563" s="6">
        <f>Orders_C[[#This Row],[Quantity]]*Orders_C[[#This Row],[Unit_Price]]*(1-Orders_C[[#This Row],[Discount %]])+Orders_C[[#This Row],[Tax]]</f>
        <v>1423.8999999999999</v>
      </c>
      <c r="AC4563" s="9">
        <f>(Orders_C[[#This Row],[Unit_Price]]*Orders_C[[#This Row],[Quantity]])-Orders_C[[#This Row],[Discount]]+Orders_C[[#This Row],[Tax]]</f>
        <v>1492.55</v>
      </c>
      <c r="AD4563" t="str">
        <f>IF(COUNTIF(Orders_C[[#All],[Customer_ID]],Orders_C[[#This Row],[Customer_ID]])&gt;1,"Repeat","New")</f>
        <v>Repeat</v>
      </c>
      <c r="AE4563" t="str" cm="1">
        <f t="array" ref="AE4563">_xlfn.XLOOKUP(Orders_C[[#This Row],[Store_ID]],Stores_c[[#All],[Store_ID]],Stores_c[[#All],[City]])</f>
        <v>Lake Williammouth</v>
      </c>
      <c r="AF4563" t="str" cm="1">
        <f t="array" ref="AF4563">_xlfn.XLOOKUP(Orders_C[[#This Row],[Store_ID]],Stores_c[[#All],[Store_ID]],Stores_c[[#All],[Manager_Name]])</f>
        <v>Stephanie Dominguez</v>
      </c>
      <c r="AG4563" t="str" cm="1">
        <f t="array" ref="AG4563">_xlfn.XLOOKUP(Orders_C[[#This Row],[Store_ID]],Stores_c[[#All],[Store_ID]],Stores_c[[#All],[Store_Type]])</f>
        <v>Drive-Thru</v>
      </c>
    </row>
    <row r="4564" spans="1:33" x14ac:dyDescent="0.25">
      <c r="A4564">
        <v>9610</v>
      </c>
      <c r="B4564" s="1">
        <v>45988</v>
      </c>
      <c r="C4564" s="2">
        <v>0.31130787037037039</v>
      </c>
      <c r="D4564">
        <v>1508</v>
      </c>
      <c r="E4564">
        <v>222</v>
      </c>
      <c r="F4564">
        <v>490</v>
      </c>
      <c r="G4564">
        <v>310</v>
      </c>
      <c r="H4564">
        <v>3</v>
      </c>
      <c r="I4564">
        <v>491</v>
      </c>
      <c r="J4564">
        <v>5</v>
      </c>
      <c r="K4564">
        <v>24.55</v>
      </c>
      <c r="L4564">
        <v>1492.55</v>
      </c>
      <c r="M4564" t="s">
        <v>20</v>
      </c>
      <c r="N4564" t="s">
        <v>23</v>
      </c>
      <c r="O4564">
        <v>41</v>
      </c>
      <c r="P4564">
        <v>3</v>
      </c>
      <c r="Q4564" t="s">
        <v>3633</v>
      </c>
      <c r="R4564">
        <v>503</v>
      </c>
      <c r="S4564" s="3">
        <v>0.05</v>
      </c>
      <c r="T4564" s="6">
        <v>608.75</v>
      </c>
      <c r="U4564" t="s">
        <v>6336</v>
      </c>
      <c r="V4564">
        <v>2025</v>
      </c>
      <c r="W4564" t="s">
        <v>6331</v>
      </c>
      <c r="X4564" t="str">
        <f>_xlfn.XLOOKUP(Orders_C[[#This Row],[Product_ID]],Products_C[Product_ID],Products_C[Product_Name])</f>
        <v>Chicken Bucket</v>
      </c>
      <c r="Y4564" t="str">
        <f>_xlfn.XLOOKUP(Orders_C[[#This Row],[Product_ID]],Products_C[Product_ID],Products_C[Category])</f>
        <v>Chicken</v>
      </c>
      <c r="Z4564" t="str">
        <f>_xlfn.XLOOKUP(Orders_C[[#This Row],[Store_ID]],Stores_c[Store_ID],Stores_c[City])</f>
        <v>New Steven</v>
      </c>
      <c r="AA4564" t="str">
        <f>_xlfn.XLOOKUP(Orders_C[[#This Row],[Customer_ID]],Customers_c[Customer_ID],Customers_c[Customer_Name])</f>
        <v>Joseph Frederick MD</v>
      </c>
      <c r="AB4564" s="6">
        <f>Orders_C[[#This Row],[Quantity]]*Orders_C[[#This Row],[Unit_Price]]*(1-Orders_C[[#This Row],[Discount %]])+Orders_C[[#This Row],[Tax]]</f>
        <v>1423.8999999999999</v>
      </c>
      <c r="AC4564" s="9">
        <f>(Orders_C[[#This Row],[Unit_Price]]*Orders_C[[#This Row],[Quantity]])-Orders_C[[#This Row],[Discount]]+Orders_C[[#This Row],[Tax]]</f>
        <v>1492.55</v>
      </c>
      <c r="AD4564" t="str">
        <f>IF(COUNTIF(Orders_C[[#All],[Customer_ID]],Orders_C[[#This Row],[Customer_ID]])&gt;1,"Repeat","New")</f>
        <v>Repeat</v>
      </c>
      <c r="AE4564" t="str" cm="1">
        <f t="array" ref="AE4564">_xlfn.XLOOKUP(Orders_C[[#This Row],[Store_ID]],Stores_c[[#All],[Store_ID]],Stores_c[[#All],[City]])</f>
        <v>New Steven</v>
      </c>
      <c r="AF4564" t="str" cm="1">
        <f t="array" ref="AF4564">_xlfn.XLOOKUP(Orders_C[[#This Row],[Store_ID]],Stores_c[[#All],[Store_ID]],Stores_c[[#All],[Manager_Name]])</f>
        <v>Terri Martinez</v>
      </c>
      <c r="AG4564" t="str" cm="1">
        <f t="array" ref="AG4564">_xlfn.XLOOKUP(Orders_C[[#This Row],[Store_ID]],Stores_c[[#All],[Store_ID]],Stores_c[[#All],[Store_Type]])</f>
        <v>Drive-Thru</v>
      </c>
    </row>
    <row r="4565" spans="1:33" x14ac:dyDescent="0.25">
      <c r="A4565">
        <v>9761</v>
      </c>
      <c r="B4565" s="1">
        <v>45845</v>
      </c>
      <c r="C4565" s="2">
        <v>0.83914351851851854</v>
      </c>
      <c r="D4565">
        <v>1132</v>
      </c>
      <c r="E4565">
        <v>204</v>
      </c>
      <c r="F4565">
        <v>468</v>
      </c>
      <c r="G4565">
        <v>329</v>
      </c>
      <c r="H4565">
        <v>3</v>
      </c>
      <c r="I4565">
        <v>491</v>
      </c>
      <c r="J4565">
        <v>5</v>
      </c>
      <c r="K4565">
        <v>24.55</v>
      </c>
      <c r="L4565">
        <v>1492.55</v>
      </c>
      <c r="M4565" t="s">
        <v>19</v>
      </c>
      <c r="N4565" t="s">
        <v>23</v>
      </c>
      <c r="O4565">
        <v>22</v>
      </c>
      <c r="P4565">
        <v>3</v>
      </c>
      <c r="Q4565" t="s">
        <v>3784</v>
      </c>
      <c r="R4565">
        <v>504</v>
      </c>
      <c r="S4565" s="3">
        <v>0.05</v>
      </c>
      <c r="T4565" s="6">
        <v>608.75</v>
      </c>
      <c r="U4565" t="s">
        <v>6341</v>
      </c>
      <c r="V4565">
        <v>2025</v>
      </c>
      <c r="W4565" t="s">
        <v>6329</v>
      </c>
      <c r="X4565" t="str">
        <f>_xlfn.XLOOKUP(Orders_C[[#This Row],[Product_ID]],Products_C[Product_ID],Products_C[Product_Name])</f>
        <v>Rice Bowl</v>
      </c>
      <c r="Y4565" t="str">
        <f>_xlfn.XLOOKUP(Orders_C[[#This Row],[Product_ID]],Products_C[Product_ID],Products_C[Category])</f>
        <v>Dessert</v>
      </c>
      <c r="Z4565" t="str">
        <f>_xlfn.XLOOKUP(Orders_C[[#This Row],[Store_ID]],Stores_c[Store_ID],Stores_c[City])</f>
        <v>New Robertfurt</v>
      </c>
      <c r="AA4565" t="str">
        <f>_xlfn.XLOOKUP(Orders_C[[#This Row],[Customer_ID]],Customers_c[Customer_ID],Customers_c[Customer_Name])</f>
        <v>Kathy Gill</v>
      </c>
      <c r="AB4565" s="6">
        <f>Orders_C[[#This Row],[Quantity]]*Orders_C[[#This Row],[Unit_Price]]*(1-Orders_C[[#This Row],[Discount %]])+Orders_C[[#This Row],[Tax]]</f>
        <v>1423.8999999999999</v>
      </c>
      <c r="AC4565" s="9">
        <f>(Orders_C[[#This Row],[Unit_Price]]*Orders_C[[#This Row],[Quantity]])-Orders_C[[#This Row],[Discount]]+Orders_C[[#This Row],[Tax]]</f>
        <v>1492.55</v>
      </c>
      <c r="AD4565" t="str">
        <f>IF(COUNTIF(Orders_C[[#All],[Customer_ID]],Orders_C[[#This Row],[Customer_ID]])&gt;1,"Repeat","New")</f>
        <v>Repeat</v>
      </c>
      <c r="AE4565" t="str" cm="1">
        <f t="array" ref="AE4565">_xlfn.XLOOKUP(Orders_C[[#This Row],[Store_ID]],Stores_c[[#All],[Store_ID]],Stores_c[[#All],[City]])</f>
        <v>New Robertfurt</v>
      </c>
      <c r="AF4565" t="str" cm="1">
        <f t="array" ref="AF4565">_xlfn.XLOOKUP(Orders_C[[#This Row],[Store_ID]],Stores_c[[#All],[Store_ID]],Stores_c[[#All],[Manager_Name]])</f>
        <v>Tiffany Gomez</v>
      </c>
      <c r="AG4565" t="str" cm="1">
        <f t="array" ref="AG4565">_xlfn.XLOOKUP(Orders_C[[#This Row],[Store_ID]],Stores_c[[#All],[Store_ID]],Stores_c[[#All],[Store_Type]])</f>
        <v>Street</v>
      </c>
    </row>
    <row r="4566" spans="1:33" x14ac:dyDescent="0.25">
      <c r="A4566">
        <v>10098</v>
      </c>
      <c r="B4566" s="1">
        <v>45771</v>
      </c>
      <c r="C4566" s="2">
        <v>0.51701388888888888</v>
      </c>
      <c r="D4566">
        <v>1308</v>
      </c>
      <c r="E4566">
        <v>207</v>
      </c>
      <c r="F4566">
        <v>441</v>
      </c>
      <c r="G4566">
        <v>326</v>
      </c>
      <c r="H4566">
        <v>4</v>
      </c>
      <c r="I4566">
        <v>372</v>
      </c>
      <c r="J4566">
        <v>5</v>
      </c>
      <c r="K4566">
        <v>18.600000000000001</v>
      </c>
      <c r="L4566">
        <v>1501.6</v>
      </c>
      <c r="M4566" t="s">
        <v>18</v>
      </c>
      <c r="N4566" t="s">
        <v>23</v>
      </c>
      <c r="O4566">
        <v>41</v>
      </c>
      <c r="P4566">
        <v>1</v>
      </c>
      <c r="Q4566" t="s">
        <v>4121</v>
      </c>
      <c r="R4566">
        <v>506</v>
      </c>
      <c r="S4566" s="3">
        <v>0.05</v>
      </c>
      <c r="T4566" s="6">
        <v>608.79999999999995</v>
      </c>
      <c r="U4566" t="s">
        <v>6337</v>
      </c>
      <c r="V4566">
        <v>2025</v>
      </c>
      <c r="W4566" t="s">
        <v>6331</v>
      </c>
      <c r="X4566" t="str">
        <f>_xlfn.XLOOKUP(Orders_C[[#This Row],[Product_ID]],Products_C[Product_ID],Products_C[Product_Name])</f>
        <v>Rice Bowl</v>
      </c>
      <c r="Y4566" t="str">
        <f>_xlfn.XLOOKUP(Orders_C[[#This Row],[Product_ID]],Products_C[Product_ID],Products_C[Category])</f>
        <v>Burger</v>
      </c>
      <c r="Z4566" t="str">
        <f>_xlfn.XLOOKUP(Orders_C[[#This Row],[Store_ID]],Stores_c[Store_ID],Stores_c[City])</f>
        <v>Christineton</v>
      </c>
      <c r="AA4566" t="str">
        <f>_xlfn.XLOOKUP(Orders_C[[#This Row],[Customer_ID]],Customers_c[Customer_ID],Customers_c[Customer_Name])</f>
        <v>Margaret Irwin</v>
      </c>
      <c r="AB4566" s="6">
        <f>Orders_C[[#This Row],[Quantity]]*Orders_C[[#This Row],[Unit_Price]]*(1-Orders_C[[#This Row],[Discount %]])+Orders_C[[#This Row],[Tax]]</f>
        <v>1432.1999999999998</v>
      </c>
      <c r="AC4566" s="9">
        <f>(Orders_C[[#This Row],[Unit_Price]]*Orders_C[[#This Row],[Quantity]])-Orders_C[[#This Row],[Discount]]+Orders_C[[#This Row],[Tax]]</f>
        <v>1501.6</v>
      </c>
      <c r="AD4566" t="str">
        <f>IF(COUNTIF(Orders_C[[#All],[Customer_ID]],Orders_C[[#This Row],[Customer_ID]])&gt;1,"Repeat","New")</f>
        <v>Repeat</v>
      </c>
      <c r="AE4566" t="str" cm="1">
        <f t="array" ref="AE4566">_xlfn.XLOOKUP(Orders_C[[#This Row],[Store_ID]],Stores_c[[#All],[Store_ID]],Stores_c[[#All],[City]])</f>
        <v>Christineton</v>
      </c>
      <c r="AF4566" t="str" cm="1">
        <f t="array" ref="AF4566">_xlfn.XLOOKUP(Orders_C[[#This Row],[Store_ID]],Stores_c[[#All],[Store_ID]],Stores_c[[#All],[Manager_Name]])</f>
        <v>Dr. William Hubbard MD</v>
      </c>
      <c r="AG4566" t="str" cm="1">
        <f t="array" ref="AG4566">_xlfn.XLOOKUP(Orders_C[[#This Row],[Store_ID]],Stores_c[[#All],[Store_ID]],Stores_c[[#All],[Store_Type]])</f>
        <v>Street</v>
      </c>
    </row>
    <row r="4567" spans="1:33" x14ac:dyDescent="0.25">
      <c r="A4567">
        <v>7023</v>
      </c>
      <c r="B4567" s="1">
        <v>46054</v>
      </c>
      <c r="C4567" s="2">
        <v>0.80951388888888887</v>
      </c>
      <c r="D4567">
        <v>1590</v>
      </c>
      <c r="E4567">
        <v>219</v>
      </c>
      <c r="F4567">
        <v>514</v>
      </c>
      <c r="G4567">
        <v>330</v>
      </c>
      <c r="H4567">
        <v>3</v>
      </c>
      <c r="I4567">
        <v>492</v>
      </c>
      <c r="J4567">
        <v>5</v>
      </c>
      <c r="K4567">
        <v>24.6</v>
      </c>
      <c r="L4567">
        <v>1495.6</v>
      </c>
      <c r="M4567" t="s">
        <v>18</v>
      </c>
      <c r="N4567" t="s">
        <v>22</v>
      </c>
      <c r="O4567">
        <v>35</v>
      </c>
      <c r="P4567">
        <v>5</v>
      </c>
      <c r="Q4567" t="s">
        <v>1046</v>
      </c>
      <c r="R4567">
        <v>504</v>
      </c>
      <c r="S4567" s="3">
        <v>0.05</v>
      </c>
      <c r="T4567" s="6">
        <v>609.99999999999989</v>
      </c>
      <c r="U4567" t="s">
        <v>6338</v>
      </c>
      <c r="V4567">
        <v>2026</v>
      </c>
      <c r="W4567" t="s">
        <v>6329</v>
      </c>
      <c r="X4567" t="str">
        <f>_xlfn.XLOOKUP(Orders_C[[#This Row],[Product_ID]],Products_C[Product_ID],Products_C[Product_Name])</f>
        <v>Rice Bowl</v>
      </c>
      <c r="Y4567" t="str">
        <f>_xlfn.XLOOKUP(Orders_C[[#This Row],[Product_ID]],Products_C[Product_ID],Products_C[Category])</f>
        <v>Beverage</v>
      </c>
      <c r="Z4567" t="str">
        <f>_xlfn.XLOOKUP(Orders_C[[#This Row],[Store_ID]],Stores_c[Store_ID],Stores_c[City])</f>
        <v>Lake David</v>
      </c>
      <c r="AA4567" t="str">
        <f>_xlfn.XLOOKUP(Orders_C[[#This Row],[Customer_ID]],Customers_c[Customer_ID],Customers_c[Customer_Name])</f>
        <v>Kimberly Trevino</v>
      </c>
      <c r="AB4567" s="6">
        <f>Orders_C[[#This Row],[Quantity]]*Orders_C[[#This Row],[Unit_Price]]*(1-Orders_C[[#This Row],[Discount %]])+Orders_C[[#This Row],[Tax]]</f>
        <v>1426.8</v>
      </c>
      <c r="AC4567" s="9">
        <f>(Orders_C[[#This Row],[Unit_Price]]*Orders_C[[#This Row],[Quantity]])-Orders_C[[#This Row],[Discount]]+Orders_C[[#This Row],[Tax]]</f>
        <v>1495.6</v>
      </c>
      <c r="AD4567" t="str">
        <f>IF(COUNTIF(Orders_C[[#All],[Customer_ID]],Orders_C[[#This Row],[Customer_ID]])&gt;1,"Repeat","New")</f>
        <v>Repeat</v>
      </c>
      <c r="AE4567" t="str" cm="1">
        <f t="array" ref="AE4567">_xlfn.XLOOKUP(Orders_C[[#This Row],[Store_ID]],Stores_c[[#All],[Store_ID]],Stores_c[[#All],[City]])</f>
        <v>Lake David</v>
      </c>
      <c r="AF4567" t="str" cm="1">
        <f t="array" ref="AF4567">_xlfn.XLOOKUP(Orders_C[[#This Row],[Store_ID]],Stores_c[[#All],[Store_ID]],Stores_c[[#All],[Manager_Name]])</f>
        <v>Joshua Hines</v>
      </c>
      <c r="AG4567" t="str" cm="1">
        <f t="array" ref="AG4567">_xlfn.XLOOKUP(Orders_C[[#This Row],[Store_ID]],Stores_c[[#All],[Store_ID]],Stores_c[[#All],[Store_Type]])</f>
        <v>Street</v>
      </c>
    </row>
    <row r="4568" spans="1:33" x14ac:dyDescent="0.25">
      <c r="A4568">
        <v>8051</v>
      </c>
      <c r="B4568" s="1">
        <v>46064</v>
      </c>
      <c r="C4568" s="2">
        <v>0.35516203703703703</v>
      </c>
      <c r="D4568">
        <v>1737</v>
      </c>
      <c r="E4568">
        <v>210</v>
      </c>
      <c r="F4568">
        <v>425</v>
      </c>
      <c r="G4568">
        <v>332</v>
      </c>
      <c r="H4568">
        <v>3</v>
      </c>
      <c r="I4568">
        <v>492</v>
      </c>
      <c r="J4568">
        <v>5</v>
      </c>
      <c r="K4568">
        <v>24.6</v>
      </c>
      <c r="L4568">
        <v>1495.6</v>
      </c>
      <c r="M4568" t="s">
        <v>18</v>
      </c>
      <c r="N4568" t="s">
        <v>21</v>
      </c>
      <c r="O4568">
        <v>55</v>
      </c>
      <c r="P4568">
        <v>5</v>
      </c>
      <c r="Q4568" t="s">
        <v>2074</v>
      </c>
      <c r="R4568">
        <v>506</v>
      </c>
      <c r="S4568" s="3">
        <v>0.05</v>
      </c>
      <c r="T4568" s="6">
        <v>609.99999999999989</v>
      </c>
      <c r="U4568" t="s">
        <v>6338</v>
      </c>
      <c r="V4568">
        <v>2026</v>
      </c>
      <c r="W4568" t="s">
        <v>6331</v>
      </c>
      <c r="X4568" t="str">
        <f>_xlfn.XLOOKUP(Orders_C[[#This Row],[Product_ID]],Products_C[Product_ID],Products_C[Product_Name])</f>
        <v>Zinger Burger</v>
      </c>
      <c r="Y4568" t="str">
        <f>_xlfn.XLOOKUP(Orders_C[[#This Row],[Product_ID]],Products_C[Product_ID],Products_C[Category])</f>
        <v>Beverage</v>
      </c>
      <c r="Z4568" t="str">
        <f>_xlfn.XLOOKUP(Orders_C[[#This Row],[Store_ID]],Stores_c[Store_ID],Stores_c[City])</f>
        <v>East William</v>
      </c>
      <c r="AA4568" t="str">
        <f>_xlfn.XLOOKUP(Orders_C[[#This Row],[Customer_ID]],Customers_c[Customer_ID],Customers_c[Customer_Name])</f>
        <v>Emma Ingram</v>
      </c>
      <c r="AB4568" s="6">
        <f>Orders_C[[#This Row],[Quantity]]*Orders_C[[#This Row],[Unit_Price]]*(1-Orders_C[[#This Row],[Discount %]])+Orders_C[[#This Row],[Tax]]</f>
        <v>1426.8</v>
      </c>
      <c r="AC4568" s="9">
        <f>(Orders_C[[#This Row],[Unit_Price]]*Orders_C[[#This Row],[Quantity]])-Orders_C[[#This Row],[Discount]]+Orders_C[[#This Row],[Tax]]</f>
        <v>1495.6</v>
      </c>
      <c r="AD4568" t="str">
        <f>IF(COUNTIF(Orders_C[[#All],[Customer_ID]],Orders_C[[#This Row],[Customer_ID]])&gt;1,"Repeat","New")</f>
        <v>Repeat</v>
      </c>
      <c r="AE4568" t="str" cm="1">
        <f t="array" ref="AE4568">_xlfn.XLOOKUP(Orders_C[[#This Row],[Store_ID]],Stores_c[[#All],[Store_ID]],Stores_c[[#All],[City]])</f>
        <v>East William</v>
      </c>
      <c r="AF4568" t="str" cm="1">
        <f t="array" ref="AF4568">_xlfn.XLOOKUP(Orders_C[[#This Row],[Store_ID]],Stores_c[[#All],[Store_ID]],Stores_c[[#All],[Manager_Name]])</f>
        <v>Victoria Butler</v>
      </c>
      <c r="AG4568" t="str" cm="1">
        <f t="array" ref="AG4568">_xlfn.XLOOKUP(Orders_C[[#This Row],[Store_ID]],Stores_c[[#All],[Store_ID]],Stores_c[[#All],[Store_Type]])</f>
        <v>Drive-Thru</v>
      </c>
    </row>
    <row r="4569" spans="1:33" x14ac:dyDescent="0.25">
      <c r="A4569">
        <v>9817</v>
      </c>
      <c r="B4569" s="1">
        <v>45968</v>
      </c>
      <c r="C4569" s="2">
        <v>0.51086805555555559</v>
      </c>
      <c r="D4569">
        <v>1459</v>
      </c>
      <c r="E4569">
        <v>207</v>
      </c>
      <c r="F4569">
        <v>467</v>
      </c>
      <c r="G4569">
        <v>337</v>
      </c>
      <c r="H4569">
        <v>3</v>
      </c>
      <c r="I4569">
        <v>488</v>
      </c>
      <c r="J4569">
        <v>0</v>
      </c>
      <c r="K4569">
        <v>24.4</v>
      </c>
      <c r="L4569">
        <v>1488.4</v>
      </c>
      <c r="M4569" t="s">
        <v>18</v>
      </c>
      <c r="N4569" t="s">
        <v>23</v>
      </c>
      <c r="O4569">
        <v>51</v>
      </c>
      <c r="P4569">
        <v>4</v>
      </c>
      <c r="Q4569" t="s">
        <v>3840</v>
      </c>
      <c r="R4569">
        <v>508</v>
      </c>
      <c r="S4569" s="3">
        <v>0</v>
      </c>
      <c r="T4569" s="6">
        <v>610.00000000000011</v>
      </c>
      <c r="U4569" t="s">
        <v>6336</v>
      </c>
      <c r="V4569">
        <v>2025</v>
      </c>
      <c r="W4569" t="s">
        <v>6331</v>
      </c>
      <c r="X4569" t="str">
        <f>_xlfn.XLOOKUP(Orders_C[[#This Row],[Product_ID]],Products_C[Product_ID],Products_C[Product_Name])</f>
        <v>Chocolate Lava Cake</v>
      </c>
      <c r="Y4569" t="str">
        <f>_xlfn.XLOOKUP(Orders_C[[#This Row],[Product_ID]],Products_C[Product_ID],Products_C[Category])</f>
        <v>Chicken</v>
      </c>
      <c r="Z4569" t="str">
        <f>_xlfn.XLOOKUP(Orders_C[[#This Row],[Store_ID]],Stores_c[Store_ID],Stores_c[City])</f>
        <v>Christineton</v>
      </c>
      <c r="AA4569" t="str">
        <f>_xlfn.XLOOKUP(Orders_C[[#This Row],[Customer_ID]],Customers_c[Customer_ID],Customers_c[Customer_Name])</f>
        <v>Christopher Cobb</v>
      </c>
      <c r="AB4569" s="6">
        <f>Orders_C[[#This Row],[Quantity]]*Orders_C[[#This Row],[Unit_Price]]*(1-Orders_C[[#This Row],[Discount %]])+Orders_C[[#This Row],[Tax]]</f>
        <v>1488.4</v>
      </c>
      <c r="AC4569" s="9">
        <f>(Orders_C[[#This Row],[Unit_Price]]*Orders_C[[#This Row],[Quantity]])-Orders_C[[#This Row],[Discount]]+Orders_C[[#This Row],[Tax]]</f>
        <v>1488.4</v>
      </c>
      <c r="AD4569" t="str">
        <f>IF(COUNTIF(Orders_C[[#All],[Customer_ID]],Orders_C[[#This Row],[Customer_ID]])&gt;1,"Repeat","New")</f>
        <v>Repeat</v>
      </c>
      <c r="AE4569" t="str" cm="1">
        <f t="array" ref="AE4569">_xlfn.XLOOKUP(Orders_C[[#This Row],[Store_ID]],Stores_c[[#All],[Store_ID]],Stores_c[[#All],[City]])</f>
        <v>Christineton</v>
      </c>
      <c r="AF4569" t="str" cm="1">
        <f t="array" ref="AF4569">_xlfn.XLOOKUP(Orders_C[[#This Row],[Store_ID]],Stores_c[[#All],[Store_ID]],Stores_c[[#All],[Manager_Name]])</f>
        <v>Dr. William Hubbard MD</v>
      </c>
      <c r="AG4569" t="str" cm="1">
        <f t="array" ref="AG4569">_xlfn.XLOOKUP(Orders_C[[#This Row],[Store_ID]],Stores_c[[#All],[Store_ID]],Stores_c[[#All],[Store_Type]])</f>
        <v>Street</v>
      </c>
    </row>
    <row r="4570" spans="1:33" x14ac:dyDescent="0.25">
      <c r="A4570">
        <v>7038</v>
      </c>
      <c r="B4570" s="1">
        <v>45977</v>
      </c>
      <c r="C4570" s="2">
        <v>0.36960648148148151</v>
      </c>
      <c r="D4570">
        <v>1743</v>
      </c>
      <c r="E4570">
        <v>219</v>
      </c>
      <c r="F4570">
        <v>549</v>
      </c>
      <c r="G4570">
        <v>325</v>
      </c>
      <c r="H4570">
        <v>4</v>
      </c>
      <c r="I4570">
        <v>376</v>
      </c>
      <c r="J4570">
        <v>10</v>
      </c>
      <c r="K4570">
        <v>18.8</v>
      </c>
      <c r="L4570">
        <v>1512.8</v>
      </c>
      <c r="M4570" t="s">
        <v>18</v>
      </c>
      <c r="N4570" t="s">
        <v>22</v>
      </c>
      <c r="O4570">
        <v>22</v>
      </c>
      <c r="P4570">
        <v>5</v>
      </c>
      <c r="Q4570" t="s">
        <v>1061</v>
      </c>
      <c r="R4570">
        <v>503</v>
      </c>
      <c r="S4570" s="3">
        <v>0.1</v>
      </c>
      <c r="T4570" s="6">
        <v>610.4</v>
      </c>
      <c r="U4570" t="s">
        <v>6336</v>
      </c>
      <c r="V4570">
        <v>2025</v>
      </c>
      <c r="W4570" t="s">
        <v>6329</v>
      </c>
      <c r="X4570" t="str">
        <f>_xlfn.XLOOKUP(Orders_C[[#This Row],[Product_ID]],Products_C[Product_ID],Products_C[Product_Name])</f>
        <v>Veg Burger</v>
      </c>
      <c r="Y4570" t="str">
        <f>_xlfn.XLOOKUP(Orders_C[[#This Row],[Product_ID]],Products_C[Product_ID],Products_C[Category])</f>
        <v>Chicken</v>
      </c>
      <c r="Z4570" t="str">
        <f>_xlfn.XLOOKUP(Orders_C[[#This Row],[Store_ID]],Stores_c[Store_ID],Stores_c[City])</f>
        <v>Lake David</v>
      </c>
      <c r="AA4570" t="str">
        <f>_xlfn.XLOOKUP(Orders_C[[#This Row],[Customer_ID]],Customers_c[Customer_ID],Customers_c[Customer_Name])</f>
        <v>Jerome Ford</v>
      </c>
      <c r="AB4570" s="6">
        <f>Orders_C[[#This Row],[Quantity]]*Orders_C[[#This Row],[Unit_Price]]*(1-Orders_C[[#This Row],[Discount %]])+Orders_C[[#This Row],[Tax]]</f>
        <v>1372.4</v>
      </c>
      <c r="AC4570" s="9">
        <f>(Orders_C[[#This Row],[Unit_Price]]*Orders_C[[#This Row],[Quantity]])-Orders_C[[#This Row],[Discount]]+Orders_C[[#This Row],[Tax]]</f>
        <v>1512.8</v>
      </c>
      <c r="AD4570" t="str">
        <f>IF(COUNTIF(Orders_C[[#All],[Customer_ID]],Orders_C[[#This Row],[Customer_ID]])&gt;1,"Repeat","New")</f>
        <v>Repeat</v>
      </c>
      <c r="AE4570" t="str" cm="1">
        <f t="array" ref="AE4570">_xlfn.XLOOKUP(Orders_C[[#This Row],[Store_ID]],Stores_c[[#All],[Store_ID]],Stores_c[[#All],[City]])</f>
        <v>Lake David</v>
      </c>
      <c r="AF4570" t="str" cm="1">
        <f t="array" ref="AF4570">_xlfn.XLOOKUP(Orders_C[[#This Row],[Store_ID]],Stores_c[[#All],[Store_ID]],Stores_c[[#All],[Manager_Name]])</f>
        <v>Joshua Hines</v>
      </c>
      <c r="AG4570" t="str" cm="1">
        <f t="array" ref="AG4570">_xlfn.XLOOKUP(Orders_C[[#This Row],[Store_ID]],Stores_c[[#All],[Store_ID]],Stores_c[[#All],[Store_Type]])</f>
        <v>Street</v>
      </c>
    </row>
    <row r="4571" spans="1:33" x14ac:dyDescent="0.25">
      <c r="A4571">
        <v>7521</v>
      </c>
      <c r="B4571" s="1">
        <v>45795</v>
      </c>
      <c r="C4571" s="2">
        <v>0.92697916666666669</v>
      </c>
      <c r="D4571">
        <v>1425</v>
      </c>
      <c r="E4571">
        <v>203</v>
      </c>
      <c r="F4571">
        <v>445</v>
      </c>
      <c r="G4571">
        <v>307</v>
      </c>
      <c r="H4571">
        <v>4</v>
      </c>
      <c r="I4571">
        <v>376</v>
      </c>
      <c r="J4571">
        <v>10</v>
      </c>
      <c r="K4571">
        <v>18.8</v>
      </c>
      <c r="L4571">
        <v>1512.8</v>
      </c>
      <c r="M4571" t="s">
        <v>19</v>
      </c>
      <c r="N4571" t="s">
        <v>21</v>
      </c>
      <c r="O4571">
        <v>47</v>
      </c>
      <c r="P4571">
        <v>5</v>
      </c>
      <c r="Q4571" t="s">
        <v>1544</v>
      </c>
      <c r="R4571">
        <v>507</v>
      </c>
      <c r="S4571" s="3">
        <v>0.1</v>
      </c>
      <c r="T4571" s="6">
        <v>610.4</v>
      </c>
      <c r="U4571" t="s">
        <v>6339</v>
      </c>
      <c r="V4571">
        <v>2025</v>
      </c>
      <c r="W4571" t="s">
        <v>6331</v>
      </c>
      <c r="X4571" t="str">
        <f>_xlfn.XLOOKUP(Orders_C[[#This Row],[Product_ID]],Products_C[Product_ID],Products_C[Product_Name])</f>
        <v>Chicken Wings</v>
      </c>
      <c r="Y4571" t="str">
        <f>_xlfn.XLOOKUP(Orders_C[[#This Row],[Product_ID]],Products_C[Product_ID],Products_C[Category])</f>
        <v>Chicken</v>
      </c>
      <c r="Z4571" t="str">
        <f>_xlfn.XLOOKUP(Orders_C[[#This Row],[Store_ID]],Stores_c[Store_ID],Stores_c[City])</f>
        <v>Lake Williammouth</v>
      </c>
      <c r="AA4571" t="str">
        <f>_xlfn.XLOOKUP(Orders_C[[#This Row],[Customer_ID]],Customers_c[Customer_ID],Customers_c[Customer_Name])</f>
        <v>Zachary Johnson</v>
      </c>
      <c r="AB4571" s="6">
        <f>Orders_C[[#This Row],[Quantity]]*Orders_C[[#This Row],[Unit_Price]]*(1-Orders_C[[#This Row],[Discount %]])+Orders_C[[#This Row],[Tax]]</f>
        <v>1372.4</v>
      </c>
      <c r="AC4571" s="9">
        <f>(Orders_C[[#This Row],[Unit_Price]]*Orders_C[[#This Row],[Quantity]])-Orders_C[[#This Row],[Discount]]+Orders_C[[#This Row],[Tax]]</f>
        <v>1512.8</v>
      </c>
      <c r="AD4571" t="str">
        <f>IF(COUNTIF(Orders_C[[#All],[Customer_ID]],Orders_C[[#This Row],[Customer_ID]])&gt;1,"Repeat","New")</f>
        <v>Repeat</v>
      </c>
      <c r="AE4571" t="str" cm="1">
        <f t="array" ref="AE4571">_xlfn.XLOOKUP(Orders_C[[#This Row],[Store_ID]],Stores_c[[#All],[Store_ID]],Stores_c[[#All],[City]])</f>
        <v>Lake Williammouth</v>
      </c>
      <c r="AF4571" t="str" cm="1">
        <f t="array" ref="AF4571">_xlfn.XLOOKUP(Orders_C[[#This Row],[Store_ID]],Stores_c[[#All],[Store_ID]],Stores_c[[#All],[Manager_Name]])</f>
        <v>Stephanie Dominguez</v>
      </c>
      <c r="AG4571" t="str" cm="1">
        <f t="array" ref="AG4571">_xlfn.XLOOKUP(Orders_C[[#This Row],[Store_ID]],Stores_c[[#All],[Store_ID]],Stores_c[[#All],[Store_Type]])</f>
        <v>Drive-Thru</v>
      </c>
    </row>
    <row r="4572" spans="1:33" x14ac:dyDescent="0.25">
      <c r="A4572">
        <v>8246</v>
      </c>
      <c r="B4572" s="1">
        <v>45797</v>
      </c>
      <c r="C4572" s="2">
        <v>0.82325231481481487</v>
      </c>
      <c r="D4572">
        <v>1413</v>
      </c>
      <c r="E4572">
        <v>209</v>
      </c>
      <c r="F4572">
        <v>460</v>
      </c>
      <c r="G4572">
        <v>315</v>
      </c>
      <c r="H4572">
        <v>4</v>
      </c>
      <c r="I4572">
        <v>376</v>
      </c>
      <c r="J4572">
        <v>10</v>
      </c>
      <c r="K4572">
        <v>18.8</v>
      </c>
      <c r="L4572">
        <v>1512.8</v>
      </c>
      <c r="M4572" t="s">
        <v>20</v>
      </c>
      <c r="N4572" t="s">
        <v>22</v>
      </c>
      <c r="O4572">
        <v>41</v>
      </c>
      <c r="P4572">
        <v>3</v>
      </c>
      <c r="Q4572" t="s">
        <v>2269</v>
      </c>
      <c r="R4572">
        <v>501</v>
      </c>
      <c r="S4572" s="3">
        <v>0.1</v>
      </c>
      <c r="T4572" s="6">
        <v>610.4</v>
      </c>
      <c r="U4572" t="s">
        <v>6339</v>
      </c>
      <c r="V4572">
        <v>2025</v>
      </c>
      <c r="W4572" t="s">
        <v>6331</v>
      </c>
      <c r="X4572" t="str">
        <f>_xlfn.XLOOKUP(Orders_C[[#This Row],[Product_ID]],Products_C[Product_ID],Products_C[Product_Name])</f>
        <v>Popcorn Chicken</v>
      </c>
      <c r="Y4572" t="str">
        <f>_xlfn.XLOOKUP(Orders_C[[#This Row],[Product_ID]],Products_C[Product_ID],Products_C[Category])</f>
        <v>Beverage</v>
      </c>
      <c r="Z4572" t="str">
        <f>_xlfn.XLOOKUP(Orders_C[[#This Row],[Store_ID]],Stores_c[Store_ID],Stores_c[City])</f>
        <v>Reidberg</v>
      </c>
      <c r="AA4572" t="str">
        <f>_xlfn.XLOOKUP(Orders_C[[#This Row],[Customer_ID]],Customers_c[Customer_ID],Customers_c[Customer_Name])</f>
        <v>Mr. Tyler Garza</v>
      </c>
      <c r="AB4572" s="6">
        <f>Orders_C[[#This Row],[Quantity]]*Orders_C[[#This Row],[Unit_Price]]*(1-Orders_C[[#This Row],[Discount %]])+Orders_C[[#This Row],[Tax]]</f>
        <v>1372.4</v>
      </c>
      <c r="AC4572" s="9">
        <f>(Orders_C[[#This Row],[Unit_Price]]*Orders_C[[#This Row],[Quantity]])-Orders_C[[#This Row],[Discount]]+Orders_C[[#This Row],[Tax]]</f>
        <v>1512.8</v>
      </c>
      <c r="AD4572" t="str">
        <f>IF(COUNTIF(Orders_C[[#All],[Customer_ID]],Orders_C[[#This Row],[Customer_ID]])&gt;1,"Repeat","New")</f>
        <v>Repeat</v>
      </c>
      <c r="AE4572" t="str" cm="1">
        <f t="array" ref="AE4572">_xlfn.XLOOKUP(Orders_C[[#This Row],[Store_ID]],Stores_c[[#All],[Store_ID]],Stores_c[[#All],[City]])</f>
        <v>Reidberg</v>
      </c>
      <c r="AF4572" t="str" cm="1">
        <f t="array" ref="AF4572">_xlfn.XLOOKUP(Orders_C[[#This Row],[Store_ID]],Stores_c[[#All],[Store_ID]],Stores_c[[#All],[Manager_Name]])</f>
        <v>Jeffrey Horn</v>
      </c>
      <c r="AG4572" t="str" cm="1">
        <f t="array" ref="AG4572">_xlfn.XLOOKUP(Orders_C[[#This Row],[Store_ID]],Stores_c[[#All],[Store_ID]],Stores_c[[#All],[Store_Type]])</f>
        <v>Drive-Thru</v>
      </c>
    </row>
    <row r="4573" spans="1:33" x14ac:dyDescent="0.25">
      <c r="A4573">
        <v>9167</v>
      </c>
      <c r="B4573" s="1">
        <v>45763</v>
      </c>
      <c r="C4573" s="2">
        <v>0.72354166666666664</v>
      </c>
      <c r="D4573">
        <v>1885</v>
      </c>
      <c r="E4573">
        <v>219</v>
      </c>
      <c r="F4573">
        <v>462</v>
      </c>
      <c r="G4573">
        <v>328</v>
      </c>
      <c r="H4573">
        <v>4</v>
      </c>
      <c r="I4573">
        <v>376</v>
      </c>
      <c r="J4573">
        <v>10</v>
      </c>
      <c r="K4573">
        <v>18.8</v>
      </c>
      <c r="L4573">
        <v>1512.8</v>
      </c>
      <c r="M4573" t="s">
        <v>18</v>
      </c>
      <c r="N4573" t="s">
        <v>22</v>
      </c>
      <c r="O4573">
        <v>43</v>
      </c>
      <c r="P4573">
        <v>4</v>
      </c>
      <c r="Q4573" t="s">
        <v>3190</v>
      </c>
      <c r="R4573">
        <v>508</v>
      </c>
      <c r="S4573" s="3">
        <v>0.1</v>
      </c>
      <c r="T4573" s="6">
        <v>610.4</v>
      </c>
      <c r="U4573" t="s">
        <v>6337</v>
      </c>
      <c r="V4573">
        <v>2025</v>
      </c>
      <c r="W4573" t="s">
        <v>6331</v>
      </c>
      <c r="X4573" t="str">
        <f>_xlfn.XLOOKUP(Orders_C[[#This Row],[Product_ID]],Products_C[Product_ID],Products_C[Product_Name])</f>
        <v>Rice Bowl</v>
      </c>
      <c r="Y4573" t="str">
        <f>_xlfn.XLOOKUP(Orders_C[[#This Row],[Product_ID]],Products_C[Product_ID],Products_C[Category])</f>
        <v>Burger</v>
      </c>
      <c r="Z4573" t="str">
        <f>_xlfn.XLOOKUP(Orders_C[[#This Row],[Store_ID]],Stores_c[Store_ID],Stores_c[City])</f>
        <v>Lake David</v>
      </c>
      <c r="AA4573" t="str">
        <f>_xlfn.XLOOKUP(Orders_C[[#This Row],[Customer_ID]],Customers_c[Customer_ID],Customers_c[Customer_Name])</f>
        <v>Elizabeth Johnson</v>
      </c>
      <c r="AB4573" s="6">
        <f>Orders_C[[#This Row],[Quantity]]*Orders_C[[#This Row],[Unit_Price]]*(1-Orders_C[[#This Row],[Discount %]])+Orders_C[[#This Row],[Tax]]</f>
        <v>1372.4</v>
      </c>
      <c r="AC4573" s="9">
        <f>(Orders_C[[#This Row],[Unit_Price]]*Orders_C[[#This Row],[Quantity]])-Orders_C[[#This Row],[Discount]]+Orders_C[[#This Row],[Tax]]</f>
        <v>1512.8</v>
      </c>
      <c r="AD4573" t="str">
        <f>IF(COUNTIF(Orders_C[[#All],[Customer_ID]],Orders_C[[#This Row],[Customer_ID]])&gt;1,"Repeat","New")</f>
        <v>Repeat</v>
      </c>
      <c r="AE4573" t="str" cm="1">
        <f t="array" ref="AE4573">_xlfn.XLOOKUP(Orders_C[[#This Row],[Store_ID]],Stores_c[[#All],[Store_ID]],Stores_c[[#All],[City]])</f>
        <v>Lake David</v>
      </c>
      <c r="AF4573" t="str" cm="1">
        <f t="array" ref="AF4573">_xlfn.XLOOKUP(Orders_C[[#This Row],[Store_ID]],Stores_c[[#All],[Store_ID]],Stores_c[[#All],[Manager_Name]])</f>
        <v>Joshua Hines</v>
      </c>
      <c r="AG4573" t="str" cm="1">
        <f t="array" ref="AG4573">_xlfn.XLOOKUP(Orders_C[[#This Row],[Store_ID]],Stores_c[[#All],[Store_ID]],Stores_c[[#All],[Store_Type]])</f>
        <v>Street</v>
      </c>
    </row>
    <row r="4574" spans="1:33" x14ac:dyDescent="0.25">
      <c r="A4574">
        <v>6778</v>
      </c>
      <c r="B4574" s="1">
        <v>45817</v>
      </c>
      <c r="C4574" s="2">
        <v>0.76458333333333328</v>
      </c>
      <c r="D4574">
        <v>1969</v>
      </c>
      <c r="E4574">
        <v>213</v>
      </c>
      <c r="F4574">
        <v>467</v>
      </c>
      <c r="G4574">
        <v>316</v>
      </c>
      <c r="H4574">
        <v>4</v>
      </c>
      <c r="I4574">
        <v>370</v>
      </c>
      <c r="J4574">
        <v>0</v>
      </c>
      <c r="K4574">
        <v>18.5</v>
      </c>
      <c r="L4574">
        <v>1498.5</v>
      </c>
      <c r="M4574" t="s">
        <v>19</v>
      </c>
      <c r="N4574" t="s">
        <v>23</v>
      </c>
      <c r="O4574">
        <v>55</v>
      </c>
      <c r="P4574">
        <v>2</v>
      </c>
      <c r="Q4574" t="s">
        <v>801</v>
      </c>
      <c r="R4574">
        <v>504</v>
      </c>
      <c r="S4574" s="3">
        <v>0</v>
      </c>
      <c r="T4574" s="6">
        <v>610.5</v>
      </c>
      <c r="U4574" t="s">
        <v>6340</v>
      </c>
      <c r="V4574">
        <v>2025</v>
      </c>
      <c r="W4574" t="s">
        <v>6331</v>
      </c>
      <c r="X4574" t="str">
        <f>_xlfn.XLOOKUP(Orders_C[[#This Row],[Product_ID]],Products_C[Product_ID],Products_C[Product_Name])</f>
        <v>Popcorn Chicken</v>
      </c>
      <c r="Y4574" t="str">
        <f>_xlfn.XLOOKUP(Orders_C[[#This Row],[Product_ID]],Products_C[Product_ID],Products_C[Category])</f>
        <v>Dessert</v>
      </c>
      <c r="Z4574" t="str">
        <f>_xlfn.XLOOKUP(Orders_C[[#This Row],[Store_ID]],Stores_c[Store_ID],Stores_c[City])</f>
        <v>Lake Kristashire</v>
      </c>
      <c r="AA4574" t="str">
        <f>_xlfn.XLOOKUP(Orders_C[[#This Row],[Customer_ID]],Customers_c[Customer_ID],Customers_c[Customer_Name])</f>
        <v>Peter Lewis</v>
      </c>
      <c r="AB4574" s="6">
        <f>Orders_C[[#This Row],[Quantity]]*Orders_C[[#This Row],[Unit_Price]]*(1-Orders_C[[#This Row],[Discount %]])+Orders_C[[#This Row],[Tax]]</f>
        <v>1498.5</v>
      </c>
      <c r="AC4574" s="9">
        <f>(Orders_C[[#This Row],[Unit_Price]]*Orders_C[[#This Row],[Quantity]])-Orders_C[[#This Row],[Discount]]+Orders_C[[#This Row],[Tax]]</f>
        <v>1498.5</v>
      </c>
      <c r="AD4574" t="str">
        <f>IF(COUNTIF(Orders_C[[#All],[Customer_ID]],Orders_C[[#This Row],[Customer_ID]])&gt;1,"Repeat","New")</f>
        <v>Repeat</v>
      </c>
      <c r="AE4574" t="str" cm="1">
        <f t="array" ref="AE4574">_xlfn.XLOOKUP(Orders_C[[#This Row],[Store_ID]],Stores_c[[#All],[Store_ID]],Stores_c[[#All],[City]])</f>
        <v>Lake Kristashire</v>
      </c>
      <c r="AF4574" t="str" cm="1">
        <f t="array" ref="AF4574">_xlfn.XLOOKUP(Orders_C[[#This Row],[Store_ID]],Stores_c[[#All],[Store_ID]],Stores_c[[#All],[Manager_Name]])</f>
        <v>Andrea Daugherty</v>
      </c>
      <c r="AG4574" t="str" cm="1">
        <f t="array" ref="AG4574">_xlfn.XLOOKUP(Orders_C[[#This Row],[Store_ID]],Stores_c[[#All],[Store_ID]],Stores_c[[#All],[Store_Type]])</f>
        <v>Mall</v>
      </c>
    </row>
    <row r="4575" spans="1:33" x14ac:dyDescent="0.25">
      <c r="A4575">
        <v>8885</v>
      </c>
      <c r="B4575" s="1">
        <v>45708</v>
      </c>
      <c r="C4575" s="2">
        <v>0.38327546296296294</v>
      </c>
      <c r="D4575">
        <v>1702</v>
      </c>
      <c r="E4575">
        <v>203</v>
      </c>
      <c r="F4575">
        <v>517</v>
      </c>
      <c r="G4575">
        <v>301</v>
      </c>
      <c r="H4575">
        <v>4</v>
      </c>
      <c r="I4575">
        <v>370</v>
      </c>
      <c r="J4575">
        <v>0</v>
      </c>
      <c r="K4575">
        <v>18.5</v>
      </c>
      <c r="L4575">
        <v>1498.5</v>
      </c>
      <c r="M4575" t="s">
        <v>18</v>
      </c>
      <c r="N4575" t="s">
        <v>22</v>
      </c>
      <c r="O4575">
        <v>26</v>
      </c>
      <c r="P4575">
        <v>5</v>
      </c>
      <c r="Q4575" t="s">
        <v>2908</v>
      </c>
      <c r="R4575">
        <v>501</v>
      </c>
      <c r="S4575" s="3">
        <v>0</v>
      </c>
      <c r="T4575" s="6">
        <v>610.5</v>
      </c>
      <c r="U4575" t="s">
        <v>6338</v>
      </c>
      <c r="V4575">
        <v>2025</v>
      </c>
      <c r="W4575" t="s">
        <v>6329</v>
      </c>
      <c r="X4575" t="str">
        <f>_xlfn.XLOOKUP(Orders_C[[#This Row],[Product_ID]],Products_C[Product_ID],Products_C[Product_Name])</f>
        <v>Krushers</v>
      </c>
      <c r="Y4575" t="str">
        <f>_xlfn.XLOOKUP(Orders_C[[#This Row],[Product_ID]],Products_C[Product_ID],Products_C[Category])</f>
        <v>Burger</v>
      </c>
      <c r="Z4575" t="str">
        <f>_xlfn.XLOOKUP(Orders_C[[#This Row],[Store_ID]],Stores_c[Store_ID],Stores_c[City])</f>
        <v>Lake Williammouth</v>
      </c>
      <c r="AA4575" t="str">
        <f>_xlfn.XLOOKUP(Orders_C[[#This Row],[Customer_ID]],Customers_c[Customer_ID],Customers_c[Customer_Name])</f>
        <v>Nancy Drake</v>
      </c>
      <c r="AB4575" s="6">
        <f>Orders_C[[#This Row],[Quantity]]*Orders_C[[#This Row],[Unit_Price]]*(1-Orders_C[[#This Row],[Discount %]])+Orders_C[[#This Row],[Tax]]</f>
        <v>1498.5</v>
      </c>
      <c r="AC4575" s="9">
        <f>(Orders_C[[#This Row],[Unit_Price]]*Orders_C[[#This Row],[Quantity]])-Orders_C[[#This Row],[Discount]]+Orders_C[[#This Row],[Tax]]</f>
        <v>1498.5</v>
      </c>
      <c r="AD4575" t="str">
        <f>IF(COUNTIF(Orders_C[[#All],[Customer_ID]],Orders_C[[#This Row],[Customer_ID]])&gt;1,"Repeat","New")</f>
        <v>Repeat</v>
      </c>
      <c r="AE4575" t="str" cm="1">
        <f t="array" ref="AE4575">_xlfn.XLOOKUP(Orders_C[[#This Row],[Store_ID]],Stores_c[[#All],[Store_ID]],Stores_c[[#All],[City]])</f>
        <v>Lake Williammouth</v>
      </c>
      <c r="AF4575" t="str" cm="1">
        <f t="array" ref="AF4575">_xlfn.XLOOKUP(Orders_C[[#This Row],[Store_ID]],Stores_c[[#All],[Store_ID]],Stores_c[[#All],[Manager_Name]])</f>
        <v>Stephanie Dominguez</v>
      </c>
      <c r="AG4575" t="str" cm="1">
        <f t="array" ref="AG4575">_xlfn.XLOOKUP(Orders_C[[#This Row],[Store_ID]],Stores_c[[#All],[Store_ID]],Stores_c[[#All],[Store_Type]])</f>
        <v>Drive-Thru</v>
      </c>
    </row>
    <row r="4576" spans="1:33" x14ac:dyDescent="0.25">
      <c r="A4576">
        <v>7871</v>
      </c>
      <c r="B4576" s="1">
        <v>45859</v>
      </c>
      <c r="C4576" s="2">
        <v>0.59553240740740743</v>
      </c>
      <c r="D4576">
        <v>1824</v>
      </c>
      <c r="E4576">
        <v>217</v>
      </c>
      <c r="F4576">
        <v>434</v>
      </c>
      <c r="G4576">
        <v>333</v>
      </c>
      <c r="H4576">
        <v>3</v>
      </c>
      <c r="I4576">
        <v>493</v>
      </c>
      <c r="J4576">
        <v>5</v>
      </c>
      <c r="K4576">
        <v>24.65</v>
      </c>
      <c r="L4576">
        <v>1498.65</v>
      </c>
      <c r="M4576" t="s">
        <v>18</v>
      </c>
      <c r="N4576" t="s">
        <v>22</v>
      </c>
      <c r="O4576">
        <v>52</v>
      </c>
      <c r="P4576">
        <v>5</v>
      </c>
      <c r="Q4576" t="s">
        <v>1894</v>
      </c>
      <c r="R4576">
        <v>505</v>
      </c>
      <c r="S4576" s="3">
        <v>0.05</v>
      </c>
      <c r="T4576" s="6">
        <v>611.25000000000011</v>
      </c>
      <c r="U4576" t="s">
        <v>6341</v>
      </c>
      <c r="V4576">
        <v>2025</v>
      </c>
      <c r="W4576" t="s">
        <v>6331</v>
      </c>
      <c r="X4576" t="str">
        <f>_xlfn.XLOOKUP(Orders_C[[#This Row],[Product_ID]],Products_C[Product_ID],Products_C[Product_Name])</f>
        <v>Chicken Wings</v>
      </c>
      <c r="Y4576" t="str">
        <f>_xlfn.XLOOKUP(Orders_C[[#This Row],[Product_ID]],Products_C[Product_ID],Products_C[Category])</f>
        <v>Burger</v>
      </c>
      <c r="Z4576" t="str">
        <f>_xlfn.XLOOKUP(Orders_C[[#This Row],[Store_ID]],Stores_c[Store_ID],Stores_c[City])</f>
        <v>West Rebecca</v>
      </c>
      <c r="AA4576" t="str">
        <f>_xlfn.XLOOKUP(Orders_C[[#This Row],[Customer_ID]],Customers_c[Customer_ID],Customers_c[Customer_Name])</f>
        <v>Mark Greer</v>
      </c>
      <c r="AB4576" s="6">
        <f>Orders_C[[#This Row],[Quantity]]*Orders_C[[#This Row],[Unit_Price]]*(1-Orders_C[[#This Row],[Discount %]])+Orders_C[[#This Row],[Tax]]</f>
        <v>1429.7</v>
      </c>
      <c r="AC4576" s="9">
        <f>(Orders_C[[#This Row],[Unit_Price]]*Orders_C[[#This Row],[Quantity]])-Orders_C[[#This Row],[Discount]]+Orders_C[[#This Row],[Tax]]</f>
        <v>1498.65</v>
      </c>
      <c r="AD4576" t="str">
        <f>IF(COUNTIF(Orders_C[[#All],[Customer_ID]],Orders_C[[#This Row],[Customer_ID]])&gt;1,"Repeat","New")</f>
        <v>Repeat</v>
      </c>
      <c r="AE4576" t="str" cm="1">
        <f t="array" ref="AE4576">_xlfn.XLOOKUP(Orders_C[[#This Row],[Store_ID]],Stores_c[[#All],[Store_ID]],Stores_c[[#All],[City]])</f>
        <v>West Rebecca</v>
      </c>
      <c r="AF4576" t="str" cm="1">
        <f t="array" ref="AF4576">_xlfn.XLOOKUP(Orders_C[[#This Row],[Store_ID]],Stores_c[[#All],[Store_ID]],Stores_c[[#All],[Manager_Name]])</f>
        <v>Albert Smith</v>
      </c>
      <c r="AG4576" t="str" cm="1">
        <f t="array" ref="AG4576">_xlfn.XLOOKUP(Orders_C[[#This Row],[Store_ID]],Stores_c[[#All],[Store_ID]],Stores_c[[#All],[Store_Type]])</f>
        <v>Mall</v>
      </c>
    </row>
    <row r="4577" spans="1:33" x14ac:dyDescent="0.25">
      <c r="A4577">
        <v>9907</v>
      </c>
      <c r="B4577" s="1">
        <v>46050</v>
      </c>
      <c r="C4577" s="2">
        <v>0.67612268518518515</v>
      </c>
      <c r="D4577">
        <v>1214</v>
      </c>
      <c r="E4577">
        <v>221</v>
      </c>
      <c r="F4577">
        <v>434</v>
      </c>
      <c r="G4577">
        <v>332</v>
      </c>
      <c r="H4577">
        <v>3</v>
      </c>
      <c r="I4577">
        <v>493</v>
      </c>
      <c r="J4577">
        <v>5</v>
      </c>
      <c r="K4577">
        <v>24.65</v>
      </c>
      <c r="L4577">
        <v>1498.65</v>
      </c>
      <c r="M4577" t="s">
        <v>19</v>
      </c>
      <c r="N4577" t="s">
        <v>22</v>
      </c>
      <c r="O4577">
        <v>48</v>
      </c>
      <c r="P4577">
        <v>4</v>
      </c>
      <c r="Q4577" t="s">
        <v>3930</v>
      </c>
      <c r="R4577">
        <v>507</v>
      </c>
      <c r="S4577" s="3">
        <v>0.05</v>
      </c>
      <c r="T4577" s="6">
        <v>611.25000000000011</v>
      </c>
      <c r="U4577" t="s">
        <v>6330</v>
      </c>
      <c r="V4577">
        <v>2026</v>
      </c>
      <c r="W4577" t="s">
        <v>6331</v>
      </c>
      <c r="X4577" t="str">
        <f>_xlfn.XLOOKUP(Orders_C[[#This Row],[Product_ID]],Products_C[Product_ID],Products_C[Product_Name])</f>
        <v>Zinger Burger</v>
      </c>
      <c r="Y4577" t="str">
        <f>_xlfn.XLOOKUP(Orders_C[[#This Row],[Product_ID]],Products_C[Product_ID],Products_C[Category])</f>
        <v>Beverage</v>
      </c>
      <c r="Z4577" t="str">
        <f>_xlfn.XLOOKUP(Orders_C[[#This Row],[Store_ID]],Stores_c[Store_ID],Stores_c[City])</f>
        <v>Port Barbarabury</v>
      </c>
      <c r="AA4577" t="str">
        <f>_xlfn.XLOOKUP(Orders_C[[#This Row],[Customer_ID]],Customers_c[Customer_ID],Customers_c[Customer_Name])</f>
        <v>Kelsey Santiago</v>
      </c>
      <c r="AB4577" s="6">
        <f>Orders_C[[#This Row],[Quantity]]*Orders_C[[#This Row],[Unit_Price]]*(1-Orders_C[[#This Row],[Discount %]])+Orders_C[[#This Row],[Tax]]</f>
        <v>1429.7</v>
      </c>
      <c r="AC4577" s="9">
        <f>(Orders_C[[#This Row],[Unit_Price]]*Orders_C[[#This Row],[Quantity]])-Orders_C[[#This Row],[Discount]]+Orders_C[[#This Row],[Tax]]</f>
        <v>1498.65</v>
      </c>
      <c r="AD4577" t="str">
        <f>IF(COUNTIF(Orders_C[[#All],[Customer_ID]],Orders_C[[#This Row],[Customer_ID]])&gt;1,"Repeat","New")</f>
        <v>Repeat</v>
      </c>
      <c r="AE4577" t="str" cm="1">
        <f t="array" ref="AE4577">_xlfn.XLOOKUP(Orders_C[[#This Row],[Store_ID]],Stores_c[[#All],[Store_ID]],Stores_c[[#All],[City]])</f>
        <v>Port Barbarabury</v>
      </c>
      <c r="AF4577" t="str" cm="1">
        <f t="array" ref="AF4577">_xlfn.XLOOKUP(Orders_C[[#This Row],[Store_ID]],Stores_c[[#All],[Store_ID]],Stores_c[[#All],[Manager_Name]])</f>
        <v>Edward Nguyen</v>
      </c>
      <c r="AG4577" t="str" cm="1">
        <f t="array" ref="AG4577">_xlfn.XLOOKUP(Orders_C[[#This Row],[Store_ID]],Stores_c[[#All],[Store_ID]],Stores_c[[#All],[Store_Type]])</f>
        <v>Street</v>
      </c>
    </row>
    <row r="4578" spans="1:33" x14ac:dyDescent="0.25">
      <c r="A4578">
        <v>10686</v>
      </c>
      <c r="B4578" s="1">
        <v>45730</v>
      </c>
      <c r="C4578" s="2">
        <v>0.39395833333333335</v>
      </c>
      <c r="D4578">
        <v>1280</v>
      </c>
      <c r="E4578">
        <v>201</v>
      </c>
      <c r="F4578">
        <v>452</v>
      </c>
      <c r="G4578">
        <v>334</v>
      </c>
      <c r="H4578">
        <v>3</v>
      </c>
      <c r="I4578">
        <v>493</v>
      </c>
      <c r="J4578">
        <v>5</v>
      </c>
      <c r="K4578">
        <v>24.65</v>
      </c>
      <c r="L4578">
        <v>1498.65</v>
      </c>
      <c r="M4578" t="s">
        <v>20</v>
      </c>
      <c r="N4578" t="s">
        <v>22</v>
      </c>
      <c r="O4578">
        <v>20</v>
      </c>
      <c r="P4578">
        <v>5</v>
      </c>
      <c r="Q4578" t="s">
        <v>4709</v>
      </c>
      <c r="R4578">
        <v>505</v>
      </c>
      <c r="S4578" s="3">
        <v>0.05</v>
      </c>
      <c r="T4578" s="6">
        <v>611.25000000000011</v>
      </c>
      <c r="U4578" t="s">
        <v>6334</v>
      </c>
      <c r="V4578">
        <v>2025</v>
      </c>
      <c r="W4578" t="s">
        <v>6333</v>
      </c>
      <c r="X4578" t="str">
        <f>_xlfn.XLOOKUP(Orders_C[[#This Row],[Product_ID]],Products_C[Product_ID],Products_C[Product_Name])</f>
        <v>Krushers</v>
      </c>
      <c r="Y4578" t="str">
        <f>_xlfn.XLOOKUP(Orders_C[[#This Row],[Product_ID]],Products_C[Product_ID],Products_C[Category])</f>
        <v>Dessert</v>
      </c>
      <c r="Z4578" t="str">
        <f>_xlfn.XLOOKUP(Orders_C[[#This Row],[Store_ID]],Stores_c[Store_ID],Stores_c[City])</f>
        <v>Lake Nicholasburgh</v>
      </c>
      <c r="AA4578" t="str">
        <f>_xlfn.XLOOKUP(Orders_C[[#This Row],[Customer_ID]],Customers_c[Customer_ID],Customers_c[Customer_Name])</f>
        <v>Cheryl Miller</v>
      </c>
      <c r="AB4578" s="6">
        <f>Orders_C[[#This Row],[Quantity]]*Orders_C[[#This Row],[Unit_Price]]*(1-Orders_C[[#This Row],[Discount %]])+Orders_C[[#This Row],[Tax]]</f>
        <v>1429.7</v>
      </c>
      <c r="AC4578" s="9">
        <f>(Orders_C[[#This Row],[Unit_Price]]*Orders_C[[#This Row],[Quantity]])-Orders_C[[#This Row],[Discount]]+Orders_C[[#This Row],[Tax]]</f>
        <v>1498.65</v>
      </c>
      <c r="AD4578" t="str">
        <f>IF(COUNTIF(Orders_C[[#All],[Customer_ID]],Orders_C[[#This Row],[Customer_ID]])&gt;1,"Repeat","New")</f>
        <v>Repeat</v>
      </c>
      <c r="AE4578" t="str" cm="1">
        <f t="array" ref="AE4578">_xlfn.XLOOKUP(Orders_C[[#This Row],[Store_ID]],Stores_c[[#All],[Store_ID]],Stores_c[[#All],[City]])</f>
        <v>Lake Nicholasburgh</v>
      </c>
      <c r="AF4578" t="str" cm="1">
        <f t="array" ref="AF4578">_xlfn.XLOOKUP(Orders_C[[#This Row],[Store_ID]],Stores_c[[#All],[Store_ID]],Stores_c[[#All],[Manager_Name]])</f>
        <v>Maurice Garcia</v>
      </c>
      <c r="AG4578" t="str" cm="1">
        <f t="array" ref="AG4578">_xlfn.XLOOKUP(Orders_C[[#This Row],[Store_ID]],Stores_c[[#All],[Store_ID]],Stores_c[[#All],[Store_Type]])</f>
        <v>Mall</v>
      </c>
    </row>
    <row r="4579" spans="1:33" x14ac:dyDescent="0.25">
      <c r="A4579">
        <v>7492</v>
      </c>
      <c r="B4579" s="1">
        <v>46021</v>
      </c>
      <c r="C4579" s="2">
        <v>0.84969907407407408</v>
      </c>
      <c r="D4579">
        <v>1847</v>
      </c>
      <c r="E4579">
        <v>215</v>
      </c>
      <c r="F4579">
        <v>516</v>
      </c>
      <c r="G4579">
        <v>315</v>
      </c>
      <c r="H4579">
        <v>4</v>
      </c>
      <c r="I4579">
        <v>377</v>
      </c>
      <c r="J4579">
        <v>10</v>
      </c>
      <c r="K4579">
        <v>18.850000000000001</v>
      </c>
      <c r="L4579">
        <v>1516.85</v>
      </c>
      <c r="M4579" t="s">
        <v>20</v>
      </c>
      <c r="N4579" t="s">
        <v>23</v>
      </c>
      <c r="O4579">
        <v>23</v>
      </c>
      <c r="P4579">
        <v>3</v>
      </c>
      <c r="Q4579" t="s">
        <v>1515</v>
      </c>
      <c r="R4579">
        <v>504</v>
      </c>
      <c r="S4579" s="3">
        <v>0.1</v>
      </c>
      <c r="T4579" s="6">
        <v>612.04999999999995</v>
      </c>
      <c r="U4579" t="s">
        <v>6328</v>
      </c>
      <c r="V4579">
        <v>2025</v>
      </c>
      <c r="W4579" t="s">
        <v>6329</v>
      </c>
      <c r="X4579" t="str">
        <f>_xlfn.XLOOKUP(Orders_C[[#This Row],[Product_ID]],Products_C[Product_ID],Products_C[Product_Name])</f>
        <v>Popcorn Chicken</v>
      </c>
      <c r="Y4579" t="str">
        <f>_xlfn.XLOOKUP(Orders_C[[#This Row],[Product_ID]],Products_C[Product_ID],Products_C[Category])</f>
        <v>Beverage</v>
      </c>
      <c r="Z4579" t="str">
        <f>_xlfn.XLOOKUP(Orders_C[[#This Row],[Store_ID]],Stores_c[Store_ID],Stores_c[City])</f>
        <v>Sallyburgh</v>
      </c>
      <c r="AA4579" t="str">
        <f>_xlfn.XLOOKUP(Orders_C[[#This Row],[Customer_ID]],Customers_c[Customer_ID],Customers_c[Customer_Name])</f>
        <v>Robert Mendoza</v>
      </c>
      <c r="AB4579" s="6">
        <f>Orders_C[[#This Row],[Quantity]]*Orders_C[[#This Row],[Unit_Price]]*(1-Orders_C[[#This Row],[Discount %]])+Orders_C[[#This Row],[Tax]]</f>
        <v>1376.05</v>
      </c>
      <c r="AC4579" s="9">
        <f>(Orders_C[[#This Row],[Unit_Price]]*Orders_C[[#This Row],[Quantity]])-Orders_C[[#This Row],[Discount]]+Orders_C[[#This Row],[Tax]]</f>
        <v>1516.85</v>
      </c>
      <c r="AD4579" t="str">
        <f>IF(COUNTIF(Orders_C[[#All],[Customer_ID]],Orders_C[[#This Row],[Customer_ID]])&gt;1,"Repeat","New")</f>
        <v>Repeat</v>
      </c>
      <c r="AE4579" t="str" cm="1">
        <f t="array" ref="AE4579">_xlfn.XLOOKUP(Orders_C[[#This Row],[Store_ID]],Stores_c[[#All],[Store_ID]],Stores_c[[#All],[City]])</f>
        <v>Sallyburgh</v>
      </c>
      <c r="AF4579" t="str" cm="1">
        <f t="array" ref="AF4579">_xlfn.XLOOKUP(Orders_C[[#This Row],[Store_ID]],Stores_c[[#All],[Store_ID]],Stores_c[[#All],[Manager_Name]])</f>
        <v>Benjamin Mccoy</v>
      </c>
      <c r="AG4579" t="str" cm="1">
        <f t="array" ref="AG4579">_xlfn.XLOOKUP(Orders_C[[#This Row],[Store_ID]],Stores_c[[#All],[Store_ID]],Stores_c[[#All],[Store_Type]])</f>
        <v>Drive-Thru</v>
      </c>
    </row>
    <row r="4580" spans="1:33" x14ac:dyDescent="0.25">
      <c r="A4580">
        <v>8750</v>
      </c>
      <c r="B4580" s="1">
        <v>45984</v>
      </c>
      <c r="C4580" s="2">
        <v>0.44671296296296298</v>
      </c>
      <c r="D4580">
        <v>1953</v>
      </c>
      <c r="E4580">
        <v>225</v>
      </c>
      <c r="F4580">
        <v>513</v>
      </c>
      <c r="G4580">
        <v>315</v>
      </c>
      <c r="H4580">
        <v>4</v>
      </c>
      <c r="I4580">
        <v>374</v>
      </c>
      <c r="J4580">
        <v>5</v>
      </c>
      <c r="K4580">
        <v>18.7</v>
      </c>
      <c r="L4580">
        <v>1509.7</v>
      </c>
      <c r="M4580" t="s">
        <v>18</v>
      </c>
      <c r="N4580" t="s">
        <v>23</v>
      </c>
      <c r="O4580">
        <v>43</v>
      </c>
      <c r="P4580">
        <v>1</v>
      </c>
      <c r="Q4580" t="s">
        <v>2773</v>
      </c>
      <c r="R4580">
        <v>510</v>
      </c>
      <c r="S4580" s="3">
        <v>0.05</v>
      </c>
      <c r="T4580" s="6">
        <v>612.1</v>
      </c>
      <c r="U4580" t="s">
        <v>6336</v>
      </c>
      <c r="V4580">
        <v>2025</v>
      </c>
      <c r="W4580" t="s">
        <v>6331</v>
      </c>
      <c r="X4580" t="str">
        <f>_xlfn.XLOOKUP(Orders_C[[#This Row],[Product_ID]],Products_C[Product_ID],Products_C[Product_Name])</f>
        <v>Popcorn Chicken</v>
      </c>
      <c r="Y4580" t="str">
        <f>_xlfn.XLOOKUP(Orders_C[[#This Row],[Product_ID]],Products_C[Product_ID],Products_C[Category])</f>
        <v>Beverage</v>
      </c>
      <c r="Z4580" t="str">
        <f>_xlfn.XLOOKUP(Orders_C[[#This Row],[Store_ID]],Stores_c[Store_ID],Stores_c[City])</f>
        <v>South Peter</v>
      </c>
      <c r="AA4580" t="str">
        <f>_xlfn.XLOOKUP(Orders_C[[#This Row],[Customer_ID]],Customers_c[Customer_ID],Customers_c[Customer_Name])</f>
        <v>Joseph Diaz</v>
      </c>
      <c r="AB4580" s="6">
        <f>Orders_C[[#This Row],[Quantity]]*Orders_C[[#This Row],[Unit_Price]]*(1-Orders_C[[#This Row],[Discount %]])+Orders_C[[#This Row],[Tax]]</f>
        <v>1439.9</v>
      </c>
      <c r="AC4580" s="9">
        <f>(Orders_C[[#This Row],[Unit_Price]]*Orders_C[[#This Row],[Quantity]])-Orders_C[[#This Row],[Discount]]+Orders_C[[#This Row],[Tax]]</f>
        <v>1509.7</v>
      </c>
      <c r="AD4580" t="str">
        <f>IF(COUNTIF(Orders_C[[#All],[Customer_ID]],Orders_C[[#This Row],[Customer_ID]])&gt;1,"Repeat","New")</f>
        <v>Repeat</v>
      </c>
      <c r="AE4580" t="str" cm="1">
        <f t="array" ref="AE4580">_xlfn.XLOOKUP(Orders_C[[#This Row],[Store_ID]],Stores_c[[#All],[Store_ID]],Stores_c[[#All],[City]])</f>
        <v>South Peter</v>
      </c>
      <c r="AF4580" t="str" cm="1">
        <f t="array" ref="AF4580">_xlfn.XLOOKUP(Orders_C[[#This Row],[Store_ID]],Stores_c[[#All],[Store_ID]],Stores_c[[#All],[Manager_Name]])</f>
        <v>Gregory Lambert</v>
      </c>
      <c r="AG4580" t="str" cm="1">
        <f t="array" ref="AG4580">_xlfn.XLOOKUP(Orders_C[[#This Row],[Store_ID]],Stores_c[[#All],[Store_ID]],Stores_c[[#All],[Store_Type]])</f>
        <v>Street</v>
      </c>
    </row>
    <row r="4581" spans="1:33" x14ac:dyDescent="0.25">
      <c r="A4581">
        <v>9339</v>
      </c>
      <c r="B4581" s="1">
        <v>45949</v>
      </c>
      <c r="C4581" s="2">
        <v>0.35766203703703703</v>
      </c>
      <c r="D4581">
        <v>1675</v>
      </c>
      <c r="E4581">
        <v>203</v>
      </c>
      <c r="F4581">
        <v>431</v>
      </c>
      <c r="G4581">
        <v>302</v>
      </c>
      <c r="H4581">
        <v>4</v>
      </c>
      <c r="I4581">
        <v>374</v>
      </c>
      <c r="J4581">
        <v>5</v>
      </c>
      <c r="K4581">
        <v>18.7</v>
      </c>
      <c r="L4581">
        <v>1509.7</v>
      </c>
      <c r="M4581" t="s">
        <v>19</v>
      </c>
      <c r="N4581" t="s">
        <v>21</v>
      </c>
      <c r="O4581">
        <v>26</v>
      </c>
      <c r="P4581">
        <v>5</v>
      </c>
      <c r="Q4581" t="s">
        <v>3362</v>
      </c>
      <c r="R4581">
        <v>510</v>
      </c>
      <c r="S4581" s="3">
        <v>0.05</v>
      </c>
      <c r="T4581" s="6">
        <v>612.1</v>
      </c>
      <c r="U4581" t="s">
        <v>6332</v>
      </c>
      <c r="V4581">
        <v>2025</v>
      </c>
      <c r="W4581" t="s">
        <v>6329</v>
      </c>
      <c r="X4581" t="str">
        <f>_xlfn.XLOOKUP(Orders_C[[#This Row],[Product_ID]],Products_C[Product_ID],Products_C[Product_Name])</f>
        <v>Chicken Wings</v>
      </c>
      <c r="Y4581" t="str">
        <f>_xlfn.XLOOKUP(Orders_C[[#This Row],[Product_ID]],Products_C[Product_ID],Products_C[Category])</f>
        <v>Chicken</v>
      </c>
      <c r="Z4581" t="str">
        <f>_xlfn.XLOOKUP(Orders_C[[#This Row],[Store_ID]],Stores_c[Store_ID],Stores_c[City])</f>
        <v>Lake Williammouth</v>
      </c>
      <c r="AA4581" t="str">
        <f>_xlfn.XLOOKUP(Orders_C[[#This Row],[Customer_ID]],Customers_c[Customer_ID],Customers_c[Customer_Name])</f>
        <v>Thomas Lambert</v>
      </c>
      <c r="AB4581" s="6">
        <f>Orders_C[[#This Row],[Quantity]]*Orders_C[[#This Row],[Unit_Price]]*(1-Orders_C[[#This Row],[Discount %]])+Orders_C[[#This Row],[Tax]]</f>
        <v>1439.9</v>
      </c>
      <c r="AC4581" s="9">
        <f>(Orders_C[[#This Row],[Unit_Price]]*Orders_C[[#This Row],[Quantity]])-Orders_C[[#This Row],[Discount]]+Orders_C[[#This Row],[Tax]]</f>
        <v>1509.7</v>
      </c>
      <c r="AD4581" t="str">
        <f>IF(COUNTIF(Orders_C[[#All],[Customer_ID]],Orders_C[[#This Row],[Customer_ID]])&gt;1,"Repeat","New")</f>
        <v>Repeat</v>
      </c>
      <c r="AE4581" t="str" cm="1">
        <f t="array" ref="AE4581">_xlfn.XLOOKUP(Orders_C[[#This Row],[Store_ID]],Stores_c[[#All],[Store_ID]],Stores_c[[#All],[City]])</f>
        <v>Lake Williammouth</v>
      </c>
      <c r="AF4581" t="str" cm="1">
        <f t="array" ref="AF4581">_xlfn.XLOOKUP(Orders_C[[#This Row],[Store_ID]],Stores_c[[#All],[Store_ID]],Stores_c[[#All],[Manager_Name]])</f>
        <v>Stephanie Dominguez</v>
      </c>
      <c r="AG4581" t="str" cm="1">
        <f t="array" ref="AG4581">_xlfn.XLOOKUP(Orders_C[[#This Row],[Store_ID]],Stores_c[[#All],[Store_ID]],Stores_c[[#All],[Store_Type]])</f>
        <v>Drive-Thru</v>
      </c>
    </row>
    <row r="4582" spans="1:33" x14ac:dyDescent="0.25">
      <c r="A4582">
        <v>10064</v>
      </c>
      <c r="B4582" s="1">
        <v>45965</v>
      </c>
      <c r="C4582" s="2">
        <v>0.92821759259259262</v>
      </c>
      <c r="D4582">
        <v>1856</v>
      </c>
      <c r="E4582">
        <v>223</v>
      </c>
      <c r="F4582">
        <v>491</v>
      </c>
      <c r="G4582">
        <v>319</v>
      </c>
      <c r="H4582">
        <v>4</v>
      </c>
      <c r="I4582">
        <v>374</v>
      </c>
      <c r="J4582">
        <v>5</v>
      </c>
      <c r="K4582">
        <v>18.7</v>
      </c>
      <c r="L4582">
        <v>1509.7</v>
      </c>
      <c r="M4582" t="s">
        <v>20</v>
      </c>
      <c r="N4582" t="s">
        <v>22</v>
      </c>
      <c r="O4582">
        <v>56</v>
      </c>
      <c r="P4582">
        <v>4</v>
      </c>
      <c r="Q4582" t="s">
        <v>4087</v>
      </c>
      <c r="R4582">
        <v>510</v>
      </c>
      <c r="S4582" s="3">
        <v>0.05</v>
      </c>
      <c r="T4582" s="6">
        <v>612.1</v>
      </c>
      <c r="U4582" t="s">
        <v>6336</v>
      </c>
      <c r="V4582">
        <v>2025</v>
      </c>
      <c r="W4582" t="s">
        <v>6331</v>
      </c>
      <c r="X4582" t="str">
        <f>_xlfn.XLOOKUP(Orders_C[[#This Row],[Product_ID]],Products_C[Product_ID],Products_C[Product_Name])</f>
        <v>Chocolate Lava Cake</v>
      </c>
      <c r="Y4582" t="str">
        <f>_xlfn.XLOOKUP(Orders_C[[#This Row],[Product_ID]],Products_C[Product_ID],Products_C[Category])</f>
        <v>Beverage</v>
      </c>
      <c r="Z4582" t="str">
        <f>_xlfn.XLOOKUP(Orders_C[[#This Row],[Store_ID]],Stores_c[Store_ID],Stores_c[City])</f>
        <v>Chambershaven</v>
      </c>
      <c r="AA4582" t="str">
        <f>_xlfn.XLOOKUP(Orders_C[[#This Row],[Customer_ID]],Customers_c[Customer_ID],Customers_c[Customer_Name])</f>
        <v>Stacy Burton</v>
      </c>
      <c r="AB4582" s="6">
        <f>Orders_C[[#This Row],[Quantity]]*Orders_C[[#This Row],[Unit_Price]]*(1-Orders_C[[#This Row],[Discount %]])+Orders_C[[#This Row],[Tax]]</f>
        <v>1439.9</v>
      </c>
      <c r="AC4582" s="9">
        <f>(Orders_C[[#This Row],[Unit_Price]]*Orders_C[[#This Row],[Quantity]])-Orders_C[[#This Row],[Discount]]+Orders_C[[#This Row],[Tax]]</f>
        <v>1509.7</v>
      </c>
      <c r="AD4582" t="str">
        <f>IF(COUNTIF(Orders_C[[#All],[Customer_ID]],Orders_C[[#This Row],[Customer_ID]])&gt;1,"Repeat","New")</f>
        <v>Repeat</v>
      </c>
      <c r="AE4582" t="str" cm="1">
        <f t="array" ref="AE4582">_xlfn.XLOOKUP(Orders_C[[#This Row],[Store_ID]],Stores_c[[#All],[Store_ID]],Stores_c[[#All],[City]])</f>
        <v>Chambershaven</v>
      </c>
      <c r="AF4582" t="str" cm="1">
        <f t="array" ref="AF4582">_xlfn.XLOOKUP(Orders_C[[#This Row],[Store_ID]],Stores_c[[#All],[Store_ID]],Stores_c[[#All],[Manager_Name]])</f>
        <v>Virginia Webster</v>
      </c>
      <c r="AG4582" t="str" cm="1">
        <f t="array" ref="AG4582">_xlfn.XLOOKUP(Orders_C[[#This Row],[Store_ID]],Stores_c[[#All],[Store_ID]],Stores_c[[#All],[Store_Type]])</f>
        <v>Street</v>
      </c>
    </row>
    <row r="4583" spans="1:33" x14ac:dyDescent="0.25">
      <c r="A4583">
        <v>9155</v>
      </c>
      <c r="B4583" s="1">
        <v>45958</v>
      </c>
      <c r="C4583" s="2">
        <v>0.91055555555555556</v>
      </c>
      <c r="D4583">
        <v>1514</v>
      </c>
      <c r="E4583">
        <v>205</v>
      </c>
      <c r="F4583">
        <v>487</v>
      </c>
      <c r="G4583">
        <v>320</v>
      </c>
      <c r="H4583">
        <v>4</v>
      </c>
      <c r="I4583">
        <v>371</v>
      </c>
      <c r="J4583">
        <v>0</v>
      </c>
      <c r="K4583">
        <v>18.55</v>
      </c>
      <c r="L4583">
        <v>1502.55</v>
      </c>
      <c r="M4583" t="s">
        <v>18</v>
      </c>
      <c r="N4583" t="s">
        <v>23</v>
      </c>
      <c r="O4583">
        <v>51</v>
      </c>
      <c r="P4583">
        <v>5</v>
      </c>
      <c r="Q4583" t="s">
        <v>3178</v>
      </c>
      <c r="R4583">
        <v>501</v>
      </c>
      <c r="S4583" s="3">
        <v>0</v>
      </c>
      <c r="T4583" s="6">
        <v>612.15</v>
      </c>
      <c r="U4583" t="s">
        <v>6332</v>
      </c>
      <c r="V4583">
        <v>2025</v>
      </c>
      <c r="W4583" t="s">
        <v>6331</v>
      </c>
      <c r="X4583" t="str">
        <f>_xlfn.XLOOKUP(Orders_C[[#This Row],[Product_ID]],Products_C[Product_ID],Products_C[Product_Name])</f>
        <v>Rice Bowl</v>
      </c>
      <c r="Y4583" t="str">
        <f>_xlfn.XLOOKUP(Orders_C[[#This Row],[Product_ID]],Products_C[Product_ID],Products_C[Category])</f>
        <v>Beverage</v>
      </c>
      <c r="Z4583" t="str">
        <f>_xlfn.XLOOKUP(Orders_C[[#This Row],[Store_ID]],Stores_c[Store_ID],Stores_c[City])</f>
        <v>Port Jacob</v>
      </c>
      <c r="AA4583" t="str">
        <f>_xlfn.XLOOKUP(Orders_C[[#This Row],[Customer_ID]],Customers_c[Customer_ID],Customers_c[Customer_Name])</f>
        <v>Luis Herrera</v>
      </c>
      <c r="AB4583" s="6">
        <f>Orders_C[[#This Row],[Quantity]]*Orders_C[[#This Row],[Unit_Price]]*(1-Orders_C[[#This Row],[Discount %]])+Orders_C[[#This Row],[Tax]]</f>
        <v>1502.55</v>
      </c>
      <c r="AC4583" s="9">
        <f>(Orders_C[[#This Row],[Unit_Price]]*Orders_C[[#This Row],[Quantity]])-Orders_C[[#This Row],[Discount]]+Orders_C[[#This Row],[Tax]]</f>
        <v>1502.55</v>
      </c>
      <c r="AD4583" t="str">
        <f>IF(COUNTIF(Orders_C[[#All],[Customer_ID]],Orders_C[[#This Row],[Customer_ID]])&gt;1,"Repeat","New")</f>
        <v>Repeat</v>
      </c>
      <c r="AE4583" t="str" cm="1">
        <f t="array" ref="AE4583">_xlfn.XLOOKUP(Orders_C[[#This Row],[Store_ID]],Stores_c[[#All],[Store_ID]],Stores_c[[#All],[City]])</f>
        <v>Port Jacob</v>
      </c>
      <c r="AF4583" t="str" cm="1">
        <f t="array" ref="AF4583">_xlfn.XLOOKUP(Orders_C[[#This Row],[Store_ID]],Stores_c[[#All],[Store_ID]],Stores_c[[#All],[Manager_Name]])</f>
        <v>David Harris</v>
      </c>
      <c r="AG4583" t="str" cm="1">
        <f t="array" ref="AG4583">_xlfn.XLOOKUP(Orders_C[[#This Row],[Store_ID]],Stores_c[[#All],[Store_ID]],Stores_c[[#All],[Store_Type]])</f>
        <v>Mall</v>
      </c>
    </row>
    <row r="4584" spans="1:33" x14ac:dyDescent="0.25">
      <c r="A4584">
        <v>10249</v>
      </c>
      <c r="B4584" s="1">
        <v>45802</v>
      </c>
      <c r="C4584" s="2">
        <v>0.57158564814814816</v>
      </c>
      <c r="D4584">
        <v>1845</v>
      </c>
      <c r="E4584">
        <v>201</v>
      </c>
      <c r="F4584">
        <v>538</v>
      </c>
      <c r="G4584">
        <v>313</v>
      </c>
      <c r="H4584">
        <v>4</v>
      </c>
      <c r="I4584">
        <v>371</v>
      </c>
      <c r="J4584">
        <v>0</v>
      </c>
      <c r="K4584">
        <v>18.55</v>
      </c>
      <c r="L4584">
        <v>1502.55</v>
      </c>
      <c r="M4584" t="s">
        <v>19</v>
      </c>
      <c r="N4584" t="s">
        <v>22</v>
      </c>
      <c r="O4584">
        <v>59</v>
      </c>
      <c r="P4584">
        <v>4</v>
      </c>
      <c r="Q4584" t="s">
        <v>4272</v>
      </c>
      <c r="R4584">
        <v>503</v>
      </c>
      <c r="S4584" s="3">
        <v>0</v>
      </c>
      <c r="T4584" s="6">
        <v>612.15</v>
      </c>
      <c r="U4584" t="s">
        <v>6339</v>
      </c>
      <c r="V4584">
        <v>2025</v>
      </c>
      <c r="W4584" t="s">
        <v>6331</v>
      </c>
      <c r="X4584" t="str">
        <f>_xlfn.XLOOKUP(Orders_C[[#This Row],[Product_ID]],Products_C[Product_ID],Products_C[Product_Name])</f>
        <v>Rice Bowl</v>
      </c>
      <c r="Y4584" t="str">
        <f>_xlfn.XLOOKUP(Orders_C[[#This Row],[Product_ID]],Products_C[Product_ID],Products_C[Category])</f>
        <v>Beverage</v>
      </c>
      <c r="Z4584" t="str">
        <f>_xlfn.XLOOKUP(Orders_C[[#This Row],[Store_ID]],Stores_c[Store_ID],Stores_c[City])</f>
        <v>Lake Nicholasburgh</v>
      </c>
      <c r="AA4584" t="str">
        <f>_xlfn.XLOOKUP(Orders_C[[#This Row],[Customer_ID]],Customers_c[Customer_ID],Customers_c[Customer_Name])</f>
        <v>Leslie Whitehead</v>
      </c>
      <c r="AB4584" s="6">
        <f>Orders_C[[#This Row],[Quantity]]*Orders_C[[#This Row],[Unit_Price]]*(1-Orders_C[[#This Row],[Discount %]])+Orders_C[[#This Row],[Tax]]</f>
        <v>1502.55</v>
      </c>
      <c r="AC4584" s="9">
        <f>(Orders_C[[#This Row],[Unit_Price]]*Orders_C[[#This Row],[Quantity]])-Orders_C[[#This Row],[Discount]]+Orders_C[[#This Row],[Tax]]</f>
        <v>1502.55</v>
      </c>
      <c r="AD4584" t="str">
        <f>IF(COUNTIF(Orders_C[[#All],[Customer_ID]],Orders_C[[#This Row],[Customer_ID]])&gt;1,"Repeat","New")</f>
        <v>Repeat</v>
      </c>
      <c r="AE4584" t="str" cm="1">
        <f t="array" ref="AE4584">_xlfn.XLOOKUP(Orders_C[[#This Row],[Store_ID]],Stores_c[[#All],[Store_ID]],Stores_c[[#All],[City]])</f>
        <v>Lake Nicholasburgh</v>
      </c>
      <c r="AF4584" t="str" cm="1">
        <f t="array" ref="AF4584">_xlfn.XLOOKUP(Orders_C[[#This Row],[Store_ID]],Stores_c[[#All],[Store_ID]],Stores_c[[#All],[Manager_Name]])</f>
        <v>Maurice Garcia</v>
      </c>
      <c r="AG4584" t="str" cm="1">
        <f t="array" ref="AG4584">_xlfn.XLOOKUP(Orders_C[[#This Row],[Store_ID]],Stores_c[[#All],[Store_ID]],Stores_c[[#All],[Store_Type]])</f>
        <v>Mall</v>
      </c>
    </row>
    <row r="4585" spans="1:33" x14ac:dyDescent="0.25">
      <c r="A4585">
        <v>6264</v>
      </c>
      <c r="B4585" s="1">
        <v>45786</v>
      </c>
      <c r="C4585" s="2">
        <v>0.28042824074074074</v>
      </c>
      <c r="D4585">
        <v>1757</v>
      </c>
      <c r="E4585">
        <v>214</v>
      </c>
      <c r="F4585">
        <v>427</v>
      </c>
      <c r="G4585">
        <v>311</v>
      </c>
      <c r="H4585">
        <v>3</v>
      </c>
      <c r="I4585">
        <v>490</v>
      </c>
      <c r="J4585">
        <v>0</v>
      </c>
      <c r="K4585">
        <v>24.5</v>
      </c>
      <c r="L4585">
        <v>1494.5</v>
      </c>
      <c r="M4585" t="s">
        <v>19</v>
      </c>
      <c r="N4585" t="s">
        <v>21</v>
      </c>
      <c r="O4585">
        <v>38</v>
      </c>
      <c r="P4585">
        <v>2</v>
      </c>
      <c r="Q4585" t="s">
        <v>287</v>
      </c>
      <c r="R4585">
        <v>505</v>
      </c>
      <c r="S4585" s="3">
        <v>0</v>
      </c>
      <c r="T4585" s="6">
        <v>612.5</v>
      </c>
      <c r="U4585" t="s">
        <v>6339</v>
      </c>
      <c r="V4585">
        <v>2025</v>
      </c>
      <c r="W4585" t="s">
        <v>6329</v>
      </c>
      <c r="X4585" t="str">
        <f>_xlfn.XLOOKUP(Orders_C[[#This Row],[Product_ID]],Products_C[Product_ID],Products_C[Product_Name])</f>
        <v>Pepsi</v>
      </c>
      <c r="Y4585" t="str">
        <f>_xlfn.XLOOKUP(Orders_C[[#This Row],[Product_ID]],Products_C[Product_ID],Products_C[Category])</f>
        <v>Dessert</v>
      </c>
      <c r="Z4585" t="str">
        <f>_xlfn.XLOOKUP(Orders_C[[#This Row],[Store_ID]],Stores_c[Store_ID],Stores_c[City])</f>
        <v>New Robert</v>
      </c>
      <c r="AA4585" t="str">
        <f>_xlfn.XLOOKUP(Orders_C[[#This Row],[Customer_ID]],Customers_c[Customer_ID],Customers_c[Customer_Name])</f>
        <v>Ronald Riddle</v>
      </c>
      <c r="AB4585" s="6">
        <f>Orders_C[[#This Row],[Quantity]]*Orders_C[[#This Row],[Unit_Price]]*(1-Orders_C[[#This Row],[Discount %]])+Orders_C[[#This Row],[Tax]]</f>
        <v>1494.5</v>
      </c>
      <c r="AC4585" s="9">
        <f>(Orders_C[[#This Row],[Unit_Price]]*Orders_C[[#This Row],[Quantity]])-Orders_C[[#This Row],[Discount]]+Orders_C[[#This Row],[Tax]]</f>
        <v>1494.5</v>
      </c>
      <c r="AD4585" t="str">
        <f>IF(COUNTIF(Orders_C[[#All],[Customer_ID]],Orders_C[[#This Row],[Customer_ID]])&gt;1,"Repeat","New")</f>
        <v>Repeat</v>
      </c>
      <c r="AE4585" t="str" cm="1">
        <f t="array" ref="AE4585">_xlfn.XLOOKUP(Orders_C[[#This Row],[Store_ID]],Stores_c[[#All],[Store_ID]],Stores_c[[#All],[City]])</f>
        <v>New Robert</v>
      </c>
      <c r="AF4585" t="str" cm="1">
        <f t="array" ref="AF4585">_xlfn.XLOOKUP(Orders_C[[#This Row],[Store_ID]],Stores_c[[#All],[Store_ID]],Stores_c[[#All],[Manager_Name]])</f>
        <v>Krista Webb</v>
      </c>
      <c r="AG4585" t="str" cm="1">
        <f t="array" ref="AG4585">_xlfn.XLOOKUP(Orders_C[[#This Row],[Store_ID]],Stores_c[[#All],[Store_ID]],Stores_c[[#All],[Store_Type]])</f>
        <v>Drive-Thru</v>
      </c>
    </row>
    <row r="4586" spans="1:33" x14ac:dyDescent="0.25">
      <c r="A4586">
        <v>8832</v>
      </c>
      <c r="B4586" s="1">
        <v>46015</v>
      </c>
      <c r="C4586" s="2">
        <v>0.11674768518518519</v>
      </c>
      <c r="D4586">
        <v>1316</v>
      </c>
      <c r="E4586">
        <v>201</v>
      </c>
      <c r="F4586">
        <v>431</v>
      </c>
      <c r="G4586">
        <v>327</v>
      </c>
      <c r="H4586">
        <v>3</v>
      </c>
      <c r="I4586">
        <v>490</v>
      </c>
      <c r="J4586">
        <v>0</v>
      </c>
      <c r="K4586">
        <v>24.5</v>
      </c>
      <c r="L4586">
        <v>1494.5</v>
      </c>
      <c r="M4586" t="s">
        <v>19</v>
      </c>
      <c r="N4586" t="s">
        <v>22</v>
      </c>
      <c r="O4586">
        <v>48</v>
      </c>
      <c r="P4586">
        <v>2</v>
      </c>
      <c r="Q4586" t="s">
        <v>2855</v>
      </c>
      <c r="R4586">
        <v>509</v>
      </c>
      <c r="S4586" s="3">
        <v>0</v>
      </c>
      <c r="T4586" s="6">
        <v>612.5</v>
      </c>
      <c r="U4586" t="s">
        <v>6328</v>
      </c>
      <c r="V4586">
        <v>2025</v>
      </c>
      <c r="W4586" t="s">
        <v>6331</v>
      </c>
      <c r="X4586" t="str">
        <f>_xlfn.XLOOKUP(Orders_C[[#This Row],[Product_ID]],Products_C[Product_ID],Products_C[Product_Name])</f>
        <v>Wrap</v>
      </c>
      <c r="Y4586" t="str">
        <f>_xlfn.XLOOKUP(Orders_C[[#This Row],[Product_ID]],Products_C[Product_ID],Products_C[Category])</f>
        <v>Chicken</v>
      </c>
      <c r="Z4586" t="str">
        <f>_xlfn.XLOOKUP(Orders_C[[#This Row],[Store_ID]],Stores_c[Store_ID],Stores_c[City])</f>
        <v>Lake Nicholasburgh</v>
      </c>
      <c r="AA4586" t="str">
        <f>_xlfn.XLOOKUP(Orders_C[[#This Row],[Customer_ID]],Customers_c[Customer_ID],Customers_c[Customer_Name])</f>
        <v>James Waters</v>
      </c>
      <c r="AB4586" s="6">
        <f>Orders_C[[#This Row],[Quantity]]*Orders_C[[#This Row],[Unit_Price]]*(1-Orders_C[[#This Row],[Discount %]])+Orders_C[[#This Row],[Tax]]</f>
        <v>1494.5</v>
      </c>
      <c r="AC4586" s="9">
        <f>(Orders_C[[#This Row],[Unit_Price]]*Orders_C[[#This Row],[Quantity]])-Orders_C[[#This Row],[Discount]]+Orders_C[[#This Row],[Tax]]</f>
        <v>1494.5</v>
      </c>
      <c r="AD4586" t="str">
        <f>IF(COUNTIF(Orders_C[[#All],[Customer_ID]],Orders_C[[#This Row],[Customer_ID]])&gt;1,"Repeat","New")</f>
        <v>Repeat</v>
      </c>
      <c r="AE4586" t="str" cm="1">
        <f t="array" ref="AE4586">_xlfn.XLOOKUP(Orders_C[[#This Row],[Store_ID]],Stores_c[[#All],[Store_ID]],Stores_c[[#All],[City]])</f>
        <v>Lake Nicholasburgh</v>
      </c>
      <c r="AF4586" t="str" cm="1">
        <f t="array" ref="AF4586">_xlfn.XLOOKUP(Orders_C[[#This Row],[Store_ID]],Stores_c[[#All],[Store_ID]],Stores_c[[#All],[Manager_Name]])</f>
        <v>Maurice Garcia</v>
      </c>
      <c r="AG4586" t="str" cm="1">
        <f t="array" ref="AG4586">_xlfn.XLOOKUP(Orders_C[[#This Row],[Store_ID]],Stores_c[[#All],[Store_ID]],Stores_c[[#All],[Store_Type]])</f>
        <v>Mall</v>
      </c>
    </row>
    <row r="4587" spans="1:33" x14ac:dyDescent="0.25">
      <c r="A4587">
        <v>10567</v>
      </c>
      <c r="B4587" s="1">
        <v>45843</v>
      </c>
      <c r="C4587" s="2">
        <v>0.10225694444444444</v>
      </c>
      <c r="D4587">
        <v>1451</v>
      </c>
      <c r="E4587">
        <v>211</v>
      </c>
      <c r="F4587">
        <v>455</v>
      </c>
      <c r="G4587">
        <v>336</v>
      </c>
      <c r="H4587">
        <v>3</v>
      </c>
      <c r="I4587">
        <v>490</v>
      </c>
      <c r="J4587">
        <v>0</v>
      </c>
      <c r="K4587">
        <v>24.5</v>
      </c>
      <c r="L4587">
        <v>1494.5</v>
      </c>
      <c r="M4587" t="s">
        <v>19</v>
      </c>
      <c r="N4587" t="s">
        <v>22</v>
      </c>
      <c r="O4587">
        <v>13</v>
      </c>
      <c r="P4587">
        <v>4</v>
      </c>
      <c r="Q4587" t="s">
        <v>4590</v>
      </c>
      <c r="R4587">
        <v>510</v>
      </c>
      <c r="S4587" s="3">
        <v>0</v>
      </c>
      <c r="T4587" s="6">
        <v>612.5</v>
      </c>
      <c r="U4587" t="s">
        <v>6341</v>
      </c>
      <c r="V4587">
        <v>2025</v>
      </c>
      <c r="W4587" t="s">
        <v>6333</v>
      </c>
      <c r="X4587" t="str">
        <f>_xlfn.XLOOKUP(Orders_C[[#This Row],[Product_ID]],Products_C[Product_ID],Products_C[Product_Name])</f>
        <v>Chicken Bucket</v>
      </c>
      <c r="Y4587" t="str">
        <f>_xlfn.XLOOKUP(Orders_C[[#This Row],[Product_ID]],Products_C[Product_ID],Products_C[Category])</f>
        <v>Dessert</v>
      </c>
      <c r="Z4587" t="str">
        <f>_xlfn.XLOOKUP(Orders_C[[#This Row],[Store_ID]],Stores_c[Store_ID],Stores_c[City])</f>
        <v>North Robertstad</v>
      </c>
      <c r="AA4587" t="str">
        <f>_xlfn.XLOOKUP(Orders_C[[#This Row],[Customer_ID]],Customers_c[Customer_ID],Customers_c[Customer_Name])</f>
        <v>Patricia Obrien</v>
      </c>
      <c r="AB4587" s="6">
        <f>Orders_C[[#This Row],[Quantity]]*Orders_C[[#This Row],[Unit_Price]]*(1-Orders_C[[#This Row],[Discount %]])+Orders_C[[#This Row],[Tax]]</f>
        <v>1494.5</v>
      </c>
      <c r="AC4587" s="9">
        <f>(Orders_C[[#This Row],[Unit_Price]]*Orders_C[[#This Row],[Quantity]])-Orders_C[[#This Row],[Discount]]+Orders_C[[#This Row],[Tax]]</f>
        <v>1494.5</v>
      </c>
      <c r="AD4587" t="str">
        <f>IF(COUNTIF(Orders_C[[#All],[Customer_ID]],Orders_C[[#This Row],[Customer_ID]])&gt;1,"Repeat","New")</f>
        <v>Repeat</v>
      </c>
      <c r="AE4587" t="str" cm="1">
        <f t="array" ref="AE4587">_xlfn.XLOOKUP(Orders_C[[#This Row],[Store_ID]],Stores_c[[#All],[Store_ID]],Stores_c[[#All],[City]])</f>
        <v>North Robertstad</v>
      </c>
      <c r="AF4587" t="str" cm="1">
        <f t="array" ref="AF4587">_xlfn.XLOOKUP(Orders_C[[#This Row],[Store_ID]],Stores_c[[#All],[Store_ID]],Stores_c[[#All],[Manager_Name]])</f>
        <v>Mary Lewis</v>
      </c>
      <c r="AG4587" t="str" cm="1">
        <f t="array" ref="AG4587">_xlfn.XLOOKUP(Orders_C[[#This Row],[Store_ID]],Stores_c[[#All],[Store_ID]],Stores_c[[#All],[Store_Type]])</f>
        <v>Street</v>
      </c>
    </row>
    <row r="4588" spans="1:33" x14ac:dyDescent="0.25">
      <c r="A4588">
        <v>9986</v>
      </c>
      <c r="B4588" s="1">
        <v>46036</v>
      </c>
      <c r="C4588" s="2">
        <v>0.2724537037037037</v>
      </c>
      <c r="D4588">
        <v>1203</v>
      </c>
      <c r="E4588">
        <v>202</v>
      </c>
      <c r="F4588">
        <v>443</v>
      </c>
      <c r="G4588">
        <v>310</v>
      </c>
      <c r="H4588">
        <v>3</v>
      </c>
      <c r="I4588">
        <v>498</v>
      </c>
      <c r="J4588">
        <v>10</v>
      </c>
      <c r="K4588">
        <v>24.9</v>
      </c>
      <c r="L4588">
        <v>1508.9</v>
      </c>
      <c r="M4588" t="s">
        <v>19</v>
      </c>
      <c r="N4588" t="s">
        <v>23</v>
      </c>
      <c r="O4588">
        <v>17</v>
      </c>
      <c r="P4588">
        <v>5</v>
      </c>
      <c r="Q4588" t="s">
        <v>4009</v>
      </c>
      <c r="R4588">
        <v>502</v>
      </c>
      <c r="S4588" s="3">
        <v>0.1</v>
      </c>
      <c r="T4588" s="6">
        <v>612.50000000000011</v>
      </c>
      <c r="U4588" t="s">
        <v>6330</v>
      </c>
      <c r="V4588">
        <v>2026</v>
      </c>
      <c r="W4588" t="s">
        <v>6333</v>
      </c>
      <c r="X4588" t="str">
        <f>_xlfn.XLOOKUP(Orders_C[[#This Row],[Product_ID]],Products_C[Product_ID],Products_C[Product_Name])</f>
        <v>Chicken Bucket</v>
      </c>
      <c r="Y4588" t="str">
        <f>_xlfn.XLOOKUP(Orders_C[[#This Row],[Product_ID]],Products_C[Product_ID],Products_C[Category])</f>
        <v>Chicken</v>
      </c>
      <c r="Z4588" t="str">
        <f>_xlfn.XLOOKUP(Orders_C[[#This Row],[Store_ID]],Stores_c[Store_ID],Stores_c[City])</f>
        <v>Rebekahside</v>
      </c>
      <c r="AA4588" t="str">
        <f>_xlfn.XLOOKUP(Orders_C[[#This Row],[Customer_ID]],Customers_c[Customer_ID],Customers_c[Customer_Name])</f>
        <v>Jason Bryant</v>
      </c>
      <c r="AB4588" s="6">
        <f>Orders_C[[#This Row],[Quantity]]*Orders_C[[#This Row],[Unit_Price]]*(1-Orders_C[[#This Row],[Discount %]])+Orders_C[[#This Row],[Tax]]</f>
        <v>1369.5000000000002</v>
      </c>
      <c r="AC4588" s="9">
        <f>(Orders_C[[#This Row],[Unit_Price]]*Orders_C[[#This Row],[Quantity]])-Orders_C[[#This Row],[Discount]]+Orders_C[[#This Row],[Tax]]</f>
        <v>1508.9</v>
      </c>
      <c r="AD4588" t="str">
        <f>IF(COUNTIF(Orders_C[[#All],[Customer_ID]],Orders_C[[#This Row],[Customer_ID]])&gt;1,"Repeat","New")</f>
        <v>Repeat</v>
      </c>
      <c r="AE4588" t="str" cm="1">
        <f t="array" ref="AE4588">_xlfn.XLOOKUP(Orders_C[[#This Row],[Store_ID]],Stores_c[[#All],[Store_ID]],Stores_c[[#All],[City]])</f>
        <v>Rebekahside</v>
      </c>
      <c r="AF4588" t="str" cm="1">
        <f t="array" ref="AF4588">_xlfn.XLOOKUP(Orders_C[[#This Row],[Store_ID]],Stores_c[[#All],[Store_ID]],Stores_c[[#All],[Manager_Name]])</f>
        <v>Mark Ray</v>
      </c>
      <c r="AG4588" t="str" cm="1">
        <f t="array" ref="AG4588">_xlfn.XLOOKUP(Orders_C[[#This Row],[Store_ID]],Stores_c[[#All],[Store_ID]],Stores_c[[#All],[Store_Type]])</f>
        <v>Drive-Thru</v>
      </c>
    </row>
    <row r="4589" spans="1:33" x14ac:dyDescent="0.25">
      <c r="A4589">
        <v>10788</v>
      </c>
      <c r="B4589" s="1">
        <v>45769</v>
      </c>
      <c r="C4589" s="2">
        <v>0.4190740740740741</v>
      </c>
      <c r="D4589">
        <v>1001</v>
      </c>
      <c r="E4589">
        <v>221</v>
      </c>
      <c r="F4589">
        <v>412</v>
      </c>
      <c r="G4589">
        <v>317</v>
      </c>
      <c r="H4589">
        <v>3</v>
      </c>
      <c r="I4589">
        <v>498</v>
      </c>
      <c r="J4589">
        <v>10</v>
      </c>
      <c r="K4589">
        <v>24.9</v>
      </c>
      <c r="L4589">
        <v>1508.9</v>
      </c>
      <c r="M4589" t="s">
        <v>19</v>
      </c>
      <c r="N4589" t="s">
        <v>22</v>
      </c>
      <c r="O4589">
        <v>36</v>
      </c>
      <c r="P4589">
        <v>1</v>
      </c>
      <c r="Q4589" t="s">
        <v>4811</v>
      </c>
      <c r="R4589">
        <v>507</v>
      </c>
      <c r="S4589" s="3">
        <v>0.1</v>
      </c>
      <c r="T4589" s="6">
        <v>612.50000000000011</v>
      </c>
      <c r="U4589" t="s">
        <v>6337</v>
      </c>
      <c r="V4589">
        <v>2025</v>
      </c>
      <c r="W4589" t="s">
        <v>6329</v>
      </c>
      <c r="X4589" t="str">
        <f>_xlfn.XLOOKUP(Orders_C[[#This Row],[Product_ID]],Products_C[Product_ID],Products_C[Product_Name])</f>
        <v>Popcorn Chicken</v>
      </c>
      <c r="Y4589" t="str">
        <f>_xlfn.XLOOKUP(Orders_C[[#This Row],[Product_ID]],Products_C[Product_ID],Products_C[Category])</f>
        <v>Dessert</v>
      </c>
      <c r="Z4589" t="str">
        <f>_xlfn.XLOOKUP(Orders_C[[#This Row],[Store_ID]],Stores_c[Store_ID],Stores_c[City])</f>
        <v>Port Barbarabury</v>
      </c>
      <c r="AA4589" t="str">
        <f>_xlfn.XLOOKUP(Orders_C[[#This Row],[Customer_ID]],Customers_c[Customer_ID],Customers_c[Customer_Name])</f>
        <v>Jacqueline Mason</v>
      </c>
      <c r="AB4589" s="6">
        <f>Orders_C[[#This Row],[Quantity]]*Orders_C[[#This Row],[Unit_Price]]*(1-Orders_C[[#This Row],[Discount %]])+Orders_C[[#This Row],[Tax]]</f>
        <v>1369.5000000000002</v>
      </c>
      <c r="AC4589" s="9">
        <f>(Orders_C[[#This Row],[Unit_Price]]*Orders_C[[#This Row],[Quantity]])-Orders_C[[#This Row],[Discount]]+Orders_C[[#This Row],[Tax]]</f>
        <v>1508.9</v>
      </c>
      <c r="AD4589" t="str">
        <f>IF(COUNTIF(Orders_C[[#All],[Customer_ID]],Orders_C[[#This Row],[Customer_ID]])&gt;1,"Repeat","New")</f>
        <v>Repeat</v>
      </c>
      <c r="AE4589" t="str" cm="1">
        <f t="array" ref="AE4589">_xlfn.XLOOKUP(Orders_C[[#This Row],[Store_ID]],Stores_c[[#All],[Store_ID]],Stores_c[[#All],[City]])</f>
        <v>Port Barbarabury</v>
      </c>
      <c r="AF4589" t="str" cm="1">
        <f t="array" ref="AF4589">_xlfn.XLOOKUP(Orders_C[[#This Row],[Store_ID]],Stores_c[[#All],[Store_ID]],Stores_c[[#All],[Manager_Name]])</f>
        <v>Edward Nguyen</v>
      </c>
      <c r="AG4589" t="str" cm="1">
        <f t="array" ref="AG4589">_xlfn.XLOOKUP(Orders_C[[#This Row],[Store_ID]],Stores_c[[#All],[Store_ID]],Stores_c[[#All],[Store_Type]])</f>
        <v>Street</v>
      </c>
    </row>
    <row r="4590" spans="1:33" x14ac:dyDescent="0.25">
      <c r="A4590">
        <v>7937</v>
      </c>
      <c r="B4590" s="1">
        <v>46051</v>
      </c>
      <c r="C4590" s="2">
        <v>0.99336805555555552</v>
      </c>
      <c r="D4590">
        <v>1880</v>
      </c>
      <c r="E4590">
        <v>204</v>
      </c>
      <c r="F4590">
        <v>433</v>
      </c>
      <c r="G4590">
        <v>308</v>
      </c>
      <c r="H4590">
        <v>4</v>
      </c>
      <c r="I4590">
        <v>381</v>
      </c>
      <c r="J4590">
        <v>15</v>
      </c>
      <c r="K4590">
        <v>19.05</v>
      </c>
      <c r="L4590">
        <v>1528.05</v>
      </c>
      <c r="M4590" t="s">
        <v>19</v>
      </c>
      <c r="N4590" t="s">
        <v>22</v>
      </c>
      <c r="O4590">
        <v>15</v>
      </c>
      <c r="P4590">
        <v>5</v>
      </c>
      <c r="Q4590" t="s">
        <v>1960</v>
      </c>
      <c r="R4590">
        <v>502</v>
      </c>
      <c r="S4590" s="3">
        <v>0.15</v>
      </c>
      <c r="T4590" s="6">
        <v>613.65</v>
      </c>
      <c r="U4590" t="s">
        <v>6330</v>
      </c>
      <c r="V4590">
        <v>2026</v>
      </c>
      <c r="W4590" t="s">
        <v>6333</v>
      </c>
      <c r="X4590" t="str">
        <f>_xlfn.XLOOKUP(Orders_C[[#This Row],[Product_ID]],Products_C[Product_ID],Products_C[Product_Name])</f>
        <v>Zinger Burger</v>
      </c>
      <c r="Y4590" t="str">
        <f>_xlfn.XLOOKUP(Orders_C[[#This Row],[Product_ID]],Products_C[Product_ID],Products_C[Category])</f>
        <v>Beverage</v>
      </c>
      <c r="Z4590" t="str">
        <f>_xlfn.XLOOKUP(Orders_C[[#This Row],[Store_ID]],Stores_c[Store_ID],Stores_c[City])</f>
        <v>New Robertfurt</v>
      </c>
      <c r="AA4590" t="str">
        <f>_xlfn.XLOOKUP(Orders_C[[#This Row],[Customer_ID]],Customers_c[Customer_ID],Customers_c[Customer_Name])</f>
        <v>Teresa Nguyen</v>
      </c>
      <c r="AB4590" s="6">
        <f>Orders_C[[#This Row],[Quantity]]*Orders_C[[#This Row],[Unit_Price]]*(1-Orders_C[[#This Row],[Discount %]])+Orders_C[[#This Row],[Tax]]</f>
        <v>1314.4499999999998</v>
      </c>
      <c r="AC4590" s="9">
        <f>(Orders_C[[#This Row],[Unit_Price]]*Orders_C[[#This Row],[Quantity]])-Orders_C[[#This Row],[Discount]]+Orders_C[[#This Row],[Tax]]</f>
        <v>1528.05</v>
      </c>
      <c r="AD4590" t="str">
        <f>IF(COUNTIF(Orders_C[[#All],[Customer_ID]],Orders_C[[#This Row],[Customer_ID]])&gt;1,"Repeat","New")</f>
        <v>Repeat</v>
      </c>
      <c r="AE4590" t="str" cm="1">
        <f t="array" ref="AE4590">_xlfn.XLOOKUP(Orders_C[[#This Row],[Store_ID]],Stores_c[[#All],[Store_ID]],Stores_c[[#All],[City]])</f>
        <v>New Robertfurt</v>
      </c>
      <c r="AF4590" t="str" cm="1">
        <f t="array" ref="AF4590">_xlfn.XLOOKUP(Orders_C[[#This Row],[Store_ID]],Stores_c[[#All],[Store_ID]],Stores_c[[#All],[Manager_Name]])</f>
        <v>Tiffany Gomez</v>
      </c>
      <c r="AG4590" t="str" cm="1">
        <f t="array" ref="AG4590">_xlfn.XLOOKUP(Orders_C[[#This Row],[Store_ID]],Stores_c[[#All],[Store_ID]],Stores_c[[#All],[Store_Type]])</f>
        <v>Street</v>
      </c>
    </row>
    <row r="4591" spans="1:33" x14ac:dyDescent="0.25">
      <c r="A4591">
        <v>8160</v>
      </c>
      <c r="B4591" s="1">
        <v>45812</v>
      </c>
      <c r="C4591" s="2">
        <v>0.83877314814814818</v>
      </c>
      <c r="D4591">
        <v>1256</v>
      </c>
      <c r="E4591">
        <v>221</v>
      </c>
      <c r="F4591">
        <v>480</v>
      </c>
      <c r="G4591">
        <v>309</v>
      </c>
      <c r="H4591">
        <v>4</v>
      </c>
      <c r="I4591">
        <v>381</v>
      </c>
      <c r="J4591">
        <v>15</v>
      </c>
      <c r="K4591">
        <v>19.05</v>
      </c>
      <c r="L4591">
        <v>1528.05</v>
      </c>
      <c r="M4591" t="s">
        <v>20</v>
      </c>
      <c r="N4591" t="s">
        <v>21</v>
      </c>
      <c r="O4591">
        <v>44</v>
      </c>
      <c r="P4591">
        <v>5</v>
      </c>
      <c r="Q4591" t="s">
        <v>2183</v>
      </c>
      <c r="R4591">
        <v>509</v>
      </c>
      <c r="S4591" s="3">
        <v>0.15</v>
      </c>
      <c r="T4591" s="6">
        <v>613.65</v>
      </c>
      <c r="U4591" t="s">
        <v>6340</v>
      </c>
      <c r="V4591">
        <v>2025</v>
      </c>
      <c r="W4591" t="s">
        <v>6331</v>
      </c>
      <c r="X4591" t="str">
        <f>_xlfn.XLOOKUP(Orders_C[[#This Row],[Product_ID]],Products_C[Product_ID],Products_C[Product_Name])</f>
        <v>Chicken Bucket</v>
      </c>
      <c r="Y4591" t="str">
        <f>_xlfn.XLOOKUP(Orders_C[[#This Row],[Product_ID]],Products_C[Product_ID],Products_C[Category])</f>
        <v>Dessert</v>
      </c>
      <c r="Z4591" t="str">
        <f>_xlfn.XLOOKUP(Orders_C[[#This Row],[Store_ID]],Stores_c[Store_ID],Stores_c[City])</f>
        <v>Port Barbarabury</v>
      </c>
      <c r="AA4591" t="str">
        <f>_xlfn.XLOOKUP(Orders_C[[#This Row],[Customer_ID]],Customers_c[Customer_ID],Customers_c[Customer_Name])</f>
        <v>Benjamin Snyder</v>
      </c>
      <c r="AB4591" s="6">
        <f>Orders_C[[#This Row],[Quantity]]*Orders_C[[#This Row],[Unit_Price]]*(1-Orders_C[[#This Row],[Discount %]])+Orders_C[[#This Row],[Tax]]</f>
        <v>1314.4499999999998</v>
      </c>
      <c r="AC4591" s="9">
        <f>(Orders_C[[#This Row],[Unit_Price]]*Orders_C[[#This Row],[Quantity]])-Orders_C[[#This Row],[Discount]]+Orders_C[[#This Row],[Tax]]</f>
        <v>1528.05</v>
      </c>
      <c r="AD4591" t="str">
        <f>IF(COUNTIF(Orders_C[[#All],[Customer_ID]],Orders_C[[#This Row],[Customer_ID]])&gt;1,"Repeat","New")</f>
        <v>Repeat</v>
      </c>
      <c r="AE4591" t="str" cm="1">
        <f t="array" ref="AE4591">_xlfn.XLOOKUP(Orders_C[[#This Row],[Store_ID]],Stores_c[[#All],[Store_ID]],Stores_c[[#All],[City]])</f>
        <v>Port Barbarabury</v>
      </c>
      <c r="AF4591" t="str" cm="1">
        <f t="array" ref="AF4591">_xlfn.XLOOKUP(Orders_C[[#This Row],[Store_ID]],Stores_c[[#All],[Store_ID]],Stores_c[[#All],[Manager_Name]])</f>
        <v>Edward Nguyen</v>
      </c>
      <c r="AG4591" t="str" cm="1">
        <f t="array" ref="AG4591">_xlfn.XLOOKUP(Orders_C[[#This Row],[Store_ID]],Stores_c[[#All],[Store_ID]],Stores_c[[#All],[Store_Type]])</f>
        <v>Street</v>
      </c>
    </row>
    <row r="4592" spans="1:33" x14ac:dyDescent="0.25">
      <c r="A4592">
        <v>9102</v>
      </c>
      <c r="B4592" s="1">
        <v>45998</v>
      </c>
      <c r="C4592" s="2">
        <v>0.20002314814814814</v>
      </c>
      <c r="D4592">
        <v>1837</v>
      </c>
      <c r="E4592">
        <v>225</v>
      </c>
      <c r="F4592">
        <v>524</v>
      </c>
      <c r="G4592">
        <v>308</v>
      </c>
      <c r="H4592">
        <v>4</v>
      </c>
      <c r="I4592">
        <v>381</v>
      </c>
      <c r="J4592">
        <v>15</v>
      </c>
      <c r="K4592">
        <v>19.05</v>
      </c>
      <c r="L4592">
        <v>1528.05</v>
      </c>
      <c r="M4592" t="s">
        <v>19</v>
      </c>
      <c r="N4592" t="s">
        <v>23</v>
      </c>
      <c r="O4592">
        <v>45</v>
      </c>
      <c r="P4592">
        <v>2</v>
      </c>
      <c r="Q4592" t="s">
        <v>3125</v>
      </c>
      <c r="R4592">
        <v>508</v>
      </c>
      <c r="S4592" s="3">
        <v>0.15</v>
      </c>
      <c r="T4592" s="6">
        <v>613.65</v>
      </c>
      <c r="U4592" t="s">
        <v>6328</v>
      </c>
      <c r="V4592">
        <v>2025</v>
      </c>
      <c r="W4592" t="s">
        <v>6331</v>
      </c>
      <c r="X4592" t="str">
        <f>_xlfn.XLOOKUP(Orders_C[[#This Row],[Product_ID]],Products_C[Product_ID],Products_C[Product_Name])</f>
        <v>Zinger Burger</v>
      </c>
      <c r="Y4592" t="str">
        <f>_xlfn.XLOOKUP(Orders_C[[#This Row],[Product_ID]],Products_C[Product_ID],Products_C[Category])</f>
        <v>Beverage</v>
      </c>
      <c r="Z4592" t="str">
        <f>_xlfn.XLOOKUP(Orders_C[[#This Row],[Store_ID]],Stores_c[Store_ID],Stores_c[City])</f>
        <v>South Peter</v>
      </c>
      <c r="AA4592" t="str">
        <f>_xlfn.XLOOKUP(Orders_C[[#This Row],[Customer_ID]],Customers_c[Customer_ID],Customers_c[Customer_Name])</f>
        <v>John Watson</v>
      </c>
      <c r="AB4592" s="6">
        <f>Orders_C[[#This Row],[Quantity]]*Orders_C[[#This Row],[Unit_Price]]*(1-Orders_C[[#This Row],[Discount %]])+Orders_C[[#This Row],[Tax]]</f>
        <v>1314.4499999999998</v>
      </c>
      <c r="AC4592" s="9">
        <f>(Orders_C[[#This Row],[Unit_Price]]*Orders_C[[#This Row],[Quantity]])-Orders_C[[#This Row],[Discount]]+Orders_C[[#This Row],[Tax]]</f>
        <v>1528.05</v>
      </c>
      <c r="AD4592" t="str">
        <f>IF(COUNTIF(Orders_C[[#All],[Customer_ID]],Orders_C[[#This Row],[Customer_ID]])&gt;1,"Repeat","New")</f>
        <v>Repeat</v>
      </c>
      <c r="AE4592" t="str" cm="1">
        <f t="array" ref="AE4592">_xlfn.XLOOKUP(Orders_C[[#This Row],[Store_ID]],Stores_c[[#All],[Store_ID]],Stores_c[[#All],[City]])</f>
        <v>South Peter</v>
      </c>
      <c r="AF4592" t="str" cm="1">
        <f t="array" ref="AF4592">_xlfn.XLOOKUP(Orders_C[[#This Row],[Store_ID]],Stores_c[[#All],[Store_ID]],Stores_c[[#All],[Manager_Name]])</f>
        <v>Gregory Lambert</v>
      </c>
      <c r="AG4592" t="str" cm="1">
        <f t="array" ref="AG4592">_xlfn.XLOOKUP(Orders_C[[#This Row],[Store_ID]],Stores_c[[#All],[Store_ID]],Stores_c[[#All],[Store_Type]])</f>
        <v>Street</v>
      </c>
    </row>
    <row r="4593" spans="1:33" x14ac:dyDescent="0.25">
      <c r="A4593">
        <v>8824</v>
      </c>
      <c r="B4593" s="1">
        <v>45840</v>
      </c>
      <c r="C4593" s="2">
        <v>0.33893518518518517</v>
      </c>
      <c r="D4593">
        <v>1509</v>
      </c>
      <c r="E4593">
        <v>223</v>
      </c>
      <c r="F4593">
        <v>530</v>
      </c>
      <c r="G4593">
        <v>315</v>
      </c>
      <c r="H4593">
        <v>4</v>
      </c>
      <c r="I4593">
        <v>378</v>
      </c>
      <c r="J4593">
        <v>10</v>
      </c>
      <c r="K4593">
        <v>18.899999999999999</v>
      </c>
      <c r="L4593">
        <v>1520.9</v>
      </c>
      <c r="M4593" t="s">
        <v>20</v>
      </c>
      <c r="N4593" t="s">
        <v>22</v>
      </c>
      <c r="O4593">
        <v>53</v>
      </c>
      <c r="P4593">
        <v>3</v>
      </c>
      <c r="Q4593" t="s">
        <v>2847</v>
      </c>
      <c r="R4593">
        <v>506</v>
      </c>
      <c r="S4593" s="3">
        <v>0.1</v>
      </c>
      <c r="T4593" s="6">
        <v>613.70000000000016</v>
      </c>
      <c r="U4593" t="s">
        <v>6341</v>
      </c>
      <c r="V4593">
        <v>2025</v>
      </c>
      <c r="W4593" t="s">
        <v>6331</v>
      </c>
      <c r="X4593" t="str">
        <f>_xlfn.XLOOKUP(Orders_C[[#This Row],[Product_ID]],Products_C[Product_ID],Products_C[Product_Name])</f>
        <v>Popcorn Chicken</v>
      </c>
      <c r="Y4593" t="str">
        <f>_xlfn.XLOOKUP(Orders_C[[#This Row],[Product_ID]],Products_C[Product_ID],Products_C[Category])</f>
        <v>Beverage</v>
      </c>
      <c r="Z4593" t="str">
        <f>_xlfn.XLOOKUP(Orders_C[[#This Row],[Store_ID]],Stores_c[Store_ID],Stores_c[City])</f>
        <v>Chambershaven</v>
      </c>
      <c r="AA4593" t="str">
        <f>_xlfn.XLOOKUP(Orders_C[[#This Row],[Customer_ID]],Customers_c[Customer_ID],Customers_c[Customer_Name])</f>
        <v>Kristin Johnston</v>
      </c>
      <c r="AB4593" s="6">
        <f>Orders_C[[#This Row],[Quantity]]*Orders_C[[#This Row],[Unit_Price]]*(1-Orders_C[[#This Row],[Discount %]])+Orders_C[[#This Row],[Tax]]</f>
        <v>1379.7</v>
      </c>
      <c r="AC4593" s="9">
        <f>(Orders_C[[#This Row],[Unit_Price]]*Orders_C[[#This Row],[Quantity]])-Orders_C[[#This Row],[Discount]]+Orders_C[[#This Row],[Tax]]</f>
        <v>1520.9</v>
      </c>
      <c r="AD4593" t="str">
        <f>IF(COUNTIF(Orders_C[[#All],[Customer_ID]],Orders_C[[#This Row],[Customer_ID]])&gt;1,"Repeat","New")</f>
        <v>Repeat</v>
      </c>
      <c r="AE4593" t="str" cm="1">
        <f t="array" ref="AE4593">_xlfn.XLOOKUP(Orders_C[[#This Row],[Store_ID]],Stores_c[[#All],[Store_ID]],Stores_c[[#All],[City]])</f>
        <v>Chambershaven</v>
      </c>
      <c r="AF4593" t="str" cm="1">
        <f t="array" ref="AF4593">_xlfn.XLOOKUP(Orders_C[[#This Row],[Store_ID]],Stores_c[[#All],[Store_ID]],Stores_c[[#All],[Manager_Name]])</f>
        <v>Virginia Webster</v>
      </c>
      <c r="AG4593" t="str" cm="1">
        <f t="array" ref="AG4593">_xlfn.XLOOKUP(Orders_C[[#This Row],[Store_ID]],Stores_c[[#All],[Store_ID]],Stores_c[[#All],[Store_Type]])</f>
        <v>Street</v>
      </c>
    </row>
    <row r="4594" spans="1:33" x14ac:dyDescent="0.25">
      <c r="A4594">
        <v>6709</v>
      </c>
      <c r="B4594" s="1">
        <v>45771</v>
      </c>
      <c r="C4594" s="2">
        <v>0.62112268518518521</v>
      </c>
      <c r="D4594">
        <v>1133</v>
      </c>
      <c r="E4594">
        <v>208</v>
      </c>
      <c r="F4594">
        <v>483</v>
      </c>
      <c r="G4594">
        <v>305</v>
      </c>
      <c r="H4594">
        <v>3</v>
      </c>
      <c r="I4594">
        <v>491</v>
      </c>
      <c r="J4594">
        <v>0</v>
      </c>
      <c r="K4594">
        <v>24.55</v>
      </c>
      <c r="L4594">
        <v>1497.55</v>
      </c>
      <c r="M4594" t="s">
        <v>20</v>
      </c>
      <c r="N4594" t="s">
        <v>22</v>
      </c>
      <c r="O4594">
        <v>18</v>
      </c>
      <c r="P4594">
        <v>5</v>
      </c>
      <c r="Q4594" t="s">
        <v>732</v>
      </c>
      <c r="R4594">
        <v>505</v>
      </c>
      <c r="S4594" s="3">
        <v>0</v>
      </c>
      <c r="T4594" s="6">
        <v>613.75</v>
      </c>
      <c r="U4594" t="s">
        <v>6337</v>
      </c>
      <c r="V4594">
        <v>2025</v>
      </c>
      <c r="W4594" t="s">
        <v>6333</v>
      </c>
      <c r="X4594" t="str">
        <f>_xlfn.XLOOKUP(Orders_C[[#This Row],[Product_ID]],Products_C[Product_ID],Products_C[Product_Name])</f>
        <v>Krushers</v>
      </c>
      <c r="Y4594" t="str">
        <f>_xlfn.XLOOKUP(Orders_C[[#This Row],[Product_ID]],Products_C[Product_ID],Products_C[Category])</f>
        <v>Dessert</v>
      </c>
      <c r="Z4594" t="str">
        <f>_xlfn.XLOOKUP(Orders_C[[#This Row],[Store_ID]],Stores_c[Store_ID],Stores_c[City])</f>
        <v>Tracyview</v>
      </c>
      <c r="AA4594" t="str">
        <f>_xlfn.XLOOKUP(Orders_C[[#This Row],[Customer_ID]],Customers_c[Customer_ID],Customers_c[Customer_Name])</f>
        <v>Jared Gomez</v>
      </c>
      <c r="AB4594" s="6">
        <f>Orders_C[[#This Row],[Quantity]]*Orders_C[[#This Row],[Unit_Price]]*(1-Orders_C[[#This Row],[Discount %]])+Orders_C[[#This Row],[Tax]]</f>
        <v>1497.55</v>
      </c>
      <c r="AC4594" s="9">
        <f>(Orders_C[[#This Row],[Unit_Price]]*Orders_C[[#This Row],[Quantity]])-Orders_C[[#This Row],[Discount]]+Orders_C[[#This Row],[Tax]]</f>
        <v>1497.55</v>
      </c>
      <c r="AD4594" t="str">
        <f>IF(COUNTIF(Orders_C[[#All],[Customer_ID]],Orders_C[[#This Row],[Customer_ID]])&gt;1,"Repeat","New")</f>
        <v>Repeat</v>
      </c>
      <c r="AE4594" t="str" cm="1">
        <f t="array" ref="AE4594">_xlfn.XLOOKUP(Orders_C[[#This Row],[Store_ID]],Stores_c[[#All],[Store_ID]],Stores_c[[#All],[City]])</f>
        <v>Tracyview</v>
      </c>
      <c r="AF4594" t="str" cm="1">
        <f t="array" ref="AF4594">_xlfn.XLOOKUP(Orders_C[[#This Row],[Store_ID]],Stores_c[[#All],[Store_ID]],Stores_c[[#All],[Manager_Name]])</f>
        <v>Jeremiah Lee</v>
      </c>
      <c r="AG4594" t="str" cm="1">
        <f t="array" ref="AG4594">_xlfn.XLOOKUP(Orders_C[[#This Row],[Store_ID]],Stores_c[[#All],[Store_ID]],Stores_c[[#All],[Store_Type]])</f>
        <v>Mall</v>
      </c>
    </row>
    <row r="4595" spans="1:33" x14ac:dyDescent="0.25">
      <c r="A4595">
        <v>8756</v>
      </c>
      <c r="B4595" s="1">
        <v>46024</v>
      </c>
      <c r="C4595" s="2">
        <v>0.18171296296296297</v>
      </c>
      <c r="D4595">
        <v>1414</v>
      </c>
      <c r="E4595">
        <v>211</v>
      </c>
      <c r="F4595">
        <v>451</v>
      </c>
      <c r="G4595">
        <v>330</v>
      </c>
      <c r="H4595">
        <v>3</v>
      </c>
      <c r="I4595">
        <v>495</v>
      </c>
      <c r="J4595">
        <v>5</v>
      </c>
      <c r="K4595">
        <v>24.75</v>
      </c>
      <c r="L4595">
        <v>1504.75</v>
      </c>
      <c r="M4595" t="s">
        <v>18</v>
      </c>
      <c r="N4595" t="s">
        <v>23</v>
      </c>
      <c r="O4595">
        <v>20</v>
      </c>
      <c r="P4595">
        <v>2</v>
      </c>
      <c r="Q4595" t="s">
        <v>2779</v>
      </c>
      <c r="R4595">
        <v>503</v>
      </c>
      <c r="S4595" s="3">
        <v>0.05</v>
      </c>
      <c r="T4595" s="6">
        <v>613.75</v>
      </c>
      <c r="U4595" t="s">
        <v>6330</v>
      </c>
      <c r="V4595">
        <v>2026</v>
      </c>
      <c r="W4595" t="s">
        <v>6333</v>
      </c>
      <c r="X4595" t="str">
        <f>_xlfn.XLOOKUP(Orders_C[[#This Row],[Product_ID]],Products_C[Product_ID],Products_C[Product_Name])</f>
        <v>Rice Bowl</v>
      </c>
      <c r="Y4595" t="str">
        <f>_xlfn.XLOOKUP(Orders_C[[#This Row],[Product_ID]],Products_C[Product_ID],Products_C[Category])</f>
        <v>Beverage</v>
      </c>
      <c r="Z4595" t="str">
        <f>_xlfn.XLOOKUP(Orders_C[[#This Row],[Store_ID]],Stores_c[Store_ID],Stores_c[City])</f>
        <v>North Robertstad</v>
      </c>
      <c r="AA4595" t="str">
        <f>_xlfn.XLOOKUP(Orders_C[[#This Row],[Customer_ID]],Customers_c[Customer_ID],Customers_c[Customer_Name])</f>
        <v>Timothy Wilson</v>
      </c>
      <c r="AB4595" s="6">
        <f>Orders_C[[#This Row],[Quantity]]*Orders_C[[#This Row],[Unit_Price]]*(1-Orders_C[[#This Row],[Discount %]])+Orders_C[[#This Row],[Tax]]</f>
        <v>1435.5</v>
      </c>
      <c r="AC4595" s="9">
        <f>(Orders_C[[#This Row],[Unit_Price]]*Orders_C[[#This Row],[Quantity]])-Orders_C[[#This Row],[Discount]]+Orders_C[[#This Row],[Tax]]</f>
        <v>1504.75</v>
      </c>
      <c r="AD4595" t="str">
        <f>IF(COUNTIF(Orders_C[[#All],[Customer_ID]],Orders_C[[#This Row],[Customer_ID]])&gt;1,"Repeat","New")</f>
        <v>Repeat</v>
      </c>
      <c r="AE4595" t="str" cm="1">
        <f t="array" ref="AE4595">_xlfn.XLOOKUP(Orders_C[[#This Row],[Store_ID]],Stores_c[[#All],[Store_ID]],Stores_c[[#All],[City]])</f>
        <v>North Robertstad</v>
      </c>
      <c r="AF4595" t="str" cm="1">
        <f t="array" ref="AF4595">_xlfn.XLOOKUP(Orders_C[[#This Row],[Store_ID]],Stores_c[[#All],[Store_ID]],Stores_c[[#All],[Manager_Name]])</f>
        <v>Mary Lewis</v>
      </c>
      <c r="AG4595" t="str" cm="1">
        <f t="array" ref="AG4595">_xlfn.XLOOKUP(Orders_C[[#This Row],[Store_ID]],Stores_c[[#All],[Store_ID]],Stores_c[[#All],[Store_Type]])</f>
        <v>Street</v>
      </c>
    </row>
    <row r="4596" spans="1:33" x14ac:dyDescent="0.25">
      <c r="A4596">
        <v>10127</v>
      </c>
      <c r="B4596" s="1">
        <v>45805</v>
      </c>
      <c r="C4596" s="2">
        <v>0.24372685185185186</v>
      </c>
      <c r="D4596">
        <v>1088</v>
      </c>
      <c r="E4596">
        <v>223</v>
      </c>
      <c r="F4596">
        <v>500</v>
      </c>
      <c r="G4596">
        <v>317</v>
      </c>
      <c r="H4596">
        <v>3</v>
      </c>
      <c r="I4596">
        <v>491</v>
      </c>
      <c r="J4596">
        <v>0</v>
      </c>
      <c r="K4596">
        <v>24.55</v>
      </c>
      <c r="L4596">
        <v>1497.55</v>
      </c>
      <c r="M4596" t="s">
        <v>20</v>
      </c>
      <c r="N4596" t="s">
        <v>22</v>
      </c>
      <c r="O4596">
        <v>57</v>
      </c>
      <c r="P4596">
        <v>5</v>
      </c>
      <c r="Q4596" t="s">
        <v>4150</v>
      </c>
      <c r="R4596">
        <v>505</v>
      </c>
      <c r="S4596" s="3">
        <v>0</v>
      </c>
      <c r="T4596" s="6">
        <v>613.75</v>
      </c>
      <c r="U4596" t="s">
        <v>6339</v>
      </c>
      <c r="V4596">
        <v>2025</v>
      </c>
      <c r="W4596" t="s">
        <v>6331</v>
      </c>
      <c r="X4596" t="str">
        <f>_xlfn.XLOOKUP(Orders_C[[#This Row],[Product_ID]],Products_C[Product_ID],Products_C[Product_Name])</f>
        <v>Popcorn Chicken</v>
      </c>
      <c r="Y4596" t="str">
        <f>_xlfn.XLOOKUP(Orders_C[[#This Row],[Product_ID]],Products_C[Product_ID],Products_C[Category])</f>
        <v>Dessert</v>
      </c>
      <c r="Z4596" t="str">
        <f>_xlfn.XLOOKUP(Orders_C[[#This Row],[Store_ID]],Stores_c[Store_ID],Stores_c[City])</f>
        <v>Chambershaven</v>
      </c>
      <c r="AA4596" t="str">
        <f>_xlfn.XLOOKUP(Orders_C[[#This Row],[Customer_ID]],Customers_c[Customer_ID],Customers_c[Customer_Name])</f>
        <v>Philip Bridges</v>
      </c>
      <c r="AB4596" s="6">
        <f>Orders_C[[#This Row],[Quantity]]*Orders_C[[#This Row],[Unit_Price]]*(1-Orders_C[[#This Row],[Discount %]])+Orders_C[[#This Row],[Tax]]</f>
        <v>1497.55</v>
      </c>
      <c r="AC4596" s="9">
        <f>(Orders_C[[#This Row],[Unit_Price]]*Orders_C[[#This Row],[Quantity]])-Orders_C[[#This Row],[Discount]]+Orders_C[[#This Row],[Tax]]</f>
        <v>1497.55</v>
      </c>
      <c r="AD4596" t="str">
        <f>IF(COUNTIF(Orders_C[[#All],[Customer_ID]],Orders_C[[#This Row],[Customer_ID]])&gt;1,"Repeat","New")</f>
        <v>Repeat</v>
      </c>
      <c r="AE4596" t="str" cm="1">
        <f t="array" ref="AE4596">_xlfn.XLOOKUP(Orders_C[[#This Row],[Store_ID]],Stores_c[[#All],[Store_ID]],Stores_c[[#All],[City]])</f>
        <v>Chambershaven</v>
      </c>
      <c r="AF4596" t="str" cm="1">
        <f t="array" ref="AF4596">_xlfn.XLOOKUP(Orders_C[[#This Row],[Store_ID]],Stores_c[[#All],[Store_ID]],Stores_c[[#All],[Manager_Name]])</f>
        <v>Virginia Webster</v>
      </c>
      <c r="AG4596" t="str" cm="1">
        <f t="array" ref="AG4596">_xlfn.XLOOKUP(Orders_C[[#This Row],[Store_ID]],Stores_c[[#All],[Store_ID]],Stores_c[[#All],[Store_Type]])</f>
        <v>Street</v>
      </c>
    </row>
    <row r="4597" spans="1:33" x14ac:dyDescent="0.25">
      <c r="A4597">
        <v>10574</v>
      </c>
      <c r="B4597" s="1">
        <v>46031</v>
      </c>
      <c r="C4597" s="2">
        <v>1.6689814814814814E-2</v>
      </c>
      <c r="D4597">
        <v>1811</v>
      </c>
      <c r="E4597">
        <v>218</v>
      </c>
      <c r="F4597">
        <v>471</v>
      </c>
      <c r="G4597">
        <v>320</v>
      </c>
      <c r="H4597">
        <v>3</v>
      </c>
      <c r="I4597">
        <v>491</v>
      </c>
      <c r="J4597">
        <v>0</v>
      </c>
      <c r="K4597">
        <v>24.55</v>
      </c>
      <c r="L4597">
        <v>1497.55</v>
      </c>
      <c r="M4597" t="s">
        <v>20</v>
      </c>
      <c r="N4597" t="s">
        <v>22</v>
      </c>
      <c r="O4597">
        <v>26</v>
      </c>
      <c r="P4597">
        <v>1</v>
      </c>
      <c r="Q4597" t="s">
        <v>4597</v>
      </c>
      <c r="R4597">
        <v>503</v>
      </c>
      <c r="S4597" s="3">
        <v>0</v>
      </c>
      <c r="T4597" s="6">
        <v>613.75</v>
      </c>
      <c r="U4597" t="s">
        <v>6330</v>
      </c>
      <c r="V4597">
        <v>2026</v>
      </c>
      <c r="W4597" t="s">
        <v>6329</v>
      </c>
      <c r="X4597" t="str">
        <f>_xlfn.XLOOKUP(Orders_C[[#This Row],[Product_ID]],Products_C[Product_ID],Products_C[Product_Name])</f>
        <v>Rice Bowl</v>
      </c>
      <c r="Y4597" t="str">
        <f>_xlfn.XLOOKUP(Orders_C[[#This Row],[Product_ID]],Products_C[Product_ID],Products_C[Category])</f>
        <v>Beverage</v>
      </c>
      <c r="Z4597" t="str">
        <f>_xlfn.XLOOKUP(Orders_C[[#This Row],[Store_ID]],Stores_c[Store_ID],Stores_c[City])</f>
        <v>East Johnport</v>
      </c>
      <c r="AA4597" t="str">
        <f>_xlfn.XLOOKUP(Orders_C[[#This Row],[Customer_ID]],Customers_c[Customer_ID],Customers_c[Customer_Name])</f>
        <v>Mary Drake</v>
      </c>
      <c r="AB4597" s="6">
        <f>Orders_C[[#This Row],[Quantity]]*Orders_C[[#This Row],[Unit_Price]]*(1-Orders_C[[#This Row],[Discount %]])+Orders_C[[#This Row],[Tax]]</f>
        <v>1497.55</v>
      </c>
      <c r="AC4597" s="9">
        <f>(Orders_C[[#This Row],[Unit_Price]]*Orders_C[[#This Row],[Quantity]])-Orders_C[[#This Row],[Discount]]+Orders_C[[#This Row],[Tax]]</f>
        <v>1497.55</v>
      </c>
      <c r="AD4597" t="str">
        <f>IF(COUNTIF(Orders_C[[#All],[Customer_ID]],Orders_C[[#This Row],[Customer_ID]])&gt;1,"Repeat","New")</f>
        <v>Repeat</v>
      </c>
      <c r="AE4597" t="str" cm="1">
        <f t="array" ref="AE4597">_xlfn.XLOOKUP(Orders_C[[#This Row],[Store_ID]],Stores_c[[#All],[Store_ID]],Stores_c[[#All],[City]])</f>
        <v>East Johnport</v>
      </c>
      <c r="AF4597" t="str" cm="1">
        <f t="array" ref="AF4597">_xlfn.XLOOKUP(Orders_C[[#This Row],[Store_ID]],Stores_c[[#All],[Store_ID]],Stores_c[[#All],[Manager_Name]])</f>
        <v>Mr. Matthew Murillo III</v>
      </c>
      <c r="AG4597" t="str" cm="1">
        <f t="array" ref="AG4597">_xlfn.XLOOKUP(Orders_C[[#This Row],[Store_ID]],Stores_c[[#All],[Store_ID]],Stores_c[[#All],[Store_Type]])</f>
        <v>Street</v>
      </c>
    </row>
    <row r="4598" spans="1:33" x14ac:dyDescent="0.25">
      <c r="A4598">
        <v>10900</v>
      </c>
      <c r="B4598" s="1">
        <v>46063</v>
      </c>
      <c r="C4598" s="2">
        <v>3.1608796296296295E-2</v>
      </c>
      <c r="D4598">
        <v>1080</v>
      </c>
      <c r="E4598">
        <v>202</v>
      </c>
      <c r="F4598">
        <v>451</v>
      </c>
      <c r="G4598">
        <v>335</v>
      </c>
      <c r="H4598">
        <v>4</v>
      </c>
      <c r="I4598">
        <v>375</v>
      </c>
      <c r="J4598">
        <v>5</v>
      </c>
      <c r="K4598">
        <v>18.75</v>
      </c>
      <c r="L4598">
        <v>1513.75</v>
      </c>
      <c r="M4598" t="s">
        <v>20</v>
      </c>
      <c r="N4598" t="s">
        <v>23</v>
      </c>
      <c r="O4598">
        <v>34</v>
      </c>
      <c r="P4598">
        <v>5</v>
      </c>
      <c r="Q4598" t="s">
        <v>4923</v>
      </c>
      <c r="R4598">
        <v>508</v>
      </c>
      <c r="S4598" s="3">
        <v>0.05</v>
      </c>
      <c r="T4598" s="6">
        <v>613.75</v>
      </c>
      <c r="U4598" t="s">
        <v>6338</v>
      </c>
      <c r="V4598">
        <v>2026</v>
      </c>
      <c r="W4598" t="s">
        <v>6329</v>
      </c>
      <c r="X4598" t="str">
        <f>_xlfn.XLOOKUP(Orders_C[[#This Row],[Product_ID]],Products_C[Product_ID],Products_C[Product_Name])</f>
        <v>Krushers</v>
      </c>
      <c r="Y4598" t="str">
        <f>_xlfn.XLOOKUP(Orders_C[[#This Row],[Product_ID]],Products_C[Product_ID],Products_C[Category])</f>
        <v>Chicken</v>
      </c>
      <c r="Z4598" t="str">
        <f>_xlfn.XLOOKUP(Orders_C[[#This Row],[Store_ID]],Stores_c[Store_ID],Stores_c[City])</f>
        <v>Rebekahside</v>
      </c>
      <c r="AA4598" t="str">
        <f>_xlfn.XLOOKUP(Orders_C[[#This Row],[Customer_ID]],Customers_c[Customer_ID],Customers_c[Customer_Name])</f>
        <v>Austin Mendez</v>
      </c>
      <c r="AB4598" s="6">
        <f>Orders_C[[#This Row],[Quantity]]*Orders_C[[#This Row],[Unit_Price]]*(1-Orders_C[[#This Row],[Discount %]])+Orders_C[[#This Row],[Tax]]</f>
        <v>1443.75</v>
      </c>
      <c r="AC4598" s="9">
        <f>(Orders_C[[#This Row],[Unit_Price]]*Orders_C[[#This Row],[Quantity]])-Orders_C[[#This Row],[Discount]]+Orders_C[[#This Row],[Tax]]</f>
        <v>1513.75</v>
      </c>
      <c r="AD4598" t="str">
        <f>IF(COUNTIF(Orders_C[[#All],[Customer_ID]],Orders_C[[#This Row],[Customer_ID]])&gt;1,"Repeat","New")</f>
        <v>Repeat</v>
      </c>
      <c r="AE4598" t="str" cm="1">
        <f t="array" ref="AE4598">_xlfn.XLOOKUP(Orders_C[[#This Row],[Store_ID]],Stores_c[[#All],[Store_ID]],Stores_c[[#All],[City]])</f>
        <v>Rebekahside</v>
      </c>
      <c r="AF4598" t="str" cm="1">
        <f t="array" ref="AF4598">_xlfn.XLOOKUP(Orders_C[[#This Row],[Store_ID]],Stores_c[[#All],[Store_ID]],Stores_c[[#All],[Manager_Name]])</f>
        <v>Mark Ray</v>
      </c>
      <c r="AG4598" t="str" cm="1">
        <f t="array" ref="AG4598">_xlfn.XLOOKUP(Orders_C[[#This Row],[Store_ID]],Stores_c[[#All],[Store_ID]],Stores_c[[#All],[Store_Type]])</f>
        <v>Drive-Thru</v>
      </c>
    </row>
    <row r="4599" spans="1:33" x14ac:dyDescent="0.25">
      <c r="A4599">
        <v>7577</v>
      </c>
      <c r="B4599" s="1">
        <v>45731</v>
      </c>
      <c r="C4599" s="2">
        <v>0.85496527777777775</v>
      </c>
      <c r="D4599">
        <v>1487</v>
      </c>
      <c r="E4599">
        <v>221</v>
      </c>
      <c r="F4599">
        <v>426</v>
      </c>
      <c r="G4599">
        <v>328</v>
      </c>
      <c r="H4599">
        <v>4</v>
      </c>
      <c r="I4599">
        <v>372</v>
      </c>
      <c r="J4599">
        <v>0</v>
      </c>
      <c r="K4599">
        <v>18.600000000000001</v>
      </c>
      <c r="L4599">
        <v>1506.6</v>
      </c>
      <c r="M4599" t="s">
        <v>20</v>
      </c>
      <c r="N4599" t="s">
        <v>22</v>
      </c>
      <c r="O4599">
        <v>43</v>
      </c>
      <c r="P4599">
        <v>4</v>
      </c>
      <c r="Q4599" t="s">
        <v>1600</v>
      </c>
      <c r="R4599">
        <v>505</v>
      </c>
      <c r="S4599" s="3">
        <v>0</v>
      </c>
      <c r="T4599" s="6">
        <v>613.79999999999995</v>
      </c>
      <c r="U4599" t="s">
        <v>6334</v>
      </c>
      <c r="V4599">
        <v>2025</v>
      </c>
      <c r="W4599" t="s">
        <v>6331</v>
      </c>
      <c r="X4599" t="str">
        <f>_xlfn.XLOOKUP(Orders_C[[#This Row],[Product_ID]],Products_C[Product_ID],Products_C[Product_Name])</f>
        <v>Rice Bowl</v>
      </c>
      <c r="Y4599" t="str">
        <f>_xlfn.XLOOKUP(Orders_C[[#This Row],[Product_ID]],Products_C[Product_ID],Products_C[Category])</f>
        <v>Burger</v>
      </c>
      <c r="Z4599" t="str">
        <f>_xlfn.XLOOKUP(Orders_C[[#This Row],[Store_ID]],Stores_c[Store_ID],Stores_c[City])</f>
        <v>Port Barbarabury</v>
      </c>
      <c r="AA4599" t="str">
        <f>_xlfn.XLOOKUP(Orders_C[[#This Row],[Customer_ID]],Customers_c[Customer_ID],Customers_c[Customer_Name])</f>
        <v>Charles Bailey</v>
      </c>
      <c r="AB4599" s="6">
        <f>Orders_C[[#This Row],[Quantity]]*Orders_C[[#This Row],[Unit_Price]]*(1-Orders_C[[#This Row],[Discount %]])+Orders_C[[#This Row],[Tax]]</f>
        <v>1506.6</v>
      </c>
      <c r="AC4599" s="9">
        <f>(Orders_C[[#This Row],[Unit_Price]]*Orders_C[[#This Row],[Quantity]])-Orders_C[[#This Row],[Discount]]+Orders_C[[#This Row],[Tax]]</f>
        <v>1506.6</v>
      </c>
      <c r="AD4599" t="str">
        <f>IF(COUNTIF(Orders_C[[#All],[Customer_ID]],Orders_C[[#This Row],[Customer_ID]])&gt;1,"Repeat","New")</f>
        <v>Repeat</v>
      </c>
      <c r="AE4599" t="str" cm="1">
        <f t="array" ref="AE4599">_xlfn.XLOOKUP(Orders_C[[#This Row],[Store_ID]],Stores_c[[#All],[Store_ID]],Stores_c[[#All],[City]])</f>
        <v>Port Barbarabury</v>
      </c>
      <c r="AF4599" t="str" cm="1">
        <f t="array" ref="AF4599">_xlfn.XLOOKUP(Orders_C[[#This Row],[Store_ID]],Stores_c[[#All],[Store_ID]],Stores_c[[#All],[Manager_Name]])</f>
        <v>Edward Nguyen</v>
      </c>
      <c r="AG4599" t="str" cm="1">
        <f t="array" ref="AG4599">_xlfn.XLOOKUP(Orders_C[[#This Row],[Store_ID]],Stores_c[[#All],[Store_ID]],Stores_c[[#All],[Store_Type]])</f>
        <v>Street</v>
      </c>
    </row>
    <row r="4600" spans="1:33" x14ac:dyDescent="0.25">
      <c r="A4600">
        <v>8883</v>
      </c>
      <c r="B4600" s="1">
        <v>45810</v>
      </c>
      <c r="C4600" s="2">
        <v>0.65317129629629633</v>
      </c>
      <c r="D4600">
        <v>1788</v>
      </c>
      <c r="E4600">
        <v>218</v>
      </c>
      <c r="F4600">
        <v>405</v>
      </c>
      <c r="G4600">
        <v>302</v>
      </c>
      <c r="H4600">
        <v>4</v>
      </c>
      <c r="I4600">
        <v>372</v>
      </c>
      <c r="J4600">
        <v>0</v>
      </c>
      <c r="K4600">
        <v>18.600000000000001</v>
      </c>
      <c r="L4600">
        <v>1506.6</v>
      </c>
      <c r="M4600" t="s">
        <v>20</v>
      </c>
      <c r="N4600" t="s">
        <v>22</v>
      </c>
      <c r="O4600">
        <v>47</v>
      </c>
      <c r="P4600">
        <v>1</v>
      </c>
      <c r="Q4600" t="s">
        <v>2906</v>
      </c>
      <c r="R4600">
        <v>502</v>
      </c>
      <c r="S4600" s="3">
        <v>0</v>
      </c>
      <c r="T4600" s="6">
        <v>613.79999999999995</v>
      </c>
      <c r="U4600" t="s">
        <v>6340</v>
      </c>
      <c r="V4600">
        <v>2025</v>
      </c>
      <c r="W4600" t="s">
        <v>6331</v>
      </c>
      <c r="X4600" t="str">
        <f>_xlfn.XLOOKUP(Orders_C[[#This Row],[Product_ID]],Products_C[Product_ID],Products_C[Product_Name])</f>
        <v>Chicken Wings</v>
      </c>
      <c r="Y4600" t="str">
        <f>_xlfn.XLOOKUP(Orders_C[[#This Row],[Product_ID]],Products_C[Product_ID],Products_C[Category])</f>
        <v>Chicken</v>
      </c>
      <c r="Z4600" t="str">
        <f>_xlfn.XLOOKUP(Orders_C[[#This Row],[Store_ID]],Stores_c[Store_ID],Stores_c[City])</f>
        <v>East Johnport</v>
      </c>
      <c r="AA4600" t="str">
        <f>_xlfn.XLOOKUP(Orders_C[[#This Row],[Customer_ID]],Customers_c[Customer_ID],Customers_c[Customer_Name])</f>
        <v>Jordan Jones</v>
      </c>
      <c r="AB4600" s="6">
        <f>Orders_C[[#This Row],[Quantity]]*Orders_C[[#This Row],[Unit_Price]]*(1-Orders_C[[#This Row],[Discount %]])+Orders_C[[#This Row],[Tax]]</f>
        <v>1506.6</v>
      </c>
      <c r="AC4600" s="9">
        <f>(Orders_C[[#This Row],[Unit_Price]]*Orders_C[[#This Row],[Quantity]])-Orders_C[[#This Row],[Discount]]+Orders_C[[#This Row],[Tax]]</f>
        <v>1506.6</v>
      </c>
      <c r="AD4600" t="str">
        <f>IF(COUNTIF(Orders_C[[#All],[Customer_ID]],Orders_C[[#This Row],[Customer_ID]])&gt;1,"Repeat","New")</f>
        <v>Repeat</v>
      </c>
      <c r="AE4600" t="str" cm="1">
        <f t="array" ref="AE4600">_xlfn.XLOOKUP(Orders_C[[#This Row],[Store_ID]],Stores_c[[#All],[Store_ID]],Stores_c[[#All],[City]])</f>
        <v>East Johnport</v>
      </c>
      <c r="AF4600" t="str" cm="1">
        <f t="array" ref="AF4600">_xlfn.XLOOKUP(Orders_C[[#This Row],[Store_ID]],Stores_c[[#All],[Store_ID]],Stores_c[[#All],[Manager_Name]])</f>
        <v>Mr. Matthew Murillo III</v>
      </c>
      <c r="AG4600" t="str" cm="1">
        <f t="array" ref="AG4600">_xlfn.XLOOKUP(Orders_C[[#This Row],[Store_ID]],Stores_c[[#All],[Store_ID]],Stores_c[[#All],[Store_Type]])</f>
        <v>Street</v>
      </c>
    </row>
    <row r="4601" spans="1:33" x14ac:dyDescent="0.25">
      <c r="A4601">
        <v>10159</v>
      </c>
      <c r="B4601" s="1">
        <v>45791</v>
      </c>
      <c r="C4601" s="2">
        <v>0.58304398148148151</v>
      </c>
      <c r="D4601">
        <v>1284</v>
      </c>
      <c r="E4601">
        <v>212</v>
      </c>
      <c r="F4601">
        <v>546</v>
      </c>
      <c r="G4601">
        <v>325</v>
      </c>
      <c r="H4601">
        <v>3</v>
      </c>
      <c r="I4601">
        <v>492</v>
      </c>
      <c r="J4601">
        <v>0</v>
      </c>
      <c r="K4601">
        <v>24.6</v>
      </c>
      <c r="L4601">
        <v>1500.6</v>
      </c>
      <c r="M4601" t="s">
        <v>18</v>
      </c>
      <c r="N4601" t="s">
        <v>22</v>
      </c>
      <c r="O4601">
        <v>54</v>
      </c>
      <c r="P4601">
        <v>5</v>
      </c>
      <c r="Q4601" t="s">
        <v>4182</v>
      </c>
      <c r="R4601">
        <v>502</v>
      </c>
      <c r="S4601" s="3">
        <v>0</v>
      </c>
      <c r="T4601" s="6">
        <v>614.99999999999989</v>
      </c>
      <c r="U4601" t="s">
        <v>6339</v>
      </c>
      <c r="V4601">
        <v>2025</v>
      </c>
      <c r="W4601" t="s">
        <v>6331</v>
      </c>
      <c r="X4601" t="str">
        <f>_xlfn.XLOOKUP(Orders_C[[#This Row],[Product_ID]],Products_C[Product_ID],Products_C[Product_Name])</f>
        <v>Veg Burger</v>
      </c>
      <c r="Y4601" t="str">
        <f>_xlfn.XLOOKUP(Orders_C[[#This Row],[Product_ID]],Products_C[Product_ID],Products_C[Category])</f>
        <v>Chicken</v>
      </c>
      <c r="Z4601" t="str">
        <f>_xlfn.XLOOKUP(Orders_C[[#This Row],[Store_ID]],Stores_c[Store_ID],Stores_c[City])</f>
        <v>Andrewview</v>
      </c>
      <c r="AA4601" t="str">
        <f>_xlfn.XLOOKUP(Orders_C[[#This Row],[Customer_ID]],Customers_c[Customer_ID],Customers_c[Customer_Name])</f>
        <v>Lawrence Randall</v>
      </c>
      <c r="AB4601" s="6">
        <f>Orders_C[[#This Row],[Quantity]]*Orders_C[[#This Row],[Unit_Price]]*(1-Orders_C[[#This Row],[Discount %]])+Orders_C[[#This Row],[Tax]]</f>
        <v>1500.6</v>
      </c>
      <c r="AC4601" s="9">
        <f>(Orders_C[[#This Row],[Unit_Price]]*Orders_C[[#This Row],[Quantity]])-Orders_C[[#This Row],[Discount]]+Orders_C[[#This Row],[Tax]]</f>
        <v>1500.6</v>
      </c>
      <c r="AD4601" t="str">
        <f>IF(COUNTIF(Orders_C[[#All],[Customer_ID]],Orders_C[[#This Row],[Customer_ID]])&gt;1,"Repeat","New")</f>
        <v>Repeat</v>
      </c>
      <c r="AE4601" t="str" cm="1">
        <f t="array" ref="AE4601">_xlfn.XLOOKUP(Orders_C[[#This Row],[Store_ID]],Stores_c[[#All],[Store_ID]],Stores_c[[#All],[City]])</f>
        <v>Andrewview</v>
      </c>
      <c r="AF4601" t="str" cm="1">
        <f t="array" ref="AF4601">_xlfn.XLOOKUP(Orders_C[[#This Row],[Store_ID]],Stores_c[[#All],[Store_ID]],Stores_c[[#All],[Manager_Name]])</f>
        <v>Alice Sutton</v>
      </c>
      <c r="AG4601" t="str" cm="1">
        <f t="array" ref="AG4601">_xlfn.XLOOKUP(Orders_C[[#This Row],[Store_ID]],Stores_c[[#All],[Store_ID]],Stores_c[[#All],[Store_Type]])</f>
        <v>Mall</v>
      </c>
    </row>
    <row r="4602" spans="1:33" x14ac:dyDescent="0.25">
      <c r="A4602">
        <v>6787</v>
      </c>
      <c r="B4602" s="1">
        <v>45913</v>
      </c>
      <c r="C4602" s="2">
        <v>0.94915509259259256</v>
      </c>
      <c r="D4602">
        <v>1511</v>
      </c>
      <c r="E4602">
        <v>206</v>
      </c>
      <c r="F4602">
        <v>462</v>
      </c>
      <c r="G4602">
        <v>301</v>
      </c>
      <c r="H4602">
        <v>3</v>
      </c>
      <c r="I4602">
        <v>496</v>
      </c>
      <c r="J4602">
        <v>5</v>
      </c>
      <c r="K4602">
        <v>24.8</v>
      </c>
      <c r="L4602">
        <v>1507.8</v>
      </c>
      <c r="M4602" t="s">
        <v>19</v>
      </c>
      <c r="N4602" t="s">
        <v>21</v>
      </c>
      <c r="O4602">
        <v>14</v>
      </c>
      <c r="P4602">
        <v>2</v>
      </c>
      <c r="Q4602" t="s">
        <v>810</v>
      </c>
      <c r="R4602">
        <v>506</v>
      </c>
      <c r="S4602" s="3">
        <v>0.05</v>
      </c>
      <c r="T4602" s="6">
        <v>615</v>
      </c>
      <c r="U4602" t="s">
        <v>6335</v>
      </c>
      <c r="V4602">
        <v>2025</v>
      </c>
      <c r="W4602" t="s">
        <v>6333</v>
      </c>
      <c r="X4602" t="str">
        <f>_xlfn.XLOOKUP(Orders_C[[#This Row],[Product_ID]],Products_C[Product_ID],Products_C[Product_Name])</f>
        <v>Krushers</v>
      </c>
      <c r="Y4602" t="str">
        <f>_xlfn.XLOOKUP(Orders_C[[#This Row],[Product_ID]],Products_C[Product_ID],Products_C[Category])</f>
        <v>Burger</v>
      </c>
      <c r="Z4602" t="str">
        <f>_xlfn.XLOOKUP(Orders_C[[#This Row],[Store_ID]],Stores_c[Store_ID],Stores_c[City])</f>
        <v>West Matthew</v>
      </c>
      <c r="AA4602" t="str">
        <f>_xlfn.XLOOKUP(Orders_C[[#This Row],[Customer_ID]],Customers_c[Customer_ID],Customers_c[Customer_Name])</f>
        <v>Gary Suarez</v>
      </c>
      <c r="AB4602" s="6">
        <f>Orders_C[[#This Row],[Quantity]]*Orders_C[[#This Row],[Unit_Price]]*(1-Orders_C[[#This Row],[Discount %]])+Orders_C[[#This Row],[Tax]]</f>
        <v>1438.3999999999999</v>
      </c>
      <c r="AC4602" s="9">
        <f>(Orders_C[[#This Row],[Unit_Price]]*Orders_C[[#This Row],[Quantity]])-Orders_C[[#This Row],[Discount]]+Orders_C[[#This Row],[Tax]]</f>
        <v>1507.8</v>
      </c>
      <c r="AD4602" t="str">
        <f>IF(COUNTIF(Orders_C[[#All],[Customer_ID]],Orders_C[[#This Row],[Customer_ID]])&gt;1,"Repeat","New")</f>
        <v>Repeat</v>
      </c>
      <c r="AE4602" t="str" cm="1">
        <f t="array" ref="AE4602">_xlfn.XLOOKUP(Orders_C[[#This Row],[Store_ID]],Stores_c[[#All],[Store_ID]],Stores_c[[#All],[City]])</f>
        <v>West Matthew</v>
      </c>
      <c r="AF4602" t="str" cm="1">
        <f t="array" ref="AF4602">_xlfn.XLOOKUP(Orders_C[[#This Row],[Store_ID]],Stores_c[[#All],[Store_ID]],Stores_c[[#All],[Manager_Name]])</f>
        <v>Miguel Kidd</v>
      </c>
      <c r="AG4602" t="str" cm="1">
        <f t="array" ref="AG4602">_xlfn.XLOOKUP(Orders_C[[#This Row],[Store_ID]],Stores_c[[#All],[Store_ID]],Stores_c[[#All],[Store_Type]])</f>
        <v>Drive-Thru</v>
      </c>
    </row>
    <row r="4603" spans="1:33" x14ac:dyDescent="0.25">
      <c r="A4603">
        <v>9124</v>
      </c>
      <c r="B4603" s="1">
        <v>45826</v>
      </c>
      <c r="C4603" s="2">
        <v>0.3069560185185185</v>
      </c>
      <c r="D4603">
        <v>1181</v>
      </c>
      <c r="E4603">
        <v>214</v>
      </c>
      <c r="F4603">
        <v>421</v>
      </c>
      <c r="G4603">
        <v>318</v>
      </c>
      <c r="H4603">
        <v>3</v>
      </c>
      <c r="I4603">
        <v>496</v>
      </c>
      <c r="J4603">
        <v>5</v>
      </c>
      <c r="K4603">
        <v>24.8</v>
      </c>
      <c r="L4603">
        <v>1507.8</v>
      </c>
      <c r="M4603" t="s">
        <v>19</v>
      </c>
      <c r="N4603" t="s">
        <v>22</v>
      </c>
      <c r="O4603">
        <v>55</v>
      </c>
      <c r="P4603">
        <v>2</v>
      </c>
      <c r="Q4603" t="s">
        <v>3147</v>
      </c>
      <c r="R4603">
        <v>508</v>
      </c>
      <c r="S4603" s="3">
        <v>0.05</v>
      </c>
      <c r="T4603" s="6">
        <v>615</v>
      </c>
      <c r="U4603" t="s">
        <v>6340</v>
      </c>
      <c r="V4603">
        <v>2025</v>
      </c>
      <c r="W4603" t="s">
        <v>6331</v>
      </c>
      <c r="X4603" t="str">
        <f>_xlfn.XLOOKUP(Orders_C[[#This Row],[Product_ID]],Products_C[Product_ID],Products_C[Product_Name])</f>
        <v>Pepsi</v>
      </c>
      <c r="Y4603" t="str">
        <f>_xlfn.XLOOKUP(Orders_C[[#This Row],[Product_ID]],Products_C[Product_ID],Products_C[Category])</f>
        <v>Burger</v>
      </c>
      <c r="Z4603" t="str">
        <f>_xlfn.XLOOKUP(Orders_C[[#This Row],[Store_ID]],Stores_c[Store_ID],Stores_c[City])</f>
        <v>New Robert</v>
      </c>
      <c r="AA4603" t="str">
        <f>_xlfn.XLOOKUP(Orders_C[[#This Row],[Customer_ID]],Customers_c[Customer_ID],Customers_c[Customer_Name])</f>
        <v>Paula Moore</v>
      </c>
      <c r="AB4603" s="6">
        <f>Orders_C[[#This Row],[Quantity]]*Orders_C[[#This Row],[Unit_Price]]*(1-Orders_C[[#This Row],[Discount %]])+Orders_C[[#This Row],[Tax]]</f>
        <v>1438.3999999999999</v>
      </c>
      <c r="AC4603" s="9">
        <f>(Orders_C[[#This Row],[Unit_Price]]*Orders_C[[#This Row],[Quantity]])-Orders_C[[#This Row],[Discount]]+Orders_C[[#This Row],[Tax]]</f>
        <v>1507.8</v>
      </c>
      <c r="AD4603" t="str">
        <f>IF(COUNTIF(Orders_C[[#All],[Customer_ID]],Orders_C[[#This Row],[Customer_ID]])&gt;1,"Repeat","New")</f>
        <v>Repeat</v>
      </c>
      <c r="AE4603" t="str" cm="1">
        <f t="array" ref="AE4603">_xlfn.XLOOKUP(Orders_C[[#This Row],[Store_ID]],Stores_c[[#All],[Store_ID]],Stores_c[[#All],[City]])</f>
        <v>New Robert</v>
      </c>
      <c r="AF4603" t="str" cm="1">
        <f t="array" ref="AF4603">_xlfn.XLOOKUP(Orders_C[[#This Row],[Store_ID]],Stores_c[[#All],[Store_ID]],Stores_c[[#All],[Manager_Name]])</f>
        <v>Krista Webb</v>
      </c>
      <c r="AG4603" t="str" cm="1">
        <f t="array" ref="AG4603">_xlfn.XLOOKUP(Orders_C[[#This Row],[Store_ID]],Stores_c[[#All],[Store_ID]],Stores_c[[#All],[Store_Type]])</f>
        <v>Drive-Thru</v>
      </c>
    </row>
    <row r="4604" spans="1:33" x14ac:dyDescent="0.25">
      <c r="A4604">
        <v>8859</v>
      </c>
      <c r="B4604" s="1">
        <v>45872</v>
      </c>
      <c r="C4604" s="2">
        <v>0.63593750000000004</v>
      </c>
      <c r="D4604">
        <v>1065</v>
      </c>
      <c r="E4604">
        <v>225</v>
      </c>
      <c r="F4604">
        <v>450</v>
      </c>
      <c r="G4604">
        <v>313</v>
      </c>
      <c r="H4604">
        <v>4</v>
      </c>
      <c r="I4604">
        <v>382</v>
      </c>
      <c r="J4604">
        <v>15</v>
      </c>
      <c r="K4604">
        <v>19.100000000000001</v>
      </c>
      <c r="L4604">
        <v>1532.1</v>
      </c>
      <c r="M4604" t="s">
        <v>19</v>
      </c>
      <c r="N4604" t="s">
        <v>21</v>
      </c>
      <c r="O4604">
        <v>34</v>
      </c>
      <c r="P4604">
        <v>5</v>
      </c>
      <c r="Q4604" t="s">
        <v>2882</v>
      </c>
      <c r="R4604">
        <v>507</v>
      </c>
      <c r="S4604" s="3">
        <v>0.15</v>
      </c>
      <c r="T4604" s="6">
        <v>615.29999999999995</v>
      </c>
      <c r="U4604" t="s">
        <v>6342</v>
      </c>
      <c r="V4604">
        <v>2025</v>
      </c>
      <c r="W4604" t="s">
        <v>6329</v>
      </c>
      <c r="X4604" t="str">
        <f>_xlfn.XLOOKUP(Orders_C[[#This Row],[Product_ID]],Products_C[Product_ID],Products_C[Product_Name])</f>
        <v>Rice Bowl</v>
      </c>
      <c r="Y4604" t="str">
        <f>_xlfn.XLOOKUP(Orders_C[[#This Row],[Product_ID]],Products_C[Product_ID],Products_C[Category])</f>
        <v>Beverage</v>
      </c>
      <c r="Z4604" t="str">
        <f>_xlfn.XLOOKUP(Orders_C[[#This Row],[Store_ID]],Stores_c[Store_ID],Stores_c[City])</f>
        <v>South Peter</v>
      </c>
      <c r="AA4604" t="str">
        <f>_xlfn.XLOOKUP(Orders_C[[#This Row],[Customer_ID]],Customers_c[Customer_ID],Customers_c[Customer_Name])</f>
        <v>Mariah Mason</v>
      </c>
      <c r="AB4604" s="6">
        <f>Orders_C[[#This Row],[Quantity]]*Orders_C[[#This Row],[Unit_Price]]*(1-Orders_C[[#This Row],[Discount %]])+Orders_C[[#This Row],[Tax]]</f>
        <v>1317.8999999999999</v>
      </c>
      <c r="AC4604" s="9">
        <f>(Orders_C[[#This Row],[Unit_Price]]*Orders_C[[#This Row],[Quantity]])-Orders_C[[#This Row],[Discount]]+Orders_C[[#This Row],[Tax]]</f>
        <v>1532.1</v>
      </c>
      <c r="AD4604" t="str">
        <f>IF(COUNTIF(Orders_C[[#All],[Customer_ID]],Orders_C[[#This Row],[Customer_ID]])&gt;1,"Repeat","New")</f>
        <v>Repeat</v>
      </c>
      <c r="AE4604" t="str" cm="1">
        <f t="array" ref="AE4604">_xlfn.XLOOKUP(Orders_C[[#This Row],[Store_ID]],Stores_c[[#All],[Store_ID]],Stores_c[[#All],[City]])</f>
        <v>South Peter</v>
      </c>
      <c r="AF4604" t="str" cm="1">
        <f t="array" ref="AF4604">_xlfn.XLOOKUP(Orders_C[[#This Row],[Store_ID]],Stores_c[[#All],[Store_ID]],Stores_c[[#All],[Manager_Name]])</f>
        <v>Gregory Lambert</v>
      </c>
      <c r="AG4604" t="str" cm="1">
        <f t="array" ref="AG4604">_xlfn.XLOOKUP(Orders_C[[#This Row],[Store_ID]],Stores_c[[#All],[Store_ID]],Stores_c[[#All],[Store_Type]])</f>
        <v>Street</v>
      </c>
    </row>
    <row r="4605" spans="1:33" x14ac:dyDescent="0.25">
      <c r="A4605">
        <v>10429</v>
      </c>
      <c r="B4605" s="1">
        <v>45953</v>
      </c>
      <c r="C4605" s="2">
        <v>0.87142361111111111</v>
      </c>
      <c r="D4605">
        <v>1976</v>
      </c>
      <c r="E4605">
        <v>214</v>
      </c>
      <c r="F4605">
        <v>420</v>
      </c>
      <c r="G4605">
        <v>309</v>
      </c>
      <c r="H4605">
        <v>4</v>
      </c>
      <c r="I4605">
        <v>382</v>
      </c>
      <c r="J4605">
        <v>15</v>
      </c>
      <c r="K4605">
        <v>19.100000000000001</v>
      </c>
      <c r="L4605">
        <v>1532.1</v>
      </c>
      <c r="M4605" t="s">
        <v>20</v>
      </c>
      <c r="N4605" t="s">
        <v>21</v>
      </c>
      <c r="O4605">
        <v>44</v>
      </c>
      <c r="P4605">
        <v>4</v>
      </c>
      <c r="Q4605" t="s">
        <v>4452</v>
      </c>
      <c r="R4605">
        <v>509</v>
      </c>
      <c r="S4605" s="3">
        <v>0.15</v>
      </c>
      <c r="T4605" s="6">
        <v>615.29999999999995</v>
      </c>
      <c r="U4605" t="s">
        <v>6332</v>
      </c>
      <c r="V4605">
        <v>2025</v>
      </c>
      <c r="W4605" t="s">
        <v>6331</v>
      </c>
      <c r="X4605" t="str">
        <f>_xlfn.XLOOKUP(Orders_C[[#This Row],[Product_ID]],Products_C[Product_ID],Products_C[Product_Name])</f>
        <v>Chicken Bucket</v>
      </c>
      <c r="Y4605" t="str">
        <f>_xlfn.XLOOKUP(Orders_C[[#This Row],[Product_ID]],Products_C[Product_ID],Products_C[Category])</f>
        <v>Dessert</v>
      </c>
      <c r="Z4605" t="str">
        <f>_xlfn.XLOOKUP(Orders_C[[#This Row],[Store_ID]],Stores_c[Store_ID],Stores_c[City])</f>
        <v>New Robert</v>
      </c>
      <c r="AA4605" t="str">
        <f>_xlfn.XLOOKUP(Orders_C[[#This Row],[Customer_ID]],Customers_c[Customer_ID],Customers_c[Customer_Name])</f>
        <v>Robert Dyer</v>
      </c>
      <c r="AB4605" s="6">
        <f>Orders_C[[#This Row],[Quantity]]*Orders_C[[#This Row],[Unit_Price]]*(1-Orders_C[[#This Row],[Discount %]])+Orders_C[[#This Row],[Tax]]</f>
        <v>1317.8999999999999</v>
      </c>
      <c r="AC4605" s="9">
        <f>(Orders_C[[#This Row],[Unit_Price]]*Orders_C[[#This Row],[Quantity]])-Orders_C[[#This Row],[Discount]]+Orders_C[[#This Row],[Tax]]</f>
        <v>1532.1</v>
      </c>
      <c r="AD4605" t="str">
        <f>IF(COUNTIF(Orders_C[[#All],[Customer_ID]],Orders_C[[#This Row],[Customer_ID]])&gt;1,"Repeat","New")</f>
        <v>Repeat</v>
      </c>
      <c r="AE4605" t="str" cm="1">
        <f t="array" ref="AE4605">_xlfn.XLOOKUP(Orders_C[[#This Row],[Store_ID]],Stores_c[[#All],[Store_ID]],Stores_c[[#All],[City]])</f>
        <v>New Robert</v>
      </c>
      <c r="AF4605" t="str" cm="1">
        <f t="array" ref="AF4605">_xlfn.XLOOKUP(Orders_C[[#This Row],[Store_ID]],Stores_c[[#All],[Store_ID]],Stores_c[[#All],[Manager_Name]])</f>
        <v>Krista Webb</v>
      </c>
      <c r="AG4605" t="str" cm="1">
        <f t="array" ref="AG4605">_xlfn.XLOOKUP(Orders_C[[#This Row],[Store_ID]],Stores_c[[#All],[Store_ID]],Stores_c[[#All],[Store_Type]])</f>
        <v>Drive-Thru</v>
      </c>
    </row>
    <row r="4606" spans="1:33" x14ac:dyDescent="0.25">
      <c r="A4606">
        <v>6648</v>
      </c>
      <c r="B4606" s="1">
        <v>45925</v>
      </c>
      <c r="C4606" s="2">
        <v>0.94722222222222219</v>
      </c>
      <c r="D4606">
        <v>1737</v>
      </c>
      <c r="E4606">
        <v>224</v>
      </c>
      <c r="F4606">
        <v>514</v>
      </c>
      <c r="G4606">
        <v>333</v>
      </c>
      <c r="H4606">
        <v>4</v>
      </c>
      <c r="I4606">
        <v>379</v>
      </c>
      <c r="J4606">
        <v>10</v>
      </c>
      <c r="K4606">
        <v>18.95</v>
      </c>
      <c r="L4606">
        <v>1524.95</v>
      </c>
      <c r="M4606" t="s">
        <v>18</v>
      </c>
      <c r="N4606" t="s">
        <v>21</v>
      </c>
      <c r="O4606">
        <v>40</v>
      </c>
      <c r="P4606">
        <v>3</v>
      </c>
      <c r="Q4606" t="s">
        <v>671</v>
      </c>
      <c r="R4606">
        <v>504</v>
      </c>
      <c r="S4606" s="3">
        <v>0.1</v>
      </c>
      <c r="T4606" s="6">
        <v>615.35</v>
      </c>
      <c r="U4606" t="s">
        <v>6335</v>
      </c>
      <c r="V4606">
        <v>2025</v>
      </c>
      <c r="W4606" t="s">
        <v>6329</v>
      </c>
      <c r="X4606" t="str">
        <f>_xlfn.XLOOKUP(Orders_C[[#This Row],[Product_ID]],Products_C[Product_ID],Products_C[Product_Name])</f>
        <v>Chicken Wings</v>
      </c>
      <c r="Y4606" t="str">
        <f>_xlfn.XLOOKUP(Orders_C[[#This Row],[Product_ID]],Products_C[Product_ID],Products_C[Category])</f>
        <v>Burger</v>
      </c>
      <c r="Z4606" t="str">
        <f>_xlfn.XLOOKUP(Orders_C[[#This Row],[Store_ID]],Stores_c[Store_ID],Stores_c[City])</f>
        <v>Valdezton</v>
      </c>
      <c r="AA4606" t="str">
        <f>_xlfn.XLOOKUP(Orders_C[[#This Row],[Customer_ID]],Customers_c[Customer_ID],Customers_c[Customer_Name])</f>
        <v>Emma Ingram</v>
      </c>
      <c r="AB4606" s="6">
        <f>Orders_C[[#This Row],[Quantity]]*Orders_C[[#This Row],[Unit_Price]]*(1-Orders_C[[#This Row],[Discount %]])+Orders_C[[#This Row],[Tax]]</f>
        <v>1383.3500000000001</v>
      </c>
      <c r="AC4606" s="9">
        <f>(Orders_C[[#This Row],[Unit_Price]]*Orders_C[[#This Row],[Quantity]])-Orders_C[[#This Row],[Discount]]+Orders_C[[#This Row],[Tax]]</f>
        <v>1524.95</v>
      </c>
      <c r="AD4606" t="str">
        <f>IF(COUNTIF(Orders_C[[#All],[Customer_ID]],Orders_C[[#This Row],[Customer_ID]])&gt;1,"Repeat","New")</f>
        <v>Repeat</v>
      </c>
      <c r="AE4606" t="str" cm="1">
        <f t="array" ref="AE4606">_xlfn.XLOOKUP(Orders_C[[#This Row],[Store_ID]],Stores_c[[#All],[Store_ID]],Stores_c[[#All],[City]])</f>
        <v>Valdezton</v>
      </c>
      <c r="AF4606" t="str" cm="1">
        <f t="array" ref="AF4606">_xlfn.XLOOKUP(Orders_C[[#This Row],[Store_ID]],Stores_c[[#All],[Store_ID]],Stores_c[[#All],[Manager_Name]])</f>
        <v>John Rodriguez</v>
      </c>
      <c r="AG4606" t="str" cm="1">
        <f t="array" ref="AG4606">_xlfn.XLOOKUP(Orders_C[[#This Row],[Store_ID]],Stores_c[[#All],[Store_ID]],Stores_c[[#All],[Store_Type]])</f>
        <v>Street</v>
      </c>
    </row>
    <row r="4607" spans="1:33" x14ac:dyDescent="0.25">
      <c r="A4607">
        <v>10416</v>
      </c>
      <c r="B4607" s="1">
        <v>45712</v>
      </c>
      <c r="C4607" s="2">
        <v>0.2096412037037037</v>
      </c>
      <c r="D4607">
        <v>1192</v>
      </c>
      <c r="E4607">
        <v>221</v>
      </c>
      <c r="F4607">
        <v>491</v>
      </c>
      <c r="G4607">
        <v>317</v>
      </c>
      <c r="H4607">
        <v>4</v>
      </c>
      <c r="I4607">
        <v>379</v>
      </c>
      <c r="J4607">
        <v>10</v>
      </c>
      <c r="K4607">
        <v>18.95</v>
      </c>
      <c r="L4607">
        <v>1524.95</v>
      </c>
      <c r="M4607" t="s">
        <v>19</v>
      </c>
      <c r="N4607" t="s">
        <v>21</v>
      </c>
      <c r="O4607">
        <v>56</v>
      </c>
      <c r="P4607">
        <v>5</v>
      </c>
      <c r="Q4607" t="s">
        <v>4439</v>
      </c>
      <c r="R4607">
        <v>508</v>
      </c>
      <c r="S4607" s="3">
        <v>0.1</v>
      </c>
      <c r="T4607" s="6">
        <v>615.35</v>
      </c>
      <c r="U4607" t="s">
        <v>6338</v>
      </c>
      <c r="V4607">
        <v>2025</v>
      </c>
      <c r="W4607" t="s">
        <v>6331</v>
      </c>
      <c r="X4607" t="str">
        <f>_xlfn.XLOOKUP(Orders_C[[#This Row],[Product_ID]],Products_C[Product_ID],Products_C[Product_Name])</f>
        <v>Popcorn Chicken</v>
      </c>
      <c r="Y4607" t="str">
        <f>_xlfn.XLOOKUP(Orders_C[[#This Row],[Product_ID]],Products_C[Product_ID],Products_C[Category])</f>
        <v>Dessert</v>
      </c>
      <c r="Z4607" t="str">
        <f>_xlfn.XLOOKUP(Orders_C[[#This Row],[Store_ID]],Stores_c[Store_ID],Stores_c[City])</f>
        <v>Port Barbarabury</v>
      </c>
      <c r="AA4607" t="str">
        <f>_xlfn.XLOOKUP(Orders_C[[#This Row],[Customer_ID]],Customers_c[Customer_ID],Customers_c[Customer_Name])</f>
        <v>Tara Harris</v>
      </c>
      <c r="AB4607" s="6">
        <f>Orders_C[[#This Row],[Quantity]]*Orders_C[[#This Row],[Unit_Price]]*(1-Orders_C[[#This Row],[Discount %]])+Orders_C[[#This Row],[Tax]]</f>
        <v>1383.3500000000001</v>
      </c>
      <c r="AC4607" s="9">
        <f>(Orders_C[[#This Row],[Unit_Price]]*Orders_C[[#This Row],[Quantity]])-Orders_C[[#This Row],[Discount]]+Orders_C[[#This Row],[Tax]]</f>
        <v>1524.95</v>
      </c>
      <c r="AD4607" t="str">
        <f>IF(COUNTIF(Orders_C[[#All],[Customer_ID]],Orders_C[[#This Row],[Customer_ID]])&gt;1,"Repeat","New")</f>
        <v>Repeat</v>
      </c>
      <c r="AE4607" t="str" cm="1">
        <f t="array" ref="AE4607">_xlfn.XLOOKUP(Orders_C[[#This Row],[Store_ID]],Stores_c[[#All],[Store_ID]],Stores_c[[#All],[City]])</f>
        <v>Port Barbarabury</v>
      </c>
      <c r="AF4607" t="str" cm="1">
        <f t="array" ref="AF4607">_xlfn.XLOOKUP(Orders_C[[#This Row],[Store_ID]],Stores_c[[#All],[Store_ID]],Stores_c[[#All],[Manager_Name]])</f>
        <v>Edward Nguyen</v>
      </c>
      <c r="AG4607" t="str" cm="1">
        <f t="array" ref="AG4607">_xlfn.XLOOKUP(Orders_C[[#This Row],[Store_ID]],Stores_c[[#All],[Store_ID]],Stores_c[[#All],[Store_Type]])</f>
        <v>Street</v>
      </c>
    </row>
    <row r="4608" spans="1:33" x14ac:dyDescent="0.25">
      <c r="A4608">
        <v>8403</v>
      </c>
      <c r="B4608" s="1">
        <v>45850</v>
      </c>
      <c r="C4608" s="2">
        <v>0.59077546296296302</v>
      </c>
      <c r="D4608">
        <v>1320</v>
      </c>
      <c r="E4608">
        <v>210</v>
      </c>
      <c r="F4608">
        <v>502</v>
      </c>
      <c r="G4608">
        <v>312</v>
      </c>
      <c r="H4608">
        <v>4</v>
      </c>
      <c r="I4608">
        <v>373</v>
      </c>
      <c r="J4608">
        <v>0</v>
      </c>
      <c r="K4608">
        <v>18.649999999999999</v>
      </c>
      <c r="L4608">
        <v>1510.65</v>
      </c>
      <c r="M4608" t="s">
        <v>19</v>
      </c>
      <c r="N4608" t="s">
        <v>23</v>
      </c>
      <c r="O4608">
        <v>18</v>
      </c>
      <c r="P4608">
        <v>4</v>
      </c>
      <c r="Q4608" t="s">
        <v>2426</v>
      </c>
      <c r="R4608">
        <v>503</v>
      </c>
      <c r="S4608" s="3">
        <v>0</v>
      </c>
      <c r="T4608" s="6">
        <v>615.45000000000016</v>
      </c>
      <c r="U4608" t="s">
        <v>6341</v>
      </c>
      <c r="V4608">
        <v>2025</v>
      </c>
      <c r="W4608" t="s">
        <v>6333</v>
      </c>
      <c r="X4608" t="str">
        <f>_xlfn.XLOOKUP(Orders_C[[#This Row],[Product_ID]],Products_C[Product_ID],Products_C[Product_Name])</f>
        <v>Veg Burger</v>
      </c>
      <c r="Y4608" t="str">
        <f>_xlfn.XLOOKUP(Orders_C[[#This Row],[Product_ID]],Products_C[Product_ID],Products_C[Category])</f>
        <v>Burger</v>
      </c>
      <c r="Z4608" t="str">
        <f>_xlfn.XLOOKUP(Orders_C[[#This Row],[Store_ID]],Stores_c[Store_ID],Stores_c[City])</f>
        <v>East William</v>
      </c>
      <c r="AA4608" t="str">
        <f>_xlfn.XLOOKUP(Orders_C[[#This Row],[Customer_ID]],Customers_c[Customer_ID],Customers_c[Customer_Name])</f>
        <v>Dawn Mueller</v>
      </c>
      <c r="AB4608" s="6">
        <f>Orders_C[[#This Row],[Quantity]]*Orders_C[[#This Row],[Unit_Price]]*(1-Orders_C[[#This Row],[Discount %]])+Orders_C[[#This Row],[Tax]]</f>
        <v>1510.65</v>
      </c>
      <c r="AC4608" s="9">
        <f>(Orders_C[[#This Row],[Unit_Price]]*Orders_C[[#This Row],[Quantity]])-Orders_C[[#This Row],[Discount]]+Orders_C[[#This Row],[Tax]]</f>
        <v>1510.65</v>
      </c>
      <c r="AD4608" t="str">
        <f>IF(COUNTIF(Orders_C[[#All],[Customer_ID]],Orders_C[[#This Row],[Customer_ID]])&gt;1,"Repeat","New")</f>
        <v>Repeat</v>
      </c>
      <c r="AE4608" t="str" cm="1">
        <f t="array" ref="AE4608">_xlfn.XLOOKUP(Orders_C[[#This Row],[Store_ID]],Stores_c[[#All],[Store_ID]],Stores_c[[#All],[City]])</f>
        <v>East William</v>
      </c>
      <c r="AF4608" t="str" cm="1">
        <f t="array" ref="AF4608">_xlfn.XLOOKUP(Orders_C[[#This Row],[Store_ID]],Stores_c[[#All],[Store_ID]],Stores_c[[#All],[Manager_Name]])</f>
        <v>Victoria Butler</v>
      </c>
      <c r="AG4608" t="str" cm="1">
        <f t="array" ref="AG4608">_xlfn.XLOOKUP(Orders_C[[#This Row],[Store_ID]],Stores_c[[#All],[Store_ID]],Stores_c[[#All],[Store_Type]])</f>
        <v>Drive-Thru</v>
      </c>
    </row>
    <row r="4609" spans="1:33" x14ac:dyDescent="0.25">
      <c r="A4609">
        <v>9660</v>
      </c>
      <c r="B4609" s="1">
        <v>45883</v>
      </c>
      <c r="C4609" s="2">
        <v>0.88722222222222225</v>
      </c>
      <c r="D4609">
        <v>1453</v>
      </c>
      <c r="E4609">
        <v>207</v>
      </c>
      <c r="F4609">
        <v>493</v>
      </c>
      <c r="G4609">
        <v>320</v>
      </c>
      <c r="H4609">
        <v>4</v>
      </c>
      <c r="I4609">
        <v>373</v>
      </c>
      <c r="J4609">
        <v>0</v>
      </c>
      <c r="K4609">
        <v>18.649999999999999</v>
      </c>
      <c r="L4609">
        <v>1510.65</v>
      </c>
      <c r="M4609" t="s">
        <v>18</v>
      </c>
      <c r="N4609" t="s">
        <v>23</v>
      </c>
      <c r="O4609">
        <v>32</v>
      </c>
      <c r="P4609">
        <v>2</v>
      </c>
      <c r="Q4609" t="s">
        <v>3683</v>
      </c>
      <c r="R4609">
        <v>510</v>
      </c>
      <c r="S4609" s="3">
        <v>0</v>
      </c>
      <c r="T4609" s="6">
        <v>615.45000000000016</v>
      </c>
      <c r="U4609" t="s">
        <v>6342</v>
      </c>
      <c r="V4609">
        <v>2025</v>
      </c>
      <c r="W4609" t="s">
        <v>6329</v>
      </c>
      <c r="X4609" t="str">
        <f>_xlfn.XLOOKUP(Orders_C[[#This Row],[Product_ID]],Products_C[Product_ID],Products_C[Product_Name])</f>
        <v>Rice Bowl</v>
      </c>
      <c r="Y4609" t="str">
        <f>_xlfn.XLOOKUP(Orders_C[[#This Row],[Product_ID]],Products_C[Product_ID],Products_C[Category])</f>
        <v>Beverage</v>
      </c>
      <c r="Z4609" t="str">
        <f>_xlfn.XLOOKUP(Orders_C[[#This Row],[Store_ID]],Stores_c[Store_ID],Stores_c[City])</f>
        <v>Christineton</v>
      </c>
      <c r="AA4609" t="str">
        <f>_xlfn.XLOOKUP(Orders_C[[#This Row],[Customer_ID]],Customers_c[Customer_ID],Customers_c[Customer_Name])</f>
        <v>Taylor Montgomery</v>
      </c>
      <c r="AB4609" s="6">
        <f>Orders_C[[#This Row],[Quantity]]*Orders_C[[#This Row],[Unit_Price]]*(1-Orders_C[[#This Row],[Discount %]])+Orders_C[[#This Row],[Tax]]</f>
        <v>1510.65</v>
      </c>
      <c r="AC4609" s="9">
        <f>(Orders_C[[#This Row],[Unit_Price]]*Orders_C[[#This Row],[Quantity]])-Orders_C[[#This Row],[Discount]]+Orders_C[[#This Row],[Tax]]</f>
        <v>1510.65</v>
      </c>
      <c r="AD4609" t="str">
        <f>IF(COUNTIF(Orders_C[[#All],[Customer_ID]],Orders_C[[#This Row],[Customer_ID]])&gt;1,"Repeat","New")</f>
        <v>Repeat</v>
      </c>
      <c r="AE4609" t="str" cm="1">
        <f t="array" ref="AE4609">_xlfn.XLOOKUP(Orders_C[[#This Row],[Store_ID]],Stores_c[[#All],[Store_ID]],Stores_c[[#All],[City]])</f>
        <v>Christineton</v>
      </c>
      <c r="AF4609" t="str" cm="1">
        <f t="array" ref="AF4609">_xlfn.XLOOKUP(Orders_C[[#This Row],[Store_ID]],Stores_c[[#All],[Store_ID]],Stores_c[[#All],[Manager_Name]])</f>
        <v>Dr. William Hubbard MD</v>
      </c>
      <c r="AG4609" t="str" cm="1">
        <f t="array" ref="AG4609">_xlfn.XLOOKUP(Orders_C[[#This Row],[Store_ID]],Stores_c[[#All],[Store_ID]],Stores_c[[#All],[Store_Type]])</f>
        <v>Street</v>
      </c>
    </row>
    <row r="4610" spans="1:33" x14ac:dyDescent="0.25">
      <c r="A4610">
        <v>10744</v>
      </c>
      <c r="B4610" s="1">
        <v>45958</v>
      </c>
      <c r="C4610" s="2">
        <v>0.70733796296296292</v>
      </c>
      <c r="D4610">
        <v>1277</v>
      </c>
      <c r="E4610">
        <v>201</v>
      </c>
      <c r="F4610">
        <v>435</v>
      </c>
      <c r="G4610">
        <v>339</v>
      </c>
      <c r="H4610">
        <v>3</v>
      </c>
      <c r="I4610">
        <v>497</v>
      </c>
      <c r="J4610">
        <v>5</v>
      </c>
      <c r="K4610">
        <v>24.85</v>
      </c>
      <c r="L4610">
        <v>1510.85</v>
      </c>
      <c r="M4610" t="s">
        <v>18</v>
      </c>
      <c r="N4610" t="s">
        <v>22</v>
      </c>
      <c r="O4610">
        <v>53</v>
      </c>
      <c r="P4610">
        <v>5</v>
      </c>
      <c r="Q4610" t="s">
        <v>4767</v>
      </c>
      <c r="R4610">
        <v>507</v>
      </c>
      <c r="S4610" s="3">
        <v>0.05</v>
      </c>
      <c r="T4610" s="6">
        <v>616.24999999999989</v>
      </c>
      <c r="U4610" t="s">
        <v>6332</v>
      </c>
      <c r="V4610">
        <v>2025</v>
      </c>
      <c r="W4610" t="s">
        <v>6331</v>
      </c>
      <c r="X4610" t="str">
        <f>_xlfn.XLOOKUP(Orders_C[[#This Row],[Product_ID]],Products_C[Product_ID],Products_C[Product_Name])</f>
        <v>Veg Burger</v>
      </c>
      <c r="Y4610" t="str">
        <f>_xlfn.XLOOKUP(Orders_C[[#This Row],[Product_ID]],Products_C[Product_ID],Products_C[Category])</f>
        <v>Burger</v>
      </c>
      <c r="Z4610" t="str">
        <f>_xlfn.XLOOKUP(Orders_C[[#This Row],[Store_ID]],Stores_c[Store_ID],Stores_c[City])</f>
        <v>Lake Nicholasburgh</v>
      </c>
      <c r="AA4610" t="str">
        <f>_xlfn.XLOOKUP(Orders_C[[#This Row],[Customer_ID]],Customers_c[Customer_ID],Customers_c[Customer_Name])</f>
        <v>Brett Morgan II</v>
      </c>
      <c r="AB4610" s="6">
        <f>Orders_C[[#This Row],[Quantity]]*Orders_C[[#This Row],[Unit_Price]]*(1-Orders_C[[#This Row],[Discount %]])+Orders_C[[#This Row],[Tax]]</f>
        <v>1441.3</v>
      </c>
      <c r="AC4610" s="9">
        <f>(Orders_C[[#This Row],[Unit_Price]]*Orders_C[[#This Row],[Quantity]])-Orders_C[[#This Row],[Discount]]+Orders_C[[#This Row],[Tax]]</f>
        <v>1510.85</v>
      </c>
      <c r="AD4610" t="str">
        <f>IF(COUNTIF(Orders_C[[#All],[Customer_ID]],Orders_C[[#This Row],[Customer_ID]])&gt;1,"Repeat","New")</f>
        <v>Repeat</v>
      </c>
      <c r="AE4610" t="str" cm="1">
        <f t="array" ref="AE4610">_xlfn.XLOOKUP(Orders_C[[#This Row],[Store_ID]],Stores_c[[#All],[Store_ID]],Stores_c[[#All],[City]])</f>
        <v>Lake Nicholasburgh</v>
      </c>
      <c r="AF4610" t="str" cm="1">
        <f t="array" ref="AF4610">_xlfn.XLOOKUP(Orders_C[[#This Row],[Store_ID]],Stores_c[[#All],[Store_ID]],Stores_c[[#All],[Manager_Name]])</f>
        <v>Maurice Garcia</v>
      </c>
      <c r="AG4610" t="str" cm="1">
        <f t="array" ref="AG4610">_xlfn.XLOOKUP(Orders_C[[#This Row],[Store_ID]],Stores_c[[#All],[Store_ID]],Stores_c[[#All],[Store_Type]])</f>
        <v>Mall</v>
      </c>
    </row>
    <row r="4611" spans="1:33" x14ac:dyDescent="0.25">
      <c r="A4611">
        <v>7006</v>
      </c>
      <c r="B4611" s="1">
        <v>45893</v>
      </c>
      <c r="C4611" s="2">
        <v>0.10555555555555556</v>
      </c>
      <c r="D4611">
        <v>1006</v>
      </c>
      <c r="E4611">
        <v>225</v>
      </c>
      <c r="F4611">
        <v>467</v>
      </c>
      <c r="G4611">
        <v>335</v>
      </c>
      <c r="H4611">
        <v>3</v>
      </c>
      <c r="I4611">
        <v>493</v>
      </c>
      <c r="J4611">
        <v>0</v>
      </c>
      <c r="K4611">
        <v>24.65</v>
      </c>
      <c r="L4611">
        <v>1503.65</v>
      </c>
      <c r="M4611" t="s">
        <v>18</v>
      </c>
      <c r="N4611" t="s">
        <v>23</v>
      </c>
      <c r="O4611">
        <v>38</v>
      </c>
      <c r="P4611">
        <v>5</v>
      </c>
      <c r="Q4611" t="s">
        <v>1029</v>
      </c>
      <c r="R4611">
        <v>507</v>
      </c>
      <c r="S4611" s="3">
        <v>0</v>
      </c>
      <c r="T4611" s="6">
        <v>616.25000000000011</v>
      </c>
      <c r="U4611" t="s">
        <v>6342</v>
      </c>
      <c r="V4611">
        <v>2025</v>
      </c>
      <c r="W4611" t="s">
        <v>6329</v>
      </c>
      <c r="X4611" t="str">
        <f>_xlfn.XLOOKUP(Orders_C[[#This Row],[Product_ID]],Products_C[Product_ID],Products_C[Product_Name])</f>
        <v>Krushers</v>
      </c>
      <c r="Y4611" t="str">
        <f>_xlfn.XLOOKUP(Orders_C[[#This Row],[Product_ID]],Products_C[Product_ID],Products_C[Category])</f>
        <v>Chicken</v>
      </c>
      <c r="Z4611" t="str">
        <f>_xlfn.XLOOKUP(Orders_C[[#This Row],[Store_ID]],Stores_c[Store_ID],Stores_c[City])</f>
        <v>South Peter</v>
      </c>
      <c r="AA4611" t="str">
        <f>_xlfn.XLOOKUP(Orders_C[[#This Row],[Customer_ID]],Customers_c[Customer_ID],Customers_c[Customer_Name])</f>
        <v>Shannon Wagner</v>
      </c>
      <c r="AB4611" s="6">
        <f>Orders_C[[#This Row],[Quantity]]*Orders_C[[#This Row],[Unit_Price]]*(1-Orders_C[[#This Row],[Discount %]])+Orders_C[[#This Row],[Tax]]</f>
        <v>1503.65</v>
      </c>
      <c r="AC4611" s="9">
        <f>(Orders_C[[#This Row],[Unit_Price]]*Orders_C[[#This Row],[Quantity]])-Orders_C[[#This Row],[Discount]]+Orders_C[[#This Row],[Tax]]</f>
        <v>1503.65</v>
      </c>
      <c r="AD4611" t="str">
        <f>IF(COUNTIF(Orders_C[[#All],[Customer_ID]],Orders_C[[#This Row],[Customer_ID]])&gt;1,"Repeat","New")</f>
        <v>Repeat</v>
      </c>
      <c r="AE4611" t="str" cm="1">
        <f t="array" ref="AE4611">_xlfn.XLOOKUP(Orders_C[[#This Row],[Store_ID]],Stores_c[[#All],[Store_ID]],Stores_c[[#All],[City]])</f>
        <v>South Peter</v>
      </c>
      <c r="AF4611" t="str" cm="1">
        <f t="array" ref="AF4611">_xlfn.XLOOKUP(Orders_C[[#This Row],[Store_ID]],Stores_c[[#All],[Store_ID]],Stores_c[[#All],[Manager_Name]])</f>
        <v>Gregory Lambert</v>
      </c>
      <c r="AG4611" t="str" cm="1">
        <f t="array" ref="AG4611">_xlfn.XLOOKUP(Orders_C[[#This Row],[Store_ID]],Stores_c[[#All],[Store_ID]],Stores_c[[#All],[Store_Type]])</f>
        <v>Street</v>
      </c>
    </row>
    <row r="4612" spans="1:33" x14ac:dyDescent="0.25">
      <c r="A4612">
        <v>9996</v>
      </c>
      <c r="B4612" s="1">
        <v>45782</v>
      </c>
      <c r="C4612" s="2">
        <v>0.208125</v>
      </c>
      <c r="D4612">
        <v>1333</v>
      </c>
      <c r="E4612">
        <v>205</v>
      </c>
      <c r="F4612">
        <v>534</v>
      </c>
      <c r="G4612">
        <v>334</v>
      </c>
      <c r="H4612">
        <v>3</v>
      </c>
      <c r="I4612">
        <v>493</v>
      </c>
      <c r="J4612">
        <v>0</v>
      </c>
      <c r="K4612">
        <v>24.65</v>
      </c>
      <c r="L4612">
        <v>1503.65</v>
      </c>
      <c r="M4612" t="s">
        <v>19</v>
      </c>
      <c r="N4612" t="s">
        <v>22</v>
      </c>
      <c r="O4612">
        <v>44</v>
      </c>
      <c r="P4612">
        <v>1</v>
      </c>
      <c r="Q4612" t="s">
        <v>4019</v>
      </c>
      <c r="R4612">
        <v>508</v>
      </c>
      <c r="S4612" s="3">
        <v>0</v>
      </c>
      <c r="T4612" s="6">
        <v>616.25000000000011</v>
      </c>
      <c r="U4612" t="s">
        <v>6339</v>
      </c>
      <c r="V4612">
        <v>2025</v>
      </c>
      <c r="W4612" t="s">
        <v>6331</v>
      </c>
      <c r="X4612" t="str">
        <f>_xlfn.XLOOKUP(Orders_C[[#This Row],[Product_ID]],Products_C[Product_ID],Products_C[Product_Name])</f>
        <v>Krushers</v>
      </c>
      <c r="Y4612" t="str">
        <f>_xlfn.XLOOKUP(Orders_C[[#This Row],[Product_ID]],Products_C[Product_ID],Products_C[Category])</f>
        <v>Dessert</v>
      </c>
      <c r="Z4612" t="str">
        <f>_xlfn.XLOOKUP(Orders_C[[#This Row],[Store_ID]],Stores_c[Store_ID],Stores_c[City])</f>
        <v>Port Jacob</v>
      </c>
      <c r="AA4612" t="str">
        <f>_xlfn.XLOOKUP(Orders_C[[#This Row],[Customer_ID]],Customers_c[Customer_ID],Customers_c[Customer_Name])</f>
        <v>Kevin Herrera</v>
      </c>
      <c r="AB4612" s="6">
        <f>Orders_C[[#This Row],[Quantity]]*Orders_C[[#This Row],[Unit_Price]]*(1-Orders_C[[#This Row],[Discount %]])+Orders_C[[#This Row],[Tax]]</f>
        <v>1503.65</v>
      </c>
      <c r="AC4612" s="9">
        <f>(Orders_C[[#This Row],[Unit_Price]]*Orders_C[[#This Row],[Quantity]])-Orders_C[[#This Row],[Discount]]+Orders_C[[#This Row],[Tax]]</f>
        <v>1503.65</v>
      </c>
      <c r="AD4612" t="str">
        <f>IF(COUNTIF(Orders_C[[#All],[Customer_ID]],Orders_C[[#This Row],[Customer_ID]])&gt;1,"Repeat","New")</f>
        <v>Repeat</v>
      </c>
      <c r="AE4612" t="str" cm="1">
        <f t="array" ref="AE4612">_xlfn.XLOOKUP(Orders_C[[#This Row],[Store_ID]],Stores_c[[#All],[Store_ID]],Stores_c[[#All],[City]])</f>
        <v>Port Jacob</v>
      </c>
      <c r="AF4612" t="str" cm="1">
        <f t="array" ref="AF4612">_xlfn.XLOOKUP(Orders_C[[#This Row],[Store_ID]],Stores_c[[#All],[Store_ID]],Stores_c[[#All],[Manager_Name]])</f>
        <v>David Harris</v>
      </c>
      <c r="AG4612" t="str" cm="1">
        <f t="array" ref="AG4612">_xlfn.XLOOKUP(Orders_C[[#This Row],[Store_ID]],Stores_c[[#All],[Store_ID]],Stores_c[[#All],[Store_Type]])</f>
        <v>Mall</v>
      </c>
    </row>
    <row r="4613" spans="1:33" x14ac:dyDescent="0.25">
      <c r="A4613">
        <v>10198</v>
      </c>
      <c r="B4613" s="1">
        <v>45918</v>
      </c>
      <c r="C4613" s="2">
        <v>0.13380787037037037</v>
      </c>
      <c r="D4613">
        <v>1187</v>
      </c>
      <c r="E4613">
        <v>221</v>
      </c>
      <c r="F4613">
        <v>509</v>
      </c>
      <c r="G4613">
        <v>318</v>
      </c>
      <c r="H4613">
        <v>3</v>
      </c>
      <c r="I4613">
        <v>493</v>
      </c>
      <c r="J4613">
        <v>0</v>
      </c>
      <c r="K4613">
        <v>24.65</v>
      </c>
      <c r="L4613">
        <v>1503.65</v>
      </c>
      <c r="M4613" t="s">
        <v>18</v>
      </c>
      <c r="N4613" t="s">
        <v>21</v>
      </c>
      <c r="O4613">
        <v>59</v>
      </c>
      <c r="P4613">
        <v>3</v>
      </c>
      <c r="Q4613" t="s">
        <v>4221</v>
      </c>
      <c r="R4613">
        <v>510</v>
      </c>
      <c r="S4613" s="3">
        <v>0</v>
      </c>
      <c r="T4613" s="6">
        <v>616.25000000000011</v>
      </c>
      <c r="U4613" t="s">
        <v>6335</v>
      </c>
      <c r="V4613">
        <v>2025</v>
      </c>
      <c r="W4613" t="s">
        <v>6331</v>
      </c>
      <c r="X4613" t="str">
        <f>_xlfn.XLOOKUP(Orders_C[[#This Row],[Product_ID]],Products_C[Product_ID],Products_C[Product_Name])</f>
        <v>Pepsi</v>
      </c>
      <c r="Y4613" t="str">
        <f>_xlfn.XLOOKUP(Orders_C[[#This Row],[Product_ID]],Products_C[Product_ID],Products_C[Category])</f>
        <v>Burger</v>
      </c>
      <c r="Z4613" t="str">
        <f>_xlfn.XLOOKUP(Orders_C[[#This Row],[Store_ID]],Stores_c[Store_ID],Stores_c[City])</f>
        <v>Port Barbarabury</v>
      </c>
      <c r="AA4613" t="str">
        <f>_xlfn.XLOOKUP(Orders_C[[#This Row],[Customer_ID]],Customers_c[Customer_ID],Customers_c[Customer_Name])</f>
        <v>Jessica White</v>
      </c>
      <c r="AB4613" s="6">
        <f>Orders_C[[#This Row],[Quantity]]*Orders_C[[#This Row],[Unit_Price]]*(1-Orders_C[[#This Row],[Discount %]])+Orders_C[[#This Row],[Tax]]</f>
        <v>1503.65</v>
      </c>
      <c r="AC4613" s="9">
        <f>(Orders_C[[#This Row],[Unit_Price]]*Orders_C[[#This Row],[Quantity]])-Orders_C[[#This Row],[Discount]]+Orders_C[[#This Row],[Tax]]</f>
        <v>1503.65</v>
      </c>
      <c r="AD4613" t="str">
        <f>IF(COUNTIF(Orders_C[[#All],[Customer_ID]],Orders_C[[#This Row],[Customer_ID]])&gt;1,"Repeat","New")</f>
        <v>Repeat</v>
      </c>
      <c r="AE4613" t="str" cm="1">
        <f t="array" ref="AE4613">_xlfn.XLOOKUP(Orders_C[[#This Row],[Store_ID]],Stores_c[[#All],[Store_ID]],Stores_c[[#All],[City]])</f>
        <v>Port Barbarabury</v>
      </c>
      <c r="AF4613" t="str" cm="1">
        <f t="array" ref="AF4613">_xlfn.XLOOKUP(Orders_C[[#This Row],[Store_ID]],Stores_c[[#All],[Store_ID]],Stores_c[[#All],[Manager_Name]])</f>
        <v>Edward Nguyen</v>
      </c>
      <c r="AG4613" t="str" cm="1">
        <f t="array" ref="AG4613">_xlfn.XLOOKUP(Orders_C[[#This Row],[Store_ID]],Stores_c[[#All],[Store_ID]],Stores_c[[#All],[Store_Type]])</f>
        <v>Street</v>
      </c>
    </row>
    <row r="4614" spans="1:33" x14ac:dyDescent="0.25">
      <c r="A4614">
        <v>10532</v>
      </c>
      <c r="B4614" s="1">
        <v>45825</v>
      </c>
      <c r="C4614" s="2">
        <v>0.15363425925925925</v>
      </c>
      <c r="D4614">
        <v>1784</v>
      </c>
      <c r="E4614">
        <v>218</v>
      </c>
      <c r="F4614">
        <v>413</v>
      </c>
      <c r="G4614">
        <v>328</v>
      </c>
      <c r="H4614">
        <v>4</v>
      </c>
      <c r="I4614">
        <v>380</v>
      </c>
      <c r="J4614">
        <v>10</v>
      </c>
      <c r="K4614">
        <v>19</v>
      </c>
      <c r="L4614">
        <v>1529</v>
      </c>
      <c r="M4614" t="s">
        <v>20</v>
      </c>
      <c r="N4614" t="s">
        <v>21</v>
      </c>
      <c r="O4614">
        <v>26</v>
      </c>
      <c r="P4614">
        <v>3</v>
      </c>
      <c r="Q4614" t="s">
        <v>4555</v>
      </c>
      <c r="R4614">
        <v>507</v>
      </c>
      <c r="S4614" s="3">
        <v>0.1</v>
      </c>
      <c r="T4614" s="6">
        <v>617</v>
      </c>
      <c r="U4614" t="s">
        <v>6340</v>
      </c>
      <c r="V4614">
        <v>2025</v>
      </c>
      <c r="W4614" t="s">
        <v>6329</v>
      </c>
      <c r="X4614" t="str">
        <f>_xlfn.XLOOKUP(Orders_C[[#This Row],[Product_ID]],Products_C[Product_ID],Products_C[Product_Name])</f>
        <v>Rice Bowl</v>
      </c>
      <c r="Y4614" t="str">
        <f>_xlfn.XLOOKUP(Orders_C[[#This Row],[Product_ID]],Products_C[Product_ID],Products_C[Category])</f>
        <v>Burger</v>
      </c>
      <c r="Z4614" t="str">
        <f>_xlfn.XLOOKUP(Orders_C[[#This Row],[Store_ID]],Stores_c[Store_ID],Stores_c[City])</f>
        <v>East Johnport</v>
      </c>
      <c r="AA4614" t="str">
        <f>_xlfn.XLOOKUP(Orders_C[[#This Row],[Customer_ID]],Customers_c[Customer_ID],Customers_c[Customer_Name])</f>
        <v>Jesse Kaiser</v>
      </c>
      <c r="AB4614" s="6">
        <f>Orders_C[[#This Row],[Quantity]]*Orders_C[[#This Row],[Unit_Price]]*(1-Orders_C[[#This Row],[Discount %]])+Orders_C[[#This Row],[Tax]]</f>
        <v>1387</v>
      </c>
      <c r="AC4614" s="9">
        <f>(Orders_C[[#This Row],[Unit_Price]]*Orders_C[[#This Row],[Quantity]])-Orders_C[[#This Row],[Discount]]+Orders_C[[#This Row],[Tax]]</f>
        <v>1529</v>
      </c>
      <c r="AD4614" t="str">
        <f>IF(COUNTIF(Orders_C[[#All],[Customer_ID]],Orders_C[[#This Row],[Customer_ID]])&gt;1,"Repeat","New")</f>
        <v>Repeat</v>
      </c>
      <c r="AE4614" t="str" cm="1">
        <f t="array" ref="AE4614">_xlfn.XLOOKUP(Orders_C[[#This Row],[Store_ID]],Stores_c[[#All],[Store_ID]],Stores_c[[#All],[City]])</f>
        <v>East Johnport</v>
      </c>
      <c r="AF4614" t="str" cm="1">
        <f t="array" ref="AF4614">_xlfn.XLOOKUP(Orders_C[[#This Row],[Store_ID]],Stores_c[[#All],[Store_ID]],Stores_c[[#All],[Manager_Name]])</f>
        <v>Mr. Matthew Murillo III</v>
      </c>
      <c r="AG4614" t="str" cm="1">
        <f t="array" ref="AG4614">_xlfn.XLOOKUP(Orders_C[[#This Row],[Store_ID]],Stores_c[[#All],[Store_ID]],Stores_c[[#All],[Store_Type]])</f>
        <v>Street</v>
      </c>
    </row>
    <row r="4615" spans="1:33" x14ac:dyDescent="0.25">
      <c r="A4615">
        <v>10916</v>
      </c>
      <c r="B4615" s="1">
        <v>45782</v>
      </c>
      <c r="C4615" s="2">
        <v>0.79531249999999998</v>
      </c>
      <c r="D4615">
        <v>1565</v>
      </c>
      <c r="E4615">
        <v>214</v>
      </c>
      <c r="F4615">
        <v>406</v>
      </c>
      <c r="G4615">
        <v>331</v>
      </c>
      <c r="H4615">
        <v>4</v>
      </c>
      <c r="I4615">
        <v>380</v>
      </c>
      <c r="J4615">
        <v>10</v>
      </c>
      <c r="K4615">
        <v>19</v>
      </c>
      <c r="L4615">
        <v>1529</v>
      </c>
      <c r="M4615" t="s">
        <v>20</v>
      </c>
      <c r="N4615" t="s">
        <v>22</v>
      </c>
      <c r="O4615">
        <v>34</v>
      </c>
      <c r="P4615">
        <v>3</v>
      </c>
      <c r="Q4615" t="s">
        <v>4939</v>
      </c>
      <c r="R4615">
        <v>501</v>
      </c>
      <c r="S4615" s="3">
        <v>0.1</v>
      </c>
      <c r="T4615" s="6">
        <v>617</v>
      </c>
      <c r="U4615" t="s">
        <v>6339</v>
      </c>
      <c r="V4615">
        <v>2025</v>
      </c>
      <c r="W4615" t="s">
        <v>6329</v>
      </c>
      <c r="X4615" t="str">
        <f>_xlfn.XLOOKUP(Orders_C[[#This Row],[Product_ID]],Products_C[Product_ID],Products_C[Product_Name])</f>
        <v>Chicken Bucket</v>
      </c>
      <c r="Y4615" t="str">
        <f>_xlfn.XLOOKUP(Orders_C[[#This Row],[Product_ID]],Products_C[Product_ID],Products_C[Category])</f>
        <v>Beverage</v>
      </c>
      <c r="Z4615" t="str">
        <f>_xlfn.XLOOKUP(Orders_C[[#This Row],[Store_ID]],Stores_c[Store_ID],Stores_c[City])</f>
        <v>New Robert</v>
      </c>
      <c r="AA4615" t="str">
        <f>_xlfn.XLOOKUP(Orders_C[[#This Row],[Customer_ID]],Customers_c[Customer_ID],Customers_c[Customer_Name])</f>
        <v>Donald Briggs</v>
      </c>
      <c r="AB4615" s="6">
        <f>Orders_C[[#This Row],[Quantity]]*Orders_C[[#This Row],[Unit_Price]]*(1-Orders_C[[#This Row],[Discount %]])+Orders_C[[#This Row],[Tax]]</f>
        <v>1387</v>
      </c>
      <c r="AC4615" s="9">
        <f>(Orders_C[[#This Row],[Unit_Price]]*Orders_C[[#This Row],[Quantity]])-Orders_C[[#This Row],[Discount]]+Orders_C[[#This Row],[Tax]]</f>
        <v>1529</v>
      </c>
      <c r="AD4615" t="str">
        <f>IF(COUNTIF(Orders_C[[#All],[Customer_ID]],Orders_C[[#This Row],[Customer_ID]])&gt;1,"Repeat","New")</f>
        <v>Repeat</v>
      </c>
      <c r="AE4615" t="str" cm="1">
        <f t="array" ref="AE4615">_xlfn.XLOOKUP(Orders_C[[#This Row],[Store_ID]],Stores_c[[#All],[Store_ID]],Stores_c[[#All],[City]])</f>
        <v>New Robert</v>
      </c>
      <c r="AF4615" t="str" cm="1">
        <f t="array" ref="AF4615">_xlfn.XLOOKUP(Orders_C[[#This Row],[Store_ID]],Stores_c[[#All],[Store_ID]],Stores_c[[#All],[Manager_Name]])</f>
        <v>Krista Webb</v>
      </c>
      <c r="AG4615" t="str" cm="1">
        <f t="array" ref="AG4615">_xlfn.XLOOKUP(Orders_C[[#This Row],[Store_ID]],Stores_c[[#All],[Store_ID]],Stores_c[[#All],[Store_Type]])</f>
        <v>Drive-Thru</v>
      </c>
    </row>
    <row r="4616" spans="1:33" x14ac:dyDescent="0.25">
      <c r="A4616">
        <v>6339</v>
      </c>
      <c r="B4616" s="1">
        <v>45967</v>
      </c>
      <c r="C4616" s="2">
        <v>0.64371527777777782</v>
      </c>
      <c r="D4616">
        <v>1483</v>
      </c>
      <c r="E4616">
        <v>223</v>
      </c>
      <c r="F4616">
        <v>414</v>
      </c>
      <c r="G4616">
        <v>314</v>
      </c>
      <c r="H4616">
        <v>4</v>
      </c>
      <c r="I4616">
        <v>381</v>
      </c>
      <c r="J4616">
        <v>10</v>
      </c>
      <c r="K4616">
        <v>19.05</v>
      </c>
      <c r="L4616">
        <v>1533.05</v>
      </c>
      <c r="M4616" t="s">
        <v>19</v>
      </c>
      <c r="N4616" t="s">
        <v>21</v>
      </c>
      <c r="O4616">
        <v>56</v>
      </c>
      <c r="P4616">
        <v>3</v>
      </c>
      <c r="Q4616" t="s">
        <v>362</v>
      </c>
      <c r="R4616">
        <v>507</v>
      </c>
      <c r="S4616" s="3">
        <v>0.1</v>
      </c>
      <c r="T4616" s="6">
        <v>618.65</v>
      </c>
      <c r="U4616" t="s">
        <v>6336</v>
      </c>
      <c r="V4616">
        <v>2025</v>
      </c>
      <c r="W4616" t="s">
        <v>6331</v>
      </c>
      <c r="X4616" t="str">
        <f>_xlfn.XLOOKUP(Orders_C[[#This Row],[Product_ID]],Products_C[Product_ID],Products_C[Product_Name])</f>
        <v>Wrap</v>
      </c>
      <c r="Y4616" t="str">
        <f>_xlfn.XLOOKUP(Orders_C[[#This Row],[Product_ID]],Products_C[Product_ID],Products_C[Category])</f>
        <v>Burger</v>
      </c>
      <c r="Z4616" t="str">
        <f>_xlfn.XLOOKUP(Orders_C[[#This Row],[Store_ID]],Stores_c[Store_ID],Stores_c[City])</f>
        <v>Chambershaven</v>
      </c>
      <c r="AA4616" t="str">
        <f>_xlfn.XLOOKUP(Orders_C[[#This Row],[Customer_ID]],Customers_c[Customer_ID],Customers_c[Customer_Name])</f>
        <v>Dennis Thompson</v>
      </c>
      <c r="AB4616" s="6">
        <f>Orders_C[[#This Row],[Quantity]]*Orders_C[[#This Row],[Unit_Price]]*(1-Orders_C[[#This Row],[Discount %]])+Orders_C[[#This Row],[Tax]]</f>
        <v>1390.65</v>
      </c>
      <c r="AC4616" s="9">
        <f>(Orders_C[[#This Row],[Unit_Price]]*Orders_C[[#This Row],[Quantity]])-Orders_C[[#This Row],[Discount]]+Orders_C[[#This Row],[Tax]]</f>
        <v>1533.05</v>
      </c>
      <c r="AD4616" t="str">
        <f>IF(COUNTIF(Orders_C[[#All],[Customer_ID]],Orders_C[[#This Row],[Customer_ID]])&gt;1,"Repeat","New")</f>
        <v>Repeat</v>
      </c>
      <c r="AE4616" t="str" cm="1">
        <f t="array" ref="AE4616">_xlfn.XLOOKUP(Orders_C[[#This Row],[Store_ID]],Stores_c[[#All],[Store_ID]],Stores_c[[#All],[City]])</f>
        <v>Chambershaven</v>
      </c>
      <c r="AF4616" t="str" cm="1">
        <f t="array" ref="AF4616">_xlfn.XLOOKUP(Orders_C[[#This Row],[Store_ID]],Stores_c[[#All],[Store_ID]],Stores_c[[#All],[Manager_Name]])</f>
        <v>Virginia Webster</v>
      </c>
      <c r="AG4616" t="str" cm="1">
        <f t="array" ref="AG4616">_xlfn.XLOOKUP(Orders_C[[#This Row],[Store_ID]],Stores_c[[#All],[Store_ID]],Stores_c[[#All],[Store_Type]])</f>
        <v>Street</v>
      </c>
    </row>
    <row r="4617" spans="1:33" x14ac:dyDescent="0.25">
      <c r="A4617">
        <v>9241</v>
      </c>
      <c r="B4617" s="1">
        <v>45978</v>
      </c>
      <c r="C4617" s="2">
        <v>0.84674768518518517</v>
      </c>
      <c r="D4617">
        <v>1990</v>
      </c>
      <c r="E4617">
        <v>224</v>
      </c>
      <c r="F4617">
        <v>502</v>
      </c>
      <c r="G4617">
        <v>312</v>
      </c>
      <c r="H4617">
        <v>3</v>
      </c>
      <c r="I4617">
        <v>495</v>
      </c>
      <c r="J4617">
        <v>0</v>
      </c>
      <c r="K4617">
        <v>24.75</v>
      </c>
      <c r="L4617">
        <v>1509.75</v>
      </c>
      <c r="M4617" t="s">
        <v>19</v>
      </c>
      <c r="N4617" t="s">
        <v>21</v>
      </c>
      <c r="O4617">
        <v>46</v>
      </c>
      <c r="P4617">
        <v>4</v>
      </c>
      <c r="Q4617" t="s">
        <v>3264</v>
      </c>
      <c r="R4617">
        <v>507</v>
      </c>
      <c r="S4617" s="3">
        <v>0</v>
      </c>
      <c r="T4617" s="6">
        <v>618.75</v>
      </c>
      <c r="U4617" t="s">
        <v>6336</v>
      </c>
      <c r="V4617">
        <v>2025</v>
      </c>
      <c r="W4617" t="s">
        <v>6331</v>
      </c>
      <c r="X4617" t="str">
        <f>_xlfn.XLOOKUP(Orders_C[[#This Row],[Product_ID]],Products_C[Product_ID],Products_C[Product_Name])</f>
        <v>Veg Burger</v>
      </c>
      <c r="Y4617" t="str">
        <f>_xlfn.XLOOKUP(Orders_C[[#This Row],[Product_ID]],Products_C[Product_ID],Products_C[Category])</f>
        <v>Burger</v>
      </c>
      <c r="Z4617" t="str">
        <f>_xlfn.XLOOKUP(Orders_C[[#This Row],[Store_ID]],Stores_c[Store_ID],Stores_c[City])</f>
        <v>Valdezton</v>
      </c>
      <c r="AA4617" t="str">
        <f>_xlfn.XLOOKUP(Orders_C[[#This Row],[Customer_ID]],Customers_c[Customer_ID],Customers_c[Customer_Name])</f>
        <v>Mark Higgins</v>
      </c>
      <c r="AB4617" s="6">
        <f>Orders_C[[#This Row],[Quantity]]*Orders_C[[#This Row],[Unit_Price]]*(1-Orders_C[[#This Row],[Discount %]])+Orders_C[[#This Row],[Tax]]</f>
        <v>1509.75</v>
      </c>
      <c r="AC4617" s="9">
        <f>(Orders_C[[#This Row],[Unit_Price]]*Orders_C[[#This Row],[Quantity]])-Orders_C[[#This Row],[Discount]]+Orders_C[[#This Row],[Tax]]</f>
        <v>1509.75</v>
      </c>
      <c r="AD4617" t="str">
        <f>IF(COUNTIF(Orders_C[[#All],[Customer_ID]],Orders_C[[#This Row],[Customer_ID]])&gt;1,"Repeat","New")</f>
        <v>Repeat</v>
      </c>
      <c r="AE4617" t="str" cm="1">
        <f t="array" ref="AE4617">_xlfn.XLOOKUP(Orders_C[[#This Row],[Store_ID]],Stores_c[[#All],[Store_ID]],Stores_c[[#All],[City]])</f>
        <v>Valdezton</v>
      </c>
      <c r="AF4617" t="str" cm="1">
        <f t="array" ref="AF4617">_xlfn.XLOOKUP(Orders_C[[#This Row],[Store_ID]],Stores_c[[#All],[Store_ID]],Stores_c[[#All],[Manager_Name]])</f>
        <v>John Rodriguez</v>
      </c>
      <c r="AG4617" t="str" cm="1">
        <f t="array" ref="AG4617">_xlfn.XLOOKUP(Orders_C[[#This Row],[Store_ID]],Stores_c[[#All],[Store_ID]],Stores_c[[#All],[Store_Type]])</f>
        <v>Street</v>
      </c>
    </row>
    <row r="4618" spans="1:33" x14ac:dyDescent="0.25">
      <c r="A4618">
        <v>6406</v>
      </c>
      <c r="B4618" s="1">
        <v>45837</v>
      </c>
      <c r="C4618" s="2">
        <v>0.65717592592592589</v>
      </c>
      <c r="D4618">
        <v>1787</v>
      </c>
      <c r="E4618">
        <v>217</v>
      </c>
      <c r="F4618">
        <v>443</v>
      </c>
      <c r="G4618">
        <v>339</v>
      </c>
      <c r="H4618">
        <v>3</v>
      </c>
      <c r="I4618">
        <v>499</v>
      </c>
      <c r="J4618">
        <v>5</v>
      </c>
      <c r="K4618">
        <v>24.95</v>
      </c>
      <c r="L4618">
        <v>1516.95</v>
      </c>
      <c r="M4618" t="s">
        <v>20</v>
      </c>
      <c r="N4618" t="s">
        <v>21</v>
      </c>
      <c r="O4618">
        <v>35</v>
      </c>
      <c r="P4618">
        <v>2</v>
      </c>
      <c r="Q4618" t="s">
        <v>429</v>
      </c>
      <c r="R4618">
        <v>508</v>
      </c>
      <c r="S4618" s="3">
        <v>0.05</v>
      </c>
      <c r="T4618" s="6">
        <v>618.75000000000011</v>
      </c>
      <c r="U4618" t="s">
        <v>6340</v>
      </c>
      <c r="V4618">
        <v>2025</v>
      </c>
      <c r="W4618" t="s">
        <v>6329</v>
      </c>
      <c r="X4618" t="str">
        <f>_xlfn.XLOOKUP(Orders_C[[#This Row],[Product_ID]],Products_C[Product_ID],Products_C[Product_Name])</f>
        <v>Veg Burger</v>
      </c>
      <c r="Y4618" t="str">
        <f>_xlfn.XLOOKUP(Orders_C[[#This Row],[Product_ID]],Products_C[Product_ID],Products_C[Category])</f>
        <v>Burger</v>
      </c>
      <c r="Z4618" t="str">
        <f>_xlfn.XLOOKUP(Orders_C[[#This Row],[Store_ID]],Stores_c[Store_ID],Stores_c[City])</f>
        <v>West Rebecca</v>
      </c>
      <c r="AA4618" t="str">
        <f>_xlfn.XLOOKUP(Orders_C[[#This Row],[Customer_ID]],Customers_c[Customer_ID],Customers_c[Customer_Name])</f>
        <v>Alvin Brown</v>
      </c>
      <c r="AB4618" s="6">
        <f>Orders_C[[#This Row],[Quantity]]*Orders_C[[#This Row],[Unit_Price]]*(1-Orders_C[[#This Row],[Discount %]])+Orders_C[[#This Row],[Tax]]</f>
        <v>1447.1</v>
      </c>
      <c r="AC4618" s="9">
        <f>(Orders_C[[#This Row],[Unit_Price]]*Orders_C[[#This Row],[Quantity]])-Orders_C[[#This Row],[Discount]]+Orders_C[[#This Row],[Tax]]</f>
        <v>1516.95</v>
      </c>
      <c r="AD4618" t="str">
        <f>IF(COUNTIF(Orders_C[[#All],[Customer_ID]],Orders_C[[#This Row],[Customer_ID]])&gt;1,"Repeat","New")</f>
        <v>Repeat</v>
      </c>
      <c r="AE4618" t="str" cm="1">
        <f t="array" ref="AE4618">_xlfn.XLOOKUP(Orders_C[[#This Row],[Store_ID]],Stores_c[[#All],[Store_ID]],Stores_c[[#All],[City]])</f>
        <v>West Rebecca</v>
      </c>
      <c r="AF4618" t="str" cm="1">
        <f t="array" ref="AF4618">_xlfn.XLOOKUP(Orders_C[[#This Row],[Store_ID]],Stores_c[[#All],[Store_ID]],Stores_c[[#All],[Manager_Name]])</f>
        <v>Albert Smith</v>
      </c>
      <c r="AG4618" t="str" cm="1">
        <f t="array" ref="AG4618">_xlfn.XLOOKUP(Orders_C[[#This Row],[Store_ID]],Stores_c[[#All],[Store_ID]],Stores_c[[#All],[Store_Type]])</f>
        <v>Mall</v>
      </c>
    </row>
    <row r="4619" spans="1:33" x14ac:dyDescent="0.25">
      <c r="A4619">
        <v>10608</v>
      </c>
      <c r="B4619" s="1">
        <v>46034</v>
      </c>
      <c r="C4619" s="2">
        <v>0.86813657407407407</v>
      </c>
      <c r="D4619">
        <v>1190</v>
      </c>
      <c r="E4619">
        <v>209</v>
      </c>
      <c r="F4619">
        <v>403</v>
      </c>
      <c r="G4619">
        <v>303</v>
      </c>
      <c r="H4619">
        <v>3</v>
      </c>
      <c r="I4619">
        <v>499</v>
      </c>
      <c r="J4619">
        <v>5</v>
      </c>
      <c r="K4619">
        <v>24.95</v>
      </c>
      <c r="L4619">
        <v>1516.95</v>
      </c>
      <c r="M4619" t="s">
        <v>20</v>
      </c>
      <c r="N4619" t="s">
        <v>23</v>
      </c>
      <c r="O4619">
        <v>33</v>
      </c>
      <c r="P4619">
        <v>4</v>
      </c>
      <c r="Q4619" t="s">
        <v>4631</v>
      </c>
      <c r="R4619">
        <v>507</v>
      </c>
      <c r="S4619" s="3">
        <v>0.05</v>
      </c>
      <c r="T4619" s="6">
        <v>618.75000000000011</v>
      </c>
      <c r="U4619" t="s">
        <v>6330</v>
      </c>
      <c r="V4619">
        <v>2026</v>
      </c>
      <c r="W4619" t="s">
        <v>6329</v>
      </c>
      <c r="X4619" t="str">
        <f>_xlfn.XLOOKUP(Orders_C[[#This Row],[Product_ID]],Products_C[Product_ID],Products_C[Product_Name])</f>
        <v>Chocolate Lava Cake</v>
      </c>
      <c r="Y4619" t="str">
        <f>_xlfn.XLOOKUP(Orders_C[[#This Row],[Product_ID]],Products_C[Product_ID],Products_C[Category])</f>
        <v>Chicken</v>
      </c>
      <c r="Z4619" t="str">
        <f>_xlfn.XLOOKUP(Orders_C[[#This Row],[Store_ID]],Stores_c[Store_ID],Stores_c[City])</f>
        <v>Reidberg</v>
      </c>
      <c r="AA4619" t="str">
        <f>_xlfn.XLOOKUP(Orders_C[[#This Row],[Customer_ID]],Customers_c[Customer_ID],Customers_c[Customer_Name])</f>
        <v>Jacob Harvey</v>
      </c>
      <c r="AB4619" s="6">
        <f>Orders_C[[#This Row],[Quantity]]*Orders_C[[#This Row],[Unit_Price]]*(1-Orders_C[[#This Row],[Discount %]])+Orders_C[[#This Row],[Tax]]</f>
        <v>1447.1</v>
      </c>
      <c r="AC4619" s="9">
        <f>(Orders_C[[#This Row],[Unit_Price]]*Orders_C[[#This Row],[Quantity]])-Orders_C[[#This Row],[Discount]]+Orders_C[[#This Row],[Tax]]</f>
        <v>1516.95</v>
      </c>
      <c r="AD4619" t="str">
        <f>IF(COUNTIF(Orders_C[[#All],[Customer_ID]],Orders_C[[#This Row],[Customer_ID]])&gt;1,"Repeat","New")</f>
        <v>Repeat</v>
      </c>
      <c r="AE4619" t="str" cm="1">
        <f t="array" ref="AE4619">_xlfn.XLOOKUP(Orders_C[[#This Row],[Store_ID]],Stores_c[[#All],[Store_ID]],Stores_c[[#All],[City]])</f>
        <v>Reidberg</v>
      </c>
      <c r="AF4619" t="str" cm="1">
        <f t="array" ref="AF4619">_xlfn.XLOOKUP(Orders_C[[#This Row],[Store_ID]],Stores_c[[#All],[Store_ID]],Stores_c[[#All],[Manager_Name]])</f>
        <v>Jeffrey Horn</v>
      </c>
      <c r="AG4619" t="str" cm="1">
        <f t="array" ref="AG4619">_xlfn.XLOOKUP(Orders_C[[#This Row],[Store_ID]],Stores_c[[#All],[Store_ID]],Stores_c[[#All],[Store_Type]])</f>
        <v>Drive-Thru</v>
      </c>
    </row>
    <row r="4620" spans="1:33" x14ac:dyDescent="0.25">
      <c r="A4620">
        <v>7250</v>
      </c>
      <c r="B4620" s="1">
        <v>46004</v>
      </c>
      <c r="C4620" s="2">
        <v>0.17988425925925927</v>
      </c>
      <c r="D4620">
        <v>1117</v>
      </c>
      <c r="E4620">
        <v>210</v>
      </c>
      <c r="F4620">
        <v>436</v>
      </c>
      <c r="G4620">
        <v>325</v>
      </c>
      <c r="H4620">
        <v>3</v>
      </c>
      <c r="I4620">
        <v>496</v>
      </c>
      <c r="J4620">
        <v>0</v>
      </c>
      <c r="K4620">
        <v>24.8</v>
      </c>
      <c r="L4620">
        <v>1512.8</v>
      </c>
      <c r="M4620" t="s">
        <v>20</v>
      </c>
      <c r="N4620" t="s">
        <v>23</v>
      </c>
      <c r="O4620">
        <v>14</v>
      </c>
      <c r="P4620">
        <v>5</v>
      </c>
      <c r="Q4620" t="s">
        <v>1273</v>
      </c>
      <c r="R4620">
        <v>507</v>
      </c>
      <c r="S4620" s="3">
        <v>0</v>
      </c>
      <c r="T4620" s="6">
        <v>620</v>
      </c>
      <c r="U4620" t="s">
        <v>6328</v>
      </c>
      <c r="V4620">
        <v>2025</v>
      </c>
      <c r="W4620" t="s">
        <v>6333</v>
      </c>
      <c r="X4620" t="str">
        <f>_xlfn.XLOOKUP(Orders_C[[#This Row],[Product_ID]],Products_C[Product_ID],Products_C[Product_Name])</f>
        <v>Veg Burger</v>
      </c>
      <c r="Y4620" t="str">
        <f>_xlfn.XLOOKUP(Orders_C[[#This Row],[Product_ID]],Products_C[Product_ID],Products_C[Category])</f>
        <v>Chicken</v>
      </c>
      <c r="Z4620" t="str">
        <f>_xlfn.XLOOKUP(Orders_C[[#This Row],[Store_ID]],Stores_c[Store_ID],Stores_c[City])</f>
        <v>East William</v>
      </c>
      <c r="AA4620" t="str">
        <f>_xlfn.XLOOKUP(Orders_C[[#This Row],[Customer_ID]],Customers_c[Customer_ID],Customers_c[Customer_Name])</f>
        <v>Mr. Jeffrey Smith</v>
      </c>
      <c r="AB4620" s="6">
        <f>Orders_C[[#This Row],[Quantity]]*Orders_C[[#This Row],[Unit_Price]]*(1-Orders_C[[#This Row],[Discount %]])+Orders_C[[#This Row],[Tax]]</f>
        <v>1512.8</v>
      </c>
      <c r="AC4620" s="9">
        <f>(Orders_C[[#This Row],[Unit_Price]]*Orders_C[[#This Row],[Quantity]])-Orders_C[[#This Row],[Discount]]+Orders_C[[#This Row],[Tax]]</f>
        <v>1512.8</v>
      </c>
      <c r="AD4620" t="str">
        <f>IF(COUNTIF(Orders_C[[#All],[Customer_ID]],Orders_C[[#This Row],[Customer_ID]])&gt;1,"Repeat","New")</f>
        <v>Repeat</v>
      </c>
      <c r="AE4620" t="str" cm="1">
        <f t="array" ref="AE4620">_xlfn.XLOOKUP(Orders_C[[#This Row],[Store_ID]],Stores_c[[#All],[Store_ID]],Stores_c[[#All],[City]])</f>
        <v>East William</v>
      </c>
      <c r="AF4620" t="str" cm="1">
        <f t="array" ref="AF4620">_xlfn.XLOOKUP(Orders_C[[#This Row],[Store_ID]],Stores_c[[#All],[Store_ID]],Stores_c[[#All],[Manager_Name]])</f>
        <v>Victoria Butler</v>
      </c>
      <c r="AG4620" t="str" cm="1">
        <f t="array" ref="AG4620">_xlfn.XLOOKUP(Orders_C[[#This Row],[Store_ID]],Stores_c[[#All],[Store_ID]],Stores_c[[#All],[Store_Type]])</f>
        <v>Drive-Thru</v>
      </c>
    </row>
    <row r="4621" spans="1:33" x14ac:dyDescent="0.25">
      <c r="A4621">
        <v>7553</v>
      </c>
      <c r="B4621" s="1">
        <v>45838</v>
      </c>
      <c r="C4621" s="2">
        <v>0.82496527777777773</v>
      </c>
      <c r="D4621">
        <v>1381</v>
      </c>
      <c r="E4621">
        <v>203</v>
      </c>
      <c r="F4621">
        <v>451</v>
      </c>
      <c r="G4621">
        <v>323</v>
      </c>
      <c r="H4621">
        <v>3</v>
      </c>
      <c r="I4621">
        <v>496</v>
      </c>
      <c r="J4621">
        <v>0</v>
      </c>
      <c r="K4621">
        <v>24.8</v>
      </c>
      <c r="L4621">
        <v>1512.8</v>
      </c>
      <c r="M4621" t="s">
        <v>19</v>
      </c>
      <c r="N4621" t="s">
        <v>22</v>
      </c>
      <c r="O4621">
        <v>59</v>
      </c>
      <c r="P4621">
        <v>1</v>
      </c>
      <c r="Q4621" t="s">
        <v>1576</v>
      </c>
      <c r="R4621">
        <v>504</v>
      </c>
      <c r="S4621" s="3">
        <v>0</v>
      </c>
      <c r="T4621" s="6">
        <v>620</v>
      </c>
      <c r="U4621" t="s">
        <v>6340</v>
      </c>
      <c r="V4621">
        <v>2025</v>
      </c>
      <c r="W4621" t="s">
        <v>6331</v>
      </c>
      <c r="X4621" t="str">
        <f>_xlfn.XLOOKUP(Orders_C[[#This Row],[Product_ID]],Products_C[Product_ID],Products_C[Product_Name])</f>
        <v>Rice Bowl</v>
      </c>
      <c r="Y4621" t="str">
        <f>_xlfn.XLOOKUP(Orders_C[[#This Row],[Product_ID]],Products_C[Product_ID],Products_C[Category])</f>
        <v>Beverage</v>
      </c>
      <c r="Z4621" t="str">
        <f>_xlfn.XLOOKUP(Orders_C[[#This Row],[Store_ID]],Stores_c[Store_ID],Stores_c[City])</f>
        <v>Lake Williammouth</v>
      </c>
      <c r="AA4621" t="str">
        <f>_xlfn.XLOOKUP(Orders_C[[#This Row],[Customer_ID]],Customers_c[Customer_ID],Customers_c[Customer_Name])</f>
        <v>Jesus Gilbert</v>
      </c>
      <c r="AB4621" s="6">
        <f>Orders_C[[#This Row],[Quantity]]*Orders_C[[#This Row],[Unit_Price]]*(1-Orders_C[[#This Row],[Discount %]])+Orders_C[[#This Row],[Tax]]</f>
        <v>1512.8</v>
      </c>
      <c r="AC4621" s="9">
        <f>(Orders_C[[#This Row],[Unit_Price]]*Orders_C[[#This Row],[Quantity]])-Orders_C[[#This Row],[Discount]]+Orders_C[[#This Row],[Tax]]</f>
        <v>1512.8</v>
      </c>
      <c r="AD4621" t="str">
        <f>IF(COUNTIF(Orders_C[[#All],[Customer_ID]],Orders_C[[#This Row],[Customer_ID]])&gt;1,"Repeat","New")</f>
        <v>Repeat</v>
      </c>
      <c r="AE4621" t="str" cm="1">
        <f t="array" ref="AE4621">_xlfn.XLOOKUP(Orders_C[[#This Row],[Store_ID]],Stores_c[[#All],[Store_ID]],Stores_c[[#All],[City]])</f>
        <v>Lake Williammouth</v>
      </c>
      <c r="AF4621" t="str" cm="1">
        <f t="array" ref="AF4621">_xlfn.XLOOKUP(Orders_C[[#This Row],[Store_ID]],Stores_c[[#All],[Store_ID]],Stores_c[[#All],[Manager_Name]])</f>
        <v>Stephanie Dominguez</v>
      </c>
      <c r="AG4621" t="str" cm="1">
        <f t="array" ref="AG4621">_xlfn.XLOOKUP(Orders_C[[#This Row],[Store_ID]],Stores_c[[#All],[Store_ID]],Stores_c[[#All],[Store_Type]])</f>
        <v>Drive-Thru</v>
      </c>
    </row>
    <row r="4622" spans="1:33" x14ac:dyDescent="0.25">
      <c r="A4622">
        <v>8140</v>
      </c>
      <c r="B4622" s="1">
        <v>45733</v>
      </c>
      <c r="C4622" s="2">
        <v>0.81631944444444449</v>
      </c>
      <c r="D4622">
        <v>1495</v>
      </c>
      <c r="E4622">
        <v>224</v>
      </c>
      <c r="F4622">
        <v>515</v>
      </c>
      <c r="G4622">
        <v>326</v>
      </c>
      <c r="H4622">
        <v>4</v>
      </c>
      <c r="I4622">
        <v>379</v>
      </c>
      <c r="J4622">
        <v>5</v>
      </c>
      <c r="K4622">
        <v>18.95</v>
      </c>
      <c r="L4622">
        <v>1529.95</v>
      </c>
      <c r="M4622" t="s">
        <v>20</v>
      </c>
      <c r="N4622" t="s">
        <v>21</v>
      </c>
      <c r="O4622">
        <v>38</v>
      </c>
      <c r="P4622">
        <v>2</v>
      </c>
      <c r="Q4622" t="s">
        <v>2163</v>
      </c>
      <c r="R4622">
        <v>501</v>
      </c>
      <c r="S4622" s="3">
        <v>0.05</v>
      </c>
      <c r="T4622" s="6">
        <v>620.35</v>
      </c>
      <c r="U4622" t="s">
        <v>6334</v>
      </c>
      <c r="V4622">
        <v>2025</v>
      </c>
      <c r="W4622" t="s">
        <v>6329</v>
      </c>
      <c r="X4622" t="str">
        <f>_xlfn.XLOOKUP(Orders_C[[#This Row],[Product_ID]],Products_C[Product_ID],Products_C[Product_Name])</f>
        <v>Rice Bowl</v>
      </c>
      <c r="Y4622" t="str">
        <f>_xlfn.XLOOKUP(Orders_C[[#This Row],[Product_ID]],Products_C[Product_ID],Products_C[Category])</f>
        <v>Burger</v>
      </c>
      <c r="Z4622" t="str">
        <f>_xlfn.XLOOKUP(Orders_C[[#This Row],[Store_ID]],Stores_c[Store_ID],Stores_c[City])</f>
        <v>Valdezton</v>
      </c>
      <c r="AA4622" t="str">
        <f>_xlfn.XLOOKUP(Orders_C[[#This Row],[Customer_ID]],Customers_c[Customer_ID],Customers_c[Customer_Name])</f>
        <v>David Roach</v>
      </c>
      <c r="AB4622" s="6">
        <f>Orders_C[[#This Row],[Quantity]]*Orders_C[[#This Row],[Unit_Price]]*(1-Orders_C[[#This Row],[Discount %]])+Orders_C[[#This Row],[Tax]]</f>
        <v>1459.15</v>
      </c>
      <c r="AC4622" s="9">
        <f>(Orders_C[[#This Row],[Unit_Price]]*Orders_C[[#This Row],[Quantity]])-Orders_C[[#This Row],[Discount]]+Orders_C[[#This Row],[Tax]]</f>
        <v>1529.95</v>
      </c>
      <c r="AD4622" t="str">
        <f>IF(COUNTIF(Orders_C[[#All],[Customer_ID]],Orders_C[[#This Row],[Customer_ID]])&gt;1,"Repeat","New")</f>
        <v>Repeat</v>
      </c>
      <c r="AE4622" t="str" cm="1">
        <f t="array" ref="AE4622">_xlfn.XLOOKUP(Orders_C[[#This Row],[Store_ID]],Stores_c[[#All],[Store_ID]],Stores_c[[#All],[City]])</f>
        <v>Valdezton</v>
      </c>
      <c r="AF4622" t="str" cm="1">
        <f t="array" ref="AF4622">_xlfn.XLOOKUP(Orders_C[[#This Row],[Store_ID]],Stores_c[[#All],[Store_ID]],Stores_c[[#All],[Manager_Name]])</f>
        <v>John Rodriguez</v>
      </c>
      <c r="AG4622" t="str" cm="1">
        <f t="array" ref="AG4622">_xlfn.XLOOKUP(Orders_C[[#This Row],[Store_ID]],Stores_c[[#All],[Store_ID]],Stores_c[[#All],[Store_Type]])</f>
        <v>Street</v>
      </c>
    </row>
    <row r="4623" spans="1:33" x14ac:dyDescent="0.25">
      <c r="A4623">
        <v>6857</v>
      </c>
      <c r="B4623" s="1">
        <v>46023</v>
      </c>
      <c r="C4623" s="2">
        <v>0.94626157407407407</v>
      </c>
      <c r="D4623">
        <v>1402</v>
      </c>
      <c r="E4623">
        <v>216</v>
      </c>
      <c r="F4623">
        <v>462</v>
      </c>
      <c r="G4623">
        <v>319</v>
      </c>
      <c r="H4623">
        <v>3</v>
      </c>
      <c r="I4623">
        <v>497</v>
      </c>
      <c r="J4623">
        <v>0</v>
      </c>
      <c r="K4623">
        <v>24.85</v>
      </c>
      <c r="L4623">
        <v>1515.85</v>
      </c>
      <c r="M4623" t="s">
        <v>18</v>
      </c>
      <c r="N4623" t="s">
        <v>21</v>
      </c>
      <c r="O4623">
        <v>42</v>
      </c>
      <c r="P4623">
        <v>3</v>
      </c>
      <c r="Q4623" t="s">
        <v>880</v>
      </c>
      <c r="R4623">
        <v>503</v>
      </c>
      <c r="S4623" s="3">
        <v>0</v>
      </c>
      <c r="T4623" s="6">
        <v>621.24999999999989</v>
      </c>
      <c r="U4623" t="s">
        <v>6330</v>
      </c>
      <c r="V4623">
        <v>2026</v>
      </c>
      <c r="W4623" t="s">
        <v>6331</v>
      </c>
      <c r="X4623" t="str">
        <f>_xlfn.XLOOKUP(Orders_C[[#This Row],[Product_ID]],Products_C[Product_ID],Products_C[Product_Name])</f>
        <v>Chocolate Lava Cake</v>
      </c>
      <c r="Y4623" t="str">
        <f>_xlfn.XLOOKUP(Orders_C[[#This Row],[Product_ID]],Products_C[Product_ID],Products_C[Category])</f>
        <v>Beverage</v>
      </c>
      <c r="Z4623" t="str">
        <f>_xlfn.XLOOKUP(Orders_C[[#This Row],[Store_ID]],Stores_c[Store_ID],Stores_c[City])</f>
        <v>Garciaview</v>
      </c>
      <c r="AA4623" t="str">
        <f>_xlfn.XLOOKUP(Orders_C[[#This Row],[Customer_ID]],Customers_c[Customer_ID],Customers_c[Customer_Name])</f>
        <v>Sharon Arellano</v>
      </c>
      <c r="AB4623" s="6">
        <f>Orders_C[[#This Row],[Quantity]]*Orders_C[[#This Row],[Unit_Price]]*(1-Orders_C[[#This Row],[Discount %]])+Orders_C[[#This Row],[Tax]]</f>
        <v>1515.85</v>
      </c>
      <c r="AC4623" s="9">
        <f>(Orders_C[[#This Row],[Unit_Price]]*Orders_C[[#This Row],[Quantity]])-Orders_C[[#This Row],[Discount]]+Orders_C[[#This Row],[Tax]]</f>
        <v>1515.85</v>
      </c>
      <c r="AD4623" t="str">
        <f>IF(COUNTIF(Orders_C[[#All],[Customer_ID]],Orders_C[[#This Row],[Customer_ID]])&gt;1,"Repeat","New")</f>
        <v>Repeat</v>
      </c>
      <c r="AE4623" t="str" cm="1">
        <f t="array" ref="AE4623">_xlfn.XLOOKUP(Orders_C[[#This Row],[Store_ID]],Stores_c[[#All],[Store_ID]],Stores_c[[#All],[City]])</f>
        <v>Garciaview</v>
      </c>
      <c r="AF4623" t="str" cm="1">
        <f t="array" ref="AF4623">_xlfn.XLOOKUP(Orders_C[[#This Row],[Store_ID]],Stores_c[[#All],[Store_ID]],Stores_c[[#All],[Manager_Name]])</f>
        <v>Karina Washington</v>
      </c>
      <c r="AG4623" t="str" cm="1">
        <f t="array" ref="AG4623">_xlfn.XLOOKUP(Orders_C[[#This Row],[Store_ID]],Stores_c[[#All],[Store_ID]],Stores_c[[#All],[Store_Type]])</f>
        <v>Drive-Thru</v>
      </c>
    </row>
    <row r="4624" spans="1:33" x14ac:dyDescent="0.25">
      <c r="A4624">
        <v>6047</v>
      </c>
      <c r="B4624" s="1">
        <v>45774</v>
      </c>
      <c r="C4624" s="2">
        <v>0.43074074074074076</v>
      </c>
      <c r="D4624">
        <v>1752</v>
      </c>
      <c r="E4624">
        <v>206</v>
      </c>
      <c r="F4624">
        <v>403</v>
      </c>
      <c r="G4624">
        <v>312</v>
      </c>
      <c r="H4624">
        <v>4</v>
      </c>
      <c r="I4624">
        <v>386</v>
      </c>
      <c r="J4624">
        <v>15</v>
      </c>
      <c r="K4624">
        <v>19.3</v>
      </c>
      <c r="L4624">
        <v>1548.3</v>
      </c>
      <c r="M4624" t="s">
        <v>18</v>
      </c>
      <c r="N4624" t="s">
        <v>23</v>
      </c>
      <c r="O4624">
        <v>19</v>
      </c>
      <c r="P4624">
        <v>2</v>
      </c>
      <c r="Q4624" t="s">
        <v>70</v>
      </c>
      <c r="R4624">
        <v>502</v>
      </c>
      <c r="S4624" s="3">
        <v>0.15</v>
      </c>
      <c r="T4624" s="6">
        <v>621.9</v>
      </c>
      <c r="U4624" t="s">
        <v>6337</v>
      </c>
      <c r="V4624">
        <v>2025</v>
      </c>
      <c r="W4624" t="s">
        <v>6333</v>
      </c>
      <c r="X4624" t="str">
        <f>_xlfn.XLOOKUP(Orders_C[[#This Row],[Product_ID]],Products_C[Product_ID],Products_C[Product_Name])</f>
        <v>Veg Burger</v>
      </c>
      <c r="Y4624" t="str">
        <f>_xlfn.XLOOKUP(Orders_C[[#This Row],[Product_ID]],Products_C[Product_ID],Products_C[Category])</f>
        <v>Burger</v>
      </c>
      <c r="Z4624" t="str">
        <f>_xlfn.XLOOKUP(Orders_C[[#This Row],[Store_ID]],Stores_c[Store_ID],Stores_c[City])</f>
        <v>West Matthew</v>
      </c>
      <c r="AA4624" t="str">
        <f>_xlfn.XLOOKUP(Orders_C[[#This Row],[Customer_ID]],Customers_c[Customer_ID],Customers_c[Customer_Name])</f>
        <v>Tammy Hall</v>
      </c>
      <c r="AB4624" s="6">
        <f>Orders_C[[#This Row],[Quantity]]*Orders_C[[#This Row],[Unit_Price]]*(1-Orders_C[[#This Row],[Discount %]])+Orders_C[[#This Row],[Tax]]</f>
        <v>1331.6999999999998</v>
      </c>
      <c r="AC4624" s="9">
        <f>(Orders_C[[#This Row],[Unit_Price]]*Orders_C[[#This Row],[Quantity]])-Orders_C[[#This Row],[Discount]]+Orders_C[[#This Row],[Tax]]</f>
        <v>1548.3</v>
      </c>
      <c r="AD4624" t="str">
        <f>IF(COUNTIF(Orders_C[[#All],[Customer_ID]],Orders_C[[#This Row],[Customer_ID]])&gt;1,"Repeat","New")</f>
        <v>Repeat</v>
      </c>
      <c r="AE4624" t="str" cm="1">
        <f t="array" ref="AE4624">_xlfn.XLOOKUP(Orders_C[[#This Row],[Store_ID]],Stores_c[[#All],[Store_ID]],Stores_c[[#All],[City]])</f>
        <v>West Matthew</v>
      </c>
      <c r="AF4624" t="str" cm="1">
        <f t="array" ref="AF4624">_xlfn.XLOOKUP(Orders_C[[#This Row],[Store_ID]],Stores_c[[#All],[Store_ID]],Stores_c[[#All],[Manager_Name]])</f>
        <v>Miguel Kidd</v>
      </c>
      <c r="AG4624" t="str" cm="1">
        <f t="array" ref="AG4624">_xlfn.XLOOKUP(Orders_C[[#This Row],[Store_ID]],Stores_c[[#All],[Store_ID]],Stores_c[[#All],[Store_Type]])</f>
        <v>Drive-Thru</v>
      </c>
    </row>
    <row r="4625" spans="1:33" x14ac:dyDescent="0.25">
      <c r="A4625">
        <v>9409</v>
      </c>
      <c r="B4625" s="1">
        <v>45801</v>
      </c>
      <c r="C4625" s="2">
        <v>0.65869212962962964</v>
      </c>
      <c r="D4625">
        <v>1377</v>
      </c>
      <c r="E4625">
        <v>202</v>
      </c>
      <c r="F4625">
        <v>427</v>
      </c>
      <c r="G4625">
        <v>308</v>
      </c>
      <c r="H4625">
        <v>4</v>
      </c>
      <c r="I4625">
        <v>386</v>
      </c>
      <c r="J4625">
        <v>15</v>
      </c>
      <c r="K4625">
        <v>19.3</v>
      </c>
      <c r="L4625">
        <v>1548.3</v>
      </c>
      <c r="M4625" t="s">
        <v>18</v>
      </c>
      <c r="N4625" t="s">
        <v>22</v>
      </c>
      <c r="O4625">
        <v>41</v>
      </c>
      <c r="P4625">
        <v>3</v>
      </c>
      <c r="Q4625" t="s">
        <v>3432</v>
      </c>
      <c r="R4625">
        <v>501</v>
      </c>
      <c r="S4625" s="3">
        <v>0.15</v>
      </c>
      <c r="T4625" s="6">
        <v>621.9</v>
      </c>
      <c r="U4625" t="s">
        <v>6339</v>
      </c>
      <c r="V4625">
        <v>2025</v>
      </c>
      <c r="W4625" t="s">
        <v>6331</v>
      </c>
      <c r="X4625" t="str">
        <f>_xlfn.XLOOKUP(Orders_C[[#This Row],[Product_ID]],Products_C[Product_ID],Products_C[Product_Name])</f>
        <v>Zinger Burger</v>
      </c>
      <c r="Y4625" t="str">
        <f>_xlfn.XLOOKUP(Orders_C[[#This Row],[Product_ID]],Products_C[Product_ID],Products_C[Category])</f>
        <v>Beverage</v>
      </c>
      <c r="Z4625" t="str">
        <f>_xlfn.XLOOKUP(Orders_C[[#This Row],[Store_ID]],Stores_c[Store_ID],Stores_c[City])</f>
        <v>Rebekahside</v>
      </c>
      <c r="AA4625" t="str">
        <f>_xlfn.XLOOKUP(Orders_C[[#This Row],[Customer_ID]],Customers_c[Customer_ID],Customers_c[Customer_Name])</f>
        <v>Emily Hurley</v>
      </c>
      <c r="AB4625" s="6">
        <f>Orders_C[[#This Row],[Quantity]]*Orders_C[[#This Row],[Unit_Price]]*(1-Orders_C[[#This Row],[Discount %]])+Orders_C[[#This Row],[Tax]]</f>
        <v>1331.6999999999998</v>
      </c>
      <c r="AC4625" s="9">
        <f>(Orders_C[[#This Row],[Unit_Price]]*Orders_C[[#This Row],[Quantity]])-Orders_C[[#This Row],[Discount]]+Orders_C[[#This Row],[Tax]]</f>
        <v>1548.3</v>
      </c>
      <c r="AD4625" t="str">
        <f>IF(COUNTIF(Orders_C[[#All],[Customer_ID]],Orders_C[[#This Row],[Customer_ID]])&gt;1,"Repeat","New")</f>
        <v>Repeat</v>
      </c>
      <c r="AE4625" t="str" cm="1">
        <f t="array" ref="AE4625">_xlfn.XLOOKUP(Orders_C[[#This Row],[Store_ID]],Stores_c[[#All],[Store_ID]],Stores_c[[#All],[City]])</f>
        <v>Rebekahside</v>
      </c>
      <c r="AF4625" t="str" cm="1">
        <f t="array" ref="AF4625">_xlfn.XLOOKUP(Orders_C[[#This Row],[Store_ID]],Stores_c[[#All],[Store_ID]],Stores_c[[#All],[Manager_Name]])</f>
        <v>Mark Ray</v>
      </c>
      <c r="AG4625" t="str" cm="1">
        <f t="array" ref="AG4625">_xlfn.XLOOKUP(Orders_C[[#This Row],[Store_ID]],Stores_c[[#All],[Store_ID]],Stores_c[[#All],[Store_Type]])</f>
        <v>Drive-Thru</v>
      </c>
    </row>
    <row r="4626" spans="1:33" x14ac:dyDescent="0.25">
      <c r="A4626">
        <v>6350</v>
      </c>
      <c r="B4626" s="1">
        <v>46041</v>
      </c>
      <c r="C4626" s="2">
        <v>0.60297453703703707</v>
      </c>
      <c r="D4626">
        <v>1419</v>
      </c>
      <c r="E4626">
        <v>205</v>
      </c>
      <c r="F4626">
        <v>429</v>
      </c>
      <c r="G4626">
        <v>335</v>
      </c>
      <c r="H4626">
        <v>4</v>
      </c>
      <c r="I4626">
        <v>380</v>
      </c>
      <c r="J4626">
        <v>5</v>
      </c>
      <c r="K4626">
        <v>19</v>
      </c>
      <c r="L4626">
        <v>1534</v>
      </c>
      <c r="M4626" t="s">
        <v>20</v>
      </c>
      <c r="N4626" t="s">
        <v>22</v>
      </c>
      <c r="O4626">
        <v>30</v>
      </c>
      <c r="P4626">
        <v>1</v>
      </c>
      <c r="Q4626" t="s">
        <v>373</v>
      </c>
      <c r="R4626">
        <v>506</v>
      </c>
      <c r="S4626" s="3">
        <v>0.05</v>
      </c>
      <c r="T4626" s="6">
        <v>622</v>
      </c>
      <c r="U4626" t="s">
        <v>6330</v>
      </c>
      <c r="V4626">
        <v>2026</v>
      </c>
      <c r="W4626" t="s">
        <v>6329</v>
      </c>
      <c r="X4626" t="str">
        <f>_xlfn.XLOOKUP(Orders_C[[#This Row],[Product_ID]],Products_C[Product_ID],Products_C[Product_Name])</f>
        <v>Krushers</v>
      </c>
      <c r="Y4626" t="str">
        <f>_xlfn.XLOOKUP(Orders_C[[#This Row],[Product_ID]],Products_C[Product_ID],Products_C[Category])</f>
        <v>Chicken</v>
      </c>
      <c r="Z4626" t="str">
        <f>_xlfn.XLOOKUP(Orders_C[[#This Row],[Store_ID]],Stores_c[Store_ID],Stores_c[City])</f>
        <v>Port Jacob</v>
      </c>
      <c r="AA4626" t="str">
        <f>_xlfn.XLOOKUP(Orders_C[[#This Row],[Customer_ID]],Customers_c[Customer_ID],Customers_c[Customer_Name])</f>
        <v>Kevin Hodges</v>
      </c>
      <c r="AB4626" s="6">
        <f>Orders_C[[#This Row],[Quantity]]*Orders_C[[#This Row],[Unit_Price]]*(1-Orders_C[[#This Row],[Discount %]])+Orders_C[[#This Row],[Tax]]</f>
        <v>1463</v>
      </c>
      <c r="AC4626" s="9">
        <f>(Orders_C[[#This Row],[Unit_Price]]*Orders_C[[#This Row],[Quantity]])-Orders_C[[#This Row],[Discount]]+Orders_C[[#This Row],[Tax]]</f>
        <v>1534</v>
      </c>
      <c r="AD4626" t="str">
        <f>IF(COUNTIF(Orders_C[[#All],[Customer_ID]],Orders_C[[#This Row],[Customer_ID]])&gt;1,"Repeat","New")</f>
        <v>Repeat</v>
      </c>
      <c r="AE4626" t="str" cm="1">
        <f t="array" ref="AE4626">_xlfn.XLOOKUP(Orders_C[[#This Row],[Store_ID]],Stores_c[[#All],[Store_ID]],Stores_c[[#All],[City]])</f>
        <v>Port Jacob</v>
      </c>
      <c r="AF4626" t="str" cm="1">
        <f t="array" ref="AF4626">_xlfn.XLOOKUP(Orders_C[[#This Row],[Store_ID]],Stores_c[[#All],[Store_ID]],Stores_c[[#All],[Manager_Name]])</f>
        <v>David Harris</v>
      </c>
      <c r="AG4626" t="str" cm="1">
        <f t="array" ref="AG4626">_xlfn.XLOOKUP(Orders_C[[#This Row],[Store_ID]],Stores_c[[#All],[Store_ID]],Stores_c[[#All],[Store_Type]])</f>
        <v>Mall</v>
      </c>
    </row>
    <row r="4627" spans="1:33" x14ac:dyDescent="0.25">
      <c r="A4627">
        <v>7527</v>
      </c>
      <c r="B4627" s="1">
        <v>45741</v>
      </c>
      <c r="C4627" s="2">
        <v>0.77315972222222218</v>
      </c>
      <c r="D4627">
        <v>1890</v>
      </c>
      <c r="E4627">
        <v>209</v>
      </c>
      <c r="F4627">
        <v>488</v>
      </c>
      <c r="G4627">
        <v>302</v>
      </c>
      <c r="H4627">
        <v>4</v>
      </c>
      <c r="I4627">
        <v>380</v>
      </c>
      <c r="J4627">
        <v>5</v>
      </c>
      <c r="K4627">
        <v>19</v>
      </c>
      <c r="L4627">
        <v>1534</v>
      </c>
      <c r="M4627" t="s">
        <v>19</v>
      </c>
      <c r="N4627" t="s">
        <v>21</v>
      </c>
      <c r="O4627">
        <v>46</v>
      </c>
      <c r="P4627">
        <v>3</v>
      </c>
      <c r="Q4627" t="s">
        <v>1550</v>
      </c>
      <c r="R4627">
        <v>502</v>
      </c>
      <c r="S4627" s="3">
        <v>0.05</v>
      </c>
      <c r="T4627" s="6">
        <v>622</v>
      </c>
      <c r="U4627" t="s">
        <v>6334</v>
      </c>
      <c r="V4627">
        <v>2025</v>
      </c>
      <c r="W4627" t="s">
        <v>6331</v>
      </c>
      <c r="X4627" t="str">
        <f>_xlfn.XLOOKUP(Orders_C[[#This Row],[Product_ID]],Products_C[Product_ID],Products_C[Product_Name])</f>
        <v>Chicken Wings</v>
      </c>
      <c r="Y4627" t="str">
        <f>_xlfn.XLOOKUP(Orders_C[[#This Row],[Product_ID]],Products_C[Product_ID],Products_C[Category])</f>
        <v>Chicken</v>
      </c>
      <c r="Z4627" t="str">
        <f>_xlfn.XLOOKUP(Orders_C[[#This Row],[Store_ID]],Stores_c[Store_ID],Stores_c[City])</f>
        <v>Reidberg</v>
      </c>
      <c r="AA4627" t="str">
        <f>_xlfn.XLOOKUP(Orders_C[[#This Row],[Customer_ID]],Customers_c[Customer_ID],Customers_c[Customer_Name])</f>
        <v>Samuel Wagner</v>
      </c>
      <c r="AB4627" s="6">
        <f>Orders_C[[#This Row],[Quantity]]*Orders_C[[#This Row],[Unit_Price]]*(1-Orders_C[[#This Row],[Discount %]])+Orders_C[[#This Row],[Tax]]</f>
        <v>1463</v>
      </c>
      <c r="AC4627" s="9">
        <f>(Orders_C[[#This Row],[Unit_Price]]*Orders_C[[#This Row],[Quantity]])-Orders_C[[#This Row],[Discount]]+Orders_C[[#This Row],[Tax]]</f>
        <v>1534</v>
      </c>
      <c r="AD4627" t="str">
        <f>IF(COUNTIF(Orders_C[[#All],[Customer_ID]],Orders_C[[#This Row],[Customer_ID]])&gt;1,"Repeat","New")</f>
        <v>Repeat</v>
      </c>
      <c r="AE4627" t="str" cm="1">
        <f t="array" ref="AE4627">_xlfn.XLOOKUP(Orders_C[[#This Row],[Store_ID]],Stores_c[[#All],[Store_ID]],Stores_c[[#All],[City]])</f>
        <v>Reidberg</v>
      </c>
      <c r="AF4627" t="str" cm="1">
        <f t="array" ref="AF4627">_xlfn.XLOOKUP(Orders_C[[#This Row],[Store_ID]],Stores_c[[#All],[Store_ID]],Stores_c[[#All],[Manager_Name]])</f>
        <v>Jeffrey Horn</v>
      </c>
      <c r="AG4627" t="str" cm="1">
        <f t="array" ref="AG4627">_xlfn.XLOOKUP(Orders_C[[#This Row],[Store_ID]],Stores_c[[#All],[Store_ID]],Stores_c[[#All],[Store_Type]])</f>
        <v>Drive-Thru</v>
      </c>
    </row>
    <row r="4628" spans="1:33" x14ac:dyDescent="0.25">
      <c r="A4628">
        <v>8728</v>
      </c>
      <c r="B4628" s="1">
        <v>45920</v>
      </c>
      <c r="C4628" s="2">
        <v>0.67615740740740737</v>
      </c>
      <c r="D4628">
        <v>1867</v>
      </c>
      <c r="E4628">
        <v>220</v>
      </c>
      <c r="F4628">
        <v>538</v>
      </c>
      <c r="G4628">
        <v>328</v>
      </c>
      <c r="H4628">
        <v>4</v>
      </c>
      <c r="I4628">
        <v>380</v>
      </c>
      <c r="J4628">
        <v>5</v>
      </c>
      <c r="K4628">
        <v>19</v>
      </c>
      <c r="L4628">
        <v>1534</v>
      </c>
      <c r="M4628" t="s">
        <v>18</v>
      </c>
      <c r="N4628" t="s">
        <v>23</v>
      </c>
      <c r="O4628">
        <v>38</v>
      </c>
      <c r="P4628">
        <v>4</v>
      </c>
      <c r="Q4628" t="s">
        <v>2751</v>
      </c>
      <c r="R4628">
        <v>509</v>
      </c>
      <c r="S4628" s="3">
        <v>0.05</v>
      </c>
      <c r="T4628" s="6">
        <v>622</v>
      </c>
      <c r="U4628" t="s">
        <v>6335</v>
      </c>
      <c r="V4628">
        <v>2025</v>
      </c>
      <c r="W4628" t="s">
        <v>6329</v>
      </c>
      <c r="X4628" t="str">
        <f>_xlfn.XLOOKUP(Orders_C[[#This Row],[Product_ID]],Products_C[Product_ID],Products_C[Product_Name])</f>
        <v>Rice Bowl</v>
      </c>
      <c r="Y4628" t="str">
        <f>_xlfn.XLOOKUP(Orders_C[[#This Row],[Product_ID]],Products_C[Product_ID],Products_C[Category])</f>
        <v>Burger</v>
      </c>
      <c r="Z4628" t="str">
        <f>_xlfn.XLOOKUP(Orders_C[[#This Row],[Store_ID]],Stores_c[Store_ID],Stores_c[City])</f>
        <v>Williamborough</v>
      </c>
      <c r="AA4628" t="str">
        <f>_xlfn.XLOOKUP(Orders_C[[#This Row],[Customer_ID]],Customers_c[Customer_ID],Customers_c[Customer_Name])</f>
        <v>Patricia Jimenez</v>
      </c>
      <c r="AB4628" s="6">
        <f>Orders_C[[#This Row],[Quantity]]*Orders_C[[#This Row],[Unit_Price]]*(1-Orders_C[[#This Row],[Discount %]])+Orders_C[[#This Row],[Tax]]</f>
        <v>1463</v>
      </c>
      <c r="AC4628" s="9">
        <f>(Orders_C[[#This Row],[Unit_Price]]*Orders_C[[#This Row],[Quantity]])-Orders_C[[#This Row],[Discount]]+Orders_C[[#This Row],[Tax]]</f>
        <v>1534</v>
      </c>
      <c r="AD4628" t="str">
        <f>IF(COUNTIF(Orders_C[[#All],[Customer_ID]],Orders_C[[#This Row],[Customer_ID]])&gt;1,"Repeat","New")</f>
        <v>Repeat</v>
      </c>
      <c r="AE4628" t="str" cm="1">
        <f t="array" ref="AE4628">_xlfn.XLOOKUP(Orders_C[[#This Row],[Store_ID]],Stores_c[[#All],[Store_ID]],Stores_c[[#All],[City]])</f>
        <v>Williamborough</v>
      </c>
      <c r="AF4628" t="str" cm="1">
        <f t="array" ref="AF4628">_xlfn.XLOOKUP(Orders_C[[#This Row],[Store_ID]],Stores_c[[#All],[Store_ID]],Stores_c[[#All],[Manager_Name]])</f>
        <v>Michael Mcbride</v>
      </c>
      <c r="AG4628" t="str" cm="1">
        <f t="array" ref="AG4628">_xlfn.XLOOKUP(Orders_C[[#This Row],[Store_ID]],Stores_c[[#All],[Store_ID]],Stores_c[[#All],[Store_Type]])</f>
        <v>Mall</v>
      </c>
    </row>
    <row r="4629" spans="1:33" x14ac:dyDescent="0.25">
      <c r="A4629">
        <v>7545</v>
      </c>
      <c r="B4629" s="1">
        <v>45886</v>
      </c>
      <c r="C4629" s="2">
        <v>0.32317129629629632</v>
      </c>
      <c r="D4629">
        <v>1473</v>
      </c>
      <c r="E4629">
        <v>206</v>
      </c>
      <c r="F4629">
        <v>473</v>
      </c>
      <c r="G4629">
        <v>333</v>
      </c>
      <c r="H4629">
        <v>3</v>
      </c>
      <c r="I4629">
        <v>498</v>
      </c>
      <c r="J4629">
        <v>0</v>
      </c>
      <c r="K4629">
        <v>24.9</v>
      </c>
      <c r="L4629">
        <v>1518.9</v>
      </c>
      <c r="M4629" t="s">
        <v>18</v>
      </c>
      <c r="N4629" t="s">
        <v>21</v>
      </c>
      <c r="O4629">
        <v>49</v>
      </c>
      <c r="P4629">
        <v>4</v>
      </c>
      <c r="Q4629" t="s">
        <v>1568</v>
      </c>
      <c r="R4629">
        <v>502</v>
      </c>
      <c r="S4629" s="3">
        <v>0</v>
      </c>
      <c r="T4629" s="6">
        <v>622.50000000000011</v>
      </c>
      <c r="U4629" t="s">
        <v>6342</v>
      </c>
      <c r="V4629">
        <v>2025</v>
      </c>
      <c r="W4629" t="s">
        <v>6331</v>
      </c>
      <c r="X4629" t="str">
        <f>_xlfn.XLOOKUP(Orders_C[[#This Row],[Product_ID]],Products_C[Product_ID],Products_C[Product_Name])</f>
        <v>Chicken Wings</v>
      </c>
      <c r="Y4629" t="str">
        <f>_xlfn.XLOOKUP(Orders_C[[#This Row],[Product_ID]],Products_C[Product_ID],Products_C[Category])</f>
        <v>Burger</v>
      </c>
      <c r="Z4629" t="str">
        <f>_xlfn.XLOOKUP(Orders_C[[#This Row],[Store_ID]],Stores_c[Store_ID],Stores_c[City])</f>
        <v>West Matthew</v>
      </c>
      <c r="AA4629" t="str">
        <f>_xlfn.XLOOKUP(Orders_C[[#This Row],[Customer_ID]],Customers_c[Customer_ID],Customers_c[Customer_Name])</f>
        <v>Morgan Gonzales</v>
      </c>
      <c r="AB4629" s="6">
        <f>Orders_C[[#This Row],[Quantity]]*Orders_C[[#This Row],[Unit_Price]]*(1-Orders_C[[#This Row],[Discount %]])+Orders_C[[#This Row],[Tax]]</f>
        <v>1518.9</v>
      </c>
      <c r="AC4629" s="9">
        <f>(Orders_C[[#This Row],[Unit_Price]]*Orders_C[[#This Row],[Quantity]])-Orders_C[[#This Row],[Discount]]+Orders_C[[#This Row],[Tax]]</f>
        <v>1518.9</v>
      </c>
      <c r="AD4629" t="str">
        <f>IF(COUNTIF(Orders_C[[#All],[Customer_ID]],Orders_C[[#This Row],[Customer_ID]])&gt;1,"Repeat","New")</f>
        <v>Repeat</v>
      </c>
      <c r="AE4629" t="str" cm="1">
        <f t="array" ref="AE4629">_xlfn.XLOOKUP(Orders_C[[#This Row],[Store_ID]],Stores_c[[#All],[Store_ID]],Stores_c[[#All],[City]])</f>
        <v>West Matthew</v>
      </c>
      <c r="AF4629" t="str" cm="1">
        <f t="array" ref="AF4629">_xlfn.XLOOKUP(Orders_C[[#This Row],[Store_ID]],Stores_c[[#All],[Store_ID]],Stores_c[[#All],[Manager_Name]])</f>
        <v>Miguel Kidd</v>
      </c>
      <c r="AG4629" t="str" cm="1">
        <f t="array" ref="AG4629">_xlfn.XLOOKUP(Orders_C[[#This Row],[Store_ID]],Stores_c[[#All],[Store_ID]],Stores_c[[#All],[Store_Type]])</f>
        <v>Drive-Thru</v>
      </c>
    </row>
    <row r="4630" spans="1:33" x14ac:dyDescent="0.25">
      <c r="A4630">
        <v>9223</v>
      </c>
      <c r="B4630" s="1">
        <v>45942</v>
      </c>
      <c r="C4630" s="2">
        <v>0.2885300925925926</v>
      </c>
      <c r="D4630">
        <v>1176</v>
      </c>
      <c r="E4630">
        <v>220</v>
      </c>
      <c r="F4630">
        <v>418</v>
      </c>
      <c r="G4630">
        <v>307</v>
      </c>
      <c r="H4630">
        <v>3</v>
      </c>
      <c r="I4630">
        <v>498</v>
      </c>
      <c r="J4630">
        <v>0</v>
      </c>
      <c r="K4630">
        <v>24.9</v>
      </c>
      <c r="L4630">
        <v>1518.9</v>
      </c>
      <c r="M4630" t="s">
        <v>18</v>
      </c>
      <c r="N4630" t="s">
        <v>21</v>
      </c>
      <c r="O4630">
        <v>22</v>
      </c>
      <c r="P4630">
        <v>2</v>
      </c>
      <c r="Q4630" t="s">
        <v>3246</v>
      </c>
      <c r="R4630">
        <v>509</v>
      </c>
      <c r="S4630" s="3">
        <v>0</v>
      </c>
      <c r="T4630" s="6">
        <v>622.50000000000011</v>
      </c>
      <c r="U4630" t="s">
        <v>6332</v>
      </c>
      <c r="V4630">
        <v>2025</v>
      </c>
      <c r="W4630" t="s">
        <v>6329</v>
      </c>
      <c r="X4630" t="str">
        <f>_xlfn.XLOOKUP(Orders_C[[#This Row],[Product_ID]],Products_C[Product_ID],Products_C[Product_Name])</f>
        <v>Chicken Wings</v>
      </c>
      <c r="Y4630" t="str">
        <f>_xlfn.XLOOKUP(Orders_C[[#This Row],[Product_ID]],Products_C[Product_ID],Products_C[Category])</f>
        <v>Chicken</v>
      </c>
      <c r="Z4630" t="str">
        <f>_xlfn.XLOOKUP(Orders_C[[#This Row],[Store_ID]],Stores_c[Store_ID],Stores_c[City])</f>
        <v>Williamborough</v>
      </c>
      <c r="AA4630" t="str">
        <f>_xlfn.XLOOKUP(Orders_C[[#This Row],[Customer_ID]],Customers_c[Customer_ID],Customers_c[Customer_Name])</f>
        <v>Jamie Rollins</v>
      </c>
      <c r="AB4630" s="6">
        <f>Orders_C[[#This Row],[Quantity]]*Orders_C[[#This Row],[Unit_Price]]*(1-Orders_C[[#This Row],[Discount %]])+Orders_C[[#This Row],[Tax]]</f>
        <v>1518.9</v>
      </c>
      <c r="AC4630" s="9">
        <f>(Orders_C[[#This Row],[Unit_Price]]*Orders_C[[#This Row],[Quantity]])-Orders_C[[#This Row],[Discount]]+Orders_C[[#This Row],[Tax]]</f>
        <v>1518.9</v>
      </c>
      <c r="AD4630" t="str">
        <f>IF(COUNTIF(Orders_C[[#All],[Customer_ID]],Orders_C[[#This Row],[Customer_ID]])&gt;1,"Repeat","New")</f>
        <v>Repeat</v>
      </c>
      <c r="AE4630" t="str" cm="1">
        <f t="array" ref="AE4630">_xlfn.XLOOKUP(Orders_C[[#This Row],[Store_ID]],Stores_c[[#All],[Store_ID]],Stores_c[[#All],[City]])</f>
        <v>Williamborough</v>
      </c>
      <c r="AF4630" t="str" cm="1">
        <f t="array" ref="AF4630">_xlfn.XLOOKUP(Orders_C[[#This Row],[Store_ID]],Stores_c[[#All],[Store_ID]],Stores_c[[#All],[Manager_Name]])</f>
        <v>Michael Mcbride</v>
      </c>
      <c r="AG4630" t="str" cm="1">
        <f t="array" ref="AG4630">_xlfn.XLOOKUP(Orders_C[[#This Row],[Store_ID]],Stores_c[[#All],[Store_ID]],Stores_c[[#All],[Store_Type]])</f>
        <v>Mall</v>
      </c>
    </row>
    <row r="4631" spans="1:33" x14ac:dyDescent="0.25">
      <c r="A4631">
        <v>10868</v>
      </c>
      <c r="B4631" s="1">
        <v>45859</v>
      </c>
      <c r="C4631" s="2">
        <v>0.39122685185185185</v>
      </c>
      <c r="D4631">
        <v>1542</v>
      </c>
      <c r="E4631">
        <v>209</v>
      </c>
      <c r="F4631">
        <v>456</v>
      </c>
      <c r="G4631">
        <v>321</v>
      </c>
      <c r="H4631">
        <v>4</v>
      </c>
      <c r="I4631">
        <v>384</v>
      </c>
      <c r="J4631">
        <v>10</v>
      </c>
      <c r="K4631">
        <v>19.2</v>
      </c>
      <c r="L4631">
        <v>1545.2</v>
      </c>
      <c r="M4631" t="s">
        <v>18</v>
      </c>
      <c r="N4631" t="s">
        <v>21</v>
      </c>
      <c r="O4631">
        <v>40</v>
      </c>
      <c r="P4631">
        <v>3</v>
      </c>
      <c r="Q4631" t="s">
        <v>4891</v>
      </c>
      <c r="R4631">
        <v>502</v>
      </c>
      <c r="S4631" s="3">
        <v>0.1</v>
      </c>
      <c r="T4631" s="6">
        <v>623.60000000000014</v>
      </c>
      <c r="U4631" t="s">
        <v>6341</v>
      </c>
      <c r="V4631">
        <v>2025</v>
      </c>
      <c r="W4631" t="s">
        <v>6329</v>
      </c>
      <c r="X4631" t="str">
        <f>_xlfn.XLOOKUP(Orders_C[[#This Row],[Product_ID]],Products_C[Product_ID],Products_C[Product_Name])</f>
        <v>Cold Coffee</v>
      </c>
      <c r="Y4631" t="str">
        <f>_xlfn.XLOOKUP(Orders_C[[#This Row],[Product_ID]],Products_C[Product_ID],Products_C[Category])</f>
        <v>Dessert</v>
      </c>
      <c r="Z4631" t="str">
        <f>_xlfn.XLOOKUP(Orders_C[[#This Row],[Store_ID]],Stores_c[Store_ID],Stores_c[City])</f>
        <v>Reidberg</v>
      </c>
      <c r="AA4631" t="str">
        <f>_xlfn.XLOOKUP(Orders_C[[#This Row],[Customer_ID]],Customers_c[Customer_ID],Customers_c[Customer_Name])</f>
        <v>Theresa Ramirez</v>
      </c>
      <c r="AB4631" s="6">
        <f>Orders_C[[#This Row],[Quantity]]*Orders_C[[#This Row],[Unit_Price]]*(1-Orders_C[[#This Row],[Discount %]])+Orders_C[[#This Row],[Tax]]</f>
        <v>1401.6000000000001</v>
      </c>
      <c r="AC4631" s="9">
        <f>(Orders_C[[#This Row],[Unit_Price]]*Orders_C[[#This Row],[Quantity]])-Orders_C[[#This Row],[Discount]]+Orders_C[[#This Row],[Tax]]</f>
        <v>1545.2</v>
      </c>
      <c r="AD4631" t="str">
        <f>IF(COUNTIF(Orders_C[[#All],[Customer_ID]],Orders_C[[#This Row],[Customer_ID]])&gt;1,"Repeat","New")</f>
        <v>Repeat</v>
      </c>
      <c r="AE4631" t="str" cm="1">
        <f t="array" ref="AE4631">_xlfn.XLOOKUP(Orders_C[[#This Row],[Store_ID]],Stores_c[[#All],[Store_ID]],Stores_c[[#All],[City]])</f>
        <v>Reidberg</v>
      </c>
      <c r="AF4631" t="str" cm="1">
        <f t="array" ref="AF4631">_xlfn.XLOOKUP(Orders_C[[#This Row],[Store_ID]],Stores_c[[#All],[Store_ID]],Stores_c[[#All],[Manager_Name]])</f>
        <v>Jeffrey Horn</v>
      </c>
      <c r="AG4631" t="str" cm="1">
        <f t="array" ref="AG4631">_xlfn.XLOOKUP(Orders_C[[#This Row],[Store_ID]],Stores_c[[#All],[Store_ID]],Stores_c[[#All],[Store_Type]])</f>
        <v>Drive-Thru</v>
      </c>
    </row>
    <row r="4632" spans="1:33" x14ac:dyDescent="0.25">
      <c r="A4632">
        <v>8973</v>
      </c>
      <c r="B4632" s="1">
        <v>46057</v>
      </c>
      <c r="C4632" s="2">
        <v>0.75548611111111108</v>
      </c>
      <c r="D4632">
        <v>1020</v>
      </c>
      <c r="E4632">
        <v>224</v>
      </c>
      <c r="F4632">
        <v>439</v>
      </c>
      <c r="G4632">
        <v>304</v>
      </c>
      <c r="H4632">
        <v>4</v>
      </c>
      <c r="I4632">
        <v>378</v>
      </c>
      <c r="J4632">
        <v>0</v>
      </c>
      <c r="K4632">
        <v>18.899999999999999</v>
      </c>
      <c r="L4632">
        <v>1530.9</v>
      </c>
      <c r="M4632" t="s">
        <v>19</v>
      </c>
      <c r="N4632" t="s">
        <v>22</v>
      </c>
      <c r="O4632">
        <v>50</v>
      </c>
      <c r="P4632">
        <v>2</v>
      </c>
      <c r="Q4632" t="s">
        <v>2996</v>
      </c>
      <c r="R4632">
        <v>504</v>
      </c>
      <c r="S4632" s="3">
        <v>0</v>
      </c>
      <c r="T4632" s="6">
        <v>623.70000000000016</v>
      </c>
      <c r="U4632" t="s">
        <v>6338</v>
      </c>
      <c r="V4632">
        <v>2026</v>
      </c>
      <c r="W4632" t="s">
        <v>6331</v>
      </c>
      <c r="X4632" t="str">
        <f>_xlfn.XLOOKUP(Orders_C[[#This Row],[Product_ID]],Products_C[Product_ID],Products_C[Product_Name])</f>
        <v>Veg Burger</v>
      </c>
      <c r="Y4632" t="str">
        <f>_xlfn.XLOOKUP(Orders_C[[#This Row],[Product_ID]],Products_C[Product_ID],Products_C[Category])</f>
        <v>Burger</v>
      </c>
      <c r="Z4632" t="str">
        <f>_xlfn.XLOOKUP(Orders_C[[#This Row],[Store_ID]],Stores_c[Store_ID],Stores_c[City])</f>
        <v>Valdezton</v>
      </c>
      <c r="AA4632" t="str">
        <f>_xlfn.XLOOKUP(Orders_C[[#This Row],[Customer_ID]],Customers_c[Customer_ID],Customers_c[Customer_Name])</f>
        <v>Mary Wise</v>
      </c>
      <c r="AB4632" s="6">
        <f>Orders_C[[#This Row],[Quantity]]*Orders_C[[#This Row],[Unit_Price]]*(1-Orders_C[[#This Row],[Discount %]])+Orders_C[[#This Row],[Tax]]</f>
        <v>1530.9</v>
      </c>
      <c r="AC4632" s="9">
        <f>(Orders_C[[#This Row],[Unit_Price]]*Orders_C[[#This Row],[Quantity]])-Orders_C[[#This Row],[Discount]]+Orders_C[[#This Row],[Tax]]</f>
        <v>1530.9</v>
      </c>
      <c r="AD4632" t="str">
        <f>IF(COUNTIF(Orders_C[[#All],[Customer_ID]],Orders_C[[#This Row],[Customer_ID]])&gt;1,"Repeat","New")</f>
        <v>Repeat</v>
      </c>
      <c r="AE4632" t="str" cm="1">
        <f t="array" ref="AE4632">_xlfn.XLOOKUP(Orders_C[[#This Row],[Store_ID]],Stores_c[[#All],[Store_ID]],Stores_c[[#All],[City]])</f>
        <v>Valdezton</v>
      </c>
      <c r="AF4632" t="str" cm="1">
        <f t="array" ref="AF4632">_xlfn.XLOOKUP(Orders_C[[#This Row],[Store_ID]],Stores_c[[#All],[Store_ID]],Stores_c[[#All],[Manager_Name]])</f>
        <v>John Rodriguez</v>
      </c>
      <c r="AG4632" t="str" cm="1">
        <f t="array" ref="AG4632">_xlfn.XLOOKUP(Orders_C[[#This Row],[Store_ID]],Stores_c[[#All],[Store_ID]],Stores_c[[#All],[Store_Type]])</f>
        <v>Street</v>
      </c>
    </row>
    <row r="4633" spans="1:33" x14ac:dyDescent="0.25">
      <c r="A4633">
        <v>7395</v>
      </c>
      <c r="B4633" s="1">
        <v>45713</v>
      </c>
      <c r="C4633" s="2">
        <v>0.55570601851851853</v>
      </c>
      <c r="D4633">
        <v>1638</v>
      </c>
      <c r="E4633">
        <v>209</v>
      </c>
      <c r="F4633">
        <v>538</v>
      </c>
      <c r="G4633">
        <v>313</v>
      </c>
      <c r="H4633">
        <v>3</v>
      </c>
      <c r="I4633">
        <v>499</v>
      </c>
      <c r="J4633">
        <v>0</v>
      </c>
      <c r="K4633">
        <v>24.95</v>
      </c>
      <c r="L4633">
        <v>1521.95</v>
      </c>
      <c r="M4633" t="s">
        <v>19</v>
      </c>
      <c r="N4633" t="s">
        <v>21</v>
      </c>
      <c r="O4633">
        <v>38</v>
      </c>
      <c r="P4633">
        <v>4</v>
      </c>
      <c r="Q4633" t="s">
        <v>1418</v>
      </c>
      <c r="R4633">
        <v>509</v>
      </c>
      <c r="S4633" s="3">
        <v>0</v>
      </c>
      <c r="T4633" s="6">
        <v>623.75000000000011</v>
      </c>
      <c r="U4633" t="s">
        <v>6338</v>
      </c>
      <c r="V4633">
        <v>2025</v>
      </c>
      <c r="W4633" t="s">
        <v>6329</v>
      </c>
      <c r="X4633" t="str">
        <f>_xlfn.XLOOKUP(Orders_C[[#This Row],[Product_ID]],Products_C[Product_ID],Products_C[Product_Name])</f>
        <v>Rice Bowl</v>
      </c>
      <c r="Y4633" t="str">
        <f>_xlfn.XLOOKUP(Orders_C[[#This Row],[Product_ID]],Products_C[Product_ID],Products_C[Category])</f>
        <v>Beverage</v>
      </c>
      <c r="Z4633" t="str">
        <f>_xlfn.XLOOKUP(Orders_C[[#This Row],[Store_ID]],Stores_c[Store_ID],Stores_c[City])</f>
        <v>Reidberg</v>
      </c>
      <c r="AA4633" t="str">
        <f>_xlfn.XLOOKUP(Orders_C[[#This Row],[Customer_ID]],Customers_c[Customer_ID],Customers_c[Customer_Name])</f>
        <v>Kendra Perkins</v>
      </c>
      <c r="AB4633" s="6">
        <f>Orders_C[[#This Row],[Quantity]]*Orders_C[[#This Row],[Unit_Price]]*(1-Orders_C[[#This Row],[Discount %]])+Orders_C[[#This Row],[Tax]]</f>
        <v>1521.95</v>
      </c>
      <c r="AC4633" s="9">
        <f>(Orders_C[[#This Row],[Unit_Price]]*Orders_C[[#This Row],[Quantity]])-Orders_C[[#This Row],[Discount]]+Orders_C[[#This Row],[Tax]]</f>
        <v>1521.95</v>
      </c>
      <c r="AD4633" t="str">
        <f>IF(COUNTIF(Orders_C[[#All],[Customer_ID]],Orders_C[[#This Row],[Customer_ID]])&gt;1,"Repeat","New")</f>
        <v>Repeat</v>
      </c>
      <c r="AE4633" t="str" cm="1">
        <f t="array" ref="AE4633">_xlfn.XLOOKUP(Orders_C[[#This Row],[Store_ID]],Stores_c[[#All],[Store_ID]],Stores_c[[#All],[City]])</f>
        <v>Reidberg</v>
      </c>
      <c r="AF4633" t="str" cm="1">
        <f t="array" ref="AF4633">_xlfn.XLOOKUP(Orders_C[[#This Row],[Store_ID]],Stores_c[[#All],[Store_ID]],Stores_c[[#All],[Manager_Name]])</f>
        <v>Jeffrey Horn</v>
      </c>
      <c r="AG4633" t="str" cm="1">
        <f t="array" ref="AG4633">_xlfn.XLOOKUP(Orders_C[[#This Row],[Store_ID]],Stores_c[[#All],[Store_ID]],Stores_c[[#All],[Store_Type]])</f>
        <v>Drive-Thru</v>
      </c>
    </row>
    <row r="4634" spans="1:33" x14ac:dyDescent="0.25">
      <c r="A4634">
        <v>9585</v>
      </c>
      <c r="B4634" s="1">
        <v>46001</v>
      </c>
      <c r="C4634" s="2">
        <v>0.74372685185185183</v>
      </c>
      <c r="D4634">
        <v>1246</v>
      </c>
      <c r="E4634">
        <v>216</v>
      </c>
      <c r="F4634">
        <v>412</v>
      </c>
      <c r="G4634">
        <v>329</v>
      </c>
      <c r="H4634">
        <v>3</v>
      </c>
      <c r="I4634">
        <v>499</v>
      </c>
      <c r="J4634">
        <v>0</v>
      </c>
      <c r="K4634">
        <v>24.95</v>
      </c>
      <c r="L4634">
        <v>1521.95</v>
      </c>
      <c r="M4634" t="s">
        <v>19</v>
      </c>
      <c r="N4634" t="s">
        <v>21</v>
      </c>
      <c r="O4634">
        <v>59</v>
      </c>
      <c r="P4634">
        <v>3</v>
      </c>
      <c r="Q4634" t="s">
        <v>3608</v>
      </c>
      <c r="R4634">
        <v>501</v>
      </c>
      <c r="S4634" s="3">
        <v>0</v>
      </c>
      <c r="T4634" s="6">
        <v>623.75000000000011</v>
      </c>
      <c r="U4634" t="s">
        <v>6328</v>
      </c>
      <c r="V4634">
        <v>2025</v>
      </c>
      <c r="W4634" t="s">
        <v>6331</v>
      </c>
      <c r="X4634" t="str">
        <f>_xlfn.XLOOKUP(Orders_C[[#This Row],[Product_ID]],Products_C[Product_ID],Products_C[Product_Name])</f>
        <v>Rice Bowl</v>
      </c>
      <c r="Y4634" t="str">
        <f>_xlfn.XLOOKUP(Orders_C[[#This Row],[Product_ID]],Products_C[Product_ID],Products_C[Category])</f>
        <v>Dessert</v>
      </c>
      <c r="Z4634" t="str">
        <f>_xlfn.XLOOKUP(Orders_C[[#This Row],[Store_ID]],Stores_c[Store_ID],Stores_c[City])</f>
        <v>Garciaview</v>
      </c>
      <c r="AA4634" t="str">
        <f>_xlfn.XLOOKUP(Orders_C[[#This Row],[Customer_ID]],Customers_c[Customer_ID],Customers_c[Customer_Name])</f>
        <v>Kendra Hall</v>
      </c>
      <c r="AB4634" s="6">
        <f>Orders_C[[#This Row],[Quantity]]*Orders_C[[#This Row],[Unit_Price]]*(1-Orders_C[[#This Row],[Discount %]])+Orders_C[[#This Row],[Tax]]</f>
        <v>1521.95</v>
      </c>
      <c r="AC4634" s="9">
        <f>(Orders_C[[#This Row],[Unit_Price]]*Orders_C[[#This Row],[Quantity]])-Orders_C[[#This Row],[Discount]]+Orders_C[[#This Row],[Tax]]</f>
        <v>1521.95</v>
      </c>
      <c r="AD4634" t="str">
        <f>IF(COUNTIF(Orders_C[[#All],[Customer_ID]],Orders_C[[#This Row],[Customer_ID]])&gt;1,"Repeat","New")</f>
        <v>Repeat</v>
      </c>
      <c r="AE4634" t="str" cm="1">
        <f t="array" ref="AE4634">_xlfn.XLOOKUP(Orders_C[[#This Row],[Store_ID]],Stores_c[[#All],[Store_ID]],Stores_c[[#All],[City]])</f>
        <v>Garciaview</v>
      </c>
      <c r="AF4634" t="str" cm="1">
        <f t="array" ref="AF4634">_xlfn.XLOOKUP(Orders_C[[#This Row],[Store_ID]],Stores_c[[#All],[Store_ID]],Stores_c[[#All],[Manager_Name]])</f>
        <v>Karina Washington</v>
      </c>
      <c r="AG4634" t="str" cm="1">
        <f t="array" ref="AG4634">_xlfn.XLOOKUP(Orders_C[[#This Row],[Store_ID]],Stores_c[[#All],[Store_ID]],Stores_c[[#All],[Store_Type]])</f>
        <v>Drive-Thru</v>
      </c>
    </row>
    <row r="4635" spans="1:33" x14ac:dyDescent="0.25">
      <c r="A4635">
        <v>8408</v>
      </c>
      <c r="B4635" s="1">
        <v>45957</v>
      </c>
      <c r="C4635" s="2">
        <v>0.82638888888888884</v>
      </c>
      <c r="D4635">
        <v>1862</v>
      </c>
      <c r="E4635">
        <v>210</v>
      </c>
      <c r="F4635">
        <v>411</v>
      </c>
      <c r="G4635">
        <v>328</v>
      </c>
      <c r="H4635">
        <v>4</v>
      </c>
      <c r="I4635">
        <v>388</v>
      </c>
      <c r="J4635">
        <v>15</v>
      </c>
      <c r="K4635">
        <v>19.399999999999999</v>
      </c>
      <c r="L4635">
        <v>1556.4</v>
      </c>
      <c r="M4635" t="s">
        <v>19</v>
      </c>
      <c r="N4635" t="s">
        <v>21</v>
      </c>
      <c r="O4635">
        <v>17</v>
      </c>
      <c r="P4635">
        <v>1</v>
      </c>
      <c r="Q4635" t="s">
        <v>2431</v>
      </c>
      <c r="R4635">
        <v>509</v>
      </c>
      <c r="S4635" s="3">
        <v>0.15</v>
      </c>
      <c r="T4635" s="6">
        <v>625.20000000000016</v>
      </c>
      <c r="U4635" t="s">
        <v>6332</v>
      </c>
      <c r="V4635">
        <v>2025</v>
      </c>
      <c r="W4635" t="s">
        <v>6333</v>
      </c>
      <c r="X4635" t="str">
        <f>_xlfn.XLOOKUP(Orders_C[[#This Row],[Product_ID]],Products_C[Product_ID],Products_C[Product_Name])</f>
        <v>Rice Bowl</v>
      </c>
      <c r="Y4635" t="str">
        <f>_xlfn.XLOOKUP(Orders_C[[#This Row],[Product_ID]],Products_C[Product_ID],Products_C[Category])</f>
        <v>Burger</v>
      </c>
      <c r="Z4635" t="str">
        <f>_xlfn.XLOOKUP(Orders_C[[#This Row],[Store_ID]],Stores_c[Store_ID],Stores_c[City])</f>
        <v>East William</v>
      </c>
      <c r="AA4635" t="str">
        <f>_xlfn.XLOOKUP(Orders_C[[#This Row],[Customer_ID]],Customers_c[Customer_ID],Customers_c[Customer_Name])</f>
        <v>Sheila Ballard</v>
      </c>
      <c r="AB4635" s="6">
        <f>Orders_C[[#This Row],[Quantity]]*Orders_C[[#This Row],[Unit_Price]]*(1-Orders_C[[#This Row],[Discount %]])+Orders_C[[#This Row],[Tax]]</f>
        <v>1338.6000000000001</v>
      </c>
      <c r="AC4635" s="9">
        <f>(Orders_C[[#This Row],[Unit_Price]]*Orders_C[[#This Row],[Quantity]])-Orders_C[[#This Row],[Discount]]+Orders_C[[#This Row],[Tax]]</f>
        <v>1556.4</v>
      </c>
      <c r="AD4635" t="str">
        <f>IF(COUNTIF(Orders_C[[#All],[Customer_ID]],Orders_C[[#This Row],[Customer_ID]])&gt;1,"Repeat","New")</f>
        <v>Repeat</v>
      </c>
      <c r="AE4635" t="str" cm="1">
        <f t="array" ref="AE4635">_xlfn.XLOOKUP(Orders_C[[#This Row],[Store_ID]],Stores_c[[#All],[Store_ID]],Stores_c[[#All],[City]])</f>
        <v>East William</v>
      </c>
      <c r="AF4635" t="str" cm="1">
        <f t="array" ref="AF4635">_xlfn.XLOOKUP(Orders_C[[#This Row],[Store_ID]],Stores_c[[#All],[Store_ID]],Stores_c[[#All],[Manager_Name]])</f>
        <v>Victoria Butler</v>
      </c>
      <c r="AG4635" t="str" cm="1">
        <f t="array" ref="AG4635">_xlfn.XLOOKUP(Orders_C[[#This Row],[Store_ID]],Stores_c[[#All],[Store_ID]],Stores_c[[#All],[Store_Type]])</f>
        <v>Drive-Thru</v>
      </c>
    </row>
    <row r="4636" spans="1:33" x14ac:dyDescent="0.25">
      <c r="A4636">
        <v>8487</v>
      </c>
      <c r="B4636" s="1">
        <v>45898</v>
      </c>
      <c r="C4636" s="2">
        <v>8.3321759259259262E-2</v>
      </c>
      <c r="D4636">
        <v>1801</v>
      </c>
      <c r="E4636">
        <v>202</v>
      </c>
      <c r="F4636">
        <v>507</v>
      </c>
      <c r="G4636">
        <v>320</v>
      </c>
      <c r="H4636">
        <v>4</v>
      </c>
      <c r="I4636">
        <v>388</v>
      </c>
      <c r="J4636">
        <v>15</v>
      </c>
      <c r="K4636">
        <v>19.399999999999999</v>
      </c>
      <c r="L4636">
        <v>1556.4</v>
      </c>
      <c r="M4636" t="s">
        <v>19</v>
      </c>
      <c r="N4636" t="s">
        <v>23</v>
      </c>
      <c r="O4636">
        <v>26</v>
      </c>
      <c r="P4636">
        <v>5</v>
      </c>
      <c r="Q4636" t="s">
        <v>2510</v>
      </c>
      <c r="R4636">
        <v>510</v>
      </c>
      <c r="S4636" s="3">
        <v>0.15</v>
      </c>
      <c r="T4636" s="6">
        <v>625.20000000000016</v>
      </c>
      <c r="U4636" t="s">
        <v>6342</v>
      </c>
      <c r="V4636">
        <v>2025</v>
      </c>
      <c r="W4636" t="s">
        <v>6329</v>
      </c>
      <c r="X4636" t="str">
        <f>_xlfn.XLOOKUP(Orders_C[[#This Row],[Product_ID]],Products_C[Product_ID],Products_C[Product_Name])</f>
        <v>Rice Bowl</v>
      </c>
      <c r="Y4636" t="str">
        <f>_xlfn.XLOOKUP(Orders_C[[#This Row],[Product_ID]],Products_C[Product_ID],Products_C[Category])</f>
        <v>Beverage</v>
      </c>
      <c r="Z4636" t="str">
        <f>_xlfn.XLOOKUP(Orders_C[[#This Row],[Store_ID]],Stores_c[Store_ID],Stores_c[City])</f>
        <v>Rebekahside</v>
      </c>
      <c r="AA4636" t="str">
        <f>_xlfn.XLOOKUP(Orders_C[[#This Row],[Customer_ID]],Customers_c[Customer_ID],Customers_c[Customer_Name])</f>
        <v>Kristen Gordon</v>
      </c>
      <c r="AB4636" s="6">
        <f>Orders_C[[#This Row],[Quantity]]*Orders_C[[#This Row],[Unit_Price]]*(1-Orders_C[[#This Row],[Discount %]])+Orders_C[[#This Row],[Tax]]</f>
        <v>1338.6000000000001</v>
      </c>
      <c r="AC4636" s="9">
        <f>(Orders_C[[#This Row],[Unit_Price]]*Orders_C[[#This Row],[Quantity]])-Orders_C[[#This Row],[Discount]]+Orders_C[[#This Row],[Tax]]</f>
        <v>1556.4</v>
      </c>
      <c r="AD4636" t="str">
        <f>IF(COUNTIF(Orders_C[[#All],[Customer_ID]],Orders_C[[#This Row],[Customer_ID]])&gt;1,"Repeat","New")</f>
        <v>Repeat</v>
      </c>
      <c r="AE4636" t="str" cm="1">
        <f t="array" ref="AE4636">_xlfn.XLOOKUP(Orders_C[[#This Row],[Store_ID]],Stores_c[[#All],[Store_ID]],Stores_c[[#All],[City]])</f>
        <v>Rebekahside</v>
      </c>
      <c r="AF4636" t="str" cm="1">
        <f t="array" ref="AF4636">_xlfn.XLOOKUP(Orders_C[[#This Row],[Store_ID]],Stores_c[[#All],[Store_ID]],Stores_c[[#All],[Manager_Name]])</f>
        <v>Mark Ray</v>
      </c>
      <c r="AG4636" t="str" cm="1">
        <f t="array" ref="AG4636">_xlfn.XLOOKUP(Orders_C[[#This Row],[Store_ID]],Stores_c[[#All],[Store_ID]],Stores_c[[#All],[Store_Type]])</f>
        <v>Drive-Thru</v>
      </c>
    </row>
    <row r="4637" spans="1:33" x14ac:dyDescent="0.25">
      <c r="A4637">
        <v>9213</v>
      </c>
      <c r="B4637" s="1">
        <v>45844</v>
      </c>
      <c r="C4637" s="2">
        <v>0.14552083333333332</v>
      </c>
      <c r="D4637">
        <v>1523</v>
      </c>
      <c r="E4637">
        <v>222</v>
      </c>
      <c r="F4637">
        <v>444</v>
      </c>
      <c r="G4637">
        <v>327</v>
      </c>
      <c r="H4637">
        <v>4</v>
      </c>
      <c r="I4637">
        <v>388</v>
      </c>
      <c r="J4637">
        <v>15</v>
      </c>
      <c r="K4637">
        <v>19.399999999999999</v>
      </c>
      <c r="L4637">
        <v>1556.4</v>
      </c>
      <c r="M4637" t="s">
        <v>18</v>
      </c>
      <c r="N4637" t="s">
        <v>22</v>
      </c>
      <c r="O4637">
        <v>38</v>
      </c>
      <c r="P4637">
        <v>1</v>
      </c>
      <c r="Q4637" t="s">
        <v>3236</v>
      </c>
      <c r="R4637">
        <v>503</v>
      </c>
      <c r="S4637" s="3">
        <v>0.15</v>
      </c>
      <c r="T4637" s="6">
        <v>625.20000000000016</v>
      </c>
      <c r="U4637" t="s">
        <v>6341</v>
      </c>
      <c r="V4637">
        <v>2025</v>
      </c>
      <c r="W4637" t="s">
        <v>6329</v>
      </c>
      <c r="X4637" t="str">
        <f>_xlfn.XLOOKUP(Orders_C[[#This Row],[Product_ID]],Products_C[Product_ID],Products_C[Product_Name])</f>
        <v>Wrap</v>
      </c>
      <c r="Y4637" t="str">
        <f>_xlfn.XLOOKUP(Orders_C[[#This Row],[Product_ID]],Products_C[Product_ID],Products_C[Category])</f>
        <v>Chicken</v>
      </c>
      <c r="Z4637" t="str">
        <f>_xlfn.XLOOKUP(Orders_C[[#This Row],[Store_ID]],Stores_c[Store_ID],Stores_c[City])</f>
        <v>New Steven</v>
      </c>
      <c r="AA4637" t="str">
        <f>_xlfn.XLOOKUP(Orders_C[[#This Row],[Customer_ID]],Customers_c[Customer_ID],Customers_c[Customer_Name])</f>
        <v>Brandon Allen</v>
      </c>
      <c r="AB4637" s="6">
        <f>Orders_C[[#This Row],[Quantity]]*Orders_C[[#This Row],[Unit_Price]]*(1-Orders_C[[#This Row],[Discount %]])+Orders_C[[#This Row],[Tax]]</f>
        <v>1338.6000000000001</v>
      </c>
      <c r="AC4637" s="9">
        <f>(Orders_C[[#This Row],[Unit_Price]]*Orders_C[[#This Row],[Quantity]])-Orders_C[[#This Row],[Discount]]+Orders_C[[#This Row],[Tax]]</f>
        <v>1556.4</v>
      </c>
      <c r="AD4637" t="str">
        <f>IF(COUNTIF(Orders_C[[#All],[Customer_ID]],Orders_C[[#This Row],[Customer_ID]])&gt;1,"Repeat","New")</f>
        <v>Repeat</v>
      </c>
      <c r="AE4637" t="str" cm="1">
        <f t="array" ref="AE4637">_xlfn.XLOOKUP(Orders_C[[#This Row],[Store_ID]],Stores_c[[#All],[Store_ID]],Stores_c[[#All],[City]])</f>
        <v>New Steven</v>
      </c>
      <c r="AF4637" t="str" cm="1">
        <f t="array" ref="AF4637">_xlfn.XLOOKUP(Orders_C[[#This Row],[Store_ID]],Stores_c[[#All],[Store_ID]],Stores_c[[#All],[Manager_Name]])</f>
        <v>Terri Martinez</v>
      </c>
      <c r="AG4637" t="str" cm="1">
        <f t="array" ref="AG4637">_xlfn.XLOOKUP(Orders_C[[#This Row],[Store_ID]],Stores_c[[#All],[Store_ID]],Stores_c[[#All],[Store_Type]])</f>
        <v>Drive-Thru</v>
      </c>
    </row>
    <row r="4638" spans="1:33" x14ac:dyDescent="0.25">
      <c r="A4638">
        <v>7628</v>
      </c>
      <c r="B4638" s="1">
        <v>45758</v>
      </c>
      <c r="C4638" s="2">
        <v>0.64640046296296294</v>
      </c>
      <c r="D4638">
        <v>1259</v>
      </c>
      <c r="E4638">
        <v>219</v>
      </c>
      <c r="F4638">
        <v>549</v>
      </c>
      <c r="G4638">
        <v>318</v>
      </c>
      <c r="H4638">
        <v>4</v>
      </c>
      <c r="I4638">
        <v>385</v>
      </c>
      <c r="J4638">
        <v>10</v>
      </c>
      <c r="K4638">
        <v>19.25</v>
      </c>
      <c r="L4638">
        <v>1549.25</v>
      </c>
      <c r="M4638" t="s">
        <v>19</v>
      </c>
      <c r="N4638" t="s">
        <v>21</v>
      </c>
      <c r="O4638">
        <v>51</v>
      </c>
      <c r="P4638">
        <v>4</v>
      </c>
      <c r="Q4638" t="s">
        <v>1651</v>
      </c>
      <c r="R4638">
        <v>502</v>
      </c>
      <c r="S4638" s="3">
        <v>0.1</v>
      </c>
      <c r="T4638" s="6">
        <v>625.25</v>
      </c>
      <c r="U4638" t="s">
        <v>6337</v>
      </c>
      <c r="V4638">
        <v>2025</v>
      </c>
      <c r="W4638" t="s">
        <v>6331</v>
      </c>
      <c r="X4638" t="str">
        <f>_xlfn.XLOOKUP(Orders_C[[#This Row],[Product_ID]],Products_C[Product_ID],Products_C[Product_Name])</f>
        <v>Pepsi</v>
      </c>
      <c r="Y4638" t="str">
        <f>_xlfn.XLOOKUP(Orders_C[[#This Row],[Product_ID]],Products_C[Product_ID],Products_C[Category])</f>
        <v>Burger</v>
      </c>
      <c r="Z4638" t="str">
        <f>_xlfn.XLOOKUP(Orders_C[[#This Row],[Store_ID]],Stores_c[Store_ID],Stores_c[City])</f>
        <v>Lake David</v>
      </c>
      <c r="AA4638" t="str">
        <f>_xlfn.XLOOKUP(Orders_C[[#This Row],[Customer_ID]],Customers_c[Customer_ID],Customers_c[Customer_Name])</f>
        <v>Cody Johnson</v>
      </c>
      <c r="AB4638" s="6">
        <f>Orders_C[[#This Row],[Quantity]]*Orders_C[[#This Row],[Unit_Price]]*(1-Orders_C[[#This Row],[Discount %]])+Orders_C[[#This Row],[Tax]]</f>
        <v>1405.25</v>
      </c>
      <c r="AC4638" s="9">
        <f>(Orders_C[[#This Row],[Unit_Price]]*Orders_C[[#This Row],[Quantity]])-Orders_C[[#This Row],[Discount]]+Orders_C[[#This Row],[Tax]]</f>
        <v>1549.25</v>
      </c>
      <c r="AD4638" t="str">
        <f>IF(COUNTIF(Orders_C[[#All],[Customer_ID]],Orders_C[[#This Row],[Customer_ID]])&gt;1,"Repeat","New")</f>
        <v>Repeat</v>
      </c>
      <c r="AE4638" t="str" cm="1">
        <f t="array" ref="AE4638">_xlfn.XLOOKUP(Orders_C[[#This Row],[Store_ID]],Stores_c[[#All],[Store_ID]],Stores_c[[#All],[City]])</f>
        <v>Lake David</v>
      </c>
      <c r="AF4638" t="str" cm="1">
        <f t="array" ref="AF4638">_xlfn.XLOOKUP(Orders_C[[#This Row],[Store_ID]],Stores_c[[#All],[Store_ID]],Stores_c[[#All],[Manager_Name]])</f>
        <v>Joshua Hines</v>
      </c>
      <c r="AG4638" t="str" cm="1">
        <f t="array" ref="AG4638">_xlfn.XLOOKUP(Orders_C[[#This Row],[Store_ID]],Stores_c[[#All],[Store_ID]],Stores_c[[#All],[Store_Type]])</f>
        <v>Street</v>
      </c>
    </row>
    <row r="4639" spans="1:33" x14ac:dyDescent="0.25">
      <c r="A4639">
        <v>10549</v>
      </c>
      <c r="B4639" s="1">
        <v>46002</v>
      </c>
      <c r="C4639" s="2">
        <v>0.49517361111111113</v>
      </c>
      <c r="D4639">
        <v>1316</v>
      </c>
      <c r="E4639">
        <v>210</v>
      </c>
      <c r="F4639">
        <v>481</v>
      </c>
      <c r="G4639">
        <v>303</v>
      </c>
      <c r="H4639">
        <v>4</v>
      </c>
      <c r="I4639">
        <v>385</v>
      </c>
      <c r="J4639">
        <v>10</v>
      </c>
      <c r="K4639">
        <v>19.25</v>
      </c>
      <c r="L4639">
        <v>1549.25</v>
      </c>
      <c r="M4639" t="s">
        <v>18</v>
      </c>
      <c r="N4639" t="s">
        <v>23</v>
      </c>
      <c r="O4639">
        <v>40</v>
      </c>
      <c r="P4639">
        <v>4</v>
      </c>
      <c r="Q4639" t="s">
        <v>4572</v>
      </c>
      <c r="R4639">
        <v>504</v>
      </c>
      <c r="S4639" s="3">
        <v>0.1</v>
      </c>
      <c r="T4639" s="6">
        <v>625.25</v>
      </c>
      <c r="U4639" t="s">
        <v>6328</v>
      </c>
      <c r="V4639">
        <v>2025</v>
      </c>
      <c r="W4639" t="s">
        <v>6329</v>
      </c>
      <c r="X4639" t="str">
        <f>_xlfn.XLOOKUP(Orders_C[[#This Row],[Product_ID]],Products_C[Product_ID],Products_C[Product_Name])</f>
        <v>Chocolate Lava Cake</v>
      </c>
      <c r="Y4639" t="str">
        <f>_xlfn.XLOOKUP(Orders_C[[#This Row],[Product_ID]],Products_C[Product_ID],Products_C[Category])</f>
        <v>Chicken</v>
      </c>
      <c r="Z4639" t="str">
        <f>_xlfn.XLOOKUP(Orders_C[[#This Row],[Store_ID]],Stores_c[Store_ID],Stores_c[City])</f>
        <v>East William</v>
      </c>
      <c r="AA4639" t="str">
        <f>_xlfn.XLOOKUP(Orders_C[[#This Row],[Customer_ID]],Customers_c[Customer_ID],Customers_c[Customer_Name])</f>
        <v>James Waters</v>
      </c>
      <c r="AB4639" s="6">
        <f>Orders_C[[#This Row],[Quantity]]*Orders_C[[#This Row],[Unit_Price]]*(1-Orders_C[[#This Row],[Discount %]])+Orders_C[[#This Row],[Tax]]</f>
        <v>1405.25</v>
      </c>
      <c r="AC4639" s="9">
        <f>(Orders_C[[#This Row],[Unit_Price]]*Orders_C[[#This Row],[Quantity]])-Orders_C[[#This Row],[Discount]]+Orders_C[[#This Row],[Tax]]</f>
        <v>1549.25</v>
      </c>
      <c r="AD4639" t="str">
        <f>IF(COUNTIF(Orders_C[[#All],[Customer_ID]],Orders_C[[#This Row],[Customer_ID]])&gt;1,"Repeat","New")</f>
        <v>Repeat</v>
      </c>
      <c r="AE4639" t="str" cm="1">
        <f t="array" ref="AE4639">_xlfn.XLOOKUP(Orders_C[[#This Row],[Store_ID]],Stores_c[[#All],[Store_ID]],Stores_c[[#All],[City]])</f>
        <v>East William</v>
      </c>
      <c r="AF4639" t="str" cm="1">
        <f t="array" ref="AF4639">_xlfn.XLOOKUP(Orders_C[[#This Row],[Store_ID]],Stores_c[[#All],[Store_ID]],Stores_c[[#All],[Manager_Name]])</f>
        <v>Victoria Butler</v>
      </c>
      <c r="AG4639" t="str" cm="1">
        <f t="array" ref="AG4639">_xlfn.XLOOKUP(Orders_C[[#This Row],[Store_ID]],Stores_c[[#All],[Store_ID]],Stores_c[[#All],[Store_Type]])</f>
        <v>Drive-Thru</v>
      </c>
    </row>
    <row r="4640" spans="1:33" x14ac:dyDescent="0.25">
      <c r="A4640">
        <v>9522</v>
      </c>
      <c r="B4640" s="1">
        <v>45974</v>
      </c>
      <c r="C4640" s="2">
        <v>0.50131944444444443</v>
      </c>
      <c r="D4640">
        <v>1752</v>
      </c>
      <c r="E4640">
        <v>217</v>
      </c>
      <c r="F4640">
        <v>519</v>
      </c>
      <c r="G4640">
        <v>321</v>
      </c>
      <c r="H4640">
        <v>4</v>
      </c>
      <c r="I4640">
        <v>382</v>
      </c>
      <c r="J4640">
        <v>5</v>
      </c>
      <c r="K4640">
        <v>19.100000000000001</v>
      </c>
      <c r="L4640">
        <v>1542.1</v>
      </c>
      <c r="M4640" t="s">
        <v>20</v>
      </c>
      <c r="N4640" t="s">
        <v>22</v>
      </c>
      <c r="O4640">
        <v>16</v>
      </c>
      <c r="P4640">
        <v>3</v>
      </c>
      <c r="Q4640" t="s">
        <v>3545</v>
      </c>
      <c r="R4640">
        <v>501</v>
      </c>
      <c r="S4640" s="3">
        <v>0.05</v>
      </c>
      <c r="T4640" s="6">
        <v>625.29999999999995</v>
      </c>
      <c r="U4640" t="s">
        <v>6336</v>
      </c>
      <c r="V4640">
        <v>2025</v>
      </c>
      <c r="W4640" t="s">
        <v>6333</v>
      </c>
      <c r="X4640" t="str">
        <f>_xlfn.XLOOKUP(Orders_C[[#This Row],[Product_ID]],Products_C[Product_ID],Products_C[Product_Name])</f>
        <v>Cold Coffee</v>
      </c>
      <c r="Y4640" t="str">
        <f>_xlfn.XLOOKUP(Orders_C[[#This Row],[Product_ID]],Products_C[Product_ID],Products_C[Category])</f>
        <v>Dessert</v>
      </c>
      <c r="Z4640" t="str">
        <f>_xlfn.XLOOKUP(Orders_C[[#This Row],[Store_ID]],Stores_c[Store_ID],Stores_c[City])</f>
        <v>West Rebecca</v>
      </c>
      <c r="AA4640" t="str">
        <f>_xlfn.XLOOKUP(Orders_C[[#This Row],[Customer_ID]],Customers_c[Customer_ID],Customers_c[Customer_Name])</f>
        <v>Tammy Hall</v>
      </c>
      <c r="AB4640" s="6">
        <f>Orders_C[[#This Row],[Quantity]]*Orders_C[[#This Row],[Unit_Price]]*(1-Orders_C[[#This Row],[Discount %]])+Orders_C[[#This Row],[Tax]]</f>
        <v>1470.6999999999998</v>
      </c>
      <c r="AC4640" s="9">
        <f>(Orders_C[[#This Row],[Unit_Price]]*Orders_C[[#This Row],[Quantity]])-Orders_C[[#This Row],[Discount]]+Orders_C[[#This Row],[Tax]]</f>
        <v>1542.1</v>
      </c>
      <c r="AD4640" t="str">
        <f>IF(COUNTIF(Orders_C[[#All],[Customer_ID]],Orders_C[[#This Row],[Customer_ID]])&gt;1,"Repeat","New")</f>
        <v>Repeat</v>
      </c>
      <c r="AE4640" t="str" cm="1">
        <f t="array" ref="AE4640">_xlfn.XLOOKUP(Orders_C[[#This Row],[Store_ID]],Stores_c[[#All],[Store_ID]],Stores_c[[#All],[City]])</f>
        <v>West Rebecca</v>
      </c>
      <c r="AF4640" t="str" cm="1">
        <f t="array" ref="AF4640">_xlfn.XLOOKUP(Orders_C[[#This Row],[Store_ID]],Stores_c[[#All],[Store_ID]],Stores_c[[#All],[Manager_Name]])</f>
        <v>Albert Smith</v>
      </c>
      <c r="AG4640" t="str" cm="1">
        <f t="array" ref="AG4640">_xlfn.XLOOKUP(Orders_C[[#This Row],[Store_ID]],Stores_c[[#All],[Store_ID]],Stores_c[[#All],[Store_Type]])</f>
        <v>Mall</v>
      </c>
    </row>
    <row r="4641" spans="1:33" x14ac:dyDescent="0.25">
      <c r="A4641">
        <v>9467</v>
      </c>
      <c r="B4641" s="1">
        <v>45971</v>
      </c>
      <c r="C4641" s="2">
        <v>0.17039351851851853</v>
      </c>
      <c r="D4641">
        <v>1185</v>
      </c>
      <c r="E4641">
        <v>224</v>
      </c>
      <c r="F4641">
        <v>456</v>
      </c>
      <c r="G4641">
        <v>337</v>
      </c>
      <c r="H4641">
        <v>4</v>
      </c>
      <c r="I4641">
        <v>389</v>
      </c>
      <c r="J4641">
        <v>15</v>
      </c>
      <c r="K4641">
        <v>19.45</v>
      </c>
      <c r="L4641">
        <v>1560.45</v>
      </c>
      <c r="M4641" t="s">
        <v>19</v>
      </c>
      <c r="N4641" t="s">
        <v>21</v>
      </c>
      <c r="O4641">
        <v>48</v>
      </c>
      <c r="P4641">
        <v>5</v>
      </c>
      <c r="Q4641" t="s">
        <v>3490</v>
      </c>
      <c r="R4641">
        <v>501</v>
      </c>
      <c r="S4641" s="3">
        <v>0.15</v>
      </c>
      <c r="T4641" s="6">
        <v>626.85000000000014</v>
      </c>
      <c r="U4641" t="s">
        <v>6336</v>
      </c>
      <c r="V4641">
        <v>2025</v>
      </c>
      <c r="W4641" t="s">
        <v>6331</v>
      </c>
      <c r="X4641" t="str">
        <f>_xlfn.XLOOKUP(Orders_C[[#This Row],[Product_ID]],Products_C[Product_ID],Products_C[Product_Name])</f>
        <v>Chocolate Lava Cake</v>
      </c>
      <c r="Y4641" t="str">
        <f>_xlfn.XLOOKUP(Orders_C[[#This Row],[Product_ID]],Products_C[Product_ID],Products_C[Category])</f>
        <v>Chicken</v>
      </c>
      <c r="Z4641" t="str">
        <f>_xlfn.XLOOKUP(Orders_C[[#This Row],[Store_ID]],Stores_c[Store_ID],Stores_c[City])</f>
        <v>Valdezton</v>
      </c>
      <c r="AA4641" t="str">
        <f>_xlfn.XLOOKUP(Orders_C[[#This Row],[Customer_ID]],Customers_c[Customer_ID],Customers_c[Customer_Name])</f>
        <v>Patrick Preston</v>
      </c>
      <c r="AB4641" s="6">
        <f>Orders_C[[#This Row],[Quantity]]*Orders_C[[#This Row],[Unit_Price]]*(1-Orders_C[[#This Row],[Discount %]])+Orders_C[[#This Row],[Tax]]</f>
        <v>1342.05</v>
      </c>
      <c r="AC4641" s="9">
        <f>(Orders_C[[#This Row],[Unit_Price]]*Orders_C[[#This Row],[Quantity]])-Orders_C[[#This Row],[Discount]]+Orders_C[[#This Row],[Tax]]</f>
        <v>1560.45</v>
      </c>
      <c r="AD4641" t="str">
        <f>IF(COUNTIF(Orders_C[[#All],[Customer_ID]],Orders_C[[#This Row],[Customer_ID]])&gt;1,"Repeat","New")</f>
        <v>Repeat</v>
      </c>
      <c r="AE4641" t="str" cm="1">
        <f t="array" ref="AE4641">_xlfn.XLOOKUP(Orders_C[[#This Row],[Store_ID]],Stores_c[[#All],[Store_ID]],Stores_c[[#All],[City]])</f>
        <v>Valdezton</v>
      </c>
      <c r="AF4641" t="str" cm="1">
        <f t="array" ref="AF4641">_xlfn.XLOOKUP(Orders_C[[#This Row],[Store_ID]],Stores_c[[#All],[Store_ID]],Stores_c[[#All],[Manager_Name]])</f>
        <v>John Rodriguez</v>
      </c>
      <c r="AG4641" t="str" cm="1">
        <f t="array" ref="AG4641">_xlfn.XLOOKUP(Orders_C[[#This Row],[Store_ID]],Stores_c[[#All],[Store_ID]],Stores_c[[#All],[Store_Type]])</f>
        <v>Street</v>
      </c>
    </row>
    <row r="4642" spans="1:33" x14ac:dyDescent="0.25">
      <c r="A4642">
        <v>8074</v>
      </c>
      <c r="B4642" s="1">
        <v>45709</v>
      </c>
      <c r="C4642" s="2">
        <v>0.55905092592592598</v>
      </c>
      <c r="D4642">
        <v>1507</v>
      </c>
      <c r="E4642">
        <v>212</v>
      </c>
      <c r="F4642">
        <v>526</v>
      </c>
      <c r="G4642">
        <v>335</v>
      </c>
      <c r="H4642">
        <v>4</v>
      </c>
      <c r="I4642">
        <v>390</v>
      </c>
      <c r="J4642">
        <v>15</v>
      </c>
      <c r="K4642">
        <v>19.5</v>
      </c>
      <c r="L4642">
        <v>1564.5</v>
      </c>
      <c r="M4642" t="s">
        <v>19</v>
      </c>
      <c r="N4642" t="s">
        <v>22</v>
      </c>
      <c r="O4642">
        <v>45</v>
      </c>
      <c r="P4642">
        <v>5</v>
      </c>
      <c r="Q4642" t="s">
        <v>2097</v>
      </c>
      <c r="R4642">
        <v>503</v>
      </c>
      <c r="S4642" s="3">
        <v>0.15</v>
      </c>
      <c r="T4642" s="6">
        <v>628.5</v>
      </c>
      <c r="U4642" t="s">
        <v>6338</v>
      </c>
      <c r="V4642">
        <v>2025</v>
      </c>
      <c r="W4642" t="s">
        <v>6331</v>
      </c>
      <c r="X4642" t="str">
        <f>_xlfn.XLOOKUP(Orders_C[[#This Row],[Product_ID]],Products_C[Product_ID],Products_C[Product_Name])</f>
        <v>Krushers</v>
      </c>
      <c r="Y4642" t="str">
        <f>_xlfn.XLOOKUP(Orders_C[[#This Row],[Product_ID]],Products_C[Product_ID],Products_C[Category])</f>
        <v>Chicken</v>
      </c>
      <c r="Z4642" t="str">
        <f>_xlfn.XLOOKUP(Orders_C[[#This Row],[Store_ID]],Stores_c[Store_ID],Stores_c[City])</f>
        <v>Andrewview</v>
      </c>
      <c r="AA4642" t="str">
        <f>_xlfn.XLOOKUP(Orders_C[[#This Row],[Customer_ID]],Customers_c[Customer_ID],Customers_c[Customer_Name])</f>
        <v>Kevin Bender</v>
      </c>
      <c r="AB4642" s="6">
        <f>Orders_C[[#This Row],[Quantity]]*Orders_C[[#This Row],[Unit_Price]]*(1-Orders_C[[#This Row],[Discount %]])+Orders_C[[#This Row],[Tax]]</f>
        <v>1345.5</v>
      </c>
      <c r="AC4642" s="9">
        <f>(Orders_C[[#This Row],[Unit_Price]]*Orders_C[[#This Row],[Quantity]])-Orders_C[[#This Row],[Discount]]+Orders_C[[#This Row],[Tax]]</f>
        <v>1564.5</v>
      </c>
      <c r="AD4642" t="str">
        <f>IF(COUNTIF(Orders_C[[#All],[Customer_ID]],Orders_C[[#This Row],[Customer_ID]])&gt;1,"Repeat","New")</f>
        <v>Repeat</v>
      </c>
      <c r="AE4642" t="str" cm="1">
        <f t="array" ref="AE4642">_xlfn.XLOOKUP(Orders_C[[#This Row],[Store_ID]],Stores_c[[#All],[Store_ID]],Stores_c[[#All],[City]])</f>
        <v>Andrewview</v>
      </c>
      <c r="AF4642" t="str" cm="1">
        <f t="array" ref="AF4642">_xlfn.XLOOKUP(Orders_C[[#This Row],[Store_ID]],Stores_c[[#All],[Store_ID]],Stores_c[[#All],[Manager_Name]])</f>
        <v>Alice Sutton</v>
      </c>
      <c r="AG4642" t="str" cm="1">
        <f t="array" ref="AG4642">_xlfn.XLOOKUP(Orders_C[[#This Row],[Store_ID]],Stores_c[[#All],[Store_ID]],Stores_c[[#All],[Store_Type]])</f>
        <v>Mall</v>
      </c>
    </row>
    <row r="4643" spans="1:33" x14ac:dyDescent="0.25">
      <c r="A4643">
        <v>7804</v>
      </c>
      <c r="B4643" s="1">
        <v>45938</v>
      </c>
      <c r="C4643" s="2">
        <v>0.99329861111111106</v>
      </c>
      <c r="D4643">
        <v>1086</v>
      </c>
      <c r="E4643">
        <v>217</v>
      </c>
      <c r="F4643">
        <v>426</v>
      </c>
      <c r="G4643">
        <v>332</v>
      </c>
      <c r="H4643">
        <v>4</v>
      </c>
      <c r="I4643">
        <v>387</v>
      </c>
      <c r="J4643">
        <v>10</v>
      </c>
      <c r="K4643">
        <v>19.350000000000001</v>
      </c>
      <c r="L4643">
        <v>1557.35</v>
      </c>
      <c r="M4643" t="s">
        <v>19</v>
      </c>
      <c r="N4643" t="s">
        <v>21</v>
      </c>
      <c r="O4643">
        <v>32</v>
      </c>
      <c r="P4643">
        <v>2</v>
      </c>
      <c r="Q4643" t="s">
        <v>1827</v>
      </c>
      <c r="R4643">
        <v>504</v>
      </c>
      <c r="S4643" s="3">
        <v>0.1</v>
      </c>
      <c r="T4643" s="6">
        <v>628.54999999999995</v>
      </c>
      <c r="U4643" t="s">
        <v>6332</v>
      </c>
      <c r="V4643">
        <v>2025</v>
      </c>
      <c r="W4643" t="s">
        <v>6329</v>
      </c>
      <c r="X4643" t="str">
        <f>_xlfn.XLOOKUP(Orders_C[[#This Row],[Product_ID]],Products_C[Product_ID],Products_C[Product_Name])</f>
        <v>Zinger Burger</v>
      </c>
      <c r="Y4643" t="str">
        <f>_xlfn.XLOOKUP(Orders_C[[#This Row],[Product_ID]],Products_C[Product_ID],Products_C[Category])</f>
        <v>Beverage</v>
      </c>
      <c r="Z4643" t="str">
        <f>_xlfn.XLOOKUP(Orders_C[[#This Row],[Store_ID]],Stores_c[Store_ID],Stores_c[City])</f>
        <v>West Rebecca</v>
      </c>
      <c r="AA4643" t="str">
        <f>_xlfn.XLOOKUP(Orders_C[[#This Row],[Customer_ID]],Customers_c[Customer_ID],Customers_c[Customer_Name])</f>
        <v>Larry Cole</v>
      </c>
      <c r="AB4643" s="6">
        <f>Orders_C[[#This Row],[Quantity]]*Orders_C[[#This Row],[Unit_Price]]*(1-Orders_C[[#This Row],[Discount %]])+Orders_C[[#This Row],[Tax]]</f>
        <v>1412.55</v>
      </c>
      <c r="AC4643" s="9">
        <f>(Orders_C[[#This Row],[Unit_Price]]*Orders_C[[#This Row],[Quantity]])-Orders_C[[#This Row],[Discount]]+Orders_C[[#This Row],[Tax]]</f>
        <v>1557.35</v>
      </c>
      <c r="AD4643" t="str">
        <f>IF(COUNTIF(Orders_C[[#All],[Customer_ID]],Orders_C[[#This Row],[Customer_ID]])&gt;1,"Repeat","New")</f>
        <v>Repeat</v>
      </c>
      <c r="AE4643" t="str" cm="1">
        <f t="array" ref="AE4643">_xlfn.XLOOKUP(Orders_C[[#This Row],[Store_ID]],Stores_c[[#All],[Store_ID]],Stores_c[[#All],[City]])</f>
        <v>West Rebecca</v>
      </c>
      <c r="AF4643" t="str" cm="1">
        <f t="array" ref="AF4643">_xlfn.XLOOKUP(Orders_C[[#This Row],[Store_ID]],Stores_c[[#All],[Store_ID]],Stores_c[[#All],[Manager_Name]])</f>
        <v>Albert Smith</v>
      </c>
      <c r="AG4643" t="str" cm="1">
        <f t="array" ref="AG4643">_xlfn.XLOOKUP(Orders_C[[#This Row],[Store_ID]],Stores_c[[#All],[Store_ID]],Stores_c[[#All],[Store_Type]])</f>
        <v>Mall</v>
      </c>
    </row>
    <row r="4644" spans="1:33" x14ac:dyDescent="0.25">
      <c r="A4644">
        <v>10223</v>
      </c>
      <c r="B4644" s="1">
        <v>45729</v>
      </c>
      <c r="C4644" s="2">
        <v>0.3805439814814815</v>
      </c>
      <c r="D4644">
        <v>1818</v>
      </c>
      <c r="E4644">
        <v>214</v>
      </c>
      <c r="F4644">
        <v>546</v>
      </c>
      <c r="G4644">
        <v>321</v>
      </c>
      <c r="H4644">
        <v>4</v>
      </c>
      <c r="I4644">
        <v>391</v>
      </c>
      <c r="J4644">
        <v>15</v>
      </c>
      <c r="K4644">
        <v>19.55</v>
      </c>
      <c r="L4644">
        <v>1568.55</v>
      </c>
      <c r="M4644" t="s">
        <v>20</v>
      </c>
      <c r="N4644" t="s">
        <v>23</v>
      </c>
      <c r="O4644">
        <v>18</v>
      </c>
      <c r="P4644">
        <v>3</v>
      </c>
      <c r="Q4644" t="s">
        <v>4246</v>
      </c>
      <c r="R4644">
        <v>508</v>
      </c>
      <c r="S4644" s="3">
        <v>0.15</v>
      </c>
      <c r="T4644" s="6">
        <v>630.15</v>
      </c>
      <c r="U4644" t="s">
        <v>6334</v>
      </c>
      <c r="V4644">
        <v>2025</v>
      </c>
      <c r="W4644" t="s">
        <v>6333</v>
      </c>
      <c r="X4644" t="str">
        <f>_xlfn.XLOOKUP(Orders_C[[#This Row],[Product_ID]],Products_C[Product_ID],Products_C[Product_Name])</f>
        <v>Cold Coffee</v>
      </c>
      <c r="Y4644" t="str">
        <f>_xlfn.XLOOKUP(Orders_C[[#This Row],[Product_ID]],Products_C[Product_ID],Products_C[Category])</f>
        <v>Dessert</v>
      </c>
      <c r="Z4644" t="str">
        <f>_xlfn.XLOOKUP(Orders_C[[#This Row],[Store_ID]],Stores_c[Store_ID],Stores_c[City])</f>
        <v>New Robert</v>
      </c>
      <c r="AA4644" t="str">
        <f>_xlfn.XLOOKUP(Orders_C[[#This Row],[Customer_ID]],Customers_c[Customer_ID],Customers_c[Customer_Name])</f>
        <v>Tommy Campos</v>
      </c>
      <c r="AB4644" s="6">
        <f>Orders_C[[#This Row],[Quantity]]*Orders_C[[#This Row],[Unit_Price]]*(1-Orders_C[[#This Row],[Discount %]])+Orders_C[[#This Row],[Tax]]</f>
        <v>1348.9499999999998</v>
      </c>
      <c r="AC4644" s="9">
        <f>(Orders_C[[#This Row],[Unit_Price]]*Orders_C[[#This Row],[Quantity]])-Orders_C[[#This Row],[Discount]]+Orders_C[[#This Row],[Tax]]</f>
        <v>1568.55</v>
      </c>
      <c r="AD4644" t="str">
        <f>IF(COUNTIF(Orders_C[[#All],[Customer_ID]],Orders_C[[#This Row],[Customer_ID]])&gt;1,"Repeat","New")</f>
        <v>Repeat</v>
      </c>
      <c r="AE4644" t="str" cm="1">
        <f t="array" ref="AE4644">_xlfn.XLOOKUP(Orders_C[[#This Row],[Store_ID]],Stores_c[[#All],[Store_ID]],Stores_c[[#All],[City]])</f>
        <v>New Robert</v>
      </c>
      <c r="AF4644" t="str" cm="1">
        <f t="array" ref="AF4644">_xlfn.XLOOKUP(Orders_C[[#This Row],[Store_ID]],Stores_c[[#All],[Store_ID]],Stores_c[[#All],[Manager_Name]])</f>
        <v>Krista Webb</v>
      </c>
      <c r="AG4644" t="str" cm="1">
        <f t="array" ref="AG4644">_xlfn.XLOOKUP(Orders_C[[#This Row],[Store_ID]],Stores_c[[#All],[Store_ID]],Stores_c[[#All],[Store_Type]])</f>
        <v>Drive-Thru</v>
      </c>
    </row>
    <row r="4645" spans="1:33" x14ac:dyDescent="0.25">
      <c r="A4645">
        <v>7555</v>
      </c>
      <c r="B4645" s="1">
        <v>45940</v>
      </c>
      <c r="C4645" s="2">
        <v>0.79324074074074069</v>
      </c>
      <c r="D4645">
        <v>1845</v>
      </c>
      <c r="E4645">
        <v>210</v>
      </c>
      <c r="F4645">
        <v>448</v>
      </c>
      <c r="G4645">
        <v>312</v>
      </c>
      <c r="H4645">
        <v>4</v>
      </c>
      <c r="I4645">
        <v>388</v>
      </c>
      <c r="J4645">
        <v>10</v>
      </c>
      <c r="K4645">
        <v>19.399999999999999</v>
      </c>
      <c r="L4645">
        <v>1561.4</v>
      </c>
      <c r="M4645" t="s">
        <v>19</v>
      </c>
      <c r="N4645" t="s">
        <v>22</v>
      </c>
      <c r="O4645">
        <v>10</v>
      </c>
      <c r="P4645">
        <v>2</v>
      </c>
      <c r="Q4645" t="s">
        <v>1578</v>
      </c>
      <c r="R4645">
        <v>503</v>
      </c>
      <c r="S4645" s="3">
        <v>0.1</v>
      </c>
      <c r="T4645" s="6">
        <v>630.20000000000016</v>
      </c>
      <c r="U4645" t="s">
        <v>6332</v>
      </c>
      <c r="V4645">
        <v>2025</v>
      </c>
      <c r="W4645" t="s">
        <v>6333</v>
      </c>
      <c r="X4645" t="str">
        <f>_xlfn.XLOOKUP(Orders_C[[#This Row],[Product_ID]],Products_C[Product_ID],Products_C[Product_Name])</f>
        <v>Veg Burger</v>
      </c>
      <c r="Y4645" t="str">
        <f>_xlfn.XLOOKUP(Orders_C[[#This Row],[Product_ID]],Products_C[Product_ID],Products_C[Category])</f>
        <v>Burger</v>
      </c>
      <c r="Z4645" t="str">
        <f>_xlfn.XLOOKUP(Orders_C[[#This Row],[Store_ID]],Stores_c[Store_ID],Stores_c[City])</f>
        <v>East William</v>
      </c>
      <c r="AA4645" t="str">
        <f>_xlfn.XLOOKUP(Orders_C[[#This Row],[Customer_ID]],Customers_c[Customer_ID],Customers_c[Customer_Name])</f>
        <v>Leslie Whitehead</v>
      </c>
      <c r="AB4645" s="6">
        <f>Orders_C[[#This Row],[Quantity]]*Orders_C[[#This Row],[Unit_Price]]*(1-Orders_C[[#This Row],[Discount %]])+Orders_C[[#This Row],[Tax]]</f>
        <v>1416.2</v>
      </c>
      <c r="AC4645" s="9">
        <f>(Orders_C[[#This Row],[Unit_Price]]*Orders_C[[#This Row],[Quantity]])-Orders_C[[#This Row],[Discount]]+Orders_C[[#This Row],[Tax]]</f>
        <v>1561.4</v>
      </c>
      <c r="AD4645" t="str">
        <f>IF(COUNTIF(Orders_C[[#All],[Customer_ID]],Orders_C[[#This Row],[Customer_ID]])&gt;1,"Repeat","New")</f>
        <v>Repeat</v>
      </c>
      <c r="AE4645" t="str" cm="1">
        <f t="array" ref="AE4645">_xlfn.XLOOKUP(Orders_C[[#This Row],[Store_ID]],Stores_c[[#All],[Store_ID]],Stores_c[[#All],[City]])</f>
        <v>East William</v>
      </c>
      <c r="AF4645" t="str" cm="1">
        <f t="array" ref="AF4645">_xlfn.XLOOKUP(Orders_C[[#This Row],[Store_ID]],Stores_c[[#All],[Store_ID]],Stores_c[[#All],[Manager_Name]])</f>
        <v>Victoria Butler</v>
      </c>
      <c r="AG4645" t="str" cm="1">
        <f t="array" ref="AG4645">_xlfn.XLOOKUP(Orders_C[[#This Row],[Store_ID]],Stores_c[[#All],[Store_ID]],Stores_c[[#All],[Store_Type]])</f>
        <v>Drive-Thru</v>
      </c>
    </row>
    <row r="4646" spans="1:33" x14ac:dyDescent="0.25">
      <c r="A4646">
        <v>8609</v>
      </c>
      <c r="B4646" s="1">
        <v>45935</v>
      </c>
      <c r="C4646" s="2">
        <v>0.70496527777777773</v>
      </c>
      <c r="D4646">
        <v>1814</v>
      </c>
      <c r="E4646">
        <v>215</v>
      </c>
      <c r="F4646">
        <v>424</v>
      </c>
      <c r="G4646">
        <v>315</v>
      </c>
      <c r="H4646">
        <v>4</v>
      </c>
      <c r="I4646">
        <v>388</v>
      </c>
      <c r="J4646">
        <v>10</v>
      </c>
      <c r="K4646">
        <v>19.399999999999999</v>
      </c>
      <c r="L4646">
        <v>1561.4</v>
      </c>
      <c r="M4646" t="s">
        <v>20</v>
      </c>
      <c r="N4646" t="s">
        <v>21</v>
      </c>
      <c r="O4646">
        <v>54</v>
      </c>
      <c r="P4646">
        <v>5</v>
      </c>
      <c r="Q4646" t="s">
        <v>2632</v>
      </c>
      <c r="R4646">
        <v>506</v>
      </c>
      <c r="S4646" s="3">
        <v>0.1</v>
      </c>
      <c r="T4646" s="6">
        <v>630.20000000000016</v>
      </c>
      <c r="U4646" t="s">
        <v>6332</v>
      </c>
      <c r="V4646">
        <v>2025</v>
      </c>
      <c r="W4646" t="s">
        <v>6331</v>
      </c>
      <c r="X4646" t="str">
        <f>_xlfn.XLOOKUP(Orders_C[[#This Row],[Product_ID]],Products_C[Product_ID],Products_C[Product_Name])</f>
        <v>Popcorn Chicken</v>
      </c>
      <c r="Y4646" t="str">
        <f>_xlfn.XLOOKUP(Orders_C[[#This Row],[Product_ID]],Products_C[Product_ID],Products_C[Category])</f>
        <v>Beverage</v>
      </c>
      <c r="Z4646" t="str">
        <f>_xlfn.XLOOKUP(Orders_C[[#This Row],[Store_ID]],Stores_c[Store_ID],Stores_c[City])</f>
        <v>Sallyburgh</v>
      </c>
      <c r="AA4646" t="str">
        <f>_xlfn.XLOOKUP(Orders_C[[#This Row],[Customer_ID]],Customers_c[Customer_ID],Customers_c[Customer_Name])</f>
        <v>Donald Williams</v>
      </c>
      <c r="AB4646" s="6">
        <f>Orders_C[[#This Row],[Quantity]]*Orders_C[[#This Row],[Unit_Price]]*(1-Orders_C[[#This Row],[Discount %]])+Orders_C[[#This Row],[Tax]]</f>
        <v>1416.2</v>
      </c>
      <c r="AC4646" s="9">
        <f>(Orders_C[[#This Row],[Unit_Price]]*Orders_C[[#This Row],[Quantity]])-Orders_C[[#This Row],[Discount]]+Orders_C[[#This Row],[Tax]]</f>
        <v>1561.4</v>
      </c>
      <c r="AD4646" t="str">
        <f>IF(COUNTIF(Orders_C[[#All],[Customer_ID]],Orders_C[[#This Row],[Customer_ID]])&gt;1,"Repeat","New")</f>
        <v>Repeat</v>
      </c>
      <c r="AE4646" t="str" cm="1">
        <f t="array" ref="AE4646">_xlfn.XLOOKUP(Orders_C[[#This Row],[Store_ID]],Stores_c[[#All],[Store_ID]],Stores_c[[#All],[City]])</f>
        <v>Sallyburgh</v>
      </c>
      <c r="AF4646" t="str" cm="1">
        <f t="array" ref="AF4646">_xlfn.XLOOKUP(Orders_C[[#This Row],[Store_ID]],Stores_c[[#All],[Store_ID]],Stores_c[[#All],[Manager_Name]])</f>
        <v>Benjamin Mccoy</v>
      </c>
      <c r="AG4646" t="str" cm="1">
        <f t="array" ref="AG4646">_xlfn.XLOOKUP(Orders_C[[#This Row],[Store_ID]],Stores_c[[#All],[Store_ID]],Stores_c[[#All],[Store_Type]])</f>
        <v>Drive-Thru</v>
      </c>
    </row>
    <row r="4647" spans="1:33" x14ac:dyDescent="0.25">
      <c r="A4647">
        <v>7599</v>
      </c>
      <c r="B4647" s="1">
        <v>45772</v>
      </c>
      <c r="C4647" s="2">
        <v>0.93552083333333336</v>
      </c>
      <c r="D4647">
        <v>1721</v>
      </c>
      <c r="E4647">
        <v>209</v>
      </c>
      <c r="F4647">
        <v>404</v>
      </c>
      <c r="G4647">
        <v>334</v>
      </c>
      <c r="H4647">
        <v>4</v>
      </c>
      <c r="I4647">
        <v>385</v>
      </c>
      <c r="J4647">
        <v>5</v>
      </c>
      <c r="K4647">
        <v>19.25</v>
      </c>
      <c r="L4647">
        <v>1554.25</v>
      </c>
      <c r="M4647" t="s">
        <v>19</v>
      </c>
      <c r="N4647" t="s">
        <v>21</v>
      </c>
      <c r="O4647">
        <v>59</v>
      </c>
      <c r="P4647">
        <v>4</v>
      </c>
      <c r="Q4647" t="s">
        <v>1622</v>
      </c>
      <c r="R4647">
        <v>507</v>
      </c>
      <c r="S4647" s="3">
        <v>0.05</v>
      </c>
      <c r="T4647" s="6">
        <v>630.25</v>
      </c>
      <c r="U4647" t="s">
        <v>6337</v>
      </c>
      <c r="V4647">
        <v>2025</v>
      </c>
      <c r="W4647" t="s">
        <v>6331</v>
      </c>
      <c r="X4647" t="str">
        <f>_xlfn.XLOOKUP(Orders_C[[#This Row],[Product_ID]],Products_C[Product_ID],Products_C[Product_Name])</f>
        <v>Krushers</v>
      </c>
      <c r="Y4647" t="str">
        <f>_xlfn.XLOOKUP(Orders_C[[#This Row],[Product_ID]],Products_C[Product_ID],Products_C[Category])</f>
        <v>Dessert</v>
      </c>
      <c r="Z4647" t="str">
        <f>_xlfn.XLOOKUP(Orders_C[[#This Row],[Store_ID]],Stores_c[Store_ID],Stores_c[City])</f>
        <v>Reidberg</v>
      </c>
      <c r="AA4647" t="str">
        <f>_xlfn.XLOOKUP(Orders_C[[#This Row],[Customer_ID]],Customers_c[Customer_ID],Customers_c[Customer_Name])</f>
        <v>Jennifer Barton</v>
      </c>
      <c r="AB4647" s="6">
        <f>Orders_C[[#This Row],[Quantity]]*Orders_C[[#This Row],[Unit_Price]]*(1-Orders_C[[#This Row],[Discount %]])+Orders_C[[#This Row],[Tax]]</f>
        <v>1482.25</v>
      </c>
      <c r="AC4647" s="9">
        <f>(Orders_C[[#This Row],[Unit_Price]]*Orders_C[[#This Row],[Quantity]])-Orders_C[[#This Row],[Discount]]+Orders_C[[#This Row],[Tax]]</f>
        <v>1554.25</v>
      </c>
      <c r="AD4647" t="str">
        <f>IF(COUNTIF(Orders_C[[#All],[Customer_ID]],Orders_C[[#This Row],[Customer_ID]])&gt;1,"Repeat","New")</f>
        <v>Repeat</v>
      </c>
      <c r="AE4647" t="str" cm="1">
        <f t="array" ref="AE4647">_xlfn.XLOOKUP(Orders_C[[#This Row],[Store_ID]],Stores_c[[#All],[Store_ID]],Stores_c[[#All],[City]])</f>
        <v>Reidberg</v>
      </c>
      <c r="AF4647" t="str" cm="1">
        <f t="array" ref="AF4647">_xlfn.XLOOKUP(Orders_C[[#This Row],[Store_ID]],Stores_c[[#All],[Store_ID]],Stores_c[[#All],[Manager_Name]])</f>
        <v>Jeffrey Horn</v>
      </c>
      <c r="AG4647" t="str" cm="1">
        <f t="array" ref="AG4647">_xlfn.XLOOKUP(Orders_C[[#This Row],[Store_ID]],Stores_c[[#All],[Store_ID]],Stores_c[[#All],[Store_Type]])</f>
        <v>Drive-Thru</v>
      </c>
    </row>
    <row r="4648" spans="1:33" x14ac:dyDescent="0.25">
      <c r="A4648">
        <v>6160</v>
      </c>
      <c r="B4648" s="1">
        <v>45713</v>
      </c>
      <c r="C4648" s="2">
        <v>0.12974537037037037</v>
      </c>
      <c r="D4648">
        <v>1756</v>
      </c>
      <c r="E4648">
        <v>214</v>
      </c>
      <c r="F4648">
        <v>408</v>
      </c>
      <c r="G4648">
        <v>304</v>
      </c>
      <c r="H4648">
        <v>4</v>
      </c>
      <c r="I4648">
        <v>382</v>
      </c>
      <c r="J4648">
        <v>0</v>
      </c>
      <c r="K4648">
        <v>19.100000000000001</v>
      </c>
      <c r="L4648">
        <v>1547.1</v>
      </c>
      <c r="M4648" t="s">
        <v>18</v>
      </c>
      <c r="N4648" t="s">
        <v>21</v>
      </c>
      <c r="O4648">
        <v>31</v>
      </c>
      <c r="P4648">
        <v>3</v>
      </c>
      <c r="Q4648" t="s">
        <v>183</v>
      </c>
      <c r="R4648">
        <v>508</v>
      </c>
      <c r="S4648" s="3">
        <v>0</v>
      </c>
      <c r="T4648" s="6">
        <v>630.29999999999995</v>
      </c>
      <c r="U4648" t="s">
        <v>6338</v>
      </c>
      <c r="V4648">
        <v>2025</v>
      </c>
      <c r="W4648" t="s">
        <v>6329</v>
      </c>
      <c r="X4648" t="str">
        <f>_xlfn.XLOOKUP(Orders_C[[#This Row],[Product_ID]],Products_C[Product_ID],Products_C[Product_Name])</f>
        <v>Veg Burger</v>
      </c>
      <c r="Y4648" t="str">
        <f>_xlfn.XLOOKUP(Orders_C[[#This Row],[Product_ID]],Products_C[Product_ID],Products_C[Category])</f>
        <v>Burger</v>
      </c>
      <c r="Z4648" t="str">
        <f>_xlfn.XLOOKUP(Orders_C[[#This Row],[Store_ID]],Stores_c[Store_ID],Stores_c[City])</f>
        <v>New Robert</v>
      </c>
      <c r="AA4648" t="str">
        <f>_xlfn.XLOOKUP(Orders_C[[#This Row],[Customer_ID]],Customers_c[Customer_ID],Customers_c[Customer_Name])</f>
        <v>Joshua Ayala</v>
      </c>
      <c r="AB4648" s="6">
        <f>Orders_C[[#This Row],[Quantity]]*Orders_C[[#This Row],[Unit_Price]]*(1-Orders_C[[#This Row],[Discount %]])+Orders_C[[#This Row],[Tax]]</f>
        <v>1547.1</v>
      </c>
      <c r="AC4648" s="9">
        <f>(Orders_C[[#This Row],[Unit_Price]]*Orders_C[[#This Row],[Quantity]])-Orders_C[[#This Row],[Discount]]+Orders_C[[#This Row],[Tax]]</f>
        <v>1547.1</v>
      </c>
      <c r="AD4648" t="str">
        <f>IF(COUNTIF(Orders_C[[#All],[Customer_ID]],Orders_C[[#This Row],[Customer_ID]])&gt;1,"Repeat","New")</f>
        <v>Repeat</v>
      </c>
      <c r="AE4648" t="str" cm="1">
        <f t="array" ref="AE4648">_xlfn.XLOOKUP(Orders_C[[#This Row],[Store_ID]],Stores_c[[#All],[Store_ID]],Stores_c[[#All],[City]])</f>
        <v>New Robert</v>
      </c>
      <c r="AF4648" t="str" cm="1">
        <f t="array" ref="AF4648">_xlfn.XLOOKUP(Orders_C[[#This Row],[Store_ID]],Stores_c[[#All],[Store_ID]],Stores_c[[#All],[Manager_Name]])</f>
        <v>Krista Webb</v>
      </c>
      <c r="AG4648" t="str" cm="1">
        <f t="array" ref="AG4648">_xlfn.XLOOKUP(Orders_C[[#This Row],[Store_ID]],Stores_c[[#All],[Store_ID]],Stores_c[[#All],[Store_Type]])</f>
        <v>Drive-Thru</v>
      </c>
    </row>
    <row r="4649" spans="1:33" x14ac:dyDescent="0.25">
      <c r="A4649">
        <v>8196</v>
      </c>
      <c r="B4649" s="1">
        <v>45909</v>
      </c>
      <c r="C4649" s="2">
        <v>0.36238425925925927</v>
      </c>
      <c r="D4649">
        <v>1422</v>
      </c>
      <c r="E4649">
        <v>203</v>
      </c>
      <c r="F4649">
        <v>530</v>
      </c>
      <c r="G4649">
        <v>323</v>
      </c>
      <c r="H4649">
        <v>4</v>
      </c>
      <c r="I4649">
        <v>382</v>
      </c>
      <c r="J4649">
        <v>0</v>
      </c>
      <c r="K4649">
        <v>19.100000000000001</v>
      </c>
      <c r="L4649">
        <v>1547.1</v>
      </c>
      <c r="M4649" t="s">
        <v>18</v>
      </c>
      <c r="N4649" t="s">
        <v>22</v>
      </c>
      <c r="O4649">
        <v>45</v>
      </c>
      <c r="P4649">
        <v>2</v>
      </c>
      <c r="Q4649" t="s">
        <v>2219</v>
      </c>
      <c r="R4649">
        <v>506</v>
      </c>
      <c r="S4649" s="3">
        <v>0</v>
      </c>
      <c r="T4649" s="6">
        <v>630.29999999999995</v>
      </c>
      <c r="U4649" t="s">
        <v>6335</v>
      </c>
      <c r="V4649">
        <v>2025</v>
      </c>
      <c r="W4649" t="s">
        <v>6331</v>
      </c>
      <c r="X4649" t="str">
        <f>_xlfn.XLOOKUP(Orders_C[[#This Row],[Product_ID]],Products_C[Product_ID],Products_C[Product_Name])</f>
        <v>Rice Bowl</v>
      </c>
      <c r="Y4649" t="str">
        <f>_xlfn.XLOOKUP(Orders_C[[#This Row],[Product_ID]],Products_C[Product_ID],Products_C[Category])</f>
        <v>Beverage</v>
      </c>
      <c r="Z4649" t="str">
        <f>_xlfn.XLOOKUP(Orders_C[[#This Row],[Store_ID]],Stores_c[Store_ID],Stores_c[City])</f>
        <v>Lake Williammouth</v>
      </c>
      <c r="AA4649" t="str">
        <f>_xlfn.XLOOKUP(Orders_C[[#This Row],[Customer_ID]],Customers_c[Customer_ID],Customers_c[Customer_Name])</f>
        <v>Kimberly Baker</v>
      </c>
      <c r="AB4649" s="6">
        <f>Orders_C[[#This Row],[Quantity]]*Orders_C[[#This Row],[Unit_Price]]*(1-Orders_C[[#This Row],[Discount %]])+Orders_C[[#This Row],[Tax]]</f>
        <v>1547.1</v>
      </c>
      <c r="AC4649" s="9">
        <f>(Orders_C[[#This Row],[Unit_Price]]*Orders_C[[#This Row],[Quantity]])-Orders_C[[#This Row],[Discount]]+Orders_C[[#This Row],[Tax]]</f>
        <v>1547.1</v>
      </c>
      <c r="AD4649" t="str">
        <f>IF(COUNTIF(Orders_C[[#All],[Customer_ID]],Orders_C[[#This Row],[Customer_ID]])&gt;1,"Repeat","New")</f>
        <v>Repeat</v>
      </c>
      <c r="AE4649" t="str" cm="1">
        <f t="array" ref="AE4649">_xlfn.XLOOKUP(Orders_C[[#This Row],[Store_ID]],Stores_c[[#All],[Store_ID]],Stores_c[[#All],[City]])</f>
        <v>Lake Williammouth</v>
      </c>
      <c r="AF4649" t="str" cm="1">
        <f t="array" ref="AF4649">_xlfn.XLOOKUP(Orders_C[[#This Row],[Store_ID]],Stores_c[[#All],[Store_ID]],Stores_c[[#All],[Manager_Name]])</f>
        <v>Stephanie Dominguez</v>
      </c>
      <c r="AG4649" t="str" cm="1">
        <f t="array" ref="AG4649">_xlfn.XLOOKUP(Orders_C[[#This Row],[Store_ID]],Stores_c[[#All],[Store_ID]],Stores_c[[#All],[Store_Type]])</f>
        <v>Drive-Thru</v>
      </c>
    </row>
    <row r="4650" spans="1:33" x14ac:dyDescent="0.25">
      <c r="A4650">
        <v>8517</v>
      </c>
      <c r="B4650" s="1">
        <v>45785</v>
      </c>
      <c r="C4650" s="2">
        <v>0.36033564814814817</v>
      </c>
      <c r="D4650">
        <v>1906</v>
      </c>
      <c r="E4650">
        <v>205</v>
      </c>
      <c r="F4650">
        <v>495</v>
      </c>
      <c r="G4650">
        <v>326</v>
      </c>
      <c r="H4650">
        <v>4</v>
      </c>
      <c r="I4650">
        <v>382</v>
      </c>
      <c r="J4650">
        <v>0</v>
      </c>
      <c r="K4650">
        <v>19.100000000000001</v>
      </c>
      <c r="L4650">
        <v>1547.1</v>
      </c>
      <c r="M4650" t="s">
        <v>20</v>
      </c>
      <c r="N4650" t="s">
        <v>21</v>
      </c>
      <c r="O4650">
        <v>34</v>
      </c>
      <c r="P4650">
        <v>4</v>
      </c>
      <c r="Q4650" t="s">
        <v>2540</v>
      </c>
      <c r="R4650">
        <v>505</v>
      </c>
      <c r="S4650" s="3">
        <v>0</v>
      </c>
      <c r="T4650" s="6">
        <v>630.29999999999995</v>
      </c>
      <c r="U4650" t="s">
        <v>6339</v>
      </c>
      <c r="V4650">
        <v>2025</v>
      </c>
      <c r="W4650" t="s">
        <v>6329</v>
      </c>
      <c r="X4650" t="str">
        <f>_xlfn.XLOOKUP(Orders_C[[#This Row],[Product_ID]],Products_C[Product_ID],Products_C[Product_Name])</f>
        <v>Rice Bowl</v>
      </c>
      <c r="Y4650" t="str">
        <f>_xlfn.XLOOKUP(Orders_C[[#This Row],[Product_ID]],Products_C[Product_ID],Products_C[Category])</f>
        <v>Burger</v>
      </c>
      <c r="Z4650" t="str">
        <f>_xlfn.XLOOKUP(Orders_C[[#This Row],[Store_ID]],Stores_c[Store_ID],Stores_c[City])</f>
        <v>Port Jacob</v>
      </c>
      <c r="AA4650" t="str">
        <f>_xlfn.XLOOKUP(Orders_C[[#This Row],[Customer_ID]],Customers_c[Customer_ID],Customers_c[Customer_Name])</f>
        <v>Brooke Frazier</v>
      </c>
      <c r="AB4650" s="6">
        <f>Orders_C[[#This Row],[Quantity]]*Orders_C[[#This Row],[Unit_Price]]*(1-Orders_C[[#This Row],[Discount %]])+Orders_C[[#This Row],[Tax]]</f>
        <v>1547.1</v>
      </c>
      <c r="AC4650" s="9">
        <f>(Orders_C[[#This Row],[Unit_Price]]*Orders_C[[#This Row],[Quantity]])-Orders_C[[#This Row],[Discount]]+Orders_C[[#This Row],[Tax]]</f>
        <v>1547.1</v>
      </c>
      <c r="AD4650" t="str">
        <f>IF(COUNTIF(Orders_C[[#All],[Customer_ID]],Orders_C[[#This Row],[Customer_ID]])&gt;1,"Repeat","New")</f>
        <v>Repeat</v>
      </c>
      <c r="AE4650" t="str" cm="1">
        <f t="array" ref="AE4650">_xlfn.XLOOKUP(Orders_C[[#This Row],[Store_ID]],Stores_c[[#All],[Store_ID]],Stores_c[[#All],[City]])</f>
        <v>Port Jacob</v>
      </c>
      <c r="AF4650" t="str" cm="1">
        <f t="array" ref="AF4650">_xlfn.XLOOKUP(Orders_C[[#This Row],[Store_ID]],Stores_c[[#All],[Store_ID]],Stores_c[[#All],[Manager_Name]])</f>
        <v>David Harris</v>
      </c>
      <c r="AG4650" t="str" cm="1">
        <f t="array" ref="AG4650">_xlfn.XLOOKUP(Orders_C[[#This Row],[Store_ID]],Stores_c[[#All],[Store_ID]],Stores_c[[#All],[Store_Type]])</f>
        <v>Mall</v>
      </c>
    </row>
    <row r="4651" spans="1:33" x14ac:dyDescent="0.25">
      <c r="A4651">
        <v>8254</v>
      </c>
      <c r="B4651" s="1">
        <v>45826</v>
      </c>
      <c r="C4651" s="2">
        <v>0.22873842592592591</v>
      </c>
      <c r="D4651">
        <v>1498</v>
      </c>
      <c r="E4651">
        <v>201</v>
      </c>
      <c r="F4651">
        <v>528</v>
      </c>
      <c r="G4651">
        <v>335</v>
      </c>
      <c r="H4651">
        <v>4</v>
      </c>
      <c r="I4651">
        <v>392</v>
      </c>
      <c r="J4651">
        <v>15</v>
      </c>
      <c r="K4651">
        <v>19.600000000000001</v>
      </c>
      <c r="L4651">
        <v>1572.6</v>
      </c>
      <c r="M4651" t="s">
        <v>19</v>
      </c>
      <c r="N4651" t="s">
        <v>21</v>
      </c>
      <c r="O4651">
        <v>17</v>
      </c>
      <c r="P4651">
        <v>5</v>
      </c>
      <c r="Q4651" t="s">
        <v>2277</v>
      </c>
      <c r="R4651">
        <v>507</v>
      </c>
      <c r="S4651" s="3">
        <v>0.15</v>
      </c>
      <c r="T4651" s="6">
        <v>631.79999999999995</v>
      </c>
      <c r="U4651" t="s">
        <v>6340</v>
      </c>
      <c r="V4651">
        <v>2025</v>
      </c>
      <c r="W4651" t="s">
        <v>6333</v>
      </c>
      <c r="X4651" t="str">
        <f>_xlfn.XLOOKUP(Orders_C[[#This Row],[Product_ID]],Products_C[Product_ID],Products_C[Product_Name])</f>
        <v>Krushers</v>
      </c>
      <c r="Y4651" t="str">
        <f>_xlfn.XLOOKUP(Orders_C[[#This Row],[Product_ID]],Products_C[Product_ID],Products_C[Category])</f>
        <v>Chicken</v>
      </c>
      <c r="Z4651" t="str">
        <f>_xlfn.XLOOKUP(Orders_C[[#This Row],[Store_ID]],Stores_c[Store_ID],Stores_c[City])</f>
        <v>Lake Nicholasburgh</v>
      </c>
      <c r="AA4651" t="str">
        <f>_xlfn.XLOOKUP(Orders_C[[#This Row],[Customer_ID]],Customers_c[Customer_ID],Customers_c[Customer_Name])</f>
        <v>Tammy Klein</v>
      </c>
      <c r="AB4651" s="6">
        <f>Orders_C[[#This Row],[Quantity]]*Orders_C[[#This Row],[Unit_Price]]*(1-Orders_C[[#This Row],[Discount %]])+Orders_C[[#This Row],[Tax]]</f>
        <v>1352.3999999999999</v>
      </c>
      <c r="AC4651" s="9">
        <f>(Orders_C[[#This Row],[Unit_Price]]*Orders_C[[#This Row],[Quantity]])-Orders_C[[#This Row],[Discount]]+Orders_C[[#This Row],[Tax]]</f>
        <v>1572.6</v>
      </c>
      <c r="AD4651" t="str">
        <f>IF(COUNTIF(Orders_C[[#All],[Customer_ID]],Orders_C[[#This Row],[Customer_ID]])&gt;1,"Repeat","New")</f>
        <v>New</v>
      </c>
      <c r="AE4651" t="str" cm="1">
        <f t="array" ref="AE4651">_xlfn.XLOOKUP(Orders_C[[#This Row],[Store_ID]],Stores_c[[#All],[Store_ID]],Stores_c[[#All],[City]])</f>
        <v>Lake Nicholasburgh</v>
      </c>
      <c r="AF4651" t="str" cm="1">
        <f t="array" ref="AF4651">_xlfn.XLOOKUP(Orders_C[[#This Row],[Store_ID]],Stores_c[[#All],[Store_ID]],Stores_c[[#All],[Manager_Name]])</f>
        <v>Maurice Garcia</v>
      </c>
      <c r="AG4651" t="str" cm="1">
        <f t="array" ref="AG4651">_xlfn.XLOOKUP(Orders_C[[#This Row],[Store_ID]],Stores_c[[#All],[Store_ID]],Stores_c[[#All],[Store_Type]])</f>
        <v>Mall</v>
      </c>
    </row>
    <row r="4652" spans="1:33" x14ac:dyDescent="0.25">
      <c r="A4652">
        <v>6712</v>
      </c>
      <c r="B4652" s="1">
        <v>45815</v>
      </c>
      <c r="C4652" s="2">
        <v>0.83234953703703707</v>
      </c>
      <c r="D4652">
        <v>1009</v>
      </c>
      <c r="E4652">
        <v>214</v>
      </c>
      <c r="F4652">
        <v>455</v>
      </c>
      <c r="G4652">
        <v>328</v>
      </c>
      <c r="H4652">
        <v>4</v>
      </c>
      <c r="I4652">
        <v>389</v>
      </c>
      <c r="J4652">
        <v>10</v>
      </c>
      <c r="K4652">
        <v>19.45</v>
      </c>
      <c r="L4652">
        <v>1565.45</v>
      </c>
      <c r="M4652" t="s">
        <v>20</v>
      </c>
      <c r="N4652" t="s">
        <v>21</v>
      </c>
      <c r="O4652">
        <v>22</v>
      </c>
      <c r="P4652">
        <v>5</v>
      </c>
      <c r="Q4652" t="s">
        <v>735</v>
      </c>
      <c r="R4652">
        <v>503</v>
      </c>
      <c r="S4652" s="3">
        <v>0.1</v>
      </c>
      <c r="T4652" s="6">
        <v>631.85000000000014</v>
      </c>
      <c r="U4652" t="s">
        <v>6340</v>
      </c>
      <c r="V4652">
        <v>2025</v>
      </c>
      <c r="W4652" t="s">
        <v>6329</v>
      </c>
      <c r="X4652" t="str">
        <f>_xlfn.XLOOKUP(Orders_C[[#This Row],[Product_ID]],Products_C[Product_ID],Products_C[Product_Name])</f>
        <v>Rice Bowl</v>
      </c>
      <c r="Y4652" t="str">
        <f>_xlfn.XLOOKUP(Orders_C[[#This Row],[Product_ID]],Products_C[Product_ID],Products_C[Category])</f>
        <v>Burger</v>
      </c>
      <c r="Z4652" t="str">
        <f>_xlfn.XLOOKUP(Orders_C[[#This Row],[Store_ID]],Stores_c[Store_ID],Stores_c[City])</f>
        <v>New Robert</v>
      </c>
      <c r="AA4652" t="str">
        <f>_xlfn.XLOOKUP(Orders_C[[#This Row],[Customer_ID]],Customers_c[Customer_ID],Customers_c[Customer_Name])</f>
        <v>Crystal Franklin</v>
      </c>
      <c r="AB4652" s="6">
        <f>Orders_C[[#This Row],[Quantity]]*Orders_C[[#This Row],[Unit_Price]]*(1-Orders_C[[#This Row],[Discount %]])+Orders_C[[#This Row],[Tax]]</f>
        <v>1419.8500000000001</v>
      </c>
      <c r="AC4652" s="9">
        <f>(Orders_C[[#This Row],[Unit_Price]]*Orders_C[[#This Row],[Quantity]])-Orders_C[[#This Row],[Discount]]+Orders_C[[#This Row],[Tax]]</f>
        <v>1565.45</v>
      </c>
      <c r="AD4652" t="str">
        <f>IF(COUNTIF(Orders_C[[#All],[Customer_ID]],Orders_C[[#This Row],[Customer_ID]])&gt;1,"Repeat","New")</f>
        <v>Repeat</v>
      </c>
      <c r="AE4652" t="str" cm="1">
        <f t="array" ref="AE4652">_xlfn.XLOOKUP(Orders_C[[#This Row],[Store_ID]],Stores_c[[#All],[Store_ID]],Stores_c[[#All],[City]])</f>
        <v>New Robert</v>
      </c>
      <c r="AF4652" t="str" cm="1">
        <f t="array" ref="AF4652">_xlfn.XLOOKUP(Orders_C[[#This Row],[Store_ID]],Stores_c[[#All],[Store_ID]],Stores_c[[#All],[Manager_Name]])</f>
        <v>Krista Webb</v>
      </c>
      <c r="AG4652" t="str" cm="1">
        <f t="array" ref="AG4652">_xlfn.XLOOKUP(Orders_C[[#This Row],[Store_ID]],Stores_c[[#All],[Store_ID]],Stores_c[[#All],[Store_Type]])</f>
        <v>Drive-Thru</v>
      </c>
    </row>
    <row r="4653" spans="1:33" x14ac:dyDescent="0.25">
      <c r="A4653">
        <v>10838</v>
      </c>
      <c r="B4653" s="1">
        <v>45735</v>
      </c>
      <c r="C4653" s="2">
        <v>0.69413194444444448</v>
      </c>
      <c r="D4653">
        <v>1446</v>
      </c>
      <c r="E4653">
        <v>215</v>
      </c>
      <c r="F4653">
        <v>450</v>
      </c>
      <c r="G4653">
        <v>307</v>
      </c>
      <c r="H4653">
        <v>4</v>
      </c>
      <c r="I4653">
        <v>386</v>
      </c>
      <c r="J4653">
        <v>5</v>
      </c>
      <c r="K4653">
        <v>19.3</v>
      </c>
      <c r="L4653">
        <v>1558.3</v>
      </c>
      <c r="M4653" t="s">
        <v>20</v>
      </c>
      <c r="N4653" t="s">
        <v>23</v>
      </c>
      <c r="O4653">
        <v>56</v>
      </c>
      <c r="P4653">
        <v>3</v>
      </c>
      <c r="Q4653" t="s">
        <v>4861</v>
      </c>
      <c r="R4653">
        <v>501</v>
      </c>
      <c r="S4653" s="3">
        <v>0.05</v>
      </c>
      <c r="T4653" s="6">
        <v>631.9</v>
      </c>
      <c r="U4653" t="s">
        <v>6334</v>
      </c>
      <c r="V4653">
        <v>2025</v>
      </c>
      <c r="W4653" t="s">
        <v>6331</v>
      </c>
      <c r="X4653" t="str">
        <f>_xlfn.XLOOKUP(Orders_C[[#This Row],[Product_ID]],Products_C[Product_ID],Products_C[Product_Name])</f>
        <v>Chicken Wings</v>
      </c>
      <c r="Y4653" t="str">
        <f>_xlfn.XLOOKUP(Orders_C[[#This Row],[Product_ID]],Products_C[Product_ID],Products_C[Category])</f>
        <v>Chicken</v>
      </c>
      <c r="Z4653" t="str">
        <f>_xlfn.XLOOKUP(Orders_C[[#This Row],[Store_ID]],Stores_c[Store_ID],Stores_c[City])</f>
        <v>Sallyburgh</v>
      </c>
      <c r="AA4653" t="str">
        <f>_xlfn.XLOOKUP(Orders_C[[#This Row],[Customer_ID]],Customers_c[Customer_ID],Customers_c[Customer_Name])</f>
        <v>Joshua Harvey</v>
      </c>
      <c r="AB4653" s="6">
        <f>Orders_C[[#This Row],[Quantity]]*Orders_C[[#This Row],[Unit_Price]]*(1-Orders_C[[#This Row],[Discount %]])+Orders_C[[#This Row],[Tax]]</f>
        <v>1486.1</v>
      </c>
      <c r="AC4653" s="9">
        <f>(Orders_C[[#This Row],[Unit_Price]]*Orders_C[[#This Row],[Quantity]])-Orders_C[[#This Row],[Discount]]+Orders_C[[#This Row],[Tax]]</f>
        <v>1558.3</v>
      </c>
      <c r="AD4653" t="str">
        <f>IF(COUNTIF(Orders_C[[#All],[Customer_ID]],Orders_C[[#This Row],[Customer_ID]])&gt;1,"Repeat","New")</f>
        <v>Repeat</v>
      </c>
      <c r="AE4653" t="str" cm="1">
        <f t="array" ref="AE4653">_xlfn.XLOOKUP(Orders_C[[#This Row],[Store_ID]],Stores_c[[#All],[Store_ID]],Stores_c[[#All],[City]])</f>
        <v>Sallyburgh</v>
      </c>
      <c r="AF4653" t="str" cm="1">
        <f t="array" ref="AF4653">_xlfn.XLOOKUP(Orders_C[[#This Row],[Store_ID]],Stores_c[[#All],[Store_ID]],Stores_c[[#All],[Manager_Name]])</f>
        <v>Benjamin Mccoy</v>
      </c>
      <c r="AG4653" t="str" cm="1">
        <f t="array" ref="AG4653">_xlfn.XLOOKUP(Orders_C[[#This Row],[Store_ID]],Stores_c[[#All],[Store_ID]],Stores_c[[#All],[Store_Type]])</f>
        <v>Drive-Thru</v>
      </c>
    </row>
    <row r="4654" spans="1:33" x14ac:dyDescent="0.25">
      <c r="A4654">
        <v>9686</v>
      </c>
      <c r="B4654" s="1">
        <v>45701</v>
      </c>
      <c r="C4654" s="2">
        <v>0.55881944444444442</v>
      </c>
      <c r="D4654">
        <v>1176</v>
      </c>
      <c r="E4654">
        <v>216</v>
      </c>
      <c r="F4654">
        <v>471</v>
      </c>
      <c r="G4654">
        <v>310</v>
      </c>
      <c r="H4654">
        <v>4</v>
      </c>
      <c r="I4654">
        <v>383</v>
      </c>
      <c r="J4654">
        <v>0</v>
      </c>
      <c r="K4654">
        <v>19.149999999999999</v>
      </c>
      <c r="L4654">
        <v>1551.15</v>
      </c>
      <c r="M4654" t="s">
        <v>20</v>
      </c>
      <c r="N4654" t="s">
        <v>21</v>
      </c>
      <c r="O4654">
        <v>36</v>
      </c>
      <c r="P4654">
        <v>4</v>
      </c>
      <c r="Q4654" t="s">
        <v>3709</v>
      </c>
      <c r="R4654">
        <v>510</v>
      </c>
      <c r="S4654" s="3">
        <v>0</v>
      </c>
      <c r="T4654" s="6">
        <v>631.95000000000016</v>
      </c>
      <c r="U4654" t="s">
        <v>6338</v>
      </c>
      <c r="V4654">
        <v>2025</v>
      </c>
      <c r="W4654" t="s">
        <v>6329</v>
      </c>
      <c r="X4654" t="str">
        <f>_xlfn.XLOOKUP(Orders_C[[#This Row],[Product_ID]],Products_C[Product_ID],Products_C[Product_Name])</f>
        <v>Chicken Bucket</v>
      </c>
      <c r="Y4654" t="str">
        <f>_xlfn.XLOOKUP(Orders_C[[#This Row],[Product_ID]],Products_C[Product_ID],Products_C[Category])</f>
        <v>Chicken</v>
      </c>
      <c r="Z4654" t="str">
        <f>_xlfn.XLOOKUP(Orders_C[[#This Row],[Store_ID]],Stores_c[Store_ID],Stores_c[City])</f>
        <v>Garciaview</v>
      </c>
      <c r="AA4654" t="str">
        <f>_xlfn.XLOOKUP(Orders_C[[#This Row],[Customer_ID]],Customers_c[Customer_ID],Customers_c[Customer_Name])</f>
        <v>Jamie Rollins</v>
      </c>
      <c r="AB4654" s="6">
        <f>Orders_C[[#This Row],[Quantity]]*Orders_C[[#This Row],[Unit_Price]]*(1-Orders_C[[#This Row],[Discount %]])+Orders_C[[#This Row],[Tax]]</f>
        <v>1551.15</v>
      </c>
      <c r="AC4654" s="9">
        <f>(Orders_C[[#This Row],[Unit_Price]]*Orders_C[[#This Row],[Quantity]])-Orders_C[[#This Row],[Discount]]+Orders_C[[#This Row],[Tax]]</f>
        <v>1551.15</v>
      </c>
      <c r="AD4654" t="str">
        <f>IF(COUNTIF(Orders_C[[#All],[Customer_ID]],Orders_C[[#This Row],[Customer_ID]])&gt;1,"Repeat","New")</f>
        <v>Repeat</v>
      </c>
      <c r="AE4654" t="str" cm="1">
        <f t="array" ref="AE4654">_xlfn.XLOOKUP(Orders_C[[#This Row],[Store_ID]],Stores_c[[#All],[Store_ID]],Stores_c[[#All],[City]])</f>
        <v>Garciaview</v>
      </c>
      <c r="AF4654" t="str" cm="1">
        <f t="array" ref="AF4654">_xlfn.XLOOKUP(Orders_C[[#This Row],[Store_ID]],Stores_c[[#All],[Store_ID]],Stores_c[[#All],[Manager_Name]])</f>
        <v>Karina Washington</v>
      </c>
      <c r="AG4654" t="str" cm="1">
        <f t="array" ref="AG4654">_xlfn.XLOOKUP(Orders_C[[#This Row],[Store_ID]],Stores_c[[#All],[Store_ID]],Stores_c[[#All],[Store_Type]])</f>
        <v>Drive-Thru</v>
      </c>
    </row>
    <row r="4655" spans="1:33" x14ac:dyDescent="0.25">
      <c r="A4655">
        <v>7332</v>
      </c>
      <c r="B4655" s="1">
        <v>45819</v>
      </c>
      <c r="C4655" s="2">
        <v>0.76656250000000004</v>
      </c>
      <c r="D4655">
        <v>1358</v>
      </c>
      <c r="E4655">
        <v>204</v>
      </c>
      <c r="F4655">
        <v>416</v>
      </c>
      <c r="G4655">
        <v>324</v>
      </c>
      <c r="H4655">
        <v>4</v>
      </c>
      <c r="I4655">
        <v>390</v>
      </c>
      <c r="J4655">
        <v>10</v>
      </c>
      <c r="K4655">
        <v>19.5</v>
      </c>
      <c r="L4655">
        <v>1569.5</v>
      </c>
      <c r="M4655" t="s">
        <v>19</v>
      </c>
      <c r="N4655" t="s">
        <v>21</v>
      </c>
      <c r="O4655">
        <v>22</v>
      </c>
      <c r="P4655">
        <v>2</v>
      </c>
      <c r="Q4655" t="s">
        <v>1355</v>
      </c>
      <c r="R4655">
        <v>510</v>
      </c>
      <c r="S4655" s="3">
        <v>0.1</v>
      </c>
      <c r="T4655" s="6">
        <v>633.5</v>
      </c>
      <c r="U4655" t="s">
        <v>6340</v>
      </c>
      <c r="V4655">
        <v>2025</v>
      </c>
      <c r="W4655" t="s">
        <v>6329</v>
      </c>
      <c r="X4655" t="str">
        <f>_xlfn.XLOOKUP(Orders_C[[#This Row],[Product_ID]],Products_C[Product_ID],Products_C[Product_Name])</f>
        <v>Krushers</v>
      </c>
      <c r="Y4655" t="str">
        <f>_xlfn.XLOOKUP(Orders_C[[#This Row],[Product_ID]],Products_C[Product_ID],Products_C[Category])</f>
        <v>Dessert</v>
      </c>
      <c r="Z4655" t="str">
        <f>_xlfn.XLOOKUP(Orders_C[[#This Row],[Store_ID]],Stores_c[Store_ID],Stores_c[City])</f>
        <v>New Robertfurt</v>
      </c>
      <c r="AA4655" t="str">
        <f>_xlfn.XLOOKUP(Orders_C[[#This Row],[Customer_ID]],Customers_c[Customer_ID],Customers_c[Customer_Name])</f>
        <v>Jeremy Perez</v>
      </c>
      <c r="AB4655" s="6">
        <f>Orders_C[[#This Row],[Quantity]]*Orders_C[[#This Row],[Unit_Price]]*(1-Orders_C[[#This Row],[Discount %]])+Orders_C[[#This Row],[Tax]]</f>
        <v>1423.5</v>
      </c>
      <c r="AC4655" s="9">
        <f>(Orders_C[[#This Row],[Unit_Price]]*Orders_C[[#This Row],[Quantity]])-Orders_C[[#This Row],[Discount]]+Orders_C[[#This Row],[Tax]]</f>
        <v>1569.5</v>
      </c>
      <c r="AD4655" t="str">
        <f>IF(COUNTIF(Orders_C[[#All],[Customer_ID]],Orders_C[[#This Row],[Customer_ID]])&gt;1,"Repeat","New")</f>
        <v>Repeat</v>
      </c>
      <c r="AE4655" t="str" cm="1">
        <f t="array" ref="AE4655">_xlfn.XLOOKUP(Orders_C[[#This Row],[Store_ID]],Stores_c[[#All],[Store_ID]],Stores_c[[#All],[City]])</f>
        <v>New Robertfurt</v>
      </c>
      <c r="AF4655" t="str" cm="1">
        <f t="array" ref="AF4655">_xlfn.XLOOKUP(Orders_C[[#This Row],[Store_ID]],Stores_c[[#All],[Store_ID]],Stores_c[[#All],[Manager_Name]])</f>
        <v>Tiffany Gomez</v>
      </c>
      <c r="AG4655" t="str" cm="1">
        <f t="array" ref="AG4655">_xlfn.XLOOKUP(Orders_C[[#This Row],[Store_ID]],Stores_c[[#All],[Store_ID]],Stores_c[[#All],[Store_Type]])</f>
        <v>Street</v>
      </c>
    </row>
    <row r="4656" spans="1:33" x14ac:dyDescent="0.25">
      <c r="A4656">
        <v>8048</v>
      </c>
      <c r="B4656" s="1">
        <v>45941</v>
      </c>
      <c r="C4656" s="2">
        <v>0.32047453703703704</v>
      </c>
      <c r="D4656">
        <v>1455</v>
      </c>
      <c r="E4656">
        <v>218</v>
      </c>
      <c r="F4656">
        <v>482</v>
      </c>
      <c r="G4656">
        <v>301</v>
      </c>
      <c r="H4656">
        <v>4</v>
      </c>
      <c r="I4656">
        <v>390</v>
      </c>
      <c r="J4656">
        <v>10</v>
      </c>
      <c r="K4656">
        <v>19.5</v>
      </c>
      <c r="L4656">
        <v>1569.5</v>
      </c>
      <c r="M4656" t="s">
        <v>18</v>
      </c>
      <c r="N4656" t="s">
        <v>22</v>
      </c>
      <c r="O4656">
        <v>24</v>
      </c>
      <c r="P4656">
        <v>1</v>
      </c>
      <c r="Q4656" t="s">
        <v>2071</v>
      </c>
      <c r="R4656">
        <v>503</v>
      </c>
      <c r="S4656" s="3">
        <v>0.1</v>
      </c>
      <c r="T4656" s="6">
        <v>633.5</v>
      </c>
      <c r="U4656" t="s">
        <v>6332</v>
      </c>
      <c r="V4656">
        <v>2025</v>
      </c>
      <c r="W4656" t="s">
        <v>6329</v>
      </c>
      <c r="X4656" t="str">
        <f>_xlfn.XLOOKUP(Orders_C[[#This Row],[Product_ID]],Products_C[Product_ID],Products_C[Product_Name])</f>
        <v>Krushers</v>
      </c>
      <c r="Y4656" t="str">
        <f>_xlfn.XLOOKUP(Orders_C[[#This Row],[Product_ID]],Products_C[Product_ID],Products_C[Category])</f>
        <v>Burger</v>
      </c>
      <c r="Z4656" t="str">
        <f>_xlfn.XLOOKUP(Orders_C[[#This Row],[Store_ID]],Stores_c[Store_ID],Stores_c[City])</f>
        <v>East Johnport</v>
      </c>
      <c r="AA4656" t="str">
        <f>_xlfn.XLOOKUP(Orders_C[[#This Row],[Customer_ID]],Customers_c[Customer_ID],Customers_c[Customer_Name])</f>
        <v>John White</v>
      </c>
      <c r="AB4656" s="6">
        <f>Orders_C[[#This Row],[Quantity]]*Orders_C[[#This Row],[Unit_Price]]*(1-Orders_C[[#This Row],[Discount %]])+Orders_C[[#This Row],[Tax]]</f>
        <v>1423.5</v>
      </c>
      <c r="AC4656" s="9">
        <f>(Orders_C[[#This Row],[Unit_Price]]*Orders_C[[#This Row],[Quantity]])-Orders_C[[#This Row],[Discount]]+Orders_C[[#This Row],[Tax]]</f>
        <v>1569.5</v>
      </c>
      <c r="AD4656" t="str">
        <f>IF(COUNTIF(Orders_C[[#All],[Customer_ID]],Orders_C[[#This Row],[Customer_ID]])&gt;1,"Repeat","New")</f>
        <v>Repeat</v>
      </c>
      <c r="AE4656" t="str" cm="1">
        <f t="array" ref="AE4656">_xlfn.XLOOKUP(Orders_C[[#This Row],[Store_ID]],Stores_c[[#All],[Store_ID]],Stores_c[[#All],[City]])</f>
        <v>East Johnport</v>
      </c>
      <c r="AF4656" t="str" cm="1">
        <f t="array" ref="AF4656">_xlfn.XLOOKUP(Orders_C[[#This Row],[Store_ID]],Stores_c[[#All],[Store_ID]],Stores_c[[#All],[Manager_Name]])</f>
        <v>Mr. Matthew Murillo III</v>
      </c>
      <c r="AG4656" t="str" cm="1">
        <f t="array" ref="AG4656">_xlfn.XLOOKUP(Orders_C[[#This Row],[Store_ID]],Stores_c[[#All],[Store_ID]],Stores_c[[#All],[Store_Type]])</f>
        <v>Street</v>
      </c>
    </row>
    <row r="4657" spans="1:33" x14ac:dyDescent="0.25">
      <c r="A4657">
        <v>6595</v>
      </c>
      <c r="B4657" s="1">
        <v>46034</v>
      </c>
      <c r="C4657" s="2">
        <v>0.49105324074074075</v>
      </c>
      <c r="D4657">
        <v>1648</v>
      </c>
      <c r="E4657">
        <v>204</v>
      </c>
      <c r="F4657">
        <v>462</v>
      </c>
      <c r="G4657">
        <v>326</v>
      </c>
      <c r="H4657">
        <v>4</v>
      </c>
      <c r="I4657">
        <v>387</v>
      </c>
      <c r="J4657">
        <v>5</v>
      </c>
      <c r="K4657">
        <v>19.350000000000001</v>
      </c>
      <c r="L4657">
        <v>1562.35</v>
      </c>
      <c r="M4657" t="s">
        <v>18</v>
      </c>
      <c r="N4657" t="s">
        <v>21</v>
      </c>
      <c r="O4657">
        <v>51</v>
      </c>
      <c r="P4657">
        <v>5</v>
      </c>
      <c r="Q4657" t="s">
        <v>618</v>
      </c>
      <c r="R4657">
        <v>502</v>
      </c>
      <c r="S4657" s="3">
        <v>0.05</v>
      </c>
      <c r="T4657" s="6">
        <v>633.54999999999995</v>
      </c>
      <c r="U4657" t="s">
        <v>6330</v>
      </c>
      <c r="V4657">
        <v>2026</v>
      </c>
      <c r="W4657" t="s">
        <v>6331</v>
      </c>
      <c r="X4657" t="str">
        <f>_xlfn.XLOOKUP(Orders_C[[#This Row],[Product_ID]],Products_C[Product_ID],Products_C[Product_Name])</f>
        <v>Rice Bowl</v>
      </c>
      <c r="Y4657" t="str">
        <f>_xlfn.XLOOKUP(Orders_C[[#This Row],[Product_ID]],Products_C[Product_ID],Products_C[Category])</f>
        <v>Burger</v>
      </c>
      <c r="Z4657" t="str">
        <f>_xlfn.XLOOKUP(Orders_C[[#This Row],[Store_ID]],Stores_c[Store_ID],Stores_c[City])</f>
        <v>New Robertfurt</v>
      </c>
      <c r="AA4657" t="str">
        <f>_xlfn.XLOOKUP(Orders_C[[#This Row],[Customer_ID]],Customers_c[Customer_ID],Customers_c[Customer_Name])</f>
        <v>Timothy Campbell</v>
      </c>
      <c r="AB4657" s="6">
        <f>Orders_C[[#This Row],[Quantity]]*Orders_C[[#This Row],[Unit_Price]]*(1-Orders_C[[#This Row],[Discount %]])+Orders_C[[#This Row],[Tax]]</f>
        <v>1489.9499999999998</v>
      </c>
      <c r="AC4657" s="9">
        <f>(Orders_C[[#This Row],[Unit_Price]]*Orders_C[[#This Row],[Quantity]])-Orders_C[[#This Row],[Discount]]+Orders_C[[#This Row],[Tax]]</f>
        <v>1562.35</v>
      </c>
      <c r="AD4657" t="str">
        <f>IF(COUNTIF(Orders_C[[#All],[Customer_ID]],Orders_C[[#This Row],[Customer_ID]])&gt;1,"Repeat","New")</f>
        <v>Repeat</v>
      </c>
      <c r="AE4657" t="str" cm="1">
        <f t="array" ref="AE4657">_xlfn.XLOOKUP(Orders_C[[#This Row],[Store_ID]],Stores_c[[#All],[Store_ID]],Stores_c[[#All],[City]])</f>
        <v>New Robertfurt</v>
      </c>
      <c r="AF4657" t="str" cm="1">
        <f t="array" ref="AF4657">_xlfn.XLOOKUP(Orders_C[[#This Row],[Store_ID]],Stores_c[[#All],[Store_ID]],Stores_c[[#All],[Manager_Name]])</f>
        <v>Tiffany Gomez</v>
      </c>
      <c r="AG4657" t="str" cm="1">
        <f t="array" ref="AG4657">_xlfn.XLOOKUP(Orders_C[[#This Row],[Store_ID]],Stores_c[[#All],[Store_ID]],Stores_c[[#All],[Store_Type]])</f>
        <v>Street</v>
      </c>
    </row>
    <row r="4658" spans="1:33" x14ac:dyDescent="0.25">
      <c r="A4658">
        <v>10806</v>
      </c>
      <c r="B4658" s="1">
        <v>45851</v>
      </c>
      <c r="C4658" s="2">
        <v>0.52496527777777779</v>
      </c>
      <c r="D4658">
        <v>1588</v>
      </c>
      <c r="E4658">
        <v>222</v>
      </c>
      <c r="F4658">
        <v>476</v>
      </c>
      <c r="G4658">
        <v>336</v>
      </c>
      <c r="H4658">
        <v>4</v>
      </c>
      <c r="I4658">
        <v>387</v>
      </c>
      <c r="J4658">
        <v>5</v>
      </c>
      <c r="K4658">
        <v>19.350000000000001</v>
      </c>
      <c r="L4658">
        <v>1562.35</v>
      </c>
      <c r="M4658" t="s">
        <v>18</v>
      </c>
      <c r="N4658" t="s">
        <v>22</v>
      </c>
      <c r="O4658">
        <v>26</v>
      </c>
      <c r="P4658">
        <v>2</v>
      </c>
      <c r="Q4658" t="s">
        <v>4829</v>
      </c>
      <c r="R4658">
        <v>507</v>
      </c>
      <c r="S4658" s="3">
        <v>0.05</v>
      </c>
      <c r="T4658" s="6">
        <v>633.54999999999995</v>
      </c>
      <c r="U4658" t="s">
        <v>6341</v>
      </c>
      <c r="V4658">
        <v>2025</v>
      </c>
      <c r="W4658" t="s">
        <v>6329</v>
      </c>
      <c r="X4658" t="str">
        <f>_xlfn.XLOOKUP(Orders_C[[#This Row],[Product_ID]],Products_C[Product_ID],Products_C[Product_Name])</f>
        <v>Chicken Bucket</v>
      </c>
      <c r="Y4658" t="str">
        <f>_xlfn.XLOOKUP(Orders_C[[#This Row],[Product_ID]],Products_C[Product_ID],Products_C[Category])</f>
        <v>Dessert</v>
      </c>
      <c r="Z4658" t="str">
        <f>_xlfn.XLOOKUP(Orders_C[[#This Row],[Store_ID]],Stores_c[Store_ID],Stores_c[City])</f>
        <v>New Steven</v>
      </c>
      <c r="AA4658" t="str">
        <f>_xlfn.XLOOKUP(Orders_C[[#This Row],[Customer_ID]],Customers_c[Customer_ID],Customers_c[Customer_Name])</f>
        <v>Joy Santana</v>
      </c>
      <c r="AB4658" s="6">
        <f>Orders_C[[#This Row],[Quantity]]*Orders_C[[#This Row],[Unit_Price]]*(1-Orders_C[[#This Row],[Discount %]])+Orders_C[[#This Row],[Tax]]</f>
        <v>1489.9499999999998</v>
      </c>
      <c r="AC4658" s="9">
        <f>(Orders_C[[#This Row],[Unit_Price]]*Orders_C[[#This Row],[Quantity]])-Orders_C[[#This Row],[Discount]]+Orders_C[[#This Row],[Tax]]</f>
        <v>1562.35</v>
      </c>
      <c r="AD4658" t="str">
        <f>IF(COUNTIF(Orders_C[[#All],[Customer_ID]],Orders_C[[#This Row],[Customer_ID]])&gt;1,"Repeat","New")</f>
        <v>Repeat</v>
      </c>
      <c r="AE4658" t="str" cm="1">
        <f t="array" ref="AE4658">_xlfn.XLOOKUP(Orders_C[[#This Row],[Store_ID]],Stores_c[[#All],[Store_ID]],Stores_c[[#All],[City]])</f>
        <v>New Steven</v>
      </c>
      <c r="AF4658" t="str" cm="1">
        <f t="array" ref="AF4658">_xlfn.XLOOKUP(Orders_C[[#This Row],[Store_ID]],Stores_c[[#All],[Store_ID]],Stores_c[[#All],[Manager_Name]])</f>
        <v>Terri Martinez</v>
      </c>
      <c r="AG4658" t="str" cm="1">
        <f t="array" ref="AG4658">_xlfn.XLOOKUP(Orders_C[[#This Row],[Store_ID]],Stores_c[[#All],[Store_ID]],Stores_c[[#All],[Store_Type]])</f>
        <v>Drive-Thru</v>
      </c>
    </row>
    <row r="4659" spans="1:33" x14ac:dyDescent="0.25">
      <c r="A4659">
        <v>8871</v>
      </c>
      <c r="B4659" s="1">
        <v>45955</v>
      </c>
      <c r="C4659" s="2">
        <v>0.66228009259259257</v>
      </c>
      <c r="D4659">
        <v>1231</v>
      </c>
      <c r="E4659">
        <v>204</v>
      </c>
      <c r="F4659">
        <v>480</v>
      </c>
      <c r="G4659">
        <v>323</v>
      </c>
      <c r="H4659">
        <v>4</v>
      </c>
      <c r="I4659">
        <v>384</v>
      </c>
      <c r="J4659">
        <v>0</v>
      </c>
      <c r="K4659">
        <v>19.2</v>
      </c>
      <c r="L4659">
        <v>1555.2</v>
      </c>
      <c r="M4659" t="s">
        <v>19</v>
      </c>
      <c r="N4659" t="s">
        <v>22</v>
      </c>
      <c r="O4659">
        <v>26</v>
      </c>
      <c r="P4659">
        <v>4</v>
      </c>
      <c r="Q4659" t="s">
        <v>2894</v>
      </c>
      <c r="R4659">
        <v>505</v>
      </c>
      <c r="S4659" s="3">
        <v>0</v>
      </c>
      <c r="T4659" s="6">
        <v>633.60000000000014</v>
      </c>
      <c r="U4659" t="s">
        <v>6332</v>
      </c>
      <c r="V4659">
        <v>2025</v>
      </c>
      <c r="W4659" t="s">
        <v>6329</v>
      </c>
      <c r="X4659" t="str">
        <f>_xlfn.XLOOKUP(Orders_C[[#This Row],[Product_ID]],Products_C[Product_ID],Products_C[Product_Name])</f>
        <v>Rice Bowl</v>
      </c>
      <c r="Y4659" t="str">
        <f>_xlfn.XLOOKUP(Orders_C[[#This Row],[Product_ID]],Products_C[Product_ID],Products_C[Category])</f>
        <v>Beverage</v>
      </c>
      <c r="Z4659" t="str">
        <f>_xlfn.XLOOKUP(Orders_C[[#This Row],[Store_ID]],Stores_c[Store_ID],Stores_c[City])</f>
        <v>New Robertfurt</v>
      </c>
      <c r="AA4659" t="str">
        <f>_xlfn.XLOOKUP(Orders_C[[#This Row],[Customer_ID]],Customers_c[Customer_ID],Customers_c[Customer_Name])</f>
        <v>Randy Yates</v>
      </c>
      <c r="AB4659" s="6">
        <f>Orders_C[[#This Row],[Quantity]]*Orders_C[[#This Row],[Unit_Price]]*(1-Orders_C[[#This Row],[Discount %]])+Orders_C[[#This Row],[Tax]]</f>
        <v>1555.2</v>
      </c>
      <c r="AC4659" s="9">
        <f>(Orders_C[[#This Row],[Unit_Price]]*Orders_C[[#This Row],[Quantity]])-Orders_C[[#This Row],[Discount]]+Orders_C[[#This Row],[Tax]]</f>
        <v>1555.2</v>
      </c>
      <c r="AD4659" t="str">
        <f>IF(COUNTIF(Orders_C[[#All],[Customer_ID]],Orders_C[[#This Row],[Customer_ID]])&gt;1,"Repeat","New")</f>
        <v>Repeat</v>
      </c>
      <c r="AE4659" t="str" cm="1">
        <f t="array" ref="AE4659">_xlfn.XLOOKUP(Orders_C[[#This Row],[Store_ID]],Stores_c[[#All],[Store_ID]],Stores_c[[#All],[City]])</f>
        <v>New Robertfurt</v>
      </c>
      <c r="AF4659" t="str" cm="1">
        <f t="array" ref="AF4659">_xlfn.XLOOKUP(Orders_C[[#This Row],[Store_ID]],Stores_c[[#All],[Store_ID]],Stores_c[[#All],[Manager_Name]])</f>
        <v>Tiffany Gomez</v>
      </c>
      <c r="AG4659" t="str" cm="1">
        <f t="array" ref="AG4659">_xlfn.XLOOKUP(Orders_C[[#This Row],[Store_ID]],Stores_c[[#All],[Store_ID]],Stores_c[[#All],[Store_Type]])</f>
        <v>Street</v>
      </c>
    </row>
    <row r="4660" spans="1:33" x14ac:dyDescent="0.25">
      <c r="A4660">
        <v>10668</v>
      </c>
      <c r="B4660" s="1">
        <v>45974</v>
      </c>
      <c r="C4660" s="2">
        <v>0.20177083333333334</v>
      </c>
      <c r="D4660">
        <v>1923</v>
      </c>
      <c r="E4660">
        <v>224</v>
      </c>
      <c r="F4660">
        <v>426</v>
      </c>
      <c r="G4660">
        <v>315</v>
      </c>
      <c r="H4660">
        <v>4</v>
      </c>
      <c r="I4660">
        <v>384</v>
      </c>
      <c r="J4660">
        <v>0</v>
      </c>
      <c r="K4660">
        <v>19.2</v>
      </c>
      <c r="L4660">
        <v>1555.2</v>
      </c>
      <c r="M4660" t="s">
        <v>19</v>
      </c>
      <c r="N4660" t="s">
        <v>22</v>
      </c>
      <c r="O4660">
        <v>53</v>
      </c>
      <c r="P4660">
        <v>5</v>
      </c>
      <c r="Q4660" t="s">
        <v>4691</v>
      </c>
      <c r="R4660">
        <v>507</v>
      </c>
      <c r="S4660" s="3">
        <v>0</v>
      </c>
      <c r="T4660" s="6">
        <v>633.60000000000014</v>
      </c>
      <c r="U4660" t="s">
        <v>6336</v>
      </c>
      <c r="V4660">
        <v>2025</v>
      </c>
      <c r="W4660" t="s">
        <v>6331</v>
      </c>
      <c r="X4660" t="str">
        <f>_xlfn.XLOOKUP(Orders_C[[#This Row],[Product_ID]],Products_C[Product_ID],Products_C[Product_Name])</f>
        <v>Popcorn Chicken</v>
      </c>
      <c r="Y4660" t="str">
        <f>_xlfn.XLOOKUP(Orders_C[[#This Row],[Product_ID]],Products_C[Product_ID],Products_C[Category])</f>
        <v>Beverage</v>
      </c>
      <c r="Z4660" t="str">
        <f>_xlfn.XLOOKUP(Orders_C[[#This Row],[Store_ID]],Stores_c[Store_ID],Stores_c[City])</f>
        <v>Valdezton</v>
      </c>
      <c r="AA4660" t="str">
        <f>_xlfn.XLOOKUP(Orders_C[[#This Row],[Customer_ID]],Customers_c[Customer_ID],Customers_c[Customer_Name])</f>
        <v>Kevin Brooks</v>
      </c>
      <c r="AB4660" s="6">
        <f>Orders_C[[#This Row],[Quantity]]*Orders_C[[#This Row],[Unit_Price]]*(1-Orders_C[[#This Row],[Discount %]])+Orders_C[[#This Row],[Tax]]</f>
        <v>1555.2</v>
      </c>
      <c r="AC4660" s="9">
        <f>(Orders_C[[#This Row],[Unit_Price]]*Orders_C[[#This Row],[Quantity]])-Orders_C[[#This Row],[Discount]]+Orders_C[[#This Row],[Tax]]</f>
        <v>1555.2</v>
      </c>
      <c r="AD4660" t="str">
        <f>IF(COUNTIF(Orders_C[[#All],[Customer_ID]],Orders_C[[#This Row],[Customer_ID]])&gt;1,"Repeat","New")</f>
        <v>Repeat</v>
      </c>
      <c r="AE4660" t="str" cm="1">
        <f t="array" ref="AE4660">_xlfn.XLOOKUP(Orders_C[[#This Row],[Store_ID]],Stores_c[[#All],[Store_ID]],Stores_c[[#All],[City]])</f>
        <v>Valdezton</v>
      </c>
      <c r="AF4660" t="str" cm="1">
        <f t="array" ref="AF4660">_xlfn.XLOOKUP(Orders_C[[#This Row],[Store_ID]],Stores_c[[#All],[Store_ID]],Stores_c[[#All],[Manager_Name]])</f>
        <v>John Rodriguez</v>
      </c>
      <c r="AG4660" t="str" cm="1">
        <f t="array" ref="AG4660">_xlfn.XLOOKUP(Orders_C[[#This Row],[Store_ID]],Stores_c[[#All],[Store_ID]],Stores_c[[#All],[Store_Type]])</f>
        <v>Street</v>
      </c>
    </row>
    <row r="4661" spans="1:33" x14ac:dyDescent="0.25">
      <c r="A4661">
        <v>6031</v>
      </c>
      <c r="B4661" s="1">
        <v>45921</v>
      </c>
      <c r="C4661" s="2">
        <v>0.6959143518518518</v>
      </c>
      <c r="D4661">
        <v>1466</v>
      </c>
      <c r="E4661">
        <v>214</v>
      </c>
      <c r="F4661">
        <v>411</v>
      </c>
      <c r="G4661">
        <v>311</v>
      </c>
      <c r="H4661">
        <v>4</v>
      </c>
      <c r="I4661">
        <v>388</v>
      </c>
      <c r="J4661">
        <v>5</v>
      </c>
      <c r="K4661">
        <v>19.399999999999999</v>
      </c>
      <c r="L4661">
        <v>1566.4</v>
      </c>
      <c r="M4661" t="s">
        <v>18</v>
      </c>
      <c r="N4661" t="s">
        <v>22</v>
      </c>
      <c r="O4661">
        <v>13</v>
      </c>
      <c r="P4661">
        <v>5</v>
      </c>
      <c r="Q4661" t="s">
        <v>54</v>
      </c>
      <c r="R4661">
        <v>502</v>
      </c>
      <c r="S4661" s="3">
        <v>0.05</v>
      </c>
      <c r="T4661" s="6">
        <v>635.20000000000016</v>
      </c>
      <c r="U4661" t="s">
        <v>6335</v>
      </c>
      <c r="V4661">
        <v>2025</v>
      </c>
      <c r="W4661" t="s">
        <v>6333</v>
      </c>
      <c r="X4661" t="str">
        <f>_xlfn.XLOOKUP(Orders_C[[#This Row],[Product_ID]],Products_C[Product_ID],Products_C[Product_Name])</f>
        <v>Pepsi</v>
      </c>
      <c r="Y4661" t="str">
        <f>_xlfn.XLOOKUP(Orders_C[[#This Row],[Product_ID]],Products_C[Product_ID],Products_C[Category])</f>
        <v>Dessert</v>
      </c>
      <c r="Z4661" t="str">
        <f>_xlfn.XLOOKUP(Orders_C[[#This Row],[Store_ID]],Stores_c[Store_ID],Stores_c[City])</f>
        <v>New Robert</v>
      </c>
      <c r="AA4661" t="str">
        <f>_xlfn.XLOOKUP(Orders_C[[#This Row],[Customer_ID]],Customers_c[Customer_ID],Customers_c[Customer_Name])</f>
        <v>Tony Ruiz</v>
      </c>
      <c r="AB4661" s="6">
        <f>Orders_C[[#This Row],[Quantity]]*Orders_C[[#This Row],[Unit_Price]]*(1-Orders_C[[#This Row],[Discount %]])+Orders_C[[#This Row],[Tax]]</f>
        <v>1493.8</v>
      </c>
      <c r="AC4661" s="9">
        <f>(Orders_C[[#This Row],[Unit_Price]]*Orders_C[[#This Row],[Quantity]])-Orders_C[[#This Row],[Discount]]+Orders_C[[#This Row],[Tax]]</f>
        <v>1566.4</v>
      </c>
      <c r="AD4661" t="str">
        <f>IF(COUNTIF(Orders_C[[#All],[Customer_ID]],Orders_C[[#This Row],[Customer_ID]])&gt;1,"Repeat","New")</f>
        <v>Repeat</v>
      </c>
      <c r="AE4661" t="str" cm="1">
        <f t="array" ref="AE4661">_xlfn.XLOOKUP(Orders_C[[#This Row],[Store_ID]],Stores_c[[#All],[Store_ID]],Stores_c[[#All],[City]])</f>
        <v>New Robert</v>
      </c>
      <c r="AF4661" t="str" cm="1">
        <f t="array" ref="AF4661">_xlfn.XLOOKUP(Orders_C[[#This Row],[Store_ID]],Stores_c[[#All],[Store_ID]],Stores_c[[#All],[Manager_Name]])</f>
        <v>Krista Webb</v>
      </c>
      <c r="AG4661" t="str" cm="1">
        <f t="array" ref="AG4661">_xlfn.XLOOKUP(Orders_C[[#This Row],[Store_ID]],Stores_c[[#All],[Store_ID]],Stores_c[[#All],[Store_Type]])</f>
        <v>Drive-Thru</v>
      </c>
    </row>
    <row r="4662" spans="1:33" x14ac:dyDescent="0.25">
      <c r="A4662">
        <v>7792</v>
      </c>
      <c r="B4662" s="1">
        <v>45798</v>
      </c>
      <c r="C4662" s="2">
        <v>0.89780092592592597</v>
      </c>
      <c r="D4662">
        <v>1025</v>
      </c>
      <c r="E4662">
        <v>205</v>
      </c>
      <c r="F4662">
        <v>502</v>
      </c>
      <c r="G4662">
        <v>332</v>
      </c>
      <c r="H4662">
        <v>4</v>
      </c>
      <c r="I4662">
        <v>388</v>
      </c>
      <c r="J4662">
        <v>5</v>
      </c>
      <c r="K4662">
        <v>19.399999999999999</v>
      </c>
      <c r="L4662">
        <v>1566.4</v>
      </c>
      <c r="M4662" t="s">
        <v>19</v>
      </c>
      <c r="N4662" t="s">
        <v>23</v>
      </c>
      <c r="O4662">
        <v>57</v>
      </c>
      <c r="P4662">
        <v>5</v>
      </c>
      <c r="Q4662" t="s">
        <v>1815</v>
      </c>
      <c r="R4662">
        <v>506</v>
      </c>
      <c r="S4662" s="3">
        <v>0.05</v>
      </c>
      <c r="T4662" s="6">
        <v>635.20000000000016</v>
      </c>
      <c r="U4662" t="s">
        <v>6339</v>
      </c>
      <c r="V4662">
        <v>2025</v>
      </c>
      <c r="W4662" t="s">
        <v>6331</v>
      </c>
      <c r="X4662" t="str">
        <f>_xlfn.XLOOKUP(Orders_C[[#This Row],[Product_ID]],Products_C[Product_ID],Products_C[Product_Name])</f>
        <v>Zinger Burger</v>
      </c>
      <c r="Y4662" t="str">
        <f>_xlfn.XLOOKUP(Orders_C[[#This Row],[Product_ID]],Products_C[Product_ID],Products_C[Category])</f>
        <v>Beverage</v>
      </c>
      <c r="Z4662" t="str">
        <f>_xlfn.XLOOKUP(Orders_C[[#This Row],[Store_ID]],Stores_c[Store_ID],Stores_c[City])</f>
        <v>Port Jacob</v>
      </c>
      <c r="AA4662" t="str">
        <f>_xlfn.XLOOKUP(Orders_C[[#This Row],[Customer_ID]],Customers_c[Customer_ID],Customers_c[Customer_Name])</f>
        <v>Jamie Martinez</v>
      </c>
      <c r="AB4662" s="6">
        <f>Orders_C[[#This Row],[Quantity]]*Orders_C[[#This Row],[Unit_Price]]*(1-Orders_C[[#This Row],[Discount %]])+Orders_C[[#This Row],[Tax]]</f>
        <v>1493.8</v>
      </c>
      <c r="AC4662" s="9">
        <f>(Orders_C[[#This Row],[Unit_Price]]*Orders_C[[#This Row],[Quantity]])-Orders_C[[#This Row],[Discount]]+Orders_C[[#This Row],[Tax]]</f>
        <v>1566.4</v>
      </c>
      <c r="AD4662" t="str">
        <f>IF(COUNTIF(Orders_C[[#All],[Customer_ID]],Orders_C[[#This Row],[Customer_ID]])&gt;1,"Repeat","New")</f>
        <v>Repeat</v>
      </c>
      <c r="AE4662" t="str" cm="1">
        <f t="array" ref="AE4662">_xlfn.XLOOKUP(Orders_C[[#This Row],[Store_ID]],Stores_c[[#All],[Store_ID]],Stores_c[[#All],[City]])</f>
        <v>Port Jacob</v>
      </c>
      <c r="AF4662" t="str" cm="1">
        <f t="array" ref="AF4662">_xlfn.XLOOKUP(Orders_C[[#This Row],[Store_ID]],Stores_c[[#All],[Store_ID]],Stores_c[[#All],[Manager_Name]])</f>
        <v>David Harris</v>
      </c>
      <c r="AG4662" t="str" cm="1">
        <f t="array" ref="AG4662">_xlfn.XLOOKUP(Orders_C[[#This Row],[Store_ID]],Stores_c[[#All],[Store_ID]],Stores_c[[#All],[Store_Type]])</f>
        <v>Mall</v>
      </c>
    </row>
    <row r="4663" spans="1:33" x14ac:dyDescent="0.25">
      <c r="A4663">
        <v>7401</v>
      </c>
      <c r="B4663" s="1">
        <v>45703</v>
      </c>
      <c r="C4663" s="2">
        <v>0.11731481481481482</v>
      </c>
      <c r="D4663">
        <v>1952</v>
      </c>
      <c r="E4663">
        <v>216</v>
      </c>
      <c r="F4663">
        <v>484</v>
      </c>
      <c r="G4663">
        <v>331</v>
      </c>
      <c r="H4663">
        <v>4</v>
      </c>
      <c r="I4663">
        <v>395</v>
      </c>
      <c r="J4663">
        <v>15</v>
      </c>
      <c r="K4663">
        <v>19.75</v>
      </c>
      <c r="L4663">
        <v>1584.75</v>
      </c>
      <c r="M4663" t="s">
        <v>19</v>
      </c>
      <c r="N4663" t="s">
        <v>23</v>
      </c>
      <c r="O4663">
        <v>30</v>
      </c>
      <c r="P4663">
        <v>2</v>
      </c>
      <c r="Q4663" t="s">
        <v>1424</v>
      </c>
      <c r="R4663">
        <v>506</v>
      </c>
      <c r="S4663" s="3">
        <v>0.15</v>
      </c>
      <c r="T4663" s="6">
        <v>636.75</v>
      </c>
      <c r="U4663" t="s">
        <v>6338</v>
      </c>
      <c r="V4663">
        <v>2025</v>
      </c>
      <c r="W4663" t="s">
        <v>6329</v>
      </c>
      <c r="X4663" t="str">
        <f>_xlfn.XLOOKUP(Orders_C[[#This Row],[Product_ID]],Products_C[Product_ID],Products_C[Product_Name])</f>
        <v>Chicken Bucket</v>
      </c>
      <c r="Y4663" t="str">
        <f>_xlfn.XLOOKUP(Orders_C[[#This Row],[Product_ID]],Products_C[Product_ID],Products_C[Category])</f>
        <v>Beverage</v>
      </c>
      <c r="Z4663" t="str">
        <f>_xlfn.XLOOKUP(Orders_C[[#This Row],[Store_ID]],Stores_c[Store_ID],Stores_c[City])</f>
        <v>Garciaview</v>
      </c>
      <c r="AA4663" t="str">
        <f>_xlfn.XLOOKUP(Orders_C[[#This Row],[Customer_ID]],Customers_c[Customer_ID],Customers_c[Customer_Name])</f>
        <v>John Spears</v>
      </c>
      <c r="AB4663" s="6">
        <f>Orders_C[[#This Row],[Quantity]]*Orders_C[[#This Row],[Unit_Price]]*(1-Orders_C[[#This Row],[Discount %]])+Orders_C[[#This Row],[Tax]]</f>
        <v>1362.75</v>
      </c>
      <c r="AC4663" s="9">
        <f>(Orders_C[[#This Row],[Unit_Price]]*Orders_C[[#This Row],[Quantity]])-Orders_C[[#This Row],[Discount]]+Orders_C[[#This Row],[Tax]]</f>
        <v>1584.75</v>
      </c>
      <c r="AD4663" t="str">
        <f>IF(COUNTIF(Orders_C[[#All],[Customer_ID]],Orders_C[[#This Row],[Customer_ID]])&gt;1,"Repeat","New")</f>
        <v>Repeat</v>
      </c>
      <c r="AE4663" t="str" cm="1">
        <f t="array" ref="AE4663">_xlfn.XLOOKUP(Orders_C[[#This Row],[Store_ID]],Stores_c[[#All],[Store_ID]],Stores_c[[#All],[City]])</f>
        <v>Garciaview</v>
      </c>
      <c r="AF4663" t="str" cm="1">
        <f t="array" ref="AF4663">_xlfn.XLOOKUP(Orders_C[[#This Row],[Store_ID]],Stores_c[[#All],[Store_ID]],Stores_c[[#All],[Manager_Name]])</f>
        <v>Karina Washington</v>
      </c>
      <c r="AG4663" t="str" cm="1">
        <f t="array" ref="AG4663">_xlfn.XLOOKUP(Orders_C[[#This Row],[Store_ID]],Stores_c[[#All],[Store_ID]],Stores_c[[#All],[Store_Type]])</f>
        <v>Drive-Thru</v>
      </c>
    </row>
    <row r="4664" spans="1:33" x14ac:dyDescent="0.25">
      <c r="A4664">
        <v>10891</v>
      </c>
      <c r="B4664" s="1">
        <v>46043</v>
      </c>
      <c r="C4664" s="2">
        <v>0.50822916666666662</v>
      </c>
      <c r="D4664">
        <v>1419</v>
      </c>
      <c r="E4664">
        <v>208</v>
      </c>
      <c r="F4664">
        <v>470</v>
      </c>
      <c r="G4664">
        <v>323</v>
      </c>
      <c r="H4664">
        <v>4</v>
      </c>
      <c r="I4664">
        <v>389</v>
      </c>
      <c r="J4664">
        <v>5</v>
      </c>
      <c r="K4664">
        <v>19.45</v>
      </c>
      <c r="L4664">
        <v>1570.45</v>
      </c>
      <c r="M4664" t="s">
        <v>20</v>
      </c>
      <c r="N4664" t="s">
        <v>22</v>
      </c>
      <c r="O4664">
        <v>29</v>
      </c>
      <c r="P4664">
        <v>4</v>
      </c>
      <c r="Q4664" t="s">
        <v>4914</v>
      </c>
      <c r="R4664">
        <v>504</v>
      </c>
      <c r="S4664" s="3">
        <v>0.05</v>
      </c>
      <c r="T4664" s="6">
        <v>636.85000000000014</v>
      </c>
      <c r="U4664" t="s">
        <v>6330</v>
      </c>
      <c r="V4664">
        <v>2026</v>
      </c>
      <c r="W4664" t="s">
        <v>6329</v>
      </c>
      <c r="X4664" t="str">
        <f>_xlfn.XLOOKUP(Orders_C[[#This Row],[Product_ID]],Products_C[Product_ID],Products_C[Product_Name])</f>
        <v>Rice Bowl</v>
      </c>
      <c r="Y4664" t="str">
        <f>_xlfn.XLOOKUP(Orders_C[[#This Row],[Product_ID]],Products_C[Product_ID],Products_C[Category])</f>
        <v>Beverage</v>
      </c>
      <c r="Z4664" t="str">
        <f>_xlfn.XLOOKUP(Orders_C[[#This Row],[Store_ID]],Stores_c[Store_ID],Stores_c[City])</f>
        <v>Tracyview</v>
      </c>
      <c r="AA4664" t="str">
        <f>_xlfn.XLOOKUP(Orders_C[[#This Row],[Customer_ID]],Customers_c[Customer_ID],Customers_c[Customer_Name])</f>
        <v>Kevin Hodges</v>
      </c>
      <c r="AB4664" s="6">
        <f>Orders_C[[#This Row],[Quantity]]*Orders_C[[#This Row],[Unit_Price]]*(1-Orders_C[[#This Row],[Discount %]])+Orders_C[[#This Row],[Tax]]</f>
        <v>1497.6499999999999</v>
      </c>
      <c r="AC4664" s="9">
        <f>(Orders_C[[#This Row],[Unit_Price]]*Orders_C[[#This Row],[Quantity]])-Orders_C[[#This Row],[Discount]]+Orders_C[[#This Row],[Tax]]</f>
        <v>1570.45</v>
      </c>
      <c r="AD4664" t="str">
        <f>IF(COUNTIF(Orders_C[[#All],[Customer_ID]],Orders_C[[#This Row],[Customer_ID]])&gt;1,"Repeat","New")</f>
        <v>Repeat</v>
      </c>
      <c r="AE4664" t="str" cm="1">
        <f t="array" ref="AE4664">_xlfn.XLOOKUP(Orders_C[[#This Row],[Store_ID]],Stores_c[[#All],[Store_ID]],Stores_c[[#All],[City]])</f>
        <v>Tracyview</v>
      </c>
      <c r="AF4664" t="str" cm="1">
        <f t="array" ref="AF4664">_xlfn.XLOOKUP(Orders_C[[#This Row],[Store_ID]],Stores_c[[#All],[Store_ID]],Stores_c[[#All],[Manager_Name]])</f>
        <v>Jeremiah Lee</v>
      </c>
      <c r="AG4664" t="str" cm="1">
        <f t="array" ref="AG4664">_xlfn.XLOOKUP(Orders_C[[#This Row],[Store_ID]],Stores_c[[#All],[Store_ID]],Stores_c[[#All],[Store_Type]])</f>
        <v>Mall</v>
      </c>
    </row>
    <row r="4665" spans="1:33" x14ac:dyDescent="0.25">
      <c r="A4665">
        <v>6719</v>
      </c>
      <c r="B4665" s="1">
        <v>45778</v>
      </c>
      <c r="C4665" s="2">
        <v>0.25315972222222222</v>
      </c>
      <c r="D4665">
        <v>1151</v>
      </c>
      <c r="E4665">
        <v>224</v>
      </c>
      <c r="F4665">
        <v>487</v>
      </c>
      <c r="G4665">
        <v>313</v>
      </c>
      <c r="H4665">
        <v>4</v>
      </c>
      <c r="I4665">
        <v>393</v>
      </c>
      <c r="J4665">
        <v>10</v>
      </c>
      <c r="K4665">
        <v>19.649999999999999</v>
      </c>
      <c r="L4665">
        <v>1581.65</v>
      </c>
      <c r="M4665" t="s">
        <v>20</v>
      </c>
      <c r="N4665" t="s">
        <v>22</v>
      </c>
      <c r="O4665">
        <v>25</v>
      </c>
      <c r="P4665">
        <v>3</v>
      </c>
      <c r="Q4665" t="s">
        <v>742</v>
      </c>
      <c r="R4665">
        <v>509</v>
      </c>
      <c r="S4665" s="3">
        <v>0.1</v>
      </c>
      <c r="T4665" s="6">
        <v>638.45000000000016</v>
      </c>
      <c r="U4665" t="s">
        <v>6339</v>
      </c>
      <c r="V4665">
        <v>2025</v>
      </c>
      <c r="W4665" t="s">
        <v>6329</v>
      </c>
      <c r="X4665" t="str">
        <f>_xlfn.XLOOKUP(Orders_C[[#This Row],[Product_ID]],Products_C[Product_ID],Products_C[Product_Name])</f>
        <v>Rice Bowl</v>
      </c>
      <c r="Y4665" t="str">
        <f>_xlfn.XLOOKUP(Orders_C[[#This Row],[Product_ID]],Products_C[Product_ID],Products_C[Category])</f>
        <v>Beverage</v>
      </c>
      <c r="Z4665" t="str">
        <f>_xlfn.XLOOKUP(Orders_C[[#This Row],[Store_ID]],Stores_c[Store_ID],Stores_c[City])</f>
        <v>Valdezton</v>
      </c>
      <c r="AA4665" t="str">
        <f>_xlfn.XLOOKUP(Orders_C[[#This Row],[Customer_ID]],Customers_c[Customer_ID],Customers_c[Customer_Name])</f>
        <v>James Bell</v>
      </c>
      <c r="AB4665" s="6">
        <f>Orders_C[[#This Row],[Quantity]]*Orders_C[[#This Row],[Unit_Price]]*(1-Orders_C[[#This Row],[Discount %]])+Orders_C[[#This Row],[Tax]]</f>
        <v>1434.45</v>
      </c>
      <c r="AC4665" s="9">
        <f>(Orders_C[[#This Row],[Unit_Price]]*Orders_C[[#This Row],[Quantity]])-Orders_C[[#This Row],[Discount]]+Orders_C[[#This Row],[Tax]]</f>
        <v>1581.65</v>
      </c>
      <c r="AD4665" t="str">
        <f>IF(COUNTIF(Orders_C[[#All],[Customer_ID]],Orders_C[[#This Row],[Customer_ID]])&gt;1,"Repeat","New")</f>
        <v>Repeat</v>
      </c>
      <c r="AE4665" t="str" cm="1">
        <f t="array" ref="AE4665">_xlfn.XLOOKUP(Orders_C[[#This Row],[Store_ID]],Stores_c[[#All],[Store_ID]],Stores_c[[#All],[City]])</f>
        <v>Valdezton</v>
      </c>
      <c r="AF4665" t="str" cm="1">
        <f t="array" ref="AF4665">_xlfn.XLOOKUP(Orders_C[[#This Row],[Store_ID]],Stores_c[[#All],[Store_ID]],Stores_c[[#All],[Manager_Name]])</f>
        <v>John Rodriguez</v>
      </c>
      <c r="AG4665" t="str" cm="1">
        <f t="array" ref="AG4665">_xlfn.XLOOKUP(Orders_C[[#This Row],[Store_ID]],Stores_c[[#All],[Store_ID]],Stores_c[[#All],[Store_Type]])</f>
        <v>Street</v>
      </c>
    </row>
    <row r="4666" spans="1:33" x14ac:dyDescent="0.25">
      <c r="A4666">
        <v>8874</v>
      </c>
      <c r="B4666" s="1">
        <v>46043</v>
      </c>
      <c r="C4666" s="2">
        <v>0.40988425925925925</v>
      </c>
      <c r="D4666">
        <v>1172</v>
      </c>
      <c r="E4666">
        <v>223</v>
      </c>
      <c r="F4666">
        <v>518</v>
      </c>
      <c r="G4666">
        <v>323</v>
      </c>
      <c r="H4666">
        <v>4</v>
      </c>
      <c r="I4666">
        <v>393</v>
      </c>
      <c r="J4666">
        <v>10</v>
      </c>
      <c r="K4666">
        <v>19.649999999999999</v>
      </c>
      <c r="L4666">
        <v>1581.65</v>
      </c>
      <c r="M4666" t="s">
        <v>19</v>
      </c>
      <c r="N4666" t="s">
        <v>23</v>
      </c>
      <c r="O4666">
        <v>20</v>
      </c>
      <c r="P4666">
        <v>3</v>
      </c>
      <c r="Q4666" t="s">
        <v>2897</v>
      </c>
      <c r="R4666">
        <v>502</v>
      </c>
      <c r="S4666" s="3">
        <v>0.1</v>
      </c>
      <c r="T4666" s="6">
        <v>638.45000000000016</v>
      </c>
      <c r="U4666" t="s">
        <v>6330</v>
      </c>
      <c r="V4666">
        <v>2026</v>
      </c>
      <c r="W4666" t="s">
        <v>6333</v>
      </c>
      <c r="X4666" t="str">
        <f>_xlfn.XLOOKUP(Orders_C[[#This Row],[Product_ID]],Products_C[Product_ID],Products_C[Product_Name])</f>
        <v>Rice Bowl</v>
      </c>
      <c r="Y4666" t="str">
        <f>_xlfn.XLOOKUP(Orders_C[[#This Row],[Product_ID]],Products_C[Product_ID],Products_C[Category])</f>
        <v>Beverage</v>
      </c>
      <c r="Z4666" t="str">
        <f>_xlfn.XLOOKUP(Orders_C[[#This Row],[Store_ID]],Stores_c[Store_ID],Stores_c[City])</f>
        <v>Chambershaven</v>
      </c>
      <c r="AA4666" t="str">
        <f>_xlfn.XLOOKUP(Orders_C[[#This Row],[Customer_ID]],Customers_c[Customer_ID],Customers_c[Customer_Name])</f>
        <v>Timothy Pruitt</v>
      </c>
      <c r="AB4666" s="6">
        <f>Orders_C[[#This Row],[Quantity]]*Orders_C[[#This Row],[Unit_Price]]*(1-Orders_C[[#This Row],[Discount %]])+Orders_C[[#This Row],[Tax]]</f>
        <v>1434.45</v>
      </c>
      <c r="AC4666" s="9">
        <f>(Orders_C[[#This Row],[Unit_Price]]*Orders_C[[#This Row],[Quantity]])-Orders_C[[#This Row],[Discount]]+Orders_C[[#This Row],[Tax]]</f>
        <v>1581.65</v>
      </c>
      <c r="AD4666" t="str">
        <f>IF(COUNTIF(Orders_C[[#All],[Customer_ID]],Orders_C[[#This Row],[Customer_ID]])&gt;1,"Repeat","New")</f>
        <v>Repeat</v>
      </c>
      <c r="AE4666" t="str" cm="1">
        <f t="array" ref="AE4666">_xlfn.XLOOKUP(Orders_C[[#This Row],[Store_ID]],Stores_c[[#All],[Store_ID]],Stores_c[[#All],[City]])</f>
        <v>Chambershaven</v>
      </c>
      <c r="AF4666" t="str" cm="1">
        <f t="array" ref="AF4666">_xlfn.XLOOKUP(Orders_C[[#This Row],[Store_ID]],Stores_c[[#All],[Store_ID]],Stores_c[[#All],[Manager_Name]])</f>
        <v>Virginia Webster</v>
      </c>
      <c r="AG4666" t="str" cm="1">
        <f t="array" ref="AG4666">_xlfn.XLOOKUP(Orders_C[[#This Row],[Store_ID]],Stores_c[[#All],[Store_ID]],Stores_c[[#All],[Store_Type]])</f>
        <v>Street</v>
      </c>
    </row>
    <row r="4667" spans="1:33" x14ac:dyDescent="0.25">
      <c r="A4667">
        <v>7486</v>
      </c>
      <c r="B4667" s="1">
        <v>45971</v>
      </c>
      <c r="C4667" s="2">
        <v>0.76762731481481483</v>
      </c>
      <c r="D4667">
        <v>1113</v>
      </c>
      <c r="E4667">
        <v>221</v>
      </c>
      <c r="F4667">
        <v>509</v>
      </c>
      <c r="G4667">
        <v>327</v>
      </c>
      <c r="H4667">
        <v>4</v>
      </c>
      <c r="I4667">
        <v>390</v>
      </c>
      <c r="J4667">
        <v>5</v>
      </c>
      <c r="K4667">
        <v>19.5</v>
      </c>
      <c r="L4667">
        <v>1574.5</v>
      </c>
      <c r="M4667" t="s">
        <v>18</v>
      </c>
      <c r="N4667" t="s">
        <v>21</v>
      </c>
      <c r="O4667">
        <v>27</v>
      </c>
      <c r="P4667">
        <v>4</v>
      </c>
      <c r="Q4667" t="s">
        <v>1509</v>
      </c>
      <c r="R4667">
        <v>505</v>
      </c>
      <c r="S4667" s="3">
        <v>0.05</v>
      </c>
      <c r="T4667" s="6">
        <v>638.5</v>
      </c>
      <c r="U4667" t="s">
        <v>6336</v>
      </c>
      <c r="V4667">
        <v>2025</v>
      </c>
      <c r="W4667" t="s">
        <v>6329</v>
      </c>
      <c r="X4667" t="str">
        <f>_xlfn.XLOOKUP(Orders_C[[#This Row],[Product_ID]],Products_C[Product_ID],Products_C[Product_Name])</f>
        <v>Wrap</v>
      </c>
      <c r="Y4667" t="str">
        <f>_xlfn.XLOOKUP(Orders_C[[#This Row],[Product_ID]],Products_C[Product_ID],Products_C[Category])</f>
        <v>Chicken</v>
      </c>
      <c r="Z4667" t="str">
        <f>_xlfn.XLOOKUP(Orders_C[[#This Row],[Store_ID]],Stores_c[Store_ID],Stores_c[City])</f>
        <v>Port Barbarabury</v>
      </c>
      <c r="AA4667" t="str">
        <f>_xlfn.XLOOKUP(Orders_C[[#This Row],[Customer_ID]],Customers_c[Customer_ID],Customers_c[Customer_Name])</f>
        <v>Renee Wilson</v>
      </c>
      <c r="AB4667" s="6">
        <f>Orders_C[[#This Row],[Quantity]]*Orders_C[[#This Row],[Unit_Price]]*(1-Orders_C[[#This Row],[Discount %]])+Orders_C[[#This Row],[Tax]]</f>
        <v>1501.5</v>
      </c>
      <c r="AC4667" s="9">
        <f>(Orders_C[[#This Row],[Unit_Price]]*Orders_C[[#This Row],[Quantity]])-Orders_C[[#This Row],[Discount]]+Orders_C[[#This Row],[Tax]]</f>
        <v>1574.5</v>
      </c>
      <c r="AD4667" t="str">
        <f>IF(COUNTIF(Orders_C[[#All],[Customer_ID]],Orders_C[[#This Row],[Customer_ID]])&gt;1,"Repeat","New")</f>
        <v>Repeat</v>
      </c>
      <c r="AE4667" t="str" cm="1">
        <f t="array" ref="AE4667">_xlfn.XLOOKUP(Orders_C[[#This Row],[Store_ID]],Stores_c[[#All],[Store_ID]],Stores_c[[#All],[City]])</f>
        <v>Port Barbarabury</v>
      </c>
      <c r="AF4667" t="str" cm="1">
        <f t="array" ref="AF4667">_xlfn.XLOOKUP(Orders_C[[#This Row],[Store_ID]],Stores_c[[#All],[Store_ID]],Stores_c[[#All],[Manager_Name]])</f>
        <v>Edward Nguyen</v>
      </c>
      <c r="AG4667" t="str" cm="1">
        <f t="array" ref="AG4667">_xlfn.XLOOKUP(Orders_C[[#This Row],[Store_ID]],Stores_c[[#All],[Store_ID]],Stores_c[[#All],[Store_Type]])</f>
        <v>Street</v>
      </c>
    </row>
    <row r="4668" spans="1:33" x14ac:dyDescent="0.25">
      <c r="A4668">
        <v>7363</v>
      </c>
      <c r="B4668" s="1">
        <v>45736</v>
      </c>
      <c r="C4668" s="2">
        <v>0.36486111111111114</v>
      </c>
      <c r="D4668">
        <v>1501</v>
      </c>
      <c r="E4668">
        <v>214</v>
      </c>
      <c r="F4668">
        <v>413</v>
      </c>
      <c r="G4668">
        <v>310</v>
      </c>
      <c r="H4668">
        <v>4</v>
      </c>
      <c r="I4668">
        <v>387</v>
      </c>
      <c r="J4668">
        <v>0</v>
      </c>
      <c r="K4668">
        <v>19.350000000000001</v>
      </c>
      <c r="L4668">
        <v>1567.35</v>
      </c>
      <c r="M4668" t="s">
        <v>20</v>
      </c>
      <c r="N4668" t="s">
        <v>21</v>
      </c>
      <c r="O4668">
        <v>50</v>
      </c>
      <c r="P4668">
        <v>3</v>
      </c>
      <c r="Q4668" t="s">
        <v>1386</v>
      </c>
      <c r="R4668">
        <v>507</v>
      </c>
      <c r="S4668" s="3">
        <v>0</v>
      </c>
      <c r="T4668" s="6">
        <v>638.54999999999995</v>
      </c>
      <c r="U4668" t="s">
        <v>6334</v>
      </c>
      <c r="V4668">
        <v>2025</v>
      </c>
      <c r="W4668" t="s">
        <v>6331</v>
      </c>
      <c r="X4668" t="str">
        <f>_xlfn.XLOOKUP(Orders_C[[#This Row],[Product_ID]],Products_C[Product_ID],Products_C[Product_Name])</f>
        <v>Chicken Bucket</v>
      </c>
      <c r="Y4668" t="str">
        <f>_xlfn.XLOOKUP(Orders_C[[#This Row],[Product_ID]],Products_C[Product_ID],Products_C[Category])</f>
        <v>Chicken</v>
      </c>
      <c r="Z4668" t="str">
        <f>_xlfn.XLOOKUP(Orders_C[[#This Row],[Store_ID]],Stores_c[Store_ID],Stores_c[City])</f>
        <v>New Robert</v>
      </c>
      <c r="AA4668" t="str">
        <f>_xlfn.XLOOKUP(Orders_C[[#This Row],[Customer_ID]],Customers_c[Customer_ID],Customers_c[Customer_Name])</f>
        <v>Jamie Thompson</v>
      </c>
      <c r="AB4668" s="6">
        <f>Orders_C[[#This Row],[Quantity]]*Orders_C[[#This Row],[Unit_Price]]*(1-Orders_C[[#This Row],[Discount %]])+Orders_C[[#This Row],[Tax]]</f>
        <v>1567.35</v>
      </c>
      <c r="AC4668" s="9">
        <f>(Orders_C[[#This Row],[Unit_Price]]*Orders_C[[#This Row],[Quantity]])-Orders_C[[#This Row],[Discount]]+Orders_C[[#This Row],[Tax]]</f>
        <v>1567.35</v>
      </c>
      <c r="AD4668" t="str">
        <f>IF(COUNTIF(Orders_C[[#All],[Customer_ID]],Orders_C[[#This Row],[Customer_ID]])&gt;1,"Repeat","New")</f>
        <v>Repeat</v>
      </c>
      <c r="AE4668" t="str" cm="1">
        <f t="array" ref="AE4668">_xlfn.XLOOKUP(Orders_C[[#This Row],[Store_ID]],Stores_c[[#All],[Store_ID]],Stores_c[[#All],[City]])</f>
        <v>New Robert</v>
      </c>
      <c r="AF4668" t="str" cm="1">
        <f t="array" ref="AF4668">_xlfn.XLOOKUP(Orders_C[[#This Row],[Store_ID]],Stores_c[[#All],[Store_ID]],Stores_c[[#All],[Manager_Name]])</f>
        <v>Krista Webb</v>
      </c>
      <c r="AG4668" t="str" cm="1">
        <f t="array" ref="AG4668">_xlfn.XLOOKUP(Orders_C[[#This Row],[Store_ID]],Stores_c[[#All],[Store_ID]],Stores_c[[#All],[Store_Type]])</f>
        <v>Drive-Thru</v>
      </c>
    </row>
    <row r="4669" spans="1:33" x14ac:dyDescent="0.25">
      <c r="A4669">
        <v>6012</v>
      </c>
      <c r="B4669" s="1">
        <v>46004</v>
      </c>
      <c r="C4669" s="2">
        <v>0.24299768518518519</v>
      </c>
      <c r="D4669">
        <v>1257</v>
      </c>
      <c r="E4669">
        <v>208</v>
      </c>
      <c r="F4669">
        <v>455</v>
      </c>
      <c r="G4669">
        <v>331</v>
      </c>
      <c r="H4669">
        <v>4</v>
      </c>
      <c r="I4669">
        <v>391</v>
      </c>
      <c r="J4669">
        <v>5</v>
      </c>
      <c r="K4669">
        <v>19.55</v>
      </c>
      <c r="L4669">
        <v>1578.55</v>
      </c>
      <c r="M4669" t="s">
        <v>20</v>
      </c>
      <c r="N4669" t="s">
        <v>23</v>
      </c>
      <c r="O4669">
        <v>17</v>
      </c>
      <c r="P4669">
        <v>3</v>
      </c>
      <c r="Q4669" t="s">
        <v>35</v>
      </c>
      <c r="R4669">
        <v>508</v>
      </c>
      <c r="S4669" s="3">
        <v>0.05</v>
      </c>
      <c r="T4669" s="6">
        <v>640.15</v>
      </c>
      <c r="U4669" t="s">
        <v>6328</v>
      </c>
      <c r="V4669">
        <v>2025</v>
      </c>
      <c r="W4669" t="s">
        <v>6333</v>
      </c>
      <c r="X4669" t="str">
        <f>_xlfn.XLOOKUP(Orders_C[[#This Row],[Product_ID]],Products_C[Product_ID],Products_C[Product_Name])</f>
        <v>Chicken Bucket</v>
      </c>
      <c r="Y4669" t="str">
        <f>_xlfn.XLOOKUP(Orders_C[[#This Row],[Product_ID]],Products_C[Product_ID],Products_C[Category])</f>
        <v>Beverage</v>
      </c>
      <c r="Z4669" t="str">
        <f>_xlfn.XLOOKUP(Orders_C[[#This Row],[Store_ID]],Stores_c[Store_ID],Stores_c[City])</f>
        <v>Tracyview</v>
      </c>
      <c r="AA4669" t="str">
        <f>_xlfn.XLOOKUP(Orders_C[[#This Row],[Customer_ID]],Customers_c[Customer_ID],Customers_c[Customer_Name])</f>
        <v>Mr. Howard Taylor</v>
      </c>
      <c r="AB4669" s="6">
        <f>Orders_C[[#This Row],[Quantity]]*Orders_C[[#This Row],[Unit_Price]]*(1-Orders_C[[#This Row],[Discount %]])+Orders_C[[#This Row],[Tax]]</f>
        <v>1505.35</v>
      </c>
      <c r="AC4669" s="9">
        <f>(Orders_C[[#This Row],[Unit_Price]]*Orders_C[[#This Row],[Quantity]])-Orders_C[[#This Row],[Discount]]+Orders_C[[#This Row],[Tax]]</f>
        <v>1578.55</v>
      </c>
      <c r="AD4669" t="str">
        <f>IF(COUNTIF(Orders_C[[#All],[Customer_ID]],Orders_C[[#This Row],[Customer_ID]])&gt;1,"Repeat","New")</f>
        <v>Repeat</v>
      </c>
      <c r="AE4669" t="str" cm="1">
        <f t="array" ref="AE4669">_xlfn.XLOOKUP(Orders_C[[#This Row],[Store_ID]],Stores_c[[#All],[Store_ID]],Stores_c[[#All],[City]])</f>
        <v>Tracyview</v>
      </c>
      <c r="AF4669" t="str" cm="1">
        <f t="array" ref="AF4669">_xlfn.XLOOKUP(Orders_C[[#This Row],[Store_ID]],Stores_c[[#All],[Store_ID]],Stores_c[[#All],[Manager_Name]])</f>
        <v>Jeremiah Lee</v>
      </c>
      <c r="AG4669" t="str" cm="1">
        <f t="array" ref="AG4669">_xlfn.XLOOKUP(Orders_C[[#This Row],[Store_ID]],Stores_c[[#All],[Store_ID]],Stores_c[[#All],[Store_Type]])</f>
        <v>Mall</v>
      </c>
    </row>
    <row r="4670" spans="1:33" x14ac:dyDescent="0.25">
      <c r="A4670">
        <v>6896</v>
      </c>
      <c r="B4670" s="1">
        <v>46000</v>
      </c>
      <c r="C4670" s="2">
        <v>0.36133101851851851</v>
      </c>
      <c r="D4670">
        <v>1930</v>
      </c>
      <c r="E4670">
        <v>204</v>
      </c>
      <c r="F4670">
        <v>474</v>
      </c>
      <c r="G4670">
        <v>334</v>
      </c>
      <c r="H4670">
        <v>4</v>
      </c>
      <c r="I4670">
        <v>398</v>
      </c>
      <c r="J4670">
        <v>15</v>
      </c>
      <c r="K4670">
        <v>19.899999999999999</v>
      </c>
      <c r="L4670">
        <v>1596.9</v>
      </c>
      <c r="M4670" t="s">
        <v>20</v>
      </c>
      <c r="N4670" t="s">
        <v>23</v>
      </c>
      <c r="O4670">
        <v>37</v>
      </c>
      <c r="P4670">
        <v>1</v>
      </c>
      <c r="Q4670" t="s">
        <v>919</v>
      </c>
      <c r="R4670">
        <v>507</v>
      </c>
      <c r="S4670" s="3">
        <v>0.15</v>
      </c>
      <c r="T4670" s="6">
        <v>641.70000000000016</v>
      </c>
      <c r="U4670" t="s">
        <v>6328</v>
      </c>
      <c r="V4670">
        <v>2025</v>
      </c>
      <c r="W4670" t="s">
        <v>6329</v>
      </c>
      <c r="X4670" t="str">
        <f>_xlfn.XLOOKUP(Orders_C[[#This Row],[Product_ID]],Products_C[Product_ID],Products_C[Product_Name])</f>
        <v>Krushers</v>
      </c>
      <c r="Y4670" t="str">
        <f>_xlfn.XLOOKUP(Orders_C[[#This Row],[Product_ID]],Products_C[Product_ID],Products_C[Category])</f>
        <v>Dessert</v>
      </c>
      <c r="Z4670" t="str">
        <f>_xlfn.XLOOKUP(Orders_C[[#This Row],[Store_ID]],Stores_c[Store_ID],Stores_c[City])</f>
        <v>New Robertfurt</v>
      </c>
      <c r="AA4670" t="str">
        <f>_xlfn.XLOOKUP(Orders_C[[#This Row],[Customer_ID]],Customers_c[Customer_ID],Customers_c[Customer_Name])</f>
        <v>Tyler Walton</v>
      </c>
      <c r="AB4670" s="6">
        <f>Orders_C[[#This Row],[Quantity]]*Orders_C[[#This Row],[Unit_Price]]*(1-Orders_C[[#This Row],[Discount %]])+Orders_C[[#This Row],[Tax]]</f>
        <v>1373.1000000000001</v>
      </c>
      <c r="AC4670" s="9">
        <f>(Orders_C[[#This Row],[Unit_Price]]*Orders_C[[#This Row],[Quantity]])-Orders_C[[#This Row],[Discount]]+Orders_C[[#This Row],[Tax]]</f>
        <v>1596.9</v>
      </c>
      <c r="AD4670" t="str">
        <f>IF(COUNTIF(Orders_C[[#All],[Customer_ID]],Orders_C[[#This Row],[Customer_ID]])&gt;1,"Repeat","New")</f>
        <v>Repeat</v>
      </c>
      <c r="AE4670" t="str" cm="1">
        <f t="array" ref="AE4670">_xlfn.XLOOKUP(Orders_C[[#This Row],[Store_ID]],Stores_c[[#All],[Store_ID]],Stores_c[[#All],[City]])</f>
        <v>New Robertfurt</v>
      </c>
      <c r="AF4670" t="str" cm="1">
        <f t="array" ref="AF4670">_xlfn.XLOOKUP(Orders_C[[#This Row],[Store_ID]],Stores_c[[#All],[Store_ID]],Stores_c[[#All],[Manager_Name]])</f>
        <v>Tiffany Gomez</v>
      </c>
      <c r="AG4670" t="str" cm="1">
        <f t="array" ref="AG4670">_xlfn.XLOOKUP(Orders_C[[#This Row],[Store_ID]],Stores_c[[#All],[Store_ID]],Stores_c[[#All],[Store_Type]])</f>
        <v>Street</v>
      </c>
    </row>
    <row r="4671" spans="1:33" x14ac:dyDescent="0.25">
      <c r="A4671">
        <v>10025</v>
      </c>
      <c r="B4671" s="1">
        <v>45713</v>
      </c>
      <c r="C4671" s="2">
        <v>0.46487268518518521</v>
      </c>
      <c r="D4671">
        <v>1691</v>
      </c>
      <c r="E4671">
        <v>202</v>
      </c>
      <c r="F4671">
        <v>505</v>
      </c>
      <c r="G4671">
        <v>301</v>
      </c>
      <c r="H4671">
        <v>4</v>
      </c>
      <c r="I4671">
        <v>398</v>
      </c>
      <c r="J4671">
        <v>15</v>
      </c>
      <c r="K4671">
        <v>19.899999999999999</v>
      </c>
      <c r="L4671">
        <v>1596.9</v>
      </c>
      <c r="M4671" t="s">
        <v>18</v>
      </c>
      <c r="N4671" t="s">
        <v>23</v>
      </c>
      <c r="O4671">
        <v>58</v>
      </c>
      <c r="P4671">
        <v>5</v>
      </c>
      <c r="Q4671" t="s">
        <v>4048</v>
      </c>
      <c r="R4671">
        <v>502</v>
      </c>
      <c r="S4671" s="3">
        <v>0.15</v>
      </c>
      <c r="T4671" s="6">
        <v>641.70000000000016</v>
      </c>
      <c r="U4671" t="s">
        <v>6338</v>
      </c>
      <c r="V4671">
        <v>2025</v>
      </c>
      <c r="W4671" t="s">
        <v>6331</v>
      </c>
      <c r="X4671" t="str">
        <f>_xlfn.XLOOKUP(Orders_C[[#This Row],[Product_ID]],Products_C[Product_ID],Products_C[Product_Name])</f>
        <v>Krushers</v>
      </c>
      <c r="Y4671" t="str">
        <f>_xlfn.XLOOKUP(Orders_C[[#This Row],[Product_ID]],Products_C[Product_ID],Products_C[Category])</f>
        <v>Burger</v>
      </c>
      <c r="Z4671" t="str">
        <f>_xlfn.XLOOKUP(Orders_C[[#This Row],[Store_ID]],Stores_c[Store_ID],Stores_c[City])</f>
        <v>Rebekahside</v>
      </c>
      <c r="AA4671" t="str">
        <f>_xlfn.XLOOKUP(Orders_C[[#This Row],[Customer_ID]],Customers_c[Customer_ID],Customers_c[Customer_Name])</f>
        <v>Corey Mcclure</v>
      </c>
      <c r="AB4671" s="6">
        <f>Orders_C[[#This Row],[Quantity]]*Orders_C[[#This Row],[Unit_Price]]*(1-Orders_C[[#This Row],[Discount %]])+Orders_C[[#This Row],[Tax]]</f>
        <v>1373.1000000000001</v>
      </c>
      <c r="AC4671" s="9">
        <f>(Orders_C[[#This Row],[Unit_Price]]*Orders_C[[#This Row],[Quantity]])-Orders_C[[#This Row],[Discount]]+Orders_C[[#This Row],[Tax]]</f>
        <v>1596.9</v>
      </c>
      <c r="AD4671" t="str">
        <f>IF(COUNTIF(Orders_C[[#All],[Customer_ID]],Orders_C[[#This Row],[Customer_ID]])&gt;1,"Repeat","New")</f>
        <v>Repeat</v>
      </c>
      <c r="AE4671" t="str" cm="1">
        <f t="array" ref="AE4671">_xlfn.XLOOKUP(Orders_C[[#This Row],[Store_ID]],Stores_c[[#All],[Store_ID]],Stores_c[[#All],[City]])</f>
        <v>Rebekahside</v>
      </c>
      <c r="AF4671" t="str" cm="1">
        <f t="array" ref="AF4671">_xlfn.XLOOKUP(Orders_C[[#This Row],[Store_ID]],Stores_c[[#All],[Store_ID]],Stores_c[[#All],[Manager_Name]])</f>
        <v>Mark Ray</v>
      </c>
      <c r="AG4671" t="str" cm="1">
        <f t="array" ref="AG4671">_xlfn.XLOOKUP(Orders_C[[#This Row],[Store_ID]],Stores_c[[#All],[Store_ID]],Stores_c[[#All],[Store_Type]])</f>
        <v>Drive-Thru</v>
      </c>
    </row>
    <row r="4672" spans="1:33" x14ac:dyDescent="0.25">
      <c r="A4672">
        <v>8777</v>
      </c>
      <c r="B4672" s="1">
        <v>45765</v>
      </c>
      <c r="C4672" s="2">
        <v>0.58912037037037035</v>
      </c>
      <c r="D4672">
        <v>1644</v>
      </c>
      <c r="E4672">
        <v>204</v>
      </c>
      <c r="F4672">
        <v>454</v>
      </c>
      <c r="G4672">
        <v>311</v>
      </c>
      <c r="H4672">
        <v>4</v>
      </c>
      <c r="I4672">
        <v>395</v>
      </c>
      <c r="J4672">
        <v>10</v>
      </c>
      <c r="K4672">
        <v>19.75</v>
      </c>
      <c r="L4672">
        <v>1589.75</v>
      </c>
      <c r="M4672" t="s">
        <v>20</v>
      </c>
      <c r="N4672" t="s">
        <v>23</v>
      </c>
      <c r="O4672">
        <v>49</v>
      </c>
      <c r="P4672">
        <v>3</v>
      </c>
      <c r="Q4672" t="s">
        <v>2800</v>
      </c>
      <c r="R4672">
        <v>501</v>
      </c>
      <c r="S4672" s="3">
        <v>0.1</v>
      </c>
      <c r="T4672" s="6">
        <v>641.75</v>
      </c>
      <c r="U4672" t="s">
        <v>6337</v>
      </c>
      <c r="V4672">
        <v>2025</v>
      </c>
      <c r="W4672" t="s">
        <v>6331</v>
      </c>
      <c r="X4672" t="str">
        <f>_xlfn.XLOOKUP(Orders_C[[#This Row],[Product_ID]],Products_C[Product_ID],Products_C[Product_Name])</f>
        <v>Pepsi</v>
      </c>
      <c r="Y4672" t="str">
        <f>_xlfn.XLOOKUP(Orders_C[[#This Row],[Product_ID]],Products_C[Product_ID],Products_C[Category])</f>
        <v>Dessert</v>
      </c>
      <c r="Z4672" t="str">
        <f>_xlfn.XLOOKUP(Orders_C[[#This Row],[Store_ID]],Stores_c[Store_ID],Stores_c[City])</f>
        <v>New Robertfurt</v>
      </c>
      <c r="AA4672" t="str">
        <f>_xlfn.XLOOKUP(Orders_C[[#This Row],[Customer_ID]],Customers_c[Customer_ID],Customers_c[Customer_Name])</f>
        <v>Jennifer Lang</v>
      </c>
      <c r="AB4672" s="6">
        <f>Orders_C[[#This Row],[Quantity]]*Orders_C[[#This Row],[Unit_Price]]*(1-Orders_C[[#This Row],[Discount %]])+Orders_C[[#This Row],[Tax]]</f>
        <v>1441.75</v>
      </c>
      <c r="AC4672" s="9">
        <f>(Orders_C[[#This Row],[Unit_Price]]*Orders_C[[#This Row],[Quantity]])-Orders_C[[#This Row],[Discount]]+Orders_C[[#This Row],[Tax]]</f>
        <v>1589.75</v>
      </c>
      <c r="AD4672" t="str">
        <f>IF(COUNTIF(Orders_C[[#All],[Customer_ID]],Orders_C[[#This Row],[Customer_ID]])&gt;1,"Repeat","New")</f>
        <v>Repeat</v>
      </c>
      <c r="AE4672" t="str" cm="1">
        <f t="array" ref="AE4672">_xlfn.XLOOKUP(Orders_C[[#This Row],[Store_ID]],Stores_c[[#All],[Store_ID]],Stores_c[[#All],[City]])</f>
        <v>New Robertfurt</v>
      </c>
      <c r="AF4672" t="str" cm="1">
        <f t="array" ref="AF4672">_xlfn.XLOOKUP(Orders_C[[#This Row],[Store_ID]],Stores_c[[#All],[Store_ID]],Stores_c[[#All],[Manager_Name]])</f>
        <v>Tiffany Gomez</v>
      </c>
      <c r="AG4672" t="str" cm="1">
        <f t="array" ref="AG4672">_xlfn.XLOOKUP(Orders_C[[#This Row],[Store_ID]],Stores_c[[#All],[Store_ID]],Stores_c[[#All],[Store_Type]])</f>
        <v>Street</v>
      </c>
    </row>
    <row r="4673" spans="1:33" x14ac:dyDescent="0.25">
      <c r="A4673">
        <v>8529</v>
      </c>
      <c r="B4673" s="1">
        <v>45830</v>
      </c>
      <c r="C4673" s="2">
        <v>0.78776620370370365</v>
      </c>
      <c r="D4673">
        <v>1650</v>
      </c>
      <c r="E4673">
        <v>221</v>
      </c>
      <c r="F4673">
        <v>468</v>
      </c>
      <c r="G4673">
        <v>339</v>
      </c>
      <c r="H4673">
        <v>4</v>
      </c>
      <c r="I4673">
        <v>392</v>
      </c>
      <c r="J4673">
        <v>5</v>
      </c>
      <c r="K4673">
        <v>19.600000000000001</v>
      </c>
      <c r="L4673">
        <v>1582.6</v>
      </c>
      <c r="M4673" t="s">
        <v>18</v>
      </c>
      <c r="N4673" t="s">
        <v>23</v>
      </c>
      <c r="O4673">
        <v>30</v>
      </c>
      <c r="P4673">
        <v>3</v>
      </c>
      <c r="Q4673" t="s">
        <v>2552</v>
      </c>
      <c r="R4673">
        <v>509</v>
      </c>
      <c r="S4673" s="3">
        <v>0.05</v>
      </c>
      <c r="T4673" s="6">
        <v>641.79999999999995</v>
      </c>
      <c r="U4673" t="s">
        <v>6340</v>
      </c>
      <c r="V4673">
        <v>2025</v>
      </c>
      <c r="W4673" t="s">
        <v>6329</v>
      </c>
      <c r="X4673" t="str">
        <f>_xlfn.XLOOKUP(Orders_C[[#This Row],[Product_ID]],Products_C[Product_ID],Products_C[Product_Name])</f>
        <v>Veg Burger</v>
      </c>
      <c r="Y4673" t="str">
        <f>_xlfn.XLOOKUP(Orders_C[[#This Row],[Product_ID]],Products_C[Product_ID],Products_C[Category])</f>
        <v>Burger</v>
      </c>
      <c r="Z4673" t="str">
        <f>_xlfn.XLOOKUP(Orders_C[[#This Row],[Store_ID]],Stores_c[Store_ID],Stores_c[City])</f>
        <v>Port Barbarabury</v>
      </c>
      <c r="AA4673" t="str">
        <f>_xlfn.XLOOKUP(Orders_C[[#This Row],[Customer_ID]],Customers_c[Customer_ID],Customers_c[Customer_Name])</f>
        <v>Dawn Hoffman</v>
      </c>
      <c r="AB4673" s="6">
        <f>Orders_C[[#This Row],[Quantity]]*Orders_C[[#This Row],[Unit_Price]]*(1-Orders_C[[#This Row],[Discount %]])+Orders_C[[#This Row],[Tax]]</f>
        <v>1509.1999999999998</v>
      </c>
      <c r="AC4673" s="9">
        <f>(Orders_C[[#This Row],[Unit_Price]]*Orders_C[[#This Row],[Quantity]])-Orders_C[[#This Row],[Discount]]+Orders_C[[#This Row],[Tax]]</f>
        <v>1582.6</v>
      </c>
      <c r="AD4673" t="str">
        <f>IF(COUNTIF(Orders_C[[#All],[Customer_ID]],Orders_C[[#This Row],[Customer_ID]])&gt;1,"Repeat","New")</f>
        <v>Repeat</v>
      </c>
      <c r="AE4673" t="str" cm="1">
        <f t="array" ref="AE4673">_xlfn.XLOOKUP(Orders_C[[#This Row],[Store_ID]],Stores_c[[#All],[Store_ID]],Stores_c[[#All],[City]])</f>
        <v>Port Barbarabury</v>
      </c>
      <c r="AF4673" t="str" cm="1">
        <f t="array" ref="AF4673">_xlfn.XLOOKUP(Orders_C[[#This Row],[Store_ID]],Stores_c[[#All],[Store_ID]],Stores_c[[#All],[Manager_Name]])</f>
        <v>Edward Nguyen</v>
      </c>
      <c r="AG4673" t="str" cm="1">
        <f t="array" ref="AG4673">_xlfn.XLOOKUP(Orders_C[[#This Row],[Store_ID]],Stores_c[[#All],[Store_ID]],Stores_c[[#All],[Store_Type]])</f>
        <v>Street</v>
      </c>
    </row>
    <row r="4674" spans="1:33" x14ac:dyDescent="0.25">
      <c r="A4674">
        <v>10997</v>
      </c>
      <c r="B4674" s="1">
        <v>46028</v>
      </c>
      <c r="C4674" s="2">
        <v>0.20949074074074073</v>
      </c>
      <c r="D4674">
        <v>1036</v>
      </c>
      <c r="E4674">
        <v>220</v>
      </c>
      <c r="F4674">
        <v>500</v>
      </c>
      <c r="G4674">
        <v>313</v>
      </c>
      <c r="H4674">
        <v>4</v>
      </c>
      <c r="I4674">
        <v>392</v>
      </c>
      <c r="J4674">
        <v>5</v>
      </c>
      <c r="K4674">
        <v>19.600000000000001</v>
      </c>
      <c r="L4674">
        <v>1582.6</v>
      </c>
      <c r="M4674" t="s">
        <v>20</v>
      </c>
      <c r="N4674" t="s">
        <v>23</v>
      </c>
      <c r="O4674">
        <v>53</v>
      </c>
      <c r="P4674">
        <v>3</v>
      </c>
      <c r="Q4674" t="s">
        <v>5020</v>
      </c>
      <c r="R4674">
        <v>504</v>
      </c>
      <c r="S4674" s="3">
        <v>0.05</v>
      </c>
      <c r="T4674" s="6">
        <v>641.79999999999995</v>
      </c>
      <c r="U4674" t="s">
        <v>6330</v>
      </c>
      <c r="V4674">
        <v>2026</v>
      </c>
      <c r="W4674" t="s">
        <v>6331</v>
      </c>
      <c r="X4674" t="str">
        <f>_xlfn.XLOOKUP(Orders_C[[#This Row],[Product_ID]],Products_C[Product_ID],Products_C[Product_Name])</f>
        <v>Rice Bowl</v>
      </c>
      <c r="Y4674" t="str">
        <f>_xlfn.XLOOKUP(Orders_C[[#This Row],[Product_ID]],Products_C[Product_ID],Products_C[Category])</f>
        <v>Beverage</v>
      </c>
      <c r="Z4674" t="str">
        <f>_xlfn.XLOOKUP(Orders_C[[#This Row],[Store_ID]],Stores_c[Store_ID],Stores_c[City])</f>
        <v>Williamborough</v>
      </c>
      <c r="AA4674" t="str">
        <f>_xlfn.XLOOKUP(Orders_C[[#This Row],[Customer_ID]],Customers_c[Customer_ID],Customers_c[Customer_Name])</f>
        <v>Jerry Nguyen</v>
      </c>
      <c r="AB4674" s="6">
        <f>Orders_C[[#This Row],[Quantity]]*Orders_C[[#This Row],[Unit_Price]]*(1-Orders_C[[#This Row],[Discount %]])+Orders_C[[#This Row],[Tax]]</f>
        <v>1509.1999999999998</v>
      </c>
      <c r="AC4674" s="9">
        <f>(Orders_C[[#This Row],[Unit_Price]]*Orders_C[[#This Row],[Quantity]])-Orders_C[[#This Row],[Discount]]+Orders_C[[#This Row],[Tax]]</f>
        <v>1582.6</v>
      </c>
      <c r="AD4674" t="str">
        <f>IF(COUNTIF(Orders_C[[#All],[Customer_ID]],Orders_C[[#This Row],[Customer_ID]])&gt;1,"Repeat","New")</f>
        <v>Repeat</v>
      </c>
      <c r="AE4674" t="str" cm="1">
        <f t="array" ref="AE4674">_xlfn.XLOOKUP(Orders_C[[#This Row],[Store_ID]],Stores_c[[#All],[Store_ID]],Stores_c[[#All],[City]])</f>
        <v>Williamborough</v>
      </c>
      <c r="AF4674" t="str" cm="1">
        <f t="array" ref="AF4674">_xlfn.XLOOKUP(Orders_C[[#This Row],[Store_ID]],Stores_c[[#All],[Store_ID]],Stores_c[[#All],[Manager_Name]])</f>
        <v>Michael Mcbride</v>
      </c>
      <c r="AG4674" t="str" cm="1">
        <f t="array" ref="AG4674">_xlfn.XLOOKUP(Orders_C[[#This Row],[Store_ID]],Stores_c[[#All],[Store_ID]],Stores_c[[#All],[Store_Type]])</f>
        <v>Mall</v>
      </c>
    </row>
    <row r="4675" spans="1:33" x14ac:dyDescent="0.25">
      <c r="A4675">
        <v>7997</v>
      </c>
      <c r="B4675" s="1">
        <v>45720</v>
      </c>
      <c r="C4675" s="2">
        <v>0.37087962962962961</v>
      </c>
      <c r="D4675">
        <v>1907</v>
      </c>
      <c r="E4675">
        <v>220</v>
      </c>
      <c r="F4675">
        <v>402</v>
      </c>
      <c r="G4675">
        <v>330</v>
      </c>
      <c r="H4675">
        <v>4</v>
      </c>
      <c r="I4675">
        <v>389</v>
      </c>
      <c r="J4675">
        <v>0</v>
      </c>
      <c r="K4675">
        <v>19.45</v>
      </c>
      <c r="L4675">
        <v>1575.45</v>
      </c>
      <c r="M4675" t="s">
        <v>20</v>
      </c>
      <c r="N4675" t="s">
        <v>21</v>
      </c>
      <c r="O4675">
        <v>12</v>
      </c>
      <c r="P4675">
        <v>5</v>
      </c>
      <c r="Q4675" t="s">
        <v>2020</v>
      </c>
      <c r="R4675">
        <v>507</v>
      </c>
      <c r="S4675" s="3">
        <v>0</v>
      </c>
      <c r="T4675" s="6">
        <v>641.85000000000014</v>
      </c>
      <c r="U4675" t="s">
        <v>6334</v>
      </c>
      <c r="V4675">
        <v>2025</v>
      </c>
      <c r="W4675" t="s">
        <v>6333</v>
      </c>
      <c r="X4675" t="str">
        <f>_xlfn.XLOOKUP(Orders_C[[#This Row],[Product_ID]],Products_C[Product_ID],Products_C[Product_Name])</f>
        <v>Rice Bowl</v>
      </c>
      <c r="Y4675" t="str">
        <f>_xlfn.XLOOKUP(Orders_C[[#This Row],[Product_ID]],Products_C[Product_ID],Products_C[Category])</f>
        <v>Beverage</v>
      </c>
      <c r="Z4675" t="str">
        <f>_xlfn.XLOOKUP(Orders_C[[#This Row],[Store_ID]],Stores_c[Store_ID],Stores_c[City])</f>
        <v>Williamborough</v>
      </c>
      <c r="AA4675" t="str">
        <f>_xlfn.XLOOKUP(Orders_C[[#This Row],[Customer_ID]],Customers_c[Customer_ID],Customers_c[Customer_Name])</f>
        <v>Aimee Gomez</v>
      </c>
      <c r="AB4675" s="6">
        <f>Orders_C[[#This Row],[Quantity]]*Orders_C[[#This Row],[Unit_Price]]*(1-Orders_C[[#This Row],[Discount %]])+Orders_C[[#This Row],[Tax]]</f>
        <v>1575.45</v>
      </c>
      <c r="AC4675" s="9">
        <f>(Orders_C[[#This Row],[Unit_Price]]*Orders_C[[#This Row],[Quantity]])-Orders_C[[#This Row],[Discount]]+Orders_C[[#This Row],[Tax]]</f>
        <v>1575.45</v>
      </c>
      <c r="AD4675" t="str">
        <f>IF(COUNTIF(Orders_C[[#All],[Customer_ID]],Orders_C[[#This Row],[Customer_ID]])&gt;1,"Repeat","New")</f>
        <v>Repeat</v>
      </c>
      <c r="AE4675" t="str" cm="1">
        <f t="array" ref="AE4675">_xlfn.XLOOKUP(Orders_C[[#This Row],[Store_ID]],Stores_c[[#All],[Store_ID]],Stores_c[[#All],[City]])</f>
        <v>Williamborough</v>
      </c>
      <c r="AF4675" t="str" cm="1">
        <f t="array" ref="AF4675">_xlfn.XLOOKUP(Orders_C[[#This Row],[Store_ID]],Stores_c[[#All],[Store_ID]],Stores_c[[#All],[Manager_Name]])</f>
        <v>Michael Mcbride</v>
      </c>
      <c r="AG4675" t="str" cm="1">
        <f t="array" ref="AG4675">_xlfn.XLOOKUP(Orders_C[[#This Row],[Store_ID]],Stores_c[[#All],[Store_ID]],Stores_c[[#All],[Store_Type]])</f>
        <v>Mall</v>
      </c>
    </row>
    <row r="4676" spans="1:33" x14ac:dyDescent="0.25">
      <c r="A4676">
        <v>7133</v>
      </c>
      <c r="B4676" s="1">
        <v>45868</v>
      </c>
      <c r="C4676" s="2">
        <v>0.27021990740740742</v>
      </c>
      <c r="D4676">
        <v>1915</v>
      </c>
      <c r="E4676">
        <v>204</v>
      </c>
      <c r="F4676">
        <v>405</v>
      </c>
      <c r="G4676">
        <v>340</v>
      </c>
      <c r="H4676">
        <v>4</v>
      </c>
      <c r="I4676">
        <v>399</v>
      </c>
      <c r="J4676">
        <v>15</v>
      </c>
      <c r="K4676">
        <v>19.95</v>
      </c>
      <c r="L4676">
        <v>1600.95</v>
      </c>
      <c r="M4676" t="s">
        <v>19</v>
      </c>
      <c r="N4676" t="s">
        <v>21</v>
      </c>
      <c r="O4676">
        <v>27</v>
      </c>
      <c r="P4676">
        <v>1</v>
      </c>
      <c r="Q4676" t="s">
        <v>1156</v>
      </c>
      <c r="R4676">
        <v>506</v>
      </c>
      <c r="S4676" s="3">
        <v>0.15</v>
      </c>
      <c r="T4676" s="6">
        <v>643.35000000000014</v>
      </c>
      <c r="U4676" t="s">
        <v>6341</v>
      </c>
      <c r="V4676">
        <v>2025</v>
      </c>
      <c r="W4676" t="s">
        <v>6329</v>
      </c>
      <c r="X4676" t="str">
        <f>_xlfn.XLOOKUP(Orders_C[[#This Row],[Product_ID]],Products_C[Product_ID],Products_C[Product_Name])</f>
        <v>Chocolate Lava Cake</v>
      </c>
      <c r="Y4676" t="str">
        <f>_xlfn.XLOOKUP(Orders_C[[#This Row],[Product_ID]],Products_C[Product_ID],Products_C[Category])</f>
        <v>Chicken</v>
      </c>
      <c r="Z4676" t="str">
        <f>_xlfn.XLOOKUP(Orders_C[[#This Row],[Store_ID]],Stores_c[Store_ID],Stores_c[City])</f>
        <v>New Robertfurt</v>
      </c>
      <c r="AA4676" t="str">
        <f>_xlfn.XLOOKUP(Orders_C[[#This Row],[Customer_ID]],Customers_c[Customer_ID],Customers_c[Customer_Name])</f>
        <v>Brandon Kelly</v>
      </c>
      <c r="AB4676" s="6">
        <f>Orders_C[[#This Row],[Quantity]]*Orders_C[[#This Row],[Unit_Price]]*(1-Orders_C[[#This Row],[Discount %]])+Orders_C[[#This Row],[Tax]]</f>
        <v>1376.55</v>
      </c>
      <c r="AC4676" s="9">
        <f>(Orders_C[[#This Row],[Unit_Price]]*Orders_C[[#This Row],[Quantity]])-Orders_C[[#This Row],[Discount]]+Orders_C[[#This Row],[Tax]]</f>
        <v>1600.95</v>
      </c>
      <c r="AD4676" t="str">
        <f>IF(COUNTIF(Orders_C[[#All],[Customer_ID]],Orders_C[[#This Row],[Customer_ID]])&gt;1,"Repeat","New")</f>
        <v>Repeat</v>
      </c>
      <c r="AE4676" t="str" cm="1">
        <f t="array" ref="AE4676">_xlfn.XLOOKUP(Orders_C[[#This Row],[Store_ID]],Stores_c[[#All],[Store_ID]],Stores_c[[#All],[City]])</f>
        <v>New Robertfurt</v>
      </c>
      <c r="AF4676" t="str" cm="1">
        <f t="array" ref="AF4676">_xlfn.XLOOKUP(Orders_C[[#This Row],[Store_ID]],Stores_c[[#All],[Store_ID]],Stores_c[[#All],[Manager_Name]])</f>
        <v>Tiffany Gomez</v>
      </c>
      <c r="AG4676" t="str" cm="1">
        <f t="array" ref="AG4676">_xlfn.XLOOKUP(Orders_C[[#This Row],[Store_ID]],Stores_c[[#All],[Store_ID]],Stores_c[[#All],[Store_Type]])</f>
        <v>Street</v>
      </c>
    </row>
    <row r="4677" spans="1:33" x14ac:dyDescent="0.25">
      <c r="A4677">
        <v>9375</v>
      </c>
      <c r="B4677" s="1">
        <v>45954</v>
      </c>
      <c r="C4677" s="2">
        <v>0.1066087962962963</v>
      </c>
      <c r="D4677">
        <v>1353</v>
      </c>
      <c r="E4677">
        <v>201</v>
      </c>
      <c r="F4677">
        <v>521</v>
      </c>
      <c r="G4677">
        <v>323</v>
      </c>
      <c r="H4677">
        <v>4</v>
      </c>
      <c r="I4677">
        <v>396</v>
      </c>
      <c r="J4677">
        <v>10</v>
      </c>
      <c r="K4677">
        <v>19.8</v>
      </c>
      <c r="L4677">
        <v>1593.8</v>
      </c>
      <c r="M4677" t="s">
        <v>20</v>
      </c>
      <c r="N4677" t="s">
        <v>22</v>
      </c>
      <c r="O4677">
        <v>47</v>
      </c>
      <c r="P4677">
        <v>5</v>
      </c>
      <c r="Q4677" t="s">
        <v>3398</v>
      </c>
      <c r="R4677">
        <v>508</v>
      </c>
      <c r="S4677" s="3">
        <v>0.1</v>
      </c>
      <c r="T4677" s="6">
        <v>643.4</v>
      </c>
      <c r="U4677" t="s">
        <v>6332</v>
      </c>
      <c r="V4677">
        <v>2025</v>
      </c>
      <c r="W4677" t="s">
        <v>6331</v>
      </c>
      <c r="X4677" t="str">
        <f>_xlfn.XLOOKUP(Orders_C[[#This Row],[Product_ID]],Products_C[Product_ID],Products_C[Product_Name])</f>
        <v>Rice Bowl</v>
      </c>
      <c r="Y4677" t="str">
        <f>_xlfn.XLOOKUP(Orders_C[[#This Row],[Product_ID]],Products_C[Product_ID],Products_C[Category])</f>
        <v>Beverage</v>
      </c>
      <c r="Z4677" t="str">
        <f>_xlfn.XLOOKUP(Orders_C[[#This Row],[Store_ID]],Stores_c[Store_ID],Stores_c[City])</f>
        <v>Lake Nicholasburgh</v>
      </c>
      <c r="AA4677" t="str">
        <f>_xlfn.XLOOKUP(Orders_C[[#This Row],[Customer_ID]],Customers_c[Customer_ID],Customers_c[Customer_Name])</f>
        <v>Mary James</v>
      </c>
      <c r="AB4677" s="6">
        <f>Orders_C[[#This Row],[Quantity]]*Orders_C[[#This Row],[Unit_Price]]*(1-Orders_C[[#This Row],[Discount %]])+Orders_C[[#This Row],[Tax]]</f>
        <v>1445.4</v>
      </c>
      <c r="AC4677" s="9">
        <f>(Orders_C[[#This Row],[Unit_Price]]*Orders_C[[#This Row],[Quantity]])-Orders_C[[#This Row],[Discount]]+Orders_C[[#This Row],[Tax]]</f>
        <v>1593.8</v>
      </c>
      <c r="AD4677" t="str">
        <f>IF(COUNTIF(Orders_C[[#All],[Customer_ID]],Orders_C[[#This Row],[Customer_ID]])&gt;1,"Repeat","New")</f>
        <v>Repeat</v>
      </c>
      <c r="AE4677" t="str" cm="1">
        <f t="array" ref="AE4677">_xlfn.XLOOKUP(Orders_C[[#This Row],[Store_ID]],Stores_c[[#All],[Store_ID]],Stores_c[[#All],[City]])</f>
        <v>Lake Nicholasburgh</v>
      </c>
      <c r="AF4677" t="str" cm="1">
        <f t="array" ref="AF4677">_xlfn.XLOOKUP(Orders_C[[#This Row],[Store_ID]],Stores_c[[#All],[Store_ID]],Stores_c[[#All],[Manager_Name]])</f>
        <v>Maurice Garcia</v>
      </c>
      <c r="AG4677" t="str" cm="1">
        <f t="array" ref="AG4677">_xlfn.XLOOKUP(Orders_C[[#This Row],[Store_ID]],Stores_c[[#All],[Store_ID]],Stores_c[[#All],[Store_Type]])</f>
        <v>Mall</v>
      </c>
    </row>
    <row r="4678" spans="1:33" x14ac:dyDescent="0.25">
      <c r="A4678">
        <v>10314</v>
      </c>
      <c r="B4678" s="1">
        <v>45801</v>
      </c>
      <c r="C4678" s="2">
        <v>0.2648726851851852</v>
      </c>
      <c r="D4678">
        <v>1113</v>
      </c>
      <c r="E4678">
        <v>216</v>
      </c>
      <c r="F4678">
        <v>496</v>
      </c>
      <c r="G4678">
        <v>332</v>
      </c>
      <c r="H4678">
        <v>4</v>
      </c>
      <c r="I4678">
        <v>394</v>
      </c>
      <c r="J4678">
        <v>5</v>
      </c>
      <c r="K4678">
        <v>19.7</v>
      </c>
      <c r="L4678">
        <v>1590.7</v>
      </c>
      <c r="M4678" t="s">
        <v>20</v>
      </c>
      <c r="N4678" t="s">
        <v>23</v>
      </c>
      <c r="O4678">
        <v>14</v>
      </c>
      <c r="P4678">
        <v>3</v>
      </c>
      <c r="Q4678" t="s">
        <v>4337</v>
      </c>
      <c r="R4678">
        <v>506</v>
      </c>
      <c r="S4678" s="3">
        <v>0.05</v>
      </c>
      <c r="T4678" s="6">
        <v>645.10000000000014</v>
      </c>
      <c r="U4678" t="s">
        <v>6339</v>
      </c>
      <c r="V4678">
        <v>2025</v>
      </c>
      <c r="W4678" t="s">
        <v>6333</v>
      </c>
      <c r="X4678" t="str">
        <f>_xlfn.XLOOKUP(Orders_C[[#This Row],[Product_ID]],Products_C[Product_ID],Products_C[Product_Name])</f>
        <v>Zinger Burger</v>
      </c>
      <c r="Y4678" t="str">
        <f>_xlfn.XLOOKUP(Orders_C[[#This Row],[Product_ID]],Products_C[Product_ID],Products_C[Category])</f>
        <v>Beverage</v>
      </c>
      <c r="Z4678" t="str">
        <f>_xlfn.XLOOKUP(Orders_C[[#This Row],[Store_ID]],Stores_c[Store_ID],Stores_c[City])</f>
        <v>Garciaview</v>
      </c>
      <c r="AA4678" t="str">
        <f>_xlfn.XLOOKUP(Orders_C[[#This Row],[Customer_ID]],Customers_c[Customer_ID],Customers_c[Customer_Name])</f>
        <v>Renee Wilson</v>
      </c>
      <c r="AB4678" s="6">
        <f>Orders_C[[#This Row],[Quantity]]*Orders_C[[#This Row],[Unit_Price]]*(1-Orders_C[[#This Row],[Discount %]])+Orders_C[[#This Row],[Tax]]</f>
        <v>1516.8999999999999</v>
      </c>
      <c r="AC4678" s="9">
        <f>(Orders_C[[#This Row],[Unit_Price]]*Orders_C[[#This Row],[Quantity]])-Orders_C[[#This Row],[Discount]]+Orders_C[[#This Row],[Tax]]</f>
        <v>1590.7</v>
      </c>
      <c r="AD4678" t="str">
        <f>IF(COUNTIF(Orders_C[[#All],[Customer_ID]],Orders_C[[#This Row],[Customer_ID]])&gt;1,"Repeat","New")</f>
        <v>Repeat</v>
      </c>
      <c r="AE4678" t="str" cm="1">
        <f t="array" ref="AE4678">_xlfn.XLOOKUP(Orders_C[[#This Row],[Store_ID]],Stores_c[[#All],[Store_ID]],Stores_c[[#All],[City]])</f>
        <v>Garciaview</v>
      </c>
      <c r="AF4678" t="str" cm="1">
        <f t="array" ref="AF4678">_xlfn.XLOOKUP(Orders_C[[#This Row],[Store_ID]],Stores_c[[#All],[Store_ID]],Stores_c[[#All],[Manager_Name]])</f>
        <v>Karina Washington</v>
      </c>
      <c r="AG4678" t="str" cm="1">
        <f t="array" ref="AG4678">_xlfn.XLOOKUP(Orders_C[[#This Row],[Store_ID]],Stores_c[[#All],[Store_ID]],Stores_c[[#All],[Store_Type]])</f>
        <v>Drive-Thru</v>
      </c>
    </row>
    <row r="4679" spans="1:33" x14ac:dyDescent="0.25">
      <c r="A4679">
        <v>10396</v>
      </c>
      <c r="B4679" s="1">
        <v>45991</v>
      </c>
      <c r="C4679" s="2">
        <v>0.36420138888888887</v>
      </c>
      <c r="D4679">
        <v>1126</v>
      </c>
      <c r="E4679">
        <v>214</v>
      </c>
      <c r="F4679">
        <v>430</v>
      </c>
      <c r="G4679">
        <v>339</v>
      </c>
      <c r="H4679">
        <v>4</v>
      </c>
      <c r="I4679">
        <v>391</v>
      </c>
      <c r="J4679">
        <v>0</v>
      </c>
      <c r="K4679">
        <v>19.55</v>
      </c>
      <c r="L4679">
        <v>1583.55</v>
      </c>
      <c r="M4679" t="s">
        <v>19</v>
      </c>
      <c r="N4679" t="s">
        <v>21</v>
      </c>
      <c r="O4679">
        <v>15</v>
      </c>
      <c r="P4679">
        <v>1</v>
      </c>
      <c r="Q4679" t="s">
        <v>4419</v>
      </c>
      <c r="R4679">
        <v>501</v>
      </c>
      <c r="S4679" s="3">
        <v>0</v>
      </c>
      <c r="T4679" s="6">
        <v>645.15</v>
      </c>
      <c r="U4679" t="s">
        <v>6336</v>
      </c>
      <c r="V4679">
        <v>2025</v>
      </c>
      <c r="W4679" t="s">
        <v>6333</v>
      </c>
      <c r="X4679" t="str">
        <f>_xlfn.XLOOKUP(Orders_C[[#This Row],[Product_ID]],Products_C[Product_ID],Products_C[Product_Name])</f>
        <v>Veg Burger</v>
      </c>
      <c r="Y4679" t="str">
        <f>_xlfn.XLOOKUP(Orders_C[[#This Row],[Product_ID]],Products_C[Product_ID],Products_C[Category])</f>
        <v>Burger</v>
      </c>
      <c r="Z4679" t="str">
        <f>_xlfn.XLOOKUP(Orders_C[[#This Row],[Store_ID]],Stores_c[Store_ID],Stores_c[City])</f>
        <v>New Robert</v>
      </c>
      <c r="AA4679" t="str">
        <f>_xlfn.XLOOKUP(Orders_C[[#This Row],[Customer_ID]],Customers_c[Customer_ID],Customers_c[Customer_Name])</f>
        <v>Regina Baker</v>
      </c>
      <c r="AB4679" s="6">
        <f>Orders_C[[#This Row],[Quantity]]*Orders_C[[#This Row],[Unit_Price]]*(1-Orders_C[[#This Row],[Discount %]])+Orders_C[[#This Row],[Tax]]</f>
        <v>1583.55</v>
      </c>
      <c r="AC4679" s="9">
        <f>(Orders_C[[#This Row],[Unit_Price]]*Orders_C[[#This Row],[Quantity]])-Orders_C[[#This Row],[Discount]]+Orders_C[[#This Row],[Tax]]</f>
        <v>1583.55</v>
      </c>
      <c r="AD4679" t="str">
        <f>IF(COUNTIF(Orders_C[[#All],[Customer_ID]],Orders_C[[#This Row],[Customer_ID]])&gt;1,"Repeat","New")</f>
        <v>Repeat</v>
      </c>
      <c r="AE4679" t="str" cm="1">
        <f t="array" ref="AE4679">_xlfn.XLOOKUP(Orders_C[[#This Row],[Store_ID]],Stores_c[[#All],[Store_ID]],Stores_c[[#All],[City]])</f>
        <v>New Robert</v>
      </c>
      <c r="AF4679" t="str" cm="1">
        <f t="array" ref="AF4679">_xlfn.XLOOKUP(Orders_C[[#This Row],[Store_ID]],Stores_c[[#All],[Store_ID]],Stores_c[[#All],[Manager_Name]])</f>
        <v>Krista Webb</v>
      </c>
      <c r="AG4679" t="str" cm="1">
        <f t="array" ref="AG4679">_xlfn.XLOOKUP(Orders_C[[#This Row],[Store_ID]],Stores_c[[#All],[Store_ID]],Stores_c[[#All],[Store_Type]])</f>
        <v>Drive-Thru</v>
      </c>
    </row>
    <row r="4680" spans="1:33" x14ac:dyDescent="0.25">
      <c r="A4680">
        <v>7196</v>
      </c>
      <c r="B4680" s="1">
        <v>45993</v>
      </c>
      <c r="C4680" s="2">
        <v>0.42400462962962965</v>
      </c>
      <c r="D4680">
        <v>1694</v>
      </c>
      <c r="E4680">
        <v>215</v>
      </c>
      <c r="F4680">
        <v>544</v>
      </c>
      <c r="G4680">
        <v>312</v>
      </c>
      <c r="H4680">
        <v>4</v>
      </c>
      <c r="I4680">
        <v>392</v>
      </c>
      <c r="J4680">
        <v>0</v>
      </c>
      <c r="K4680">
        <v>19.600000000000001</v>
      </c>
      <c r="L4680">
        <v>1587.6</v>
      </c>
      <c r="M4680" t="s">
        <v>19</v>
      </c>
      <c r="N4680" t="s">
        <v>23</v>
      </c>
      <c r="O4680">
        <v>19</v>
      </c>
      <c r="P4680">
        <v>5</v>
      </c>
      <c r="Q4680" t="s">
        <v>1219</v>
      </c>
      <c r="R4680">
        <v>501</v>
      </c>
      <c r="S4680" s="3">
        <v>0</v>
      </c>
      <c r="T4680" s="6">
        <v>646.79999999999995</v>
      </c>
      <c r="U4680" t="s">
        <v>6328</v>
      </c>
      <c r="V4680">
        <v>2025</v>
      </c>
      <c r="W4680" t="s">
        <v>6333</v>
      </c>
      <c r="X4680" t="str">
        <f>_xlfn.XLOOKUP(Orders_C[[#This Row],[Product_ID]],Products_C[Product_ID],Products_C[Product_Name])</f>
        <v>Veg Burger</v>
      </c>
      <c r="Y4680" t="str">
        <f>_xlfn.XLOOKUP(Orders_C[[#This Row],[Product_ID]],Products_C[Product_ID],Products_C[Category])</f>
        <v>Burger</v>
      </c>
      <c r="Z4680" t="str">
        <f>_xlfn.XLOOKUP(Orders_C[[#This Row],[Store_ID]],Stores_c[Store_ID],Stores_c[City])</f>
        <v>Sallyburgh</v>
      </c>
      <c r="AA4680" t="str">
        <f>_xlfn.XLOOKUP(Orders_C[[#This Row],[Customer_ID]],Customers_c[Customer_ID],Customers_c[Customer_Name])</f>
        <v>Kathryn Boyd</v>
      </c>
      <c r="AB4680" s="6">
        <f>Orders_C[[#This Row],[Quantity]]*Orders_C[[#This Row],[Unit_Price]]*(1-Orders_C[[#This Row],[Discount %]])+Orders_C[[#This Row],[Tax]]</f>
        <v>1587.6</v>
      </c>
      <c r="AC4680" s="9">
        <f>(Orders_C[[#This Row],[Unit_Price]]*Orders_C[[#This Row],[Quantity]])-Orders_C[[#This Row],[Discount]]+Orders_C[[#This Row],[Tax]]</f>
        <v>1587.6</v>
      </c>
      <c r="AD4680" t="str">
        <f>IF(COUNTIF(Orders_C[[#All],[Customer_ID]],Orders_C[[#This Row],[Customer_ID]])&gt;1,"Repeat","New")</f>
        <v>New</v>
      </c>
      <c r="AE4680" t="str" cm="1">
        <f t="array" ref="AE4680">_xlfn.XLOOKUP(Orders_C[[#This Row],[Store_ID]],Stores_c[[#All],[Store_ID]],Stores_c[[#All],[City]])</f>
        <v>Sallyburgh</v>
      </c>
      <c r="AF4680" t="str" cm="1">
        <f t="array" ref="AF4680">_xlfn.XLOOKUP(Orders_C[[#This Row],[Store_ID]],Stores_c[[#All],[Store_ID]],Stores_c[[#All],[Manager_Name]])</f>
        <v>Benjamin Mccoy</v>
      </c>
      <c r="AG4680" t="str" cm="1">
        <f t="array" ref="AG4680">_xlfn.XLOOKUP(Orders_C[[#This Row],[Store_ID]],Stores_c[[#All],[Store_ID]],Stores_c[[#All],[Store_Type]])</f>
        <v>Drive-Thru</v>
      </c>
    </row>
    <row r="4681" spans="1:33" x14ac:dyDescent="0.25">
      <c r="A4681">
        <v>9033</v>
      </c>
      <c r="B4681" s="1">
        <v>45860</v>
      </c>
      <c r="C4681" s="2">
        <v>0.20788194444444444</v>
      </c>
      <c r="D4681">
        <v>1761</v>
      </c>
      <c r="E4681">
        <v>202</v>
      </c>
      <c r="F4681">
        <v>548</v>
      </c>
      <c r="G4681">
        <v>325</v>
      </c>
      <c r="H4681">
        <v>4</v>
      </c>
      <c r="I4681">
        <v>392</v>
      </c>
      <c r="J4681">
        <v>0</v>
      </c>
      <c r="K4681">
        <v>19.600000000000001</v>
      </c>
      <c r="L4681">
        <v>1587.6</v>
      </c>
      <c r="M4681" t="s">
        <v>19</v>
      </c>
      <c r="N4681" t="s">
        <v>23</v>
      </c>
      <c r="O4681">
        <v>11</v>
      </c>
      <c r="P4681">
        <v>1</v>
      </c>
      <c r="Q4681" t="s">
        <v>3056</v>
      </c>
      <c r="R4681">
        <v>503</v>
      </c>
      <c r="S4681" s="3">
        <v>0</v>
      </c>
      <c r="T4681" s="6">
        <v>646.79999999999995</v>
      </c>
      <c r="U4681" t="s">
        <v>6341</v>
      </c>
      <c r="V4681">
        <v>2025</v>
      </c>
      <c r="W4681" t="s">
        <v>6333</v>
      </c>
      <c r="X4681" t="str">
        <f>_xlfn.XLOOKUP(Orders_C[[#This Row],[Product_ID]],Products_C[Product_ID],Products_C[Product_Name])</f>
        <v>Veg Burger</v>
      </c>
      <c r="Y4681" t="str">
        <f>_xlfn.XLOOKUP(Orders_C[[#This Row],[Product_ID]],Products_C[Product_ID],Products_C[Category])</f>
        <v>Chicken</v>
      </c>
      <c r="Z4681" t="str">
        <f>_xlfn.XLOOKUP(Orders_C[[#This Row],[Store_ID]],Stores_c[Store_ID],Stores_c[City])</f>
        <v>Rebekahside</v>
      </c>
      <c r="AA4681" t="str">
        <f>_xlfn.XLOOKUP(Orders_C[[#This Row],[Customer_ID]],Customers_c[Customer_ID],Customers_c[Customer_Name])</f>
        <v>Susan Hayes</v>
      </c>
      <c r="AB4681" s="6">
        <f>Orders_C[[#This Row],[Quantity]]*Orders_C[[#This Row],[Unit_Price]]*(1-Orders_C[[#This Row],[Discount %]])+Orders_C[[#This Row],[Tax]]</f>
        <v>1587.6</v>
      </c>
      <c r="AC4681" s="9">
        <f>(Orders_C[[#This Row],[Unit_Price]]*Orders_C[[#This Row],[Quantity]])-Orders_C[[#This Row],[Discount]]+Orders_C[[#This Row],[Tax]]</f>
        <v>1587.6</v>
      </c>
      <c r="AD4681" t="str">
        <f>IF(COUNTIF(Orders_C[[#All],[Customer_ID]],Orders_C[[#This Row],[Customer_ID]])&gt;1,"Repeat","New")</f>
        <v>Repeat</v>
      </c>
      <c r="AE4681" t="str" cm="1">
        <f t="array" ref="AE4681">_xlfn.XLOOKUP(Orders_C[[#This Row],[Store_ID]],Stores_c[[#All],[Store_ID]],Stores_c[[#All],[City]])</f>
        <v>Rebekahside</v>
      </c>
      <c r="AF4681" t="str" cm="1">
        <f t="array" ref="AF4681">_xlfn.XLOOKUP(Orders_C[[#This Row],[Store_ID]],Stores_c[[#All],[Store_ID]],Stores_c[[#All],[Manager_Name]])</f>
        <v>Mark Ray</v>
      </c>
      <c r="AG4681" t="str" cm="1">
        <f t="array" ref="AG4681">_xlfn.XLOOKUP(Orders_C[[#This Row],[Store_ID]],Stores_c[[#All],[Store_ID]],Stores_c[[#All],[Store_Type]])</f>
        <v>Drive-Thru</v>
      </c>
    </row>
    <row r="4682" spans="1:33" x14ac:dyDescent="0.25">
      <c r="A4682">
        <v>9380</v>
      </c>
      <c r="B4682" s="1">
        <v>45770</v>
      </c>
      <c r="C4682" s="2">
        <v>0.60339120370370369</v>
      </c>
      <c r="D4682">
        <v>1277</v>
      </c>
      <c r="E4682">
        <v>214</v>
      </c>
      <c r="F4682">
        <v>414</v>
      </c>
      <c r="G4682">
        <v>335</v>
      </c>
      <c r="H4682">
        <v>4</v>
      </c>
      <c r="I4682">
        <v>392</v>
      </c>
      <c r="J4682">
        <v>0</v>
      </c>
      <c r="K4682">
        <v>19.600000000000001</v>
      </c>
      <c r="L4682">
        <v>1587.6</v>
      </c>
      <c r="M4682" t="s">
        <v>18</v>
      </c>
      <c r="N4682" t="s">
        <v>21</v>
      </c>
      <c r="O4682">
        <v>32</v>
      </c>
      <c r="P4682">
        <v>2</v>
      </c>
      <c r="Q4682" t="s">
        <v>3403</v>
      </c>
      <c r="R4682">
        <v>502</v>
      </c>
      <c r="S4682" s="3">
        <v>0</v>
      </c>
      <c r="T4682" s="6">
        <v>646.79999999999995</v>
      </c>
      <c r="U4682" t="s">
        <v>6337</v>
      </c>
      <c r="V4682">
        <v>2025</v>
      </c>
      <c r="W4682" t="s">
        <v>6329</v>
      </c>
      <c r="X4682" t="str">
        <f>_xlfn.XLOOKUP(Orders_C[[#This Row],[Product_ID]],Products_C[Product_ID],Products_C[Product_Name])</f>
        <v>Krushers</v>
      </c>
      <c r="Y4682" t="str">
        <f>_xlfn.XLOOKUP(Orders_C[[#This Row],[Product_ID]],Products_C[Product_ID],Products_C[Category])</f>
        <v>Chicken</v>
      </c>
      <c r="Z4682" t="str">
        <f>_xlfn.XLOOKUP(Orders_C[[#This Row],[Store_ID]],Stores_c[Store_ID],Stores_c[City])</f>
        <v>New Robert</v>
      </c>
      <c r="AA4682" t="str">
        <f>_xlfn.XLOOKUP(Orders_C[[#This Row],[Customer_ID]],Customers_c[Customer_ID],Customers_c[Customer_Name])</f>
        <v>Brett Morgan II</v>
      </c>
      <c r="AB4682" s="6">
        <f>Orders_C[[#This Row],[Quantity]]*Orders_C[[#This Row],[Unit_Price]]*(1-Orders_C[[#This Row],[Discount %]])+Orders_C[[#This Row],[Tax]]</f>
        <v>1587.6</v>
      </c>
      <c r="AC4682" s="9">
        <f>(Orders_C[[#This Row],[Unit_Price]]*Orders_C[[#This Row],[Quantity]])-Orders_C[[#This Row],[Discount]]+Orders_C[[#This Row],[Tax]]</f>
        <v>1587.6</v>
      </c>
      <c r="AD4682" t="str">
        <f>IF(COUNTIF(Orders_C[[#All],[Customer_ID]],Orders_C[[#This Row],[Customer_ID]])&gt;1,"Repeat","New")</f>
        <v>Repeat</v>
      </c>
      <c r="AE4682" t="str" cm="1">
        <f t="array" ref="AE4682">_xlfn.XLOOKUP(Orders_C[[#This Row],[Store_ID]],Stores_c[[#All],[Store_ID]],Stores_c[[#All],[City]])</f>
        <v>New Robert</v>
      </c>
      <c r="AF4682" t="str" cm="1">
        <f t="array" ref="AF4682">_xlfn.XLOOKUP(Orders_C[[#This Row],[Store_ID]],Stores_c[[#All],[Store_ID]],Stores_c[[#All],[Manager_Name]])</f>
        <v>Krista Webb</v>
      </c>
      <c r="AG4682" t="str" cm="1">
        <f t="array" ref="AG4682">_xlfn.XLOOKUP(Orders_C[[#This Row],[Store_ID]],Stores_c[[#All],[Store_ID]],Stores_c[[#All],[Store_Type]])</f>
        <v>Drive-Thru</v>
      </c>
    </row>
    <row r="4683" spans="1:33" x14ac:dyDescent="0.25">
      <c r="A4683">
        <v>7277</v>
      </c>
      <c r="B4683" s="1">
        <v>45959</v>
      </c>
      <c r="C4683" s="2">
        <v>0.86531250000000004</v>
      </c>
      <c r="D4683">
        <v>1182</v>
      </c>
      <c r="E4683">
        <v>225</v>
      </c>
      <c r="F4683">
        <v>464</v>
      </c>
      <c r="G4683">
        <v>302</v>
      </c>
      <c r="H4683">
        <v>4</v>
      </c>
      <c r="I4683">
        <v>402</v>
      </c>
      <c r="J4683">
        <v>15</v>
      </c>
      <c r="K4683">
        <v>20.100000000000001</v>
      </c>
      <c r="L4683">
        <v>1613.1</v>
      </c>
      <c r="M4683" t="s">
        <v>19</v>
      </c>
      <c r="N4683" t="s">
        <v>23</v>
      </c>
      <c r="O4683">
        <v>40</v>
      </c>
      <c r="P4683">
        <v>5</v>
      </c>
      <c r="Q4683" t="s">
        <v>1300</v>
      </c>
      <c r="R4683">
        <v>508</v>
      </c>
      <c r="S4683" s="3">
        <v>0.15</v>
      </c>
      <c r="T4683" s="6">
        <v>648.29999999999995</v>
      </c>
      <c r="U4683" t="s">
        <v>6332</v>
      </c>
      <c r="V4683">
        <v>2025</v>
      </c>
      <c r="W4683" t="s">
        <v>6329</v>
      </c>
      <c r="X4683" t="str">
        <f>_xlfn.XLOOKUP(Orders_C[[#This Row],[Product_ID]],Products_C[Product_ID],Products_C[Product_Name])</f>
        <v>Chicken Wings</v>
      </c>
      <c r="Y4683" t="str">
        <f>_xlfn.XLOOKUP(Orders_C[[#This Row],[Product_ID]],Products_C[Product_ID],Products_C[Category])</f>
        <v>Chicken</v>
      </c>
      <c r="Z4683" t="str">
        <f>_xlfn.XLOOKUP(Orders_C[[#This Row],[Store_ID]],Stores_c[Store_ID],Stores_c[City])</f>
        <v>South Peter</v>
      </c>
      <c r="AA4683" t="str">
        <f>_xlfn.XLOOKUP(Orders_C[[#This Row],[Customer_ID]],Customers_c[Customer_ID],Customers_c[Customer_Name])</f>
        <v>Sarah Adams</v>
      </c>
      <c r="AB4683" s="6">
        <f>Orders_C[[#This Row],[Quantity]]*Orders_C[[#This Row],[Unit_Price]]*(1-Orders_C[[#This Row],[Discount %]])+Orders_C[[#This Row],[Tax]]</f>
        <v>1386.8999999999999</v>
      </c>
      <c r="AC4683" s="9">
        <f>(Orders_C[[#This Row],[Unit_Price]]*Orders_C[[#This Row],[Quantity]])-Orders_C[[#This Row],[Discount]]+Orders_C[[#This Row],[Tax]]</f>
        <v>1613.1</v>
      </c>
      <c r="AD4683" t="str">
        <f>IF(COUNTIF(Orders_C[[#All],[Customer_ID]],Orders_C[[#This Row],[Customer_ID]])&gt;1,"Repeat","New")</f>
        <v>Repeat</v>
      </c>
      <c r="AE4683" t="str" cm="1">
        <f t="array" ref="AE4683">_xlfn.XLOOKUP(Orders_C[[#This Row],[Store_ID]],Stores_c[[#All],[Store_ID]],Stores_c[[#All],[City]])</f>
        <v>South Peter</v>
      </c>
      <c r="AF4683" t="str" cm="1">
        <f t="array" ref="AF4683">_xlfn.XLOOKUP(Orders_C[[#This Row],[Store_ID]],Stores_c[[#All],[Store_ID]],Stores_c[[#All],[Manager_Name]])</f>
        <v>Gregory Lambert</v>
      </c>
      <c r="AG4683" t="str" cm="1">
        <f t="array" ref="AG4683">_xlfn.XLOOKUP(Orders_C[[#This Row],[Store_ID]],Stores_c[[#All],[Store_ID]],Stores_c[[#All],[Store_Type]])</f>
        <v>Street</v>
      </c>
    </row>
    <row r="4684" spans="1:33" x14ac:dyDescent="0.25">
      <c r="A4684">
        <v>8195</v>
      </c>
      <c r="B4684" s="1">
        <v>45938</v>
      </c>
      <c r="C4684" s="2">
        <v>0.6343981481481481</v>
      </c>
      <c r="D4684">
        <v>1962</v>
      </c>
      <c r="E4684">
        <v>220</v>
      </c>
      <c r="F4684">
        <v>545</v>
      </c>
      <c r="G4684">
        <v>310</v>
      </c>
      <c r="H4684">
        <v>4</v>
      </c>
      <c r="I4684">
        <v>402</v>
      </c>
      <c r="J4684">
        <v>15</v>
      </c>
      <c r="K4684">
        <v>20.100000000000001</v>
      </c>
      <c r="L4684">
        <v>1613.1</v>
      </c>
      <c r="M4684" t="s">
        <v>20</v>
      </c>
      <c r="N4684" t="s">
        <v>23</v>
      </c>
      <c r="O4684">
        <v>30</v>
      </c>
      <c r="P4684">
        <v>4</v>
      </c>
      <c r="Q4684" t="s">
        <v>2218</v>
      </c>
      <c r="R4684">
        <v>506</v>
      </c>
      <c r="S4684" s="3">
        <v>0.15</v>
      </c>
      <c r="T4684" s="6">
        <v>648.29999999999995</v>
      </c>
      <c r="U4684" t="s">
        <v>6332</v>
      </c>
      <c r="V4684">
        <v>2025</v>
      </c>
      <c r="W4684" t="s">
        <v>6329</v>
      </c>
      <c r="X4684" t="str">
        <f>_xlfn.XLOOKUP(Orders_C[[#This Row],[Product_ID]],Products_C[Product_ID],Products_C[Product_Name])</f>
        <v>Chicken Bucket</v>
      </c>
      <c r="Y4684" t="str">
        <f>_xlfn.XLOOKUP(Orders_C[[#This Row],[Product_ID]],Products_C[Product_ID],Products_C[Category])</f>
        <v>Chicken</v>
      </c>
      <c r="Z4684" t="str">
        <f>_xlfn.XLOOKUP(Orders_C[[#This Row],[Store_ID]],Stores_c[Store_ID],Stores_c[City])</f>
        <v>Williamborough</v>
      </c>
      <c r="AA4684" t="str">
        <f>_xlfn.XLOOKUP(Orders_C[[#This Row],[Customer_ID]],Customers_c[Customer_ID],Customers_c[Customer_Name])</f>
        <v>Nicole Cross</v>
      </c>
      <c r="AB4684" s="6">
        <f>Orders_C[[#This Row],[Quantity]]*Orders_C[[#This Row],[Unit_Price]]*(1-Orders_C[[#This Row],[Discount %]])+Orders_C[[#This Row],[Tax]]</f>
        <v>1386.8999999999999</v>
      </c>
      <c r="AC4684" s="9">
        <f>(Orders_C[[#This Row],[Unit_Price]]*Orders_C[[#This Row],[Quantity]])-Orders_C[[#This Row],[Discount]]+Orders_C[[#This Row],[Tax]]</f>
        <v>1613.1</v>
      </c>
      <c r="AD4684" t="str">
        <f>IF(COUNTIF(Orders_C[[#All],[Customer_ID]],Orders_C[[#This Row],[Customer_ID]])&gt;1,"Repeat","New")</f>
        <v>Repeat</v>
      </c>
      <c r="AE4684" t="str" cm="1">
        <f t="array" ref="AE4684">_xlfn.XLOOKUP(Orders_C[[#This Row],[Store_ID]],Stores_c[[#All],[Store_ID]],Stores_c[[#All],[City]])</f>
        <v>Williamborough</v>
      </c>
      <c r="AF4684" t="str" cm="1">
        <f t="array" ref="AF4684">_xlfn.XLOOKUP(Orders_C[[#This Row],[Store_ID]],Stores_c[[#All],[Store_ID]],Stores_c[[#All],[Manager_Name]])</f>
        <v>Michael Mcbride</v>
      </c>
      <c r="AG4684" t="str" cm="1">
        <f t="array" ref="AG4684">_xlfn.XLOOKUP(Orders_C[[#This Row],[Store_ID]],Stores_c[[#All],[Store_ID]],Stores_c[[#All],[Store_Type]])</f>
        <v>Mall</v>
      </c>
    </row>
    <row r="4685" spans="1:33" x14ac:dyDescent="0.25">
      <c r="A4685">
        <v>6968</v>
      </c>
      <c r="B4685" s="1">
        <v>45862</v>
      </c>
      <c r="C4685" s="2">
        <v>0.63505787037037043</v>
      </c>
      <c r="D4685">
        <v>1813</v>
      </c>
      <c r="E4685">
        <v>201</v>
      </c>
      <c r="F4685">
        <v>534</v>
      </c>
      <c r="G4685">
        <v>339</v>
      </c>
      <c r="H4685">
        <v>4</v>
      </c>
      <c r="I4685">
        <v>399</v>
      </c>
      <c r="J4685">
        <v>10</v>
      </c>
      <c r="K4685">
        <v>19.95</v>
      </c>
      <c r="L4685">
        <v>1605.95</v>
      </c>
      <c r="M4685" t="s">
        <v>19</v>
      </c>
      <c r="N4685" t="s">
        <v>21</v>
      </c>
      <c r="O4685">
        <v>43</v>
      </c>
      <c r="P4685">
        <v>1</v>
      </c>
      <c r="Q4685" t="s">
        <v>991</v>
      </c>
      <c r="R4685">
        <v>501</v>
      </c>
      <c r="S4685" s="3">
        <v>0.1</v>
      </c>
      <c r="T4685" s="6">
        <v>648.35000000000014</v>
      </c>
      <c r="U4685" t="s">
        <v>6341</v>
      </c>
      <c r="V4685">
        <v>2025</v>
      </c>
      <c r="W4685" t="s">
        <v>6331</v>
      </c>
      <c r="X4685" t="str">
        <f>_xlfn.XLOOKUP(Orders_C[[#This Row],[Product_ID]],Products_C[Product_ID],Products_C[Product_Name])</f>
        <v>Veg Burger</v>
      </c>
      <c r="Y4685" t="str">
        <f>_xlfn.XLOOKUP(Orders_C[[#This Row],[Product_ID]],Products_C[Product_ID],Products_C[Category])</f>
        <v>Burger</v>
      </c>
      <c r="Z4685" t="str">
        <f>_xlfn.XLOOKUP(Orders_C[[#This Row],[Store_ID]],Stores_c[Store_ID],Stores_c[City])</f>
        <v>Lake Nicholasburgh</v>
      </c>
      <c r="AA4685" t="str">
        <f>_xlfn.XLOOKUP(Orders_C[[#This Row],[Customer_ID]],Customers_c[Customer_ID],Customers_c[Customer_Name])</f>
        <v>Joshua Martin</v>
      </c>
      <c r="AB4685" s="6">
        <f>Orders_C[[#This Row],[Quantity]]*Orders_C[[#This Row],[Unit_Price]]*(1-Orders_C[[#This Row],[Discount %]])+Orders_C[[#This Row],[Tax]]</f>
        <v>1456.3500000000001</v>
      </c>
      <c r="AC4685" s="9">
        <f>(Orders_C[[#This Row],[Unit_Price]]*Orders_C[[#This Row],[Quantity]])-Orders_C[[#This Row],[Discount]]+Orders_C[[#This Row],[Tax]]</f>
        <v>1605.95</v>
      </c>
      <c r="AD4685" t="str">
        <f>IF(COUNTIF(Orders_C[[#All],[Customer_ID]],Orders_C[[#This Row],[Customer_ID]])&gt;1,"Repeat","New")</f>
        <v>Repeat</v>
      </c>
      <c r="AE4685" t="str" cm="1">
        <f t="array" ref="AE4685">_xlfn.XLOOKUP(Orders_C[[#This Row],[Store_ID]],Stores_c[[#All],[Store_ID]],Stores_c[[#All],[City]])</f>
        <v>Lake Nicholasburgh</v>
      </c>
      <c r="AF4685" t="str" cm="1">
        <f t="array" ref="AF4685">_xlfn.XLOOKUP(Orders_C[[#This Row],[Store_ID]],Stores_c[[#All],[Store_ID]],Stores_c[[#All],[Manager_Name]])</f>
        <v>Maurice Garcia</v>
      </c>
      <c r="AG4685" t="str" cm="1">
        <f t="array" ref="AG4685">_xlfn.XLOOKUP(Orders_C[[#This Row],[Store_ID]],Stores_c[[#All],[Store_ID]],Stores_c[[#All],[Store_Type]])</f>
        <v>Mall</v>
      </c>
    </row>
    <row r="4686" spans="1:33" x14ac:dyDescent="0.25">
      <c r="A4686">
        <v>8336</v>
      </c>
      <c r="B4686" s="1">
        <v>45826</v>
      </c>
      <c r="C4686" s="2">
        <v>0.14799768518518519</v>
      </c>
      <c r="D4686">
        <v>1212</v>
      </c>
      <c r="E4686">
        <v>211</v>
      </c>
      <c r="F4686">
        <v>475</v>
      </c>
      <c r="G4686">
        <v>340</v>
      </c>
      <c r="H4686">
        <v>4</v>
      </c>
      <c r="I4686">
        <v>399</v>
      </c>
      <c r="J4686">
        <v>10</v>
      </c>
      <c r="K4686">
        <v>19.95</v>
      </c>
      <c r="L4686">
        <v>1605.95</v>
      </c>
      <c r="M4686" t="s">
        <v>18</v>
      </c>
      <c r="N4686" t="s">
        <v>22</v>
      </c>
      <c r="O4686">
        <v>34</v>
      </c>
      <c r="P4686">
        <v>5</v>
      </c>
      <c r="Q4686" t="s">
        <v>2359</v>
      </c>
      <c r="R4686">
        <v>509</v>
      </c>
      <c r="S4686" s="3">
        <v>0.1</v>
      </c>
      <c r="T4686" s="6">
        <v>648.35000000000014</v>
      </c>
      <c r="U4686" t="s">
        <v>6340</v>
      </c>
      <c r="V4686">
        <v>2025</v>
      </c>
      <c r="W4686" t="s">
        <v>6329</v>
      </c>
      <c r="X4686" t="str">
        <f>_xlfn.XLOOKUP(Orders_C[[#This Row],[Product_ID]],Products_C[Product_ID],Products_C[Product_Name])</f>
        <v>Chocolate Lava Cake</v>
      </c>
      <c r="Y4686" t="str">
        <f>_xlfn.XLOOKUP(Orders_C[[#This Row],[Product_ID]],Products_C[Product_ID],Products_C[Category])</f>
        <v>Chicken</v>
      </c>
      <c r="Z4686" t="str">
        <f>_xlfn.XLOOKUP(Orders_C[[#This Row],[Store_ID]],Stores_c[Store_ID],Stores_c[City])</f>
        <v>North Robertstad</v>
      </c>
      <c r="AA4686" t="str">
        <f>_xlfn.XLOOKUP(Orders_C[[#This Row],[Customer_ID]],Customers_c[Customer_ID],Customers_c[Customer_Name])</f>
        <v>Julie Washington</v>
      </c>
      <c r="AB4686" s="6">
        <f>Orders_C[[#This Row],[Quantity]]*Orders_C[[#This Row],[Unit_Price]]*(1-Orders_C[[#This Row],[Discount %]])+Orders_C[[#This Row],[Tax]]</f>
        <v>1456.3500000000001</v>
      </c>
      <c r="AC4686" s="9">
        <f>(Orders_C[[#This Row],[Unit_Price]]*Orders_C[[#This Row],[Quantity]])-Orders_C[[#This Row],[Discount]]+Orders_C[[#This Row],[Tax]]</f>
        <v>1605.95</v>
      </c>
      <c r="AD4686" t="str">
        <f>IF(COUNTIF(Orders_C[[#All],[Customer_ID]],Orders_C[[#This Row],[Customer_ID]])&gt;1,"Repeat","New")</f>
        <v>Repeat</v>
      </c>
      <c r="AE4686" t="str" cm="1">
        <f t="array" ref="AE4686">_xlfn.XLOOKUP(Orders_C[[#This Row],[Store_ID]],Stores_c[[#All],[Store_ID]],Stores_c[[#All],[City]])</f>
        <v>North Robertstad</v>
      </c>
      <c r="AF4686" t="str" cm="1">
        <f t="array" ref="AF4686">_xlfn.XLOOKUP(Orders_C[[#This Row],[Store_ID]],Stores_c[[#All],[Store_ID]],Stores_c[[#All],[Manager_Name]])</f>
        <v>Mary Lewis</v>
      </c>
      <c r="AG4686" t="str" cm="1">
        <f t="array" ref="AG4686">_xlfn.XLOOKUP(Orders_C[[#This Row],[Store_ID]],Stores_c[[#All],[Store_ID]],Stores_c[[#All],[Store_Type]])</f>
        <v>Street</v>
      </c>
    </row>
    <row r="4687" spans="1:33" x14ac:dyDescent="0.25">
      <c r="A4687">
        <v>7470</v>
      </c>
      <c r="B4687" s="1">
        <v>45938</v>
      </c>
      <c r="C4687" s="2">
        <v>8.729166666666667E-2</v>
      </c>
      <c r="D4687">
        <v>1367</v>
      </c>
      <c r="E4687">
        <v>220</v>
      </c>
      <c r="F4687">
        <v>502</v>
      </c>
      <c r="G4687">
        <v>328</v>
      </c>
      <c r="H4687">
        <v>4</v>
      </c>
      <c r="I4687">
        <v>393</v>
      </c>
      <c r="J4687">
        <v>0</v>
      </c>
      <c r="K4687">
        <v>19.649999999999999</v>
      </c>
      <c r="L4687">
        <v>1591.65</v>
      </c>
      <c r="M4687" t="s">
        <v>19</v>
      </c>
      <c r="N4687" t="s">
        <v>22</v>
      </c>
      <c r="O4687">
        <v>22</v>
      </c>
      <c r="P4687">
        <v>2</v>
      </c>
      <c r="Q4687" t="s">
        <v>1493</v>
      </c>
      <c r="R4687">
        <v>505</v>
      </c>
      <c r="S4687" s="3">
        <v>0</v>
      </c>
      <c r="T4687" s="6">
        <v>648.45000000000016</v>
      </c>
      <c r="U4687" t="s">
        <v>6332</v>
      </c>
      <c r="V4687">
        <v>2025</v>
      </c>
      <c r="W4687" t="s">
        <v>6329</v>
      </c>
      <c r="X4687" t="str">
        <f>_xlfn.XLOOKUP(Orders_C[[#This Row],[Product_ID]],Products_C[Product_ID],Products_C[Product_Name])</f>
        <v>Rice Bowl</v>
      </c>
      <c r="Y4687" t="str">
        <f>_xlfn.XLOOKUP(Orders_C[[#This Row],[Product_ID]],Products_C[Product_ID],Products_C[Category])</f>
        <v>Burger</v>
      </c>
      <c r="Z4687" t="str">
        <f>_xlfn.XLOOKUP(Orders_C[[#This Row],[Store_ID]],Stores_c[Store_ID],Stores_c[City])</f>
        <v>Williamborough</v>
      </c>
      <c r="AA4687" t="str">
        <f>_xlfn.XLOOKUP(Orders_C[[#This Row],[Customer_ID]],Customers_c[Customer_ID],Customers_c[Customer_Name])</f>
        <v>Lisa Mccullough</v>
      </c>
      <c r="AB4687" s="6">
        <f>Orders_C[[#This Row],[Quantity]]*Orders_C[[#This Row],[Unit_Price]]*(1-Orders_C[[#This Row],[Discount %]])+Orders_C[[#This Row],[Tax]]</f>
        <v>1591.65</v>
      </c>
      <c r="AC4687" s="9">
        <f>(Orders_C[[#This Row],[Unit_Price]]*Orders_C[[#This Row],[Quantity]])-Orders_C[[#This Row],[Discount]]+Orders_C[[#This Row],[Tax]]</f>
        <v>1591.65</v>
      </c>
      <c r="AD4687" t="str">
        <f>IF(COUNTIF(Orders_C[[#All],[Customer_ID]],Orders_C[[#This Row],[Customer_ID]])&gt;1,"Repeat","New")</f>
        <v>Repeat</v>
      </c>
      <c r="AE4687" t="str" cm="1">
        <f t="array" ref="AE4687">_xlfn.XLOOKUP(Orders_C[[#This Row],[Store_ID]],Stores_c[[#All],[Store_ID]],Stores_c[[#All],[City]])</f>
        <v>Williamborough</v>
      </c>
      <c r="AF4687" t="str" cm="1">
        <f t="array" ref="AF4687">_xlfn.XLOOKUP(Orders_C[[#This Row],[Store_ID]],Stores_c[[#All],[Store_ID]],Stores_c[[#All],[Manager_Name]])</f>
        <v>Michael Mcbride</v>
      </c>
      <c r="AG4687" t="str" cm="1">
        <f t="array" ref="AG4687">_xlfn.XLOOKUP(Orders_C[[#This Row],[Store_ID]],Stores_c[[#All],[Store_ID]],Stores_c[[#All],[Store_Type]])</f>
        <v>Mall</v>
      </c>
    </row>
    <row r="4688" spans="1:33" x14ac:dyDescent="0.25">
      <c r="A4688">
        <v>10805</v>
      </c>
      <c r="B4688" s="1">
        <v>45810</v>
      </c>
      <c r="C4688" s="2">
        <v>0.8189467592592593</v>
      </c>
      <c r="D4688">
        <v>1622</v>
      </c>
      <c r="E4688">
        <v>212</v>
      </c>
      <c r="F4688">
        <v>481</v>
      </c>
      <c r="G4688">
        <v>333</v>
      </c>
      <c r="H4688">
        <v>4</v>
      </c>
      <c r="I4688">
        <v>394</v>
      </c>
      <c r="J4688">
        <v>0</v>
      </c>
      <c r="K4688">
        <v>19.7</v>
      </c>
      <c r="L4688">
        <v>1595.7</v>
      </c>
      <c r="M4688" t="s">
        <v>18</v>
      </c>
      <c r="N4688" t="s">
        <v>21</v>
      </c>
      <c r="O4688">
        <v>31</v>
      </c>
      <c r="P4688">
        <v>5</v>
      </c>
      <c r="Q4688" t="s">
        <v>4828</v>
      </c>
      <c r="R4688">
        <v>503</v>
      </c>
      <c r="S4688" s="3">
        <v>0</v>
      </c>
      <c r="T4688" s="6">
        <v>650.10000000000014</v>
      </c>
      <c r="U4688" t="s">
        <v>6340</v>
      </c>
      <c r="V4688">
        <v>2025</v>
      </c>
      <c r="W4688" t="s">
        <v>6329</v>
      </c>
      <c r="X4688" t="str">
        <f>_xlfn.XLOOKUP(Orders_C[[#This Row],[Product_ID]],Products_C[Product_ID],Products_C[Product_Name])</f>
        <v>Chicken Wings</v>
      </c>
      <c r="Y4688" t="str">
        <f>_xlfn.XLOOKUP(Orders_C[[#This Row],[Product_ID]],Products_C[Product_ID],Products_C[Category])</f>
        <v>Burger</v>
      </c>
      <c r="Z4688" t="str">
        <f>_xlfn.XLOOKUP(Orders_C[[#This Row],[Store_ID]],Stores_c[Store_ID],Stores_c[City])</f>
        <v>Andrewview</v>
      </c>
      <c r="AA4688" t="str">
        <f>_xlfn.XLOOKUP(Orders_C[[#This Row],[Customer_ID]],Customers_c[Customer_ID],Customers_c[Customer_Name])</f>
        <v>Robyn Cordova</v>
      </c>
      <c r="AB4688" s="6">
        <f>Orders_C[[#This Row],[Quantity]]*Orders_C[[#This Row],[Unit_Price]]*(1-Orders_C[[#This Row],[Discount %]])+Orders_C[[#This Row],[Tax]]</f>
        <v>1595.7</v>
      </c>
      <c r="AC4688" s="9">
        <f>(Orders_C[[#This Row],[Unit_Price]]*Orders_C[[#This Row],[Quantity]])-Orders_C[[#This Row],[Discount]]+Orders_C[[#This Row],[Tax]]</f>
        <v>1595.7</v>
      </c>
      <c r="AD4688" t="str">
        <f>IF(COUNTIF(Orders_C[[#All],[Customer_ID]],Orders_C[[#This Row],[Customer_ID]])&gt;1,"Repeat","New")</f>
        <v>Repeat</v>
      </c>
      <c r="AE4688" t="str" cm="1">
        <f t="array" ref="AE4688">_xlfn.XLOOKUP(Orders_C[[#This Row],[Store_ID]],Stores_c[[#All],[Store_ID]],Stores_c[[#All],[City]])</f>
        <v>Andrewview</v>
      </c>
      <c r="AF4688" t="str" cm="1">
        <f t="array" ref="AF4688">_xlfn.XLOOKUP(Orders_C[[#This Row],[Store_ID]],Stores_c[[#All],[Store_ID]],Stores_c[[#All],[Manager_Name]])</f>
        <v>Alice Sutton</v>
      </c>
      <c r="AG4688" t="str" cm="1">
        <f t="array" ref="AG4688">_xlfn.XLOOKUP(Orders_C[[#This Row],[Store_ID]],Stores_c[[#All],[Store_ID]],Stores_c[[#All],[Store_Type]])</f>
        <v>Mall</v>
      </c>
    </row>
    <row r="4689" spans="1:33" x14ac:dyDescent="0.25">
      <c r="A4689">
        <v>8583</v>
      </c>
      <c r="B4689" s="1">
        <v>45940</v>
      </c>
      <c r="C4689" s="2">
        <v>0.76861111111111113</v>
      </c>
      <c r="D4689">
        <v>1789</v>
      </c>
      <c r="E4689">
        <v>202</v>
      </c>
      <c r="F4689">
        <v>409</v>
      </c>
      <c r="G4689">
        <v>331</v>
      </c>
      <c r="H4689">
        <v>4</v>
      </c>
      <c r="I4689">
        <v>404</v>
      </c>
      <c r="J4689">
        <v>15</v>
      </c>
      <c r="K4689">
        <v>20.2</v>
      </c>
      <c r="L4689">
        <v>1621.2</v>
      </c>
      <c r="M4689" t="s">
        <v>20</v>
      </c>
      <c r="N4689" t="s">
        <v>21</v>
      </c>
      <c r="O4689">
        <v>15</v>
      </c>
      <c r="P4689">
        <v>3</v>
      </c>
      <c r="Q4689" t="s">
        <v>2606</v>
      </c>
      <c r="R4689">
        <v>508</v>
      </c>
      <c r="S4689" s="3">
        <v>0.15</v>
      </c>
      <c r="T4689" s="6">
        <v>651.60000000000014</v>
      </c>
      <c r="U4689" t="s">
        <v>6332</v>
      </c>
      <c r="V4689">
        <v>2025</v>
      </c>
      <c r="W4689" t="s">
        <v>6333</v>
      </c>
      <c r="X4689" t="str">
        <f>_xlfn.XLOOKUP(Orders_C[[#This Row],[Product_ID]],Products_C[Product_ID],Products_C[Product_Name])</f>
        <v>Chicken Bucket</v>
      </c>
      <c r="Y4689" t="str">
        <f>_xlfn.XLOOKUP(Orders_C[[#This Row],[Product_ID]],Products_C[Product_ID],Products_C[Category])</f>
        <v>Beverage</v>
      </c>
      <c r="Z4689" t="str">
        <f>_xlfn.XLOOKUP(Orders_C[[#This Row],[Store_ID]],Stores_c[Store_ID],Stores_c[City])</f>
        <v>Rebekahside</v>
      </c>
      <c r="AA4689" t="str">
        <f>_xlfn.XLOOKUP(Orders_C[[#This Row],[Customer_ID]],Customers_c[Customer_ID],Customers_c[Customer_Name])</f>
        <v>Brian Fields</v>
      </c>
      <c r="AB4689" s="6">
        <f>Orders_C[[#This Row],[Quantity]]*Orders_C[[#This Row],[Unit_Price]]*(1-Orders_C[[#This Row],[Discount %]])+Orders_C[[#This Row],[Tax]]</f>
        <v>1393.8</v>
      </c>
      <c r="AC4689" s="9">
        <f>(Orders_C[[#This Row],[Unit_Price]]*Orders_C[[#This Row],[Quantity]])-Orders_C[[#This Row],[Discount]]+Orders_C[[#This Row],[Tax]]</f>
        <v>1621.2</v>
      </c>
      <c r="AD4689" t="str">
        <f>IF(COUNTIF(Orders_C[[#All],[Customer_ID]],Orders_C[[#This Row],[Customer_ID]])&gt;1,"Repeat","New")</f>
        <v>Repeat</v>
      </c>
      <c r="AE4689" t="str" cm="1">
        <f t="array" ref="AE4689">_xlfn.XLOOKUP(Orders_C[[#This Row],[Store_ID]],Stores_c[[#All],[Store_ID]],Stores_c[[#All],[City]])</f>
        <v>Rebekahside</v>
      </c>
      <c r="AF4689" t="str" cm="1">
        <f t="array" ref="AF4689">_xlfn.XLOOKUP(Orders_C[[#This Row],[Store_ID]],Stores_c[[#All],[Store_ID]],Stores_c[[#All],[Manager_Name]])</f>
        <v>Mark Ray</v>
      </c>
      <c r="AG4689" t="str" cm="1">
        <f t="array" ref="AG4689">_xlfn.XLOOKUP(Orders_C[[#This Row],[Store_ID]],Stores_c[[#All],[Store_ID]],Stores_c[[#All],[Store_Type]])</f>
        <v>Drive-Thru</v>
      </c>
    </row>
    <row r="4690" spans="1:33" x14ac:dyDescent="0.25">
      <c r="A4690">
        <v>10605</v>
      </c>
      <c r="B4690" s="1">
        <v>45789</v>
      </c>
      <c r="C4690" s="2">
        <v>0.20979166666666665</v>
      </c>
      <c r="D4690">
        <v>1378</v>
      </c>
      <c r="E4690">
        <v>216</v>
      </c>
      <c r="F4690">
        <v>438</v>
      </c>
      <c r="G4690">
        <v>319</v>
      </c>
      <c r="H4690">
        <v>4</v>
      </c>
      <c r="I4690">
        <v>404</v>
      </c>
      <c r="J4690">
        <v>15</v>
      </c>
      <c r="K4690">
        <v>20.2</v>
      </c>
      <c r="L4690">
        <v>1621.2</v>
      </c>
      <c r="M4690" t="s">
        <v>18</v>
      </c>
      <c r="N4690" t="s">
        <v>22</v>
      </c>
      <c r="O4690">
        <v>11</v>
      </c>
      <c r="P4690">
        <v>4</v>
      </c>
      <c r="Q4690" t="s">
        <v>4628</v>
      </c>
      <c r="R4690">
        <v>510</v>
      </c>
      <c r="S4690" s="3">
        <v>0.15</v>
      </c>
      <c r="T4690" s="6">
        <v>651.60000000000014</v>
      </c>
      <c r="U4690" t="s">
        <v>6339</v>
      </c>
      <c r="V4690">
        <v>2025</v>
      </c>
      <c r="W4690" t="s">
        <v>6333</v>
      </c>
      <c r="X4690" t="str">
        <f>_xlfn.XLOOKUP(Orders_C[[#This Row],[Product_ID]],Products_C[Product_ID],Products_C[Product_Name])</f>
        <v>Chocolate Lava Cake</v>
      </c>
      <c r="Y4690" t="str">
        <f>_xlfn.XLOOKUP(Orders_C[[#This Row],[Product_ID]],Products_C[Product_ID],Products_C[Category])</f>
        <v>Beverage</v>
      </c>
      <c r="Z4690" t="str">
        <f>_xlfn.XLOOKUP(Orders_C[[#This Row],[Store_ID]],Stores_c[Store_ID],Stores_c[City])</f>
        <v>Garciaview</v>
      </c>
      <c r="AA4690" t="str">
        <f>_xlfn.XLOOKUP(Orders_C[[#This Row],[Customer_ID]],Customers_c[Customer_ID],Customers_c[Customer_Name])</f>
        <v>Chelsea Yang</v>
      </c>
      <c r="AB4690" s="6">
        <f>Orders_C[[#This Row],[Quantity]]*Orders_C[[#This Row],[Unit_Price]]*(1-Orders_C[[#This Row],[Discount %]])+Orders_C[[#This Row],[Tax]]</f>
        <v>1393.8</v>
      </c>
      <c r="AC4690" s="9">
        <f>(Orders_C[[#This Row],[Unit_Price]]*Orders_C[[#This Row],[Quantity]])-Orders_C[[#This Row],[Discount]]+Orders_C[[#This Row],[Tax]]</f>
        <v>1621.2</v>
      </c>
      <c r="AD4690" t="str">
        <f>IF(COUNTIF(Orders_C[[#All],[Customer_ID]],Orders_C[[#This Row],[Customer_ID]])&gt;1,"Repeat","New")</f>
        <v>Repeat</v>
      </c>
      <c r="AE4690" t="str" cm="1">
        <f t="array" ref="AE4690">_xlfn.XLOOKUP(Orders_C[[#This Row],[Store_ID]],Stores_c[[#All],[Store_ID]],Stores_c[[#All],[City]])</f>
        <v>Garciaview</v>
      </c>
      <c r="AF4690" t="str" cm="1">
        <f t="array" ref="AF4690">_xlfn.XLOOKUP(Orders_C[[#This Row],[Store_ID]],Stores_c[[#All],[Store_ID]],Stores_c[[#All],[Manager_Name]])</f>
        <v>Karina Washington</v>
      </c>
      <c r="AG4690" t="str" cm="1">
        <f t="array" ref="AG4690">_xlfn.XLOOKUP(Orders_C[[#This Row],[Store_ID]],Stores_c[[#All],[Store_ID]],Stores_c[[#All],[Store_Type]])</f>
        <v>Drive-Thru</v>
      </c>
    </row>
    <row r="4691" spans="1:33" x14ac:dyDescent="0.25">
      <c r="A4691">
        <v>10924</v>
      </c>
      <c r="B4691" s="1">
        <v>45720</v>
      </c>
      <c r="C4691" s="2">
        <v>0.35899305555555555</v>
      </c>
      <c r="D4691">
        <v>1397</v>
      </c>
      <c r="E4691">
        <v>205</v>
      </c>
      <c r="F4691">
        <v>534</v>
      </c>
      <c r="G4691">
        <v>311</v>
      </c>
      <c r="H4691">
        <v>4</v>
      </c>
      <c r="I4691">
        <v>404</v>
      </c>
      <c r="J4691">
        <v>15</v>
      </c>
      <c r="K4691">
        <v>20.2</v>
      </c>
      <c r="L4691">
        <v>1621.2</v>
      </c>
      <c r="M4691" t="s">
        <v>20</v>
      </c>
      <c r="N4691" t="s">
        <v>21</v>
      </c>
      <c r="O4691">
        <v>51</v>
      </c>
      <c r="P4691">
        <v>5</v>
      </c>
      <c r="Q4691" t="s">
        <v>4947</v>
      </c>
      <c r="R4691">
        <v>506</v>
      </c>
      <c r="S4691" s="3">
        <v>0.15</v>
      </c>
      <c r="T4691" s="6">
        <v>651.60000000000014</v>
      </c>
      <c r="U4691" t="s">
        <v>6334</v>
      </c>
      <c r="V4691">
        <v>2025</v>
      </c>
      <c r="W4691" t="s">
        <v>6331</v>
      </c>
      <c r="X4691" t="str">
        <f>_xlfn.XLOOKUP(Orders_C[[#This Row],[Product_ID]],Products_C[Product_ID],Products_C[Product_Name])</f>
        <v>Pepsi</v>
      </c>
      <c r="Y4691" t="str">
        <f>_xlfn.XLOOKUP(Orders_C[[#This Row],[Product_ID]],Products_C[Product_ID],Products_C[Category])</f>
        <v>Dessert</v>
      </c>
      <c r="Z4691" t="str">
        <f>_xlfn.XLOOKUP(Orders_C[[#This Row],[Store_ID]],Stores_c[Store_ID],Stores_c[City])</f>
        <v>Port Jacob</v>
      </c>
      <c r="AA4691" t="str">
        <f>_xlfn.XLOOKUP(Orders_C[[#This Row],[Customer_ID]],Customers_c[Customer_ID],Customers_c[Customer_Name])</f>
        <v>Amanda Brown</v>
      </c>
      <c r="AB4691" s="6">
        <f>Orders_C[[#This Row],[Quantity]]*Orders_C[[#This Row],[Unit_Price]]*(1-Orders_C[[#This Row],[Discount %]])+Orders_C[[#This Row],[Tax]]</f>
        <v>1393.8</v>
      </c>
      <c r="AC4691" s="9">
        <f>(Orders_C[[#This Row],[Unit_Price]]*Orders_C[[#This Row],[Quantity]])-Orders_C[[#This Row],[Discount]]+Orders_C[[#This Row],[Tax]]</f>
        <v>1621.2</v>
      </c>
      <c r="AD4691" t="str">
        <f>IF(COUNTIF(Orders_C[[#All],[Customer_ID]],Orders_C[[#This Row],[Customer_ID]])&gt;1,"Repeat","New")</f>
        <v>Repeat</v>
      </c>
      <c r="AE4691" t="str" cm="1">
        <f t="array" ref="AE4691">_xlfn.XLOOKUP(Orders_C[[#This Row],[Store_ID]],Stores_c[[#All],[Store_ID]],Stores_c[[#All],[City]])</f>
        <v>Port Jacob</v>
      </c>
      <c r="AF4691" t="str" cm="1">
        <f t="array" ref="AF4691">_xlfn.XLOOKUP(Orders_C[[#This Row],[Store_ID]],Stores_c[[#All],[Store_ID]],Stores_c[[#All],[Manager_Name]])</f>
        <v>David Harris</v>
      </c>
      <c r="AG4691" t="str" cm="1">
        <f t="array" ref="AG4691">_xlfn.XLOOKUP(Orders_C[[#This Row],[Store_ID]],Stores_c[[#All],[Store_ID]],Stores_c[[#All],[Store_Type]])</f>
        <v>Mall</v>
      </c>
    </row>
    <row r="4692" spans="1:33" x14ac:dyDescent="0.25">
      <c r="A4692">
        <v>7832</v>
      </c>
      <c r="B4692" s="1">
        <v>46062</v>
      </c>
      <c r="C4692" s="2">
        <v>0.8939583333333333</v>
      </c>
      <c r="D4692">
        <v>1817</v>
      </c>
      <c r="E4692">
        <v>205</v>
      </c>
      <c r="F4692">
        <v>486</v>
      </c>
      <c r="G4692">
        <v>333</v>
      </c>
      <c r="H4692">
        <v>4</v>
      </c>
      <c r="I4692">
        <v>395</v>
      </c>
      <c r="J4692">
        <v>0</v>
      </c>
      <c r="K4692">
        <v>19.75</v>
      </c>
      <c r="L4692">
        <v>1599.75</v>
      </c>
      <c r="M4692" t="s">
        <v>19</v>
      </c>
      <c r="N4692" t="s">
        <v>23</v>
      </c>
      <c r="O4692">
        <v>41</v>
      </c>
      <c r="P4692">
        <v>2</v>
      </c>
      <c r="Q4692" t="s">
        <v>1855</v>
      </c>
      <c r="R4692">
        <v>505</v>
      </c>
      <c r="S4692" s="3">
        <v>0</v>
      </c>
      <c r="T4692" s="6">
        <v>651.75</v>
      </c>
      <c r="U4692" t="s">
        <v>6338</v>
      </c>
      <c r="V4692">
        <v>2026</v>
      </c>
      <c r="W4692" t="s">
        <v>6331</v>
      </c>
      <c r="X4692" t="str">
        <f>_xlfn.XLOOKUP(Orders_C[[#This Row],[Product_ID]],Products_C[Product_ID],Products_C[Product_Name])</f>
        <v>Chicken Wings</v>
      </c>
      <c r="Y4692" t="str">
        <f>_xlfn.XLOOKUP(Orders_C[[#This Row],[Product_ID]],Products_C[Product_ID],Products_C[Category])</f>
        <v>Burger</v>
      </c>
      <c r="Z4692" t="str">
        <f>_xlfn.XLOOKUP(Orders_C[[#This Row],[Store_ID]],Stores_c[Store_ID],Stores_c[City])</f>
        <v>Port Jacob</v>
      </c>
      <c r="AA4692" t="str">
        <f>_xlfn.XLOOKUP(Orders_C[[#This Row],[Customer_ID]],Customers_c[Customer_ID],Customers_c[Customer_Name])</f>
        <v>John Powell</v>
      </c>
      <c r="AB4692" s="6">
        <f>Orders_C[[#This Row],[Quantity]]*Orders_C[[#This Row],[Unit_Price]]*(1-Orders_C[[#This Row],[Discount %]])+Orders_C[[#This Row],[Tax]]</f>
        <v>1599.75</v>
      </c>
      <c r="AC4692" s="9">
        <f>(Orders_C[[#This Row],[Unit_Price]]*Orders_C[[#This Row],[Quantity]])-Orders_C[[#This Row],[Discount]]+Orders_C[[#This Row],[Tax]]</f>
        <v>1599.75</v>
      </c>
      <c r="AD4692" t="str">
        <f>IF(COUNTIF(Orders_C[[#All],[Customer_ID]],Orders_C[[#This Row],[Customer_ID]])&gt;1,"Repeat","New")</f>
        <v>Repeat</v>
      </c>
      <c r="AE4692" t="str" cm="1">
        <f t="array" ref="AE4692">_xlfn.XLOOKUP(Orders_C[[#This Row],[Store_ID]],Stores_c[[#All],[Store_ID]],Stores_c[[#All],[City]])</f>
        <v>Port Jacob</v>
      </c>
      <c r="AF4692" t="str" cm="1">
        <f t="array" ref="AF4692">_xlfn.XLOOKUP(Orders_C[[#This Row],[Store_ID]],Stores_c[[#All],[Store_ID]],Stores_c[[#All],[Manager_Name]])</f>
        <v>David Harris</v>
      </c>
      <c r="AG4692" t="str" cm="1">
        <f t="array" ref="AG4692">_xlfn.XLOOKUP(Orders_C[[#This Row],[Store_ID]],Stores_c[[#All],[Store_ID]],Stores_c[[#All],[Store_Type]])</f>
        <v>Mall</v>
      </c>
    </row>
    <row r="4693" spans="1:33" x14ac:dyDescent="0.25">
      <c r="A4693">
        <v>7549</v>
      </c>
      <c r="B4693" s="1">
        <v>45708</v>
      </c>
      <c r="C4693" s="2">
        <v>0.30763888888888891</v>
      </c>
      <c r="D4693">
        <v>1703</v>
      </c>
      <c r="E4693">
        <v>218</v>
      </c>
      <c r="F4693">
        <v>492</v>
      </c>
      <c r="G4693">
        <v>322</v>
      </c>
      <c r="H4693">
        <v>4</v>
      </c>
      <c r="I4693">
        <v>405</v>
      </c>
      <c r="J4693">
        <v>15</v>
      </c>
      <c r="K4693">
        <v>20.25</v>
      </c>
      <c r="L4693">
        <v>1625.25</v>
      </c>
      <c r="M4693" t="s">
        <v>19</v>
      </c>
      <c r="N4693" t="s">
        <v>22</v>
      </c>
      <c r="O4693">
        <v>11</v>
      </c>
      <c r="P4693">
        <v>2</v>
      </c>
      <c r="Q4693" t="s">
        <v>1572</v>
      </c>
      <c r="R4693">
        <v>501</v>
      </c>
      <c r="S4693" s="3">
        <v>0.15</v>
      </c>
      <c r="T4693" s="6">
        <v>653.25</v>
      </c>
      <c r="U4693" t="s">
        <v>6338</v>
      </c>
      <c r="V4693">
        <v>2025</v>
      </c>
      <c r="W4693" t="s">
        <v>6333</v>
      </c>
      <c r="X4693" t="str">
        <f>_xlfn.XLOOKUP(Orders_C[[#This Row],[Product_ID]],Products_C[Product_ID],Products_C[Product_Name])</f>
        <v>Veg Burger</v>
      </c>
      <c r="Y4693" t="str">
        <f>_xlfn.XLOOKUP(Orders_C[[#This Row],[Product_ID]],Products_C[Product_ID],Products_C[Category])</f>
        <v>Burger</v>
      </c>
      <c r="Z4693" t="str">
        <f>_xlfn.XLOOKUP(Orders_C[[#This Row],[Store_ID]],Stores_c[Store_ID],Stores_c[City])</f>
        <v>East Johnport</v>
      </c>
      <c r="AA4693" t="str">
        <f>_xlfn.XLOOKUP(Orders_C[[#This Row],[Customer_ID]],Customers_c[Customer_ID],Customers_c[Customer_Name])</f>
        <v>Timothy Schmidt</v>
      </c>
      <c r="AB4693" s="6">
        <f>Orders_C[[#This Row],[Quantity]]*Orders_C[[#This Row],[Unit_Price]]*(1-Orders_C[[#This Row],[Discount %]])+Orders_C[[#This Row],[Tax]]</f>
        <v>1397.25</v>
      </c>
      <c r="AC4693" s="9">
        <f>(Orders_C[[#This Row],[Unit_Price]]*Orders_C[[#This Row],[Quantity]])-Orders_C[[#This Row],[Discount]]+Orders_C[[#This Row],[Tax]]</f>
        <v>1625.25</v>
      </c>
      <c r="AD4693" t="str">
        <f>IF(COUNTIF(Orders_C[[#All],[Customer_ID]],Orders_C[[#This Row],[Customer_ID]])&gt;1,"Repeat","New")</f>
        <v>Repeat</v>
      </c>
      <c r="AE4693" t="str" cm="1">
        <f t="array" ref="AE4693">_xlfn.XLOOKUP(Orders_C[[#This Row],[Store_ID]],Stores_c[[#All],[Store_ID]],Stores_c[[#All],[City]])</f>
        <v>East Johnport</v>
      </c>
      <c r="AF4693" t="str" cm="1">
        <f t="array" ref="AF4693">_xlfn.XLOOKUP(Orders_C[[#This Row],[Store_ID]],Stores_c[[#All],[Store_ID]],Stores_c[[#All],[Manager_Name]])</f>
        <v>Mr. Matthew Murillo III</v>
      </c>
      <c r="AG4693" t="str" cm="1">
        <f t="array" ref="AG4693">_xlfn.XLOOKUP(Orders_C[[#This Row],[Store_ID]],Stores_c[[#All],[Store_ID]],Stores_c[[#All],[Store_Type]])</f>
        <v>Street</v>
      </c>
    </row>
    <row r="4694" spans="1:33" x14ac:dyDescent="0.25">
      <c r="A4694">
        <v>9865</v>
      </c>
      <c r="B4694" s="1">
        <v>45819</v>
      </c>
      <c r="C4694" s="2">
        <v>0.49059027777777775</v>
      </c>
      <c r="D4694">
        <v>1359</v>
      </c>
      <c r="E4694">
        <v>215</v>
      </c>
      <c r="F4694">
        <v>419</v>
      </c>
      <c r="G4694">
        <v>315</v>
      </c>
      <c r="H4694">
        <v>4</v>
      </c>
      <c r="I4694">
        <v>405</v>
      </c>
      <c r="J4694">
        <v>15</v>
      </c>
      <c r="K4694">
        <v>20.25</v>
      </c>
      <c r="L4694">
        <v>1625.25</v>
      </c>
      <c r="M4694" t="s">
        <v>20</v>
      </c>
      <c r="N4694" t="s">
        <v>23</v>
      </c>
      <c r="O4694">
        <v>20</v>
      </c>
      <c r="P4694">
        <v>5</v>
      </c>
      <c r="Q4694" t="s">
        <v>3888</v>
      </c>
      <c r="R4694">
        <v>503</v>
      </c>
      <c r="S4694" s="3">
        <v>0.15</v>
      </c>
      <c r="T4694" s="6">
        <v>653.25</v>
      </c>
      <c r="U4694" t="s">
        <v>6340</v>
      </c>
      <c r="V4694">
        <v>2025</v>
      </c>
      <c r="W4694" t="s">
        <v>6333</v>
      </c>
      <c r="X4694" t="str">
        <f>_xlfn.XLOOKUP(Orders_C[[#This Row],[Product_ID]],Products_C[Product_ID],Products_C[Product_Name])</f>
        <v>Popcorn Chicken</v>
      </c>
      <c r="Y4694" t="str">
        <f>_xlfn.XLOOKUP(Orders_C[[#This Row],[Product_ID]],Products_C[Product_ID],Products_C[Category])</f>
        <v>Beverage</v>
      </c>
      <c r="Z4694" t="str">
        <f>_xlfn.XLOOKUP(Orders_C[[#This Row],[Store_ID]],Stores_c[Store_ID],Stores_c[City])</f>
        <v>Sallyburgh</v>
      </c>
      <c r="AA4694" t="str">
        <f>_xlfn.XLOOKUP(Orders_C[[#This Row],[Customer_ID]],Customers_c[Customer_ID],Customers_c[Customer_Name])</f>
        <v>Carrie Gardner</v>
      </c>
      <c r="AB4694" s="6">
        <f>Orders_C[[#This Row],[Quantity]]*Orders_C[[#This Row],[Unit_Price]]*(1-Orders_C[[#This Row],[Discount %]])+Orders_C[[#This Row],[Tax]]</f>
        <v>1397.25</v>
      </c>
      <c r="AC4694" s="9">
        <f>(Orders_C[[#This Row],[Unit_Price]]*Orders_C[[#This Row],[Quantity]])-Orders_C[[#This Row],[Discount]]+Orders_C[[#This Row],[Tax]]</f>
        <v>1625.25</v>
      </c>
      <c r="AD4694" t="str">
        <f>IF(COUNTIF(Orders_C[[#All],[Customer_ID]],Orders_C[[#This Row],[Customer_ID]])&gt;1,"Repeat","New")</f>
        <v>Repeat</v>
      </c>
      <c r="AE4694" t="str" cm="1">
        <f t="array" ref="AE4694">_xlfn.XLOOKUP(Orders_C[[#This Row],[Store_ID]],Stores_c[[#All],[Store_ID]],Stores_c[[#All],[City]])</f>
        <v>Sallyburgh</v>
      </c>
      <c r="AF4694" t="str" cm="1">
        <f t="array" ref="AF4694">_xlfn.XLOOKUP(Orders_C[[#This Row],[Store_ID]],Stores_c[[#All],[Store_ID]],Stores_c[[#All],[Manager_Name]])</f>
        <v>Benjamin Mccoy</v>
      </c>
      <c r="AG4694" t="str" cm="1">
        <f t="array" ref="AG4694">_xlfn.XLOOKUP(Orders_C[[#This Row],[Store_ID]],Stores_c[[#All],[Store_ID]],Stores_c[[#All],[Store_Type]])</f>
        <v>Drive-Thru</v>
      </c>
    </row>
    <row r="4695" spans="1:33" x14ac:dyDescent="0.25">
      <c r="A4695">
        <v>10834</v>
      </c>
      <c r="B4695" s="1">
        <v>45716</v>
      </c>
      <c r="C4695" s="2">
        <v>0.51620370370370372</v>
      </c>
      <c r="D4695">
        <v>1697</v>
      </c>
      <c r="E4695">
        <v>209</v>
      </c>
      <c r="F4695">
        <v>514</v>
      </c>
      <c r="G4695">
        <v>326</v>
      </c>
      <c r="H4695">
        <v>4</v>
      </c>
      <c r="I4695">
        <v>402</v>
      </c>
      <c r="J4695">
        <v>10</v>
      </c>
      <c r="K4695">
        <v>20.100000000000001</v>
      </c>
      <c r="L4695">
        <v>1618.1</v>
      </c>
      <c r="M4695" t="s">
        <v>20</v>
      </c>
      <c r="N4695" t="s">
        <v>23</v>
      </c>
      <c r="O4695">
        <v>14</v>
      </c>
      <c r="P4695">
        <v>3</v>
      </c>
      <c r="Q4695" t="s">
        <v>4857</v>
      </c>
      <c r="R4695">
        <v>508</v>
      </c>
      <c r="S4695" s="3">
        <v>0.1</v>
      </c>
      <c r="T4695" s="6">
        <v>653.29999999999995</v>
      </c>
      <c r="U4695" t="s">
        <v>6338</v>
      </c>
      <c r="V4695">
        <v>2025</v>
      </c>
      <c r="W4695" t="s">
        <v>6333</v>
      </c>
      <c r="X4695" t="str">
        <f>_xlfn.XLOOKUP(Orders_C[[#This Row],[Product_ID]],Products_C[Product_ID],Products_C[Product_Name])</f>
        <v>Rice Bowl</v>
      </c>
      <c r="Y4695" t="str">
        <f>_xlfn.XLOOKUP(Orders_C[[#This Row],[Product_ID]],Products_C[Product_ID],Products_C[Category])</f>
        <v>Burger</v>
      </c>
      <c r="Z4695" t="str">
        <f>_xlfn.XLOOKUP(Orders_C[[#This Row],[Store_ID]],Stores_c[Store_ID],Stores_c[City])</f>
        <v>Reidberg</v>
      </c>
      <c r="AA4695" t="str">
        <f>_xlfn.XLOOKUP(Orders_C[[#This Row],[Customer_ID]],Customers_c[Customer_ID],Customers_c[Customer_Name])</f>
        <v>Beth Riley</v>
      </c>
      <c r="AB4695" s="6">
        <f>Orders_C[[#This Row],[Quantity]]*Orders_C[[#This Row],[Unit_Price]]*(1-Orders_C[[#This Row],[Discount %]])+Orders_C[[#This Row],[Tax]]</f>
        <v>1467.3</v>
      </c>
      <c r="AC4695" s="9">
        <f>(Orders_C[[#This Row],[Unit_Price]]*Orders_C[[#This Row],[Quantity]])-Orders_C[[#This Row],[Discount]]+Orders_C[[#This Row],[Tax]]</f>
        <v>1618.1</v>
      </c>
      <c r="AD4695" t="str">
        <f>IF(COUNTIF(Orders_C[[#All],[Customer_ID]],Orders_C[[#This Row],[Customer_ID]])&gt;1,"Repeat","New")</f>
        <v>Repeat</v>
      </c>
      <c r="AE4695" t="str" cm="1">
        <f t="array" ref="AE4695">_xlfn.XLOOKUP(Orders_C[[#This Row],[Store_ID]],Stores_c[[#All],[Store_ID]],Stores_c[[#All],[City]])</f>
        <v>Reidberg</v>
      </c>
      <c r="AF4695" t="str" cm="1">
        <f t="array" ref="AF4695">_xlfn.XLOOKUP(Orders_C[[#This Row],[Store_ID]],Stores_c[[#All],[Store_ID]],Stores_c[[#All],[Manager_Name]])</f>
        <v>Jeffrey Horn</v>
      </c>
      <c r="AG4695" t="str" cm="1">
        <f t="array" ref="AG4695">_xlfn.XLOOKUP(Orders_C[[#This Row],[Store_ID]],Stores_c[[#All],[Store_ID]],Stores_c[[#All],[Store_Type]])</f>
        <v>Drive-Thru</v>
      </c>
    </row>
    <row r="4696" spans="1:33" x14ac:dyDescent="0.25">
      <c r="A4696">
        <v>10016</v>
      </c>
      <c r="B4696" s="1">
        <v>45866</v>
      </c>
      <c r="C4696" s="2">
        <v>0.42295138888888889</v>
      </c>
      <c r="D4696">
        <v>1057</v>
      </c>
      <c r="E4696">
        <v>214</v>
      </c>
      <c r="F4696">
        <v>547</v>
      </c>
      <c r="G4696">
        <v>333</v>
      </c>
      <c r="H4696">
        <v>4</v>
      </c>
      <c r="I4696">
        <v>406</v>
      </c>
      <c r="J4696">
        <v>15</v>
      </c>
      <c r="K4696">
        <v>20.3</v>
      </c>
      <c r="L4696">
        <v>1629.3</v>
      </c>
      <c r="M4696" t="s">
        <v>18</v>
      </c>
      <c r="N4696" t="s">
        <v>22</v>
      </c>
      <c r="O4696">
        <v>33</v>
      </c>
      <c r="P4696">
        <v>5</v>
      </c>
      <c r="Q4696" t="s">
        <v>4039</v>
      </c>
      <c r="R4696">
        <v>505</v>
      </c>
      <c r="S4696" s="3">
        <v>0.15</v>
      </c>
      <c r="T4696" s="6">
        <v>654.9</v>
      </c>
      <c r="U4696" t="s">
        <v>6341</v>
      </c>
      <c r="V4696">
        <v>2025</v>
      </c>
      <c r="W4696" t="s">
        <v>6329</v>
      </c>
      <c r="X4696" t="str">
        <f>_xlfn.XLOOKUP(Orders_C[[#This Row],[Product_ID]],Products_C[Product_ID],Products_C[Product_Name])</f>
        <v>Chicken Wings</v>
      </c>
      <c r="Y4696" t="str">
        <f>_xlfn.XLOOKUP(Orders_C[[#This Row],[Product_ID]],Products_C[Product_ID],Products_C[Category])</f>
        <v>Burger</v>
      </c>
      <c r="Z4696" t="str">
        <f>_xlfn.XLOOKUP(Orders_C[[#This Row],[Store_ID]],Stores_c[Store_ID],Stores_c[City])</f>
        <v>New Robert</v>
      </c>
      <c r="AA4696" t="str">
        <f>_xlfn.XLOOKUP(Orders_C[[#This Row],[Customer_ID]],Customers_c[Customer_ID],Customers_c[Customer_Name])</f>
        <v>Erin Thornton</v>
      </c>
      <c r="AB4696" s="6">
        <f>Orders_C[[#This Row],[Quantity]]*Orders_C[[#This Row],[Unit_Price]]*(1-Orders_C[[#This Row],[Discount %]])+Orders_C[[#This Row],[Tax]]</f>
        <v>1400.6999999999998</v>
      </c>
      <c r="AC4696" s="9">
        <f>(Orders_C[[#This Row],[Unit_Price]]*Orders_C[[#This Row],[Quantity]])-Orders_C[[#This Row],[Discount]]+Orders_C[[#This Row],[Tax]]</f>
        <v>1629.3</v>
      </c>
      <c r="AD4696" t="str">
        <f>IF(COUNTIF(Orders_C[[#All],[Customer_ID]],Orders_C[[#This Row],[Customer_ID]])&gt;1,"Repeat","New")</f>
        <v>Repeat</v>
      </c>
      <c r="AE4696" t="str" cm="1">
        <f t="array" ref="AE4696">_xlfn.XLOOKUP(Orders_C[[#This Row],[Store_ID]],Stores_c[[#All],[Store_ID]],Stores_c[[#All],[City]])</f>
        <v>New Robert</v>
      </c>
      <c r="AF4696" t="str" cm="1">
        <f t="array" ref="AF4696">_xlfn.XLOOKUP(Orders_C[[#This Row],[Store_ID]],Stores_c[[#All],[Store_ID]],Stores_c[[#All],[Manager_Name]])</f>
        <v>Krista Webb</v>
      </c>
      <c r="AG4696" t="str" cm="1">
        <f t="array" ref="AG4696">_xlfn.XLOOKUP(Orders_C[[#This Row],[Store_ID]],Stores_c[[#All],[Store_ID]],Stores_c[[#All],[Store_Type]])</f>
        <v>Drive-Thru</v>
      </c>
    </row>
    <row r="4697" spans="1:33" x14ac:dyDescent="0.25">
      <c r="A4697">
        <v>7705</v>
      </c>
      <c r="B4697" s="1">
        <v>45744</v>
      </c>
      <c r="C4697" s="2">
        <v>0.53454861111111107</v>
      </c>
      <c r="D4697">
        <v>1232</v>
      </c>
      <c r="E4697">
        <v>215</v>
      </c>
      <c r="F4697">
        <v>520</v>
      </c>
      <c r="G4697">
        <v>317</v>
      </c>
      <c r="H4697">
        <v>4</v>
      </c>
      <c r="I4697">
        <v>403</v>
      </c>
      <c r="J4697">
        <v>10</v>
      </c>
      <c r="K4697">
        <v>20.149999999999999</v>
      </c>
      <c r="L4697">
        <v>1622.15</v>
      </c>
      <c r="M4697" t="s">
        <v>18</v>
      </c>
      <c r="N4697" t="s">
        <v>21</v>
      </c>
      <c r="O4697">
        <v>11</v>
      </c>
      <c r="P4697">
        <v>3</v>
      </c>
      <c r="Q4697" t="s">
        <v>1728</v>
      </c>
      <c r="R4697">
        <v>507</v>
      </c>
      <c r="S4697" s="3">
        <v>0.1</v>
      </c>
      <c r="T4697" s="6">
        <v>654.95000000000016</v>
      </c>
      <c r="U4697" t="s">
        <v>6334</v>
      </c>
      <c r="V4697">
        <v>2025</v>
      </c>
      <c r="W4697" t="s">
        <v>6333</v>
      </c>
      <c r="X4697" t="str">
        <f>_xlfn.XLOOKUP(Orders_C[[#This Row],[Product_ID]],Products_C[Product_ID],Products_C[Product_Name])</f>
        <v>Popcorn Chicken</v>
      </c>
      <c r="Y4697" t="str">
        <f>_xlfn.XLOOKUP(Orders_C[[#This Row],[Product_ID]],Products_C[Product_ID],Products_C[Category])</f>
        <v>Dessert</v>
      </c>
      <c r="Z4697" t="str">
        <f>_xlfn.XLOOKUP(Orders_C[[#This Row],[Store_ID]],Stores_c[Store_ID],Stores_c[City])</f>
        <v>Sallyburgh</v>
      </c>
      <c r="AA4697" t="str">
        <f>_xlfn.XLOOKUP(Orders_C[[#This Row],[Customer_ID]],Customers_c[Customer_ID],Customers_c[Customer_Name])</f>
        <v>Daniel Turner</v>
      </c>
      <c r="AB4697" s="6">
        <f>Orders_C[[#This Row],[Quantity]]*Orders_C[[#This Row],[Unit_Price]]*(1-Orders_C[[#This Row],[Discount %]])+Orders_C[[#This Row],[Tax]]</f>
        <v>1470.95</v>
      </c>
      <c r="AC4697" s="9">
        <f>(Orders_C[[#This Row],[Unit_Price]]*Orders_C[[#This Row],[Quantity]])-Orders_C[[#This Row],[Discount]]+Orders_C[[#This Row],[Tax]]</f>
        <v>1622.15</v>
      </c>
      <c r="AD4697" t="str">
        <f>IF(COUNTIF(Orders_C[[#All],[Customer_ID]],Orders_C[[#This Row],[Customer_ID]])&gt;1,"Repeat","New")</f>
        <v>Repeat</v>
      </c>
      <c r="AE4697" t="str" cm="1">
        <f t="array" ref="AE4697">_xlfn.XLOOKUP(Orders_C[[#This Row],[Store_ID]],Stores_c[[#All],[Store_ID]],Stores_c[[#All],[City]])</f>
        <v>Sallyburgh</v>
      </c>
      <c r="AF4697" t="str" cm="1">
        <f t="array" ref="AF4697">_xlfn.XLOOKUP(Orders_C[[#This Row],[Store_ID]],Stores_c[[#All],[Store_ID]],Stores_c[[#All],[Manager_Name]])</f>
        <v>Benjamin Mccoy</v>
      </c>
      <c r="AG4697" t="str" cm="1">
        <f t="array" ref="AG4697">_xlfn.XLOOKUP(Orders_C[[#This Row],[Store_ID]],Stores_c[[#All],[Store_ID]],Stores_c[[#All],[Store_Type]])</f>
        <v>Drive-Thru</v>
      </c>
    </row>
    <row r="4698" spans="1:33" x14ac:dyDescent="0.25">
      <c r="A4698">
        <v>10201</v>
      </c>
      <c r="B4698" s="1">
        <v>45777</v>
      </c>
      <c r="C4698" s="2">
        <v>3.4861111111111114E-2</v>
      </c>
      <c r="D4698">
        <v>1727</v>
      </c>
      <c r="E4698">
        <v>206</v>
      </c>
      <c r="F4698">
        <v>498</v>
      </c>
      <c r="G4698">
        <v>335</v>
      </c>
      <c r="H4698">
        <v>4</v>
      </c>
      <c r="I4698">
        <v>403</v>
      </c>
      <c r="J4698">
        <v>10</v>
      </c>
      <c r="K4698">
        <v>20.149999999999999</v>
      </c>
      <c r="L4698">
        <v>1622.15</v>
      </c>
      <c r="M4698" t="s">
        <v>19</v>
      </c>
      <c r="N4698" t="s">
        <v>21</v>
      </c>
      <c r="O4698">
        <v>56</v>
      </c>
      <c r="P4698">
        <v>1</v>
      </c>
      <c r="Q4698" t="s">
        <v>4224</v>
      </c>
      <c r="R4698">
        <v>509</v>
      </c>
      <c r="S4698" s="3">
        <v>0.1</v>
      </c>
      <c r="T4698" s="6">
        <v>654.95000000000016</v>
      </c>
      <c r="U4698" t="s">
        <v>6337</v>
      </c>
      <c r="V4698">
        <v>2025</v>
      </c>
      <c r="W4698" t="s">
        <v>6331</v>
      </c>
      <c r="X4698" t="str">
        <f>_xlfn.XLOOKUP(Orders_C[[#This Row],[Product_ID]],Products_C[Product_ID],Products_C[Product_Name])</f>
        <v>Krushers</v>
      </c>
      <c r="Y4698" t="str">
        <f>_xlfn.XLOOKUP(Orders_C[[#This Row],[Product_ID]],Products_C[Product_ID],Products_C[Category])</f>
        <v>Chicken</v>
      </c>
      <c r="Z4698" t="str">
        <f>_xlfn.XLOOKUP(Orders_C[[#This Row],[Store_ID]],Stores_c[Store_ID],Stores_c[City])</f>
        <v>West Matthew</v>
      </c>
      <c r="AA4698" t="str">
        <f>_xlfn.XLOOKUP(Orders_C[[#This Row],[Customer_ID]],Customers_c[Customer_ID],Customers_c[Customer_Name])</f>
        <v>Martin Schultz</v>
      </c>
      <c r="AB4698" s="6">
        <f>Orders_C[[#This Row],[Quantity]]*Orders_C[[#This Row],[Unit_Price]]*(1-Orders_C[[#This Row],[Discount %]])+Orders_C[[#This Row],[Tax]]</f>
        <v>1470.95</v>
      </c>
      <c r="AC4698" s="9">
        <f>(Orders_C[[#This Row],[Unit_Price]]*Orders_C[[#This Row],[Quantity]])-Orders_C[[#This Row],[Discount]]+Orders_C[[#This Row],[Tax]]</f>
        <v>1622.15</v>
      </c>
      <c r="AD4698" t="str">
        <f>IF(COUNTIF(Orders_C[[#All],[Customer_ID]],Orders_C[[#This Row],[Customer_ID]])&gt;1,"Repeat","New")</f>
        <v>Repeat</v>
      </c>
      <c r="AE4698" t="str" cm="1">
        <f t="array" ref="AE4698">_xlfn.XLOOKUP(Orders_C[[#This Row],[Store_ID]],Stores_c[[#All],[Store_ID]],Stores_c[[#All],[City]])</f>
        <v>West Matthew</v>
      </c>
      <c r="AF4698" t="str" cm="1">
        <f t="array" ref="AF4698">_xlfn.XLOOKUP(Orders_C[[#This Row],[Store_ID]],Stores_c[[#All],[Store_ID]],Stores_c[[#All],[Manager_Name]])</f>
        <v>Miguel Kidd</v>
      </c>
      <c r="AG4698" t="str" cm="1">
        <f t="array" ref="AG4698">_xlfn.XLOOKUP(Orders_C[[#This Row],[Store_ID]],Stores_c[[#All],[Store_ID]],Stores_c[[#All],[Store_Type]])</f>
        <v>Drive-Thru</v>
      </c>
    </row>
    <row r="4699" spans="1:33" x14ac:dyDescent="0.25">
      <c r="A4699">
        <v>6321</v>
      </c>
      <c r="B4699" s="1">
        <v>45813</v>
      </c>
      <c r="C4699" s="2">
        <v>0.68261574074074072</v>
      </c>
      <c r="D4699">
        <v>1749</v>
      </c>
      <c r="E4699">
        <v>204</v>
      </c>
      <c r="F4699">
        <v>476</v>
      </c>
      <c r="G4699">
        <v>311</v>
      </c>
      <c r="H4699">
        <v>4</v>
      </c>
      <c r="I4699">
        <v>404</v>
      </c>
      <c r="J4699">
        <v>10</v>
      </c>
      <c r="K4699">
        <v>20.2</v>
      </c>
      <c r="L4699">
        <v>1626.2</v>
      </c>
      <c r="M4699" t="s">
        <v>20</v>
      </c>
      <c r="N4699" t="s">
        <v>22</v>
      </c>
      <c r="O4699">
        <v>10</v>
      </c>
      <c r="P4699">
        <v>4</v>
      </c>
      <c r="Q4699" t="s">
        <v>344</v>
      </c>
      <c r="R4699">
        <v>502</v>
      </c>
      <c r="S4699" s="3">
        <v>0.1</v>
      </c>
      <c r="T4699" s="6">
        <v>656.60000000000014</v>
      </c>
      <c r="U4699" t="s">
        <v>6340</v>
      </c>
      <c r="V4699">
        <v>2025</v>
      </c>
      <c r="W4699" t="s">
        <v>6333</v>
      </c>
      <c r="X4699" t="str">
        <f>_xlfn.XLOOKUP(Orders_C[[#This Row],[Product_ID]],Products_C[Product_ID],Products_C[Product_Name])</f>
        <v>Pepsi</v>
      </c>
      <c r="Y4699" t="str">
        <f>_xlfn.XLOOKUP(Orders_C[[#This Row],[Product_ID]],Products_C[Product_ID],Products_C[Category])</f>
        <v>Dessert</v>
      </c>
      <c r="Z4699" t="str">
        <f>_xlfn.XLOOKUP(Orders_C[[#This Row],[Store_ID]],Stores_c[Store_ID],Stores_c[City])</f>
        <v>New Robertfurt</v>
      </c>
      <c r="AA4699" t="str">
        <f>_xlfn.XLOOKUP(Orders_C[[#This Row],[Customer_ID]],Customers_c[Customer_ID],Customers_c[Customer_Name])</f>
        <v>Mikayla Lewis</v>
      </c>
      <c r="AB4699" s="6">
        <f>Orders_C[[#This Row],[Quantity]]*Orders_C[[#This Row],[Unit_Price]]*(1-Orders_C[[#This Row],[Discount %]])+Orders_C[[#This Row],[Tax]]</f>
        <v>1474.6000000000001</v>
      </c>
      <c r="AC4699" s="9">
        <f>(Orders_C[[#This Row],[Unit_Price]]*Orders_C[[#This Row],[Quantity]])-Orders_C[[#This Row],[Discount]]+Orders_C[[#This Row],[Tax]]</f>
        <v>1626.2</v>
      </c>
      <c r="AD4699" t="str">
        <f>IF(COUNTIF(Orders_C[[#All],[Customer_ID]],Orders_C[[#This Row],[Customer_ID]])&gt;1,"Repeat","New")</f>
        <v>Repeat</v>
      </c>
      <c r="AE4699" t="str" cm="1">
        <f t="array" ref="AE4699">_xlfn.XLOOKUP(Orders_C[[#This Row],[Store_ID]],Stores_c[[#All],[Store_ID]],Stores_c[[#All],[City]])</f>
        <v>New Robertfurt</v>
      </c>
      <c r="AF4699" t="str" cm="1">
        <f t="array" ref="AF4699">_xlfn.XLOOKUP(Orders_C[[#This Row],[Store_ID]],Stores_c[[#All],[Store_ID]],Stores_c[[#All],[Manager_Name]])</f>
        <v>Tiffany Gomez</v>
      </c>
      <c r="AG4699" t="str" cm="1">
        <f t="array" ref="AG4699">_xlfn.XLOOKUP(Orders_C[[#This Row],[Store_ID]],Stores_c[[#All],[Store_ID]],Stores_c[[#All],[Store_Type]])</f>
        <v>Street</v>
      </c>
    </row>
    <row r="4700" spans="1:33" x14ac:dyDescent="0.25">
      <c r="A4700">
        <v>7052</v>
      </c>
      <c r="B4700" s="1">
        <v>45905</v>
      </c>
      <c r="C4700" s="2">
        <v>0.5580208333333333</v>
      </c>
      <c r="D4700">
        <v>1841</v>
      </c>
      <c r="E4700">
        <v>225</v>
      </c>
      <c r="F4700">
        <v>514</v>
      </c>
      <c r="G4700">
        <v>304</v>
      </c>
      <c r="H4700">
        <v>4</v>
      </c>
      <c r="I4700">
        <v>404</v>
      </c>
      <c r="J4700">
        <v>10</v>
      </c>
      <c r="K4700">
        <v>20.2</v>
      </c>
      <c r="L4700">
        <v>1626.2</v>
      </c>
      <c r="M4700" t="s">
        <v>18</v>
      </c>
      <c r="N4700" t="s">
        <v>21</v>
      </c>
      <c r="O4700">
        <v>36</v>
      </c>
      <c r="P4700">
        <v>5</v>
      </c>
      <c r="Q4700" t="s">
        <v>1075</v>
      </c>
      <c r="R4700">
        <v>502</v>
      </c>
      <c r="S4700" s="3">
        <v>0.1</v>
      </c>
      <c r="T4700" s="6">
        <v>656.60000000000014</v>
      </c>
      <c r="U4700" t="s">
        <v>6335</v>
      </c>
      <c r="V4700">
        <v>2025</v>
      </c>
      <c r="W4700" t="s">
        <v>6329</v>
      </c>
      <c r="X4700" t="str">
        <f>_xlfn.XLOOKUP(Orders_C[[#This Row],[Product_ID]],Products_C[Product_ID],Products_C[Product_Name])</f>
        <v>Veg Burger</v>
      </c>
      <c r="Y4700" t="str">
        <f>_xlfn.XLOOKUP(Orders_C[[#This Row],[Product_ID]],Products_C[Product_ID],Products_C[Category])</f>
        <v>Burger</v>
      </c>
      <c r="Z4700" t="str">
        <f>_xlfn.XLOOKUP(Orders_C[[#This Row],[Store_ID]],Stores_c[Store_ID],Stores_c[City])</f>
        <v>South Peter</v>
      </c>
      <c r="AA4700" t="str">
        <f>_xlfn.XLOOKUP(Orders_C[[#This Row],[Customer_ID]],Customers_c[Customer_ID],Customers_c[Customer_Name])</f>
        <v>James Murray</v>
      </c>
      <c r="AB4700" s="6">
        <f>Orders_C[[#This Row],[Quantity]]*Orders_C[[#This Row],[Unit_Price]]*(1-Orders_C[[#This Row],[Discount %]])+Orders_C[[#This Row],[Tax]]</f>
        <v>1474.6000000000001</v>
      </c>
      <c r="AC4700" s="9">
        <f>(Orders_C[[#This Row],[Unit_Price]]*Orders_C[[#This Row],[Quantity]])-Orders_C[[#This Row],[Discount]]+Orders_C[[#This Row],[Tax]]</f>
        <v>1626.2</v>
      </c>
      <c r="AD4700" t="str">
        <f>IF(COUNTIF(Orders_C[[#All],[Customer_ID]],Orders_C[[#This Row],[Customer_ID]])&gt;1,"Repeat","New")</f>
        <v>Repeat</v>
      </c>
      <c r="AE4700" t="str" cm="1">
        <f t="array" ref="AE4700">_xlfn.XLOOKUP(Orders_C[[#This Row],[Store_ID]],Stores_c[[#All],[Store_ID]],Stores_c[[#All],[City]])</f>
        <v>South Peter</v>
      </c>
      <c r="AF4700" t="str" cm="1">
        <f t="array" ref="AF4700">_xlfn.XLOOKUP(Orders_C[[#This Row],[Store_ID]],Stores_c[[#All],[Store_ID]],Stores_c[[#All],[Manager_Name]])</f>
        <v>Gregory Lambert</v>
      </c>
      <c r="AG4700" t="str" cm="1">
        <f t="array" ref="AG4700">_xlfn.XLOOKUP(Orders_C[[#This Row],[Store_ID]],Stores_c[[#All],[Store_ID]],Stores_c[[#All],[Store_Type]])</f>
        <v>Street</v>
      </c>
    </row>
    <row r="4701" spans="1:33" x14ac:dyDescent="0.25">
      <c r="A4701">
        <v>7763</v>
      </c>
      <c r="B4701" s="1">
        <v>45849</v>
      </c>
      <c r="C4701" s="2">
        <v>0.69644675925925925</v>
      </c>
      <c r="D4701">
        <v>1321</v>
      </c>
      <c r="E4701">
        <v>204</v>
      </c>
      <c r="F4701">
        <v>517</v>
      </c>
      <c r="G4701">
        <v>324</v>
      </c>
      <c r="H4701">
        <v>4</v>
      </c>
      <c r="I4701">
        <v>401</v>
      </c>
      <c r="J4701">
        <v>5</v>
      </c>
      <c r="K4701">
        <v>20.05</v>
      </c>
      <c r="L4701">
        <v>1619.05</v>
      </c>
      <c r="M4701" t="s">
        <v>18</v>
      </c>
      <c r="N4701" t="s">
        <v>23</v>
      </c>
      <c r="O4701">
        <v>19</v>
      </c>
      <c r="P4701">
        <v>3</v>
      </c>
      <c r="Q4701" t="s">
        <v>1786</v>
      </c>
      <c r="R4701">
        <v>504</v>
      </c>
      <c r="S4701" s="3">
        <v>0.05</v>
      </c>
      <c r="T4701" s="6">
        <v>656.65</v>
      </c>
      <c r="U4701" t="s">
        <v>6341</v>
      </c>
      <c r="V4701">
        <v>2025</v>
      </c>
      <c r="W4701" t="s">
        <v>6333</v>
      </c>
      <c r="X4701" t="str">
        <f>_xlfn.XLOOKUP(Orders_C[[#This Row],[Product_ID]],Products_C[Product_ID],Products_C[Product_Name])</f>
        <v>Krushers</v>
      </c>
      <c r="Y4701" t="str">
        <f>_xlfn.XLOOKUP(Orders_C[[#This Row],[Product_ID]],Products_C[Product_ID],Products_C[Category])</f>
        <v>Dessert</v>
      </c>
      <c r="Z4701" t="str">
        <f>_xlfn.XLOOKUP(Orders_C[[#This Row],[Store_ID]],Stores_c[Store_ID],Stores_c[City])</f>
        <v>New Robertfurt</v>
      </c>
      <c r="AA4701" t="str">
        <f>_xlfn.XLOOKUP(Orders_C[[#This Row],[Customer_ID]],Customers_c[Customer_ID],Customers_c[Customer_Name])</f>
        <v>Glenn Mccall</v>
      </c>
      <c r="AB4701" s="6">
        <f>Orders_C[[#This Row],[Quantity]]*Orders_C[[#This Row],[Unit_Price]]*(1-Orders_C[[#This Row],[Discount %]])+Orders_C[[#This Row],[Tax]]</f>
        <v>1543.85</v>
      </c>
      <c r="AC4701" s="9">
        <f>(Orders_C[[#This Row],[Unit_Price]]*Orders_C[[#This Row],[Quantity]])-Orders_C[[#This Row],[Discount]]+Orders_C[[#This Row],[Tax]]</f>
        <v>1619.05</v>
      </c>
      <c r="AD4701" t="str">
        <f>IF(COUNTIF(Orders_C[[#All],[Customer_ID]],Orders_C[[#This Row],[Customer_ID]])&gt;1,"Repeat","New")</f>
        <v>Repeat</v>
      </c>
      <c r="AE4701" t="str" cm="1">
        <f t="array" ref="AE4701">_xlfn.XLOOKUP(Orders_C[[#This Row],[Store_ID]],Stores_c[[#All],[Store_ID]],Stores_c[[#All],[City]])</f>
        <v>New Robertfurt</v>
      </c>
      <c r="AF4701" t="str" cm="1">
        <f t="array" ref="AF4701">_xlfn.XLOOKUP(Orders_C[[#This Row],[Store_ID]],Stores_c[[#All],[Store_ID]],Stores_c[[#All],[Manager_Name]])</f>
        <v>Tiffany Gomez</v>
      </c>
      <c r="AG4701" t="str" cm="1">
        <f t="array" ref="AG4701">_xlfn.XLOOKUP(Orders_C[[#This Row],[Store_ID]],Stores_c[[#All],[Store_ID]],Stores_c[[#All],[Store_Type]])</f>
        <v>Street</v>
      </c>
    </row>
    <row r="4702" spans="1:33" x14ac:dyDescent="0.25">
      <c r="A4702">
        <v>6387</v>
      </c>
      <c r="B4702" s="1">
        <v>45814</v>
      </c>
      <c r="C4702" s="2">
        <v>0.32378472222222221</v>
      </c>
      <c r="D4702">
        <v>1758</v>
      </c>
      <c r="E4702">
        <v>217</v>
      </c>
      <c r="F4702">
        <v>463</v>
      </c>
      <c r="G4702">
        <v>333</v>
      </c>
      <c r="H4702">
        <v>4</v>
      </c>
      <c r="I4702">
        <v>408</v>
      </c>
      <c r="J4702">
        <v>15</v>
      </c>
      <c r="K4702">
        <v>20.399999999999999</v>
      </c>
      <c r="L4702">
        <v>1637.4</v>
      </c>
      <c r="M4702" t="s">
        <v>20</v>
      </c>
      <c r="N4702" t="s">
        <v>23</v>
      </c>
      <c r="O4702">
        <v>49</v>
      </c>
      <c r="P4702">
        <v>3</v>
      </c>
      <c r="Q4702" t="s">
        <v>410</v>
      </c>
      <c r="R4702">
        <v>501</v>
      </c>
      <c r="S4702" s="3">
        <v>0.15</v>
      </c>
      <c r="T4702" s="6">
        <v>658.20000000000016</v>
      </c>
      <c r="U4702" t="s">
        <v>6340</v>
      </c>
      <c r="V4702">
        <v>2025</v>
      </c>
      <c r="W4702" t="s">
        <v>6331</v>
      </c>
      <c r="X4702" t="str">
        <f>_xlfn.XLOOKUP(Orders_C[[#This Row],[Product_ID]],Products_C[Product_ID],Products_C[Product_Name])</f>
        <v>Chicken Wings</v>
      </c>
      <c r="Y4702" t="str">
        <f>_xlfn.XLOOKUP(Orders_C[[#This Row],[Product_ID]],Products_C[Product_ID],Products_C[Category])</f>
        <v>Burger</v>
      </c>
      <c r="Z4702" t="str">
        <f>_xlfn.XLOOKUP(Orders_C[[#This Row],[Store_ID]],Stores_c[Store_ID],Stores_c[City])</f>
        <v>West Rebecca</v>
      </c>
      <c r="AA4702" t="str">
        <f>_xlfn.XLOOKUP(Orders_C[[#This Row],[Customer_ID]],Customers_c[Customer_ID],Customers_c[Customer_Name])</f>
        <v>Tasha Dudley</v>
      </c>
      <c r="AB4702" s="6">
        <f>Orders_C[[#This Row],[Quantity]]*Orders_C[[#This Row],[Unit_Price]]*(1-Orders_C[[#This Row],[Discount %]])+Orders_C[[#This Row],[Tax]]</f>
        <v>1407.6000000000001</v>
      </c>
      <c r="AC4702" s="9">
        <f>(Orders_C[[#This Row],[Unit_Price]]*Orders_C[[#This Row],[Quantity]])-Orders_C[[#This Row],[Discount]]+Orders_C[[#This Row],[Tax]]</f>
        <v>1637.4</v>
      </c>
      <c r="AD4702" t="str">
        <f>IF(COUNTIF(Orders_C[[#All],[Customer_ID]],Orders_C[[#This Row],[Customer_ID]])&gt;1,"Repeat","New")</f>
        <v>Repeat</v>
      </c>
      <c r="AE4702" t="str" cm="1">
        <f t="array" ref="AE4702">_xlfn.XLOOKUP(Orders_C[[#This Row],[Store_ID]],Stores_c[[#All],[Store_ID]],Stores_c[[#All],[City]])</f>
        <v>West Rebecca</v>
      </c>
      <c r="AF4702" t="str" cm="1">
        <f t="array" ref="AF4702">_xlfn.XLOOKUP(Orders_C[[#This Row],[Store_ID]],Stores_c[[#All],[Store_ID]],Stores_c[[#All],[Manager_Name]])</f>
        <v>Albert Smith</v>
      </c>
      <c r="AG4702" t="str" cm="1">
        <f t="array" ref="AG4702">_xlfn.XLOOKUP(Orders_C[[#This Row],[Store_ID]],Stores_c[[#All],[Store_ID]],Stores_c[[#All],[Store_Type]])</f>
        <v>Mall</v>
      </c>
    </row>
    <row r="4703" spans="1:33" x14ac:dyDescent="0.25">
      <c r="A4703">
        <v>6419</v>
      </c>
      <c r="B4703" s="1">
        <v>45763</v>
      </c>
      <c r="C4703" s="2">
        <v>6.4236111111111105E-2</v>
      </c>
      <c r="D4703">
        <v>1976</v>
      </c>
      <c r="E4703">
        <v>206</v>
      </c>
      <c r="F4703">
        <v>482</v>
      </c>
      <c r="G4703">
        <v>340</v>
      </c>
      <c r="H4703">
        <v>4</v>
      </c>
      <c r="I4703">
        <v>408</v>
      </c>
      <c r="J4703">
        <v>15</v>
      </c>
      <c r="K4703">
        <v>20.399999999999999</v>
      </c>
      <c r="L4703">
        <v>1637.4</v>
      </c>
      <c r="M4703" t="s">
        <v>18</v>
      </c>
      <c r="N4703" t="s">
        <v>21</v>
      </c>
      <c r="O4703">
        <v>22</v>
      </c>
      <c r="P4703">
        <v>3</v>
      </c>
      <c r="Q4703" t="s">
        <v>442</v>
      </c>
      <c r="R4703">
        <v>504</v>
      </c>
      <c r="S4703" s="3">
        <v>0.15</v>
      </c>
      <c r="T4703" s="6">
        <v>658.20000000000016</v>
      </c>
      <c r="U4703" t="s">
        <v>6337</v>
      </c>
      <c r="V4703">
        <v>2025</v>
      </c>
      <c r="W4703" t="s">
        <v>6329</v>
      </c>
      <c r="X4703" t="str">
        <f>_xlfn.XLOOKUP(Orders_C[[#This Row],[Product_ID]],Products_C[Product_ID],Products_C[Product_Name])</f>
        <v>Chocolate Lava Cake</v>
      </c>
      <c r="Y4703" t="str">
        <f>_xlfn.XLOOKUP(Orders_C[[#This Row],[Product_ID]],Products_C[Product_ID],Products_C[Category])</f>
        <v>Chicken</v>
      </c>
      <c r="Z4703" t="str">
        <f>_xlfn.XLOOKUP(Orders_C[[#This Row],[Store_ID]],Stores_c[Store_ID],Stores_c[City])</f>
        <v>West Matthew</v>
      </c>
      <c r="AA4703" t="str">
        <f>_xlfn.XLOOKUP(Orders_C[[#This Row],[Customer_ID]],Customers_c[Customer_ID],Customers_c[Customer_Name])</f>
        <v>Robert Dyer</v>
      </c>
      <c r="AB4703" s="6">
        <f>Orders_C[[#This Row],[Quantity]]*Orders_C[[#This Row],[Unit_Price]]*(1-Orders_C[[#This Row],[Discount %]])+Orders_C[[#This Row],[Tax]]</f>
        <v>1407.6000000000001</v>
      </c>
      <c r="AC4703" s="9">
        <f>(Orders_C[[#This Row],[Unit_Price]]*Orders_C[[#This Row],[Quantity]])-Orders_C[[#This Row],[Discount]]+Orders_C[[#This Row],[Tax]]</f>
        <v>1637.4</v>
      </c>
      <c r="AD4703" t="str">
        <f>IF(COUNTIF(Orders_C[[#All],[Customer_ID]],Orders_C[[#This Row],[Customer_ID]])&gt;1,"Repeat","New")</f>
        <v>Repeat</v>
      </c>
      <c r="AE4703" t="str" cm="1">
        <f t="array" ref="AE4703">_xlfn.XLOOKUP(Orders_C[[#This Row],[Store_ID]],Stores_c[[#All],[Store_ID]],Stores_c[[#All],[City]])</f>
        <v>West Matthew</v>
      </c>
      <c r="AF4703" t="str" cm="1">
        <f t="array" ref="AF4703">_xlfn.XLOOKUP(Orders_C[[#This Row],[Store_ID]],Stores_c[[#All],[Store_ID]],Stores_c[[#All],[Manager_Name]])</f>
        <v>Miguel Kidd</v>
      </c>
      <c r="AG4703" t="str" cm="1">
        <f t="array" ref="AG4703">_xlfn.XLOOKUP(Orders_C[[#This Row],[Store_ID]],Stores_c[[#All],[Store_ID]],Stores_c[[#All],[Store_Type]])</f>
        <v>Drive-Thru</v>
      </c>
    </row>
    <row r="4704" spans="1:33" x14ac:dyDescent="0.25">
      <c r="A4704">
        <v>10043</v>
      </c>
      <c r="B4704" s="1">
        <v>45850</v>
      </c>
      <c r="C4704" s="2">
        <v>0.68111111111111111</v>
      </c>
      <c r="D4704">
        <v>1563</v>
      </c>
      <c r="E4704">
        <v>214</v>
      </c>
      <c r="F4704">
        <v>470</v>
      </c>
      <c r="G4704">
        <v>330</v>
      </c>
      <c r="H4704">
        <v>4</v>
      </c>
      <c r="I4704">
        <v>408</v>
      </c>
      <c r="J4704">
        <v>15</v>
      </c>
      <c r="K4704">
        <v>20.399999999999999</v>
      </c>
      <c r="L4704">
        <v>1637.4</v>
      </c>
      <c r="M4704" t="s">
        <v>19</v>
      </c>
      <c r="N4704" t="s">
        <v>22</v>
      </c>
      <c r="O4704">
        <v>51</v>
      </c>
      <c r="P4704">
        <v>5</v>
      </c>
      <c r="Q4704" t="s">
        <v>4066</v>
      </c>
      <c r="R4704">
        <v>510</v>
      </c>
      <c r="S4704" s="3">
        <v>0.15</v>
      </c>
      <c r="T4704" s="6">
        <v>658.20000000000016</v>
      </c>
      <c r="U4704" t="s">
        <v>6341</v>
      </c>
      <c r="V4704">
        <v>2025</v>
      </c>
      <c r="W4704" t="s">
        <v>6331</v>
      </c>
      <c r="X4704" t="str">
        <f>_xlfn.XLOOKUP(Orders_C[[#This Row],[Product_ID]],Products_C[Product_ID],Products_C[Product_Name])</f>
        <v>Rice Bowl</v>
      </c>
      <c r="Y4704" t="str">
        <f>_xlfn.XLOOKUP(Orders_C[[#This Row],[Product_ID]],Products_C[Product_ID],Products_C[Category])</f>
        <v>Beverage</v>
      </c>
      <c r="Z4704" t="str">
        <f>_xlfn.XLOOKUP(Orders_C[[#This Row],[Store_ID]],Stores_c[Store_ID],Stores_c[City])</f>
        <v>New Robert</v>
      </c>
      <c r="AA4704" t="str">
        <f>_xlfn.XLOOKUP(Orders_C[[#This Row],[Customer_ID]],Customers_c[Customer_ID],Customers_c[Customer_Name])</f>
        <v>Jose Olson</v>
      </c>
      <c r="AB4704" s="6">
        <f>Orders_C[[#This Row],[Quantity]]*Orders_C[[#This Row],[Unit_Price]]*(1-Orders_C[[#This Row],[Discount %]])+Orders_C[[#This Row],[Tax]]</f>
        <v>1407.6000000000001</v>
      </c>
      <c r="AC4704" s="9">
        <f>(Orders_C[[#This Row],[Unit_Price]]*Orders_C[[#This Row],[Quantity]])-Orders_C[[#This Row],[Discount]]+Orders_C[[#This Row],[Tax]]</f>
        <v>1637.4</v>
      </c>
      <c r="AD4704" t="str">
        <f>IF(COUNTIF(Orders_C[[#All],[Customer_ID]],Orders_C[[#This Row],[Customer_ID]])&gt;1,"Repeat","New")</f>
        <v>Repeat</v>
      </c>
      <c r="AE4704" t="str" cm="1">
        <f t="array" ref="AE4704">_xlfn.XLOOKUP(Orders_C[[#This Row],[Store_ID]],Stores_c[[#All],[Store_ID]],Stores_c[[#All],[City]])</f>
        <v>New Robert</v>
      </c>
      <c r="AF4704" t="str" cm="1">
        <f t="array" ref="AF4704">_xlfn.XLOOKUP(Orders_C[[#This Row],[Store_ID]],Stores_c[[#All],[Store_ID]],Stores_c[[#All],[Manager_Name]])</f>
        <v>Krista Webb</v>
      </c>
      <c r="AG4704" t="str" cm="1">
        <f t="array" ref="AG4704">_xlfn.XLOOKUP(Orders_C[[#This Row],[Store_ID]],Stores_c[[#All],[Store_ID]],Stores_c[[#All],[Store_Type]])</f>
        <v>Drive-Thru</v>
      </c>
    </row>
    <row r="4705" spans="1:33" x14ac:dyDescent="0.25">
      <c r="A4705">
        <v>9721</v>
      </c>
      <c r="B4705" s="1">
        <v>45876</v>
      </c>
      <c r="C4705" s="2">
        <v>0.95296296296296301</v>
      </c>
      <c r="D4705">
        <v>1781</v>
      </c>
      <c r="E4705">
        <v>220</v>
      </c>
      <c r="F4705">
        <v>489</v>
      </c>
      <c r="G4705">
        <v>338</v>
      </c>
      <c r="H4705">
        <v>4</v>
      </c>
      <c r="I4705">
        <v>405</v>
      </c>
      <c r="J4705">
        <v>10</v>
      </c>
      <c r="K4705">
        <v>20.25</v>
      </c>
      <c r="L4705">
        <v>1630.25</v>
      </c>
      <c r="M4705" t="s">
        <v>19</v>
      </c>
      <c r="N4705" t="s">
        <v>21</v>
      </c>
      <c r="O4705">
        <v>34</v>
      </c>
      <c r="P4705">
        <v>3</v>
      </c>
      <c r="Q4705" t="s">
        <v>3744</v>
      </c>
      <c r="R4705">
        <v>503</v>
      </c>
      <c r="S4705" s="3">
        <v>0.1</v>
      </c>
      <c r="T4705" s="6">
        <v>658.25</v>
      </c>
      <c r="U4705" t="s">
        <v>6342</v>
      </c>
      <c r="V4705">
        <v>2025</v>
      </c>
      <c r="W4705" t="s">
        <v>6329</v>
      </c>
      <c r="X4705" t="str">
        <f>_xlfn.XLOOKUP(Orders_C[[#This Row],[Product_ID]],Products_C[Product_ID],Products_C[Product_Name])</f>
        <v>Chicken Wings</v>
      </c>
      <c r="Y4705" t="str">
        <f>_xlfn.XLOOKUP(Orders_C[[#This Row],[Product_ID]],Products_C[Product_ID],Products_C[Category])</f>
        <v>Burger</v>
      </c>
      <c r="Z4705" t="str">
        <f>_xlfn.XLOOKUP(Orders_C[[#This Row],[Store_ID]],Stores_c[Store_ID],Stores_c[City])</f>
        <v>Williamborough</v>
      </c>
      <c r="AA4705" t="str">
        <f>_xlfn.XLOOKUP(Orders_C[[#This Row],[Customer_ID]],Customers_c[Customer_ID],Customers_c[Customer_Name])</f>
        <v>Jennifer George</v>
      </c>
      <c r="AB4705" s="6">
        <f>Orders_C[[#This Row],[Quantity]]*Orders_C[[#This Row],[Unit_Price]]*(1-Orders_C[[#This Row],[Discount %]])+Orders_C[[#This Row],[Tax]]</f>
        <v>1478.25</v>
      </c>
      <c r="AC4705" s="9">
        <f>(Orders_C[[#This Row],[Unit_Price]]*Orders_C[[#This Row],[Quantity]])-Orders_C[[#This Row],[Discount]]+Orders_C[[#This Row],[Tax]]</f>
        <v>1630.25</v>
      </c>
      <c r="AD4705" t="str">
        <f>IF(COUNTIF(Orders_C[[#All],[Customer_ID]],Orders_C[[#This Row],[Customer_ID]])&gt;1,"Repeat","New")</f>
        <v>Repeat</v>
      </c>
      <c r="AE4705" t="str" cm="1">
        <f t="array" ref="AE4705">_xlfn.XLOOKUP(Orders_C[[#This Row],[Store_ID]],Stores_c[[#All],[Store_ID]],Stores_c[[#All],[City]])</f>
        <v>Williamborough</v>
      </c>
      <c r="AF4705" t="str" cm="1">
        <f t="array" ref="AF4705">_xlfn.XLOOKUP(Orders_C[[#This Row],[Store_ID]],Stores_c[[#All],[Store_ID]],Stores_c[[#All],[Manager_Name]])</f>
        <v>Michael Mcbride</v>
      </c>
      <c r="AG4705" t="str" cm="1">
        <f t="array" ref="AG4705">_xlfn.XLOOKUP(Orders_C[[#This Row],[Store_ID]],Stores_c[[#All],[Store_ID]],Stores_c[[#All],[Store_Type]])</f>
        <v>Mall</v>
      </c>
    </row>
    <row r="4706" spans="1:33" x14ac:dyDescent="0.25">
      <c r="A4706">
        <v>6653</v>
      </c>
      <c r="B4706" s="1">
        <v>45970</v>
      </c>
      <c r="C4706" s="2">
        <v>0.20850694444444445</v>
      </c>
      <c r="D4706">
        <v>1684</v>
      </c>
      <c r="E4706">
        <v>221</v>
      </c>
      <c r="F4706">
        <v>501</v>
      </c>
      <c r="G4706">
        <v>340</v>
      </c>
      <c r="H4706">
        <v>4</v>
      </c>
      <c r="I4706">
        <v>406</v>
      </c>
      <c r="J4706">
        <v>10</v>
      </c>
      <c r="K4706">
        <v>20.3</v>
      </c>
      <c r="L4706">
        <v>1634.3</v>
      </c>
      <c r="M4706" t="s">
        <v>19</v>
      </c>
      <c r="N4706" t="s">
        <v>23</v>
      </c>
      <c r="O4706">
        <v>29</v>
      </c>
      <c r="P4706">
        <v>5</v>
      </c>
      <c r="Q4706" t="s">
        <v>676</v>
      </c>
      <c r="R4706">
        <v>502</v>
      </c>
      <c r="S4706" s="3">
        <v>0.1</v>
      </c>
      <c r="T4706" s="6">
        <v>659.9</v>
      </c>
      <c r="U4706" t="s">
        <v>6336</v>
      </c>
      <c r="V4706">
        <v>2025</v>
      </c>
      <c r="W4706" t="s">
        <v>6329</v>
      </c>
      <c r="X4706" t="str">
        <f>_xlfn.XLOOKUP(Orders_C[[#This Row],[Product_ID]],Products_C[Product_ID],Products_C[Product_Name])</f>
        <v>Chocolate Lava Cake</v>
      </c>
      <c r="Y4706" t="str">
        <f>_xlfn.XLOOKUP(Orders_C[[#This Row],[Product_ID]],Products_C[Product_ID],Products_C[Category])</f>
        <v>Chicken</v>
      </c>
      <c r="Z4706" t="str">
        <f>_xlfn.XLOOKUP(Orders_C[[#This Row],[Store_ID]],Stores_c[Store_ID],Stores_c[City])</f>
        <v>Port Barbarabury</v>
      </c>
      <c r="AA4706" t="str">
        <f>_xlfn.XLOOKUP(Orders_C[[#This Row],[Customer_ID]],Customers_c[Customer_ID],Customers_c[Customer_Name])</f>
        <v>Candice Patton</v>
      </c>
      <c r="AB4706" s="6">
        <f>Orders_C[[#This Row],[Quantity]]*Orders_C[[#This Row],[Unit_Price]]*(1-Orders_C[[#This Row],[Discount %]])+Orders_C[[#This Row],[Tax]]</f>
        <v>1481.9</v>
      </c>
      <c r="AC4706" s="9">
        <f>(Orders_C[[#This Row],[Unit_Price]]*Orders_C[[#This Row],[Quantity]])-Orders_C[[#This Row],[Discount]]+Orders_C[[#This Row],[Tax]]</f>
        <v>1634.3</v>
      </c>
      <c r="AD4706" t="str">
        <f>IF(COUNTIF(Orders_C[[#All],[Customer_ID]],Orders_C[[#This Row],[Customer_ID]])&gt;1,"Repeat","New")</f>
        <v>Repeat</v>
      </c>
      <c r="AE4706" t="str" cm="1">
        <f t="array" ref="AE4706">_xlfn.XLOOKUP(Orders_C[[#This Row],[Store_ID]],Stores_c[[#All],[Store_ID]],Stores_c[[#All],[City]])</f>
        <v>Port Barbarabury</v>
      </c>
      <c r="AF4706" t="str" cm="1">
        <f t="array" ref="AF4706">_xlfn.XLOOKUP(Orders_C[[#This Row],[Store_ID]],Stores_c[[#All],[Store_ID]],Stores_c[[#All],[Manager_Name]])</f>
        <v>Edward Nguyen</v>
      </c>
      <c r="AG4706" t="str" cm="1">
        <f t="array" ref="AG4706">_xlfn.XLOOKUP(Orders_C[[#This Row],[Store_ID]],Stores_c[[#All],[Store_ID]],Stores_c[[#All],[Store_Type]])</f>
        <v>Street</v>
      </c>
    </row>
    <row r="4707" spans="1:33" x14ac:dyDescent="0.25">
      <c r="A4707">
        <v>9537</v>
      </c>
      <c r="B4707" s="1">
        <v>45880</v>
      </c>
      <c r="C4707" s="2">
        <v>0.65545138888888888</v>
      </c>
      <c r="D4707">
        <v>1855</v>
      </c>
      <c r="E4707">
        <v>222</v>
      </c>
      <c r="F4707">
        <v>519</v>
      </c>
      <c r="G4707">
        <v>307</v>
      </c>
      <c r="H4707">
        <v>4</v>
      </c>
      <c r="I4707">
        <v>403</v>
      </c>
      <c r="J4707">
        <v>5</v>
      </c>
      <c r="K4707">
        <v>20.149999999999999</v>
      </c>
      <c r="L4707">
        <v>1627.15</v>
      </c>
      <c r="M4707" t="s">
        <v>19</v>
      </c>
      <c r="N4707" t="s">
        <v>21</v>
      </c>
      <c r="O4707">
        <v>15</v>
      </c>
      <c r="P4707">
        <v>2</v>
      </c>
      <c r="Q4707" t="s">
        <v>3560</v>
      </c>
      <c r="R4707">
        <v>504</v>
      </c>
      <c r="S4707" s="3">
        <v>0.05</v>
      </c>
      <c r="T4707" s="6">
        <v>659.95000000000016</v>
      </c>
      <c r="U4707" t="s">
        <v>6342</v>
      </c>
      <c r="V4707">
        <v>2025</v>
      </c>
      <c r="W4707" t="s">
        <v>6333</v>
      </c>
      <c r="X4707" t="str">
        <f>_xlfn.XLOOKUP(Orders_C[[#This Row],[Product_ID]],Products_C[Product_ID],Products_C[Product_Name])</f>
        <v>Chicken Wings</v>
      </c>
      <c r="Y4707" t="str">
        <f>_xlfn.XLOOKUP(Orders_C[[#This Row],[Product_ID]],Products_C[Product_ID],Products_C[Category])</f>
        <v>Chicken</v>
      </c>
      <c r="Z4707" t="str">
        <f>_xlfn.XLOOKUP(Orders_C[[#This Row],[Store_ID]],Stores_c[Store_ID],Stores_c[City])</f>
        <v>New Steven</v>
      </c>
      <c r="AA4707" t="str">
        <f>_xlfn.XLOOKUP(Orders_C[[#This Row],[Customer_ID]],Customers_c[Customer_ID],Customers_c[Customer_Name])</f>
        <v>Robert Burke</v>
      </c>
      <c r="AB4707" s="6">
        <f>Orders_C[[#This Row],[Quantity]]*Orders_C[[#This Row],[Unit_Price]]*(1-Orders_C[[#This Row],[Discount %]])+Orders_C[[#This Row],[Tax]]</f>
        <v>1551.55</v>
      </c>
      <c r="AC4707" s="9">
        <f>(Orders_C[[#This Row],[Unit_Price]]*Orders_C[[#This Row],[Quantity]])-Orders_C[[#This Row],[Discount]]+Orders_C[[#This Row],[Tax]]</f>
        <v>1627.15</v>
      </c>
      <c r="AD4707" t="str">
        <f>IF(COUNTIF(Orders_C[[#All],[Customer_ID]],Orders_C[[#This Row],[Customer_ID]])&gt;1,"Repeat","New")</f>
        <v>Repeat</v>
      </c>
      <c r="AE4707" t="str" cm="1">
        <f t="array" ref="AE4707">_xlfn.XLOOKUP(Orders_C[[#This Row],[Store_ID]],Stores_c[[#All],[Store_ID]],Stores_c[[#All],[City]])</f>
        <v>New Steven</v>
      </c>
      <c r="AF4707" t="str" cm="1">
        <f t="array" ref="AF4707">_xlfn.XLOOKUP(Orders_C[[#This Row],[Store_ID]],Stores_c[[#All],[Store_ID]],Stores_c[[#All],[Manager_Name]])</f>
        <v>Terri Martinez</v>
      </c>
      <c r="AG4707" t="str" cm="1">
        <f t="array" ref="AG4707">_xlfn.XLOOKUP(Orders_C[[#This Row],[Store_ID]],Stores_c[[#All],[Store_ID]],Stores_c[[#All],[Store_Type]])</f>
        <v>Drive-Thru</v>
      </c>
    </row>
    <row r="4708" spans="1:33" x14ac:dyDescent="0.25">
      <c r="A4708">
        <v>8260</v>
      </c>
      <c r="B4708" s="1">
        <v>45712</v>
      </c>
      <c r="C4708" s="2">
        <v>0.38189814814814815</v>
      </c>
      <c r="D4708">
        <v>1491</v>
      </c>
      <c r="E4708">
        <v>204</v>
      </c>
      <c r="F4708">
        <v>534</v>
      </c>
      <c r="G4708">
        <v>332</v>
      </c>
      <c r="H4708">
        <v>4</v>
      </c>
      <c r="I4708">
        <v>407</v>
      </c>
      <c r="J4708">
        <v>10</v>
      </c>
      <c r="K4708">
        <v>20.350000000000001</v>
      </c>
      <c r="L4708">
        <v>1638.35</v>
      </c>
      <c r="M4708" t="s">
        <v>20</v>
      </c>
      <c r="N4708" t="s">
        <v>22</v>
      </c>
      <c r="O4708">
        <v>36</v>
      </c>
      <c r="P4708">
        <v>5</v>
      </c>
      <c r="Q4708" t="s">
        <v>2283</v>
      </c>
      <c r="R4708">
        <v>504</v>
      </c>
      <c r="S4708" s="3">
        <v>0.1</v>
      </c>
      <c r="T4708" s="6">
        <v>661.55</v>
      </c>
      <c r="U4708" t="s">
        <v>6338</v>
      </c>
      <c r="V4708">
        <v>2025</v>
      </c>
      <c r="W4708" t="s">
        <v>6329</v>
      </c>
      <c r="X4708" t="str">
        <f>_xlfn.XLOOKUP(Orders_C[[#This Row],[Product_ID]],Products_C[Product_ID],Products_C[Product_Name])</f>
        <v>Zinger Burger</v>
      </c>
      <c r="Y4708" t="str">
        <f>_xlfn.XLOOKUP(Orders_C[[#This Row],[Product_ID]],Products_C[Product_ID],Products_C[Category])</f>
        <v>Beverage</v>
      </c>
      <c r="Z4708" t="str">
        <f>_xlfn.XLOOKUP(Orders_C[[#This Row],[Store_ID]],Stores_c[Store_ID],Stores_c[City])</f>
        <v>New Robertfurt</v>
      </c>
      <c r="AA4708" t="str">
        <f>_xlfn.XLOOKUP(Orders_C[[#This Row],[Customer_ID]],Customers_c[Customer_ID],Customers_c[Customer_Name])</f>
        <v>Todd Singh</v>
      </c>
      <c r="AB4708" s="6">
        <f>Orders_C[[#This Row],[Quantity]]*Orders_C[[#This Row],[Unit_Price]]*(1-Orders_C[[#This Row],[Discount %]])+Orders_C[[#This Row],[Tax]]</f>
        <v>1485.55</v>
      </c>
      <c r="AC4708" s="9">
        <f>(Orders_C[[#This Row],[Unit_Price]]*Orders_C[[#This Row],[Quantity]])-Orders_C[[#This Row],[Discount]]+Orders_C[[#This Row],[Tax]]</f>
        <v>1638.35</v>
      </c>
      <c r="AD4708" t="str">
        <f>IF(COUNTIF(Orders_C[[#All],[Customer_ID]],Orders_C[[#This Row],[Customer_ID]])&gt;1,"Repeat","New")</f>
        <v>Repeat</v>
      </c>
      <c r="AE4708" t="str" cm="1">
        <f t="array" ref="AE4708">_xlfn.XLOOKUP(Orders_C[[#This Row],[Store_ID]],Stores_c[[#All],[Store_ID]],Stores_c[[#All],[City]])</f>
        <v>New Robertfurt</v>
      </c>
      <c r="AF4708" t="str" cm="1">
        <f t="array" ref="AF4708">_xlfn.XLOOKUP(Orders_C[[#This Row],[Store_ID]],Stores_c[[#All],[Store_ID]],Stores_c[[#All],[Manager_Name]])</f>
        <v>Tiffany Gomez</v>
      </c>
      <c r="AG4708" t="str" cm="1">
        <f t="array" ref="AG4708">_xlfn.XLOOKUP(Orders_C[[#This Row],[Store_ID]],Stores_c[[#All],[Store_ID]],Stores_c[[#All],[Store_Type]])</f>
        <v>Street</v>
      </c>
    </row>
    <row r="4709" spans="1:33" x14ac:dyDescent="0.25">
      <c r="A4709">
        <v>8712</v>
      </c>
      <c r="B4709" s="1">
        <v>46054</v>
      </c>
      <c r="C4709" s="2">
        <v>0.97083333333333333</v>
      </c>
      <c r="D4709">
        <v>1994</v>
      </c>
      <c r="E4709">
        <v>220</v>
      </c>
      <c r="F4709">
        <v>497</v>
      </c>
      <c r="G4709">
        <v>308</v>
      </c>
      <c r="H4709">
        <v>4</v>
      </c>
      <c r="I4709">
        <v>407</v>
      </c>
      <c r="J4709">
        <v>10</v>
      </c>
      <c r="K4709">
        <v>20.350000000000001</v>
      </c>
      <c r="L4709">
        <v>1638.35</v>
      </c>
      <c r="M4709" t="s">
        <v>18</v>
      </c>
      <c r="N4709" t="s">
        <v>22</v>
      </c>
      <c r="O4709">
        <v>43</v>
      </c>
      <c r="P4709">
        <v>4</v>
      </c>
      <c r="Q4709" t="s">
        <v>2735</v>
      </c>
      <c r="R4709">
        <v>508</v>
      </c>
      <c r="S4709" s="3">
        <v>0.1</v>
      </c>
      <c r="T4709" s="6">
        <v>661.55</v>
      </c>
      <c r="U4709" t="s">
        <v>6338</v>
      </c>
      <c r="V4709">
        <v>2026</v>
      </c>
      <c r="W4709" t="s">
        <v>6331</v>
      </c>
      <c r="X4709" t="str">
        <f>_xlfn.XLOOKUP(Orders_C[[#This Row],[Product_ID]],Products_C[Product_ID],Products_C[Product_Name])</f>
        <v>Zinger Burger</v>
      </c>
      <c r="Y4709" t="str">
        <f>_xlfn.XLOOKUP(Orders_C[[#This Row],[Product_ID]],Products_C[Product_ID],Products_C[Category])</f>
        <v>Beverage</v>
      </c>
      <c r="Z4709" t="str">
        <f>_xlfn.XLOOKUP(Orders_C[[#This Row],[Store_ID]],Stores_c[Store_ID],Stores_c[City])</f>
        <v>Williamborough</v>
      </c>
      <c r="AA4709" t="str">
        <f>_xlfn.XLOOKUP(Orders_C[[#This Row],[Customer_ID]],Customers_c[Customer_ID],Customers_c[Customer_Name])</f>
        <v>Rebecca Davis</v>
      </c>
      <c r="AB4709" s="6">
        <f>Orders_C[[#This Row],[Quantity]]*Orders_C[[#This Row],[Unit_Price]]*(1-Orders_C[[#This Row],[Discount %]])+Orders_C[[#This Row],[Tax]]</f>
        <v>1485.55</v>
      </c>
      <c r="AC4709" s="9">
        <f>(Orders_C[[#This Row],[Unit_Price]]*Orders_C[[#This Row],[Quantity]])-Orders_C[[#This Row],[Discount]]+Orders_C[[#This Row],[Tax]]</f>
        <v>1638.35</v>
      </c>
      <c r="AD4709" t="str">
        <f>IF(COUNTIF(Orders_C[[#All],[Customer_ID]],Orders_C[[#This Row],[Customer_ID]])&gt;1,"Repeat","New")</f>
        <v>Repeat</v>
      </c>
      <c r="AE4709" t="str" cm="1">
        <f t="array" ref="AE4709">_xlfn.XLOOKUP(Orders_C[[#This Row],[Store_ID]],Stores_c[[#All],[Store_ID]],Stores_c[[#All],[City]])</f>
        <v>Williamborough</v>
      </c>
      <c r="AF4709" t="str" cm="1">
        <f t="array" ref="AF4709">_xlfn.XLOOKUP(Orders_C[[#This Row],[Store_ID]],Stores_c[[#All],[Store_ID]],Stores_c[[#All],[Manager_Name]])</f>
        <v>Michael Mcbride</v>
      </c>
      <c r="AG4709" t="str" cm="1">
        <f t="array" ref="AG4709">_xlfn.XLOOKUP(Orders_C[[#This Row],[Store_ID]],Stores_c[[#All],[Store_ID]],Stores_c[[#All],[Store_Type]])</f>
        <v>Mall</v>
      </c>
    </row>
    <row r="4710" spans="1:33" x14ac:dyDescent="0.25">
      <c r="A4710">
        <v>8984</v>
      </c>
      <c r="B4710" s="1">
        <v>45755</v>
      </c>
      <c r="C4710" s="2">
        <v>0.40364583333333331</v>
      </c>
      <c r="D4710">
        <v>1262</v>
      </c>
      <c r="E4710">
        <v>204</v>
      </c>
      <c r="F4710">
        <v>401</v>
      </c>
      <c r="G4710">
        <v>338</v>
      </c>
      <c r="H4710">
        <v>4</v>
      </c>
      <c r="I4710">
        <v>407</v>
      </c>
      <c r="J4710">
        <v>10</v>
      </c>
      <c r="K4710">
        <v>20.350000000000001</v>
      </c>
      <c r="L4710">
        <v>1638.35</v>
      </c>
      <c r="M4710" t="s">
        <v>19</v>
      </c>
      <c r="N4710" t="s">
        <v>22</v>
      </c>
      <c r="O4710">
        <v>29</v>
      </c>
      <c r="P4710">
        <v>4</v>
      </c>
      <c r="Q4710" t="s">
        <v>3007</v>
      </c>
      <c r="R4710">
        <v>505</v>
      </c>
      <c r="S4710" s="3">
        <v>0.1</v>
      </c>
      <c r="T4710" s="6">
        <v>661.55</v>
      </c>
      <c r="U4710" t="s">
        <v>6337</v>
      </c>
      <c r="V4710">
        <v>2025</v>
      </c>
      <c r="W4710" t="s">
        <v>6329</v>
      </c>
      <c r="X4710" t="str">
        <f>_xlfn.XLOOKUP(Orders_C[[#This Row],[Product_ID]],Products_C[Product_ID],Products_C[Product_Name])</f>
        <v>Chicken Wings</v>
      </c>
      <c r="Y4710" t="str">
        <f>_xlfn.XLOOKUP(Orders_C[[#This Row],[Product_ID]],Products_C[Product_ID],Products_C[Category])</f>
        <v>Burger</v>
      </c>
      <c r="Z4710" t="str">
        <f>_xlfn.XLOOKUP(Orders_C[[#This Row],[Store_ID]],Stores_c[Store_ID],Stores_c[City])</f>
        <v>New Robertfurt</v>
      </c>
      <c r="AA4710" t="str">
        <f>_xlfn.XLOOKUP(Orders_C[[#This Row],[Customer_ID]],Customers_c[Customer_ID],Customers_c[Customer_Name])</f>
        <v>Nicole Diaz</v>
      </c>
      <c r="AB4710" s="6">
        <f>Orders_C[[#This Row],[Quantity]]*Orders_C[[#This Row],[Unit_Price]]*(1-Orders_C[[#This Row],[Discount %]])+Orders_C[[#This Row],[Tax]]</f>
        <v>1485.55</v>
      </c>
      <c r="AC4710" s="9">
        <f>(Orders_C[[#This Row],[Unit_Price]]*Orders_C[[#This Row],[Quantity]])-Orders_C[[#This Row],[Discount]]+Orders_C[[#This Row],[Tax]]</f>
        <v>1638.35</v>
      </c>
      <c r="AD4710" t="str">
        <f>IF(COUNTIF(Orders_C[[#All],[Customer_ID]],Orders_C[[#This Row],[Customer_ID]])&gt;1,"Repeat","New")</f>
        <v>Repeat</v>
      </c>
      <c r="AE4710" t="str" cm="1">
        <f t="array" ref="AE4710">_xlfn.XLOOKUP(Orders_C[[#This Row],[Store_ID]],Stores_c[[#All],[Store_ID]],Stores_c[[#All],[City]])</f>
        <v>New Robertfurt</v>
      </c>
      <c r="AF4710" t="str" cm="1">
        <f t="array" ref="AF4710">_xlfn.XLOOKUP(Orders_C[[#This Row],[Store_ID]],Stores_c[[#All],[Store_ID]],Stores_c[[#All],[Manager_Name]])</f>
        <v>Tiffany Gomez</v>
      </c>
      <c r="AG4710" t="str" cm="1">
        <f t="array" ref="AG4710">_xlfn.XLOOKUP(Orders_C[[#This Row],[Store_ID]],Stores_c[[#All],[Store_ID]],Stores_c[[#All],[Store_Type]])</f>
        <v>Street</v>
      </c>
    </row>
    <row r="4711" spans="1:33" x14ac:dyDescent="0.25">
      <c r="A4711">
        <v>7290</v>
      </c>
      <c r="B4711" s="1">
        <v>45736</v>
      </c>
      <c r="C4711" s="2">
        <v>0.99011574074074071</v>
      </c>
      <c r="D4711">
        <v>1876</v>
      </c>
      <c r="E4711">
        <v>219</v>
      </c>
      <c r="F4711">
        <v>411</v>
      </c>
      <c r="G4711">
        <v>304</v>
      </c>
      <c r="H4711">
        <v>4</v>
      </c>
      <c r="I4711">
        <v>404</v>
      </c>
      <c r="J4711">
        <v>5</v>
      </c>
      <c r="K4711">
        <v>20.2</v>
      </c>
      <c r="L4711">
        <v>1631.2</v>
      </c>
      <c r="M4711" t="s">
        <v>18</v>
      </c>
      <c r="N4711" t="s">
        <v>23</v>
      </c>
      <c r="O4711">
        <v>26</v>
      </c>
      <c r="P4711">
        <v>5</v>
      </c>
      <c r="Q4711" t="s">
        <v>1313</v>
      </c>
      <c r="R4711">
        <v>504</v>
      </c>
      <c r="S4711" s="3">
        <v>0.05</v>
      </c>
      <c r="T4711" s="6">
        <v>661.60000000000014</v>
      </c>
      <c r="U4711" t="s">
        <v>6334</v>
      </c>
      <c r="V4711">
        <v>2025</v>
      </c>
      <c r="W4711" t="s">
        <v>6329</v>
      </c>
      <c r="X4711" t="str">
        <f>_xlfn.XLOOKUP(Orders_C[[#This Row],[Product_ID]],Products_C[Product_ID],Products_C[Product_Name])</f>
        <v>Veg Burger</v>
      </c>
      <c r="Y4711" t="str">
        <f>_xlfn.XLOOKUP(Orders_C[[#This Row],[Product_ID]],Products_C[Product_ID],Products_C[Category])</f>
        <v>Burger</v>
      </c>
      <c r="Z4711" t="str">
        <f>_xlfn.XLOOKUP(Orders_C[[#This Row],[Store_ID]],Stores_c[Store_ID],Stores_c[City])</f>
        <v>Lake David</v>
      </c>
      <c r="AA4711" t="str">
        <f>_xlfn.XLOOKUP(Orders_C[[#This Row],[Customer_ID]],Customers_c[Customer_ID],Customers_c[Customer_Name])</f>
        <v>Brian Molina</v>
      </c>
      <c r="AB4711" s="6">
        <f>Orders_C[[#This Row],[Quantity]]*Orders_C[[#This Row],[Unit_Price]]*(1-Orders_C[[#This Row],[Discount %]])+Orders_C[[#This Row],[Tax]]</f>
        <v>1555.3999999999999</v>
      </c>
      <c r="AC4711" s="9">
        <f>(Orders_C[[#This Row],[Unit_Price]]*Orders_C[[#This Row],[Quantity]])-Orders_C[[#This Row],[Discount]]+Orders_C[[#This Row],[Tax]]</f>
        <v>1631.2</v>
      </c>
      <c r="AD4711" t="str">
        <f>IF(COUNTIF(Orders_C[[#All],[Customer_ID]],Orders_C[[#This Row],[Customer_ID]])&gt;1,"Repeat","New")</f>
        <v>Repeat</v>
      </c>
      <c r="AE4711" t="str" cm="1">
        <f t="array" ref="AE4711">_xlfn.XLOOKUP(Orders_C[[#This Row],[Store_ID]],Stores_c[[#All],[Store_ID]],Stores_c[[#All],[City]])</f>
        <v>Lake David</v>
      </c>
      <c r="AF4711" t="str" cm="1">
        <f t="array" ref="AF4711">_xlfn.XLOOKUP(Orders_C[[#This Row],[Store_ID]],Stores_c[[#All],[Store_ID]],Stores_c[[#All],[Manager_Name]])</f>
        <v>Joshua Hines</v>
      </c>
      <c r="AG4711" t="str" cm="1">
        <f t="array" ref="AG4711">_xlfn.XLOOKUP(Orders_C[[#This Row],[Store_ID]],Stores_c[[#All],[Store_ID]],Stores_c[[#All],[Store_Type]])</f>
        <v>Street</v>
      </c>
    </row>
    <row r="4712" spans="1:33" x14ac:dyDescent="0.25">
      <c r="A4712">
        <v>8821</v>
      </c>
      <c r="B4712" s="1">
        <v>45823</v>
      </c>
      <c r="C4712" s="2">
        <v>0.52284722222222224</v>
      </c>
      <c r="D4712">
        <v>1414</v>
      </c>
      <c r="E4712">
        <v>210</v>
      </c>
      <c r="F4712">
        <v>493</v>
      </c>
      <c r="G4712">
        <v>339</v>
      </c>
      <c r="H4712">
        <v>4</v>
      </c>
      <c r="I4712">
        <v>411</v>
      </c>
      <c r="J4712">
        <v>15</v>
      </c>
      <c r="K4712">
        <v>20.55</v>
      </c>
      <c r="L4712">
        <v>1649.55</v>
      </c>
      <c r="M4712" t="s">
        <v>18</v>
      </c>
      <c r="N4712" t="s">
        <v>21</v>
      </c>
      <c r="O4712">
        <v>47</v>
      </c>
      <c r="P4712">
        <v>1</v>
      </c>
      <c r="Q4712" t="s">
        <v>2844</v>
      </c>
      <c r="R4712">
        <v>502</v>
      </c>
      <c r="S4712" s="3">
        <v>0.15</v>
      </c>
      <c r="T4712" s="6">
        <v>663.15</v>
      </c>
      <c r="U4712" t="s">
        <v>6340</v>
      </c>
      <c r="V4712">
        <v>2025</v>
      </c>
      <c r="W4712" t="s">
        <v>6331</v>
      </c>
      <c r="X4712" t="str">
        <f>_xlfn.XLOOKUP(Orders_C[[#This Row],[Product_ID]],Products_C[Product_ID],Products_C[Product_Name])</f>
        <v>Veg Burger</v>
      </c>
      <c r="Y4712" t="str">
        <f>_xlfn.XLOOKUP(Orders_C[[#This Row],[Product_ID]],Products_C[Product_ID],Products_C[Category])</f>
        <v>Burger</v>
      </c>
      <c r="Z4712" t="str">
        <f>_xlfn.XLOOKUP(Orders_C[[#This Row],[Store_ID]],Stores_c[Store_ID],Stores_c[City])</f>
        <v>East William</v>
      </c>
      <c r="AA4712" t="str">
        <f>_xlfn.XLOOKUP(Orders_C[[#This Row],[Customer_ID]],Customers_c[Customer_ID],Customers_c[Customer_Name])</f>
        <v>Timothy Wilson</v>
      </c>
      <c r="AB4712" s="6">
        <f>Orders_C[[#This Row],[Quantity]]*Orders_C[[#This Row],[Unit_Price]]*(1-Orders_C[[#This Row],[Discount %]])+Orders_C[[#This Row],[Tax]]</f>
        <v>1417.9499999999998</v>
      </c>
      <c r="AC4712" s="9">
        <f>(Orders_C[[#This Row],[Unit_Price]]*Orders_C[[#This Row],[Quantity]])-Orders_C[[#This Row],[Discount]]+Orders_C[[#This Row],[Tax]]</f>
        <v>1649.55</v>
      </c>
      <c r="AD4712" t="str">
        <f>IF(COUNTIF(Orders_C[[#All],[Customer_ID]],Orders_C[[#This Row],[Customer_ID]])&gt;1,"Repeat","New")</f>
        <v>Repeat</v>
      </c>
      <c r="AE4712" t="str" cm="1">
        <f t="array" ref="AE4712">_xlfn.XLOOKUP(Orders_C[[#This Row],[Store_ID]],Stores_c[[#All],[Store_ID]],Stores_c[[#All],[City]])</f>
        <v>East William</v>
      </c>
      <c r="AF4712" t="str" cm="1">
        <f t="array" ref="AF4712">_xlfn.XLOOKUP(Orders_C[[#This Row],[Store_ID]],Stores_c[[#All],[Store_ID]],Stores_c[[#All],[Manager_Name]])</f>
        <v>Victoria Butler</v>
      </c>
      <c r="AG4712" t="str" cm="1">
        <f t="array" ref="AG4712">_xlfn.XLOOKUP(Orders_C[[#This Row],[Store_ID]],Stores_c[[#All],[Store_ID]],Stores_c[[#All],[Store_Type]])</f>
        <v>Drive-Thru</v>
      </c>
    </row>
    <row r="4713" spans="1:33" x14ac:dyDescent="0.25">
      <c r="A4713">
        <v>6175</v>
      </c>
      <c r="B4713" s="1">
        <v>45898</v>
      </c>
      <c r="C4713" s="2">
        <v>0.47375</v>
      </c>
      <c r="D4713">
        <v>1798</v>
      </c>
      <c r="E4713">
        <v>225</v>
      </c>
      <c r="F4713">
        <v>428</v>
      </c>
      <c r="G4713">
        <v>314</v>
      </c>
      <c r="H4713">
        <v>4</v>
      </c>
      <c r="I4713">
        <v>408</v>
      </c>
      <c r="J4713">
        <v>10</v>
      </c>
      <c r="K4713">
        <v>20.399999999999999</v>
      </c>
      <c r="L4713">
        <v>1642.4</v>
      </c>
      <c r="M4713" t="s">
        <v>20</v>
      </c>
      <c r="N4713" t="s">
        <v>21</v>
      </c>
      <c r="O4713">
        <v>42</v>
      </c>
      <c r="P4713">
        <v>3</v>
      </c>
      <c r="Q4713" t="s">
        <v>198</v>
      </c>
      <c r="R4713">
        <v>508</v>
      </c>
      <c r="S4713" s="3">
        <v>0.1</v>
      </c>
      <c r="T4713" s="6">
        <v>663.20000000000016</v>
      </c>
      <c r="U4713" t="s">
        <v>6342</v>
      </c>
      <c r="V4713">
        <v>2025</v>
      </c>
      <c r="W4713" t="s">
        <v>6331</v>
      </c>
      <c r="X4713" t="str">
        <f>_xlfn.XLOOKUP(Orders_C[[#This Row],[Product_ID]],Products_C[Product_ID],Products_C[Product_Name])</f>
        <v>Wrap</v>
      </c>
      <c r="Y4713" t="str">
        <f>_xlfn.XLOOKUP(Orders_C[[#This Row],[Product_ID]],Products_C[Product_ID],Products_C[Category])</f>
        <v>Burger</v>
      </c>
      <c r="Z4713" t="str">
        <f>_xlfn.XLOOKUP(Orders_C[[#This Row],[Store_ID]],Stores_c[Store_ID],Stores_c[City])</f>
        <v>South Peter</v>
      </c>
      <c r="AA4713" t="str">
        <f>_xlfn.XLOOKUP(Orders_C[[#This Row],[Customer_ID]],Customers_c[Customer_ID],Customers_c[Customer_Name])</f>
        <v>Mrs. Katie Smith</v>
      </c>
      <c r="AB4713" s="6">
        <f>Orders_C[[#This Row],[Quantity]]*Orders_C[[#This Row],[Unit_Price]]*(1-Orders_C[[#This Row],[Discount %]])+Orders_C[[#This Row],[Tax]]</f>
        <v>1489.2</v>
      </c>
      <c r="AC4713" s="9">
        <f>(Orders_C[[#This Row],[Unit_Price]]*Orders_C[[#This Row],[Quantity]])-Orders_C[[#This Row],[Discount]]+Orders_C[[#This Row],[Tax]]</f>
        <v>1642.4</v>
      </c>
      <c r="AD4713" t="str">
        <f>IF(COUNTIF(Orders_C[[#All],[Customer_ID]],Orders_C[[#This Row],[Customer_ID]])&gt;1,"Repeat","New")</f>
        <v>Repeat</v>
      </c>
      <c r="AE4713" t="str" cm="1">
        <f t="array" ref="AE4713">_xlfn.XLOOKUP(Orders_C[[#This Row],[Store_ID]],Stores_c[[#All],[Store_ID]],Stores_c[[#All],[City]])</f>
        <v>South Peter</v>
      </c>
      <c r="AF4713" t="str" cm="1">
        <f t="array" ref="AF4713">_xlfn.XLOOKUP(Orders_C[[#This Row],[Store_ID]],Stores_c[[#All],[Store_ID]],Stores_c[[#All],[Manager_Name]])</f>
        <v>Gregory Lambert</v>
      </c>
      <c r="AG4713" t="str" cm="1">
        <f t="array" ref="AG4713">_xlfn.XLOOKUP(Orders_C[[#This Row],[Store_ID]],Stores_c[[#All],[Store_ID]],Stores_c[[#All],[Store_Type]])</f>
        <v>Street</v>
      </c>
    </row>
    <row r="4714" spans="1:33" x14ac:dyDescent="0.25">
      <c r="A4714">
        <v>10075</v>
      </c>
      <c r="B4714" s="1">
        <v>45857</v>
      </c>
      <c r="C4714" s="2">
        <v>0.7416666666666667</v>
      </c>
      <c r="D4714">
        <v>1674</v>
      </c>
      <c r="E4714">
        <v>217</v>
      </c>
      <c r="F4714">
        <v>465</v>
      </c>
      <c r="G4714">
        <v>332</v>
      </c>
      <c r="H4714">
        <v>4</v>
      </c>
      <c r="I4714">
        <v>405</v>
      </c>
      <c r="J4714">
        <v>5</v>
      </c>
      <c r="K4714">
        <v>20.25</v>
      </c>
      <c r="L4714">
        <v>1635.25</v>
      </c>
      <c r="M4714" t="s">
        <v>18</v>
      </c>
      <c r="N4714" t="s">
        <v>21</v>
      </c>
      <c r="O4714">
        <v>48</v>
      </c>
      <c r="P4714">
        <v>3</v>
      </c>
      <c r="Q4714" t="s">
        <v>4098</v>
      </c>
      <c r="R4714">
        <v>505</v>
      </c>
      <c r="S4714" s="3">
        <v>0.05</v>
      </c>
      <c r="T4714" s="6">
        <v>663.25</v>
      </c>
      <c r="U4714" t="s">
        <v>6341</v>
      </c>
      <c r="V4714">
        <v>2025</v>
      </c>
      <c r="W4714" t="s">
        <v>6331</v>
      </c>
      <c r="X4714" t="str">
        <f>_xlfn.XLOOKUP(Orders_C[[#This Row],[Product_ID]],Products_C[Product_ID],Products_C[Product_Name])</f>
        <v>Zinger Burger</v>
      </c>
      <c r="Y4714" t="str">
        <f>_xlfn.XLOOKUP(Orders_C[[#This Row],[Product_ID]],Products_C[Product_ID],Products_C[Category])</f>
        <v>Beverage</v>
      </c>
      <c r="Z4714" t="str">
        <f>_xlfn.XLOOKUP(Orders_C[[#This Row],[Store_ID]],Stores_c[Store_ID],Stores_c[City])</f>
        <v>West Rebecca</v>
      </c>
      <c r="AA4714" t="str">
        <f>_xlfn.XLOOKUP(Orders_C[[#This Row],[Customer_ID]],Customers_c[Customer_ID],Customers_c[Customer_Name])</f>
        <v>Joseph Wiley II</v>
      </c>
      <c r="AB4714" s="6">
        <f>Orders_C[[#This Row],[Quantity]]*Orders_C[[#This Row],[Unit_Price]]*(1-Orders_C[[#This Row],[Discount %]])+Orders_C[[#This Row],[Tax]]</f>
        <v>1559.25</v>
      </c>
      <c r="AC4714" s="9">
        <f>(Orders_C[[#This Row],[Unit_Price]]*Orders_C[[#This Row],[Quantity]])-Orders_C[[#This Row],[Discount]]+Orders_C[[#This Row],[Tax]]</f>
        <v>1635.25</v>
      </c>
      <c r="AD4714" t="str">
        <f>IF(COUNTIF(Orders_C[[#All],[Customer_ID]],Orders_C[[#This Row],[Customer_ID]])&gt;1,"Repeat","New")</f>
        <v>Repeat</v>
      </c>
      <c r="AE4714" t="str" cm="1">
        <f t="array" ref="AE4714">_xlfn.XLOOKUP(Orders_C[[#This Row],[Store_ID]],Stores_c[[#All],[Store_ID]],Stores_c[[#All],[City]])</f>
        <v>West Rebecca</v>
      </c>
      <c r="AF4714" t="str" cm="1">
        <f t="array" ref="AF4714">_xlfn.XLOOKUP(Orders_C[[#This Row],[Store_ID]],Stores_c[[#All],[Store_ID]],Stores_c[[#All],[Manager_Name]])</f>
        <v>Albert Smith</v>
      </c>
      <c r="AG4714" t="str" cm="1">
        <f t="array" ref="AG4714">_xlfn.XLOOKUP(Orders_C[[#This Row],[Store_ID]],Stores_c[[#All],[Store_ID]],Stores_c[[#All],[Store_Type]])</f>
        <v>Mall</v>
      </c>
    </row>
    <row r="4715" spans="1:33" x14ac:dyDescent="0.25">
      <c r="A4715">
        <v>6765</v>
      </c>
      <c r="B4715" s="1">
        <v>45701</v>
      </c>
      <c r="C4715" s="2">
        <v>0.53828703703703706</v>
      </c>
      <c r="D4715">
        <v>1631</v>
      </c>
      <c r="E4715">
        <v>216</v>
      </c>
      <c r="F4715">
        <v>537</v>
      </c>
      <c r="G4715">
        <v>317</v>
      </c>
      <c r="H4715">
        <v>4</v>
      </c>
      <c r="I4715">
        <v>402</v>
      </c>
      <c r="J4715">
        <v>0</v>
      </c>
      <c r="K4715">
        <v>20.100000000000001</v>
      </c>
      <c r="L4715">
        <v>1628.1</v>
      </c>
      <c r="M4715" t="s">
        <v>18</v>
      </c>
      <c r="N4715" t="s">
        <v>21</v>
      </c>
      <c r="O4715">
        <v>28</v>
      </c>
      <c r="P4715">
        <v>5</v>
      </c>
      <c r="Q4715" t="s">
        <v>788</v>
      </c>
      <c r="R4715">
        <v>504</v>
      </c>
      <c r="S4715" s="3">
        <v>0</v>
      </c>
      <c r="T4715" s="6">
        <v>663.3</v>
      </c>
      <c r="U4715" t="s">
        <v>6338</v>
      </c>
      <c r="V4715">
        <v>2025</v>
      </c>
      <c r="W4715" t="s">
        <v>6329</v>
      </c>
      <c r="X4715" t="str">
        <f>_xlfn.XLOOKUP(Orders_C[[#This Row],[Product_ID]],Products_C[Product_ID],Products_C[Product_Name])</f>
        <v>Popcorn Chicken</v>
      </c>
      <c r="Y4715" t="str">
        <f>_xlfn.XLOOKUP(Orders_C[[#This Row],[Product_ID]],Products_C[Product_ID],Products_C[Category])</f>
        <v>Dessert</v>
      </c>
      <c r="Z4715" t="str">
        <f>_xlfn.XLOOKUP(Orders_C[[#This Row],[Store_ID]],Stores_c[Store_ID],Stores_c[City])</f>
        <v>Garciaview</v>
      </c>
      <c r="AA4715" t="str">
        <f>_xlfn.XLOOKUP(Orders_C[[#This Row],[Customer_ID]],Customers_c[Customer_ID],Customers_c[Customer_Name])</f>
        <v>Jasmine Lang</v>
      </c>
      <c r="AB4715" s="6">
        <f>Orders_C[[#This Row],[Quantity]]*Orders_C[[#This Row],[Unit_Price]]*(1-Orders_C[[#This Row],[Discount %]])+Orders_C[[#This Row],[Tax]]</f>
        <v>1628.1</v>
      </c>
      <c r="AC4715" s="9">
        <f>(Orders_C[[#This Row],[Unit_Price]]*Orders_C[[#This Row],[Quantity]])-Orders_C[[#This Row],[Discount]]+Orders_C[[#This Row],[Tax]]</f>
        <v>1628.1</v>
      </c>
      <c r="AD4715" t="str">
        <f>IF(COUNTIF(Orders_C[[#All],[Customer_ID]],Orders_C[[#This Row],[Customer_ID]])&gt;1,"Repeat","New")</f>
        <v>Repeat</v>
      </c>
      <c r="AE4715" t="str" cm="1">
        <f t="array" ref="AE4715">_xlfn.XLOOKUP(Orders_C[[#This Row],[Store_ID]],Stores_c[[#All],[Store_ID]],Stores_c[[#All],[City]])</f>
        <v>Garciaview</v>
      </c>
      <c r="AF4715" t="str" cm="1">
        <f t="array" ref="AF4715">_xlfn.XLOOKUP(Orders_C[[#This Row],[Store_ID]],Stores_c[[#All],[Store_ID]],Stores_c[[#All],[Manager_Name]])</f>
        <v>Karina Washington</v>
      </c>
      <c r="AG4715" t="str" cm="1">
        <f t="array" ref="AG4715">_xlfn.XLOOKUP(Orders_C[[#This Row],[Store_ID]],Stores_c[[#All],[Store_ID]],Stores_c[[#All],[Store_Type]])</f>
        <v>Drive-Thru</v>
      </c>
    </row>
    <row r="4716" spans="1:33" x14ac:dyDescent="0.25">
      <c r="A4716">
        <v>8886</v>
      </c>
      <c r="B4716" s="1">
        <v>45827</v>
      </c>
      <c r="C4716" s="2">
        <v>0.92681712962962959</v>
      </c>
      <c r="D4716">
        <v>1337</v>
      </c>
      <c r="E4716">
        <v>223</v>
      </c>
      <c r="F4716">
        <v>517</v>
      </c>
      <c r="G4716">
        <v>305</v>
      </c>
      <c r="H4716">
        <v>4</v>
      </c>
      <c r="I4716">
        <v>402</v>
      </c>
      <c r="J4716">
        <v>0</v>
      </c>
      <c r="K4716">
        <v>20.100000000000001</v>
      </c>
      <c r="L4716">
        <v>1628.1</v>
      </c>
      <c r="M4716" t="s">
        <v>19</v>
      </c>
      <c r="N4716" t="s">
        <v>21</v>
      </c>
      <c r="O4716">
        <v>24</v>
      </c>
      <c r="P4716">
        <v>2</v>
      </c>
      <c r="Q4716" t="s">
        <v>2909</v>
      </c>
      <c r="R4716">
        <v>502</v>
      </c>
      <c r="S4716" s="3">
        <v>0</v>
      </c>
      <c r="T4716" s="6">
        <v>663.3</v>
      </c>
      <c r="U4716" t="s">
        <v>6340</v>
      </c>
      <c r="V4716">
        <v>2025</v>
      </c>
      <c r="W4716" t="s">
        <v>6329</v>
      </c>
      <c r="X4716" t="str">
        <f>_xlfn.XLOOKUP(Orders_C[[#This Row],[Product_ID]],Products_C[Product_ID],Products_C[Product_Name])</f>
        <v>Krushers</v>
      </c>
      <c r="Y4716" t="str">
        <f>_xlfn.XLOOKUP(Orders_C[[#This Row],[Product_ID]],Products_C[Product_ID],Products_C[Category])</f>
        <v>Dessert</v>
      </c>
      <c r="Z4716" t="str">
        <f>_xlfn.XLOOKUP(Orders_C[[#This Row],[Store_ID]],Stores_c[Store_ID],Stores_c[City])</f>
        <v>Chambershaven</v>
      </c>
      <c r="AA4716" t="str">
        <f>_xlfn.XLOOKUP(Orders_C[[#This Row],[Customer_ID]],Customers_c[Customer_ID],Customers_c[Customer_Name])</f>
        <v>Jennifer Dixon</v>
      </c>
      <c r="AB4716" s="6">
        <f>Orders_C[[#This Row],[Quantity]]*Orders_C[[#This Row],[Unit_Price]]*(1-Orders_C[[#This Row],[Discount %]])+Orders_C[[#This Row],[Tax]]</f>
        <v>1628.1</v>
      </c>
      <c r="AC4716" s="9">
        <f>(Orders_C[[#This Row],[Unit_Price]]*Orders_C[[#This Row],[Quantity]])-Orders_C[[#This Row],[Discount]]+Orders_C[[#This Row],[Tax]]</f>
        <v>1628.1</v>
      </c>
      <c r="AD4716" t="str">
        <f>IF(COUNTIF(Orders_C[[#All],[Customer_ID]],Orders_C[[#This Row],[Customer_ID]])&gt;1,"Repeat","New")</f>
        <v>Repeat</v>
      </c>
      <c r="AE4716" t="str" cm="1">
        <f t="array" ref="AE4716">_xlfn.XLOOKUP(Orders_C[[#This Row],[Store_ID]],Stores_c[[#All],[Store_ID]],Stores_c[[#All],[City]])</f>
        <v>Chambershaven</v>
      </c>
      <c r="AF4716" t="str" cm="1">
        <f t="array" ref="AF4716">_xlfn.XLOOKUP(Orders_C[[#This Row],[Store_ID]],Stores_c[[#All],[Store_ID]],Stores_c[[#All],[Manager_Name]])</f>
        <v>Virginia Webster</v>
      </c>
      <c r="AG4716" t="str" cm="1">
        <f t="array" ref="AG4716">_xlfn.XLOOKUP(Orders_C[[#This Row],[Store_ID]],Stores_c[[#All],[Store_ID]],Stores_c[[#All],[Store_Type]])</f>
        <v>Street</v>
      </c>
    </row>
    <row r="4717" spans="1:33" x14ac:dyDescent="0.25">
      <c r="A4717">
        <v>9663</v>
      </c>
      <c r="B4717" s="1">
        <v>45996</v>
      </c>
      <c r="C4717" s="2">
        <v>0.65077546296296296</v>
      </c>
      <c r="D4717">
        <v>1469</v>
      </c>
      <c r="E4717">
        <v>208</v>
      </c>
      <c r="F4717">
        <v>468</v>
      </c>
      <c r="G4717">
        <v>339</v>
      </c>
      <c r="H4717">
        <v>4</v>
      </c>
      <c r="I4717">
        <v>412</v>
      </c>
      <c r="J4717">
        <v>15</v>
      </c>
      <c r="K4717">
        <v>20.6</v>
      </c>
      <c r="L4717">
        <v>1653.6</v>
      </c>
      <c r="M4717" t="s">
        <v>20</v>
      </c>
      <c r="N4717" t="s">
        <v>21</v>
      </c>
      <c r="O4717">
        <v>47</v>
      </c>
      <c r="P4717">
        <v>5</v>
      </c>
      <c r="Q4717" t="s">
        <v>3686</v>
      </c>
      <c r="R4717">
        <v>503</v>
      </c>
      <c r="S4717" s="3">
        <v>0.15</v>
      </c>
      <c r="T4717" s="6">
        <v>664.8</v>
      </c>
      <c r="U4717" t="s">
        <v>6328</v>
      </c>
      <c r="V4717">
        <v>2025</v>
      </c>
      <c r="W4717" t="s">
        <v>6331</v>
      </c>
      <c r="X4717" t="str">
        <f>_xlfn.XLOOKUP(Orders_C[[#This Row],[Product_ID]],Products_C[Product_ID],Products_C[Product_Name])</f>
        <v>Veg Burger</v>
      </c>
      <c r="Y4717" t="str">
        <f>_xlfn.XLOOKUP(Orders_C[[#This Row],[Product_ID]],Products_C[Product_ID],Products_C[Category])</f>
        <v>Burger</v>
      </c>
      <c r="Z4717" t="str">
        <f>_xlfn.XLOOKUP(Orders_C[[#This Row],[Store_ID]],Stores_c[Store_ID],Stores_c[City])</f>
        <v>Tracyview</v>
      </c>
      <c r="AA4717" t="str">
        <f>_xlfn.XLOOKUP(Orders_C[[#This Row],[Customer_ID]],Customers_c[Customer_ID],Customers_c[Customer_Name])</f>
        <v>Allen Young</v>
      </c>
      <c r="AB4717" s="6">
        <f>Orders_C[[#This Row],[Quantity]]*Orders_C[[#This Row],[Unit_Price]]*(1-Orders_C[[#This Row],[Discount %]])+Orders_C[[#This Row],[Tax]]</f>
        <v>1421.3999999999999</v>
      </c>
      <c r="AC4717" s="9">
        <f>(Orders_C[[#This Row],[Unit_Price]]*Orders_C[[#This Row],[Quantity]])-Orders_C[[#This Row],[Discount]]+Orders_C[[#This Row],[Tax]]</f>
        <v>1653.6</v>
      </c>
      <c r="AD4717" t="str">
        <f>IF(COUNTIF(Orders_C[[#All],[Customer_ID]],Orders_C[[#This Row],[Customer_ID]])&gt;1,"Repeat","New")</f>
        <v>Repeat</v>
      </c>
      <c r="AE4717" t="str" cm="1">
        <f t="array" ref="AE4717">_xlfn.XLOOKUP(Orders_C[[#This Row],[Store_ID]],Stores_c[[#All],[Store_ID]],Stores_c[[#All],[City]])</f>
        <v>Tracyview</v>
      </c>
      <c r="AF4717" t="str" cm="1">
        <f t="array" ref="AF4717">_xlfn.XLOOKUP(Orders_C[[#This Row],[Store_ID]],Stores_c[[#All],[Store_ID]],Stores_c[[#All],[Manager_Name]])</f>
        <v>Jeremiah Lee</v>
      </c>
      <c r="AG4717" t="str" cm="1">
        <f t="array" ref="AG4717">_xlfn.XLOOKUP(Orders_C[[#This Row],[Store_ID]],Stores_c[[#All],[Store_ID]],Stores_c[[#All],[Store_Type]])</f>
        <v>Mall</v>
      </c>
    </row>
    <row r="4718" spans="1:33" x14ac:dyDescent="0.25">
      <c r="A4718">
        <v>10132</v>
      </c>
      <c r="B4718" s="1">
        <v>45837</v>
      </c>
      <c r="C4718" s="2">
        <v>0.8011342592592593</v>
      </c>
      <c r="D4718">
        <v>1163</v>
      </c>
      <c r="E4718">
        <v>220</v>
      </c>
      <c r="F4718">
        <v>446</v>
      </c>
      <c r="G4718">
        <v>306</v>
      </c>
      <c r="H4718">
        <v>4</v>
      </c>
      <c r="I4718">
        <v>406</v>
      </c>
      <c r="J4718">
        <v>5</v>
      </c>
      <c r="K4718">
        <v>20.3</v>
      </c>
      <c r="L4718">
        <v>1639.3</v>
      </c>
      <c r="M4718" t="s">
        <v>18</v>
      </c>
      <c r="N4718" t="s">
        <v>23</v>
      </c>
      <c r="O4718">
        <v>56</v>
      </c>
      <c r="P4718">
        <v>5</v>
      </c>
      <c r="Q4718" t="s">
        <v>4155</v>
      </c>
      <c r="R4718">
        <v>508</v>
      </c>
      <c r="S4718" s="3">
        <v>0.05</v>
      </c>
      <c r="T4718" s="6">
        <v>664.9</v>
      </c>
      <c r="U4718" t="s">
        <v>6340</v>
      </c>
      <c r="V4718">
        <v>2025</v>
      </c>
      <c r="W4718" t="s">
        <v>6331</v>
      </c>
      <c r="X4718" t="str">
        <f>_xlfn.XLOOKUP(Orders_C[[#This Row],[Product_ID]],Products_C[Product_ID],Products_C[Product_Name])</f>
        <v>Veg Burger</v>
      </c>
      <c r="Y4718" t="str">
        <f>_xlfn.XLOOKUP(Orders_C[[#This Row],[Product_ID]],Products_C[Product_ID],Products_C[Category])</f>
        <v>Burger</v>
      </c>
      <c r="Z4718" t="str">
        <f>_xlfn.XLOOKUP(Orders_C[[#This Row],[Store_ID]],Stores_c[Store_ID],Stores_c[City])</f>
        <v>Williamborough</v>
      </c>
      <c r="AA4718" t="str">
        <f>_xlfn.XLOOKUP(Orders_C[[#This Row],[Customer_ID]],Customers_c[Customer_ID],Customers_c[Customer_Name])</f>
        <v>Ebony Murray</v>
      </c>
      <c r="AB4718" s="6">
        <f>Orders_C[[#This Row],[Quantity]]*Orders_C[[#This Row],[Unit_Price]]*(1-Orders_C[[#This Row],[Discount %]])+Orders_C[[#This Row],[Tax]]</f>
        <v>1563.1</v>
      </c>
      <c r="AC4718" s="9">
        <f>(Orders_C[[#This Row],[Unit_Price]]*Orders_C[[#This Row],[Quantity]])-Orders_C[[#This Row],[Discount]]+Orders_C[[#This Row],[Tax]]</f>
        <v>1639.3</v>
      </c>
      <c r="AD4718" t="str">
        <f>IF(COUNTIF(Orders_C[[#All],[Customer_ID]],Orders_C[[#This Row],[Customer_ID]])&gt;1,"Repeat","New")</f>
        <v>Repeat</v>
      </c>
      <c r="AE4718" t="str" cm="1">
        <f t="array" ref="AE4718">_xlfn.XLOOKUP(Orders_C[[#This Row],[Store_ID]],Stores_c[[#All],[Store_ID]],Stores_c[[#All],[City]])</f>
        <v>Williamborough</v>
      </c>
      <c r="AF4718" t="str" cm="1">
        <f t="array" ref="AF4718">_xlfn.XLOOKUP(Orders_C[[#This Row],[Store_ID]],Stores_c[[#All],[Store_ID]],Stores_c[[#All],[Manager_Name]])</f>
        <v>Michael Mcbride</v>
      </c>
      <c r="AG4718" t="str" cm="1">
        <f t="array" ref="AG4718">_xlfn.XLOOKUP(Orders_C[[#This Row],[Store_ID]],Stores_c[[#All],[Store_ID]],Stores_c[[#All],[Store_Type]])</f>
        <v>Mall</v>
      </c>
    </row>
    <row r="4719" spans="1:33" x14ac:dyDescent="0.25">
      <c r="A4719">
        <v>6983</v>
      </c>
      <c r="B4719" s="1">
        <v>45973</v>
      </c>
      <c r="C4719" s="2">
        <v>0.73045138888888894</v>
      </c>
      <c r="D4719">
        <v>1047</v>
      </c>
      <c r="E4719">
        <v>204</v>
      </c>
      <c r="F4719">
        <v>440</v>
      </c>
      <c r="G4719">
        <v>313</v>
      </c>
      <c r="H4719">
        <v>4</v>
      </c>
      <c r="I4719">
        <v>407</v>
      </c>
      <c r="J4719">
        <v>5</v>
      </c>
      <c r="K4719">
        <v>20.350000000000001</v>
      </c>
      <c r="L4719">
        <v>1643.35</v>
      </c>
      <c r="M4719" t="s">
        <v>20</v>
      </c>
      <c r="N4719" t="s">
        <v>22</v>
      </c>
      <c r="O4719">
        <v>14</v>
      </c>
      <c r="P4719">
        <v>4</v>
      </c>
      <c r="Q4719" t="s">
        <v>1006</v>
      </c>
      <c r="R4719">
        <v>503</v>
      </c>
      <c r="S4719" s="3">
        <v>0.05</v>
      </c>
      <c r="T4719" s="6">
        <v>666.55</v>
      </c>
      <c r="U4719" t="s">
        <v>6336</v>
      </c>
      <c r="V4719">
        <v>2025</v>
      </c>
      <c r="W4719" t="s">
        <v>6333</v>
      </c>
      <c r="X4719" t="str">
        <f>_xlfn.XLOOKUP(Orders_C[[#This Row],[Product_ID]],Products_C[Product_ID],Products_C[Product_Name])</f>
        <v>Rice Bowl</v>
      </c>
      <c r="Y4719" t="str">
        <f>_xlfn.XLOOKUP(Orders_C[[#This Row],[Product_ID]],Products_C[Product_ID],Products_C[Category])</f>
        <v>Beverage</v>
      </c>
      <c r="Z4719" t="str">
        <f>_xlfn.XLOOKUP(Orders_C[[#This Row],[Store_ID]],Stores_c[Store_ID],Stores_c[City])</f>
        <v>New Robertfurt</v>
      </c>
      <c r="AA4719" t="str">
        <f>_xlfn.XLOOKUP(Orders_C[[#This Row],[Customer_ID]],Customers_c[Customer_ID],Customers_c[Customer_Name])</f>
        <v>Anthony Fitzgerald</v>
      </c>
      <c r="AB4719" s="6">
        <f>Orders_C[[#This Row],[Quantity]]*Orders_C[[#This Row],[Unit_Price]]*(1-Orders_C[[#This Row],[Discount %]])+Orders_C[[#This Row],[Tax]]</f>
        <v>1566.9499999999998</v>
      </c>
      <c r="AC4719" s="9">
        <f>(Orders_C[[#This Row],[Unit_Price]]*Orders_C[[#This Row],[Quantity]])-Orders_C[[#This Row],[Discount]]+Orders_C[[#This Row],[Tax]]</f>
        <v>1643.35</v>
      </c>
      <c r="AD4719" t="str">
        <f>IF(COUNTIF(Orders_C[[#All],[Customer_ID]],Orders_C[[#This Row],[Customer_ID]])&gt;1,"Repeat","New")</f>
        <v>Repeat</v>
      </c>
      <c r="AE4719" t="str" cm="1">
        <f t="array" ref="AE4719">_xlfn.XLOOKUP(Orders_C[[#This Row],[Store_ID]],Stores_c[[#All],[Store_ID]],Stores_c[[#All],[City]])</f>
        <v>New Robertfurt</v>
      </c>
      <c r="AF4719" t="str" cm="1">
        <f t="array" ref="AF4719">_xlfn.XLOOKUP(Orders_C[[#This Row],[Store_ID]],Stores_c[[#All],[Store_ID]],Stores_c[[#All],[Manager_Name]])</f>
        <v>Tiffany Gomez</v>
      </c>
      <c r="AG4719" t="str" cm="1">
        <f t="array" ref="AG4719">_xlfn.XLOOKUP(Orders_C[[#This Row],[Store_ID]],Stores_c[[#All],[Store_ID]],Stores_c[[#All],[Store_Type]])</f>
        <v>Street</v>
      </c>
    </row>
    <row r="4720" spans="1:33" x14ac:dyDescent="0.25">
      <c r="A4720">
        <v>7018</v>
      </c>
      <c r="B4720" s="1">
        <v>45720</v>
      </c>
      <c r="C4720" s="2">
        <v>0.82381944444444444</v>
      </c>
      <c r="D4720">
        <v>1525</v>
      </c>
      <c r="E4720">
        <v>215</v>
      </c>
      <c r="F4720">
        <v>489</v>
      </c>
      <c r="G4720">
        <v>322</v>
      </c>
      <c r="H4720">
        <v>4</v>
      </c>
      <c r="I4720">
        <v>404</v>
      </c>
      <c r="J4720">
        <v>0</v>
      </c>
      <c r="K4720">
        <v>20.2</v>
      </c>
      <c r="L4720">
        <v>1636.2</v>
      </c>
      <c r="M4720" t="s">
        <v>19</v>
      </c>
      <c r="N4720" t="s">
        <v>22</v>
      </c>
      <c r="O4720">
        <v>45</v>
      </c>
      <c r="P4720">
        <v>4</v>
      </c>
      <c r="Q4720" t="s">
        <v>1041</v>
      </c>
      <c r="R4720">
        <v>509</v>
      </c>
      <c r="S4720" s="3">
        <v>0</v>
      </c>
      <c r="T4720" s="6">
        <v>666.60000000000014</v>
      </c>
      <c r="U4720" t="s">
        <v>6334</v>
      </c>
      <c r="V4720">
        <v>2025</v>
      </c>
      <c r="W4720" t="s">
        <v>6331</v>
      </c>
      <c r="X4720" t="str">
        <f>_xlfn.XLOOKUP(Orders_C[[#This Row],[Product_ID]],Products_C[Product_ID],Products_C[Product_Name])</f>
        <v>Veg Burger</v>
      </c>
      <c r="Y4720" t="str">
        <f>_xlfn.XLOOKUP(Orders_C[[#This Row],[Product_ID]],Products_C[Product_ID],Products_C[Category])</f>
        <v>Burger</v>
      </c>
      <c r="Z4720" t="str">
        <f>_xlfn.XLOOKUP(Orders_C[[#This Row],[Store_ID]],Stores_c[Store_ID],Stores_c[City])</f>
        <v>Sallyburgh</v>
      </c>
      <c r="AA4720" t="str">
        <f>_xlfn.XLOOKUP(Orders_C[[#This Row],[Customer_ID]],Customers_c[Customer_ID],Customers_c[Customer_Name])</f>
        <v>Crystal Melendez</v>
      </c>
      <c r="AB4720" s="6">
        <f>Orders_C[[#This Row],[Quantity]]*Orders_C[[#This Row],[Unit_Price]]*(1-Orders_C[[#This Row],[Discount %]])+Orders_C[[#This Row],[Tax]]</f>
        <v>1636.2</v>
      </c>
      <c r="AC4720" s="9">
        <f>(Orders_C[[#This Row],[Unit_Price]]*Orders_C[[#This Row],[Quantity]])-Orders_C[[#This Row],[Discount]]+Orders_C[[#This Row],[Tax]]</f>
        <v>1636.2</v>
      </c>
      <c r="AD4720" t="str">
        <f>IF(COUNTIF(Orders_C[[#All],[Customer_ID]],Orders_C[[#This Row],[Customer_ID]])&gt;1,"Repeat","New")</f>
        <v>Repeat</v>
      </c>
      <c r="AE4720" t="str" cm="1">
        <f t="array" ref="AE4720">_xlfn.XLOOKUP(Orders_C[[#This Row],[Store_ID]],Stores_c[[#All],[Store_ID]],Stores_c[[#All],[City]])</f>
        <v>Sallyburgh</v>
      </c>
      <c r="AF4720" t="str" cm="1">
        <f t="array" ref="AF4720">_xlfn.XLOOKUP(Orders_C[[#This Row],[Store_ID]],Stores_c[[#All],[Store_ID]],Stores_c[[#All],[Manager_Name]])</f>
        <v>Benjamin Mccoy</v>
      </c>
      <c r="AG4720" t="str" cm="1">
        <f t="array" ref="AG4720">_xlfn.XLOOKUP(Orders_C[[#This Row],[Store_ID]],Stores_c[[#All],[Store_ID]],Stores_c[[#All],[Store_Type]])</f>
        <v>Drive-Thru</v>
      </c>
    </row>
    <row r="4721" spans="1:33" x14ac:dyDescent="0.25">
      <c r="A4721">
        <v>7684</v>
      </c>
      <c r="B4721" s="1">
        <v>45872</v>
      </c>
      <c r="C4721" s="2">
        <v>0.16425925925925927</v>
      </c>
      <c r="D4721">
        <v>1956</v>
      </c>
      <c r="E4721">
        <v>217</v>
      </c>
      <c r="F4721">
        <v>493</v>
      </c>
      <c r="G4721">
        <v>319</v>
      </c>
      <c r="H4721">
        <v>4</v>
      </c>
      <c r="I4721">
        <v>404</v>
      </c>
      <c r="J4721">
        <v>0</v>
      </c>
      <c r="K4721">
        <v>20.2</v>
      </c>
      <c r="L4721">
        <v>1636.2</v>
      </c>
      <c r="M4721" t="s">
        <v>20</v>
      </c>
      <c r="N4721" t="s">
        <v>23</v>
      </c>
      <c r="O4721">
        <v>16</v>
      </c>
      <c r="P4721">
        <v>1</v>
      </c>
      <c r="Q4721" t="s">
        <v>1707</v>
      </c>
      <c r="R4721">
        <v>503</v>
      </c>
      <c r="S4721" s="3">
        <v>0</v>
      </c>
      <c r="T4721" s="6">
        <v>666.60000000000014</v>
      </c>
      <c r="U4721" t="s">
        <v>6342</v>
      </c>
      <c r="V4721">
        <v>2025</v>
      </c>
      <c r="W4721" t="s">
        <v>6333</v>
      </c>
      <c r="X4721" t="str">
        <f>_xlfn.XLOOKUP(Orders_C[[#This Row],[Product_ID]],Products_C[Product_ID],Products_C[Product_Name])</f>
        <v>Chocolate Lava Cake</v>
      </c>
      <c r="Y4721" t="str">
        <f>_xlfn.XLOOKUP(Orders_C[[#This Row],[Product_ID]],Products_C[Product_ID],Products_C[Category])</f>
        <v>Beverage</v>
      </c>
      <c r="Z4721" t="str">
        <f>_xlfn.XLOOKUP(Orders_C[[#This Row],[Store_ID]],Stores_c[Store_ID],Stores_c[City])</f>
        <v>West Rebecca</v>
      </c>
      <c r="AA4721" t="str">
        <f>_xlfn.XLOOKUP(Orders_C[[#This Row],[Customer_ID]],Customers_c[Customer_ID],Customers_c[Customer_Name])</f>
        <v>Dakota Reed</v>
      </c>
      <c r="AB4721" s="6">
        <f>Orders_C[[#This Row],[Quantity]]*Orders_C[[#This Row],[Unit_Price]]*(1-Orders_C[[#This Row],[Discount %]])+Orders_C[[#This Row],[Tax]]</f>
        <v>1636.2</v>
      </c>
      <c r="AC4721" s="9">
        <f>(Orders_C[[#This Row],[Unit_Price]]*Orders_C[[#This Row],[Quantity]])-Orders_C[[#This Row],[Discount]]+Orders_C[[#This Row],[Tax]]</f>
        <v>1636.2</v>
      </c>
      <c r="AD4721" t="str">
        <f>IF(COUNTIF(Orders_C[[#All],[Customer_ID]],Orders_C[[#This Row],[Customer_ID]])&gt;1,"Repeat","New")</f>
        <v>Repeat</v>
      </c>
      <c r="AE4721" t="str" cm="1">
        <f t="array" ref="AE4721">_xlfn.XLOOKUP(Orders_C[[#This Row],[Store_ID]],Stores_c[[#All],[Store_ID]],Stores_c[[#All],[City]])</f>
        <v>West Rebecca</v>
      </c>
      <c r="AF4721" t="str" cm="1">
        <f t="array" ref="AF4721">_xlfn.XLOOKUP(Orders_C[[#This Row],[Store_ID]],Stores_c[[#All],[Store_ID]],Stores_c[[#All],[Manager_Name]])</f>
        <v>Albert Smith</v>
      </c>
      <c r="AG4721" t="str" cm="1">
        <f t="array" ref="AG4721">_xlfn.XLOOKUP(Orders_C[[#This Row],[Store_ID]],Stores_c[[#All],[Store_ID]],Stores_c[[#All],[Store_Type]])</f>
        <v>Mall</v>
      </c>
    </row>
    <row r="4722" spans="1:33" x14ac:dyDescent="0.25">
      <c r="A4722">
        <v>6548</v>
      </c>
      <c r="B4722" s="1">
        <v>45938</v>
      </c>
      <c r="C4722" s="2">
        <v>0.99335648148148148</v>
      </c>
      <c r="D4722">
        <v>1990</v>
      </c>
      <c r="E4722">
        <v>205</v>
      </c>
      <c r="F4722">
        <v>417</v>
      </c>
      <c r="G4722">
        <v>329</v>
      </c>
      <c r="H4722">
        <v>4</v>
      </c>
      <c r="I4722">
        <v>411</v>
      </c>
      <c r="J4722">
        <v>10</v>
      </c>
      <c r="K4722">
        <v>20.55</v>
      </c>
      <c r="L4722">
        <v>1654.55</v>
      </c>
      <c r="M4722" t="s">
        <v>19</v>
      </c>
      <c r="N4722" t="s">
        <v>23</v>
      </c>
      <c r="O4722">
        <v>33</v>
      </c>
      <c r="P4722">
        <v>2</v>
      </c>
      <c r="Q4722" t="s">
        <v>571</v>
      </c>
      <c r="R4722">
        <v>502</v>
      </c>
      <c r="S4722" s="3">
        <v>0.1</v>
      </c>
      <c r="T4722" s="6">
        <v>668.15</v>
      </c>
      <c r="U4722" t="s">
        <v>6332</v>
      </c>
      <c r="V4722">
        <v>2025</v>
      </c>
      <c r="W4722" t="s">
        <v>6329</v>
      </c>
      <c r="X4722" t="str">
        <f>_xlfn.XLOOKUP(Orders_C[[#This Row],[Product_ID]],Products_C[Product_ID],Products_C[Product_Name])</f>
        <v>Rice Bowl</v>
      </c>
      <c r="Y4722" t="str">
        <f>_xlfn.XLOOKUP(Orders_C[[#This Row],[Product_ID]],Products_C[Product_ID],Products_C[Category])</f>
        <v>Dessert</v>
      </c>
      <c r="Z4722" t="str">
        <f>_xlfn.XLOOKUP(Orders_C[[#This Row],[Store_ID]],Stores_c[Store_ID],Stores_c[City])</f>
        <v>Port Jacob</v>
      </c>
      <c r="AA4722" t="str">
        <f>_xlfn.XLOOKUP(Orders_C[[#This Row],[Customer_ID]],Customers_c[Customer_ID],Customers_c[Customer_Name])</f>
        <v>Mark Higgins</v>
      </c>
      <c r="AB4722" s="6">
        <f>Orders_C[[#This Row],[Quantity]]*Orders_C[[#This Row],[Unit_Price]]*(1-Orders_C[[#This Row],[Discount %]])+Orders_C[[#This Row],[Tax]]</f>
        <v>1500.15</v>
      </c>
      <c r="AC4722" s="9">
        <f>(Orders_C[[#This Row],[Unit_Price]]*Orders_C[[#This Row],[Quantity]])-Orders_C[[#This Row],[Discount]]+Orders_C[[#This Row],[Tax]]</f>
        <v>1654.55</v>
      </c>
      <c r="AD4722" t="str">
        <f>IF(COUNTIF(Orders_C[[#All],[Customer_ID]],Orders_C[[#This Row],[Customer_ID]])&gt;1,"Repeat","New")</f>
        <v>Repeat</v>
      </c>
      <c r="AE4722" t="str" cm="1">
        <f t="array" ref="AE4722">_xlfn.XLOOKUP(Orders_C[[#This Row],[Store_ID]],Stores_c[[#All],[Store_ID]],Stores_c[[#All],[City]])</f>
        <v>Port Jacob</v>
      </c>
      <c r="AF4722" t="str" cm="1">
        <f t="array" ref="AF4722">_xlfn.XLOOKUP(Orders_C[[#This Row],[Store_ID]],Stores_c[[#All],[Store_ID]],Stores_c[[#All],[Manager_Name]])</f>
        <v>David Harris</v>
      </c>
      <c r="AG4722" t="str" cm="1">
        <f t="array" ref="AG4722">_xlfn.XLOOKUP(Orders_C[[#This Row],[Store_ID]],Stores_c[[#All],[Store_ID]],Stores_c[[#All],[Store_Type]])</f>
        <v>Mall</v>
      </c>
    </row>
    <row r="4723" spans="1:33" x14ac:dyDescent="0.25">
      <c r="A4723">
        <v>7088</v>
      </c>
      <c r="B4723" s="1">
        <v>45705</v>
      </c>
      <c r="C4723" s="2">
        <v>0.74128472222222219</v>
      </c>
      <c r="D4723">
        <v>1885</v>
      </c>
      <c r="E4723">
        <v>216</v>
      </c>
      <c r="F4723">
        <v>441</v>
      </c>
      <c r="G4723">
        <v>310</v>
      </c>
      <c r="H4723">
        <v>4</v>
      </c>
      <c r="I4723">
        <v>408</v>
      </c>
      <c r="J4723">
        <v>5</v>
      </c>
      <c r="K4723">
        <v>20.399999999999999</v>
      </c>
      <c r="L4723">
        <v>1647.4</v>
      </c>
      <c r="M4723" t="s">
        <v>18</v>
      </c>
      <c r="N4723" t="s">
        <v>23</v>
      </c>
      <c r="O4723">
        <v>54</v>
      </c>
      <c r="P4723">
        <v>3</v>
      </c>
      <c r="Q4723" t="s">
        <v>1111</v>
      </c>
      <c r="R4723">
        <v>510</v>
      </c>
      <c r="S4723" s="3">
        <v>0.05</v>
      </c>
      <c r="T4723" s="6">
        <v>668.20000000000016</v>
      </c>
      <c r="U4723" t="s">
        <v>6338</v>
      </c>
      <c r="V4723">
        <v>2025</v>
      </c>
      <c r="W4723" t="s">
        <v>6331</v>
      </c>
      <c r="X4723" t="str">
        <f>_xlfn.XLOOKUP(Orders_C[[#This Row],[Product_ID]],Products_C[Product_ID],Products_C[Product_Name])</f>
        <v>Chicken Bucket</v>
      </c>
      <c r="Y4723" t="str">
        <f>_xlfn.XLOOKUP(Orders_C[[#This Row],[Product_ID]],Products_C[Product_ID],Products_C[Category])</f>
        <v>Chicken</v>
      </c>
      <c r="Z4723" t="str">
        <f>_xlfn.XLOOKUP(Orders_C[[#This Row],[Store_ID]],Stores_c[Store_ID],Stores_c[City])</f>
        <v>Garciaview</v>
      </c>
      <c r="AA4723" t="str">
        <f>_xlfn.XLOOKUP(Orders_C[[#This Row],[Customer_ID]],Customers_c[Customer_ID],Customers_c[Customer_Name])</f>
        <v>Elizabeth Johnson</v>
      </c>
      <c r="AB4723" s="6">
        <f>Orders_C[[#This Row],[Quantity]]*Orders_C[[#This Row],[Unit_Price]]*(1-Orders_C[[#This Row],[Discount %]])+Orders_C[[#This Row],[Tax]]</f>
        <v>1570.8</v>
      </c>
      <c r="AC4723" s="9">
        <f>(Orders_C[[#This Row],[Unit_Price]]*Orders_C[[#This Row],[Quantity]])-Orders_C[[#This Row],[Discount]]+Orders_C[[#This Row],[Tax]]</f>
        <v>1647.4</v>
      </c>
      <c r="AD4723" t="str">
        <f>IF(COUNTIF(Orders_C[[#All],[Customer_ID]],Orders_C[[#This Row],[Customer_ID]])&gt;1,"Repeat","New")</f>
        <v>Repeat</v>
      </c>
      <c r="AE4723" t="str" cm="1">
        <f t="array" ref="AE4723">_xlfn.XLOOKUP(Orders_C[[#This Row],[Store_ID]],Stores_c[[#All],[Store_ID]],Stores_c[[#All],[City]])</f>
        <v>Garciaview</v>
      </c>
      <c r="AF4723" t="str" cm="1">
        <f t="array" ref="AF4723">_xlfn.XLOOKUP(Orders_C[[#This Row],[Store_ID]],Stores_c[[#All],[Store_ID]],Stores_c[[#All],[Manager_Name]])</f>
        <v>Karina Washington</v>
      </c>
      <c r="AG4723" t="str" cm="1">
        <f t="array" ref="AG4723">_xlfn.XLOOKUP(Orders_C[[#This Row],[Store_ID]],Stores_c[[#All],[Store_ID]],Stores_c[[#All],[Store_Type]])</f>
        <v>Drive-Thru</v>
      </c>
    </row>
    <row r="4724" spans="1:33" x14ac:dyDescent="0.25">
      <c r="A4724">
        <v>8696</v>
      </c>
      <c r="B4724" s="1">
        <v>46020</v>
      </c>
      <c r="C4724" s="2">
        <v>0.87886574074074075</v>
      </c>
      <c r="D4724">
        <v>1678</v>
      </c>
      <c r="E4724">
        <v>202</v>
      </c>
      <c r="F4724">
        <v>470</v>
      </c>
      <c r="G4724">
        <v>310</v>
      </c>
      <c r="H4724">
        <v>4</v>
      </c>
      <c r="I4724">
        <v>405</v>
      </c>
      <c r="J4724">
        <v>0</v>
      </c>
      <c r="K4724">
        <v>20.25</v>
      </c>
      <c r="L4724">
        <v>1640.25</v>
      </c>
      <c r="M4724" t="s">
        <v>18</v>
      </c>
      <c r="N4724" t="s">
        <v>22</v>
      </c>
      <c r="O4724">
        <v>35</v>
      </c>
      <c r="P4724">
        <v>2</v>
      </c>
      <c r="Q4724" t="s">
        <v>2719</v>
      </c>
      <c r="R4724">
        <v>508</v>
      </c>
      <c r="S4724" s="3">
        <v>0</v>
      </c>
      <c r="T4724" s="6">
        <v>668.25</v>
      </c>
      <c r="U4724" t="s">
        <v>6328</v>
      </c>
      <c r="V4724">
        <v>2025</v>
      </c>
      <c r="W4724" t="s">
        <v>6329</v>
      </c>
      <c r="X4724" t="str">
        <f>_xlfn.XLOOKUP(Orders_C[[#This Row],[Product_ID]],Products_C[Product_ID],Products_C[Product_Name])</f>
        <v>Chicken Bucket</v>
      </c>
      <c r="Y4724" t="str">
        <f>_xlfn.XLOOKUP(Orders_C[[#This Row],[Product_ID]],Products_C[Product_ID],Products_C[Category])</f>
        <v>Chicken</v>
      </c>
      <c r="Z4724" t="str">
        <f>_xlfn.XLOOKUP(Orders_C[[#This Row],[Store_ID]],Stores_c[Store_ID],Stores_c[City])</f>
        <v>Rebekahside</v>
      </c>
      <c r="AA4724" t="str">
        <f>_xlfn.XLOOKUP(Orders_C[[#This Row],[Customer_ID]],Customers_c[Customer_ID],Customers_c[Customer_Name])</f>
        <v>Tyler Garcia</v>
      </c>
      <c r="AB4724" s="6">
        <f>Orders_C[[#This Row],[Quantity]]*Orders_C[[#This Row],[Unit_Price]]*(1-Orders_C[[#This Row],[Discount %]])+Orders_C[[#This Row],[Tax]]</f>
        <v>1640.25</v>
      </c>
      <c r="AC4724" s="9">
        <f>(Orders_C[[#This Row],[Unit_Price]]*Orders_C[[#This Row],[Quantity]])-Orders_C[[#This Row],[Discount]]+Orders_C[[#This Row],[Tax]]</f>
        <v>1640.25</v>
      </c>
      <c r="AD4724" t="str">
        <f>IF(COUNTIF(Orders_C[[#All],[Customer_ID]],Orders_C[[#This Row],[Customer_ID]])&gt;1,"Repeat","New")</f>
        <v>Repeat</v>
      </c>
      <c r="AE4724" t="str" cm="1">
        <f t="array" ref="AE4724">_xlfn.XLOOKUP(Orders_C[[#This Row],[Store_ID]],Stores_c[[#All],[Store_ID]],Stores_c[[#All],[City]])</f>
        <v>Rebekahside</v>
      </c>
      <c r="AF4724" t="str" cm="1">
        <f t="array" ref="AF4724">_xlfn.XLOOKUP(Orders_C[[#This Row],[Store_ID]],Stores_c[[#All],[Store_ID]],Stores_c[[#All],[Manager_Name]])</f>
        <v>Mark Ray</v>
      </c>
      <c r="AG4724" t="str" cm="1">
        <f t="array" ref="AG4724">_xlfn.XLOOKUP(Orders_C[[#This Row],[Store_ID]],Stores_c[[#All],[Store_ID]],Stores_c[[#All],[Store_Type]])</f>
        <v>Drive-Thru</v>
      </c>
    </row>
    <row r="4725" spans="1:33" x14ac:dyDescent="0.25">
      <c r="A4725">
        <v>9222</v>
      </c>
      <c r="B4725" s="1">
        <v>46033</v>
      </c>
      <c r="C4725" s="2">
        <v>0.14891203703703704</v>
      </c>
      <c r="D4725">
        <v>1704</v>
      </c>
      <c r="E4725">
        <v>205</v>
      </c>
      <c r="F4725">
        <v>432</v>
      </c>
      <c r="G4725">
        <v>301</v>
      </c>
      <c r="H4725">
        <v>4</v>
      </c>
      <c r="I4725">
        <v>405</v>
      </c>
      <c r="J4725">
        <v>0</v>
      </c>
      <c r="K4725">
        <v>20.25</v>
      </c>
      <c r="L4725">
        <v>1640.25</v>
      </c>
      <c r="M4725" t="s">
        <v>20</v>
      </c>
      <c r="N4725" t="s">
        <v>23</v>
      </c>
      <c r="O4725">
        <v>43</v>
      </c>
      <c r="P4725">
        <v>4</v>
      </c>
      <c r="Q4725" t="s">
        <v>3245</v>
      </c>
      <c r="R4725">
        <v>510</v>
      </c>
      <c r="S4725" s="3">
        <v>0</v>
      </c>
      <c r="T4725" s="6">
        <v>668.25</v>
      </c>
      <c r="U4725" t="s">
        <v>6330</v>
      </c>
      <c r="V4725">
        <v>2026</v>
      </c>
      <c r="W4725" t="s">
        <v>6331</v>
      </c>
      <c r="X4725" t="str">
        <f>_xlfn.XLOOKUP(Orders_C[[#This Row],[Product_ID]],Products_C[Product_ID],Products_C[Product_Name])</f>
        <v>Krushers</v>
      </c>
      <c r="Y4725" t="str">
        <f>_xlfn.XLOOKUP(Orders_C[[#This Row],[Product_ID]],Products_C[Product_ID],Products_C[Category])</f>
        <v>Burger</v>
      </c>
      <c r="Z4725" t="str">
        <f>_xlfn.XLOOKUP(Orders_C[[#This Row],[Store_ID]],Stores_c[Store_ID],Stores_c[City])</f>
        <v>Port Jacob</v>
      </c>
      <c r="AA4725" t="str">
        <f>_xlfn.XLOOKUP(Orders_C[[#This Row],[Customer_ID]],Customers_c[Customer_ID],Customers_c[Customer_Name])</f>
        <v>Scott King</v>
      </c>
      <c r="AB4725" s="6">
        <f>Orders_C[[#This Row],[Quantity]]*Orders_C[[#This Row],[Unit_Price]]*(1-Orders_C[[#This Row],[Discount %]])+Orders_C[[#This Row],[Tax]]</f>
        <v>1640.25</v>
      </c>
      <c r="AC4725" s="9">
        <f>(Orders_C[[#This Row],[Unit_Price]]*Orders_C[[#This Row],[Quantity]])-Orders_C[[#This Row],[Discount]]+Orders_C[[#This Row],[Tax]]</f>
        <v>1640.25</v>
      </c>
      <c r="AD4725" t="str">
        <f>IF(COUNTIF(Orders_C[[#All],[Customer_ID]],Orders_C[[#This Row],[Customer_ID]])&gt;1,"Repeat","New")</f>
        <v>Repeat</v>
      </c>
      <c r="AE4725" t="str" cm="1">
        <f t="array" ref="AE4725">_xlfn.XLOOKUP(Orders_C[[#This Row],[Store_ID]],Stores_c[[#All],[Store_ID]],Stores_c[[#All],[City]])</f>
        <v>Port Jacob</v>
      </c>
      <c r="AF4725" t="str" cm="1">
        <f t="array" ref="AF4725">_xlfn.XLOOKUP(Orders_C[[#This Row],[Store_ID]],Stores_c[[#All],[Store_ID]],Stores_c[[#All],[Manager_Name]])</f>
        <v>David Harris</v>
      </c>
      <c r="AG4725" t="str" cm="1">
        <f t="array" ref="AG4725">_xlfn.XLOOKUP(Orders_C[[#This Row],[Store_ID]],Stores_c[[#All],[Store_ID]],Stores_c[[#All],[Store_Type]])</f>
        <v>Mall</v>
      </c>
    </row>
    <row r="4726" spans="1:33" x14ac:dyDescent="0.25">
      <c r="A4726">
        <v>9115</v>
      </c>
      <c r="B4726" s="1">
        <v>45811</v>
      </c>
      <c r="C4726" s="2">
        <v>0.73373842592592597</v>
      </c>
      <c r="D4726">
        <v>1700</v>
      </c>
      <c r="E4726">
        <v>205</v>
      </c>
      <c r="F4726">
        <v>430</v>
      </c>
      <c r="G4726">
        <v>307</v>
      </c>
      <c r="H4726">
        <v>4</v>
      </c>
      <c r="I4726">
        <v>415</v>
      </c>
      <c r="J4726">
        <v>15</v>
      </c>
      <c r="K4726">
        <v>20.75</v>
      </c>
      <c r="L4726">
        <v>1665.75</v>
      </c>
      <c r="M4726" t="s">
        <v>18</v>
      </c>
      <c r="N4726" t="s">
        <v>22</v>
      </c>
      <c r="O4726">
        <v>13</v>
      </c>
      <c r="P4726">
        <v>3</v>
      </c>
      <c r="Q4726" t="s">
        <v>3138</v>
      </c>
      <c r="R4726">
        <v>502</v>
      </c>
      <c r="S4726" s="3">
        <v>0.15</v>
      </c>
      <c r="T4726" s="6">
        <v>669.75</v>
      </c>
      <c r="U4726" t="s">
        <v>6340</v>
      </c>
      <c r="V4726">
        <v>2025</v>
      </c>
      <c r="W4726" t="s">
        <v>6333</v>
      </c>
      <c r="X4726" t="str">
        <f>_xlfn.XLOOKUP(Orders_C[[#This Row],[Product_ID]],Products_C[Product_ID],Products_C[Product_Name])</f>
        <v>Chicken Wings</v>
      </c>
      <c r="Y4726" t="str">
        <f>_xlfn.XLOOKUP(Orders_C[[#This Row],[Product_ID]],Products_C[Product_ID],Products_C[Category])</f>
        <v>Chicken</v>
      </c>
      <c r="Z4726" t="str">
        <f>_xlfn.XLOOKUP(Orders_C[[#This Row],[Store_ID]],Stores_c[Store_ID],Stores_c[City])</f>
        <v>Port Jacob</v>
      </c>
      <c r="AA4726" t="str">
        <f>_xlfn.XLOOKUP(Orders_C[[#This Row],[Customer_ID]],Customers_c[Customer_ID],Customers_c[Customer_Name])</f>
        <v>Anthony White</v>
      </c>
      <c r="AB4726" s="6">
        <f>Orders_C[[#This Row],[Quantity]]*Orders_C[[#This Row],[Unit_Price]]*(1-Orders_C[[#This Row],[Discount %]])+Orders_C[[#This Row],[Tax]]</f>
        <v>1431.75</v>
      </c>
      <c r="AC4726" s="9">
        <f>(Orders_C[[#This Row],[Unit_Price]]*Orders_C[[#This Row],[Quantity]])-Orders_C[[#This Row],[Discount]]+Orders_C[[#This Row],[Tax]]</f>
        <v>1665.75</v>
      </c>
      <c r="AD4726" t="str">
        <f>IF(COUNTIF(Orders_C[[#All],[Customer_ID]],Orders_C[[#This Row],[Customer_ID]])&gt;1,"Repeat","New")</f>
        <v>Repeat</v>
      </c>
      <c r="AE4726" t="str" cm="1">
        <f t="array" ref="AE4726">_xlfn.XLOOKUP(Orders_C[[#This Row],[Store_ID]],Stores_c[[#All],[Store_ID]],Stores_c[[#All],[City]])</f>
        <v>Port Jacob</v>
      </c>
      <c r="AF4726" t="str" cm="1">
        <f t="array" ref="AF4726">_xlfn.XLOOKUP(Orders_C[[#This Row],[Store_ID]],Stores_c[[#All],[Store_ID]],Stores_c[[#All],[Manager_Name]])</f>
        <v>David Harris</v>
      </c>
      <c r="AG4726" t="str" cm="1">
        <f t="array" ref="AG4726">_xlfn.XLOOKUP(Orders_C[[#This Row],[Store_ID]],Stores_c[[#All],[Store_ID]],Stores_c[[#All],[Store_Type]])</f>
        <v>Mall</v>
      </c>
    </row>
    <row r="4727" spans="1:33" x14ac:dyDescent="0.25">
      <c r="A4727">
        <v>6110</v>
      </c>
      <c r="B4727" s="1">
        <v>45755</v>
      </c>
      <c r="C4727" s="2">
        <v>0.47061342592592592</v>
      </c>
      <c r="D4727">
        <v>1993</v>
      </c>
      <c r="E4727">
        <v>203</v>
      </c>
      <c r="F4727">
        <v>517</v>
      </c>
      <c r="G4727">
        <v>309</v>
      </c>
      <c r="H4727">
        <v>4</v>
      </c>
      <c r="I4727">
        <v>412</v>
      </c>
      <c r="J4727">
        <v>10</v>
      </c>
      <c r="K4727">
        <v>20.6</v>
      </c>
      <c r="L4727">
        <v>1658.6</v>
      </c>
      <c r="M4727" t="s">
        <v>18</v>
      </c>
      <c r="N4727" t="s">
        <v>23</v>
      </c>
      <c r="O4727">
        <v>13</v>
      </c>
      <c r="P4727">
        <v>1</v>
      </c>
      <c r="Q4727" t="s">
        <v>133</v>
      </c>
      <c r="R4727">
        <v>508</v>
      </c>
      <c r="S4727" s="3">
        <v>0.1</v>
      </c>
      <c r="T4727" s="6">
        <v>669.8</v>
      </c>
      <c r="U4727" t="s">
        <v>6337</v>
      </c>
      <c r="V4727">
        <v>2025</v>
      </c>
      <c r="W4727" t="s">
        <v>6333</v>
      </c>
      <c r="X4727" t="str">
        <f>_xlfn.XLOOKUP(Orders_C[[#This Row],[Product_ID]],Products_C[Product_ID],Products_C[Product_Name])</f>
        <v>Chicken Bucket</v>
      </c>
      <c r="Y4727" t="str">
        <f>_xlfn.XLOOKUP(Orders_C[[#This Row],[Product_ID]],Products_C[Product_ID],Products_C[Category])</f>
        <v>Dessert</v>
      </c>
      <c r="Z4727" t="str">
        <f>_xlfn.XLOOKUP(Orders_C[[#This Row],[Store_ID]],Stores_c[Store_ID],Stores_c[City])</f>
        <v>Lake Williammouth</v>
      </c>
      <c r="AA4727" t="str">
        <f>_xlfn.XLOOKUP(Orders_C[[#This Row],[Customer_ID]],Customers_c[Customer_ID],Customers_c[Customer_Name])</f>
        <v>Nancy Parks</v>
      </c>
      <c r="AB4727" s="6">
        <f>Orders_C[[#This Row],[Quantity]]*Orders_C[[#This Row],[Unit_Price]]*(1-Orders_C[[#This Row],[Discount %]])+Orders_C[[#This Row],[Tax]]</f>
        <v>1503.8</v>
      </c>
      <c r="AC4727" s="9">
        <f>(Orders_C[[#This Row],[Unit_Price]]*Orders_C[[#This Row],[Quantity]])-Orders_C[[#This Row],[Discount]]+Orders_C[[#This Row],[Tax]]</f>
        <v>1658.6</v>
      </c>
      <c r="AD4727" t="str">
        <f>IF(COUNTIF(Orders_C[[#All],[Customer_ID]],Orders_C[[#This Row],[Customer_ID]])&gt;1,"Repeat","New")</f>
        <v>Repeat</v>
      </c>
      <c r="AE4727" t="str" cm="1">
        <f t="array" ref="AE4727">_xlfn.XLOOKUP(Orders_C[[#This Row],[Store_ID]],Stores_c[[#All],[Store_ID]],Stores_c[[#All],[City]])</f>
        <v>Lake Williammouth</v>
      </c>
      <c r="AF4727" t="str" cm="1">
        <f t="array" ref="AF4727">_xlfn.XLOOKUP(Orders_C[[#This Row],[Store_ID]],Stores_c[[#All],[Store_ID]],Stores_c[[#All],[Manager_Name]])</f>
        <v>Stephanie Dominguez</v>
      </c>
      <c r="AG4727" t="str" cm="1">
        <f t="array" ref="AG4727">_xlfn.XLOOKUP(Orders_C[[#This Row],[Store_ID]],Stores_c[[#All],[Store_ID]],Stores_c[[#All],[Store_Type]])</f>
        <v>Drive-Thru</v>
      </c>
    </row>
    <row r="4728" spans="1:33" x14ac:dyDescent="0.25">
      <c r="A4728">
        <v>7110</v>
      </c>
      <c r="B4728" s="1">
        <v>45860</v>
      </c>
      <c r="C4728" s="2">
        <v>0.83377314814814818</v>
      </c>
      <c r="D4728">
        <v>1607</v>
      </c>
      <c r="E4728">
        <v>212</v>
      </c>
      <c r="F4728">
        <v>488</v>
      </c>
      <c r="G4728">
        <v>326</v>
      </c>
      <c r="H4728">
        <v>4</v>
      </c>
      <c r="I4728">
        <v>409</v>
      </c>
      <c r="J4728">
        <v>5</v>
      </c>
      <c r="K4728">
        <v>20.45</v>
      </c>
      <c r="L4728">
        <v>1651.45</v>
      </c>
      <c r="M4728" t="s">
        <v>19</v>
      </c>
      <c r="N4728" t="s">
        <v>21</v>
      </c>
      <c r="O4728">
        <v>46</v>
      </c>
      <c r="P4728">
        <v>2</v>
      </c>
      <c r="Q4728" t="s">
        <v>1133</v>
      </c>
      <c r="R4728">
        <v>508</v>
      </c>
      <c r="S4728" s="3">
        <v>0.05</v>
      </c>
      <c r="T4728" s="6">
        <v>669.85000000000014</v>
      </c>
      <c r="U4728" t="s">
        <v>6341</v>
      </c>
      <c r="V4728">
        <v>2025</v>
      </c>
      <c r="W4728" t="s">
        <v>6331</v>
      </c>
      <c r="X4728" t="str">
        <f>_xlfn.XLOOKUP(Orders_C[[#This Row],[Product_ID]],Products_C[Product_ID],Products_C[Product_Name])</f>
        <v>Rice Bowl</v>
      </c>
      <c r="Y4728" t="str">
        <f>_xlfn.XLOOKUP(Orders_C[[#This Row],[Product_ID]],Products_C[Product_ID],Products_C[Category])</f>
        <v>Burger</v>
      </c>
      <c r="Z4728" t="str">
        <f>_xlfn.XLOOKUP(Orders_C[[#This Row],[Store_ID]],Stores_c[Store_ID],Stores_c[City])</f>
        <v>Andrewview</v>
      </c>
      <c r="AA4728" t="str">
        <f>_xlfn.XLOOKUP(Orders_C[[#This Row],[Customer_ID]],Customers_c[Customer_ID],Customers_c[Customer_Name])</f>
        <v>Phillip Cross</v>
      </c>
      <c r="AB4728" s="6">
        <f>Orders_C[[#This Row],[Quantity]]*Orders_C[[#This Row],[Unit_Price]]*(1-Orders_C[[#This Row],[Discount %]])+Orders_C[[#This Row],[Tax]]</f>
        <v>1574.6499999999999</v>
      </c>
      <c r="AC4728" s="9">
        <f>(Orders_C[[#This Row],[Unit_Price]]*Orders_C[[#This Row],[Quantity]])-Orders_C[[#This Row],[Discount]]+Orders_C[[#This Row],[Tax]]</f>
        <v>1651.45</v>
      </c>
      <c r="AD4728" t="str">
        <f>IF(COUNTIF(Orders_C[[#All],[Customer_ID]],Orders_C[[#This Row],[Customer_ID]])&gt;1,"Repeat","New")</f>
        <v>Repeat</v>
      </c>
      <c r="AE4728" t="str" cm="1">
        <f t="array" ref="AE4728">_xlfn.XLOOKUP(Orders_C[[#This Row],[Store_ID]],Stores_c[[#All],[Store_ID]],Stores_c[[#All],[City]])</f>
        <v>Andrewview</v>
      </c>
      <c r="AF4728" t="str" cm="1">
        <f t="array" ref="AF4728">_xlfn.XLOOKUP(Orders_C[[#This Row],[Store_ID]],Stores_c[[#All],[Store_ID]],Stores_c[[#All],[Manager_Name]])</f>
        <v>Alice Sutton</v>
      </c>
      <c r="AG4728" t="str" cm="1">
        <f t="array" ref="AG4728">_xlfn.XLOOKUP(Orders_C[[#This Row],[Store_ID]],Stores_c[[#All],[Store_ID]],Stores_c[[#All],[Store_Type]])</f>
        <v>Mall</v>
      </c>
    </row>
    <row r="4729" spans="1:33" x14ac:dyDescent="0.25">
      <c r="A4729">
        <v>9275</v>
      </c>
      <c r="B4729" s="1">
        <v>45904</v>
      </c>
      <c r="C4729" s="2">
        <v>0.57177083333333334</v>
      </c>
      <c r="D4729">
        <v>1551</v>
      </c>
      <c r="E4729">
        <v>214</v>
      </c>
      <c r="F4729">
        <v>475</v>
      </c>
      <c r="G4729">
        <v>302</v>
      </c>
      <c r="H4729">
        <v>4</v>
      </c>
      <c r="I4729">
        <v>409</v>
      </c>
      <c r="J4729">
        <v>5</v>
      </c>
      <c r="K4729">
        <v>20.45</v>
      </c>
      <c r="L4729">
        <v>1651.45</v>
      </c>
      <c r="M4729" t="s">
        <v>18</v>
      </c>
      <c r="N4729" t="s">
        <v>21</v>
      </c>
      <c r="O4729">
        <v>47</v>
      </c>
      <c r="P4729">
        <v>3</v>
      </c>
      <c r="Q4729" t="s">
        <v>3298</v>
      </c>
      <c r="R4729">
        <v>509</v>
      </c>
      <c r="S4729" s="3">
        <v>0.05</v>
      </c>
      <c r="T4729" s="6">
        <v>669.85000000000014</v>
      </c>
      <c r="U4729" t="s">
        <v>6335</v>
      </c>
      <c r="V4729">
        <v>2025</v>
      </c>
      <c r="W4729" t="s">
        <v>6331</v>
      </c>
      <c r="X4729" t="str">
        <f>_xlfn.XLOOKUP(Orders_C[[#This Row],[Product_ID]],Products_C[Product_ID],Products_C[Product_Name])</f>
        <v>Chicken Wings</v>
      </c>
      <c r="Y4729" t="str">
        <f>_xlfn.XLOOKUP(Orders_C[[#This Row],[Product_ID]],Products_C[Product_ID],Products_C[Category])</f>
        <v>Chicken</v>
      </c>
      <c r="Z4729" t="str">
        <f>_xlfn.XLOOKUP(Orders_C[[#This Row],[Store_ID]],Stores_c[Store_ID],Stores_c[City])</f>
        <v>New Robert</v>
      </c>
      <c r="AA4729" t="str">
        <f>_xlfn.XLOOKUP(Orders_C[[#This Row],[Customer_ID]],Customers_c[Customer_ID],Customers_c[Customer_Name])</f>
        <v>Bradley Johnson</v>
      </c>
      <c r="AB4729" s="6">
        <f>Orders_C[[#This Row],[Quantity]]*Orders_C[[#This Row],[Unit_Price]]*(1-Orders_C[[#This Row],[Discount %]])+Orders_C[[#This Row],[Tax]]</f>
        <v>1574.6499999999999</v>
      </c>
      <c r="AC4729" s="9">
        <f>(Orders_C[[#This Row],[Unit_Price]]*Orders_C[[#This Row],[Quantity]])-Orders_C[[#This Row],[Discount]]+Orders_C[[#This Row],[Tax]]</f>
        <v>1651.45</v>
      </c>
      <c r="AD4729" t="str">
        <f>IF(COUNTIF(Orders_C[[#All],[Customer_ID]],Orders_C[[#This Row],[Customer_ID]])&gt;1,"Repeat","New")</f>
        <v>Repeat</v>
      </c>
      <c r="AE4729" t="str" cm="1">
        <f t="array" ref="AE4729">_xlfn.XLOOKUP(Orders_C[[#This Row],[Store_ID]],Stores_c[[#All],[Store_ID]],Stores_c[[#All],[City]])</f>
        <v>New Robert</v>
      </c>
      <c r="AF4729" t="str" cm="1">
        <f t="array" ref="AF4729">_xlfn.XLOOKUP(Orders_C[[#This Row],[Store_ID]],Stores_c[[#All],[Store_ID]],Stores_c[[#All],[Manager_Name]])</f>
        <v>Krista Webb</v>
      </c>
      <c r="AG4729" t="str" cm="1">
        <f t="array" ref="AG4729">_xlfn.XLOOKUP(Orders_C[[#This Row],[Store_ID]],Stores_c[[#All],[Store_ID]],Stores_c[[#All],[Store_Type]])</f>
        <v>Drive-Thru</v>
      </c>
    </row>
    <row r="4730" spans="1:33" x14ac:dyDescent="0.25">
      <c r="A4730">
        <v>10756</v>
      </c>
      <c r="B4730" s="1">
        <v>45846</v>
      </c>
      <c r="C4730" s="2">
        <v>0.44611111111111112</v>
      </c>
      <c r="D4730">
        <v>1909</v>
      </c>
      <c r="E4730">
        <v>205</v>
      </c>
      <c r="F4730">
        <v>411</v>
      </c>
      <c r="G4730">
        <v>336</v>
      </c>
      <c r="H4730">
        <v>4</v>
      </c>
      <c r="I4730">
        <v>409</v>
      </c>
      <c r="J4730">
        <v>5</v>
      </c>
      <c r="K4730">
        <v>20.45</v>
      </c>
      <c r="L4730">
        <v>1651.45</v>
      </c>
      <c r="M4730" t="s">
        <v>18</v>
      </c>
      <c r="N4730" t="s">
        <v>21</v>
      </c>
      <c r="O4730">
        <v>41</v>
      </c>
      <c r="P4730">
        <v>4</v>
      </c>
      <c r="Q4730" t="s">
        <v>4779</v>
      </c>
      <c r="R4730">
        <v>507</v>
      </c>
      <c r="S4730" s="3">
        <v>0.05</v>
      </c>
      <c r="T4730" s="6">
        <v>669.85000000000014</v>
      </c>
      <c r="U4730" t="s">
        <v>6341</v>
      </c>
      <c r="V4730">
        <v>2025</v>
      </c>
      <c r="W4730" t="s">
        <v>6331</v>
      </c>
      <c r="X4730" t="str">
        <f>_xlfn.XLOOKUP(Orders_C[[#This Row],[Product_ID]],Products_C[Product_ID],Products_C[Product_Name])</f>
        <v>Chicken Bucket</v>
      </c>
      <c r="Y4730" t="str">
        <f>_xlfn.XLOOKUP(Orders_C[[#This Row],[Product_ID]],Products_C[Product_ID],Products_C[Category])</f>
        <v>Dessert</v>
      </c>
      <c r="Z4730" t="str">
        <f>_xlfn.XLOOKUP(Orders_C[[#This Row],[Store_ID]],Stores_c[Store_ID],Stores_c[City])</f>
        <v>Port Jacob</v>
      </c>
      <c r="AA4730" t="str">
        <f>_xlfn.XLOOKUP(Orders_C[[#This Row],[Customer_ID]],Customers_c[Customer_ID],Customers_c[Customer_Name])</f>
        <v>Jeffrey Jones</v>
      </c>
      <c r="AB4730" s="6">
        <f>Orders_C[[#This Row],[Quantity]]*Orders_C[[#This Row],[Unit_Price]]*(1-Orders_C[[#This Row],[Discount %]])+Orders_C[[#This Row],[Tax]]</f>
        <v>1574.6499999999999</v>
      </c>
      <c r="AC4730" s="9">
        <f>(Orders_C[[#This Row],[Unit_Price]]*Orders_C[[#This Row],[Quantity]])-Orders_C[[#This Row],[Discount]]+Orders_C[[#This Row],[Tax]]</f>
        <v>1651.45</v>
      </c>
      <c r="AD4730" t="str">
        <f>IF(COUNTIF(Orders_C[[#All],[Customer_ID]],Orders_C[[#This Row],[Customer_ID]])&gt;1,"Repeat","New")</f>
        <v>Repeat</v>
      </c>
      <c r="AE4730" t="str" cm="1">
        <f t="array" ref="AE4730">_xlfn.XLOOKUP(Orders_C[[#This Row],[Store_ID]],Stores_c[[#All],[Store_ID]],Stores_c[[#All],[City]])</f>
        <v>Port Jacob</v>
      </c>
      <c r="AF4730" t="str" cm="1">
        <f t="array" ref="AF4730">_xlfn.XLOOKUP(Orders_C[[#This Row],[Store_ID]],Stores_c[[#All],[Store_ID]],Stores_c[[#All],[Manager_Name]])</f>
        <v>David Harris</v>
      </c>
      <c r="AG4730" t="str" cm="1">
        <f t="array" ref="AG4730">_xlfn.XLOOKUP(Orders_C[[#This Row],[Store_ID]],Stores_c[[#All],[Store_ID]],Stores_c[[#All],[Store_Type]])</f>
        <v>Mall</v>
      </c>
    </row>
    <row r="4731" spans="1:33" x14ac:dyDescent="0.25">
      <c r="A4731">
        <v>8397</v>
      </c>
      <c r="B4731" s="1">
        <v>45907</v>
      </c>
      <c r="C4731" s="2">
        <v>0.32327546296296295</v>
      </c>
      <c r="D4731">
        <v>1142</v>
      </c>
      <c r="E4731">
        <v>223</v>
      </c>
      <c r="F4731">
        <v>478</v>
      </c>
      <c r="G4731">
        <v>306</v>
      </c>
      <c r="H4731">
        <v>4</v>
      </c>
      <c r="I4731">
        <v>416</v>
      </c>
      <c r="J4731">
        <v>15</v>
      </c>
      <c r="K4731">
        <v>20.8</v>
      </c>
      <c r="L4731">
        <v>1669.8</v>
      </c>
      <c r="M4731" t="s">
        <v>19</v>
      </c>
      <c r="N4731" t="s">
        <v>23</v>
      </c>
      <c r="O4731">
        <v>22</v>
      </c>
      <c r="P4731">
        <v>4</v>
      </c>
      <c r="Q4731" t="s">
        <v>2420</v>
      </c>
      <c r="R4731">
        <v>503</v>
      </c>
      <c r="S4731" s="3">
        <v>0.15</v>
      </c>
      <c r="T4731" s="6">
        <v>671.4</v>
      </c>
      <c r="U4731" t="s">
        <v>6335</v>
      </c>
      <c r="V4731">
        <v>2025</v>
      </c>
      <c r="W4731" t="s">
        <v>6329</v>
      </c>
      <c r="X4731" t="str">
        <f>_xlfn.XLOOKUP(Orders_C[[#This Row],[Product_ID]],Products_C[Product_ID],Products_C[Product_Name])</f>
        <v>Veg Burger</v>
      </c>
      <c r="Y4731" t="str">
        <f>_xlfn.XLOOKUP(Orders_C[[#This Row],[Product_ID]],Products_C[Product_ID],Products_C[Category])</f>
        <v>Burger</v>
      </c>
      <c r="Z4731" t="str">
        <f>_xlfn.XLOOKUP(Orders_C[[#This Row],[Store_ID]],Stores_c[Store_ID],Stores_c[City])</f>
        <v>Chambershaven</v>
      </c>
      <c r="AA4731" t="str">
        <f>_xlfn.XLOOKUP(Orders_C[[#This Row],[Customer_ID]],Customers_c[Customer_ID],Customers_c[Customer_Name])</f>
        <v>Joseph Jones PhD</v>
      </c>
      <c r="AB4731" s="6">
        <f>Orders_C[[#This Row],[Quantity]]*Orders_C[[#This Row],[Unit_Price]]*(1-Orders_C[[#This Row],[Discount %]])+Orders_C[[#This Row],[Tax]]</f>
        <v>1435.1999999999998</v>
      </c>
      <c r="AC4731" s="9">
        <f>(Orders_C[[#This Row],[Unit_Price]]*Orders_C[[#This Row],[Quantity]])-Orders_C[[#This Row],[Discount]]+Orders_C[[#This Row],[Tax]]</f>
        <v>1669.8</v>
      </c>
      <c r="AD4731" t="str">
        <f>IF(COUNTIF(Orders_C[[#All],[Customer_ID]],Orders_C[[#This Row],[Customer_ID]])&gt;1,"Repeat","New")</f>
        <v>Repeat</v>
      </c>
      <c r="AE4731" t="str" cm="1">
        <f t="array" ref="AE4731">_xlfn.XLOOKUP(Orders_C[[#This Row],[Store_ID]],Stores_c[[#All],[Store_ID]],Stores_c[[#All],[City]])</f>
        <v>Chambershaven</v>
      </c>
      <c r="AF4731" t="str" cm="1">
        <f t="array" ref="AF4731">_xlfn.XLOOKUP(Orders_C[[#This Row],[Store_ID]],Stores_c[[#All],[Store_ID]],Stores_c[[#All],[Manager_Name]])</f>
        <v>Virginia Webster</v>
      </c>
      <c r="AG4731" t="str" cm="1">
        <f t="array" ref="AG4731">_xlfn.XLOOKUP(Orders_C[[#This Row],[Store_ID]],Stores_c[[#All],[Store_ID]],Stores_c[[#All],[Store_Type]])</f>
        <v>Street</v>
      </c>
    </row>
    <row r="4732" spans="1:33" x14ac:dyDescent="0.25">
      <c r="A4732">
        <v>10704</v>
      </c>
      <c r="B4732" s="1">
        <v>45778</v>
      </c>
      <c r="C4732" s="2">
        <v>0.72078703703703706</v>
      </c>
      <c r="D4732">
        <v>1022</v>
      </c>
      <c r="E4732">
        <v>203</v>
      </c>
      <c r="F4732">
        <v>440</v>
      </c>
      <c r="G4732">
        <v>304</v>
      </c>
      <c r="H4732">
        <v>4</v>
      </c>
      <c r="I4732">
        <v>416</v>
      </c>
      <c r="J4732">
        <v>15</v>
      </c>
      <c r="K4732">
        <v>20.8</v>
      </c>
      <c r="L4732">
        <v>1669.8</v>
      </c>
      <c r="M4732" t="s">
        <v>18</v>
      </c>
      <c r="N4732" t="s">
        <v>23</v>
      </c>
      <c r="O4732">
        <v>37</v>
      </c>
      <c r="P4732">
        <v>4</v>
      </c>
      <c r="Q4732" t="s">
        <v>4727</v>
      </c>
      <c r="R4732">
        <v>510</v>
      </c>
      <c r="S4732" s="3">
        <v>0.15</v>
      </c>
      <c r="T4732" s="6">
        <v>671.4</v>
      </c>
      <c r="U4732" t="s">
        <v>6339</v>
      </c>
      <c r="V4732">
        <v>2025</v>
      </c>
      <c r="W4732" t="s">
        <v>6329</v>
      </c>
      <c r="X4732" t="str">
        <f>_xlfn.XLOOKUP(Orders_C[[#This Row],[Product_ID]],Products_C[Product_ID],Products_C[Product_Name])</f>
        <v>Veg Burger</v>
      </c>
      <c r="Y4732" t="str">
        <f>_xlfn.XLOOKUP(Orders_C[[#This Row],[Product_ID]],Products_C[Product_ID],Products_C[Category])</f>
        <v>Burger</v>
      </c>
      <c r="Z4732" t="str">
        <f>_xlfn.XLOOKUP(Orders_C[[#This Row],[Store_ID]],Stores_c[Store_ID],Stores_c[City])</f>
        <v>Lake Williammouth</v>
      </c>
      <c r="AA4732" t="str">
        <f>_xlfn.XLOOKUP(Orders_C[[#This Row],[Customer_ID]],Customers_c[Customer_ID],Customers_c[Customer_Name])</f>
        <v>Shelby Lewis</v>
      </c>
      <c r="AB4732" s="6">
        <f>Orders_C[[#This Row],[Quantity]]*Orders_C[[#This Row],[Unit_Price]]*(1-Orders_C[[#This Row],[Discount %]])+Orders_C[[#This Row],[Tax]]</f>
        <v>1435.1999999999998</v>
      </c>
      <c r="AC4732" s="9">
        <f>(Orders_C[[#This Row],[Unit_Price]]*Orders_C[[#This Row],[Quantity]])-Orders_C[[#This Row],[Discount]]+Orders_C[[#This Row],[Tax]]</f>
        <v>1669.8</v>
      </c>
      <c r="AD4732" t="str">
        <f>IF(COUNTIF(Orders_C[[#All],[Customer_ID]],Orders_C[[#This Row],[Customer_ID]])&gt;1,"Repeat","New")</f>
        <v>Repeat</v>
      </c>
      <c r="AE4732" t="str" cm="1">
        <f t="array" ref="AE4732">_xlfn.XLOOKUP(Orders_C[[#This Row],[Store_ID]],Stores_c[[#All],[Store_ID]],Stores_c[[#All],[City]])</f>
        <v>Lake Williammouth</v>
      </c>
      <c r="AF4732" t="str" cm="1">
        <f t="array" ref="AF4732">_xlfn.XLOOKUP(Orders_C[[#This Row],[Store_ID]],Stores_c[[#All],[Store_ID]],Stores_c[[#All],[Manager_Name]])</f>
        <v>Stephanie Dominguez</v>
      </c>
      <c r="AG4732" t="str" cm="1">
        <f t="array" ref="AG4732">_xlfn.XLOOKUP(Orders_C[[#This Row],[Store_ID]],Stores_c[[#All],[Store_ID]],Stores_c[[#All],[Store_Type]])</f>
        <v>Drive-Thru</v>
      </c>
    </row>
    <row r="4733" spans="1:33" x14ac:dyDescent="0.25">
      <c r="A4733">
        <v>10607</v>
      </c>
      <c r="B4733" s="1">
        <v>45752</v>
      </c>
      <c r="C4733" s="2">
        <v>0.25938657407407406</v>
      </c>
      <c r="D4733">
        <v>1510</v>
      </c>
      <c r="E4733">
        <v>203</v>
      </c>
      <c r="F4733">
        <v>423</v>
      </c>
      <c r="G4733">
        <v>305</v>
      </c>
      <c r="H4733">
        <v>4</v>
      </c>
      <c r="I4733">
        <v>413</v>
      </c>
      <c r="J4733">
        <v>10</v>
      </c>
      <c r="K4733">
        <v>20.65</v>
      </c>
      <c r="L4733">
        <v>1662.65</v>
      </c>
      <c r="M4733" t="s">
        <v>19</v>
      </c>
      <c r="N4733" t="s">
        <v>23</v>
      </c>
      <c r="O4733">
        <v>39</v>
      </c>
      <c r="P4733">
        <v>5</v>
      </c>
      <c r="Q4733" t="s">
        <v>4630</v>
      </c>
      <c r="R4733">
        <v>509</v>
      </c>
      <c r="S4733" s="3">
        <v>0.1</v>
      </c>
      <c r="T4733" s="6">
        <v>671.45000000000016</v>
      </c>
      <c r="U4733" t="s">
        <v>6337</v>
      </c>
      <c r="V4733">
        <v>2025</v>
      </c>
      <c r="W4733" t="s">
        <v>6329</v>
      </c>
      <c r="X4733" t="str">
        <f>_xlfn.XLOOKUP(Orders_C[[#This Row],[Product_ID]],Products_C[Product_ID],Products_C[Product_Name])</f>
        <v>Krushers</v>
      </c>
      <c r="Y4733" t="str">
        <f>_xlfn.XLOOKUP(Orders_C[[#This Row],[Product_ID]],Products_C[Product_ID],Products_C[Category])</f>
        <v>Dessert</v>
      </c>
      <c r="Z4733" t="str">
        <f>_xlfn.XLOOKUP(Orders_C[[#This Row],[Store_ID]],Stores_c[Store_ID],Stores_c[City])</f>
        <v>Lake Williammouth</v>
      </c>
      <c r="AA4733" t="str">
        <f>_xlfn.XLOOKUP(Orders_C[[#This Row],[Customer_ID]],Customers_c[Customer_ID],Customers_c[Customer_Name])</f>
        <v>Robert Colon</v>
      </c>
      <c r="AB4733" s="6">
        <f>Orders_C[[#This Row],[Quantity]]*Orders_C[[#This Row],[Unit_Price]]*(1-Orders_C[[#This Row],[Discount %]])+Orders_C[[#This Row],[Tax]]</f>
        <v>1507.45</v>
      </c>
      <c r="AC4733" s="9">
        <f>(Orders_C[[#This Row],[Unit_Price]]*Orders_C[[#This Row],[Quantity]])-Orders_C[[#This Row],[Discount]]+Orders_C[[#This Row],[Tax]]</f>
        <v>1662.65</v>
      </c>
      <c r="AD4733" t="str">
        <f>IF(COUNTIF(Orders_C[[#All],[Customer_ID]],Orders_C[[#This Row],[Customer_ID]])&gt;1,"Repeat","New")</f>
        <v>Repeat</v>
      </c>
      <c r="AE4733" t="str" cm="1">
        <f t="array" ref="AE4733">_xlfn.XLOOKUP(Orders_C[[#This Row],[Store_ID]],Stores_c[[#All],[Store_ID]],Stores_c[[#All],[City]])</f>
        <v>Lake Williammouth</v>
      </c>
      <c r="AF4733" t="str" cm="1">
        <f t="array" ref="AF4733">_xlfn.XLOOKUP(Orders_C[[#This Row],[Store_ID]],Stores_c[[#All],[Store_ID]],Stores_c[[#All],[Manager_Name]])</f>
        <v>Stephanie Dominguez</v>
      </c>
      <c r="AG4733" t="str" cm="1">
        <f t="array" ref="AG4733">_xlfn.XLOOKUP(Orders_C[[#This Row],[Store_ID]],Stores_c[[#All],[Store_ID]],Stores_c[[#All],[Store_Type]])</f>
        <v>Drive-Thru</v>
      </c>
    </row>
    <row r="4734" spans="1:33" x14ac:dyDescent="0.25">
      <c r="A4734">
        <v>8018</v>
      </c>
      <c r="B4734" s="1">
        <v>45836</v>
      </c>
      <c r="C4734" s="2">
        <v>0.46711805555555558</v>
      </c>
      <c r="D4734">
        <v>1010</v>
      </c>
      <c r="E4734">
        <v>209</v>
      </c>
      <c r="F4734">
        <v>431</v>
      </c>
      <c r="G4734">
        <v>302</v>
      </c>
      <c r="H4734">
        <v>4</v>
      </c>
      <c r="I4734">
        <v>410</v>
      </c>
      <c r="J4734">
        <v>5</v>
      </c>
      <c r="K4734">
        <v>20.5</v>
      </c>
      <c r="L4734">
        <v>1655.5</v>
      </c>
      <c r="M4734" t="s">
        <v>18</v>
      </c>
      <c r="N4734" t="s">
        <v>23</v>
      </c>
      <c r="O4734">
        <v>15</v>
      </c>
      <c r="P4734">
        <v>3</v>
      </c>
      <c r="Q4734" t="s">
        <v>2041</v>
      </c>
      <c r="R4734">
        <v>503</v>
      </c>
      <c r="S4734" s="3">
        <v>0.05</v>
      </c>
      <c r="T4734" s="6">
        <v>671.5</v>
      </c>
      <c r="U4734" t="s">
        <v>6340</v>
      </c>
      <c r="V4734">
        <v>2025</v>
      </c>
      <c r="W4734" t="s">
        <v>6333</v>
      </c>
      <c r="X4734" t="str">
        <f>_xlfn.XLOOKUP(Orders_C[[#This Row],[Product_ID]],Products_C[Product_ID],Products_C[Product_Name])</f>
        <v>Chicken Wings</v>
      </c>
      <c r="Y4734" t="str">
        <f>_xlfn.XLOOKUP(Orders_C[[#This Row],[Product_ID]],Products_C[Product_ID],Products_C[Category])</f>
        <v>Chicken</v>
      </c>
      <c r="Z4734" t="str">
        <f>_xlfn.XLOOKUP(Orders_C[[#This Row],[Store_ID]],Stores_c[Store_ID],Stores_c[City])</f>
        <v>Reidberg</v>
      </c>
      <c r="AA4734" t="str">
        <f>_xlfn.XLOOKUP(Orders_C[[#This Row],[Customer_ID]],Customers_c[Customer_ID],Customers_c[Customer_Name])</f>
        <v>Patricia Smith</v>
      </c>
      <c r="AB4734" s="6">
        <f>Orders_C[[#This Row],[Quantity]]*Orders_C[[#This Row],[Unit_Price]]*(1-Orders_C[[#This Row],[Discount %]])+Orders_C[[#This Row],[Tax]]</f>
        <v>1578.5</v>
      </c>
      <c r="AC4734" s="9">
        <f>(Orders_C[[#This Row],[Unit_Price]]*Orders_C[[#This Row],[Quantity]])-Orders_C[[#This Row],[Discount]]+Orders_C[[#This Row],[Tax]]</f>
        <v>1655.5</v>
      </c>
      <c r="AD4734" t="str">
        <f>IF(COUNTIF(Orders_C[[#All],[Customer_ID]],Orders_C[[#This Row],[Customer_ID]])&gt;1,"Repeat","New")</f>
        <v>Repeat</v>
      </c>
      <c r="AE4734" t="str" cm="1">
        <f t="array" ref="AE4734">_xlfn.XLOOKUP(Orders_C[[#This Row],[Store_ID]],Stores_c[[#All],[Store_ID]],Stores_c[[#All],[City]])</f>
        <v>Reidberg</v>
      </c>
      <c r="AF4734" t="str" cm="1">
        <f t="array" ref="AF4734">_xlfn.XLOOKUP(Orders_C[[#This Row],[Store_ID]],Stores_c[[#All],[Store_ID]],Stores_c[[#All],[Manager_Name]])</f>
        <v>Jeffrey Horn</v>
      </c>
      <c r="AG4734" t="str" cm="1">
        <f t="array" ref="AG4734">_xlfn.XLOOKUP(Orders_C[[#This Row],[Store_ID]],Stores_c[[#All],[Store_ID]],Stores_c[[#All],[Store_Type]])</f>
        <v>Drive-Thru</v>
      </c>
    </row>
    <row r="4735" spans="1:33" x14ac:dyDescent="0.25">
      <c r="A4735">
        <v>10773</v>
      </c>
      <c r="B4735" s="1">
        <v>46043</v>
      </c>
      <c r="C4735" s="2">
        <v>0.70903935185185185</v>
      </c>
      <c r="D4735">
        <v>1183</v>
      </c>
      <c r="E4735">
        <v>215</v>
      </c>
      <c r="F4735">
        <v>541</v>
      </c>
      <c r="G4735">
        <v>340</v>
      </c>
      <c r="H4735">
        <v>4</v>
      </c>
      <c r="I4735">
        <v>410</v>
      </c>
      <c r="J4735">
        <v>5</v>
      </c>
      <c r="K4735">
        <v>20.5</v>
      </c>
      <c r="L4735">
        <v>1655.5</v>
      </c>
      <c r="M4735" t="s">
        <v>18</v>
      </c>
      <c r="N4735" t="s">
        <v>23</v>
      </c>
      <c r="O4735">
        <v>46</v>
      </c>
      <c r="P4735">
        <v>1</v>
      </c>
      <c r="Q4735" t="s">
        <v>4796</v>
      </c>
      <c r="R4735">
        <v>501</v>
      </c>
      <c r="S4735" s="3">
        <v>0.05</v>
      </c>
      <c r="T4735" s="6">
        <v>671.5</v>
      </c>
      <c r="U4735" t="s">
        <v>6330</v>
      </c>
      <c r="V4735">
        <v>2026</v>
      </c>
      <c r="W4735" t="s">
        <v>6331</v>
      </c>
      <c r="X4735" t="str">
        <f>_xlfn.XLOOKUP(Orders_C[[#This Row],[Product_ID]],Products_C[Product_ID],Products_C[Product_Name])</f>
        <v>Chocolate Lava Cake</v>
      </c>
      <c r="Y4735" t="str">
        <f>_xlfn.XLOOKUP(Orders_C[[#This Row],[Product_ID]],Products_C[Product_ID],Products_C[Category])</f>
        <v>Chicken</v>
      </c>
      <c r="Z4735" t="str">
        <f>_xlfn.XLOOKUP(Orders_C[[#This Row],[Store_ID]],Stores_c[Store_ID],Stores_c[City])</f>
        <v>Sallyburgh</v>
      </c>
      <c r="AA4735" t="str">
        <f>_xlfn.XLOOKUP(Orders_C[[#This Row],[Customer_ID]],Customers_c[Customer_ID],Customers_c[Customer_Name])</f>
        <v>Emma Beasley</v>
      </c>
      <c r="AB4735" s="6">
        <f>Orders_C[[#This Row],[Quantity]]*Orders_C[[#This Row],[Unit_Price]]*(1-Orders_C[[#This Row],[Discount %]])+Orders_C[[#This Row],[Tax]]</f>
        <v>1578.5</v>
      </c>
      <c r="AC4735" s="9">
        <f>(Orders_C[[#This Row],[Unit_Price]]*Orders_C[[#This Row],[Quantity]])-Orders_C[[#This Row],[Discount]]+Orders_C[[#This Row],[Tax]]</f>
        <v>1655.5</v>
      </c>
      <c r="AD4735" t="str">
        <f>IF(COUNTIF(Orders_C[[#All],[Customer_ID]],Orders_C[[#This Row],[Customer_ID]])&gt;1,"Repeat","New")</f>
        <v>Repeat</v>
      </c>
      <c r="AE4735" t="str" cm="1">
        <f t="array" ref="AE4735">_xlfn.XLOOKUP(Orders_C[[#This Row],[Store_ID]],Stores_c[[#All],[Store_ID]],Stores_c[[#All],[City]])</f>
        <v>Sallyburgh</v>
      </c>
      <c r="AF4735" t="str" cm="1">
        <f t="array" ref="AF4735">_xlfn.XLOOKUP(Orders_C[[#This Row],[Store_ID]],Stores_c[[#All],[Store_ID]],Stores_c[[#All],[Manager_Name]])</f>
        <v>Benjamin Mccoy</v>
      </c>
      <c r="AG4735" t="str" cm="1">
        <f t="array" ref="AG4735">_xlfn.XLOOKUP(Orders_C[[#This Row],[Store_ID]],Stores_c[[#All],[Store_ID]],Stores_c[[#All],[Store_Type]])</f>
        <v>Drive-Thru</v>
      </c>
    </row>
    <row r="4736" spans="1:33" x14ac:dyDescent="0.25">
      <c r="A4736">
        <v>9814</v>
      </c>
      <c r="B4736" s="1">
        <v>45955</v>
      </c>
      <c r="C4736" s="2">
        <v>0.25212962962962965</v>
      </c>
      <c r="D4736">
        <v>1983</v>
      </c>
      <c r="E4736">
        <v>213</v>
      </c>
      <c r="F4736">
        <v>406</v>
      </c>
      <c r="G4736">
        <v>311</v>
      </c>
      <c r="H4736">
        <v>4</v>
      </c>
      <c r="I4736">
        <v>407</v>
      </c>
      <c r="J4736">
        <v>0</v>
      </c>
      <c r="K4736">
        <v>20.350000000000001</v>
      </c>
      <c r="L4736">
        <v>1648.35</v>
      </c>
      <c r="M4736" t="s">
        <v>20</v>
      </c>
      <c r="N4736" t="s">
        <v>23</v>
      </c>
      <c r="O4736">
        <v>42</v>
      </c>
      <c r="P4736">
        <v>4</v>
      </c>
      <c r="Q4736" t="s">
        <v>3837</v>
      </c>
      <c r="R4736">
        <v>504</v>
      </c>
      <c r="S4736" s="3">
        <v>0</v>
      </c>
      <c r="T4736" s="6">
        <v>671.55</v>
      </c>
      <c r="U4736" t="s">
        <v>6332</v>
      </c>
      <c r="V4736">
        <v>2025</v>
      </c>
      <c r="W4736" t="s">
        <v>6331</v>
      </c>
      <c r="X4736" t="str">
        <f>_xlfn.XLOOKUP(Orders_C[[#This Row],[Product_ID]],Products_C[Product_ID],Products_C[Product_Name])</f>
        <v>Pepsi</v>
      </c>
      <c r="Y4736" t="str">
        <f>_xlfn.XLOOKUP(Orders_C[[#This Row],[Product_ID]],Products_C[Product_ID],Products_C[Category])</f>
        <v>Dessert</v>
      </c>
      <c r="Z4736" t="str">
        <f>_xlfn.XLOOKUP(Orders_C[[#This Row],[Store_ID]],Stores_c[Store_ID],Stores_c[City])</f>
        <v>Lake Kristashire</v>
      </c>
      <c r="AA4736" t="str">
        <f>_xlfn.XLOOKUP(Orders_C[[#This Row],[Customer_ID]],Customers_c[Customer_ID],Customers_c[Customer_Name])</f>
        <v>Jasmine Zavala</v>
      </c>
      <c r="AB4736" s="6">
        <f>Orders_C[[#This Row],[Quantity]]*Orders_C[[#This Row],[Unit_Price]]*(1-Orders_C[[#This Row],[Discount %]])+Orders_C[[#This Row],[Tax]]</f>
        <v>1648.35</v>
      </c>
      <c r="AC4736" s="9">
        <f>(Orders_C[[#This Row],[Unit_Price]]*Orders_C[[#This Row],[Quantity]])-Orders_C[[#This Row],[Discount]]+Orders_C[[#This Row],[Tax]]</f>
        <v>1648.35</v>
      </c>
      <c r="AD4736" t="str">
        <f>IF(COUNTIF(Orders_C[[#All],[Customer_ID]],Orders_C[[#This Row],[Customer_ID]])&gt;1,"Repeat","New")</f>
        <v>Repeat</v>
      </c>
      <c r="AE4736" t="str" cm="1">
        <f t="array" ref="AE4736">_xlfn.XLOOKUP(Orders_C[[#This Row],[Store_ID]],Stores_c[[#All],[Store_ID]],Stores_c[[#All],[City]])</f>
        <v>Lake Kristashire</v>
      </c>
      <c r="AF4736" t="str" cm="1">
        <f t="array" ref="AF4736">_xlfn.XLOOKUP(Orders_C[[#This Row],[Store_ID]],Stores_c[[#All],[Store_ID]],Stores_c[[#All],[Manager_Name]])</f>
        <v>Andrea Daugherty</v>
      </c>
      <c r="AG4736" t="str" cm="1">
        <f t="array" ref="AG4736">_xlfn.XLOOKUP(Orders_C[[#This Row],[Store_ID]],Stores_c[[#All],[Store_ID]],Stores_c[[#All],[Store_Type]])</f>
        <v>Mall</v>
      </c>
    </row>
    <row r="4737" spans="1:33" x14ac:dyDescent="0.25">
      <c r="A4737">
        <v>9414</v>
      </c>
      <c r="B4737" s="1">
        <v>46006</v>
      </c>
      <c r="C4737" s="2">
        <v>0.79416666666666669</v>
      </c>
      <c r="D4737">
        <v>1251</v>
      </c>
      <c r="E4737">
        <v>225</v>
      </c>
      <c r="F4737">
        <v>464</v>
      </c>
      <c r="G4737">
        <v>301</v>
      </c>
      <c r="H4737">
        <v>4</v>
      </c>
      <c r="I4737">
        <v>417</v>
      </c>
      <c r="J4737">
        <v>15</v>
      </c>
      <c r="K4737">
        <v>20.85</v>
      </c>
      <c r="L4737">
        <v>1673.85</v>
      </c>
      <c r="M4737" t="s">
        <v>20</v>
      </c>
      <c r="N4737" t="s">
        <v>21</v>
      </c>
      <c r="O4737">
        <v>31</v>
      </c>
      <c r="P4737">
        <v>4</v>
      </c>
      <c r="Q4737" t="s">
        <v>3437</v>
      </c>
      <c r="R4737">
        <v>510</v>
      </c>
      <c r="S4737" s="3">
        <v>0.15</v>
      </c>
      <c r="T4737" s="6">
        <v>673.05</v>
      </c>
      <c r="U4737" t="s">
        <v>6328</v>
      </c>
      <c r="V4737">
        <v>2025</v>
      </c>
      <c r="W4737" t="s">
        <v>6329</v>
      </c>
      <c r="X4737" t="str">
        <f>_xlfn.XLOOKUP(Orders_C[[#This Row],[Product_ID]],Products_C[Product_ID],Products_C[Product_Name])</f>
        <v>Krushers</v>
      </c>
      <c r="Y4737" t="str">
        <f>_xlfn.XLOOKUP(Orders_C[[#This Row],[Product_ID]],Products_C[Product_ID],Products_C[Category])</f>
        <v>Burger</v>
      </c>
      <c r="Z4737" t="str">
        <f>_xlfn.XLOOKUP(Orders_C[[#This Row],[Store_ID]],Stores_c[Store_ID],Stores_c[City])</f>
        <v>South Peter</v>
      </c>
      <c r="AA4737" t="str">
        <f>_xlfn.XLOOKUP(Orders_C[[#This Row],[Customer_ID]],Customers_c[Customer_ID],Customers_c[Customer_Name])</f>
        <v>Dustin Monroe</v>
      </c>
      <c r="AB4737" s="6">
        <f>Orders_C[[#This Row],[Quantity]]*Orders_C[[#This Row],[Unit_Price]]*(1-Orders_C[[#This Row],[Discount %]])+Orders_C[[#This Row],[Tax]]</f>
        <v>1438.6499999999999</v>
      </c>
      <c r="AC4737" s="9">
        <f>(Orders_C[[#This Row],[Unit_Price]]*Orders_C[[#This Row],[Quantity]])-Orders_C[[#This Row],[Discount]]+Orders_C[[#This Row],[Tax]]</f>
        <v>1673.85</v>
      </c>
      <c r="AD4737" t="str">
        <f>IF(COUNTIF(Orders_C[[#All],[Customer_ID]],Orders_C[[#This Row],[Customer_ID]])&gt;1,"Repeat","New")</f>
        <v>Repeat</v>
      </c>
      <c r="AE4737" t="str" cm="1">
        <f t="array" ref="AE4737">_xlfn.XLOOKUP(Orders_C[[#This Row],[Store_ID]],Stores_c[[#All],[Store_ID]],Stores_c[[#All],[City]])</f>
        <v>South Peter</v>
      </c>
      <c r="AF4737" t="str" cm="1">
        <f t="array" ref="AF4737">_xlfn.XLOOKUP(Orders_C[[#This Row],[Store_ID]],Stores_c[[#All],[Store_ID]],Stores_c[[#All],[Manager_Name]])</f>
        <v>Gregory Lambert</v>
      </c>
      <c r="AG4737" t="str" cm="1">
        <f t="array" ref="AG4737">_xlfn.XLOOKUP(Orders_C[[#This Row],[Store_ID]],Stores_c[[#All],[Store_ID]],Stores_c[[#All],[Store_Type]])</f>
        <v>Street</v>
      </c>
    </row>
    <row r="4738" spans="1:33" x14ac:dyDescent="0.25">
      <c r="A4738">
        <v>7495</v>
      </c>
      <c r="B4738" s="1">
        <v>45907</v>
      </c>
      <c r="C4738" s="2">
        <v>0.53563657407407406</v>
      </c>
      <c r="D4738">
        <v>1166</v>
      </c>
      <c r="E4738">
        <v>219</v>
      </c>
      <c r="F4738">
        <v>548</v>
      </c>
      <c r="G4738">
        <v>319</v>
      </c>
      <c r="H4738">
        <v>4</v>
      </c>
      <c r="I4738">
        <v>411</v>
      </c>
      <c r="J4738">
        <v>5</v>
      </c>
      <c r="K4738">
        <v>20.55</v>
      </c>
      <c r="L4738">
        <v>1659.55</v>
      </c>
      <c r="M4738" t="s">
        <v>19</v>
      </c>
      <c r="N4738" t="s">
        <v>21</v>
      </c>
      <c r="O4738">
        <v>16</v>
      </c>
      <c r="P4738">
        <v>3</v>
      </c>
      <c r="Q4738" t="s">
        <v>1518</v>
      </c>
      <c r="R4738">
        <v>504</v>
      </c>
      <c r="S4738" s="3">
        <v>0.05</v>
      </c>
      <c r="T4738" s="6">
        <v>673.15</v>
      </c>
      <c r="U4738" t="s">
        <v>6335</v>
      </c>
      <c r="V4738">
        <v>2025</v>
      </c>
      <c r="W4738" t="s">
        <v>6333</v>
      </c>
      <c r="X4738" t="str">
        <f>_xlfn.XLOOKUP(Orders_C[[#This Row],[Product_ID]],Products_C[Product_ID],Products_C[Product_Name])</f>
        <v>Chocolate Lava Cake</v>
      </c>
      <c r="Y4738" t="str">
        <f>_xlfn.XLOOKUP(Orders_C[[#This Row],[Product_ID]],Products_C[Product_ID],Products_C[Category])</f>
        <v>Beverage</v>
      </c>
      <c r="Z4738" t="str">
        <f>_xlfn.XLOOKUP(Orders_C[[#This Row],[Store_ID]],Stores_c[Store_ID],Stores_c[City])</f>
        <v>Lake David</v>
      </c>
      <c r="AA4738" t="str">
        <f>_xlfn.XLOOKUP(Orders_C[[#This Row],[Customer_ID]],Customers_c[Customer_ID],Customers_c[Customer_Name])</f>
        <v>Ryan Green</v>
      </c>
      <c r="AB4738" s="6">
        <f>Orders_C[[#This Row],[Quantity]]*Orders_C[[#This Row],[Unit_Price]]*(1-Orders_C[[#This Row],[Discount %]])+Orders_C[[#This Row],[Tax]]</f>
        <v>1582.35</v>
      </c>
      <c r="AC4738" s="9">
        <f>(Orders_C[[#This Row],[Unit_Price]]*Orders_C[[#This Row],[Quantity]])-Orders_C[[#This Row],[Discount]]+Orders_C[[#This Row],[Tax]]</f>
        <v>1659.55</v>
      </c>
      <c r="AD4738" t="str">
        <f>IF(COUNTIF(Orders_C[[#All],[Customer_ID]],Orders_C[[#This Row],[Customer_ID]])&gt;1,"Repeat","New")</f>
        <v>Repeat</v>
      </c>
      <c r="AE4738" t="str" cm="1">
        <f t="array" ref="AE4738">_xlfn.XLOOKUP(Orders_C[[#This Row],[Store_ID]],Stores_c[[#All],[Store_ID]],Stores_c[[#All],[City]])</f>
        <v>Lake David</v>
      </c>
      <c r="AF4738" t="str" cm="1">
        <f t="array" ref="AF4738">_xlfn.XLOOKUP(Orders_C[[#This Row],[Store_ID]],Stores_c[[#All],[Store_ID]],Stores_c[[#All],[Manager_Name]])</f>
        <v>Joshua Hines</v>
      </c>
      <c r="AG4738" t="str" cm="1">
        <f t="array" ref="AG4738">_xlfn.XLOOKUP(Orders_C[[#This Row],[Store_ID]],Stores_c[[#All],[Store_ID]],Stores_c[[#All],[Store_Type]])</f>
        <v>Street</v>
      </c>
    </row>
    <row r="4739" spans="1:33" x14ac:dyDescent="0.25">
      <c r="A4739">
        <v>7714</v>
      </c>
      <c r="B4739" s="1">
        <v>46030</v>
      </c>
      <c r="C4739" s="2">
        <v>0.8480092592592593</v>
      </c>
      <c r="D4739">
        <v>1240</v>
      </c>
      <c r="E4739">
        <v>223</v>
      </c>
      <c r="F4739">
        <v>484</v>
      </c>
      <c r="G4739">
        <v>333</v>
      </c>
      <c r="H4739">
        <v>4</v>
      </c>
      <c r="I4739">
        <v>411</v>
      </c>
      <c r="J4739">
        <v>5</v>
      </c>
      <c r="K4739">
        <v>20.55</v>
      </c>
      <c r="L4739">
        <v>1659.55</v>
      </c>
      <c r="M4739" t="s">
        <v>20</v>
      </c>
      <c r="N4739" t="s">
        <v>21</v>
      </c>
      <c r="O4739">
        <v>49</v>
      </c>
      <c r="P4739">
        <v>1</v>
      </c>
      <c r="Q4739" t="s">
        <v>1737</v>
      </c>
      <c r="R4739">
        <v>508</v>
      </c>
      <c r="S4739" s="3">
        <v>0.05</v>
      </c>
      <c r="T4739" s="6">
        <v>673.15</v>
      </c>
      <c r="U4739" t="s">
        <v>6330</v>
      </c>
      <c r="V4739">
        <v>2026</v>
      </c>
      <c r="W4739" t="s">
        <v>6331</v>
      </c>
      <c r="X4739" t="str">
        <f>_xlfn.XLOOKUP(Orders_C[[#This Row],[Product_ID]],Products_C[Product_ID],Products_C[Product_Name])</f>
        <v>Chicken Wings</v>
      </c>
      <c r="Y4739" t="str">
        <f>_xlfn.XLOOKUP(Orders_C[[#This Row],[Product_ID]],Products_C[Product_ID],Products_C[Category])</f>
        <v>Burger</v>
      </c>
      <c r="Z4739" t="str">
        <f>_xlfn.XLOOKUP(Orders_C[[#This Row],[Store_ID]],Stores_c[Store_ID],Stores_c[City])</f>
        <v>Chambershaven</v>
      </c>
      <c r="AA4739" t="str">
        <f>_xlfn.XLOOKUP(Orders_C[[#This Row],[Customer_ID]],Customers_c[Customer_ID],Customers_c[Customer_Name])</f>
        <v>Matthew Gibson</v>
      </c>
      <c r="AB4739" s="6">
        <f>Orders_C[[#This Row],[Quantity]]*Orders_C[[#This Row],[Unit_Price]]*(1-Orders_C[[#This Row],[Discount %]])+Orders_C[[#This Row],[Tax]]</f>
        <v>1582.35</v>
      </c>
      <c r="AC4739" s="9">
        <f>(Orders_C[[#This Row],[Unit_Price]]*Orders_C[[#This Row],[Quantity]])-Orders_C[[#This Row],[Discount]]+Orders_C[[#This Row],[Tax]]</f>
        <v>1659.55</v>
      </c>
      <c r="AD4739" t="str">
        <f>IF(COUNTIF(Orders_C[[#All],[Customer_ID]],Orders_C[[#This Row],[Customer_ID]])&gt;1,"Repeat","New")</f>
        <v>Repeat</v>
      </c>
      <c r="AE4739" t="str" cm="1">
        <f t="array" ref="AE4739">_xlfn.XLOOKUP(Orders_C[[#This Row],[Store_ID]],Stores_c[[#All],[Store_ID]],Stores_c[[#All],[City]])</f>
        <v>Chambershaven</v>
      </c>
      <c r="AF4739" t="str" cm="1">
        <f t="array" ref="AF4739">_xlfn.XLOOKUP(Orders_C[[#This Row],[Store_ID]],Stores_c[[#All],[Store_ID]],Stores_c[[#All],[Manager_Name]])</f>
        <v>Virginia Webster</v>
      </c>
      <c r="AG4739" t="str" cm="1">
        <f t="array" ref="AG4739">_xlfn.XLOOKUP(Orders_C[[#This Row],[Store_ID]],Stores_c[[#All],[Store_ID]],Stores_c[[#All],[Store_Type]])</f>
        <v>Street</v>
      </c>
    </row>
    <row r="4740" spans="1:33" x14ac:dyDescent="0.25">
      <c r="A4740">
        <v>7839</v>
      </c>
      <c r="B4740" s="1">
        <v>45819</v>
      </c>
      <c r="C4740" s="2">
        <v>0.85859953703703706</v>
      </c>
      <c r="D4740">
        <v>1443</v>
      </c>
      <c r="E4740">
        <v>218</v>
      </c>
      <c r="F4740">
        <v>414</v>
      </c>
      <c r="G4740">
        <v>332</v>
      </c>
      <c r="H4740">
        <v>4</v>
      </c>
      <c r="I4740">
        <v>408</v>
      </c>
      <c r="J4740">
        <v>0</v>
      </c>
      <c r="K4740">
        <v>20.399999999999999</v>
      </c>
      <c r="L4740">
        <v>1652.4</v>
      </c>
      <c r="M4740" t="s">
        <v>20</v>
      </c>
      <c r="N4740" t="s">
        <v>21</v>
      </c>
      <c r="O4740">
        <v>13</v>
      </c>
      <c r="P4740">
        <v>5</v>
      </c>
      <c r="Q4740" t="s">
        <v>1862</v>
      </c>
      <c r="R4740">
        <v>510</v>
      </c>
      <c r="S4740" s="3">
        <v>0</v>
      </c>
      <c r="T4740" s="6">
        <v>673.20000000000016</v>
      </c>
      <c r="U4740" t="s">
        <v>6340</v>
      </c>
      <c r="V4740">
        <v>2025</v>
      </c>
      <c r="W4740" t="s">
        <v>6333</v>
      </c>
      <c r="X4740" t="str">
        <f>_xlfn.XLOOKUP(Orders_C[[#This Row],[Product_ID]],Products_C[Product_ID],Products_C[Product_Name])</f>
        <v>Zinger Burger</v>
      </c>
      <c r="Y4740" t="str">
        <f>_xlfn.XLOOKUP(Orders_C[[#This Row],[Product_ID]],Products_C[Product_ID],Products_C[Category])</f>
        <v>Beverage</v>
      </c>
      <c r="Z4740" t="str">
        <f>_xlfn.XLOOKUP(Orders_C[[#This Row],[Store_ID]],Stores_c[Store_ID],Stores_c[City])</f>
        <v>East Johnport</v>
      </c>
      <c r="AA4740" t="str">
        <f>_xlfn.XLOOKUP(Orders_C[[#This Row],[Customer_ID]],Customers_c[Customer_ID],Customers_c[Customer_Name])</f>
        <v>Anthony Clark</v>
      </c>
      <c r="AB4740" s="6">
        <f>Orders_C[[#This Row],[Quantity]]*Orders_C[[#This Row],[Unit_Price]]*(1-Orders_C[[#This Row],[Discount %]])+Orders_C[[#This Row],[Tax]]</f>
        <v>1652.4</v>
      </c>
      <c r="AC4740" s="9">
        <f>(Orders_C[[#This Row],[Unit_Price]]*Orders_C[[#This Row],[Quantity]])-Orders_C[[#This Row],[Discount]]+Orders_C[[#This Row],[Tax]]</f>
        <v>1652.4</v>
      </c>
      <c r="AD4740" t="str">
        <f>IF(COUNTIF(Orders_C[[#All],[Customer_ID]],Orders_C[[#This Row],[Customer_ID]])&gt;1,"Repeat","New")</f>
        <v>Repeat</v>
      </c>
      <c r="AE4740" t="str" cm="1">
        <f t="array" ref="AE4740">_xlfn.XLOOKUP(Orders_C[[#This Row],[Store_ID]],Stores_c[[#All],[Store_ID]],Stores_c[[#All],[City]])</f>
        <v>East Johnport</v>
      </c>
      <c r="AF4740" t="str" cm="1">
        <f t="array" ref="AF4740">_xlfn.XLOOKUP(Orders_C[[#This Row],[Store_ID]],Stores_c[[#All],[Store_ID]],Stores_c[[#All],[Manager_Name]])</f>
        <v>Mr. Matthew Murillo III</v>
      </c>
      <c r="AG4740" t="str" cm="1">
        <f t="array" ref="AG4740">_xlfn.XLOOKUP(Orders_C[[#This Row],[Store_ID]],Stores_c[[#All],[Store_ID]],Stores_c[[#All],[Store_Type]])</f>
        <v>Street</v>
      </c>
    </row>
    <row r="4741" spans="1:33" x14ac:dyDescent="0.25">
      <c r="A4741">
        <v>10895</v>
      </c>
      <c r="B4741" s="1">
        <v>46066</v>
      </c>
      <c r="C4741" s="2">
        <v>0.78034722222222219</v>
      </c>
      <c r="D4741">
        <v>1861</v>
      </c>
      <c r="E4741">
        <v>214</v>
      </c>
      <c r="F4741">
        <v>407</v>
      </c>
      <c r="G4741">
        <v>314</v>
      </c>
      <c r="H4741">
        <v>4</v>
      </c>
      <c r="I4741">
        <v>408</v>
      </c>
      <c r="J4741">
        <v>0</v>
      </c>
      <c r="K4741">
        <v>20.399999999999999</v>
      </c>
      <c r="L4741">
        <v>1652.4</v>
      </c>
      <c r="M4741" t="s">
        <v>20</v>
      </c>
      <c r="N4741" t="s">
        <v>22</v>
      </c>
      <c r="O4741">
        <v>31</v>
      </c>
      <c r="P4741">
        <v>2</v>
      </c>
      <c r="Q4741" t="s">
        <v>4918</v>
      </c>
      <c r="R4741">
        <v>508</v>
      </c>
      <c r="S4741" s="3">
        <v>0</v>
      </c>
      <c r="T4741" s="6">
        <v>673.20000000000016</v>
      </c>
      <c r="U4741" t="s">
        <v>6338</v>
      </c>
      <c r="V4741">
        <v>2026</v>
      </c>
      <c r="W4741" t="s">
        <v>6329</v>
      </c>
      <c r="X4741" t="str">
        <f>_xlfn.XLOOKUP(Orders_C[[#This Row],[Product_ID]],Products_C[Product_ID],Products_C[Product_Name])</f>
        <v>Wrap</v>
      </c>
      <c r="Y4741" t="str">
        <f>_xlfn.XLOOKUP(Orders_C[[#This Row],[Product_ID]],Products_C[Product_ID],Products_C[Category])</f>
        <v>Burger</v>
      </c>
      <c r="Z4741" t="str">
        <f>_xlfn.XLOOKUP(Orders_C[[#This Row],[Store_ID]],Stores_c[Store_ID],Stores_c[City])</f>
        <v>New Robert</v>
      </c>
      <c r="AA4741" t="str">
        <f>_xlfn.XLOOKUP(Orders_C[[#This Row],[Customer_ID]],Customers_c[Customer_ID],Customers_c[Customer_Name])</f>
        <v>John Davis</v>
      </c>
      <c r="AB4741" s="6">
        <f>Orders_C[[#This Row],[Quantity]]*Orders_C[[#This Row],[Unit_Price]]*(1-Orders_C[[#This Row],[Discount %]])+Orders_C[[#This Row],[Tax]]</f>
        <v>1652.4</v>
      </c>
      <c r="AC4741" s="9">
        <f>(Orders_C[[#This Row],[Unit_Price]]*Orders_C[[#This Row],[Quantity]])-Orders_C[[#This Row],[Discount]]+Orders_C[[#This Row],[Tax]]</f>
        <v>1652.4</v>
      </c>
      <c r="AD4741" t="str">
        <f>IF(COUNTIF(Orders_C[[#All],[Customer_ID]],Orders_C[[#This Row],[Customer_ID]])&gt;1,"Repeat","New")</f>
        <v>Repeat</v>
      </c>
      <c r="AE4741" t="str" cm="1">
        <f t="array" ref="AE4741">_xlfn.XLOOKUP(Orders_C[[#This Row],[Store_ID]],Stores_c[[#All],[Store_ID]],Stores_c[[#All],[City]])</f>
        <v>New Robert</v>
      </c>
      <c r="AF4741" t="str" cm="1">
        <f t="array" ref="AF4741">_xlfn.XLOOKUP(Orders_C[[#This Row],[Store_ID]],Stores_c[[#All],[Store_ID]],Stores_c[[#All],[Manager_Name]])</f>
        <v>Krista Webb</v>
      </c>
      <c r="AG4741" t="str" cm="1">
        <f t="array" ref="AG4741">_xlfn.XLOOKUP(Orders_C[[#This Row],[Store_ID]],Stores_c[[#All],[Store_ID]],Stores_c[[#All],[Store_Type]])</f>
        <v>Drive-Thru</v>
      </c>
    </row>
    <row r="4742" spans="1:33" x14ac:dyDescent="0.25">
      <c r="A4742">
        <v>7428</v>
      </c>
      <c r="B4742" s="1">
        <v>45896</v>
      </c>
      <c r="C4742" s="2">
        <v>8.3993055555555557E-2</v>
      </c>
      <c r="D4742">
        <v>1974</v>
      </c>
      <c r="E4742">
        <v>222</v>
      </c>
      <c r="F4742">
        <v>502</v>
      </c>
      <c r="G4742">
        <v>332</v>
      </c>
      <c r="H4742">
        <v>4</v>
      </c>
      <c r="I4742">
        <v>409</v>
      </c>
      <c r="J4742">
        <v>0</v>
      </c>
      <c r="K4742">
        <v>20.45</v>
      </c>
      <c r="L4742">
        <v>1656.45</v>
      </c>
      <c r="M4742" t="s">
        <v>19</v>
      </c>
      <c r="N4742" t="s">
        <v>22</v>
      </c>
      <c r="O4742">
        <v>40</v>
      </c>
      <c r="P4742">
        <v>2</v>
      </c>
      <c r="Q4742" t="s">
        <v>1451</v>
      </c>
      <c r="R4742">
        <v>510</v>
      </c>
      <c r="S4742" s="3">
        <v>0</v>
      </c>
      <c r="T4742" s="6">
        <v>674.85000000000014</v>
      </c>
      <c r="U4742" t="s">
        <v>6342</v>
      </c>
      <c r="V4742">
        <v>2025</v>
      </c>
      <c r="W4742" t="s">
        <v>6329</v>
      </c>
      <c r="X4742" t="str">
        <f>_xlfn.XLOOKUP(Orders_C[[#This Row],[Product_ID]],Products_C[Product_ID],Products_C[Product_Name])</f>
        <v>Zinger Burger</v>
      </c>
      <c r="Y4742" t="str">
        <f>_xlfn.XLOOKUP(Orders_C[[#This Row],[Product_ID]],Products_C[Product_ID],Products_C[Category])</f>
        <v>Beverage</v>
      </c>
      <c r="Z4742" t="str">
        <f>_xlfn.XLOOKUP(Orders_C[[#This Row],[Store_ID]],Stores_c[Store_ID],Stores_c[City])</f>
        <v>New Steven</v>
      </c>
      <c r="AA4742" t="str">
        <f>_xlfn.XLOOKUP(Orders_C[[#This Row],[Customer_ID]],Customers_c[Customer_ID],Customers_c[Customer_Name])</f>
        <v>Peggy Le</v>
      </c>
      <c r="AB4742" s="6">
        <f>Orders_C[[#This Row],[Quantity]]*Orders_C[[#This Row],[Unit_Price]]*(1-Orders_C[[#This Row],[Discount %]])+Orders_C[[#This Row],[Tax]]</f>
        <v>1656.45</v>
      </c>
      <c r="AC4742" s="9">
        <f>(Orders_C[[#This Row],[Unit_Price]]*Orders_C[[#This Row],[Quantity]])-Orders_C[[#This Row],[Discount]]+Orders_C[[#This Row],[Tax]]</f>
        <v>1656.45</v>
      </c>
      <c r="AD4742" t="str">
        <f>IF(COUNTIF(Orders_C[[#All],[Customer_ID]],Orders_C[[#This Row],[Customer_ID]])&gt;1,"Repeat","New")</f>
        <v>Repeat</v>
      </c>
      <c r="AE4742" t="str" cm="1">
        <f t="array" ref="AE4742">_xlfn.XLOOKUP(Orders_C[[#This Row],[Store_ID]],Stores_c[[#All],[Store_ID]],Stores_c[[#All],[City]])</f>
        <v>New Steven</v>
      </c>
      <c r="AF4742" t="str" cm="1">
        <f t="array" ref="AF4742">_xlfn.XLOOKUP(Orders_C[[#This Row],[Store_ID]],Stores_c[[#All],[Store_ID]],Stores_c[[#All],[Manager_Name]])</f>
        <v>Terri Martinez</v>
      </c>
      <c r="AG4742" t="str" cm="1">
        <f t="array" ref="AG4742">_xlfn.XLOOKUP(Orders_C[[#This Row],[Store_ID]],Stores_c[[#All],[Store_ID]],Stores_c[[#All],[Store_Type]])</f>
        <v>Drive-Thru</v>
      </c>
    </row>
    <row r="4743" spans="1:33" x14ac:dyDescent="0.25">
      <c r="A4743">
        <v>9694</v>
      </c>
      <c r="B4743" s="1">
        <v>45926</v>
      </c>
      <c r="C4743" s="2">
        <v>0.66810185185185189</v>
      </c>
      <c r="D4743">
        <v>1832</v>
      </c>
      <c r="E4743">
        <v>220</v>
      </c>
      <c r="F4743">
        <v>485</v>
      </c>
      <c r="G4743">
        <v>321</v>
      </c>
      <c r="H4743">
        <v>4</v>
      </c>
      <c r="I4743">
        <v>419</v>
      </c>
      <c r="J4743">
        <v>15</v>
      </c>
      <c r="K4743">
        <v>20.95</v>
      </c>
      <c r="L4743">
        <v>1681.95</v>
      </c>
      <c r="M4743" t="s">
        <v>19</v>
      </c>
      <c r="N4743" t="s">
        <v>21</v>
      </c>
      <c r="O4743">
        <v>21</v>
      </c>
      <c r="P4743">
        <v>4</v>
      </c>
      <c r="Q4743" t="s">
        <v>3717</v>
      </c>
      <c r="R4743">
        <v>507</v>
      </c>
      <c r="S4743" s="3">
        <v>0.15</v>
      </c>
      <c r="T4743" s="6">
        <v>676.35000000000014</v>
      </c>
      <c r="U4743" t="s">
        <v>6335</v>
      </c>
      <c r="V4743">
        <v>2025</v>
      </c>
      <c r="W4743" t="s">
        <v>6329</v>
      </c>
      <c r="X4743" t="str">
        <f>_xlfn.XLOOKUP(Orders_C[[#This Row],[Product_ID]],Products_C[Product_ID],Products_C[Product_Name])</f>
        <v>Cold Coffee</v>
      </c>
      <c r="Y4743" t="str">
        <f>_xlfn.XLOOKUP(Orders_C[[#This Row],[Product_ID]],Products_C[Product_ID],Products_C[Category])</f>
        <v>Dessert</v>
      </c>
      <c r="Z4743" t="str">
        <f>_xlfn.XLOOKUP(Orders_C[[#This Row],[Store_ID]],Stores_c[Store_ID],Stores_c[City])</f>
        <v>Williamborough</v>
      </c>
      <c r="AA4743" t="str">
        <f>_xlfn.XLOOKUP(Orders_C[[#This Row],[Customer_ID]],Customers_c[Customer_ID],Customers_c[Customer_Name])</f>
        <v>Brittany Evans</v>
      </c>
      <c r="AB4743" s="6">
        <f>Orders_C[[#This Row],[Quantity]]*Orders_C[[#This Row],[Unit_Price]]*(1-Orders_C[[#This Row],[Discount %]])+Orders_C[[#This Row],[Tax]]</f>
        <v>1445.55</v>
      </c>
      <c r="AC4743" s="9">
        <f>(Orders_C[[#This Row],[Unit_Price]]*Orders_C[[#This Row],[Quantity]])-Orders_C[[#This Row],[Discount]]+Orders_C[[#This Row],[Tax]]</f>
        <v>1681.95</v>
      </c>
      <c r="AD4743" t="str">
        <f>IF(COUNTIF(Orders_C[[#All],[Customer_ID]],Orders_C[[#This Row],[Customer_ID]])&gt;1,"Repeat","New")</f>
        <v>Repeat</v>
      </c>
      <c r="AE4743" t="str" cm="1">
        <f t="array" ref="AE4743">_xlfn.XLOOKUP(Orders_C[[#This Row],[Store_ID]],Stores_c[[#All],[Store_ID]],Stores_c[[#All],[City]])</f>
        <v>Williamborough</v>
      </c>
      <c r="AF4743" t="str" cm="1">
        <f t="array" ref="AF4743">_xlfn.XLOOKUP(Orders_C[[#This Row],[Store_ID]],Stores_c[[#All],[Store_ID]],Stores_c[[#All],[Manager_Name]])</f>
        <v>Michael Mcbride</v>
      </c>
      <c r="AG4743" t="str" cm="1">
        <f t="array" ref="AG4743">_xlfn.XLOOKUP(Orders_C[[#This Row],[Store_ID]],Stores_c[[#All],[Store_ID]],Stores_c[[#All],[Store_Type]])</f>
        <v>Mall</v>
      </c>
    </row>
    <row r="4744" spans="1:33" x14ac:dyDescent="0.25">
      <c r="A4744">
        <v>7193</v>
      </c>
      <c r="B4744" s="1">
        <v>45868</v>
      </c>
      <c r="C4744" s="2">
        <v>0.4544212962962963</v>
      </c>
      <c r="D4744">
        <v>1922</v>
      </c>
      <c r="E4744">
        <v>222</v>
      </c>
      <c r="F4744">
        <v>511</v>
      </c>
      <c r="G4744">
        <v>309</v>
      </c>
      <c r="H4744">
        <v>4</v>
      </c>
      <c r="I4744">
        <v>417</v>
      </c>
      <c r="J4744">
        <v>10</v>
      </c>
      <c r="K4744">
        <v>20.85</v>
      </c>
      <c r="L4744">
        <v>1678.85</v>
      </c>
      <c r="M4744" t="s">
        <v>18</v>
      </c>
      <c r="N4744" t="s">
        <v>21</v>
      </c>
      <c r="O4744">
        <v>42</v>
      </c>
      <c r="P4744">
        <v>1</v>
      </c>
      <c r="Q4744" t="s">
        <v>1216</v>
      </c>
      <c r="R4744">
        <v>509</v>
      </c>
      <c r="S4744" s="3">
        <v>0.1</v>
      </c>
      <c r="T4744" s="6">
        <v>678.05</v>
      </c>
      <c r="U4744" t="s">
        <v>6341</v>
      </c>
      <c r="V4744">
        <v>2025</v>
      </c>
      <c r="W4744" t="s">
        <v>6331</v>
      </c>
      <c r="X4744" t="str">
        <f>_xlfn.XLOOKUP(Orders_C[[#This Row],[Product_ID]],Products_C[Product_ID],Products_C[Product_Name])</f>
        <v>Chicken Bucket</v>
      </c>
      <c r="Y4744" t="str">
        <f>_xlfn.XLOOKUP(Orders_C[[#This Row],[Product_ID]],Products_C[Product_ID],Products_C[Category])</f>
        <v>Dessert</v>
      </c>
      <c r="Z4744" t="str">
        <f>_xlfn.XLOOKUP(Orders_C[[#This Row],[Store_ID]],Stores_c[Store_ID],Stores_c[City])</f>
        <v>New Steven</v>
      </c>
      <c r="AA4744" t="str">
        <f>_xlfn.XLOOKUP(Orders_C[[#This Row],[Customer_ID]],Customers_c[Customer_ID],Customers_c[Customer_Name])</f>
        <v>James Allen</v>
      </c>
      <c r="AB4744" s="6">
        <f>Orders_C[[#This Row],[Quantity]]*Orders_C[[#This Row],[Unit_Price]]*(1-Orders_C[[#This Row],[Discount %]])+Orders_C[[#This Row],[Tax]]</f>
        <v>1522.05</v>
      </c>
      <c r="AC4744" s="9">
        <f>(Orders_C[[#This Row],[Unit_Price]]*Orders_C[[#This Row],[Quantity]])-Orders_C[[#This Row],[Discount]]+Orders_C[[#This Row],[Tax]]</f>
        <v>1678.85</v>
      </c>
      <c r="AD4744" t="str">
        <f>IF(COUNTIF(Orders_C[[#All],[Customer_ID]],Orders_C[[#This Row],[Customer_ID]])&gt;1,"Repeat","New")</f>
        <v>Repeat</v>
      </c>
      <c r="AE4744" t="str" cm="1">
        <f t="array" ref="AE4744">_xlfn.XLOOKUP(Orders_C[[#This Row],[Store_ID]],Stores_c[[#All],[Store_ID]],Stores_c[[#All],[City]])</f>
        <v>New Steven</v>
      </c>
      <c r="AF4744" t="str" cm="1">
        <f t="array" ref="AF4744">_xlfn.XLOOKUP(Orders_C[[#This Row],[Store_ID]],Stores_c[[#All],[Store_ID]],Stores_c[[#All],[Manager_Name]])</f>
        <v>Terri Martinez</v>
      </c>
      <c r="AG4744" t="str" cm="1">
        <f t="array" ref="AG4744">_xlfn.XLOOKUP(Orders_C[[#This Row],[Store_ID]],Stores_c[[#All],[Store_ID]],Stores_c[[#All],[Store_Type]])</f>
        <v>Drive-Thru</v>
      </c>
    </row>
    <row r="4745" spans="1:33" x14ac:dyDescent="0.25">
      <c r="A4745">
        <v>7341</v>
      </c>
      <c r="B4745" s="1">
        <v>45832</v>
      </c>
      <c r="C4745" s="2">
        <v>0.68500000000000005</v>
      </c>
      <c r="D4745">
        <v>1089</v>
      </c>
      <c r="E4745">
        <v>210</v>
      </c>
      <c r="F4745">
        <v>521</v>
      </c>
      <c r="G4745">
        <v>316</v>
      </c>
      <c r="H4745">
        <v>4</v>
      </c>
      <c r="I4745">
        <v>417</v>
      </c>
      <c r="J4745">
        <v>10</v>
      </c>
      <c r="K4745">
        <v>20.85</v>
      </c>
      <c r="L4745">
        <v>1678.85</v>
      </c>
      <c r="M4745" t="s">
        <v>18</v>
      </c>
      <c r="N4745" t="s">
        <v>21</v>
      </c>
      <c r="O4745">
        <v>53</v>
      </c>
      <c r="P4745">
        <v>5</v>
      </c>
      <c r="Q4745" t="s">
        <v>1364</v>
      </c>
      <c r="R4745">
        <v>507</v>
      </c>
      <c r="S4745" s="3">
        <v>0.1</v>
      </c>
      <c r="T4745" s="6">
        <v>678.05</v>
      </c>
      <c r="U4745" t="s">
        <v>6340</v>
      </c>
      <c r="V4745">
        <v>2025</v>
      </c>
      <c r="W4745" t="s">
        <v>6331</v>
      </c>
      <c r="X4745" t="str">
        <f>_xlfn.XLOOKUP(Orders_C[[#This Row],[Product_ID]],Products_C[Product_ID],Products_C[Product_Name])</f>
        <v>Popcorn Chicken</v>
      </c>
      <c r="Y4745" t="str">
        <f>_xlfn.XLOOKUP(Orders_C[[#This Row],[Product_ID]],Products_C[Product_ID],Products_C[Category])</f>
        <v>Dessert</v>
      </c>
      <c r="Z4745" t="str">
        <f>_xlfn.XLOOKUP(Orders_C[[#This Row],[Store_ID]],Stores_c[Store_ID],Stores_c[City])</f>
        <v>East William</v>
      </c>
      <c r="AA4745" t="str">
        <f>_xlfn.XLOOKUP(Orders_C[[#This Row],[Customer_ID]],Customers_c[Customer_ID],Customers_c[Customer_Name])</f>
        <v>Megan Torres</v>
      </c>
      <c r="AB4745" s="6">
        <f>Orders_C[[#This Row],[Quantity]]*Orders_C[[#This Row],[Unit_Price]]*(1-Orders_C[[#This Row],[Discount %]])+Orders_C[[#This Row],[Tax]]</f>
        <v>1522.05</v>
      </c>
      <c r="AC4745" s="9">
        <f>(Orders_C[[#This Row],[Unit_Price]]*Orders_C[[#This Row],[Quantity]])-Orders_C[[#This Row],[Discount]]+Orders_C[[#This Row],[Tax]]</f>
        <v>1678.85</v>
      </c>
      <c r="AD4745" t="str">
        <f>IF(COUNTIF(Orders_C[[#All],[Customer_ID]],Orders_C[[#This Row],[Customer_ID]])&gt;1,"Repeat","New")</f>
        <v>Repeat</v>
      </c>
      <c r="AE4745" t="str" cm="1">
        <f t="array" ref="AE4745">_xlfn.XLOOKUP(Orders_C[[#This Row],[Store_ID]],Stores_c[[#All],[Store_ID]],Stores_c[[#All],[City]])</f>
        <v>East William</v>
      </c>
      <c r="AF4745" t="str" cm="1">
        <f t="array" ref="AF4745">_xlfn.XLOOKUP(Orders_C[[#This Row],[Store_ID]],Stores_c[[#All],[Store_ID]],Stores_c[[#All],[Manager_Name]])</f>
        <v>Victoria Butler</v>
      </c>
      <c r="AG4745" t="str" cm="1">
        <f t="array" ref="AG4745">_xlfn.XLOOKUP(Orders_C[[#This Row],[Store_ID]],Stores_c[[#All],[Store_ID]],Stores_c[[#All],[Store_Type]])</f>
        <v>Drive-Thru</v>
      </c>
    </row>
    <row r="4746" spans="1:33" x14ac:dyDescent="0.25">
      <c r="A4746">
        <v>9976</v>
      </c>
      <c r="B4746" s="1">
        <v>45744</v>
      </c>
      <c r="C4746" s="2">
        <v>5.0891203703703702E-2</v>
      </c>
      <c r="D4746">
        <v>1021</v>
      </c>
      <c r="E4746">
        <v>216</v>
      </c>
      <c r="F4746">
        <v>454</v>
      </c>
      <c r="G4746">
        <v>311</v>
      </c>
      <c r="H4746">
        <v>4</v>
      </c>
      <c r="I4746">
        <v>421</v>
      </c>
      <c r="J4746">
        <v>15</v>
      </c>
      <c r="K4746">
        <v>21.05</v>
      </c>
      <c r="L4746">
        <v>1690.05</v>
      </c>
      <c r="M4746" t="s">
        <v>20</v>
      </c>
      <c r="N4746" t="s">
        <v>21</v>
      </c>
      <c r="O4746">
        <v>48</v>
      </c>
      <c r="P4746">
        <v>2</v>
      </c>
      <c r="Q4746" t="s">
        <v>3999</v>
      </c>
      <c r="R4746">
        <v>503</v>
      </c>
      <c r="S4746" s="3">
        <v>0.15</v>
      </c>
      <c r="T4746" s="6">
        <v>679.65</v>
      </c>
      <c r="U4746" t="s">
        <v>6334</v>
      </c>
      <c r="V4746">
        <v>2025</v>
      </c>
      <c r="W4746" t="s">
        <v>6331</v>
      </c>
      <c r="X4746" t="str">
        <f>_xlfn.XLOOKUP(Orders_C[[#This Row],[Product_ID]],Products_C[Product_ID],Products_C[Product_Name])</f>
        <v>Pepsi</v>
      </c>
      <c r="Y4746" t="str">
        <f>_xlfn.XLOOKUP(Orders_C[[#This Row],[Product_ID]],Products_C[Product_ID],Products_C[Category])</f>
        <v>Dessert</v>
      </c>
      <c r="Z4746" t="str">
        <f>_xlfn.XLOOKUP(Orders_C[[#This Row],[Store_ID]],Stores_c[Store_ID],Stores_c[City])</f>
        <v>Garciaview</v>
      </c>
      <c r="AA4746" t="str">
        <f>_xlfn.XLOOKUP(Orders_C[[#This Row],[Customer_ID]],Customers_c[Customer_ID],Customers_c[Customer_Name])</f>
        <v>Michelle Franklin</v>
      </c>
      <c r="AB4746" s="6">
        <f>Orders_C[[#This Row],[Quantity]]*Orders_C[[#This Row],[Unit_Price]]*(1-Orders_C[[#This Row],[Discount %]])+Orders_C[[#This Row],[Tax]]</f>
        <v>1452.4499999999998</v>
      </c>
      <c r="AC4746" s="9">
        <f>(Orders_C[[#This Row],[Unit_Price]]*Orders_C[[#This Row],[Quantity]])-Orders_C[[#This Row],[Discount]]+Orders_C[[#This Row],[Tax]]</f>
        <v>1690.05</v>
      </c>
      <c r="AD4746" t="str">
        <f>IF(COUNTIF(Orders_C[[#All],[Customer_ID]],Orders_C[[#This Row],[Customer_ID]])&gt;1,"Repeat","New")</f>
        <v>Repeat</v>
      </c>
      <c r="AE4746" t="str" cm="1">
        <f t="array" ref="AE4746">_xlfn.XLOOKUP(Orders_C[[#This Row],[Store_ID]],Stores_c[[#All],[Store_ID]],Stores_c[[#All],[City]])</f>
        <v>Garciaview</v>
      </c>
      <c r="AF4746" t="str" cm="1">
        <f t="array" ref="AF4746">_xlfn.XLOOKUP(Orders_C[[#This Row],[Store_ID]],Stores_c[[#All],[Store_ID]],Stores_c[[#All],[Manager_Name]])</f>
        <v>Karina Washington</v>
      </c>
      <c r="AG4746" t="str" cm="1">
        <f t="array" ref="AG4746">_xlfn.XLOOKUP(Orders_C[[#This Row],[Store_ID]],Stores_c[[#All],[Store_ID]],Stores_c[[#All],[Store_Type]])</f>
        <v>Drive-Thru</v>
      </c>
    </row>
    <row r="4747" spans="1:33" x14ac:dyDescent="0.25">
      <c r="A4747">
        <v>6961</v>
      </c>
      <c r="B4747" s="1">
        <v>45829</v>
      </c>
      <c r="C4747" s="2">
        <v>0.60520833333333335</v>
      </c>
      <c r="D4747">
        <v>1418</v>
      </c>
      <c r="E4747">
        <v>211</v>
      </c>
      <c r="F4747">
        <v>513</v>
      </c>
      <c r="G4747">
        <v>333</v>
      </c>
      <c r="H4747">
        <v>4</v>
      </c>
      <c r="I4747">
        <v>412</v>
      </c>
      <c r="J4747">
        <v>0</v>
      </c>
      <c r="K4747">
        <v>20.6</v>
      </c>
      <c r="L4747">
        <v>1668.6</v>
      </c>
      <c r="M4747" t="s">
        <v>20</v>
      </c>
      <c r="N4747" t="s">
        <v>22</v>
      </c>
      <c r="O4747">
        <v>59</v>
      </c>
      <c r="P4747">
        <v>2</v>
      </c>
      <c r="Q4747" t="s">
        <v>984</v>
      </c>
      <c r="R4747">
        <v>507</v>
      </c>
      <c r="S4747" s="3">
        <v>0</v>
      </c>
      <c r="T4747" s="6">
        <v>679.8</v>
      </c>
      <c r="U4747" t="s">
        <v>6340</v>
      </c>
      <c r="V4747">
        <v>2025</v>
      </c>
      <c r="W4747" t="s">
        <v>6331</v>
      </c>
      <c r="X4747" t="str">
        <f>_xlfn.XLOOKUP(Orders_C[[#This Row],[Product_ID]],Products_C[Product_ID],Products_C[Product_Name])</f>
        <v>Chicken Wings</v>
      </c>
      <c r="Y4747" t="str">
        <f>_xlfn.XLOOKUP(Orders_C[[#This Row],[Product_ID]],Products_C[Product_ID],Products_C[Category])</f>
        <v>Burger</v>
      </c>
      <c r="Z4747" t="str">
        <f>_xlfn.XLOOKUP(Orders_C[[#This Row],[Store_ID]],Stores_c[Store_ID],Stores_c[City])</f>
        <v>North Robertstad</v>
      </c>
      <c r="AA4747" t="str">
        <f>_xlfn.XLOOKUP(Orders_C[[#This Row],[Customer_ID]],Customers_c[Customer_ID],Customers_c[Customer_Name])</f>
        <v>James Price</v>
      </c>
      <c r="AB4747" s="6">
        <f>Orders_C[[#This Row],[Quantity]]*Orders_C[[#This Row],[Unit_Price]]*(1-Orders_C[[#This Row],[Discount %]])+Orders_C[[#This Row],[Tax]]</f>
        <v>1668.6</v>
      </c>
      <c r="AC4747" s="9">
        <f>(Orders_C[[#This Row],[Unit_Price]]*Orders_C[[#This Row],[Quantity]])-Orders_C[[#This Row],[Discount]]+Orders_C[[#This Row],[Tax]]</f>
        <v>1668.6</v>
      </c>
      <c r="AD4747" t="str">
        <f>IF(COUNTIF(Orders_C[[#All],[Customer_ID]],Orders_C[[#This Row],[Customer_ID]])&gt;1,"Repeat","New")</f>
        <v>Repeat</v>
      </c>
      <c r="AE4747" t="str" cm="1">
        <f t="array" ref="AE4747">_xlfn.XLOOKUP(Orders_C[[#This Row],[Store_ID]],Stores_c[[#All],[Store_ID]],Stores_c[[#All],[City]])</f>
        <v>North Robertstad</v>
      </c>
      <c r="AF4747" t="str" cm="1">
        <f t="array" ref="AF4747">_xlfn.XLOOKUP(Orders_C[[#This Row],[Store_ID]],Stores_c[[#All],[Store_ID]],Stores_c[[#All],[Manager_Name]])</f>
        <v>Mary Lewis</v>
      </c>
      <c r="AG4747" t="str" cm="1">
        <f t="array" ref="AG4747">_xlfn.XLOOKUP(Orders_C[[#This Row],[Store_ID]],Stores_c[[#All],[Store_ID]],Stores_c[[#All],[Store_Type]])</f>
        <v>Street</v>
      </c>
    </row>
    <row r="4748" spans="1:33" x14ac:dyDescent="0.25">
      <c r="A4748">
        <v>7712</v>
      </c>
      <c r="B4748" s="1">
        <v>45798</v>
      </c>
      <c r="C4748" s="2">
        <v>0.39728009259259262</v>
      </c>
      <c r="D4748">
        <v>1728</v>
      </c>
      <c r="E4748">
        <v>224</v>
      </c>
      <c r="F4748">
        <v>482</v>
      </c>
      <c r="G4748">
        <v>304</v>
      </c>
      <c r="H4748">
        <v>4</v>
      </c>
      <c r="I4748">
        <v>412</v>
      </c>
      <c r="J4748">
        <v>0</v>
      </c>
      <c r="K4748">
        <v>20.6</v>
      </c>
      <c r="L4748">
        <v>1668.6</v>
      </c>
      <c r="M4748" t="s">
        <v>18</v>
      </c>
      <c r="N4748" t="s">
        <v>21</v>
      </c>
      <c r="O4748">
        <v>21</v>
      </c>
      <c r="P4748">
        <v>5</v>
      </c>
      <c r="Q4748" t="s">
        <v>1735</v>
      </c>
      <c r="R4748">
        <v>501</v>
      </c>
      <c r="S4748" s="3">
        <v>0</v>
      </c>
      <c r="T4748" s="6">
        <v>679.8</v>
      </c>
      <c r="U4748" t="s">
        <v>6339</v>
      </c>
      <c r="V4748">
        <v>2025</v>
      </c>
      <c r="W4748" t="s">
        <v>6329</v>
      </c>
      <c r="X4748" t="str">
        <f>_xlfn.XLOOKUP(Orders_C[[#This Row],[Product_ID]],Products_C[Product_ID],Products_C[Product_Name])</f>
        <v>Veg Burger</v>
      </c>
      <c r="Y4748" t="str">
        <f>_xlfn.XLOOKUP(Orders_C[[#This Row],[Product_ID]],Products_C[Product_ID],Products_C[Category])</f>
        <v>Burger</v>
      </c>
      <c r="Z4748" t="str">
        <f>_xlfn.XLOOKUP(Orders_C[[#This Row],[Store_ID]],Stores_c[Store_ID],Stores_c[City])</f>
        <v>Valdezton</v>
      </c>
      <c r="AA4748" t="str">
        <f>_xlfn.XLOOKUP(Orders_C[[#This Row],[Customer_ID]],Customers_c[Customer_ID],Customers_c[Customer_Name])</f>
        <v>Mr. Eric Jackson</v>
      </c>
      <c r="AB4748" s="6">
        <f>Orders_C[[#This Row],[Quantity]]*Orders_C[[#This Row],[Unit_Price]]*(1-Orders_C[[#This Row],[Discount %]])+Orders_C[[#This Row],[Tax]]</f>
        <v>1668.6</v>
      </c>
      <c r="AC4748" s="9">
        <f>(Orders_C[[#This Row],[Unit_Price]]*Orders_C[[#This Row],[Quantity]])-Orders_C[[#This Row],[Discount]]+Orders_C[[#This Row],[Tax]]</f>
        <v>1668.6</v>
      </c>
      <c r="AD4748" t="str">
        <f>IF(COUNTIF(Orders_C[[#All],[Customer_ID]],Orders_C[[#This Row],[Customer_ID]])&gt;1,"Repeat","New")</f>
        <v>Repeat</v>
      </c>
      <c r="AE4748" t="str" cm="1">
        <f t="array" ref="AE4748">_xlfn.XLOOKUP(Orders_C[[#This Row],[Store_ID]],Stores_c[[#All],[Store_ID]],Stores_c[[#All],[City]])</f>
        <v>Valdezton</v>
      </c>
      <c r="AF4748" t="str" cm="1">
        <f t="array" ref="AF4748">_xlfn.XLOOKUP(Orders_C[[#This Row],[Store_ID]],Stores_c[[#All],[Store_ID]],Stores_c[[#All],[Manager_Name]])</f>
        <v>John Rodriguez</v>
      </c>
      <c r="AG4748" t="str" cm="1">
        <f t="array" ref="AG4748">_xlfn.XLOOKUP(Orders_C[[#This Row],[Store_ID]],Stores_c[[#All],[Store_ID]],Stores_c[[#All],[Store_Type]])</f>
        <v>Street</v>
      </c>
    </row>
    <row r="4749" spans="1:33" x14ac:dyDescent="0.25">
      <c r="A4749">
        <v>6071</v>
      </c>
      <c r="B4749" s="1">
        <v>45948</v>
      </c>
      <c r="C4749" s="2">
        <v>0.1998611111111111</v>
      </c>
      <c r="D4749">
        <v>1505</v>
      </c>
      <c r="E4749">
        <v>224</v>
      </c>
      <c r="F4749">
        <v>413</v>
      </c>
      <c r="G4749">
        <v>304</v>
      </c>
      <c r="H4749">
        <v>4</v>
      </c>
      <c r="I4749">
        <v>422</v>
      </c>
      <c r="J4749">
        <v>15</v>
      </c>
      <c r="K4749">
        <v>21.1</v>
      </c>
      <c r="L4749">
        <v>1694.1</v>
      </c>
      <c r="M4749" t="s">
        <v>19</v>
      </c>
      <c r="N4749" t="s">
        <v>21</v>
      </c>
      <c r="O4749">
        <v>40</v>
      </c>
      <c r="P4749">
        <v>3</v>
      </c>
      <c r="Q4749" t="s">
        <v>94</v>
      </c>
      <c r="R4749">
        <v>510</v>
      </c>
      <c r="S4749" s="3">
        <v>0.15</v>
      </c>
      <c r="T4749" s="6">
        <v>681.3</v>
      </c>
      <c r="U4749" t="s">
        <v>6332</v>
      </c>
      <c r="V4749">
        <v>2025</v>
      </c>
      <c r="W4749" t="s">
        <v>6329</v>
      </c>
      <c r="X4749" t="str">
        <f>_xlfn.XLOOKUP(Orders_C[[#This Row],[Product_ID]],Products_C[Product_ID],Products_C[Product_Name])</f>
        <v>Veg Burger</v>
      </c>
      <c r="Y4749" t="str">
        <f>_xlfn.XLOOKUP(Orders_C[[#This Row],[Product_ID]],Products_C[Product_ID],Products_C[Category])</f>
        <v>Burger</v>
      </c>
      <c r="Z4749" t="str">
        <f>_xlfn.XLOOKUP(Orders_C[[#This Row],[Store_ID]],Stores_c[Store_ID],Stores_c[City])</f>
        <v>Valdezton</v>
      </c>
      <c r="AA4749" t="str">
        <f>_xlfn.XLOOKUP(Orders_C[[#This Row],[Customer_ID]],Customers_c[Customer_ID],Customers_c[Customer_Name])</f>
        <v>Victoria Arroyo</v>
      </c>
      <c r="AB4749" s="6">
        <f>Orders_C[[#This Row],[Quantity]]*Orders_C[[#This Row],[Unit_Price]]*(1-Orders_C[[#This Row],[Discount %]])+Orders_C[[#This Row],[Tax]]</f>
        <v>1455.8999999999999</v>
      </c>
      <c r="AC4749" s="9">
        <f>(Orders_C[[#This Row],[Unit_Price]]*Orders_C[[#This Row],[Quantity]])-Orders_C[[#This Row],[Discount]]+Orders_C[[#This Row],[Tax]]</f>
        <v>1694.1</v>
      </c>
      <c r="AD4749" t="str">
        <f>IF(COUNTIF(Orders_C[[#All],[Customer_ID]],Orders_C[[#This Row],[Customer_ID]])&gt;1,"Repeat","New")</f>
        <v>Repeat</v>
      </c>
      <c r="AE4749" t="str" cm="1">
        <f t="array" ref="AE4749">_xlfn.XLOOKUP(Orders_C[[#This Row],[Store_ID]],Stores_c[[#All],[Store_ID]],Stores_c[[#All],[City]])</f>
        <v>Valdezton</v>
      </c>
      <c r="AF4749" t="str" cm="1">
        <f t="array" ref="AF4749">_xlfn.XLOOKUP(Orders_C[[#This Row],[Store_ID]],Stores_c[[#All],[Store_ID]],Stores_c[[#All],[Manager_Name]])</f>
        <v>John Rodriguez</v>
      </c>
      <c r="AG4749" t="str" cm="1">
        <f t="array" ref="AG4749">_xlfn.XLOOKUP(Orders_C[[#This Row],[Store_ID]],Stores_c[[#All],[Store_ID]],Stores_c[[#All],[Store_Type]])</f>
        <v>Street</v>
      </c>
    </row>
    <row r="4750" spans="1:33" x14ac:dyDescent="0.25">
      <c r="A4750">
        <v>6767</v>
      </c>
      <c r="B4750" s="1">
        <v>45881</v>
      </c>
      <c r="C4750" s="2">
        <v>0.57805555555555554</v>
      </c>
      <c r="D4750">
        <v>1608</v>
      </c>
      <c r="E4750">
        <v>220</v>
      </c>
      <c r="F4750">
        <v>444</v>
      </c>
      <c r="G4750">
        <v>308</v>
      </c>
      <c r="H4750">
        <v>4</v>
      </c>
      <c r="I4750">
        <v>422</v>
      </c>
      <c r="J4750">
        <v>15</v>
      </c>
      <c r="K4750">
        <v>21.1</v>
      </c>
      <c r="L4750">
        <v>1694.1</v>
      </c>
      <c r="M4750" t="s">
        <v>20</v>
      </c>
      <c r="N4750" t="s">
        <v>23</v>
      </c>
      <c r="O4750">
        <v>38</v>
      </c>
      <c r="P4750">
        <v>4</v>
      </c>
      <c r="Q4750" t="s">
        <v>790</v>
      </c>
      <c r="R4750">
        <v>501</v>
      </c>
      <c r="S4750" s="3">
        <v>0.15</v>
      </c>
      <c r="T4750" s="6">
        <v>681.3</v>
      </c>
      <c r="U4750" t="s">
        <v>6342</v>
      </c>
      <c r="V4750">
        <v>2025</v>
      </c>
      <c r="W4750" t="s">
        <v>6329</v>
      </c>
      <c r="X4750" t="str">
        <f>_xlfn.XLOOKUP(Orders_C[[#This Row],[Product_ID]],Products_C[Product_ID],Products_C[Product_Name])</f>
        <v>Zinger Burger</v>
      </c>
      <c r="Y4750" t="str">
        <f>_xlfn.XLOOKUP(Orders_C[[#This Row],[Product_ID]],Products_C[Product_ID],Products_C[Category])</f>
        <v>Beverage</v>
      </c>
      <c r="Z4750" t="str">
        <f>_xlfn.XLOOKUP(Orders_C[[#This Row],[Store_ID]],Stores_c[Store_ID],Stores_c[City])</f>
        <v>Williamborough</v>
      </c>
      <c r="AA4750" t="str">
        <f>_xlfn.XLOOKUP(Orders_C[[#This Row],[Customer_ID]],Customers_c[Customer_ID],Customers_c[Customer_Name])</f>
        <v>Kim Smith</v>
      </c>
      <c r="AB4750" s="6">
        <f>Orders_C[[#This Row],[Quantity]]*Orders_C[[#This Row],[Unit_Price]]*(1-Orders_C[[#This Row],[Discount %]])+Orders_C[[#This Row],[Tax]]</f>
        <v>1455.8999999999999</v>
      </c>
      <c r="AC4750" s="9">
        <f>(Orders_C[[#This Row],[Unit_Price]]*Orders_C[[#This Row],[Quantity]])-Orders_C[[#This Row],[Discount]]+Orders_C[[#This Row],[Tax]]</f>
        <v>1694.1</v>
      </c>
      <c r="AD4750" t="str">
        <f>IF(COUNTIF(Orders_C[[#All],[Customer_ID]],Orders_C[[#This Row],[Customer_ID]])&gt;1,"Repeat","New")</f>
        <v>Repeat</v>
      </c>
      <c r="AE4750" t="str" cm="1">
        <f t="array" ref="AE4750">_xlfn.XLOOKUP(Orders_C[[#This Row],[Store_ID]],Stores_c[[#All],[Store_ID]],Stores_c[[#All],[City]])</f>
        <v>Williamborough</v>
      </c>
      <c r="AF4750" t="str" cm="1">
        <f t="array" ref="AF4750">_xlfn.XLOOKUP(Orders_C[[#This Row],[Store_ID]],Stores_c[[#All],[Store_ID]],Stores_c[[#All],[Manager_Name]])</f>
        <v>Michael Mcbride</v>
      </c>
      <c r="AG4750" t="str" cm="1">
        <f t="array" ref="AG4750">_xlfn.XLOOKUP(Orders_C[[#This Row],[Store_ID]],Stores_c[[#All],[Store_ID]],Stores_c[[#All],[Store_Type]])</f>
        <v>Mall</v>
      </c>
    </row>
    <row r="4751" spans="1:33" x14ac:dyDescent="0.25">
      <c r="A4751">
        <v>7474</v>
      </c>
      <c r="B4751" s="1">
        <v>45713</v>
      </c>
      <c r="C4751" s="2">
        <v>0.6918171296296296</v>
      </c>
      <c r="D4751">
        <v>1669</v>
      </c>
      <c r="E4751">
        <v>205</v>
      </c>
      <c r="F4751">
        <v>451</v>
      </c>
      <c r="G4751">
        <v>310</v>
      </c>
      <c r="H4751">
        <v>4</v>
      </c>
      <c r="I4751">
        <v>419</v>
      </c>
      <c r="J4751">
        <v>10</v>
      </c>
      <c r="K4751">
        <v>20.95</v>
      </c>
      <c r="L4751">
        <v>1686.95</v>
      </c>
      <c r="M4751" t="s">
        <v>19</v>
      </c>
      <c r="N4751" t="s">
        <v>23</v>
      </c>
      <c r="O4751">
        <v>29</v>
      </c>
      <c r="P4751">
        <v>3</v>
      </c>
      <c r="Q4751" t="s">
        <v>1497</v>
      </c>
      <c r="R4751">
        <v>507</v>
      </c>
      <c r="S4751" s="3">
        <v>0.1</v>
      </c>
      <c r="T4751" s="6">
        <v>681.35000000000014</v>
      </c>
      <c r="U4751" t="s">
        <v>6338</v>
      </c>
      <c r="V4751">
        <v>2025</v>
      </c>
      <c r="W4751" t="s">
        <v>6329</v>
      </c>
      <c r="X4751" t="str">
        <f>_xlfn.XLOOKUP(Orders_C[[#This Row],[Product_ID]],Products_C[Product_ID],Products_C[Product_Name])</f>
        <v>Chicken Bucket</v>
      </c>
      <c r="Y4751" t="str">
        <f>_xlfn.XLOOKUP(Orders_C[[#This Row],[Product_ID]],Products_C[Product_ID],Products_C[Category])</f>
        <v>Chicken</v>
      </c>
      <c r="Z4751" t="str">
        <f>_xlfn.XLOOKUP(Orders_C[[#This Row],[Store_ID]],Stores_c[Store_ID],Stores_c[City])</f>
        <v>Port Jacob</v>
      </c>
      <c r="AA4751" t="str">
        <f>_xlfn.XLOOKUP(Orders_C[[#This Row],[Customer_ID]],Customers_c[Customer_ID],Customers_c[Customer_Name])</f>
        <v>Casey Miller</v>
      </c>
      <c r="AB4751" s="6">
        <f>Orders_C[[#This Row],[Quantity]]*Orders_C[[#This Row],[Unit_Price]]*(1-Orders_C[[#This Row],[Discount %]])+Orders_C[[#This Row],[Tax]]</f>
        <v>1529.3500000000001</v>
      </c>
      <c r="AC4751" s="9">
        <f>(Orders_C[[#This Row],[Unit_Price]]*Orders_C[[#This Row],[Quantity]])-Orders_C[[#This Row],[Discount]]+Orders_C[[#This Row],[Tax]]</f>
        <v>1686.95</v>
      </c>
      <c r="AD4751" t="str">
        <f>IF(COUNTIF(Orders_C[[#All],[Customer_ID]],Orders_C[[#This Row],[Customer_ID]])&gt;1,"Repeat","New")</f>
        <v>Repeat</v>
      </c>
      <c r="AE4751" t="str" cm="1">
        <f t="array" ref="AE4751">_xlfn.XLOOKUP(Orders_C[[#This Row],[Store_ID]],Stores_c[[#All],[Store_ID]],Stores_c[[#All],[City]])</f>
        <v>Port Jacob</v>
      </c>
      <c r="AF4751" t="str" cm="1">
        <f t="array" ref="AF4751">_xlfn.XLOOKUP(Orders_C[[#This Row],[Store_ID]],Stores_c[[#All],[Store_ID]],Stores_c[[#All],[Manager_Name]])</f>
        <v>David Harris</v>
      </c>
      <c r="AG4751" t="str" cm="1">
        <f t="array" ref="AG4751">_xlfn.XLOOKUP(Orders_C[[#This Row],[Store_ID]],Stores_c[[#All],[Store_ID]],Stores_c[[#All],[Store_Type]])</f>
        <v>Mall</v>
      </c>
    </row>
    <row r="4752" spans="1:33" x14ac:dyDescent="0.25">
      <c r="A4752">
        <v>6950</v>
      </c>
      <c r="B4752" s="1">
        <v>45985</v>
      </c>
      <c r="C4752" s="2">
        <v>1.7326388888888888E-2</v>
      </c>
      <c r="D4752">
        <v>1671</v>
      </c>
      <c r="E4752">
        <v>208</v>
      </c>
      <c r="F4752">
        <v>524</v>
      </c>
      <c r="G4752">
        <v>315</v>
      </c>
      <c r="H4752">
        <v>4</v>
      </c>
      <c r="I4752">
        <v>416</v>
      </c>
      <c r="J4752">
        <v>5</v>
      </c>
      <c r="K4752">
        <v>20.8</v>
      </c>
      <c r="L4752">
        <v>1679.8</v>
      </c>
      <c r="M4752" t="s">
        <v>19</v>
      </c>
      <c r="N4752" t="s">
        <v>23</v>
      </c>
      <c r="O4752">
        <v>11</v>
      </c>
      <c r="P4752">
        <v>2</v>
      </c>
      <c r="Q4752" t="s">
        <v>973</v>
      </c>
      <c r="R4752">
        <v>501</v>
      </c>
      <c r="S4752" s="3">
        <v>0.05</v>
      </c>
      <c r="T4752" s="6">
        <v>681.4</v>
      </c>
      <c r="U4752" t="s">
        <v>6336</v>
      </c>
      <c r="V4752">
        <v>2025</v>
      </c>
      <c r="W4752" t="s">
        <v>6333</v>
      </c>
      <c r="X4752" t="str">
        <f>_xlfn.XLOOKUP(Orders_C[[#This Row],[Product_ID]],Products_C[Product_ID],Products_C[Product_Name])</f>
        <v>Popcorn Chicken</v>
      </c>
      <c r="Y4752" t="str">
        <f>_xlfn.XLOOKUP(Orders_C[[#This Row],[Product_ID]],Products_C[Product_ID],Products_C[Category])</f>
        <v>Beverage</v>
      </c>
      <c r="Z4752" t="str">
        <f>_xlfn.XLOOKUP(Orders_C[[#This Row],[Store_ID]],Stores_c[Store_ID],Stores_c[City])</f>
        <v>Tracyview</v>
      </c>
      <c r="AA4752" t="str">
        <f>_xlfn.XLOOKUP(Orders_C[[#This Row],[Customer_ID]],Customers_c[Customer_ID],Customers_c[Customer_Name])</f>
        <v>Mrs. Donna Jarvis</v>
      </c>
      <c r="AB4752" s="6">
        <f>Orders_C[[#This Row],[Quantity]]*Orders_C[[#This Row],[Unit_Price]]*(1-Orders_C[[#This Row],[Discount %]])+Orders_C[[#This Row],[Tax]]</f>
        <v>1601.6</v>
      </c>
      <c r="AC4752" s="9">
        <f>(Orders_C[[#This Row],[Unit_Price]]*Orders_C[[#This Row],[Quantity]])-Orders_C[[#This Row],[Discount]]+Orders_C[[#This Row],[Tax]]</f>
        <v>1679.8</v>
      </c>
      <c r="AD4752" t="str">
        <f>IF(COUNTIF(Orders_C[[#All],[Customer_ID]],Orders_C[[#This Row],[Customer_ID]])&gt;1,"Repeat","New")</f>
        <v>Repeat</v>
      </c>
      <c r="AE4752" t="str" cm="1">
        <f t="array" ref="AE4752">_xlfn.XLOOKUP(Orders_C[[#This Row],[Store_ID]],Stores_c[[#All],[Store_ID]],Stores_c[[#All],[City]])</f>
        <v>Tracyview</v>
      </c>
      <c r="AF4752" t="str" cm="1">
        <f t="array" ref="AF4752">_xlfn.XLOOKUP(Orders_C[[#This Row],[Store_ID]],Stores_c[[#All],[Store_ID]],Stores_c[[#All],[Manager_Name]])</f>
        <v>Jeremiah Lee</v>
      </c>
      <c r="AG4752" t="str" cm="1">
        <f t="array" ref="AG4752">_xlfn.XLOOKUP(Orders_C[[#This Row],[Store_ID]],Stores_c[[#All],[Store_ID]],Stores_c[[#All],[Store_Type]])</f>
        <v>Mall</v>
      </c>
    </row>
    <row r="4753" spans="1:33" x14ac:dyDescent="0.25">
      <c r="A4753">
        <v>7658</v>
      </c>
      <c r="B4753" s="1">
        <v>45915</v>
      </c>
      <c r="C4753" s="2">
        <v>0.17327546296296295</v>
      </c>
      <c r="D4753">
        <v>1486</v>
      </c>
      <c r="E4753">
        <v>207</v>
      </c>
      <c r="F4753">
        <v>499</v>
      </c>
      <c r="G4753">
        <v>314</v>
      </c>
      <c r="H4753">
        <v>4</v>
      </c>
      <c r="I4753">
        <v>416</v>
      </c>
      <c r="J4753">
        <v>5</v>
      </c>
      <c r="K4753">
        <v>20.8</v>
      </c>
      <c r="L4753">
        <v>1679.8</v>
      </c>
      <c r="M4753" t="s">
        <v>20</v>
      </c>
      <c r="N4753" t="s">
        <v>23</v>
      </c>
      <c r="O4753">
        <v>56</v>
      </c>
      <c r="P4753">
        <v>3</v>
      </c>
      <c r="Q4753" t="s">
        <v>1681</v>
      </c>
      <c r="R4753">
        <v>505</v>
      </c>
      <c r="S4753" s="3">
        <v>0.05</v>
      </c>
      <c r="T4753" s="6">
        <v>681.4</v>
      </c>
      <c r="U4753" t="s">
        <v>6335</v>
      </c>
      <c r="V4753">
        <v>2025</v>
      </c>
      <c r="W4753" t="s">
        <v>6331</v>
      </c>
      <c r="X4753" t="str">
        <f>_xlfn.XLOOKUP(Orders_C[[#This Row],[Product_ID]],Products_C[Product_ID],Products_C[Product_Name])</f>
        <v>Wrap</v>
      </c>
      <c r="Y4753" t="str">
        <f>_xlfn.XLOOKUP(Orders_C[[#This Row],[Product_ID]],Products_C[Product_ID],Products_C[Category])</f>
        <v>Burger</v>
      </c>
      <c r="Z4753" t="str">
        <f>_xlfn.XLOOKUP(Orders_C[[#This Row],[Store_ID]],Stores_c[Store_ID],Stores_c[City])</f>
        <v>Christineton</v>
      </c>
      <c r="AA4753" t="str">
        <f>_xlfn.XLOOKUP(Orders_C[[#This Row],[Customer_ID]],Customers_c[Customer_ID],Customers_c[Customer_Name])</f>
        <v>Mary Russell</v>
      </c>
      <c r="AB4753" s="6">
        <f>Orders_C[[#This Row],[Quantity]]*Orders_C[[#This Row],[Unit_Price]]*(1-Orders_C[[#This Row],[Discount %]])+Orders_C[[#This Row],[Tax]]</f>
        <v>1601.6</v>
      </c>
      <c r="AC4753" s="9">
        <f>(Orders_C[[#This Row],[Unit_Price]]*Orders_C[[#This Row],[Quantity]])-Orders_C[[#This Row],[Discount]]+Orders_C[[#This Row],[Tax]]</f>
        <v>1679.8</v>
      </c>
      <c r="AD4753" t="str">
        <f>IF(COUNTIF(Orders_C[[#All],[Customer_ID]],Orders_C[[#This Row],[Customer_ID]])&gt;1,"Repeat","New")</f>
        <v>Repeat</v>
      </c>
      <c r="AE4753" t="str" cm="1">
        <f t="array" ref="AE4753">_xlfn.XLOOKUP(Orders_C[[#This Row],[Store_ID]],Stores_c[[#All],[Store_ID]],Stores_c[[#All],[City]])</f>
        <v>Christineton</v>
      </c>
      <c r="AF4753" t="str" cm="1">
        <f t="array" ref="AF4753">_xlfn.XLOOKUP(Orders_C[[#This Row],[Store_ID]],Stores_c[[#All],[Store_ID]],Stores_c[[#All],[Manager_Name]])</f>
        <v>Dr. William Hubbard MD</v>
      </c>
      <c r="AG4753" t="str" cm="1">
        <f t="array" ref="AG4753">_xlfn.XLOOKUP(Orders_C[[#This Row],[Store_ID]],Stores_c[[#All],[Store_ID]],Stores_c[[#All],[Store_Type]])</f>
        <v>Street</v>
      </c>
    </row>
    <row r="4754" spans="1:33" x14ac:dyDescent="0.25">
      <c r="A4754">
        <v>6183</v>
      </c>
      <c r="B4754" s="1">
        <v>46015</v>
      </c>
      <c r="C4754" s="2">
        <v>0.73092592592592598</v>
      </c>
      <c r="D4754">
        <v>1770</v>
      </c>
      <c r="E4754">
        <v>225</v>
      </c>
      <c r="F4754">
        <v>412</v>
      </c>
      <c r="G4754">
        <v>302</v>
      </c>
      <c r="H4754">
        <v>4</v>
      </c>
      <c r="I4754">
        <v>423</v>
      </c>
      <c r="J4754">
        <v>15</v>
      </c>
      <c r="K4754">
        <v>21.15</v>
      </c>
      <c r="L4754">
        <v>1698.15</v>
      </c>
      <c r="M4754" t="s">
        <v>20</v>
      </c>
      <c r="N4754" t="s">
        <v>23</v>
      </c>
      <c r="O4754">
        <v>40</v>
      </c>
      <c r="P4754">
        <v>4</v>
      </c>
      <c r="Q4754" t="s">
        <v>206</v>
      </c>
      <c r="R4754">
        <v>503</v>
      </c>
      <c r="S4754" s="3">
        <v>0.15</v>
      </c>
      <c r="T4754" s="6">
        <v>682.95000000000016</v>
      </c>
      <c r="U4754" t="s">
        <v>6328</v>
      </c>
      <c r="V4754">
        <v>2025</v>
      </c>
      <c r="W4754" t="s">
        <v>6329</v>
      </c>
      <c r="X4754" t="str">
        <f>_xlfn.XLOOKUP(Orders_C[[#This Row],[Product_ID]],Products_C[Product_ID],Products_C[Product_Name])</f>
        <v>Chicken Wings</v>
      </c>
      <c r="Y4754" t="str">
        <f>_xlfn.XLOOKUP(Orders_C[[#This Row],[Product_ID]],Products_C[Product_ID],Products_C[Category])</f>
        <v>Chicken</v>
      </c>
      <c r="Z4754" t="str">
        <f>_xlfn.XLOOKUP(Orders_C[[#This Row],[Store_ID]],Stores_c[Store_ID],Stores_c[City])</f>
        <v>South Peter</v>
      </c>
      <c r="AA4754" t="str">
        <f>_xlfn.XLOOKUP(Orders_C[[#This Row],[Customer_ID]],Customers_c[Customer_ID],Customers_c[Customer_Name])</f>
        <v>Christopher Thomas</v>
      </c>
      <c r="AB4754" s="6">
        <f>Orders_C[[#This Row],[Quantity]]*Orders_C[[#This Row],[Unit_Price]]*(1-Orders_C[[#This Row],[Discount %]])+Orders_C[[#This Row],[Tax]]</f>
        <v>1459.3500000000001</v>
      </c>
      <c r="AC4754" s="9">
        <f>(Orders_C[[#This Row],[Unit_Price]]*Orders_C[[#This Row],[Quantity]])-Orders_C[[#This Row],[Discount]]+Orders_C[[#This Row],[Tax]]</f>
        <v>1698.15</v>
      </c>
      <c r="AD4754" t="str">
        <f>IF(COUNTIF(Orders_C[[#All],[Customer_ID]],Orders_C[[#This Row],[Customer_ID]])&gt;1,"Repeat","New")</f>
        <v>Repeat</v>
      </c>
      <c r="AE4754" t="str" cm="1">
        <f t="array" ref="AE4754">_xlfn.XLOOKUP(Orders_C[[#This Row],[Store_ID]],Stores_c[[#All],[Store_ID]],Stores_c[[#All],[City]])</f>
        <v>South Peter</v>
      </c>
      <c r="AF4754" t="str" cm="1">
        <f t="array" ref="AF4754">_xlfn.XLOOKUP(Orders_C[[#This Row],[Store_ID]],Stores_c[[#All],[Store_ID]],Stores_c[[#All],[Manager_Name]])</f>
        <v>Gregory Lambert</v>
      </c>
      <c r="AG4754" t="str" cm="1">
        <f t="array" ref="AG4754">_xlfn.XLOOKUP(Orders_C[[#This Row],[Store_ID]],Stores_c[[#All],[Store_ID]],Stores_c[[#All],[Store_Type]])</f>
        <v>Street</v>
      </c>
    </row>
    <row r="4755" spans="1:33" x14ac:dyDescent="0.25">
      <c r="A4755">
        <v>8491</v>
      </c>
      <c r="B4755" s="1">
        <v>45833</v>
      </c>
      <c r="C4755" s="2">
        <v>0.26233796296296297</v>
      </c>
      <c r="D4755">
        <v>1934</v>
      </c>
      <c r="E4755">
        <v>222</v>
      </c>
      <c r="F4755">
        <v>453</v>
      </c>
      <c r="G4755">
        <v>321</v>
      </c>
      <c r="H4755">
        <v>4</v>
      </c>
      <c r="I4755">
        <v>420</v>
      </c>
      <c r="J4755">
        <v>10</v>
      </c>
      <c r="K4755">
        <v>21</v>
      </c>
      <c r="L4755">
        <v>1691</v>
      </c>
      <c r="M4755" t="s">
        <v>20</v>
      </c>
      <c r="N4755" t="s">
        <v>23</v>
      </c>
      <c r="O4755">
        <v>14</v>
      </c>
      <c r="P4755">
        <v>3</v>
      </c>
      <c r="Q4755" t="s">
        <v>2514</v>
      </c>
      <c r="R4755">
        <v>502</v>
      </c>
      <c r="S4755" s="3">
        <v>0.1</v>
      </c>
      <c r="T4755" s="6">
        <v>683</v>
      </c>
      <c r="U4755" t="s">
        <v>6340</v>
      </c>
      <c r="V4755">
        <v>2025</v>
      </c>
      <c r="W4755" t="s">
        <v>6333</v>
      </c>
      <c r="X4755" t="str">
        <f>_xlfn.XLOOKUP(Orders_C[[#This Row],[Product_ID]],Products_C[Product_ID],Products_C[Product_Name])</f>
        <v>Cold Coffee</v>
      </c>
      <c r="Y4755" t="str">
        <f>_xlfn.XLOOKUP(Orders_C[[#This Row],[Product_ID]],Products_C[Product_ID],Products_C[Category])</f>
        <v>Dessert</v>
      </c>
      <c r="Z4755" t="str">
        <f>_xlfn.XLOOKUP(Orders_C[[#This Row],[Store_ID]],Stores_c[Store_ID],Stores_c[City])</f>
        <v>New Steven</v>
      </c>
      <c r="AA4755" t="str">
        <f>_xlfn.XLOOKUP(Orders_C[[#This Row],[Customer_ID]],Customers_c[Customer_ID],Customers_c[Customer_Name])</f>
        <v>John Stewart</v>
      </c>
      <c r="AB4755" s="6">
        <f>Orders_C[[#This Row],[Quantity]]*Orders_C[[#This Row],[Unit_Price]]*(1-Orders_C[[#This Row],[Discount %]])+Orders_C[[#This Row],[Tax]]</f>
        <v>1533</v>
      </c>
      <c r="AC4755" s="9">
        <f>(Orders_C[[#This Row],[Unit_Price]]*Orders_C[[#This Row],[Quantity]])-Orders_C[[#This Row],[Discount]]+Orders_C[[#This Row],[Tax]]</f>
        <v>1691</v>
      </c>
      <c r="AD4755" t="str">
        <f>IF(COUNTIF(Orders_C[[#All],[Customer_ID]],Orders_C[[#This Row],[Customer_ID]])&gt;1,"Repeat","New")</f>
        <v>Repeat</v>
      </c>
      <c r="AE4755" t="str" cm="1">
        <f t="array" ref="AE4755">_xlfn.XLOOKUP(Orders_C[[#This Row],[Store_ID]],Stores_c[[#All],[Store_ID]],Stores_c[[#All],[City]])</f>
        <v>New Steven</v>
      </c>
      <c r="AF4755" t="str" cm="1">
        <f t="array" ref="AF4755">_xlfn.XLOOKUP(Orders_C[[#This Row],[Store_ID]],Stores_c[[#All],[Store_ID]],Stores_c[[#All],[Manager_Name]])</f>
        <v>Terri Martinez</v>
      </c>
      <c r="AG4755" t="str" cm="1">
        <f t="array" ref="AG4755">_xlfn.XLOOKUP(Orders_C[[#This Row],[Store_ID]],Stores_c[[#All],[Store_ID]],Stores_c[[#All],[Store_Type]])</f>
        <v>Drive-Thru</v>
      </c>
    </row>
    <row r="4756" spans="1:33" x14ac:dyDescent="0.25">
      <c r="A4756">
        <v>7317</v>
      </c>
      <c r="B4756" s="1">
        <v>45963</v>
      </c>
      <c r="C4756" s="2">
        <v>0.73211805555555554</v>
      </c>
      <c r="D4756">
        <v>1021</v>
      </c>
      <c r="E4756">
        <v>207</v>
      </c>
      <c r="F4756">
        <v>440</v>
      </c>
      <c r="G4756">
        <v>308</v>
      </c>
      <c r="H4756">
        <v>4</v>
      </c>
      <c r="I4756">
        <v>424</v>
      </c>
      <c r="J4756">
        <v>15</v>
      </c>
      <c r="K4756">
        <v>21.2</v>
      </c>
      <c r="L4756">
        <v>1702.2</v>
      </c>
      <c r="M4756" t="s">
        <v>20</v>
      </c>
      <c r="N4756" t="s">
        <v>22</v>
      </c>
      <c r="O4756">
        <v>24</v>
      </c>
      <c r="P4756">
        <v>2</v>
      </c>
      <c r="Q4756" t="s">
        <v>1340</v>
      </c>
      <c r="R4756">
        <v>503</v>
      </c>
      <c r="S4756" s="3">
        <v>0.15</v>
      </c>
      <c r="T4756" s="6">
        <v>684.60000000000014</v>
      </c>
      <c r="U4756" t="s">
        <v>6336</v>
      </c>
      <c r="V4756">
        <v>2025</v>
      </c>
      <c r="W4756" t="s">
        <v>6329</v>
      </c>
      <c r="X4756" t="str">
        <f>_xlfn.XLOOKUP(Orders_C[[#This Row],[Product_ID]],Products_C[Product_ID],Products_C[Product_Name])</f>
        <v>Zinger Burger</v>
      </c>
      <c r="Y4756" t="str">
        <f>_xlfn.XLOOKUP(Orders_C[[#This Row],[Product_ID]],Products_C[Product_ID],Products_C[Category])</f>
        <v>Beverage</v>
      </c>
      <c r="Z4756" t="str">
        <f>_xlfn.XLOOKUP(Orders_C[[#This Row],[Store_ID]],Stores_c[Store_ID],Stores_c[City])</f>
        <v>Christineton</v>
      </c>
      <c r="AA4756" t="str">
        <f>_xlfn.XLOOKUP(Orders_C[[#This Row],[Customer_ID]],Customers_c[Customer_ID],Customers_c[Customer_Name])</f>
        <v>Michelle Franklin</v>
      </c>
      <c r="AB4756" s="6">
        <f>Orders_C[[#This Row],[Quantity]]*Orders_C[[#This Row],[Unit_Price]]*(1-Orders_C[[#This Row],[Discount %]])+Orders_C[[#This Row],[Tax]]</f>
        <v>1462.8</v>
      </c>
      <c r="AC4756" s="9">
        <f>(Orders_C[[#This Row],[Unit_Price]]*Orders_C[[#This Row],[Quantity]])-Orders_C[[#This Row],[Discount]]+Orders_C[[#This Row],[Tax]]</f>
        <v>1702.2</v>
      </c>
      <c r="AD4756" t="str">
        <f>IF(COUNTIF(Orders_C[[#All],[Customer_ID]],Orders_C[[#This Row],[Customer_ID]])&gt;1,"Repeat","New")</f>
        <v>Repeat</v>
      </c>
      <c r="AE4756" t="str" cm="1">
        <f t="array" ref="AE4756">_xlfn.XLOOKUP(Orders_C[[#This Row],[Store_ID]],Stores_c[[#All],[Store_ID]],Stores_c[[#All],[City]])</f>
        <v>Christineton</v>
      </c>
      <c r="AF4756" t="str" cm="1">
        <f t="array" ref="AF4756">_xlfn.XLOOKUP(Orders_C[[#This Row],[Store_ID]],Stores_c[[#All],[Store_ID]],Stores_c[[#All],[Manager_Name]])</f>
        <v>Dr. William Hubbard MD</v>
      </c>
      <c r="AG4756" t="str" cm="1">
        <f t="array" ref="AG4756">_xlfn.XLOOKUP(Orders_C[[#This Row],[Store_ID]],Stores_c[[#All],[Store_ID]],Stores_c[[#All],[Store_Type]])</f>
        <v>Street</v>
      </c>
    </row>
    <row r="4757" spans="1:33" x14ac:dyDescent="0.25">
      <c r="A4757">
        <v>8424</v>
      </c>
      <c r="B4757" s="1">
        <v>45901</v>
      </c>
      <c r="C4757" s="2">
        <v>0.46895833333333331</v>
      </c>
      <c r="D4757">
        <v>1458</v>
      </c>
      <c r="E4757">
        <v>220</v>
      </c>
      <c r="F4757">
        <v>450</v>
      </c>
      <c r="G4757">
        <v>303</v>
      </c>
      <c r="H4757">
        <v>4</v>
      </c>
      <c r="I4757">
        <v>421</v>
      </c>
      <c r="J4757">
        <v>10</v>
      </c>
      <c r="K4757">
        <v>21.05</v>
      </c>
      <c r="L4757">
        <v>1695.05</v>
      </c>
      <c r="M4757" t="s">
        <v>20</v>
      </c>
      <c r="N4757" t="s">
        <v>22</v>
      </c>
      <c r="O4757">
        <v>53</v>
      </c>
      <c r="P4757">
        <v>5</v>
      </c>
      <c r="Q4757" t="s">
        <v>2447</v>
      </c>
      <c r="R4757">
        <v>505</v>
      </c>
      <c r="S4757" s="3">
        <v>0.1</v>
      </c>
      <c r="T4757" s="6">
        <v>684.65</v>
      </c>
      <c r="U4757" t="s">
        <v>6335</v>
      </c>
      <c r="V4757">
        <v>2025</v>
      </c>
      <c r="W4757" t="s">
        <v>6331</v>
      </c>
      <c r="X4757" t="str">
        <f>_xlfn.XLOOKUP(Orders_C[[#This Row],[Product_ID]],Products_C[Product_ID],Products_C[Product_Name])</f>
        <v>Chocolate Lava Cake</v>
      </c>
      <c r="Y4757" t="str">
        <f>_xlfn.XLOOKUP(Orders_C[[#This Row],[Product_ID]],Products_C[Product_ID],Products_C[Category])</f>
        <v>Chicken</v>
      </c>
      <c r="Z4757" t="str">
        <f>_xlfn.XLOOKUP(Orders_C[[#This Row],[Store_ID]],Stores_c[Store_ID],Stores_c[City])</f>
        <v>Williamborough</v>
      </c>
      <c r="AA4757" t="str">
        <f>_xlfn.XLOOKUP(Orders_C[[#This Row],[Customer_ID]],Customers_c[Customer_ID],Customers_c[Customer_Name])</f>
        <v>Nicholas Caldwell</v>
      </c>
      <c r="AB4757" s="6">
        <f>Orders_C[[#This Row],[Quantity]]*Orders_C[[#This Row],[Unit_Price]]*(1-Orders_C[[#This Row],[Discount %]])+Orders_C[[#This Row],[Tax]]</f>
        <v>1536.65</v>
      </c>
      <c r="AC4757" s="9">
        <f>(Orders_C[[#This Row],[Unit_Price]]*Orders_C[[#This Row],[Quantity]])-Orders_C[[#This Row],[Discount]]+Orders_C[[#This Row],[Tax]]</f>
        <v>1695.05</v>
      </c>
      <c r="AD4757" t="str">
        <f>IF(COUNTIF(Orders_C[[#All],[Customer_ID]],Orders_C[[#This Row],[Customer_ID]])&gt;1,"Repeat","New")</f>
        <v>Repeat</v>
      </c>
      <c r="AE4757" t="str" cm="1">
        <f t="array" ref="AE4757">_xlfn.XLOOKUP(Orders_C[[#This Row],[Store_ID]],Stores_c[[#All],[Store_ID]],Stores_c[[#All],[City]])</f>
        <v>Williamborough</v>
      </c>
      <c r="AF4757" t="str" cm="1">
        <f t="array" ref="AF4757">_xlfn.XLOOKUP(Orders_C[[#This Row],[Store_ID]],Stores_c[[#All],[Store_ID]],Stores_c[[#All],[Manager_Name]])</f>
        <v>Michael Mcbride</v>
      </c>
      <c r="AG4757" t="str" cm="1">
        <f t="array" ref="AG4757">_xlfn.XLOOKUP(Orders_C[[#This Row],[Store_ID]],Stores_c[[#All],[Store_ID]],Stores_c[[#All],[Store_Type]])</f>
        <v>Mall</v>
      </c>
    </row>
    <row r="4758" spans="1:33" x14ac:dyDescent="0.25">
      <c r="A4758">
        <v>9448</v>
      </c>
      <c r="B4758" s="1">
        <v>45929</v>
      </c>
      <c r="C4758" s="2">
        <v>1.1863425925925927E-2</v>
      </c>
      <c r="D4758">
        <v>1546</v>
      </c>
      <c r="E4758">
        <v>215</v>
      </c>
      <c r="F4758">
        <v>448</v>
      </c>
      <c r="G4758">
        <v>317</v>
      </c>
      <c r="H4758">
        <v>4</v>
      </c>
      <c r="I4758">
        <v>415</v>
      </c>
      <c r="J4758">
        <v>0</v>
      </c>
      <c r="K4758">
        <v>20.75</v>
      </c>
      <c r="L4758">
        <v>1680.75</v>
      </c>
      <c r="M4758" t="s">
        <v>19</v>
      </c>
      <c r="N4758" t="s">
        <v>22</v>
      </c>
      <c r="O4758">
        <v>56</v>
      </c>
      <c r="P4758">
        <v>1</v>
      </c>
      <c r="Q4758" t="s">
        <v>3471</v>
      </c>
      <c r="R4758">
        <v>508</v>
      </c>
      <c r="S4758" s="3">
        <v>0</v>
      </c>
      <c r="T4758" s="6">
        <v>684.75</v>
      </c>
      <c r="U4758" t="s">
        <v>6335</v>
      </c>
      <c r="V4758">
        <v>2025</v>
      </c>
      <c r="W4758" t="s">
        <v>6331</v>
      </c>
      <c r="X4758" t="str">
        <f>_xlfn.XLOOKUP(Orders_C[[#This Row],[Product_ID]],Products_C[Product_ID],Products_C[Product_Name])</f>
        <v>Popcorn Chicken</v>
      </c>
      <c r="Y4758" t="str">
        <f>_xlfn.XLOOKUP(Orders_C[[#This Row],[Product_ID]],Products_C[Product_ID],Products_C[Category])</f>
        <v>Dessert</v>
      </c>
      <c r="Z4758" t="str">
        <f>_xlfn.XLOOKUP(Orders_C[[#This Row],[Store_ID]],Stores_c[Store_ID],Stores_c[City])</f>
        <v>Sallyburgh</v>
      </c>
      <c r="AA4758" t="str">
        <f>_xlfn.XLOOKUP(Orders_C[[#This Row],[Customer_ID]],Customers_c[Customer_ID],Customers_c[Customer_Name])</f>
        <v>Richard Sparks II</v>
      </c>
      <c r="AB4758" s="6">
        <f>Orders_C[[#This Row],[Quantity]]*Orders_C[[#This Row],[Unit_Price]]*(1-Orders_C[[#This Row],[Discount %]])+Orders_C[[#This Row],[Tax]]</f>
        <v>1680.75</v>
      </c>
      <c r="AC4758" s="9">
        <f>(Orders_C[[#This Row],[Unit_Price]]*Orders_C[[#This Row],[Quantity]])-Orders_C[[#This Row],[Discount]]+Orders_C[[#This Row],[Tax]]</f>
        <v>1680.75</v>
      </c>
      <c r="AD4758" t="str">
        <f>IF(COUNTIF(Orders_C[[#All],[Customer_ID]],Orders_C[[#This Row],[Customer_ID]])&gt;1,"Repeat","New")</f>
        <v>Repeat</v>
      </c>
      <c r="AE4758" t="str" cm="1">
        <f t="array" ref="AE4758">_xlfn.XLOOKUP(Orders_C[[#This Row],[Store_ID]],Stores_c[[#All],[Store_ID]],Stores_c[[#All],[City]])</f>
        <v>Sallyburgh</v>
      </c>
      <c r="AF4758" t="str" cm="1">
        <f t="array" ref="AF4758">_xlfn.XLOOKUP(Orders_C[[#This Row],[Store_ID]],Stores_c[[#All],[Store_ID]],Stores_c[[#All],[Manager_Name]])</f>
        <v>Benjamin Mccoy</v>
      </c>
      <c r="AG4758" t="str" cm="1">
        <f t="array" ref="AG4758">_xlfn.XLOOKUP(Orders_C[[#This Row],[Store_ID]],Stores_c[[#All],[Store_ID]],Stores_c[[#All],[Store_Type]])</f>
        <v>Drive-Thru</v>
      </c>
    </row>
    <row r="4759" spans="1:33" x14ac:dyDescent="0.25">
      <c r="A4759">
        <v>7120</v>
      </c>
      <c r="B4759" s="1">
        <v>46001</v>
      </c>
      <c r="C4759" s="2">
        <v>2.7476851851851853E-2</v>
      </c>
      <c r="D4759">
        <v>1473</v>
      </c>
      <c r="E4759">
        <v>204</v>
      </c>
      <c r="F4759">
        <v>435</v>
      </c>
      <c r="G4759">
        <v>331</v>
      </c>
      <c r="H4759">
        <v>4</v>
      </c>
      <c r="I4759">
        <v>425</v>
      </c>
      <c r="J4759">
        <v>15</v>
      </c>
      <c r="K4759">
        <v>21.25</v>
      </c>
      <c r="L4759">
        <v>1706.25</v>
      </c>
      <c r="M4759" t="s">
        <v>20</v>
      </c>
      <c r="N4759" t="s">
        <v>21</v>
      </c>
      <c r="O4759">
        <v>23</v>
      </c>
      <c r="P4759">
        <v>4</v>
      </c>
      <c r="Q4759" t="s">
        <v>1143</v>
      </c>
      <c r="R4759">
        <v>509</v>
      </c>
      <c r="S4759" s="3">
        <v>0.15</v>
      </c>
      <c r="T4759" s="6">
        <v>686.25</v>
      </c>
      <c r="U4759" t="s">
        <v>6328</v>
      </c>
      <c r="V4759">
        <v>2025</v>
      </c>
      <c r="W4759" t="s">
        <v>6329</v>
      </c>
      <c r="X4759" t="str">
        <f>_xlfn.XLOOKUP(Orders_C[[#This Row],[Product_ID]],Products_C[Product_ID],Products_C[Product_Name])</f>
        <v>Chicken Bucket</v>
      </c>
      <c r="Y4759" t="str">
        <f>_xlfn.XLOOKUP(Orders_C[[#This Row],[Product_ID]],Products_C[Product_ID],Products_C[Category])</f>
        <v>Beverage</v>
      </c>
      <c r="Z4759" t="str">
        <f>_xlfn.XLOOKUP(Orders_C[[#This Row],[Store_ID]],Stores_c[Store_ID],Stores_c[City])</f>
        <v>New Robertfurt</v>
      </c>
      <c r="AA4759" t="str">
        <f>_xlfn.XLOOKUP(Orders_C[[#This Row],[Customer_ID]],Customers_c[Customer_ID],Customers_c[Customer_Name])</f>
        <v>Morgan Gonzales</v>
      </c>
      <c r="AB4759" s="6">
        <f>Orders_C[[#This Row],[Quantity]]*Orders_C[[#This Row],[Unit_Price]]*(1-Orders_C[[#This Row],[Discount %]])+Orders_C[[#This Row],[Tax]]</f>
        <v>1466.25</v>
      </c>
      <c r="AC4759" s="9">
        <f>(Orders_C[[#This Row],[Unit_Price]]*Orders_C[[#This Row],[Quantity]])-Orders_C[[#This Row],[Discount]]+Orders_C[[#This Row],[Tax]]</f>
        <v>1706.25</v>
      </c>
      <c r="AD4759" t="str">
        <f>IF(COUNTIF(Orders_C[[#All],[Customer_ID]],Orders_C[[#This Row],[Customer_ID]])&gt;1,"Repeat","New")</f>
        <v>Repeat</v>
      </c>
      <c r="AE4759" t="str" cm="1">
        <f t="array" ref="AE4759">_xlfn.XLOOKUP(Orders_C[[#This Row],[Store_ID]],Stores_c[[#All],[Store_ID]],Stores_c[[#All],[City]])</f>
        <v>New Robertfurt</v>
      </c>
      <c r="AF4759" t="str" cm="1">
        <f t="array" ref="AF4759">_xlfn.XLOOKUP(Orders_C[[#This Row],[Store_ID]],Stores_c[[#All],[Store_ID]],Stores_c[[#All],[Manager_Name]])</f>
        <v>Tiffany Gomez</v>
      </c>
      <c r="AG4759" t="str" cm="1">
        <f t="array" ref="AG4759">_xlfn.XLOOKUP(Orders_C[[#This Row],[Store_ID]],Stores_c[[#All],[Store_ID]],Stores_c[[#All],[Store_Type]])</f>
        <v>Street</v>
      </c>
    </row>
    <row r="4760" spans="1:33" x14ac:dyDescent="0.25">
      <c r="A4760">
        <v>7437</v>
      </c>
      <c r="B4760" s="1">
        <v>46009</v>
      </c>
      <c r="C4760" s="2">
        <v>0.1078587962962963</v>
      </c>
      <c r="D4760">
        <v>1873</v>
      </c>
      <c r="E4760">
        <v>220</v>
      </c>
      <c r="F4760">
        <v>421</v>
      </c>
      <c r="G4760">
        <v>304</v>
      </c>
      <c r="H4760">
        <v>4</v>
      </c>
      <c r="I4760">
        <v>422</v>
      </c>
      <c r="J4760">
        <v>10</v>
      </c>
      <c r="K4760">
        <v>21.1</v>
      </c>
      <c r="L4760">
        <v>1699.1</v>
      </c>
      <c r="M4760" t="s">
        <v>19</v>
      </c>
      <c r="N4760" t="s">
        <v>21</v>
      </c>
      <c r="O4760">
        <v>13</v>
      </c>
      <c r="P4760">
        <v>3</v>
      </c>
      <c r="Q4760" t="s">
        <v>1460</v>
      </c>
      <c r="R4760">
        <v>509</v>
      </c>
      <c r="S4760" s="3">
        <v>0.1</v>
      </c>
      <c r="T4760" s="6">
        <v>686.3</v>
      </c>
      <c r="U4760" t="s">
        <v>6328</v>
      </c>
      <c r="V4760">
        <v>2025</v>
      </c>
      <c r="W4760" t="s">
        <v>6333</v>
      </c>
      <c r="X4760" t="str">
        <f>_xlfn.XLOOKUP(Orders_C[[#This Row],[Product_ID]],Products_C[Product_ID],Products_C[Product_Name])</f>
        <v>Veg Burger</v>
      </c>
      <c r="Y4760" t="str">
        <f>_xlfn.XLOOKUP(Orders_C[[#This Row],[Product_ID]],Products_C[Product_ID],Products_C[Category])</f>
        <v>Burger</v>
      </c>
      <c r="Z4760" t="str">
        <f>_xlfn.XLOOKUP(Orders_C[[#This Row],[Store_ID]],Stores_c[Store_ID],Stores_c[City])</f>
        <v>Williamborough</v>
      </c>
      <c r="AA4760" t="str">
        <f>_xlfn.XLOOKUP(Orders_C[[#This Row],[Customer_ID]],Customers_c[Customer_ID],Customers_c[Customer_Name])</f>
        <v>Juan Williams</v>
      </c>
      <c r="AB4760" s="6">
        <f>Orders_C[[#This Row],[Quantity]]*Orders_C[[#This Row],[Unit_Price]]*(1-Orders_C[[#This Row],[Discount %]])+Orders_C[[#This Row],[Tax]]</f>
        <v>1540.3</v>
      </c>
      <c r="AC4760" s="9">
        <f>(Orders_C[[#This Row],[Unit_Price]]*Orders_C[[#This Row],[Quantity]])-Orders_C[[#This Row],[Discount]]+Orders_C[[#This Row],[Tax]]</f>
        <v>1699.1</v>
      </c>
      <c r="AD4760" t="str">
        <f>IF(COUNTIF(Orders_C[[#All],[Customer_ID]],Orders_C[[#This Row],[Customer_ID]])&gt;1,"Repeat","New")</f>
        <v>Repeat</v>
      </c>
      <c r="AE4760" t="str" cm="1">
        <f t="array" ref="AE4760">_xlfn.XLOOKUP(Orders_C[[#This Row],[Store_ID]],Stores_c[[#All],[Store_ID]],Stores_c[[#All],[City]])</f>
        <v>Williamborough</v>
      </c>
      <c r="AF4760" t="str" cm="1">
        <f t="array" ref="AF4760">_xlfn.XLOOKUP(Orders_C[[#This Row],[Store_ID]],Stores_c[[#All],[Store_ID]],Stores_c[[#All],[Manager_Name]])</f>
        <v>Michael Mcbride</v>
      </c>
      <c r="AG4760" t="str" cm="1">
        <f t="array" ref="AG4760">_xlfn.XLOOKUP(Orders_C[[#This Row],[Store_ID]],Stores_c[[#All],[Store_ID]],Stores_c[[#All],[Store_Type]])</f>
        <v>Mall</v>
      </c>
    </row>
    <row r="4761" spans="1:33" x14ac:dyDescent="0.25">
      <c r="A4761">
        <v>10119</v>
      </c>
      <c r="B4761" s="1">
        <v>45752</v>
      </c>
      <c r="C4761" s="2">
        <v>0.94247685185185182</v>
      </c>
      <c r="D4761">
        <v>1127</v>
      </c>
      <c r="E4761">
        <v>218</v>
      </c>
      <c r="F4761">
        <v>451</v>
      </c>
      <c r="G4761">
        <v>317</v>
      </c>
      <c r="H4761">
        <v>4</v>
      </c>
      <c r="I4761">
        <v>422</v>
      </c>
      <c r="J4761">
        <v>10</v>
      </c>
      <c r="K4761">
        <v>21.1</v>
      </c>
      <c r="L4761">
        <v>1699.1</v>
      </c>
      <c r="M4761" t="s">
        <v>19</v>
      </c>
      <c r="N4761" t="s">
        <v>22</v>
      </c>
      <c r="O4761">
        <v>49</v>
      </c>
      <c r="P4761">
        <v>5</v>
      </c>
      <c r="Q4761" t="s">
        <v>4142</v>
      </c>
      <c r="R4761">
        <v>506</v>
      </c>
      <c r="S4761" s="3">
        <v>0.1</v>
      </c>
      <c r="T4761" s="6">
        <v>686.3</v>
      </c>
      <c r="U4761" t="s">
        <v>6337</v>
      </c>
      <c r="V4761">
        <v>2025</v>
      </c>
      <c r="W4761" t="s">
        <v>6331</v>
      </c>
      <c r="X4761" t="str">
        <f>_xlfn.XLOOKUP(Orders_C[[#This Row],[Product_ID]],Products_C[Product_ID],Products_C[Product_Name])</f>
        <v>Popcorn Chicken</v>
      </c>
      <c r="Y4761" t="str">
        <f>_xlfn.XLOOKUP(Orders_C[[#This Row],[Product_ID]],Products_C[Product_ID],Products_C[Category])</f>
        <v>Dessert</v>
      </c>
      <c r="Z4761" t="str">
        <f>_xlfn.XLOOKUP(Orders_C[[#This Row],[Store_ID]],Stores_c[Store_ID],Stores_c[City])</f>
        <v>East Johnport</v>
      </c>
      <c r="AA4761" t="str">
        <f>_xlfn.XLOOKUP(Orders_C[[#This Row],[Customer_ID]],Customers_c[Customer_ID],Customers_c[Customer_Name])</f>
        <v>Christopher Long</v>
      </c>
      <c r="AB4761" s="6">
        <f>Orders_C[[#This Row],[Quantity]]*Orders_C[[#This Row],[Unit_Price]]*(1-Orders_C[[#This Row],[Discount %]])+Orders_C[[#This Row],[Tax]]</f>
        <v>1540.3</v>
      </c>
      <c r="AC4761" s="9">
        <f>(Orders_C[[#This Row],[Unit_Price]]*Orders_C[[#This Row],[Quantity]])-Orders_C[[#This Row],[Discount]]+Orders_C[[#This Row],[Tax]]</f>
        <v>1699.1</v>
      </c>
      <c r="AD4761" t="str">
        <f>IF(COUNTIF(Orders_C[[#All],[Customer_ID]],Orders_C[[#This Row],[Customer_ID]])&gt;1,"Repeat","New")</f>
        <v>Repeat</v>
      </c>
      <c r="AE4761" t="str" cm="1">
        <f t="array" ref="AE4761">_xlfn.XLOOKUP(Orders_C[[#This Row],[Store_ID]],Stores_c[[#All],[Store_ID]],Stores_c[[#All],[City]])</f>
        <v>East Johnport</v>
      </c>
      <c r="AF4761" t="str" cm="1">
        <f t="array" ref="AF4761">_xlfn.XLOOKUP(Orders_C[[#This Row],[Store_ID]],Stores_c[[#All],[Store_ID]],Stores_c[[#All],[Manager_Name]])</f>
        <v>Mr. Matthew Murillo III</v>
      </c>
      <c r="AG4761" t="str" cm="1">
        <f t="array" ref="AG4761">_xlfn.XLOOKUP(Orders_C[[#This Row],[Store_ID]],Stores_c[[#All],[Store_ID]],Stores_c[[#All],[Store_Type]])</f>
        <v>Street</v>
      </c>
    </row>
    <row r="4762" spans="1:33" x14ac:dyDescent="0.25">
      <c r="A4762">
        <v>9707</v>
      </c>
      <c r="B4762" s="1">
        <v>45940</v>
      </c>
      <c r="C4762" s="2">
        <v>0.28797453703703701</v>
      </c>
      <c r="D4762">
        <v>1451</v>
      </c>
      <c r="E4762">
        <v>205</v>
      </c>
      <c r="F4762">
        <v>541</v>
      </c>
      <c r="G4762">
        <v>328</v>
      </c>
      <c r="H4762">
        <v>4</v>
      </c>
      <c r="I4762">
        <v>419</v>
      </c>
      <c r="J4762">
        <v>5</v>
      </c>
      <c r="K4762">
        <v>20.95</v>
      </c>
      <c r="L4762">
        <v>1691.95</v>
      </c>
      <c r="M4762" t="s">
        <v>19</v>
      </c>
      <c r="N4762" t="s">
        <v>23</v>
      </c>
      <c r="O4762">
        <v>49</v>
      </c>
      <c r="P4762">
        <v>2</v>
      </c>
      <c r="Q4762" t="s">
        <v>3730</v>
      </c>
      <c r="R4762">
        <v>507</v>
      </c>
      <c r="S4762" s="3">
        <v>0.05</v>
      </c>
      <c r="T4762" s="6">
        <v>686.35000000000014</v>
      </c>
      <c r="U4762" t="s">
        <v>6332</v>
      </c>
      <c r="V4762">
        <v>2025</v>
      </c>
      <c r="W4762" t="s">
        <v>6331</v>
      </c>
      <c r="X4762" t="str">
        <f>_xlfn.XLOOKUP(Orders_C[[#This Row],[Product_ID]],Products_C[Product_ID],Products_C[Product_Name])</f>
        <v>Rice Bowl</v>
      </c>
      <c r="Y4762" t="str">
        <f>_xlfn.XLOOKUP(Orders_C[[#This Row],[Product_ID]],Products_C[Product_ID],Products_C[Category])</f>
        <v>Burger</v>
      </c>
      <c r="Z4762" t="str">
        <f>_xlfn.XLOOKUP(Orders_C[[#This Row],[Store_ID]],Stores_c[Store_ID],Stores_c[City])</f>
        <v>Port Jacob</v>
      </c>
      <c r="AA4762" t="str">
        <f>_xlfn.XLOOKUP(Orders_C[[#This Row],[Customer_ID]],Customers_c[Customer_ID],Customers_c[Customer_Name])</f>
        <v>Patricia Obrien</v>
      </c>
      <c r="AB4762" s="6">
        <f>Orders_C[[#This Row],[Quantity]]*Orders_C[[#This Row],[Unit_Price]]*(1-Orders_C[[#This Row],[Discount %]])+Orders_C[[#This Row],[Tax]]</f>
        <v>1613.1499999999999</v>
      </c>
      <c r="AC4762" s="9">
        <f>(Orders_C[[#This Row],[Unit_Price]]*Orders_C[[#This Row],[Quantity]])-Orders_C[[#This Row],[Discount]]+Orders_C[[#This Row],[Tax]]</f>
        <v>1691.95</v>
      </c>
      <c r="AD4762" t="str">
        <f>IF(COUNTIF(Orders_C[[#All],[Customer_ID]],Orders_C[[#This Row],[Customer_ID]])&gt;1,"Repeat","New")</f>
        <v>Repeat</v>
      </c>
      <c r="AE4762" t="str" cm="1">
        <f t="array" ref="AE4762">_xlfn.XLOOKUP(Orders_C[[#This Row],[Store_ID]],Stores_c[[#All],[Store_ID]],Stores_c[[#All],[City]])</f>
        <v>Port Jacob</v>
      </c>
      <c r="AF4762" t="str" cm="1">
        <f t="array" ref="AF4762">_xlfn.XLOOKUP(Orders_C[[#This Row],[Store_ID]],Stores_c[[#All],[Store_ID]],Stores_c[[#All],[Manager_Name]])</f>
        <v>David Harris</v>
      </c>
      <c r="AG4762" t="str" cm="1">
        <f t="array" ref="AG4762">_xlfn.XLOOKUP(Orders_C[[#This Row],[Store_ID]],Stores_c[[#All],[Store_ID]],Stores_c[[#All],[Store_Type]])</f>
        <v>Mall</v>
      </c>
    </row>
    <row r="4763" spans="1:33" x14ac:dyDescent="0.25">
      <c r="A4763">
        <v>9197</v>
      </c>
      <c r="B4763" s="1">
        <v>45988</v>
      </c>
      <c r="C4763" s="2">
        <v>0.17423611111111112</v>
      </c>
      <c r="D4763">
        <v>1804</v>
      </c>
      <c r="E4763">
        <v>210</v>
      </c>
      <c r="F4763">
        <v>546</v>
      </c>
      <c r="G4763">
        <v>316</v>
      </c>
      <c r="H4763">
        <v>4</v>
      </c>
      <c r="I4763">
        <v>423</v>
      </c>
      <c r="J4763">
        <v>10</v>
      </c>
      <c r="K4763">
        <v>21.15</v>
      </c>
      <c r="L4763">
        <v>1703.15</v>
      </c>
      <c r="M4763" t="s">
        <v>19</v>
      </c>
      <c r="N4763" t="s">
        <v>21</v>
      </c>
      <c r="O4763">
        <v>37</v>
      </c>
      <c r="P4763">
        <v>4</v>
      </c>
      <c r="Q4763" t="s">
        <v>3220</v>
      </c>
      <c r="R4763">
        <v>509</v>
      </c>
      <c r="S4763" s="3">
        <v>0.1</v>
      </c>
      <c r="T4763" s="6">
        <v>687.95000000000016</v>
      </c>
      <c r="U4763" t="s">
        <v>6336</v>
      </c>
      <c r="V4763">
        <v>2025</v>
      </c>
      <c r="W4763" t="s">
        <v>6329</v>
      </c>
      <c r="X4763" t="str">
        <f>_xlfn.XLOOKUP(Orders_C[[#This Row],[Product_ID]],Products_C[Product_ID],Products_C[Product_Name])</f>
        <v>Popcorn Chicken</v>
      </c>
      <c r="Y4763" t="str">
        <f>_xlfn.XLOOKUP(Orders_C[[#This Row],[Product_ID]],Products_C[Product_ID],Products_C[Category])</f>
        <v>Dessert</v>
      </c>
      <c r="Z4763" t="str">
        <f>_xlfn.XLOOKUP(Orders_C[[#This Row],[Store_ID]],Stores_c[Store_ID],Stores_c[City])</f>
        <v>East William</v>
      </c>
      <c r="AA4763" t="str">
        <f>_xlfn.XLOOKUP(Orders_C[[#This Row],[Customer_ID]],Customers_c[Customer_ID],Customers_c[Customer_Name])</f>
        <v>Daniel Miller</v>
      </c>
      <c r="AB4763" s="6">
        <f>Orders_C[[#This Row],[Quantity]]*Orders_C[[#This Row],[Unit_Price]]*(1-Orders_C[[#This Row],[Discount %]])+Orders_C[[#This Row],[Tax]]</f>
        <v>1543.95</v>
      </c>
      <c r="AC4763" s="9">
        <f>(Orders_C[[#This Row],[Unit_Price]]*Orders_C[[#This Row],[Quantity]])-Orders_C[[#This Row],[Discount]]+Orders_C[[#This Row],[Tax]]</f>
        <v>1703.15</v>
      </c>
      <c r="AD4763" t="str">
        <f>IF(COUNTIF(Orders_C[[#All],[Customer_ID]],Orders_C[[#This Row],[Customer_ID]])&gt;1,"Repeat","New")</f>
        <v>Repeat</v>
      </c>
      <c r="AE4763" t="str" cm="1">
        <f t="array" ref="AE4763">_xlfn.XLOOKUP(Orders_C[[#This Row],[Store_ID]],Stores_c[[#All],[Store_ID]],Stores_c[[#All],[City]])</f>
        <v>East William</v>
      </c>
      <c r="AF4763" t="str" cm="1">
        <f t="array" ref="AF4763">_xlfn.XLOOKUP(Orders_C[[#This Row],[Store_ID]],Stores_c[[#All],[Store_ID]],Stores_c[[#All],[Manager_Name]])</f>
        <v>Victoria Butler</v>
      </c>
      <c r="AG4763" t="str" cm="1">
        <f t="array" ref="AG4763">_xlfn.XLOOKUP(Orders_C[[#This Row],[Store_ID]],Stores_c[[#All],[Store_ID]],Stores_c[[#All],[Store_Type]])</f>
        <v>Drive-Thru</v>
      </c>
    </row>
    <row r="4764" spans="1:33" x14ac:dyDescent="0.25">
      <c r="A4764">
        <v>8461</v>
      </c>
      <c r="B4764" s="1">
        <v>45916</v>
      </c>
      <c r="C4764" s="2">
        <v>0.53962962962962968</v>
      </c>
      <c r="D4764">
        <v>1396</v>
      </c>
      <c r="E4764">
        <v>214</v>
      </c>
      <c r="F4764">
        <v>450</v>
      </c>
      <c r="G4764">
        <v>303</v>
      </c>
      <c r="H4764">
        <v>4</v>
      </c>
      <c r="I4764">
        <v>421</v>
      </c>
      <c r="J4764">
        <v>5</v>
      </c>
      <c r="K4764">
        <v>21.05</v>
      </c>
      <c r="L4764">
        <v>1700.05</v>
      </c>
      <c r="M4764" t="s">
        <v>18</v>
      </c>
      <c r="N4764" t="s">
        <v>23</v>
      </c>
      <c r="O4764">
        <v>21</v>
      </c>
      <c r="P4764">
        <v>5</v>
      </c>
      <c r="Q4764" t="s">
        <v>2484</v>
      </c>
      <c r="R4764">
        <v>509</v>
      </c>
      <c r="S4764" s="3">
        <v>0.05</v>
      </c>
      <c r="T4764" s="6">
        <v>689.65</v>
      </c>
      <c r="U4764" t="s">
        <v>6335</v>
      </c>
      <c r="V4764">
        <v>2025</v>
      </c>
      <c r="W4764" t="s">
        <v>6329</v>
      </c>
      <c r="X4764" t="str">
        <f>_xlfn.XLOOKUP(Orders_C[[#This Row],[Product_ID]],Products_C[Product_ID],Products_C[Product_Name])</f>
        <v>Chocolate Lava Cake</v>
      </c>
      <c r="Y4764" t="str">
        <f>_xlfn.XLOOKUP(Orders_C[[#This Row],[Product_ID]],Products_C[Product_ID],Products_C[Category])</f>
        <v>Chicken</v>
      </c>
      <c r="Z4764" t="str">
        <f>_xlfn.XLOOKUP(Orders_C[[#This Row],[Store_ID]],Stores_c[Store_ID],Stores_c[City])</f>
        <v>New Robert</v>
      </c>
      <c r="AA4764" t="str">
        <f>_xlfn.XLOOKUP(Orders_C[[#This Row],[Customer_ID]],Customers_c[Customer_ID],Customers_c[Customer_Name])</f>
        <v>Eric Phillips</v>
      </c>
      <c r="AB4764" s="6">
        <f>Orders_C[[#This Row],[Quantity]]*Orders_C[[#This Row],[Unit_Price]]*(1-Orders_C[[#This Row],[Discount %]])+Orders_C[[#This Row],[Tax]]</f>
        <v>1620.85</v>
      </c>
      <c r="AC4764" s="9">
        <f>(Orders_C[[#This Row],[Unit_Price]]*Orders_C[[#This Row],[Quantity]])-Orders_C[[#This Row],[Discount]]+Orders_C[[#This Row],[Tax]]</f>
        <v>1700.05</v>
      </c>
      <c r="AD4764" t="str">
        <f>IF(COUNTIF(Orders_C[[#All],[Customer_ID]],Orders_C[[#This Row],[Customer_ID]])&gt;1,"Repeat","New")</f>
        <v>Repeat</v>
      </c>
      <c r="AE4764" t="str" cm="1">
        <f t="array" ref="AE4764">_xlfn.XLOOKUP(Orders_C[[#This Row],[Store_ID]],Stores_c[[#All],[Store_ID]],Stores_c[[#All],[City]])</f>
        <v>New Robert</v>
      </c>
      <c r="AF4764" t="str" cm="1">
        <f t="array" ref="AF4764">_xlfn.XLOOKUP(Orders_C[[#This Row],[Store_ID]],Stores_c[[#All],[Store_ID]],Stores_c[[#All],[Manager_Name]])</f>
        <v>Krista Webb</v>
      </c>
      <c r="AG4764" t="str" cm="1">
        <f t="array" ref="AG4764">_xlfn.XLOOKUP(Orders_C[[#This Row],[Store_ID]],Stores_c[[#All],[Store_ID]],Stores_c[[#All],[Store_Type]])</f>
        <v>Drive-Thru</v>
      </c>
    </row>
    <row r="4765" spans="1:33" x14ac:dyDescent="0.25">
      <c r="A4765">
        <v>9053</v>
      </c>
      <c r="B4765" s="1">
        <v>45773</v>
      </c>
      <c r="C4765" s="2">
        <v>0.42846064814814816</v>
      </c>
      <c r="D4765">
        <v>1474</v>
      </c>
      <c r="E4765">
        <v>222</v>
      </c>
      <c r="F4765">
        <v>505</v>
      </c>
      <c r="G4765">
        <v>335</v>
      </c>
      <c r="H4765">
        <v>4</v>
      </c>
      <c r="I4765">
        <v>421</v>
      </c>
      <c r="J4765">
        <v>5</v>
      </c>
      <c r="K4765">
        <v>21.05</v>
      </c>
      <c r="L4765">
        <v>1700.05</v>
      </c>
      <c r="M4765" t="s">
        <v>20</v>
      </c>
      <c r="N4765" t="s">
        <v>23</v>
      </c>
      <c r="O4765">
        <v>49</v>
      </c>
      <c r="P4765">
        <v>4</v>
      </c>
      <c r="Q4765" t="s">
        <v>3076</v>
      </c>
      <c r="R4765">
        <v>503</v>
      </c>
      <c r="S4765" s="3">
        <v>0.05</v>
      </c>
      <c r="T4765" s="6">
        <v>689.65</v>
      </c>
      <c r="U4765" t="s">
        <v>6337</v>
      </c>
      <c r="V4765">
        <v>2025</v>
      </c>
      <c r="W4765" t="s">
        <v>6331</v>
      </c>
      <c r="X4765" t="str">
        <f>_xlfn.XLOOKUP(Orders_C[[#This Row],[Product_ID]],Products_C[Product_ID],Products_C[Product_Name])</f>
        <v>Krushers</v>
      </c>
      <c r="Y4765" t="str">
        <f>_xlfn.XLOOKUP(Orders_C[[#This Row],[Product_ID]],Products_C[Product_ID],Products_C[Category])</f>
        <v>Chicken</v>
      </c>
      <c r="Z4765" t="str">
        <f>_xlfn.XLOOKUP(Orders_C[[#This Row],[Store_ID]],Stores_c[Store_ID],Stores_c[City])</f>
        <v>New Steven</v>
      </c>
      <c r="AA4765" t="str">
        <f>_xlfn.XLOOKUP(Orders_C[[#This Row],[Customer_ID]],Customers_c[Customer_ID],Customers_c[Customer_Name])</f>
        <v>Lori Cook</v>
      </c>
      <c r="AB4765" s="6">
        <f>Orders_C[[#This Row],[Quantity]]*Orders_C[[#This Row],[Unit_Price]]*(1-Orders_C[[#This Row],[Discount %]])+Orders_C[[#This Row],[Tax]]</f>
        <v>1620.85</v>
      </c>
      <c r="AC4765" s="9">
        <f>(Orders_C[[#This Row],[Unit_Price]]*Orders_C[[#This Row],[Quantity]])-Orders_C[[#This Row],[Discount]]+Orders_C[[#This Row],[Tax]]</f>
        <v>1700.05</v>
      </c>
      <c r="AD4765" t="str">
        <f>IF(COUNTIF(Orders_C[[#All],[Customer_ID]],Orders_C[[#This Row],[Customer_ID]])&gt;1,"Repeat","New")</f>
        <v>Repeat</v>
      </c>
      <c r="AE4765" t="str" cm="1">
        <f t="array" ref="AE4765">_xlfn.XLOOKUP(Orders_C[[#This Row],[Store_ID]],Stores_c[[#All],[Store_ID]],Stores_c[[#All],[City]])</f>
        <v>New Steven</v>
      </c>
      <c r="AF4765" t="str" cm="1">
        <f t="array" ref="AF4765">_xlfn.XLOOKUP(Orders_C[[#This Row],[Store_ID]],Stores_c[[#All],[Store_ID]],Stores_c[[#All],[Manager_Name]])</f>
        <v>Terri Martinez</v>
      </c>
      <c r="AG4765" t="str" cm="1">
        <f t="array" ref="AG4765">_xlfn.XLOOKUP(Orders_C[[#This Row],[Store_ID]],Stores_c[[#All],[Store_ID]],Stores_c[[#All],[Store_Type]])</f>
        <v>Drive-Thru</v>
      </c>
    </row>
    <row r="4766" spans="1:33" x14ac:dyDescent="0.25">
      <c r="A4766">
        <v>9879</v>
      </c>
      <c r="B4766" s="1">
        <v>45980</v>
      </c>
      <c r="C4766" s="2">
        <v>0.39887731481481481</v>
      </c>
      <c r="D4766">
        <v>1170</v>
      </c>
      <c r="E4766">
        <v>202</v>
      </c>
      <c r="F4766">
        <v>532</v>
      </c>
      <c r="G4766">
        <v>307</v>
      </c>
      <c r="H4766">
        <v>4</v>
      </c>
      <c r="I4766">
        <v>421</v>
      </c>
      <c r="J4766">
        <v>5</v>
      </c>
      <c r="K4766">
        <v>21.05</v>
      </c>
      <c r="L4766">
        <v>1700.05</v>
      </c>
      <c r="M4766" t="s">
        <v>19</v>
      </c>
      <c r="N4766" t="s">
        <v>22</v>
      </c>
      <c r="O4766">
        <v>20</v>
      </c>
      <c r="P4766">
        <v>5</v>
      </c>
      <c r="Q4766" t="s">
        <v>3902</v>
      </c>
      <c r="R4766">
        <v>506</v>
      </c>
      <c r="S4766" s="3">
        <v>0.05</v>
      </c>
      <c r="T4766" s="6">
        <v>689.65</v>
      </c>
      <c r="U4766" t="s">
        <v>6336</v>
      </c>
      <c r="V4766">
        <v>2025</v>
      </c>
      <c r="W4766" t="s">
        <v>6333</v>
      </c>
      <c r="X4766" t="str">
        <f>_xlfn.XLOOKUP(Orders_C[[#This Row],[Product_ID]],Products_C[Product_ID],Products_C[Product_Name])</f>
        <v>Chicken Wings</v>
      </c>
      <c r="Y4766" t="str">
        <f>_xlfn.XLOOKUP(Orders_C[[#This Row],[Product_ID]],Products_C[Product_ID],Products_C[Category])</f>
        <v>Chicken</v>
      </c>
      <c r="Z4766" t="str">
        <f>_xlfn.XLOOKUP(Orders_C[[#This Row],[Store_ID]],Stores_c[Store_ID],Stores_c[City])</f>
        <v>Rebekahside</v>
      </c>
      <c r="AA4766" t="str">
        <f>_xlfn.XLOOKUP(Orders_C[[#This Row],[Customer_ID]],Customers_c[Customer_ID],Customers_c[Customer_Name])</f>
        <v>Emily Price</v>
      </c>
      <c r="AB4766" s="6">
        <f>Orders_C[[#This Row],[Quantity]]*Orders_C[[#This Row],[Unit_Price]]*(1-Orders_C[[#This Row],[Discount %]])+Orders_C[[#This Row],[Tax]]</f>
        <v>1620.85</v>
      </c>
      <c r="AC4766" s="9">
        <f>(Orders_C[[#This Row],[Unit_Price]]*Orders_C[[#This Row],[Quantity]])-Orders_C[[#This Row],[Discount]]+Orders_C[[#This Row],[Tax]]</f>
        <v>1700.05</v>
      </c>
      <c r="AD4766" t="str">
        <f>IF(COUNTIF(Orders_C[[#All],[Customer_ID]],Orders_C[[#This Row],[Customer_ID]])&gt;1,"Repeat","New")</f>
        <v>Repeat</v>
      </c>
      <c r="AE4766" t="str" cm="1">
        <f t="array" ref="AE4766">_xlfn.XLOOKUP(Orders_C[[#This Row],[Store_ID]],Stores_c[[#All],[Store_ID]],Stores_c[[#All],[City]])</f>
        <v>Rebekahside</v>
      </c>
      <c r="AF4766" t="str" cm="1">
        <f t="array" ref="AF4766">_xlfn.XLOOKUP(Orders_C[[#This Row],[Store_ID]],Stores_c[[#All],[Store_ID]],Stores_c[[#All],[Manager_Name]])</f>
        <v>Mark Ray</v>
      </c>
      <c r="AG4766" t="str" cm="1">
        <f t="array" ref="AG4766">_xlfn.XLOOKUP(Orders_C[[#This Row],[Store_ID]],Stores_c[[#All],[Store_ID]],Stores_c[[#All],[Store_Type]])</f>
        <v>Drive-Thru</v>
      </c>
    </row>
    <row r="4767" spans="1:33" x14ac:dyDescent="0.25">
      <c r="A4767">
        <v>9787</v>
      </c>
      <c r="B4767" s="1">
        <v>45716</v>
      </c>
      <c r="C4767" s="2">
        <v>6.4317129629629627E-2</v>
      </c>
      <c r="D4767">
        <v>1755</v>
      </c>
      <c r="E4767">
        <v>202</v>
      </c>
      <c r="F4767">
        <v>434</v>
      </c>
      <c r="G4767">
        <v>310</v>
      </c>
      <c r="H4767">
        <v>4</v>
      </c>
      <c r="I4767">
        <v>422</v>
      </c>
      <c r="J4767">
        <v>5</v>
      </c>
      <c r="K4767">
        <v>21.1</v>
      </c>
      <c r="L4767">
        <v>1704.1</v>
      </c>
      <c r="M4767" t="s">
        <v>18</v>
      </c>
      <c r="N4767" t="s">
        <v>21</v>
      </c>
      <c r="O4767">
        <v>46</v>
      </c>
      <c r="P4767">
        <v>2</v>
      </c>
      <c r="Q4767" t="s">
        <v>3810</v>
      </c>
      <c r="R4767">
        <v>510</v>
      </c>
      <c r="S4767" s="3">
        <v>0.05</v>
      </c>
      <c r="T4767" s="6">
        <v>691.3</v>
      </c>
      <c r="U4767" t="s">
        <v>6338</v>
      </c>
      <c r="V4767">
        <v>2025</v>
      </c>
      <c r="W4767" t="s">
        <v>6331</v>
      </c>
      <c r="X4767" t="str">
        <f>_xlfn.XLOOKUP(Orders_C[[#This Row],[Product_ID]],Products_C[Product_ID],Products_C[Product_Name])</f>
        <v>Chicken Bucket</v>
      </c>
      <c r="Y4767" t="str">
        <f>_xlfn.XLOOKUP(Orders_C[[#This Row],[Product_ID]],Products_C[Product_ID],Products_C[Category])</f>
        <v>Chicken</v>
      </c>
      <c r="Z4767" t="str">
        <f>_xlfn.XLOOKUP(Orders_C[[#This Row],[Store_ID]],Stores_c[Store_ID],Stores_c[City])</f>
        <v>Rebekahside</v>
      </c>
      <c r="AA4767" t="str">
        <f>_xlfn.XLOOKUP(Orders_C[[#This Row],[Customer_ID]],Customers_c[Customer_ID],Customers_c[Customer_Name])</f>
        <v>Kelly Rivera</v>
      </c>
      <c r="AB4767" s="6">
        <f>Orders_C[[#This Row],[Quantity]]*Orders_C[[#This Row],[Unit_Price]]*(1-Orders_C[[#This Row],[Discount %]])+Orders_C[[#This Row],[Tax]]</f>
        <v>1624.6999999999998</v>
      </c>
      <c r="AC4767" s="9">
        <f>(Orders_C[[#This Row],[Unit_Price]]*Orders_C[[#This Row],[Quantity]])-Orders_C[[#This Row],[Discount]]+Orders_C[[#This Row],[Tax]]</f>
        <v>1704.1</v>
      </c>
      <c r="AD4767" t="str">
        <f>IF(COUNTIF(Orders_C[[#All],[Customer_ID]],Orders_C[[#This Row],[Customer_ID]])&gt;1,"Repeat","New")</f>
        <v>Repeat</v>
      </c>
      <c r="AE4767" t="str" cm="1">
        <f t="array" ref="AE4767">_xlfn.XLOOKUP(Orders_C[[#This Row],[Store_ID]],Stores_c[[#All],[Store_ID]],Stores_c[[#All],[City]])</f>
        <v>Rebekahside</v>
      </c>
      <c r="AF4767" t="str" cm="1">
        <f t="array" ref="AF4767">_xlfn.XLOOKUP(Orders_C[[#This Row],[Store_ID]],Stores_c[[#All],[Store_ID]],Stores_c[[#All],[Manager_Name]])</f>
        <v>Mark Ray</v>
      </c>
      <c r="AG4767" t="str" cm="1">
        <f t="array" ref="AG4767">_xlfn.XLOOKUP(Orders_C[[#This Row],[Store_ID]],Stores_c[[#All],[Store_ID]],Stores_c[[#All],[Store_Type]])</f>
        <v>Drive-Thru</v>
      </c>
    </row>
    <row r="4768" spans="1:33" x14ac:dyDescent="0.25">
      <c r="A4768">
        <v>10712</v>
      </c>
      <c r="B4768" s="1">
        <v>45747</v>
      </c>
      <c r="C4768" s="2">
        <v>0.50017361111111114</v>
      </c>
      <c r="D4768">
        <v>1945</v>
      </c>
      <c r="E4768">
        <v>219</v>
      </c>
      <c r="F4768">
        <v>446</v>
      </c>
      <c r="G4768">
        <v>309</v>
      </c>
      <c r="H4768">
        <v>4</v>
      </c>
      <c r="I4768">
        <v>422</v>
      </c>
      <c r="J4768">
        <v>5</v>
      </c>
      <c r="K4768">
        <v>21.1</v>
      </c>
      <c r="L4768">
        <v>1704.1</v>
      </c>
      <c r="M4768" t="s">
        <v>20</v>
      </c>
      <c r="N4768" t="s">
        <v>23</v>
      </c>
      <c r="O4768">
        <v>57</v>
      </c>
      <c r="P4768">
        <v>5</v>
      </c>
      <c r="Q4768" t="s">
        <v>4735</v>
      </c>
      <c r="R4768">
        <v>506</v>
      </c>
      <c r="S4768" s="3">
        <v>0.05</v>
      </c>
      <c r="T4768" s="6">
        <v>691.3</v>
      </c>
      <c r="U4768" t="s">
        <v>6334</v>
      </c>
      <c r="V4768">
        <v>2025</v>
      </c>
      <c r="W4768" t="s">
        <v>6331</v>
      </c>
      <c r="X4768" t="str">
        <f>_xlfn.XLOOKUP(Orders_C[[#This Row],[Product_ID]],Products_C[Product_ID],Products_C[Product_Name])</f>
        <v>Chicken Bucket</v>
      </c>
      <c r="Y4768" t="str">
        <f>_xlfn.XLOOKUP(Orders_C[[#This Row],[Product_ID]],Products_C[Product_ID],Products_C[Category])</f>
        <v>Dessert</v>
      </c>
      <c r="Z4768" t="str">
        <f>_xlfn.XLOOKUP(Orders_C[[#This Row],[Store_ID]],Stores_c[Store_ID],Stores_c[City])</f>
        <v>Lake David</v>
      </c>
      <c r="AA4768" t="str">
        <f>_xlfn.XLOOKUP(Orders_C[[#This Row],[Customer_ID]],Customers_c[Customer_ID],Customers_c[Customer_Name])</f>
        <v>Andrew Bernard</v>
      </c>
      <c r="AB4768" s="6">
        <f>Orders_C[[#This Row],[Quantity]]*Orders_C[[#This Row],[Unit_Price]]*(1-Orders_C[[#This Row],[Discount %]])+Orders_C[[#This Row],[Tax]]</f>
        <v>1624.6999999999998</v>
      </c>
      <c r="AC4768" s="9">
        <f>(Orders_C[[#This Row],[Unit_Price]]*Orders_C[[#This Row],[Quantity]])-Orders_C[[#This Row],[Discount]]+Orders_C[[#This Row],[Tax]]</f>
        <v>1704.1</v>
      </c>
      <c r="AD4768" t="str">
        <f>IF(COUNTIF(Orders_C[[#All],[Customer_ID]],Orders_C[[#This Row],[Customer_ID]])&gt;1,"Repeat","New")</f>
        <v>Repeat</v>
      </c>
      <c r="AE4768" t="str" cm="1">
        <f t="array" ref="AE4768">_xlfn.XLOOKUP(Orders_C[[#This Row],[Store_ID]],Stores_c[[#All],[Store_ID]],Stores_c[[#All],[City]])</f>
        <v>Lake David</v>
      </c>
      <c r="AF4768" t="str" cm="1">
        <f t="array" ref="AF4768">_xlfn.XLOOKUP(Orders_C[[#This Row],[Store_ID]],Stores_c[[#All],[Store_ID]],Stores_c[[#All],[Manager_Name]])</f>
        <v>Joshua Hines</v>
      </c>
      <c r="AG4768" t="str" cm="1">
        <f t="array" ref="AG4768">_xlfn.XLOOKUP(Orders_C[[#This Row],[Store_ID]],Stores_c[[#All],[Store_ID]],Stores_c[[#All],[Store_Type]])</f>
        <v>Street</v>
      </c>
    </row>
    <row r="4769" spans="1:33" x14ac:dyDescent="0.25">
      <c r="A4769">
        <v>6553</v>
      </c>
      <c r="B4769" s="1">
        <v>45702</v>
      </c>
      <c r="C4769" s="2">
        <v>3.3564814814814812E-4</v>
      </c>
      <c r="D4769">
        <v>1516</v>
      </c>
      <c r="E4769">
        <v>206</v>
      </c>
      <c r="F4769">
        <v>451</v>
      </c>
      <c r="G4769">
        <v>327</v>
      </c>
      <c r="H4769">
        <v>4</v>
      </c>
      <c r="I4769">
        <v>429</v>
      </c>
      <c r="J4769">
        <v>15</v>
      </c>
      <c r="K4769">
        <v>21.45</v>
      </c>
      <c r="L4769">
        <v>1722.45</v>
      </c>
      <c r="M4769" t="s">
        <v>19</v>
      </c>
      <c r="N4769" t="s">
        <v>22</v>
      </c>
      <c r="O4769">
        <v>54</v>
      </c>
      <c r="P4769">
        <v>5</v>
      </c>
      <c r="Q4769" t="s">
        <v>576</v>
      </c>
      <c r="R4769">
        <v>510</v>
      </c>
      <c r="S4769" s="3">
        <v>0.15</v>
      </c>
      <c r="T4769" s="6">
        <v>692.85000000000014</v>
      </c>
      <c r="U4769" t="s">
        <v>6338</v>
      </c>
      <c r="V4769">
        <v>2025</v>
      </c>
      <c r="W4769" t="s">
        <v>6331</v>
      </c>
      <c r="X4769" t="str">
        <f>_xlfn.XLOOKUP(Orders_C[[#This Row],[Product_ID]],Products_C[Product_ID],Products_C[Product_Name])</f>
        <v>Wrap</v>
      </c>
      <c r="Y4769" t="str">
        <f>_xlfn.XLOOKUP(Orders_C[[#This Row],[Product_ID]],Products_C[Product_ID],Products_C[Category])</f>
        <v>Chicken</v>
      </c>
      <c r="Z4769" t="str">
        <f>_xlfn.XLOOKUP(Orders_C[[#This Row],[Store_ID]],Stores_c[Store_ID],Stores_c[City])</f>
        <v>West Matthew</v>
      </c>
      <c r="AA4769" t="str">
        <f>_xlfn.XLOOKUP(Orders_C[[#This Row],[Customer_ID]],Customers_c[Customer_ID],Customers_c[Customer_Name])</f>
        <v>Jeffrey Ramirez</v>
      </c>
      <c r="AB4769" s="6">
        <f>Orders_C[[#This Row],[Quantity]]*Orders_C[[#This Row],[Unit_Price]]*(1-Orders_C[[#This Row],[Discount %]])+Orders_C[[#This Row],[Tax]]</f>
        <v>1480.05</v>
      </c>
      <c r="AC4769" s="9">
        <f>(Orders_C[[#This Row],[Unit_Price]]*Orders_C[[#This Row],[Quantity]])-Orders_C[[#This Row],[Discount]]+Orders_C[[#This Row],[Tax]]</f>
        <v>1722.45</v>
      </c>
      <c r="AD4769" t="str">
        <f>IF(COUNTIF(Orders_C[[#All],[Customer_ID]],Orders_C[[#This Row],[Customer_ID]])&gt;1,"Repeat","New")</f>
        <v>Repeat</v>
      </c>
      <c r="AE4769" t="str" cm="1">
        <f t="array" ref="AE4769">_xlfn.XLOOKUP(Orders_C[[#This Row],[Store_ID]],Stores_c[[#All],[Store_ID]],Stores_c[[#All],[City]])</f>
        <v>West Matthew</v>
      </c>
      <c r="AF4769" t="str" cm="1">
        <f t="array" ref="AF4769">_xlfn.XLOOKUP(Orders_C[[#This Row],[Store_ID]],Stores_c[[#All],[Store_ID]],Stores_c[[#All],[Manager_Name]])</f>
        <v>Miguel Kidd</v>
      </c>
      <c r="AG4769" t="str" cm="1">
        <f t="array" ref="AG4769">_xlfn.XLOOKUP(Orders_C[[#This Row],[Store_ID]],Stores_c[[#All],[Store_ID]],Stores_c[[#All],[Store_Type]])</f>
        <v>Drive-Thru</v>
      </c>
    </row>
    <row r="4770" spans="1:33" x14ac:dyDescent="0.25">
      <c r="A4770">
        <v>7393</v>
      </c>
      <c r="B4770" s="1">
        <v>45806</v>
      </c>
      <c r="C4770" s="2">
        <v>0.53520833333333329</v>
      </c>
      <c r="D4770">
        <v>1099</v>
      </c>
      <c r="E4770">
        <v>225</v>
      </c>
      <c r="F4770">
        <v>506</v>
      </c>
      <c r="G4770">
        <v>301</v>
      </c>
      <c r="H4770">
        <v>4</v>
      </c>
      <c r="I4770">
        <v>429</v>
      </c>
      <c r="J4770">
        <v>15</v>
      </c>
      <c r="K4770">
        <v>21.45</v>
      </c>
      <c r="L4770">
        <v>1722.45</v>
      </c>
      <c r="M4770" t="s">
        <v>18</v>
      </c>
      <c r="N4770" t="s">
        <v>22</v>
      </c>
      <c r="O4770">
        <v>48</v>
      </c>
      <c r="P4770">
        <v>1</v>
      </c>
      <c r="Q4770" t="s">
        <v>1416</v>
      </c>
      <c r="R4770">
        <v>501</v>
      </c>
      <c r="S4770" s="3">
        <v>0.15</v>
      </c>
      <c r="T4770" s="6">
        <v>692.85000000000014</v>
      </c>
      <c r="U4770" t="s">
        <v>6339</v>
      </c>
      <c r="V4770">
        <v>2025</v>
      </c>
      <c r="W4770" t="s">
        <v>6331</v>
      </c>
      <c r="X4770" t="str">
        <f>_xlfn.XLOOKUP(Orders_C[[#This Row],[Product_ID]],Products_C[Product_ID],Products_C[Product_Name])</f>
        <v>Krushers</v>
      </c>
      <c r="Y4770" t="str">
        <f>_xlfn.XLOOKUP(Orders_C[[#This Row],[Product_ID]],Products_C[Product_ID],Products_C[Category])</f>
        <v>Burger</v>
      </c>
      <c r="Z4770" t="str">
        <f>_xlfn.XLOOKUP(Orders_C[[#This Row],[Store_ID]],Stores_c[Store_ID],Stores_c[City])</f>
        <v>South Peter</v>
      </c>
      <c r="AA4770" t="str">
        <f>_xlfn.XLOOKUP(Orders_C[[#This Row],[Customer_ID]],Customers_c[Customer_ID],Customers_c[Customer_Name])</f>
        <v>Latoya Bolton</v>
      </c>
      <c r="AB4770" s="6">
        <f>Orders_C[[#This Row],[Quantity]]*Orders_C[[#This Row],[Unit_Price]]*(1-Orders_C[[#This Row],[Discount %]])+Orders_C[[#This Row],[Tax]]</f>
        <v>1480.05</v>
      </c>
      <c r="AC4770" s="9">
        <f>(Orders_C[[#This Row],[Unit_Price]]*Orders_C[[#This Row],[Quantity]])-Orders_C[[#This Row],[Discount]]+Orders_C[[#This Row],[Tax]]</f>
        <v>1722.45</v>
      </c>
      <c r="AD4770" t="str">
        <f>IF(COUNTIF(Orders_C[[#All],[Customer_ID]],Orders_C[[#This Row],[Customer_ID]])&gt;1,"Repeat","New")</f>
        <v>Repeat</v>
      </c>
      <c r="AE4770" t="str" cm="1">
        <f t="array" ref="AE4770">_xlfn.XLOOKUP(Orders_C[[#This Row],[Store_ID]],Stores_c[[#All],[Store_ID]],Stores_c[[#All],[City]])</f>
        <v>South Peter</v>
      </c>
      <c r="AF4770" t="str" cm="1">
        <f t="array" ref="AF4770">_xlfn.XLOOKUP(Orders_C[[#This Row],[Store_ID]],Stores_c[[#All],[Store_ID]],Stores_c[[#All],[Manager_Name]])</f>
        <v>Gregory Lambert</v>
      </c>
      <c r="AG4770" t="str" cm="1">
        <f t="array" ref="AG4770">_xlfn.XLOOKUP(Orders_C[[#This Row],[Store_ID]],Stores_c[[#All],[Store_ID]],Stores_c[[#All],[Store_Type]])</f>
        <v>Street</v>
      </c>
    </row>
    <row r="4771" spans="1:33" x14ac:dyDescent="0.25">
      <c r="A4771">
        <v>10619</v>
      </c>
      <c r="B4771" s="1">
        <v>45944</v>
      </c>
      <c r="C4771" s="2">
        <v>0.44114583333333335</v>
      </c>
      <c r="D4771">
        <v>1346</v>
      </c>
      <c r="E4771">
        <v>221</v>
      </c>
      <c r="F4771">
        <v>474</v>
      </c>
      <c r="G4771">
        <v>324</v>
      </c>
      <c r="H4771">
        <v>4</v>
      </c>
      <c r="I4771">
        <v>423</v>
      </c>
      <c r="J4771">
        <v>5</v>
      </c>
      <c r="K4771">
        <v>21.15</v>
      </c>
      <c r="L4771">
        <v>1708.15</v>
      </c>
      <c r="M4771" t="s">
        <v>18</v>
      </c>
      <c r="N4771" t="s">
        <v>23</v>
      </c>
      <c r="O4771">
        <v>21</v>
      </c>
      <c r="P4771">
        <v>2</v>
      </c>
      <c r="Q4771" t="s">
        <v>4642</v>
      </c>
      <c r="R4771">
        <v>503</v>
      </c>
      <c r="S4771" s="3">
        <v>0.05</v>
      </c>
      <c r="T4771" s="6">
        <v>692.95000000000016</v>
      </c>
      <c r="U4771" t="s">
        <v>6332</v>
      </c>
      <c r="V4771">
        <v>2025</v>
      </c>
      <c r="W4771" t="s">
        <v>6329</v>
      </c>
      <c r="X4771" t="str">
        <f>_xlfn.XLOOKUP(Orders_C[[#This Row],[Product_ID]],Products_C[Product_ID],Products_C[Product_Name])</f>
        <v>Krushers</v>
      </c>
      <c r="Y4771" t="str">
        <f>_xlfn.XLOOKUP(Orders_C[[#This Row],[Product_ID]],Products_C[Product_ID],Products_C[Category])</f>
        <v>Dessert</v>
      </c>
      <c r="Z4771" t="str">
        <f>_xlfn.XLOOKUP(Orders_C[[#This Row],[Store_ID]],Stores_c[Store_ID],Stores_c[City])</f>
        <v>Port Barbarabury</v>
      </c>
      <c r="AA4771" t="str">
        <f>_xlfn.XLOOKUP(Orders_C[[#This Row],[Customer_ID]],Customers_c[Customer_ID],Customers_c[Customer_Name])</f>
        <v>Patricia Klein</v>
      </c>
      <c r="AB4771" s="6">
        <f>Orders_C[[#This Row],[Quantity]]*Orders_C[[#This Row],[Unit_Price]]*(1-Orders_C[[#This Row],[Discount %]])+Orders_C[[#This Row],[Tax]]</f>
        <v>1628.55</v>
      </c>
      <c r="AC4771" s="9">
        <f>(Orders_C[[#This Row],[Unit_Price]]*Orders_C[[#This Row],[Quantity]])-Orders_C[[#This Row],[Discount]]+Orders_C[[#This Row],[Tax]]</f>
        <v>1708.15</v>
      </c>
      <c r="AD4771" t="str">
        <f>IF(COUNTIF(Orders_C[[#All],[Customer_ID]],Orders_C[[#This Row],[Customer_ID]])&gt;1,"Repeat","New")</f>
        <v>Repeat</v>
      </c>
      <c r="AE4771" t="str" cm="1">
        <f t="array" ref="AE4771">_xlfn.XLOOKUP(Orders_C[[#This Row],[Store_ID]],Stores_c[[#All],[Store_ID]],Stores_c[[#All],[City]])</f>
        <v>Port Barbarabury</v>
      </c>
      <c r="AF4771" t="str" cm="1">
        <f t="array" ref="AF4771">_xlfn.XLOOKUP(Orders_C[[#This Row],[Store_ID]],Stores_c[[#All],[Store_ID]],Stores_c[[#All],[Manager_Name]])</f>
        <v>Edward Nguyen</v>
      </c>
      <c r="AG4771" t="str" cm="1">
        <f t="array" ref="AG4771">_xlfn.XLOOKUP(Orders_C[[#This Row],[Store_ID]],Stores_c[[#All],[Store_ID]],Stores_c[[#All],[Store_Type]])</f>
        <v>Street</v>
      </c>
    </row>
    <row r="4772" spans="1:33" x14ac:dyDescent="0.25">
      <c r="A4772">
        <v>6895</v>
      </c>
      <c r="B4772" s="1">
        <v>45749</v>
      </c>
      <c r="C4772" s="2">
        <v>0.93155092592592592</v>
      </c>
      <c r="D4772">
        <v>1521</v>
      </c>
      <c r="E4772">
        <v>207</v>
      </c>
      <c r="F4772">
        <v>511</v>
      </c>
      <c r="G4772">
        <v>327</v>
      </c>
      <c r="H4772">
        <v>4</v>
      </c>
      <c r="I4772">
        <v>430</v>
      </c>
      <c r="J4772">
        <v>15</v>
      </c>
      <c r="K4772">
        <v>21.5</v>
      </c>
      <c r="L4772">
        <v>1726.5</v>
      </c>
      <c r="M4772" t="s">
        <v>20</v>
      </c>
      <c r="N4772" t="s">
        <v>22</v>
      </c>
      <c r="O4772">
        <v>51</v>
      </c>
      <c r="P4772">
        <v>1</v>
      </c>
      <c r="Q4772" t="s">
        <v>918</v>
      </c>
      <c r="R4772">
        <v>505</v>
      </c>
      <c r="S4772" s="3">
        <v>0.15</v>
      </c>
      <c r="T4772" s="6">
        <v>694.5</v>
      </c>
      <c r="U4772" t="s">
        <v>6337</v>
      </c>
      <c r="V4772">
        <v>2025</v>
      </c>
      <c r="W4772" t="s">
        <v>6331</v>
      </c>
      <c r="X4772" t="str">
        <f>_xlfn.XLOOKUP(Orders_C[[#This Row],[Product_ID]],Products_C[Product_ID],Products_C[Product_Name])</f>
        <v>Wrap</v>
      </c>
      <c r="Y4772" t="str">
        <f>_xlfn.XLOOKUP(Orders_C[[#This Row],[Product_ID]],Products_C[Product_ID],Products_C[Category])</f>
        <v>Chicken</v>
      </c>
      <c r="Z4772" t="str">
        <f>_xlfn.XLOOKUP(Orders_C[[#This Row],[Store_ID]],Stores_c[Store_ID],Stores_c[City])</f>
        <v>Christineton</v>
      </c>
      <c r="AA4772" t="str">
        <f>_xlfn.XLOOKUP(Orders_C[[#This Row],[Customer_ID]],Customers_c[Customer_ID],Customers_c[Customer_Name])</f>
        <v>Eric Potter</v>
      </c>
      <c r="AB4772" s="6">
        <f>Orders_C[[#This Row],[Quantity]]*Orders_C[[#This Row],[Unit_Price]]*(1-Orders_C[[#This Row],[Discount %]])+Orders_C[[#This Row],[Tax]]</f>
        <v>1483.5</v>
      </c>
      <c r="AC4772" s="9">
        <f>(Orders_C[[#This Row],[Unit_Price]]*Orders_C[[#This Row],[Quantity]])-Orders_C[[#This Row],[Discount]]+Orders_C[[#This Row],[Tax]]</f>
        <v>1726.5</v>
      </c>
      <c r="AD4772" t="str">
        <f>IF(COUNTIF(Orders_C[[#All],[Customer_ID]],Orders_C[[#This Row],[Customer_ID]])&gt;1,"Repeat","New")</f>
        <v>Repeat</v>
      </c>
      <c r="AE4772" t="str" cm="1">
        <f t="array" ref="AE4772">_xlfn.XLOOKUP(Orders_C[[#This Row],[Store_ID]],Stores_c[[#All],[Store_ID]],Stores_c[[#All],[City]])</f>
        <v>Christineton</v>
      </c>
      <c r="AF4772" t="str" cm="1">
        <f t="array" ref="AF4772">_xlfn.XLOOKUP(Orders_C[[#This Row],[Store_ID]],Stores_c[[#All],[Store_ID]],Stores_c[[#All],[Manager_Name]])</f>
        <v>Dr. William Hubbard MD</v>
      </c>
      <c r="AG4772" t="str" cm="1">
        <f t="array" ref="AG4772">_xlfn.XLOOKUP(Orders_C[[#This Row],[Store_ID]],Stores_c[[#All],[Store_ID]],Stores_c[[#All],[Store_Type]])</f>
        <v>Street</v>
      </c>
    </row>
    <row r="4773" spans="1:33" x14ac:dyDescent="0.25">
      <c r="A4773">
        <v>9979</v>
      </c>
      <c r="B4773" s="1">
        <v>45893</v>
      </c>
      <c r="C4773" s="2">
        <v>0.99640046296296292</v>
      </c>
      <c r="D4773">
        <v>1738</v>
      </c>
      <c r="E4773">
        <v>215</v>
      </c>
      <c r="F4773">
        <v>485</v>
      </c>
      <c r="G4773">
        <v>319</v>
      </c>
      <c r="H4773">
        <v>4</v>
      </c>
      <c r="I4773">
        <v>430</v>
      </c>
      <c r="J4773">
        <v>15</v>
      </c>
      <c r="K4773">
        <v>21.5</v>
      </c>
      <c r="L4773">
        <v>1726.5</v>
      </c>
      <c r="M4773" t="s">
        <v>20</v>
      </c>
      <c r="N4773" t="s">
        <v>23</v>
      </c>
      <c r="O4773">
        <v>17</v>
      </c>
      <c r="P4773">
        <v>5</v>
      </c>
      <c r="Q4773" t="s">
        <v>4002</v>
      </c>
      <c r="R4773">
        <v>502</v>
      </c>
      <c r="S4773" s="3">
        <v>0.15</v>
      </c>
      <c r="T4773" s="6">
        <v>694.5</v>
      </c>
      <c r="U4773" t="s">
        <v>6342</v>
      </c>
      <c r="V4773">
        <v>2025</v>
      </c>
      <c r="W4773" t="s">
        <v>6333</v>
      </c>
      <c r="X4773" t="str">
        <f>_xlfn.XLOOKUP(Orders_C[[#This Row],[Product_ID]],Products_C[Product_ID],Products_C[Product_Name])</f>
        <v>Chocolate Lava Cake</v>
      </c>
      <c r="Y4773" t="str">
        <f>_xlfn.XLOOKUP(Orders_C[[#This Row],[Product_ID]],Products_C[Product_ID],Products_C[Category])</f>
        <v>Beverage</v>
      </c>
      <c r="Z4773" t="str">
        <f>_xlfn.XLOOKUP(Orders_C[[#This Row],[Store_ID]],Stores_c[Store_ID],Stores_c[City])</f>
        <v>Sallyburgh</v>
      </c>
      <c r="AA4773" t="str">
        <f>_xlfn.XLOOKUP(Orders_C[[#This Row],[Customer_ID]],Customers_c[Customer_ID],Customers_c[Customer_Name])</f>
        <v>Jeffrey Buck</v>
      </c>
      <c r="AB4773" s="6">
        <f>Orders_C[[#This Row],[Quantity]]*Orders_C[[#This Row],[Unit_Price]]*(1-Orders_C[[#This Row],[Discount %]])+Orders_C[[#This Row],[Tax]]</f>
        <v>1483.5</v>
      </c>
      <c r="AC4773" s="9">
        <f>(Orders_C[[#This Row],[Unit_Price]]*Orders_C[[#This Row],[Quantity]])-Orders_C[[#This Row],[Discount]]+Orders_C[[#This Row],[Tax]]</f>
        <v>1726.5</v>
      </c>
      <c r="AD4773" t="str">
        <f>IF(COUNTIF(Orders_C[[#All],[Customer_ID]],Orders_C[[#This Row],[Customer_ID]])&gt;1,"Repeat","New")</f>
        <v>Repeat</v>
      </c>
      <c r="AE4773" t="str" cm="1">
        <f t="array" ref="AE4773">_xlfn.XLOOKUP(Orders_C[[#This Row],[Store_ID]],Stores_c[[#All],[Store_ID]],Stores_c[[#All],[City]])</f>
        <v>Sallyburgh</v>
      </c>
      <c r="AF4773" t="str" cm="1">
        <f t="array" ref="AF4773">_xlfn.XLOOKUP(Orders_C[[#This Row],[Store_ID]],Stores_c[[#All],[Store_ID]],Stores_c[[#All],[Manager_Name]])</f>
        <v>Benjamin Mccoy</v>
      </c>
      <c r="AG4773" t="str" cm="1">
        <f t="array" ref="AG4773">_xlfn.XLOOKUP(Orders_C[[#This Row],[Store_ID]],Stores_c[[#All],[Store_ID]],Stores_c[[#All],[Store_Type]])</f>
        <v>Drive-Thru</v>
      </c>
    </row>
    <row r="4774" spans="1:33" x14ac:dyDescent="0.25">
      <c r="A4774">
        <v>9521</v>
      </c>
      <c r="B4774" s="1">
        <v>46053</v>
      </c>
      <c r="C4774" s="2">
        <v>0.7958912037037037</v>
      </c>
      <c r="D4774">
        <v>1345</v>
      </c>
      <c r="E4774">
        <v>205</v>
      </c>
      <c r="F4774">
        <v>524</v>
      </c>
      <c r="G4774">
        <v>313</v>
      </c>
      <c r="H4774">
        <v>4</v>
      </c>
      <c r="I4774">
        <v>424</v>
      </c>
      <c r="J4774">
        <v>5</v>
      </c>
      <c r="K4774">
        <v>21.2</v>
      </c>
      <c r="L4774">
        <v>1712.2</v>
      </c>
      <c r="M4774" t="s">
        <v>20</v>
      </c>
      <c r="N4774" t="s">
        <v>21</v>
      </c>
      <c r="O4774">
        <v>50</v>
      </c>
      <c r="P4774">
        <v>5</v>
      </c>
      <c r="Q4774" t="s">
        <v>3544</v>
      </c>
      <c r="R4774">
        <v>507</v>
      </c>
      <c r="S4774" s="3">
        <v>0.05</v>
      </c>
      <c r="T4774" s="6">
        <v>694.60000000000014</v>
      </c>
      <c r="U4774" t="s">
        <v>6330</v>
      </c>
      <c r="V4774">
        <v>2026</v>
      </c>
      <c r="W4774" t="s">
        <v>6331</v>
      </c>
      <c r="X4774" t="str">
        <f>_xlfn.XLOOKUP(Orders_C[[#This Row],[Product_ID]],Products_C[Product_ID],Products_C[Product_Name])</f>
        <v>Rice Bowl</v>
      </c>
      <c r="Y4774" t="str">
        <f>_xlfn.XLOOKUP(Orders_C[[#This Row],[Product_ID]],Products_C[Product_ID],Products_C[Category])</f>
        <v>Beverage</v>
      </c>
      <c r="Z4774" t="str">
        <f>_xlfn.XLOOKUP(Orders_C[[#This Row],[Store_ID]],Stores_c[Store_ID],Stores_c[City])</f>
        <v>Port Jacob</v>
      </c>
      <c r="AA4774" t="str">
        <f>_xlfn.XLOOKUP(Orders_C[[#This Row],[Customer_ID]],Customers_c[Customer_ID],Customers_c[Customer_Name])</f>
        <v>Ronald Jackson</v>
      </c>
      <c r="AB4774" s="6">
        <f>Orders_C[[#This Row],[Quantity]]*Orders_C[[#This Row],[Unit_Price]]*(1-Orders_C[[#This Row],[Discount %]])+Orders_C[[#This Row],[Tax]]</f>
        <v>1632.3999999999999</v>
      </c>
      <c r="AC4774" s="9">
        <f>(Orders_C[[#This Row],[Unit_Price]]*Orders_C[[#This Row],[Quantity]])-Orders_C[[#This Row],[Discount]]+Orders_C[[#This Row],[Tax]]</f>
        <v>1712.2</v>
      </c>
      <c r="AD4774" t="str">
        <f>IF(COUNTIF(Orders_C[[#All],[Customer_ID]],Orders_C[[#This Row],[Customer_ID]])&gt;1,"Repeat","New")</f>
        <v>Repeat</v>
      </c>
      <c r="AE4774" t="str" cm="1">
        <f t="array" ref="AE4774">_xlfn.XLOOKUP(Orders_C[[#This Row],[Store_ID]],Stores_c[[#All],[Store_ID]],Stores_c[[#All],[City]])</f>
        <v>Port Jacob</v>
      </c>
      <c r="AF4774" t="str" cm="1">
        <f t="array" ref="AF4774">_xlfn.XLOOKUP(Orders_C[[#This Row],[Store_ID]],Stores_c[[#All],[Store_ID]],Stores_c[[#All],[Manager_Name]])</f>
        <v>David Harris</v>
      </c>
      <c r="AG4774" t="str" cm="1">
        <f t="array" ref="AG4774">_xlfn.XLOOKUP(Orders_C[[#This Row],[Store_ID]],Stores_c[[#All],[Store_ID]],Stores_c[[#All],[Store_Type]])</f>
        <v>Mall</v>
      </c>
    </row>
    <row r="4775" spans="1:33" x14ac:dyDescent="0.25">
      <c r="A4775">
        <v>10801</v>
      </c>
      <c r="B4775" s="1">
        <v>45770</v>
      </c>
      <c r="C4775" s="2">
        <v>0.7383912037037037</v>
      </c>
      <c r="D4775">
        <v>1640</v>
      </c>
      <c r="E4775">
        <v>206</v>
      </c>
      <c r="F4775">
        <v>500</v>
      </c>
      <c r="G4775">
        <v>316</v>
      </c>
      <c r="H4775">
        <v>4</v>
      </c>
      <c r="I4775">
        <v>428</v>
      </c>
      <c r="J4775">
        <v>10</v>
      </c>
      <c r="K4775">
        <v>21.4</v>
      </c>
      <c r="L4775">
        <v>1723.4</v>
      </c>
      <c r="M4775" t="s">
        <v>20</v>
      </c>
      <c r="N4775" t="s">
        <v>22</v>
      </c>
      <c r="O4775">
        <v>23</v>
      </c>
      <c r="P4775">
        <v>5</v>
      </c>
      <c r="Q4775" t="s">
        <v>4824</v>
      </c>
      <c r="R4775">
        <v>507</v>
      </c>
      <c r="S4775" s="3">
        <v>0.1</v>
      </c>
      <c r="T4775" s="6">
        <v>696.2</v>
      </c>
      <c r="U4775" t="s">
        <v>6337</v>
      </c>
      <c r="V4775">
        <v>2025</v>
      </c>
      <c r="W4775" t="s">
        <v>6329</v>
      </c>
      <c r="X4775" t="str">
        <f>_xlfn.XLOOKUP(Orders_C[[#This Row],[Product_ID]],Products_C[Product_ID],Products_C[Product_Name])</f>
        <v>Popcorn Chicken</v>
      </c>
      <c r="Y4775" t="str">
        <f>_xlfn.XLOOKUP(Orders_C[[#This Row],[Product_ID]],Products_C[Product_ID],Products_C[Category])</f>
        <v>Dessert</v>
      </c>
      <c r="Z4775" t="str">
        <f>_xlfn.XLOOKUP(Orders_C[[#This Row],[Store_ID]],Stores_c[Store_ID],Stores_c[City])</f>
        <v>West Matthew</v>
      </c>
      <c r="AA4775" t="str">
        <f>_xlfn.XLOOKUP(Orders_C[[#This Row],[Customer_ID]],Customers_c[Customer_ID],Customers_c[Customer_Name])</f>
        <v>Joseph Hayden</v>
      </c>
      <c r="AB4775" s="6">
        <f>Orders_C[[#This Row],[Quantity]]*Orders_C[[#This Row],[Unit_Price]]*(1-Orders_C[[#This Row],[Discount %]])+Orders_C[[#This Row],[Tax]]</f>
        <v>1562.2</v>
      </c>
      <c r="AC4775" s="9">
        <f>(Orders_C[[#This Row],[Unit_Price]]*Orders_C[[#This Row],[Quantity]])-Orders_C[[#This Row],[Discount]]+Orders_C[[#This Row],[Tax]]</f>
        <v>1723.4</v>
      </c>
      <c r="AD4775" t="str">
        <f>IF(COUNTIF(Orders_C[[#All],[Customer_ID]],Orders_C[[#This Row],[Customer_ID]])&gt;1,"Repeat","New")</f>
        <v>Repeat</v>
      </c>
      <c r="AE4775" t="str" cm="1">
        <f t="array" ref="AE4775">_xlfn.XLOOKUP(Orders_C[[#This Row],[Store_ID]],Stores_c[[#All],[Store_ID]],Stores_c[[#All],[City]])</f>
        <v>West Matthew</v>
      </c>
      <c r="AF4775" t="str" cm="1">
        <f t="array" ref="AF4775">_xlfn.XLOOKUP(Orders_C[[#This Row],[Store_ID]],Stores_c[[#All],[Store_ID]],Stores_c[[#All],[Manager_Name]])</f>
        <v>Miguel Kidd</v>
      </c>
      <c r="AG4775" t="str" cm="1">
        <f t="array" ref="AG4775">_xlfn.XLOOKUP(Orders_C[[#This Row],[Store_ID]],Stores_c[[#All],[Store_ID]],Stores_c[[#All],[Store_Type]])</f>
        <v>Drive-Thru</v>
      </c>
    </row>
    <row r="4776" spans="1:33" x14ac:dyDescent="0.25">
      <c r="A4776">
        <v>9597</v>
      </c>
      <c r="B4776" s="1">
        <v>45734</v>
      </c>
      <c r="C4776" s="2">
        <v>0.33901620370370372</v>
      </c>
      <c r="D4776">
        <v>1367</v>
      </c>
      <c r="E4776">
        <v>219</v>
      </c>
      <c r="F4776">
        <v>463</v>
      </c>
      <c r="G4776">
        <v>323</v>
      </c>
      <c r="H4776">
        <v>4</v>
      </c>
      <c r="I4776">
        <v>425</v>
      </c>
      <c r="J4776">
        <v>5</v>
      </c>
      <c r="K4776">
        <v>21.25</v>
      </c>
      <c r="L4776">
        <v>1716.25</v>
      </c>
      <c r="M4776" t="s">
        <v>18</v>
      </c>
      <c r="N4776" t="s">
        <v>21</v>
      </c>
      <c r="O4776">
        <v>21</v>
      </c>
      <c r="P4776">
        <v>3</v>
      </c>
      <c r="Q4776" t="s">
        <v>3620</v>
      </c>
      <c r="R4776">
        <v>504</v>
      </c>
      <c r="S4776" s="3">
        <v>0.05</v>
      </c>
      <c r="T4776" s="6">
        <v>696.25</v>
      </c>
      <c r="U4776" t="s">
        <v>6334</v>
      </c>
      <c r="V4776">
        <v>2025</v>
      </c>
      <c r="W4776" t="s">
        <v>6329</v>
      </c>
      <c r="X4776" t="str">
        <f>_xlfn.XLOOKUP(Orders_C[[#This Row],[Product_ID]],Products_C[Product_ID],Products_C[Product_Name])</f>
        <v>Rice Bowl</v>
      </c>
      <c r="Y4776" t="str">
        <f>_xlfn.XLOOKUP(Orders_C[[#This Row],[Product_ID]],Products_C[Product_ID],Products_C[Category])</f>
        <v>Beverage</v>
      </c>
      <c r="Z4776" t="str">
        <f>_xlfn.XLOOKUP(Orders_C[[#This Row],[Store_ID]],Stores_c[Store_ID],Stores_c[City])</f>
        <v>Lake David</v>
      </c>
      <c r="AA4776" t="str">
        <f>_xlfn.XLOOKUP(Orders_C[[#This Row],[Customer_ID]],Customers_c[Customer_ID],Customers_c[Customer_Name])</f>
        <v>Lisa Mccullough</v>
      </c>
      <c r="AB4776" s="6">
        <f>Orders_C[[#This Row],[Quantity]]*Orders_C[[#This Row],[Unit_Price]]*(1-Orders_C[[#This Row],[Discount %]])+Orders_C[[#This Row],[Tax]]</f>
        <v>1636.25</v>
      </c>
      <c r="AC4776" s="9">
        <f>(Orders_C[[#This Row],[Unit_Price]]*Orders_C[[#This Row],[Quantity]])-Orders_C[[#This Row],[Discount]]+Orders_C[[#This Row],[Tax]]</f>
        <v>1716.25</v>
      </c>
      <c r="AD4776" t="str">
        <f>IF(COUNTIF(Orders_C[[#All],[Customer_ID]],Orders_C[[#This Row],[Customer_ID]])&gt;1,"Repeat","New")</f>
        <v>Repeat</v>
      </c>
      <c r="AE4776" t="str" cm="1">
        <f t="array" ref="AE4776">_xlfn.XLOOKUP(Orders_C[[#This Row],[Store_ID]],Stores_c[[#All],[Store_ID]],Stores_c[[#All],[City]])</f>
        <v>Lake David</v>
      </c>
      <c r="AF4776" t="str" cm="1">
        <f t="array" ref="AF4776">_xlfn.XLOOKUP(Orders_C[[#This Row],[Store_ID]],Stores_c[[#All],[Store_ID]],Stores_c[[#All],[Manager_Name]])</f>
        <v>Joshua Hines</v>
      </c>
      <c r="AG4776" t="str" cm="1">
        <f t="array" ref="AG4776">_xlfn.XLOOKUP(Orders_C[[#This Row],[Store_ID]],Stores_c[[#All],[Store_ID]],Stores_c[[#All],[Store_Type]])</f>
        <v>Street</v>
      </c>
    </row>
    <row r="4777" spans="1:33" x14ac:dyDescent="0.25">
      <c r="A4777">
        <v>10018</v>
      </c>
      <c r="B4777" s="1">
        <v>45963</v>
      </c>
      <c r="C4777" s="2">
        <v>0.18685185185185185</v>
      </c>
      <c r="D4777">
        <v>1983</v>
      </c>
      <c r="E4777">
        <v>217</v>
      </c>
      <c r="F4777">
        <v>507</v>
      </c>
      <c r="G4777">
        <v>332</v>
      </c>
      <c r="H4777">
        <v>4</v>
      </c>
      <c r="I4777">
        <v>422</v>
      </c>
      <c r="J4777">
        <v>0</v>
      </c>
      <c r="K4777">
        <v>21.1</v>
      </c>
      <c r="L4777">
        <v>1709.1</v>
      </c>
      <c r="M4777" t="s">
        <v>19</v>
      </c>
      <c r="N4777" t="s">
        <v>21</v>
      </c>
      <c r="O4777">
        <v>48</v>
      </c>
      <c r="P4777">
        <v>4</v>
      </c>
      <c r="Q4777" t="s">
        <v>4041</v>
      </c>
      <c r="R4777">
        <v>508</v>
      </c>
      <c r="S4777" s="3">
        <v>0</v>
      </c>
      <c r="T4777" s="6">
        <v>696.3</v>
      </c>
      <c r="U4777" t="s">
        <v>6336</v>
      </c>
      <c r="V4777">
        <v>2025</v>
      </c>
      <c r="W4777" t="s">
        <v>6331</v>
      </c>
      <c r="X4777" t="str">
        <f>_xlfn.XLOOKUP(Orders_C[[#This Row],[Product_ID]],Products_C[Product_ID],Products_C[Product_Name])</f>
        <v>Zinger Burger</v>
      </c>
      <c r="Y4777" t="str">
        <f>_xlfn.XLOOKUP(Orders_C[[#This Row],[Product_ID]],Products_C[Product_ID],Products_C[Category])</f>
        <v>Beverage</v>
      </c>
      <c r="Z4777" t="str">
        <f>_xlfn.XLOOKUP(Orders_C[[#This Row],[Store_ID]],Stores_c[Store_ID],Stores_c[City])</f>
        <v>West Rebecca</v>
      </c>
      <c r="AA4777" t="str">
        <f>_xlfn.XLOOKUP(Orders_C[[#This Row],[Customer_ID]],Customers_c[Customer_ID],Customers_c[Customer_Name])</f>
        <v>Jasmine Zavala</v>
      </c>
      <c r="AB4777" s="6">
        <f>Orders_C[[#This Row],[Quantity]]*Orders_C[[#This Row],[Unit_Price]]*(1-Orders_C[[#This Row],[Discount %]])+Orders_C[[#This Row],[Tax]]</f>
        <v>1709.1</v>
      </c>
      <c r="AC4777" s="9">
        <f>(Orders_C[[#This Row],[Unit_Price]]*Orders_C[[#This Row],[Quantity]])-Orders_C[[#This Row],[Discount]]+Orders_C[[#This Row],[Tax]]</f>
        <v>1709.1</v>
      </c>
      <c r="AD4777" t="str">
        <f>IF(COUNTIF(Orders_C[[#All],[Customer_ID]],Orders_C[[#This Row],[Customer_ID]])&gt;1,"Repeat","New")</f>
        <v>Repeat</v>
      </c>
      <c r="AE4777" t="str" cm="1">
        <f t="array" ref="AE4777">_xlfn.XLOOKUP(Orders_C[[#This Row],[Store_ID]],Stores_c[[#All],[Store_ID]],Stores_c[[#All],[City]])</f>
        <v>West Rebecca</v>
      </c>
      <c r="AF4777" t="str" cm="1">
        <f t="array" ref="AF4777">_xlfn.XLOOKUP(Orders_C[[#This Row],[Store_ID]],Stores_c[[#All],[Store_ID]],Stores_c[[#All],[Manager_Name]])</f>
        <v>Albert Smith</v>
      </c>
      <c r="AG4777" t="str" cm="1">
        <f t="array" ref="AG4777">_xlfn.XLOOKUP(Orders_C[[#This Row],[Store_ID]],Stores_c[[#All],[Store_ID]],Stores_c[[#All],[Store_Type]])</f>
        <v>Mall</v>
      </c>
    </row>
    <row r="4778" spans="1:33" x14ac:dyDescent="0.25">
      <c r="A4778">
        <v>10327</v>
      </c>
      <c r="B4778" s="1">
        <v>45931</v>
      </c>
      <c r="C4778" s="2">
        <v>0.80144675925925923</v>
      </c>
      <c r="D4778">
        <v>1937</v>
      </c>
      <c r="E4778">
        <v>202</v>
      </c>
      <c r="F4778">
        <v>501</v>
      </c>
      <c r="G4778">
        <v>313</v>
      </c>
      <c r="H4778">
        <v>4</v>
      </c>
      <c r="I4778">
        <v>422</v>
      </c>
      <c r="J4778">
        <v>0</v>
      </c>
      <c r="K4778">
        <v>21.1</v>
      </c>
      <c r="L4778">
        <v>1709.1</v>
      </c>
      <c r="M4778" t="s">
        <v>18</v>
      </c>
      <c r="N4778" t="s">
        <v>21</v>
      </c>
      <c r="O4778">
        <v>42</v>
      </c>
      <c r="P4778">
        <v>1</v>
      </c>
      <c r="Q4778" t="s">
        <v>4350</v>
      </c>
      <c r="R4778">
        <v>501</v>
      </c>
      <c r="S4778" s="3">
        <v>0</v>
      </c>
      <c r="T4778" s="6">
        <v>696.3</v>
      </c>
      <c r="U4778" t="s">
        <v>6332</v>
      </c>
      <c r="V4778">
        <v>2025</v>
      </c>
      <c r="W4778" t="s">
        <v>6331</v>
      </c>
      <c r="X4778" t="str">
        <f>_xlfn.XLOOKUP(Orders_C[[#This Row],[Product_ID]],Products_C[Product_ID],Products_C[Product_Name])</f>
        <v>Rice Bowl</v>
      </c>
      <c r="Y4778" t="str">
        <f>_xlfn.XLOOKUP(Orders_C[[#This Row],[Product_ID]],Products_C[Product_ID],Products_C[Category])</f>
        <v>Beverage</v>
      </c>
      <c r="Z4778" t="str">
        <f>_xlfn.XLOOKUP(Orders_C[[#This Row],[Store_ID]],Stores_c[Store_ID],Stores_c[City])</f>
        <v>Rebekahside</v>
      </c>
      <c r="AA4778" t="str">
        <f>_xlfn.XLOOKUP(Orders_C[[#This Row],[Customer_ID]],Customers_c[Customer_ID],Customers_c[Customer_Name])</f>
        <v>Craig Garcia</v>
      </c>
      <c r="AB4778" s="6">
        <f>Orders_C[[#This Row],[Quantity]]*Orders_C[[#This Row],[Unit_Price]]*(1-Orders_C[[#This Row],[Discount %]])+Orders_C[[#This Row],[Tax]]</f>
        <v>1709.1</v>
      </c>
      <c r="AC4778" s="9">
        <f>(Orders_C[[#This Row],[Unit_Price]]*Orders_C[[#This Row],[Quantity]])-Orders_C[[#This Row],[Discount]]+Orders_C[[#This Row],[Tax]]</f>
        <v>1709.1</v>
      </c>
      <c r="AD4778" t="str">
        <f>IF(COUNTIF(Orders_C[[#All],[Customer_ID]],Orders_C[[#This Row],[Customer_ID]])&gt;1,"Repeat","New")</f>
        <v>Repeat</v>
      </c>
      <c r="AE4778" t="str" cm="1">
        <f t="array" ref="AE4778">_xlfn.XLOOKUP(Orders_C[[#This Row],[Store_ID]],Stores_c[[#All],[Store_ID]],Stores_c[[#All],[City]])</f>
        <v>Rebekahside</v>
      </c>
      <c r="AF4778" t="str" cm="1">
        <f t="array" ref="AF4778">_xlfn.XLOOKUP(Orders_C[[#This Row],[Store_ID]],Stores_c[[#All],[Store_ID]],Stores_c[[#All],[Manager_Name]])</f>
        <v>Mark Ray</v>
      </c>
      <c r="AG4778" t="str" cm="1">
        <f t="array" ref="AG4778">_xlfn.XLOOKUP(Orders_C[[#This Row],[Store_ID]],Stores_c[[#All],[Store_ID]],Stores_c[[#All],[Store_Type]])</f>
        <v>Drive-Thru</v>
      </c>
    </row>
    <row r="4779" spans="1:33" x14ac:dyDescent="0.25">
      <c r="A4779">
        <v>10012</v>
      </c>
      <c r="B4779" s="1">
        <v>45767</v>
      </c>
      <c r="C4779" s="2">
        <v>0.68025462962962968</v>
      </c>
      <c r="D4779">
        <v>1679</v>
      </c>
      <c r="E4779">
        <v>209</v>
      </c>
      <c r="F4779">
        <v>434</v>
      </c>
      <c r="G4779">
        <v>304</v>
      </c>
      <c r="H4779">
        <v>4</v>
      </c>
      <c r="I4779">
        <v>432</v>
      </c>
      <c r="J4779">
        <v>15</v>
      </c>
      <c r="K4779">
        <v>21.6</v>
      </c>
      <c r="L4779">
        <v>1734.6</v>
      </c>
      <c r="M4779" t="s">
        <v>20</v>
      </c>
      <c r="N4779" t="s">
        <v>22</v>
      </c>
      <c r="O4779">
        <v>53</v>
      </c>
      <c r="P4779">
        <v>3</v>
      </c>
      <c r="Q4779" t="s">
        <v>4035</v>
      </c>
      <c r="R4779">
        <v>503</v>
      </c>
      <c r="S4779" s="3">
        <v>0.15</v>
      </c>
      <c r="T4779" s="6">
        <v>697.8</v>
      </c>
      <c r="U4779" t="s">
        <v>6337</v>
      </c>
      <c r="V4779">
        <v>2025</v>
      </c>
      <c r="W4779" t="s">
        <v>6331</v>
      </c>
      <c r="X4779" t="str">
        <f>_xlfn.XLOOKUP(Orders_C[[#This Row],[Product_ID]],Products_C[Product_ID],Products_C[Product_Name])</f>
        <v>Veg Burger</v>
      </c>
      <c r="Y4779" t="str">
        <f>_xlfn.XLOOKUP(Orders_C[[#This Row],[Product_ID]],Products_C[Product_ID],Products_C[Category])</f>
        <v>Burger</v>
      </c>
      <c r="Z4779" t="str">
        <f>_xlfn.XLOOKUP(Orders_C[[#This Row],[Store_ID]],Stores_c[Store_ID],Stores_c[City])</f>
        <v>Reidberg</v>
      </c>
      <c r="AA4779" t="str">
        <f>_xlfn.XLOOKUP(Orders_C[[#This Row],[Customer_ID]],Customers_c[Customer_ID],Customers_c[Customer_Name])</f>
        <v>Robert Holt</v>
      </c>
      <c r="AB4779" s="6">
        <f>Orders_C[[#This Row],[Quantity]]*Orders_C[[#This Row],[Unit_Price]]*(1-Orders_C[[#This Row],[Discount %]])+Orders_C[[#This Row],[Tax]]</f>
        <v>1490.3999999999999</v>
      </c>
      <c r="AC4779" s="9">
        <f>(Orders_C[[#This Row],[Unit_Price]]*Orders_C[[#This Row],[Quantity]])-Orders_C[[#This Row],[Discount]]+Orders_C[[#This Row],[Tax]]</f>
        <v>1734.6</v>
      </c>
      <c r="AD4779" t="str">
        <f>IF(COUNTIF(Orders_C[[#All],[Customer_ID]],Orders_C[[#This Row],[Customer_ID]])&gt;1,"Repeat","New")</f>
        <v>Repeat</v>
      </c>
      <c r="AE4779" t="str" cm="1">
        <f t="array" ref="AE4779">_xlfn.XLOOKUP(Orders_C[[#This Row],[Store_ID]],Stores_c[[#All],[Store_ID]],Stores_c[[#All],[City]])</f>
        <v>Reidberg</v>
      </c>
      <c r="AF4779" t="str" cm="1">
        <f t="array" ref="AF4779">_xlfn.XLOOKUP(Orders_C[[#This Row],[Store_ID]],Stores_c[[#All],[Store_ID]],Stores_c[[#All],[Manager_Name]])</f>
        <v>Jeffrey Horn</v>
      </c>
      <c r="AG4779" t="str" cm="1">
        <f t="array" ref="AG4779">_xlfn.XLOOKUP(Orders_C[[#This Row],[Store_ID]],Stores_c[[#All],[Store_ID]],Stores_c[[#All],[Store_Type]])</f>
        <v>Drive-Thru</v>
      </c>
    </row>
    <row r="4780" spans="1:33" x14ac:dyDescent="0.25">
      <c r="A4780">
        <v>6694</v>
      </c>
      <c r="B4780" s="1">
        <v>45826</v>
      </c>
      <c r="C4780" s="2">
        <v>0.38858796296296294</v>
      </c>
      <c r="D4780">
        <v>1948</v>
      </c>
      <c r="E4780">
        <v>207</v>
      </c>
      <c r="F4780">
        <v>450</v>
      </c>
      <c r="G4780">
        <v>317</v>
      </c>
      <c r="H4780">
        <v>4</v>
      </c>
      <c r="I4780">
        <v>426</v>
      </c>
      <c r="J4780">
        <v>5</v>
      </c>
      <c r="K4780">
        <v>21.3</v>
      </c>
      <c r="L4780">
        <v>1720.3</v>
      </c>
      <c r="M4780" t="s">
        <v>20</v>
      </c>
      <c r="N4780" t="s">
        <v>22</v>
      </c>
      <c r="O4780">
        <v>19</v>
      </c>
      <c r="P4780">
        <v>2</v>
      </c>
      <c r="Q4780" t="s">
        <v>717</v>
      </c>
      <c r="R4780">
        <v>510</v>
      </c>
      <c r="S4780" s="3">
        <v>0.05</v>
      </c>
      <c r="T4780" s="6">
        <v>697.9</v>
      </c>
      <c r="U4780" t="s">
        <v>6340</v>
      </c>
      <c r="V4780">
        <v>2025</v>
      </c>
      <c r="W4780" t="s">
        <v>6333</v>
      </c>
      <c r="X4780" t="str">
        <f>_xlfn.XLOOKUP(Orders_C[[#This Row],[Product_ID]],Products_C[Product_ID],Products_C[Product_Name])</f>
        <v>Popcorn Chicken</v>
      </c>
      <c r="Y4780" t="str">
        <f>_xlfn.XLOOKUP(Orders_C[[#This Row],[Product_ID]],Products_C[Product_ID],Products_C[Category])</f>
        <v>Dessert</v>
      </c>
      <c r="Z4780" t="str">
        <f>_xlfn.XLOOKUP(Orders_C[[#This Row],[Store_ID]],Stores_c[Store_ID],Stores_c[City])</f>
        <v>Christineton</v>
      </c>
      <c r="AA4780" t="str">
        <f>_xlfn.XLOOKUP(Orders_C[[#This Row],[Customer_ID]],Customers_c[Customer_ID],Customers_c[Customer_Name])</f>
        <v>David Guerra</v>
      </c>
      <c r="AB4780" s="6">
        <f>Orders_C[[#This Row],[Quantity]]*Orders_C[[#This Row],[Unit_Price]]*(1-Orders_C[[#This Row],[Discount %]])+Orders_C[[#This Row],[Tax]]</f>
        <v>1640.1</v>
      </c>
      <c r="AC4780" s="9">
        <f>(Orders_C[[#This Row],[Unit_Price]]*Orders_C[[#This Row],[Quantity]])-Orders_C[[#This Row],[Discount]]+Orders_C[[#This Row],[Tax]]</f>
        <v>1720.3</v>
      </c>
      <c r="AD4780" t="str">
        <f>IF(COUNTIF(Orders_C[[#All],[Customer_ID]],Orders_C[[#This Row],[Customer_ID]])&gt;1,"Repeat","New")</f>
        <v>Repeat</v>
      </c>
      <c r="AE4780" t="str" cm="1">
        <f t="array" ref="AE4780">_xlfn.XLOOKUP(Orders_C[[#This Row],[Store_ID]],Stores_c[[#All],[Store_ID]],Stores_c[[#All],[City]])</f>
        <v>Christineton</v>
      </c>
      <c r="AF4780" t="str" cm="1">
        <f t="array" ref="AF4780">_xlfn.XLOOKUP(Orders_C[[#This Row],[Store_ID]],Stores_c[[#All],[Store_ID]],Stores_c[[#All],[Manager_Name]])</f>
        <v>Dr. William Hubbard MD</v>
      </c>
      <c r="AG4780" t="str" cm="1">
        <f t="array" ref="AG4780">_xlfn.XLOOKUP(Orders_C[[#This Row],[Store_ID]],Stores_c[[#All],[Store_ID]],Stores_c[[#All],[Store_Type]])</f>
        <v>Street</v>
      </c>
    </row>
    <row r="4781" spans="1:33" x14ac:dyDescent="0.25">
      <c r="A4781">
        <v>8225</v>
      </c>
      <c r="B4781" s="1">
        <v>45858</v>
      </c>
      <c r="C4781" s="2">
        <v>0.64304398148148145</v>
      </c>
      <c r="D4781">
        <v>1441</v>
      </c>
      <c r="E4781">
        <v>207</v>
      </c>
      <c r="F4781">
        <v>468</v>
      </c>
      <c r="G4781">
        <v>317</v>
      </c>
      <c r="H4781">
        <v>4</v>
      </c>
      <c r="I4781">
        <v>433</v>
      </c>
      <c r="J4781">
        <v>15</v>
      </c>
      <c r="K4781">
        <v>21.65</v>
      </c>
      <c r="L4781">
        <v>1738.65</v>
      </c>
      <c r="M4781" t="s">
        <v>18</v>
      </c>
      <c r="N4781" t="s">
        <v>22</v>
      </c>
      <c r="O4781">
        <v>43</v>
      </c>
      <c r="P4781">
        <v>2</v>
      </c>
      <c r="Q4781" t="s">
        <v>2248</v>
      </c>
      <c r="R4781">
        <v>510</v>
      </c>
      <c r="S4781" s="3">
        <v>0.15</v>
      </c>
      <c r="T4781" s="6">
        <v>699.45</v>
      </c>
      <c r="U4781" t="s">
        <v>6341</v>
      </c>
      <c r="V4781">
        <v>2025</v>
      </c>
      <c r="W4781" t="s">
        <v>6331</v>
      </c>
      <c r="X4781" t="str">
        <f>_xlfn.XLOOKUP(Orders_C[[#This Row],[Product_ID]],Products_C[Product_ID],Products_C[Product_Name])</f>
        <v>Popcorn Chicken</v>
      </c>
      <c r="Y4781" t="str">
        <f>_xlfn.XLOOKUP(Orders_C[[#This Row],[Product_ID]],Products_C[Product_ID],Products_C[Category])</f>
        <v>Dessert</v>
      </c>
      <c r="Z4781" t="str">
        <f>_xlfn.XLOOKUP(Orders_C[[#This Row],[Store_ID]],Stores_c[Store_ID],Stores_c[City])</f>
        <v>Christineton</v>
      </c>
      <c r="AA4781" t="str">
        <f>_xlfn.XLOOKUP(Orders_C[[#This Row],[Customer_ID]],Customers_c[Customer_ID],Customers_c[Customer_Name])</f>
        <v>Erica Howard</v>
      </c>
      <c r="AB4781" s="6">
        <f>Orders_C[[#This Row],[Quantity]]*Orders_C[[#This Row],[Unit_Price]]*(1-Orders_C[[#This Row],[Discount %]])+Orders_C[[#This Row],[Tax]]</f>
        <v>1493.8500000000001</v>
      </c>
      <c r="AC4781" s="9">
        <f>(Orders_C[[#This Row],[Unit_Price]]*Orders_C[[#This Row],[Quantity]])-Orders_C[[#This Row],[Discount]]+Orders_C[[#This Row],[Tax]]</f>
        <v>1738.65</v>
      </c>
      <c r="AD4781" t="str">
        <f>IF(COUNTIF(Orders_C[[#All],[Customer_ID]],Orders_C[[#This Row],[Customer_ID]])&gt;1,"Repeat","New")</f>
        <v>Repeat</v>
      </c>
      <c r="AE4781" t="str" cm="1">
        <f t="array" ref="AE4781">_xlfn.XLOOKUP(Orders_C[[#This Row],[Store_ID]],Stores_c[[#All],[Store_ID]],Stores_c[[#All],[City]])</f>
        <v>Christineton</v>
      </c>
      <c r="AF4781" t="str" cm="1">
        <f t="array" ref="AF4781">_xlfn.XLOOKUP(Orders_C[[#This Row],[Store_ID]],Stores_c[[#All],[Store_ID]],Stores_c[[#All],[Manager_Name]])</f>
        <v>Dr. William Hubbard MD</v>
      </c>
      <c r="AG4781" t="str" cm="1">
        <f t="array" ref="AG4781">_xlfn.XLOOKUP(Orders_C[[#This Row],[Store_ID]],Stores_c[[#All],[Store_ID]],Stores_c[[#All],[Store_Type]])</f>
        <v>Street</v>
      </c>
    </row>
    <row r="4782" spans="1:33" x14ac:dyDescent="0.25">
      <c r="A4782">
        <v>6738</v>
      </c>
      <c r="B4782" s="1">
        <v>45845</v>
      </c>
      <c r="C4782" s="2">
        <v>9.8645833333333335E-2</v>
      </c>
      <c r="D4782">
        <v>1066</v>
      </c>
      <c r="E4782">
        <v>210</v>
      </c>
      <c r="F4782">
        <v>529</v>
      </c>
      <c r="G4782">
        <v>310</v>
      </c>
      <c r="H4782">
        <v>4</v>
      </c>
      <c r="I4782">
        <v>430</v>
      </c>
      <c r="J4782">
        <v>10</v>
      </c>
      <c r="K4782">
        <v>21.5</v>
      </c>
      <c r="L4782">
        <v>1731.5</v>
      </c>
      <c r="M4782" t="s">
        <v>20</v>
      </c>
      <c r="N4782" t="s">
        <v>22</v>
      </c>
      <c r="O4782">
        <v>59</v>
      </c>
      <c r="P4782">
        <v>1</v>
      </c>
      <c r="Q4782" t="s">
        <v>761</v>
      </c>
      <c r="R4782">
        <v>503</v>
      </c>
      <c r="S4782" s="3">
        <v>0.1</v>
      </c>
      <c r="T4782" s="6">
        <v>699.5</v>
      </c>
      <c r="U4782" t="s">
        <v>6341</v>
      </c>
      <c r="V4782">
        <v>2025</v>
      </c>
      <c r="W4782" t="s">
        <v>6331</v>
      </c>
      <c r="X4782" t="str">
        <f>_xlfn.XLOOKUP(Orders_C[[#This Row],[Product_ID]],Products_C[Product_ID],Products_C[Product_Name])</f>
        <v>Chicken Bucket</v>
      </c>
      <c r="Y4782" t="str">
        <f>_xlfn.XLOOKUP(Orders_C[[#This Row],[Product_ID]],Products_C[Product_ID],Products_C[Category])</f>
        <v>Chicken</v>
      </c>
      <c r="Z4782" t="str">
        <f>_xlfn.XLOOKUP(Orders_C[[#This Row],[Store_ID]],Stores_c[Store_ID],Stores_c[City])</f>
        <v>East William</v>
      </c>
      <c r="AA4782" t="str">
        <f>_xlfn.XLOOKUP(Orders_C[[#This Row],[Customer_ID]],Customers_c[Customer_ID],Customers_c[Customer_Name])</f>
        <v>David Wyatt</v>
      </c>
      <c r="AB4782" s="6">
        <f>Orders_C[[#This Row],[Quantity]]*Orders_C[[#This Row],[Unit_Price]]*(1-Orders_C[[#This Row],[Discount %]])+Orders_C[[#This Row],[Tax]]</f>
        <v>1569.5</v>
      </c>
      <c r="AC4782" s="9">
        <f>(Orders_C[[#This Row],[Unit_Price]]*Orders_C[[#This Row],[Quantity]])-Orders_C[[#This Row],[Discount]]+Orders_C[[#This Row],[Tax]]</f>
        <v>1731.5</v>
      </c>
      <c r="AD4782" t="str">
        <f>IF(COUNTIF(Orders_C[[#All],[Customer_ID]],Orders_C[[#This Row],[Customer_ID]])&gt;1,"Repeat","New")</f>
        <v>Repeat</v>
      </c>
      <c r="AE4782" t="str" cm="1">
        <f t="array" ref="AE4782">_xlfn.XLOOKUP(Orders_C[[#This Row],[Store_ID]],Stores_c[[#All],[Store_ID]],Stores_c[[#All],[City]])</f>
        <v>East William</v>
      </c>
      <c r="AF4782" t="str" cm="1">
        <f t="array" ref="AF4782">_xlfn.XLOOKUP(Orders_C[[#This Row],[Store_ID]],Stores_c[[#All],[Store_ID]],Stores_c[[#All],[Manager_Name]])</f>
        <v>Victoria Butler</v>
      </c>
      <c r="AG4782" t="str" cm="1">
        <f t="array" ref="AG4782">_xlfn.XLOOKUP(Orders_C[[#This Row],[Store_ID]],Stores_c[[#All],[Store_ID]],Stores_c[[#All],[Store_Type]])</f>
        <v>Drive-Thru</v>
      </c>
    </row>
    <row r="4783" spans="1:33" x14ac:dyDescent="0.25">
      <c r="A4783">
        <v>7814</v>
      </c>
      <c r="B4783" s="1">
        <v>45939</v>
      </c>
      <c r="C4783" s="2">
        <v>0.92298611111111106</v>
      </c>
      <c r="D4783">
        <v>1032</v>
      </c>
      <c r="E4783">
        <v>211</v>
      </c>
      <c r="F4783">
        <v>535</v>
      </c>
      <c r="G4783">
        <v>320</v>
      </c>
      <c r="H4783">
        <v>4</v>
      </c>
      <c r="I4783">
        <v>430</v>
      </c>
      <c r="J4783">
        <v>10</v>
      </c>
      <c r="K4783">
        <v>21.5</v>
      </c>
      <c r="L4783">
        <v>1731.5</v>
      </c>
      <c r="M4783" t="s">
        <v>18</v>
      </c>
      <c r="N4783" t="s">
        <v>23</v>
      </c>
      <c r="O4783">
        <v>42</v>
      </c>
      <c r="P4783">
        <v>1</v>
      </c>
      <c r="Q4783" t="s">
        <v>1837</v>
      </c>
      <c r="R4783">
        <v>507</v>
      </c>
      <c r="S4783" s="3">
        <v>0.1</v>
      </c>
      <c r="T4783" s="6">
        <v>699.5</v>
      </c>
      <c r="U4783" t="s">
        <v>6332</v>
      </c>
      <c r="V4783">
        <v>2025</v>
      </c>
      <c r="W4783" t="s">
        <v>6331</v>
      </c>
      <c r="X4783" t="str">
        <f>_xlfn.XLOOKUP(Orders_C[[#This Row],[Product_ID]],Products_C[Product_ID],Products_C[Product_Name])</f>
        <v>Rice Bowl</v>
      </c>
      <c r="Y4783" t="str">
        <f>_xlfn.XLOOKUP(Orders_C[[#This Row],[Product_ID]],Products_C[Product_ID],Products_C[Category])</f>
        <v>Beverage</v>
      </c>
      <c r="Z4783" t="str">
        <f>_xlfn.XLOOKUP(Orders_C[[#This Row],[Store_ID]],Stores_c[Store_ID],Stores_c[City])</f>
        <v>North Robertstad</v>
      </c>
      <c r="AA4783" t="str">
        <f>_xlfn.XLOOKUP(Orders_C[[#This Row],[Customer_ID]],Customers_c[Customer_ID],Customers_c[Customer_Name])</f>
        <v>Amanda Watson</v>
      </c>
      <c r="AB4783" s="6">
        <f>Orders_C[[#This Row],[Quantity]]*Orders_C[[#This Row],[Unit_Price]]*(1-Orders_C[[#This Row],[Discount %]])+Orders_C[[#This Row],[Tax]]</f>
        <v>1569.5</v>
      </c>
      <c r="AC4783" s="9">
        <f>(Orders_C[[#This Row],[Unit_Price]]*Orders_C[[#This Row],[Quantity]])-Orders_C[[#This Row],[Discount]]+Orders_C[[#This Row],[Tax]]</f>
        <v>1731.5</v>
      </c>
      <c r="AD4783" t="str">
        <f>IF(COUNTIF(Orders_C[[#All],[Customer_ID]],Orders_C[[#This Row],[Customer_ID]])&gt;1,"Repeat","New")</f>
        <v>Repeat</v>
      </c>
      <c r="AE4783" t="str" cm="1">
        <f t="array" ref="AE4783">_xlfn.XLOOKUP(Orders_C[[#This Row],[Store_ID]],Stores_c[[#All],[Store_ID]],Stores_c[[#All],[City]])</f>
        <v>North Robertstad</v>
      </c>
      <c r="AF4783" t="str" cm="1">
        <f t="array" ref="AF4783">_xlfn.XLOOKUP(Orders_C[[#This Row],[Store_ID]],Stores_c[[#All],[Store_ID]],Stores_c[[#All],[Manager_Name]])</f>
        <v>Mary Lewis</v>
      </c>
      <c r="AG4783" t="str" cm="1">
        <f t="array" ref="AG4783">_xlfn.XLOOKUP(Orders_C[[#This Row],[Store_ID]],Stores_c[[#All],[Store_ID]],Stores_c[[#All],[Store_Type]])</f>
        <v>Street</v>
      </c>
    </row>
    <row r="4784" spans="1:33" x14ac:dyDescent="0.25">
      <c r="A4784">
        <v>9591</v>
      </c>
      <c r="B4784" s="1">
        <v>45808</v>
      </c>
      <c r="C4784" s="2">
        <v>0.46707175925925926</v>
      </c>
      <c r="D4784">
        <v>1255</v>
      </c>
      <c r="E4784">
        <v>202</v>
      </c>
      <c r="F4784">
        <v>493</v>
      </c>
      <c r="G4784">
        <v>313</v>
      </c>
      <c r="H4784">
        <v>4</v>
      </c>
      <c r="I4784">
        <v>424</v>
      </c>
      <c r="J4784">
        <v>0</v>
      </c>
      <c r="K4784">
        <v>21.2</v>
      </c>
      <c r="L4784">
        <v>1717.2</v>
      </c>
      <c r="M4784" t="s">
        <v>18</v>
      </c>
      <c r="N4784" t="s">
        <v>21</v>
      </c>
      <c r="O4784">
        <v>58</v>
      </c>
      <c r="P4784">
        <v>5</v>
      </c>
      <c r="Q4784" t="s">
        <v>3614</v>
      </c>
      <c r="R4784">
        <v>508</v>
      </c>
      <c r="S4784" s="3">
        <v>0</v>
      </c>
      <c r="T4784" s="6">
        <v>699.60000000000014</v>
      </c>
      <c r="U4784" t="s">
        <v>6339</v>
      </c>
      <c r="V4784">
        <v>2025</v>
      </c>
      <c r="W4784" t="s">
        <v>6331</v>
      </c>
      <c r="X4784" t="str">
        <f>_xlfn.XLOOKUP(Orders_C[[#This Row],[Product_ID]],Products_C[Product_ID],Products_C[Product_Name])</f>
        <v>Rice Bowl</v>
      </c>
      <c r="Y4784" t="str">
        <f>_xlfn.XLOOKUP(Orders_C[[#This Row],[Product_ID]],Products_C[Product_ID],Products_C[Category])</f>
        <v>Beverage</v>
      </c>
      <c r="Z4784" t="str">
        <f>_xlfn.XLOOKUP(Orders_C[[#This Row],[Store_ID]],Stores_c[Store_ID],Stores_c[City])</f>
        <v>Rebekahside</v>
      </c>
      <c r="AA4784" t="str">
        <f>_xlfn.XLOOKUP(Orders_C[[#This Row],[Customer_ID]],Customers_c[Customer_ID],Customers_c[Customer_Name])</f>
        <v>Nina Shah</v>
      </c>
      <c r="AB4784" s="6">
        <f>Orders_C[[#This Row],[Quantity]]*Orders_C[[#This Row],[Unit_Price]]*(1-Orders_C[[#This Row],[Discount %]])+Orders_C[[#This Row],[Tax]]</f>
        <v>1717.2</v>
      </c>
      <c r="AC4784" s="9">
        <f>(Orders_C[[#This Row],[Unit_Price]]*Orders_C[[#This Row],[Quantity]])-Orders_C[[#This Row],[Discount]]+Orders_C[[#This Row],[Tax]]</f>
        <v>1717.2</v>
      </c>
      <c r="AD4784" t="str">
        <f>IF(COUNTIF(Orders_C[[#All],[Customer_ID]],Orders_C[[#This Row],[Customer_ID]])&gt;1,"Repeat","New")</f>
        <v>Repeat</v>
      </c>
      <c r="AE4784" t="str" cm="1">
        <f t="array" ref="AE4784">_xlfn.XLOOKUP(Orders_C[[#This Row],[Store_ID]],Stores_c[[#All],[Store_ID]],Stores_c[[#All],[City]])</f>
        <v>Rebekahside</v>
      </c>
      <c r="AF4784" t="str" cm="1">
        <f t="array" ref="AF4784">_xlfn.XLOOKUP(Orders_C[[#This Row],[Store_ID]],Stores_c[[#All],[Store_ID]],Stores_c[[#All],[Manager_Name]])</f>
        <v>Mark Ray</v>
      </c>
      <c r="AG4784" t="str" cm="1">
        <f t="array" ref="AG4784">_xlfn.XLOOKUP(Orders_C[[#This Row],[Store_ID]],Stores_c[[#All],[Store_ID]],Stores_c[[#All],[Store_Type]])</f>
        <v>Drive-Thru</v>
      </c>
    </row>
    <row r="4785" spans="1:33" x14ac:dyDescent="0.25">
      <c r="A4785">
        <v>8564</v>
      </c>
      <c r="B4785" s="1">
        <v>45767</v>
      </c>
      <c r="C4785" s="2">
        <v>0.31070601851851853</v>
      </c>
      <c r="D4785">
        <v>1476</v>
      </c>
      <c r="E4785">
        <v>204</v>
      </c>
      <c r="F4785">
        <v>517</v>
      </c>
      <c r="G4785">
        <v>339</v>
      </c>
      <c r="H4785">
        <v>4</v>
      </c>
      <c r="I4785">
        <v>434</v>
      </c>
      <c r="J4785">
        <v>15</v>
      </c>
      <c r="K4785">
        <v>21.7</v>
      </c>
      <c r="L4785">
        <v>1742.7</v>
      </c>
      <c r="M4785" t="s">
        <v>19</v>
      </c>
      <c r="N4785" t="s">
        <v>23</v>
      </c>
      <c r="O4785">
        <v>38</v>
      </c>
      <c r="P4785">
        <v>3</v>
      </c>
      <c r="Q4785" t="s">
        <v>2587</v>
      </c>
      <c r="R4785">
        <v>507</v>
      </c>
      <c r="S4785" s="3">
        <v>0.15</v>
      </c>
      <c r="T4785" s="6">
        <v>701.10000000000014</v>
      </c>
      <c r="U4785" t="s">
        <v>6337</v>
      </c>
      <c r="V4785">
        <v>2025</v>
      </c>
      <c r="W4785" t="s">
        <v>6329</v>
      </c>
      <c r="X4785" t="str">
        <f>_xlfn.XLOOKUP(Orders_C[[#This Row],[Product_ID]],Products_C[Product_ID],Products_C[Product_Name])</f>
        <v>Veg Burger</v>
      </c>
      <c r="Y4785" t="str">
        <f>_xlfn.XLOOKUP(Orders_C[[#This Row],[Product_ID]],Products_C[Product_ID],Products_C[Category])</f>
        <v>Burger</v>
      </c>
      <c r="Z4785" t="str">
        <f>_xlfn.XLOOKUP(Orders_C[[#This Row],[Store_ID]],Stores_c[Store_ID],Stores_c[City])</f>
        <v>New Robertfurt</v>
      </c>
      <c r="AA4785" t="str">
        <f>_xlfn.XLOOKUP(Orders_C[[#This Row],[Customer_ID]],Customers_c[Customer_ID],Customers_c[Customer_Name])</f>
        <v>John Krueger</v>
      </c>
      <c r="AB4785" s="6">
        <f>Orders_C[[#This Row],[Quantity]]*Orders_C[[#This Row],[Unit_Price]]*(1-Orders_C[[#This Row],[Discount %]])+Orders_C[[#This Row],[Tax]]</f>
        <v>1497.3</v>
      </c>
      <c r="AC4785" s="9">
        <f>(Orders_C[[#This Row],[Unit_Price]]*Orders_C[[#This Row],[Quantity]])-Orders_C[[#This Row],[Discount]]+Orders_C[[#This Row],[Tax]]</f>
        <v>1742.7</v>
      </c>
      <c r="AD4785" t="str">
        <f>IF(COUNTIF(Orders_C[[#All],[Customer_ID]],Orders_C[[#This Row],[Customer_ID]])&gt;1,"Repeat","New")</f>
        <v>Repeat</v>
      </c>
      <c r="AE4785" t="str" cm="1">
        <f t="array" ref="AE4785">_xlfn.XLOOKUP(Orders_C[[#This Row],[Store_ID]],Stores_c[[#All],[Store_ID]],Stores_c[[#All],[City]])</f>
        <v>New Robertfurt</v>
      </c>
      <c r="AF4785" t="str" cm="1">
        <f t="array" ref="AF4785">_xlfn.XLOOKUP(Orders_C[[#This Row],[Store_ID]],Stores_c[[#All],[Store_ID]],Stores_c[[#All],[Manager_Name]])</f>
        <v>Tiffany Gomez</v>
      </c>
      <c r="AG4785" t="str" cm="1">
        <f t="array" ref="AG4785">_xlfn.XLOOKUP(Orders_C[[#This Row],[Store_ID]],Stores_c[[#All],[Store_ID]],Stores_c[[#All],[Store_Type]])</f>
        <v>Street</v>
      </c>
    </row>
    <row r="4786" spans="1:33" x14ac:dyDescent="0.25">
      <c r="A4786">
        <v>7458</v>
      </c>
      <c r="B4786" s="1">
        <v>45808</v>
      </c>
      <c r="C4786" s="2">
        <v>0.8337268518518518</v>
      </c>
      <c r="D4786">
        <v>1483</v>
      </c>
      <c r="E4786">
        <v>203</v>
      </c>
      <c r="F4786">
        <v>414</v>
      </c>
      <c r="G4786">
        <v>329</v>
      </c>
      <c r="H4786">
        <v>4</v>
      </c>
      <c r="I4786">
        <v>431</v>
      </c>
      <c r="J4786">
        <v>10</v>
      </c>
      <c r="K4786">
        <v>21.55</v>
      </c>
      <c r="L4786">
        <v>1735.55</v>
      </c>
      <c r="M4786" t="s">
        <v>20</v>
      </c>
      <c r="N4786" t="s">
        <v>22</v>
      </c>
      <c r="O4786">
        <v>30</v>
      </c>
      <c r="P4786">
        <v>1</v>
      </c>
      <c r="Q4786" t="s">
        <v>1481</v>
      </c>
      <c r="R4786">
        <v>506</v>
      </c>
      <c r="S4786" s="3">
        <v>0.1</v>
      </c>
      <c r="T4786" s="6">
        <v>701.15000000000009</v>
      </c>
      <c r="U4786" t="s">
        <v>6339</v>
      </c>
      <c r="V4786">
        <v>2025</v>
      </c>
      <c r="W4786" t="s">
        <v>6329</v>
      </c>
      <c r="X4786" t="str">
        <f>_xlfn.XLOOKUP(Orders_C[[#This Row],[Product_ID]],Products_C[Product_ID],Products_C[Product_Name])</f>
        <v>Rice Bowl</v>
      </c>
      <c r="Y4786" t="str">
        <f>_xlfn.XLOOKUP(Orders_C[[#This Row],[Product_ID]],Products_C[Product_ID],Products_C[Category])</f>
        <v>Dessert</v>
      </c>
      <c r="Z4786" t="str">
        <f>_xlfn.XLOOKUP(Orders_C[[#This Row],[Store_ID]],Stores_c[Store_ID],Stores_c[City])</f>
        <v>Lake Williammouth</v>
      </c>
      <c r="AA4786" t="str">
        <f>_xlfn.XLOOKUP(Orders_C[[#This Row],[Customer_ID]],Customers_c[Customer_ID],Customers_c[Customer_Name])</f>
        <v>Dennis Thompson</v>
      </c>
      <c r="AB4786" s="6">
        <f>Orders_C[[#This Row],[Quantity]]*Orders_C[[#This Row],[Unit_Price]]*(1-Orders_C[[#This Row],[Discount %]])+Orders_C[[#This Row],[Tax]]</f>
        <v>1573.15</v>
      </c>
      <c r="AC4786" s="9">
        <f>(Orders_C[[#This Row],[Unit_Price]]*Orders_C[[#This Row],[Quantity]])-Orders_C[[#This Row],[Discount]]+Orders_C[[#This Row],[Tax]]</f>
        <v>1735.55</v>
      </c>
      <c r="AD4786" t="str">
        <f>IF(COUNTIF(Orders_C[[#All],[Customer_ID]],Orders_C[[#This Row],[Customer_ID]])&gt;1,"Repeat","New")</f>
        <v>Repeat</v>
      </c>
      <c r="AE4786" t="str" cm="1">
        <f t="array" ref="AE4786">_xlfn.XLOOKUP(Orders_C[[#This Row],[Store_ID]],Stores_c[[#All],[Store_ID]],Stores_c[[#All],[City]])</f>
        <v>Lake Williammouth</v>
      </c>
      <c r="AF4786" t="str" cm="1">
        <f t="array" ref="AF4786">_xlfn.XLOOKUP(Orders_C[[#This Row],[Store_ID]],Stores_c[[#All],[Store_ID]],Stores_c[[#All],[Manager_Name]])</f>
        <v>Stephanie Dominguez</v>
      </c>
      <c r="AG4786" t="str" cm="1">
        <f t="array" ref="AG4786">_xlfn.XLOOKUP(Orders_C[[#This Row],[Store_ID]],Stores_c[[#All],[Store_ID]],Stores_c[[#All],[Store_Type]])</f>
        <v>Drive-Thru</v>
      </c>
    </row>
    <row r="4787" spans="1:33" x14ac:dyDescent="0.25">
      <c r="A4787">
        <v>8029</v>
      </c>
      <c r="B4787" s="1">
        <v>45883</v>
      </c>
      <c r="C4787" s="2">
        <v>0.17346064814814816</v>
      </c>
      <c r="D4787">
        <v>1566</v>
      </c>
      <c r="E4787">
        <v>205</v>
      </c>
      <c r="F4787">
        <v>492</v>
      </c>
      <c r="G4787">
        <v>323</v>
      </c>
      <c r="H4787">
        <v>4</v>
      </c>
      <c r="I4787">
        <v>426</v>
      </c>
      <c r="J4787">
        <v>0</v>
      </c>
      <c r="K4787">
        <v>21.3</v>
      </c>
      <c r="L4787">
        <v>1725.3</v>
      </c>
      <c r="M4787" t="s">
        <v>18</v>
      </c>
      <c r="N4787" t="s">
        <v>23</v>
      </c>
      <c r="O4787">
        <v>12</v>
      </c>
      <c r="P4787">
        <v>3</v>
      </c>
      <c r="Q4787" t="s">
        <v>2052</v>
      </c>
      <c r="R4787">
        <v>502</v>
      </c>
      <c r="S4787" s="3">
        <v>0</v>
      </c>
      <c r="T4787" s="6">
        <v>702.9</v>
      </c>
      <c r="U4787" t="s">
        <v>6342</v>
      </c>
      <c r="V4787">
        <v>2025</v>
      </c>
      <c r="W4787" t="s">
        <v>6333</v>
      </c>
      <c r="X4787" t="str">
        <f>_xlfn.XLOOKUP(Orders_C[[#This Row],[Product_ID]],Products_C[Product_ID],Products_C[Product_Name])</f>
        <v>Rice Bowl</v>
      </c>
      <c r="Y4787" t="str">
        <f>_xlfn.XLOOKUP(Orders_C[[#This Row],[Product_ID]],Products_C[Product_ID],Products_C[Category])</f>
        <v>Beverage</v>
      </c>
      <c r="Z4787" t="str">
        <f>_xlfn.XLOOKUP(Orders_C[[#This Row],[Store_ID]],Stores_c[Store_ID],Stores_c[City])</f>
        <v>Port Jacob</v>
      </c>
      <c r="AA4787" t="str">
        <f>_xlfn.XLOOKUP(Orders_C[[#This Row],[Customer_ID]],Customers_c[Customer_ID],Customers_c[Customer_Name])</f>
        <v>Nicole Marsh</v>
      </c>
      <c r="AB4787" s="6">
        <f>Orders_C[[#This Row],[Quantity]]*Orders_C[[#This Row],[Unit_Price]]*(1-Orders_C[[#This Row],[Discount %]])+Orders_C[[#This Row],[Tax]]</f>
        <v>1725.3</v>
      </c>
      <c r="AC4787" s="9">
        <f>(Orders_C[[#This Row],[Unit_Price]]*Orders_C[[#This Row],[Quantity]])-Orders_C[[#This Row],[Discount]]+Orders_C[[#This Row],[Tax]]</f>
        <v>1725.3</v>
      </c>
      <c r="AD4787" t="str">
        <f>IF(COUNTIF(Orders_C[[#All],[Customer_ID]],Orders_C[[#This Row],[Customer_ID]])&gt;1,"Repeat","New")</f>
        <v>Repeat</v>
      </c>
      <c r="AE4787" t="str" cm="1">
        <f t="array" ref="AE4787">_xlfn.XLOOKUP(Orders_C[[#This Row],[Store_ID]],Stores_c[[#All],[Store_ID]],Stores_c[[#All],[City]])</f>
        <v>Port Jacob</v>
      </c>
      <c r="AF4787" t="str" cm="1">
        <f t="array" ref="AF4787">_xlfn.XLOOKUP(Orders_C[[#This Row],[Store_ID]],Stores_c[[#All],[Store_ID]],Stores_c[[#All],[Manager_Name]])</f>
        <v>David Harris</v>
      </c>
      <c r="AG4787" t="str" cm="1">
        <f t="array" ref="AG4787">_xlfn.XLOOKUP(Orders_C[[#This Row],[Store_ID]],Stores_c[[#All],[Store_ID]],Stores_c[[#All],[Store_Type]])</f>
        <v>Mall</v>
      </c>
    </row>
    <row r="4788" spans="1:33" x14ac:dyDescent="0.25">
      <c r="A4788">
        <v>9211</v>
      </c>
      <c r="B4788" s="1">
        <v>45820</v>
      </c>
      <c r="C4788" s="2">
        <v>1.2789351851851852E-2</v>
      </c>
      <c r="D4788">
        <v>1642</v>
      </c>
      <c r="E4788">
        <v>211</v>
      </c>
      <c r="F4788">
        <v>415</v>
      </c>
      <c r="G4788">
        <v>338</v>
      </c>
      <c r="H4788">
        <v>4</v>
      </c>
      <c r="I4788">
        <v>426</v>
      </c>
      <c r="J4788">
        <v>0</v>
      </c>
      <c r="K4788">
        <v>21.3</v>
      </c>
      <c r="L4788">
        <v>1725.3</v>
      </c>
      <c r="M4788" t="s">
        <v>20</v>
      </c>
      <c r="N4788" t="s">
        <v>21</v>
      </c>
      <c r="O4788">
        <v>21</v>
      </c>
      <c r="P4788">
        <v>4</v>
      </c>
      <c r="Q4788" t="s">
        <v>3234</v>
      </c>
      <c r="R4788">
        <v>504</v>
      </c>
      <c r="S4788" s="3">
        <v>0</v>
      </c>
      <c r="T4788" s="6">
        <v>702.9</v>
      </c>
      <c r="U4788" t="s">
        <v>6340</v>
      </c>
      <c r="V4788">
        <v>2025</v>
      </c>
      <c r="W4788" t="s">
        <v>6329</v>
      </c>
      <c r="X4788" t="str">
        <f>_xlfn.XLOOKUP(Orders_C[[#This Row],[Product_ID]],Products_C[Product_ID],Products_C[Product_Name])</f>
        <v>Chicken Wings</v>
      </c>
      <c r="Y4788" t="str">
        <f>_xlfn.XLOOKUP(Orders_C[[#This Row],[Product_ID]],Products_C[Product_ID],Products_C[Category])</f>
        <v>Burger</v>
      </c>
      <c r="Z4788" t="str">
        <f>_xlfn.XLOOKUP(Orders_C[[#This Row],[Store_ID]],Stores_c[Store_ID],Stores_c[City])</f>
        <v>North Robertstad</v>
      </c>
      <c r="AA4788" t="str">
        <f>_xlfn.XLOOKUP(Orders_C[[#This Row],[Customer_ID]],Customers_c[Customer_ID],Customers_c[Customer_Name])</f>
        <v>Dr. Kevin Silva MD</v>
      </c>
      <c r="AB4788" s="6">
        <f>Orders_C[[#This Row],[Quantity]]*Orders_C[[#This Row],[Unit_Price]]*(1-Orders_C[[#This Row],[Discount %]])+Orders_C[[#This Row],[Tax]]</f>
        <v>1725.3</v>
      </c>
      <c r="AC4788" s="9">
        <f>(Orders_C[[#This Row],[Unit_Price]]*Orders_C[[#This Row],[Quantity]])-Orders_C[[#This Row],[Discount]]+Orders_C[[#This Row],[Tax]]</f>
        <v>1725.3</v>
      </c>
      <c r="AD4788" t="str">
        <f>IF(COUNTIF(Orders_C[[#All],[Customer_ID]],Orders_C[[#This Row],[Customer_ID]])&gt;1,"Repeat","New")</f>
        <v>Repeat</v>
      </c>
      <c r="AE4788" t="str" cm="1">
        <f t="array" ref="AE4788">_xlfn.XLOOKUP(Orders_C[[#This Row],[Store_ID]],Stores_c[[#All],[Store_ID]],Stores_c[[#All],[City]])</f>
        <v>North Robertstad</v>
      </c>
      <c r="AF4788" t="str" cm="1">
        <f t="array" ref="AF4788">_xlfn.XLOOKUP(Orders_C[[#This Row],[Store_ID]],Stores_c[[#All],[Store_ID]],Stores_c[[#All],[Manager_Name]])</f>
        <v>Mary Lewis</v>
      </c>
      <c r="AG4788" t="str" cm="1">
        <f t="array" ref="AG4788">_xlfn.XLOOKUP(Orders_C[[#This Row],[Store_ID]],Stores_c[[#All],[Store_ID]],Stores_c[[#All],[Store_Type]])</f>
        <v>Street</v>
      </c>
    </row>
    <row r="4789" spans="1:33" x14ac:dyDescent="0.25">
      <c r="A4789">
        <v>8686</v>
      </c>
      <c r="B4789" s="1">
        <v>45821</v>
      </c>
      <c r="C4789" s="2">
        <v>0.80244212962962957</v>
      </c>
      <c r="D4789">
        <v>1993</v>
      </c>
      <c r="E4789">
        <v>211</v>
      </c>
      <c r="F4789">
        <v>428</v>
      </c>
      <c r="G4789">
        <v>335</v>
      </c>
      <c r="H4789">
        <v>4</v>
      </c>
      <c r="I4789">
        <v>436</v>
      </c>
      <c r="J4789">
        <v>15</v>
      </c>
      <c r="K4789">
        <v>21.8</v>
      </c>
      <c r="L4789">
        <v>1750.8</v>
      </c>
      <c r="M4789" t="s">
        <v>19</v>
      </c>
      <c r="N4789" t="s">
        <v>21</v>
      </c>
      <c r="O4789">
        <v>46</v>
      </c>
      <c r="P4789">
        <v>1</v>
      </c>
      <c r="Q4789" t="s">
        <v>2709</v>
      </c>
      <c r="R4789">
        <v>503</v>
      </c>
      <c r="S4789" s="3">
        <v>0.15</v>
      </c>
      <c r="T4789" s="6">
        <v>704.40000000000009</v>
      </c>
      <c r="U4789" t="s">
        <v>6340</v>
      </c>
      <c r="V4789">
        <v>2025</v>
      </c>
      <c r="W4789" t="s">
        <v>6331</v>
      </c>
      <c r="X4789" t="str">
        <f>_xlfn.XLOOKUP(Orders_C[[#This Row],[Product_ID]],Products_C[Product_ID],Products_C[Product_Name])</f>
        <v>Krushers</v>
      </c>
      <c r="Y4789" t="str">
        <f>_xlfn.XLOOKUP(Orders_C[[#This Row],[Product_ID]],Products_C[Product_ID],Products_C[Category])</f>
        <v>Chicken</v>
      </c>
      <c r="Z4789" t="str">
        <f>_xlfn.XLOOKUP(Orders_C[[#This Row],[Store_ID]],Stores_c[Store_ID],Stores_c[City])</f>
        <v>North Robertstad</v>
      </c>
      <c r="AA4789" t="str">
        <f>_xlfn.XLOOKUP(Orders_C[[#This Row],[Customer_ID]],Customers_c[Customer_ID],Customers_c[Customer_Name])</f>
        <v>Nancy Parks</v>
      </c>
      <c r="AB4789" s="6">
        <f>Orders_C[[#This Row],[Quantity]]*Orders_C[[#This Row],[Unit_Price]]*(1-Orders_C[[#This Row],[Discount %]])+Orders_C[[#This Row],[Tax]]</f>
        <v>1504.1999999999998</v>
      </c>
      <c r="AC4789" s="9">
        <f>(Orders_C[[#This Row],[Unit_Price]]*Orders_C[[#This Row],[Quantity]])-Orders_C[[#This Row],[Discount]]+Orders_C[[#This Row],[Tax]]</f>
        <v>1750.8</v>
      </c>
      <c r="AD4789" t="str">
        <f>IF(COUNTIF(Orders_C[[#All],[Customer_ID]],Orders_C[[#This Row],[Customer_ID]])&gt;1,"Repeat","New")</f>
        <v>Repeat</v>
      </c>
      <c r="AE4789" t="str" cm="1">
        <f t="array" ref="AE4789">_xlfn.XLOOKUP(Orders_C[[#This Row],[Store_ID]],Stores_c[[#All],[Store_ID]],Stores_c[[#All],[City]])</f>
        <v>North Robertstad</v>
      </c>
      <c r="AF4789" t="str" cm="1">
        <f t="array" ref="AF4789">_xlfn.XLOOKUP(Orders_C[[#This Row],[Store_ID]],Stores_c[[#All],[Store_ID]],Stores_c[[#All],[Manager_Name]])</f>
        <v>Mary Lewis</v>
      </c>
      <c r="AG4789" t="str" cm="1">
        <f t="array" ref="AG4789">_xlfn.XLOOKUP(Orders_C[[#This Row],[Store_ID]],Stores_c[[#All],[Store_ID]],Stores_c[[#All],[Store_Type]])</f>
        <v>Street</v>
      </c>
    </row>
    <row r="4790" spans="1:33" x14ac:dyDescent="0.25">
      <c r="A4790">
        <v>7878</v>
      </c>
      <c r="B4790" s="1">
        <v>45766</v>
      </c>
      <c r="C4790" s="2">
        <v>7.9363425925925921E-2</v>
      </c>
      <c r="D4790">
        <v>1075</v>
      </c>
      <c r="E4790">
        <v>225</v>
      </c>
      <c r="F4790">
        <v>414</v>
      </c>
      <c r="G4790">
        <v>308</v>
      </c>
      <c r="H4790">
        <v>4</v>
      </c>
      <c r="I4790">
        <v>433</v>
      </c>
      <c r="J4790">
        <v>10</v>
      </c>
      <c r="K4790">
        <v>21.65</v>
      </c>
      <c r="L4790">
        <v>1743.65</v>
      </c>
      <c r="M4790" t="s">
        <v>19</v>
      </c>
      <c r="N4790" t="s">
        <v>21</v>
      </c>
      <c r="O4790">
        <v>56</v>
      </c>
      <c r="P4790">
        <v>2</v>
      </c>
      <c r="Q4790" t="s">
        <v>1901</v>
      </c>
      <c r="R4790">
        <v>510</v>
      </c>
      <c r="S4790" s="3">
        <v>0.1</v>
      </c>
      <c r="T4790" s="6">
        <v>704.45</v>
      </c>
      <c r="U4790" t="s">
        <v>6337</v>
      </c>
      <c r="V4790">
        <v>2025</v>
      </c>
      <c r="W4790" t="s">
        <v>6331</v>
      </c>
      <c r="X4790" t="str">
        <f>_xlfn.XLOOKUP(Orders_C[[#This Row],[Product_ID]],Products_C[Product_ID],Products_C[Product_Name])</f>
        <v>Zinger Burger</v>
      </c>
      <c r="Y4790" t="str">
        <f>_xlfn.XLOOKUP(Orders_C[[#This Row],[Product_ID]],Products_C[Product_ID],Products_C[Category])</f>
        <v>Beverage</v>
      </c>
      <c r="Z4790" t="str">
        <f>_xlfn.XLOOKUP(Orders_C[[#This Row],[Store_ID]],Stores_c[Store_ID],Stores_c[City])</f>
        <v>South Peter</v>
      </c>
      <c r="AA4790" t="str">
        <f>_xlfn.XLOOKUP(Orders_C[[#This Row],[Customer_ID]],Customers_c[Customer_ID],Customers_c[Customer_Name])</f>
        <v>Christopher Frazier</v>
      </c>
      <c r="AB4790" s="6">
        <f>Orders_C[[#This Row],[Quantity]]*Orders_C[[#This Row],[Unit_Price]]*(1-Orders_C[[#This Row],[Discount %]])+Orders_C[[#This Row],[Tax]]</f>
        <v>1580.45</v>
      </c>
      <c r="AC4790" s="9">
        <f>(Orders_C[[#This Row],[Unit_Price]]*Orders_C[[#This Row],[Quantity]])-Orders_C[[#This Row],[Discount]]+Orders_C[[#This Row],[Tax]]</f>
        <v>1743.65</v>
      </c>
      <c r="AD4790" t="str">
        <f>IF(COUNTIF(Orders_C[[#All],[Customer_ID]],Orders_C[[#This Row],[Customer_ID]])&gt;1,"Repeat","New")</f>
        <v>Repeat</v>
      </c>
      <c r="AE4790" t="str" cm="1">
        <f t="array" ref="AE4790">_xlfn.XLOOKUP(Orders_C[[#This Row],[Store_ID]],Stores_c[[#All],[Store_ID]],Stores_c[[#All],[City]])</f>
        <v>South Peter</v>
      </c>
      <c r="AF4790" t="str" cm="1">
        <f t="array" ref="AF4790">_xlfn.XLOOKUP(Orders_C[[#This Row],[Store_ID]],Stores_c[[#All],[Store_ID]],Stores_c[[#All],[Manager_Name]])</f>
        <v>Gregory Lambert</v>
      </c>
      <c r="AG4790" t="str" cm="1">
        <f t="array" ref="AG4790">_xlfn.XLOOKUP(Orders_C[[#This Row],[Store_ID]],Stores_c[[#All],[Store_ID]],Stores_c[[#All],[Store_Type]])</f>
        <v>Street</v>
      </c>
    </row>
    <row r="4791" spans="1:33" x14ac:dyDescent="0.25">
      <c r="A4791">
        <v>9092</v>
      </c>
      <c r="B4791" s="1">
        <v>45789</v>
      </c>
      <c r="C4791" s="2">
        <v>0.4430439814814815</v>
      </c>
      <c r="D4791">
        <v>1613</v>
      </c>
      <c r="E4791">
        <v>215</v>
      </c>
      <c r="F4791">
        <v>428</v>
      </c>
      <c r="G4791">
        <v>331</v>
      </c>
      <c r="H4791">
        <v>4</v>
      </c>
      <c r="I4791">
        <v>430</v>
      </c>
      <c r="J4791">
        <v>5</v>
      </c>
      <c r="K4791">
        <v>21.5</v>
      </c>
      <c r="L4791">
        <v>1736.5</v>
      </c>
      <c r="M4791" t="s">
        <v>19</v>
      </c>
      <c r="N4791" t="s">
        <v>22</v>
      </c>
      <c r="O4791">
        <v>13</v>
      </c>
      <c r="P4791">
        <v>4</v>
      </c>
      <c r="Q4791" t="s">
        <v>3115</v>
      </c>
      <c r="R4791">
        <v>509</v>
      </c>
      <c r="S4791" s="3">
        <v>0.05</v>
      </c>
      <c r="T4791" s="6">
        <v>704.5</v>
      </c>
      <c r="U4791" t="s">
        <v>6339</v>
      </c>
      <c r="V4791">
        <v>2025</v>
      </c>
      <c r="W4791" t="s">
        <v>6333</v>
      </c>
      <c r="X4791" t="str">
        <f>_xlfn.XLOOKUP(Orders_C[[#This Row],[Product_ID]],Products_C[Product_ID],Products_C[Product_Name])</f>
        <v>Chicken Bucket</v>
      </c>
      <c r="Y4791" t="str">
        <f>_xlfn.XLOOKUP(Orders_C[[#This Row],[Product_ID]],Products_C[Product_ID],Products_C[Category])</f>
        <v>Beverage</v>
      </c>
      <c r="Z4791" t="str">
        <f>_xlfn.XLOOKUP(Orders_C[[#This Row],[Store_ID]],Stores_c[Store_ID],Stores_c[City])</f>
        <v>Sallyburgh</v>
      </c>
      <c r="AA4791" t="str">
        <f>_xlfn.XLOOKUP(Orders_C[[#This Row],[Customer_ID]],Customers_c[Customer_ID],Customers_c[Customer_Name])</f>
        <v>Amber Faulkner</v>
      </c>
      <c r="AB4791" s="6">
        <f>Orders_C[[#This Row],[Quantity]]*Orders_C[[#This Row],[Unit_Price]]*(1-Orders_C[[#This Row],[Discount %]])+Orders_C[[#This Row],[Tax]]</f>
        <v>1655.5</v>
      </c>
      <c r="AC4791" s="9">
        <f>(Orders_C[[#This Row],[Unit_Price]]*Orders_C[[#This Row],[Quantity]])-Orders_C[[#This Row],[Discount]]+Orders_C[[#This Row],[Tax]]</f>
        <v>1736.5</v>
      </c>
      <c r="AD4791" t="str">
        <f>IF(COUNTIF(Orders_C[[#All],[Customer_ID]],Orders_C[[#This Row],[Customer_ID]])&gt;1,"Repeat","New")</f>
        <v>Repeat</v>
      </c>
      <c r="AE4791" t="str" cm="1">
        <f t="array" ref="AE4791">_xlfn.XLOOKUP(Orders_C[[#This Row],[Store_ID]],Stores_c[[#All],[Store_ID]],Stores_c[[#All],[City]])</f>
        <v>Sallyburgh</v>
      </c>
      <c r="AF4791" t="str" cm="1">
        <f t="array" ref="AF4791">_xlfn.XLOOKUP(Orders_C[[#This Row],[Store_ID]],Stores_c[[#All],[Store_ID]],Stores_c[[#All],[Manager_Name]])</f>
        <v>Benjamin Mccoy</v>
      </c>
      <c r="AG4791" t="str" cm="1">
        <f t="array" ref="AG4791">_xlfn.XLOOKUP(Orders_C[[#This Row],[Store_ID]],Stores_c[[#All],[Store_ID]],Stores_c[[#All],[Store_Type]])</f>
        <v>Drive-Thru</v>
      </c>
    </row>
    <row r="4792" spans="1:33" x14ac:dyDescent="0.25">
      <c r="A4792">
        <v>7767</v>
      </c>
      <c r="B4792" s="1">
        <v>46005</v>
      </c>
      <c r="C4792" s="2">
        <v>0.63290509259259264</v>
      </c>
      <c r="D4792">
        <v>1013</v>
      </c>
      <c r="E4792">
        <v>209</v>
      </c>
      <c r="F4792">
        <v>487</v>
      </c>
      <c r="G4792">
        <v>336</v>
      </c>
      <c r="H4792">
        <v>4</v>
      </c>
      <c r="I4792">
        <v>431</v>
      </c>
      <c r="J4792">
        <v>5</v>
      </c>
      <c r="K4792">
        <v>21.55</v>
      </c>
      <c r="L4792">
        <v>1740.55</v>
      </c>
      <c r="M4792" t="s">
        <v>18</v>
      </c>
      <c r="N4792" t="s">
        <v>23</v>
      </c>
      <c r="O4792">
        <v>12</v>
      </c>
      <c r="P4792">
        <v>5</v>
      </c>
      <c r="Q4792" t="s">
        <v>1790</v>
      </c>
      <c r="R4792">
        <v>509</v>
      </c>
      <c r="S4792" s="3">
        <v>0.05</v>
      </c>
      <c r="T4792" s="6">
        <v>706.15000000000009</v>
      </c>
      <c r="U4792" t="s">
        <v>6328</v>
      </c>
      <c r="V4792">
        <v>2025</v>
      </c>
      <c r="W4792" t="s">
        <v>6333</v>
      </c>
      <c r="X4792" t="str">
        <f>_xlfn.XLOOKUP(Orders_C[[#This Row],[Product_ID]],Products_C[Product_ID],Products_C[Product_Name])</f>
        <v>Chicken Bucket</v>
      </c>
      <c r="Y4792" t="str">
        <f>_xlfn.XLOOKUP(Orders_C[[#This Row],[Product_ID]],Products_C[Product_ID],Products_C[Category])</f>
        <v>Dessert</v>
      </c>
      <c r="Z4792" t="str">
        <f>_xlfn.XLOOKUP(Orders_C[[#This Row],[Store_ID]],Stores_c[Store_ID],Stores_c[City])</f>
        <v>Reidberg</v>
      </c>
      <c r="AA4792" t="str">
        <f>_xlfn.XLOOKUP(Orders_C[[#This Row],[Customer_ID]],Customers_c[Customer_ID],Customers_c[Customer_Name])</f>
        <v>John Davis</v>
      </c>
      <c r="AB4792" s="6">
        <f>Orders_C[[#This Row],[Quantity]]*Orders_C[[#This Row],[Unit_Price]]*(1-Orders_C[[#This Row],[Discount %]])+Orders_C[[#This Row],[Tax]]</f>
        <v>1659.35</v>
      </c>
      <c r="AC4792" s="9">
        <f>(Orders_C[[#This Row],[Unit_Price]]*Orders_C[[#This Row],[Quantity]])-Orders_C[[#This Row],[Discount]]+Orders_C[[#This Row],[Tax]]</f>
        <v>1740.55</v>
      </c>
      <c r="AD4792" t="str">
        <f>IF(COUNTIF(Orders_C[[#All],[Customer_ID]],Orders_C[[#This Row],[Customer_ID]])&gt;1,"Repeat","New")</f>
        <v>Repeat</v>
      </c>
      <c r="AE4792" t="str" cm="1">
        <f t="array" ref="AE4792">_xlfn.XLOOKUP(Orders_C[[#This Row],[Store_ID]],Stores_c[[#All],[Store_ID]],Stores_c[[#All],[City]])</f>
        <v>Reidberg</v>
      </c>
      <c r="AF4792" t="str" cm="1">
        <f t="array" ref="AF4792">_xlfn.XLOOKUP(Orders_C[[#This Row],[Store_ID]],Stores_c[[#All],[Store_ID]],Stores_c[[#All],[Manager_Name]])</f>
        <v>Jeffrey Horn</v>
      </c>
      <c r="AG4792" t="str" cm="1">
        <f t="array" ref="AG4792">_xlfn.XLOOKUP(Orders_C[[#This Row],[Store_ID]],Stores_c[[#All],[Store_ID]],Stores_c[[#All],[Store_Type]])</f>
        <v>Drive-Thru</v>
      </c>
    </row>
    <row r="4793" spans="1:33" x14ac:dyDescent="0.25">
      <c r="A4793">
        <v>8249</v>
      </c>
      <c r="B4793" s="1">
        <v>45812</v>
      </c>
      <c r="C4793" s="2">
        <v>0.71423611111111107</v>
      </c>
      <c r="D4793">
        <v>1120</v>
      </c>
      <c r="E4793">
        <v>203</v>
      </c>
      <c r="F4793">
        <v>409</v>
      </c>
      <c r="G4793">
        <v>330</v>
      </c>
      <c r="H4793">
        <v>4</v>
      </c>
      <c r="I4793">
        <v>438</v>
      </c>
      <c r="J4793">
        <v>15</v>
      </c>
      <c r="K4793">
        <v>21.9</v>
      </c>
      <c r="L4793">
        <v>1758.9</v>
      </c>
      <c r="M4793" t="s">
        <v>18</v>
      </c>
      <c r="N4793" t="s">
        <v>22</v>
      </c>
      <c r="O4793">
        <v>45</v>
      </c>
      <c r="P4793">
        <v>3</v>
      </c>
      <c r="Q4793" t="s">
        <v>2272</v>
      </c>
      <c r="R4793">
        <v>506</v>
      </c>
      <c r="S4793" s="3">
        <v>0.15</v>
      </c>
      <c r="T4793" s="6">
        <v>707.7</v>
      </c>
      <c r="U4793" t="s">
        <v>6340</v>
      </c>
      <c r="V4793">
        <v>2025</v>
      </c>
      <c r="W4793" t="s">
        <v>6331</v>
      </c>
      <c r="X4793" t="str">
        <f>_xlfn.XLOOKUP(Orders_C[[#This Row],[Product_ID]],Products_C[Product_ID],Products_C[Product_Name])</f>
        <v>Rice Bowl</v>
      </c>
      <c r="Y4793" t="str">
        <f>_xlfn.XLOOKUP(Orders_C[[#This Row],[Product_ID]],Products_C[Product_ID],Products_C[Category])</f>
        <v>Beverage</v>
      </c>
      <c r="Z4793" t="str">
        <f>_xlfn.XLOOKUP(Orders_C[[#This Row],[Store_ID]],Stores_c[Store_ID],Stores_c[City])</f>
        <v>Lake Williammouth</v>
      </c>
      <c r="AA4793" t="str">
        <f>_xlfn.XLOOKUP(Orders_C[[#This Row],[Customer_ID]],Customers_c[Customer_ID],Customers_c[Customer_Name])</f>
        <v>Kevin Garcia</v>
      </c>
      <c r="AB4793" s="6">
        <f>Orders_C[[#This Row],[Quantity]]*Orders_C[[#This Row],[Unit_Price]]*(1-Orders_C[[#This Row],[Discount %]])+Orders_C[[#This Row],[Tax]]</f>
        <v>1511.1000000000001</v>
      </c>
      <c r="AC4793" s="9">
        <f>(Orders_C[[#This Row],[Unit_Price]]*Orders_C[[#This Row],[Quantity]])-Orders_C[[#This Row],[Discount]]+Orders_C[[#This Row],[Tax]]</f>
        <v>1758.9</v>
      </c>
      <c r="AD4793" t="str">
        <f>IF(COUNTIF(Orders_C[[#All],[Customer_ID]],Orders_C[[#This Row],[Customer_ID]])&gt;1,"Repeat","New")</f>
        <v>Repeat</v>
      </c>
      <c r="AE4793" t="str" cm="1">
        <f t="array" ref="AE4793">_xlfn.XLOOKUP(Orders_C[[#This Row],[Store_ID]],Stores_c[[#All],[Store_ID]],Stores_c[[#All],[City]])</f>
        <v>Lake Williammouth</v>
      </c>
      <c r="AF4793" t="str" cm="1">
        <f t="array" ref="AF4793">_xlfn.XLOOKUP(Orders_C[[#This Row],[Store_ID]],Stores_c[[#All],[Store_ID]],Stores_c[[#All],[Manager_Name]])</f>
        <v>Stephanie Dominguez</v>
      </c>
      <c r="AG4793" t="str" cm="1">
        <f t="array" ref="AG4793">_xlfn.XLOOKUP(Orders_C[[#This Row],[Store_ID]],Stores_c[[#All],[Store_ID]],Stores_c[[#All],[Store_Type]])</f>
        <v>Drive-Thru</v>
      </c>
    </row>
    <row r="4794" spans="1:33" x14ac:dyDescent="0.25">
      <c r="A4794">
        <v>8324</v>
      </c>
      <c r="B4794" s="1">
        <v>45807</v>
      </c>
      <c r="C4794" s="2">
        <v>0.24578703703703703</v>
      </c>
      <c r="D4794">
        <v>1480</v>
      </c>
      <c r="E4794">
        <v>205</v>
      </c>
      <c r="F4794">
        <v>529</v>
      </c>
      <c r="G4794">
        <v>340</v>
      </c>
      <c r="H4794">
        <v>4</v>
      </c>
      <c r="I4794">
        <v>438</v>
      </c>
      <c r="J4794">
        <v>15</v>
      </c>
      <c r="K4794">
        <v>21.9</v>
      </c>
      <c r="L4794">
        <v>1758.9</v>
      </c>
      <c r="M4794" t="s">
        <v>19</v>
      </c>
      <c r="N4794" t="s">
        <v>23</v>
      </c>
      <c r="O4794">
        <v>55</v>
      </c>
      <c r="P4794">
        <v>5</v>
      </c>
      <c r="Q4794" t="s">
        <v>2347</v>
      </c>
      <c r="R4794">
        <v>509</v>
      </c>
      <c r="S4794" s="3">
        <v>0.15</v>
      </c>
      <c r="T4794" s="6">
        <v>707.7</v>
      </c>
      <c r="U4794" t="s">
        <v>6339</v>
      </c>
      <c r="V4794">
        <v>2025</v>
      </c>
      <c r="W4794" t="s">
        <v>6331</v>
      </c>
      <c r="X4794" t="str">
        <f>_xlfn.XLOOKUP(Orders_C[[#This Row],[Product_ID]],Products_C[Product_ID],Products_C[Product_Name])</f>
        <v>Chocolate Lava Cake</v>
      </c>
      <c r="Y4794" t="str">
        <f>_xlfn.XLOOKUP(Orders_C[[#This Row],[Product_ID]],Products_C[Product_ID],Products_C[Category])</f>
        <v>Chicken</v>
      </c>
      <c r="Z4794" t="str">
        <f>_xlfn.XLOOKUP(Orders_C[[#This Row],[Store_ID]],Stores_c[Store_ID],Stores_c[City])</f>
        <v>Port Jacob</v>
      </c>
      <c r="AA4794" t="str">
        <f>_xlfn.XLOOKUP(Orders_C[[#This Row],[Customer_ID]],Customers_c[Customer_ID],Customers_c[Customer_Name])</f>
        <v>Patrick Meyers</v>
      </c>
      <c r="AB4794" s="6">
        <f>Orders_C[[#This Row],[Quantity]]*Orders_C[[#This Row],[Unit_Price]]*(1-Orders_C[[#This Row],[Discount %]])+Orders_C[[#This Row],[Tax]]</f>
        <v>1511.1000000000001</v>
      </c>
      <c r="AC4794" s="9">
        <f>(Orders_C[[#This Row],[Unit_Price]]*Orders_C[[#This Row],[Quantity]])-Orders_C[[#This Row],[Discount]]+Orders_C[[#This Row],[Tax]]</f>
        <v>1758.9</v>
      </c>
      <c r="AD4794" t="str">
        <f>IF(COUNTIF(Orders_C[[#All],[Customer_ID]],Orders_C[[#This Row],[Customer_ID]])&gt;1,"Repeat","New")</f>
        <v>Repeat</v>
      </c>
      <c r="AE4794" t="str" cm="1">
        <f t="array" ref="AE4794">_xlfn.XLOOKUP(Orders_C[[#This Row],[Store_ID]],Stores_c[[#All],[Store_ID]],Stores_c[[#All],[City]])</f>
        <v>Port Jacob</v>
      </c>
      <c r="AF4794" t="str" cm="1">
        <f t="array" ref="AF4794">_xlfn.XLOOKUP(Orders_C[[#This Row],[Store_ID]],Stores_c[[#All],[Store_ID]],Stores_c[[#All],[Manager_Name]])</f>
        <v>David Harris</v>
      </c>
      <c r="AG4794" t="str" cm="1">
        <f t="array" ref="AG4794">_xlfn.XLOOKUP(Orders_C[[#This Row],[Store_ID]],Stores_c[[#All],[Store_ID]],Stores_c[[#All],[Store_Type]])</f>
        <v>Mall</v>
      </c>
    </row>
    <row r="4795" spans="1:33" x14ac:dyDescent="0.25">
      <c r="A4795">
        <v>6627</v>
      </c>
      <c r="B4795" s="1">
        <v>45991</v>
      </c>
      <c r="C4795" s="2">
        <v>0.81680555555555556</v>
      </c>
      <c r="D4795">
        <v>1723</v>
      </c>
      <c r="E4795">
        <v>210</v>
      </c>
      <c r="F4795">
        <v>454</v>
      </c>
      <c r="G4795">
        <v>329</v>
      </c>
      <c r="H4795">
        <v>4</v>
      </c>
      <c r="I4795">
        <v>435</v>
      </c>
      <c r="J4795">
        <v>10</v>
      </c>
      <c r="K4795">
        <v>21.75</v>
      </c>
      <c r="L4795">
        <v>1751.75</v>
      </c>
      <c r="M4795" t="s">
        <v>20</v>
      </c>
      <c r="N4795" t="s">
        <v>23</v>
      </c>
      <c r="O4795">
        <v>42</v>
      </c>
      <c r="P4795">
        <v>1</v>
      </c>
      <c r="Q4795" t="s">
        <v>650</v>
      </c>
      <c r="R4795">
        <v>509</v>
      </c>
      <c r="S4795" s="3">
        <v>0.1</v>
      </c>
      <c r="T4795" s="6">
        <v>707.75</v>
      </c>
      <c r="U4795" t="s">
        <v>6336</v>
      </c>
      <c r="V4795">
        <v>2025</v>
      </c>
      <c r="W4795" t="s">
        <v>6331</v>
      </c>
      <c r="X4795" t="str">
        <f>_xlfn.XLOOKUP(Orders_C[[#This Row],[Product_ID]],Products_C[Product_ID],Products_C[Product_Name])</f>
        <v>Rice Bowl</v>
      </c>
      <c r="Y4795" t="str">
        <f>_xlfn.XLOOKUP(Orders_C[[#This Row],[Product_ID]],Products_C[Product_ID],Products_C[Category])</f>
        <v>Dessert</v>
      </c>
      <c r="Z4795" t="str">
        <f>_xlfn.XLOOKUP(Orders_C[[#This Row],[Store_ID]],Stores_c[Store_ID],Stores_c[City])</f>
        <v>East William</v>
      </c>
      <c r="AA4795" t="str">
        <f>_xlfn.XLOOKUP(Orders_C[[#This Row],[Customer_ID]],Customers_c[Customer_ID],Customers_c[Customer_Name])</f>
        <v>Ann Casey</v>
      </c>
      <c r="AB4795" s="6">
        <f>Orders_C[[#This Row],[Quantity]]*Orders_C[[#This Row],[Unit_Price]]*(1-Orders_C[[#This Row],[Discount %]])+Orders_C[[#This Row],[Tax]]</f>
        <v>1587.75</v>
      </c>
      <c r="AC4795" s="9">
        <f>(Orders_C[[#This Row],[Unit_Price]]*Orders_C[[#This Row],[Quantity]])-Orders_C[[#This Row],[Discount]]+Orders_C[[#This Row],[Tax]]</f>
        <v>1751.75</v>
      </c>
      <c r="AD4795" t="str">
        <f>IF(COUNTIF(Orders_C[[#All],[Customer_ID]],Orders_C[[#This Row],[Customer_ID]])&gt;1,"Repeat","New")</f>
        <v>Repeat</v>
      </c>
      <c r="AE4795" t="str" cm="1">
        <f t="array" ref="AE4795">_xlfn.XLOOKUP(Orders_C[[#This Row],[Store_ID]],Stores_c[[#All],[Store_ID]],Stores_c[[#All],[City]])</f>
        <v>East William</v>
      </c>
      <c r="AF4795" t="str" cm="1">
        <f t="array" ref="AF4795">_xlfn.XLOOKUP(Orders_C[[#This Row],[Store_ID]],Stores_c[[#All],[Store_ID]],Stores_c[[#All],[Manager_Name]])</f>
        <v>Victoria Butler</v>
      </c>
      <c r="AG4795" t="str" cm="1">
        <f t="array" ref="AG4795">_xlfn.XLOOKUP(Orders_C[[#This Row],[Store_ID]],Stores_c[[#All],[Store_ID]],Stores_c[[#All],[Store_Type]])</f>
        <v>Drive-Thru</v>
      </c>
    </row>
    <row r="4796" spans="1:33" x14ac:dyDescent="0.25">
      <c r="A4796">
        <v>6429</v>
      </c>
      <c r="B4796" s="1">
        <v>46005</v>
      </c>
      <c r="C4796" s="2">
        <v>0.46847222222222223</v>
      </c>
      <c r="D4796">
        <v>1945</v>
      </c>
      <c r="E4796">
        <v>203</v>
      </c>
      <c r="F4796">
        <v>425</v>
      </c>
      <c r="G4796">
        <v>327</v>
      </c>
      <c r="H4796">
        <v>4</v>
      </c>
      <c r="I4796">
        <v>432</v>
      </c>
      <c r="J4796">
        <v>5</v>
      </c>
      <c r="K4796">
        <v>21.6</v>
      </c>
      <c r="L4796">
        <v>1744.6</v>
      </c>
      <c r="M4796" t="s">
        <v>19</v>
      </c>
      <c r="N4796" t="s">
        <v>22</v>
      </c>
      <c r="O4796">
        <v>34</v>
      </c>
      <c r="P4796">
        <v>1</v>
      </c>
      <c r="Q4796" t="s">
        <v>452</v>
      </c>
      <c r="R4796">
        <v>508</v>
      </c>
      <c r="S4796" s="3">
        <v>0.05</v>
      </c>
      <c r="T4796" s="6">
        <v>707.8</v>
      </c>
      <c r="U4796" t="s">
        <v>6328</v>
      </c>
      <c r="V4796">
        <v>2025</v>
      </c>
      <c r="W4796" t="s">
        <v>6329</v>
      </c>
      <c r="X4796" t="str">
        <f>_xlfn.XLOOKUP(Orders_C[[#This Row],[Product_ID]],Products_C[Product_ID],Products_C[Product_Name])</f>
        <v>Wrap</v>
      </c>
      <c r="Y4796" t="str">
        <f>_xlfn.XLOOKUP(Orders_C[[#This Row],[Product_ID]],Products_C[Product_ID],Products_C[Category])</f>
        <v>Chicken</v>
      </c>
      <c r="Z4796" t="str">
        <f>_xlfn.XLOOKUP(Orders_C[[#This Row],[Store_ID]],Stores_c[Store_ID],Stores_c[City])</f>
        <v>Lake Williammouth</v>
      </c>
      <c r="AA4796" t="str">
        <f>_xlfn.XLOOKUP(Orders_C[[#This Row],[Customer_ID]],Customers_c[Customer_ID],Customers_c[Customer_Name])</f>
        <v>Andrew Bernard</v>
      </c>
      <c r="AB4796" s="6">
        <f>Orders_C[[#This Row],[Quantity]]*Orders_C[[#This Row],[Unit_Price]]*(1-Orders_C[[#This Row],[Discount %]])+Orders_C[[#This Row],[Tax]]</f>
        <v>1663.1999999999998</v>
      </c>
      <c r="AC4796" s="9">
        <f>(Orders_C[[#This Row],[Unit_Price]]*Orders_C[[#This Row],[Quantity]])-Orders_C[[#This Row],[Discount]]+Orders_C[[#This Row],[Tax]]</f>
        <v>1744.6</v>
      </c>
      <c r="AD4796" t="str">
        <f>IF(COUNTIF(Orders_C[[#All],[Customer_ID]],Orders_C[[#This Row],[Customer_ID]])&gt;1,"Repeat","New")</f>
        <v>Repeat</v>
      </c>
      <c r="AE4796" t="str" cm="1">
        <f t="array" ref="AE4796">_xlfn.XLOOKUP(Orders_C[[#This Row],[Store_ID]],Stores_c[[#All],[Store_ID]],Stores_c[[#All],[City]])</f>
        <v>Lake Williammouth</v>
      </c>
      <c r="AF4796" t="str" cm="1">
        <f t="array" ref="AF4796">_xlfn.XLOOKUP(Orders_C[[#This Row],[Store_ID]],Stores_c[[#All],[Store_ID]],Stores_c[[#All],[Manager_Name]])</f>
        <v>Stephanie Dominguez</v>
      </c>
      <c r="AG4796" t="str" cm="1">
        <f t="array" ref="AG4796">_xlfn.XLOOKUP(Orders_C[[#This Row],[Store_ID]],Stores_c[[#All],[Store_ID]],Stores_c[[#All],[Store_Type]])</f>
        <v>Drive-Thru</v>
      </c>
    </row>
    <row r="4797" spans="1:33" x14ac:dyDescent="0.25">
      <c r="A4797">
        <v>6744</v>
      </c>
      <c r="B4797" s="1">
        <v>45782</v>
      </c>
      <c r="C4797" s="2">
        <v>0.25109953703703702</v>
      </c>
      <c r="D4797">
        <v>1873</v>
      </c>
      <c r="E4797">
        <v>218</v>
      </c>
      <c r="F4797">
        <v>437</v>
      </c>
      <c r="G4797">
        <v>306</v>
      </c>
      <c r="H4797">
        <v>4</v>
      </c>
      <c r="I4797">
        <v>432</v>
      </c>
      <c r="J4797">
        <v>5</v>
      </c>
      <c r="K4797">
        <v>21.6</v>
      </c>
      <c r="L4797">
        <v>1744.6</v>
      </c>
      <c r="M4797" t="s">
        <v>18</v>
      </c>
      <c r="N4797" t="s">
        <v>21</v>
      </c>
      <c r="O4797">
        <v>58</v>
      </c>
      <c r="P4797">
        <v>4</v>
      </c>
      <c r="Q4797" t="s">
        <v>767</v>
      </c>
      <c r="R4797">
        <v>509</v>
      </c>
      <c r="S4797" s="3">
        <v>0.05</v>
      </c>
      <c r="T4797" s="6">
        <v>707.8</v>
      </c>
      <c r="U4797" t="s">
        <v>6339</v>
      </c>
      <c r="V4797">
        <v>2025</v>
      </c>
      <c r="W4797" t="s">
        <v>6331</v>
      </c>
      <c r="X4797" t="str">
        <f>_xlfn.XLOOKUP(Orders_C[[#This Row],[Product_ID]],Products_C[Product_ID],Products_C[Product_Name])</f>
        <v>Veg Burger</v>
      </c>
      <c r="Y4797" t="str">
        <f>_xlfn.XLOOKUP(Orders_C[[#This Row],[Product_ID]],Products_C[Product_ID],Products_C[Category])</f>
        <v>Burger</v>
      </c>
      <c r="Z4797" t="str">
        <f>_xlfn.XLOOKUP(Orders_C[[#This Row],[Store_ID]],Stores_c[Store_ID],Stores_c[City])</f>
        <v>East Johnport</v>
      </c>
      <c r="AA4797" t="str">
        <f>_xlfn.XLOOKUP(Orders_C[[#This Row],[Customer_ID]],Customers_c[Customer_ID],Customers_c[Customer_Name])</f>
        <v>Juan Williams</v>
      </c>
      <c r="AB4797" s="6">
        <f>Orders_C[[#This Row],[Quantity]]*Orders_C[[#This Row],[Unit_Price]]*(1-Orders_C[[#This Row],[Discount %]])+Orders_C[[#This Row],[Tax]]</f>
        <v>1663.1999999999998</v>
      </c>
      <c r="AC4797" s="9">
        <f>(Orders_C[[#This Row],[Unit_Price]]*Orders_C[[#This Row],[Quantity]])-Orders_C[[#This Row],[Discount]]+Orders_C[[#This Row],[Tax]]</f>
        <v>1744.6</v>
      </c>
      <c r="AD4797" t="str">
        <f>IF(COUNTIF(Orders_C[[#All],[Customer_ID]],Orders_C[[#This Row],[Customer_ID]])&gt;1,"Repeat","New")</f>
        <v>Repeat</v>
      </c>
      <c r="AE4797" t="str" cm="1">
        <f t="array" ref="AE4797">_xlfn.XLOOKUP(Orders_C[[#This Row],[Store_ID]],Stores_c[[#All],[Store_ID]],Stores_c[[#All],[City]])</f>
        <v>East Johnport</v>
      </c>
      <c r="AF4797" t="str" cm="1">
        <f t="array" ref="AF4797">_xlfn.XLOOKUP(Orders_C[[#This Row],[Store_ID]],Stores_c[[#All],[Store_ID]],Stores_c[[#All],[Manager_Name]])</f>
        <v>Mr. Matthew Murillo III</v>
      </c>
      <c r="AG4797" t="str" cm="1">
        <f t="array" ref="AG4797">_xlfn.XLOOKUP(Orders_C[[#This Row],[Store_ID]],Stores_c[[#All],[Store_ID]],Stores_c[[#All],[Store_Type]])</f>
        <v>Street</v>
      </c>
    </row>
    <row r="4798" spans="1:33" x14ac:dyDescent="0.25">
      <c r="A4798">
        <v>8201</v>
      </c>
      <c r="B4798" s="1">
        <v>45857</v>
      </c>
      <c r="C4798" s="2">
        <v>0.74322916666666672</v>
      </c>
      <c r="D4798">
        <v>1911</v>
      </c>
      <c r="E4798">
        <v>218</v>
      </c>
      <c r="F4798">
        <v>523</v>
      </c>
      <c r="G4798">
        <v>312</v>
      </c>
      <c r="H4798">
        <v>4</v>
      </c>
      <c r="I4798">
        <v>439</v>
      </c>
      <c r="J4798">
        <v>15</v>
      </c>
      <c r="K4798">
        <v>21.95</v>
      </c>
      <c r="L4798">
        <v>1762.95</v>
      </c>
      <c r="M4798" t="s">
        <v>19</v>
      </c>
      <c r="N4798" t="s">
        <v>22</v>
      </c>
      <c r="O4798">
        <v>53</v>
      </c>
      <c r="P4798">
        <v>3</v>
      </c>
      <c r="Q4798" t="s">
        <v>2224</v>
      </c>
      <c r="R4798">
        <v>507</v>
      </c>
      <c r="S4798" s="3">
        <v>0.15</v>
      </c>
      <c r="T4798" s="6">
        <v>709.35000000000014</v>
      </c>
      <c r="U4798" t="s">
        <v>6341</v>
      </c>
      <c r="V4798">
        <v>2025</v>
      </c>
      <c r="W4798" t="s">
        <v>6331</v>
      </c>
      <c r="X4798" t="str">
        <f>_xlfn.XLOOKUP(Orders_C[[#This Row],[Product_ID]],Products_C[Product_ID],Products_C[Product_Name])</f>
        <v>Veg Burger</v>
      </c>
      <c r="Y4798" t="str">
        <f>_xlfn.XLOOKUP(Orders_C[[#This Row],[Product_ID]],Products_C[Product_ID],Products_C[Category])</f>
        <v>Burger</v>
      </c>
      <c r="Z4798" t="str">
        <f>_xlfn.XLOOKUP(Orders_C[[#This Row],[Store_ID]],Stores_c[Store_ID],Stores_c[City])</f>
        <v>East Johnport</v>
      </c>
      <c r="AA4798" t="str">
        <f>_xlfn.XLOOKUP(Orders_C[[#This Row],[Customer_ID]],Customers_c[Customer_ID],Customers_c[Customer_Name])</f>
        <v>Michael Blankenship</v>
      </c>
      <c r="AB4798" s="6">
        <f>Orders_C[[#This Row],[Quantity]]*Orders_C[[#This Row],[Unit_Price]]*(1-Orders_C[[#This Row],[Discount %]])+Orders_C[[#This Row],[Tax]]</f>
        <v>1514.55</v>
      </c>
      <c r="AC4798" s="9">
        <f>(Orders_C[[#This Row],[Unit_Price]]*Orders_C[[#This Row],[Quantity]])-Orders_C[[#This Row],[Discount]]+Orders_C[[#This Row],[Tax]]</f>
        <v>1762.95</v>
      </c>
      <c r="AD4798" t="str">
        <f>IF(COUNTIF(Orders_C[[#All],[Customer_ID]],Orders_C[[#This Row],[Customer_ID]])&gt;1,"Repeat","New")</f>
        <v>Repeat</v>
      </c>
      <c r="AE4798" t="str" cm="1">
        <f t="array" ref="AE4798">_xlfn.XLOOKUP(Orders_C[[#This Row],[Store_ID]],Stores_c[[#All],[Store_ID]],Stores_c[[#All],[City]])</f>
        <v>East Johnport</v>
      </c>
      <c r="AF4798" t="str" cm="1">
        <f t="array" ref="AF4798">_xlfn.XLOOKUP(Orders_C[[#This Row],[Store_ID]],Stores_c[[#All],[Store_ID]],Stores_c[[#All],[Manager_Name]])</f>
        <v>Mr. Matthew Murillo III</v>
      </c>
      <c r="AG4798" t="str" cm="1">
        <f t="array" ref="AG4798">_xlfn.XLOOKUP(Orders_C[[#This Row],[Store_ID]],Stores_c[[#All],[Store_ID]],Stores_c[[#All],[Store_Type]])</f>
        <v>Street</v>
      </c>
    </row>
    <row r="4799" spans="1:33" x14ac:dyDescent="0.25">
      <c r="A4799">
        <v>9566</v>
      </c>
      <c r="B4799" s="1">
        <v>45842</v>
      </c>
      <c r="C4799" s="2">
        <v>0.58905092592592589</v>
      </c>
      <c r="D4799">
        <v>1987</v>
      </c>
      <c r="E4799">
        <v>221</v>
      </c>
      <c r="F4799">
        <v>451</v>
      </c>
      <c r="G4799">
        <v>317</v>
      </c>
      <c r="H4799">
        <v>4</v>
      </c>
      <c r="I4799">
        <v>430</v>
      </c>
      <c r="J4799">
        <v>0</v>
      </c>
      <c r="K4799">
        <v>21.5</v>
      </c>
      <c r="L4799">
        <v>1741.5</v>
      </c>
      <c r="M4799" t="s">
        <v>19</v>
      </c>
      <c r="N4799" t="s">
        <v>23</v>
      </c>
      <c r="O4799">
        <v>52</v>
      </c>
      <c r="P4799">
        <v>1</v>
      </c>
      <c r="Q4799" t="s">
        <v>3589</v>
      </c>
      <c r="R4799">
        <v>506</v>
      </c>
      <c r="S4799" s="3">
        <v>0</v>
      </c>
      <c r="T4799" s="6">
        <v>709.5</v>
      </c>
      <c r="U4799" t="s">
        <v>6341</v>
      </c>
      <c r="V4799">
        <v>2025</v>
      </c>
      <c r="W4799" t="s">
        <v>6331</v>
      </c>
      <c r="X4799" t="str">
        <f>_xlfn.XLOOKUP(Orders_C[[#This Row],[Product_ID]],Products_C[Product_ID],Products_C[Product_Name])</f>
        <v>Popcorn Chicken</v>
      </c>
      <c r="Y4799" t="str">
        <f>_xlfn.XLOOKUP(Orders_C[[#This Row],[Product_ID]],Products_C[Product_ID],Products_C[Category])</f>
        <v>Dessert</v>
      </c>
      <c r="Z4799" t="str">
        <f>_xlfn.XLOOKUP(Orders_C[[#This Row],[Store_ID]],Stores_c[Store_ID],Stores_c[City])</f>
        <v>Port Barbarabury</v>
      </c>
      <c r="AA4799" t="str">
        <f>_xlfn.XLOOKUP(Orders_C[[#This Row],[Customer_ID]],Customers_c[Customer_ID],Customers_c[Customer_Name])</f>
        <v>Sharon Reynolds</v>
      </c>
      <c r="AB4799" s="6">
        <f>Orders_C[[#This Row],[Quantity]]*Orders_C[[#This Row],[Unit_Price]]*(1-Orders_C[[#This Row],[Discount %]])+Orders_C[[#This Row],[Tax]]</f>
        <v>1741.5</v>
      </c>
      <c r="AC4799" s="9">
        <f>(Orders_C[[#This Row],[Unit_Price]]*Orders_C[[#This Row],[Quantity]])-Orders_C[[#This Row],[Discount]]+Orders_C[[#This Row],[Tax]]</f>
        <v>1741.5</v>
      </c>
      <c r="AD4799" t="str">
        <f>IF(COUNTIF(Orders_C[[#All],[Customer_ID]],Orders_C[[#This Row],[Customer_ID]])&gt;1,"Repeat","New")</f>
        <v>Repeat</v>
      </c>
      <c r="AE4799" t="str" cm="1">
        <f t="array" ref="AE4799">_xlfn.XLOOKUP(Orders_C[[#This Row],[Store_ID]],Stores_c[[#All],[Store_ID]],Stores_c[[#All],[City]])</f>
        <v>Port Barbarabury</v>
      </c>
      <c r="AF4799" t="str" cm="1">
        <f t="array" ref="AF4799">_xlfn.XLOOKUP(Orders_C[[#This Row],[Store_ID]],Stores_c[[#All],[Store_ID]],Stores_c[[#All],[Manager_Name]])</f>
        <v>Edward Nguyen</v>
      </c>
      <c r="AG4799" t="str" cm="1">
        <f t="array" ref="AG4799">_xlfn.XLOOKUP(Orders_C[[#This Row],[Store_ID]],Stores_c[[#All],[Store_ID]],Stores_c[[#All],[Store_Type]])</f>
        <v>Street</v>
      </c>
    </row>
    <row r="4800" spans="1:33" x14ac:dyDescent="0.25">
      <c r="A4800">
        <v>9891</v>
      </c>
      <c r="B4800" s="1">
        <v>46003</v>
      </c>
      <c r="C4800" s="2">
        <v>0.21822916666666667</v>
      </c>
      <c r="D4800">
        <v>1074</v>
      </c>
      <c r="E4800">
        <v>212</v>
      </c>
      <c r="F4800">
        <v>410</v>
      </c>
      <c r="G4800">
        <v>339</v>
      </c>
      <c r="H4800">
        <v>4</v>
      </c>
      <c r="I4800">
        <v>437</v>
      </c>
      <c r="J4800">
        <v>10</v>
      </c>
      <c r="K4800">
        <v>21.85</v>
      </c>
      <c r="L4800">
        <v>1759.85</v>
      </c>
      <c r="M4800" t="s">
        <v>20</v>
      </c>
      <c r="N4800" t="s">
        <v>21</v>
      </c>
      <c r="O4800">
        <v>13</v>
      </c>
      <c r="P4800">
        <v>5</v>
      </c>
      <c r="Q4800" t="s">
        <v>3914</v>
      </c>
      <c r="R4800">
        <v>507</v>
      </c>
      <c r="S4800" s="3">
        <v>0.1</v>
      </c>
      <c r="T4800" s="6">
        <v>711.05</v>
      </c>
      <c r="U4800" t="s">
        <v>6328</v>
      </c>
      <c r="V4800">
        <v>2025</v>
      </c>
      <c r="W4800" t="s">
        <v>6333</v>
      </c>
      <c r="X4800" t="str">
        <f>_xlfn.XLOOKUP(Orders_C[[#This Row],[Product_ID]],Products_C[Product_ID],Products_C[Product_Name])</f>
        <v>Veg Burger</v>
      </c>
      <c r="Y4800" t="str">
        <f>_xlfn.XLOOKUP(Orders_C[[#This Row],[Product_ID]],Products_C[Product_ID],Products_C[Category])</f>
        <v>Burger</v>
      </c>
      <c r="Z4800" t="str">
        <f>_xlfn.XLOOKUP(Orders_C[[#This Row],[Store_ID]],Stores_c[Store_ID],Stores_c[City])</f>
        <v>Andrewview</v>
      </c>
      <c r="AA4800" t="str">
        <f>_xlfn.XLOOKUP(Orders_C[[#This Row],[Customer_ID]],Customers_c[Customer_ID],Customers_c[Customer_Name])</f>
        <v>Carrie Walker</v>
      </c>
      <c r="AB4800" s="6">
        <f>Orders_C[[#This Row],[Quantity]]*Orders_C[[#This Row],[Unit_Price]]*(1-Orders_C[[#This Row],[Discount %]])+Orders_C[[#This Row],[Tax]]</f>
        <v>1595.05</v>
      </c>
      <c r="AC4800" s="9">
        <f>(Orders_C[[#This Row],[Unit_Price]]*Orders_C[[#This Row],[Quantity]])-Orders_C[[#This Row],[Discount]]+Orders_C[[#This Row],[Tax]]</f>
        <v>1759.85</v>
      </c>
      <c r="AD4800" t="str">
        <f>IF(COUNTIF(Orders_C[[#All],[Customer_ID]],Orders_C[[#This Row],[Customer_ID]])&gt;1,"Repeat","New")</f>
        <v>Repeat</v>
      </c>
      <c r="AE4800" t="str" cm="1">
        <f t="array" ref="AE4800">_xlfn.XLOOKUP(Orders_C[[#This Row],[Store_ID]],Stores_c[[#All],[Store_ID]],Stores_c[[#All],[City]])</f>
        <v>Andrewview</v>
      </c>
      <c r="AF4800" t="str" cm="1">
        <f t="array" ref="AF4800">_xlfn.XLOOKUP(Orders_C[[#This Row],[Store_ID]],Stores_c[[#All],[Store_ID]],Stores_c[[#All],[Manager_Name]])</f>
        <v>Alice Sutton</v>
      </c>
      <c r="AG4800" t="str" cm="1">
        <f t="array" ref="AG4800">_xlfn.XLOOKUP(Orders_C[[#This Row],[Store_ID]],Stores_c[[#All],[Store_ID]],Stores_c[[#All],[Store_Type]])</f>
        <v>Mall</v>
      </c>
    </row>
    <row r="4801" spans="1:33" x14ac:dyDescent="0.25">
      <c r="A4801">
        <v>10648</v>
      </c>
      <c r="B4801" s="1">
        <v>45963</v>
      </c>
      <c r="C4801" s="2">
        <v>0.28157407407407409</v>
      </c>
      <c r="D4801">
        <v>1947</v>
      </c>
      <c r="E4801">
        <v>203</v>
      </c>
      <c r="F4801">
        <v>440</v>
      </c>
      <c r="G4801">
        <v>305</v>
      </c>
      <c r="H4801">
        <v>4</v>
      </c>
      <c r="I4801">
        <v>437</v>
      </c>
      <c r="J4801">
        <v>10</v>
      </c>
      <c r="K4801">
        <v>21.85</v>
      </c>
      <c r="L4801">
        <v>1759.85</v>
      </c>
      <c r="M4801" t="s">
        <v>20</v>
      </c>
      <c r="N4801" t="s">
        <v>22</v>
      </c>
      <c r="O4801">
        <v>12</v>
      </c>
      <c r="P4801">
        <v>1</v>
      </c>
      <c r="Q4801" t="s">
        <v>4671</v>
      </c>
      <c r="R4801">
        <v>510</v>
      </c>
      <c r="S4801" s="3">
        <v>0.1</v>
      </c>
      <c r="T4801" s="6">
        <v>711.05</v>
      </c>
      <c r="U4801" t="s">
        <v>6336</v>
      </c>
      <c r="V4801">
        <v>2025</v>
      </c>
      <c r="W4801" t="s">
        <v>6333</v>
      </c>
      <c r="X4801" t="str">
        <f>_xlfn.XLOOKUP(Orders_C[[#This Row],[Product_ID]],Products_C[Product_ID],Products_C[Product_Name])</f>
        <v>Krushers</v>
      </c>
      <c r="Y4801" t="str">
        <f>_xlfn.XLOOKUP(Orders_C[[#This Row],[Product_ID]],Products_C[Product_ID],Products_C[Category])</f>
        <v>Dessert</v>
      </c>
      <c r="Z4801" t="str">
        <f>_xlfn.XLOOKUP(Orders_C[[#This Row],[Store_ID]],Stores_c[Store_ID],Stores_c[City])</f>
        <v>Lake Williammouth</v>
      </c>
      <c r="AA4801" t="str">
        <f>_xlfn.XLOOKUP(Orders_C[[#This Row],[Customer_ID]],Customers_c[Customer_ID],Customers_c[Customer_Name])</f>
        <v>Paul Cook</v>
      </c>
      <c r="AB4801" s="6">
        <f>Orders_C[[#This Row],[Quantity]]*Orders_C[[#This Row],[Unit_Price]]*(1-Orders_C[[#This Row],[Discount %]])+Orders_C[[#This Row],[Tax]]</f>
        <v>1595.05</v>
      </c>
      <c r="AC4801" s="9">
        <f>(Orders_C[[#This Row],[Unit_Price]]*Orders_C[[#This Row],[Quantity]])-Orders_C[[#This Row],[Discount]]+Orders_C[[#This Row],[Tax]]</f>
        <v>1759.85</v>
      </c>
      <c r="AD4801" t="str">
        <f>IF(COUNTIF(Orders_C[[#All],[Customer_ID]],Orders_C[[#This Row],[Customer_ID]])&gt;1,"Repeat","New")</f>
        <v>Repeat</v>
      </c>
      <c r="AE4801" t="str" cm="1">
        <f t="array" ref="AE4801">_xlfn.XLOOKUP(Orders_C[[#This Row],[Store_ID]],Stores_c[[#All],[Store_ID]],Stores_c[[#All],[City]])</f>
        <v>Lake Williammouth</v>
      </c>
      <c r="AF4801" t="str" cm="1">
        <f t="array" ref="AF4801">_xlfn.XLOOKUP(Orders_C[[#This Row],[Store_ID]],Stores_c[[#All],[Store_ID]],Stores_c[[#All],[Manager_Name]])</f>
        <v>Stephanie Dominguez</v>
      </c>
      <c r="AG4801" t="str" cm="1">
        <f t="array" ref="AG4801">_xlfn.XLOOKUP(Orders_C[[#This Row],[Store_ID]],Stores_c[[#All],[Store_ID]],Stores_c[[#All],[Store_Type]])</f>
        <v>Drive-Thru</v>
      </c>
    </row>
    <row r="4802" spans="1:33" x14ac:dyDescent="0.25">
      <c r="A4802">
        <v>6496</v>
      </c>
      <c r="B4802" s="1">
        <v>45967</v>
      </c>
      <c r="C4802" s="2">
        <v>0.80817129629629625</v>
      </c>
      <c r="D4802">
        <v>1763</v>
      </c>
      <c r="E4802">
        <v>214</v>
      </c>
      <c r="F4802">
        <v>488</v>
      </c>
      <c r="G4802">
        <v>324</v>
      </c>
      <c r="H4802">
        <v>4</v>
      </c>
      <c r="I4802">
        <v>431</v>
      </c>
      <c r="J4802">
        <v>0</v>
      </c>
      <c r="K4802">
        <v>21.55</v>
      </c>
      <c r="L4802">
        <v>1745.55</v>
      </c>
      <c r="M4802" t="s">
        <v>18</v>
      </c>
      <c r="N4802" t="s">
        <v>22</v>
      </c>
      <c r="O4802">
        <v>23</v>
      </c>
      <c r="P4802">
        <v>1</v>
      </c>
      <c r="Q4802" t="s">
        <v>519</v>
      </c>
      <c r="R4802">
        <v>510</v>
      </c>
      <c r="S4802" s="3">
        <v>0</v>
      </c>
      <c r="T4802" s="6">
        <v>711.15000000000009</v>
      </c>
      <c r="U4802" t="s">
        <v>6336</v>
      </c>
      <c r="V4802">
        <v>2025</v>
      </c>
      <c r="W4802" t="s">
        <v>6329</v>
      </c>
      <c r="X4802" t="str">
        <f>_xlfn.XLOOKUP(Orders_C[[#This Row],[Product_ID]],Products_C[Product_ID],Products_C[Product_Name])</f>
        <v>Krushers</v>
      </c>
      <c r="Y4802" t="str">
        <f>_xlfn.XLOOKUP(Orders_C[[#This Row],[Product_ID]],Products_C[Product_ID],Products_C[Category])</f>
        <v>Dessert</v>
      </c>
      <c r="Z4802" t="str">
        <f>_xlfn.XLOOKUP(Orders_C[[#This Row],[Store_ID]],Stores_c[Store_ID],Stores_c[City])</f>
        <v>New Robert</v>
      </c>
      <c r="AA4802" t="str">
        <f>_xlfn.XLOOKUP(Orders_C[[#This Row],[Customer_ID]],Customers_c[Customer_ID],Customers_c[Customer_Name])</f>
        <v>William Miller</v>
      </c>
      <c r="AB4802" s="6">
        <f>Orders_C[[#This Row],[Quantity]]*Orders_C[[#This Row],[Unit_Price]]*(1-Orders_C[[#This Row],[Discount %]])+Orders_C[[#This Row],[Tax]]</f>
        <v>1745.55</v>
      </c>
      <c r="AC4802" s="9">
        <f>(Orders_C[[#This Row],[Unit_Price]]*Orders_C[[#This Row],[Quantity]])-Orders_C[[#This Row],[Discount]]+Orders_C[[#This Row],[Tax]]</f>
        <v>1745.55</v>
      </c>
      <c r="AD4802" t="str">
        <f>IF(COUNTIF(Orders_C[[#All],[Customer_ID]],Orders_C[[#This Row],[Customer_ID]])&gt;1,"Repeat","New")</f>
        <v>Repeat</v>
      </c>
      <c r="AE4802" t="str" cm="1">
        <f t="array" ref="AE4802">_xlfn.XLOOKUP(Orders_C[[#This Row],[Store_ID]],Stores_c[[#All],[Store_ID]],Stores_c[[#All],[City]])</f>
        <v>New Robert</v>
      </c>
      <c r="AF4802" t="str" cm="1">
        <f t="array" ref="AF4802">_xlfn.XLOOKUP(Orders_C[[#This Row],[Store_ID]],Stores_c[[#All],[Store_ID]],Stores_c[[#All],[Manager_Name]])</f>
        <v>Krista Webb</v>
      </c>
      <c r="AG4802" t="str" cm="1">
        <f t="array" ref="AG4802">_xlfn.XLOOKUP(Orders_C[[#This Row],[Store_ID]],Stores_c[[#All],[Store_ID]],Stores_c[[#All],[Store_Type]])</f>
        <v>Drive-Thru</v>
      </c>
    </row>
    <row r="4803" spans="1:33" x14ac:dyDescent="0.25">
      <c r="A4803">
        <v>9605</v>
      </c>
      <c r="B4803" s="1">
        <v>45867</v>
      </c>
      <c r="C4803" s="2">
        <v>7.3148148148148148E-3</v>
      </c>
      <c r="D4803">
        <v>1383</v>
      </c>
      <c r="E4803">
        <v>215</v>
      </c>
      <c r="F4803">
        <v>418</v>
      </c>
      <c r="G4803">
        <v>326</v>
      </c>
      <c r="H4803">
        <v>4</v>
      </c>
      <c r="I4803">
        <v>431</v>
      </c>
      <c r="J4803">
        <v>0</v>
      </c>
      <c r="K4803">
        <v>21.55</v>
      </c>
      <c r="L4803">
        <v>1745.55</v>
      </c>
      <c r="M4803" t="s">
        <v>20</v>
      </c>
      <c r="N4803" t="s">
        <v>23</v>
      </c>
      <c r="O4803">
        <v>50</v>
      </c>
      <c r="P4803">
        <v>4</v>
      </c>
      <c r="Q4803" t="s">
        <v>3628</v>
      </c>
      <c r="R4803">
        <v>508</v>
      </c>
      <c r="S4803" s="3">
        <v>0</v>
      </c>
      <c r="T4803" s="6">
        <v>711.15000000000009</v>
      </c>
      <c r="U4803" t="s">
        <v>6341</v>
      </c>
      <c r="V4803">
        <v>2025</v>
      </c>
      <c r="W4803" t="s">
        <v>6331</v>
      </c>
      <c r="X4803" t="str">
        <f>_xlfn.XLOOKUP(Orders_C[[#This Row],[Product_ID]],Products_C[Product_ID],Products_C[Product_Name])</f>
        <v>Rice Bowl</v>
      </c>
      <c r="Y4803" t="str">
        <f>_xlfn.XLOOKUP(Orders_C[[#This Row],[Product_ID]],Products_C[Product_ID],Products_C[Category])</f>
        <v>Burger</v>
      </c>
      <c r="Z4803" t="str">
        <f>_xlfn.XLOOKUP(Orders_C[[#This Row],[Store_ID]],Stores_c[Store_ID],Stores_c[City])</f>
        <v>Sallyburgh</v>
      </c>
      <c r="AA4803" t="str">
        <f>_xlfn.XLOOKUP(Orders_C[[#This Row],[Customer_ID]],Customers_c[Customer_ID],Customers_c[Customer_Name])</f>
        <v>Henry Moore</v>
      </c>
      <c r="AB4803" s="6">
        <f>Orders_C[[#This Row],[Quantity]]*Orders_C[[#This Row],[Unit_Price]]*(1-Orders_C[[#This Row],[Discount %]])+Orders_C[[#This Row],[Tax]]</f>
        <v>1745.55</v>
      </c>
      <c r="AC4803" s="9">
        <f>(Orders_C[[#This Row],[Unit_Price]]*Orders_C[[#This Row],[Quantity]])-Orders_C[[#This Row],[Discount]]+Orders_C[[#This Row],[Tax]]</f>
        <v>1745.55</v>
      </c>
      <c r="AD4803" t="str">
        <f>IF(COUNTIF(Orders_C[[#All],[Customer_ID]],Orders_C[[#This Row],[Customer_ID]])&gt;1,"Repeat","New")</f>
        <v>Repeat</v>
      </c>
      <c r="AE4803" t="str" cm="1">
        <f t="array" ref="AE4803">_xlfn.XLOOKUP(Orders_C[[#This Row],[Store_ID]],Stores_c[[#All],[Store_ID]],Stores_c[[#All],[City]])</f>
        <v>Sallyburgh</v>
      </c>
      <c r="AF4803" t="str" cm="1">
        <f t="array" ref="AF4803">_xlfn.XLOOKUP(Orders_C[[#This Row],[Store_ID]],Stores_c[[#All],[Store_ID]],Stores_c[[#All],[Manager_Name]])</f>
        <v>Benjamin Mccoy</v>
      </c>
      <c r="AG4803" t="str" cm="1">
        <f t="array" ref="AG4803">_xlfn.XLOOKUP(Orders_C[[#This Row],[Store_ID]],Stores_c[[#All],[Store_ID]],Stores_c[[#All],[Store_Type]])</f>
        <v>Drive-Thru</v>
      </c>
    </row>
    <row r="4804" spans="1:33" x14ac:dyDescent="0.25">
      <c r="A4804">
        <v>6972</v>
      </c>
      <c r="B4804" s="1">
        <v>45999</v>
      </c>
      <c r="C4804" s="2">
        <v>0.27009259259259261</v>
      </c>
      <c r="D4804">
        <v>1595</v>
      </c>
      <c r="E4804">
        <v>205</v>
      </c>
      <c r="F4804">
        <v>442</v>
      </c>
      <c r="G4804">
        <v>328</v>
      </c>
      <c r="H4804">
        <v>4</v>
      </c>
      <c r="I4804">
        <v>441</v>
      </c>
      <c r="J4804">
        <v>15</v>
      </c>
      <c r="K4804">
        <v>22.05</v>
      </c>
      <c r="L4804">
        <v>1771.05</v>
      </c>
      <c r="M4804" t="s">
        <v>18</v>
      </c>
      <c r="N4804" t="s">
        <v>23</v>
      </c>
      <c r="O4804">
        <v>40</v>
      </c>
      <c r="P4804">
        <v>2</v>
      </c>
      <c r="Q4804" t="s">
        <v>995</v>
      </c>
      <c r="R4804">
        <v>504</v>
      </c>
      <c r="S4804" s="3">
        <v>0.15</v>
      </c>
      <c r="T4804" s="6">
        <v>712.65000000000009</v>
      </c>
      <c r="U4804" t="s">
        <v>6328</v>
      </c>
      <c r="V4804">
        <v>2025</v>
      </c>
      <c r="W4804" t="s">
        <v>6329</v>
      </c>
      <c r="X4804" t="str">
        <f>_xlfn.XLOOKUP(Orders_C[[#This Row],[Product_ID]],Products_C[Product_ID],Products_C[Product_Name])</f>
        <v>Rice Bowl</v>
      </c>
      <c r="Y4804" t="str">
        <f>_xlfn.XLOOKUP(Orders_C[[#This Row],[Product_ID]],Products_C[Product_ID],Products_C[Category])</f>
        <v>Burger</v>
      </c>
      <c r="Z4804" t="str">
        <f>_xlfn.XLOOKUP(Orders_C[[#This Row],[Store_ID]],Stores_c[Store_ID],Stores_c[City])</f>
        <v>Port Jacob</v>
      </c>
      <c r="AA4804" t="str">
        <f>_xlfn.XLOOKUP(Orders_C[[#This Row],[Customer_ID]],Customers_c[Customer_ID],Customers_c[Customer_Name])</f>
        <v>Steven Garcia</v>
      </c>
      <c r="AB4804" s="6">
        <f>Orders_C[[#This Row],[Quantity]]*Orders_C[[#This Row],[Unit_Price]]*(1-Orders_C[[#This Row],[Discount %]])+Orders_C[[#This Row],[Tax]]</f>
        <v>1521.4499999999998</v>
      </c>
      <c r="AC4804" s="9">
        <f>(Orders_C[[#This Row],[Unit_Price]]*Orders_C[[#This Row],[Quantity]])-Orders_C[[#This Row],[Discount]]+Orders_C[[#This Row],[Tax]]</f>
        <v>1771.05</v>
      </c>
      <c r="AD4804" t="str">
        <f>IF(COUNTIF(Orders_C[[#All],[Customer_ID]],Orders_C[[#This Row],[Customer_ID]])&gt;1,"Repeat","New")</f>
        <v>Repeat</v>
      </c>
      <c r="AE4804" t="str" cm="1">
        <f t="array" ref="AE4804">_xlfn.XLOOKUP(Orders_C[[#This Row],[Store_ID]],Stores_c[[#All],[Store_ID]],Stores_c[[#All],[City]])</f>
        <v>Port Jacob</v>
      </c>
      <c r="AF4804" t="str" cm="1">
        <f t="array" ref="AF4804">_xlfn.XLOOKUP(Orders_C[[#This Row],[Store_ID]],Stores_c[[#All],[Store_ID]],Stores_c[[#All],[Manager_Name]])</f>
        <v>David Harris</v>
      </c>
      <c r="AG4804" t="str" cm="1">
        <f t="array" ref="AG4804">_xlfn.XLOOKUP(Orders_C[[#This Row],[Store_ID]],Stores_c[[#All],[Store_ID]],Stores_c[[#All],[Store_Type]])</f>
        <v>Mall</v>
      </c>
    </row>
    <row r="4805" spans="1:33" x14ac:dyDescent="0.25">
      <c r="A4805">
        <v>10816</v>
      </c>
      <c r="B4805" s="1">
        <v>46063</v>
      </c>
      <c r="C4805" s="2">
        <v>0.63581018518518517</v>
      </c>
      <c r="D4805">
        <v>1486</v>
      </c>
      <c r="E4805">
        <v>213</v>
      </c>
      <c r="F4805">
        <v>418</v>
      </c>
      <c r="G4805">
        <v>312</v>
      </c>
      <c r="H4805">
        <v>4</v>
      </c>
      <c r="I4805">
        <v>441</v>
      </c>
      <c r="J4805">
        <v>15</v>
      </c>
      <c r="K4805">
        <v>22.05</v>
      </c>
      <c r="L4805">
        <v>1771.05</v>
      </c>
      <c r="M4805" t="s">
        <v>18</v>
      </c>
      <c r="N4805" t="s">
        <v>22</v>
      </c>
      <c r="O4805">
        <v>53</v>
      </c>
      <c r="P4805">
        <v>3</v>
      </c>
      <c r="Q4805" t="s">
        <v>4839</v>
      </c>
      <c r="R4805">
        <v>504</v>
      </c>
      <c r="S4805" s="3">
        <v>0.15</v>
      </c>
      <c r="T4805" s="6">
        <v>712.65000000000009</v>
      </c>
      <c r="U4805" t="s">
        <v>6338</v>
      </c>
      <c r="V4805">
        <v>2026</v>
      </c>
      <c r="W4805" t="s">
        <v>6331</v>
      </c>
      <c r="X4805" t="str">
        <f>_xlfn.XLOOKUP(Orders_C[[#This Row],[Product_ID]],Products_C[Product_ID],Products_C[Product_Name])</f>
        <v>Veg Burger</v>
      </c>
      <c r="Y4805" t="str">
        <f>_xlfn.XLOOKUP(Orders_C[[#This Row],[Product_ID]],Products_C[Product_ID],Products_C[Category])</f>
        <v>Burger</v>
      </c>
      <c r="Z4805" t="str">
        <f>_xlfn.XLOOKUP(Orders_C[[#This Row],[Store_ID]],Stores_c[Store_ID],Stores_c[City])</f>
        <v>Lake Kristashire</v>
      </c>
      <c r="AA4805" t="str">
        <f>_xlfn.XLOOKUP(Orders_C[[#This Row],[Customer_ID]],Customers_c[Customer_ID],Customers_c[Customer_Name])</f>
        <v>Mary Russell</v>
      </c>
      <c r="AB4805" s="6">
        <f>Orders_C[[#This Row],[Quantity]]*Orders_C[[#This Row],[Unit_Price]]*(1-Orders_C[[#This Row],[Discount %]])+Orders_C[[#This Row],[Tax]]</f>
        <v>1521.4499999999998</v>
      </c>
      <c r="AC4805" s="9">
        <f>(Orders_C[[#This Row],[Unit_Price]]*Orders_C[[#This Row],[Quantity]])-Orders_C[[#This Row],[Discount]]+Orders_C[[#This Row],[Tax]]</f>
        <v>1771.05</v>
      </c>
      <c r="AD4805" t="str">
        <f>IF(COUNTIF(Orders_C[[#All],[Customer_ID]],Orders_C[[#This Row],[Customer_ID]])&gt;1,"Repeat","New")</f>
        <v>Repeat</v>
      </c>
      <c r="AE4805" t="str" cm="1">
        <f t="array" ref="AE4805">_xlfn.XLOOKUP(Orders_C[[#This Row],[Store_ID]],Stores_c[[#All],[Store_ID]],Stores_c[[#All],[City]])</f>
        <v>Lake Kristashire</v>
      </c>
      <c r="AF4805" t="str" cm="1">
        <f t="array" ref="AF4805">_xlfn.XLOOKUP(Orders_C[[#This Row],[Store_ID]],Stores_c[[#All],[Store_ID]],Stores_c[[#All],[Manager_Name]])</f>
        <v>Andrea Daugherty</v>
      </c>
      <c r="AG4805" t="str" cm="1">
        <f t="array" ref="AG4805">_xlfn.XLOOKUP(Orders_C[[#This Row],[Store_ID]],Stores_c[[#All],[Store_ID]],Stores_c[[#All],[Store_Type]])</f>
        <v>Mall</v>
      </c>
    </row>
    <row r="4806" spans="1:33" x14ac:dyDescent="0.25">
      <c r="A4806">
        <v>7464</v>
      </c>
      <c r="B4806" s="1">
        <v>45758</v>
      </c>
      <c r="C4806" s="2">
        <v>0.87579861111111112</v>
      </c>
      <c r="D4806">
        <v>1082</v>
      </c>
      <c r="E4806">
        <v>208</v>
      </c>
      <c r="F4806">
        <v>432</v>
      </c>
      <c r="G4806">
        <v>313</v>
      </c>
      <c r="H4806">
        <v>4</v>
      </c>
      <c r="I4806">
        <v>435</v>
      </c>
      <c r="J4806">
        <v>5</v>
      </c>
      <c r="K4806">
        <v>21.75</v>
      </c>
      <c r="L4806">
        <v>1756.75</v>
      </c>
      <c r="M4806" t="s">
        <v>19</v>
      </c>
      <c r="N4806" t="s">
        <v>22</v>
      </c>
      <c r="O4806">
        <v>23</v>
      </c>
      <c r="P4806">
        <v>1</v>
      </c>
      <c r="Q4806" t="s">
        <v>1487</v>
      </c>
      <c r="R4806">
        <v>510</v>
      </c>
      <c r="S4806" s="3">
        <v>0.05</v>
      </c>
      <c r="T4806" s="6">
        <v>712.75</v>
      </c>
      <c r="U4806" t="s">
        <v>6337</v>
      </c>
      <c r="V4806">
        <v>2025</v>
      </c>
      <c r="W4806" t="s">
        <v>6329</v>
      </c>
      <c r="X4806" t="str">
        <f>_xlfn.XLOOKUP(Orders_C[[#This Row],[Product_ID]],Products_C[Product_ID],Products_C[Product_Name])</f>
        <v>Rice Bowl</v>
      </c>
      <c r="Y4806" t="str">
        <f>_xlfn.XLOOKUP(Orders_C[[#This Row],[Product_ID]],Products_C[Product_ID],Products_C[Category])</f>
        <v>Beverage</v>
      </c>
      <c r="Z4806" t="str">
        <f>_xlfn.XLOOKUP(Orders_C[[#This Row],[Store_ID]],Stores_c[Store_ID],Stores_c[City])</f>
        <v>Tracyview</v>
      </c>
      <c r="AA4806" t="str">
        <f>_xlfn.XLOOKUP(Orders_C[[#This Row],[Customer_ID]],Customers_c[Customer_ID],Customers_c[Customer_Name])</f>
        <v>Candice Lucero</v>
      </c>
      <c r="AB4806" s="6">
        <f>Orders_C[[#This Row],[Quantity]]*Orders_C[[#This Row],[Unit_Price]]*(1-Orders_C[[#This Row],[Discount %]])+Orders_C[[#This Row],[Tax]]</f>
        <v>1674.75</v>
      </c>
      <c r="AC4806" s="9">
        <f>(Orders_C[[#This Row],[Unit_Price]]*Orders_C[[#This Row],[Quantity]])-Orders_C[[#This Row],[Discount]]+Orders_C[[#This Row],[Tax]]</f>
        <v>1756.75</v>
      </c>
      <c r="AD4806" t="str">
        <f>IF(COUNTIF(Orders_C[[#All],[Customer_ID]],Orders_C[[#This Row],[Customer_ID]])&gt;1,"Repeat","New")</f>
        <v>Repeat</v>
      </c>
      <c r="AE4806" t="str" cm="1">
        <f t="array" ref="AE4806">_xlfn.XLOOKUP(Orders_C[[#This Row],[Store_ID]],Stores_c[[#All],[Store_ID]],Stores_c[[#All],[City]])</f>
        <v>Tracyview</v>
      </c>
      <c r="AF4806" t="str" cm="1">
        <f t="array" ref="AF4806">_xlfn.XLOOKUP(Orders_C[[#This Row],[Store_ID]],Stores_c[[#All],[Store_ID]],Stores_c[[#All],[Manager_Name]])</f>
        <v>Jeremiah Lee</v>
      </c>
      <c r="AG4806" t="str" cm="1">
        <f t="array" ref="AG4806">_xlfn.XLOOKUP(Orders_C[[#This Row],[Store_ID]],Stores_c[[#All],[Store_ID]],Stores_c[[#All],[Store_Type]])</f>
        <v>Mall</v>
      </c>
    </row>
    <row r="4807" spans="1:33" x14ac:dyDescent="0.25">
      <c r="A4807">
        <v>9543</v>
      </c>
      <c r="B4807" s="1">
        <v>46053</v>
      </c>
      <c r="C4807" s="2">
        <v>0.67636574074074074</v>
      </c>
      <c r="D4807">
        <v>1354</v>
      </c>
      <c r="E4807">
        <v>201</v>
      </c>
      <c r="F4807">
        <v>506</v>
      </c>
      <c r="G4807">
        <v>333</v>
      </c>
      <c r="H4807">
        <v>4</v>
      </c>
      <c r="I4807">
        <v>432</v>
      </c>
      <c r="J4807">
        <v>0</v>
      </c>
      <c r="K4807">
        <v>21.6</v>
      </c>
      <c r="L4807">
        <v>1749.6</v>
      </c>
      <c r="M4807" t="s">
        <v>18</v>
      </c>
      <c r="N4807" t="s">
        <v>21</v>
      </c>
      <c r="O4807">
        <v>39</v>
      </c>
      <c r="P4807">
        <v>2</v>
      </c>
      <c r="Q4807" t="s">
        <v>3566</v>
      </c>
      <c r="R4807">
        <v>507</v>
      </c>
      <c r="S4807" s="3">
        <v>0</v>
      </c>
      <c r="T4807" s="6">
        <v>712.8</v>
      </c>
      <c r="U4807" t="s">
        <v>6330</v>
      </c>
      <c r="V4807">
        <v>2026</v>
      </c>
      <c r="W4807" t="s">
        <v>6329</v>
      </c>
      <c r="X4807" t="str">
        <f>_xlfn.XLOOKUP(Orders_C[[#This Row],[Product_ID]],Products_C[Product_ID],Products_C[Product_Name])</f>
        <v>Chicken Wings</v>
      </c>
      <c r="Y4807" t="str">
        <f>_xlfn.XLOOKUP(Orders_C[[#This Row],[Product_ID]],Products_C[Product_ID],Products_C[Category])</f>
        <v>Burger</v>
      </c>
      <c r="Z4807" t="str">
        <f>_xlfn.XLOOKUP(Orders_C[[#This Row],[Store_ID]],Stores_c[Store_ID],Stores_c[City])</f>
        <v>Lake Nicholasburgh</v>
      </c>
      <c r="AA4807" t="str">
        <f>_xlfn.XLOOKUP(Orders_C[[#This Row],[Customer_ID]],Customers_c[Customer_ID],Customers_c[Customer_Name])</f>
        <v>Bradley Curry</v>
      </c>
      <c r="AB4807" s="6">
        <f>Orders_C[[#This Row],[Quantity]]*Orders_C[[#This Row],[Unit_Price]]*(1-Orders_C[[#This Row],[Discount %]])+Orders_C[[#This Row],[Tax]]</f>
        <v>1749.6</v>
      </c>
      <c r="AC4807" s="9">
        <f>(Orders_C[[#This Row],[Unit_Price]]*Orders_C[[#This Row],[Quantity]])-Orders_C[[#This Row],[Discount]]+Orders_C[[#This Row],[Tax]]</f>
        <v>1749.6</v>
      </c>
      <c r="AD4807" t="str">
        <f>IF(COUNTIF(Orders_C[[#All],[Customer_ID]],Orders_C[[#This Row],[Customer_ID]])&gt;1,"Repeat","New")</f>
        <v>Repeat</v>
      </c>
      <c r="AE4807" t="str" cm="1">
        <f t="array" ref="AE4807">_xlfn.XLOOKUP(Orders_C[[#This Row],[Store_ID]],Stores_c[[#All],[Store_ID]],Stores_c[[#All],[City]])</f>
        <v>Lake Nicholasburgh</v>
      </c>
      <c r="AF4807" t="str" cm="1">
        <f t="array" ref="AF4807">_xlfn.XLOOKUP(Orders_C[[#This Row],[Store_ID]],Stores_c[[#All],[Store_ID]],Stores_c[[#All],[Manager_Name]])</f>
        <v>Maurice Garcia</v>
      </c>
      <c r="AG4807" t="str" cm="1">
        <f t="array" ref="AG4807">_xlfn.XLOOKUP(Orders_C[[#This Row],[Store_ID]],Stores_c[[#All],[Store_ID]],Stores_c[[#All],[Store_Type]])</f>
        <v>Mall</v>
      </c>
    </row>
    <row r="4808" spans="1:33" x14ac:dyDescent="0.25">
      <c r="A4808">
        <v>10719</v>
      </c>
      <c r="B4808" s="1">
        <v>46016</v>
      </c>
      <c r="C4808" s="2">
        <v>0.42076388888888888</v>
      </c>
      <c r="D4808">
        <v>1771</v>
      </c>
      <c r="E4808">
        <v>211</v>
      </c>
      <c r="F4808">
        <v>430</v>
      </c>
      <c r="G4808">
        <v>309</v>
      </c>
      <c r="H4808">
        <v>4</v>
      </c>
      <c r="I4808">
        <v>442</v>
      </c>
      <c r="J4808">
        <v>15</v>
      </c>
      <c r="K4808">
        <v>22.1</v>
      </c>
      <c r="L4808">
        <v>1775.1</v>
      </c>
      <c r="M4808" t="s">
        <v>20</v>
      </c>
      <c r="N4808" t="s">
        <v>23</v>
      </c>
      <c r="O4808">
        <v>27</v>
      </c>
      <c r="P4808">
        <v>5</v>
      </c>
      <c r="Q4808" t="s">
        <v>4742</v>
      </c>
      <c r="R4808">
        <v>504</v>
      </c>
      <c r="S4808" s="3">
        <v>0.15</v>
      </c>
      <c r="T4808" s="6">
        <v>714.3</v>
      </c>
      <c r="U4808" t="s">
        <v>6328</v>
      </c>
      <c r="V4808">
        <v>2025</v>
      </c>
      <c r="W4808" t="s">
        <v>6329</v>
      </c>
      <c r="X4808" t="str">
        <f>_xlfn.XLOOKUP(Orders_C[[#This Row],[Product_ID]],Products_C[Product_ID],Products_C[Product_Name])</f>
        <v>Chicken Bucket</v>
      </c>
      <c r="Y4808" t="str">
        <f>_xlfn.XLOOKUP(Orders_C[[#This Row],[Product_ID]],Products_C[Product_ID],Products_C[Category])</f>
        <v>Dessert</v>
      </c>
      <c r="Z4808" t="str">
        <f>_xlfn.XLOOKUP(Orders_C[[#This Row],[Store_ID]],Stores_c[Store_ID],Stores_c[City])</f>
        <v>North Robertstad</v>
      </c>
      <c r="AA4808" t="str">
        <f>_xlfn.XLOOKUP(Orders_C[[#This Row],[Customer_ID]],Customers_c[Customer_ID],Customers_c[Customer_Name])</f>
        <v>David Barnett</v>
      </c>
      <c r="AB4808" s="6">
        <f>Orders_C[[#This Row],[Quantity]]*Orders_C[[#This Row],[Unit_Price]]*(1-Orders_C[[#This Row],[Discount %]])+Orders_C[[#This Row],[Tax]]</f>
        <v>1524.8999999999999</v>
      </c>
      <c r="AC4808" s="9">
        <f>(Orders_C[[#This Row],[Unit_Price]]*Orders_C[[#This Row],[Quantity]])-Orders_C[[#This Row],[Discount]]+Orders_C[[#This Row],[Tax]]</f>
        <v>1775.1</v>
      </c>
      <c r="AD4808" t="str">
        <f>IF(COUNTIF(Orders_C[[#All],[Customer_ID]],Orders_C[[#This Row],[Customer_ID]])&gt;1,"Repeat","New")</f>
        <v>Repeat</v>
      </c>
      <c r="AE4808" t="str" cm="1">
        <f t="array" ref="AE4808">_xlfn.XLOOKUP(Orders_C[[#This Row],[Store_ID]],Stores_c[[#All],[Store_ID]],Stores_c[[#All],[City]])</f>
        <v>North Robertstad</v>
      </c>
      <c r="AF4808" t="str" cm="1">
        <f t="array" ref="AF4808">_xlfn.XLOOKUP(Orders_C[[#This Row],[Store_ID]],Stores_c[[#All],[Store_ID]],Stores_c[[#All],[Manager_Name]])</f>
        <v>Mary Lewis</v>
      </c>
      <c r="AG4808" t="str" cm="1">
        <f t="array" ref="AG4808">_xlfn.XLOOKUP(Orders_C[[#This Row],[Store_ID]],Stores_c[[#All],[Store_ID]],Stores_c[[#All],[Store_Type]])</f>
        <v>Street</v>
      </c>
    </row>
    <row r="4809" spans="1:33" x14ac:dyDescent="0.25">
      <c r="A4809">
        <v>6620</v>
      </c>
      <c r="B4809" s="1">
        <v>45976</v>
      </c>
      <c r="C4809" s="2">
        <v>0.50261574074074078</v>
      </c>
      <c r="D4809">
        <v>1510</v>
      </c>
      <c r="E4809">
        <v>206</v>
      </c>
      <c r="F4809">
        <v>425</v>
      </c>
      <c r="G4809">
        <v>318</v>
      </c>
      <c r="H4809">
        <v>4</v>
      </c>
      <c r="I4809">
        <v>439</v>
      </c>
      <c r="J4809">
        <v>10</v>
      </c>
      <c r="K4809">
        <v>21.95</v>
      </c>
      <c r="L4809">
        <v>1767.95</v>
      </c>
      <c r="M4809" t="s">
        <v>18</v>
      </c>
      <c r="N4809" t="s">
        <v>21</v>
      </c>
      <c r="O4809">
        <v>38</v>
      </c>
      <c r="P4809">
        <v>5</v>
      </c>
      <c r="Q4809" t="s">
        <v>643</v>
      </c>
      <c r="R4809">
        <v>505</v>
      </c>
      <c r="S4809" s="3">
        <v>0.1</v>
      </c>
      <c r="T4809" s="6">
        <v>714.35000000000014</v>
      </c>
      <c r="U4809" t="s">
        <v>6336</v>
      </c>
      <c r="V4809">
        <v>2025</v>
      </c>
      <c r="W4809" t="s">
        <v>6329</v>
      </c>
      <c r="X4809" t="str">
        <f>_xlfn.XLOOKUP(Orders_C[[#This Row],[Product_ID]],Products_C[Product_ID],Products_C[Product_Name])</f>
        <v>Pepsi</v>
      </c>
      <c r="Y4809" t="str">
        <f>_xlfn.XLOOKUP(Orders_C[[#This Row],[Product_ID]],Products_C[Product_ID],Products_C[Category])</f>
        <v>Burger</v>
      </c>
      <c r="Z4809" t="str">
        <f>_xlfn.XLOOKUP(Orders_C[[#This Row],[Store_ID]],Stores_c[Store_ID],Stores_c[City])</f>
        <v>West Matthew</v>
      </c>
      <c r="AA4809" t="str">
        <f>_xlfn.XLOOKUP(Orders_C[[#This Row],[Customer_ID]],Customers_c[Customer_ID],Customers_c[Customer_Name])</f>
        <v>Robert Colon</v>
      </c>
      <c r="AB4809" s="6">
        <f>Orders_C[[#This Row],[Quantity]]*Orders_C[[#This Row],[Unit_Price]]*(1-Orders_C[[#This Row],[Discount %]])+Orders_C[[#This Row],[Tax]]</f>
        <v>1602.3500000000001</v>
      </c>
      <c r="AC4809" s="9">
        <f>(Orders_C[[#This Row],[Unit_Price]]*Orders_C[[#This Row],[Quantity]])-Orders_C[[#This Row],[Discount]]+Orders_C[[#This Row],[Tax]]</f>
        <v>1767.95</v>
      </c>
      <c r="AD4809" t="str">
        <f>IF(COUNTIF(Orders_C[[#All],[Customer_ID]],Orders_C[[#This Row],[Customer_ID]])&gt;1,"Repeat","New")</f>
        <v>Repeat</v>
      </c>
      <c r="AE4809" t="str" cm="1">
        <f t="array" ref="AE4809">_xlfn.XLOOKUP(Orders_C[[#This Row],[Store_ID]],Stores_c[[#All],[Store_ID]],Stores_c[[#All],[City]])</f>
        <v>West Matthew</v>
      </c>
      <c r="AF4809" t="str" cm="1">
        <f t="array" ref="AF4809">_xlfn.XLOOKUP(Orders_C[[#This Row],[Store_ID]],Stores_c[[#All],[Store_ID]],Stores_c[[#All],[Manager_Name]])</f>
        <v>Miguel Kidd</v>
      </c>
      <c r="AG4809" t="str" cm="1">
        <f t="array" ref="AG4809">_xlfn.XLOOKUP(Orders_C[[#This Row],[Store_ID]],Stores_c[[#All],[Store_ID]],Stores_c[[#All],[Store_Type]])</f>
        <v>Drive-Thru</v>
      </c>
    </row>
    <row r="4810" spans="1:33" x14ac:dyDescent="0.25">
      <c r="A4810">
        <v>6253</v>
      </c>
      <c r="B4810" s="1">
        <v>45998</v>
      </c>
      <c r="C4810" s="2">
        <v>0.94396990740740738</v>
      </c>
      <c r="D4810">
        <v>1762</v>
      </c>
      <c r="E4810">
        <v>219</v>
      </c>
      <c r="F4810">
        <v>409</v>
      </c>
      <c r="G4810">
        <v>331</v>
      </c>
      <c r="H4810">
        <v>4</v>
      </c>
      <c r="I4810">
        <v>436</v>
      </c>
      <c r="J4810">
        <v>5</v>
      </c>
      <c r="K4810">
        <v>21.8</v>
      </c>
      <c r="L4810">
        <v>1760.8</v>
      </c>
      <c r="M4810" t="s">
        <v>18</v>
      </c>
      <c r="N4810" t="s">
        <v>21</v>
      </c>
      <c r="O4810">
        <v>50</v>
      </c>
      <c r="P4810">
        <v>1</v>
      </c>
      <c r="Q4810" t="s">
        <v>276</v>
      </c>
      <c r="R4810">
        <v>510</v>
      </c>
      <c r="S4810" s="3">
        <v>0.05</v>
      </c>
      <c r="T4810" s="6">
        <v>714.40000000000009</v>
      </c>
      <c r="U4810" t="s">
        <v>6328</v>
      </c>
      <c r="V4810">
        <v>2025</v>
      </c>
      <c r="W4810" t="s">
        <v>6331</v>
      </c>
      <c r="X4810" t="str">
        <f>_xlfn.XLOOKUP(Orders_C[[#This Row],[Product_ID]],Products_C[Product_ID],Products_C[Product_Name])</f>
        <v>Chicken Bucket</v>
      </c>
      <c r="Y4810" t="str">
        <f>_xlfn.XLOOKUP(Orders_C[[#This Row],[Product_ID]],Products_C[Product_ID],Products_C[Category])</f>
        <v>Beverage</v>
      </c>
      <c r="Z4810" t="str">
        <f>_xlfn.XLOOKUP(Orders_C[[#This Row],[Store_ID]],Stores_c[Store_ID],Stores_c[City])</f>
        <v>Lake David</v>
      </c>
      <c r="AA4810" t="str">
        <f>_xlfn.XLOOKUP(Orders_C[[#This Row],[Customer_ID]],Customers_c[Customer_ID],Customers_c[Customer_Name])</f>
        <v>Donna Brennan</v>
      </c>
      <c r="AB4810" s="6">
        <f>Orders_C[[#This Row],[Quantity]]*Orders_C[[#This Row],[Unit_Price]]*(1-Orders_C[[#This Row],[Discount %]])+Orders_C[[#This Row],[Tax]]</f>
        <v>1678.6</v>
      </c>
      <c r="AC4810" s="9">
        <f>(Orders_C[[#This Row],[Unit_Price]]*Orders_C[[#This Row],[Quantity]])-Orders_C[[#This Row],[Discount]]+Orders_C[[#This Row],[Tax]]</f>
        <v>1760.8</v>
      </c>
      <c r="AD4810" t="str">
        <f>IF(COUNTIF(Orders_C[[#All],[Customer_ID]],Orders_C[[#This Row],[Customer_ID]])&gt;1,"Repeat","New")</f>
        <v>Repeat</v>
      </c>
      <c r="AE4810" t="str" cm="1">
        <f t="array" ref="AE4810">_xlfn.XLOOKUP(Orders_C[[#This Row],[Store_ID]],Stores_c[[#All],[Store_ID]],Stores_c[[#All],[City]])</f>
        <v>Lake David</v>
      </c>
      <c r="AF4810" t="str" cm="1">
        <f t="array" ref="AF4810">_xlfn.XLOOKUP(Orders_C[[#This Row],[Store_ID]],Stores_c[[#All],[Store_ID]],Stores_c[[#All],[Manager_Name]])</f>
        <v>Joshua Hines</v>
      </c>
      <c r="AG4810" t="str" cm="1">
        <f t="array" ref="AG4810">_xlfn.XLOOKUP(Orders_C[[#This Row],[Store_ID]],Stores_c[[#All],[Store_ID]],Stores_c[[#All],[Store_Type]])</f>
        <v>Street</v>
      </c>
    </row>
    <row r="4811" spans="1:33" x14ac:dyDescent="0.25">
      <c r="A4811">
        <v>10880</v>
      </c>
      <c r="B4811" s="1">
        <v>45913</v>
      </c>
      <c r="C4811" s="2">
        <v>0.9196064814814815</v>
      </c>
      <c r="D4811">
        <v>1398</v>
      </c>
      <c r="E4811">
        <v>204</v>
      </c>
      <c r="F4811">
        <v>467</v>
      </c>
      <c r="G4811">
        <v>339</v>
      </c>
      <c r="H4811">
        <v>4</v>
      </c>
      <c r="I4811">
        <v>433</v>
      </c>
      <c r="J4811">
        <v>0</v>
      </c>
      <c r="K4811">
        <v>21.65</v>
      </c>
      <c r="L4811">
        <v>1753.65</v>
      </c>
      <c r="M4811" t="s">
        <v>19</v>
      </c>
      <c r="N4811" t="s">
        <v>22</v>
      </c>
      <c r="O4811">
        <v>51</v>
      </c>
      <c r="P4811">
        <v>2</v>
      </c>
      <c r="Q4811" t="s">
        <v>4903</v>
      </c>
      <c r="R4811">
        <v>510</v>
      </c>
      <c r="S4811" s="3">
        <v>0</v>
      </c>
      <c r="T4811" s="6">
        <v>714.45</v>
      </c>
      <c r="U4811" t="s">
        <v>6335</v>
      </c>
      <c r="V4811">
        <v>2025</v>
      </c>
      <c r="W4811" t="s">
        <v>6331</v>
      </c>
      <c r="X4811" t="str">
        <f>_xlfn.XLOOKUP(Orders_C[[#This Row],[Product_ID]],Products_C[Product_ID],Products_C[Product_Name])</f>
        <v>Veg Burger</v>
      </c>
      <c r="Y4811" t="str">
        <f>_xlfn.XLOOKUP(Orders_C[[#This Row],[Product_ID]],Products_C[Product_ID],Products_C[Category])</f>
        <v>Burger</v>
      </c>
      <c r="Z4811" t="str">
        <f>_xlfn.XLOOKUP(Orders_C[[#This Row],[Store_ID]],Stores_c[Store_ID],Stores_c[City])</f>
        <v>New Robertfurt</v>
      </c>
      <c r="AA4811" t="str">
        <f>_xlfn.XLOOKUP(Orders_C[[#This Row],[Customer_ID]],Customers_c[Customer_ID],Customers_c[Customer_Name])</f>
        <v>Kyle Gordon</v>
      </c>
      <c r="AB4811" s="6">
        <f>Orders_C[[#This Row],[Quantity]]*Orders_C[[#This Row],[Unit_Price]]*(1-Orders_C[[#This Row],[Discount %]])+Orders_C[[#This Row],[Tax]]</f>
        <v>1753.65</v>
      </c>
      <c r="AC4811" s="9">
        <f>(Orders_C[[#This Row],[Unit_Price]]*Orders_C[[#This Row],[Quantity]])-Orders_C[[#This Row],[Discount]]+Orders_C[[#This Row],[Tax]]</f>
        <v>1753.65</v>
      </c>
      <c r="AD4811" t="str">
        <f>IF(COUNTIF(Orders_C[[#All],[Customer_ID]],Orders_C[[#This Row],[Customer_ID]])&gt;1,"Repeat","New")</f>
        <v>Repeat</v>
      </c>
      <c r="AE4811" t="str" cm="1">
        <f t="array" ref="AE4811">_xlfn.XLOOKUP(Orders_C[[#This Row],[Store_ID]],Stores_c[[#All],[Store_ID]],Stores_c[[#All],[City]])</f>
        <v>New Robertfurt</v>
      </c>
      <c r="AF4811" t="str" cm="1">
        <f t="array" ref="AF4811">_xlfn.XLOOKUP(Orders_C[[#This Row],[Store_ID]],Stores_c[[#All],[Store_ID]],Stores_c[[#All],[Manager_Name]])</f>
        <v>Tiffany Gomez</v>
      </c>
      <c r="AG4811" t="str" cm="1">
        <f t="array" ref="AG4811">_xlfn.XLOOKUP(Orders_C[[#This Row],[Store_ID]],Stores_c[[#All],[Store_ID]],Stores_c[[#All],[Store_Type]])</f>
        <v>Street</v>
      </c>
    </row>
    <row r="4812" spans="1:33" x14ac:dyDescent="0.25">
      <c r="A4812">
        <v>6291</v>
      </c>
      <c r="B4812" s="1">
        <v>45994</v>
      </c>
      <c r="C4812" s="2">
        <v>0.21226851851851852</v>
      </c>
      <c r="D4812">
        <v>1590</v>
      </c>
      <c r="E4812">
        <v>203</v>
      </c>
      <c r="F4812">
        <v>426</v>
      </c>
      <c r="G4812">
        <v>315</v>
      </c>
      <c r="H4812">
        <v>4</v>
      </c>
      <c r="I4812">
        <v>443</v>
      </c>
      <c r="J4812">
        <v>15</v>
      </c>
      <c r="K4812">
        <v>22.15</v>
      </c>
      <c r="L4812">
        <v>1779.15</v>
      </c>
      <c r="M4812" t="s">
        <v>18</v>
      </c>
      <c r="N4812" t="s">
        <v>22</v>
      </c>
      <c r="O4812">
        <v>43</v>
      </c>
      <c r="P4812">
        <v>1</v>
      </c>
      <c r="Q4812" t="s">
        <v>314</v>
      </c>
      <c r="R4812">
        <v>508</v>
      </c>
      <c r="S4812" s="3">
        <v>0.15</v>
      </c>
      <c r="T4812" s="6">
        <v>715.95</v>
      </c>
      <c r="U4812" t="s">
        <v>6328</v>
      </c>
      <c r="V4812">
        <v>2025</v>
      </c>
      <c r="W4812" t="s">
        <v>6331</v>
      </c>
      <c r="X4812" t="str">
        <f>_xlfn.XLOOKUP(Orders_C[[#This Row],[Product_ID]],Products_C[Product_ID],Products_C[Product_Name])</f>
        <v>Popcorn Chicken</v>
      </c>
      <c r="Y4812" t="str">
        <f>_xlfn.XLOOKUP(Orders_C[[#This Row],[Product_ID]],Products_C[Product_ID],Products_C[Category])</f>
        <v>Beverage</v>
      </c>
      <c r="Z4812" t="str">
        <f>_xlfn.XLOOKUP(Orders_C[[#This Row],[Store_ID]],Stores_c[Store_ID],Stores_c[City])</f>
        <v>Lake Williammouth</v>
      </c>
      <c r="AA4812" t="str">
        <f>_xlfn.XLOOKUP(Orders_C[[#This Row],[Customer_ID]],Customers_c[Customer_ID],Customers_c[Customer_Name])</f>
        <v>Kimberly Trevino</v>
      </c>
      <c r="AB4812" s="6">
        <f>Orders_C[[#This Row],[Quantity]]*Orders_C[[#This Row],[Unit_Price]]*(1-Orders_C[[#This Row],[Discount %]])+Orders_C[[#This Row],[Tax]]</f>
        <v>1528.3500000000001</v>
      </c>
      <c r="AC4812" s="9">
        <f>(Orders_C[[#This Row],[Unit_Price]]*Orders_C[[#This Row],[Quantity]])-Orders_C[[#This Row],[Discount]]+Orders_C[[#This Row],[Tax]]</f>
        <v>1779.15</v>
      </c>
      <c r="AD4812" t="str">
        <f>IF(COUNTIF(Orders_C[[#All],[Customer_ID]],Orders_C[[#This Row],[Customer_ID]])&gt;1,"Repeat","New")</f>
        <v>Repeat</v>
      </c>
      <c r="AE4812" t="str" cm="1">
        <f t="array" ref="AE4812">_xlfn.XLOOKUP(Orders_C[[#This Row],[Store_ID]],Stores_c[[#All],[Store_ID]],Stores_c[[#All],[City]])</f>
        <v>Lake Williammouth</v>
      </c>
      <c r="AF4812" t="str" cm="1">
        <f t="array" ref="AF4812">_xlfn.XLOOKUP(Orders_C[[#This Row],[Store_ID]],Stores_c[[#All],[Store_ID]],Stores_c[[#All],[Manager_Name]])</f>
        <v>Stephanie Dominguez</v>
      </c>
      <c r="AG4812" t="str" cm="1">
        <f t="array" ref="AG4812">_xlfn.XLOOKUP(Orders_C[[#This Row],[Store_ID]],Stores_c[[#All],[Store_ID]],Stores_c[[#All],[Store_Type]])</f>
        <v>Drive-Thru</v>
      </c>
    </row>
    <row r="4813" spans="1:33" x14ac:dyDescent="0.25">
      <c r="A4813">
        <v>7515</v>
      </c>
      <c r="B4813" s="1">
        <v>45867</v>
      </c>
      <c r="C4813" s="2">
        <v>2.4618055555555556E-2</v>
      </c>
      <c r="D4813">
        <v>1289</v>
      </c>
      <c r="E4813">
        <v>224</v>
      </c>
      <c r="F4813">
        <v>544</v>
      </c>
      <c r="G4813">
        <v>310</v>
      </c>
      <c r="H4813">
        <v>4</v>
      </c>
      <c r="I4813">
        <v>443</v>
      </c>
      <c r="J4813">
        <v>15</v>
      </c>
      <c r="K4813">
        <v>22.15</v>
      </c>
      <c r="L4813">
        <v>1779.15</v>
      </c>
      <c r="M4813" t="s">
        <v>18</v>
      </c>
      <c r="N4813" t="s">
        <v>22</v>
      </c>
      <c r="O4813">
        <v>38</v>
      </c>
      <c r="P4813">
        <v>4</v>
      </c>
      <c r="Q4813" t="s">
        <v>1538</v>
      </c>
      <c r="R4813">
        <v>504</v>
      </c>
      <c r="S4813" s="3">
        <v>0.15</v>
      </c>
      <c r="T4813" s="6">
        <v>715.95</v>
      </c>
      <c r="U4813" t="s">
        <v>6341</v>
      </c>
      <c r="V4813">
        <v>2025</v>
      </c>
      <c r="W4813" t="s">
        <v>6329</v>
      </c>
      <c r="X4813" t="str">
        <f>_xlfn.XLOOKUP(Orders_C[[#This Row],[Product_ID]],Products_C[Product_ID],Products_C[Product_Name])</f>
        <v>Chicken Bucket</v>
      </c>
      <c r="Y4813" t="str">
        <f>_xlfn.XLOOKUP(Orders_C[[#This Row],[Product_ID]],Products_C[Product_ID],Products_C[Category])</f>
        <v>Chicken</v>
      </c>
      <c r="Z4813" t="str">
        <f>_xlfn.XLOOKUP(Orders_C[[#This Row],[Store_ID]],Stores_c[Store_ID],Stores_c[City])</f>
        <v>Valdezton</v>
      </c>
      <c r="AA4813" t="str">
        <f>_xlfn.XLOOKUP(Orders_C[[#This Row],[Customer_ID]],Customers_c[Customer_ID],Customers_c[Customer_Name])</f>
        <v>Kathryn Gonzalez</v>
      </c>
      <c r="AB4813" s="6">
        <f>Orders_C[[#This Row],[Quantity]]*Orders_C[[#This Row],[Unit_Price]]*(1-Orders_C[[#This Row],[Discount %]])+Orders_C[[#This Row],[Tax]]</f>
        <v>1528.3500000000001</v>
      </c>
      <c r="AC4813" s="9">
        <f>(Orders_C[[#This Row],[Unit_Price]]*Orders_C[[#This Row],[Quantity]])-Orders_C[[#This Row],[Discount]]+Orders_C[[#This Row],[Tax]]</f>
        <v>1779.15</v>
      </c>
      <c r="AD4813" t="str">
        <f>IF(COUNTIF(Orders_C[[#All],[Customer_ID]],Orders_C[[#This Row],[Customer_ID]])&gt;1,"Repeat","New")</f>
        <v>Repeat</v>
      </c>
      <c r="AE4813" t="str" cm="1">
        <f t="array" ref="AE4813">_xlfn.XLOOKUP(Orders_C[[#This Row],[Store_ID]],Stores_c[[#All],[Store_ID]],Stores_c[[#All],[City]])</f>
        <v>Valdezton</v>
      </c>
      <c r="AF4813" t="str" cm="1">
        <f t="array" ref="AF4813">_xlfn.XLOOKUP(Orders_C[[#This Row],[Store_ID]],Stores_c[[#All],[Store_ID]],Stores_c[[#All],[Manager_Name]])</f>
        <v>John Rodriguez</v>
      </c>
      <c r="AG4813" t="str" cm="1">
        <f t="array" ref="AG4813">_xlfn.XLOOKUP(Orders_C[[#This Row],[Store_ID]],Stores_c[[#All],[Store_ID]],Stores_c[[#All],[Store_Type]])</f>
        <v>Street</v>
      </c>
    </row>
    <row r="4814" spans="1:33" x14ac:dyDescent="0.25">
      <c r="A4814">
        <v>10302</v>
      </c>
      <c r="B4814" s="1">
        <v>45828</v>
      </c>
      <c r="C4814" s="2">
        <v>0.86421296296296302</v>
      </c>
      <c r="D4814">
        <v>1584</v>
      </c>
      <c r="E4814">
        <v>222</v>
      </c>
      <c r="F4814">
        <v>454</v>
      </c>
      <c r="G4814">
        <v>322</v>
      </c>
      <c r="H4814">
        <v>4</v>
      </c>
      <c r="I4814">
        <v>443</v>
      </c>
      <c r="J4814">
        <v>15</v>
      </c>
      <c r="K4814">
        <v>22.15</v>
      </c>
      <c r="L4814">
        <v>1779.15</v>
      </c>
      <c r="M4814" t="s">
        <v>20</v>
      </c>
      <c r="N4814" t="s">
        <v>21</v>
      </c>
      <c r="O4814">
        <v>11</v>
      </c>
      <c r="P4814">
        <v>5</v>
      </c>
      <c r="Q4814" t="s">
        <v>4325</v>
      </c>
      <c r="R4814">
        <v>505</v>
      </c>
      <c r="S4814" s="3">
        <v>0.15</v>
      </c>
      <c r="T4814" s="6">
        <v>715.95</v>
      </c>
      <c r="U4814" t="s">
        <v>6340</v>
      </c>
      <c r="V4814">
        <v>2025</v>
      </c>
      <c r="W4814" t="s">
        <v>6333</v>
      </c>
      <c r="X4814" t="str">
        <f>_xlfn.XLOOKUP(Orders_C[[#This Row],[Product_ID]],Products_C[Product_ID],Products_C[Product_Name])</f>
        <v>Veg Burger</v>
      </c>
      <c r="Y4814" t="str">
        <f>_xlfn.XLOOKUP(Orders_C[[#This Row],[Product_ID]],Products_C[Product_ID],Products_C[Category])</f>
        <v>Burger</v>
      </c>
      <c r="Z4814" t="str">
        <f>_xlfn.XLOOKUP(Orders_C[[#This Row],[Store_ID]],Stores_c[Store_ID],Stores_c[City])</f>
        <v>New Steven</v>
      </c>
      <c r="AA4814" t="str">
        <f>_xlfn.XLOOKUP(Orders_C[[#This Row],[Customer_ID]],Customers_c[Customer_ID],Customers_c[Customer_Name])</f>
        <v>Drew Edwards</v>
      </c>
      <c r="AB4814" s="6">
        <f>Orders_C[[#This Row],[Quantity]]*Orders_C[[#This Row],[Unit_Price]]*(1-Orders_C[[#This Row],[Discount %]])+Orders_C[[#This Row],[Tax]]</f>
        <v>1528.3500000000001</v>
      </c>
      <c r="AC4814" s="9">
        <f>(Orders_C[[#This Row],[Unit_Price]]*Orders_C[[#This Row],[Quantity]])-Orders_C[[#This Row],[Discount]]+Orders_C[[#This Row],[Tax]]</f>
        <v>1779.15</v>
      </c>
      <c r="AD4814" t="str">
        <f>IF(COUNTIF(Orders_C[[#All],[Customer_ID]],Orders_C[[#This Row],[Customer_ID]])&gt;1,"Repeat","New")</f>
        <v>Repeat</v>
      </c>
      <c r="AE4814" t="str" cm="1">
        <f t="array" ref="AE4814">_xlfn.XLOOKUP(Orders_C[[#This Row],[Store_ID]],Stores_c[[#All],[Store_ID]],Stores_c[[#All],[City]])</f>
        <v>New Steven</v>
      </c>
      <c r="AF4814" t="str" cm="1">
        <f t="array" ref="AF4814">_xlfn.XLOOKUP(Orders_C[[#This Row],[Store_ID]],Stores_c[[#All],[Store_ID]],Stores_c[[#All],[Manager_Name]])</f>
        <v>Terri Martinez</v>
      </c>
      <c r="AG4814" t="str" cm="1">
        <f t="array" ref="AG4814">_xlfn.XLOOKUP(Orders_C[[#This Row],[Store_ID]],Stores_c[[#All],[Store_ID]],Stores_c[[#All],[Store_Type]])</f>
        <v>Drive-Thru</v>
      </c>
    </row>
    <row r="4815" spans="1:33" x14ac:dyDescent="0.25">
      <c r="A4815">
        <v>6309</v>
      </c>
      <c r="B4815" s="1">
        <v>45713</v>
      </c>
      <c r="C4815" s="2">
        <v>0.95217592592592593</v>
      </c>
      <c r="D4815">
        <v>1464</v>
      </c>
      <c r="E4815">
        <v>219</v>
      </c>
      <c r="F4815">
        <v>538</v>
      </c>
      <c r="G4815">
        <v>315</v>
      </c>
      <c r="H4815">
        <v>4</v>
      </c>
      <c r="I4815">
        <v>440</v>
      </c>
      <c r="J4815">
        <v>10</v>
      </c>
      <c r="K4815">
        <v>22</v>
      </c>
      <c r="L4815">
        <v>1772</v>
      </c>
      <c r="M4815" t="s">
        <v>19</v>
      </c>
      <c r="N4815" t="s">
        <v>23</v>
      </c>
      <c r="O4815">
        <v>27</v>
      </c>
      <c r="P4815">
        <v>5</v>
      </c>
      <c r="Q4815" t="s">
        <v>332</v>
      </c>
      <c r="R4815">
        <v>508</v>
      </c>
      <c r="S4815" s="3">
        <v>0.1</v>
      </c>
      <c r="T4815" s="6">
        <v>716</v>
      </c>
      <c r="U4815" t="s">
        <v>6338</v>
      </c>
      <c r="V4815">
        <v>2025</v>
      </c>
      <c r="W4815" t="s">
        <v>6329</v>
      </c>
      <c r="X4815" t="str">
        <f>_xlfn.XLOOKUP(Orders_C[[#This Row],[Product_ID]],Products_C[Product_ID],Products_C[Product_Name])</f>
        <v>Popcorn Chicken</v>
      </c>
      <c r="Y4815" t="str">
        <f>_xlfn.XLOOKUP(Orders_C[[#This Row],[Product_ID]],Products_C[Product_ID],Products_C[Category])</f>
        <v>Beverage</v>
      </c>
      <c r="Z4815" t="str">
        <f>_xlfn.XLOOKUP(Orders_C[[#This Row],[Store_ID]],Stores_c[Store_ID],Stores_c[City])</f>
        <v>Lake David</v>
      </c>
      <c r="AA4815" t="str">
        <f>_xlfn.XLOOKUP(Orders_C[[#This Row],[Customer_ID]],Customers_c[Customer_ID],Customers_c[Customer_Name])</f>
        <v>Steven Murphy</v>
      </c>
      <c r="AB4815" s="6">
        <f>Orders_C[[#This Row],[Quantity]]*Orders_C[[#This Row],[Unit_Price]]*(1-Orders_C[[#This Row],[Discount %]])+Orders_C[[#This Row],[Tax]]</f>
        <v>1606</v>
      </c>
      <c r="AC4815" s="9">
        <f>(Orders_C[[#This Row],[Unit_Price]]*Orders_C[[#This Row],[Quantity]])-Orders_C[[#This Row],[Discount]]+Orders_C[[#This Row],[Tax]]</f>
        <v>1772</v>
      </c>
      <c r="AD4815" t="str">
        <f>IF(COUNTIF(Orders_C[[#All],[Customer_ID]],Orders_C[[#This Row],[Customer_ID]])&gt;1,"Repeat","New")</f>
        <v>Repeat</v>
      </c>
      <c r="AE4815" t="str" cm="1">
        <f t="array" ref="AE4815">_xlfn.XLOOKUP(Orders_C[[#This Row],[Store_ID]],Stores_c[[#All],[Store_ID]],Stores_c[[#All],[City]])</f>
        <v>Lake David</v>
      </c>
      <c r="AF4815" t="str" cm="1">
        <f t="array" ref="AF4815">_xlfn.XLOOKUP(Orders_C[[#This Row],[Store_ID]],Stores_c[[#All],[Store_ID]],Stores_c[[#All],[Manager_Name]])</f>
        <v>Joshua Hines</v>
      </c>
      <c r="AG4815" t="str" cm="1">
        <f t="array" ref="AG4815">_xlfn.XLOOKUP(Orders_C[[#This Row],[Store_ID]],Stores_c[[#All],[Store_ID]],Stores_c[[#All],[Store_Type]])</f>
        <v>Street</v>
      </c>
    </row>
    <row r="4816" spans="1:33" x14ac:dyDescent="0.25">
      <c r="A4816">
        <v>8549</v>
      </c>
      <c r="B4816" s="1">
        <v>46060</v>
      </c>
      <c r="C4816" s="2">
        <v>0.88947916666666671</v>
      </c>
      <c r="D4816">
        <v>1738</v>
      </c>
      <c r="E4816">
        <v>224</v>
      </c>
      <c r="F4816">
        <v>461</v>
      </c>
      <c r="G4816">
        <v>314</v>
      </c>
      <c r="H4816">
        <v>4</v>
      </c>
      <c r="I4816">
        <v>440</v>
      </c>
      <c r="J4816">
        <v>10</v>
      </c>
      <c r="K4816">
        <v>22</v>
      </c>
      <c r="L4816">
        <v>1772</v>
      </c>
      <c r="M4816" t="s">
        <v>18</v>
      </c>
      <c r="N4816" t="s">
        <v>23</v>
      </c>
      <c r="O4816">
        <v>29</v>
      </c>
      <c r="P4816">
        <v>3</v>
      </c>
      <c r="Q4816" t="s">
        <v>2572</v>
      </c>
      <c r="R4816">
        <v>508</v>
      </c>
      <c r="S4816" s="3">
        <v>0.1</v>
      </c>
      <c r="T4816" s="6">
        <v>716</v>
      </c>
      <c r="U4816" t="s">
        <v>6338</v>
      </c>
      <c r="V4816">
        <v>2026</v>
      </c>
      <c r="W4816" t="s">
        <v>6329</v>
      </c>
      <c r="X4816" t="str">
        <f>_xlfn.XLOOKUP(Orders_C[[#This Row],[Product_ID]],Products_C[Product_ID],Products_C[Product_Name])</f>
        <v>Wrap</v>
      </c>
      <c r="Y4816" t="str">
        <f>_xlfn.XLOOKUP(Orders_C[[#This Row],[Product_ID]],Products_C[Product_ID],Products_C[Category])</f>
        <v>Burger</v>
      </c>
      <c r="Z4816" t="str">
        <f>_xlfn.XLOOKUP(Orders_C[[#This Row],[Store_ID]],Stores_c[Store_ID],Stores_c[City])</f>
        <v>Valdezton</v>
      </c>
      <c r="AA4816" t="str">
        <f>_xlfn.XLOOKUP(Orders_C[[#This Row],[Customer_ID]],Customers_c[Customer_ID],Customers_c[Customer_Name])</f>
        <v>Jeffrey Buck</v>
      </c>
      <c r="AB4816" s="6">
        <f>Orders_C[[#This Row],[Quantity]]*Orders_C[[#This Row],[Unit_Price]]*(1-Orders_C[[#This Row],[Discount %]])+Orders_C[[#This Row],[Tax]]</f>
        <v>1606</v>
      </c>
      <c r="AC4816" s="9">
        <f>(Orders_C[[#This Row],[Unit_Price]]*Orders_C[[#This Row],[Quantity]])-Orders_C[[#This Row],[Discount]]+Orders_C[[#This Row],[Tax]]</f>
        <v>1772</v>
      </c>
      <c r="AD4816" t="str">
        <f>IF(COUNTIF(Orders_C[[#All],[Customer_ID]],Orders_C[[#This Row],[Customer_ID]])&gt;1,"Repeat","New")</f>
        <v>Repeat</v>
      </c>
      <c r="AE4816" t="str" cm="1">
        <f t="array" ref="AE4816">_xlfn.XLOOKUP(Orders_C[[#This Row],[Store_ID]],Stores_c[[#All],[Store_ID]],Stores_c[[#All],[City]])</f>
        <v>Valdezton</v>
      </c>
      <c r="AF4816" t="str" cm="1">
        <f t="array" ref="AF4816">_xlfn.XLOOKUP(Orders_C[[#This Row],[Store_ID]],Stores_c[[#All],[Store_ID]],Stores_c[[#All],[Manager_Name]])</f>
        <v>John Rodriguez</v>
      </c>
      <c r="AG4816" t="str" cm="1">
        <f t="array" ref="AG4816">_xlfn.XLOOKUP(Orders_C[[#This Row],[Store_ID]],Stores_c[[#All],[Store_ID]],Stores_c[[#All],[Store_Type]])</f>
        <v>Street</v>
      </c>
    </row>
    <row r="4817" spans="1:33" x14ac:dyDescent="0.25">
      <c r="A4817">
        <v>6788</v>
      </c>
      <c r="B4817" s="1">
        <v>45994</v>
      </c>
      <c r="C4817" s="2">
        <v>0.78434027777777782</v>
      </c>
      <c r="D4817">
        <v>1499</v>
      </c>
      <c r="E4817">
        <v>224</v>
      </c>
      <c r="F4817">
        <v>475</v>
      </c>
      <c r="G4817">
        <v>336</v>
      </c>
      <c r="H4817">
        <v>4</v>
      </c>
      <c r="I4817">
        <v>437</v>
      </c>
      <c r="J4817">
        <v>5</v>
      </c>
      <c r="K4817">
        <v>21.85</v>
      </c>
      <c r="L4817">
        <v>1764.85</v>
      </c>
      <c r="M4817" t="s">
        <v>18</v>
      </c>
      <c r="N4817" t="s">
        <v>22</v>
      </c>
      <c r="O4817">
        <v>57</v>
      </c>
      <c r="P4817">
        <v>2</v>
      </c>
      <c r="Q4817" t="s">
        <v>811</v>
      </c>
      <c r="R4817">
        <v>507</v>
      </c>
      <c r="S4817" s="3">
        <v>0.05</v>
      </c>
      <c r="T4817" s="6">
        <v>716.05</v>
      </c>
      <c r="U4817" t="s">
        <v>6328</v>
      </c>
      <c r="V4817">
        <v>2025</v>
      </c>
      <c r="W4817" t="s">
        <v>6331</v>
      </c>
      <c r="X4817" t="str">
        <f>_xlfn.XLOOKUP(Orders_C[[#This Row],[Product_ID]],Products_C[Product_ID],Products_C[Product_Name])</f>
        <v>Chicken Bucket</v>
      </c>
      <c r="Y4817" t="str">
        <f>_xlfn.XLOOKUP(Orders_C[[#This Row],[Product_ID]],Products_C[Product_ID],Products_C[Category])</f>
        <v>Dessert</v>
      </c>
      <c r="Z4817" t="str">
        <f>_xlfn.XLOOKUP(Orders_C[[#This Row],[Store_ID]],Stores_c[Store_ID],Stores_c[City])</f>
        <v>Valdezton</v>
      </c>
      <c r="AA4817" t="str">
        <f>_xlfn.XLOOKUP(Orders_C[[#This Row],[Customer_ID]],Customers_c[Customer_ID],Customers_c[Customer_Name])</f>
        <v>Amber Hebert</v>
      </c>
      <c r="AB4817" s="6">
        <f>Orders_C[[#This Row],[Quantity]]*Orders_C[[#This Row],[Unit_Price]]*(1-Orders_C[[#This Row],[Discount %]])+Orders_C[[#This Row],[Tax]]</f>
        <v>1682.4499999999998</v>
      </c>
      <c r="AC4817" s="9">
        <f>(Orders_C[[#This Row],[Unit_Price]]*Orders_C[[#This Row],[Quantity]])-Orders_C[[#This Row],[Discount]]+Orders_C[[#This Row],[Tax]]</f>
        <v>1764.85</v>
      </c>
      <c r="AD4817" t="str">
        <f>IF(COUNTIF(Orders_C[[#All],[Customer_ID]],Orders_C[[#This Row],[Customer_ID]])&gt;1,"Repeat","New")</f>
        <v>Repeat</v>
      </c>
      <c r="AE4817" t="str" cm="1">
        <f t="array" ref="AE4817">_xlfn.XLOOKUP(Orders_C[[#This Row],[Store_ID]],Stores_c[[#All],[Store_ID]],Stores_c[[#All],[City]])</f>
        <v>Valdezton</v>
      </c>
      <c r="AF4817" t="str" cm="1">
        <f t="array" ref="AF4817">_xlfn.XLOOKUP(Orders_C[[#This Row],[Store_ID]],Stores_c[[#All],[Store_ID]],Stores_c[[#All],[Manager_Name]])</f>
        <v>John Rodriguez</v>
      </c>
      <c r="AG4817" t="str" cm="1">
        <f t="array" ref="AG4817">_xlfn.XLOOKUP(Orders_C[[#This Row],[Store_ID]],Stores_c[[#All],[Store_ID]],Stores_c[[#All],[Store_Type]])</f>
        <v>Street</v>
      </c>
    </row>
    <row r="4818" spans="1:33" x14ac:dyDescent="0.25">
      <c r="A4818">
        <v>8674</v>
      </c>
      <c r="B4818" s="1">
        <v>45848</v>
      </c>
      <c r="C4818" s="2">
        <v>0.72233796296296293</v>
      </c>
      <c r="D4818">
        <v>1970</v>
      </c>
      <c r="E4818">
        <v>202</v>
      </c>
      <c r="F4818">
        <v>465</v>
      </c>
      <c r="G4818">
        <v>319</v>
      </c>
      <c r="H4818">
        <v>4</v>
      </c>
      <c r="I4818">
        <v>434</v>
      </c>
      <c r="J4818">
        <v>0</v>
      </c>
      <c r="K4818">
        <v>21.7</v>
      </c>
      <c r="L4818">
        <v>1757.7</v>
      </c>
      <c r="M4818" t="s">
        <v>19</v>
      </c>
      <c r="N4818" t="s">
        <v>23</v>
      </c>
      <c r="O4818">
        <v>31</v>
      </c>
      <c r="P4818">
        <v>3</v>
      </c>
      <c r="Q4818" t="s">
        <v>2697</v>
      </c>
      <c r="R4818">
        <v>504</v>
      </c>
      <c r="S4818" s="3">
        <v>0</v>
      </c>
      <c r="T4818" s="6">
        <v>716.10000000000014</v>
      </c>
      <c r="U4818" t="s">
        <v>6341</v>
      </c>
      <c r="V4818">
        <v>2025</v>
      </c>
      <c r="W4818" t="s">
        <v>6329</v>
      </c>
      <c r="X4818" t="str">
        <f>_xlfn.XLOOKUP(Orders_C[[#This Row],[Product_ID]],Products_C[Product_ID],Products_C[Product_Name])</f>
        <v>Chocolate Lava Cake</v>
      </c>
      <c r="Y4818" t="str">
        <f>_xlfn.XLOOKUP(Orders_C[[#This Row],[Product_ID]],Products_C[Product_ID],Products_C[Category])</f>
        <v>Beverage</v>
      </c>
      <c r="Z4818" t="str">
        <f>_xlfn.XLOOKUP(Orders_C[[#This Row],[Store_ID]],Stores_c[Store_ID],Stores_c[City])</f>
        <v>Rebekahside</v>
      </c>
      <c r="AA4818" t="str">
        <f>_xlfn.XLOOKUP(Orders_C[[#This Row],[Customer_ID]],Customers_c[Customer_ID],Customers_c[Customer_Name])</f>
        <v>Timothy Robinson</v>
      </c>
      <c r="AB4818" s="6">
        <f>Orders_C[[#This Row],[Quantity]]*Orders_C[[#This Row],[Unit_Price]]*(1-Orders_C[[#This Row],[Discount %]])+Orders_C[[#This Row],[Tax]]</f>
        <v>1757.7</v>
      </c>
      <c r="AC4818" s="9">
        <f>(Orders_C[[#This Row],[Unit_Price]]*Orders_C[[#This Row],[Quantity]])-Orders_C[[#This Row],[Discount]]+Orders_C[[#This Row],[Tax]]</f>
        <v>1757.7</v>
      </c>
      <c r="AD4818" t="str">
        <f>IF(COUNTIF(Orders_C[[#All],[Customer_ID]],Orders_C[[#This Row],[Customer_ID]])&gt;1,"Repeat","New")</f>
        <v>Repeat</v>
      </c>
      <c r="AE4818" t="str" cm="1">
        <f t="array" ref="AE4818">_xlfn.XLOOKUP(Orders_C[[#This Row],[Store_ID]],Stores_c[[#All],[Store_ID]],Stores_c[[#All],[City]])</f>
        <v>Rebekahside</v>
      </c>
      <c r="AF4818" t="str" cm="1">
        <f t="array" ref="AF4818">_xlfn.XLOOKUP(Orders_C[[#This Row],[Store_ID]],Stores_c[[#All],[Store_ID]],Stores_c[[#All],[Manager_Name]])</f>
        <v>Mark Ray</v>
      </c>
      <c r="AG4818" t="str" cm="1">
        <f t="array" ref="AG4818">_xlfn.XLOOKUP(Orders_C[[#This Row],[Store_ID]],Stores_c[[#All],[Store_ID]],Stores_c[[#All],[Store_Type]])</f>
        <v>Drive-Thru</v>
      </c>
    </row>
    <row r="4819" spans="1:33" x14ac:dyDescent="0.25">
      <c r="A4819">
        <v>8148</v>
      </c>
      <c r="B4819" s="1">
        <v>45704</v>
      </c>
      <c r="C4819" s="2">
        <v>0.59437499999999999</v>
      </c>
      <c r="D4819">
        <v>1559</v>
      </c>
      <c r="E4819">
        <v>224</v>
      </c>
      <c r="F4819">
        <v>417</v>
      </c>
      <c r="G4819">
        <v>315</v>
      </c>
      <c r="H4819">
        <v>4</v>
      </c>
      <c r="I4819">
        <v>441</v>
      </c>
      <c r="J4819">
        <v>10</v>
      </c>
      <c r="K4819">
        <v>22.05</v>
      </c>
      <c r="L4819">
        <v>1776.05</v>
      </c>
      <c r="M4819" t="s">
        <v>20</v>
      </c>
      <c r="N4819" t="s">
        <v>22</v>
      </c>
      <c r="O4819">
        <v>53</v>
      </c>
      <c r="P4819">
        <v>1</v>
      </c>
      <c r="Q4819" t="s">
        <v>2171</v>
      </c>
      <c r="R4819">
        <v>509</v>
      </c>
      <c r="S4819" s="3">
        <v>0.1</v>
      </c>
      <c r="T4819" s="6">
        <v>717.65000000000009</v>
      </c>
      <c r="U4819" t="s">
        <v>6338</v>
      </c>
      <c r="V4819">
        <v>2025</v>
      </c>
      <c r="W4819" t="s">
        <v>6331</v>
      </c>
      <c r="X4819" t="str">
        <f>_xlfn.XLOOKUP(Orders_C[[#This Row],[Product_ID]],Products_C[Product_ID],Products_C[Product_Name])</f>
        <v>Popcorn Chicken</v>
      </c>
      <c r="Y4819" t="str">
        <f>_xlfn.XLOOKUP(Orders_C[[#This Row],[Product_ID]],Products_C[Product_ID],Products_C[Category])</f>
        <v>Beverage</v>
      </c>
      <c r="Z4819" t="str">
        <f>_xlfn.XLOOKUP(Orders_C[[#This Row],[Store_ID]],Stores_c[Store_ID],Stores_c[City])</f>
        <v>Valdezton</v>
      </c>
      <c r="AA4819" t="str">
        <f>_xlfn.XLOOKUP(Orders_C[[#This Row],[Customer_ID]],Customers_c[Customer_ID],Customers_c[Customer_Name])</f>
        <v>April Valencia</v>
      </c>
      <c r="AB4819" s="6">
        <f>Orders_C[[#This Row],[Quantity]]*Orders_C[[#This Row],[Unit_Price]]*(1-Orders_C[[#This Row],[Discount %]])+Orders_C[[#This Row],[Tax]]</f>
        <v>1609.65</v>
      </c>
      <c r="AC4819" s="9">
        <f>(Orders_C[[#This Row],[Unit_Price]]*Orders_C[[#This Row],[Quantity]])-Orders_C[[#This Row],[Discount]]+Orders_C[[#This Row],[Tax]]</f>
        <v>1776.05</v>
      </c>
      <c r="AD4819" t="str">
        <f>IF(COUNTIF(Orders_C[[#All],[Customer_ID]],Orders_C[[#This Row],[Customer_ID]])&gt;1,"Repeat","New")</f>
        <v>Repeat</v>
      </c>
      <c r="AE4819" t="str" cm="1">
        <f t="array" ref="AE4819">_xlfn.XLOOKUP(Orders_C[[#This Row],[Store_ID]],Stores_c[[#All],[Store_ID]],Stores_c[[#All],[City]])</f>
        <v>Valdezton</v>
      </c>
      <c r="AF4819" t="str" cm="1">
        <f t="array" ref="AF4819">_xlfn.XLOOKUP(Orders_C[[#This Row],[Store_ID]],Stores_c[[#All],[Store_ID]],Stores_c[[#All],[Manager_Name]])</f>
        <v>John Rodriguez</v>
      </c>
      <c r="AG4819" t="str" cm="1">
        <f t="array" ref="AG4819">_xlfn.XLOOKUP(Orders_C[[#This Row],[Store_ID]],Stores_c[[#All],[Store_ID]],Stores_c[[#All],[Store_Type]])</f>
        <v>Street</v>
      </c>
    </row>
    <row r="4820" spans="1:33" x14ac:dyDescent="0.25">
      <c r="A4820">
        <v>8858</v>
      </c>
      <c r="B4820" s="1">
        <v>45857</v>
      </c>
      <c r="C4820" s="2">
        <v>0.75449074074074074</v>
      </c>
      <c r="D4820">
        <v>1053</v>
      </c>
      <c r="E4820">
        <v>210</v>
      </c>
      <c r="F4820">
        <v>514</v>
      </c>
      <c r="G4820">
        <v>336</v>
      </c>
      <c r="H4820">
        <v>4</v>
      </c>
      <c r="I4820">
        <v>441</v>
      </c>
      <c r="J4820">
        <v>10</v>
      </c>
      <c r="K4820">
        <v>22.05</v>
      </c>
      <c r="L4820">
        <v>1776.05</v>
      </c>
      <c r="M4820" t="s">
        <v>19</v>
      </c>
      <c r="N4820" t="s">
        <v>22</v>
      </c>
      <c r="O4820">
        <v>25</v>
      </c>
      <c r="P4820">
        <v>5</v>
      </c>
      <c r="Q4820" t="s">
        <v>2881</v>
      </c>
      <c r="R4820">
        <v>505</v>
      </c>
      <c r="S4820" s="3">
        <v>0.1</v>
      </c>
      <c r="T4820" s="6">
        <v>717.65000000000009</v>
      </c>
      <c r="U4820" t="s">
        <v>6341</v>
      </c>
      <c r="V4820">
        <v>2025</v>
      </c>
      <c r="W4820" t="s">
        <v>6329</v>
      </c>
      <c r="X4820" t="str">
        <f>_xlfn.XLOOKUP(Orders_C[[#This Row],[Product_ID]],Products_C[Product_ID],Products_C[Product_Name])</f>
        <v>Chicken Bucket</v>
      </c>
      <c r="Y4820" t="str">
        <f>_xlfn.XLOOKUP(Orders_C[[#This Row],[Product_ID]],Products_C[Product_ID],Products_C[Category])</f>
        <v>Dessert</v>
      </c>
      <c r="Z4820" t="str">
        <f>_xlfn.XLOOKUP(Orders_C[[#This Row],[Store_ID]],Stores_c[Store_ID],Stores_c[City])</f>
        <v>East William</v>
      </c>
      <c r="AA4820" t="str">
        <f>_xlfn.XLOOKUP(Orders_C[[#This Row],[Customer_ID]],Customers_c[Customer_ID],Customers_c[Customer_Name])</f>
        <v>Jeffrey Campos</v>
      </c>
      <c r="AB4820" s="6">
        <f>Orders_C[[#This Row],[Quantity]]*Orders_C[[#This Row],[Unit_Price]]*(1-Orders_C[[#This Row],[Discount %]])+Orders_C[[#This Row],[Tax]]</f>
        <v>1609.65</v>
      </c>
      <c r="AC4820" s="9">
        <f>(Orders_C[[#This Row],[Unit_Price]]*Orders_C[[#This Row],[Quantity]])-Orders_C[[#This Row],[Discount]]+Orders_C[[#This Row],[Tax]]</f>
        <v>1776.05</v>
      </c>
      <c r="AD4820" t="str">
        <f>IF(COUNTIF(Orders_C[[#All],[Customer_ID]],Orders_C[[#This Row],[Customer_ID]])&gt;1,"Repeat","New")</f>
        <v>Repeat</v>
      </c>
      <c r="AE4820" t="str" cm="1">
        <f t="array" ref="AE4820">_xlfn.XLOOKUP(Orders_C[[#This Row],[Store_ID]],Stores_c[[#All],[Store_ID]],Stores_c[[#All],[City]])</f>
        <v>East William</v>
      </c>
      <c r="AF4820" t="str" cm="1">
        <f t="array" ref="AF4820">_xlfn.XLOOKUP(Orders_C[[#This Row],[Store_ID]],Stores_c[[#All],[Store_ID]],Stores_c[[#All],[Manager_Name]])</f>
        <v>Victoria Butler</v>
      </c>
      <c r="AG4820" t="str" cm="1">
        <f t="array" ref="AG4820">_xlfn.XLOOKUP(Orders_C[[#This Row],[Store_ID]],Stores_c[[#All],[Store_ID]],Stores_c[[#All],[Store_Type]])</f>
        <v>Drive-Thru</v>
      </c>
    </row>
    <row r="4821" spans="1:33" x14ac:dyDescent="0.25">
      <c r="A4821">
        <v>9407</v>
      </c>
      <c r="B4821" s="1">
        <v>46036</v>
      </c>
      <c r="C4821" s="2">
        <v>0.76925925925925931</v>
      </c>
      <c r="D4821">
        <v>1613</v>
      </c>
      <c r="E4821">
        <v>221</v>
      </c>
      <c r="F4821">
        <v>491</v>
      </c>
      <c r="G4821">
        <v>337</v>
      </c>
      <c r="H4821">
        <v>4</v>
      </c>
      <c r="I4821">
        <v>441</v>
      </c>
      <c r="J4821">
        <v>10</v>
      </c>
      <c r="K4821">
        <v>22.05</v>
      </c>
      <c r="L4821">
        <v>1776.05</v>
      </c>
      <c r="M4821" t="s">
        <v>18</v>
      </c>
      <c r="N4821" t="s">
        <v>21</v>
      </c>
      <c r="O4821">
        <v>25</v>
      </c>
      <c r="P4821">
        <v>2</v>
      </c>
      <c r="Q4821" t="s">
        <v>3430</v>
      </c>
      <c r="R4821">
        <v>510</v>
      </c>
      <c r="S4821" s="3">
        <v>0.1</v>
      </c>
      <c r="T4821" s="6">
        <v>717.65000000000009</v>
      </c>
      <c r="U4821" t="s">
        <v>6330</v>
      </c>
      <c r="V4821">
        <v>2026</v>
      </c>
      <c r="W4821" t="s">
        <v>6329</v>
      </c>
      <c r="X4821" t="str">
        <f>_xlfn.XLOOKUP(Orders_C[[#This Row],[Product_ID]],Products_C[Product_ID],Products_C[Product_Name])</f>
        <v>Chocolate Lava Cake</v>
      </c>
      <c r="Y4821" t="str">
        <f>_xlfn.XLOOKUP(Orders_C[[#This Row],[Product_ID]],Products_C[Product_ID],Products_C[Category])</f>
        <v>Chicken</v>
      </c>
      <c r="Z4821" t="str">
        <f>_xlfn.XLOOKUP(Orders_C[[#This Row],[Store_ID]],Stores_c[Store_ID],Stores_c[City])</f>
        <v>Port Barbarabury</v>
      </c>
      <c r="AA4821" t="str">
        <f>_xlfn.XLOOKUP(Orders_C[[#This Row],[Customer_ID]],Customers_c[Customer_ID],Customers_c[Customer_Name])</f>
        <v>Amber Faulkner</v>
      </c>
      <c r="AB4821" s="6">
        <f>Orders_C[[#This Row],[Quantity]]*Orders_C[[#This Row],[Unit_Price]]*(1-Orders_C[[#This Row],[Discount %]])+Orders_C[[#This Row],[Tax]]</f>
        <v>1609.65</v>
      </c>
      <c r="AC4821" s="9">
        <f>(Orders_C[[#This Row],[Unit_Price]]*Orders_C[[#This Row],[Quantity]])-Orders_C[[#This Row],[Discount]]+Orders_C[[#This Row],[Tax]]</f>
        <v>1776.05</v>
      </c>
      <c r="AD4821" t="str">
        <f>IF(COUNTIF(Orders_C[[#All],[Customer_ID]],Orders_C[[#This Row],[Customer_ID]])&gt;1,"Repeat","New")</f>
        <v>Repeat</v>
      </c>
      <c r="AE4821" t="str" cm="1">
        <f t="array" ref="AE4821">_xlfn.XLOOKUP(Orders_C[[#This Row],[Store_ID]],Stores_c[[#All],[Store_ID]],Stores_c[[#All],[City]])</f>
        <v>Port Barbarabury</v>
      </c>
      <c r="AF4821" t="str" cm="1">
        <f t="array" ref="AF4821">_xlfn.XLOOKUP(Orders_C[[#This Row],[Store_ID]],Stores_c[[#All],[Store_ID]],Stores_c[[#All],[Manager_Name]])</f>
        <v>Edward Nguyen</v>
      </c>
      <c r="AG4821" t="str" cm="1">
        <f t="array" ref="AG4821">_xlfn.XLOOKUP(Orders_C[[#This Row],[Store_ID]],Stores_c[[#All],[Store_ID]],Stores_c[[#All],[Store_Type]])</f>
        <v>Street</v>
      </c>
    </row>
    <row r="4822" spans="1:33" x14ac:dyDescent="0.25">
      <c r="A4822">
        <v>6239</v>
      </c>
      <c r="B4822" s="1">
        <v>45820</v>
      </c>
      <c r="C4822" s="2">
        <v>0.68829861111111112</v>
      </c>
      <c r="D4822">
        <v>1479</v>
      </c>
      <c r="E4822">
        <v>207</v>
      </c>
      <c r="F4822">
        <v>488</v>
      </c>
      <c r="G4822">
        <v>316</v>
      </c>
      <c r="H4822">
        <v>4</v>
      </c>
      <c r="I4822">
        <v>440</v>
      </c>
      <c r="J4822">
        <v>5</v>
      </c>
      <c r="K4822">
        <v>22</v>
      </c>
      <c r="L4822">
        <v>1777</v>
      </c>
      <c r="M4822" t="s">
        <v>20</v>
      </c>
      <c r="N4822" t="s">
        <v>23</v>
      </c>
      <c r="O4822">
        <v>30</v>
      </c>
      <c r="P4822">
        <v>5</v>
      </c>
      <c r="Q4822" t="s">
        <v>262</v>
      </c>
      <c r="R4822">
        <v>507</v>
      </c>
      <c r="S4822" s="3">
        <v>0.05</v>
      </c>
      <c r="T4822" s="6">
        <v>721</v>
      </c>
      <c r="U4822" t="s">
        <v>6340</v>
      </c>
      <c r="V4822">
        <v>2025</v>
      </c>
      <c r="W4822" t="s">
        <v>6329</v>
      </c>
      <c r="X4822" t="str">
        <f>_xlfn.XLOOKUP(Orders_C[[#This Row],[Product_ID]],Products_C[Product_ID],Products_C[Product_Name])</f>
        <v>Popcorn Chicken</v>
      </c>
      <c r="Y4822" t="str">
        <f>_xlfn.XLOOKUP(Orders_C[[#This Row],[Product_ID]],Products_C[Product_ID],Products_C[Category])</f>
        <v>Dessert</v>
      </c>
      <c r="Z4822" t="str">
        <f>_xlfn.XLOOKUP(Orders_C[[#This Row],[Store_ID]],Stores_c[Store_ID],Stores_c[City])</f>
        <v>Christineton</v>
      </c>
      <c r="AA4822" t="str">
        <f>_xlfn.XLOOKUP(Orders_C[[#This Row],[Customer_ID]],Customers_c[Customer_ID],Customers_c[Customer_Name])</f>
        <v>Jenna Stevenson</v>
      </c>
      <c r="AB4822" s="6">
        <f>Orders_C[[#This Row],[Quantity]]*Orders_C[[#This Row],[Unit_Price]]*(1-Orders_C[[#This Row],[Discount %]])+Orders_C[[#This Row],[Tax]]</f>
        <v>1694</v>
      </c>
      <c r="AC4822" s="9">
        <f>(Orders_C[[#This Row],[Unit_Price]]*Orders_C[[#This Row],[Quantity]])-Orders_C[[#This Row],[Discount]]+Orders_C[[#This Row],[Tax]]</f>
        <v>1777</v>
      </c>
      <c r="AD4822" t="str">
        <f>IF(COUNTIF(Orders_C[[#All],[Customer_ID]],Orders_C[[#This Row],[Customer_ID]])&gt;1,"Repeat","New")</f>
        <v>Repeat</v>
      </c>
      <c r="AE4822" t="str" cm="1">
        <f t="array" ref="AE4822">_xlfn.XLOOKUP(Orders_C[[#This Row],[Store_ID]],Stores_c[[#All],[Store_ID]],Stores_c[[#All],[City]])</f>
        <v>Christineton</v>
      </c>
      <c r="AF4822" t="str" cm="1">
        <f t="array" ref="AF4822">_xlfn.XLOOKUP(Orders_C[[#This Row],[Store_ID]],Stores_c[[#All],[Store_ID]],Stores_c[[#All],[Manager_Name]])</f>
        <v>Dr. William Hubbard MD</v>
      </c>
      <c r="AG4822" t="str" cm="1">
        <f t="array" ref="AG4822">_xlfn.XLOOKUP(Orders_C[[#This Row],[Store_ID]],Stores_c[[#All],[Store_ID]],Stores_c[[#All],[Store_Type]])</f>
        <v>Street</v>
      </c>
    </row>
    <row r="4823" spans="1:33" x14ac:dyDescent="0.25">
      <c r="A4823">
        <v>6685</v>
      </c>
      <c r="B4823" s="1">
        <v>45723</v>
      </c>
      <c r="C4823" s="2">
        <v>0.35788194444444443</v>
      </c>
      <c r="D4823">
        <v>1443</v>
      </c>
      <c r="E4823">
        <v>219</v>
      </c>
      <c r="F4823">
        <v>477</v>
      </c>
      <c r="G4823">
        <v>337</v>
      </c>
      <c r="H4823">
        <v>4</v>
      </c>
      <c r="I4823">
        <v>447</v>
      </c>
      <c r="J4823">
        <v>15</v>
      </c>
      <c r="K4823">
        <v>22.35</v>
      </c>
      <c r="L4823">
        <v>1795.35</v>
      </c>
      <c r="M4823" t="s">
        <v>18</v>
      </c>
      <c r="N4823" t="s">
        <v>23</v>
      </c>
      <c r="O4823">
        <v>40</v>
      </c>
      <c r="P4823">
        <v>1</v>
      </c>
      <c r="Q4823" t="s">
        <v>708</v>
      </c>
      <c r="R4823">
        <v>508</v>
      </c>
      <c r="S4823" s="3">
        <v>0.15</v>
      </c>
      <c r="T4823" s="6">
        <v>722.55</v>
      </c>
      <c r="U4823" t="s">
        <v>6334</v>
      </c>
      <c r="V4823">
        <v>2025</v>
      </c>
      <c r="W4823" t="s">
        <v>6329</v>
      </c>
      <c r="X4823" t="str">
        <f>_xlfn.XLOOKUP(Orders_C[[#This Row],[Product_ID]],Products_C[Product_ID],Products_C[Product_Name])</f>
        <v>Chocolate Lava Cake</v>
      </c>
      <c r="Y4823" t="str">
        <f>_xlfn.XLOOKUP(Orders_C[[#This Row],[Product_ID]],Products_C[Product_ID],Products_C[Category])</f>
        <v>Chicken</v>
      </c>
      <c r="Z4823" t="str">
        <f>_xlfn.XLOOKUP(Orders_C[[#This Row],[Store_ID]],Stores_c[Store_ID],Stores_c[City])</f>
        <v>Lake David</v>
      </c>
      <c r="AA4823" t="str">
        <f>_xlfn.XLOOKUP(Orders_C[[#This Row],[Customer_ID]],Customers_c[Customer_ID],Customers_c[Customer_Name])</f>
        <v>Anthony Clark</v>
      </c>
      <c r="AB4823" s="6">
        <f>Orders_C[[#This Row],[Quantity]]*Orders_C[[#This Row],[Unit_Price]]*(1-Orders_C[[#This Row],[Discount %]])+Orders_C[[#This Row],[Tax]]</f>
        <v>1542.1499999999999</v>
      </c>
      <c r="AC4823" s="9">
        <f>(Orders_C[[#This Row],[Unit_Price]]*Orders_C[[#This Row],[Quantity]])-Orders_C[[#This Row],[Discount]]+Orders_C[[#This Row],[Tax]]</f>
        <v>1795.35</v>
      </c>
      <c r="AD4823" t="str">
        <f>IF(COUNTIF(Orders_C[[#All],[Customer_ID]],Orders_C[[#This Row],[Customer_ID]])&gt;1,"Repeat","New")</f>
        <v>Repeat</v>
      </c>
      <c r="AE4823" t="str" cm="1">
        <f t="array" ref="AE4823">_xlfn.XLOOKUP(Orders_C[[#This Row],[Store_ID]],Stores_c[[#All],[Store_ID]],Stores_c[[#All],[City]])</f>
        <v>Lake David</v>
      </c>
      <c r="AF4823" t="str" cm="1">
        <f t="array" ref="AF4823">_xlfn.XLOOKUP(Orders_C[[#This Row],[Store_ID]],Stores_c[[#All],[Store_ID]],Stores_c[[#All],[Manager_Name]])</f>
        <v>Joshua Hines</v>
      </c>
      <c r="AG4823" t="str" cm="1">
        <f t="array" ref="AG4823">_xlfn.XLOOKUP(Orders_C[[#This Row],[Store_ID]],Stores_c[[#All],[Store_ID]],Stores_c[[#All],[Store_Type]])</f>
        <v>Street</v>
      </c>
    </row>
    <row r="4824" spans="1:33" x14ac:dyDescent="0.25">
      <c r="A4824">
        <v>7397</v>
      </c>
      <c r="B4824" s="1">
        <v>45937</v>
      </c>
      <c r="C4824" s="2">
        <v>0.9340856481481481</v>
      </c>
      <c r="D4824">
        <v>1549</v>
      </c>
      <c r="E4824">
        <v>208</v>
      </c>
      <c r="F4824">
        <v>464</v>
      </c>
      <c r="G4824">
        <v>305</v>
      </c>
      <c r="H4824">
        <v>4</v>
      </c>
      <c r="I4824">
        <v>444</v>
      </c>
      <c r="J4824">
        <v>10</v>
      </c>
      <c r="K4824">
        <v>22.2</v>
      </c>
      <c r="L4824">
        <v>1788.2</v>
      </c>
      <c r="M4824" t="s">
        <v>19</v>
      </c>
      <c r="N4824" t="s">
        <v>23</v>
      </c>
      <c r="O4824">
        <v>57</v>
      </c>
      <c r="P4824">
        <v>3</v>
      </c>
      <c r="Q4824" t="s">
        <v>1420</v>
      </c>
      <c r="R4824">
        <v>506</v>
      </c>
      <c r="S4824" s="3">
        <v>0.1</v>
      </c>
      <c r="T4824" s="6">
        <v>722.60000000000014</v>
      </c>
      <c r="U4824" t="s">
        <v>6332</v>
      </c>
      <c r="V4824">
        <v>2025</v>
      </c>
      <c r="W4824" t="s">
        <v>6331</v>
      </c>
      <c r="X4824" t="str">
        <f>_xlfn.XLOOKUP(Orders_C[[#This Row],[Product_ID]],Products_C[Product_ID],Products_C[Product_Name])</f>
        <v>Krushers</v>
      </c>
      <c r="Y4824" t="str">
        <f>_xlfn.XLOOKUP(Orders_C[[#This Row],[Product_ID]],Products_C[Product_ID],Products_C[Category])</f>
        <v>Dessert</v>
      </c>
      <c r="Z4824" t="str">
        <f>_xlfn.XLOOKUP(Orders_C[[#This Row],[Store_ID]],Stores_c[Store_ID],Stores_c[City])</f>
        <v>Tracyview</v>
      </c>
      <c r="AA4824" t="str">
        <f>_xlfn.XLOOKUP(Orders_C[[#This Row],[Customer_ID]],Customers_c[Customer_ID],Customers_c[Customer_Name])</f>
        <v>Katherine Smith</v>
      </c>
      <c r="AB4824" s="6">
        <f>Orders_C[[#This Row],[Quantity]]*Orders_C[[#This Row],[Unit_Price]]*(1-Orders_C[[#This Row],[Discount %]])+Orders_C[[#This Row],[Tax]]</f>
        <v>1620.6000000000001</v>
      </c>
      <c r="AC4824" s="9">
        <f>(Orders_C[[#This Row],[Unit_Price]]*Orders_C[[#This Row],[Quantity]])-Orders_C[[#This Row],[Discount]]+Orders_C[[#This Row],[Tax]]</f>
        <v>1788.2</v>
      </c>
      <c r="AD4824" t="str">
        <f>IF(COUNTIF(Orders_C[[#All],[Customer_ID]],Orders_C[[#This Row],[Customer_ID]])&gt;1,"Repeat","New")</f>
        <v>Repeat</v>
      </c>
      <c r="AE4824" t="str" cm="1">
        <f t="array" ref="AE4824">_xlfn.XLOOKUP(Orders_C[[#This Row],[Store_ID]],Stores_c[[#All],[Store_ID]],Stores_c[[#All],[City]])</f>
        <v>Tracyview</v>
      </c>
      <c r="AF4824" t="str" cm="1">
        <f t="array" ref="AF4824">_xlfn.XLOOKUP(Orders_C[[#This Row],[Store_ID]],Stores_c[[#All],[Store_ID]],Stores_c[[#All],[Manager_Name]])</f>
        <v>Jeremiah Lee</v>
      </c>
      <c r="AG4824" t="str" cm="1">
        <f t="array" ref="AG4824">_xlfn.XLOOKUP(Orders_C[[#This Row],[Store_ID]],Stores_c[[#All],[Store_ID]],Stores_c[[#All],[Store_Type]])</f>
        <v>Mall</v>
      </c>
    </row>
    <row r="4825" spans="1:33" x14ac:dyDescent="0.25">
      <c r="A4825">
        <v>10171</v>
      </c>
      <c r="B4825" s="1">
        <v>45775</v>
      </c>
      <c r="C4825" s="2">
        <v>0.1662962962962963</v>
      </c>
      <c r="D4825">
        <v>1751</v>
      </c>
      <c r="E4825">
        <v>209</v>
      </c>
      <c r="F4825">
        <v>539</v>
      </c>
      <c r="G4825">
        <v>316</v>
      </c>
      <c r="H4825">
        <v>4</v>
      </c>
      <c r="I4825">
        <v>441</v>
      </c>
      <c r="J4825">
        <v>5</v>
      </c>
      <c r="K4825">
        <v>22.05</v>
      </c>
      <c r="L4825">
        <v>1781.05</v>
      </c>
      <c r="M4825" t="s">
        <v>20</v>
      </c>
      <c r="N4825" t="s">
        <v>21</v>
      </c>
      <c r="O4825">
        <v>58</v>
      </c>
      <c r="P4825">
        <v>5</v>
      </c>
      <c r="Q4825" t="s">
        <v>4194</v>
      </c>
      <c r="R4825">
        <v>503</v>
      </c>
      <c r="S4825" s="3">
        <v>0.05</v>
      </c>
      <c r="T4825" s="6">
        <v>722.65000000000009</v>
      </c>
      <c r="U4825" t="s">
        <v>6337</v>
      </c>
      <c r="V4825">
        <v>2025</v>
      </c>
      <c r="W4825" t="s">
        <v>6331</v>
      </c>
      <c r="X4825" t="str">
        <f>_xlfn.XLOOKUP(Orders_C[[#This Row],[Product_ID]],Products_C[Product_ID],Products_C[Product_Name])</f>
        <v>Popcorn Chicken</v>
      </c>
      <c r="Y4825" t="str">
        <f>_xlfn.XLOOKUP(Orders_C[[#This Row],[Product_ID]],Products_C[Product_ID],Products_C[Category])</f>
        <v>Dessert</v>
      </c>
      <c r="Z4825" t="str">
        <f>_xlfn.XLOOKUP(Orders_C[[#This Row],[Store_ID]],Stores_c[Store_ID],Stores_c[City])</f>
        <v>Reidberg</v>
      </c>
      <c r="AA4825" t="str">
        <f>_xlfn.XLOOKUP(Orders_C[[#This Row],[Customer_ID]],Customers_c[Customer_ID],Customers_c[Customer_Name])</f>
        <v>Angelica Andrews</v>
      </c>
      <c r="AB4825" s="6">
        <f>Orders_C[[#This Row],[Quantity]]*Orders_C[[#This Row],[Unit_Price]]*(1-Orders_C[[#This Row],[Discount %]])+Orders_C[[#This Row],[Tax]]</f>
        <v>1697.85</v>
      </c>
      <c r="AC4825" s="9">
        <f>(Orders_C[[#This Row],[Unit_Price]]*Orders_C[[#This Row],[Quantity]])-Orders_C[[#This Row],[Discount]]+Orders_C[[#This Row],[Tax]]</f>
        <v>1781.05</v>
      </c>
      <c r="AD4825" t="str">
        <f>IF(COUNTIF(Orders_C[[#All],[Customer_ID]],Orders_C[[#This Row],[Customer_ID]])&gt;1,"Repeat","New")</f>
        <v>Repeat</v>
      </c>
      <c r="AE4825" t="str" cm="1">
        <f t="array" ref="AE4825">_xlfn.XLOOKUP(Orders_C[[#This Row],[Store_ID]],Stores_c[[#All],[Store_ID]],Stores_c[[#All],[City]])</f>
        <v>Reidberg</v>
      </c>
      <c r="AF4825" t="str" cm="1">
        <f t="array" ref="AF4825">_xlfn.XLOOKUP(Orders_C[[#This Row],[Store_ID]],Stores_c[[#All],[Store_ID]],Stores_c[[#All],[Manager_Name]])</f>
        <v>Jeffrey Horn</v>
      </c>
      <c r="AG4825" t="str" cm="1">
        <f t="array" ref="AG4825">_xlfn.XLOOKUP(Orders_C[[#This Row],[Store_ID]],Stores_c[[#All],[Store_ID]],Stores_c[[#All],[Store_Type]])</f>
        <v>Drive-Thru</v>
      </c>
    </row>
    <row r="4826" spans="1:33" x14ac:dyDescent="0.25">
      <c r="A4826">
        <v>10205</v>
      </c>
      <c r="B4826" s="1">
        <v>45971</v>
      </c>
      <c r="C4826" s="2">
        <v>0.50937500000000002</v>
      </c>
      <c r="D4826">
        <v>1234</v>
      </c>
      <c r="E4826">
        <v>202</v>
      </c>
      <c r="F4826">
        <v>416</v>
      </c>
      <c r="G4826">
        <v>306</v>
      </c>
      <c r="H4826">
        <v>4</v>
      </c>
      <c r="I4826">
        <v>441</v>
      </c>
      <c r="J4826">
        <v>5</v>
      </c>
      <c r="K4826">
        <v>22.05</v>
      </c>
      <c r="L4826">
        <v>1781.05</v>
      </c>
      <c r="M4826" t="s">
        <v>20</v>
      </c>
      <c r="N4826" t="s">
        <v>22</v>
      </c>
      <c r="O4826">
        <v>32</v>
      </c>
      <c r="P4826">
        <v>5</v>
      </c>
      <c r="Q4826" t="s">
        <v>4228</v>
      </c>
      <c r="R4826">
        <v>509</v>
      </c>
      <c r="S4826" s="3">
        <v>0.05</v>
      </c>
      <c r="T4826" s="6">
        <v>722.65000000000009</v>
      </c>
      <c r="U4826" t="s">
        <v>6336</v>
      </c>
      <c r="V4826">
        <v>2025</v>
      </c>
      <c r="W4826" t="s">
        <v>6329</v>
      </c>
      <c r="X4826" t="str">
        <f>_xlfn.XLOOKUP(Orders_C[[#This Row],[Product_ID]],Products_C[Product_ID],Products_C[Product_Name])</f>
        <v>Veg Burger</v>
      </c>
      <c r="Y4826" t="str">
        <f>_xlfn.XLOOKUP(Orders_C[[#This Row],[Product_ID]],Products_C[Product_ID],Products_C[Category])</f>
        <v>Burger</v>
      </c>
      <c r="Z4826" t="str">
        <f>_xlfn.XLOOKUP(Orders_C[[#This Row],[Store_ID]],Stores_c[Store_ID],Stores_c[City])</f>
        <v>Rebekahside</v>
      </c>
      <c r="AA4826" t="str">
        <f>_xlfn.XLOOKUP(Orders_C[[#This Row],[Customer_ID]],Customers_c[Customer_ID],Customers_c[Customer_Name])</f>
        <v>Joshua Martinez</v>
      </c>
      <c r="AB4826" s="6">
        <f>Orders_C[[#This Row],[Quantity]]*Orders_C[[#This Row],[Unit_Price]]*(1-Orders_C[[#This Row],[Discount %]])+Orders_C[[#This Row],[Tax]]</f>
        <v>1697.85</v>
      </c>
      <c r="AC4826" s="9">
        <f>(Orders_C[[#This Row],[Unit_Price]]*Orders_C[[#This Row],[Quantity]])-Orders_C[[#This Row],[Discount]]+Orders_C[[#This Row],[Tax]]</f>
        <v>1781.05</v>
      </c>
      <c r="AD4826" t="str">
        <f>IF(COUNTIF(Orders_C[[#All],[Customer_ID]],Orders_C[[#This Row],[Customer_ID]])&gt;1,"Repeat","New")</f>
        <v>Repeat</v>
      </c>
      <c r="AE4826" t="str" cm="1">
        <f t="array" ref="AE4826">_xlfn.XLOOKUP(Orders_C[[#This Row],[Store_ID]],Stores_c[[#All],[Store_ID]],Stores_c[[#All],[City]])</f>
        <v>Rebekahside</v>
      </c>
      <c r="AF4826" t="str" cm="1">
        <f t="array" ref="AF4826">_xlfn.XLOOKUP(Orders_C[[#This Row],[Store_ID]],Stores_c[[#All],[Store_ID]],Stores_c[[#All],[Manager_Name]])</f>
        <v>Mark Ray</v>
      </c>
      <c r="AG4826" t="str" cm="1">
        <f t="array" ref="AG4826">_xlfn.XLOOKUP(Orders_C[[#This Row],[Store_ID]],Stores_c[[#All],[Store_ID]],Stores_c[[#All],[Store_Type]])</f>
        <v>Drive-Thru</v>
      </c>
    </row>
    <row r="4827" spans="1:33" x14ac:dyDescent="0.25">
      <c r="A4827">
        <v>7172</v>
      </c>
      <c r="B4827" s="1">
        <v>45789</v>
      </c>
      <c r="C4827" s="2">
        <v>0.40067129629629628</v>
      </c>
      <c r="D4827">
        <v>1785</v>
      </c>
      <c r="E4827">
        <v>207</v>
      </c>
      <c r="F4827">
        <v>412</v>
      </c>
      <c r="G4827">
        <v>335</v>
      </c>
      <c r="H4827">
        <v>4</v>
      </c>
      <c r="I4827">
        <v>438</v>
      </c>
      <c r="J4827">
        <v>0</v>
      </c>
      <c r="K4827">
        <v>21.9</v>
      </c>
      <c r="L4827">
        <v>1773.9</v>
      </c>
      <c r="M4827" t="s">
        <v>19</v>
      </c>
      <c r="N4827" t="s">
        <v>23</v>
      </c>
      <c r="O4827">
        <v>16</v>
      </c>
      <c r="P4827">
        <v>4</v>
      </c>
      <c r="Q4827" t="s">
        <v>1195</v>
      </c>
      <c r="R4827">
        <v>502</v>
      </c>
      <c r="S4827" s="3">
        <v>0</v>
      </c>
      <c r="T4827" s="6">
        <v>722.7</v>
      </c>
      <c r="U4827" t="s">
        <v>6339</v>
      </c>
      <c r="V4827">
        <v>2025</v>
      </c>
      <c r="W4827" t="s">
        <v>6333</v>
      </c>
      <c r="X4827" t="str">
        <f>_xlfn.XLOOKUP(Orders_C[[#This Row],[Product_ID]],Products_C[Product_ID],Products_C[Product_Name])</f>
        <v>Krushers</v>
      </c>
      <c r="Y4827" t="str">
        <f>_xlfn.XLOOKUP(Orders_C[[#This Row],[Product_ID]],Products_C[Product_ID],Products_C[Category])</f>
        <v>Chicken</v>
      </c>
      <c r="Z4827" t="str">
        <f>_xlfn.XLOOKUP(Orders_C[[#This Row],[Store_ID]],Stores_c[Store_ID],Stores_c[City])</f>
        <v>Christineton</v>
      </c>
      <c r="AA4827" t="str">
        <f>_xlfn.XLOOKUP(Orders_C[[#This Row],[Customer_ID]],Customers_c[Customer_ID],Customers_c[Customer_Name])</f>
        <v>William Nelson</v>
      </c>
      <c r="AB4827" s="6">
        <f>Orders_C[[#This Row],[Quantity]]*Orders_C[[#This Row],[Unit_Price]]*(1-Orders_C[[#This Row],[Discount %]])+Orders_C[[#This Row],[Tax]]</f>
        <v>1773.9</v>
      </c>
      <c r="AC4827" s="9">
        <f>(Orders_C[[#This Row],[Unit_Price]]*Orders_C[[#This Row],[Quantity]])-Orders_C[[#This Row],[Discount]]+Orders_C[[#This Row],[Tax]]</f>
        <v>1773.9</v>
      </c>
      <c r="AD4827" t="str">
        <f>IF(COUNTIF(Orders_C[[#All],[Customer_ID]],Orders_C[[#This Row],[Customer_ID]])&gt;1,"Repeat","New")</f>
        <v>Repeat</v>
      </c>
      <c r="AE4827" t="str" cm="1">
        <f t="array" ref="AE4827">_xlfn.XLOOKUP(Orders_C[[#This Row],[Store_ID]],Stores_c[[#All],[Store_ID]],Stores_c[[#All],[City]])</f>
        <v>Christineton</v>
      </c>
      <c r="AF4827" t="str" cm="1">
        <f t="array" ref="AF4827">_xlfn.XLOOKUP(Orders_C[[#This Row],[Store_ID]],Stores_c[[#All],[Store_ID]],Stores_c[[#All],[Manager_Name]])</f>
        <v>Dr. William Hubbard MD</v>
      </c>
      <c r="AG4827" t="str" cm="1">
        <f t="array" ref="AG4827">_xlfn.XLOOKUP(Orders_C[[#This Row],[Store_ID]],Stores_c[[#All],[Store_ID]],Stores_c[[#All],[Store_Type]])</f>
        <v>Street</v>
      </c>
    </row>
    <row r="4828" spans="1:33" x14ac:dyDescent="0.25">
      <c r="A4828">
        <v>9286</v>
      </c>
      <c r="B4828" s="1">
        <v>45772</v>
      </c>
      <c r="C4828" s="2">
        <v>0.46398148148148149</v>
      </c>
      <c r="D4828">
        <v>1915</v>
      </c>
      <c r="E4828">
        <v>204</v>
      </c>
      <c r="F4828">
        <v>535</v>
      </c>
      <c r="G4828">
        <v>337</v>
      </c>
      <c r="H4828">
        <v>4</v>
      </c>
      <c r="I4828">
        <v>438</v>
      </c>
      <c r="J4828">
        <v>0</v>
      </c>
      <c r="K4828">
        <v>21.9</v>
      </c>
      <c r="L4828">
        <v>1773.9</v>
      </c>
      <c r="M4828" t="s">
        <v>18</v>
      </c>
      <c r="N4828" t="s">
        <v>21</v>
      </c>
      <c r="O4828">
        <v>56</v>
      </c>
      <c r="P4828">
        <v>5</v>
      </c>
      <c r="Q4828" t="s">
        <v>3309</v>
      </c>
      <c r="R4828">
        <v>508</v>
      </c>
      <c r="S4828" s="3">
        <v>0</v>
      </c>
      <c r="T4828" s="6">
        <v>722.7</v>
      </c>
      <c r="U4828" t="s">
        <v>6337</v>
      </c>
      <c r="V4828">
        <v>2025</v>
      </c>
      <c r="W4828" t="s">
        <v>6331</v>
      </c>
      <c r="X4828" t="str">
        <f>_xlfn.XLOOKUP(Orders_C[[#This Row],[Product_ID]],Products_C[Product_ID],Products_C[Product_Name])</f>
        <v>Chocolate Lava Cake</v>
      </c>
      <c r="Y4828" t="str">
        <f>_xlfn.XLOOKUP(Orders_C[[#This Row],[Product_ID]],Products_C[Product_ID],Products_C[Category])</f>
        <v>Chicken</v>
      </c>
      <c r="Z4828" t="str">
        <f>_xlfn.XLOOKUP(Orders_C[[#This Row],[Store_ID]],Stores_c[Store_ID],Stores_c[City])</f>
        <v>New Robertfurt</v>
      </c>
      <c r="AA4828" t="str">
        <f>_xlfn.XLOOKUP(Orders_C[[#This Row],[Customer_ID]],Customers_c[Customer_ID],Customers_c[Customer_Name])</f>
        <v>Brandon Kelly</v>
      </c>
      <c r="AB4828" s="6">
        <f>Orders_C[[#This Row],[Quantity]]*Orders_C[[#This Row],[Unit_Price]]*(1-Orders_C[[#This Row],[Discount %]])+Orders_C[[#This Row],[Tax]]</f>
        <v>1773.9</v>
      </c>
      <c r="AC4828" s="9">
        <f>(Orders_C[[#This Row],[Unit_Price]]*Orders_C[[#This Row],[Quantity]])-Orders_C[[#This Row],[Discount]]+Orders_C[[#This Row],[Tax]]</f>
        <v>1773.9</v>
      </c>
      <c r="AD4828" t="str">
        <f>IF(COUNTIF(Orders_C[[#All],[Customer_ID]],Orders_C[[#This Row],[Customer_ID]])&gt;1,"Repeat","New")</f>
        <v>Repeat</v>
      </c>
      <c r="AE4828" t="str" cm="1">
        <f t="array" ref="AE4828">_xlfn.XLOOKUP(Orders_C[[#This Row],[Store_ID]],Stores_c[[#All],[Store_ID]],Stores_c[[#All],[City]])</f>
        <v>New Robertfurt</v>
      </c>
      <c r="AF4828" t="str" cm="1">
        <f t="array" ref="AF4828">_xlfn.XLOOKUP(Orders_C[[#This Row],[Store_ID]],Stores_c[[#All],[Store_ID]],Stores_c[[#All],[Manager_Name]])</f>
        <v>Tiffany Gomez</v>
      </c>
      <c r="AG4828" t="str" cm="1">
        <f t="array" ref="AG4828">_xlfn.XLOOKUP(Orders_C[[#This Row],[Store_ID]],Stores_c[[#All],[Store_ID]],Stores_c[[#All],[Store_Type]])</f>
        <v>Street</v>
      </c>
    </row>
    <row r="4829" spans="1:33" x14ac:dyDescent="0.25">
      <c r="A4829">
        <v>9759</v>
      </c>
      <c r="B4829" s="1">
        <v>46060</v>
      </c>
      <c r="C4829" s="2">
        <v>0.32322916666666668</v>
      </c>
      <c r="D4829">
        <v>1388</v>
      </c>
      <c r="E4829">
        <v>216</v>
      </c>
      <c r="F4829">
        <v>516</v>
      </c>
      <c r="G4829">
        <v>337</v>
      </c>
      <c r="H4829">
        <v>4</v>
      </c>
      <c r="I4829">
        <v>448</v>
      </c>
      <c r="J4829">
        <v>15</v>
      </c>
      <c r="K4829">
        <v>22.4</v>
      </c>
      <c r="L4829">
        <v>1799.4</v>
      </c>
      <c r="M4829" t="s">
        <v>20</v>
      </c>
      <c r="N4829" t="s">
        <v>22</v>
      </c>
      <c r="O4829">
        <v>13</v>
      </c>
      <c r="P4829">
        <v>5</v>
      </c>
      <c r="Q4829" t="s">
        <v>3782</v>
      </c>
      <c r="R4829">
        <v>507</v>
      </c>
      <c r="S4829" s="3">
        <v>0.15</v>
      </c>
      <c r="T4829" s="6">
        <v>724.2</v>
      </c>
      <c r="U4829" t="s">
        <v>6338</v>
      </c>
      <c r="V4829">
        <v>2026</v>
      </c>
      <c r="W4829" t="s">
        <v>6333</v>
      </c>
      <c r="X4829" t="str">
        <f>_xlfn.XLOOKUP(Orders_C[[#This Row],[Product_ID]],Products_C[Product_ID],Products_C[Product_Name])</f>
        <v>Chocolate Lava Cake</v>
      </c>
      <c r="Y4829" t="str">
        <f>_xlfn.XLOOKUP(Orders_C[[#This Row],[Product_ID]],Products_C[Product_ID],Products_C[Category])</f>
        <v>Chicken</v>
      </c>
      <c r="Z4829" t="str">
        <f>_xlfn.XLOOKUP(Orders_C[[#This Row],[Store_ID]],Stores_c[Store_ID],Stores_c[City])</f>
        <v>Garciaview</v>
      </c>
      <c r="AA4829" t="str">
        <f>_xlfn.XLOOKUP(Orders_C[[#This Row],[Customer_ID]],Customers_c[Customer_ID],Customers_c[Customer_Name])</f>
        <v>Desiree Hancock</v>
      </c>
      <c r="AB4829" s="6">
        <f>Orders_C[[#This Row],[Quantity]]*Orders_C[[#This Row],[Unit_Price]]*(1-Orders_C[[#This Row],[Discount %]])+Orders_C[[#This Row],[Tax]]</f>
        <v>1545.6000000000001</v>
      </c>
      <c r="AC4829" s="9">
        <f>(Orders_C[[#This Row],[Unit_Price]]*Orders_C[[#This Row],[Quantity]])-Orders_C[[#This Row],[Discount]]+Orders_C[[#This Row],[Tax]]</f>
        <v>1799.4</v>
      </c>
      <c r="AD4829" t="str">
        <f>IF(COUNTIF(Orders_C[[#All],[Customer_ID]],Orders_C[[#This Row],[Customer_ID]])&gt;1,"Repeat","New")</f>
        <v>Repeat</v>
      </c>
      <c r="AE4829" t="str" cm="1">
        <f t="array" ref="AE4829">_xlfn.XLOOKUP(Orders_C[[#This Row],[Store_ID]],Stores_c[[#All],[Store_ID]],Stores_c[[#All],[City]])</f>
        <v>Garciaview</v>
      </c>
      <c r="AF4829" t="str" cm="1">
        <f t="array" ref="AF4829">_xlfn.XLOOKUP(Orders_C[[#This Row],[Store_ID]],Stores_c[[#All],[Store_ID]],Stores_c[[#All],[Manager_Name]])</f>
        <v>Karina Washington</v>
      </c>
      <c r="AG4829" t="str" cm="1">
        <f t="array" ref="AG4829">_xlfn.XLOOKUP(Orders_C[[#This Row],[Store_ID]],Stores_c[[#All],[Store_ID]],Stores_c[[#All],[Store_Type]])</f>
        <v>Drive-Thru</v>
      </c>
    </row>
    <row r="4830" spans="1:33" x14ac:dyDescent="0.25">
      <c r="A4830">
        <v>7373</v>
      </c>
      <c r="B4830" s="1">
        <v>45807</v>
      </c>
      <c r="C4830" s="2">
        <v>0.12362268518518518</v>
      </c>
      <c r="D4830">
        <v>1964</v>
      </c>
      <c r="E4830">
        <v>214</v>
      </c>
      <c r="F4830">
        <v>443</v>
      </c>
      <c r="G4830">
        <v>305</v>
      </c>
      <c r="H4830">
        <v>4</v>
      </c>
      <c r="I4830">
        <v>445</v>
      </c>
      <c r="J4830">
        <v>10</v>
      </c>
      <c r="K4830">
        <v>22.25</v>
      </c>
      <c r="L4830">
        <v>1792.25</v>
      </c>
      <c r="M4830" t="s">
        <v>20</v>
      </c>
      <c r="N4830" t="s">
        <v>22</v>
      </c>
      <c r="O4830">
        <v>40</v>
      </c>
      <c r="P4830">
        <v>4</v>
      </c>
      <c r="Q4830" t="s">
        <v>1396</v>
      </c>
      <c r="R4830">
        <v>503</v>
      </c>
      <c r="S4830" s="3">
        <v>0.1</v>
      </c>
      <c r="T4830" s="6">
        <v>724.25</v>
      </c>
      <c r="U4830" t="s">
        <v>6339</v>
      </c>
      <c r="V4830">
        <v>2025</v>
      </c>
      <c r="W4830" t="s">
        <v>6329</v>
      </c>
      <c r="X4830" t="str">
        <f>_xlfn.XLOOKUP(Orders_C[[#This Row],[Product_ID]],Products_C[Product_ID],Products_C[Product_Name])</f>
        <v>Krushers</v>
      </c>
      <c r="Y4830" t="str">
        <f>_xlfn.XLOOKUP(Orders_C[[#This Row],[Product_ID]],Products_C[Product_ID],Products_C[Category])</f>
        <v>Dessert</v>
      </c>
      <c r="Z4830" t="str">
        <f>_xlfn.XLOOKUP(Orders_C[[#This Row],[Store_ID]],Stores_c[Store_ID],Stores_c[City])</f>
        <v>New Robert</v>
      </c>
      <c r="AA4830" t="str">
        <f>_xlfn.XLOOKUP(Orders_C[[#This Row],[Customer_ID]],Customers_c[Customer_ID],Customers_c[Customer_Name])</f>
        <v>Mary Vasquez</v>
      </c>
      <c r="AB4830" s="6">
        <f>Orders_C[[#This Row],[Quantity]]*Orders_C[[#This Row],[Unit_Price]]*(1-Orders_C[[#This Row],[Discount %]])+Orders_C[[#This Row],[Tax]]</f>
        <v>1624.25</v>
      </c>
      <c r="AC4830" s="9">
        <f>(Orders_C[[#This Row],[Unit_Price]]*Orders_C[[#This Row],[Quantity]])-Orders_C[[#This Row],[Discount]]+Orders_C[[#This Row],[Tax]]</f>
        <v>1792.25</v>
      </c>
      <c r="AD4830" t="str">
        <f>IF(COUNTIF(Orders_C[[#All],[Customer_ID]],Orders_C[[#This Row],[Customer_ID]])&gt;1,"Repeat","New")</f>
        <v>Repeat</v>
      </c>
      <c r="AE4830" t="str" cm="1">
        <f t="array" ref="AE4830">_xlfn.XLOOKUP(Orders_C[[#This Row],[Store_ID]],Stores_c[[#All],[Store_ID]],Stores_c[[#All],[City]])</f>
        <v>New Robert</v>
      </c>
      <c r="AF4830" t="str" cm="1">
        <f t="array" ref="AF4830">_xlfn.XLOOKUP(Orders_C[[#This Row],[Store_ID]],Stores_c[[#All],[Store_ID]],Stores_c[[#All],[Manager_Name]])</f>
        <v>Krista Webb</v>
      </c>
      <c r="AG4830" t="str" cm="1">
        <f t="array" ref="AG4830">_xlfn.XLOOKUP(Orders_C[[#This Row],[Store_ID]],Stores_c[[#All],[Store_ID]],Stores_c[[#All],[Store_Type]])</f>
        <v>Drive-Thru</v>
      </c>
    </row>
    <row r="4831" spans="1:33" x14ac:dyDescent="0.25">
      <c r="A4831">
        <v>8472</v>
      </c>
      <c r="B4831" s="1">
        <v>45777</v>
      </c>
      <c r="C4831" s="2">
        <v>0.72138888888888886</v>
      </c>
      <c r="D4831">
        <v>1969</v>
      </c>
      <c r="E4831">
        <v>208</v>
      </c>
      <c r="F4831">
        <v>461</v>
      </c>
      <c r="G4831">
        <v>322</v>
      </c>
      <c r="H4831">
        <v>4</v>
      </c>
      <c r="I4831">
        <v>445</v>
      </c>
      <c r="J4831">
        <v>10</v>
      </c>
      <c r="K4831">
        <v>22.25</v>
      </c>
      <c r="L4831">
        <v>1792.25</v>
      </c>
      <c r="M4831" t="s">
        <v>20</v>
      </c>
      <c r="N4831" t="s">
        <v>21</v>
      </c>
      <c r="O4831">
        <v>19</v>
      </c>
      <c r="P4831">
        <v>4</v>
      </c>
      <c r="Q4831" t="s">
        <v>2495</v>
      </c>
      <c r="R4831">
        <v>508</v>
      </c>
      <c r="S4831" s="3">
        <v>0.1</v>
      </c>
      <c r="T4831" s="6">
        <v>724.25</v>
      </c>
      <c r="U4831" t="s">
        <v>6337</v>
      </c>
      <c r="V4831">
        <v>2025</v>
      </c>
      <c r="W4831" t="s">
        <v>6333</v>
      </c>
      <c r="X4831" t="str">
        <f>_xlfn.XLOOKUP(Orders_C[[#This Row],[Product_ID]],Products_C[Product_ID],Products_C[Product_Name])</f>
        <v>Veg Burger</v>
      </c>
      <c r="Y4831" t="str">
        <f>_xlfn.XLOOKUP(Orders_C[[#This Row],[Product_ID]],Products_C[Product_ID],Products_C[Category])</f>
        <v>Burger</v>
      </c>
      <c r="Z4831" t="str">
        <f>_xlfn.XLOOKUP(Orders_C[[#This Row],[Store_ID]],Stores_c[Store_ID],Stores_c[City])</f>
        <v>Tracyview</v>
      </c>
      <c r="AA4831" t="str">
        <f>_xlfn.XLOOKUP(Orders_C[[#This Row],[Customer_ID]],Customers_c[Customer_ID],Customers_c[Customer_Name])</f>
        <v>Peter Lewis</v>
      </c>
      <c r="AB4831" s="6">
        <f>Orders_C[[#This Row],[Quantity]]*Orders_C[[#This Row],[Unit_Price]]*(1-Orders_C[[#This Row],[Discount %]])+Orders_C[[#This Row],[Tax]]</f>
        <v>1624.25</v>
      </c>
      <c r="AC4831" s="9">
        <f>(Orders_C[[#This Row],[Unit_Price]]*Orders_C[[#This Row],[Quantity]])-Orders_C[[#This Row],[Discount]]+Orders_C[[#This Row],[Tax]]</f>
        <v>1792.25</v>
      </c>
      <c r="AD4831" t="str">
        <f>IF(COUNTIF(Orders_C[[#All],[Customer_ID]],Orders_C[[#This Row],[Customer_ID]])&gt;1,"Repeat","New")</f>
        <v>Repeat</v>
      </c>
      <c r="AE4831" t="str" cm="1">
        <f t="array" ref="AE4831">_xlfn.XLOOKUP(Orders_C[[#This Row],[Store_ID]],Stores_c[[#All],[Store_ID]],Stores_c[[#All],[City]])</f>
        <v>Tracyview</v>
      </c>
      <c r="AF4831" t="str" cm="1">
        <f t="array" ref="AF4831">_xlfn.XLOOKUP(Orders_C[[#This Row],[Store_ID]],Stores_c[[#All],[Store_ID]],Stores_c[[#All],[Manager_Name]])</f>
        <v>Jeremiah Lee</v>
      </c>
      <c r="AG4831" t="str" cm="1">
        <f t="array" ref="AG4831">_xlfn.XLOOKUP(Orders_C[[#This Row],[Store_ID]],Stores_c[[#All],[Store_ID]],Stores_c[[#All],[Store_Type]])</f>
        <v>Mall</v>
      </c>
    </row>
    <row r="4832" spans="1:33" x14ac:dyDescent="0.25">
      <c r="A4832">
        <v>7476</v>
      </c>
      <c r="B4832" s="1">
        <v>45701</v>
      </c>
      <c r="C4832" s="2">
        <v>0.20800925925925925</v>
      </c>
      <c r="D4832">
        <v>1082</v>
      </c>
      <c r="E4832">
        <v>203</v>
      </c>
      <c r="F4832">
        <v>534</v>
      </c>
      <c r="G4832">
        <v>316</v>
      </c>
      <c r="H4832">
        <v>4</v>
      </c>
      <c r="I4832">
        <v>443</v>
      </c>
      <c r="J4832">
        <v>5</v>
      </c>
      <c r="K4832">
        <v>22.15</v>
      </c>
      <c r="L4832">
        <v>1789.15</v>
      </c>
      <c r="M4832" t="s">
        <v>18</v>
      </c>
      <c r="N4832" t="s">
        <v>22</v>
      </c>
      <c r="O4832">
        <v>39</v>
      </c>
      <c r="P4832">
        <v>3</v>
      </c>
      <c r="Q4832" t="s">
        <v>1499</v>
      </c>
      <c r="R4832">
        <v>508</v>
      </c>
      <c r="S4832" s="3">
        <v>0.05</v>
      </c>
      <c r="T4832" s="6">
        <v>725.95</v>
      </c>
      <c r="U4832" t="s">
        <v>6338</v>
      </c>
      <c r="V4832">
        <v>2025</v>
      </c>
      <c r="W4832" t="s">
        <v>6329</v>
      </c>
      <c r="X4832" t="str">
        <f>_xlfn.XLOOKUP(Orders_C[[#This Row],[Product_ID]],Products_C[Product_ID],Products_C[Product_Name])</f>
        <v>Popcorn Chicken</v>
      </c>
      <c r="Y4832" t="str">
        <f>_xlfn.XLOOKUP(Orders_C[[#This Row],[Product_ID]],Products_C[Product_ID],Products_C[Category])</f>
        <v>Dessert</v>
      </c>
      <c r="Z4832" t="str">
        <f>_xlfn.XLOOKUP(Orders_C[[#This Row],[Store_ID]],Stores_c[Store_ID],Stores_c[City])</f>
        <v>Lake Williammouth</v>
      </c>
      <c r="AA4832" t="str">
        <f>_xlfn.XLOOKUP(Orders_C[[#This Row],[Customer_ID]],Customers_c[Customer_ID],Customers_c[Customer_Name])</f>
        <v>Candice Lucero</v>
      </c>
      <c r="AB4832" s="6">
        <f>Orders_C[[#This Row],[Quantity]]*Orders_C[[#This Row],[Unit_Price]]*(1-Orders_C[[#This Row],[Discount %]])+Orders_C[[#This Row],[Tax]]</f>
        <v>1705.55</v>
      </c>
      <c r="AC4832" s="9">
        <f>(Orders_C[[#This Row],[Unit_Price]]*Orders_C[[#This Row],[Quantity]])-Orders_C[[#This Row],[Discount]]+Orders_C[[#This Row],[Tax]]</f>
        <v>1789.15</v>
      </c>
      <c r="AD4832" t="str">
        <f>IF(COUNTIF(Orders_C[[#All],[Customer_ID]],Orders_C[[#This Row],[Customer_ID]])&gt;1,"Repeat","New")</f>
        <v>Repeat</v>
      </c>
      <c r="AE4832" t="str" cm="1">
        <f t="array" ref="AE4832">_xlfn.XLOOKUP(Orders_C[[#This Row],[Store_ID]],Stores_c[[#All],[Store_ID]],Stores_c[[#All],[City]])</f>
        <v>Lake Williammouth</v>
      </c>
      <c r="AF4832" t="str" cm="1">
        <f t="array" ref="AF4832">_xlfn.XLOOKUP(Orders_C[[#This Row],[Store_ID]],Stores_c[[#All],[Store_ID]],Stores_c[[#All],[Manager_Name]])</f>
        <v>Stephanie Dominguez</v>
      </c>
      <c r="AG4832" t="str" cm="1">
        <f t="array" ref="AG4832">_xlfn.XLOOKUP(Orders_C[[#This Row],[Store_ID]],Stores_c[[#All],[Store_ID]],Stores_c[[#All],[Store_Type]])</f>
        <v>Drive-Thru</v>
      </c>
    </row>
    <row r="4833" spans="1:33" x14ac:dyDescent="0.25">
      <c r="A4833">
        <v>6859</v>
      </c>
      <c r="B4833" s="1">
        <v>45938</v>
      </c>
      <c r="C4833" s="2">
        <v>0.51011574074074073</v>
      </c>
      <c r="D4833">
        <v>1926</v>
      </c>
      <c r="E4833">
        <v>221</v>
      </c>
      <c r="F4833">
        <v>456</v>
      </c>
      <c r="G4833">
        <v>305</v>
      </c>
      <c r="H4833">
        <v>4</v>
      </c>
      <c r="I4833">
        <v>450</v>
      </c>
      <c r="J4833">
        <v>15</v>
      </c>
      <c r="K4833">
        <v>22.5</v>
      </c>
      <c r="L4833">
        <v>1807.5</v>
      </c>
      <c r="M4833" t="s">
        <v>19</v>
      </c>
      <c r="N4833" t="s">
        <v>23</v>
      </c>
      <c r="O4833">
        <v>42</v>
      </c>
      <c r="P4833">
        <v>1</v>
      </c>
      <c r="Q4833" t="s">
        <v>882</v>
      </c>
      <c r="R4833">
        <v>503</v>
      </c>
      <c r="S4833" s="3">
        <v>0.15</v>
      </c>
      <c r="T4833" s="6">
        <v>727.5</v>
      </c>
      <c r="U4833" t="s">
        <v>6332</v>
      </c>
      <c r="V4833">
        <v>2025</v>
      </c>
      <c r="W4833" t="s">
        <v>6331</v>
      </c>
      <c r="X4833" t="str">
        <f>_xlfn.XLOOKUP(Orders_C[[#This Row],[Product_ID]],Products_C[Product_ID],Products_C[Product_Name])</f>
        <v>Krushers</v>
      </c>
      <c r="Y4833" t="str">
        <f>_xlfn.XLOOKUP(Orders_C[[#This Row],[Product_ID]],Products_C[Product_ID],Products_C[Category])</f>
        <v>Dessert</v>
      </c>
      <c r="Z4833" t="str">
        <f>_xlfn.XLOOKUP(Orders_C[[#This Row],[Store_ID]],Stores_c[Store_ID],Stores_c[City])</f>
        <v>Port Barbarabury</v>
      </c>
      <c r="AA4833" t="str">
        <f>_xlfn.XLOOKUP(Orders_C[[#This Row],[Customer_ID]],Customers_c[Customer_ID],Customers_c[Customer_Name])</f>
        <v>Andrew Blair</v>
      </c>
      <c r="AB4833" s="6">
        <f>Orders_C[[#This Row],[Quantity]]*Orders_C[[#This Row],[Unit_Price]]*(1-Orders_C[[#This Row],[Discount %]])+Orders_C[[#This Row],[Tax]]</f>
        <v>1552.5</v>
      </c>
      <c r="AC4833" s="9">
        <f>(Orders_C[[#This Row],[Unit_Price]]*Orders_C[[#This Row],[Quantity]])-Orders_C[[#This Row],[Discount]]+Orders_C[[#This Row],[Tax]]</f>
        <v>1807.5</v>
      </c>
      <c r="AD4833" t="str">
        <f>IF(COUNTIF(Orders_C[[#All],[Customer_ID]],Orders_C[[#This Row],[Customer_ID]])&gt;1,"Repeat","New")</f>
        <v>Repeat</v>
      </c>
      <c r="AE4833" t="str" cm="1">
        <f t="array" ref="AE4833">_xlfn.XLOOKUP(Orders_C[[#This Row],[Store_ID]],Stores_c[[#All],[Store_ID]],Stores_c[[#All],[City]])</f>
        <v>Port Barbarabury</v>
      </c>
      <c r="AF4833" t="str" cm="1">
        <f t="array" ref="AF4833">_xlfn.XLOOKUP(Orders_C[[#This Row],[Store_ID]],Stores_c[[#All],[Store_ID]],Stores_c[[#All],[Manager_Name]])</f>
        <v>Edward Nguyen</v>
      </c>
      <c r="AG4833" t="str" cm="1">
        <f t="array" ref="AG4833">_xlfn.XLOOKUP(Orders_C[[#This Row],[Store_ID]],Stores_c[[#All],[Store_ID]],Stores_c[[#All],[Store_Type]])</f>
        <v>Street</v>
      </c>
    </row>
    <row r="4834" spans="1:33" x14ac:dyDescent="0.25">
      <c r="A4834">
        <v>9445</v>
      </c>
      <c r="B4834" s="1">
        <v>45925</v>
      </c>
      <c r="C4834" s="2">
        <v>0.24246527777777777</v>
      </c>
      <c r="D4834">
        <v>1172</v>
      </c>
      <c r="E4834">
        <v>215</v>
      </c>
      <c r="F4834">
        <v>529</v>
      </c>
      <c r="G4834">
        <v>316</v>
      </c>
      <c r="H4834">
        <v>4</v>
      </c>
      <c r="I4834">
        <v>451</v>
      </c>
      <c r="J4834">
        <v>15</v>
      </c>
      <c r="K4834">
        <v>22.55</v>
      </c>
      <c r="L4834">
        <v>1811.55</v>
      </c>
      <c r="M4834" t="s">
        <v>18</v>
      </c>
      <c r="N4834" t="s">
        <v>21</v>
      </c>
      <c r="O4834">
        <v>58</v>
      </c>
      <c r="P4834">
        <v>2</v>
      </c>
      <c r="Q4834" t="s">
        <v>3468</v>
      </c>
      <c r="R4834">
        <v>504</v>
      </c>
      <c r="S4834" s="3">
        <v>0.15</v>
      </c>
      <c r="T4834" s="6">
        <v>729.15000000000009</v>
      </c>
      <c r="U4834" t="s">
        <v>6335</v>
      </c>
      <c r="V4834">
        <v>2025</v>
      </c>
      <c r="W4834" t="s">
        <v>6331</v>
      </c>
      <c r="X4834" t="str">
        <f>_xlfn.XLOOKUP(Orders_C[[#This Row],[Product_ID]],Products_C[Product_ID],Products_C[Product_Name])</f>
        <v>Popcorn Chicken</v>
      </c>
      <c r="Y4834" t="str">
        <f>_xlfn.XLOOKUP(Orders_C[[#This Row],[Product_ID]],Products_C[Product_ID],Products_C[Category])</f>
        <v>Dessert</v>
      </c>
      <c r="Z4834" t="str">
        <f>_xlfn.XLOOKUP(Orders_C[[#This Row],[Store_ID]],Stores_c[Store_ID],Stores_c[City])</f>
        <v>Sallyburgh</v>
      </c>
      <c r="AA4834" t="str">
        <f>_xlfn.XLOOKUP(Orders_C[[#This Row],[Customer_ID]],Customers_c[Customer_ID],Customers_c[Customer_Name])</f>
        <v>Timothy Pruitt</v>
      </c>
      <c r="AB4834" s="6">
        <f>Orders_C[[#This Row],[Quantity]]*Orders_C[[#This Row],[Unit_Price]]*(1-Orders_C[[#This Row],[Discount %]])+Orders_C[[#This Row],[Tax]]</f>
        <v>1555.9499999999998</v>
      </c>
      <c r="AC4834" s="9">
        <f>(Orders_C[[#This Row],[Unit_Price]]*Orders_C[[#This Row],[Quantity]])-Orders_C[[#This Row],[Discount]]+Orders_C[[#This Row],[Tax]]</f>
        <v>1811.55</v>
      </c>
      <c r="AD4834" t="str">
        <f>IF(COUNTIF(Orders_C[[#All],[Customer_ID]],Orders_C[[#This Row],[Customer_ID]])&gt;1,"Repeat","New")</f>
        <v>Repeat</v>
      </c>
      <c r="AE4834" t="str" cm="1">
        <f t="array" ref="AE4834">_xlfn.XLOOKUP(Orders_C[[#This Row],[Store_ID]],Stores_c[[#All],[Store_ID]],Stores_c[[#All],[City]])</f>
        <v>Sallyburgh</v>
      </c>
      <c r="AF4834" t="str" cm="1">
        <f t="array" ref="AF4834">_xlfn.XLOOKUP(Orders_C[[#This Row],[Store_ID]],Stores_c[[#All],[Store_ID]],Stores_c[[#All],[Manager_Name]])</f>
        <v>Benjamin Mccoy</v>
      </c>
      <c r="AG4834" t="str" cm="1">
        <f t="array" ref="AG4834">_xlfn.XLOOKUP(Orders_C[[#This Row],[Store_ID]],Stores_c[[#All],[Store_ID]],Stores_c[[#All],[Store_Type]])</f>
        <v>Drive-Thru</v>
      </c>
    </row>
    <row r="4835" spans="1:33" x14ac:dyDescent="0.25">
      <c r="A4835">
        <v>6665</v>
      </c>
      <c r="B4835" s="1">
        <v>45921</v>
      </c>
      <c r="C4835" s="2">
        <v>4.0775462962962965E-2</v>
      </c>
      <c r="D4835">
        <v>1690</v>
      </c>
      <c r="E4835">
        <v>207</v>
      </c>
      <c r="F4835">
        <v>513</v>
      </c>
      <c r="G4835">
        <v>311</v>
      </c>
      <c r="H4835">
        <v>4</v>
      </c>
      <c r="I4835">
        <v>448</v>
      </c>
      <c r="J4835">
        <v>10</v>
      </c>
      <c r="K4835">
        <v>22.4</v>
      </c>
      <c r="L4835">
        <v>1804.4</v>
      </c>
      <c r="M4835" t="s">
        <v>20</v>
      </c>
      <c r="N4835" t="s">
        <v>22</v>
      </c>
      <c r="O4835">
        <v>28</v>
      </c>
      <c r="P4835">
        <v>5</v>
      </c>
      <c r="Q4835" t="s">
        <v>688</v>
      </c>
      <c r="R4835">
        <v>506</v>
      </c>
      <c r="S4835" s="3">
        <v>0.1</v>
      </c>
      <c r="T4835" s="6">
        <v>729.2</v>
      </c>
      <c r="U4835" t="s">
        <v>6335</v>
      </c>
      <c r="V4835">
        <v>2025</v>
      </c>
      <c r="W4835" t="s">
        <v>6329</v>
      </c>
      <c r="X4835" t="str">
        <f>_xlfn.XLOOKUP(Orders_C[[#This Row],[Product_ID]],Products_C[Product_ID],Products_C[Product_Name])</f>
        <v>Pepsi</v>
      </c>
      <c r="Y4835" t="str">
        <f>_xlfn.XLOOKUP(Orders_C[[#This Row],[Product_ID]],Products_C[Product_ID],Products_C[Category])</f>
        <v>Dessert</v>
      </c>
      <c r="Z4835" t="str">
        <f>_xlfn.XLOOKUP(Orders_C[[#This Row],[Store_ID]],Stores_c[Store_ID],Stores_c[City])</f>
        <v>Christineton</v>
      </c>
      <c r="AA4835" t="str">
        <f>_xlfn.XLOOKUP(Orders_C[[#This Row],[Customer_ID]],Customers_c[Customer_ID],Customers_c[Customer_Name])</f>
        <v>Scott Soto</v>
      </c>
      <c r="AB4835" s="6">
        <f>Orders_C[[#This Row],[Quantity]]*Orders_C[[#This Row],[Unit_Price]]*(1-Orders_C[[#This Row],[Discount %]])+Orders_C[[#This Row],[Tax]]</f>
        <v>1635.2</v>
      </c>
      <c r="AC4835" s="9">
        <f>(Orders_C[[#This Row],[Unit_Price]]*Orders_C[[#This Row],[Quantity]])-Orders_C[[#This Row],[Discount]]+Orders_C[[#This Row],[Tax]]</f>
        <v>1804.4</v>
      </c>
      <c r="AD4835" t="str">
        <f>IF(COUNTIF(Orders_C[[#All],[Customer_ID]],Orders_C[[#This Row],[Customer_ID]])&gt;1,"Repeat","New")</f>
        <v>Repeat</v>
      </c>
      <c r="AE4835" t="str" cm="1">
        <f t="array" ref="AE4835">_xlfn.XLOOKUP(Orders_C[[#This Row],[Store_ID]],Stores_c[[#All],[Store_ID]],Stores_c[[#All],[City]])</f>
        <v>Christineton</v>
      </c>
      <c r="AF4835" t="str" cm="1">
        <f t="array" ref="AF4835">_xlfn.XLOOKUP(Orders_C[[#This Row],[Store_ID]],Stores_c[[#All],[Store_ID]],Stores_c[[#All],[Manager_Name]])</f>
        <v>Dr. William Hubbard MD</v>
      </c>
      <c r="AG4835" t="str" cm="1">
        <f t="array" ref="AG4835">_xlfn.XLOOKUP(Orders_C[[#This Row],[Store_ID]],Stores_c[[#All],[Store_ID]],Stores_c[[#All],[Store_Type]])</f>
        <v>Street</v>
      </c>
    </row>
    <row r="4836" spans="1:33" x14ac:dyDescent="0.25">
      <c r="A4836">
        <v>9253</v>
      </c>
      <c r="B4836" s="1">
        <v>45804</v>
      </c>
      <c r="C4836" s="2">
        <v>8.0127314814814818E-2</v>
      </c>
      <c r="D4836">
        <v>1973</v>
      </c>
      <c r="E4836">
        <v>202</v>
      </c>
      <c r="F4836">
        <v>462</v>
      </c>
      <c r="G4836">
        <v>327</v>
      </c>
      <c r="H4836">
        <v>4</v>
      </c>
      <c r="I4836">
        <v>452</v>
      </c>
      <c r="J4836">
        <v>15</v>
      </c>
      <c r="K4836">
        <v>22.6</v>
      </c>
      <c r="L4836">
        <v>1815.6</v>
      </c>
      <c r="M4836" t="s">
        <v>20</v>
      </c>
      <c r="N4836" t="s">
        <v>21</v>
      </c>
      <c r="O4836">
        <v>56</v>
      </c>
      <c r="P4836">
        <v>4</v>
      </c>
      <c r="Q4836" t="s">
        <v>3276</v>
      </c>
      <c r="R4836">
        <v>501</v>
      </c>
      <c r="S4836" s="3">
        <v>0.15</v>
      </c>
      <c r="T4836" s="6">
        <v>730.8</v>
      </c>
      <c r="U4836" t="s">
        <v>6339</v>
      </c>
      <c r="V4836">
        <v>2025</v>
      </c>
      <c r="W4836" t="s">
        <v>6331</v>
      </c>
      <c r="X4836" t="str">
        <f>_xlfn.XLOOKUP(Orders_C[[#This Row],[Product_ID]],Products_C[Product_ID],Products_C[Product_Name])</f>
        <v>Wrap</v>
      </c>
      <c r="Y4836" t="str">
        <f>_xlfn.XLOOKUP(Orders_C[[#This Row],[Product_ID]],Products_C[Product_ID],Products_C[Category])</f>
        <v>Chicken</v>
      </c>
      <c r="Z4836" t="str">
        <f>_xlfn.XLOOKUP(Orders_C[[#This Row],[Store_ID]],Stores_c[Store_ID],Stores_c[City])</f>
        <v>Rebekahside</v>
      </c>
      <c r="AA4836" t="str">
        <f>_xlfn.XLOOKUP(Orders_C[[#This Row],[Customer_ID]],Customers_c[Customer_ID],Customers_c[Customer_Name])</f>
        <v>David Scott</v>
      </c>
      <c r="AB4836" s="6">
        <f>Orders_C[[#This Row],[Quantity]]*Orders_C[[#This Row],[Unit_Price]]*(1-Orders_C[[#This Row],[Discount %]])+Orders_C[[#This Row],[Tax]]</f>
        <v>1559.3999999999999</v>
      </c>
      <c r="AC4836" s="9">
        <f>(Orders_C[[#This Row],[Unit_Price]]*Orders_C[[#This Row],[Quantity]])-Orders_C[[#This Row],[Discount]]+Orders_C[[#This Row],[Tax]]</f>
        <v>1815.6</v>
      </c>
      <c r="AD4836" t="str">
        <f>IF(COUNTIF(Orders_C[[#All],[Customer_ID]],Orders_C[[#This Row],[Customer_ID]])&gt;1,"Repeat","New")</f>
        <v>Repeat</v>
      </c>
      <c r="AE4836" t="str" cm="1">
        <f t="array" ref="AE4836">_xlfn.XLOOKUP(Orders_C[[#This Row],[Store_ID]],Stores_c[[#All],[Store_ID]],Stores_c[[#All],[City]])</f>
        <v>Rebekahside</v>
      </c>
      <c r="AF4836" t="str" cm="1">
        <f t="array" ref="AF4836">_xlfn.XLOOKUP(Orders_C[[#This Row],[Store_ID]],Stores_c[[#All],[Store_ID]],Stores_c[[#All],[Manager_Name]])</f>
        <v>Mark Ray</v>
      </c>
      <c r="AG4836" t="str" cm="1">
        <f t="array" ref="AG4836">_xlfn.XLOOKUP(Orders_C[[#This Row],[Store_ID]],Stores_c[[#All],[Store_ID]],Stores_c[[#All],[Store_Type]])</f>
        <v>Drive-Thru</v>
      </c>
    </row>
    <row r="4837" spans="1:33" x14ac:dyDescent="0.25">
      <c r="A4837">
        <v>9792</v>
      </c>
      <c r="B4837" s="1">
        <v>45718</v>
      </c>
      <c r="C4837" s="2">
        <v>5.966435185185185E-2</v>
      </c>
      <c r="D4837">
        <v>1418</v>
      </c>
      <c r="E4837">
        <v>209</v>
      </c>
      <c r="F4837">
        <v>548</v>
      </c>
      <c r="G4837">
        <v>308</v>
      </c>
      <c r="H4837">
        <v>4</v>
      </c>
      <c r="I4837">
        <v>452</v>
      </c>
      <c r="J4837">
        <v>15</v>
      </c>
      <c r="K4837">
        <v>22.6</v>
      </c>
      <c r="L4837">
        <v>1815.6</v>
      </c>
      <c r="M4837" t="s">
        <v>20</v>
      </c>
      <c r="N4837" t="s">
        <v>21</v>
      </c>
      <c r="O4837">
        <v>44</v>
      </c>
      <c r="P4837">
        <v>5</v>
      </c>
      <c r="Q4837" t="s">
        <v>3815</v>
      </c>
      <c r="R4837">
        <v>505</v>
      </c>
      <c r="S4837" s="3">
        <v>0.15</v>
      </c>
      <c r="T4837" s="6">
        <v>730.8</v>
      </c>
      <c r="U4837" t="s">
        <v>6334</v>
      </c>
      <c r="V4837">
        <v>2025</v>
      </c>
      <c r="W4837" t="s">
        <v>6331</v>
      </c>
      <c r="X4837" t="str">
        <f>_xlfn.XLOOKUP(Orders_C[[#This Row],[Product_ID]],Products_C[Product_ID],Products_C[Product_Name])</f>
        <v>Zinger Burger</v>
      </c>
      <c r="Y4837" t="str">
        <f>_xlfn.XLOOKUP(Orders_C[[#This Row],[Product_ID]],Products_C[Product_ID],Products_C[Category])</f>
        <v>Beverage</v>
      </c>
      <c r="Z4837" t="str">
        <f>_xlfn.XLOOKUP(Orders_C[[#This Row],[Store_ID]],Stores_c[Store_ID],Stores_c[City])</f>
        <v>Reidberg</v>
      </c>
      <c r="AA4837" t="str">
        <f>_xlfn.XLOOKUP(Orders_C[[#This Row],[Customer_ID]],Customers_c[Customer_ID],Customers_c[Customer_Name])</f>
        <v>James Price</v>
      </c>
      <c r="AB4837" s="6">
        <f>Orders_C[[#This Row],[Quantity]]*Orders_C[[#This Row],[Unit_Price]]*(1-Orders_C[[#This Row],[Discount %]])+Orders_C[[#This Row],[Tax]]</f>
        <v>1559.3999999999999</v>
      </c>
      <c r="AC4837" s="9">
        <f>(Orders_C[[#This Row],[Unit_Price]]*Orders_C[[#This Row],[Quantity]])-Orders_C[[#This Row],[Discount]]+Orders_C[[#This Row],[Tax]]</f>
        <v>1815.6</v>
      </c>
      <c r="AD4837" t="str">
        <f>IF(COUNTIF(Orders_C[[#All],[Customer_ID]],Orders_C[[#This Row],[Customer_ID]])&gt;1,"Repeat","New")</f>
        <v>Repeat</v>
      </c>
      <c r="AE4837" t="str" cm="1">
        <f t="array" ref="AE4837">_xlfn.XLOOKUP(Orders_C[[#This Row],[Store_ID]],Stores_c[[#All],[Store_ID]],Stores_c[[#All],[City]])</f>
        <v>Reidberg</v>
      </c>
      <c r="AF4837" t="str" cm="1">
        <f t="array" ref="AF4837">_xlfn.XLOOKUP(Orders_C[[#This Row],[Store_ID]],Stores_c[[#All],[Store_ID]],Stores_c[[#All],[Manager_Name]])</f>
        <v>Jeffrey Horn</v>
      </c>
      <c r="AG4837" t="str" cm="1">
        <f t="array" ref="AG4837">_xlfn.XLOOKUP(Orders_C[[#This Row],[Store_ID]],Stores_c[[#All],[Store_ID]],Stores_c[[#All],[Store_Type]])</f>
        <v>Drive-Thru</v>
      </c>
    </row>
    <row r="4838" spans="1:33" x14ac:dyDescent="0.25">
      <c r="A4838">
        <v>8031</v>
      </c>
      <c r="B4838" s="1">
        <v>45960</v>
      </c>
      <c r="C4838" s="2">
        <v>0.19285879629629629</v>
      </c>
      <c r="D4838">
        <v>1291</v>
      </c>
      <c r="E4838">
        <v>219</v>
      </c>
      <c r="F4838">
        <v>505</v>
      </c>
      <c r="G4838">
        <v>327</v>
      </c>
      <c r="H4838">
        <v>4</v>
      </c>
      <c r="I4838">
        <v>449</v>
      </c>
      <c r="J4838">
        <v>10</v>
      </c>
      <c r="K4838">
        <v>22.45</v>
      </c>
      <c r="L4838">
        <v>1808.45</v>
      </c>
      <c r="M4838" t="s">
        <v>18</v>
      </c>
      <c r="N4838" t="s">
        <v>23</v>
      </c>
      <c r="O4838">
        <v>10</v>
      </c>
      <c r="P4838">
        <v>4</v>
      </c>
      <c r="Q4838" t="s">
        <v>2054</v>
      </c>
      <c r="R4838">
        <v>501</v>
      </c>
      <c r="S4838" s="3">
        <v>0.1</v>
      </c>
      <c r="T4838" s="6">
        <v>730.85000000000014</v>
      </c>
      <c r="U4838" t="s">
        <v>6332</v>
      </c>
      <c r="V4838">
        <v>2025</v>
      </c>
      <c r="W4838" t="s">
        <v>6333</v>
      </c>
      <c r="X4838" t="str">
        <f>_xlfn.XLOOKUP(Orders_C[[#This Row],[Product_ID]],Products_C[Product_ID],Products_C[Product_Name])</f>
        <v>Wrap</v>
      </c>
      <c r="Y4838" t="str">
        <f>_xlfn.XLOOKUP(Orders_C[[#This Row],[Product_ID]],Products_C[Product_ID],Products_C[Category])</f>
        <v>Chicken</v>
      </c>
      <c r="Z4838" t="str">
        <f>_xlfn.XLOOKUP(Orders_C[[#This Row],[Store_ID]],Stores_c[Store_ID],Stores_c[City])</f>
        <v>Lake David</v>
      </c>
      <c r="AA4838" t="str">
        <f>_xlfn.XLOOKUP(Orders_C[[#This Row],[Customer_ID]],Customers_c[Customer_ID],Customers_c[Customer_Name])</f>
        <v>Jason Baker DVM</v>
      </c>
      <c r="AB4838" s="6">
        <f>Orders_C[[#This Row],[Quantity]]*Orders_C[[#This Row],[Unit_Price]]*(1-Orders_C[[#This Row],[Discount %]])+Orders_C[[#This Row],[Tax]]</f>
        <v>1638.8500000000001</v>
      </c>
      <c r="AC4838" s="9">
        <f>(Orders_C[[#This Row],[Unit_Price]]*Orders_C[[#This Row],[Quantity]])-Orders_C[[#This Row],[Discount]]+Orders_C[[#This Row],[Tax]]</f>
        <v>1808.45</v>
      </c>
      <c r="AD4838" t="str">
        <f>IF(COUNTIF(Orders_C[[#All],[Customer_ID]],Orders_C[[#This Row],[Customer_ID]])&gt;1,"Repeat","New")</f>
        <v>Repeat</v>
      </c>
      <c r="AE4838" t="str" cm="1">
        <f t="array" ref="AE4838">_xlfn.XLOOKUP(Orders_C[[#This Row],[Store_ID]],Stores_c[[#All],[Store_ID]],Stores_c[[#All],[City]])</f>
        <v>Lake David</v>
      </c>
      <c r="AF4838" t="str" cm="1">
        <f t="array" ref="AF4838">_xlfn.XLOOKUP(Orders_C[[#This Row],[Store_ID]],Stores_c[[#All],[Store_ID]],Stores_c[[#All],[Manager_Name]])</f>
        <v>Joshua Hines</v>
      </c>
      <c r="AG4838" t="str" cm="1">
        <f t="array" ref="AG4838">_xlfn.XLOOKUP(Orders_C[[#This Row],[Store_ID]],Stores_c[[#All],[Store_ID]],Stores_c[[#All],[Store_Type]])</f>
        <v>Street</v>
      </c>
    </row>
    <row r="4839" spans="1:33" x14ac:dyDescent="0.25">
      <c r="A4839">
        <v>9692</v>
      </c>
      <c r="B4839" s="1">
        <v>45770</v>
      </c>
      <c r="C4839" s="2">
        <v>0.8600578703703704</v>
      </c>
      <c r="D4839">
        <v>1833</v>
      </c>
      <c r="E4839">
        <v>215</v>
      </c>
      <c r="F4839">
        <v>410</v>
      </c>
      <c r="G4839">
        <v>307</v>
      </c>
      <c r="H4839">
        <v>4</v>
      </c>
      <c r="I4839">
        <v>449</v>
      </c>
      <c r="J4839">
        <v>10</v>
      </c>
      <c r="K4839">
        <v>22.45</v>
      </c>
      <c r="L4839">
        <v>1808.45</v>
      </c>
      <c r="M4839" t="s">
        <v>19</v>
      </c>
      <c r="N4839" t="s">
        <v>23</v>
      </c>
      <c r="O4839">
        <v>19</v>
      </c>
      <c r="P4839">
        <v>4</v>
      </c>
      <c r="Q4839" t="s">
        <v>3715</v>
      </c>
      <c r="R4839">
        <v>502</v>
      </c>
      <c r="S4839" s="3">
        <v>0.1</v>
      </c>
      <c r="T4839" s="6">
        <v>730.85000000000014</v>
      </c>
      <c r="U4839" t="s">
        <v>6337</v>
      </c>
      <c r="V4839">
        <v>2025</v>
      </c>
      <c r="W4839" t="s">
        <v>6333</v>
      </c>
      <c r="X4839" t="str">
        <f>_xlfn.XLOOKUP(Orders_C[[#This Row],[Product_ID]],Products_C[Product_ID],Products_C[Product_Name])</f>
        <v>Chicken Wings</v>
      </c>
      <c r="Y4839" t="str">
        <f>_xlfn.XLOOKUP(Orders_C[[#This Row],[Product_ID]],Products_C[Product_ID],Products_C[Category])</f>
        <v>Chicken</v>
      </c>
      <c r="Z4839" t="str">
        <f>_xlfn.XLOOKUP(Orders_C[[#This Row],[Store_ID]],Stores_c[Store_ID],Stores_c[City])</f>
        <v>Sallyburgh</v>
      </c>
      <c r="AA4839" t="str">
        <f>_xlfn.XLOOKUP(Orders_C[[#This Row],[Customer_ID]],Customers_c[Customer_ID],Customers_c[Customer_Name])</f>
        <v>Raymond Mejia</v>
      </c>
      <c r="AB4839" s="6">
        <f>Orders_C[[#This Row],[Quantity]]*Orders_C[[#This Row],[Unit_Price]]*(1-Orders_C[[#This Row],[Discount %]])+Orders_C[[#This Row],[Tax]]</f>
        <v>1638.8500000000001</v>
      </c>
      <c r="AC4839" s="9">
        <f>(Orders_C[[#This Row],[Unit_Price]]*Orders_C[[#This Row],[Quantity]])-Orders_C[[#This Row],[Discount]]+Orders_C[[#This Row],[Tax]]</f>
        <v>1808.45</v>
      </c>
      <c r="AD4839" t="str">
        <f>IF(COUNTIF(Orders_C[[#All],[Customer_ID]],Orders_C[[#This Row],[Customer_ID]])&gt;1,"Repeat","New")</f>
        <v>Repeat</v>
      </c>
      <c r="AE4839" t="str" cm="1">
        <f t="array" ref="AE4839">_xlfn.XLOOKUP(Orders_C[[#This Row],[Store_ID]],Stores_c[[#All],[Store_ID]],Stores_c[[#All],[City]])</f>
        <v>Sallyburgh</v>
      </c>
      <c r="AF4839" t="str" cm="1">
        <f t="array" ref="AF4839">_xlfn.XLOOKUP(Orders_C[[#This Row],[Store_ID]],Stores_c[[#All],[Store_ID]],Stores_c[[#All],[Manager_Name]])</f>
        <v>Benjamin Mccoy</v>
      </c>
      <c r="AG4839" t="str" cm="1">
        <f t="array" ref="AG4839">_xlfn.XLOOKUP(Orders_C[[#This Row],[Store_ID]],Stores_c[[#All],[Store_ID]],Stores_c[[#All],[Store_Type]])</f>
        <v>Drive-Thru</v>
      </c>
    </row>
    <row r="4840" spans="1:33" x14ac:dyDescent="0.25">
      <c r="A4840">
        <v>9836</v>
      </c>
      <c r="B4840" s="1">
        <v>45811</v>
      </c>
      <c r="C4840" s="2">
        <v>1.2326388888888888E-2</v>
      </c>
      <c r="D4840">
        <v>1511</v>
      </c>
      <c r="E4840">
        <v>216</v>
      </c>
      <c r="F4840">
        <v>418</v>
      </c>
      <c r="G4840">
        <v>337</v>
      </c>
      <c r="H4840">
        <v>4</v>
      </c>
      <c r="I4840">
        <v>449</v>
      </c>
      <c r="J4840">
        <v>10</v>
      </c>
      <c r="K4840">
        <v>22.45</v>
      </c>
      <c r="L4840">
        <v>1808.45</v>
      </c>
      <c r="M4840" t="s">
        <v>19</v>
      </c>
      <c r="N4840" t="s">
        <v>21</v>
      </c>
      <c r="O4840">
        <v>54</v>
      </c>
      <c r="P4840">
        <v>1</v>
      </c>
      <c r="Q4840" t="s">
        <v>3859</v>
      </c>
      <c r="R4840">
        <v>509</v>
      </c>
      <c r="S4840" s="3">
        <v>0.1</v>
      </c>
      <c r="T4840" s="6">
        <v>730.85000000000014</v>
      </c>
      <c r="U4840" t="s">
        <v>6340</v>
      </c>
      <c r="V4840">
        <v>2025</v>
      </c>
      <c r="W4840" t="s">
        <v>6331</v>
      </c>
      <c r="X4840" t="str">
        <f>_xlfn.XLOOKUP(Orders_C[[#This Row],[Product_ID]],Products_C[Product_ID],Products_C[Product_Name])</f>
        <v>Chocolate Lava Cake</v>
      </c>
      <c r="Y4840" t="str">
        <f>_xlfn.XLOOKUP(Orders_C[[#This Row],[Product_ID]],Products_C[Product_ID],Products_C[Category])</f>
        <v>Chicken</v>
      </c>
      <c r="Z4840" t="str">
        <f>_xlfn.XLOOKUP(Orders_C[[#This Row],[Store_ID]],Stores_c[Store_ID],Stores_c[City])</f>
        <v>Garciaview</v>
      </c>
      <c r="AA4840" t="str">
        <f>_xlfn.XLOOKUP(Orders_C[[#This Row],[Customer_ID]],Customers_c[Customer_ID],Customers_c[Customer_Name])</f>
        <v>Gary Suarez</v>
      </c>
      <c r="AB4840" s="6">
        <f>Orders_C[[#This Row],[Quantity]]*Orders_C[[#This Row],[Unit_Price]]*(1-Orders_C[[#This Row],[Discount %]])+Orders_C[[#This Row],[Tax]]</f>
        <v>1638.8500000000001</v>
      </c>
      <c r="AC4840" s="9">
        <f>(Orders_C[[#This Row],[Unit_Price]]*Orders_C[[#This Row],[Quantity]])-Orders_C[[#This Row],[Discount]]+Orders_C[[#This Row],[Tax]]</f>
        <v>1808.45</v>
      </c>
      <c r="AD4840" t="str">
        <f>IF(COUNTIF(Orders_C[[#All],[Customer_ID]],Orders_C[[#This Row],[Customer_ID]])&gt;1,"Repeat","New")</f>
        <v>Repeat</v>
      </c>
      <c r="AE4840" t="str" cm="1">
        <f t="array" ref="AE4840">_xlfn.XLOOKUP(Orders_C[[#This Row],[Store_ID]],Stores_c[[#All],[Store_ID]],Stores_c[[#All],[City]])</f>
        <v>Garciaview</v>
      </c>
      <c r="AF4840" t="str" cm="1">
        <f t="array" ref="AF4840">_xlfn.XLOOKUP(Orders_C[[#This Row],[Store_ID]],Stores_c[[#All],[Store_ID]],Stores_c[[#All],[Manager_Name]])</f>
        <v>Karina Washington</v>
      </c>
      <c r="AG4840" t="str" cm="1">
        <f t="array" ref="AG4840">_xlfn.XLOOKUP(Orders_C[[#This Row],[Store_ID]],Stores_c[[#All],[Store_ID]],Stores_c[[#All],[Store_Type]])</f>
        <v>Drive-Thru</v>
      </c>
    </row>
    <row r="4841" spans="1:33" x14ac:dyDescent="0.25">
      <c r="A4841">
        <v>9953</v>
      </c>
      <c r="B4841" s="1">
        <v>45840</v>
      </c>
      <c r="C4841" s="2">
        <v>0.84321759259259255</v>
      </c>
      <c r="D4841">
        <v>1868</v>
      </c>
      <c r="E4841">
        <v>218</v>
      </c>
      <c r="F4841">
        <v>522</v>
      </c>
      <c r="G4841">
        <v>328</v>
      </c>
      <c r="H4841">
        <v>4</v>
      </c>
      <c r="I4841">
        <v>449</v>
      </c>
      <c r="J4841">
        <v>10</v>
      </c>
      <c r="K4841">
        <v>22.45</v>
      </c>
      <c r="L4841">
        <v>1808.45</v>
      </c>
      <c r="M4841" t="s">
        <v>19</v>
      </c>
      <c r="N4841" t="s">
        <v>21</v>
      </c>
      <c r="O4841">
        <v>27</v>
      </c>
      <c r="P4841">
        <v>5</v>
      </c>
      <c r="Q4841" t="s">
        <v>3976</v>
      </c>
      <c r="R4841">
        <v>506</v>
      </c>
      <c r="S4841" s="3">
        <v>0.1</v>
      </c>
      <c r="T4841" s="6">
        <v>730.85000000000014</v>
      </c>
      <c r="U4841" t="s">
        <v>6341</v>
      </c>
      <c r="V4841">
        <v>2025</v>
      </c>
      <c r="W4841" t="s">
        <v>6329</v>
      </c>
      <c r="X4841" t="str">
        <f>_xlfn.XLOOKUP(Orders_C[[#This Row],[Product_ID]],Products_C[Product_ID],Products_C[Product_Name])</f>
        <v>Rice Bowl</v>
      </c>
      <c r="Y4841" t="str">
        <f>_xlfn.XLOOKUP(Orders_C[[#This Row],[Product_ID]],Products_C[Product_ID],Products_C[Category])</f>
        <v>Burger</v>
      </c>
      <c r="Z4841" t="str">
        <f>_xlfn.XLOOKUP(Orders_C[[#This Row],[Store_ID]],Stores_c[Store_ID],Stores_c[City])</f>
        <v>East Johnport</v>
      </c>
      <c r="AA4841" t="str">
        <f>_xlfn.XLOOKUP(Orders_C[[#This Row],[Customer_ID]],Customers_c[Customer_ID],Customers_c[Customer_Name])</f>
        <v>Seth Wood</v>
      </c>
      <c r="AB4841" s="6">
        <f>Orders_C[[#This Row],[Quantity]]*Orders_C[[#This Row],[Unit_Price]]*(1-Orders_C[[#This Row],[Discount %]])+Orders_C[[#This Row],[Tax]]</f>
        <v>1638.8500000000001</v>
      </c>
      <c r="AC4841" s="9">
        <f>(Orders_C[[#This Row],[Unit_Price]]*Orders_C[[#This Row],[Quantity]])-Orders_C[[#This Row],[Discount]]+Orders_C[[#This Row],[Tax]]</f>
        <v>1808.45</v>
      </c>
      <c r="AD4841" t="str">
        <f>IF(COUNTIF(Orders_C[[#All],[Customer_ID]],Orders_C[[#This Row],[Customer_ID]])&gt;1,"Repeat","New")</f>
        <v>Repeat</v>
      </c>
      <c r="AE4841" t="str" cm="1">
        <f t="array" ref="AE4841">_xlfn.XLOOKUP(Orders_C[[#This Row],[Store_ID]],Stores_c[[#All],[Store_ID]],Stores_c[[#All],[City]])</f>
        <v>East Johnport</v>
      </c>
      <c r="AF4841" t="str" cm="1">
        <f t="array" ref="AF4841">_xlfn.XLOOKUP(Orders_C[[#This Row],[Store_ID]],Stores_c[[#All],[Store_ID]],Stores_c[[#All],[Manager_Name]])</f>
        <v>Mr. Matthew Murillo III</v>
      </c>
      <c r="AG4841" t="str" cm="1">
        <f t="array" ref="AG4841">_xlfn.XLOOKUP(Orders_C[[#This Row],[Store_ID]],Stores_c[[#All],[Store_ID]],Stores_c[[#All],[Store_Type]])</f>
        <v>Street</v>
      </c>
    </row>
    <row r="4842" spans="1:33" x14ac:dyDescent="0.25">
      <c r="A4842">
        <v>10240</v>
      </c>
      <c r="B4842" s="1">
        <v>45721</v>
      </c>
      <c r="C4842" s="2">
        <v>0.23917824074074073</v>
      </c>
      <c r="D4842">
        <v>1664</v>
      </c>
      <c r="E4842">
        <v>218</v>
      </c>
      <c r="F4842">
        <v>438</v>
      </c>
      <c r="G4842">
        <v>317</v>
      </c>
      <c r="H4842">
        <v>4</v>
      </c>
      <c r="I4842">
        <v>449</v>
      </c>
      <c r="J4842">
        <v>10</v>
      </c>
      <c r="K4842">
        <v>22.45</v>
      </c>
      <c r="L4842">
        <v>1808.45</v>
      </c>
      <c r="M4842" t="s">
        <v>19</v>
      </c>
      <c r="N4842" t="s">
        <v>23</v>
      </c>
      <c r="O4842">
        <v>51</v>
      </c>
      <c r="P4842">
        <v>1</v>
      </c>
      <c r="Q4842" t="s">
        <v>4263</v>
      </c>
      <c r="R4842">
        <v>507</v>
      </c>
      <c r="S4842" s="3">
        <v>0.1</v>
      </c>
      <c r="T4842" s="6">
        <v>730.85000000000014</v>
      </c>
      <c r="U4842" t="s">
        <v>6334</v>
      </c>
      <c r="V4842">
        <v>2025</v>
      </c>
      <c r="W4842" t="s">
        <v>6331</v>
      </c>
      <c r="X4842" t="str">
        <f>_xlfn.XLOOKUP(Orders_C[[#This Row],[Product_ID]],Products_C[Product_ID],Products_C[Product_Name])</f>
        <v>Popcorn Chicken</v>
      </c>
      <c r="Y4842" t="str">
        <f>_xlfn.XLOOKUP(Orders_C[[#This Row],[Product_ID]],Products_C[Product_ID],Products_C[Category])</f>
        <v>Dessert</v>
      </c>
      <c r="Z4842" t="str">
        <f>_xlfn.XLOOKUP(Orders_C[[#This Row],[Store_ID]],Stores_c[Store_ID],Stores_c[City])</f>
        <v>East Johnport</v>
      </c>
      <c r="AA4842" t="str">
        <f>_xlfn.XLOOKUP(Orders_C[[#This Row],[Customer_ID]],Customers_c[Customer_ID],Customers_c[Customer_Name])</f>
        <v>Tyler Herrera</v>
      </c>
      <c r="AB4842" s="6">
        <f>Orders_C[[#This Row],[Quantity]]*Orders_C[[#This Row],[Unit_Price]]*(1-Orders_C[[#This Row],[Discount %]])+Orders_C[[#This Row],[Tax]]</f>
        <v>1638.8500000000001</v>
      </c>
      <c r="AC4842" s="9">
        <f>(Orders_C[[#This Row],[Unit_Price]]*Orders_C[[#This Row],[Quantity]])-Orders_C[[#This Row],[Discount]]+Orders_C[[#This Row],[Tax]]</f>
        <v>1808.45</v>
      </c>
      <c r="AD4842" t="str">
        <f>IF(COUNTIF(Orders_C[[#All],[Customer_ID]],Orders_C[[#This Row],[Customer_ID]])&gt;1,"Repeat","New")</f>
        <v>Repeat</v>
      </c>
      <c r="AE4842" t="str" cm="1">
        <f t="array" ref="AE4842">_xlfn.XLOOKUP(Orders_C[[#This Row],[Store_ID]],Stores_c[[#All],[Store_ID]],Stores_c[[#All],[City]])</f>
        <v>East Johnport</v>
      </c>
      <c r="AF4842" t="str" cm="1">
        <f t="array" ref="AF4842">_xlfn.XLOOKUP(Orders_C[[#This Row],[Store_ID]],Stores_c[[#All],[Store_ID]],Stores_c[[#All],[Manager_Name]])</f>
        <v>Mr. Matthew Murillo III</v>
      </c>
      <c r="AG4842" t="str" cm="1">
        <f t="array" ref="AG4842">_xlfn.XLOOKUP(Orders_C[[#This Row],[Store_ID]],Stores_c[[#All],[Store_ID]],Stores_c[[#All],[Store_Type]])</f>
        <v>Street</v>
      </c>
    </row>
    <row r="4843" spans="1:33" x14ac:dyDescent="0.25">
      <c r="A4843">
        <v>6526</v>
      </c>
      <c r="B4843" s="1">
        <v>45897</v>
      </c>
      <c r="C4843" s="2">
        <v>0.6206018518518519</v>
      </c>
      <c r="D4843">
        <v>1464</v>
      </c>
      <c r="E4843">
        <v>216</v>
      </c>
      <c r="F4843">
        <v>408</v>
      </c>
      <c r="G4843">
        <v>310</v>
      </c>
      <c r="H4843">
        <v>4</v>
      </c>
      <c r="I4843">
        <v>446</v>
      </c>
      <c r="J4843">
        <v>5</v>
      </c>
      <c r="K4843">
        <v>22.3</v>
      </c>
      <c r="L4843">
        <v>1801.3</v>
      </c>
      <c r="M4843" t="s">
        <v>18</v>
      </c>
      <c r="N4843" t="s">
        <v>23</v>
      </c>
      <c r="O4843">
        <v>11</v>
      </c>
      <c r="P4843">
        <v>1</v>
      </c>
      <c r="Q4843" t="s">
        <v>549</v>
      </c>
      <c r="R4843">
        <v>510</v>
      </c>
      <c r="S4843" s="3">
        <v>0.05</v>
      </c>
      <c r="T4843" s="6">
        <v>730.90000000000009</v>
      </c>
      <c r="U4843" t="s">
        <v>6342</v>
      </c>
      <c r="V4843">
        <v>2025</v>
      </c>
      <c r="W4843" t="s">
        <v>6333</v>
      </c>
      <c r="X4843" t="str">
        <f>_xlfn.XLOOKUP(Orders_C[[#This Row],[Product_ID]],Products_C[Product_ID],Products_C[Product_Name])</f>
        <v>Chicken Bucket</v>
      </c>
      <c r="Y4843" t="str">
        <f>_xlfn.XLOOKUP(Orders_C[[#This Row],[Product_ID]],Products_C[Product_ID],Products_C[Category])</f>
        <v>Chicken</v>
      </c>
      <c r="Z4843" t="str">
        <f>_xlfn.XLOOKUP(Orders_C[[#This Row],[Store_ID]],Stores_c[Store_ID],Stores_c[City])</f>
        <v>Garciaview</v>
      </c>
      <c r="AA4843" t="str">
        <f>_xlfn.XLOOKUP(Orders_C[[#This Row],[Customer_ID]],Customers_c[Customer_ID],Customers_c[Customer_Name])</f>
        <v>Steven Murphy</v>
      </c>
      <c r="AB4843" s="6">
        <f>Orders_C[[#This Row],[Quantity]]*Orders_C[[#This Row],[Unit_Price]]*(1-Orders_C[[#This Row],[Discount %]])+Orders_C[[#This Row],[Tax]]</f>
        <v>1717.1</v>
      </c>
      <c r="AC4843" s="9">
        <f>(Orders_C[[#This Row],[Unit_Price]]*Orders_C[[#This Row],[Quantity]])-Orders_C[[#This Row],[Discount]]+Orders_C[[#This Row],[Tax]]</f>
        <v>1801.3</v>
      </c>
      <c r="AD4843" t="str">
        <f>IF(COUNTIF(Orders_C[[#All],[Customer_ID]],Orders_C[[#This Row],[Customer_ID]])&gt;1,"Repeat","New")</f>
        <v>Repeat</v>
      </c>
      <c r="AE4843" t="str" cm="1">
        <f t="array" ref="AE4843">_xlfn.XLOOKUP(Orders_C[[#This Row],[Store_ID]],Stores_c[[#All],[Store_ID]],Stores_c[[#All],[City]])</f>
        <v>Garciaview</v>
      </c>
      <c r="AF4843" t="str" cm="1">
        <f t="array" ref="AF4843">_xlfn.XLOOKUP(Orders_C[[#This Row],[Store_ID]],Stores_c[[#All],[Store_ID]],Stores_c[[#All],[Manager_Name]])</f>
        <v>Karina Washington</v>
      </c>
      <c r="AG4843" t="str" cm="1">
        <f t="array" ref="AG4843">_xlfn.XLOOKUP(Orders_C[[#This Row],[Store_ID]],Stores_c[[#All],[Store_ID]],Stores_c[[#All],[Store_Type]])</f>
        <v>Drive-Thru</v>
      </c>
    </row>
    <row r="4844" spans="1:33" x14ac:dyDescent="0.25">
      <c r="A4844">
        <v>6791</v>
      </c>
      <c r="B4844" s="1">
        <v>45766</v>
      </c>
      <c r="C4844" s="2">
        <v>0.35045138888888888</v>
      </c>
      <c r="D4844">
        <v>1624</v>
      </c>
      <c r="E4844">
        <v>210</v>
      </c>
      <c r="F4844">
        <v>473</v>
      </c>
      <c r="G4844">
        <v>314</v>
      </c>
      <c r="H4844">
        <v>4</v>
      </c>
      <c r="I4844">
        <v>446</v>
      </c>
      <c r="J4844">
        <v>5</v>
      </c>
      <c r="K4844">
        <v>22.3</v>
      </c>
      <c r="L4844">
        <v>1801.3</v>
      </c>
      <c r="M4844" t="s">
        <v>20</v>
      </c>
      <c r="N4844" t="s">
        <v>23</v>
      </c>
      <c r="O4844">
        <v>57</v>
      </c>
      <c r="P4844">
        <v>1</v>
      </c>
      <c r="Q4844" t="s">
        <v>814</v>
      </c>
      <c r="R4844">
        <v>509</v>
      </c>
      <c r="S4844" s="3">
        <v>0.05</v>
      </c>
      <c r="T4844" s="6">
        <v>730.90000000000009</v>
      </c>
      <c r="U4844" t="s">
        <v>6337</v>
      </c>
      <c r="V4844">
        <v>2025</v>
      </c>
      <c r="W4844" t="s">
        <v>6331</v>
      </c>
      <c r="X4844" t="str">
        <f>_xlfn.XLOOKUP(Orders_C[[#This Row],[Product_ID]],Products_C[Product_ID],Products_C[Product_Name])</f>
        <v>Wrap</v>
      </c>
      <c r="Y4844" t="str">
        <f>_xlfn.XLOOKUP(Orders_C[[#This Row],[Product_ID]],Products_C[Product_ID],Products_C[Category])</f>
        <v>Burger</v>
      </c>
      <c r="Z4844" t="str">
        <f>_xlfn.XLOOKUP(Orders_C[[#This Row],[Store_ID]],Stores_c[Store_ID],Stores_c[City])</f>
        <v>East William</v>
      </c>
      <c r="AA4844" t="str">
        <f>_xlfn.XLOOKUP(Orders_C[[#This Row],[Customer_ID]],Customers_c[Customer_ID],Customers_c[Customer_Name])</f>
        <v>Michelle Lynch</v>
      </c>
      <c r="AB4844" s="6">
        <f>Orders_C[[#This Row],[Quantity]]*Orders_C[[#This Row],[Unit_Price]]*(1-Orders_C[[#This Row],[Discount %]])+Orders_C[[#This Row],[Tax]]</f>
        <v>1717.1</v>
      </c>
      <c r="AC4844" s="9">
        <f>(Orders_C[[#This Row],[Unit_Price]]*Orders_C[[#This Row],[Quantity]])-Orders_C[[#This Row],[Discount]]+Orders_C[[#This Row],[Tax]]</f>
        <v>1801.3</v>
      </c>
      <c r="AD4844" t="str">
        <f>IF(COUNTIF(Orders_C[[#All],[Customer_ID]],Orders_C[[#This Row],[Customer_ID]])&gt;1,"Repeat","New")</f>
        <v>Repeat</v>
      </c>
      <c r="AE4844" t="str" cm="1">
        <f t="array" ref="AE4844">_xlfn.XLOOKUP(Orders_C[[#This Row],[Store_ID]],Stores_c[[#All],[Store_ID]],Stores_c[[#All],[City]])</f>
        <v>East William</v>
      </c>
      <c r="AF4844" t="str" cm="1">
        <f t="array" ref="AF4844">_xlfn.XLOOKUP(Orders_C[[#This Row],[Store_ID]],Stores_c[[#All],[Store_ID]],Stores_c[[#All],[Manager_Name]])</f>
        <v>Victoria Butler</v>
      </c>
      <c r="AG4844" t="str" cm="1">
        <f t="array" ref="AG4844">_xlfn.XLOOKUP(Orders_C[[#This Row],[Store_ID]],Stores_c[[#All],[Store_ID]],Stores_c[[#All],[Store_Type]])</f>
        <v>Drive-Thru</v>
      </c>
    </row>
    <row r="4845" spans="1:33" x14ac:dyDescent="0.25">
      <c r="A4845">
        <v>9904</v>
      </c>
      <c r="B4845" s="1">
        <v>45812</v>
      </c>
      <c r="C4845" s="2">
        <v>0.86460648148148145</v>
      </c>
      <c r="D4845">
        <v>1035</v>
      </c>
      <c r="E4845">
        <v>208</v>
      </c>
      <c r="F4845">
        <v>458</v>
      </c>
      <c r="G4845">
        <v>339</v>
      </c>
      <c r="H4845">
        <v>4</v>
      </c>
      <c r="I4845">
        <v>446</v>
      </c>
      <c r="J4845">
        <v>5</v>
      </c>
      <c r="K4845">
        <v>22.3</v>
      </c>
      <c r="L4845">
        <v>1801.3</v>
      </c>
      <c r="M4845" t="s">
        <v>19</v>
      </c>
      <c r="N4845" t="s">
        <v>22</v>
      </c>
      <c r="O4845">
        <v>51</v>
      </c>
      <c r="P4845">
        <v>4</v>
      </c>
      <c r="Q4845" t="s">
        <v>3927</v>
      </c>
      <c r="R4845">
        <v>510</v>
      </c>
      <c r="S4845" s="3">
        <v>0.05</v>
      </c>
      <c r="T4845" s="6">
        <v>730.90000000000009</v>
      </c>
      <c r="U4845" t="s">
        <v>6340</v>
      </c>
      <c r="V4845">
        <v>2025</v>
      </c>
      <c r="W4845" t="s">
        <v>6331</v>
      </c>
      <c r="X4845" t="str">
        <f>_xlfn.XLOOKUP(Orders_C[[#This Row],[Product_ID]],Products_C[Product_ID],Products_C[Product_Name])</f>
        <v>Veg Burger</v>
      </c>
      <c r="Y4845" t="str">
        <f>_xlfn.XLOOKUP(Orders_C[[#This Row],[Product_ID]],Products_C[Product_ID],Products_C[Category])</f>
        <v>Burger</v>
      </c>
      <c r="Z4845" t="str">
        <f>_xlfn.XLOOKUP(Orders_C[[#This Row],[Store_ID]],Stores_c[Store_ID],Stores_c[City])</f>
        <v>Tracyview</v>
      </c>
      <c r="AA4845" t="str">
        <f>_xlfn.XLOOKUP(Orders_C[[#This Row],[Customer_ID]],Customers_c[Customer_ID],Customers_c[Customer_Name])</f>
        <v>Jessica Oconnor</v>
      </c>
      <c r="AB4845" s="6">
        <f>Orders_C[[#This Row],[Quantity]]*Orders_C[[#This Row],[Unit_Price]]*(1-Orders_C[[#This Row],[Discount %]])+Orders_C[[#This Row],[Tax]]</f>
        <v>1717.1</v>
      </c>
      <c r="AC4845" s="9">
        <f>(Orders_C[[#This Row],[Unit_Price]]*Orders_C[[#This Row],[Quantity]])-Orders_C[[#This Row],[Discount]]+Orders_C[[#This Row],[Tax]]</f>
        <v>1801.3</v>
      </c>
      <c r="AD4845" t="str">
        <f>IF(COUNTIF(Orders_C[[#All],[Customer_ID]],Orders_C[[#This Row],[Customer_ID]])&gt;1,"Repeat","New")</f>
        <v>Repeat</v>
      </c>
      <c r="AE4845" t="str" cm="1">
        <f t="array" ref="AE4845">_xlfn.XLOOKUP(Orders_C[[#This Row],[Store_ID]],Stores_c[[#All],[Store_ID]],Stores_c[[#All],[City]])</f>
        <v>Tracyview</v>
      </c>
      <c r="AF4845" t="str" cm="1">
        <f t="array" ref="AF4845">_xlfn.XLOOKUP(Orders_C[[#This Row],[Store_ID]],Stores_c[[#All],[Store_ID]],Stores_c[[#All],[Manager_Name]])</f>
        <v>Jeremiah Lee</v>
      </c>
      <c r="AG4845" t="str" cm="1">
        <f t="array" ref="AG4845">_xlfn.XLOOKUP(Orders_C[[#This Row],[Store_ID]],Stores_c[[#All],[Store_ID]],Stores_c[[#All],[Store_Type]])</f>
        <v>Mall</v>
      </c>
    </row>
    <row r="4846" spans="1:33" x14ac:dyDescent="0.25">
      <c r="A4846">
        <v>7406</v>
      </c>
      <c r="B4846" s="1">
        <v>46023</v>
      </c>
      <c r="C4846" s="2">
        <v>0.71210648148148148</v>
      </c>
      <c r="D4846">
        <v>1418</v>
      </c>
      <c r="E4846">
        <v>219</v>
      </c>
      <c r="F4846">
        <v>424</v>
      </c>
      <c r="G4846">
        <v>318</v>
      </c>
      <c r="H4846">
        <v>4</v>
      </c>
      <c r="I4846">
        <v>443</v>
      </c>
      <c r="J4846">
        <v>0</v>
      </c>
      <c r="K4846">
        <v>22.15</v>
      </c>
      <c r="L4846">
        <v>1794.15</v>
      </c>
      <c r="M4846" t="s">
        <v>20</v>
      </c>
      <c r="N4846" t="s">
        <v>23</v>
      </c>
      <c r="O4846">
        <v>12</v>
      </c>
      <c r="P4846">
        <v>2</v>
      </c>
      <c r="Q4846" t="s">
        <v>1429</v>
      </c>
      <c r="R4846">
        <v>507</v>
      </c>
      <c r="S4846" s="3">
        <v>0</v>
      </c>
      <c r="T4846" s="6">
        <v>730.95</v>
      </c>
      <c r="U4846" t="s">
        <v>6330</v>
      </c>
      <c r="V4846">
        <v>2026</v>
      </c>
      <c r="W4846" t="s">
        <v>6333</v>
      </c>
      <c r="X4846" t="str">
        <f>_xlfn.XLOOKUP(Orders_C[[#This Row],[Product_ID]],Products_C[Product_ID],Products_C[Product_Name])</f>
        <v>Pepsi</v>
      </c>
      <c r="Y4846" t="str">
        <f>_xlfn.XLOOKUP(Orders_C[[#This Row],[Product_ID]],Products_C[Product_ID],Products_C[Category])</f>
        <v>Burger</v>
      </c>
      <c r="Z4846" t="str">
        <f>_xlfn.XLOOKUP(Orders_C[[#This Row],[Store_ID]],Stores_c[Store_ID],Stores_c[City])</f>
        <v>Lake David</v>
      </c>
      <c r="AA4846" t="str">
        <f>_xlfn.XLOOKUP(Orders_C[[#This Row],[Customer_ID]],Customers_c[Customer_ID],Customers_c[Customer_Name])</f>
        <v>James Price</v>
      </c>
      <c r="AB4846" s="6">
        <f>Orders_C[[#This Row],[Quantity]]*Orders_C[[#This Row],[Unit_Price]]*(1-Orders_C[[#This Row],[Discount %]])+Orders_C[[#This Row],[Tax]]</f>
        <v>1794.15</v>
      </c>
      <c r="AC4846" s="9">
        <f>(Orders_C[[#This Row],[Unit_Price]]*Orders_C[[#This Row],[Quantity]])-Orders_C[[#This Row],[Discount]]+Orders_C[[#This Row],[Tax]]</f>
        <v>1794.15</v>
      </c>
      <c r="AD4846" t="str">
        <f>IF(COUNTIF(Orders_C[[#All],[Customer_ID]],Orders_C[[#This Row],[Customer_ID]])&gt;1,"Repeat","New")</f>
        <v>Repeat</v>
      </c>
      <c r="AE4846" t="str" cm="1">
        <f t="array" ref="AE4846">_xlfn.XLOOKUP(Orders_C[[#This Row],[Store_ID]],Stores_c[[#All],[Store_ID]],Stores_c[[#All],[City]])</f>
        <v>Lake David</v>
      </c>
      <c r="AF4846" t="str" cm="1">
        <f t="array" ref="AF4846">_xlfn.XLOOKUP(Orders_C[[#This Row],[Store_ID]],Stores_c[[#All],[Store_ID]],Stores_c[[#All],[Manager_Name]])</f>
        <v>Joshua Hines</v>
      </c>
      <c r="AG4846" t="str" cm="1">
        <f t="array" ref="AG4846">_xlfn.XLOOKUP(Orders_C[[#This Row],[Store_ID]],Stores_c[[#All],[Store_ID]],Stores_c[[#All],[Store_Type]])</f>
        <v>Street</v>
      </c>
    </row>
    <row r="4847" spans="1:33" x14ac:dyDescent="0.25">
      <c r="A4847">
        <v>9916</v>
      </c>
      <c r="B4847" s="1">
        <v>45748</v>
      </c>
      <c r="C4847" s="2">
        <v>0.78349537037037043</v>
      </c>
      <c r="D4847">
        <v>1138</v>
      </c>
      <c r="E4847">
        <v>213</v>
      </c>
      <c r="F4847">
        <v>470</v>
      </c>
      <c r="G4847">
        <v>306</v>
      </c>
      <c r="H4847">
        <v>4</v>
      </c>
      <c r="I4847">
        <v>443</v>
      </c>
      <c r="J4847">
        <v>0</v>
      </c>
      <c r="K4847">
        <v>22.15</v>
      </c>
      <c r="L4847">
        <v>1794.15</v>
      </c>
      <c r="M4847" t="s">
        <v>20</v>
      </c>
      <c r="N4847" t="s">
        <v>23</v>
      </c>
      <c r="O4847">
        <v>40</v>
      </c>
      <c r="P4847">
        <v>4</v>
      </c>
      <c r="Q4847" t="s">
        <v>3939</v>
      </c>
      <c r="R4847">
        <v>501</v>
      </c>
      <c r="S4847" s="3">
        <v>0</v>
      </c>
      <c r="T4847" s="6">
        <v>730.95</v>
      </c>
      <c r="U4847" t="s">
        <v>6337</v>
      </c>
      <c r="V4847">
        <v>2025</v>
      </c>
      <c r="W4847" t="s">
        <v>6329</v>
      </c>
      <c r="X4847" t="str">
        <f>_xlfn.XLOOKUP(Orders_C[[#This Row],[Product_ID]],Products_C[Product_ID],Products_C[Product_Name])</f>
        <v>Veg Burger</v>
      </c>
      <c r="Y4847" t="str">
        <f>_xlfn.XLOOKUP(Orders_C[[#This Row],[Product_ID]],Products_C[Product_ID],Products_C[Category])</f>
        <v>Burger</v>
      </c>
      <c r="Z4847" t="str">
        <f>_xlfn.XLOOKUP(Orders_C[[#This Row],[Store_ID]],Stores_c[Store_ID],Stores_c[City])</f>
        <v>Lake Kristashire</v>
      </c>
      <c r="AA4847" t="str">
        <f>_xlfn.XLOOKUP(Orders_C[[#This Row],[Customer_ID]],Customers_c[Customer_ID],Customers_c[Customer_Name])</f>
        <v>Melinda Fuentes</v>
      </c>
      <c r="AB4847" s="6">
        <f>Orders_C[[#This Row],[Quantity]]*Orders_C[[#This Row],[Unit_Price]]*(1-Orders_C[[#This Row],[Discount %]])+Orders_C[[#This Row],[Tax]]</f>
        <v>1794.15</v>
      </c>
      <c r="AC4847" s="9">
        <f>(Orders_C[[#This Row],[Unit_Price]]*Orders_C[[#This Row],[Quantity]])-Orders_C[[#This Row],[Discount]]+Orders_C[[#This Row],[Tax]]</f>
        <v>1794.15</v>
      </c>
      <c r="AD4847" t="str">
        <f>IF(COUNTIF(Orders_C[[#All],[Customer_ID]],Orders_C[[#This Row],[Customer_ID]])&gt;1,"Repeat","New")</f>
        <v>Repeat</v>
      </c>
      <c r="AE4847" t="str" cm="1">
        <f t="array" ref="AE4847">_xlfn.XLOOKUP(Orders_C[[#This Row],[Store_ID]],Stores_c[[#All],[Store_ID]],Stores_c[[#All],[City]])</f>
        <v>Lake Kristashire</v>
      </c>
      <c r="AF4847" t="str" cm="1">
        <f t="array" ref="AF4847">_xlfn.XLOOKUP(Orders_C[[#This Row],[Store_ID]],Stores_c[[#All],[Store_ID]],Stores_c[[#All],[Manager_Name]])</f>
        <v>Andrea Daugherty</v>
      </c>
      <c r="AG4847" t="str" cm="1">
        <f t="array" ref="AG4847">_xlfn.XLOOKUP(Orders_C[[#This Row],[Store_ID]],Stores_c[[#All],[Store_ID]],Stores_c[[#All],[Store_Type]])</f>
        <v>Mall</v>
      </c>
    </row>
    <row r="4848" spans="1:33" x14ac:dyDescent="0.25">
      <c r="A4848">
        <v>10753</v>
      </c>
      <c r="B4848" s="1">
        <v>45803</v>
      </c>
      <c r="C4848" s="2">
        <v>0.6215856481481481</v>
      </c>
      <c r="D4848">
        <v>1445</v>
      </c>
      <c r="E4848">
        <v>225</v>
      </c>
      <c r="F4848">
        <v>403</v>
      </c>
      <c r="G4848">
        <v>332</v>
      </c>
      <c r="H4848">
        <v>4</v>
      </c>
      <c r="I4848">
        <v>443</v>
      </c>
      <c r="J4848">
        <v>0</v>
      </c>
      <c r="K4848">
        <v>22.15</v>
      </c>
      <c r="L4848">
        <v>1794.15</v>
      </c>
      <c r="M4848" t="s">
        <v>19</v>
      </c>
      <c r="N4848" t="s">
        <v>21</v>
      </c>
      <c r="O4848">
        <v>27</v>
      </c>
      <c r="P4848">
        <v>5</v>
      </c>
      <c r="Q4848" t="s">
        <v>4776</v>
      </c>
      <c r="R4848">
        <v>509</v>
      </c>
      <c r="S4848" s="3">
        <v>0</v>
      </c>
      <c r="T4848" s="6">
        <v>730.95</v>
      </c>
      <c r="U4848" t="s">
        <v>6339</v>
      </c>
      <c r="V4848">
        <v>2025</v>
      </c>
      <c r="W4848" t="s">
        <v>6329</v>
      </c>
      <c r="X4848" t="str">
        <f>_xlfn.XLOOKUP(Orders_C[[#This Row],[Product_ID]],Products_C[Product_ID],Products_C[Product_Name])</f>
        <v>Zinger Burger</v>
      </c>
      <c r="Y4848" t="str">
        <f>_xlfn.XLOOKUP(Orders_C[[#This Row],[Product_ID]],Products_C[Product_ID],Products_C[Category])</f>
        <v>Beverage</v>
      </c>
      <c r="Z4848" t="str">
        <f>_xlfn.XLOOKUP(Orders_C[[#This Row],[Store_ID]],Stores_c[Store_ID],Stores_c[City])</f>
        <v>South Peter</v>
      </c>
      <c r="AA4848" t="str">
        <f>_xlfn.XLOOKUP(Orders_C[[#This Row],[Customer_ID]],Customers_c[Customer_ID],Customers_c[Customer_Name])</f>
        <v>Mark Reyes</v>
      </c>
      <c r="AB4848" s="6">
        <f>Orders_C[[#This Row],[Quantity]]*Orders_C[[#This Row],[Unit_Price]]*(1-Orders_C[[#This Row],[Discount %]])+Orders_C[[#This Row],[Tax]]</f>
        <v>1794.15</v>
      </c>
      <c r="AC4848" s="9">
        <f>(Orders_C[[#This Row],[Unit_Price]]*Orders_C[[#This Row],[Quantity]])-Orders_C[[#This Row],[Discount]]+Orders_C[[#This Row],[Tax]]</f>
        <v>1794.15</v>
      </c>
      <c r="AD4848" t="str">
        <f>IF(COUNTIF(Orders_C[[#All],[Customer_ID]],Orders_C[[#This Row],[Customer_ID]])&gt;1,"Repeat","New")</f>
        <v>Repeat</v>
      </c>
      <c r="AE4848" t="str" cm="1">
        <f t="array" ref="AE4848">_xlfn.XLOOKUP(Orders_C[[#This Row],[Store_ID]],Stores_c[[#All],[Store_ID]],Stores_c[[#All],[City]])</f>
        <v>South Peter</v>
      </c>
      <c r="AF4848" t="str" cm="1">
        <f t="array" ref="AF4848">_xlfn.XLOOKUP(Orders_C[[#This Row],[Store_ID]],Stores_c[[#All],[Store_ID]],Stores_c[[#All],[Manager_Name]])</f>
        <v>Gregory Lambert</v>
      </c>
      <c r="AG4848" t="str" cm="1">
        <f t="array" ref="AG4848">_xlfn.XLOOKUP(Orders_C[[#This Row],[Store_ID]],Stores_c[[#All],[Store_ID]],Stores_c[[#All],[Store_Type]])</f>
        <v>Street</v>
      </c>
    </row>
    <row r="4849" spans="1:33" x14ac:dyDescent="0.25">
      <c r="A4849">
        <v>9071</v>
      </c>
      <c r="B4849" s="1">
        <v>45701</v>
      </c>
      <c r="C4849" s="2">
        <v>0.33090277777777777</v>
      </c>
      <c r="D4849">
        <v>1878</v>
      </c>
      <c r="E4849">
        <v>220</v>
      </c>
      <c r="F4849">
        <v>538</v>
      </c>
      <c r="G4849">
        <v>332</v>
      </c>
      <c r="H4849">
        <v>4</v>
      </c>
      <c r="I4849">
        <v>453</v>
      </c>
      <c r="J4849">
        <v>15</v>
      </c>
      <c r="K4849">
        <v>22.65</v>
      </c>
      <c r="L4849">
        <v>1819.65</v>
      </c>
      <c r="M4849" t="s">
        <v>18</v>
      </c>
      <c r="N4849" t="s">
        <v>23</v>
      </c>
      <c r="O4849">
        <v>12</v>
      </c>
      <c r="P4849">
        <v>1</v>
      </c>
      <c r="Q4849" t="s">
        <v>3094</v>
      </c>
      <c r="R4849">
        <v>508</v>
      </c>
      <c r="S4849" s="3">
        <v>0.15</v>
      </c>
      <c r="T4849" s="6">
        <v>732.45</v>
      </c>
      <c r="U4849" t="s">
        <v>6338</v>
      </c>
      <c r="V4849">
        <v>2025</v>
      </c>
      <c r="W4849" t="s">
        <v>6333</v>
      </c>
      <c r="X4849" t="str">
        <f>_xlfn.XLOOKUP(Orders_C[[#This Row],[Product_ID]],Products_C[Product_ID],Products_C[Product_Name])</f>
        <v>Zinger Burger</v>
      </c>
      <c r="Y4849" t="str">
        <f>_xlfn.XLOOKUP(Orders_C[[#This Row],[Product_ID]],Products_C[Product_ID],Products_C[Category])</f>
        <v>Beverage</v>
      </c>
      <c r="Z4849" t="str">
        <f>_xlfn.XLOOKUP(Orders_C[[#This Row],[Store_ID]],Stores_c[Store_ID],Stores_c[City])</f>
        <v>Williamborough</v>
      </c>
      <c r="AA4849" t="str">
        <f>_xlfn.XLOOKUP(Orders_C[[#This Row],[Customer_ID]],Customers_c[Customer_ID],Customers_c[Customer_Name])</f>
        <v>Robin Jacobs</v>
      </c>
      <c r="AB4849" s="6">
        <f>Orders_C[[#This Row],[Quantity]]*Orders_C[[#This Row],[Unit_Price]]*(1-Orders_C[[#This Row],[Discount %]])+Orders_C[[#This Row],[Tax]]</f>
        <v>1562.8500000000001</v>
      </c>
      <c r="AC4849" s="9">
        <f>(Orders_C[[#This Row],[Unit_Price]]*Orders_C[[#This Row],[Quantity]])-Orders_C[[#This Row],[Discount]]+Orders_C[[#This Row],[Tax]]</f>
        <v>1819.65</v>
      </c>
      <c r="AD4849" t="str">
        <f>IF(COUNTIF(Orders_C[[#All],[Customer_ID]],Orders_C[[#This Row],[Customer_ID]])&gt;1,"Repeat","New")</f>
        <v>Repeat</v>
      </c>
      <c r="AE4849" t="str" cm="1">
        <f t="array" ref="AE4849">_xlfn.XLOOKUP(Orders_C[[#This Row],[Store_ID]],Stores_c[[#All],[Store_ID]],Stores_c[[#All],[City]])</f>
        <v>Williamborough</v>
      </c>
      <c r="AF4849" t="str" cm="1">
        <f t="array" ref="AF4849">_xlfn.XLOOKUP(Orders_C[[#This Row],[Store_ID]],Stores_c[[#All],[Store_ID]],Stores_c[[#All],[Manager_Name]])</f>
        <v>Michael Mcbride</v>
      </c>
      <c r="AG4849" t="str" cm="1">
        <f t="array" ref="AG4849">_xlfn.XLOOKUP(Orders_C[[#This Row],[Store_ID]],Stores_c[[#All],[Store_ID]],Stores_c[[#All],[Store_Type]])</f>
        <v>Mall</v>
      </c>
    </row>
    <row r="4850" spans="1:33" x14ac:dyDescent="0.25">
      <c r="A4850">
        <v>10705</v>
      </c>
      <c r="B4850" s="1">
        <v>45743</v>
      </c>
      <c r="C4850" s="2">
        <v>0.39059027777777777</v>
      </c>
      <c r="D4850">
        <v>1681</v>
      </c>
      <c r="E4850">
        <v>224</v>
      </c>
      <c r="F4850">
        <v>456</v>
      </c>
      <c r="G4850">
        <v>339</v>
      </c>
      <c r="H4850">
        <v>4</v>
      </c>
      <c r="I4850">
        <v>450</v>
      </c>
      <c r="J4850">
        <v>10</v>
      </c>
      <c r="K4850">
        <v>22.5</v>
      </c>
      <c r="L4850">
        <v>1812.5</v>
      </c>
      <c r="M4850" t="s">
        <v>20</v>
      </c>
      <c r="N4850" t="s">
        <v>23</v>
      </c>
      <c r="O4850">
        <v>13</v>
      </c>
      <c r="P4850">
        <v>3</v>
      </c>
      <c r="Q4850" t="s">
        <v>4728</v>
      </c>
      <c r="R4850">
        <v>509</v>
      </c>
      <c r="S4850" s="3">
        <v>0.1</v>
      </c>
      <c r="T4850" s="6">
        <v>732.5</v>
      </c>
      <c r="U4850" t="s">
        <v>6334</v>
      </c>
      <c r="V4850">
        <v>2025</v>
      </c>
      <c r="W4850" t="s">
        <v>6333</v>
      </c>
      <c r="X4850" t="str">
        <f>_xlfn.XLOOKUP(Orders_C[[#This Row],[Product_ID]],Products_C[Product_ID],Products_C[Product_Name])</f>
        <v>Veg Burger</v>
      </c>
      <c r="Y4850" t="str">
        <f>_xlfn.XLOOKUP(Orders_C[[#This Row],[Product_ID]],Products_C[Product_ID],Products_C[Category])</f>
        <v>Burger</v>
      </c>
      <c r="Z4850" t="str">
        <f>_xlfn.XLOOKUP(Orders_C[[#This Row],[Store_ID]],Stores_c[Store_ID],Stores_c[City])</f>
        <v>Valdezton</v>
      </c>
      <c r="AA4850" t="str">
        <f>_xlfn.XLOOKUP(Orders_C[[#This Row],[Customer_ID]],Customers_c[Customer_ID],Customers_c[Customer_Name])</f>
        <v>John Preston</v>
      </c>
      <c r="AB4850" s="6">
        <f>Orders_C[[#This Row],[Quantity]]*Orders_C[[#This Row],[Unit_Price]]*(1-Orders_C[[#This Row],[Discount %]])+Orders_C[[#This Row],[Tax]]</f>
        <v>1642.5</v>
      </c>
      <c r="AC4850" s="9">
        <f>(Orders_C[[#This Row],[Unit_Price]]*Orders_C[[#This Row],[Quantity]])-Orders_C[[#This Row],[Discount]]+Orders_C[[#This Row],[Tax]]</f>
        <v>1812.5</v>
      </c>
      <c r="AD4850" t="str">
        <f>IF(COUNTIF(Orders_C[[#All],[Customer_ID]],Orders_C[[#This Row],[Customer_ID]])&gt;1,"Repeat","New")</f>
        <v>Repeat</v>
      </c>
      <c r="AE4850" t="str" cm="1">
        <f t="array" ref="AE4850">_xlfn.XLOOKUP(Orders_C[[#This Row],[Store_ID]],Stores_c[[#All],[Store_ID]],Stores_c[[#All],[City]])</f>
        <v>Valdezton</v>
      </c>
      <c r="AF4850" t="str" cm="1">
        <f t="array" ref="AF4850">_xlfn.XLOOKUP(Orders_C[[#This Row],[Store_ID]],Stores_c[[#All],[Store_ID]],Stores_c[[#All],[Manager_Name]])</f>
        <v>John Rodriguez</v>
      </c>
      <c r="AG4850" t="str" cm="1">
        <f t="array" ref="AG4850">_xlfn.XLOOKUP(Orders_C[[#This Row],[Store_ID]],Stores_c[[#All],[Store_ID]],Stores_c[[#All],[Store_Type]])</f>
        <v>Street</v>
      </c>
    </row>
    <row r="4851" spans="1:33" x14ac:dyDescent="0.25">
      <c r="A4851">
        <v>9630</v>
      </c>
      <c r="B4851" s="1">
        <v>45954</v>
      </c>
      <c r="C4851" s="2">
        <v>0.5901967592592593</v>
      </c>
      <c r="D4851">
        <v>1708</v>
      </c>
      <c r="E4851">
        <v>223</v>
      </c>
      <c r="F4851">
        <v>513</v>
      </c>
      <c r="G4851">
        <v>308</v>
      </c>
      <c r="H4851">
        <v>4</v>
      </c>
      <c r="I4851">
        <v>447</v>
      </c>
      <c r="J4851">
        <v>5</v>
      </c>
      <c r="K4851">
        <v>22.35</v>
      </c>
      <c r="L4851">
        <v>1805.35</v>
      </c>
      <c r="M4851" t="s">
        <v>19</v>
      </c>
      <c r="N4851" t="s">
        <v>22</v>
      </c>
      <c r="O4851">
        <v>44</v>
      </c>
      <c r="P4851">
        <v>2</v>
      </c>
      <c r="Q4851" t="s">
        <v>3653</v>
      </c>
      <c r="R4851">
        <v>501</v>
      </c>
      <c r="S4851" s="3">
        <v>0.05</v>
      </c>
      <c r="T4851" s="6">
        <v>732.55</v>
      </c>
      <c r="U4851" t="s">
        <v>6332</v>
      </c>
      <c r="V4851">
        <v>2025</v>
      </c>
      <c r="W4851" t="s">
        <v>6331</v>
      </c>
      <c r="X4851" t="str">
        <f>_xlfn.XLOOKUP(Orders_C[[#This Row],[Product_ID]],Products_C[Product_ID],Products_C[Product_Name])</f>
        <v>Zinger Burger</v>
      </c>
      <c r="Y4851" t="str">
        <f>_xlfn.XLOOKUP(Orders_C[[#This Row],[Product_ID]],Products_C[Product_ID],Products_C[Category])</f>
        <v>Beverage</v>
      </c>
      <c r="Z4851" t="str">
        <f>_xlfn.XLOOKUP(Orders_C[[#This Row],[Store_ID]],Stores_c[Store_ID],Stores_c[City])</f>
        <v>Chambershaven</v>
      </c>
      <c r="AA4851" t="str">
        <f>_xlfn.XLOOKUP(Orders_C[[#This Row],[Customer_ID]],Customers_c[Customer_ID],Customers_c[Customer_Name])</f>
        <v>Kelly Hernandez</v>
      </c>
      <c r="AB4851" s="6">
        <f>Orders_C[[#This Row],[Quantity]]*Orders_C[[#This Row],[Unit_Price]]*(1-Orders_C[[#This Row],[Discount %]])+Orders_C[[#This Row],[Tax]]</f>
        <v>1720.9499999999998</v>
      </c>
      <c r="AC4851" s="9">
        <f>(Orders_C[[#This Row],[Unit_Price]]*Orders_C[[#This Row],[Quantity]])-Orders_C[[#This Row],[Discount]]+Orders_C[[#This Row],[Tax]]</f>
        <v>1805.35</v>
      </c>
      <c r="AD4851" t="str">
        <f>IF(COUNTIF(Orders_C[[#All],[Customer_ID]],Orders_C[[#This Row],[Customer_ID]])&gt;1,"Repeat","New")</f>
        <v>Repeat</v>
      </c>
      <c r="AE4851" t="str" cm="1">
        <f t="array" ref="AE4851">_xlfn.XLOOKUP(Orders_C[[#This Row],[Store_ID]],Stores_c[[#All],[Store_ID]],Stores_c[[#All],[City]])</f>
        <v>Chambershaven</v>
      </c>
      <c r="AF4851" t="str" cm="1">
        <f t="array" ref="AF4851">_xlfn.XLOOKUP(Orders_C[[#This Row],[Store_ID]],Stores_c[[#All],[Store_ID]],Stores_c[[#All],[Manager_Name]])</f>
        <v>Virginia Webster</v>
      </c>
      <c r="AG4851" t="str" cm="1">
        <f t="array" ref="AG4851">_xlfn.XLOOKUP(Orders_C[[#This Row],[Store_ID]],Stores_c[[#All],[Store_ID]],Stores_c[[#All],[Store_Type]])</f>
        <v>Street</v>
      </c>
    </row>
    <row r="4852" spans="1:33" x14ac:dyDescent="0.25">
      <c r="A4852">
        <v>8038</v>
      </c>
      <c r="B4852" s="1">
        <v>45801</v>
      </c>
      <c r="C4852" s="2">
        <v>0.6219675925925926</v>
      </c>
      <c r="D4852">
        <v>1561</v>
      </c>
      <c r="E4852">
        <v>213</v>
      </c>
      <c r="F4852">
        <v>525</v>
      </c>
      <c r="G4852">
        <v>330</v>
      </c>
      <c r="H4852">
        <v>4</v>
      </c>
      <c r="I4852">
        <v>444</v>
      </c>
      <c r="J4852">
        <v>0</v>
      </c>
      <c r="K4852">
        <v>22.2</v>
      </c>
      <c r="L4852">
        <v>1798.2</v>
      </c>
      <c r="M4852" t="s">
        <v>20</v>
      </c>
      <c r="N4852" t="s">
        <v>22</v>
      </c>
      <c r="O4852">
        <v>35</v>
      </c>
      <c r="P4852">
        <v>4</v>
      </c>
      <c r="Q4852" t="s">
        <v>2061</v>
      </c>
      <c r="R4852">
        <v>501</v>
      </c>
      <c r="S4852" s="3">
        <v>0</v>
      </c>
      <c r="T4852" s="6">
        <v>732.60000000000014</v>
      </c>
      <c r="U4852" t="s">
        <v>6339</v>
      </c>
      <c r="V4852">
        <v>2025</v>
      </c>
      <c r="W4852" t="s">
        <v>6329</v>
      </c>
      <c r="X4852" t="str">
        <f>_xlfn.XLOOKUP(Orders_C[[#This Row],[Product_ID]],Products_C[Product_ID],Products_C[Product_Name])</f>
        <v>Rice Bowl</v>
      </c>
      <c r="Y4852" t="str">
        <f>_xlfn.XLOOKUP(Orders_C[[#This Row],[Product_ID]],Products_C[Product_ID],Products_C[Category])</f>
        <v>Beverage</v>
      </c>
      <c r="Z4852" t="str">
        <f>_xlfn.XLOOKUP(Orders_C[[#This Row],[Store_ID]],Stores_c[Store_ID],Stores_c[City])</f>
        <v>Lake Kristashire</v>
      </c>
      <c r="AA4852" t="str">
        <f>_xlfn.XLOOKUP(Orders_C[[#This Row],[Customer_ID]],Customers_c[Customer_ID],Customers_c[Customer_Name])</f>
        <v>Jessica Montoya</v>
      </c>
      <c r="AB4852" s="6">
        <f>Orders_C[[#This Row],[Quantity]]*Orders_C[[#This Row],[Unit_Price]]*(1-Orders_C[[#This Row],[Discount %]])+Orders_C[[#This Row],[Tax]]</f>
        <v>1798.2</v>
      </c>
      <c r="AC4852" s="9">
        <f>(Orders_C[[#This Row],[Unit_Price]]*Orders_C[[#This Row],[Quantity]])-Orders_C[[#This Row],[Discount]]+Orders_C[[#This Row],[Tax]]</f>
        <v>1798.2</v>
      </c>
      <c r="AD4852" t="str">
        <f>IF(COUNTIF(Orders_C[[#All],[Customer_ID]],Orders_C[[#This Row],[Customer_ID]])&gt;1,"Repeat","New")</f>
        <v>Repeat</v>
      </c>
      <c r="AE4852" t="str" cm="1">
        <f t="array" ref="AE4852">_xlfn.XLOOKUP(Orders_C[[#This Row],[Store_ID]],Stores_c[[#All],[Store_ID]],Stores_c[[#All],[City]])</f>
        <v>Lake Kristashire</v>
      </c>
      <c r="AF4852" t="str" cm="1">
        <f t="array" ref="AF4852">_xlfn.XLOOKUP(Orders_C[[#This Row],[Store_ID]],Stores_c[[#All],[Store_ID]],Stores_c[[#All],[Manager_Name]])</f>
        <v>Andrea Daugherty</v>
      </c>
      <c r="AG4852" t="str" cm="1">
        <f t="array" ref="AG4852">_xlfn.XLOOKUP(Orders_C[[#This Row],[Store_ID]],Stores_c[[#All],[Store_ID]],Stores_c[[#All],[Store_Type]])</f>
        <v>Mall</v>
      </c>
    </row>
    <row r="4853" spans="1:33" x14ac:dyDescent="0.25">
      <c r="A4853">
        <v>8147</v>
      </c>
      <c r="B4853" s="1">
        <v>45952</v>
      </c>
      <c r="C4853" s="2">
        <v>0.31608796296296299</v>
      </c>
      <c r="D4853">
        <v>1581</v>
      </c>
      <c r="E4853">
        <v>224</v>
      </c>
      <c r="F4853">
        <v>444</v>
      </c>
      <c r="G4853">
        <v>338</v>
      </c>
      <c r="H4853">
        <v>4</v>
      </c>
      <c r="I4853">
        <v>444</v>
      </c>
      <c r="J4853">
        <v>0</v>
      </c>
      <c r="K4853">
        <v>22.2</v>
      </c>
      <c r="L4853">
        <v>1798.2</v>
      </c>
      <c r="M4853" t="s">
        <v>19</v>
      </c>
      <c r="N4853" t="s">
        <v>21</v>
      </c>
      <c r="O4853">
        <v>40</v>
      </c>
      <c r="P4853">
        <v>4</v>
      </c>
      <c r="Q4853" t="s">
        <v>2170</v>
      </c>
      <c r="R4853">
        <v>509</v>
      </c>
      <c r="S4853" s="3">
        <v>0</v>
      </c>
      <c r="T4853" s="6">
        <v>732.60000000000014</v>
      </c>
      <c r="U4853" t="s">
        <v>6332</v>
      </c>
      <c r="V4853">
        <v>2025</v>
      </c>
      <c r="W4853" t="s">
        <v>6329</v>
      </c>
      <c r="X4853" t="str">
        <f>_xlfn.XLOOKUP(Orders_C[[#This Row],[Product_ID]],Products_C[Product_ID],Products_C[Product_Name])</f>
        <v>Chicken Wings</v>
      </c>
      <c r="Y4853" t="str">
        <f>_xlfn.XLOOKUP(Orders_C[[#This Row],[Product_ID]],Products_C[Product_ID],Products_C[Category])</f>
        <v>Burger</v>
      </c>
      <c r="Z4853" t="str">
        <f>_xlfn.XLOOKUP(Orders_C[[#This Row],[Store_ID]],Stores_c[Store_ID],Stores_c[City])</f>
        <v>Valdezton</v>
      </c>
      <c r="AA4853" t="str">
        <f>_xlfn.XLOOKUP(Orders_C[[#This Row],[Customer_ID]],Customers_c[Customer_ID],Customers_c[Customer_Name])</f>
        <v>Brian Reed</v>
      </c>
      <c r="AB4853" s="6">
        <f>Orders_C[[#This Row],[Quantity]]*Orders_C[[#This Row],[Unit_Price]]*(1-Orders_C[[#This Row],[Discount %]])+Orders_C[[#This Row],[Tax]]</f>
        <v>1798.2</v>
      </c>
      <c r="AC4853" s="9">
        <f>(Orders_C[[#This Row],[Unit_Price]]*Orders_C[[#This Row],[Quantity]])-Orders_C[[#This Row],[Discount]]+Orders_C[[#This Row],[Tax]]</f>
        <v>1798.2</v>
      </c>
      <c r="AD4853" t="str">
        <f>IF(COUNTIF(Orders_C[[#All],[Customer_ID]],Orders_C[[#This Row],[Customer_ID]])&gt;1,"Repeat","New")</f>
        <v>Repeat</v>
      </c>
      <c r="AE4853" t="str" cm="1">
        <f t="array" ref="AE4853">_xlfn.XLOOKUP(Orders_C[[#This Row],[Store_ID]],Stores_c[[#All],[Store_ID]],Stores_c[[#All],[City]])</f>
        <v>Valdezton</v>
      </c>
      <c r="AF4853" t="str" cm="1">
        <f t="array" ref="AF4853">_xlfn.XLOOKUP(Orders_C[[#This Row],[Store_ID]],Stores_c[[#All],[Store_ID]],Stores_c[[#All],[Manager_Name]])</f>
        <v>John Rodriguez</v>
      </c>
      <c r="AG4853" t="str" cm="1">
        <f t="array" ref="AG4853">_xlfn.XLOOKUP(Orders_C[[#This Row],[Store_ID]],Stores_c[[#All],[Store_ID]],Stores_c[[#All],[Store_Type]])</f>
        <v>Street</v>
      </c>
    </row>
    <row r="4854" spans="1:33" x14ac:dyDescent="0.25">
      <c r="A4854">
        <v>9416</v>
      </c>
      <c r="B4854" s="1">
        <v>45721</v>
      </c>
      <c r="C4854" s="2">
        <v>0.89594907407407409</v>
      </c>
      <c r="D4854">
        <v>1915</v>
      </c>
      <c r="E4854">
        <v>221</v>
      </c>
      <c r="F4854">
        <v>540</v>
      </c>
      <c r="G4854">
        <v>326</v>
      </c>
      <c r="H4854">
        <v>4</v>
      </c>
      <c r="I4854">
        <v>444</v>
      </c>
      <c r="J4854">
        <v>0</v>
      </c>
      <c r="K4854">
        <v>22.2</v>
      </c>
      <c r="L4854">
        <v>1798.2</v>
      </c>
      <c r="M4854" t="s">
        <v>18</v>
      </c>
      <c r="N4854" t="s">
        <v>21</v>
      </c>
      <c r="O4854">
        <v>40</v>
      </c>
      <c r="P4854">
        <v>2</v>
      </c>
      <c r="Q4854" t="s">
        <v>3439</v>
      </c>
      <c r="R4854">
        <v>510</v>
      </c>
      <c r="S4854" s="3">
        <v>0</v>
      </c>
      <c r="T4854" s="6">
        <v>732.60000000000014</v>
      </c>
      <c r="U4854" t="s">
        <v>6334</v>
      </c>
      <c r="V4854">
        <v>2025</v>
      </c>
      <c r="W4854" t="s">
        <v>6329</v>
      </c>
      <c r="X4854" t="str">
        <f>_xlfn.XLOOKUP(Orders_C[[#This Row],[Product_ID]],Products_C[Product_ID],Products_C[Product_Name])</f>
        <v>Rice Bowl</v>
      </c>
      <c r="Y4854" t="str">
        <f>_xlfn.XLOOKUP(Orders_C[[#This Row],[Product_ID]],Products_C[Product_ID],Products_C[Category])</f>
        <v>Burger</v>
      </c>
      <c r="Z4854" t="str">
        <f>_xlfn.XLOOKUP(Orders_C[[#This Row],[Store_ID]],Stores_c[Store_ID],Stores_c[City])</f>
        <v>Port Barbarabury</v>
      </c>
      <c r="AA4854" t="str">
        <f>_xlfn.XLOOKUP(Orders_C[[#This Row],[Customer_ID]],Customers_c[Customer_ID],Customers_c[Customer_Name])</f>
        <v>Brandon Kelly</v>
      </c>
      <c r="AB4854" s="6">
        <f>Orders_C[[#This Row],[Quantity]]*Orders_C[[#This Row],[Unit_Price]]*(1-Orders_C[[#This Row],[Discount %]])+Orders_C[[#This Row],[Tax]]</f>
        <v>1798.2</v>
      </c>
      <c r="AC4854" s="9">
        <f>(Orders_C[[#This Row],[Unit_Price]]*Orders_C[[#This Row],[Quantity]])-Orders_C[[#This Row],[Discount]]+Orders_C[[#This Row],[Tax]]</f>
        <v>1798.2</v>
      </c>
      <c r="AD4854" t="str">
        <f>IF(COUNTIF(Orders_C[[#All],[Customer_ID]],Orders_C[[#This Row],[Customer_ID]])&gt;1,"Repeat","New")</f>
        <v>Repeat</v>
      </c>
      <c r="AE4854" t="str" cm="1">
        <f t="array" ref="AE4854">_xlfn.XLOOKUP(Orders_C[[#This Row],[Store_ID]],Stores_c[[#All],[Store_ID]],Stores_c[[#All],[City]])</f>
        <v>Port Barbarabury</v>
      </c>
      <c r="AF4854" t="str" cm="1">
        <f t="array" ref="AF4854">_xlfn.XLOOKUP(Orders_C[[#This Row],[Store_ID]],Stores_c[[#All],[Store_ID]],Stores_c[[#All],[Manager_Name]])</f>
        <v>Edward Nguyen</v>
      </c>
      <c r="AG4854" t="str" cm="1">
        <f t="array" ref="AG4854">_xlfn.XLOOKUP(Orders_C[[#This Row],[Store_ID]],Stores_c[[#All],[Store_ID]],Stores_c[[#All],[Store_Type]])</f>
        <v>Street</v>
      </c>
    </row>
    <row r="4855" spans="1:33" x14ac:dyDescent="0.25">
      <c r="A4855">
        <v>6802</v>
      </c>
      <c r="B4855" s="1">
        <v>45825</v>
      </c>
      <c r="C4855" s="2">
        <v>0.68603009259259262</v>
      </c>
      <c r="D4855">
        <v>1325</v>
      </c>
      <c r="E4855">
        <v>222</v>
      </c>
      <c r="F4855">
        <v>490</v>
      </c>
      <c r="G4855">
        <v>304</v>
      </c>
      <c r="H4855">
        <v>4</v>
      </c>
      <c r="I4855">
        <v>451</v>
      </c>
      <c r="J4855">
        <v>10</v>
      </c>
      <c r="K4855">
        <v>22.55</v>
      </c>
      <c r="L4855">
        <v>1816.55</v>
      </c>
      <c r="M4855" t="s">
        <v>20</v>
      </c>
      <c r="N4855" t="s">
        <v>21</v>
      </c>
      <c r="O4855">
        <v>54</v>
      </c>
      <c r="P4855">
        <v>3</v>
      </c>
      <c r="Q4855" t="s">
        <v>825</v>
      </c>
      <c r="R4855">
        <v>508</v>
      </c>
      <c r="S4855" s="3">
        <v>0.1</v>
      </c>
      <c r="T4855" s="6">
        <v>734.15000000000009</v>
      </c>
      <c r="U4855" t="s">
        <v>6340</v>
      </c>
      <c r="V4855">
        <v>2025</v>
      </c>
      <c r="W4855" t="s">
        <v>6331</v>
      </c>
      <c r="X4855" t="str">
        <f>_xlfn.XLOOKUP(Orders_C[[#This Row],[Product_ID]],Products_C[Product_ID],Products_C[Product_Name])</f>
        <v>Veg Burger</v>
      </c>
      <c r="Y4855" t="str">
        <f>_xlfn.XLOOKUP(Orders_C[[#This Row],[Product_ID]],Products_C[Product_ID],Products_C[Category])</f>
        <v>Burger</v>
      </c>
      <c r="Z4855" t="str">
        <f>_xlfn.XLOOKUP(Orders_C[[#This Row],[Store_ID]],Stores_c[Store_ID],Stores_c[City])</f>
        <v>New Steven</v>
      </c>
      <c r="AA4855" t="str">
        <f>_xlfn.XLOOKUP(Orders_C[[#This Row],[Customer_ID]],Customers_c[Customer_ID],Customers_c[Customer_Name])</f>
        <v>Dr. Hunter Hansen</v>
      </c>
      <c r="AB4855" s="6">
        <f>Orders_C[[#This Row],[Quantity]]*Orders_C[[#This Row],[Unit_Price]]*(1-Orders_C[[#This Row],[Discount %]])+Orders_C[[#This Row],[Tax]]</f>
        <v>1646.15</v>
      </c>
      <c r="AC4855" s="9">
        <f>(Orders_C[[#This Row],[Unit_Price]]*Orders_C[[#This Row],[Quantity]])-Orders_C[[#This Row],[Discount]]+Orders_C[[#This Row],[Tax]]</f>
        <v>1816.55</v>
      </c>
      <c r="AD4855" t="str">
        <f>IF(COUNTIF(Orders_C[[#All],[Customer_ID]],Orders_C[[#This Row],[Customer_ID]])&gt;1,"Repeat","New")</f>
        <v>Repeat</v>
      </c>
      <c r="AE4855" t="str" cm="1">
        <f t="array" ref="AE4855">_xlfn.XLOOKUP(Orders_C[[#This Row],[Store_ID]],Stores_c[[#All],[Store_ID]],Stores_c[[#All],[City]])</f>
        <v>New Steven</v>
      </c>
      <c r="AF4855" t="str" cm="1">
        <f t="array" ref="AF4855">_xlfn.XLOOKUP(Orders_C[[#This Row],[Store_ID]],Stores_c[[#All],[Store_ID]],Stores_c[[#All],[Manager_Name]])</f>
        <v>Terri Martinez</v>
      </c>
      <c r="AG4855" t="str" cm="1">
        <f t="array" ref="AG4855">_xlfn.XLOOKUP(Orders_C[[#This Row],[Store_ID]],Stores_c[[#All],[Store_ID]],Stores_c[[#All],[Store_Type]])</f>
        <v>Drive-Thru</v>
      </c>
    </row>
    <row r="4856" spans="1:33" x14ac:dyDescent="0.25">
      <c r="A4856">
        <v>7558</v>
      </c>
      <c r="B4856" s="1">
        <v>45760</v>
      </c>
      <c r="C4856" s="2">
        <v>7.8703703703703706E-2</v>
      </c>
      <c r="D4856">
        <v>1001</v>
      </c>
      <c r="E4856">
        <v>215</v>
      </c>
      <c r="F4856">
        <v>457</v>
      </c>
      <c r="G4856">
        <v>315</v>
      </c>
      <c r="H4856">
        <v>4</v>
      </c>
      <c r="I4856">
        <v>448</v>
      </c>
      <c r="J4856">
        <v>5</v>
      </c>
      <c r="K4856">
        <v>22.4</v>
      </c>
      <c r="L4856">
        <v>1809.4</v>
      </c>
      <c r="M4856" t="s">
        <v>20</v>
      </c>
      <c r="N4856" t="s">
        <v>23</v>
      </c>
      <c r="O4856">
        <v>22</v>
      </c>
      <c r="P4856">
        <v>3</v>
      </c>
      <c r="Q4856" t="s">
        <v>1581</v>
      </c>
      <c r="R4856">
        <v>504</v>
      </c>
      <c r="S4856" s="3">
        <v>0.05</v>
      </c>
      <c r="T4856" s="6">
        <v>734.2</v>
      </c>
      <c r="U4856" t="s">
        <v>6337</v>
      </c>
      <c r="V4856">
        <v>2025</v>
      </c>
      <c r="W4856" t="s">
        <v>6329</v>
      </c>
      <c r="X4856" t="str">
        <f>_xlfn.XLOOKUP(Orders_C[[#This Row],[Product_ID]],Products_C[Product_ID],Products_C[Product_Name])</f>
        <v>Popcorn Chicken</v>
      </c>
      <c r="Y4856" t="str">
        <f>_xlfn.XLOOKUP(Orders_C[[#This Row],[Product_ID]],Products_C[Product_ID],Products_C[Category])</f>
        <v>Beverage</v>
      </c>
      <c r="Z4856" t="str">
        <f>_xlfn.XLOOKUP(Orders_C[[#This Row],[Store_ID]],Stores_c[Store_ID],Stores_c[City])</f>
        <v>Sallyburgh</v>
      </c>
      <c r="AA4856" t="str">
        <f>_xlfn.XLOOKUP(Orders_C[[#This Row],[Customer_ID]],Customers_c[Customer_ID],Customers_c[Customer_Name])</f>
        <v>Jacqueline Mason</v>
      </c>
      <c r="AB4856" s="6">
        <f>Orders_C[[#This Row],[Quantity]]*Orders_C[[#This Row],[Unit_Price]]*(1-Orders_C[[#This Row],[Discount %]])+Orders_C[[#This Row],[Tax]]</f>
        <v>1724.8</v>
      </c>
      <c r="AC4856" s="9">
        <f>(Orders_C[[#This Row],[Unit_Price]]*Orders_C[[#This Row],[Quantity]])-Orders_C[[#This Row],[Discount]]+Orders_C[[#This Row],[Tax]]</f>
        <v>1809.4</v>
      </c>
      <c r="AD4856" t="str">
        <f>IF(COUNTIF(Orders_C[[#All],[Customer_ID]],Orders_C[[#This Row],[Customer_ID]])&gt;1,"Repeat","New")</f>
        <v>Repeat</v>
      </c>
      <c r="AE4856" t="str" cm="1">
        <f t="array" ref="AE4856">_xlfn.XLOOKUP(Orders_C[[#This Row],[Store_ID]],Stores_c[[#All],[Store_ID]],Stores_c[[#All],[City]])</f>
        <v>Sallyburgh</v>
      </c>
      <c r="AF4856" t="str" cm="1">
        <f t="array" ref="AF4856">_xlfn.XLOOKUP(Orders_C[[#This Row],[Store_ID]],Stores_c[[#All],[Store_ID]],Stores_c[[#All],[Manager_Name]])</f>
        <v>Benjamin Mccoy</v>
      </c>
      <c r="AG4856" t="str" cm="1">
        <f t="array" ref="AG4856">_xlfn.XLOOKUP(Orders_C[[#This Row],[Store_ID]],Stores_c[[#All],[Store_ID]],Stores_c[[#All],[Store_Type]])</f>
        <v>Drive-Thru</v>
      </c>
    </row>
    <row r="4857" spans="1:33" x14ac:dyDescent="0.25">
      <c r="A4857">
        <v>8687</v>
      </c>
      <c r="B4857" s="1">
        <v>45902</v>
      </c>
      <c r="C4857" s="2">
        <v>0.60734953703703709</v>
      </c>
      <c r="D4857">
        <v>1824</v>
      </c>
      <c r="E4857">
        <v>220</v>
      </c>
      <c r="F4857">
        <v>464</v>
      </c>
      <c r="G4857">
        <v>340</v>
      </c>
      <c r="H4857">
        <v>4</v>
      </c>
      <c r="I4857">
        <v>449</v>
      </c>
      <c r="J4857">
        <v>5</v>
      </c>
      <c r="K4857">
        <v>22.45</v>
      </c>
      <c r="L4857">
        <v>1813.45</v>
      </c>
      <c r="M4857" t="s">
        <v>18</v>
      </c>
      <c r="N4857" t="s">
        <v>23</v>
      </c>
      <c r="O4857">
        <v>19</v>
      </c>
      <c r="P4857">
        <v>3</v>
      </c>
      <c r="Q4857" t="s">
        <v>2710</v>
      </c>
      <c r="R4857">
        <v>506</v>
      </c>
      <c r="S4857" s="3">
        <v>0.05</v>
      </c>
      <c r="T4857" s="6">
        <v>735.85000000000014</v>
      </c>
      <c r="U4857" t="s">
        <v>6335</v>
      </c>
      <c r="V4857">
        <v>2025</v>
      </c>
      <c r="W4857" t="s">
        <v>6333</v>
      </c>
      <c r="X4857" t="str">
        <f>_xlfn.XLOOKUP(Orders_C[[#This Row],[Product_ID]],Products_C[Product_ID],Products_C[Product_Name])</f>
        <v>Chocolate Lava Cake</v>
      </c>
      <c r="Y4857" t="str">
        <f>_xlfn.XLOOKUP(Orders_C[[#This Row],[Product_ID]],Products_C[Product_ID],Products_C[Category])</f>
        <v>Chicken</v>
      </c>
      <c r="Z4857" t="str">
        <f>_xlfn.XLOOKUP(Orders_C[[#This Row],[Store_ID]],Stores_c[Store_ID],Stores_c[City])</f>
        <v>Williamborough</v>
      </c>
      <c r="AA4857" t="str">
        <f>_xlfn.XLOOKUP(Orders_C[[#This Row],[Customer_ID]],Customers_c[Customer_ID],Customers_c[Customer_Name])</f>
        <v>Mark Greer</v>
      </c>
      <c r="AB4857" s="6">
        <f>Orders_C[[#This Row],[Quantity]]*Orders_C[[#This Row],[Unit_Price]]*(1-Orders_C[[#This Row],[Discount %]])+Orders_C[[#This Row],[Tax]]</f>
        <v>1728.6499999999999</v>
      </c>
      <c r="AC4857" s="9">
        <f>(Orders_C[[#This Row],[Unit_Price]]*Orders_C[[#This Row],[Quantity]])-Orders_C[[#This Row],[Discount]]+Orders_C[[#This Row],[Tax]]</f>
        <v>1813.45</v>
      </c>
      <c r="AD4857" t="str">
        <f>IF(COUNTIF(Orders_C[[#All],[Customer_ID]],Orders_C[[#This Row],[Customer_ID]])&gt;1,"Repeat","New")</f>
        <v>Repeat</v>
      </c>
      <c r="AE4857" t="str" cm="1">
        <f t="array" ref="AE4857">_xlfn.XLOOKUP(Orders_C[[#This Row],[Store_ID]],Stores_c[[#All],[Store_ID]],Stores_c[[#All],[City]])</f>
        <v>Williamborough</v>
      </c>
      <c r="AF4857" t="str" cm="1">
        <f t="array" ref="AF4857">_xlfn.XLOOKUP(Orders_C[[#This Row],[Store_ID]],Stores_c[[#All],[Store_ID]],Stores_c[[#All],[Manager_Name]])</f>
        <v>Michael Mcbride</v>
      </c>
      <c r="AG4857" t="str" cm="1">
        <f t="array" ref="AG4857">_xlfn.XLOOKUP(Orders_C[[#This Row],[Store_ID]],Stores_c[[#All],[Store_ID]],Stores_c[[#All],[Store_Type]])</f>
        <v>Mall</v>
      </c>
    </row>
    <row r="4858" spans="1:33" x14ac:dyDescent="0.25">
      <c r="A4858">
        <v>9929</v>
      </c>
      <c r="B4858" s="1">
        <v>45822</v>
      </c>
      <c r="C4858" s="2">
        <v>0.98884259259259255</v>
      </c>
      <c r="D4858">
        <v>1220</v>
      </c>
      <c r="E4858">
        <v>208</v>
      </c>
      <c r="F4858">
        <v>527</v>
      </c>
      <c r="G4858">
        <v>301</v>
      </c>
      <c r="H4858">
        <v>4</v>
      </c>
      <c r="I4858">
        <v>456</v>
      </c>
      <c r="J4858">
        <v>15</v>
      </c>
      <c r="K4858">
        <v>22.8</v>
      </c>
      <c r="L4858">
        <v>1831.8</v>
      </c>
      <c r="M4858" t="s">
        <v>20</v>
      </c>
      <c r="N4858" t="s">
        <v>22</v>
      </c>
      <c r="O4858">
        <v>28</v>
      </c>
      <c r="P4858">
        <v>5</v>
      </c>
      <c r="Q4858" t="s">
        <v>3952</v>
      </c>
      <c r="R4858">
        <v>506</v>
      </c>
      <c r="S4858" s="3">
        <v>0.15</v>
      </c>
      <c r="T4858" s="6">
        <v>737.40000000000009</v>
      </c>
      <c r="U4858" t="s">
        <v>6340</v>
      </c>
      <c r="V4858">
        <v>2025</v>
      </c>
      <c r="W4858" t="s">
        <v>6329</v>
      </c>
      <c r="X4858" t="str">
        <f>_xlfn.XLOOKUP(Orders_C[[#This Row],[Product_ID]],Products_C[Product_ID],Products_C[Product_Name])</f>
        <v>Krushers</v>
      </c>
      <c r="Y4858" t="str">
        <f>_xlfn.XLOOKUP(Orders_C[[#This Row],[Product_ID]],Products_C[Product_ID],Products_C[Category])</f>
        <v>Burger</v>
      </c>
      <c r="Z4858" t="str">
        <f>_xlfn.XLOOKUP(Orders_C[[#This Row],[Store_ID]],Stores_c[Store_ID],Stores_c[City])</f>
        <v>Tracyview</v>
      </c>
      <c r="AA4858" t="str">
        <f>_xlfn.XLOOKUP(Orders_C[[#This Row],[Customer_ID]],Customers_c[Customer_ID],Customers_c[Customer_Name])</f>
        <v>Robert Booth</v>
      </c>
      <c r="AB4858" s="6">
        <f>Orders_C[[#This Row],[Quantity]]*Orders_C[[#This Row],[Unit_Price]]*(1-Orders_C[[#This Row],[Discount %]])+Orders_C[[#This Row],[Tax]]</f>
        <v>1573.1999999999998</v>
      </c>
      <c r="AC4858" s="9">
        <f>(Orders_C[[#This Row],[Unit_Price]]*Orders_C[[#This Row],[Quantity]])-Orders_C[[#This Row],[Discount]]+Orders_C[[#This Row],[Tax]]</f>
        <v>1831.8</v>
      </c>
      <c r="AD4858" t="str">
        <f>IF(COUNTIF(Orders_C[[#All],[Customer_ID]],Orders_C[[#This Row],[Customer_ID]])&gt;1,"Repeat","New")</f>
        <v>Repeat</v>
      </c>
      <c r="AE4858" t="str" cm="1">
        <f t="array" ref="AE4858">_xlfn.XLOOKUP(Orders_C[[#This Row],[Store_ID]],Stores_c[[#All],[Store_ID]],Stores_c[[#All],[City]])</f>
        <v>Tracyview</v>
      </c>
      <c r="AF4858" t="str" cm="1">
        <f t="array" ref="AF4858">_xlfn.XLOOKUP(Orders_C[[#This Row],[Store_ID]],Stores_c[[#All],[Store_ID]],Stores_c[[#All],[Manager_Name]])</f>
        <v>Jeremiah Lee</v>
      </c>
      <c r="AG4858" t="str" cm="1">
        <f t="array" ref="AG4858">_xlfn.XLOOKUP(Orders_C[[#This Row],[Store_ID]],Stores_c[[#All],[Store_ID]],Stores_c[[#All],[Store_Type]])</f>
        <v>Mall</v>
      </c>
    </row>
    <row r="4859" spans="1:33" x14ac:dyDescent="0.25">
      <c r="A4859">
        <v>10531</v>
      </c>
      <c r="B4859" s="1">
        <v>45877</v>
      </c>
      <c r="C4859" s="2">
        <v>8.5023148148148153E-2</v>
      </c>
      <c r="D4859">
        <v>1140</v>
      </c>
      <c r="E4859">
        <v>202</v>
      </c>
      <c r="F4859">
        <v>478</v>
      </c>
      <c r="G4859">
        <v>304</v>
      </c>
      <c r="H4859">
        <v>4</v>
      </c>
      <c r="I4859">
        <v>453</v>
      </c>
      <c r="J4859">
        <v>10</v>
      </c>
      <c r="K4859">
        <v>22.65</v>
      </c>
      <c r="L4859">
        <v>1824.65</v>
      </c>
      <c r="M4859" t="s">
        <v>20</v>
      </c>
      <c r="N4859" t="s">
        <v>21</v>
      </c>
      <c r="O4859">
        <v>33</v>
      </c>
      <c r="P4859">
        <v>1</v>
      </c>
      <c r="Q4859" t="s">
        <v>4554</v>
      </c>
      <c r="R4859">
        <v>504</v>
      </c>
      <c r="S4859" s="3">
        <v>0.1</v>
      </c>
      <c r="T4859" s="6">
        <v>737.45</v>
      </c>
      <c r="U4859" t="s">
        <v>6342</v>
      </c>
      <c r="V4859">
        <v>2025</v>
      </c>
      <c r="W4859" t="s">
        <v>6329</v>
      </c>
      <c r="X4859" t="str">
        <f>_xlfn.XLOOKUP(Orders_C[[#This Row],[Product_ID]],Products_C[Product_ID],Products_C[Product_Name])</f>
        <v>Veg Burger</v>
      </c>
      <c r="Y4859" t="str">
        <f>_xlfn.XLOOKUP(Orders_C[[#This Row],[Product_ID]],Products_C[Product_ID],Products_C[Category])</f>
        <v>Burger</v>
      </c>
      <c r="Z4859" t="str">
        <f>_xlfn.XLOOKUP(Orders_C[[#This Row],[Store_ID]],Stores_c[Store_ID],Stores_c[City])</f>
        <v>Rebekahside</v>
      </c>
      <c r="AA4859" t="str">
        <f>_xlfn.XLOOKUP(Orders_C[[#This Row],[Customer_ID]],Customers_c[Customer_ID],Customers_c[Customer_Name])</f>
        <v>Juan Davis</v>
      </c>
      <c r="AB4859" s="6">
        <f>Orders_C[[#This Row],[Quantity]]*Orders_C[[#This Row],[Unit_Price]]*(1-Orders_C[[#This Row],[Discount %]])+Orders_C[[#This Row],[Tax]]</f>
        <v>1653.45</v>
      </c>
      <c r="AC4859" s="9">
        <f>(Orders_C[[#This Row],[Unit_Price]]*Orders_C[[#This Row],[Quantity]])-Orders_C[[#This Row],[Discount]]+Orders_C[[#This Row],[Tax]]</f>
        <v>1824.65</v>
      </c>
      <c r="AD4859" t="str">
        <f>IF(COUNTIF(Orders_C[[#All],[Customer_ID]],Orders_C[[#This Row],[Customer_ID]])&gt;1,"Repeat","New")</f>
        <v>Repeat</v>
      </c>
      <c r="AE4859" t="str" cm="1">
        <f t="array" ref="AE4859">_xlfn.XLOOKUP(Orders_C[[#This Row],[Store_ID]],Stores_c[[#All],[Store_ID]],Stores_c[[#All],[City]])</f>
        <v>Rebekahside</v>
      </c>
      <c r="AF4859" t="str" cm="1">
        <f t="array" ref="AF4859">_xlfn.XLOOKUP(Orders_C[[#This Row],[Store_ID]],Stores_c[[#All],[Store_ID]],Stores_c[[#All],[Manager_Name]])</f>
        <v>Mark Ray</v>
      </c>
      <c r="AG4859" t="str" cm="1">
        <f t="array" ref="AG4859">_xlfn.XLOOKUP(Orders_C[[#This Row],[Store_ID]],Stores_c[[#All],[Store_ID]],Stores_c[[#All],[Store_Type]])</f>
        <v>Drive-Thru</v>
      </c>
    </row>
    <row r="4860" spans="1:33" x14ac:dyDescent="0.25">
      <c r="A4860">
        <v>8219</v>
      </c>
      <c r="B4860" s="1">
        <v>45855</v>
      </c>
      <c r="C4860" s="2">
        <v>0.16825231481481481</v>
      </c>
      <c r="D4860">
        <v>1470</v>
      </c>
      <c r="E4860">
        <v>209</v>
      </c>
      <c r="F4860">
        <v>455</v>
      </c>
      <c r="G4860">
        <v>328</v>
      </c>
      <c r="H4860">
        <v>4</v>
      </c>
      <c r="I4860">
        <v>450</v>
      </c>
      <c r="J4860">
        <v>5</v>
      </c>
      <c r="K4860">
        <v>22.5</v>
      </c>
      <c r="L4860">
        <v>1817.5</v>
      </c>
      <c r="M4860" t="s">
        <v>20</v>
      </c>
      <c r="N4860" t="s">
        <v>22</v>
      </c>
      <c r="O4860">
        <v>41</v>
      </c>
      <c r="P4860">
        <v>5</v>
      </c>
      <c r="Q4860" t="s">
        <v>2242</v>
      </c>
      <c r="R4860">
        <v>502</v>
      </c>
      <c r="S4860" s="3">
        <v>0.05</v>
      </c>
      <c r="T4860" s="6">
        <v>737.5</v>
      </c>
      <c r="U4860" t="s">
        <v>6341</v>
      </c>
      <c r="V4860">
        <v>2025</v>
      </c>
      <c r="W4860" t="s">
        <v>6331</v>
      </c>
      <c r="X4860" t="str">
        <f>_xlfn.XLOOKUP(Orders_C[[#This Row],[Product_ID]],Products_C[Product_ID],Products_C[Product_Name])</f>
        <v>Rice Bowl</v>
      </c>
      <c r="Y4860" t="str">
        <f>_xlfn.XLOOKUP(Orders_C[[#This Row],[Product_ID]],Products_C[Product_ID],Products_C[Category])</f>
        <v>Burger</v>
      </c>
      <c r="Z4860" t="str">
        <f>_xlfn.XLOOKUP(Orders_C[[#This Row],[Store_ID]],Stores_c[Store_ID],Stores_c[City])</f>
        <v>Reidberg</v>
      </c>
      <c r="AA4860" t="str">
        <f>_xlfn.XLOOKUP(Orders_C[[#This Row],[Customer_ID]],Customers_c[Customer_ID],Customers_c[Customer_Name])</f>
        <v>Dr. Michelle Romero</v>
      </c>
      <c r="AB4860" s="6">
        <f>Orders_C[[#This Row],[Quantity]]*Orders_C[[#This Row],[Unit_Price]]*(1-Orders_C[[#This Row],[Discount %]])+Orders_C[[#This Row],[Tax]]</f>
        <v>1732.5</v>
      </c>
      <c r="AC4860" s="9">
        <f>(Orders_C[[#This Row],[Unit_Price]]*Orders_C[[#This Row],[Quantity]])-Orders_C[[#This Row],[Discount]]+Orders_C[[#This Row],[Tax]]</f>
        <v>1817.5</v>
      </c>
      <c r="AD4860" t="str">
        <f>IF(COUNTIF(Orders_C[[#All],[Customer_ID]],Orders_C[[#This Row],[Customer_ID]])&gt;1,"Repeat","New")</f>
        <v>Repeat</v>
      </c>
      <c r="AE4860" t="str" cm="1">
        <f t="array" ref="AE4860">_xlfn.XLOOKUP(Orders_C[[#This Row],[Store_ID]],Stores_c[[#All],[Store_ID]],Stores_c[[#All],[City]])</f>
        <v>Reidberg</v>
      </c>
      <c r="AF4860" t="str" cm="1">
        <f t="array" ref="AF4860">_xlfn.XLOOKUP(Orders_C[[#This Row],[Store_ID]],Stores_c[[#All],[Store_ID]],Stores_c[[#All],[Manager_Name]])</f>
        <v>Jeffrey Horn</v>
      </c>
      <c r="AG4860" t="str" cm="1">
        <f t="array" ref="AG4860">_xlfn.XLOOKUP(Orders_C[[#This Row],[Store_ID]],Stores_c[[#All],[Store_ID]],Stores_c[[#All],[Store_Type]])</f>
        <v>Drive-Thru</v>
      </c>
    </row>
    <row r="4861" spans="1:33" x14ac:dyDescent="0.25">
      <c r="A4861">
        <v>6272</v>
      </c>
      <c r="B4861" s="1">
        <v>45839</v>
      </c>
      <c r="C4861" s="2">
        <v>0.50890046296296299</v>
      </c>
      <c r="D4861">
        <v>1516</v>
      </c>
      <c r="E4861">
        <v>209</v>
      </c>
      <c r="F4861">
        <v>487</v>
      </c>
      <c r="G4861">
        <v>339</v>
      </c>
      <c r="H4861">
        <v>4</v>
      </c>
      <c r="I4861">
        <v>457</v>
      </c>
      <c r="J4861">
        <v>15</v>
      </c>
      <c r="K4861">
        <v>22.85</v>
      </c>
      <c r="L4861">
        <v>1835.85</v>
      </c>
      <c r="M4861" t="s">
        <v>20</v>
      </c>
      <c r="N4861" t="s">
        <v>22</v>
      </c>
      <c r="O4861">
        <v>16</v>
      </c>
      <c r="P4861">
        <v>4</v>
      </c>
      <c r="Q4861" t="s">
        <v>295</v>
      </c>
      <c r="R4861">
        <v>503</v>
      </c>
      <c r="S4861" s="3">
        <v>0.15</v>
      </c>
      <c r="T4861" s="6">
        <v>739.05</v>
      </c>
      <c r="U4861" t="s">
        <v>6341</v>
      </c>
      <c r="V4861">
        <v>2025</v>
      </c>
      <c r="W4861" t="s">
        <v>6333</v>
      </c>
      <c r="X4861" t="str">
        <f>_xlfn.XLOOKUP(Orders_C[[#This Row],[Product_ID]],Products_C[Product_ID],Products_C[Product_Name])</f>
        <v>Veg Burger</v>
      </c>
      <c r="Y4861" t="str">
        <f>_xlfn.XLOOKUP(Orders_C[[#This Row],[Product_ID]],Products_C[Product_ID],Products_C[Category])</f>
        <v>Burger</v>
      </c>
      <c r="Z4861" t="str">
        <f>_xlfn.XLOOKUP(Orders_C[[#This Row],[Store_ID]],Stores_c[Store_ID],Stores_c[City])</f>
        <v>Reidberg</v>
      </c>
      <c r="AA4861" t="str">
        <f>_xlfn.XLOOKUP(Orders_C[[#This Row],[Customer_ID]],Customers_c[Customer_ID],Customers_c[Customer_Name])</f>
        <v>Jeffrey Ramirez</v>
      </c>
      <c r="AB4861" s="6">
        <f>Orders_C[[#This Row],[Quantity]]*Orders_C[[#This Row],[Unit_Price]]*(1-Orders_C[[#This Row],[Discount %]])+Orders_C[[#This Row],[Tax]]</f>
        <v>1576.6499999999999</v>
      </c>
      <c r="AC4861" s="9">
        <f>(Orders_C[[#This Row],[Unit_Price]]*Orders_C[[#This Row],[Quantity]])-Orders_C[[#This Row],[Discount]]+Orders_C[[#This Row],[Tax]]</f>
        <v>1835.85</v>
      </c>
      <c r="AD4861" t="str">
        <f>IF(COUNTIF(Orders_C[[#All],[Customer_ID]],Orders_C[[#This Row],[Customer_ID]])&gt;1,"Repeat","New")</f>
        <v>Repeat</v>
      </c>
      <c r="AE4861" t="str" cm="1">
        <f t="array" ref="AE4861">_xlfn.XLOOKUP(Orders_C[[#This Row],[Store_ID]],Stores_c[[#All],[Store_ID]],Stores_c[[#All],[City]])</f>
        <v>Reidberg</v>
      </c>
      <c r="AF4861" t="str" cm="1">
        <f t="array" ref="AF4861">_xlfn.XLOOKUP(Orders_C[[#This Row],[Store_ID]],Stores_c[[#All],[Store_ID]],Stores_c[[#All],[Manager_Name]])</f>
        <v>Jeffrey Horn</v>
      </c>
      <c r="AG4861" t="str" cm="1">
        <f t="array" ref="AG4861">_xlfn.XLOOKUP(Orders_C[[#This Row],[Store_ID]],Stores_c[[#All],[Store_ID]],Stores_c[[#All],[Store_Type]])</f>
        <v>Drive-Thru</v>
      </c>
    </row>
    <row r="4862" spans="1:33" x14ac:dyDescent="0.25">
      <c r="A4862">
        <v>9207</v>
      </c>
      <c r="B4862" s="1">
        <v>45896</v>
      </c>
      <c r="C4862" s="2">
        <v>0.14049768518518518</v>
      </c>
      <c r="D4862">
        <v>1692</v>
      </c>
      <c r="E4862">
        <v>216</v>
      </c>
      <c r="F4862">
        <v>416</v>
      </c>
      <c r="G4862">
        <v>339</v>
      </c>
      <c r="H4862">
        <v>4</v>
      </c>
      <c r="I4862">
        <v>457</v>
      </c>
      <c r="J4862">
        <v>15</v>
      </c>
      <c r="K4862">
        <v>22.85</v>
      </c>
      <c r="L4862">
        <v>1835.85</v>
      </c>
      <c r="M4862" t="s">
        <v>20</v>
      </c>
      <c r="N4862" t="s">
        <v>23</v>
      </c>
      <c r="O4862">
        <v>56</v>
      </c>
      <c r="P4862">
        <v>4</v>
      </c>
      <c r="Q4862" t="s">
        <v>3230</v>
      </c>
      <c r="R4862">
        <v>508</v>
      </c>
      <c r="S4862" s="3">
        <v>0.15</v>
      </c>
      <c r="T4862" s="6">
        <v>739.05</v>
      </c>
      <c r="U4862" t="s">
        <v>6342</v>
      </c>
      <c r="V4862">
        <v>2025</v>
      </c>
      <c r="W4862" t="s">
        <v>6331</v>
      </c>
      <c r="X4862" t="str">
        <f>_xlfn.XLOOKUP(Orders_C[[#This Row],[Product_ID]],Products_C[Product_ID],Products_C[Product_Name])</f>
        <v>Veg Burger</v>
      </c>
      <c r="Y4862" t="str">
        <f>_xlfn.XLOOKUP(Orders_C[[#This Row],[Product_ID]],Products_C[Product_ID],Products_C[Category])</f>
        <v>Burger</v>
      </c>
      <c r="Z4862" t="str">
        <f>_xlfn.XLOOKUP(Orders_C[[#This Row],[Store_ID]],Stores_c[Store_ID],Stores_c[City])</f>
        <v>Garciaview</v>
      </c>
      <c r="AA4862" t="str">
        <f>_xlfn.XLOOKUP(Orders_C[[#This Row],[Customer_ID]],Customers_c[Customer_ID],Customers_c[Customer_Name])</f>
        <v>Eric Diaz</v>
      </c>
      <c r="AB4862" s="6">
        <f>Orders_C[[#This Row],[Quantity]]*Orders_C[[#This Row],[Unit_Price]]*(1-Orders_C[[#This Row],[Discount %]])+Orders_C[[#This Row],[Tax]]</f>
        <v>1576.6499999999999</v>
      </c>
      <c r="AC4862" s="9">
        <f>(Orders_C[[#This Row],[Unit_Price]]*Orders_C[[#This Row],[Quantity]])-Orders_C[[#This Row],[Discount]]+Orders_C[[#This Row],[Tax]]</f>
        <v>1835.85</v>
      </c>
      <c r="AD4862" t="str">
        <f>IF(COUNTIF(Orders_C[[#All],[Customer_ID]],Orders_C[[#This Row],[Customer_ID]])&gt;1,"Repeat","New")</f>
        <v>Repeat</v>
      </c>
      <c r="AE4862" t="str" cm="1">
        <f t="array" ref="AE4862">_xlfn.XLOOKUP(Orders_C[[#This Row],[Store_ID]],Stores_c[[#All],[Store_ID]],Stores_c[[#All],[City]])</f>
        <v>Garciaview</v>
      </c>
      <c r="AF4862" t="str" cm="1">
        <f t="array" ref="AF4862">_xlfn.XLOOKUP(Orders_C[[#This Row],[Store_ID]],Stores_c[[#All],[Store_ID]],Stores_c[[#All],[Manager_Name]])</f>
        <v>Karina Washington</v>
      </c>
      <c r="AG4862" t="str" cm="1">
        <f t="array" ref="AG4862">_xlfn.XLOOKUP(Orders_C[[#This Row],[Store_ID]],Stores_c[[#All],[Store_ID]],Stores_c[[#All],[Store_Type]])</f>
        <v>Drive-Thru</v>
      </c>
    </row>
    <row r="4863" spans="1:33" x14ac:dyDescent="0.25">
      <c r="A4863">
        <v>6113</v>
      </c>
      <c r="B4863" s="1">
        <v>46001</v>
      </c>
      <c r="C4863" s="2">
        <v>0.18268518518518517</v>
      </c>
      <c r="D4863">
        <v>1941</v>
      </c>
      <c r="E4863">
        <v>220</v>
      </c>
      <c r="F4863">
        <v>457</v>
      </c>
      <c r="G4863">
        <v>303</v>
      </c>
      <c r="H4863">
        <v>4</v>
      </c>
      <c r="I4863">
        <v>454</v>
      </c>
      <c r="J4863">
        <v>10</v>
      </c>
      <c r="K4863">
        <v>22.7</v>
      </c>
      <c r="L4863">
        <v>1828.7</v>
      </c>
      <c r="M4863" t="s">
        <v>19</v>
      </c>
      <c r="N4863" t="s">
        <v>22</v>
      </c>
      <c r="O4863">
        <v>20</v>
      </c>
      <c r="P4863">
        <v>4</v>
      </c>
      <c r="Q4863" t="s">
        <v>136</v>
      </c>
      <c r="R4863">
        <v>505</v>
      </c>
      <c r="S4863" s="3">
        <v>0.1</v>
      </c>
      <c r="T4863" s="6">
        <v>739.10000000000014</v>
      </c>
      <c r="U4863" t="s">
        <v>6328</v>
      </c>
      <c r="V4863">
        <v>2025</v>
      </c>
      <c r="W4863" t="s">
        <v>6333</v>
      </c>
      <c r="X4863" t="str">
        <f>_xlfn.XLOOKUP(Orders_C[[#This Row],[Product_ID]],Products_C[Product_ID],Products_C[Product_Name])</f>
        <v>Chocolate Lava Cake</v>
      </c>
      <c r="Y4863" t="str">
        <f>_xlfn.XLOOKUP(Orders_C[[#This Row],[Product_ID]],Products_C[Product_ID],Products_C[Category])</f>
        <v>Chicken</v>
      </c>
      <c r="Z4863" t="str">
        <f>_xlfn.XLOOKUP(Orders_C[[#This Row],[Store_ID]],Stores_c[Store_ID],Stores_c[City])</f>
        <v>Williamborough</v>
      </c>
      <c r="AA4863" t="str">
        <f>_xlfn.XLOOKUP(Orders_C[[#This Row],[Customer_ID]],Customers_c[Customer_ID],Customers_c[Customer_Name])</f>
        <v>Crystal Riley</v>
      </c>
      <c r="AB4863" s="6">
        <f>Orders_C[[#This Row],[Quantity]]*Orders_C[[#This Row],[Unit_Price]]*(1-Orders_C[[#This Row],[Discount %]])+Orders_C[[#This Row],[Tax]]</f>
        <v>1657.1000000000001</v>
      </c>
      <c r="AC4863" s="9">
        <f>(Orders_C[[#This Row],[Unit_Price]]*Orders_C[[#This Row],[Quantity]])-Orders_C[[#This Row],[Discount]]+Orders_C[[#This Row],[Tax]]</f>
        <v>1828.7</v>
      </c>
      <c r="AD4863" t="str">
        <f>IF(COUNTIF(Orders_C[[#All],[Customer_ID]],Orders_C[[#This Row],[Customer_ID]])&gt;1,"Repeat","New")</f>
        <v>Repeat</v>
      </c>
      <c r="AE4863" t="str" cm="1">
        <f t="array" ref="AE4863">_xlfn.XLOOKUP(Orders_C[[#This Row],[Store_ID]],Stores_c[[#All],[Store_ID]],Stores_c[[#All],[City]])</f>
        <v>Williamborough</v>
      </c>
      <c r="AF4863" t="str" cm="1">
        <f t="array" ref="AF4863">_xlfn.XLOOKUP(Orders_C[[#This Row],[Store_ID]],Stores_c[[#All],[Store_ID]],Stores_c[[#All],[Manager_Name]])</f>
        <v>Michael Mcbride</v>
      </c>
      <c r="AG4863" t="str" cm="1">
        <f t="array" ref="AG4863">_xlfn.XLOOKUP(Orders_C[[#This Row],[Store_ID]],Stores_c[[#All],[Store_ID]],Stores_c[[#All],[Store_Type]])</f>
        <v>Mall</v>
      </c>
    </row>
    <row r="4864" spans="1:33" x14ac:dyDescent="0.25">
      <c r="A4864">
        <v>10376</v>
      </c>
      <c r="B4864" s="1">
        <v>45789</v>
      </c>
      <c r="C4864" s="2">
        <v>0.76346064814814818</v>
      </c>
      <c r="D4864">
        <v>1179</v>
      </c>
      <c r="E4864">
        <v>220</v>
      </c>
      <c r="F4864">
        <v>404</v>
      </c>
      <c r="G4864">
        <v>319</v>
      </c>
      <c r="H4864">
        <v>4</v>
      </c>
      <c r="I4864">
        <v>454</v>
      </c>
      <c r="J4864">
        <v>10</v>
      </c>
      <c r="K4864">
        <v>22.7</v>
      </c>
      <c r="L4864">
        <v>1828.7</v>
      </c>
      <c r="M4864" t="s">
        <v>19</v>
      </c>
      <c r="N4864" t="s">
        <v>23</v>
      </c>
      <c r="O4864">
        <v>29</v>
      </c>
      <c r="P4864">
        <v>2</v>
      </c>
      <c r="Q4864" t="s">
        <v>4399</v>
      </c>
      <c r="R4864">
        <v>504</v>
      </c>
      <c r="S4864" s="3">
        <v>0.1</v>
      </c>
      <c r="T4864" s="6">
        <v>739.10000000000014</v>
      </c>
      <c r="U4864" t="s">
        <v>6339</v>
      </c>
      <c r="V4864">
        <v>2025</v>
      </c>
      <c r="W4864" t="s">
        <v>6329</v>
      </c>
      <c r="X4864" t="str">
        <f>_xlfn.XLOOKUP(Orders_C[[#This Row],[Product_ID]],Products_C[Product_ID],Products_C[Product_Name])</f>
        <v>Chocolate Lava Cake</v>
      </c>
      <c r="Y4864" t="str">
        <f>_xlfn.XLOOKUP(Orders_C[[#This Row],[Product_ID]],Products_C[Product_ID],Products_C[Category])</f>
        <v>Beverage</v>
      </c>
      <c r="Z4864" t="str">
        <f>_xlfn.XLOOKUP(Orders_C[[#This Row],[Store_ID]],Stores_c[Store_ID],Stores_c[City])</f>
        <v>Williamborough</v>
      </c>
      <c r="AA4864" t="str">
        <f>_xlfn.XLOOKUP(Orders_C[[#This Row],[Customer_ID]],Customers_c[Customer_ID],Customers_c[Customer_Name])</f>
        <v>Matthew Burgess</v>
      </c>
      <c r="AB4864" s="6">
        <f>Orders_C[[#This Row],[Quantity]]*Orders_C[[#This Row],[Unit_Price]]*(1-Orders_C[[#This Row],[Discount %]])+Orders_C[[#This Row],[Tax]]</f>
        <v>1657.1000000000001</v>
      </c>
      <c r="AC4864" s="9">
        <f>(Orders_C[[#This Row],[Unit_Price]]*Orders_C[[#This Row],[Quantity]])-Orders_C[[#This Row],[Discount]]+Orders_C[[#This Row],[Tax]]</f>
        <v>1828.7</v>
      </c>
      <c r="AD4864" t="str">
        <f>IF(COUNTIF(Orders_C[[#All],[Customer_ID]],Orders_C[[#This Row],[Customer_ID]])&gt;1,"Repeat","New")</f>
        <v>Repeat</v>
      </c>
      <c r="AE4864" t="str" cm="1">
        <f t="array" ref="AE4864">_xlfn.XLOOKUP(Orders_C[[#This Row],[Store_ID]],Stores_c[[#All],[Store_ID]],Stores_c[[#All],[City]])</f>
        <v>Williamborough</v>
      </c>
      <c r="AF4864" t="str" cm="1">
        <f t="array" ref="AF4864">_xlfn.XLOOKUP(Orders_C[[#This Row],[Store_ID]],Stores_c[[#All],[Store_ID]],Stores_c[[#All],[Manager_Name]])</f>
        <v>Michael Mcbride</v>
      </c>
      <c r="AG4864" t="str" cm="1">
        <f t="array" ref="AG4864">_xlfn.XLOOKUP(Orders_C[[#This Row],[Store_ID]],Stores_c[[#All],[Store_ID]],Stores_c[[#All],[Store_Type]])</f>
        <v>Mall</v>
      </c>
    </row>
    <row r="4865" spans="1:33" x14ac:dyDescent="0.25">
      <c r="A4865">
        <v>7285</v>
      </c>
      <c r="B4865" s="1">
        <v>45702</v>
      </c>
      <c r="C4865" s="2">
        <v>0.49799768518518517</v>
      </c>
      <c r="D4865">
        <v>1823</v>
      </c>
      <c r="E4865">
        <v>222</v>
      </c>
      <c r="F4865">
        <v>481</v>
      </c>
      <c r="G4865">
        <v>322</v>
      </c>
      <c r="H4865">
        <v>4</v>
      </c>
      <c r="I4865">
        <v>458</v>
      </c>
      <c r="J4865">
        <v>15</v>
      </c>
      <c r="K4865">
        <v>22.9</v>
      </c>
      <c r="L4865">
        <v>1839.9</v>
      </c>
      <c r="M4865" t="s">
        <v>18</v>
      </c>
      <c r="N4865" t="s">
        <v>21</v>
      </c>
      <c r="O4865">
        <v>14</v>
      </c>
      <c r="P4865">
        <v>5</v>
      </c>
      <c r="Q4865" t="s">
        <v>1308</v>
      </c>
      <c r="R4865">
        <v>510</v>
      </c>
      <c r="S4865" s="3">
        <v>0.15</v>
      </c>
      <c r="T4865" s="6">
        <v>740.7</v>
      </c>
      <c r="U4865" t="s">
        <v>6338</v>
      </c>
      <c r="V4865">
        <v>2025</v>
      </c>
      <c r="W4865" t="s">
        <v>6333</v>
      </c>
      <c r="X4865" t="str">
        <f>_xlfn.XLOOKUP(Orders_C[[#This Row],[Product_ID]],Products_C[Product_ID],Products_C[Product_Name])</f>
        <v>Veg Burger</v>
      </c>
      <c r="Y4865" t="str">
        <f>_xlfn.XLOOKUP(Orders_C[[#This Row],[Product_ID]],Products_C[Product_ID],Products_C[Category])</f>
        <v>Burger</v>
      </c>
      <c r="Z4865" t="str">
        <f>_xlfn.XLOOKUP(Orders_C[[#This Row],[Store_ID]],Stores_c[Store_ID],Stores_c[City])</f>
        <v>New Steven</v>
      </c>
      <c r="AA4865" t="str">
        <f>_xlfn.XLOOKUP(Orders_C[[#This Row],[Customer_ID]],Customers_c[Customer_ID],Customers_c[Customer_Name])</f>
        <v>Carl Williams</v>
      </c>
      <c r="AB4865" s="6">
        <f>Orders_C[[#This Row],[Quantity]]*Orders_C[[#This Row],[Unit_Price]]*(1-Orders_C[[#This Row],[Discount %]])+Orders_C[[#This Row],[Tax]]</f>
        <v>1580.1000000000001</v>
      </c>
      <c r="AC4865" s="9">
        <f>(Orders_C[[#This Row],[Unit_Price]]*Orders_C[[#This Row],[Quantity]])-Orders_C[[#This Row],[Discount]]+Orders_C[[#This Row],[Tax]]</f>
        <v>1839.9</v>
      </c>
      <c r="AD4865" t="str">
        <f>IF(COUNTIF(Orders_C[[#All],[Customer_ID]],Orders_C[[#This Row],[Customer_ID]])&gt;1,"Repeat","New")</f>
        <v>Repeat</v>
      </c>
      <c r="AE4865" t="str" cm="1">
        <f t="array" ref="AE4865">_xlfn.XLOOKUP(Orders_C[[#This Row],[Store_ID]],Stores_c[[#All],[Store_ID]],Stores_c[[#All],[City]])</f>
        <v>New Steven</v>
      </c>
      <c r="AF4865" t="str" cm="1">
        <f t="array" ref="AF4865">_xlfn.XLOOKUP(Orders_C[[#This Row],[Store_ID]],Stores_c[[#All],[Store_ID]],Stores_c[[#All],[Manager_Name]])</f>
        <v>Terri Martinez</v>
      </c>
      <c r="AG4865" t="str" cm="1">
        <f t="array" ref="AG4865">_xlfn.XLOOKUP(Orders_C[[#This Row],[Store_ID]],Stores_c[[#All],[Store_ID]],Stores_c[[#All],[Store_Type]])</f>
        <v>Drive-Thru</v>
      </c>
    </row>
    <row r="4866" spans="1:33" x14ac:dyDescent="0.25">
      <c r="A4866">
        <v>9146</v>
      </c>
      <c r="B4866" s="1">
        <v>45809</v>
      </c>
      <c r="C4866" s="2">
        <v>0.25906249999999997</v>
      </c>
      <c r="D4866">
        <v>1964</v>
      </c>
      <c r="E4866">
        <v>208</v>
      </c>
      <c r="F4866">
        <v>523</v>
      </c>
      <c r="G4866">
        <v>334</v>
      </c>
      <c r="H4866">
        <v>4</v>
      </c>
      <c r="I4866">
        <v>452</v>
      </c>
      <c r="J4866">
        <v>5</v>
      </c>
      <c r="K4866">
        <v>22.6</v>
      </c>
      <c r="L4866">
        <v>1825.6</v>
      </c>
      <c r="M4866" t="s">
        <v>18</v>
      </c>
      <c r="N4866" t="s">
        <v>22</v>
      </c>
      <c r="O4866">
        <v>54</v>
      </c>
      <c r="P4866">
        <v>3</v>
      </c>
      <c r="Q4866" t="s">
        <v>3169</v>
      </c>
      <c r="R4866">
        <v>508</v>
      </c>
      <c r="S4866" s="3">
        <v>0.05</v>
      </c>
      <c r="T4866" s="6">
        <v>740.8</v>
      </c>
      <c r="U4866" t="s">
        <v>6340</v>
      </c>
      <c r="V4866">
        <v>2025</v>
      </c>
      <c r="W4866" t="s">
        <v>6331</v>
      </c>
      <c r="X4866" t="str">
        <f>_xlfn.XLOOKUP(Orders_C[[#This Row],[Product_ID]],Products_C[Product_ID],Products_C[Product_Name])</f>
        <v>Krushers</v>
      </c>
      <c r="Y4866" t="str">
        <f>_xlfn.XLOOKUP(Orders_C[[#This Row],[Product_ID]],Products_C[Product_ID],Products_C[Category])</f>
        <v>Dessert</v>
      </c>
      <c r="Z4866" t="str">
        <f>_xlfn.XLOOKUP(Orders_C[[#This Row],[Store_ID]],Stores_c[Store_ID],Stores_c[City])</f>
        <v>Tracyview</v>
      </c>
      <c r="AA4866" t="str">
        <f>_xlfn.XLOOKUP(Orders_C[[#This Row],[Customer_ID]],Customers_c[Customer_ID],Customers_c[Customer_Name])</f>
        <v>Mary Vasquez</v>
      </c>
      <c r="AB4866" s="6">
        <f>Orders_C[[#This Row],[Quantity]]*Orders_C[[#This Row],[Unit_Price]]*(1-Orders_C[[#This Row],[Discount %]])+Orders_C[[#This Row],[Tax]]</f>
        <v>1740.1999999999998</v>
      </c>
      <c r="AC4866" s="9">
        <f>(Orders_C[[#This Row],[Unit_Price]]*Orders_C[[#This Row],[Quantity]])-Orders_C[[#This Row],[Discount]]+Orders_C[[#This Row],[Tax]]</f>
        <v>1825.6</v>
      </c>
      <c r="AD4866" t="str">
        <f>IF(COUNTIF(Orders_C[[#All],[Customer_ID]],Orders_C[[#This Row],[Customer_ID]])&gt;1,"Repeat","New")</f>
        <v>Repeat</v>
      </c>
      <c r="AE4866" t="str" cm="1">
        <f t="array" ref="AE4866">_xlfn.XLOOKUP(Orders_C[[#This Row],[Store_ID]],Stores_c[[#All],[Store_ID]],Stores_c[[#All],[City]])</f>
        <v>Tracyview</v>
      </c>
      <c r="AF4866" t="str" cm="1">
        <f t="array" ref="AF4866">_xlfn.XLOOKUP(Orders_C[[#This Row],[Store_ID]],Stores_c[[#All],[Store_ID]],Stores_c[[#All],[Manager_Name]])</f>
        <v>Jeremiah Lee</v>
      </c>
      <c r="AG4866" t="str" cm="1">
        <f t="array" ref="AG4866">_xlfn.XLOOKUP(Orders_C[[#This Row],[Store_ID]],Stores_c[[#All],[Store_ID]],Stores_c[[#All],[Store_Type]])</f>
        <v>Mall</v>
      </c>
    </row>
    <row r="4867" spans="1:33" x14ac:dyDescent="0.25">
      <c r="A4867">
        <v>10326</v>
      </c>
      <c r="B4867" s="1">
        <v>45907</v>
      </c>
      <c r="C4867" s="2">
        <v>0.99717592592592597</v>
      </c>
      <c r="D4867">
        <v>1159</v>
      </c>
      <c r="E4867">
        <v>204</v>
      </c>
      <c r="F4867">
        <v>479</v>
      </c>
      <c r="G4867">
        <v>301</v>
      </c>
      <c r="H4867">
        <v>4</v>
      </c>
      <c r="I4867">
        <v>452</v>
      </c>
      <c r="J4867">
        <v>5</v>
      </c>
      <c r="K4867">
        <v>22.6</v>
      </c>
      <c r="L4867">
        <v>1825.6</v>
      </c>
      <c r="M4867" t="s">
        <v>18</v>
      </c>
      <c r="N4867" t="s">
        <v>23</v>
      </c>
      <c r="O4867">
        <v>59</v>
      </c>
      <c r="P4867">
        <v>2</v>
      </c>
      <c r="Q4867" t="s">
        <v>4349</v>
      </c>
      <c r="R4867">
        <v>507</v>
      </c>
      <c r="S4867" s="3">
        <v>0.05</v>
      </c>
      <c r="T4867" s="6">
        <v>740.8</v>
      </c>
      <c r="U4867" t="s">
        <v>6335</v>
      </c>
      <c r="V4867">
        <v>2025</v>
      </c>
      <c r="W4867" t="s">
        <v>6331</v>
      </c>
      <c r="X4867" t="str">
        <f>_xlfn.XLOOKUP(Orders_C[[#This Row],[Product_ID]],Products_C[Product_ID],Products_C[Product_Name])</f>
        <v>Krushers</v>
      </c>
      <c r="Y4867" t="str">
        <f>_xlfn.XLOOKUP(Orders_C[[#This Row],[Product_ID]],Products_C[Product_ID],Products_C[Category])</f>
        <v>Burger</v>
      </c>
      <c r="Z4867" t="str">
        <f>_xlfn.XLOOKUP(Orders_C[[#This Row],[Store_ID]],Stores_c[Store_ID],Stores_c[City])</f>
        <v>New Robertfurt</v>
      </c>
      <c r="AA4867" t="str">
        <f>_xlfn.XLOOKUP(Orders_C[[#This Row],[Customer_ID]],Customers_c[Customer_ID],Customers_c[Customer_Name])</f>
        <v>Alec Chavez</v>
      </c>
      <c r="AB4867" s="6">
        <f>Orders_C[[#This Row],[Quantity]]*Orders_C[[#This Row],[Unit_Price]]*(1-Orders_C[[#This Row],[Discount %]])+Orders_C[[#This Row],[Tax]]</f>
        <v>1740.1999999999998</v>
      </c>
      <c r="AC4867" s="9">
        <f>(Orders_C[[#This Row],[Unit_Price]]*Orders_C[[#This Row],[Quantity]])-Orders_C[[#This Row],[Discount]]+Orders_C[[#This Row],[Tax]]</f>
        <v>1825.6</v>
      </c>
      <c r="AD4867" t="str">
        <f>IF(COUNTIF(Orders_C[[#All],[Customer_ID]],Orders_C[[#This Row],[Customer_ID]])&gt;1,"Repeat","New")</f>
        <v>Repeat</v>
      </c>
      <c r="AE4867" t="str" cm="1">
        <f t="array" ref="AE4867">_xlfn.XLOOKUP(Orders_C[[#This Row],[Store_ID]],Stores_c[[#All],[Store_ID]],Stores_c[[#All],[City]])</f>
        <v>New Robertfurt</v>
      </c>
      <c r="AF4867" t="str" cm="1">
        <f t="array" ref="AF4867">_xlfn.XLOOKUP(Orders_C[[#This Row],[Store_ID]],Stores_c[[#All],[Store_ID]],Stores_c[[#All],[Manager_Name]])</f>
        <v>Tiffany Gomez</v>
      </c>
      <c r="AG4867" t="str" cm="1">
        <f t="array" ref="AG4867">_xlfn.XLOOKUP(Orders_C[[#This Row],[Store_ID]],Stores_c[[#All],[Store_ID]],Stores_c[[#All],[Store_Type]])</f>
        <v>Street</v>
      </c>
    </row>
    <row r="4868" spans="1:33" x14ac:dyDescent="0.25">
      <c r="A4868">
        <v>10301</v>
      </c>
      <c r="B4868" s="1">
        <v>45788</v>
      </c>
      <c r="C4868" s="2">
        <v>0.51481481481481484</v>
      </c>
      <c r="D4868">
        <v>1669</v>
      </c>
      <c r="E4868">
        <v>225</v>
      </c>
      <c r="F4868">
        <v>527</v>
      </c>
      <c r="G4868">
        <v>317</v>
      </c>
      <c r="H4868">
        <v>4</v>
      </c>
      <c r="I4868">
        <v>449</v>
      </c>
      <c r="J4868">
        <v>0</v>
      </c>
      <c r="K4868">
        <v>22.45</v>
      </c>
      <c r="L4868">
        <v>1818.45</v>
      </c>
      <c r="M4868" t="s">
        <v>20</v>
      </c>
      <c r="N4868" t="s">
        <v>23</v>
      </c>
      <c r="O4868">
        <v>51</v>
      </c>
      <c r="P4868">
        <v>5</v>
      </c>
      <c r="Q4868" t="s">
        <v>4324</v>
      </c>
      <c r="R4868">
        <v>508</v>
      </c>
      <c r="S4868" s="3">
        <v>0</v>
      </c>
      <c r="T4868" s="6">
        <v>740.85000000000014</v>
      </c>
      <c r="U4868" t="s">
        <v>6339</v>
      </c>
      <c r="V4868">
        <v>2025</v>
      </c>
      <c r="W4868" t="s">
        <v>6331</v>
      </c>
      <c r="X4868" t="str">
        <f>_xlfn.XLOOKUP(Orders_C[[#This Row],[Product_ID]],Products_C[Product_ID],Products_C[Product_Name])</f>
        <v>Popcorn Chicken</v>
      </c>
      <c r="Y4868" t="str">
        <f>_xlfn.XLOOKUP(Orders_C[[#This Row],[Product_ID]],Products_C[Product_ID],Products_C[Category])</f>
        <v>Dessert</v>
      </c>
      <c r="Z4868" t="str">
        <f>_xlfn.XLOOKUP(Orders_C[[#This Row],[Store_ID]],Stores_c[Store_ID],Stores_c[City])</f>
        <v>South Peter</v>
      </c>
      <c r="AA4868" t="str">
        <f>_xlfn.XLOOKUP(Orders_C[[#This Row],[Customer_ID]],Customers_c[Customer_ID],Customers_c[Customer_Name])</f>
        <v>Casey Miller</v>
      </c>
      <c r="AB4868" s="6">
        <f>Orders_C[[#This Row],[Quantity]]*Orders_C[[#This Row],[Unit_Price]]*(1-Orders_C[[#This Row],[Discount %]])+Orders_C[[#This Row],[Tax]]</f>
        <v>1818.45</v>
      </c>
      <c r="AC4868" s="9">
        <f>(Orders_C[[#This Row],[Unit_Price]]*Orders_C[[#This Row],[Quantity]])-Orders_C[[#This Row],[Discount]]+Orders_C[[#This Row],[Tax]]</f>
        <v>1818.45</v>
      </c>
      <c r="AD4868" t="str">
        <f>IF(COUNTIF(Orders_C[[#All],[Customer_ID]],Orders_C[[#This Row],[Customer_ID]])&gt;1,"Repeat","New")</f>
        <v>Repeat</v>
      </c>
      <c r="AE4868" t="str" cm="1">
        <f t="array" ref="AE4868">_xlfn.XLOOKUP(Orders_C[[#This Row],[Store_ID]],Stores_c[[#All],[Store_ID]],Stores_c[[#All],[City]])</f>
        <v>South Peter</v>
      </c>
      <c r="AF4868" t="str" cm="1">
        <f t="array" ref="AF4868">_xlfn.XLOOKUP(Orders_C[[#This Row],[Store_ID]],Stores_c[[#All],[Store_ID]],Stores_c[[#All],[Manager_Name]])</f>
        <v>Gregory Lambert</v>
      </c>
      <c r="AG4868" t="str" cm="1">
        <f t="array" ref="AG4868">_xlfn.XLOOKUP(Orders_C[[#This Row],[Store_ID]],Stores_c[[#All],[Store_ID]],Stores_c[[#All],[Store_Type]])</f>
        <v>Street</v>
      </c>
    </row>
    <row r="4869" spans="1:33" x14ac:dyDescent="0.25">
      <c r="A4869">
        <v>10407</v>
      </c>
      <c r="B4869" s="1">
        <v>45775</v>
      </c>
      <c r="C4869" s="2">
        <v>0.23216435185185186</v>
      </c>
      <c r="D4869">
        <v>1826</v>
      </c>
      <c r="E4869">
        <v>217</v>
      </c>
      <c r="F4869">
        <v>543</v>
      </c>
      <c r="G4869">
        <v>327</v>
      </c>
      <c r="H4869">
        <v>4</v>
      </c>
      <c r="I4869">
        <v>449</v>
      </c>
      <c r="J4869">
        <v>0</v>
      </c>
      <c r="K4869">
        <v>22.45</v>
      </c>
      <c r="L4869">
        <v>1818.45</v>
      </c>
      <c r="M4869" t="s">
        <v>20</v>
      </c>
      <c r="N4869" t="s">
        <v>21</v>
      </c>
      <c r="O4869">
        <v>42</v>
      </c>
      <c r="P4869">
        <v>3</v>
      </c>
      <c r="Q4869" t="s">
        <v>4430</v>
      </c>
      <c r="R4869">
        <v>502</v>
      </c>
      <c r="S4869" s="3">
        <v>0</v>
      </c>
      <c r="T4869" s="6">
        <v>740.85000000000014</v>
      </c>
      <c r="U4869" t="s">
        <v>6337</v>
      </c>
      <c r="V4869">
        <v>2025</v>
      </c>
      <c r="W4869" t="s">
        <v>6331</v>
      </c>
      <c r="X4869" t="str">
        <f>_xlfn.XLOOKUP(Orders_C[[#This Row],[Product_ID]],Products_C[Product_ID],Products_C[Product_Name])</f>
        <v>Wrap</v>
      </c>
      <c r="Y4869" t="str">
        <f>_xlfn.XLOOKUP(Orders_C[[#This Row],[Product_ID]],Products_C[Product_ID],Products_C[Category])</f>
        <v>Chicken</v>
      </c>
      <c r="Z4869" t="str">
        <f>_xlfn.XLOOKUP(Orders_C[[#This Row],[Store_ID]],Stores_c[Store_ID],Stores_c[City])</f>
        <v>West Rebecca</v>
      </c>
      <c r="AA4869" t="str">
        <f>_xlfn.XLOOKUP(Orders_C[[#This Row],[Customer_ID]],Customers_c[Customer_ID],Customers_c[Customer_Name])</f>
        <v>Melanie Carney</v>
      </c>
      <c r="AB4869" s="6">
        <f>Orders_C[[#This Row],[Quantity]]*Orders_C[[#This Row],[Unit_Price]]*(1-Orders_C[[#This Row],[Discount %]])+Orders_C[[#This Row],[Tax]]</f>
        <v>1818.45</v>
      </c>
      <c r="AC4869" s="9">
        <f>(Orders_C[[#This Row],[Unit_Price]]*Orders_C[[#This Row],[Quantity]])-Orders_C[[#This Row],[Discount]]+Orders_C[[#This Row],[Tax]]</f>
        <v>1818.45</v>
      </c>
      <c r="AD4869" t="str">
        <f>IF(COUNTIF(Orders_C[[#All],[Customer_ID]],Orders_C[[#This Row],[Customer_ID]])&gt;1,"Repeat","New")</f>
        <v>Repeat</v>
      </c>
      <c r="AE4869" t="str" cm="1">
        <f t="array" ref="AE4869">_xlfn.XLOOKUP(Orders_C[[#This Row],[Store_ID]],Stores_c[[#All],[Store_ID]],Stores_c[[#All],[City]])</f>
        <v>West Rebecca</v>
      </c>
      <c r="AF4869" t="str" cm="1">
        <f t="array" ref="AF4869">_xlfn.XLOOKUP(Orders_C[[#This Row],[Store_ID]],Stores_c[[#All],[Store_ID]],Stores_c[[#All],[Manager_Name]])</f>
        <v>Albert Smith</v>
      </c>
      <c r="AG4869" t="str" cm="1">
        <f t="array" ref="AG4869">_xlfn.XLOOKUP(Orders_C[[#This Row],[Store_ID]],Stores_c[[#All],[Store_ID]],Stores_c[[#All],[Store_Type]])</f>
        <v>Mall</v>
      </c>
    </row>
    <row r="4870" spans="1:33" x14ac:dyDescent="0.25">
      <c r="A4870">
        <v>7334</v>
      </c>
      <c r="B4870" s="1">
        <v>46013</v>
      </c>
      <c r="C4870" s="2">
        <v>0.88423611111111111</v>
      </c>
      <c r="D4870">
        <v>1904</v>
      </c>
      <c r="E4870">
        <v>216</v>
      </c>
      <c r="F4870">
        <v>406</v>
      </c>
      <c r="G4870">
        <v>303</v>
      </c>
      <c r="H4870">
        <v>4</v>
      </c>
      <c r="I4870">
        <v>456</v>
      </c>
      <c r="J4870">
        <v>10</v>
      </c>
      <c r="K4870">
        <v>22.8</v>
      </c>
      <c r="L4870">
        <v>1836.8</v>
      </c>
      <c r="M4870" t="s">
        <v>20</v>
      </c>
      <c r="N4870" t="s">
        <v>21</v>
      </c>
      <c r="O4870">
        <v>42</v>
      </c>
      <c r="P4870">
        <v>5</v>
      </c>
      <c r="Q4870" t="s">
        <v>1357</v>
      </c>
      <c r="R4870">
        <v>505</v>
      </c>
      <c r="S4870" s="3">
        <v>0.1</v>
      </c>
      <c r="T4870" s="6">
        <v>742.40000000000009</v>
      </c>
      <c r="U4870" t="s">
        <v>6328</v>
      </c>
      <c r="V4870">
        <v>2025</v>
      </c>
      <c r="W4870" t="s">
        <v>6331</v>
      </c>
      <c r="X4870" t="str">
        <f>_xlfn.XLOOKUP(Orders_C[[#This Row],[Product_ID]],Products_C[Product_ID],Products_C[Product_Name])</f>
        <v>Chocolate Lava Cake</v>
      </c>
      <c r="Y4870" t="str">
        <f>_xlfn.XLOOKUP(Orders_C[[#This Row],[Product_ID]],Products_C[Product_ID],Products_C[Category])</f>
        <v>Chicken</v>
      </c>
      <c r="Z4870" t="str">
        <f>_xlfn.XLOOKUP(Orders_C[[#This Row],[Store_ID]],Stores_c[Store_ID],Stores_c[City])</f>
        <v>Garciaview</v>
      </c>
      <c r="AA4870" t="str">
        <f>_xlfn.XLOOKUP(Orders_C[[#This Row],[Customer_ID]],Customers_c[Customer_ID],Customers_c[Customer_Name])</f>
        <v>Kayla Miranda</v>
      </c>
      <c r="AB4870" s="6">
        <f>Orders_C[[#This Row],[Quantity]]*Orders_C[[#This Row],[Unit_Price]]*(1-Orders_C[[#This Row],[Discount %]])+Orders_C[[#This Row],[Tax]]</f>
        <v>1664.4</v>
      </c>
      <c r="AC4870" s="9">
        <f>(Orders_C[[#This Row],[Unit_Price]]*Orders_C[[#This Row],[Quantity]])-Orders_C[[#This Row],[Discount]]+Orders_C[[#This Row],[Tax]]</f>
        <v>1836.8</v>
      </c>
      <c r="AD4870" t="str">
        <f>IF(COUNTIF(Orders_C[[#All],[Customer_ID]],Orders_C[[#This Row],[Customer_ID]])&gt;1,"Repeat","New")</f>
        <v>Repeat</v>
      </c>
      <c r="AE4870" t="str" cm="1">
        <f t="array" ref="AE4870">_xlfn.XLOOKUP(Orders_C[[#This Row],[Store_ID]],Stores_c[[#All],[Store_ID]],Stores_c[[#All],[City]])</f>
        <v>Garciaview</v>
      </c>
      <c r="AF4870" t="str" cm="1">
        <f t="array" ref="AF4870">_xlfn.XLOOKUP(Orders_C[[#This Row],[Store_ID]],Stores_c[[#All],[Store_ID]],Stores_c[[#All],[Manager_Name]])</f>
        <v>Karina Washington</v>
      </c>
      <c r="AG4870" t="str" cm="1">
        <f t="array" ref="AG4870">_xlfn.XLOOKUP(Orders_C[[#This Row],[Store_ID]],Stores_c[[#All],[Store_ID]],Stores_c[[#All],[Store_Type]])</f>
        <v>Drive-Thru</v>
      </c>
    </row>
    <row r="4871" spans="1:33" x14ac:dyDescent="0.25">
      <c r="A4871">
        <v>7281</v>
      </c>
      <c r="B4871" s="1">
        <v>45803</v>
      </c>
      <c r="C4871" s="2">
        <v>0.19534722222222223</v>
      </c>
      <c r="D4871">
        <v>1831</v>
      </c>
      <c r="E4871">
        <v>202</v>
      </c>
      <c r="F4871">
        <v>511</v>
      </c>
      <c r="G4871">
        <v>305</v>
      </c>
      <c r="H4871">
        <v>4</v>
      </c>
      <c r="I4871">
        <v>453</v>
      </c>
      <c r="J4871">
        <v>5</v>
      </c>
      <c r="K4871">
        <v>22.65</v>
      </c>
      <c r="L4871">
        <v>1829.65</v>
      </c>
      <c r="M4871" t="s">
        <v>20</v>
      </c>
      <c r="N4871" t="s">
        <v>21</v>
      </c>
      <c r="O4871">
        <v>47</v>
      </c>
      <c r="P4871">
        <v>3</v>
      </c>
      <c r="Q4871" t="s">
        <v>1304</v>
      </c>
      <c r="R4871">
        <v>510</v>
      </c>
      <c r="S4871" s="3">
        <v>0.05</v>
      </c>
      <c r="T4871" s="6">
        <v>742.45</v>
      </c>
      <c r="U4871" t="s">
        <v>6339</v>
      </c>
      <c r="V4871">
        <v>2025</v>
      </c>
      <c r="W4871" t="s">
        <v>6331</v>
      </c>
      <c r="X4871" t="str">
        <f>_xlfn.XLOOKUP(Orders_C[[#This Row],[Product_ID]],Products_C[Product_ID],Products_C[Product_Name])</f>
        <v>Krushers</v>
      </c>
      <c r="Y4871" t="str">
        <f>_xlfn.XLOOKUP(Orders_C[[#This Row],[Product_ID]],Products_C[Product_ID],Products_C[Category])</f>
        <v>Dessert</v>
      </c>
      <c r="Z4871" t="str">
        <f>_xlfn.XLOOKUP(Orders_C[[#This Row],[Store_ID]],Stores_c[Store_ID],Stores_c[City])</f>
        <v>Rebekahside</v>
      </c>
      <c r="AA4871" t="str">
        <f>_xlfn.XLOOKUP(Orders_C[[#This Row],[Customer_ID]],Customers_c[Customer_ID],Customers_c[Customer_Name])</f>
        <v>Michele White</v>
      </c>
      <c r="AB4871" s="6">
        <f>Orders_C[[#This Row],[Quantity]]*Orders_C[[#This Row],[Unit_Price]]*(1-Orders_C[[#This Row],[Discount %]])+Orders_C[[#This Row],[Tax]]</f>
        <v>1744.05</v>
      </c>
      <c r="AC4871" s="9">
        <f>(Orders_C[[#This Row],[Unit_Price]]*Orders_C[[#This Row],[Quantity]])-Orders_C[[#This Row],[Discount]]+Orders_C[[#This Row],[Tax]]</f>
        <v>1829.65</v>
      </c>
      <c r="AD4871" t="str">
        <f>IF(COUNTIF(Orders_C[[#All],[Customer_ID]],Orders_C[[#This Row],[Customer_ID]])&gt;1,"Repeat","New")</f>
        <v>Repeat</v>
      </c>
      <c r="AE4871" t="str" cm="1">
        <f t="array" ref="AE4871">_xlfn.XLOOKUP(Orders_C[[#This Row],[Store_ID]],Stores_c[[#All],[Store_ID]],Stores_c[[#All],[City]])</f>
        <v>Rebekahside</v>
      </c>
      <c r="AF4871" t="str" cm="1">
        <f t="array" ref="AF4871">_xlfn.XLOOKUP(Orders_C[[#This Row],[Store_ID]],Stores_c[[#All],[Store_ID]],Stores_c[[#All],[Manager_Name]])</f>
        <v>Mark Ray</v>
      </c>
      <c r="AG4871" t="str" cm="1">
        <f t="array" ref="AG4871">_xlfn.XLOOKUP(Orders_C[[#This Row],[Store_ID]],Stores_c[[#All],[Store_ID]],Stores_c[[#All],[Store_Type]])</f>
        <v>Drive-Thru</v>
      </c>
    </row>
    <row r="4872" spans="1:33" x14ac:dyDescent="0.25">
      <c r="A4872">
        <v>10490</v>
      </c>
      <c r="B4872" s="1">
        <v>45725</v>
      </c>
      <c r="C4872" s="2">
        <v>0.2762384259259259</v>
      </c>
      <c r="D4872">
        <v>1209</v>
      </c>
      <c r="E4872">
        <v>222</v>
      </c>
      <c r="F4872">
        <v>518</v>
      </c>
      <c r="G4872">
        <v>312</v>
      </c>
      <c r="H4872">
        <v>4</v>
      </c>
      <c r="I4872">
        <v>450</v>
      </c>
      <c r="J4872">
        <v>0</v>
      </c>
      <c r="K4872">
        <v>22.5</v>
      </c>
      <c r="L4872">
        <v>1822.5</v>
      </c>
      <c r="M4872" t="s">
        <v>19</v>
      </c>
      <c r="N4872" t="s">
        <v>21</v>
      </c>
      <c r="O4872">
        <v>16</v>
      </c>
      <c r="P4872">
        <v>3</v>
      </c>
      <c r="Q4872" t="s">
        <v>4513</v>
      </c>
      <c r="R4872">
        <v>509</v>
      </c>
      <c r="S4872" s="3">
        <v>0</v>
      </c>
      <c r="T4872" s="6">
        <v>742.5</v>
      </c>
      <c r="U4872" t="s">
        <v>6334</v>
      </c>
      <c r="V4872">
        <v>2025</v>
      </c>
      <c r="W4872" t="s">
        <v>6333</v>
      </c>
      <c r="X4872" t="str">
        <f>_xlfn.XLOOKUP(Orders_C[[#This Row],[Product_ID]],Products_C[Product_ID],Products_C[Product_Name])</f>
        <v>Veg Burger</v>
      </c>
      <c r="Y4872" t="str">
        <f>_xlfn.XLOOKUP(Orders_C[[#This Row],[Product_ID]],Products_C[Product_ID],Products_C[Category])</f>
        <v>Burger</v>
      </c>
      <c r="Z4872" t="str">
        <f>_xlfn.XLOOKUP(Orders_C[[#This Row],[Store_ID]],Stores_c[Store_ID],Stores_c[City])</f>
        <v>New Steven</v>
      </c>
      <c r="AA4872" t="str">
        <f>_xlfn.XLOOKUP(Orders_C[[#This Row],[Customer_ID]],Customers_c[Customer_ID],Customers_c[Customer_Name])</f>
        <v>Jason Lam</v>
      </c>
      <c r="AB4872" s="6">
        <f>Orders_C[[#This Row],[Quantity]]*Orders_C[[#This Row],[Unit_Price]]*(1-Orders_C[[#This Row],[Discount %]])+Orders_C[[#This Row],[Tax]]</f>
        <v>1822.5</v>
      </c>
      <c r="AC4872" s="9">
        <f>(Orders_C[[#This Row],[Unit_Price]]*Orders_C[[#This Row],[Quantity]])-Orders_C[[#This Row],[Discount]]+Orders_C[[#This Row],[Tax]]</f>
        <v>1822.5</v>
      </c>
      <c r="AD4872" t="str">
        <f>IF(COUNTIF(Orders_C[[#All],[Customer_ID]],Orders_C[[#This Row],[Customer_ID]])&gt;1,"Repeat","New")</f>
        <v>Repeat</v>
      </c>
      <c r="AE4872" t="str" cm="1">
        <f t="array" ref="AE4872">_xlfn.XLOOKUP(Orders_C[[#This Row],[Store_ID]],Stores_c[[#All],[Store_ID]],Stores_c[[#All],[City]])</f>
        <v>New Steven</v>
      </c>
      <c r="AF4872" t="str" cm="1">
        <f t="array" ref="AF4872">_xlfn.XLOOKUP(Orders_C[[#This Row],[Store_ID]],Stores_c[[#All],[Store_ID]],Stores_c[[#All],[Manager_Name]])</f>
        <v>Terri Martinez</v>
      </c>
      <c r="AG4872" t="str" cm="1">
        <f t="array" ref="AG4872">_xlfn.XLOOKUP(Orders_C[[#This Row],[Store_ID]],Stores_c[[#All],[Store_ID]],Stores_c[[#All],[Store_Type]])</f>
        <v>Drive-Thru</v>
      </c>
    </row>
    <row r="4873" spans="1:33" x14ac:dyDescent="0.25">
      <c r="A4873">
        <v>10763</v>
      </c>
      <c r="B4873" s="1">
        <v>45907</v>
      </c>
      <c r="C4873" s="2">
        <v>0.47666666666666668</v>
      </c>
      <c r="D4873">
        <v>1512</v>
      </c>
      <c r="E4873">
        <v>216</v>
      </c>
      <c r="F4873">
        <v>409</v>
      </c>
      <c r="G4873">
        <v>308</v>
      </c>
      <c r="H4873">
        <v>4</v>
      </c>
      <c r="I4873">
        <v>457</v>
      </c>
      <c r="J4873">
        <v>10</v>
      </c>
      <c r="K4873">
        <v>22.85</v>
      </c>
      <c r="L4873">
        <v>1840.85</v>
      </c>
      <c r="M4873" t="s">
        <v>20</v>
      </c>
      <c r="N4873" t="s">
        <v>23</v>
      </c>
      <c r="O4873">
        <v>37</v>
      </c>
      <c r="P4873">
        <v>2</v>
      </c>
      <c r="Q4873" t="s">
        <v>4786</v>
      </c>
      <c r="R4873">
        <v>501</v>
      </c>
      <c r="S4873" s="3">
        <v>0.1</v>
      </c>
      <c r="T4873" s="6">
        <v>744.05</v>
      </c>
      <c r="U4873" t="s">
        <v>6335</v>
      </c>
      <c r="V4873">
        <v>2025</v>
      </c>
      <c r="W4873" t="s">
        <v>6329</v>
      </c>
      <c r="X4873" t="str">
        <f>_xlfn.XLOOKUP(Orders_C[[#This Row],[Product_ID]],Products_C[Product_ID],Products_C[Product_Name])</f>
        <v>Zinger Burger</v>
      </c>
      <c r="Y4873" t="str">
        <f>_xlfn.XLOOKUP(Orders_C[[#This Row],[Product_ID]],Products_C[Product_ID],Products_C[Category])</f>
        <v>Beverage</v>
      </c>
      <c r="Z4873" t="str">
        <f>_xlfn.XLOOKUP(Orders_C[[#This Row],[Store_ID]],Stores_c[Store_ID],Stores_c[City])</f>
        <v>Garciaview</v>
      </c>
      <c r="AA4873" t="str">
        <f>_xlfn.XLOOKUP(Orders_C[[#This Row],[Customer_ID]],Customers_c[Customer_ID],Customers_c[Customer_Name])</f>
        <v>Omar Moore</v>
      </c>
      <c r="AB4873" s="6">
        <f>Orders_C[[#This Row],[Quantity]]*Orders_C[[#This Row],[Unit_Price]]*(1-Orders_C[[#This Row],[Discount %]])+Orders_C[[#This Row],[Tax]]</f>
        <v>1668.05</v>
      </c>
      <c r="AC4873" s="9">
        <f>(Orders_C[[#This Row],[Unit_Price]]*Orders_C[[#This Row],[Quantity]])-Orders_C[[#This Row],[Discount]]+Orders_C[[#This Row],[Tax]]</f>
        <v>1840.85</v>
      </c>
      <c r="AD4873" t="str">
        <f>IF(COUNTIF(Orders_C[[#All],[Customer_ID]],Orders_C[[#This Row],[Customer_ID]])&gt;1,"Repeat","New")</f>
        <v>Repeat</v>
      </c>
      <c r="AE4873" t="str" cm="1">
        <f t="array" ref="AE4873">_xlfn.XLOOKUP(Orders_C[[#This Row],[Store_ID]],Stores_c[[#All],[Store_ID]],Stores_c[[#All],[City]])</f>
        <v>Garciaview</v>
      </c>
      <c r="AF4873" t="str" cm="1">
        <f t="array" ref="AF4873">_xlfn.XLOOKUP(Orders_C[[#This Row],[Store_ID]],Stores_c[[#All],[Store_ID]],Stores_c[[#All],[Manager_Name]])</f>
        <v>Karina Washington</v>
      </c>
      <c r="AG4873" t="str" cm="1">
        <f t="array" ref="AG4873">_xlfn.XLOOKUP(Orders_C[[#This Row],[Store_ID]],Stores_c[[#All],[Store_ID]],Stores_c[[#All],[Store_Type]])</f>
        <v>Drive-Thru</v>
      </c>
    </row>
    <row r="4874" spans="1:33" x14ac:dyDescent="0.25">
      <c r="A4874">
        <v>8904</v>
      </c>
      <c r="B4874" s="1">
        <v>45737</v>
      </c>
      <c r="C4874" s="2">
        <v>0.90511574074074075</v>
      </c>
      <c r="D4874">
        <v>1942</v>
      </c>
      <c r="E4874">
        <v>203</v>
      </c>
      <c r="F4874">
        <v>487</v>
      </c>
      <c r="G4874">
        <v>334</v>
      </c>
      <c r="H4874">
        <v>4</v>
      </c>
      <c r="I4874">
        <v>454</v>
      </c>
      <c r="J4874">
        <v>5</v>
      </c>
      <c r="K4874">
        <v>22.7</v>
      </c>
      <c r="L4874">
        <v>1833.7</v>
      </c>
      <c r="M4874" t="s">
        <v>20</v>
      </c>
      <c r="N4874" t="s">
        <v>22</v>
      </c>
      <c r="O4874">
        <v>43</v>
      </c>
      <c r="P4874">
        <v>4</v>
      </c>
      <c r="Q4874" t="s">
        <v>2927</v>
      </c>
      <c r="R4874">
        <v>502</v>
      </c>
      <c r="S4874" s="3">
        <v>0.05</v>
      </c>
      <c r="T4874" s="6">
        <v>744.10000000000014</v>
      </c>
      <c r="U4874" t="s">
        <v>6334</v>
      </c>
      <c r="V4874">
        <v>2025</v>
      </c>
      <c r="W4874" t="s">
        <v>6331</v>
      </c>
      <c r="X4874" t="str">
        <f>_xlfn.XLOOKUP(Orders_C[[#This Row],[Product_ID]],Products_C[Product_ID],Products_C[Product_Name])</f>
        <v>Krushers</v>
      </c>
      <c r="Y4874" t="str">
        <f>_xlfn.XLOOKUP(Orders_C[[#This Row],[Product_ID]],Products_C[Product_ID],Products_C[Category])</f>
        <v>Dessert</v>
      </c>
      <c r="Z4874" t="str">
        <f>_xlfn.XLOOKUP(Orders_C[[#This Row],[Store_ID]],Stores_c[Store_ID],Stores_c[City])</f>
        <v>Lake Williammouth</v>
      </c>
      <c r="AA4874" t="str">
        <f>_xlfn.XLOOKUP(Orders_C[[#This Row],[Customer_ID]],Customers_c[Customer_ID],Customers_c[Customer_Name])</f>
        <v>Chelsea Smith</v>
      </c>
      <c r="AB4874" s="6">
        <f>Orders_C[[#This Row],[Quantity]]*Orders_C[[#This Row],[Unit_Price]]*(1-Orders_C[[#This Row],[Discount %]])+Orders_C[[#This Row],[Tax]]</f>
        <v>1747.8999999999999</v>
      </c>
      <c r="AC4874" s="9">
        <f>(Orders_C[[#This Row],[Unit_Price]]*Orders_C[[#This Row],[Quantity]])-Orders_C[[#This Row],[Discount]]+Orders_C[[#This Row],[Tax]]</f>
        <v>1833.7</v>
      </c>
      <c r="AD4874" t="str">
        <f>IF(COUNTIF(Orders_C[[#All],[Customer_ID]],Orders_C[[#This Row],[Customer_ID]])&gt;1,"Repeat","New")</f>
        <v>Repeat</v>
      </c>
      <c r="AE4874" t="str" cm="1">
        <f t="array" ref="AE4874">_xlfn.XLOOKUP(Orders_C[[#This Row],[Store_ID]],Stores_c[[#All],[Store_ID]],Stores_c[[#All],[City]])</f>
        <v>Lake Williammouth</v>
      </c>
      <c r="AF4874" t="str" cm="1">
        <f t="array" ref="AF4874">_xlfn.XLOOKUP(Orders_C[[#This Row],[Store_ID]],Stores_c[[#All],[Store_ID]],Stores_c[[#All],[Manager_Name]])</f>
        <v>Stephanie Dominguez</v>
      </c>
      <c r="AG4874" t="str" cm="1">
        <f t="array" ref="AG4874">_xlfn.XLOOKUP(Orders_C[[#This Row],[Store_ID]],Stores_c[[#All],[Store_ID]],Stores_c[[#All],[Store_Type]])</f>
        <v>Drive-Thru</v>
      </c>
    </row>
    <row r="4875" spans="1:33" x14ac:dyDescent="0.25">
      <c r="A4875">
        <v>8745</v>
      </c>
      <c r="B4875" s="1">
        <v>45775</v>
      </c>
      <c r="C4875" s="2">
        <v>0.69716435185185188</v>
      </c>
      <c r="D4875">
        <v>1058</v>
      </c>
      <c r="E4875">
        <v>207</v>
      </c>
      <c r="F4875">
        <v>529</v>
      </c>
      <c r="G4875">
        <v>311</v>
      </c>
      <c r="H4875">
        <v>4</v>
      </c>
      <c r="I4875">
        <v>461</v>
      </c>
      <c r="J4875">
        <v>15</v>
      </c>
      <c r="K4875">
        <v>23.05</v>
      </c>
      <c r="L4875">
        <v>1852.05</v>
      </c>
      <c r="M4875" t="s">
        <v>20</v>
      </c>
      <c r="N4875" t="s">
        <v>23</v>
      </c>
      <c r="O4875">
        <v>54</v>
      </c>
      <c r="P4875">
        <v>5</v>
      </c>
      <c r="Q4875" t="s">
        <v>2768</v>
      </c>
      <c r="R4875">
        <v>507</v>
      </c>
      <c r="S4875" s="3">
        <v>0.15</v>
      </c>
      <c r="T4875" s="6">
        <v>745.65000000000009</v>
      </c>
      <c r="U4875" t="s">
        <v>6337</v>
      </c>
      <c r="V4875">
        <v>2025</v>
      </c>
      <c r="W4875" t="s">
        <v>6331</v>
      </c>
      <c r="X4875" t="str">
        <f>_xlfn.XLOOKUP(Orders_C[[#This Row],[Product_ID]],Products_C[Product_ID],Products_C[Product_Name])</f>
        <v>Pepsi</v>
      </c>
      <c r="Y4875" t="str">
        <f>_xlfn.XLOOKUP(Orders_C[[#This Row],[Product_ID]],Products_C[Product_ID],Products_C[Category])</f>
        <v>Dessert</v>
      </c>
      <c r="Z4875" t="str">
        <f>_xlfn.XLOOKUP(Orders_C[[#This Row],[Store_ID]],Stores_c[Store_ID],Stores_c[City])</f>
        <v>Christineton</v>
      </c>
      <c r="AA4875" t="str">
        <f>_xlfn.XLOOKUP(Orders_C[[#This Row],[Customer_ID]],Customers_c[Customer_ID],Customers_c[Customer_Name])</f>
        <v>Kathleen Rose</v>
      </c>
      <c r="AB4875" s="6">
        <f>Orders_C[[#This Row],[Quantity]]*Orders_C[[#This Row],[Unit_Price]]*(1-Orders_C[[#This Row],[Discount %]])+Orders_C[[#This Row],[Tax]]</f>
        <v>1590.4499999999998</v>
      </c>
      <c r="AC4875" s="9">
        <f>(Orders_C[[#This Row],[Unit_Price]]*Orders_C[[#This Row],[Quantity]])-Orders_C[[#This Row],[Discount]]+Orders_C[[#This Row],[Tax]]</f>
        <v>1852.05</v>
      </c>
      <c r="AD4875" t="str">
        <f>IF(COUNTIF(Orders_C[[#All],[Customer_ID]],Orders_C[[#This Row],[Customer_ID]])&gt;1,"Repeat","New")</f>
        <v>Repeat</v>
      </c>
      <c r="AE4875" t="str" cm="1">
        <f t="array" ref="AE4875">_xlfn.XLOOKUP(Orders_C[[#This Row],[Store_ID]],Stores_c[[#All],[Store_ID]],Stores_c[[#All],[City]])</f>
        <v>Christineton</v>
      </c>
      <c r="AF4875" t="str" cm="1">
        <f t="array" ref="AF4875">_xlfn.XLOOKUP(Orders_C[[#This Row],[Store_ID]],Stores_c[[#All],[Store_ID]],Stores_c[[#All],[Manager_Name]])</f>
        <v>Dr. William Hubbard MD</v>
      </c>
      <c r="AG4875" t="str" cm="1">
        <f t="array" ref="AG4875">_xlfn.XLOOKUP(Orders_C[[#This Row],[Store_ID]],Stores_c[[#All],[Store_ID]],Stores_c[[#All],[Store_Type]])</f>
        <v>Street</v>
      </c>
    </row>
    <row r="4876" spans="1:33" x14ac:dyDescent="0.25">
      <c r="A4876">
        <v>8554</v>
      </c>
      <c r="B4876" s="1">
        <v>46050</v>
      </c>
      <c r="C4876" s="2">
        <v>0.8813657407407407</v>
      </c>
      <c r="D4876">
        <v>1142</v>
      </c>
      <c r="E4876">
        <v>204</v>
      </c>
      <c r="F4876">
        <v>498</v>
      </c>
      <c r="G4876">
        <v>331</v>
      </c>
      <c r="H4876">
        <v>4</v>
      </c>
      <c r="I4876">
        <v>458</v>
      </c>
      <c r="J4876">
        <v>10</v>
      </c>
      <c r="K4876">
        <v>22.9</v>
      </c>
      <c r="L4876">
        <v>1844.9</v>
      </c>
      <c r="M4876" t="s">
        <v>20</v>
      </c>
      <c r="N4876" t="s">
        <v>23</v>
      </c>
      <c r="O4876">
        <v>38</v>
      </c>
      <c r="P4876">
        <v>5</v>
      </c>
      <c r="Q4876" t="s">
        <v>2577</v>
      </c>
      <c r="R4876">
        <v>506</v>
      </c>
      <c r="S4876" s="3">
        <v>0.1</v>
      </c>
      <c r="T4876" s="6">
        <v>745.7</v>
      </c>
      <c r="U4876" t="s">
        <v>6330</v>
      </c>
      <c r="V4876">
        <v>2026</v>
      </c>
      <c r="W4876" t="s">
        <v>6329</v>
      </c>
      <c r="X4876" t="str">
        <f>_xlfn.XLOOKUP(Orders_C[[#This Row],[Product_ID]],Products_C[Product_ID],Products_C[Product_Name])</f>
        <v>Chicken Bucket</v>
      </c>
      <c r="Y4876" t="str">
        <f>_xlfn.XLOOKUP(Orders_C[[#This Row],[Product_ID]],Products_C[Product_ID],Products_C[Category])</f>
        <v>Beverage</v>
      </c>
      <c r="Z4876" t="str">
        <f>_xlfn.XLOOKUP(Orders_C[[#This Row],[Store_ID]],Stores_c[Store_ID],Stores_c[City])</f>
        <v>New Robertfurt</v>
      </c>
      <c r="AA4876" t="str">
        <f>_xlfn.XLOOKUP(Orders_C[[#This Row],[Customer_ID]],Customers_c[Customer_ID],Customers_c[Customer_Name])</f>
        <v>Joseph Jones PhD</v>
      </c>
      <c r="AB4876" s="6">
        <f>Orders_C[[#This Row],[Quantity]]*Orders_C[[#This Row],[Unit_Price]]*(1-Orders_C[[#This Row],[Discount %]])+Orders_C[[#This Row],[Tax]]</f>
        <v>1671.7</v>
      </c>
      <c r="AC4876" s="9">
        <f>(Orders_C[[#This Row],[Unit_Price]]*Orders_C[[#This Row],[Quantity]])-Orders_C[[#This Row],[Discount]]+Orders_C[[#This Row],[Tax]]</f>
        <v>1844.9</v>
      </c>
      <c r="AD4876" t="str">
        <f>IF(COUNTIF(Orders_C[[#All],[Customer_ID]],Orders_C[[#This Row],[Customer_ID]])&gt;1,"Repeat","New")</f>
        <v>Repeat</v>
      </c>
      <c r="AE4876" t="str" cm="1">
        <f t="array" ref="AE4876">_xlfn.XLOOKUP(Orders_C[[#This Row],[Store_ID]],Stores_c[[#All],[Store_ID]],Stores_c[[#All],[City]])</f>
        <v>New Robertfurt</v>
      </c>
      <c r="AF4876" t="str" cm="1">
        <f t="array" ref="AF4876">_xlfn.XLOOKUP(Orders_C[[#This Row],[Store_ID]],Stores_c[[#All],[Store_ID]],Stores_c[[#All],[Manager_Name]])</f>
        <v>Tiffany Gomez</v>
      </c>
      <c r="AG4876" t="str" cm="1">
        <f t="array" ref="AG4876">_xlfn.XLOOKUP(Orders_C[[#This Row],[Store_ID]],Stores_c[[#All],[Store_ID]],Stores_c[[#All],[Store_Type]])</f>
        <v>Street</v>
      </c>
    </row>
    <row r="4877" spans="1:33" x14ac:dyDescent="0.25">
      <c r="A4877">
        <v>6219</v>
      </c>
      <c r="B4877" s="1">
        <v>45931</v>
      </c>
      <c r="C4877" s="2">
        <v>5.6354166666666664E-2</v>
      </c>
      <c r="D4877">
        <v>1039</v>
      </c>
      <c r="E4877">
        <v>220</v>
      </c>
      <c r="F4877">
        <v>440</v>
      </c>
      <c r="G4877">
        <v>332</v>
      </c>
      <c r="H4877">
        <v>4</v>
      </c>
      <c r="I4877">
        <v>455</v>
      </c>
      <c r="J4877">
        <v>5</v>
      </c>
      <c r="K4877">
        <v>22.75</v>
      </c>
      <c r="L4877">
        <v>1837.75</v>
      </c>
      <c r="M4877" t="s">
        <v>20</v>
      </c>
      <c r="N4877" t="s">
        <v>21</v>
      </c>
      <c r="O4877">
        <v>26</v>
      </c>
      <c r="P4877">
        <v>2</v>
      </c>
      <c r="Q4877" t="s">
        <v>242</v>
      </c>
      <c r="R4877">
        <v>502</v>
      </c>
      <c r="S4877" s="3">
        <v>0.05</v>
      </c>
      <c r="T4877" s="6">
        <v>745.75</v>
      </c>
      <c r="U4877" t="s">
        <v>6332</v>
      </c>
      <c r="V4877">
        <v>2025</v>
      </c>
      <c r="W4877" t="s">
        <v>6329</v>
      </c>
      <c r="X4877" t="str">
        <f>_xlfn.XLOOKUP(Orders_C[[#This Row],[Product_ID]],Products_C[Product_ID],Products_C[Product_Name])</f>
        <v>Zinger Burger</v>
      </c>
      <c r="Y4877" t="str">
        <f>_xlfn.XLOOKUP(Orders_C[[#This Row],[Product_ID]],Products_C[Product_ID],Products_C[Category])</f>
        <v>Beverage</v>
      </c>
      <c r="Z4877" t="str">
        <f>_xlfn.XLOOKUP(Orders_C[[#This Row],[Store_ID]],Stores_c[Store_ID],Stores_c[City])</f>
        <v>Williamborough</v>
      </c>
      <c r="AA4877" t="str">
        <f>_xlfn.XLOOKUP(Orders_C[[#This Row],[Customer_ID]],Customers_c[Customer_ID],Customers_c[Customer_Name])</f>
        <v>Linda Anderson</v>
      </c>
      <c r="AB4877" s="6">
        <f>Orders_C[[#This Row],[Quantity]]*Orders_C[[#This Row],[Unit_Price]]*(1-Orders_C[[#This Row],[Discount %]])+Orders_C[[#This Row],[Tax]]</f>
        <v>1751.75</v>
      </c>
      <c r="AC4877" s="9">
        <f>(Orders_C[[#This Row],[Unit_Price]]*Orders_C[[#This Row],[Quantity]])-Orders_C[[#This Row],[Discount]]+Orders_C[[#This Row],[Tax]]</f>
        <v>1837.75</v>
      </c>
      <c r="AD4877" t="str">
        <f>IF(COUNTIF(Orders_C[[#All],[Customer_ID]],Orders_C[[#This Row],[Customer_ID]])&gt;1,"Repeat","New")</f>
        <v>Repeat</v>
      </c>
      <c r="AE4877" t="str" cm="1">
        <f t="array" ref="AE4877">_xlfn.XLOOKUP(Orders_C[[#This Row],[Store_ID]],Stores_c[[#All],[Store_ID]],Stores_c[[#All],[City]])</f>
        <v>Williamborough</v>
      </c>
      <c r="AF4877" t="str" cm="1">
        <f t="array" ref="AF4877">_xlfn.XLOOKUP(Orders_C[[#This Row],[Store_ID]],Stores_c[[#All],[Store_ID]],Stores_c[[#All],[Manager_Name]])</f>
        <v>Michael Mcbride</v>
      </c>
      <c r="AG4877" t="str" cm="1">
        <f t="array" ref="AG4877">_xlfn.XLOOKUP(Orders_C[[#This Row],[Store_ID]],Stores_c[[#All],[Store_ID]],Stores_c[[#All],[Store_Type]])</f>
        <v>Mall</v>
      </c>
    </row>
    <row r="4878" spans="1:33" x14ac:dyDescent="0.25">
      <c r="A4878">
        <v>6300</v>
      </c>
      <c r="B4878" s="1">
        <v>45729</v>
      </c>
      <c r="C4878" s="2">
        <v>7.1886574074074075E-2</v>
      </c>
      <c r="D4878">
        <v>1355</v>
      </c>
      <c r="E4878">
        <v>207</v>
      </c>
      <c r="F4878">
        <v>403</v>
      </c>
      <c r="G4878">
        <v>332</v>
      </c>
      <c r="H4878">
        <v>4</v>
      </c>
      <c r="I4878">
        <v>455</v>
      </c>
      <c r="J4878">
        <v>5</v>
      </c>
      <c r="K4878">
        <v>22.75</v>
      </c>
      <c r="L4878">
        <v>1837.75</v>
      </c>
      <c r="M4878" t="s">
        <v>18</v>
      </c>
      <c r="N4878" t="s">
        <v>21</v>
      </c>
      <c r="O4878">
        <v>16</v>
      </c>
      <c r="P4878">
        <v>1</v>
      </c>
      <c r="Q4878" t="s">
        <v>323</v>
      </c>
      <c r="R4878">
        <v>503</v>
      </c>
      <c r="S4878" s="3">
        <v>0.05</v>
      </c>
      <c r="T4878" s="6">
        <v>745.75</v>
      </c>
      <c r="U4878" t="s">
        <v>6334</v>
      </c>
      <c r="V4878">
        <v>2025</v>
      </c>
      <c r="W4878" t="s">
        <v>6333</v>
      </c>
      <c r="X4878" t="str">
        <f>_xlfn.XLOOKUP(Orders_C[[#This Row],[Product_ID]],Products_C[Product_ID],Products_C[Product_Name])</f>
        <v>Zinger Burger</v>
      </c>
      <c r="Y4878" t="str">
        <f>_xlfn.XLOOKUP(Orders_C[[#This Row],[Product_ID]],Products_C[Product_ID],Products_C[Category])</f>
        <v>Beverage</v>
      </c>
      <c r="Z4878" t="str">
        <f>_xlfn.XLOOKUP(Orders_C[[#This Row],[Store_ID]],Stores_c[Store_ID],Stores_c[City])</f>
        <v>Christineton</v>
      </c>
      <c r="AA4878" t="str">
        <f>_xlfn.XLOOKUP(Orders_C[[#This Row],[Customer_ID]],Customers_c[Customer_ID],Customers_c[Customer_Name])</f>
        <v>Nicholas Thompson</v>
      </c>
      <c r="AB4878" s="6">
        <f>Orders_C[[#This Row],[Quantity]]*Orders_C[[#This Row],[Unit_Price]]*(1-Orders_C[[#This Row],[Discount %]])+Orders_C[[#This Row],[Tax]]</f>
        <v>1751.75</v>
      </c>
      <c r="AC4878" s="9">
        <f>(Orders_C[[#This Row],[Unit_Price]]*Orders_C[[#This Row],[Quantity]])-Orders_C[[#This Row],[Discount]]+Orders_C[[#This Row],[Tax]]</f>
        <v>1837.75</v>
      </c>
      <c r="AD4878" t="str">
        <f>IF(COUNTIF(Orders_C[[#All],[Customer_ID]],Orders_C[[#This Row],[Customer_ID]])&gt;1,"Repeat","New")</f>
        <v>Repeat</v>
      </c>
      <c r="AE4878" t="str" cm="1">
        <f t="array" ref="AE4878">_xlfn.XLOOKUP(Orders_C[[#This Row],[Store_ID]],Stores_c[[#All],[Store_ID]],Stores_c[[#All],[City]])</f>
        <v>Christineton</v>
      </c>
      <c r="AF4878" t="str" cm="1">
        <f t="array" ref="AF4878">_xlfn.XLOOKUP(Orders_C[[#This Row],[Store_ID]],Stores_c[[#All],[Store_ID]],Stores_c[[#All],[Manager_Name]])</f>
        <v>Dr. William Hubbard MD</v>
      </c>
      <c r="AG4878" t="str" cm="1">
        <f t="array" ref="AG4878">_xlfn.XLOOKUP(Orders_C[[#This Row],[Store_ID]],Stores_c[[#All],[Store_ID]],Stores_c[[#All],[Store_Type]])</f>
        <v>Street</v>
      </c>
    </row>
    <row r="4879" spans="1:33" x14ac:dyDescent="0.25">
      <c r="A4879">
        <v>6805</v>
      </c>
      <c r="B4879" s="1">
        <v>45794</v>
      </c>
      <c r="C4879" s="2">
        <v>0.87054398148148149</v>
      </c>
      <c r="D4879">
        <v>1597</v>
      </c>
      <c r="E4879">
        <v>218</v>
      </c>
      <c r="F4879">
        <v>430</v>
      </c>
      <c r="G4879">
        <v>334</v>
      </c>
      <c r="H4879">
        <v>4</v>
      </c>
      <c r="I4879">
        <v>459</v>
      </c>
      <c r="J4879">
        <v>10</v>
      </c>
      <c r="K4879">
        <v>22.95</v>
      </c>
      <c r="L4879">
        <v>1848.95</v>
      </c>
      <c r="M4879" t="s">
        <v>18</v>
      </c>
      <c r="N4879" t="s">
        <v>23</v>
      </c>
      <c r="O4879">
        <v>54</v>
      </c>
      <c r="P4879">
        <v>3</v>
      </c>
      <c r="Q4879" t="s">
        <v>828</v>
      </c>
      <c r="R4879">
        <v>506</v>
      </c>
      <c r="S4879" s="3">
        <v>0.1</v>
      </c>
      <c r="T4879" s="6">
        <v>747.35000000000014</v>
      </c>
      <c r="U4879" t="s">
        <v>6339</v>
      </c>
      <c r="V4879">
        <v>2025</v>
      </c>
      <c r="W4879" t="s">
        <v>6331</v>
      </c>
      <c r="X4879" t="str">
        <f>_xlfn.XLOOKUP(Orders_C[[#This Row],[Product_ID]],Products_C[Product_ID],Products_C[Product_Name])</f>
        <v>Krushers</v>
      </c>
      <c r="Y4879" t="str">
        <f>_xlfn.XLOOKUP(Orders_C[[#This Row],[Product_ID]],Products_C[Product_ID],Products_C[Category])</f>
        <v>Dessert</v>
      </c>
      <c r="Z4879" t="str">
        <f>_xlfn.XLOOKUP(Orders_C[[#This Row],[Store_ID]],Stores_c[Store_ID],Stores_c[City])</f>
        <v>East Johnport</v>
      </c>
      <c r="AA4879" t="str">
        <f>_xlfn.XLOOKUP(Orders_C[[#This Row],[Customer_ID]],Customers_c[Customer_ID],Customers_c[Customer_Name])</f>
        <v>Erika Chapman</v>
      </c>
      <c r="AB4879" s="6">
        <f>Orders_C[[#This Row],[Quantity]]*Orders_C[[#This Row],[Unit_Price]]*(1-Orders_C[[#This Row],[Discount %]])+Orders_C[[#This Row],[Tax]]</f>
        <v>1675.3500000000001</v>
      </c>
      <c r="AC4879" s="9">
        <f>(Orders_C[[#This Row],[Unit_Price]]*Orders_C[[#This Row],[Quantity]])-Orders_C[[#This Row],[Discount]]+Orders_C[[#This Row],[Tax]]</f>
        <v>1848.95</v>
      </c>
      <c r="AD4879" t="str">
        <f>IF(COUNTIF(Orders_C[[#All],[Customer_ID]],Orders_C[[#This Row],[Customer_ID]])&gt;1,"Repeat","New")</f>
        <v>Repeat</v>
      </c>
      <c r="AE4879" t="str" cm="1">
        <f t="array" ref="AE4879">_xlfn.XLOOKUP(Orders_C[[#This Row],[Store_ID]],Stores_c[[#All],[Store_ID]],Stores_c[[#All],[City]])</f>
        <v>East Johnport</v>
      </c>
      <c r="AF4879" t="str" cm="1">
        <f t="array" ref="AF4879">_xlfn.XLOOKUP(Orders_C[[#This Row],[Store_ID]],Stores_c[[#All],[Store_ID]],Stores_c[[#All],[Manager_Name]])</f>
        <v>Mr. Matthew Murillo III</v>
      </c>
      <c r="AG4879" t="str" cm="1">
        <f t="array" ref="AG4879">_xlfn.XLOOKUP(Orders_C[[#This Row],[Store_ID]],Stores_c[[#All],[Store_ID]],Stores_c[[#All],[Store_Type]])</f>
        <v>Street</v>
      </c>
    </row>
    <row r="4880" spans="1:33" x14ac:dyDescent="0.25">
      <c r="A4880">
        <v>6445</v>
      </c>
      <c r="B4880" s="1">
        <v>45715</v>
      </c>
      <c r="C4880" s="2">
        <v>0.63386574074074076</v>
      </c>
      <c r="D4880">
        <v>1289</v>
      </c>
      <c r="E4880">
        <v>220</v>
      </c>
      <c r="F4880">
        <v>445</v>
      </c>
      <c r="G4880">
        <v>339</v>
      </c>
      <c r="H4880">
        <v>4</v>
      </c>
      <c r="I4880">
        <v>456</v>
      </c>
      <c r="J4880">
        <v>5</v>
      </c>
      <c r="K4880">
        <v>22.8</v>
      </c>
      <c r="L4880">
        <v>1841.8</v>
      </c>
      <c r="M4880" t="s">
        <v>18</v>
      </c>
      <c r="N4880" t="s">
        <v>23</v>
      </c>
      <c r="O4880">
        <v>46</v>
      </c>
      <c r="P4880">
        <v>5</v>
      </c>
      <c r="Q4880" t="s">
        <v>468</v>
      </c>
      <c r="R4880">
        <v>508</v>
      </c>
      <c r="S4880" s="3">
        <v>0.05</v>
      </c>
      <c r="T4880" s="6">
        <v>747.40000000000009</v>
      </c>
      <c r="U4880" t="s">
        <v>6338</v>
      </c>
      <c r="V4880">
        <v>2025</v>
      </c>
      <c r="W4880" t="s">
        <v>6331</v>
      </c>
      <c r="X4880" t="str">
        <f>_xlfn.XLOOKUP(Orders_C[[#This Row],[Product_ID]],Products_C[Product_ID],Products_C[Product_Name])</f>
        <v>Veg Burger</v>
      </c>
      <c r="Y4880" t="str">
        <f>_xlfn.XLOOKUP(Orders_C[[#This Row],[Product_ID]],Products_C[Product_ID],Products_C[Category])</f>
        <v>Burger</v>
      </c>
      <c r="Z4880" t="str">
        <f>_xlfn.XLOOKUP(Orders_C[[#This Row],[Store_ID]],Stores_c[Store_ID],Stores_c[City])</f>
        <v>Williamborough</v>
      </c>
      <c r="AA4880" t="str">
        <f>_xlfn.XLOOKUP(Orders_C[[#This Row],[Customer_ID]],Customers_c[Customer_ID],Customers_c[Customer_Name])</f>
        <v>Kathryn Gonzalez</v>
      </c>
      <c r="AB4880" s="6">
        <f>Orders_C[[#This Row],[Quantity]]*Orders_C[[#This Row],[Unit_Price]]*(1-Orders_C[[#This Row],[Discount %]])+Orders_C[[#This Row],[Tax]]</f>
        <v>1755.6</v>
      </c>
      <c r="AC4880" s="9">
        <f>(Orders_C[[#This Row],[Unit_Price]]*Orders_C[[#This Row],[Quantity]])-Orders_C[[#This Row],[Discount]]+Orders_C[[#This Row],[Tax]]</f>
        <v>1841.8</v>
      </c>
      <c r="AD4880" t="str">
        <f>IF(COUNTIF(Orders_C[[#All],[Customer_ID]],Orders_C[[#This Row],[Customer_ID]])&gt;1,"Repeat","New")</f>
        <v>Repeat</v>
      </c>
      <c r="AE4880" t="str" cm="1">
        <f t="array" ref="AE4880">_xlfn.XLOOKUP(Orders_C[[#This Row],[Store_ID]],Stores_c[[#All],[Store_ID]],Stores_c[[#All],[City]])</f>
        <v>Williamborough</v>
      </c>
      <c r="AF4880" t="str" cm="1">
        <f t="array" ref="AF4880">_xlfn.XLOOKUP(Orders_C[[#This Row],[Store_ID]],Stores_c[[#All],[Store_ID]],Stores_c[[#All],[Manager_Name]])</f>
        <v>Michael Mcbride</v>
      </c>
      <c r="AG4880" t="str" cm="1">
        <f t="array" ref="AG4880">_xlfn.XLOOKUP(Orders_C[[#This Row],[Store_ID]],Stores_c[[#All],[Store_ID]],Stores_c[[#All],[Store_Type]])</f>
        <v>Mall</v>
      </c>
    </row>
    <row r="4881" spans="1:33" x14ac:dyDescent="0.25">
      <c r="A4881">
        <v>7013</v>
      </c>
      <c r="B4881" s="1">
        <v>45897</v>
      </c>
      <c r="C4881" s="2">
        <v>0.62814814814814812</v>
      </c>
      <c r="D4881">
        <v>1600</v>
      </c>
      <c r="E4881">
        <v>213</v>
      </c>
      <c r="F4881">
        <v>449</v>
      </c>
      <c r="G4881">
        <v>309</v>
      </c>
      <c r="H4881">
        <v>4</v>
      </c>
      <c r="I4881">
        <v>453</v>
      </c>
      <c r="J4881">
        <v>0</v>
      </c>
      <c r="K4881">
        <v>22.65</v>
      </c>
      <c r="L4881">
        <v>1834.65</v>
      </c>
      <c r="M4881" t="s">
        <v>18</v>
      </c>
      <c r="N4881" t="s">
        <v>22</v>
      </c>
      <c r="O4881">
        <v>23</v>
      </c>
      <c r="P4881">
        <v>3</v>
      </c>
      <c r="Q4881" t="s">
        <v>1036</v>
      </c>
      <c r="R4881">
        <v>505</v>
      </c>
      <c r="S4881" s="3">
        <v>0</v>
      </c>
      <c r="T4881" s="6">
        <v>747.45</v>
      </c>
      <c r="U4881" t="s">
        <v>6342</v>
      </c>
      <c r="V4881">
        <v>2025</v>
      </c>
      <c r="W4881" t="s">
        <v>6329</v>
      </c>
      <c r="X4881" t="str">
        <f>_xlfn.XLOOKUP(Orders_C[[#This Row],[Product_ID]],Products_C[Product_ID],Products_C[Product_Name])</f>
        <v>Chicken Bucket</v>
      </c>
      <c r="Y4881" t="str">
        <f>_xlfn.XLOOKUP(Orders_C[[#This Row],[Product_ID]],Products_C[Product_ID],Products_C[Category])</f>
        <v>Dessert</v>
      </c>
      <c r="Z4881" t="str">
        <f>_xlfn.XLOOKUP(Orders_C[[#This Row],[Store_ID]],Stores_c[Store_ID],Stores_c[City])</f>
        <v>Lake Kristashire</v>
      </c>
      <c r="AA4881" t="str">
        <f>_xlfn.XLOOKUP(Orders_C[[#This Row],[Customer_ID]],Customers_c[Customer_ID],Customers_c[Customer_Name])</f>
        <v>Mary Cox</v>
      </c>
      <c r="AB4881" s="6">
        <f>Orders_C[[#This Row],[Quantity]]*Orders_C[[#This Row],[Unit_Price]]*(1-Orders_C[[#This Row],[Discount %]])+Orders_C[[#This Row],[Tax]]</f>
        <v>1834.65</v>
      </c>
      <c r="AC4881" s="9">
        <f>(Orders_C[[#This Row],[Unit_Price]]*Orders_C[[#This Row],[Quantity]])-Orders_C[[#This Row],[Discount]]+Orders_C[[#This Row],[Tax]]</f>
        <v>1834.65</v>
      </c>
      <c r="AD4881" t="str">
        <f>IF(COUNTIF(Orders_C[[#All],[Customer_ID]],Orders_C[[#This Row],[Customer_ID]])&gt;1,"Repeat","New")</f>
        <v>New</v>
      </c>
      <c r="AE4881" t="str" cm="1">
        <f t="array" ref="AE4881">_xlfn.XLOOKUP(Orders_C[[#This Row],[Store_ID]],Stores_c[[#All],[Store_ID]],Stores_c[[#All],[City]])</f>
        <v>Lake Kristashire</v>
      </c>
      <c r="AF4881" t="str" cm="1">
        <f t="array" ref="AF4881">_xlfn.XLOOKUP(Orders_C[[#This Row],[Store_ID]],Stores_c[[#All],[Store_ID]],Stores_c[[#All],[Manager_Name]])</f>
        <v>Andrea Daugherty</v>
      </c>
      <c r="AG4881" t="str" cm="1">
        <f t="array" ref="AG4881">_xlfn.XLOOKUP(Orders_C[[#This Row],[Store_ID]],Stores_c[[#All],[Store_ID]],Stores_c[[#All],[Store_Type]])</f>
        <v>Mall</v>
      </c>
    </row>
    <row r="4882" spans="1:33" x14ac:dyDescent="0.25">
      <c r="A4882">
        <v>8727</v>
      </c>
      <c r="B4882" s="1">
        <v>45893</v>
      </c>
      <c r="C4882" s="2">
        <v>0.8764467592592593</v>
      </c>
      <c r="D4882">
        <v>1583</v>
      </c>
      <c r="E4882">
        <v>214</v>
      </c>
      <c r="F4882">
        <v>493</v>
      </c>
      <c r="G4882">
        <v>323</v>
      </c>
      <c r="H4882">
        <v>4</v>
      </c>
      <c r="I4882">
        <v>453</v>
      </c>
      <c r="J4882">
        <v>0</v>
      </c>
      <c r="K4882">
        <v>22.65</v>
      </c>
      <c r="L4882">
        <v>1834.65</v>
      </c>
      <c r="M4882" t="s">
        <v>19</v>
      </c>
      <c r="N4882" t="s">
        <v>21</v>
      </c>
      <c r="O4882">
        <v>27</v>
      </c>
      <c r="P4882">
        <v>2</v>
      </c>
      <c r="Q4882" t="s">
        <v>2750</v>
      </c>
      <c r="R4882">
        <v>502</v>
      </c>
      <c r="S4882" s="3">
        <v>0</v>
      </c>
      <c r="T4882" s="6">
        <v>747.45</v>
      </c>
      <c r="U4882" t="s">
        <v>6342</v>
      </c>
      <c r="V4882">
        <v>2025</v>
      </c>
      <c r="W4882" t="s">
        <v>6329</v>
      </c>
      <c r="X4882" t="str">
        <f>_xlfn.XLOOKUP(Orders_C[[#This Row],[Product_ID]],Products_C[Product_ID],Products_C[Product_Name])</f>
        <v>Rice Bowl</v>
      </c>
      <c r="Y4882" t="str">
        <f>_xlfn.XLOOKUP(Orders_C[[#This Row],[Product_ID]],Products_C[Product_ID],Products_C[Category])</f>
        <v>Beverage</v>
      </c>
      <c r="Z4882" t="str">
        <f>_xlfn.XLOOKUP(Orders_C[[#This Row],[Store_ID]],Stores_c[Store_ID],Stores_c[City])</f>
        <v>New Robert</v>
      </c>
      <c r="AA4882" t="str">
        <f>_xlfn.XLOOKUP(Orders_C[[#This Row],[Customer_ID]],Customers_c[Customer_ID],Customers_c[Customer_Name])</f>
        <v>Carol Hunter</v>
      </c>
      <c r="AB4882" s="6">
        <f>Orders_C[[#This Row],[Quantity]]*Orders_C[[#This Row],[Unit_Price]]*(1-Orders_C[[#This Row],[Discount %]])+Orders_C[[#This Row],[Tax]]</f>
        <v>1834.65</v>
      </c>
      <c r="AC4882" s="9">
        <f>(Orders_C[[#This Row],[Unit_Price]]*Orders_C[[#This Row],[Quantity]])-Orders_C[[#This Row],[Discount]]+Orders_C[[#This Row],[Tax]]</f>
        <v>1834.65</v>
      </c>
      <c r="AD4882" t="str">
        <f>IF(COUNTIF(Orders_C[[#All],[Customer_ID]],Orders_C[[#This Row],[Customer_ID]])&gt;1,"Repeat","New")</f>
        <v>Repeat</v>
      </c>
      <c r="AE4882" t="str" cm="1">
        <f t="array" ref="AE4882">_xlfn.XLOOKUP(Orders_C[[#This Row],[Store_ID]],Stores_c[[#All],[Store_ID]],Stores_c[[#All],[City]])</f>
        <v>New Robert</v>
      </c>
      <c r="AF4882" t="str" cm="1">
        <f t="array" ref="AF4882">_xlfn.XLOOKUP(Orders_C[[#This Row],[Store_ID]],Stores_c[[#All],[Store_ID]],Stores_c[[#All],[Manager_Name]])</f>
        <v>Krista Webb</v>
      </c>
      <c r="AG4882" t="str" cm="1">
        <f t="array" ref="AG4882">_xlfn.XLOOKUP(Orders_C[[#This Row],[Store_ID]],Stores_c[[#All],[Store_ID]],Stores_c[[#All],[Store_Type]])</f>
        <v>Drive-Thru</v>
      </c>
    </row>
    <row r="4883" spans="1:33" x14ac:dyDescent="0.25">
      <c r="A4883">
        <v>10697</v>
      </c>
      <c r="B4883" s="1">
        <v>45999</v>
      </c>
      <c r="C4883" s="2">
        <v>0.93346064814814811</v>
      </c>
      <c r="D4883">
        <v>1629</v>
      </c>
      <c r="E4883">
        <v>212</v>
      </c>
      <c r="F4883">
        <v>424</v>
      </c>
      <c r="G4883">
        <v>323</v>
      </c>
      <c r="H4883">
        <v>4</v>
      </c>
      <c r="I4883">
        <v>463</v>
      </c>
      <c r="J4883">
        <v>15</v>
      </c>
      <c r="K4883">
        <v>23.15</v>
      </c>
      <c r="L4883">
        <v>1860.15</v>
      </c>
      <c r="M4883" t="s">
        <v>19</v>
      </c>
      <c r="N4883" t="s">
        <v>22</v>
      </c>
      <c r="O4883">
        <v>24</v>
      </c>
      <c r="P4883">
        <v>5</v>
      </c>
      <c r="Q4883" t="s">
        <v>4720</v>
      </c>
      <c r="R4883">
        <v>507</v>
      </c>
      <c r="S4883" s="3">
        <v>0.15</v>
      </c>
      <c r="T4883" s="6">
        <v>748.95</v>
      </c>
      <c r="U4883" t="s">
        <v>6328</v>
      </c>
      <c r="V4883">
        <v>2025</v>
      </c>
      <c r="W4883" t="s">
        <v>6329</v>
      </c>
      <c r="X4883" t="str">
        <f>_xlfn.XLOOKUP(Orders_C[[#This Row],[Product_ID]],Products_C[Product_ID],Products_C[Product_Name])</f>
        <v>Rice Bowl</v>
      </c>
      <c r="Y4883" t="str">
        <f>_xlfn.XLOOKUP(Orders_C[[#This Row],[Product_ID]],Products_C[Product_ID],Products_C[Category])</f>
        <v>Beverage</v>
      </c>
      <c r="Z4883" t="str">
        <f>_xlfn.XLOOKUP(Orders_C[[#This Row],[Store_ID]],Stores_c[Store_ID],Stores_c[City])</f>
        <v>Andrewview</v>
      </c>
      <c r="AA4883" t="str">
        <f>_xlfn.XLOOKUP(Orders_C[[#This Row],[Customer_ID]],Customers_c[Customer_ID],Customers_c[Customer_Name])</f>
        <v>Bradley Jordan</v>
      </c>
      <c r="AB4883" s="6">
        <f>Orders_C[[#This Row],[Quantity]]*Orders_C[[#This Row],[Unit_Price]]*(1-Orders_C[[#This Row],[Discount %]])+Orders_C[[#This Row],[Tax]]</f>
        <v>1597.3500000000001</v>
      </c>
      <c r="AC4883" s="9">
        <f>(Orders_C[[#This Row],[Unit_Price]]*Orders_C[[#This Row],[Quantity]])-Orders_C[[#This Row],[Discount]]+Orders_C[[#This Row],[Tax]]</f>
        <v>1860.15</v>
      </c>
      <c r="AD4883" t="str">
        <f>IF(COUNTIF(Orders_C[[#All],[Customer_ID]],Orders_C[[#This Row],[Customer_ID]])&gt;1,"Repeat","New")</f>
        <v>Repeat</v>
      </c>
      <c r="AE4883" t="str" cm="1">
        <f t="array" ref="AE4883">_xlfn.XLOOKUP(Orders_C[[#This Row],[Store_ID]],Stores_c[[#All],[Store_ID]],Stores_c[[#All],[City]])</f>
        <v>Andrewview</v>
      </c>
      <c r="AF4883" t="str" cm="1">
        <f t="array" ref="AF4883">_xlfn.XLOOKUP(Orders_C[[#This Row],[Store_ID]],Stores_c[[#All],[Store_ID]],Stores_c[[#All],[Manager_Name]])</f>
        <v>Alice Sutton</v>
      </c>
      <c r="AG4883" t="str" cm="1">
        <f t="array" ref="AG4883">_xlfn.XLOOKUP(Orders_C[[#This Row],[Store_ID]],Stores_c[[#All],[Store_ID]],Stores_c[[#All],[Store_Type]])</f>
        <v>Mall</v>
      </c>
    </row>
    <row r="4884" spans="1:33" x14ac:dyDescent="0.25">
      <c r="A4884">
        <v>9858</v>
      </c>
      <c r="B4884" s="1">
        <v>45987</v>
      </c>
      <c r="C4884" s="2">
        <v>0.17909722222222221</v>
      </c>
      <c r="D4884">
        <v>1247</v>
      </c>
      <c r="E4884">
        <v>210</v>
      </c>
      <c r="F4884">
        <v>429</v>
      </c>
      <c r="G4884">
        <v>340</v>
      </c>
      <c r="H4884">
        <v>4</v>
      </c>
      <c r="I4884">
        <v>460</v>
      </c>
      <c r="J4884">
        <v>10</v>
      </c>
      <c r="K4884">
        <v>23</v>
      </c>
      <c r="L4884">
        <v>1853</v>
      </c>
      <c r="M4884" t="s">
        <v>18</v>
      </c>
      <c r="N4884" t="s">
        <v>23</v>
      </c>
      <c r="O4884">
        <v>24</v>
      </c>
      <c r="P4884">
        <v>1</v>
      </c>
      <c r="Q4884" t="s">
        <v>3881</v>
      </c>
      <c r="R4884">
        <v>505</v>
      </c>
      <c r="S4884" s="3">
        <v>0.1</v>
      </c>
      <c r="T4884" s="6">
        <v>749</v>
      </c>
      <c r="U4884" t="s">
        <v>6336</v>
      </c>
      <c r="V4884">
        <v>2025</v>
      </c>
      <c r="W4884" t="s">
        <v>6329</v>
      </c>
      <c r="X4884" t="str">
        <f>_xlfn.XLOOKUP(Orders_C[[#This Row],[Product_ID]],Products_C[Product_ID],Products_C[Product_Name])</f>
        <v>Chocolate Lava Cake</v>
      </c>
      <c r="Y4884" t="str">
        <f>_xlfn.XLOOKUP(Orders_C[[#This Row],[Product_ID]],Products_C[Product_ID],Products_C[Category])</f>
        <v>Chicken</v>
      </c>
      <c r="Z4884" t="str">
        <f>_xlfn.XLOOKUP(Orders_C[[#This Row],[Store_ID]],Stores_c[Store_ID],Stores_c[City])</f>
        <v>East William</v>
      </c>
      <c r="AA4884" t="str">
        <f>_xlfn.XLOOKUP(Orders_C[[#This Row],[Customer_ID]],Customers_c[Customer_ID],Customers_c[Customer_Name])</f>
        <v>Michael Perez</v>
      </c>
      <c r="AB4884" s="6">
        <f>Orders_C[[#This Row],[Quantity]]*Orders_C[[#This Row],[Unit_Price]]*(1-Orders_C[[#This Row],[Discount %]])+Orders_C[[#This Row],[Tax]]</f>
        <v>1679</v>
      </c>
      <c r="AC4884" s="9">
        <f>(Orders_C[[#This Row],[Unit_Price]]*Orders_C[[#This Row],[Quantity]])-Orders_C[[#This Row],[Discount]]+Orders_C[[#This Row],[Tax]]</f>
        <v>1853</v>
      </c>
      <c r="AD4884" t="str">
        <f>IF(COUNTIF(Orders_C[[#All],[Customer_ID]],Orders_C[[#This Row],[Customer_ID]])&gt;1,"Repeat","New")</f>
        <v>Repeat</v>
      </c>
      <c r="AE4884" t="str" cm="1">
        <f t="array" ref="AE4884">_xlfn.XLOOKUP(Orders_C[[#This Row],[Store_ID]],Stores_c[[#All],[Store_ID]],Stores_c[[#All],[City]])</f>
        <v>East William</v>
      </c>
      <c r="AF4884" t="str" cm="1">
        <f t="array" ref="AF4884">_xlfn.XLOOKUP(Orders_C[[#This Row],[Store_ID]],Stores_c[[#All],[Store_ID]],Stores_c[[#All],[Manager_Name]])</f>
        <v>Victoria Butler</v>
      </c>
      <c r="AG4884" t="str" cm="1">
        <f t="array" ref="AG4884">_xlfn.XLOOKUP(Orders_C[[#This Row],[Store_ID]],Stores_c[[#All],[Store_ID]],Stores_c[[#All],[Store_Type]])</f>
        <v>Drive-Thru</v>
      </c>
    </row>
    <row r="4885" spans="1:33" x14ac:dyDescent="0.25">
      <c r="A4885">
        <v>6467</v>
      </c>
      <c r="B4885" s="1">
        <v>45848</v>
      </c>
      <c r="C4885" s="2">
        <v>0.8512615740740741</v>
      </c>
      <c r="D4885">
        <v>1774</v>
      </c>
      <c r="E4885">
        <v>221</v>
      </c>
      <c r="F4885">
        <v>403</v>
      </c>
      <c r="G4885">
        <v>315</v>
      </c>
      <c r="H4885">
        <v>4</v>
      </c>
      <c r="I4885">
        <v>461</v>
      </c>
      <c r="J4885">
        <v>10</v>
      </c>
      <c r="K4885">
        <v>23.05</v>
      </c>
      <c r="L4885">
        <v>1857.05</v>
      </c>
      <c r="M4885" t="s">
        <v>18</v>
      </c>
      <c r="N4885" t="s">
        <v>23</v>
      </c>
      <c r="O4885">
        <v>43</v>
      </c>
      <c r="P4885">
        <v>5</v>
      </c>
      <c r="Q4885" t="s">
        <v>490</v>
      </c>
      <c r="R4885">
        <v>502</v>
      </c>
      <c r="S4885" s="3">
        <v>0.1</v>
      </c>
      <c r="T4885" s="6">
        <v>750.65000000000009</v>
      </c>
      <c r="U4885" t="s">
        <v>6341</v>
      </c>
      <c r="V4885">
        <v>2025</v>
      </c>
      <c r="W4885" t="s">
        <v>6331</v>
      </c>
      <c r="X4885" t="str">
        <f>_xlfn.XLOOKUP(Orders_C[[#This Row],[Product_ID]],Products_C[Product_ID],Products_C[Product_Name])</f>
        <v>Popcorn Chicken</v>
      </c>
      <c r="Y4885" t="str">
        <f>_xlfn.XLOOKUP(Orders_C[[#This Row],[Product_ID]],Products_C[Product_ID],Products_C[Category])</f>
        <v>Beverage</v>
      </c>
      <c r="Z4885" t="str">
        <f>_xlfn.XLOOKUP(Orders_C[[#This Row],[Store_ID]],Stores_c[Store_ID],Stores_c[City])</f>
        <v>Port Barbarabury</v>
      </c>
      <c r="AA4885" t="str">
        <f>_xlfn.XLOOKUP(Orders_C[[#This Row],[Customer_ID]],Customers_c[Customer_ID],Customers_c[Customer_Name])</f>
        <v>Katherine Crawford MD</v>
      </c>
      <c r="AB4885" s="6">
        <f>Orders_C[[#This Row],[Quantity]]*Orders_C[[#This Row],[Unit_Price]]*(1-Orders_C[[#This Row],[Discount %]])+Orders_C[[#This Row],[Tax]]</f>
        <v>1682.65</v>
      </c>
      <c r="AC4885" s="9">
        <f>(Orders_C[[#This Row],[Unit_Price]]*Orders_C[[#This Row],[Quantity]])-Orders_C[[#This Row],[Discount]]+Orders_C[[#This Row],[Tax]]</f>
        <v>1857.05</v>
      </c>
      <c r="AD4885" t="str">
        <f>IF(COUNTIF(Orders_C[[#All],[Customer_ID]],Orders_C[[#This Row],[Customer_ID]])&gt;1,"Repeat","New")</f>
        <v>Repeat</v>
      </c>
      <c r="AE4885" t="str" cm="1">
        <f t="array" ref="AE4885">_xlfn.XLOOKUP(Orders_C[[#This Row],[Store_ID]],Stores_c[[#All],[Store_ID]],Stores_c[[#All],[City]])</f>
        <v>Port Barbarabury</v>
      </c>
      <c r="AF4885" t="str" cm="1">
        <f t="array" ref="AF4885">_xlfn.XLOOKUP(Orders_C[[#This Row],[Store_ID]],Stores_c[[#All],[Store_ID]],Stores_c[[#All],[Manager_Name]])</f>
        <v>Edward Nguyen</v>
      </c>
      <c r="AG4885" t="str" cm="1">
        <f t="array" ref="AG4885">_xlfn.XLOOKUP(Orders_C[[#This Row],[Store_ID]],Stores_c[[#All],[Store_ID]],Stores_c[[#All],[Store_Type]])</f>
        <v>Street</v>
      </c>
    </row>
    <row r="4886" spans="1:33" x14ac:dyDescent="0.25">
      <c r="A4886">
        <v>7777</v>
      </c>
      <c r="B4886" s="1">
        <v>45809</v>
      </c>
      <c r="C4886" s="2">
        <v>0.88753472222222218</v>
      </c>
      <c r="D4886">
        <v>1280</v>
      </c>
      <c r="E4886">
        <v>224</v>
      </c>
      <c r="F4886">
        <v>429</v>
      </c>
      <c r="G4886">
        <v>340</v>
      </c>
      <c r="H4886">
        <v>4</v>
      </c>
      <c r="I4886">
        <v>461</v>
      </c>
      <c r="J4886">
        <v>10</v>
      </c>
      <c r="K4886">
        <v>23.05</v>
      </c>
      <c r="L4886">
        <v>1857.05</v>
      </c>
      <c r="M4886" t="s">
        <v>20</v>
      </c>
      <c r="N4886" t="s">
        <v>22</v>
      </c>
      <c r="O4886">
        <v>43</v>
      </c>
      <c r="P4886">
        <v>4</v>
      </c>
      <c r="Q4886" t="s">
        <v>1800</v>
      </c>
      <c r="R4886">
        <v>501</v>
      </c>
      <c r="S4886" s="3">
        <v>0.1</v>
      </c>
      <c r="T4886" s="6">
        <v>750.65000000000009</v>
      </c>
      <c r="U4886" t="s">
        <v>6340</v>
      </c>
      <c r="V4886">
        <v>2025</v>
      </c>
      <c r="W4886" t="s">
        <v>6331</v>
      </c>
      <c r="X4886" t="str">
        <f>_xlfn.XLOOKUP(Orders_C[[#This Row],[Product_ID]],Products_C[Product_ID],Products_C[Product_Name])</f>
        <v>Chocolate Lava Cake</v>
      </c>
      <c r="Y4886" t="str">
        <f>_xlfn.XLOOKUP(Orders_C[[#This Row],[Product_ID]],Products_C[Product_ID],Products_C[Category])</f>
        <v>Chicken</v>
      </c>
      <c r="Z4886" t="str">
        <f>_xlfn.XLOOKUP(Orders_C[[#This Row],[Store_ID]],Stores_c[Store_ID],Stores_c[City])</f>
        <v>Valdezton</v>
      </c>
      <c r="AA4886" t="str">
        <f>_xlfn.XLOOKUP(Orders_C[[#This Row],[Customer_ID]],Customers_c[Customer_ID],Customers_c[Customer_Name])</f>
        <v>Cheryl Miller</v>
      </c>
      <c r="AB4886" s="6">
        <f>Orders_C[[#This Row],[Quantity]]*Orders_C[[#This Row],[Unit_Price]]*(1-Orders_C[[#This Row],[Discount %]])+Orders_C[[#This Row],[Tax]]</f>
        <v>1682.65</v>
      </c>
      <c r="AC4886" s="9">
        <f>(Orders_C[[#This Row],[Unit_Price]]*Orders_C[[#This Row],[Quantity]])-Orders_C[[#This Row],[Discount]]+Orders_C[[#This Row],[Tax]]</f>
        <v>1857.05</v>
      </c>
      <c r="AD4886" t="str">
        <f>IF(COUNTIF(Orders_C[[#All],[Customer_ID]],Orders_C[[#This Row],[Customer_ID]])&gt;1,"Repeat","New")</f>
        <v>Repeat</v>
      </c>
      <c r="AE4886" t="str" cm="1">
        <f t="array" ref="AE4886">_xlfn.XLOOKUP(Orders_C[[#This Row],[Store_ID]],Stores_c[[#All],[Store_ID]],Stores_c[[#All],[City]])</f>
        <v>Valdezton</v>
      </c>
      <c r="AF4886" t="str" cm="1">
        <f t="array" ref="AF4886">_xlfn.XLOOKUP(Orders_C[[#This Row],[Store_ID]],Stores_c[[#All],[Store_ID]],Stores_c[[#All],[Manager_Name]])</f>
        <v>John Rodriguez</v>
      </c>
      <c r="AG4886" t="str" cm="1">
        <f t="array" ref="AG4886">_xlfn.XLOOKUP(Orders_C[[#This Row],[Store_ID]],Stores_c[[#All],[Store_ID]],Stores_c[[#All],[Store_Type]])</f>
        <v>Street</v>
      </c>
    </row>
    <row r="4887" spans="1:33" x14ac:dyDescent="0.25">
      <c r="A4887">
        <v>8298</v>
      </c>
      <c r="B4887" s="1">
        <v>46032</v>
      </c>
      <c r="C4887" s="2">
        <v>0.38203703703703706</v>
      </c>
      <c r="D4887">
        <v>1282</v>
      </c>
      <c r="E4887">
        <v>210</v>
      </c>
      <c r="F4887">
        <v>472</v>
      </c>
      <c r="G4887">
        <v>336</v>
      </c>
      <c r="H4887">
        <v>4</v>
      </c>
      <c r="I4887">
        <v>455</v>
      </c>
      <c r="J4887">
        <v>0</v>
      </c>
      <c r="K4887">
        <v>22.75</v>
      </c>
      <c r="L4887">
        <v>1842.75</v>
      </c>
      <c r="M4887" t="s">
        <v>18</v>
      </c>
      <c r="N4887" t="s">
        <v>23</v>
      </c>
      <c r="O4887">
        <v>44</v>
      </c>
      <c r="P4887">
        <v>4</v>
      </c>
      <c r="Q4887" t="s">
        <v>2321</v>
      </c>
      <c r="R4887">
        <v>507</v>
      </c>
      <c r="S4887" s="3">
        <v>0</v>
      </c>
      <c r="T4887" s="6">
        <v>750.75</v>
      </c>
      <c r="U4887" t="s">
        <v>6330</v>
      </c>
      <c r="V4887">
        <v>2026</v>
      </c>
      <c r="W4887" t="s">
        <v>6331</v>
      </c>
      <c r="X4887" t="str">
        <f>_xlfn.XLOOKUP(Orders_C[[#This Row],[Product_ID]],Products_C[Product_ID],Products_C[Product_Name])</f>
        <v>Chicken Bucket</v>
      </c>
      <c r="Y4887" t="str">
        <f>_xlfn.XLOOKUP(Orders_C[[#This Row],[Product_ID]],Products_C[Product_ID],Products_C[Category])</f>
        <v>Dessert</v>
      </c>
      <c r="Z4887" t="str">
        <f>_xlfn.XLOOKUP(Orders_C[[#This Row],[Store_ID]],Stores_c[Store_ID],Stores_c[City])</f>
        <v>East William</v>
      </c>
      <c r="AA4887" t="str">
        <f>_xlfn.XLOOKUP(Orders_C[[#This Row],[Customer_ID]],Customers_c[Customer_ID],Customers_c[Customer_Name])</f>
        <v>Jeanne Cooper</v>
      </c>
      <c r="AB4887" s="6">
        <f>Orders_C[[#This Row],[Quantity]]*Orders_C[[#This Row],[Unit_Price]]*(1-Orders_C[[#This Row],[Discount %]])+Orders_C[[#This Row],[Tax]]</f>
        <v>1842.75</v>
      </c>
      <c r="AC4887" s="9">
        <f>(Orders_C[[#This Row],[Unit_Price]]*Orders_C[[#This Row],[Quantity]])-Orders_C[[#This Row],[Discount]]+Orders_C[[#This Row],[Tax]]</f>
        <v>1842.75</v>
      </c>
      <c r="AD4887" t="str">
        <f>IF(COUNTIF(Orders_C[[#All],[Customer_ID]],Orders_C[[#This Row],[Customer_ID]])&gt;1,"Repeat","New")</f>
        <v>Repeat</v>
      </c>
      <c r="AE4887" t="str" cm="1">
        <f t="array" ref="AE4887">_xlfn.XLOOKUP(Orders_C[[#This Row],[Store_ID]],Stores_c[[#All],[Store_ID]],Stores_c[[#All],[City]])</f>
        <v>East William</v>
      </c>
      <c r="AF4887" t="str" cm="1">
        <f t="array" ref="AF4887">_xlfn.XLOOKUP(Orders_C[[#This Row],[Store_ID]],Stores_c[[#All],[Store_ID]],Stores_c[[#All],[Manager_Name]])</f>
        <v>Victoria Butler</v>
      </c>
      <c r="AG4887" t="str" cm="1">
        <f t="array" ref="AG4887">_xlfn.XLOOKUP(Orders_C[[#This Row],[Store_ID]],Stores_c[[#All],[Store_ID]],Stores_c[[#All],[Store_Type]])</f>
        <v>Drive-Thru</v>
      </c>
    </row>
    <row r="4888" spans="1:33" x14ac:dyDescent="0.25">
      <c r="A4888">
        <v>9478</v>
      </c>
      <c r="B4888" s="1">
        <v>45845</v>
      </c>
      <c r="C4888" s="2">
        <v>0.9158680555555555</v>
      </c>
      <c r="D4888">
        <v>1880</v>
      </c>
      <c r="E4888">
        <v>221</v>
      </c>
      <c r="F4888">
        <v>443</v>
      </c>
      <c r="G4888">
        <v>340</v>
      </c>
      <c r="H4888">
        <v>4</v>
      </c>
      <c r="I4888">
        <v>455</v>
      </c>
      <c r="J4888">
        <v>0</v>
      </c>
      <c r="K4888">
        <v>22.75</v>
      </c>
      <c r="L4888">
        <v>1842.75</v>
      </c>
      <c r="M4888" t="s">
        <v>18</v>
      </c>
      <c r="N4888" t="s">
        <v>21</v>
      </c>
      <c r="O4888">
        <v>18</v>
      </c>
      <c r="P4888">
        <v>1</v>
      </c>
      <c r="Q4888" t="s">
        <v>3501</v>
      </c>
      <c r="R4888">
        <v>501</v>
      </c>
      <c r="S4888" s="3">
        <v>0</v>
      </c>
      <c r="T4888" s="6">
        <v>750.75</v>
      </c>
      <c r="U4888" t="s">
        <v>6341</v>
      </c>
      <c r="V4888">
        <v>2025</v>
      </c>
      <c r="W4888" t="s">
        <v>6333</v>
      </c>
      <c r="X4888" t="str">
        <f>_xlfn.XLOOKUP(Orders_C[[#This Row],[Product_ID]],Products_C[Product_ID],Products_C[Product_Name])</f>
        <v>Chocolate Lava Cake</v>
      </c>
      <c r="Y4888" t="str">
        <f>_xlfn.XLOOKUP(Orders_C[[#This Row],[Product_ID]],Products_C[Product_ID],Products_C[Category])</f>
        <v>Chicken</v>
      </c>
      <c r="Z4888" t="str">
        <f>_xlfn.XLOOKUP(Orders_C[[#This Row],[Store_ID]],Stores_c[Store_ID],Stores_c[City])</f>
        <v>Port Barbarabury</v>
      </c>
      <c r="AA4888" t="str">
        <f>_xlfn.XLOOKUP(Orders_C[[#This Row],[Customer_ID]],Customers_c[Customer_ID],Customers_c[Customer_Name])</f>
        <v>Teresa Nguyen</v>
      </c>
      <c r="AB4888" s="6">
        <f>Orders_C[[#This Row],[Quantity]]*Orders_C[[#This Row],[Unit_Price]]*(1-Orders_C[[#This Row],[Discount %]])+Orders_C[[#This Row],[Tax]]</f>
        <v>1842.75</v>
      </c>
      <c r="AC4888" s="9">
        <f>(Orders_C[[#This Row],[Unit_Price]]*Orders_C[[#This Row],[Quantity]])-Orders_C[[#This Row],[Discount]]+Orders_C[[#This Row],[Tax]]</f>
        <v>1842.75</v>
      </c>
      <c r="AD4888" t="str">
        <f>IF(COUNTIF(Orders_C[[#All],[Customer_ID]],Orders_C[[#This Row],[Customer_ID]])&gt;1,"Repeat","New")</f>
        <v>Repeat</v>
      </c>
      <c r="AE4888" t="str" cm="1">
        <f t="array" ref="AE4888">_xlfn.XLOOKUP(Orders_C[[#This Row],[Store_ID]],Stores_c[[#All],[Store_ID]],Stores_c[[#All],[City]])</f>
        <v>Port Barbarabury</v>
      </c>
      <c r="AF4888" t="str" cm="1">
        <f t="array" ref="AF4888">_xlfn.XLOOKUP(Orders_C[[#This Row],[Store_ID]],Stores_c[[#All],[Store_ID]],Stores_c[[#All],[Manager_Name]])</f>
        <v>Edward Nguyen</v>
      </c>
      <c r="AG4888" t="str" cm="1">
        <f t="array" ref="AG4888">_xlfn.XLOOKUP(Orders_C[[#This Row],[Store_ID]],Stores_c[[#All],[Store_ID]],Stores_c[[#All],[Store_Type]])</f>
        <v>Street</v>
      </c>
    </row>
    <row r="4889" spans="1:33" x14ac:dyDescent="0.25">
      <c r="A4889">
        <v>10681</v>
      </c>
      <c r="B4889" s="1">
        <v>45823</v>
      </c>
      <c r="C4889" s="2">
        <v>0.18459490740740742</v>
      </c>
      <c r="D4889">
        <v>1521</v>
      </c>
      <c r="E4889">
        <v>214</v>
      </c>
      <c r="F4889">
        <v>449</v>
      </c>
      <c r="G4889">
        <v>316</v>
      </c>
      <c r="H4889">
        <v>4</v>
      </c>
      <c r="I4889">
        <v>465</v>
      </c>
      <c r="J4889">
        <v>15</v>
      </c>
      <c r="K4889">
        <v>23.25</v>
      </c>
      <c r="L4889">
        <v>1868.25</v>
      </c>
      <c r="M4889" t="s">
        <v>19</v>
      </c>
      <c r="N4889" t="s">
        <v>21</v>
      </c>
      <c r="O4889">
        <v>40</v>
      </c>
      <c r="P4889">
        <v>5</v>
      </c>
      <c r="Q4889" t="s">
        <v>4704</v>
      </c>
      <c r="R4889">
        <v>505</v>
      </c>
      <c r="S4889" s="3">
        <v>0.15</v>
      </c>
      <c r="T4889" s="6">
        <v>752.25</v>
      </c>
      <c r="U4889" t="s">
        <v>6340</v>
      </c>
      <c r="V4889">
        <v>2025</v>
      </c>
      <c r="W4889" t="s">
        <v>6329</v>
      </c>
      <c r="X4889" t="str">
        <f>_xlfn.XLOOKUP(Orders_C[[#This Row],[Product_ID]],Products_C[Product_ID],Products_C[Product_Name])</f>
        <v>Popcorn Chicken</v>
      </c>
      <c r="Y4889" t="str">
        <f>_xlfn.XLOOKUP(Orders_C[[#This Row],[Product_ID]],Products_C[Product_ID],Products_C[Category])</f>
        <v>Dessert</v>
      </c>
      <c r="Z4889" t="str">
        <f>_xlfn.XLOOKUP(Orders_C[[#This Row],[Store_ID]],Stores_c[Store_ID],Stores_c[City])</f>
        <v>New Robert</v>
      </c>
      <c r="AA4889" t="str">
        <f>_xlfn.XLOOKUP(Orders_C[[#This Row],[Customer_ID]],Customers_c[Customer_ID],Customers_c[Customer_Name])</f>
        <v>Eric Potter</v>
      </c>
      <c r="AB4889" s="6">
        <f>Orders_C[[#This Row],[Quantity]]*Orders_C[[#This Row],[Unit_Price]]*(1-Orders_C[[#This Row],[Discount %]])+Orders_C[[#This Row],[Tax]]</f>
        <v>1604.25</v>
      </c>
      <c r="AC4889" s="9">
        <f>(Orders_C[[#This Row],[Unit_Price]]*Orders_C[[#This Row],[Quantity]])-Orders_C[[#This Row],[Discount]]+Orders_C[[#This Row],[Tax]]</f>
        <v>1868.25</v>
      </c>
      <c r="AD4889" t="str">
        <f>IF(COUNTIF(Orders_C[[#All],[Customer_ID]],Orders_C[[#This Row],[Customer_ID]])&gt;1,"Repeat","New")</f>
        <v>Repeat</v>
      </c>
      <c r="AE4889" t="str" cm="1">
        <f t="array" ref="AE4889">_xlfn.XLOOKUP(Orders_C[[#This Row],[Store_ID]],Stores_c[[#All],[Store_ID]],Stores_c[[#All],[City]])</f>
        <v>New Robert</v>
      </c>
      <c r="AF4889" t="str" cm="1">
        <f t="array" ref="AF4889">_xlfn.XLOOKUP(Orders_C[[#This Row],[Store_ID]],Stores_c[[#All],[Store_ID]],Stores_c[[#All],[Manager_Name]])</f>
        <v>Krista Webb</v>
      </c>
      <c r="AG4889" t="str" cm="1">
        <f t="array" ref="AG4889">_xlfn.XLOOKUP(Orders_C[[#This Row],[Store_ID]],Stores_c[[#All],[Store_ID]],Stores_c[[#All],[Store_Type]])</f>
        <v>Drive-Thru</v>
      </c>
    </row>
    <row r="4890" spans="1:33" x14ac:dyDescent="0.25">
      <c r="A4890">
        <v>10727</v>
      </c>
      <c r="B4890" s="1">
        <v>45909</v>
      </c>
      <c r="C4890" s="2">
        <v>0.42533564814814817</v>
      </c>
      <c r="D4890">
        <v>1749</v>
      </c>
      <c r="E4890">
        <v>212</v>
      </c>
      <c r="F4890">
        <v>407</v>
      </c>
      <c r="G4890">
        <v>330</v>
      </c>
      <c r="H4890">
        <v>4</v>
      </c>
      <c r="I4890">
        <v>465</v>
      </c>
      <c r="J4890">
        <v>15</v>
      </c>
      <c r="K4890">
        <v>23.25</v>
      </c>
      <c r="L4890">
        <v>1868.25</v>
      </c>
      <c r="M4890" t="s">
        <v>19</v>
      </c>
      <c r="N4890" t="s">
        <v>23</v>
      </c>
      <c r="O4890">
        <v>44</v>
      </c>
      <c r="P4890">
        <v>1</v>
      </c>
      <c r="Q4890" t="s">
        <v>4750</v>
      </c>
      <c r="R4890">
        <v>503</v>
      </c>
      <c r="S4890" s="3">
        <v>0.15</v>
      </c>
      <c r="T4890" s="6">
        <v>752.25</v>
      </c>
      <c r="U4890" t="s">
        <v>6335</v>
      </c>
      <c r="V4890">
        <v>2025</v>
      </c>
      <c r="W4890" t="s">
        <v>6331</v>
      </c>
      <c r="X4890" t="str">
        <f>_xlfn.XLOOKUP(Orders_C[[#This Row],[Product_ID]],Products_C[Product_ID],Products_C[Product_Name])</f>
        <v>Rice Bowl</v>
      </c>
      <c r="Y4890" t="str">
        <f>_xlfn.XLOOKUP(Orders_C[[#This Row],[Product_ID]],Products_C[Product_ID],Products_C[Category])</f>
        <v>Beverage</v>
      </c>
      <c r="Z4890" t="str">
        <f>_xlfn.XLOOKUP(Orders_C[[#This Row],[Store_ID]],Stores_c[Store_ID],Stores_c[City])</f>
        <v>Andrewview</v>
      </c>
      <c r="AA4890" t="str">
        <f>_xlfn.XLOOKUP(Orders_C[[#This Row],[Customer_ID]],Customers_c[Customer_ID],Customers_c[Customer_Name])</f>
        <v>Mikayla Lewis</v>
      </c>
      <c r="AB4890" s="6">
        <f>Orders_C[[#This Row],[Quantity]]*Orders_C[[#This Row],[Unit_Price]]*(1-Orders_C[[#This Row],[Discount %]])+Orders_C[[#This Row],[Tax]]</f>
        <v>1604.25</v>
      </c>
      <c r="AC4890" s="9">
        <f>(Orders_C[[#This Row],[Unit_Price]]*Orders_C[[#This Row],[Quantity]])-Orders_C[[#This Row],[Discount]]+Orders_C[[#This Row],[Tax]]</f>
        <v>1868.25</v>
      </c>
      <c r="AD4890" t="str">
        <f>IF(COUNTIF(Orders_C[[#All],[Customer_ID]],Orders_C[[#This Row],[Customer_ID]])&gt;1,"Repeat","New")</f>
        <v>Repeat</v>
      </c>
      <c r="AE4890" t="str" cm="1">
        <f t="array" ref="AE4890">_xlfn.XLOOKUP(Orders_C[[#This Row],[Store_ID]],Stores_c[[#All],[Store_ID]],Stores_c[[#All],[City]])</f>
        <v>Andrewview</v>
      </c>
      <c r="AF4890" t="str" cm="1">
        <f t="array" ref="AF4890">_xlfn.XLOOKUP(Orders_C[[#This Row],[Store_ID]],Stores_c[[#All],[Store_ID]],Stores_c[[#All],[Manager_Name]])</f>
        <v>Alice Sutton</v>
      </c>
      <c r="AG4890" t="str" cm="1">
        <f t="array" ref="AG4890">_xlfn.XLOOKUP(Orders_C[[#This Row],[Store_ID]],Stores_c[[#All],[Store_ID]],Stores_c[[#All],[Store_Type]])</f>
        <v>Mall</v>
      </c>
    </row>
    <row r="4891" spans="1:33" x14ac:dyDescent="0.25">
      <c r="A4891">
        <v>7982</v>
      </c>
      <c r="B4891" s="1">
        <v>46004</v>
      </c>
      <c r="C4891" s="2">
        <v>0.7048726851851852</v>
      </c>
      <c r="D4891">
        <v>1167</v>
      </c>
      <c r="E4891">
        <v>219</v>
      </c>
      <c r="F4891">
        <v>419</v>
      </c>
      <c r="G4891">
        <v>313</v>
      </c>
      <c r="H4891">
        <v>4</v>
      </c>
      <c r="I4891">
        <v>462</v>
      </c>
      <c r="J4891">
        <v>10</v>
      </c>
      <c r="K4891">
        <v>23.1</v>
      </c>
      <c r="L4891">
        <v>1861.1</v>
      </c>
      <c r="M4891" t="s">
        <v>20</v>
      </c>
      <c r="N4891" t="s">
        <v>23</v>
      </c>
      <c r="O4891">
        <v>40</v>
      </c>
      <c r="P4891">
        <v>2</v>
      </c>
      <c r="Q4891" t="s">
        <v>2005</v>
      </c>
      <c r="R4891">
        <v>501</v>
      </c>
      <c r="S4891" s="3">
        <v>0.1</v>
      </c>
      <c r="T4891" s="6">
        <v>752.3</v>
      </c>
      <c r="U4891" t="s">
        <v>6328</v>
      </c>
      <c r="V4891">
        <v>2025</v>
      </c>
      <c r="W4891" t="s">
        <v>6329</v>
      </c>
      <c r="X4891" t="str">
        <f>_xlfn.XLOOKUP(Orders_C[[#This Row],[Product_ID]],Products_C[Product_ID],Products_C[Product_Name])</f>
        <v>Rice Bowl</v>
      </c>
      <c r="Y4891" t="str">
        <f>_xlfn.XLOOKUP(Orders_C[[#This Row],[Product_ID]],Products_C[Product_ID],Products_C[Category])</f>
        <v>Beverage</v>
      </c>
      <c r="Z4891" t="str">
        <f>_xlfn.XLOOKUP(Orders_C[[#This Row],[Store_ID]],Stores_c[Store_ID],Stores_c[City])</f>
        <v>Lake David</v>
      </c>
      <c r="AA4891" t="str">
        <f>_xlfn.XLOOKUP(Orders_C[[#This Row],[Customer_ID]],Customers_c[Customer_ID],Customers_c[Customer_Name])</f>
        <v>Allison Decker</v>
      </c>
      <c r="AB4891" s="6">
        <f>Orders_C[[#This Row],[Quantity]]*Orders_C[[#This Row],[Unit_Price]]*(1-Orders_C[[#This Row],[Discount %]])+Orders_C[[#This Row],[Tax]]</f>
        <v>1686.3</v>
      </c>
      <c r="AC4891" s="9">
        <f>(Orders_C[[#This Row],[Unit_Price]]*Orders_C[[#This Row],[Quantity]])-Orders_C[[#This Row],[Discount]]+Orders_C[[#This Row],[Tax]]</f>
        <v>1861.1</v>
      </c>
      <c r="AD4891" t="str">
        <f>IF(COUNTIF(Orders_C[[#All],[Customer_ID]],Orders_C[[#This Row],[Customer_ID]])&gt;1,"Repeat","New")</f>
        <v>Repeat</v>
      </c>
      <c r="AE4891" t="str" cm="1">
        <f t="array" ref="AE4891">_xlfn.XLOOKUP(Orders_C[[#This Row],[Store_ID]],Stores_c[[#All],[Store_ID]],Stores_c[[#All],[City]])</f>
        <v>Lake David</v>
      </c>
      <c r="AF4891" t="str" cm="1">
        <f t="array" ref="AF4891">_xlfn.XLOOKUP(Orders_C[[#This Row],[Store_ID]],Stores_c[[#All],[Store_ID]],Stores_c[[#All],[Manager_Name]])</f>
        <v>Joshua Hines</v>
      </c>
      <c r="AG4891" t="str" cm="1">
        <f t="array" ref="AG4891">_xlfn.XLOOKUP(Orders_C[[#This Row],[Store_ID]],Stores_c[[#All],[Store_ID]],Stores_c[[#All],[Store_Type]])</f>
        <v>Street</v>
      </c>
    </row>
    <row r="4892" spans="1:33" x14ac:dyDescent="0.25">
      <c r="A4892">
        <v>8349</v>
      </c>
      <c r="B4892" s="1">
        <v>45770</v>
      </c>
      <c r="C4892" s="2">
        <v>0.84849537037037037</v>
      </c>
      <c r="D4892">
        <v>1084</v>
      </c>
      <c r="E4892">
        <v>212</v>
      </c>
      <c r="F4892">
        <v>449</v>
      </c>
      <c r="G4892">
        <v>340</v>
      </c>
      <c r="H4892">
        <v>4</v>
      </c>
      <c r="I4892">
        <v>459</v>
      </c>
      <c r="J4892">
        <v>5</v>
      </c>
      <c r="K4892">
        <v>22.95</v>
      </c>
      <c r="L4892">
        <v>1853.95</v>
      </c>
      <c r="M4892" t="s">
        <v>18</v>
      </c>
      <c r="N4892" t="s">
        <v>23</v>
      </c>
      <c r="O4892">
        <v>40</v>
      </c>
      <c r="P4892">
        <v>4</v>
      </c>
      <c r="Q4892" t="s">
        <v>2372</v>
      </c>
      <c r="R4892">
        <v>506</v>
      </c>
      <c r="S4892" s="3">
        <v>0.05</v>
      </c>
      <c r="T4892" s="6">
        <v>752.35000000000014</v>
      </c>
      <c r="U4892" t="s">
        <v>6337</v>
      </c>
      <c r="V4892">
        <v>2025</v>
      </c>
      <c r="W4892" t="s">
        <v>6329</v>
      </c>
      <c r="X4892" t="str">
        <f>_xlfn.XLOOKUP(Orders_C[[#This Row],[Product_ID]],Products_C[Product_ID],Products_C[Product_Name])</f>
        <v>Chocolate Lava Cake</v>
      </c>
      <c r="Y4892" t="str">
        <f>_xlfn.XLOOKUP(Orders_C[[#This Row],[Product_ID]],Products_C[Product_ID],Products_C[Category])</f>
        <v>Chicken</v>
      </c>
      <c r="Z4892" t="str">
        <f>_xlfn.XLOOKUP(Orders_C[[#This Row],[Store_ID]],Stores_c[Store_ID],Stores_c[City])</f>
        <v>Andrewview</v>
      </c>
      <c r="AA4892" t="str">
        <f>_xlfn.XLOOKUP(Orders_C[[#This Row],[Customer_ID]],Customers_c[Customer_ID],Customers_c[Customer_Name])</f>
        <v>Nancy Whitehead</v>
      </c>
      <c r="AB4892" s="6">
        <f>Orders_C[[#This Row],[Quantity]]*Orders_C[[#This Row],[Unit_Price]]*(1-Orders_C[[#This Row],[Discount %]])+Orders_C[[#This Row],[Tax]]</f>
        <v>1767.1499999999999</v>
      </c>
      <c r="AC4892" s="9">
        <f>(Orders_C[[#This Row],[Unit_Price]]*Orders_C[[#This Row],[Quantity]])-Orders_C[[#This Row],[Discount]]+Orders_C[[#This Row],[Tax]]</f>
        <v>1853.95</v>
      </c>
      <c r="AD4892" t="str">
        <f>IF(COUNTIF(Orders_C[[#All],[Customer_ID]],Orders_C[[#This Row],[Customer_ID]])&gt;1,"Repeat","New")</f>
        <v>Repeat</v>
      </c>
      <c r="AE4892" t="str" cm="1">
        <f t="array" ref="AE4892">_xlfn.XLOOKUP(Orders_C[[#This Row],[Store_ID]],Stores_c[[#All],[Store_ID]],Stores_c[[#All],[City]])</f>
        <v>Andrewview</v>
      </c>
      <c r="AF4892" t="str" cm="1">
        <f t="array" ref="AF4892">_xlfn.XLOOKUP(Orders_C[[#This Row],[Store_ID]],Stores_c[[#All],[Store_ID]],Stores_c[[#All],[Manager_Name]])</f>
        <v>Alice Sutton</v>
      </c>
      <c r="AG4892" t="str" cm="1">
        <f t="array" ref="AG4892">_xlfn.XLOOKUP(Orders_C[[#This Row],[Store_ID]],Stores_c[[#All],[Store_ID]],Stores_c[[#All],[Store_Type]])</f>
        <v>Mall</v>
      </c>
    </row>
    <row r="4893" spans="1:33" x14ac:dyDescent="0.25">
      <c r="A4893">
        <v>8839</v>
      </c>
      <c r="B4893" s="1">
        <v>45732</v>
      </c>
      <c r="C4893" s="2">
        <v>0.10653935185185186</v>
      </c>
      <c r="D4893">
        <v>1887</v>
      </c>
      <c r="E4893">
        <v>219</v>
      </c>
      <c r="F4893">
        <v>495</v>
      </c>
      <c r="G4893">
        <v>326</v>
      </c>
      <c r="H4893">
        <v>4</v>
      </c>
      <c r="I4893">
        <v>463</v>
      </c>
      <c r="J4893">
        <v>10</v>
      </c>
      <c r="K4893">
        <v>23.15</v>
      </c>
      <c r="L4893">
        <v>1865.15</v>
      </c>
      <c r="M4893" t="s">
        <v>20</v>
      </c>
      <c r="N4893" t="s">
        <v>23</v>
      </c>
      <c r="O4893">
        <v>44</v>
      </c>
      <c r="P4893">
        <v>2</v>
      </c>
      <c r="Q4893" t="s">
        <v>2862</v>
      </c>
      <c r="R4893">
        <v>504</v>
      </c>
      <c r="S4893" s="3">
        <v>0.1</v>
      </c>
      <c r="T4893" s="6">
        <v>753.95</v>
      </c>
      <c r="U4893" t="s">
        <v>6334</v>
      </c>
      <c r="V4893">
        <v>2025</v>
      </c>
      <c r="W4893" t="s">
        <v>6331</v>
      </c>
      <c r="X4893" t="str">
        <f>_xlfn.XLOOKUP(Orders_C[[#This Row],[Product_ID]],Products_C[Product_ID],Products_C[Product_Name])</f>
        <v>Rice Bowl</v>
      </c>
      <c r="Y4893" t="str">
        <f>_xlfn.XLOOKUP(Orders_C[[#This Row],[Product_ID]],Products_C[Product_ID],Products_C[Category])</f>
        <v>Burger</v>
      </c>
      <c r="Z4893" t="str">
        <f>_xlfn.XLOOKUP(Orders_C[[#This Row],[Store_ID]],Stores_c[Store_ID],Stores_c[City])</f>
        <v>Lake David</v>
      </c>
      <c r="AA4893" t="str">
        <f>_xlfn.XLOOKUP(Orders_C[[#This Row],[Customer_ID]],Customers_c[Customer_ID],Customers_c[Customer_Name])</f>
        <v>Henry Rivera</v>
      </c>
      <c r="AB4893" s="6">
        <f>Orders_C[[#This Row],[Quantity]]*Orders_C[[#This Row],[Unit_Price]]*(1-Orders_C[[#This Row],[Discount %]])+Orders_C[[#This Row],[Tax]]</f>
        <v>1689.95</v>
      </c>
      <c r="AC4893" s="9">
        <f>(Orders_C[[#This Row],[Unit_Price]]*Orders_C[[#This Row],[Quantity]])-Orders_C[[#This Row],[Discount]]+Orders_C[[#This Row],[Tax]]</f>
        <v>1865.15</v>
      </c>
      <c r="AD4893" t="str">
        <f>IF(COUNTIF(Orders_C[[#All],[Customer_ID]],Orders_C[[#This Row],[Customer_ID]])&gt;1,"Repeat","New")</f>
        <v>Repeat</v>
      </c>
      <c r="AE4893" t="str" cm="1">
        <f t="array" ref="AE4893">_xlfn.XLOOKUP(Orders_C[[#This Row],[Store_ID]],Stores_c[[#All],[Store_ID]],Stores_c[[#All],[City]])</f>
        <v>Lake David</v>
      </c>
      <c r="AF4893" t="str" cm="1">
        <f t="array" ref="AF4893">_xlfn.XLOOKUP(Orders_C[[#This Row],[Store_ID]],Stores_c[[#All],[Store_ID]],Stores_c[[#All],[Manager_Name]])</f>
        <v>Joshua Hines</v>
      </c>
      <c r="AG4893" t="str" cm="1">
        <f t="array" ref="AG4893">_xlfn.XLOOKUP(Orders_C[[#This Row],[Store_ID]],Stores_c[[#All],[Store_ID]],Stores_c[[#All],[Store_Type]])</f>
        <v>Street</v>
      </c>
    </row>
    <row r="4894" spans="1:33" x14ac:dyDescent="0.25">
      <c r="A4894">
        <v>9018</v>
      </c>
      <c r="B4894" s="1">
        <v>45984</v>
      </c>
      <c r="C4894" s="2">
        <v>7.2858796296296297E-2</v>
      </c>
      <c r="D4894">
        <v>1222</v>
      </c>
      <c r="E4894">
        <v>203</v>
      </c>
      <c r="F4894">
        <v>500</v>
      </c>
      <c r="G4894">
        <v>335</v>
      </c>
      <c r="H4894">
        <v>4</v>
      </c>
      <c r="I4894">
        <v>460</v>
      </c>
      <c r="J4894">
        <v>5</v>
      </c>
      <c r="K4894">
        <v>23</v>
      </c>
      <c r="L4894">
        <v>1858</v>
      </c>
      <c r="M4894" t="s">
        <v>20</v>
      </c>
      <c r="N4894" t="s">
        <v>23</v>
      </c>
      <c r="O4894">
        <v>49</v>
      </c>
      <c r="P4894">
        <v>3</v>
      </c>
      <c r="Q4894" t="s">
        <v>3041</v>
      </c>
      <c r="R4894">
        <v>506</v>
      </c>
      <c r="S4894" s="3">
        <v>0.05</v>
      </c>
      <c r="T4894" s="6">
        <v>754</v>
      </c>
      <c r="U4894" t="s">
        <v>6336</v>
      </c>
      <c r="V4894">
        <v>2025</v>
      </c>
      <c r="W4894" t="s">
        <v>6331</v>
      </c>
      <c r="X4894" t="str">
        <f>_xlfn.XLOOKUP(Orders_C[[#This Row],[Product_ID]],Products_C[Product_ID],Products_C[Product_Name])</f>
        <v>Krushers</v>
      </c>
      <c r="Y4894" t="str">
        <f>_xlfn.XLOOKUP(Orders_C[[#This Row],[Product_ID]],Products_C[Product_ID],Products_C[Category])</f>
        <v>Chicken</v>
      </c>
      <c r="Z4894" t="str">
        <f>_xlfn.XLOOKUP(Orders_C[[#This Row],[Store_ID]],Stores_c[Store_ID],Stores_c[City])</f>
        <v>Lake Williammouth</v>
      </c>
      <c r="AA4894" t="str">
        <f>_xlfn.XLOOKUP(Orders_C[[#This Row],[Customer_ID]],Customers_c[Customer_ID],Customers_c[Customer_Name])</f>
        <v>Kristi Fernandez</v>
      </c>
      <c r="AB4894" s="6">
        <f>Orders_C[[#This Row],[Quantity]]*Orders_C[[#This Row],[Unit_Price]]*(1-Orders_C[[#This Row],[Discount %]])+Orders_C[[#This Row],[Tax]]</f>
        <v>1771</v>
      </c>
      <c r="AC4894" s="9">
        <f>(Orders_C[[#This Row],[Unit_Price]]*Orders_C[[#This Row],[Quantity]])-Orders_C[[#This Row],[Discount]]+Orders_C[[#This Row],[Tax]]</f>
        <v>1858</v>
      </c>
      <c r="AD4894" t="str">
        <f>IF(COUNTIF(Orders_C[[#All],[Customer_ID]],Orders_C[[#This Row],[Customer_ID]])&gt;1,"Repeat","New")</f>
        <v>Repeat</v>
      </c>
      <c r="AE4894" t="str" cm="1">
        <f t="array" ref="AE4894">_xlfn.XLOOKUP(Orders_C[[#This Row],[Store_ID]],Stores_c[[#All],[Store_ID]],Stores_c[[#All],[City]])</f>
        <v>Lake Williammouth</v>
      </c>
      <c r="AF4894" t="str" cm="1">
        <f t="array" ref="AF4894">_xlfn.XLOOKUP(Orders_C[[#This Row],[Store_ID]],Stores_c[[#All],[Store_ID]],Stores_c[[#All],[Manager_Name]])</f>
        <v>Stephanie Dominguez</v>
      </c>
      <c r="AG4894" t="str" cm="1">
        <f t="array" ref="AG4894">_xlfn.XLOOKUP(Orders_C[[#This Row],[Store_ID]],Stores_c[[#All],[Store_ID]],Stores_c[[#All],[Store_Type]])</f>
        <v>Drive-Thru</v>
      </c>
    </row>
    <row r="4895" spans="1:33" x14ac:dyDescent="0.25">
      <c r="A4895">
        <v>10564</v>
      </c>
      <c r="B4895" s="1">
        <v>45958</v>
      </c>
      <c r="C4895" s="2">
        <v>0.95425925925925925</v>
      </c>
      <c r="D4895">
        <v>1744</v>
      </c>
      <c r="E4895">
        <v>212</v>
      </c>
      <c r="F4895">
        <v>416</v>
      </c>
      <c r="G4895">
        <v>306</v>
      </c>
      <c r="H4895">
        <v>4</v>
      </c>
      <c r="I4895">
        <v>460</v>
      </c>
      <c r="J4895">
        <v>5</v>
      </c>
      <c r="K4895">
        <v>23</v>
      </c>
      <c r="L4895">
        <v>1858</v>
      </c>
      <c r="M4895" t="s">
        <v>19</v>
      </c>
      <c r="N4895" t="s">
        <v>21</v>
      </c>
      <c r="O4895">
        <v>55</v>
      </c>
      <c r="P4895">
        <v>4</v>
      </c>
      <c r="Q4895" t="s">
        <v>4587</v>
      </c>
      <c r="R4895">
        <v>510</v>
      </c>
      <c r="S4895" s="3">
        <v>0.05</v>
      </c>
      <c r="T4895" s="6">
        <v>754</v>
      </c>
      <c r="U4895" t="s">
        <v>6332</v>
      </c>
      <c r="V4895">
        <v>2025</v>
      </c>
      <c r="W4895" t="s">
        <v>6331</v>
      </c>
      <c r="X4895" t="str">
        <f>_xlfn.XLOOKUP(Orders_C[[#This Row],[Product_ID]],Products_C[Product_ID],Products_C[Product_Name])</f>
        <v>Veg Burger</v>
      </c>
      <c r="Y4895" t="str">
        <f>_xlfn.XLOOKUP(Orders_C[[#This Row],[Product_ID]],Products_C[Product_ID],Products_C[Category])</f>
        <v>Burger</v>
      </c>
      <c r="Z4895" t="str">
        <f>_xlfn.XLOOKUP(Orders_C[[#This Row],[Store_ID]],Stores_c[Store_ID],Stores_c[City])</f>
        <v>Andrewview</v>
      </c>
      <c r="AA4895" t="str">
        <f>_xlfn.XLOOKUP(Orders_C[[#This Row],[Customer_ID]],Customers_c[Customer_ID],Customers_c[Customer_Name])</f>
        <v>Timothy Christensen</v>
      </c>
      <c r="AB4895" s="6">
        <f>Orders_C[[#This Row],[Quantity]]*Orders_C[[#This Row],[Unit_Price]]*(1-Orders_C[[#This Row],[Discount %]])+Orders_C[[#This Row],[Tax]]</f>
        <v>1771</v>
      </c>
      <c r="AC4895" s="9">
        <f>(Orders_C[[#This Row],[Unit_Price]]*Orders_C[[#This Row],[Quantity]])-Orders_C[[#This Row],[Discount]]+Orders_C[[#This Row],[Tax]]</f>
        <v>1858</v>
      </c>
      <c r="AD4895" t="str">
        <f>IF(COUNTIF(Orders_C[[#All],[Customer_ID]],Orders_C[[#This Row],[Customer_ID]])&gt;1,"Repeat","New")</f>
        <v>Repeat</v>
      </c>
      <c r="AE4895" t="str" cm="1">
        <f t="array" ref="AE4895">_xlfn.XLOOKUP(Orders_C[[#This Row],[Store_ID]],Stores_c[[#All],[Store_ID]],Stores_c[[#All],[City]])</f>
        <v>Andrewview</v>
      </c>
      <c r="AF4895" t="str" cm="1">
        <f t="array" ref="AF4895">_xlfn.XLOOKUP(Orders_C[[#This Row],[Store_ID]],Stores_c[[#All],[Store_ID]],Stores_c[[#All],[Manager_Name]])</f>
        <v>Alice Sutton</v>
      </c>
      <c r="AG4895" t="str" cm="1">
        <f t="array" ref="AG4895">_xlfn.XLOOKUP(Orders_C[[#This Row],[Store_ID]],Stores_c[[#All],[Store_ID]],Stores_c[[#All],[Store_Type]])</f>
        <v>Mall</v>
      </c>
    </row>
    <row r="4896" spans="1:33" x14ac:dyDescent="0.25">
      <c r="A4896">
        <v>6980</v>
      </c>
      <c r="B4896" s="1">
        <v>46019</v>
      </c>
      <c r="C4896" s="2">
        <v>0.36553240740740739</v>
      </c>
      <c r="D4896">
        <v>1338</v>
      </c>
      <c r="E4896">
        <v>205</v>
      </c>
      <c r="F4896">
        <v>497</v>
      </c>
      <c r="G4896">
        <v>323</v>
      </c>
      <c r="H4896">
        <v>4</v>
      </c>
      <c r="I4896">
        <v>459</v>
      </c>
      <c r="J4896">
        <v>0</v>
      </c>
      <c r="K4896">
        <v>22.95</v>
      </c>
      <c r="L4896">
        <v>1858.95</v>
      </c>
      <c r="M4896" t="s">
        <v>19</v>
      </c>
      <c r="N4896" t="s">
        <v>21</v>
      </c>
      <c r="O4896">
        <v>30</v>
      </c>
      <c r="P4896">
        <v>3</v>
      </c>
      <c r="Q4896" t="s">
        <v>1003</v>
      </c>
      <c r="R4896">
        <v>505</v>
      </c>
      <c r="S4896" s="3">
        <v>0</v>
      </c>
      <c r="T4896" s="6">
        <v>757.35000000000014</v>
      </c>
      <c r="U4896" t="s">
        <v>6328</v>
      </c>
      <c r="V4896">
        <v>2025</v>
      </c>
      <c r="W4896" t="s">
        <v>6329</v>
      </c>
      <c r="X4896" t="str">
        <f>_xlfn.XLOOKUP(Orders_C[[#This Row],[Product_ID]],Products_C[Product_ID],Products_C[Product_Name])</f>
        <v>Rice Bowl</v>
      </c>
      <c r="Y4896" t="str">
        <f>_xlfn.XLOOKUP(Orders_C[[#This Row],[Product_ID]],Products_C[Product_ID],Products_C[Category])</f>
        <v>Beverage</v>
      </c>
      <c r="Z4896" t="str">
        <f>_xlfn.XLOOKUP(Orders_C[[#This Row],[Store_ID]],Stores_c[Store_ID],Stores_c[City])</f>
        <v>Port Jacob</v>
      </c>
      <c r="AA4896" t="str">
        <f>_xlfn.XLOOKUP(Orders_C[[#This Row],[Customer_ID]],Customers_c[Customer_ID],Customers_c[Customer_Name])</f>
        <v>Stephanie Clark</v>
      </c>
      <c r="AB4896" s="6">
        <f>Orders_C[[#This Row],[Quantity]]*Orders_C[[#This Row],[Unit_Price]]*(1-Orders_C[[#This Row],[Discount %]])+Orders_C[[#This Row],[Tax]]</f>
        <v>1858.95</v>
      </c>
      <c r="AC4896" s="9">
        <f>(Orders_C[[#This Row],[Unit_Price]]*Orders_C[[#This Row],[Quantity]])-Orders_C[[#This Row],[Discount]]+Orders_C[[#This Row],[Tax]]</f>
        <v>1858.95</v>
      </c>
      <c r="AD4896" t="str">
        <f>IF(COUNTIF(Orders_C[[#All],[Customer_ID]],Orders_C[[#This Row],[Customer_ID]])&gt;1,"Repeat","New")</f>
        <v>Repeat</v>
      </c>
      <c r="AE4896" t="str" cm="1">
        <f t="array" ref="AE4896">_xlfn.XLOOKUP(Orders_C[[#This Row],[Store_ID]],Stores_c[[#All],[Store_ID]],Stores_c[[#All],[City]])</f>
        <v>Port Jacob</v>
      </c>
      <c r="AF4896" t="str" cm="1">
        <f t="array" ref="AF4896">_xlfn.XLOOKUP(Orders_C[[#This Row],[Store_ID]],Stores_c[[#All],[Store_ID]],Stores_c[[#All],[Manager_Name]])</f>
        <v>David Harris</v>
      </c>
      <c r="AG4896" t="str" cm="1">
        <f t="array" ref="AG4896">_xlfn.XLOOKUP(Orders_C[[#This Row],[Store_ID]],Stores_c[[#All],[Store_ID]],Stores_c[[#All],[Store_Type]])</f>
        <v>Mall</v>
      </c>
    </row>
    <row r="4897" spans="1:33" x14ac:dyDescent="0.25">
      <c r="A4897">
        <v>6727</v>
      </c>
      <c r="B4897" s="1">
        <v>46064</v>
      </c>
      <c r="C4897" s="2">
        <v>0.16246527777777778</v>
      </c>
      <c r="D4897">
        <v>1463</v>
      </c>
      <c r="E4897">
        <v>205</v>
      </c>
      <c r="F4897">
        <v>478</v>
      </c>
      <c r="G4897">
        <v>324</v>
      </c>
      <c r="H4897">
        <v>4</v>
      </c>
      <c r="I4897">
        <v>466</v>
      </c>
      <c r="J4897">
        <v>10</v>
      </c>
      <c r="K4897">
        <v>23.3</v>
      </c>
      <c r="L4897">
        <v>1877.3</v>
      </c>
      <c r="M4897" t="s">
        <v>20</v>
      </c>
      <c r="N4897" t="s">
        <v>22</v>
      </c>
      <c r="O4897">
        <v>12</v>
      </c>
      <c r="P4897">
        <v>4</v>
      </c>
      <c r="Q4897" t="s">
        <v>750</v>
      </c>
      <c r="R4897">
        <v>501</v>
      </c>
      <c r="S4897" s="3">
        <v>0.1</v>
      </c>
      <c r="T4897" s="6">
        <v>758.90000000000009</v>
      </c>
      <c r="U4897" t="s">
        <v>6338</v>
      </c>
      <c r="V4897">
        <v>2026</v>
      </c>
      <c r="W4897" t="s">
        <v>6333</v>
      </c>
      <c r="X4897" t="str">
        <f>_xlfn.XLOOKUP(Orders_C[[#This Row],[Product_ID]],Products_C[Product_ID],Products_C[Product_Name])</f>
        <v>Krushers</v>
      </c>
      <c r="Y4897" t="str">
        <f>_xlfn.XLOOKUP(Orders_C[[#This Row],[Product_ID]],Products_C[Product_ID],Products_C[Category])</f>
        <v>Dessert</v>
      </c>
      <c r="Z4897" t="str">
        <f>_xlfn.XLOOKUP(Orders_C[[#This Row],[Store_ID]],Stores_c[Store_ID],Stores_c[City])</f>
        <v>Port Jacob</v>
      </c>
      <c r="AA4897" t="str">
        <f>_xlfn.XLOOKUP(Orders_C[[#This Row],[Customer_ID]],Customers_c[Customer_ID],Customers_c[Customer_Name])</f>
        <v>Olivia Mendoza</v>
      </c>
      <c r="AB4897" s="6">
        <f>Orders_C[[#This Row],[Quantity]]*Orders_C[[#This Row],[Unit_Price]]*(1-Orders_C[[#This Row],[Discount %]])+Orders_C[[#This Row],[Tax]]</f>
        <v>1700.9</v>
      </c>
      <c r="AC4897" s="9">
        <f>(Orders_C[[#This Row],[Unit_Price]]*Orders_C[[#This Row],[Quantity]])-Orders_C[[#This Row],[Discount]]+Orders_C[[#This Row],[Tax]]</f>
        <v>1877.3</v>
      </c>
      <c r="AD4897" t="str">
        <f>IF(COUNTIF(Orders_C[[#All],[Customer_ID]],Orders_C[[#This Row],[Customer_ID]])&gt;1,"Repeat","New")</f>
        <v>Repeat</v>
      </c>
      <c r="AE4897" t="str" cm="1">
        <f t="array" ref="AE4897">_xlfn.XLOOKUP(Orders_C[[#This Row],[Store_ID]],Stores_c[[#All],[Store_ID]],Stores_c[[#All],[City]])</f>
        <v>Port Jacob</v>
      </c>
      <c r="AF4897" t="str" cm="1">
        <f t="array" ref="AF4897">_xlfn.XLOOKUP(Orders_C[[#This Row],[Store_ID]],Stores_c[[#All],[Store_ID]],Stores_c[[#All],[Manager_Name]])</f>
        <v>David Harris</v>
      </c>
      <c r="AG4897" t="str" cm="1">
        <f t="array" ref="AG4897">_xlfn.XLOOKUP(Orders_C[[#This Row],[Store_ID]],Stores_c[[#All],[Store_ID]],Stores_c[[#All],[Store_Type]])</f>
        <v>Mall</v>
      </c>
    </row>
    <row r="4898" spans="1:33" x14ac:dyDescent="0.25">
      <c r="A4898">
        <v>10401</v>
      </c>
      <c r="B4898" s="1">
        <v>45763</v>
      </c>
      <c r="C4898" s="2">
        <v>0.54491898148148143</v>
      </c>
      <c r="D4898">
        <v>1895</v>
      </c>
      <c r="E4898">
        <v>225</v>
      </c>
      <c r="F4898">
        <v>519</v>
      </c>
      <c r="G4898">
        <v>331</v>
      </c>
      <c r="H4898">
        <v>4</v>
      </c>
      <c r="I4898">
        <v>464</v>
      </c>
      <c r="J4898">
        <v>5</v>
      </c>
      <c r="K4898">
        <v>23.2</v>
      </c>
      <c r="L4898">
        <v>1874.2</v>
      </c>
      <c r="M4898" t="s">
        <v>20</v>
      </c>
      <c r="N4898" t="s">
        <v>21</v>
      </c>
      <c r="O4898">
        <v>13</v>
      </c>
      <c r="P4898">
        <v>5</v>
      </c>
      <c r="Q4898" t="s">
        <v>4424</v>
      </c>
      <c r="R4898">
        <v>508</v>
      </c>
      <c r="S4898" s="3">
        <v>0.05</v>
      </c>
      <c r="T4898" s="6">
        <v>760.60000000000014</v>
      </c>
      <c r="U4898" t="s">
        <v>6337</v>
      </c>
      <c r="V4898">
        <v>2025</v>
      </c>
      <c r="W4898" t="s">
        <v>6333</v>
      </c>
      <c r="X4898" t="str">
        <f>_xlfn.XLOOKUP(Orders_C[[#This Row],[Product_ID]],Products_C[Product_ID],Products_C[Product_Name])</f>
        <v>Chicken Bucket</v>
      </c>
      <c r="Y4898" t="str">
        <f>_xlfn.XLOOKUP(Orders_C[[#This Row],[Product_ID]],Products_C[Product_ID],Products_C[Category])</f>
        <v>Beverage</v>
      </c>
      <c r="Z4898" t="str">
        <f>_xlfn.XLOOKUP(Orders_C[[#This Row],[Store_ID]],Stores_c[Store_ID],Stores_c[City])</f>
        <v>South Peter</v>
      </c>
      <c r="AA4898" t="str">
        <f>_xlfn.XLOOKUP(Orders_C[[#This Row],[Customer_ID]],Customers_c[Customer_ID],Customers_c[Customer_Name])</f>
        <v>Alan Potter</v>
      </c>
      <c r="AB4898" s="6">
        <f>Orders_C[[#This Row],[Quantity]]*Orders_C[[#This Row],[Unit_Price]]*(1-Orders_C[[#This Row],[Discount %]])+Orders_C[[#This Row],[Tax]]</f>
        <v>1786.3999999999999</v>
      </c>
      <c r="AC4898" s="9">
        <f>(Orders_C[[#This Row],[Unit_Price]]*Orders_C[[#This Row],[Quantity]])-Orders_C[[#This Row],[Discount]]+Orders_C[[#This Row],[Tax]]</f>
        <v>1874.2</v>
      </c>
      <c r="AD4898" t="str">
        <f>IF(COUNTIF(Orders_C[[#All],[Customer_ID]],Orders_C[[#This Row],[Customer_ID]])&gt;1,"Repeat","New")</f>
        <v>Repeat</v>
      </c>
      <c r="AE4898" t="str" cm="1">
        <f t="array" ref="AE4898">_xlfn.XLOOKUP(Orders_C[[#This Row],[Store_ID]],Stores_c[[#All],[Store_ID]],Stores_c[[#All],[City]])</f>
        <v>South Peter</v>
      </c>
      <c r="AF4898" t="str" cm="1">
        <f t="array" ref="AF4898">_xlfn.XLOOKUP(Orders_C[[#This Row],[Store_ID]],Stores_c[[#All],[Store_ID]],Stores_c[[#All],[Manager_Name]])</f>
        <v>Gregory Lambert</v>
      </c>
      <c r="AG4898" t="str" cm="1">
        <f t="array" ref="AG4898">_xlfn.XLOOKUP(Orders_C[[#This Row],[Store_ID]],Stores_c[[#All],[Store_ID]],Stores_c[[#All],[Store_Type]])</f>
        <v>Street</v>
      </c>
    </row>
    <row r="4899" spans="1:33" x14ac:dyDescent="0.25">
      <c r="A4899">
        <v>11000</v>
      </c>
      <c r="B4899" s="1">
        <v>45993</v>
      </c>
      <c r="C4899" s="2">
        <v>0.83994212962962966</v>
      </c>
      <c r="D4899">
        <v>1289</v>
      </c>
      <c r="E4899">
        <v>224</v>
      </c>
      <c r="F4899">
        <v>414</v>
      </c>
      <c r="G4899">
        <v>304</v>
      </c>
      <c r="H4899">
        <v>4</v>
      </c>
      <c r="I4899">
        <v>461</v>
      </c>
      <c r="J4899">
        <v>0</v>
      </c>
      <c r="K4899">
        <v>23.05</v>
      </c>
      <c r="L4899">
        <v>1867.05</v>
      </c>
      <c r="M4899" t="s">
        <v>20</v>
      </c>
      <c r="N4899" t="s">
        <v>21</v>
      </c>
      <c r="O4899">
        <v>50</v>
      </c>
      <c r="P4899">
        <v>4</v>
      </c>
      <c r="Q4899" t="s">
        <v>5023</v>
      </c>
      <c r="R4899">
        <v>508</v>
      </c>
      <c r="S4899" s="3">
        <v>0</v>
      </c>
      <c r="T4899" s="6">
        <v>760.65000000000009</v>
      </c>
      <c r="U4899" t="s">
        <v>6328</v>
      </c>
      <c r="V4899">
        <v>2025</v>
      </c>
      <c r="W4899" t="s">
        <v>6331</v>
      </c>
      <c r="X4899" t="str">
        <f>_xlfn.XLOOKUP(Orders_C[[#This Row],[Product_ID]],Products_C[Product_ID],Products_C[Product_Name])</f>
        <v>Veg Burger</v>
      </c>
      <c r="Y4899" t="str">
        <f>_xlfn.XLOOKUP(Orders_C[[#This Row],[Product_ID]],Products_C[Product_ID],Products_C[Category])</f>
        <v>Burger</v>
      </c>
      <c r="Z4899" t="str">
        <f>_xlfn.XLOOKUP(Orders_C[[#This Row],[Store_ID]],Stores_c[Store_ID],Stores_c[City])</f>
        <v>Valdezton</v>
      </c>
      <c r="AA4899" t="str">
        <f>_xlfn.XLOOKUP(Orders_C[[#This Row],[Customer_ID]],Customers_c[Customer_ID],Customers_c[Customer_Name])</f>
        <v>Kathryn Gonzalez</v>
      </c>
      <c r="AB4899" s="6">
        <f>Orders_C[[#This Row],[Quantity]]*Orders_C[[#This Row],[Unit_Price]]*(1-Orders_C[[#This Row],[Discount %]])+Orders_C[[#This Row],[Tax]]</f>
        <v>1867.05</v>
      </c>
      <c r="AC4899" s="9">
        <f>(Orders_C[[#This Row],[Unit_Price]]*Orders_C[[#This Row],[Quantity]])-Orders_C[[#This Row],[Discount]]+Orders_C[[#This Row],[Tax]]</f>
        <v>1867.05</v>
      </c>
      <c r="AD4899" t="str">
        <f>IF(COUNTIF(Orders_C[[#All],[Customer_ID]],Orders_C[[#This Row],[Customer_ID]])&gt;1,"Repeat","New")</f>
        <v>Repeat</v>
      </c>
      <c r="AE4899" t="str" cm="1">
        <f t="array" ref="AE4899">_xlfn.XLOOKUP(Orders_C[[#This Row],[Store_ID]],Stores_c[[#All],[Store_ID]],Stores_c[[#All],[City]])</f>
        <v>Valdezton</v>
      </c>
      <c r="AF4899" t="str" cm="1">
        <f t="array" ref="AF4899">_xlfn.XLOOKUP(Orders_C[[#This Row],[Store_ID]],Stores_c[[#All],[Store_ID]],Stores_c[[#All],[Manager_Name]])</f>
        <v>John Rodriguez</v>
      </c>
      <c r="AG4899" t="str" cm="1">
        <f t="array" ref="AG4899">_xlfn.XLOOKUP(Orders_C[[#This Row],[Store_ID]],Stores_c[[#All],[Store_ID]],Stores_c[[#All],[Store_Type]])</f>
        <v>Street</v>
      </c>
    </row>
    <row r="4900" spans="1:33" x14ac:dyDescent="0.25">
      <c r="A4900">
        <v>6271</v>
      </c>
      <c r="B4900" s="1">
        <v>45995</v>
      </c>
      <c r="C4900" s="2">
        <v>0.72843749999999996</v>
      </c>
      <c r="D4900">
        <v>1255</v>
      </c>
      <c r="E4900">
        <v>214</v>
      </c>
      <c r="F4900">
        <v>442</v>
      </c>
      <c r="G4900">
        <v>310</v>
      </c>
      <c r="H4900">
        <v>4</v>
      </c>
      <c r="I4900">
        <v>468</v>
      </c>
      <c r="J4900">
        <v>10</v>
      </c>
      <c r="K4900">
        <v>23.4</v>
      </c>
      <c r="L4900">
        <v>1885.4</v>
      </c>
      <c r="M4900" t="s">
        <v>18</v>
      </c>
      <c r="N4900" t="s">
        <v>23</v>
      </c>
      <c r="O4900">
        <v>35</v>
      </c>
      <c r="P4900">
        <v>3</v>
      </c>
      <c r="Q4900" t="s">
        <v>294</v>
      </c>
      <c r="R4900">
        <v>504</v>
      </c>
      <c r="S4900" s="3">
        <v>0.1</v>
      </c>
      <c r="T4900" s="6">
        <v>762.2</v>
      </c>
      <c r="U4900" t="s">
        <v>6328</v>
      </c>
      <c r="V4900">
        <v>2025</v>
      </c>
      <c r="W4900" t="s">
        <v>6329</v>
      </c>
      <c r="X4900" t="str">
        <f>_xlfn.XLOOKUP(Orders_C[[#This Row],[Product_ID]],Products_C[Product_ID],Products_C[Product_Name])</f>
        <v>Chicken Bucket</v>
      </c>
      <c r="Y4900" t="str">
        <f>_xlfn.XLOOKUP(Orders_C[[#This Row],[Product_ID]],Products_C[Product_ID],Products_C[Category])</f>
        <v>Chicken</v>
      </c>
      <c r="Z4900" t="str">
        <f>_xlfn.XLOOKUP(Orders_C[[#This Row],[Store_ID]],Stores_c[Store_ID],Stores_c[City])</f>
        <v>New Robert</v>
      </c>
      <c r="AA4900" t="str">
        <f>_xlfn.XLOOKUP(Orders_C[[#This Row],[Customer_ID]],Customers_c[Customer_ID],Customers_c[Customer_Name])</f>
        <v>Nina Shah</v>
      </c>
      <c r="AB4900" s="6">
        <f>Orders_C[[#This Row],[Quantity]]*Orders_C[[#This Row],[Unit_Price]]*(1-Orders_C[[#This Row],[Discount %]])+Orders_C[[#This Row],[Tax]]</f>
        <v>1708.2</v>
      </c>
      <c r="AC4900" s="9">
        <f>(Orders_C[[#This Row],[Unit_Price]]*Orders_C[[#This Row],[Quantity]])-Orders_C[[#This Row],[Discount]]+Orders_C[[#This Row],[Tax]]</f>
        <v>1885.4</v>
      </c>
      <c r="AD4900" t="str">
        <f>IF(COUNTIF(Orders_C[[#All],[Customer_ID]],Orders_C[[#This Row],[Customer_ID]])&gt;1,"Repeat","New")</f>
        <v>Repeat</v>
      </c>
      <c r="AE4900" t="str" cm="1">
        <f t="array" ref="AE4900">_xlfn.XLOOKUP(Orders_C[[#This Row],[Store_ID]],Stores_c[[#All],[Store_ID]],Stores_c[[#All],[City]])</f>
        <v>New Robert</v>
      </c>
      <c r="AF4900" t="str" cm="1">
        <f t="array" ref="AF4900">_xlfn.XLOOKUP(Orders_C[[#This Row],[Store_ID]],Stores_c[[#All],[Store_ID]],Stores_c[[#All],[Manager_Name]])</f>
        <v>Krista Webb</v>
      </c>
      <c r="AG4900" t="str" cm="1">
        <f t="array" ref="AG4900">_xlfn.XLOOKUP(Orders_C[[#This Row],[Store_ID]],Stores_c[[#All],[Store_ID]],Stores_c[[#All],[Store_Type]])</f>
        <v>Drive-Thru</v>
      </c>
    </row>
    <row r="4901" spans="1:33" x14ac:dyDescent="0.25">
      <c r="A4901">
        <v>6649</v>
      </c>
      <c r="B4901" s="1">
        <v>45984</v>
      </c>
      <c r="C4901" s="2">
        <v>0.80202546296296295</v>
      </c>
      <c r="D4901">
        <v>1910</v>
      </c>
      <c r="E4901">
        <v>207</v>
      </c>
      <c r="F4901">
        <v>436</v>
      </c>
      <c r="G4901">
        <v>325</v>
      </c>
      <c r="H4901">
        <v>4</v>
      </c>
      <c r="I4901">
        <v>468</v>
      </c>
      <c r="J4901">
        <v>10</v>
      </c>
      <c r="K4901">
        <v>23.4</v>
      </c>
      <c r="L4901">
        <v>1885.4</v>
      </c>
      <c r="M4901" t="s">
        <v>18</v>
      </c>
      <c r="N4901" t="s">
        <v>23</v>
      </c>
      <c r="O4901">
        <v>37</v>
      </c>
      <c r="P4901">
        <v>2</v>
      </c>
      <c r="Q4901" t="s">
        <v>672</v>
      </c>
      <c r="R4901">
        <v>509</v>
      </c>
      <c r="S4901" s="3">
        <v>0.1</v>
      </c>
      <c r="T4901" s="6">
        <v>762.2</v>
      </c>
      <c r="U4901" t="s">
        <v>6336</v>
      </c>
      <c r="V4901">
        <v>2025</v>
      </c>
      <c r="W4901" t="s">
        <v>6329</v>
      </c>
      <c r="X4901" t="str">
        <f>_xlfn.XLOOKUP(Orders_C[[#This Row],[Product_ID]],Products_C[Product_ID],Products_C[Product_Name])</f>
        <v>Veg Burger</v>
      </c>
      <c r="Y4901" t="str">
        <f>_xlfn.XLOOKUP(Orders_C[[#This Row],[Product_ID]],Products_C[Product_ID],Products_C[Category])</f>
        <v>Chicken</v>
      </c>
      <c r="Z4901" t="str">
        <f>_xlfn.XLOOKUP(Orders_C[[#This Row],[Store_ID]],Stores_c[Store_ID],Stores_c[City])</f>
        <v>Christineton</v>
      </c>
      <c r="AA4901" t="str">
        <f>_xlfn.XLOOKUP(Orders_C[[#This Row],[Customer_ID]],Customers_c[Customer_ID],Customers_c[Customer_Name])</f>
        <v>Wanda Carter</v>
      </c>
      <c r="AB4901" s="6">
        <f>Orders_C[[#This Row],[Quantity]]*Orders_C[[#This Row],[Unit_Price]]*(1-Orders_C[[#This Row],[Discount %]])+Orders_C[[#This Row],[Tax]]</f>
        <v>1708.2</v>
      </c>
      <c r="AC4901" s="9">
        <f>(Orders_C[[#This Row],[Unit_Price]]*Orders_C[[#This Row],[Quantity]])-Orders_C[[#This Row],[Discount]]+Orders_C[[#This Row],[Tax]]</f>
        <v>1885.4</v>
      </c>
      <c r="AD4901" t="str">
        <f>IF(COUNTIF(Orders_C[[#All],[Customer_ID]],Orders_C[[#This Row],[Customer_ID]])&gt;1,"Repeat","New")</f>
        <v>Repeat</v>
      </c>
      <c r="AE4901" t="str" cm="1">
        <f t="array" ref="AE4901">_xlfn.XLOOKUP(Orders_C[[#This Row],[Store_ID]],Stores_c[[#All],[Store_ID]],Stores_c[[#All],[City]])</f>
        <v>Christineton</v>
      </c>
      <c r="AF4901" t="str" cm="1">
        <f t="array" ref="AF4901">_xlfn.XLOOKUP(Orders_C[[#This Row],[Store_ID]],Stores_c[[#All],[Store_ID]],Stores_c[[#All],[Manager_Name]])</f>
        <v>Dr. William Hubbard MD</v>
      </c>
      <c r="AG4901" t="str" cm="1">
        <f t="array" ref="AG4901">_xlfn.XLOOKUP(Orders_C[[#This Row],[Store_ID]],Stores_c[[#All],[Store_ID]],Stores_c[[#All],[Store_Type]])</f>
        <v>Street</v>
      </c>
    </row>
    <row r="4902" spans="1:33" x14ac:dyDescent="0.25">
      <c r="A4902">
        <v>10010</v>
      </c>
      <c r="B4902" s="1">
        <v>45806</v>
      </c>
      <c r="C4902" s="2">
        <v>0.60912037037037037</v>
      </c>
      <c r="D4902">
        <v>1749</v>
      </c>
      <c r="E4902">
        <v>205</v>
      </c>
      <c r="F4902">
        <v>488</v>
      </c>
      <c r="G4902">
        <v>323</v>
      </c>
      <c r="H4902">
        <v>4</v>
      </c>
      <c r="I4902">
        <v>465</v>
      </c>
      <c r="J4902">
        <v>5</v>
      </c>
      <c r="K4902">
        <v>23.25</v>
      </c>
      <c r="L4902">
        <v>1878.25</v>
      </c>
      <c r="M4902" t="s">
        <v>20</v>
      </c>
      <c r="N4902" t="s">
        <v>21</v>
      </c>
      <c r="O4902">
        <v>33</v>
      </c>
      <c r="P4902">
        <v>5</v>
      </c>
      <c r="Q4902" t="s">
        <v>4033</v>
      </c>
      <c r="R4902">
        <v>504</v>
      </c>
      <c r="S4902" s="3">
        <v>0.05</v>
      </c>
      <c r="T4902" s="6">
        <v>762.25</v>
      </c>
      <c r="U4902" t="s">
        <v>6339</v>
      </c>
      <c r="V4902">
        <v>2025</v>
      </c>
      <c r="W4902" t="s">
        <v>6329</v>
      </c>
      <c r="X4902" t="str">
        <f>_xlfn.XLOOKUP(Orders_C[[#This Row],[Product_ID]],Products_C[Product_ID],Products_C[Product_Name])</f>
        <v>Rice Bowl</v>
      </c>
      <c r="Y4902" t="str">
        <f>_xlfn.XLOOKUP(Orders_C[[#This Row],[Product_ID]],Products_C[Product_ID],Products_C[Category])</f>
        <v>Beverage</v>
      </c>
      <c r="Z4902" t="str">
        <f>_xlfn.XLOOKUP(Orders_C[[#This Row],[Store_ID]],Stores_c[Store_ID],Stores_c[City])</f>
        <v>Port Jacob</v>
      </c>
      <c r="AA4902" t="str">
        <f>_xlfn.XLOOKUP(Orders_C[[#This Row],[Customer_ID]],Customers_c[Customer_ID],Customers_c[Customer_Name])</f>
        <v>Mikayla Lewis</v>
      </c>
      <c r="AB4902" s="6">
        <f>Orders_C[[#This Row],[Quantity]]*Orders_C[[#This Row],[Unit_Price]]*(1-Orders_C[[#This Row],[Discount %]])+Orders_C[[#This Row],[Tax]]</f>
        <v>1790.25</v>
      </c>
      <c r="AC4902" s="9">
        <f>(Orders_C[[#This Row],[Unit_Price]]*Orders_C[[#This Row],[Quantity]])-Orders_C[[#This Row],[Discount]]+Orders_C[[#This Row],[Tax]]</f>
        <v>1878.25</v>
      </c>
      <c r="AD4902" t="str">
        <f>IF(COUNTIF(Orders_C[[#All],[Customer_ID]],Orders_C[[#This Row],[Customer_ID]])&gt;1,"Repeat","New")</f>
        <v>Repeat</v>
      </c>
      <c r="AE4902" t="str" cm="1">
        <f t="array" ref="AE4902">_xlfn.XLOOKUP(Orders_C[[#This Row],[Store_ID]],Stores_c[[#All],[Store_ID]],Stores_c[[#All],[City]])</f>
        <v>Port Jacob</v>
      </c>
      <c r="AF4902" t="str" cm="1">
        <f t="array" ref="AF4902">_xlfn.XLOOKUP(Orders_C[[#This Row],[Store_ID]],Stores_c[[#All],[Store_ID]],Stores_c[[#All],[Manager_Name]])</f>
        <v>David Harris</v>
      </c>
      <c r="AG4902" t="str" cm="1">
        <f t="array" ref="AG4902">_xlfn.XLOOKUP(Orders_C[[#This Row],[Store_ID]],Stores_c[[#All],[Store_ID]],Stores_c[[#All],[Store_Type]])</f>
        <v>Mall</v>
      </c>
    </row>
    <row r="4903" spans="1:33" x14ac:dyDescent="0.25">
      <c r="A4903">
        <v>7427</v>
      </c>
      <c r="B4903" s="1">
        <v>45894</v>
      </c>
      <c r="C4903" s="2">
        <v>0.23608796296296297</v>
      </c>
      <c r="D4903">
        <v>1015</v>
      </c>
      <c r="E4903">
        <v>219</v>
      </c>
      <c r="F4903">
        <v>457</v>
      </c>
      <c r="G4903">
        <v>314</v>
      </c>
      <c r="H4903">
        <v>4</v>
      </c>
      <c r="I4903">
        <v>469</v>
      </c>
      <c r="J4903">
        <v>10</v>
      </c>
      <c r="K4903">
        <v>23.45</v>
      </c>
      <c r="L4903">
        <v>1889.45</v>
      </c>
      <c r="M4903" t="s">
        <v>19</v>
      </c>
      <c r="N4903" t="s">
        <v>23</v>
      </c>
      <c r="O4903">
        <v>45</v>
      </c>
      <c r="P4903">
        <v>1</v>
      </c>
      <c r="Q4903" t="s">
        <v>1450</v>
      </c>
      <c r="R4903">
        <v>508</v>
      </c>
      <c r="S4903" s="3">
        <v>0.1</v>
      </c>
      <c r="T4903" s="6">
        <v>763.85000000000014</v>
      </c>
      <c r="U4903" t="s">
        <v>6342</v>
      </c>
      <c r="V4903">
        <v>2025</v>
      </c>
      <c r="W4903" t="s">
        <v>6331</v>
      </c>
      <c r="X4903" t="str">
        <f>_xlfn.XLOOKUP(Orders_C[[#This Row],[Product_ID]],Products_C[Product_ID],Products_C[Product_Name])</f>
        <v>Wrap</v>
      </c>
      <c r="Y4903" t="str">
        <f>_xlfn.XLOOKUP(Orders_C[[#This Row],[Product_ID]],Products_C[Product_ID],Products_C[Category])</f>
        <v>Burger</v>
      </c>
      <c r="Z4903" t="str">
        <f>_xlfn.XLOOKUP(Orders_C[[#This Row],[Store_ID]],Stores_c[Store_ID],Stores_c[City])</f>
        <v>Lake David</v>
      </c>
      <c r="AA4903" t="str">
        <f>_xlfn.XLOOKUP(Orders_C[[#This Row],[Customer_ID]],Customers_c[Customer_ID],Customers_c[Customer_Name])</f>
        <v>William Hammond</v>
      </c>
      <c r="AB4903" s="6">
        <f>Orders_C[[#This Row],[Quantity]]*Orders_C[[#This Row],[Unit_Price]]*(1-Orders_C[[#This Row],[Discount %]])+Orders_C[[#This Row],[Tax]]</f>
        <v>1711.8500000000001</v>
      </c>
      <c r="AC4903" s="9">
        <f>(Orders_C[[#This Row],[Unit_Price]]*Orders_C[[#This Row],[Quantity]])-Orders_C[[#This Row],[Discount]]+Orders_C[[#This Row],[Tax]]</f>
        <v>1889.45</v>
      </c>
      <c r="AD4903" t="str">
        <f>IF(COUNTIF(Orders_C[[#All],[Customer_ID]],Orders_C[[#This Row],[Customer_ID]])&gt;1,"Repeat","New")</f>
        <v>Repeat</v>
      </c>
      <c r="AE4903" t="str" cm="1">
        <f t="array" ref="AE4903">_xlfn.XLOOKUP(Orders_C[[#This Row],[Store_ID]],Stores_c[[#All],[Store_ID]],Stores_c[[#All],[City]])</f>
        <v>Lake David</v>
      </c>
      <c r="AF4903" t="str" cm="1">
        <f t="array" ref="AF4903">_xlfn.XLOOKUP(Orders_C[[#This Row],[Store_ID]],Stores_c[[#All],[Store_ID]],Stores_c[[#All],[Manager_Name]])</f>
        <v>Joshua Hines</v>
      </c>
      <c r="AG4903" t="str" cm="1">
        <f t="array" ref="AG4903">_xlfn.XLOOKUP(Orders_C[[#This Row],[Store_ID]],Stores_c[[#All],[Store_ID]],Stores_c[[#All],[Store_Type]])</f>
        <v>Street</v>
      </c>
    </row>
    <row r="4904" spans="1:33" x14ac:dyDescent="0.25">
      <c r="A4904">
        <v>6527</v>
      </c>
      <c r="B4904" s="1">
        <v>45898</v>
      </c>
      <c r="C4904" s="2">
        <v>0.10928240740740741</v>
      </c>
      <c r="D4904">
        <v>1045</v>
      </c>
      <c r="E4904">
        <v>210</v>
      </c>
      <c r="F4904">
        <v>473</v>
      </c>
      <c r="G4904">
        <v>330</v>
      </c>
      <c r="H4904">
        <v>4</v>
      </c>
      <c r="I4904">
        <v>466</v>
      </c>
      <c r="J4904">
        <v>5</v>
      </c>
      <c r="K4904">
        <v>23.3</v>
      </c>
      <c r="L4904">
        <v>1882.3</v>
      </c>
      <c r="M4904" t="s">
        <v>18</v>
      </c>
      <c r="N4904" t="s">
        <v>22</v>
      </c>
      <c r="O4904">
        <v>48</v>
      </c>
      <c r="P4904">
        <v>1</v>
      </c>
      <c r="Q4904" t="s">
        <v>550</v>
      </c>
      <c r="R4904">
        <v>502</v>
      </c>
      <c r="S4904" s="3">
        <v>0.05</v>
      </c>
      <c r="T4904" s="6">
        <v>763.90000000000009</v>
      </c>
      <c r="U4904" t="s">
        <v>6342</v>
      </c>
      <c r="V4904">
        <v>2025</v>
      </c>
      <c r="W4904" t="s">
        <v>6331</v>
      </c>
      <c r="X4904" t="str">
        <f>_xlfn.XLOOKUP(Orders_C[[#This Row],[Product_ID]],Products_C[Product_ID],Products_C[Product_Name])</f>
        <v>Rice Bowl</v>
      </c>
      <c r="Y4904" t="str">
        <f>_xlfn.XLOOKUP(Orders_C[[#This Row],[Product_ID]],Products_C[Product_ID],Products_C[Category])</f>
        <v>Beverage</v>
      </c>
      <c r="Z4904" t="str">
        <f>_xlfn.XLOOKUP(Orders_C[[#This Row],[Store_ID]],Stores_c[Store_ID],Stores_c[City])</f>
        <v>East William</v>
      </c>
      <c r="AA4904" t="str">
        <f>_xlfn.XLOOKUP(Orders_C[[#This Row],[Customer_ID]],Customers_c[Customer_ID],Customers_c[Customer_Name])</f>
        <v>Michael Gillespie</v>
      </c>
      <c r="AB4904" s="6">
        <f>Orders_C[[#This Row],[Quantity]]*Orders_C[[#This Row],[Unit_Price]]*(1-Orders_C[[#This Row],[Discount %]])+Orders_C[[#This Row],[Tax]]</f>
        <v>1794.1</v>
      </c>
      <c r="AC4904" s="9">
        <f>(Orders_C[[#This Row],[Unit_Price]]*Orders_C[[#This Row],[Quantity]])-Orders_C[[#This Row],[Discount]]+Orders_C[[#This Row],[Tax]]</f>
        <v>1882.3</v>
      </c>
      <c r="AD4904" t="str">
        <f>IF(COUNTIF(Orders_C[[#All],[Customer_ID]],Orders_C[[#This Row],[Customer_ID]])&gt;1,"Repeat","New")</f>
        <v>Repeat</v>
      </c>
      <c r="AE4904" t="str" cm="1">
        <f t="array" ref="AE4904">_xlfn.XLOOKUP(Orders_C[[#This Row],[Store_ID]],Stores_c[[#All],[Store_ID]],Stores_c[[#All],[City]])</f>
        <v>East William</v>
      </c>
      <c r="AF4904" t="str" cm="1">
        <f t="array" ref="AF4904">_xlfn.XLOOKUP(Orders_C[[#This Row],[Store_ID]],Stores_c[[#All],[Store_ID]],Stores_c[[#All],[Manager_Name]])</f>
        <v>Victoria Butler</v>
      </c>
      <c r="AG4904" t="str" cm="1">
        <f t="array" ref="AG4904">_xlfn.XLOOKUP(Orders_C[[#This Row],[Store_ID]],Stores_c[[#All],[Store_ID]],Stores_c[[#All],[Store_Type]])</f>
        <v>Drive-Thru</v>
      </c>
    </row>
    <row r="4905" spans="1:33" x14ac:dyDescent="0.25">
      <c r="A4905">
        <v>8081</v>
      </c>
      <c r="B4905" s="1">
        <v>45957</v>
      </c>
      <c r="C4905" s="2">
        <v>0.54203703703703698</v>
      </c>
      <c r="D4905">
        <v>1748</v>
      </c>
      <c r="E4905">
        <v>202</v>
      </c>
      <c r="F4905">
        <v>497</v>
      </c>
      <c r="G4905">
        <v>315</v>
      </c>
      <c r="H4905">
        <v>4</v>
      </c>
      <c r="I4905">
        <v>466</v>
      </c>
      <c r="J4905">
        <v>5</v>
      </c>
      <c r="K4905">
        <v>23.3</v>
      </c>
      <c r="L4905">
        <v>1882.3</v>
      </c>
      <c r="M4905" t="s">
        <v>20</v>
      </c>
      <c r="N4905" t="s">
        <v>21</v>
      </c>
      <c r="O4905">
        <v>47</v>
      </c>
      <c r="P4905">
        <v>3</v>
      </c>
      <c r="Q4905" t="s">
        <v>2104</v>
      </c>
      <c r="R4905">
        <v>506</v>
      </c>
      <c r="S4905" s="3">
        <v>0.05</v>
      </c>
      <c r="T4905" s="6">
        <v>763.90000000000009</v>
      </c>
      <c r="U4905" t="s">
        <v>6332</v>
      </c>
      <c r="V4905">
        <v>2025</v>
      </c>
      <c r="W4905" t="s">
        <v>6331</v>
      </c>
      <c r="X4905" t="str">
        <f>_xlfn.XLOOKUP(Orders_C[[#This Row],[Product_ID]],Products_C[Product_ID],Products_C[Product_Name])</f>
        <v>Popcorn Chicken</v>
      </c>
      <c r="Y4905" t="str">
        <f>_xlfn.XLOOKUP(Orders_C[[#This Row],[Product_ID]],Products_C[Product_ID],Products_C[Category])</f>
        <v>Beverage</v>
      </c>
      <c r="Z4905" t="str">
        <f>_xlfn.XLOOKUP(Orders_C[[#This Row],[Store_ID]],Stores_c[Store_ID],Stores_c[City])</f>
        <v>Rebekahside</v>
      </c>
      <c r="AA4905" t="str">
        <f>_xlfn.XLOOKUP(Orders_C[[#This Row],[Customer_ID]],Customers_c[Customer_ID],Customers_c[Customer_Name])</f>
        <v>Jill Tyler</v>
      </c>
      <c r="AB4905" s="6">
        <f>Orders_C[[#This Row],[Quantity]]*Orders_C[[#This Row],[Unit_Price]]*(1-Orders_C[[#This Row],[Discount %]])+Orders_C[[#This Row],[Tax]]</f>
        <v>1794.1</v>
      </c>
      <c r="AC4905" s="9">
        <f>(Orders_C[[#This Row],[Unit_Price]]*Orders_C[[#This Row],[Quantity]])-Orders_C[[#This Row],[Discount]]+Orders_C[[#This Row],[Tax]]</f>
        <v>1882.3</v>
      </c>
      <c r="AD4905" t="str">
        <f>IF(COUNTIF(Orders_C[[#All],[Customer_ID]],Orders_C[[#This Row],[Customer_ID]])&gt;1,"Repeat","New")</f>
        <v>Repeat</v>
      </c>
      <c r="AE4905" t="str" cm="1">
        <f t="array" ref="AE4905">_xlfn.XLOOKUP(Orders_C[[#This Row],[Store_ID]],Stores_c[[#All],[Store_ID]],Stores_c[[#All],[City]])</f>
        <v>Rebekahside</v>
      </c>
      <c r="AF4905" t="str" cm="1">
        <f t="array" ref="AF4905">_xlfn.XLOOKUP(Orders_C[[#This Row],[Store_ID]],Stores_c[[#All],[Store_ID]],Stores_c[[#All],[Manager_Name]])</f>
        <v>Mark Ray</v>
      </c>
      <c r="AG4905" t="str" cm="1">
        <f t="array" ref="AG4905">_xlfn.XLOOKUP(Orders_C[[#This Row],[Store_ID]],Stores_c[[#All],[Store_ID]],Stores_c[[#All],[Store_Type]])</f>
        <v>Drive-Thru</v>
      </c>
    </row>
    <row r="4906" spans="1:33" x14ac:dyDescent="0.25">
      <c r="A4906">
        <v>6074</v>
      </c>
      <c r="B4906" s="1">
        <v>45908</v>
      </c>
      <c r="C4906" s="2">
        <v>2.8043981481481482E-2</v>
      </c>
      <c r="D4906">
        <v>1777</v>
      </c>
      <c r="E4906">
        <v>215</v>
      </c>
      <c r="F4906">
        <v>537</v>
      </c>
      <c r="G4906">
        <v>338</v>
      </c>
      <c r="H4906">
        <v>4</v>
      </c>
      <c r="I4906">
        <v>470</v>
      </c>
      <c r="J4906">
        <v>10</v>
      </c>
      <c r="K4906">
        <v>23.5</v>
      </c>
      <c r="L4906">
        <v>1893.5</v>
      </c>
      <c r="M4906" t="s">
        <v>20</v>
      </c>
      <c r="N4906" t="s">
        <v>22</v>
      </c>
      <c r="O4906">
        <v>16</v>
      </c>
      <c r="P4906">
        <v>2</v>
      </c>
      <c r="Q4906" t="s">
        <v>97</v>
      </c>
      <c r="R4906">
        <v>503</v>
      </c>
      <c r="S4906" s="3">
        <v>0.1</v>
      </c>
      <c r="T4906" s="6">
        <v>765.5</v>
      </c>
      <c r="U4906" t="s">
        <v>6335</v>
      </c>
      <c r="V4906">
        <v>2025</v>
      </c>
      <c r="W4906" t="s">
        <v>6333</v>
      </c>
      <c r="X4906" t="str">
        <f>_xlfn.XLOOKUP(Orders_C[[#This Row],[Product_ID]],Products_C[Product_ID],Products_C[Product_Name])</f>
        <v>Chicken Wings</v>
      </c>
      <c r="Y4906" t="str">
        <f>_xlfn.XLOOKUP(Orders_C[[#This Row],[Product_ID]],Products_C[Product_ID],Products_C[Category])</f>
        <v>Burger</v>
      </c>
      <c r="Z4906" t="str">
        <f>_xlfn.XLOOKUP(Orders_C[[#This Row],[Store_ID]],Stores_c[Store_ID],Stores_c[City])</f>
        <v>Sallyburgh</v>
      </c>
      <c r="AA4906" t="str">
        <f>_xlfn.XLOOKUP(Orders_C[[#This Row],[Customer_ID]],Customers_c[Customer_ID],Customers_c[Customer_Name])</f>
        <v>Gary Allen</v>
      </c>
      <c r="AB4906" s="6">
        <f>Orders_C[[#This Row],[Quantity]]*Orders_C[[#This Row],[Unit_Price]]*(1-Orders_C[[#This Row],[Discount %]])+Orders_C[[#This Row],[Tax]]</f>
        <v>1715.5</v>
      </c>
      <c r="AC4906" s="9">
        <f>(Orders_C[[#This Row],[Unit_Price]]*Orders_C[[#This Row],[Quantity]])-Orders_C[[#This Row],[Discount]]+Orders_C[[#This Row],[Tax]]</f>
        <v>1893.5</v>
      </c>
      <c r="AD4906" t="str">
        <f>IF(COUNTIF(Orders_C[[#All],[Customer_ID]],Orders_C[[#This Row],[Customer_ID]])&gt;1,"Repeat","New")</f>
        <v>Repeat</v>
      </c>
      <c r="AE4906" t="str" cm="1">
        <f t="array" ref="AE4906">_xlfn.XLOOKUP(Orders_C[[#This Row],[Store_ID]],Stores_c[[#All],[Store_ID]],Stores_c[[#All],[City]])</f>
        <v>Sallyburgh</v>
      </c>
      <c r="AF4906" t="str" cm="1">
        <f t="array" ref="AF4906">_xlfn.XLOOKUP(Orders_C[[#This Row],[Store_ID]],Stores_c[[#All],[Store_ID]],Stores_c[[#All],[Manager_Name]])</f>
        <v>Benjamin Mccoy</v>
      </c>
      <c r="AG4906" t="str" cm="1">
        <f t="array" ref="AG4906">_xlfn.XLOOKUP(Orders_C[[#This Row],[Store_ID]],Stores_c[[#All],[Store_ID]],Stores_c[[#All],[Store_Type]])</f>
        <v>Drive-Thru</v>
      </c>
    </row>
    <row r="4907" spans="1:33" x14ac:dyDescent="0.25">
      <c r="A4907">
        <v>10441</v>
      </c>
      <c r="B4907" s="1">
        <v>46013</v>
      </c>
      <c r="C4907" s="2">
        <v>0.47837962962962965</v>
      </c>
      <c r="D4907">
        <v>1441</v>
      </c>
      <c r="E4907">
        <v>224</v>
      </c>
      <c r="F4907">
        <v>438</v>
      </c>
      <c r="G4907">
        <v>318</v>
      </c>
      <c r="H4907">
        <v>4</v>
      </c>
      <c r="I4907">
        <v>474</v>
      </c>
      <c r="J4907">
        <v>15</v>
      </c>
      <c r="K4907">
        <v>23.7</v>
      </c>
      <c r="L4907">
        <v>1904.7</v>
      </c>
      <c r="M4907" t="s">
        <v>20</v>
      </c>
      <c r="N4907" t="s">
        <v>22</v>
      </c>
      <c r="O4907">
        <v>19</v>
      </c>
      <c r="P4907">
        <v>3</v>
      </c>
      <c r="Q4907" t="s">
        <v>4464</v>
      </c>
      <c r="R4907">
        <v>503</v>
      </c>
      <c r="S4907" s="3">
        <v>0.15</v>
      </c>
      <c r="T4907" s="6">
        <v>767.10000000000014</v>
      </c>
      <c r="U4907" t="s">
        <v>6328</v>
      </c>
      <c r="V4907">
        <v>2025</v>
      </c>
      <c r="W4907" t="s">
        <v>6333</v>
      </c>
      <c r="X4907" t="str">
        <f>_xlfn.XLOOKUP(Orders_C[[#This Row],[Product_ID]],Products_C[Product_ID],Products_C[Product_Name])</f>
        <v>Pepsi</v>
      </c>
      <c r="Y4907" t="str">
        <f>_xlfn.XLOOKUP(Orders_C[[#This Row],[Product_ID]],Products_C[Product_ID],Products_C[Category])</f>
        <v>Burger</v>
      </c>
      <c r="Z4907" t="str">
        <f>_xlfn.XLOOKUP(Orders_C[[#This Row],[Store_ID]],Stores_c[Store_ID],Stores_c[City])</f>
        <v>Valdezton</v>
      </c>
      <c r="AA4907" t="str">
        <f>_xlfn.XLOOKUP(Orders_C[[#This Row],[Customer_ID]],Customers_c[Customer_ID],Customers_c[Customer_Name])</f>
        <v>Erica Howard</v>
      </c>
      <c r="AB4907" s="6">
        <f>Orders_C[[#This Row],[Quantity]]*Orders_C[[#This Row],[Unit_Price]]*(1-Orders_C[[#This Row],[Discount %]])+Orders_C[[#This Row],[Tax]]</f>
        <v>1635.3</v>
      </c>
      <c r="AC4907" s="9">
        <f>(Orders_C[[#This Row],[Unit_Price]]*Orders_C[[#This Row],[Quantity]])-Orders_C[[#This Row],[Discount]]+Orders_C[[#This Row],[Tax]]</f>
        <v>1904.7</v>
      </c>
      <c r="AD4907" t="str">
        <f>IF(COUNTIF(Orders_C[[#All],[Customer_ID]],Orders_C[[#This Row],[Customer_ID]])&gt;1,"Repeat","New")</f>
        <v>Repeat</v>
      </c>
      <c r="AE4907" t="str" cm="1">
        <f t="array" ref="AE4907">_xlfn.XLOOKUP(Orders_C[[#This Row],[Store_ID]],Stores_c[[#All],[Store_ID]],Stores_c[[#All],[City]])</f>
        <v>Valdezton</v>
      </c>
      <c r="AF4907" t="str" cm="1">
        <f t="array" ref="AF4907">_xlfn.XLOOKUP(Orders_C[[#This Row],[Store_ID]],Stores_c[[#All],[Store_ID]],Stores_c[[#All],[Manager_Name]])</f>
        <v>John Rodriguez</v>
      </c>
      <c r="AG4907" t="str" cm="1">
        <f t="array" ref="AG4907">_xlfn.XLOOKUP(Orders_C[[#This Row],[Store_ID]],Stores_c[[#All],[Store_ID]],Stores_c[[#All],[Store_Type]])</f>
        <v>Street</v>
      </c>
    </row>
    <row r="4908" spans="1:33" x14ac:dyDescent="0.25">
      <c r="A4908">
        <v>6070</v>
      </c>
      <c r="B4908" s="1">
        <v>45738</v>
      </c>
      <c r="C4908" s="2">
        <v>0.67789351851851853</v>
      </c>
      <c r="D4908">
        <v>1971</v>
      </c>
      <c r="E4908">
        <v>217</v>
      </c>
      <c r="F4908">
        <v>520</v>
      </c>
      <c r="G4908">
        <v>319</v>
      </c>
      <c r="H4908">
        <v>4</v>
      </c>
      <c r="I4908">
        <v>471</v>
      </c>
      <c r="J4908">
        <v>10</v>
      </c>
      <c r="K4908">
        <v>23.55</v>
      </c>
      <c r="L4908">
        <v>1897.55</v>
      </c>
      <c r="M4908" t="s">
        <v>19</v>
      </c>
      <c r="N4908" t="s">
        <v>22</v>
      </c>
      <c r="O4908">
        <v>11</v>
      </c>
      <c r="P4908">
        <v>4</v>
      </c>
      <c r="Q4908" t="s">
        <v>93</v>
      </c>
      <c r="R4908">
        <v>507</v>
      </c>
      <c r="S4908" s="3">
        <v>0.1</v>
      </c>
      <c r="T4908" s="6">
        <v>767.15000000000009</v>
      </c>
      <c r="U4908" t="s">
        <v>6334</v>
      </c>
      <c r="V4908">
        <v>2025</v>
      </c>
      <c r="W4908" t="s">
        <v>6333</v>
      </c>
      <c r="X4908" t="str">
        <f>_xlfn.XLOOKUP(Orders_C[[#This Row],[Product_ID]],Products_C[Product_ID],Products_C[Product_Name])</f>
        <v>Chocolate Lava Cake</v>
      </c>
      <c r="Y4908" t="str">
        <f>_xlfn.XLOOKUP(Orders_C[[#This Row],[Product_ID]],Products_C[Product_ID],Products_C[Category])</f>
        <v>Beverage</v>
      </c>
      <c r="Z4908" t="str">
        <f>_xlfn.XLOOKUP(Orders_C[[#This Row],[Store_ID]],Stores_c[Store_ID],Stores_c[City])</f>
        <v>West Rebecca</v>
      </c>
      <c r="AA4908" t="str">
        <f>_xlfn.XLOOKUP(Orders_C[[#This Row],[Customer_ID]],Customers_c[Customer_ID],Customers_c[Customer_Name])</f>
        <v>Brooke Barnett</v>
      </c>
      <c r="AB4908" s="6">
        <f>Orders_C[[#This Row],[Quantity]]*Orders_C[[#This Row],[Unit_Price]]*(1-Orders_C[[#This Row],[Discount %]])+Orders_C[[#This Row],[Tax]]</f>
        <v>1719.15</v>
      </c>
      <c r="AC4908" s="9">
        <f>(Orders_C[[#This Row],[Unit_Price]]*Orders_C[[#This Row],[Quantity]])-Orders_C[[#This Row],[Discount]]+Orders_C[[#This Row],[Tax]]</f>
        <v>1897.55</v>
      </c>
      <c r="AD4908" t="str">
        <f>IF(COUNTIF(Orders_C[[#All],[Customer_ID]],Orders_C[[#This Row],[Customer_ID]])&gt;1,"Repeat","New")</f>
        <v>Repeat</v>
      </c>
      <c r="AE4908" t="str" cm="1">
        <f t="array" ref="AE4908">_xlfn.XLOOKUP(Orders_C[[#This Row],[Store_ID]],Stores_c[[#All],[Store_ID]],Stores_c[[#All],[City]])</f>
        <v>West Rebecca</v>
      </c>
      <c r="AF4908" t="str" cm="1">
        <f t="array" ref="AF4908">_xlfn.XLOOKUP(Orders_C[[#This Row],[Store_ID]],Stores_c[[#All],[Store_ID]],Stores_c[[#All],[Manager_Name]])</f>
        <v>Albert Smith</v>
      </c>
      <c r="AG4908" t="str" cm="1">
        <f t="array" ref="AG4908">_xlfn.XLOOKUP(Orders_C[[#This Row],[Store_ID]],Stores_c[[#All],[Store_ID]],Stores_c[[#All],[Store_Type]])</f>
        <v>Mall</v>
      </c>
    </row>
    <row r="4909" spans="1:33" x14ac:dyDescent="0.25">
      <c r="A4909">
        <v>8765</v>
      </c>
      <c r="B4909" s="1">
        <v>46035</v>
      </c>
      <c r="C4909" s="2">
        <v>0.18375</v>
      </c>
      <c r="D4909">
        <v>1341</v>
      </c>
      <c r="E4909">
        <v>204</v>
      </c>
      <c r="F4909">
        <v>493</v>
      </c>
      <c r="G4909">
        <v>321</v>
      </c>
      <c r="H4909">
        <v>4</v>
      </c>
      <c r="I4909">
        <v>471</v>
      </c>
      <c r="J4909">
        <v>10</v>
      </c>
      <c r="K4909">
        <v>23.55</v>
      </c>
      <c r="L4909">
        <v>1897.55</v>
      </c>
      <c r="M4909" t="s">
        <v>19</v>
      </c>
      <c r="N4909" t="s">
        <v>23</v>
      </c>
      <c r="O4909">
        <v>56</v>
      </c>
      <c r="P4909">
        <v>2</v>
      </c>
      <c r="Q4909" t="s">
        <v>2788</v>
      </c>
      <c r="R4909">
        <v>506</v>
      </c>
      <c r="S4909" s="3">
        <v>0.1</v>
      </c>
      <c r="T4909" s="6">
        <v>767.15000000000009</v>
      </c>
      <c r="U4909" t="s">
        <v>6330</v>
      </c>
      <c r="V4909">
        <v>2026</v>
      </c>
      <c r="W4909" t="s">
        <v>6331</v>
      </c>
      <c r="X4909" t="str">
        <f>_xlfn.XLOOKUP(Orders_C[[#This Row],[Product_ID]],Products_C[Product_ID],Products_C[Product_Name])</f>
        <v>Cold Coffee</v>
      </c>
      <c r="Y4909" t="str">
        <f>_xlfn.XLOOKUP(Orders_C[[#This Row],[Product_ID]],Products_C[Product_ID],Products_C[Category])</f>
        <v>Dessert</v>
      </c>
      <c r="Z4909" t="str">
        <f>_xlfn.XLOOKUP(Orders_C[[#This Row],[Store_ID]],Stores_c[Store_ID],Stores_c[City])</f>
        <v>New Robertfurt</v>
      </c>
      <c r="AA4909" t="str">
        <f>_xlfn.XLOOKUP(Orders_C[[#This Row],[Customer_ID]],Customers_c[Customer_ID],Customers_c[Customer_Name])</f>
        <v>Deborah Lloyd</v>
      </c>
      <c r="AB4909" s="6">
        <f>Orders_C[[#This Row],[Quantity]]*Orders_C[[#This Row],[Unit_Price]]*(1-Orders_C[[#This Row],[Discount %]])+Orders_C[[#This Row],[Tax]]</f>
        <v>1719.15</v>
      </c>
      <c r="AC4909" s="9">
        <f>(Orders_C[[#This Row],[Unit_Price]]*Orders_C[[#This Row],[Quantity]])-Orders_C[[#This Row],[Discount]]+Orders_C[[#This Row],[Tax]]</f>
        <v>1897.55</v>
      </c>
      <c r="AD4909" t="str">
        <f>IF(COUNTIF(Orders_C[[#All],[Customer_ID]],Orders_C[[#This Row],[Customer_ID]])&gt;1,"Repeat","New")</f>
        <v>Repeat</v>
      </c>
      <c r="AE4909" t="str" cm="1">
        <f t="array" ref="AE4909">_xlfn.XLOOKUP(Orders_C[[#This Row],[Store_ID]],Stores_c[[#All],[Store_ID]],Stores_c[[#All],[City]])</f>
        <v>New Robertfurt</v>
      </c>
      <c r="AF4909" t="str" cm="1">
        <f t="array" ref="AF4909">_xlfn.XLOOKUP(Orders_C[[#This Row],[Store_ID]],Stores_c[[#All],[Store_ID]],Stores_c[[#All],[Manager_Name]])</f>
        <v>Tiffany Gomez</v>
      </c>
      <c r="AG4909" t="str" cm="1">
        <f t="array" ref="AG4909">_xlfn.XLOOKUP(Orders_C[[#This Row],[Store_ID]],Stores_c[[#All],[Store_ID]],Stores_c[[#All],[Store_Type]])</f>
        <v>Street</v>
      </c>
    </row>
    <row r="4910" spans="1:33" x14ac:dyDescent="0.25">
      <c r="A4910">
        <v>8877</v>
      </c>
      <c r="B4910" s="1">
        <v>45739</v>
      </c>
      <c r="C4910" s="2">
        <v>0.59479166666666672</v>
      </c>
      <c r="D4910">
        <v>1612</v>
      </c>
      <c r="E4910">
        <v>211</v>
      </c>
      <c r="F4910">
        <v>492</v>
      </c>
      <c r="G4910">
        <v>321</v>
      </c>
      <c r="H4910">
        <v>4</v>
      </c>
      <c r="I4910">
        <v>471</v>
      </c>
      <c r="J4910">
        <v>10</v>
      </c>
      <c r="K4910">
        <v>23.55</v>
      </c>
      <c r="L4910">
        <v>1897.55</v>
      </c>
      <c r="M4910" t="s">
        <v>19</v>
      </c>
      <c r="N4910" t="s">
        <v>23</v>
      </c>
      <c r="O4910">
        <v>23</v>
      </c>
      <c r="P4910">
        <v>1</v>
      </c>
      <c r="Q4910" t="s">
        <v>2900</v>
      </c>
      <c r="R4910">
        <v>508</v>
      </c>
      <c r="S4910" s="3">
        <v>0.1</v>
      </c>
      <c r="T4910" s="6">
        <v>767.15000000000009</v>
      </c>
      <c r="U4910" t="s">
        <v>6334</v>
      </c>
      <c r="V4910">
        <v>2025</v>
      </c>
      <c r="W4910" t="s">
        <v>6329</v>
      </c>
      <c r="X4910" t="str">
        <f>_xlfn.XLOOKUP(Orders_C[[#This Row],[Product_ID]],Products_C[Product_ID],Products_C[Product_Name])</f>
        <v>Cold Coffee</v>
      </c>
      <c r="Y4910" t="str">
        <f>_xlfn.XLOOKUP(Orders_C[[#This Row],[Product_ID]],Products_C[Product_ID],Products_C[Category])</f>
        <v>Dessert</v>
      </c>
      <c r="Z4910" t="str">
        <f>_xlfn.XLOOKUP(Orders_C[[#This Row],[Store_ID]],Stores_c[Store_ID],Stores_c[City])</f>
        <v>North Robertstad</v>
      </c>
      <c r="AA4910" t="str">
        <f>_xlfn.XLOOKUP(Orders_C[[#This Row],[Customer_ID]],Customers_c[Customer_ID],Customers_c[Customer_Name])</f>
        <v>Anthony Johnson</v>
      </c>
      <c r="AB4910" s="6">
        <f>Orders_C[[#This Row],[Quantity]]*Orders_C[[#This Row],[Unit_Price]]*(1-Orders_C[[#This Row],[Discount %]])+Orders_C[[#This Row],[Tax]]</f>
        <v>1719.15</v>
      </c>
      <c r="AC4910" s="9">
        <f>(Orders_C[[#This Row],[Unit_Price]]*Orders_C[[#This Row],[Quantity]])-Orders_C[[#This Row],[Discount]]+Orders_C[[#This Row],[Tax]]</f>
        <v>1897.55</v>
      </c>
      <c r="AD4910" t="str">
        <f>IF(COUNTIF(Orders_C[[#All],[Customer_ID]],Orders_C[[#This Row],[Customer_ID]])&gt;1,"Repeat","New")</f>
        <v>Repeat</v>
      </c>
      <c r="AE4910" t="str" cm="1">
        <f t="array" ref="AE4910">_xlfn.XLOOKUP(Orders_C[[#This Row],[Store_ID]],Stores_c[[#All],[Store_ID]],Stores_c[[#All],[City]])</f>
        <v>North Robertstad</v>
      </c>
      <c r="AF4910" t="str" cm="1">
        <f t="array" ref="AF4910">_xlfn.XLOOKUP(Orders_C[[#This Row],[Store_ID]],Stores_c[[#All],[Store_ID]],Stores_c[[#All],[Manager_Name]])</f>
        <v>Mary Lewis</v>
      </c>
      <c r="AG4910" t="str" cm="1">
        <f t="array" ref="AG4910">_xlfn.XLOOKUP(Orders_C[[#This Row],[Store_ID]],Stores_c[[#All],[Store_ID]],Stores_c[[#All],[Store_Type]])</f>
        <v>Street</v>
      </c>
    </row>
    <row r="4911" spans="1:33" x14ac:dyDescent="0.25">
      <c r="A4911">
        <v>9871</v>
      </c>
      <c r="B4911" s="1">
        <v>45853</v>
      </c>
      <c r="C4911" s="2">
        <v>0.55203703703703699</v>
      </c>
      <c r="D4911">
        <v>1680</v>
      </c>
      <c r="E4911">
        <v>212</v>
      </c>
      <c r="F4911">
        <v>463</v>
      </c>
      <c r="G4911">
        <v>305</v>
      </c>
      <c r="H4911">
        <v>4</v>
      </c>
      <c r="I4911">
        <v>468</v>
      </c>
      <c r="J4911">
        <v>5</v>
      </c>
      <c r="K4911">
        <v>23.4</v>
      </c>
      <c r="L4911">
        <v>1890.4</v>
      </c>
      <c r="M4911" t="s">
        <v>19</v>
      </c>
      <c r="N4911" t="s">
        <v>22</v>
      </c>
      <c r="O4911">
        <v>36</v>
      </c>
      <c r="P4911">
        <v>1</v>
      </c>
      <c r="Q4911" t="s">
        <v>3894</v>
      </c>
      <c r="R4911">
        <v>509</v>
      </c>
      <c r="S4911" s="3">
        <v>0.05</v>
      </c>
      <c r="T4911" s="6">
        <v>767.2</v>
      </c>
      <c r="U4911" t="s">
        <v>6341</v>
      </c>
      <c r="V4911">
        <v>2025</v>
      </c>
      <c r="W4911" t="s">
        <v>6329</v>
      </c>
      <c r="X4911" t="str">
        <f>_xlfn.XLOOKUP(Orders_C[[#This Row],[Product_ID]],Products_C[Product_ID],Products_C[Product_Name])</f>
        <v>Krushers</v>
      </c>
      <c r="Y4911" t="str">
        <f>_xlfn.XLOOKUP(Orders_C[[#This Row],[Product_ID]],Products_C[Product_ID],Products_C[Category])</f>
        <v>Dessert</v>
      </c>
      <c r="Z4911" t="str">
        <f>_xlfn.XLOOKUP(Orders_C[[#This Row],[Store_ID]],Stores_c[Store_ID],Stores_c[City])</f>
        <v>Andrewview</v>
      </c>
      <c r="AA4911" t="str">
        <f>_xlfn.XLOOKUP(Orders_C[[#This Row],[Customer_ID]],Customers_c[Customer_ID],Customers_c[Customer_Name])</f>
        <v>Brian Hines</v>
      </c>
      <c r="AB4911" s="6">
        <f>Orders_C[[#This Row],[Quantity]]*Orders_C[[#This Row],[Unit_Price]]*(1-Orders_C[[#This Row],[Discount %]])+Orders_C[[#This Row],[Tax]]</f>
        <v>1801.8</v>
      </c>
      <c r="AC4911" s="9">
        <f>(Orders_C[[#This Row],[Unit_Price]]*Orders_C[[#This Row],[Quantity]])-Orders_C[[#This Row],[Discount]]+Orders_C[[#This Row],[Tax]]</f>
        <v>1890.4</v>
      </c>
      <c r="AD4911" t="str">
        <f>IF(COUNTIF(Orders_C[[#All],[Customer_ID]],Orders_C[[#This Row],[Customer_ID]])&gt;1,"Repeat","New")</f>
        <v>Repeat</v>
      </c>
      <c r="AE4911" t="str" cm="1">
        <f t="array" ref="AE4911">_xlfn.XLOOKUP(Orders_C[[#This Row],[Store_ID]],Stores_c[[#All],[Store_ID]],Stores_c[[#All],[City]])</f>
        <v>Andrewview</v>
      </c>
      <c r="AF4911" t="str" cm="1">
        <f t="array" ref="AF4911">_xlfn.XLOOKUP(Orders_C[[#This Row],[Store_ID]],Stores_c[[#All],[Store_ID]],Stores_c[[#All],[Manager_Name]])</f>
        <v>Alice Sutton</v>
      </c>
      <c r="AG4911" t="str" cm="1">
        <f t="array" ref="AG4911">_xlfn.XLOOKUP(Orders_C[[#This Row],[Store_ID]],Stores_c[[#All],[Store_ID]],Stores_c[[#All],[Store_Type]])</f>
        <v>Mall</v>
      </c>
    </row>
    <row r="4912" spans="1:33" x14ac:dyDescent="0.25">
      <c r="A4912">
        <v>7453</v>
      </c>
      <c r="B4912" s="1">
        <v>45882</v>
      </c>
      <c r="C4912" s="2">
        <v>0.44784722222222223</v>
      </c>
      <c r="D4912">
        <v>1372</v>
      </c>
      <c r="E4912">
        <v>207</v>
      </c>
      <c r="F4912">
        <v>481</v>
      </c>
      <c r="G4912">
        <v>315</v>
      </c>
      <c r="H4912">
        <v>4</v>
      </c>
      <c r="I4912">
        <v>465</v>
      </c>
      <c r="J4912">
        <v>0</v>
      </c>
      <c r="K4912">
        <v>23.25</v>
      </c>
      <c r="L4912">
        <v>1883.25</v>
      </c>
      <c r="M4912" t="s">
        <v>19</v>
      </c>
      <c r="N4912" t="s">
        <v>21</v>
      </c>
      <c r="O4912">
        <v>39</v>
      </c>
      <c r="P4912">
        <v>3</v>
      </c>
      <c r="Q4912" t="s">
        <v>1476</v>
      </c>
      <c r="R4912">
        <v>508</v>
      </c>
      <c r="S4912" s="3">
        <v>0</v>
      </c>
      <c r="T4912" s="6">
        <v>767.25</v>
      </c>
      <c r="U4912" t="s">
        <v>6342</v>
      </c>
      <c r="V4912">
        <v>2025</v>
      </c>
      <c r="W4912" t="s">
        <v>6329</v>
      </c>
      <c r="X4912" t="str">
        <f>_xlfn.XLOOKUP(Orders_C[[#This Row],[Product_ID]],Products_C[Product_ID],Products_C[Product_Name])</f>
        <v>Popcorn Chicken</v>
      </c>
      <c r="Y4912" t="str">
        <f>_xlfn.XLOOKUP(Orders_C[[#This Row],[Product_ID]],Products_C[Product_ID],Products_C[Category])</f>
        <v>Beverage</v>
      </c>
      <c r="Z4912" t="str">
        <f>_xlfn.XLOOKUP(Orders_C[[#This Row],[Store_ID]],Stores_c[Store_ID],Stores_c[City])</f>
        <v>Christineton</v>
      </c>
      <c r="AA4912" t="str">
        <f>_xlfn.XLOOKUP(Orders_C[[#This Row],[Customer_ID]],Customers_c[Customer_ID],Customers_c[Customer_Name])</f>
        <v>Amber Buck</v>
      </c>
      <c r="AB4912" s="6">
        <f>Orders_C[[#This Row],[Quantity]]*Orders_C[[#This Row],[Unit_Price]]*(1-Orders_C[[#This Row],[Discount %]])+Orders_C[[#This Row],[Tax]]</f>
        <v>1883.25</v>
      </c>
      <c r="AC4912" s="9">
        <f>(Orders_C[[#This Row],[Unit_Price]]*Orders_C[[#This Row],[Quantity]])-Orders_C[[#This Row],[Discount]]+Orders_C[[#This Row],[Tax]]</f>
        <v>1883.25</v>
      </c>
      <c r="AD4912" t="str">
        <f>IF(COUNTIF(Orders_C[[#All],[Customer_ID]],Orders_C[[#This Row],[Customer_ID]])&gt;1,"Repeat","New")</f>
        <v>Repeat</v>
      </c>
      <c r="AE4912" t="str" cm="1">
        <f t="array" ref="AE4912">_xlfn.XLOOKUP(Orders_C[[#This Row],[Store_ID]],Stores_c[[#All],[Store_ID]],Stores_c[[#All],[City]])</f>
        <v>Christineton</v>
      </c>
      <c r="AF4912" t="str" cm="1">
        <f t="array" ref="AF4912">_xlfn.XLOOKUP(Orders_C[[#This Row],[Store_ID]],Stores_c[[#All],[Store_ID]],Stores_c[[#All],[Manager_Name]])</f>
        <v>Dr. William Hubbard MD</v>
      </c>
      <c r="AG4912" t="str" cm="1">
        <f t="array" ref="AG4912">_xlfn.XLOOKUP(Orders_C[[#This Row],[Store_ID]],Stores_c[[#All],[Store_ID]],Stores_c[[#All],[Store_Type]])</f>
        <v>Street</v>
      </c>
    </row>
    <row r="4913" spans="1:33" x14ac:dyDescent="0.25">
      <c r="A4913">
        <v>6230</v>
      </c>
      <c r="B4913" s="1">
        <v>45881</v>
      </c>
      <c r="C4913" s="2">
        <v>0.14844907407407407</v>
      </c>
      <c r="D4913">
        <v>1067</v>
      </c>
      <c r="E4913">
        <v>201</v>
      </c>
      <c r="F4913">
        <v>416</v>
      </c>
      <c r="G4913">
        <v>339</v>
      </c>
      <c r="H4913">
        <v>4</v>
      </c>
      <c r="I4913">
        <v>472</v>
      </c>
      <c r="J4913">
        <v>10</v>
      </c>
      <c r="K4913">
        <v>23.6</v>
      </c>
      <c r="L4913">
        <v>1901.6</v>
      </c>
      <c r="M4913" t="s">
        <v>19</v>
      </c>
      <c r="N4913" t="s">
        <v>22</v>
      </c>
      <c r="O4913">
        <v>16</v>
      </c>
      <c r="P4913">
        <v>2</v>
      </c>
      <c r="Q4913" t="s">
        <v>253</v>
      </c>
      <c r="R4913">
        <v>502</v>
      </c>
      <c r="S4913" s="3">
        <v>0.1</v>
      </c>
      <c r="T4913" s="6">
        <v>768.8</v>
      </c>
      <c r="U4913" t="s">
        <v>6342</v>
      </c>
      <c r="V4913">
        <v>2025</v>
      </c>
      <c r="W4913" t="s">
        <v>6333</v>
      </c>
      <c r="X4913" t="str">
        <f>_xlfn.XLOOKUP(Orders_C[[#This Row],[Product_ID]],Products_C[Product_ID],Products_C[Product_Name])</f>
        <v>Veg Burger</v>
      </c>
      <c r="Y4913" t="str">
        <f>_xlfn.XLOOKUP(Orders_C[[#This Row],[Product_ID]],Products_C[Product_ID],Products_C[Category])</f>
        <v>Burger</v>
      </c>
      <c r="Z4913" t="str">
        <f>_xlfn.XLOOKUP(Orders_C[[#This Row],[Store_ID]],Stores_c[Store_ID],Stores_c[City])</f>
        <v>Lake Nicholasburgh</v>
      </c>
      <c r="AA4913" t="str">
        <f>_xlfn.XLOOKUP(Orders_C[[#This Row],[Customer_ID]],Customers_c[Customer_ID],Customers_c[Customer_Name])</f>
        <v>Evan White</v>
      </c>
      <c r="AB4913" s="6">
        <f>Orders_C[[#This Row],[Quantity]]*Orders_C[[#This Row],[Unit_Price]]*(1-Orders_C[[#This Row],[Discount %]])+Orders_C[[#This Row],[Tax]]</f>
        <v>1722.8</v>
      </c>
      <c r="AC4913" s="9">
        <f>(Orders_C[[#This Row],[Unit_Price]]*Orders_C[[#This Row],[Quantity]])-Orders_C[[#This Row],[Discount]]+Orders_C[[#This Row],[Tax]]</f>
        <v>1901.6</v>
      </c>
      <c r="AD4913" t="str">
        <f>IF(COUNTIF(Orders_C[[#All],[Customer_ID]],Orders_C[[#This Row],[Customer_ID]])&gt;1,"Repeat","New")</f>
        <v>Repeat</v>
      </c>
      <c r="AE4913" t="str" cm="1">
        <f t="array" ref="AE4913">_xlfn.XLOOKUP(Orders_C[[#This Row],[Store_ID]],Stores_c[[#All],[Store_ID]],Stores_c[[#All],[City]])</f>
        <v>Lake Nicholasburgh</v>
      </c>
      <c r="AF4913" t="str" cm="1">
        <f t="array" ref="AF4913">_xlfn.XLOOKUP(Orders_C[[#This Row],[Store_ID]],Stores_c[[#All],[Store_ID]],Stores_c[[#All],[Manager_Name]])</f>
        <v>Maurice Garcia</v>
      </c>
      <c r="AG4913" t="str" cm="1">
        <f t="array" ref="AG4913">_xlfn.XLOOKUP(Orders_C[[#This Row],[Store_ID]],Stores_c[[#All],[Store_ID]],Stores_c[[#All],[Store_Type]])</f>
        <v>Mall</v>
      </c>
    </row>
    <row r="4914" spans="1:33" x14ac:dyDescent="0.25">
      <c r="A4914">
        <v>6559</v>
      </c>
      <c r="B4914" s="1">
        <v>45716</v>
      </c>
      <c r="C4914" s="2">
        <v>0.58891203703703698</v>
      </c>
      <c r="D4914">
        <v>1603</v>
      </c>
      <c r="E4914">
        <v>222</v>
      </c>
      <c r="F4914">
        <v>528</v>
      </c>
      <c r="G4914">
        <v>334</v>
      </c>
      <c r="H4914">
        <v>4</v>
      </c>
      <c r="I4914">
        <v>472</v>
      </c>
      <c r="J4914">
        <v>10</v>
      </c>
      <c r="K4914">
        <v>23.6</v>
      </c>
      <c r="L4914">
        <v>1901.6</v>
      </c>
      <c r="M4914" t="s">
        <v>18</v>
      </c>
      <c r="N4914" t="s">
        <v>21</v>
      </c>
      <c r="O4914">
        <v>16</v>
      </c>
      <c r="P4914">
        <v>2</v>
      </c>
      <c r="Q4914" t="s">
        <v>582</v>
      </c>
      <c r="R4914">
        <v>501</v>
      </c>
      <c r="S4914" s="3">
        <v>0.1</v>
      </c>
      <c r="T4914" s="6">
        <v>768.8</v>
      </c>
      <c r="U4914" t="s">
        <v>6338</v>
      </c>
      <c r="V4914">
        <v>2025</v>
      </c>
      <c r="W4914" t="s">
        <v>6333</v>
      </c>
      <c r="X4914" t="str">
        <f>_xlfn.XLOOKUP(Orders_C[[#This Row],[Product_ID]],Products_C[Product_ID],Products_C[Product_Name])</f>
        <v>Krushers</v>
      </c>
      <c r="Y4914" t="str">
        <f>_xlfn.XLOOKUP(Orders_C[[#This Row],[Product_ID]],Products_C[Product_ID],Products_C[Category])</f>
        <v>Dessert</v>
      </c>
      <c r="Z4914" t="str">
        <f>_xlfn.XLOOKUP(Orders_C[[#This Row],[Store_ID]],Stores_c[Store_ID],Stores_c[City])</f>
        <v>New Steven</v>
      </c>
      <c r="AA4914" t="str">
        <f>_xlfn.XLOOKUP(Orders_C[[#This Row],[Customer_ID]],Customers_c[Customer_ID],Customers_c[Customer_Name])</f>
        <v>Blake Lopez</v>
      </c>
      <c r="AB4914" s="6">
        <f>Orders_C[[#This Row],[Quantity]]*Orders_C[[#This Row],[Unit_Price]]*(1-Orders_C[[#This Row],[Discount %]])+Orders_C[[#This Row],[Tax]]</f>
        <v>1722.8</v>
      </c>
      <c r="AC4914" s="9">
        <f>(Orders_C[[#This Row],[Unit_Price]]*Orders_C[[#This Row],[Quantity]])-Orders_C[[#This Row],[Discount]]+Orders_C[[#This Row],[Tax]]</f>
        <v>1901.6</v>
      </c>
      <c r="AD4914" t="str">
        <f>IF(COUNTIF(Orders_C[[#All],[Customer_ID]],Orders_C[[#This Row],[Customer_ID]])&gt;1,"Repeat","New")</f>
        <v>Repeat</v>
      </c>
      <c r="AE4914" t="str" cm="1">
        <f t="array" ref="AE4914">_xlfn.XLOOKUP(Orders_C[[#This Row],[Store_ID]],Stores_c[[#All],[Store_ID]],Stores_c[[#All],[City]])</f>
        <v>New Steven</v>
      </c>
      <c r="AF4914" t="str" cm="1">
        <f t="array" ref="AF4914">_xlfn.XLOOKUP(Orders_C[[#This Row],[Store_ID]],Stores_c[[#All],[Store_ID]],Stores_c[[#All],[Manager_Name]])</f>
        <v>Terri Martinez</v>
      </c>
      <c r="AG4914" t="str" cm="1">
        <f t="array" ref="AG4914">_xlfn.XLOOKUP(Orders_C[[#This Row],[Store_ID]],Stores_c[[#All],[Store_ID]],Stores_c[[#All],[Store_Type]])</f>
        <v>Drive-Thru</v>
      </c>
    </row>
    <row r="4915" spans="1:33" x14ac:dyDescent="0.25">
      <c r="A4915">
        <v>7719</v>
      </c>
      <c r="B4915" s="1">
        <v>46054</v>
      </c>
      <c r="C4915" s="2">
        <v>0.1031712962962963</v>
      </c>
      <c r="D4915">
        <v>1273</v>
      </c>
      <c r="E4915">
        <v>224</v>
      </c>
      <c r="F4915">
        <v>488</v>
      </c>
      <c r="G4915">
        <v>337</v>
      </c>
      <c r="H4915">
        <v>4</v>
      </c>
      <c r="I4915">
        <v>472</v>
      </c>
      <c r="J4915">
        <v>10</v>
      </c>
      <c r="K4915">
        <v>23.6</v>
      </c>
      <c r="L4915">
        <v>1901.6</v>
      </c>
      <c r="M4915" t="s">
        <v>20</v>
      </c>
      <c r="N4915" t="s">
        <v>22</v>
      </c>
      <c r="O4915">
        <v>38</v>
      </c>
      <c r="P4915">
        <v>2</v>
      </c>
      <c r="Q4915" t="s">
        <v>1742</v>
      </c>
      <c r="R4915">
        <v>506</v>
      </c>
      <c r="S4915" s="3">
        <v>0.1</v>
      </c>
      <c r="T4915" s="6">
        <v>768.8</v>
      </c>
      <c r="U4915" t="s">
        <v>6338</v>
      </c>
      <c r="V4915">
        <v>2026</v>
      </c>
      <c r="W4915" t="s">
        <v>6329</v>
      </c>
      <c r="X4915" t="str">
        <f>_xlfn.XLOOKUP(Orders_C[[#This Row],[Product_ID]],Products_C[Product_ID],Products_C[Product_Name])</f>
        <v>Chocolate Lava Cake</v>
      </c>
      <c r="Y4915" t="str">
        <f>_xlfn.XLOOKUP(Orders_C[[#This Row],[Product_ID]],Products_C[Product_ID],Products_C[Category])</f>
        <v>Chicken</v>
      </c>
      <c r="Z4915" t="str">
        <f>_xlfn.XLOOKUP(Orders_C[[#This Row],[Store_ID]],Stores_c[Store_ID],Stores_c[City])</f>
        <v>Valdezton</v>
      </c>
      <c r="AA4915" t="str">
        <f>_xlfn.XLOOKUP(Orders_C[[#This Row],[Customer_ID]],Customers_c[Customer_ID],Customers_c[Customer_Name])</f>
        <v>Christine Jordan</v>
      </c>
      <c r="AB4915" s="6">
        <f>Orders_C[[#This Row],[Quantity]]*Orders_C[[#This Row],[Unit_Price]]*(1-Orders_C[[#This Row],[Discount %]])+Orders_C[[#This Row],[Tax]]</f>
        <v>1722.8</v>
      </c>
      <c r="AC4915" s="9">
        <f>(Orders_C[[#This Row],[Unit_Price]]*Orders_C[[#This Row],[Quantity]])-Orders_C[[#This Row],[Discount]]+Orders_C[[#This Row],[Tax]]</f>
        <v>1901.6</v>
      </c>
      <c r="AD4915" t="str">
        <f>IF(COUNTIF(Orders_C[[#All],[Customer_ID]],Orders_C[[#This Row],[Customer_ID]])&gt;1,"Repeat","New")</f>
        <v>Repeat</v>
      </c>
      <c r="AE4915" t="str" cm="1">
        <f t="array" ref="AE4915">_xlfn.XLOOKUP(Orders_C[[#This Row],[Store_ID]],Stores_c[[#All],[Store_ID]],Stores_c[[#All],[City]])</f>
        <v>Valdezton</v>
      </c>
      <c r="AF4915" t="str" cm="1">
        <f t="array" ref="AF4915">_xlfn.XLOOKUP(Orders_C[[#This Row],[Store_ID]],Stores_c[[#All],[Store_ID]],Stores_c[[#All],[Manager_Name]])</f>
        <v>John Rodriguez</v>
      </c>
      <c r="AG4915" t="str" cm="1">
        <f t="array" ref="AG4915">_xlfn.XLOOKUP(Orders_C[[#This Row],[Store_ID]],Stores_c[[#All],[Store_ID]],Stores_c[[#All],[Store_Type]])</f>
        <v>Street</v>
      </c>
    </row>
    <row r="4916" spans="1:33" x14ac:dyDescent="0.25">
      <c r="A4916">
        <v>9677</v>
      </c>
      <c r="B4916" s="1">
        <v>45949</v>
      </c>
      <c r="C4916" s="2">
        <v>0.65813657407407411</v>
      </c>
      <c r="D4916">
        <v>1204</v>
      </c>
      <c r="E4916">
        <v>210</v>
      </c>
      <c r="F4916">
        <v>461</v>
      </c>
      <c r="G4916">
        <v>317</v>
      </c>
      <c r="H4916">
        <v>4</v>
      </c>
      <c r="I4916">
        <v>472</v>
      </c>
      <c r="J4916">
        <v>10</v>
      </c>
      <c r="K4916">
        <v>23.6</v>
      </c>
      <c r="L4916">
        <v>1901.6</v>
      </c>
      <c r="M4916" t="s">
        <v>18</v>
      </c>
      <c r="N4916" t="s">
        <v>22</v>
      </c>
      <c r="O4916">
        <v>58</v>
      </c>
      <c r="P4916">
        <v>1</v>
      </c>
      <c r="Q4916" t="s">
        <v>3700</v>
      </c>
      <c r="R4916">
        <v>502</v>
      </c>
      <c r="S4916" s="3">
        <v>0.1</v>
      </c>
      <c r="T4916" s="6">
        <v>768.8</v>
      </c>
      <c r="U4916" t="s">
        <v>6332</v>
      </c>
      <c r="V4916">
        <v>2025</v>
      </c>
      <c r="W4916" t="s">
        <v>6331</v>
      </c>
      <c r="X4916" t="str">
        <f>_xlfn.XLOOKUP(Orders_C[[#This Row],[Product_ID]],Products_C[Product_ID],Products_C[Product_Name])</f>
        <v>Popcorn Chicken</v>
      </c>
      <c r="Y4916" t="str">
        <f>_xlfn.XLOOKUP(Orders_C[[#This Row],[Product_ID]],Products_C[Product_ID],Products_C[Category])</f>
        <v>Dessert</v>
      </c>
      <c r="Z4916" t="str">
        <f>_xlfn.XLOOKUP(Orders_C[[#This Row],[Store_ID]],Stores_c[Store_ID],Stores_c[City])</f>
        <v>East William</v>
      </c>
      <c r="AA4916" t="str">
        <f>_xlfn.XLOOKUP(Orders_C[[#This Row],[Customer_ID]],Customers_c[Customer_ID],Customers_c[Customer_Name])</f>
        <v>Christopher Howe</v>
      </c>
      <c r="AB4916" s="6">
        <f>Orders_C[[#This Row],[Quantity]]*Orders_C[[#This Row],[Unit_Price]]*(1-Orders_C[[#This Row],[Discount %]])+Orders_C[[#This Row],[Tax]]</f>
        <v>1722.8</v>
      </c>
      <c r="AC4916" s="9">
        <f>(Orders_C[[#This Row],[Unit_Price]]*Orders_C[[#This Row],[Quantity]])-Orders_C[[#This Row],[Discount]]+Orders_C[[#This Row],[Tax]]</f>
        <v>1901.6</v>
      </c>
      <c r="AD4916" t="str">
        <f>IF(COUNTIF(Orders_C[[#All],[Customer_ID]],Orders_C[[#This Row],[Customer_ID]])&gt;1,"Repeat","New")</f>
        <v>Repeat</v>
      </c>
      <c r="AE4916" t="str" cm="1">
        <f t="array" ref="AE4916">_xlfn.XLOOKUP(Orders_C[[#This Row],[Store_ID]],Stores_c[[#All],[Store_ID]],Stores_c[[#All],[City]])</f>
        <v>East William</v>
      </c>
      <c r="AF4916" t="str" cm="1">
        <f t="array" ref="AF4916">_xlfn.XLOOKUP(Orders_C[[#This Row],[Store_ID]],Stores_c[[#All],[Store_ID]],Stores_c[[#All],[Manager_Name]])</f>
        <v>Victoria Butler</v>
      </c>
      <c r="AG4916" t="str" cm="1">
        <f t="array" ref="AG4916">_xlfn.XLOOKUP(Orders_C[[#This Row],[Store_ID]],Stores_c[[#All],[Store_ID]],Stores_c[[#All],[Store_Type]])</f>
        <v>Drive-Thru</v>
      </c>
    </row>
    <row r="4917" spans="1:33" x14ac:dyDescent="0.25">
      <c r="A4917">
        <v>9838</v>
      </c>
      <c r="B4917" s="1">
        <v>45743</v>
      </c>
      <c r="C4917" s="2">
        <v>0.16438657407407409</v>
      </c>
      <c r="D4917">
        <v>1804</v>
      </c>
      <c r="E4917">
        <v>205</v>
      </c>
      <c r="F4917">
        <v>547</v>
      </c>
      <c r="G4917">
        <v>324</v>
      </c>
      <c r="H4917">
        <v>4</v>
      </c>
      <c r="I4917">
        <v>466</v>
      </c>
      <c r="J4917">
        <v>0</v>
      </c>
      <c r="K4917">
        <v>23.3</v>
      </c>
      <c r="L4917">
        <v>1887.3</v>
      </c>
      <c r="M4917" t="s">
        <v>18</v>
      </c>
      <c r="N4917" t="s">
        <v>23</v>
      </c>
      <c r="O4917">
        <v>14</v>
      </c>
      <c r="P4917">
        <v>5</v>
      </c>
      <c r="Q4917" t="s">
        <v>3861</v>
      </c>
      <c r="R4917">
        <v>508</v>
      </c>
      <c r="S4917" s="3">
        <v>0</v>
      </c>
      <c r="T4917" s="6">
        <v>768.90000000000009</v>
      </c>
      <c r="U4917" t="s">
        <v>6334</v>
      </c>
      <c r="V4917">
        <v>2025</v>
      </c>
      <c r="W4917" t="s">
        <v>6333</v>
      </c>
      <c r="X4917" t="str">
        <f>_xlfn.XLOOKUP(Orders_C[[#This Row],[Product_ID]],Products_C[Product_ID],Products_C[Product_Name])</f>
        <v>Krushers</v>
      </c>
      <c r="Y4917" t="str">
        <f>_xlfn.XLOOKUP(Orders_C[[#This Row],[Product_ID]],Products_C[Product_ID],Products_C[Category])</f>
        <v>Dessert</v>
      </c>
      <c r="Z4917" t="str">
        <f>_xlfn.XLOOKUP(Orders_C[[#This Row],[Store_ID]],Stores_c[Store_ID],Stores_c[City])</f>
        <v>Port Jacob</v>
      </c>
      <c r="AA4917" t="str">
        <f>_xlfn.XLOOKUP(Orders_C[[#This Row],[Customer_ID]],Customers_c[Customer_ID],Customers_c[Customer_Name])</f>
        <v>Daniel Miller</v>
      </c>
      <c r="AB4917" s="6">
        <f>Orders_C[[#This Row],[Quantity]]*Orders_C[[#This Row],[Unit_Price]]*(1-Orders_C[[#This Row],[Discount %]])+Orders_C[[#This Row],[Tax]]</f>
        <v>1887.3</v>
      </c>
      <c r="AC4917" s="9">
        <f>(Orders_C[[#This Row],[Unit_Price]]*Orders_C[[#This Row],[Quantity]])-Orders_C[[#This Row],[Discount]]+Orders_C[[#This Row],[Tax]]</f>
        <v>1887.3</v>
      </c>
      <c r="AD4917" t="str">
        <f>IF(COUNTIF(Orders_C[[#All],[Customer_ID]],Orders_C[[#This Row],[Customer_ID]])&gt;1,"Repeat","New")</f>
        <v>Repeat</v>
      </c>
      <c r="AE4917" t="str" cm="1">
        <f t="array" ref="AE4917">_xlfn.XLOOKUP(Orders_C[[#This Row],[Store_ID]],Stores_c[[#All],[Store_ID]],Stores_c[[#All],[City]])</f>
        <v>Port Jacob</v>
      </c>
      <c r="AF4917" t="str" cm="1">
        <f t="array" ref="AF4917">_xlfn.XLOOKUP(Orders_C[[#This Row],[Store_ID]],Stores_c[[#All],[Store_ID]],Stores_c[[#All],[Manager_Name]])</f>
        <v>David Harris</v>
      </c>
      <c r="AG4917" t="str" cm="1">
        <f t="array" ref="AG4917">_xlfn.XLOOKUP(Orders_C[[#This Row],[Store_ID]],Stores_c[[#All],[Store_ID]],Stores_c[[#All],[Store_Type]])</f>
        <v>Mall</v>
      </c>
    </row>
    <row r="4918" spans="1:33" x14ac:dyDescent="0.25">
      <c r="A4918">
        <v>10867</v>
      </c>
      <c r="B4918" s="1">
        <v>45716</v>
      </c>
      <c r="C4918" s="2">
        <v>0.7302777777777778</v>
      </c>
      <c r="D4918">
        <v>1072</v>
      </c>
      <c r="E4918">
        <v>222</v>
      </c>
      <c r="F4918">
        <v>482</v>
      </c>
      <c r="G4918">
        <v>328</v>
      </c>
      <c r="H4918">
        <v>4</v>
      </c>
      <c r="I4918">
        <v>466</v>
      </c>
      <c r="J4918">
        <v>0</v>
      </c>
      <c r="K4918">
        <v>23.3</v>
      </c>
      <c r="L4918">
        <v>1887.3</v>
      </c>
      <c r="M4918" t="s">
        <v>18</v>
      </c>
      <c r="N4918" t="s">
        <v>21</v>
      </c>
      <c r="O4918">
        <v>32</v>
      </c>
      <c r="P4918">
        <v>3</v>
      </c>
      <c r="Q4918" t="s">
        <v>4890</v>
      </c>
      <c r="R4918">
        <v>502</v>
      </c>
      <c r="S4918" s="3">
        <v>0</v>
      </c>
      <c r="T4918" s="6">
        <v>768.90000000000009</v>
      </c>
      <c r="U4918" t="s">
        <v>6338</v>
      </c>
      <c r="V4918">
        <v>2025</v>
      </c>
      <c r="W4918" t="s">
        <v>6329</v>
      </c>
      <c r="X4918" t="str">
        <f>_xlfn.XLOOKUP(Orders_C[[#This Row],[Product_ID]],Products_C[Product_ID],Products_C[Product_Name])</f>
        <v>Rice Bowl</v>
      </c>
      <c r="Y4918" t="str">
        <f>_xlfn.XLOOKUP(Orders_C[[#This Row],[Product_ID]],Products_C[Product_ID],Products_C[Category])</f>
        <v>Burger</v>
      </c>
      <c r="Z4918" t="str">
        <f>_xlfn.XLOOKUP(Orders_C[[#This Row],[Store_ID]],Stores_c[Store_ID],Stores_c[City])</f>
        <v>New Steven</v>
      </c>
      <c r="AA4918" t="str">
        <f>_xlfn.XLOOKUP(Orders_C[[#This Row],[Customer_ID]],Customers_c[Customer_ID],Customers_c[Customer_Name])</f>
        <v>Jordan Clark</v>
      </c>
      <c r="AB4918" s="6">
        <f>Orders_C[[#This Row],[Quantity]]*Orders_C[[#This Row],[Unit_Price]]*(1-Orders_C[[#This Row],[Discount %]])+Orders_C[[#This Row],[Tax]]</f>
        <v>1887.3</v>
      </c>
      <c r="AC4918" s="9">
        <f>(Orders_C[[#This Row],[Unit_Price]]*Orders_C[[#This Row],[Quantity]])-Orders_C[[#This Row],[Discount]]+Orders_C[[#This Row],[Tax]]</f>
        <v>1887.3</v>
      </c>
      <c r="AD4918" t="str">
        <f>IF(COUNTIF(Orders_C[[#All],[Customer_ID]],Orders_C[[#This Row],[Customer_ID]])&gt;1,"Repeat","New")</f>
        <v>Repeat</v>
      </c>
      <c r="AE4918" t="str" cm="1">
        <f t="array" ref="AE4918">_xlfn.XLOOKUP(Orders_C[[#This Row],[Store_ID]],Stores_c[[#All],[Store_ID]],Stores_c[[#All],[City]])</f>
        <v>New Steven</v>
      </c>
      <c r="AF4918" t="str" cm="1">
        <f t="array" ref="AF4918">_xlfn.XLOOKUP(Orders_C[[#This Row],[Store_ID]],Stores_c[[#All],[Store_ID]],Stores_c[[#All],[Manager_Name]])</f>
        <v>Terri Martinez</v>
      </c>
      <c r="AG4918" t="str" cm="1">
        <f t="array" ref="AG4918">_xlfn.XLOOKUP(Orders_C[[#This Row],[Store_ID]],Stores_c[[#All],[Store_ID]],Stores_c[[#All],[Store_Type]])</f>
        <v>Drive-Thru</v>
      </c>
    </row>
    <row r="4919" spans="1:33" x14ac:dyDescent="0.25">
      <c r="A4919">
        <v>9856</v>
      </c>
      <c r="B4919" s="1">
        <v>46049</v>
      </c>
      <c r="C4919" s="2">
        <v>0.65326388888888887</v>
      </c>
      <c r="D4919">
        <v>1934</v>
      </c>
      <c r="E4919">
        <v>205</v>
      </c>
      <c r="F4919">
        <v>440</v>
      </c>
      <c r="G4919">
        <v>340</v>
      </c>
      <c r="H4919">
        <v>4</v>
      </c>
      <c r="I4919">
        <v>476</v>
      </c>
      <c r="J4919">
        <v>15</v>
      </c>
      <c r="K4919">
        <v>23.8</v>
      </c>
      <c r="L4919">
        <v>1912.8</v>
      </c>
      <c r="M4919" t="s">
        <v>20</v>
      </c>
      <c r="N4919" t="s">
        <v>23</v>
      </c>
      <c r="O4919">
        <v>52</v>
      </c>
      <c r="P4919">
        <v>4</v>
      </c>
      <c r="Q4919" t="s">
        <v>3879</v>
      </c>
      <c r="R4919">
        <v>508</v>
      </c>
      <c r="S4919" s="3">
        <v>0.15</v>
      </c>
      <c r="T4919" s="6">
        <v>770.40000000000009</v>
      </c>
      <c r="U4919" t="s">
        <v>6330</v>
      </c>
      <c r="V4919">
        <v>2026</v>
      </c>
      <c r="W4919" t="s">
        <v>6331</v>
      </c>
      <c r="X4919" t="str">
        <f>_xlfn.XLOOKUP(Orders_C[[#This Row],[Product_ID]],Products_C[Product_ID],Products_C[Product_Name])</f>
        <v>Chocolate Lava Cake</v>
      </c>
      <c r="Y4919" t="str">
        <f>_xlfn.XLOOKUP(Orders_C[[#This Row],[Product_ID]],Products_C[Product_ID],Products_C[Category])</f>
        <v>Chicken</v>
      </c>
      <c r="Z4919" t="str">
        <f>_xlfn.XLOOKUP(Orders_C[[#This Row],[Store_ID]],Stores_c[Store_ID],Stores_c[City])</f>
        <v>Port Jacob</v>
      </c>
      <c r="AA4919" t="str">
        <f>_xlfn.XLOOKUP(Orders_C[[#This Row],[Customer_ID]],Customers_c[Customer_ID],Customers_c[Customer_Name])</f>
        <v>John Stewart</v>
      </c>
      <c r="AB4919" s="6">
        <f>Orders_C[[#This Row],[Quantity]]*Orders_C[[#This Row],[Unit_Price]]*(1-Orders_C[[#This Row],[Discount %]])+Orders_C[[#This Row],[Tax]]</f>
        <v>1642.1999999999998</v>
      </c>
      <c r="AC4919" s="9">
        <f>(Orders_C[[#This Row],[Unit_Price]]*Orders_C[[#This Row],[Quantity]])-Orders_C[[#This Row],[Discount]]+Orders_C[[#This Row],[Tax]]</f>
        <v>1912.8</v>
      </c>
      <c r="AD4919" t="str">
        <f>IF(COUNTIF(Orders_C[[#All],[Customer_ID]],Orders_C[[#This Row],[Customer_ID]])&gt;1,"Repeat","New")</f>
        <v>Repeat</v>
      </c>
      <c r="AE4919" t="str" cm="1">
        <f t="array" ref="AE4919">_xlfn.XLOOKUP(Orders_C[[#This Row],[Store_ID]],Stores_c[[#All],[Store_ID]],Stores_c[[#All],[City]])</f>
        <v>Port Jacob</v>
      </c>
      <c r="AF4919" t="str" cm="1">
        <f t="array" ref="AF4919">_xlfn.XLOOKUP(Orders_C[[#This Row],[Store_ID]],Stores_c[[#All],[Store_ID]],Stores_c[[#All],[Manager_Name]])</f>
        <v>David Harris</v>
      </c>
      <c r="AG4919" t="str" cm="1">
        <f t="array" ref="AG4919">_xlfn.XLOOKUP(Orders_C[[#This Row],[Store_ID]],Stores_c[[#All],[Store_ID]],Stores_c[[#All],[Store_Type]])</f>
        <v>Mall</v>
      </c>
    </row>
    <row r="4920" spans="1:33" x14ac:dyDescent="0.25">
      <c r="A4920">
        <v>8174</v>
      </c>
      <c r="B4920" s="1">
        <v>45898</v>
      </c>
      <c r="C4920" s="2">
        <v>6.6087962962962959E-2</v>
      </c>
      <c r="D4920">
        <v>1035</v>
      </c>
      <c r="E4920">
        <v>215</v>
      </c>
      <c r="F4920">
        <v>479</v>
      </c>
      <c r="G4920">
        <v>311</v>
      </c>
      <c r="H4920">
        <v>4</v>
      </c>
      <c r="I4920">
        <v>473</v>
      </c>
      <c r="J4920">
        <v>10</v>
      </c>
      <c r="K4920">
        <v>23.65</v>
      </c>
      <c r="L4920">
        <v>1905.65</v>
      </c>
      <c r="M4920" t="s">
        <v>18</v>
      </c>
      <c r="N4920" t="s">
        <v>22</v>
      </c>
      <c r="O4920">
        <v>47</v>
      </c>
      <c r="P4920">
        <v>2</v>
      </c>
      <c r="Q4920" t="s">
        <v>2197</v>
      </c>
      <c r="R4920">
        <v>510</v>
      </c>
      <c r="S4920" s="3">
        <v>0.1</v>
      </c>
      <c r="T4920" s="6">
        <v>770.45</v>
      </c>
      <c r="U4920" t="s">
        <v>6342</v>
      </c>
      <c r="V4920">
        <v>2025</v>
      </c>
      <c r="W4920" t="s">
        <v>6331</v>
      </c>
      <c r="X4920" t="str">
        <f>_xlfn.XLOOKUP(Orders_C[[#This Row],[Product_ID]],Products_C[Product_ID],Products_C[Product_Name])</f>
        <v>Pepsi</v>
      </c>
      <c r="Y4920" t="str">
        <f>_xlfn.XLOOKUP(Orders_C[[#This Row],[Product_ID]],Products_C[Product_ID],Products_C[Category])</f>
        <v>Dessert</v>
      </c>
      <c r="Z4920" t="str">
        <f>_xlfn.XLOOKUP(Orders_C[[#This Row],[Store_ID]],Stores_c[Store_ID],Stores_c[City])</f>
        <v>Sallyburgh</v>
      </c>
      <c r="AA4920" t="str">
        <f>_xlfn.XLOOKUP(Orders_C[[#This Row],[Customer_ID]],Customers_c[Customer_ID],Customers_c[Customer_Name])</f>
        <v>Jessica Oconnor</v>
      </c>
      <c r="AB4920" s="6">
        <f>Orders_C[[#This Row],[Quantity]]*Orders_C[[#This Row],[Unit_Price]]*(1-Orders_C[[#This Row],[Discount %]])+Orders_C[[#This Row],[Tax]]</f>
        <v>1726.45</v>
      </c>
      <c r="AC4920" s="9">
        <f>(Orders_C[[#This Row],[Unit_Price]]*Orders_C[[#This Row],[Quantity]])-Orders_C[[#This Row],[Discount]]+Orders_C[[#This Row],[Tax]]</f>
        <v>1905.65</v>
      </c>
      <c r="AD4920" t="str">
        <f>IF(COUNTIF(Orders_C[[#All],[Customer_ID]],Orders_C[[#This Row],[Customer_ID]])&gt;1,"Repeat","New")</f>
        <v>Repeat</v>
      </c>
      <c r="AE4920" t="str" cm="1">
        <f t="array" ref="AE4920">_xlfn.XLOOKUP(Orders_C[[#This Row],[Store_ID]],Stores_c[[#All],[Store_ID]],Stores_c[[#All],[City]])</f>
        <v>Sallyburgh</v>
      </c>
      <c r="AF4920" t="str" cm="1">
        <f t="array" ref="AF4920">_xlfn.XLOOKUP(Orders_C[[#This Row],[Store_ID]],Stores_c[[#All],[Store_ID]],Stores_c[[#All],[Manager_Name]])</f>
        <v>Benjamin Mccoy</v>
      </c>
      <c r="AG4920" t="str" cm="1">
        <f t="array" ref="AG4920">_xlfn.XLOOKUP(Orders_C[[#This Row],[Store_ID]],Stores_c[[#All],[Store_ID]],Stores_c[[#All],[Store_Type]])</f>
        <v>Drive-Thru</v>
      </c>
    </row>
    <row r="4921" spans="1:33" x14ac:dyDescent="0.25">
      <c r="A4921">
        <v>7355</v>
      </c>
      <c r="B4921" s="1">
        <v>45955</v>
      </c>
      <c r="C4921" s="2">
        <v>0.15347222222222223</v>
      </c>
      <c r="D4921">
        <v>1858</v>
      </c>
      <c r="E4921">
        <v>201</v>
      </c>
      <c r="F4921">
        <v>478</v>
      </c>
      <c r="G4921">
        <v>332</v>
      </c>
      <c r="H4921">
        <v>4</v>
      </c>
      <c r="I4921">
        <v>470</v>
      </c>
      <c r="J4921">
        <v>5</v>
      </c>
      <c r="K4921">
        <v>23.5</v>
      </c>
      <c r="L4921">
        <v>1898.5</v>
      </c>
      <c r="M4921" t="s">
        <v>20</v>
      </c>
      <c r="N4921" t="s">
        <v>22</v>
      </c>
      <c r="O4921">
        <v>33</v>
      </c>
      <c r="P4921">
        <v>4</v>
      </c>
      <c r="Q4921" t="s">
        <v>1378</v>
      </c>
      <c r="R4921">
        <v>502</v>
      </c>
      <c r="S4921" s="3">
        <v>0.05</v>
      </c>
      <c r="T4921" s="6">
        <v>770.5</v>
      </c>
      <c r="U4921" t="s">
        <v>6332</v>
      </c>
      <c r="V4921">
        <v>2025</v>
      </c>
      <c r="W4921" t="s">
        <v>6329</v>
      </c>
      <c r="X4921" t="str">
        <f>_xlfn.XLOOKUP(Orders_C[[#This Row],[Product_ID]],Products_C[Product_ID],Products_C[Product_Name])</f>
        <v>Zinger Burger</v>
      </c>
      <c r="Y4921" t="str">
        <f>_xlfn.XLOOKUP(Orders_C[[#This Row],[Product_ID]],Products_C[Product_ID],Products_C[Category])</f>
        <v>Beverage</v>
      </c>
      <c r="Z4921" t="str">
        <f>_xlfn.XLOOKUP(Orders_C[[#This Row],[Store_ID]],Stores_c[Store_ID],Stores_c[City])</f>
        <v>Lake Nicholasburgh</v>
      </c>
      <c r="AA4921" t="str">
        <f>_xlfn.XLOOKUP(Orders_C[[#This Row],[Customer_ID]],Customers_c[Customer_ID],Customers_c[Customer_Name])</f>
        <v>Wayne Smith</v>
      </c>
      <c r="AB4921" s="6">
        <f>Orders_C[[#This Row],[Quantity]]*Orders_C[[#This Row],[Unit_Price]]*(1-Orders_C[[#This Row],[Discount %]])+Orders_C[[#This Row],[Tax]]</f>
        <v>1809.5</v>
      </c>
      <c r="AC4921" s="9">
        <f>(Orders_C[[#This Row],[Unit_Price]]*Orders_C[[#This Row],[Quantity]])-Orders_C[[#This Row],[Discount]]+Orders_C[[#This Row],[Tax]]</f>
        <v>1898.5</v>
      </c>
      <c r="AD4921" t="str">
        <f>IF(COUNTIF(Orders_C[[#All],[Customer_ID]],Orders_C[[#This Row],[Customer_ID]])&gt;1,"Repeat","New")</f>
        <v>Repeat</v>
      </c>
      <c r="AE4921" t="str" cm="1">
        <f t="array" ref="AE4921">_xlfn.XLOOKUP(Orders_C[[#This Row],[Store_ID]],Stores_c[[#All],[Store_ID]],Stores_c[[#All],[City]])</f>
        <v>Lake Nicholasburgh</v>
      </c>
      <c r="AF4921" t="str" cm="1">
        <f t="array" ref="AF4921">_xlfn.XLOOKUP(Orders_C[[#This Row],[Store_ID]],Stores_c[[#All],[Store_ID]],Stores_c[[#All],[Manager_Name]])</f>
        <v>Maurice Garcia</v>
      </c>
      <c r="AG4921" t="str" cm="1">
        <f t="array" ref="AG4921">_xlfn.XLOOKUP(Orders_C[[#This Row],[Store_ID]],Stores_c[[#All],[Store_ID]],Stores_c[[#All],[Store_Type]])</f>
        <v>Mall</v>
      </c>
    </row>
    <row r="4922" spans="1:33" x14ac:dyDescent="0.25">
      <c r="A4922">
        <v>10363</v>
      </c>
      <c r="B4922" s="1">
        <v>45728</v>
      </c>
      <c r="C4922" s="2">
        <v>7.137731481481481E-2</v>
      </c>
      <c r="D4922">
        <v>1691</v>
      </c>
      <c r="E4922">
        <v>209</v>
      </c>
      <c r="F4922">
        <v>416</v>
      </c>
      <c r="G4922">
        <v>303</v>
      </c>
      <c r="H4922">
        <v>4</v>
      </c>
      <c r="I4922">
        <v>467</v>
      </c>
      <c r="J4922">
        <v>0</v>
      </c>
      <c r="K4922">
        <v>23.35</v>
      </c>
      <c r="L4922">
        <v>1891.35</v>
      </c>
      <c r="M4922" t="s">
        <v>20</v>
      </c>
      <c r="N4922" t="s">
        <v>22</v>
      </c>
      <c r="O4922">
        <v>58</v>
      </c>
      <c r="P4922">
        <v>3</v>
      </c>
      <c r="Q4922" t="s">
        <v>4386</v>
      </c>
      <c r="R4922">
        <v>509</v>
      </c>
      <c r="S4922" s="3">
        <v>0</v>
      </c>
      <c r="T4922" s="6">
        <v>770.55</v>
      </c>
      <c r="U4922" t="s">
        <v>6334</v>
      </c>
      <c r="V4922">
        <v>2025</v>
      </c>
      <c r="W4922" t="s">
        <v>6331</v>
      </c>
      <c r="X4922" t="str">
        <f>_xlfn.XLOOKUP(Orders_C[[#This Row],[Product_ID]],Products_C[Product_ID],Products_C[Product_Name])</f>
        <v>Chocolate Lava Cake</v>
      </c>
      <c r="Y4922" t="str">
        <f>_xlfn.XLOOKUP(Orders_C[[#This Row],[Product_ID]],Products_C[Product_ID],Products_C[Category])</f>
        <v>Chicken</v>
      </c>
      <c r="Z4922" t="str">
        <f>_xlfn.XLOOKUP(Orders_C[[#This Row],[Store_ID]],Stores_c[Store_ID],Stores_c[City])</f>
        <v>Reidberg</v>
      </c>
      <c r="AA4922" t="str">
        <f>_xlfn.XLOOKUP(Orders_C[[#This Row],[Customer_ID]],Customers_c[Customer_ID],Customers_c[Customer_Name])</f>
        <v>Corey Mcclure</v>
      </c>
      <c r="AB4922" s="6">
        <f>Orders_C[[#This Row],[Quantity]]*Orders_C[[#This Row],[Unit_Price]]*(1-Orders_C[[#This Row],[Discount %]])+Orders_C[[#This Row],[Tax]]</f>
        <v>1891.35</v>
      </c>
      <c r="AC4922" s="9">
        <f>(Orders_C[[#This Row],[Unit_Price]]*Orders_C[[#This Row],[Quantity]])-Orders_C[[#This Row],[Discount]]+Orders_C[[#This Row],[Tax]]</f>
        <v>1891.35</v>
      </c>
      <c r="AD4922" t="str">
        <f>IF(COUNTIF(Orders_C[[#All],[Customer_ID]],Orders_C[[#This Row],[Customer_ID]])&gt;1,"Repeat","New")</f>
        <v>Repeat</v>
      </c>
      <c r="AE4922" t="str" cm="1">
        <f t="array" ref="AE4922">_xlfn.XLOOKUP(Orders_C[[#This Row],[Store_ID]],Stores_c[[#All],[Store_ID]],Stores_c[[#All],[City]])</f>
        <v>Reidberg</v>
      </c>
      <c r="AF4922" t="str" cm="1">
        <f t="array" ref="AF4922">_xlfn.XLOOKUP(Orders_C[[#This Row],[Store_ID]],Stores_c[[#All],[Store_ID]],Stores_c[[#All],[Manager_Name]])</f>
        <v>Jeffrey Horn</v>
      </c>
      <c r="AG4922" t="str" cm="1">
        <f t="array" ref="AG4922">_xlfn.XLOOKUP(Orders_C[[#This Row],[Store_ID]],Stores_c[[#All],[Store_ID]],Stores_c[[#All],[Store_Type]])</f>
        <v>Drive-Thru</v>
      </c>
    </row>
    <row r="4923" spans="1:33" x14ac:dyDescent="0.25">
      <c r="A4923">
        <v>8416</v>
      </c>
      <c r="B4923" s="1">
        <v>45702</v>
      </c>
      <c r="C4923" s="2">
        <v>0.29865740740740743</v>
      </c>
      <c r="D4923">
        <v>1261</v>
      </c>
      <c r="E4923">
        <v>202</v>
      </c>
      <c r="F4923">
        <v>540</v>
      </c>
      <c r="G4923">
        <v>305</v>
      </c>
      <c r="H4923">
        <v>4</v>
      </c>
      <c r="I4923">
        <v>477</v>
      </c>
      <c r="J4923">
        <v>15</v>
      </c>
      <c r="K4923">
        <v>23.85</v>
      </c>
      <c r="L4923">
        <v>1916.85</v>
      </c>
      <c r="M4923" t="s">
        <v>19</v>
      </c>
      <c r="N4923" t="s">
        <v>23</v>
      </c>
      <c r="O4923">
        <v>38</v>
      </c>
      <c r="P4923">
        <v>3</v>
      </c>
      <c r="Q4923" t="s">
        <v>2439</v>
      </c>
      <c r="R4923">
        <v>509</v>
      </c>
      <c r="S4923" s="3">
        <v>0.15</v>
      </c>
      <c r="T4923" s="6">
        <v>772.05</v>
      </c>
      <c r="U4923" t="s">
        <v>6338</v>
      </c>
      <c r="V4923">
        <v>2025</v>
      </c>
      <c r="W4923" t="s">
        <v>6329</v>
      </c>
      <c r="X4923" t="str">
        <f>_xlfn.XLOOKUP(Orders_C[[#This Row],[Product_ID]],Products_C[Product_ID],Products_C[Product_Name])</f>
        <v>Krushers</v>
      </c>
      <c r="Y4923" t="str">
        <f>_xlfn.XLOOKUP(Orders_C[[#This Row],[Product_ID]],Products_C[Product_ID],Products_C[Category])</f>
        <v>Dessert</v>
      </c>
      <c r="Z4923" t="str">
        <f>_xlfn.XLOOKUP(Orders_C[[#This Row],[Store_ID]],Stores_c[Store_ID],Stores_c[City])</f>
        <v>Rebekahside</v>
      </c>
      <c r="AA4923" t="str">
        <f>_xlfn.XLOOKUP(Orders_C[[#This Row],[Customer_ID]],Customers_c[Customer_ID],Customers_c[Customer_Name])</f>
        <v>Donald Howell</v>
      </c>
      <c r="AB4923" s="6">
        <f>Orders_C[[#This Row],[Quantity]]*Orders_C[[#This Row],[Unit_Price]]*(1-Orders_C[[#This Row],[Discount %]])+Orders_C[[#This Row],[Tax]]</f>
        <v>1645.6499999999999</v>
      </c>
      <c r="AC4923" s="9">
        <f>(Orders_C[[#This Row],[Unit_Price]]*Orders_C[[#This Row],[Quantity]])-Orders_C[[#This Row],[Discount]]+Orders_C[[#This Row],[Tax]]</f>
        <v>1916.85</v>
      </c>
      <c r="AD4923" t="str">
        <f>IF(COUNTIF(Orders_C[[#All],[Customer_ID]],Orders_C[[#This Row],[Customer_ID]])&gt;1,"Repeat","New")</f>
        <v>Repeat</v>
      </c>
      <c r="AE4923" t="str" cm="1">
        <f t="array" ref="AE4923">_xlfn.XLOOKUP(Orders_C[[#This Row],[Store_ID]],Stores_c[[#All],[Store_ID]],Stores_c[[#All],[City]])</f>
        <v>Rebekahside</v>
      </c>
      <c r="AF4923" t="str" cm="1">
        <f t="array" ref="AF4923">_xlfn.XLOOKUP(Orders_C[[#This Row],[Store_ID]],Stores_c[[#All],[Store_ID]],Stores_c[[#All],[Manager_Name]])</f>
        <v>Mark Ray</v>
      </c>
      <c r="AG4923" t="str" cm="1">
        <f t="array" ref="AG4923">_xlfn.XLOOKUP(Orders_C[[#This Row],[Store_ID]],Stores_c[[#All],[Store_ID]],Stores_c[[#All],[Store_Type]])</f>
        <v>Drive-Thru</v>
      </c>
    </row>
    <row r="4924" spans="1:33" x14ac:dyDescent="0.25">
      <c r="A4924">
        <v>10934</v>
      </c>
      <c r="B4924" s="1">
        <v>45961</v>
      </c>
      <c r="C4924" s="2">
        <v>0.22194444444444444</v>
      </c>
      <c r="D4924">
        <v>1827</v>
      </c>
      <c r="E4924">
        <v>210</v>
      </c>
      <c r="F4924">
        <v>404</v>
      </c>
      <c r="G4924">
        <v>325</v>
      </c>
      <c r="H4924">
        <v>4</v>
      </c>
      <c r="I4924">
        <v>477</v>
      </c>
      <c r="J4924">
        <v>15</v>
      </c>
      <c r="K4924">
        <v>23.85</v>
      </c>
      <c r="L4924">
        <v>1916.85</v>
      </c>
      <c r="M4924" t="s">
        <v>18</v>
      </c>
      <c r="N4924" t="s">
        <v>21</v>
      </c>
      <c r="O4924">
        <v>41</v>
      </c>
      <c r="P4924">
        <v>4</v>
      </c>
      <c r="Q4924" t="s">
        <v>4957</v>
      </c>
      <c r="R4924">
        <v>507</v>
      </c>
      <c r="S4924" s="3">
        <v>0.15</v>
      </c>
      <c r="T4924" s="6">
        <v>772.05</v>
      </c>
      <c r="U4924" t="s">
        <v>6332</v>
      </c>
      <c r="V4924">
        <v>2025</v>
      </c>
      <c r="W4924" t="s">
        <v>6331</v>
      </c>
      <c r="X4924" t="str">
        <f>_xlfn.XLOOKUP(Orders_C[[#This Row],[Product_ID]],Products_C[Product_ID],Products_C[Product_Name])</f>
        <v>Veg Burger</v>
      </c>
      <c r="Y4924" t="str">
        <f>_xlfn.XLOOKUP(Orders_C[[#This Row],[Product_ID]],Products_C[Product_ID],Products_C[Category])</f>
        <v>Chicken</v>
      </c>
      <c r="Z4924" t="str">
        <f>_xlfn.XLOOKUP(Orders_C[[#This Row],[Store_ID]],Stores_c[Store_ID],Stores_c[City])</f>
        <v>East William</v>
      </c>
      <c r="AA4924" t="str">
        <f>_xlfn.XLOOKUP(Orders_C[[#This Row],[Customer_ID]],Customers_c[Customer_ID],Customers_c[Customer_Name])</f>
        <v>Barbara Harvey</v>
      </c>
      <c r="AB4924" s="6">
        <f>Orders_C[[#This Row],[Quantity]]*Orders_C[[#This Row],[Unit_Price]]*(1-Orders_C[[#This Row],[Discount %]])+Orders_C[[#This Row],[Tax]]</f>
        <v>1645.6499999999999</v>
      </c>
      <c r="AC4924" s="9">
        <f>(Orders_C[[#This Row],[Unit_Price]]*Orders_C[[#This Row],[Quantity]])-Orders_C[[#This Row],[Discount]]+Orders_C[[#This Row],[Tax]]</f>
        <v>1916.85</v>
      </c>
      <c r="AD4924" t="str">
        <f>IF(COUNTIF(Orders_C[[#All],[Customer_ID]],Orders_C[[#This Row],[Customer_ID]])&gt;1,"Repeat","New")</f>
        <v>Repeat</v>
      </c>
      <c r="AE4924" t="str" cm="1">
        <f t="array" ref="AE4924">_xlfn.XLOOKUP(Orders_C[[#This Row],[Store_ID]],Stores_c[[#All],[Store_ID]],Stores_c[[#All],[City]])</f>
        <v>East William</v>
      </c>
      <c r="AF4924" t="str" cm="1">
        <f t="array" ref="AF4924">_xlfn.XLOOKUP(Orders_C[[#This Row],[Store_ID]],Stores_c[[#All],[Store_ID]],Stores_c[[#All],[Manager_Name]])</f>
        <v>Victoria Butler</v>
      </c>
      <c r="AG4924" t="str" cm="1">
        <f t="array" ref="AG4924">_xlfn.XLOOKUP(Orders_C[[#This Row],[Store_ID]],Stores_c[[#All],[Store_ID]],Stores_c[[#All],[Store_Type]])</f>
        <v>Drive-Thru</v>
      </c>
    </row>
    <row r="4925" spans="1:33" x14ac:dyDescent="0.25">
      <c r="A4925">
        <v>7629</v>
      </c>
      <c r="B4925" s="1">
        <v>45823</v>
      </c>
      <c r="C4925" s="2">
        <v>0.41121527777777778</v>
      </c>
      <c r="D4925">
        <v>1333</v>
      </c>
      <c r="E4925">
        <v>212</v>
      </c>
      <c r="F4925">
        <v>434</v>
      </c>
      <c r="G4925">
        <v>326</v>
      </c>
      <c r="H4925">
        <v>4</v>
      </c>
      <c r="I4925">
        <v>468</v>
      </c>
      <c r="J4925">
        <v>0</v>
      </c>
      <c r="K4925">
        <v>23.4</v>
      </c>
      <c r="L4925">
        <v>1895.4</v>
      </c>
      <c r="M4925" t="s">
        <v>20</v>
      </c>
      <c r="N4925" t="s">
        <v>22</v>
      </c>
      <c r="O4925">
        <v>48</v>
      </c>
      <c r="P4925">
        <v>1</v>
      </c>
      <c r="Q4925" t="s">
        <v>1652</v>
      </c>
      <c r="R4925">
        <v>507</v>
      </c>
      <c r="S4925" s="3">
        <v>0</v>
      </c>
      <c r="T4925" s="6">
        <v>772.2</v>
      </c>
      <c r="U4925" t="s">
        <v>6340</v>
      </c>
      <c r="V4925">
        <v>2025</v>
      </c>
      <c r="W4925" t="s">
        <v>6331</v>
      </c>
      <c r="X4925" t="str">
        <f>_xlfn.XLOOKUP(Orders_C[[#This Row],[Product_ID]],Products_C[Product_ID],Products_C[Product_Name])</f>
        <v>Rice Bowl</v>
      </c>
      <c r="Y4925" t="str">
        <f>_xlfn.XLOOKUP(Orders_C[[#This Row],[Product_ID]],Products_C[Product_ID],Products_C[Category])</f>
        <v>Burger</v>
      </c>
      <c r="Z4925" t="str">
        <f>_xlfn.XLOOKUP(Orders_C[[#This Row],[Store_ID]],Stores_c[Store_ID],Stores_c[City])</f>
        <v>Andrewview</v>
      </c>
      <c r="AA4925" t="str">
        <f>_xlfn.XLOOKUP(Orders_C[[#This Row],[Customer_ID]],Customers_c[Customer_ID],Customers_c[Customer_Name])</f>
        <v>Kevin Herrera</v>
      </c>
      <c r="AB4925" s="6">
        <f>Orders_C[[#This Row],[Quantity]]*Orders_C[[#This Row],[Unit_Price]]*(1-Orders_C[[#This Row],[Discount %]])+Orders_C[[#This Row],[Tax]]</f>
        <v>1895.4</v>
      </c>
      <c r="AC4925" s="9">
        <f>(Orders_C[[#This Row],[Unit_Price]]*Orders_C[[#This Row],[Quantity]])-Orders_C[[#This Row],[Discount]]+Orders_C[[#This Row],[Tax]]</f>
        <v>1895.4</v>
      </c>
      <c r="AD4925" t="str">
        <f>IF(COUNTIF(Orders_C[[#All],[Customer_ID]],Orders_C[[#This Row],[Customer_ID]])&gt;1,"Repeat","New")</f>
        <v>Repeat</v>
      </c>
      <c r="AE4925" t="str" cm="1">
        <f t="array" ref="AE4925">_xlfn.XLOOKUP(Orders_C[[#This Row],[Store_ID]],Stores_c[[#All],[Store_ID]],Stores_c[[#All],[City]])</f>
        <v>Andrewview</v>
      </c>
      <c r="AF4925" t="str" cm="1">
        <f t="array" ref="AF4925">_xlfn.XLOOKUP(Orders_C[[#This Row],[Store_ID]],Stores_c[[#All],[Store_ID]],Stores_c[[#All],[Manager_Name]])</f>
        <v>Alice Sutton</v>
      </c>
      <c r="AG4925" t="str" cm="1">
        <f t="array" ref="AG4925">_xlfn.XLOOKUP(Orders_C[[#This Row],[Store_ID]],Stores_c[[#All],[Store_ID]],Stores_c[[#All],[Store_Type]])</f>
        <v>Mall</v>
      </c>
    </row>
    <row r="4926" spans="1:33" x14ac:dyDescent="0.25">
      <c r="A4926">
        <v>9384</v>
      </c>
      <c r="B4926" s="1">
        <v>45722</v>
      </c>
      <c r="C4926" s="2">
        <v>0.13488425925925926</v>
      </c>
      <c r="D4926">
        <v>1544</v>
      </c>
      <c r="E4926">
        <v>204</v>
      </c>
      <c r="F4926">
        <v>438</v>
      </c>
      <c r="G4926">
        <v>328</v>
      </c>
      <c r="H4926">
        <v>4</v>
      </c>
      <c r="I4926">
        <v>468</v>
      </c>
      <c r="J4926">
        <v>0</v>
      </c>
      <c r="K4926">
        <v>23.4</v>
      </c>
      <c r="L4926">
        <v>1895.4</v>
      </c>
      <c r="M4926" t="s">
        <v>19</v>
      </c>
      <c r="N4926" t="s">
        <v>22</v>
      </c>
      <c r="O4926">
        <v>24</v>
      </c>
      <c r="P4926">
        <v>5</v>
      </c>
      <c r="Q4926" t="s">
        <v>3407</v>
      </c>
      <c r="R4926">
        <v>505</v>
      </c>
      <c r="S4926" s="3">
        <v>0</v>
      </c>
      <c r="T4926" s="6">
        <v>772.2</v>
      </c>
      <c r="U4926" t="s">
        <v>6334</v>
      </c>
      <c r="V4926">
        <v>2025</v>
      </c>
      <c r="W4926" t="s">
        <v>6329</v>
      </c>
      <c r="X4926" t="str">
        <f>_xlfn.XLOOKUP(Orders_C[[#This Row],[Product_ID]],Products_C[Product_ID],Products_C[Product_Name])</f>
        <v>Rice Bowl</v>
      </c>
      <c r="Y4926" t="str">
        <f>_xlfn.XLOOKUP(Orders_C[[#This Row],[Product_ID]],Products_C[Product_ID],Products_C[Category])</f>
        <v>Burger</v>
      </c>
      <c r="Z4926" t="str">
        <f>_xlfn.XLOOKUP(Orders_C[[#This Row],[Store_ID]],Stores_c[Store_ID],Stores_c[City])</f>
        <v>New Robertfurt</v>
      </c>
      <c r="AA4926" t="str">
        <f>_xlfn.XLOOKUP(Orders_C[[#This Row],[Customer_ID]],Customers_c[Customer_ID],Customers_c[Customer_Name])</f>
        <v>Wesley Dixon</v>
      </c>
      <c r="AB4926" s="6">
        <f>Orders_C[[#This Row],[Quantity]]*Orders_C[[#This Row],[Unit_Price]]*(1-Orders_C[[#This Row],[Discount %]])+Orders_C[[#This Row],[Tax]]</f>
        <v>1895.4</v>
      </c>
      <c r="AC4926" s="9">
        <f>(Orders_C[[#This Row],[Unit_Price]]*Orders_C[[#This Row],[Quantity]])-Orders_C[[#This Row],[Discount]]+Orders_C[[#This Row],[Tax]]</f>
        <v>1895.4</v>
      </c>
      <c r="AD4926" t="str">
        <f>IF(COUNTIF(Orders_C[[#All],[Customer_ID]],Orders_C[[#This Row],[Customer_ID]])&gt;1,"Repeat","New")</f>
        <v>Repeat</v>
      </c>
      <c r="AE4926" t="str" cm="1">
        <f t="array" ref="AE4926">_xlfn.XLOOKUP(Orders_C[[#This Row],[Store_ID]],Stores_c[[#All],[Store_ID]],Stores_c[[#All],[City]])</f>
        <v>New Robertfurt</v>
      </c>
      <c r="AF4926" t="str" cm="1">
        <f t="array" ref="AF4926">_xlfn.XLOOKUP(Orders_C[[#This Row],[Store_ID]],Stores_c[[#All],[Store_ID]],Stores_c[[#All],[Manager_Name]])</f>
        <v>Tiffany Gomez</v>
      </c>
      <c r="AG4926" t="str" cm="1">
        <f t="array" ref="AG4926">_xlfn.XLOOKUP(Orders_C[[#This Row],[Store_ID]],Stores_c[[#All],[Store_ID]],Stores_c[[#All],[Store_Type]])</f>
        <v>Street</v>
      </c>
    </row>
    <row r="4927" spans="1:33" x14ac:dyDescent="0.25">
      <c r="A4927">
        <v>7501</v>
      </c>
      <c r="B4927" s="1">
        <v>46064</v>
      </c>
      <c r="C4927" s="2">
        <v>0.3346412037037037</v>
      </c>
      <c r="D4927">
        <v>1214</v>
      </c>
      <c r="E4927">
        <v>206</v>
      </c>
      <c r="F4927">
        <v>441</v>
      </c>
      <c r="G4927">
        <v>303</v>
      </c>
      <c r="H4927">
        <v>4</v>
      </c>
      <c r="I4927">
        <v>476</v>
      </c>
      <c r="J4927">
        <v>10</v>
      </c>
      <c r="K4927">
        <v>23.8</v>
      </c>
      <c r="L4927">
        <v>1917.8</v>
      </c>
      <c r="M4927" t="s">
        <v>19</v>
      </c>
      <c r="N4927" t="s">
        <v>22</v>
      </c>
      <c r="O4927">
        <v>59</v>
      </c>
      <c r="P4927">
        <v>1</v>
      </c>
      <c r="Q4927" t="s">
        <v>1524</v>
      </c>
      <c r="R4927">
        <v>502</v>
      </c>
      <c r="S4927" s="3">
        <v>0.1</v>
      </c>
      <c r="T4927" s="6">
        <v>775.40000000000009</v>
      </c>
      <c r="U4927" t="s">
        <v>6338</v>
      </c>
      <c r="V4927">
        <v>2026</v>
      </c>
      <c r="W4927" t="s">
        <v>6331</v>
      </c>
      <c r="X4927" t="str">
        <f>_xlfn.XLOOKUP(Orders_C[[#This Row],[Product_ID]],Products_C[Product_ID],Products_C[Product_Name])</f>
        <v>Chocolate Lava Cake</v>
      </c>
      <c r="Y4927" t="str">
        <f>_xlfn.XLOOKUP(Orders_C[[#This Row],[Product_ID]],Products_C[Product_ID],Products_C[Category])</f>
        <v>Chicken</v>
      </c>
      <c r="Z4927" t="str">
        <f>_xlfn.XLOOKUP(Orders_C[[#This Row],[Store_ID]],Stores_c[Store_ID],Stores_c[City])</f>
        <v>West Matthew</v>
      </c>
      <c r="AA4927" t="str">
        <f>_xlfn.XLOOKUP(Orders_C[[#This Row],[Customer_ID]],Customers_c[Customer_ID],Customers_c[Customer_Name])</f>
        <v>Kelsey Santiago</v>
      </c>
      <c r="AB4927" s="6">
        <f>Orders_C[[#This Row],[Quantity]]*Orders_C[[#This Row],[Unit_Price]]*(1-Orders_C[[#This Row],[Discount %]])+Orders_C[[#This Row],[Tax]]</f>
        <v>1737.4</v>
      </c>
      <c r="AC4927" s="9">
        <f>(Orders_C[[#This Row],[Unit_Price]]*Orders_C[[#This Row],[Quantity]])-Orders_C[[#This Row],[Discount]]+Orders_C[[#This Row],[Tax]]</f>
        <v>1917.8</v>
      </c>
      <c r="AD4927" t="str">
        <f>IF(COUNTIF(Orders_C[[#All],[Customer_ID]],Orders_C[[#This Row],[Customer_ID]])&gt;1,"Repeat","New")</f>
        <v>Repeat</v>
      </c>
      <c r="AE4927" t="str" cm="1">
        <f t="array" ref="AE4927">_xlfn.XLOOKUP(Orders_C[[#This Row],[Store_ID]],Stores_c[[#All],[Store_ID]],Stores_c[[#All],[City]])</f>
        <v>West Matthew</v>
      </c>
      <c r="AF4927" t="str" cm="1">
        <f t="array" ref="AF4927">_xlfn.XLOOKUP(Orders_C[[#This Row],[Store_ID]],Stores_c[[#All],[Store_ID]],Stores_c[[#All],[Manager_Name]])</f>
        <v>Miguel Kidd</v>
      </c>
      <c r="AG4927" t="str" cm="1">
        <f t="array" ref="AG4927">_xlfn.XLOOKUP(Orders_C[[#This Row],[Store_ID]],Stores_c[[#All],[Store_ID]],Stores_c[[#All],[Store_Type]])</f>
        <v>Drive-Thru</v>
      </c>
    </row>
    <row r="4928" spans="1:33" x14ac:dyDescent="0.25">
      <c r="A4928">
        <v>6497</v>
      </c>
      <c r="B4928" s="1">
        <v>45909</v>
      </c>
      <c r="C4928" s="2">
        <v>0.25783564814814813</v>
      </c>
      <c r="D4928">
        <v>1224</v>
      </c>
      <c r="E4928">
        <v>217</v>
      </c>
      <c r="F4928">
        <v>468</v>
      </c>
      <c r="G4928">
        <v>335</v>
      </c>
      <c r="H4928">
        <v>4</v>
      </c>
      <c r="I4928">
        <v>470</v>
      </c>
      <c r="J4928">
        <v>0</v>
      </c>
      <c r="K4928">
        <v>23.5</v>
      </c>
      <c r="L4928">
        <v>1903.5</v>
      </c>
      <c r="M4928" t="s">
        <v>18</v>
      </c>
      <c r="N4928" t="s">
        <v>22</v>
      </c>
      <c r="O4928">
        <v>35</v>
      </c>
      <c r="P4928">
        <v>2</v>
      </c>
      <c r="Q4928" t="s">
        <v>520</v>
      </c>
      <c r="R4928">
        <v>504</v>
      </c>
      <c r="S4928" s="3">
        <v>0</v>
      </c>
      <c r="T4928" s="6">
        <v>775.5</v>
      </c>
      <c r="U4928" t="s">
        <v>6335</v>
      </c>
      <c r="V4928">
        <v>2025</v>
      </c>
      <c r="W4928" t="s">
        <v>6329</v>
      </c>
      <c r="X4928" t="str">
        <f>_xlfn.XLOOKUP(Orders_C[[#This Row],[Product_ID]],Products_C[Product_ID],Products_C[Product_Name])</f>
        <v>Krushers</v>
      </c>
      <c r="Y4928" t="str">
        <f>_xlfn.XLOOKUP(Orders_C[[#This Row],[Product_ID]],Products_C[Product_ID],Products_C[Category])</f>
        <v>Chicken</v>
      </c>
      <c r="Z4928" t="str">
        <f>_xlfn.XLOOKUP(Orders_C[[#This Row],[Store_ID]],Stores_c[Store_ID],Stores_c[City])</f>
        <v>West Rebecca</v>
      </c>
      <c r="AA4928" t="str">
        <f>_xlfn.XLOOKUP(Orders_C[[#This Row],[Customer_ID]],Customers_c[Customer_ID],Customers_c[Customer_Name])</f>
        <v>Nathaniel Franco</v>
      </c>
      <c r="AB4928" s="6">
        <f>Orders_C[[#This Row],[Quantity]]*Orders_C[[#This Row],[Unit_Price]]*(1-Orders_C[[#This Row],[Discount %]])+Orders_C[[#This Row],[Tax]]</f>
        <v>1903.5</v>
      </c>
      <c r="AC4928" s="9">
        <f>(Orders_C[[#This Row],[Unit_Price]]*Orders_C[[#This Row],[Quantity]])-Orders_C[[#This Row],[Discount]]+Orders_C[[#This Row],[Tax]]</f>
        <v>1903.5</v>
      </c>
      <c r="AD4928" t="str">
        <f>IF(COUNTIF(Orders_C[[#All],[Customer_ID]],Orders_C[[#This Row],[Customer_ID]])&gt;1,"Repeat","New")</f>
        <v>Repeat</v>
      </c>
      <c r="AE4928" t="str" cm="1">
        <f t="array" ref="AE4928">_xlfn.XLOOKUP(Orders_C[[#This Row],[Store_ID]],Stores_c[[#All],[Store_ID]],Stores_c[[#All],[City]])</f>
        <v>West Rebecca</v>
      </c>
      <c r="AF4928" t="str" cm="1">
        <f t="array" ref="AF4928">_xlfn.XLOOKUP(Orders_C[[#This Row],[Store_ID]],Stores_c[[#All],[Store_ID]],Stores_c[[#All],[Manager_Name]])</f>
        <v>Albert Smith</v>
      </c>
      <c r="AG4928" t="str" cm="1">
        <f t="array" ref="AG4928">_xlfn.XLOOKUP(Orders_C[[#This Row],[Store_ID]],Stores_c[[#All],[Store_ID]],Stores_c[[#All],[Store_Type]])</f>
        <v>Mall</v>
      </c>
    </row>
    <row r="4929" spans="1:33" x14ac:dyDescent="0.25">
      <c r="A4929">
        <v>8681</v>
      </c>
      <c r="B4929" s="1">
        <v>45976</v>
      </c>
      <c r="C4929" s="2">
        <v>0.71945601851851848</v>
      </c>
      <c r="D4929">
        <v>1696</v>
      </c>
      <c r="E4929">
        <v>201</v>
      </c>
      <c r="F4929">
        <v>476</v>
      </c>
      <c r="G4929">
        <v>320</v>
      </c>
      <c r="H4929">
        <v>4</v>
      </c>
      <c r="I4929">
        <v>470</v>
      </c>
      <c r="J4929">
        <v>0</v>
      </c>
      <c r="K4929">
        <v>23.5</v>
      </c>
      <c r="L4929">
        <v>1903.5</v>
      </c>
      <c r="M4929" t="s">
        <v>18</v>
      </c>
      <c r="N4929" t="s">
        <v>23</v>
      </c>
      <c r="O4929">
        <v>12</v>
      </c>
      <c r="P4929">
        <v>3</v>
      </c>
      <c r="Q4929" t="s">
        <v>2704</v>
      </c>
      <c r="R4929">
        <v>506</v>
      </c>
      <c r="S4929" s="3">
        <v>0</v>
      </c>
      <c r="T4929" s="6">
        <v>775.5</v>
      </c>
      <c r="U4929" t="s">
        <v>6336</v>
      </c>
      <c r="V4929">
        <v>2025</v>
      </c>
      <c r="W4929" t="s">
        <v>6333</v>
      </c>
      <c r="X4929" t="str">
        <f>_xlfn.XLOOKUP(Orders_C[[#This Row],[Product_ID]],Products_C[Product_ID],Products_C[Product_Name])</f>
        <v>Rice Bowl</v>
      </c>
      <c r="Y4929" t="str">
        <f>_xlfn.XLOOKUP(Orders_C[[#This Row],[Product_ID]],Products_C[Product_ID],Products_C[Category])</f>
        <v>Beverage</v>
      </c>
      <c r="Z4929" t="str">
        <f>_xlfn.XLOOKUP(Orders_C[[#This Row],[Store_ID]],Stores_c[Store_ID],Stores_c[City])</f>
        <v>Lake Nicholasburgh</v>
      </c>
      <c r="AA4929" t="str">
        <f>_xlfn.XLOOKUP(Orders_C[[#This Row],[Customer_ID]],Customers_c[Customer_ID],Customers_c[Customer_Name])</f>
        <v>Alicia Mendoza</v>
      </c>
      <c r="AB4929" s="6">
        <f>Orders_C[[#This Row],[Quantity]]*Orders_C[[#This Row],[Unit_Price]]*(1-Orders_C[[#This Row],[Discount %]])+Orders_C[[#This Row],[Tax]]</f>
        <v>1903.5</v>
      </c>
      <c r="AC4929" s="9">
        <f>(Orders_C[[#This Row],[Unit_Price]]*Orders_C[[#This Row],[Quantity]])-Orders_C[[#This Row],[Discount]]+Orders_C[[#This Row],[Tax]]</f>
        <v>1903.5</v>
      </c>
      <c r="AD4929" t="str">
        <f>IF(COUNTIF(Orders_C[[#All],[Customer_ID]],Orders_C[[#This Row],[Customer_ID]])&gt;1,"Repeat","New")</f>
        <v>Repeat</v>
      </c>
      <c r="AE4929" t="str" cm="1">
        <f t="array" ref="AE4929">_xlfn.XLOOKUP(Orders_C[[#This Row],[Store_ID]],Stores_c[[#All],[Store_ID]],Stores_c[[#All],[City]])</f>
        <v>Lake Nicholasburgh</v>
      </c>
      <c r="AF4929" t="str" cm="1">
        <f t="array" ref="AF4929">_xlfn.XLOOKUP(Orders_C[[#This Row],[Store_ID]],Stores_c[[#All],[Store_ID]],Stores_c[[#All],[Manager_Name]])</f>
        <v>Maurice Garcia</v>
      </c>
      <c r="AG4929" t="str" cm="1">
        <f t="array" ref="AG4929">_xlfn.XLOOKUP(Orders_C[[#This Row],[Store_ID]],Stores_c[[#All],[Store_ID]],Stores_c[[#All],[Store_Type]])</f>
        <v>Mall</v>
      </c>
    </row>
    <row r="4930" spans="1:33" x14ac:dyDescent="0.25">
      <c r="A4930">
        <v>8113</v>
      </c>
      <c r="B4930" s="1">
        <v>45777</v>
      </c>
      <c r="C4930" s="2">
        <v>0.57459490740740737</v>
      </c>
      <c r="D4930">
        <v>1798</v>
      </c>
      <c r="E4930">
        <v>202</v>
      </c>
      <c r="F4930">
        <v>523</v>
      </c>
      <c r="G4930">
        <v>314</v>
      </c>
      <c r="H4930">
        <v>4</v>
      </c>
      <c r="I4930">
        <v>477</v>
      </c>
      <c r="J4930">
        <v>10</v>
      </c>
      <c r="K4930">
        <v>23.85</v>
      </c>
      <c r="L4930">
        <v>1921.85</v>
      </c>
      <c r="M4930" t="s">
        <v>18</v>
      </c>
      <c r="N4930" t="s">
        <v>21</v>
      </c>
      <c r="O4930">
        <v>27</v>
      </c>
      <c r="P4930">
        <v>4</v>
      </c>
      <c r="Q4930" t="s">
        <v>2136</v>
      </c>
      <c r="R4930">
        <v>503</v>
      </c>
      <c r="S4930" s="3">
        <v>0.1</v>
      </c>
      <c r="T4930" s="6">
        <v>777.05</v>
      </c>
      <c r="U4930" t="s">
        <v>6337</v>
      </c>
      <c r="V4930">
        <v>2025</v>
      </c>
      <c r="W4930" t="s">
        <v>6329</v>
      </c>
      <c r="X4930" t="str">
        <f>_xlfn.XLOOKUP(Orders_C[[#This Row],[Product_ID]],Products_C[Product_ID],Products_C[Product_Name])</f>
        <v>Wrap</v>
      </c>
      <c r="Y4930" t="str">
        <f>_xlfn.XLOOKUP(Orders_C[[#This Row],[Product_ID]],Products_C[Product_ID],Products_C[Category])</f>
        <v>Burger</v>
      </c>
      <c r="Z4930" t="str">
        <f>_xlfn.XLOOKUP(Orders_C[[#This Row],[Store_ID]],Stores_c[Store_ID],Stores_c[City])</f>
        <v>Rebekahside</v>
      </c>
      <c r="AA4930" t="str">
        <f>_xlfn.XLOOKUP(Orders_C[[#This Row],[Customer_ID]],Customers_c[Customer_ID],Customers_c[Customer_Name])</f>
        <v>Mrs. Katie Smith</v>
      </c>
      <c r="AB4930" s="6">
        <f>Orders_C[[#This Row],[Quantity]]*Orders_C[[#This Row],[Unit_Price]]*(1-Orders_C[[#This Row],[Discount %]])+Orders_C[[#This Row],[Tax]]</f>
        <v>1741.05</v>
      </c>
      <c r="AC4930" s="9">
        <f>(Orders_C[[#This Row],[Unit_Price]]*Orders_C[[#This Row],[Quantity]])-Orders_C[[#This Row],[Discount]]+Orders_C[[#This Row],[Tax]]</f>
        <v>1921.85</v>
      </c>
      <c r="AD4930" t="str">
        <f>IF(COUNTIF(Orders_C[[#All],[Customer_ID]],Orders_C[[#This Row],[Customer_ID]])&gt;1,"Repeat","New")</f>
        <v>Repeat</v>
      </c>
      <c r="AE4930" t="str" cm="1">
        <f t="array" ref="AE4930">_xlfn.XLOOKUP(Orders_C[[#This Row],[Store_ID]],Stores_c[[#All],[Store_ID]],Stores_c[[#All],[City]])</f>
        <v>Rebekahside</v>
      </c>
      <c r="AF4930" t="str" cm="1">
        <f t="array" ref="AF4930">_xlfn.XLOOKUP(Orders_C[[#This Row],[Store_ID]],Stores_c[[#All],[Store_ID]],Stores_c[[#All],[Manager_Name]])</f>
        <v>Mark Ray</v>
      </c>
      <c r="AG4930" t="str" cm="1">
        <f t="array" ref="AG4930">_xlfn.XLOOKUP(Orders_C[[#This Row],[Store_ID]],Stores_c[[#All],[Store_ID]],Stores_c[[#All],[Store_Type]])</f>
        <v>Drive-Thru</v>
      </c>
    </row>
    <row r="4931" spans="1:33" x14ac:dyDescent="0.25">
      <c r="A4931">
        <v>9784</v>
      </c>
      <c r="B4931" s="1">
        <v>45986</v>
      </c>
      <c r="C4931" s="2">
        <v>0.66412037037037042</v>
      </c>
      <c r="D4931">
        <v>1687</v>
      </c>
      <c r="E4931">
        <v>215</v>
      </c>
      <c r="F4931">
        <v>492</v>
      </c>
      <c r="G4931">
        <v>329</v>
      </c>
      <c r="H4931">
        <v>4</v>
      </c>
      <c r="I4931">
        <v>471</v>
      </c>
      <c r="J4931">
        <v>0</v>
      </c>
      <c r="K4931">
        <v>23.55</v>
      </c>
      <c r="L4931">
        <v>1907.55</v>
      </c>
      <c r="M4931" t="s">
        <v>19</v>
      </c>
      <c r="N4931" t="s">
        <v>23</v>
      </c>
      <c r="O4931">
        <v>44</v>
      </c>
      <c r="P4931">
        <v>2</v>
      </c>
      <c r="Q4931" t="s">
        <v>3807</v>
      </c>
      <c r="R4931">
        <v>508</v>
      </c>
      <c r="S4931" s="3">
        <v>0</v>
      </c>
      <c r="T4931" s="6">
        <v>777.15000000000009</v>
      </c>
      <c r="U4931" t="s">
        <v>6336</v>
      </c>
      <c r="V4931">
        <v>2025</v>
      </c>
      <c r="W4931" t="s">
        <v>6331</v>
      </c>
      <c r="X4931" t="str">
        <f>_xlfn.XLOOKUP(Orders_C[[#This Row],[Product_ID]],Products_C[Product_ID],Products_C[Product_Name])</f>
        <v>Rice Bowl</v>
      </c>
      <c r="Y4931" t="str">
        <f>_xlfn.XLOOKUP(Orders_C[[#This Row],[Product_ID]],Products_C[Product_ID],Products_C[Category])</f>
        <v>Dessert</v>
      </c>
      <c r="Z4931" t="str">
        <f>_xlfn.XLOOKUP(Orders_C[[#This Row],[Store_ID]],Stores_c[Store_ID],Stores_c[City])</f>
        <v>Sallyburgh</v>
      </c>
      <c r="AA4931" t="str">
        <f>_xlfn.XLOOKUP(Orders_C[[#This Row],[Customer_ID]],Customers_c[Customer_ID],Customers_c[Customer_Name])</f>
        <v>Alan Reyes</v>
      </c>
      <c r="AB4931" s="6">
        <f>Orders_C[[#This Row],[Quantity]]*Orders_C[[#This Row],[Unit_Price]]*(1-Orders_C[[#This Row],[Discount %]])+Orders_C[[#This Row],[Tax]]</f>
        <v>1907.55</v>
      </c>
      <c r="AC4931" s="9">
        <f>(Orders_C[[#This Row],[Unit_Price]]*Orders_C[[#This Row],[Quantity]])-Orders_C[[#This Row],[Discount]]+Orders_C[[#This Row],[Tax]]</f>
        <v>1907.55</v>
      </c>
      <c r="AD4931" t="str">
        <f>IF(COUNTIF(Orders_C[[#All],[Customer_ID]],Orders_C[[#This Row],[Customer_ID]])&gt;1,"Repeat","New")</f>
        <v>Repeat</v>
      </c>
      <c r="AE4931" t="str" cm="1">
        <f t="array" ref="AE4931">_xlfn.XLOOKUP(Orders_C[[#This Row],[Store_ID]],Stores_c[[#All],[Store_ID]],Stores_c[[#All],[City]])</f>
        <v>Sallyburgh</v>
      </c>
      <c r="AF4931" t="str" cm="1">
        <f t="array" ref="AF4931">_xlfn.XLOOKUP(Orders_C[[#This Row],[Store_ID]],Stores_c[[#All],[Store_ID]],Stores_c[[#All],[Manager_Name]])</f>
        <v>Benjamin Mccoy</v>
      </c>
      <c r="AG4931" t="str" cm="1">
        <f t="array" ref="AG4931">_xlfn.XLOOKUP(Orders_C[[#This Row],[Store_ID]],Stores_c[[#All],[Store_ID]],Stores_c[[#All],[Store_Type]])</f>
        <v>Drive-Thru</v>
      </c>
    </row>
    <row r="4932" spans="1:33" x14ac:dyDescent="0.25">
      <c r="A4932">
        <v>8980</v>
      </c>
      <c r="B4932" s="1">
        <v>46007</v>
      </c>
      <c r="C4932" s="2">
        <v>0.43119212962962961</v>
      </c>
      <c r="D4932">
        <v>1123</v>
      </c>
      <c r="E4932">
        <v>216</v>
      </c>
      <c r="F4932">
        <v>523</v>
      </c>
      <c r="G4932">
        <v>316</v>
      </c>
      <c r="H4932">
        <v>4</v>
      </c>
      <c r="I4932">
        <v>479</v>
      </c>
      <c r="J4932">
        <v>10</v>
      </c>
      <c r="K4932">
        <v>23.95</v>
      </c>
      <c r="L4932">
        <v>1929.95</v>
      </c>
      <c r="M4932" t="s">
        <v>19</v>
      </c>
      <c r="N4932" t="s">
        <v>22</v>
      </c>
      <c r="O4932">
        <v>41</v>
      </c>
      <c r="P4932">
        <v>3</v>
      </c>
      <c r="Q4932" t="s">
        <v>3003</v>
      </c>
      <c r="R4932">
        <v>502</v>
      </c>
      <c r="S4932" s="3">
        <v>0.1</v>
      </c>
      <c r="T4932" s="6">
        <v>780.35000000000014</v>
      </c>
      <c r="U4932" t="s">
        <v>6328</v>
      </c>
      <c r="V4932">
        <v>2025</v>
      </c>
      <c r="W4932" t="s">
        <v>6331</v>
      </c>
      <c r="X4932" t="str">
        <f>_xlfn.XLOOKUP(Orders_C[[#This Row],[Product_ID]],Products_C[Product_ID],Products_C[Product_Name])</f>
        <v>Popcorn Chicken</v>
      </c>
      <c r="Y4932" t="str">
        <f>_xlfn.XLOOKUP(Orders_C[[#This Row],[Product_ID]],Products_C[Product_ID],Products_C[Category])</f>
        <v>Dessert</v>
      </c>
      <c r="Z4932" t="str">
        <f>_xlfn.XLOOKUP(Orders_C[[#This Row],[Store_ID]],Stores_c[Store_ID],Stores_c[City])</f>
        <v>Garciaview</v>
      </c>
      <c r="AA4932" t="str">
        <f>_xlfn.XLOOKUP(Orders_C[[#This Row],[Customer_ID]],Customers_c[Customer_ID],Customers_c[Customer_Name])</f>
        <v>Chelsea Brown</v>
      </c>
      <c r="AB4932" s="6">
        <f>Orders_C[[#This Row],[Quantity]]*Orders_C[[#This Row],[Unit_Price]]*(1-Orders_C[[#This Row],[Discount %]])+Orders_C[[#This Row],[Tax]]</f>
        <v>1748.3500000000001</v>
      </c>
      <c r="AC4932" s="9">
        <f>(Orders_C[[#This Row],[Unit_Price]]*Orders_C[[#This Row],[Quantity]])-Orders_C[[#This Row],[Discount]]+Orders_C[[#This Row],[Tax]]</f>
        <v>1929.95</v>
      </c>
      <c r="AD4932" t="str">
        <f>IF(COUNTIF(Orders_C[[#All],[Customer_ID]],Orders_C[[#This Row],[Customer_ID]])&gt;1,"Repeat","New")</f>
        <v>Repeat</v>
      </c>
      <c r="AE4932" t="str" cm="1">
        <f t="array" ref="AE4932">_xlfn.XLOOKUP(Orders_C[[#This Row],[Store_ID]],Stores_c[[#All],[Store_ID]],Stores_c[[#All],[City]])</f>
        <v>Garciaview</v>
      </c>
      <c r="AF4932" t="str" cm="1">
        <f t="array" ref="AF4932">_xlfn.XLOOKUP(Orders_C[[#This Row],[Store_ID]],Stores_c[[#All],[Store_ID]],Stores_c[[#All],[Manager_Name]])</f>
        <v>Karina Washington</v>
      </c>
      <c r="AG4932" t="str" cm="1">
        <f t="array" ref="AG4932">_xlfn.XLOOKUP(Orders_C[[#This Row],[Store_ID]],Stores_c[[#All],[Store_ID]],Stores_c[[#All],[Store_Type]])</f>
        <v>Drive-Thru</v>
      </c>
    </row>
    <row r="4933" spans="1:33" x14ac:dyDescent="0.25">
      <c r="A4933">
        <v>7031</v>
      </c>
      <c r="B4933" s="1">
        <v>45851</v>
      </c>
      <c r="C4933" s="2">
        <v>0.75228009259259254</v>
      </c>
      <c r="D4933">
        <v>1458</v>
      </c>
      <c r="E4933">
        <v>221</v>
      </c>
      <c r="F4933">
        <v>416</v>
      </c>
      <c r="G4933">
        <v>325</v>
      </c>
      <c r="H4933">
        <v>4</v>
      </c>
      <c r="I4933">
        <v>476</v>
      </c>
      <c r="J4933">
        <v>5</v>
      </c>
      <c r="K4933">
        <v>23.8</v>
      </c>
      <c r="L4933">
        <v>1922.8</v>
      </c>
      <c r="M4933" t="s">
        <v>20</v>
      </c>
      <c r="N4933" t="s">
        <v>22</v>
      </c>
      <c r="O4933">
        <v>25</v>
      </c>
      <c r="P4933">
        <v>3</v>
      </c>
      <c r="Q4933" t="s">
        <v>1054</v>
      </c>
      <c r="R4933">
        <v>504</v>
      </c>
      <c r="S4933" s="3">
        <v>0.05</v>
      </c>
      <c r="T4933" s="6">
        <v>780.40000000000009</v>
      </c>
      <c r="U4933" t="s">
        <v>6341</v>
      </c>
      <c r="V4933">
        <v>2025</v>
      </c>
      <c r="W4933" t="s">
        <v>6329</v>
      </c>
      <c r="X4933" t="str">
        <f>_xlfn.XLOOKUP(Orders_C[[#This Row],[Product_ID]],Products_C[Product_ID],Products_C[Product_Name])</f>
        <v>Veg Burger</v>
      </c>
      <c r="Y4933" t="str">
        <f>_xlfn.XLOOKUP(Orders_C[[#This Row],[Product_ID]],Products_C[Product_ID],Products_C[Category])</f>
        <v>Chicken</v>
      </c>
      <c r="Z4933" t="str">
        <f>_xlfn.XLOOKUP(Orders_C[[#This Row],[Store_ID]],Stores_c[Store_ID],Stores_c[City])</f>
        <v>Port Barbarabury</v>
      </c>
      <c r="AA4933" t="str">
        <f>_xlfn.XLOOKUP(Orders_C[[#This Row],[Customer_ID]],Customers_c[Customer_ID],Customers_c[Customer_Name])</f>
        <v>Nicholas Caldwell</v>
      </c>
      <c r="AB4933" s="6">
        <f>Orders_C[[#This Row],[Quantity]]*Orders_C[[#This Row],[Unit_Price]]*(1-Orders_C[[#This Row],[Discount %]])+Orders_C[[#This Row],[Tax]]</f>
        <v>1832.6</v>
      </c>
      <c r="AC4933" s="9">
        <f>(Orders_C[[#This Row],[Unit_Price]]*Orders_C[[#This Row],[Quantity]])-Orders_C[[#This Row],[Discount]]+Orders_C[[#This Row],[Tax]]</f>
        <v>1922.8</v>
      </c>
      <c r="AD4933" t="str">
        <f>IF(COUNTIF(Orders_C[[#All],[Customer_ID]],Orders_C[[#This Row],[Customer_ID]])&gt;1,"Repeat","New")</f>
        <v>Repeat</v>
      </c>
      <c r="AE4933" t="str" cm="1">
        <f t="array" ref="AE4933">_xlfn.XLOOKUP(Orders_C[[#This Row],[Store_ID]],Stores_c[[#All],[Store_ID]],Stores_c[[#All],[City]])</f>
        <v>Port Barbarabury</v>
      </c>
      <c r="AF4933" t="str" cm="1">
        <f t="array" ref="AF4933">_xlfn.XLOOKUP(Orders_C[[#This Row],[Store_ID]],Stores_c[[#All],[Store_ID]],Stores_c[[#All],[Manager_Name]])</f>
        <v>Edward Nguyen</v>
      </c>
      <c r="AG4933" t="str" cm="1">
        <f t="array" ref="AG4933">_xlfn.XLOOKUP(Orders_C[[#This Row],[Store_ID]],Stores_c[[#All],[Store_ID]],Stores_c[[#All],[Store_Type]])</f>
        <v>Street</v>
      </c>
    </row>
    <row r="4934" spans="1:33" x14ac:dyDescent="0.25">
      <c r="A4934">
        <v>8792</v>
      </c>
      <c r="B4934" s="1">
        <v>45853</v>
      </c>
      <c r="C4934" s="2">
        <v>0.39603009259259259</v>
      </c>
      <c r="D4934">
        <v>1975</v>
      </c>
      <c r="E4934">
        <v>201</v>
      </c>
      <c r="F4934">
        <v>467</v>
      </c>
      <c r="G4934">
        <v>301</v>
      </c>
      <c r="H4934">
        <v>4</v>
      </c>
      <c r="I4934">
        <v>473</v>
      </c>
      <c r="J4934">
        <v>0</v>
      </c>
      <c r="K4934">
        <v>23.65</v>
      </c>
      <c r="L4934">
        <v>1915.65</v>
      </c>
      <c r="M4934" t="s">
        <v>19</v>
      </c>
      <c r="N4934" t="s">
        <v>23</v>
      </c>
      <c r="O4934">
        <v>32</v>
      </c>
      <c r="P4934">
        <v>3</v>
      </c>
      <c r="Q4934" t="s">
        <v>2815</v>
      </c>
      <c r="R4934">
        <v>509</v>
      </c>
      <c r="S4934" s="3">
        <v>0</v>
      </c>
      <c r="T4934" s="6">
        <v>780.45</v>
      </c>
      <c r="U4934" t="s">
        <v>6341</v>
      </c>
      <c r="V4934">
        <v>2025</v>
      </c>
      <c r="W4934" t="s">
        <v>6329</v>
      </c>
      <c r="X4934" t="str">
        <f>_xlfn.XLOOKUP(Orders_C[[#This Row],[Product_ID]],Products_C[Product_ID],Products_C[Product_Name])</f>
        <v>Krushers</v>
      </c>
      <c r="Y4934" t="str">
        <f>_xlfn.XLOOKUP(Orders_C[[#This Row],[Product_ID]],Products_C[Product_ID],Products_C[Category])</f>
        <v>Burger</v>
      </c>
      <c r="Z4934" t="str">
        <f>_xlfn.XLOOKUP(Orders_C[[#This Row],[Store_ID]],Stores_c[Store_ID],Stores_c[City])</f>
        <v>Lake Nicholasburgh</v>
      </c>
      <c r="AA4934" t="str">
        <f>_xlfn.XLOOKUP(Orders_C[[#This Row],[Customer_ID]],Customers_c[Customer_ID],Customers_c[Customer_Name])</f>
        <v>Beth Miller</v>
      </c>
      <c r="AB4934" s="6">
        <f>Orders_C[[#This Row],[Quantity]]*Orders_C[[#This Row],[Unit_Price]]*(1-Orders_C[[#This Row],[Discount %]])+Orders_C[[#This Row],[Tax]]</f>
        <v>1915.65</v>
      </c>
      <c r="AC4934" s="9">
        <f>(Orders_C[[#This Row],[Unit_Price]]*Orders_C[[#This Row],[Quantity]])-Orders_C[[#This Row],[Discount]]+Orders_C[[#This Row],[Tax]]</f>
        <v>1915.65</v>
      </c>
      <c r="AD4934" t="str">
        <f>IF(COUNTIF(Orders_C[[#All],[Customer_ID]],Orders_C[[#This Row],[Customer_ID]])&gt;1,"Repeat","New")</f>
        <v>Repeat</v>
      </c>
      <c r="AE4934" t="str" cm="1">
        <f t="array" ref="AE4934">_xlfn.XLOOKUP(Orders_C[[#This Row],[Store_ID]],Stores_c[[#All],[Store_ID]],Stores_c[[#All],[City]])</f>
        <v>Lake Nicholasburgh</v>
      </c>
      <c r="AF4934" t="str" cm="1">
        <f t="array" ref="AF4934">_xlfn.XLOOKUP(Orders_C[[#This Row],[Store_ID]],Stores_c[[#All],[Store_ID]],Stores_c[[#All],[Manager_Name]])</f>
        <v>Maurice Garcia</v>
      </c>
      <c r="AG4934" t="str" cm="1">
        <f t="array" ref="AG4934">_xlfn.XLOOKUP(Orders_C[[#This Row],[Store_ID]],Stores_c[[#All],[Store_ID]],Stores_c[[#All],[Store_Type]])</f>
        <v>Mall</v>
      </c>
    </row>
    <row r="4935" spans="1:33" x14ac:dyDescent="0.25">
      <c r="A4935">
        <v>6543</v>
      </c>
      <c r="B4935" s="1">
        <v>45950</v>
      </c>
      <c r="C4935" s="2">
        <v>0.20585648148148147</v>
      </c>
      <c r="D4935">
        <v>1841</v>
      </c>
      <c r="E4935">
        <v>204</v>
      </c>
      <c r="F4935">
        <v>440</v>
      </c>
      <c r="G4935">
        <v>330</v>
      </c>
      <c r="H4935">
        <v>4</v>
      </c>
      <c r="I4935">
        <v>483</v>
      </c>
      <c r="J4935">
        <v>15</v>
      </c>
      <c r="K4935">
        <v>24.15</v>
      </c>
      <c r="L4935">
        <v>1941.15</v>
      </c>
      <c r="M4935" t="s">
        <v>20</v>
      </c>
      <c r="N4935" t="s">
        <v>23</v>
      </c>
      <c r="O4935">
        <v>44</v>
      </c>
      <c r="P4935">
        <v>5</v>
      </c>
      <c r="Q4935" t="s">
        <v>566</v>
      </c>
      <c r="R4935">
        <v>503</v>
      </c>
      <c r="S4935" s="3">
        <v>0.15</v>
      </c>
      <c r="T4935" s="6">
        <v>781.95</v>
      </c>
      <c r="U4935" t="s">
        <v>6332</v>
      </c>
      <c r="V4935">
        <v>2025</v>
      </c>
      <c r="W4935" t="s">
        <v>6331</v>
      </c>
      <c r="X4935" t="str">
        <f>_xlfn.XLOOKUP(Orders_C[[#This Row],[Product_ID]],Products_C[Product_ID],Products_C[Product_Name])</f>
        <v>Rice Bowl</v>
      </c>
      <c r="Y4935" t="str">
        <f>_xlfn.XLOOKUP(Orders_C[[#This Row],[Product_ID]],Products_C[Product_ID],Products_C[Category])</f>
        <v>Beverage</v>
      </c>
      <c r="Z4935" t="str">
        <f>_xlfn.XLOOKUP(Orders_C[[#This Row],[Store_ID]],Stores_c[Store_ID],Stores_c[City])</f>
        <v>New Robertfurt</v>
      </c>
      <c r="AA4935" t="str">
        <f>_xlfn.XLOOKUP(Orders_C[[#This Row],[Customer_ID]],Customers_c[Customer_ID],Customers_c[Customer_Name])</f>
        <v>James Murray</v>
      </c>
      <c r="AB4935" s="6">
        <f>Orders_C[[#This Row],[Quantity]]*Orders_C[[#This Row],[Unit_Price]]*(1-Orders_C[[#This Row],[Discount %]])+Orders_C[[#This Row],[Tax]]</f>
        <v>1666.3500000000001</v>
      </c>
      <c r="AC4935" s="9">
        <f>(Orders_C[[#This Row],[Unit_Price]]*Orders_C[[#This Row],[Quantity]])-Orders_C[[#This Row],[Discount]]+Orders_C[[#This Row],[Tax]]</f>
        <v>1941.15</v>
      </c>
      <c r="AD4935" t="str">
        <f>IF(COUNTIF(Orders_C[[#All],[Customer_ID]],Orders_C[[#This Row],[Customer_ID]])&gt;1,"Repeat","New")</f>
        <v>Repeat</v>
      </c>
      <c r="AE4935" t="str" cm="1">
        <f t="array" ref="AE4935">_xlfn.XLOOKUP(Orders_C[[#This Row],[Store_ID]],Stores_c[[#All],[Store_ID]],Stores_c[[#All],[City]])</f>
        <v>New Robertfurt</v>
      </c>
      <c r="AF4935" t="str" cm="1">
        <f t="array" ref="AF4935">_xlfn.XLOOKUP(Orders_C[[#This Row],[Store_ID]],Stores_c[[#All],[Store_ID]],Stores_c[[#All],[Manager_Name]])</f>
        <v>Tiffany Gomez</v>
      </c>
      <c r="AG4935" t="str" cm="1">
        <f t="array" ref="AG4935">_xlfn.XLOOKUP(Orders_C[[#This Row],[Store_ID]],Stores_c[[#All],[Store_ID]],Stores_c[[#All],[Store_Type]])</f>
        <v>Street</v>
      </c>
    </row>
    <row r="4936" spans="1:33" x14ac:dyDescent="0.25">
      <c r="A4936">
        <v>7032</v>
      </c>
      <c r="B4936" s="1">
        <v>45922</v>
      </c>
      <c r="C4936" s="2">
        <v>0.36449074074074073</v>
      </c>
      <c r="D4936">
        <v>1129</v>
      </c>
      <c r="E4936">
        <v>219</v>
      </c>
      <c r="F4936">
        <v>476</v>
      </c>
      <c r="G4936">
        <v>303</v>
      </c>
      <c r="H4936">
        <v>4</v>
      </c>
      <c r="I4936">
        <v>478</v>
      </c>
      <c r="J4936">
        <v>5</v>
      </c>
      <c r="K4936">
        <v>23.9</v>
      </c>
      <c r="L4936">
        <v>1930.9</v>
      </c>
      <c r="M4936" t="s">
        <v>20</v>
      </c>
      <c r="N4936" t="s">
        <v>22</v>
      </c>
      <c r="O4936">
        <v>28</v>
      </c>
      <c r="P4936">
        <v>3</v>
      </c>
      <c r="Q4936" t="s">
        <v>1055</v>
      </c>
      <c r="R4936">
        <v>510</v>
      </c>
      <c r="S4936" s="3">
        <v>0.05</v>
      </c>
      <c r="T4936" s="6">
        <v>783.7</v>
      </c>
      <c r="U4936" t="s">
        <v>6335</v>
      </c>
      <c r="V4936">
        <v>2025</v>
      </c>
      <c r="W4936" t="s">
        <v>6329</v>
      </c>
      <c r="X4936" t="str">
        <f>_xlfn.XLOOKUP(Orders_C[[#This Row],[Product_ID]],Products_C[Product_ID],Products_C[Product_Name])</f>
        <v>Chocolate Lava Cake</v>
      </c>
      <c r="Y4936" t="str">
        <f>_xlfn.XLOOKUP(Orders_C[[#This Row],[Product_ID]],Products_C[Product_ID],Products_C[Category])</f>
        <v>Chicken</v>
      </c>
      <c r="Z4936" t="str">
        <f>_xlfn.XLOOKUP(Orders_C[[#This Row],[Store_ID]],Stores_c[Store_ID],Stores_c[City])</f>
        <v>Lake David</v>
      </c>
      <c r="AA4936" t="str">
        <f>_xlfn.XLOOKUP(Orders_C[[#This Row],[Customer_ID]],Customers_c[Customer_ID],Customers_c[Customer_Name])</f>
        <v>Stacy Johnson</v>
      </c>
      <c r="AB4936" s="6">
        <f>Orders_C[[#This Row],[Quantity]]*Orders_C[[#This Row],[Unit_Price]]*(1-Orders_C[[#This Row],[Discount %]])+Orders_C[[#This Row],[Tax]]</f>
        <v>1840.3</v>
      </c>
      <c r="AC4936" s="9">
        <f>(Orders_C[[#This Row],[Unit_Price]]*Orders_C[[#This Row],[Quantity]])-Orders_C[[#This Row],[Discount]]+Orders_C[[#This Row],[Tax]]</f>
        <v>1930.9</v>
      </c>
      <c r="AD4936" t="str">
        <f>IF(COUNTIF(Orders_C[[#All],[Customer_ID]],Orders_C[[#This Row],[Customer_ID]])&gt;1,"Repeat","New")</f>
        <v>Repeat</v>
      </c>
      <c r="AE4936" t="str" cm="1">
        <f t="array" ref="AE4936">_xlfn.XLOOKUP(Orders_C[[#This Row],[Store_ID]],Stores_c[[#All],[Store_ID]],Stores_c[[#All],[City]])</f>
        <v>Lake David</v>
      </c>
      <c r="AF4936" t="str" cm="1">
        <f t="array" ref="AF4936">_xlfn.XLOOKUP(Orders_C[[#This Row],[Store_ID]],Stores_c[[#All],[Store_ID]],Stores_c[[#All],[Manager_Name]])</f>
        <v>Joshua Hines</v>
      </c>
      <c r="AG4936" t="str" cm="1">
        <f t="array" ref="AG4936">_xlfn.XLOOKUP(Orders_C[[#This Row],[Store_ID]],Stores_c[[#All],[Store_ID]],Stores_c[[#All],[Store_Type]])</f>
        <v>Street</v>
      </c>
    </row>
    <row r="4937" spans="1:33" x14ac:dyDescent="0.25">
      <c r="A4937">
        <v>7117</v>
      </c>
      <c r="B4937" s="1">
        <v>45993</v>
      </c>
      <c r="C4937" s="2">
        <v>0.7506828703703704</v>
      </c>
      <c r="D4937">
        <v>1112</v>
      </c>
      <c r="E4937">
        <v>223</v>
      </c>
      <c r="F4937">
        <v>410</v>
      </c>
      <c r="G4937">
        <v>330</v>
      </c>
      <c r="H4937">
        <v>4</v>
      </c>
      <c r="I4937">
        <v>486</v>
      </c>
      <c r="J4937">
        <v>15</v>
      </c>
      <c r="K4937">
        <v>24.3</v>
      </c>
      <c r="L4937">
        <v>1953.3</v>
      </c>
      <c r="M4937" t="s">
        <v>20</v>
      </c>
      <c r="N4937" t="s">
        <v>22</v>
      </c>
      <c r="O4937">
        <v>40</v>
      </c>
      <c r="P4937">
        <v>4</v>
      </c>
      <c r="Q4937" t="s">
        <v>1140</v>
      </c>
      <c r="R4937">
        <v>510</v>
      </c>
      <c r="S4937" s="3">
        <v>0.15</v>
      </c>
      <c r="T4937" s="6">
        <v>786.90000000000009</v>
      </c>
      <c r="U4937" t="s">
        <v>6328</v>
      </c>
      <c r="V4937">
        <v>2025</v>
      </c>
      <c r="W4937" t="s">
        <v>6329</v>
      </c>
      <c r="X4937" t="str">
        <f>_xlfn.XLOOKUP(Orders_C[[#This Row],[Product_ID]],Products_C[Product_ID],Products_C[Product_Name])</f>
        <v>Rice Bowl</v>
      </c>
      <c r="Y4937" t="str">
        <f>_xlfn.XLOOKUP(Orders_C[[#This Row],[Product_ID]],Products_C[Product_ID],Products_C[Category])</f>
        <v>Beverage</v>
      </c>
      <c r="Z4937" t="str">
        <f>_xlfn.XLOOKUP(Orders_C[[#This Row],[Store_ID]],Stores_c[Store_ID],Stores_c[City])</f>
        <v>Chambershaven</v>
      </c>
      <c r="AA4937" t="str">
        <f>_xlfn.XLOOKUP(Orders_C[[#This Row],[Customer_ID]],Customers_c[Customer_ID],Customers_c[Customer_Name])</f>
        <v>Dawn Nguyen</v>
      </c>
      <c r="AB4937" s="6">
        <f>Orders_C[[#This Row],[Quantity]]*Orders_C[[#This Row],[Unit_Price]]*(1-Orders_C[[#This Row],[Discount %]])+Orders_C[[#This Row],[Tax]]</f>
        <v>1676.6999999999998</v>
      </c>
      <c r="AC4937" s="9">
        <f>(Orders_C[[#This Row],[Unit_Price]]*Orders_C[[#This Row],[Quantity]])-Orders_C[[#This Row],[Discount]]+Orders_C[[#This Row],[Tax]]</f>
        <v>1953.3</v>
      </c>
      <c r="AD4937" t="str">
        <f>IF(COUNTIF(Orders_C[[#All],[Customer_ID]],Orders_C[[#This Row],[Customer_ID]])&gt;1,"Repeat","New")</f>
        <v>Repeat</v>
      </c>
      <c r="AE4937" t="str" cm="1">
        <f t="array" ref="AE4937">_xlfn.XLOOKUP(Orders_C[[#This Row],[Store_ID]],Stores_c[[#All],[Store_ID]],Stores_c[[#All],[City]])</f>
        <v>Chambershaven</v>
      </c>
      <c r="AF4937" t="str" cm="1">
        <f t="array" ref="AF4937">_xlfn.XLOOKUP(Orders_C[[#This Row],[Store_ID]],Stores_c[[#All],[Store_ID]],Stores_c[[#All],[Manager_Name]])</f>
        <v>Virginia Webster</v>
      </c>
      <c r="AG4937" t="str" cm="1">
        <f t="array" ref="AG4937">_xlfn.XLOOKUP(Orders_C[[#This Row],[Store_ID]],Stores_c[[#All],[Store_ID]],Stores_c[[#All],[Store_Type]])</f>
        <v>Street</v>
      </c>
    </row>
    <row r="4938" spans="1:33" x14ac:dyDescent="0.25">
      <c r="A4938">
        <v>8438</v>
      </c>
      <c r="B4938" s="1">
        <v>45743</v>
      </c>
      <c r="C4938" s="2">
        <v>0.61234953703703698</v>
      </c>
      <c r="D4938">
        <v>1298</v>
      </c>
      <c r="E4938">
        <v>210</v>
      </c>
      <c r="F4938">
        <v>440</v>
      </c>
      <c r="G4938">
        <v>304</v>
      </c>
      <c r="H4938">
        <v>4</v>
      </c>
      <c r="I4938">
        <v>486</v>
      </c>
      <c r="J4938">
        <v>15</v>
      </c>
      <c r="K4938">
        <v>24.3</v>
      </c>
      <c r="L4938">
        <v>1953.3</v>
      </c>
      <c r="M4938" t="s">
        <v>18</v>
      </c>
      <c r="N4938" t="s">
        <v>22</v>
      </c>
      <c r="O4938">
        <v>33</v>
      </c>
      <c r="P4938">
        <v>5</v>
      </c>
      <c r="Q4938" t="s">
        <v>2461</v>
      </c>
      <c r="R4938">
        <v>501</v>
      </c>
      <c r="S4938" s="3">
        <v>0.15</v>
      </c>
      <c r="T4938" s="6">
        <v>786.90000000000009</v>
      </c>
      <c r="U4938" t="s">
        <v>6334</v>
      </c>
      <c r="V4938">
        <v>2025</v>
      </c>
      <c r="W4938" t="s">
        <v>6329</v>
      </c>
      <c r="X4938" t="str">
        <f>_xlfn.XLOOKUP(Orders_C[[#This Row],[Product_ID]],Products_C[Product_ID],Products_C[Product_Name])</f>
        <v>Veg Burger</v>
      </c>
      <c r="Y4938" t="str">
        <f>_xlfn.XLOOKUP(Orders_C[[#This Row],[Product_ID]],Products_C[Product_ID],Products_C[Category])</f>
        <v>Burger</v>
      </c>
      <c r="Z4938" t="str">
        <f>_xlfn.XLOOKUP(Orders_C[[#This Row],[Store_ID]],Stores_c[Store_ID],Stores_c[City])</f>
        <v>East William</v>
      </c>
      <c r="AA4938" t="str">
        <f>_xlfn.XLOOKUP(Orders_C[[#This Row],[Customer_ID]],Customers_c[Customer_ID],Customers_c[Customer_Name])</f>
        <v>Sophia Vaughn</v>
      </c>
      <c r="AB4938" s="6">
        <f>Orders_C[[#This Row],[Quantity]]*Orders_C[[#This Row],[Unit_Price]]*(1-Orders_C[[#This Row],[Discount %]])+Orders_C[[#This Row],[Tax]]</f>
        <v>1676.6999999999998</v>
      </c>
      <c r="AC4938" s="9">
        <f>(Orders_C[[#This Row],[Unit_Price]]*Orders_C[[#This Row],[Quantity]])-Orders_C[[#This Row],[Discount]]+Orders_C[[#This Row],[Tax]]</f>
        <v>1953.3</v>
      </c>
      <c r="AD4938" t="str">
        <f>IF(COUNTIF(Orders_C[[#All],[Customer_ID]],Orders_C[[#This Row],[Customer_ID]])&gt;1,"Repeat","New")</f>
        <v>Repeat</v>
      </c>
      <c r="AE4938" t="str" cm="1">
        <f t="array" ref="AE4938">_xlfn.XLOOKUP(Orders_C[[#This Row],[Store_ID]],Stores_c[[#All],[Store_ID]],Stores_c[[#All],[City]])</f>
        <v>East William</v>
      </c>
      <c r="AF4938" t="str" cm="1">
        <f t="array" ref="AF4938">_xlfn.XLOOKUP(Orders_C[[#This Row],[Store_ID]],Stores_c[[#All],[Store_ID]],Stores_c[[#All],[Manager_Name]])</f>
        <v>Victoria Butler</v>
      </c>
      <c r="AG4938" t="str" cm="1">
        <f t="array" ref="AG4938">_xlfn.XLOOKUP(Orders_C[[#This Row],[Store_ID]],Stores_c[[#All],[Store_ID]],Stores_c[[#All],[Store_Type]])</f>
        <v>Drive-Thru</v>
      </c>
    </row>
    <row r="4939" spans="1:33" x14ac:dyDescent="0.25">
      <c r="A4939">
        <v>10145</v>
      </c>
      <c r="B4939" s="1">
        <v>45846</v>
      </c>
      <c r="C4939" s="2">
        <v>0.4919560185185185</v>
      </c>
      <c r="D4939">
        <v>1337</v>
      </c>
      <c r="E4939">
        <v>210</v>
      </c>
      <c r="F4939">
        <v>408</v>
      </c>
      <c r="G4939">
        <v>321</v>
      </c>
      <c r="H4939">
        <v>4</v>
      </c>
      <c r="I4939">
        <v>486</v>
      </c>
      <c r="J4939">
        <v>15</v>
      </c>
      <c r="K4939">
        <v>24.3</v>
      </c>
      <c r="L4939">
        <v>1953.3</v>
      </c>
      <c r="M4939" t="s">
        <v>19</v>
      </c>
      <c r="N4939" t="s">
        <v>22</v>
      </c>
      <c r="O4939">
        <v>42</v>
      </c>
      <c r="P4939">
        <v>4</v>
      </c>
      <c r="Q4939" t="s">
        <v>4168</v>
      </c>
      <c r="R4939">
        <v>501</v>
      </c>
      <c r="S4939" s="3">
        <v>0.15</v>
      </c>
      <c r="T4939" s="6">
        <v>786.90000000000009</v>
      </c>
      <c r="U4939" t="s">
        <v>6341</v>
      </c>
      <c r="V4939">
        <v>2025</v>
      </c>
      <c r="W4939" t="s">
        <v>6331</v>
      </c>
      <c r="X4939" t="str">
        <f>_xlfn.XLOOKUP(Orders_C[[#This Row],[Product_ID]],Products_C[Product_ID],Products_C[Product_Name])</f>
        <v>Cold Coffee</v>
      </c>
      <c r="Y4939" t="str">
        <f>_xlfn.XLOOKUP(Orders_C[[#This Row],[Product_ID]],Products_C[Product_ID],Products_C[Category])</f>
        <v>Dessert</v>
      </c>
      <c r="Z4939" t="str">
        <f>_xlfn.XLOOKUP(Orders_C[[#This Row],[Store_ID]],Stores_c[Store_ID],Stores_c[City])</f>
        <v>East William</v>
      </c>
      <c r="AA4939" t="str">
        <f>_xlfn.XLOOKUP(Orders_C[[#This Row],[Customer_ID]],Customers_c[Customer_ID],Customers_c[Customer_Name])</f>
        <v>Jennifer Dixon</v>
      </c>
      <c r="AB4939" s="6">
        <f>Orders_C[[#This Row],[Quantity]]*Orders_C[[#This Row],[Unit_Price]]*(1-Orders_C[[#This Row],[Discount %]])+Orders_C[[#This Row],[Tax]]</f>
        <v>1676.6999999999998</v>
      </c>
      <c r="AC4939" s="9">
        <f>(Orders_C[[#This Row],[Unit_Price]]*Orders_C[[#This Row],[Quantity]])-Orders_C[[#This Row],[Discount]]+Orders_C[[#This Row],[Tax]]</f>
        <v>1953.3</v>
      </c>
      <c r="AD4939" t="str">
        <f>IF(COUNTIF(Orders_C[[#All],[Customer_ID]],Orders_C[[#This Row],[Customer_ID]])&gt;1,"Repeat","New")</f>
        <v>Repeat</v>
      </c>
      <c r="AE4939" t="str" cm="1">
        <f t="array" ref="AE4939">_xlfn.XLOOKUP(Orders_C[[#This Row],[Store_ID]],Stores_c[[#All],[Store_ID]],Stores_c[[#All],[City]])</f>
        <v>East William</v>
      </c>
      <c r="AF4939" t="str" cm="1">
        <f t="array" ref="AF4939">_xlfn.XLOOKUP(Orders_C[[#This Row],[Store_ID]],Stores_c[[#All],[Store_ID]],Stores_c[[#All],[Manager_Name]])</f>
        <v>Victoria Butler</v>
      </c>
      <c r="AG4939" t="str" cm="1">
        <f t="array" ref="AG4939">_xlfn.XLOOKUP(Orders_C[[#This Row],[Store_ID]],Stores_c[[#All],[Store_ID]],Stores_c[[#All],[Store_Type]])</f>
        <v>Drive-Thru</v>
      </c>
    </row>
    <row r="4940" spans="1:33" x14ac:dyDescent="0.25">
      <c r="A4940">
        <v>10375</v>
      </c>
      <c r="B4940" s="1">
        <v>45768</v>
      </c>
      <c r="C4940" s="2">
        <v>0.84031250000000002</v>
      </c>
      <c r="D4940">
        <v>1248</v>
      </c>
      <c r="E4940">
        <v>219</v>
      </c>
      <c r="F4940">
        <v>471</v>
      </c>
      <c r="G4940">
        <v>306</v>
      </c>
      <c r="H4940">
        <v>4</v>
      </c>
      <c r="I4940">
        <v>486</v>
      </c>
      <c r="J4940">
        <v>15</v>
      </c>
      <c r="K4940">
        <v>24.3</v>
      </c>
      <c r="L4940">
        <v>1953.3</v>
      </c>
      <c r="M4940" t="s">
        <v>18</v>
      </c>
      <c r="N4940" t="s">
        <v>22</v>
      </c>
      <c r="O4940">
        <v>38</v>
      </c>
      <c r="P4940">
        <v>4</v>
      </c>
      <c r="Q4940" t="s">
        <v>4398</v>
      </c>
      <c r="R4940">
        <v>501</v>
      </c>
      <c r="S4940" s="3">
        <v>0.15</v>
      </c>
      <c r="T4940" s="6">
        <v>786.90000000000009</v>
      </c>
      <c r="U4940" t="s">
        <v>6337</v>
      </c>
      <c r="V4940">
        <v>2025</v>
      </c>
      <c r="W4940" t="s">
        <v>6329</v>
      </c>
      <c r="X4940" t="str">
        <f>_xlfn.XLOOKUP(Orders_C[[#This Row],[Product_ID]],Products_C[Product_ID],Products_C[Product_Name])</f>
        <v>Veg Burger</v>
      </c>
      <c r="Y4940" t="str">
        <f>_xlfn.XLOOKUP(Orders_C[[#This Row],[Product_ID]],Products_C[Product_ID],Products_C[Category])</f>
        <v>Burger</v>
      </c>
      <c r="Z4940" t="str">
        <f>_xlfn.XLOOKUP(Orders_C[[#This Row],[Store_ID]],Stores_c[Store_ID],Stores_c[City])</f>
        <v>Lake David</v>
      </c>
      <c r="AA4940" t="str">
        <f>_xlfn.XLOOKUP(Orders_C[[#This Row],[Customer_ID]],Customers_c[Customer_ID],Customers_c[Customer_Name])</f>
        <v>Adam Marquez</v>
      </c>
      <c r="AB4940" s="6">
        <f>Orders_C[[#This Row],[Quantity]]*Orders_C[[#This Row],[Unit_Price]]*(1-Orders_C[[#This Row],[Discount %]])+Orders_C[[#This Row],[Tax]]</f>
        <v>1676.6999999999998</v>
      </c>
      <c r="AC4940" s="9">
        <f>(Orders_C[[#This Row],[Unit_Price]]*Orders_C[[#This Row],[Quantity]])-Orders_C[[#This Row],[Discount]]+Orders_C[[#This Row],[Tax]]</f>
        <v>1953.3</v>
      </c>
      <c r="AD4940" t="str">
        <f>IF(COUNTIF(Orders_C[[#All],[Customer_ID]],Orders_C[[#This Row],[Customer_ID]])&gt;1,"Repeat","New")</f>
        <v>Repeat</v>
      </c>
      <c r="AE4940" t="str" cm="1">
        <f t="array" ref="AE4940">_xlfn.XLOOKUP(Orders_C[[#This Row],[Store_ID]],Stores_c[[#All],[Store_ID]],Stores_c[[#All],[City]])</f>
        <v>Lake David</v>
      </c>
      <c r="AF4940" t="str" cm="1">
        <f t="array" ref="AF4940">_xlfn.XLOOKUP(Orders_C[[#This Row],[Store_ID]],Stores_c[[#All],[Store_ID]],Stores_c[[#All],[Manager_Name]])</f>
        <v>Joshua Hines</v>
      </c>
      <c r="AG4940" t="str" cm="1">
        <f t="array" ref="AG4940">_xlfn.XLOOKUP(Orders_C[[#This Row],[Store_ID]],Stores_c[[#All],[Store_ID]],Stores_c[[#All],[Store_Type]])</f>
        <v>Street</v>
      </c>
    </row>
    <row r="4941" spans="1:33" x14ac:dyDescent="0.25">
      <c r="A4941">
        <v>10113</v>
      </c>
      <c r="B4941" s="1">
        <v>46028</v>
      </c>
      <c r="C4941" s="2">
        <v>0.90384259259259259</v>
      </c>
      <c r="D4941">
        <v>1515</v>
      </c>
      <c r="E4941">
        <v>215</v>
      </c>
      <c r="F4941">
        <v>494</v>
      </c>
      <c r="G4941">
        <v>323</v>
      </c>
      <c r="H4941">
        <v>4</v>
      </c>
      <c r="I4941">
        <v>477</v>
      </c>
      <c r="J4941">
        <v>0</v>
      </c>
      <c r="K4941">
        <v>23.85</v>
      </c>
      <c r="L4941">
        <v>1931.85</v>
      </c>
      <c r="M4941" t="s">
        <v>20</v>
      </c>
      <c r="N4941" t="s">
        <v>23</v>
      </c>
      <c r="O4941">
        <v>48</v>
      </c>
      <c r="P4941">
        <v>3</v>
      </c>
      <c r="Q4941" t="s">
        <v>4136</v>
      </c>
      <c r="R4941">
        <v>504</v>
      </c>
      <c r="S4941" s="3">
        <v>0</v>
      </c>
      <c r="T4941" s="6">
        <v>787.05</v>
      </c>
      <c r="U4941" t="s">
        <v>6330</v>
      </c>
      <c r="V4941">
        <v>2026</v>
      </c>
      <c r="W4941" t="s">
        <v>6331</v>
      </c>
      <c r="X4941" t="str">
        <f>_xlfn.XLOOKUP(Orders_C[[#This Row],[Product_ID]],Products_C[Product_ID],Products_C[Product_Name])</f>
        <v>Rice Bowl</v>
      </c>
      <c r="Y4941" t="str">
        <f>_xlfn.XLOOKUP(Orders_C[[#This Row],[Product_ID]],Products_C[Product_ID],Products_C[Category])</f>
        <v>Beverage</v>
      </c>
      <c r="Z4941" t="str">
        <f>_xlfn.XLOOKUP(Orders_C[[#This Row],[Store_ID]],Stores_c[Store_ID],Stores_c[City])</f>
        <v>Sallyburgh</v>
      </c>
      <c r="AA4941" t="str">
        <f>_xlfn.XLOOKUP(Orders_C[[#This Row],[Customer_ID]],Customers_c[Customer_ID],Customers_c[Customer_Name])</f>
        <v>Wesley Johnson</v>
      </c>
      <c r="AB4941" s="6">
        <f>Orders_C[[#This Row],[Quantity]]*Orders_C[[#This Row],[Unit_Price]]*(1-Orders_C[[#This Row],[Discount %]])+Orders_C[[#This Row],[Tax]]</f>
        <v>1931.85</v>
      </c>
      <c r="AC4941" s="9">
        <f>(Orders_C[[#This Row],[Unit_Price]]*Orders_C[[#This Row],[Quantity]])-Orders_C[[#This Row],[Discount]]+Orders_C[[#This Row],[Tax]]</f>
        <v>1931.85</v>
      </c>
      <c r="AD4941" t="str">
        <f>IF(COUNTIF(Orders_C[[#All],[Customer_ID]],Orders_C[[#This Row],[Customer_ID]])&gt;1,"Repeat","New")</f>
        <v>Repeat</v>
      </c>
      <c r="AE4941" t="str" cm="1">
        <f t="array" ref="AE4941">_xlfn.XLOOKUP(Orders_C[[#This Row],[Store_ID]],Stores_c[[#All],[Store_ID]],Stores_c[[#All],[City]])</f>
        <v>Sallyburgh</v>
      </c>
      <c r="AF4941" t="str" cm="1">
        <f t="array" ref="AF4941">_xlfn.XLOOKUP(Orders_C[[#This Row],[Store_ID]],Stores_c[[#All],[Store_ID]],Stores_c[[#All],[Manager_Name]])</f>
        <v>Benjamin Mccoy</v>
      </c>
      <c r="AG4941" t="str" cm="1">
        <f t="array" ref="AG4941">_xlfn.XLOOKUP(Orders_C[[#This Row],[Store_ID]],Stores_c[[#All],[Store_ID]],Stores_c[[#All],[Store_Type]])</f>
        <v>Drive-Thru</v>
      </c>
    </row>
    <row r="4942" spans="1:33" x14ac:dyDescent="0.25">
      <c r="A4942">
        <v>10747</v>
      </c>
      <c r="B4942" s="1">
        <v>45995</v>
      </c>
      <c r="C4942" s="2">
        <v>0.72362268518518513</v>
      </c>
      <c r="D4942">
        <v>1782</v>
      </c>
      <c r="E4942">
        <v>222</v>
      </c>
      <c r="F4942">
        <v>438</v>
      </c>
      <c r="G4942">
        <v>327</v>
      </c>
      <c r="H4942">
        <v>4</v>
      </c>
      <c r="I4942">
        <v>484</v>
      </c>
      <c r="J4942">
        <v>10</v>
      </c>
      <c r="K4942">
        <v>24.2</v>
      </c>
      <c r="L4942">
        <v>1950.2</v>
      </c>
      <c r="M4942" t="s">
        <v>19</v>
      </c>
      <c r="N4942" t="s">
        <v>22</v>
      </c>
      <c r="O4942">
        <v>47</v>
      </c>
      <c r="P4942">
        <v>3</v>
      </c>
      <c r="Q4942" t="s">
        <v>4770</v>
      </c>
      <c r="R4942">
        <v>508</v>
      </c>
      <c r="S4942" s="3">
        <v>0.1</v>
      </c>
      <c r="T4942" s="6">
        <v>788.60000000000014</v>
      </c>
      <c r="U4942" t="s">
        <v>6328</v>
      </c>
      <c r="V4942">
        <v>2025</v>
      </c>
      <c r="W4942" t="s">
        <v>6331</v>
      </c>
      <c r="X4942" t="str">
        <f>_xlfn.XLOOKUP(Orders_C[[#This Row],[Product_ID]],Products_C[Product_ID],Products_C[Product_Name])</f>
        <v>Wrap</v>
      </c>
      <c r="Y4942" t="str">
        <f>_xlfn.XLOOKUP(Orders_C[[#This Row],[Product_ID]],Products_C[Product_ID],Products_C[Category])</f>
        <v>Chicken</v>
      </c>
      <c r="Z4942" t="str">
        <f>_xlfn.XLOOKUP(Orders_C[[#This Row],[Store_ID]],Stores_c[Store_ID],Stores_c[City])</f>
        <v>New Steven</v>
      </c>
      <c r="AA4942" t="str">
        <f>_xlfn.XLOOKUP(Orders_C[[#This Row],[Customer_ID]],Customers_c[Customer_ID],Customers_c[Customer_Name])</f>
        <v>Kelsey Mendoza</v>
      </c>
      <c r="AB4942" s="6">
        <f>Orders_C[[#This Row],[Quantity]]*Orders_C[[#This Row],[Unit_Price]]*(1-Orders_C[[#This Row],[Discount %]])+Orders_C[[#This Row],[Tax]]</f>
        <v>1766.6000000000001</v>
      </c>
      <c r="AC4942" s="9">
        <f>(Orders_C[[#This Row],[Unit_Price]]*Orders_C[[#This Row],[Quantity]])-Orders_C[[#This Row],[Discount]]+Orders_C[[#This Row],[Tax]]</f>
        <v>1950.2</v>
      </c>
      <c r="AD4942" t="str">
        <f>IF(COUNTIF(Orders_C[[#All],[Customer_ID]],Orders_C[[#This Row],[Customer_ID]])&gt;1,"Repeat","New")</f>
        <v>Repeat</v>
      </c>
      <c r="AE4942" t="str" cm="1">
        <f t="array" ref="AE4942">_xlfn.XLOOKUP(Orders_C[[#This Row],[Store_ID]],Stores_c[[#All],[Store_ID]],Stores_c[[#All],[City]])</f>
        <v>New Steven</v>
      </c>
      <c r="AF4942" t="str" cm="1">
        <f t="array" ref="AF4942">_xlfn.XLOOKUP(Orders_C[[#This Row],[Store_ID]],Stores_c[[#All],[Store_ID]],Stores_c[[#All],[Manager_Name]])</f>
        <v>Terri Martinez</v>
      </c>
      <c r="AG4942" t="str" cm="1">
        <f t="array" ref="AG4942">_xlfn.XLOOKUP(Orders_C[[#This Row],[Store_ID]],Stores_c[[#All],[Store_ID]],Stores_c[[#All],[Store_Type]])</f>
        <v>Drive-Thru</v>
      </c>
    </row>
    <row r="4943" spans="1:33" x14ac:dyDescent="0.25">
      <c r="A4943">
        <v>10122</v>
      </c>
      <c r="B4943" s="1">
        <v>45747</v>
      </c>
      <c r="C4943" s="2">
        <v>0.12482638888888889</v>
      </c>
      <c r="D4943">
        <v>1276</v>
      </c>
      <c r="E4943">
        <v>212</v>
      </c>
      <c r="F4943">
        <v>520</v>
      </c>
      <c r="G4943">
        <v>326</v>
      </c>
      <c r="H4943">
        <v>4</v>
      </c>
      <c r="I4943">
        <v>478</v>
      </c>
      <c r="J4943">
        <v>0</v>
      </c>
      <c r="K4943">
        <v>23.9</v>
      </c>
      <c r="L4943">
        <v>1935.9</v>
      </c>
      <c r="M4943" t="s">
        <v>19</v>
      </c>
      <c r="N4943" t="s">
        <v>21</v>
      </c>
      <c r="O4943">
        <v>58</v>
      </c>
      <c r="P4943">
        <v>1</v>
      </c>
      <c r="Q4943" t="s">
        <v>4145</v>
      </c>
      <c r="R4943">
        <v>504</v>
      </c>
      <c r="S4943" s="3">
        <v>0</v>
      </c>
      <c r="T4943" s="6">
        <v>788.7</v>
      </c>
      <c r="U4943" t="s">
        <v>6334</v>
      </c>
      <c r="V4943">
        <v>2025</v>
      </c>
      <c r="W4943" t="s">
        <v>6331</v>
      </c>
      <c r="X4943" t="str">
        <f>_xlfn.XLOOKUP(Orders_C[[#This Row],[Product_ID]],Products_C[Product_ID],Products_C[Product_Name])</f>
        <v>Rice Bowl</v>
      </c>
      <c r="Y4943" t="str">
        <f>_xlfn.XLOOKUP(Orders_C[[#This Row],[Product_ID]],Products_C[Product_ID],Products_C[Category])</f>
        <v>Burger</v>
      </c>
      <c r="Z4943" t="str">
        <f>_xlfn.XLOOKUP(Orders_C[[#This Row],[Store_ID]],Stores_c[Store_ID],Stores_c[City])</f>
        <v>Andrewview</v>
      </c>
      <c r="AA4943" t="str">
        <f>_xlfn.XLOOKUP(Orders_C[[#This Row],[Customer_ID]],Customers_c[Customer_ID],Customers_c[Customer_Name])</f>
        <v>Duane Rose</v>
      </c>
      <c r="AB4943" s="6">
        <f>Orders_C[[#This Row],[Quantity]]*Orders_C[[#This Row],[Unit_Price]]*(1-Orders_C[[#This Row],[Discount %]])+Orders_C[[#This Row],[Tax]]</f>
        <v>1935.9</v>
      </c>
      <c r="AC4943" s="9">
        <f>(Orders_C[[#This Row],[Unit_Price]]*Orders_C[[#This Row],[Quantity]])-Orders_C[[#This Row],[Discount]]+Orders_C[[#This Row],[Tax]]</f>
        <v>1935.9</v>
      </c>
      <c r="AD4943" t="str">
        <f>IF(COUNTIF(Orders_C[[#All],[Customer_ID]],Orders_C[[#This Row],[Customer_ID]])&gt;1,"Repeat","New")</f>
        <v>Repeat</v>
      </c>
      <c r="AE4943" t="str" cm="1">
        <f t="array" ref="AE4943">_xlfn.XLOOKUP(Orders_C[[#This Row],[Store_ID]],Stores_c[[#All],[Store_ID]],Stores_c[[#All],[City]])</f>
        <v>Andrewview</v>
      </c>
      <c r="AF4943" t="str" cm="1">
        <f t="array" ref="AF4943">_xlfn.XLOOKUP(Orders_C[[#This Row],[Store_ID]],Stores_c[[#All],[Store_ID]],Stores_c[[#All],[Manager_Name]])</f>
        <v>Alice Sutton</v>
      </c>
      <c r="AG4943" t="str" cm="1">
        <f t="array" ref="AG4943">_xlfn.XLOOKUP(Orders_C[[#This Row],[Store_ID]],Stores_c[[#All],[Store_ID]],Stores_c[[#All],[Store_Type]])</f>
        <v>Mall</v>
      </c>
    </row>
    <row r="4944" spans="1:33" x14ac:dyDescent="0.25">
      <c r="A4944">
        <v>10245</v>
      </c>
      <c r="B4944" s="1">
        <v>45908</v>
      </c>
      <c r="C4944" s="2">
        <v>0.87621527777777775</v>
      </c>
      <c r="D4944">
        <v>1565</v>
      </c>
      <c r="E4944">
        <v>225</v>
      </c>
      <c r="F4944">
        <v>508</v>
      </c>
      <c r="G4944">
        <v>309</v>
      </c>
      <c r="H4944">
        <v>4</v>
      </c>
      <c r="I4944">
        <v>488</v>
      </c>
      <c r="J4944">
        <v>15</v>
      </c>
      <c r="K4944">
        <v>24.4</v>
      </c>
      <c r="L4944">
        <v>1961.4</v>
      </c>
      <c r="M4944" t="s">
        <v>18</v>
      </c>
      <c r="N4944" t="s">
        <v>22</v>
      </c>
      <c r="O4944">
        <v>11</v>
      </c>
      <c r="P4944">
        <v>5</v>
      </c>
      <c r="Q4944" t="s">
        <v>4268</v>
      </c>
      <c r="R4944">
        <v>502</v>
      </c>
      <c r="S4944" s="3">
        <v>0.15</v>
      </c>
      <c r="T4944" s="6">
        <v>790.2</v>
      </c>
      <c r="U4944" t="s">
        <v>6335</v>
      </c>
      <c r="V4944">
        <v>2025</v>
      </c>
      <c r="W4944" t="s">
        <v>6333</v>
      </c>
      <c r="X4944" t="str">
        <f>_xlfn.XLOOKUP(Orders_C[[#This Row],[Product_ID]],Products_C[Product_ID],Products_C[Product_Name])</f>
        <v>Chicken Bucket</v>
      </c>
      <c r="Y4944" t="str">
        <f>_xlfn.XLOOKUP(Orders_C[[#This Row],[Product_ID]],Products_C[Product_ID],Products_C[Category])</f>
        <v>Dessert</v>
      </c>
      <c r="Z4944" t="str">
        <f>_xlfn.XLOOKUP(Orders_C[[#This Row],[Store_ID]],Stores_c[Store_ID],Stores_c[City])</f>
        <v>South Peter</v>
      </c>
      <c r="AA4944" t="str">
        <f>_xlfn.XLOOKUP(Orders_C[[#This Row],[Customer_ID]],Customers_c[Customer_ID],Customers_c[Customer_Name])</f>
        <v>Donald Briggs</v>
      </c>
      <c r="AB4944" s="6">
        <f>Orders_C[[#This Row],[Quantity]]*Orders_C[[#This Row],[Unit_Price]]*(1-Orders_C[[#This Row],[Discount %]])+Orders_C[[#This Row],[Tax]]</f>
        <v>1683.6000000000001</v>
      </c>
      <c r="AC4944" s="9">
        <f>(Orders_C[[#This Row],[Unit_Price]]*Orders_C[[#This Row],[Quantity]])-Orders_C[[#This Row],[Discount]]+Orders_C[[#This Row],[Tax]]</f>
        <v>1961.4</v>
      </c>
      <c r="AD4944" t="str">
        <f>IF(COUNTIF(Orders_C[[#All],[Customer_ID]],Orders_C[[#This Row],[Customer_ID]])&gt;1,"Repeat","New")</f>
        <v>Repeat</v>
      </c>
      <c r="AE4944" t="str" cm="1">
        <f t="array" ref="AE4944">_xlfn.XLOOKUP(Orders_C[[#This Row],[Store_ID]],Stores_c[[#All],[Store_ID]],Stores_c[[#All],[City]])</f>
        <v>South Peter</v>
      </c>
      <c r="AF4944" t="str" cm="1">
        <f t="array" ref="AF4944">_xlfn.XLOOKUP(Orders_C[[#This Row],[Store_ID]],Stores_c[[#All],[Store_ID]],Stores_c[[#All],[Manager_Name]])</f>
        <v>Gregory Lambert</v>
      </c>
      <c r="AG4944" t="str" cm="1">
        <f t="array" ref="AG4944">_xlfn.XLOOKUP(Orders_C[[#This Row],[Store_ID]],Stores_c[[#All],[Store_ID]],Stores_c[[#All],[Store_Type]])</f>
        <v>Street</v>
      </c>
    </row>
    <row r="4945" spans="1:33" x14ac:dyDescent="0.25">
      <c r="A4945">
        <v>7784</v>
      </c>
      <c r="B4945" s="1">
        <v>46054</v>
      </c>
      <c r="C4945" s="2">
        <v>0.91156250000000005</v>
      </c>
      <c r="D4945">
        <v>1516</v>
      </c>
      <c r="E4945">
        <v>224</v>
      </c>
      <c r="F4945">
        <v>426</v>
      </c>
      <c r="G4945">
        <v>314</v>
      </c>
      <c r="H4945">
        <v>4</v>
      </c>
      <c r="I4945">
        <v>482</v>
      </c>
      <c r="J4945">
        <v>5</v>
      </c>
      <c r="K4945">
        <v>24.1</v>
      </c>
      <c r="L4945">
        <v>1947.1</v>
      </c>
      <c r="M4945" t="s">
        <v>20</v>
      </c>
      <c r="N4945" t="s">
        <v>23</v>
      </c>
      <c r="O4945">
        <v>22</v>
      </c>
      <c r="P4945">
        <v>3</v>
      </c>
      <c r="Q4945" t="s">
        <v>1807</v>
      </c>
      <c r="R4945">
        <v>508</v>
      </c>
      <c r="S4945" s="3">
        <v>0.05</v>
      </c>
      <c r="T4945" s="6">
        <v>790.3</v>
      </c>
      <c r="U4945" t="s">
        <v>6338</v>
      </c>
      <c r="V4945">
        <v>2026</v>
      </c>
      <c r="W4945" t="s">
        <v>6329</v>
      </c>
      <c r="X4945" t="str">
        <f>_xlfn.XLOOKUP(Orders_C[[#This Row],[Product_ID]],Products_C[Product_ID],Products_C[Product_Name])</f>
        <v>Wrap</v>
      </c>
      <c r="Y4945" t="str">
        <f>_xlfn.XLOOKUP(Orders_C[[#This Row],[Product_ID]],Products_C[Product_ID],Products_C[Category])</f>
        <v>Burger</v>
      </c>
      <c r="Z4945" t="str">
        <f>_xlfn.XLOOKUP(Orders_C[[#This Row],[Store_ID]],Stores_c[Store_ID],Stores_c[City])</f>
        <v>Valdezton</v>
      </c>
      <c r="AA4945" t="str">
        <f>_xlfn.XLOOKUP(Orders_C[[#This Row],[Customer_ID]],Customers_c[Customer_ID],Customers_c[Customer_Name])</f>
        <v>Jeffrey Ramirez</v>
      </c>
      <c r="AB4945" s="6">
        <f>Orders_C[[#This Row],[Quantity]]*Orders_C[[#This Row],[Unit_Price]]*(1-Orders_C[[#This Row],[Discount %]])+Orders_C[[#This Row],[Tax]]</f>
        <v>1855.6999999999998</v>
      </c>
      <c r="AC4945" s="9">
        <f>(Orders_C[[#This Row],[Unit_Price]]*Orders_C[[#This Row],[Quantity]])-Orders_C[[#This Row],[Discount]]+Orders_C[[#This Row],[Tax]]</f>
        <v>1947.1</v>
      </c>
      <c r="AD4945" t="str">
        <f>IF(COUNTIF(Orders_C[[#All],[Customer_ID]],Orders_C[[#This Row],[Customer_ID]])&gt;1,"Repeat","New")</f>
        <v>Repeat</v>
      </c>
      <c r="AE4945" t="str" cm="1">
        <f t="array" ref="AE4945">_xlfn.XLOOKUP(Orders_C[[#This Row],[Store_ID]],Stores_c[[#All],[Store_ID]],Stores_c[[#All],[City]])</f>
        <v>Valdezton</v>
      </c>
      <c r="AF4945" t="str" cm="1">
        <f t="array" ref="AF4945">_xlfn.XLOOKUP(Orders_C[[#This Row],[Store_ID]],Stores_c[[#All],[Store_ID]],Stores_c[[#All],[Manager_Name]])</f>
        <v>John Rodriguez</v>
      </c>
      <c r="AG4945" t="str" cm="1">
        <f t="array" ref="AG4945">_xlfn.XLOOKUP(Orders_C[[#This Row],[Store_ID]],Stores_c[[#All],[Store_ID]],Stores_c[[#All],[Store_Type]])</f>
        <v>Street</v>
      </c>
    </row>
    <row r="4946" spans="1:33" x14ac:dyDescent="0.25">
      <c r="A4946">
        <v>9312</v>
      </c>
      <c r="B4946" s="1">
        <v>45907</v>
      </c>
      <c r="C4946" s="2">
        <v>0.29366898148148146</v>
      </c>
      <c r="D4946">
        <v>1301</v>
      </c>
      <c r="E4946">
        <v>223</v>
      </c>
      <c r="F4946">
        <v>409</v>
      </c>
      <c r="G4946">
        <v>336</v>
      </c>
      <c r="H4946">
        <v>4</v>
      </c>
      <c r="I4946">
        <v>479</v>
      </c>
      <c r="J4946">
        <v>0</v>
      </c>
      <c r="K4946">
        <v>23.95</v>
      </c>
      <c r="L4946">
        <v>1939.95</v>
      </c>
      <c r="M4946" t="s">
        <v>19</v>
      </c>
      <c r="N4946" t="s">
        <v>21</v>
      </c>
      <c r="O4946">
        <v>51</v>
      </c>
      <c r="P4946">
        <v>2</v>
      </c>
      <c r="Q4946" t="s">
        <v>3335</v>
      </c>
      <c r="R4946">
        <v>510</v>
      </c>
      <c r="S4946" s="3">
        <v>0</v>
      </c>
      <c r="T4946" s="6">
        <v>790.35000000000014</v>
      </c>
      <c r="U4946" t="s">
        <v>6335</v>
      </c>
      <c r="V4946">
        <v>2025</v>
      </c>
      <c r="W4946" t="s">
        <v>6331</v>
      </c>
      <c r="X4946" t="str">
        <f>_xlfn.XLOOKUP(Orders_C[[#This Row],[Product_ID]],Products_C[Product_ID],Products_C[Product_Name])</f>
        <v>Chicken Bucket</v>
      </c>
      <c r="Y4946" t="str">
        <f>_xlfn.XLOOKUP(Orders_C[[#This Row],[Product_ID]],Products_C[Product_ID],Products_C[Category])</f>
        <v>Dessert</v>
      </c>
      <c r="Z4946" t="str">
        <f>_xlfn.XLOOKUP(Orders_C[[#This Row],[Store_ID]],Stores_c[Store_ID],Stores_c[City])</f>
        <v>Chambershaven</v>
      </c>
      <c r="AA4946" t="str">
        <f>_xlfn.XLOOKUP(Orders_C[[#This Row],[Customer_ID]],Customers_c[Customer_ID],Customers_c[Customer_Name])</f>
        <v>Jennifer Bishop</v>
      </c>
      <c r="AB4946" s="6">
        <f>Orders_C[[#This Row],[Quantity]]*Orders_C[[#This Row],[Unit_Price]]*(1-Orders_C[[#This Row],[Discount %]])+Orders_C[[#This Row],[Tax]]</f>
        <v>1939.95</v>
      </c>
      <c r="AC4946" s="9">
        <f>(Orders_C[[#This Row],[Unit_Price]]*Orders_C[[#This Row],[Quantity]])-Orders_C[[#This Row],[Discount]]+Orders_C[[#This Row],[Tax]]</f>
        <v>1939.95</v>
      </c>
      <c r="AD4946" t="str">
        <f>IF(COUNTIF(Orders_C[[#All],[Customer_ID]],Orders_C[[#This Row],[Customer_ID]])&gt;1,"Repeat","New")</f>
        <v>Repeat</v>
      </c>
      <c r="AE4946" t="str" cm="1">
        <f t="array" ref="AE4946">_xlfn.XLOOKUP(Orders_C[[#This Row],[Store_ID]],Stores_c[[#All],[Store_ID]],Stores_c[[#All],[City]])</f>
        <v>Chambershaven</v>
      </c>
      <c r="AF4946" t="str" cm="1">
        <f t="array" ref="AF4946">_xlfn.XLOOKUP(Orders_C[[#This Row],[Store_ID]],Stores_c[[#All],[Store_ID]],Stores_c[[#All],[Manager_Name]])</f>
        <v>Virginia Webster</v>
      </c>
      <c r="AG4946" t="str" cm="1">
        <f t="array" ref="AG4946">_xlfn.XLOOKUP(Orders_C[[#This Row],[Store_ID]],Stores_c[[#All],[Store_ID]],Stores_c[[#All],[Store_Type]])</f>
        <v>Street</v>
      </c>
    </row>
    <row r="4947" spans="1:33" x14ac:dyDescent="0.25">
      <c r="A4947">
        <v>6422</v>
      </c>
      <c r="B4947" s="1">
        <v>45946</v>
      </c>
      <c r="C4947" s="2">
        <v>0.71018518518518514</v>
      </c>
      <c r="D4947">
        <v>1819</v>
      </c>
      <c r="E4947">
        <v>207</v>
      </c>
      <c r="F4947">
        <v>542</v>
      </c>
      <c r="G4947">
        <v>318</v>
      </c>
      <c r="H4947">
        <v>4</v>
      </c>
      <c r="I4947">
        <v>490</v>
      </c>
      <c r="J4947">
        <v>15</v>
      </c>
      <c r="K4947">
        <v>24.5</v>
      </c>
      <c r="L4947">
        <v>1969.5</v>
      </c>
      <c r="M4947" t="s">
        <v>19</v>
      </c>
      <c r="N4947" t="s">
        <v>22</v>
      </c>
      <c r="O4947">
        <v>40</v>
      </c>
      <c r="P4947">
        <v>2</v>
      </c>
      <c r="Q4947" t="s">
        <v>445</v>
      </c>
      <c r="R4947">
        <v>501</v>
      </c>
      <c r="S4947" s="3">
        <v>0.15</v>
      </c>
      <c r="T4947" s="6">
        <v>793.5</v>
      </c>
      <c r="U4947" t="s">
        <v>6332</v>
      </c>
      <c r="V4947">
        <v>2025</v>
      </c>
      <c r="W4947" t="s">
        <v>6329</v>
      </c>
      <c r="X4947" t="str">
        <f>_xlfn.XLOOKUP(Orders_C[[#This Row],[Product_ID]],Products_C[Product_ID],Products_C[Product_Name])</f>
        <v>Pepsi</v>
      </c>
      <c r="Y4947" t="str">
        <f>_xlfn.XLOOKUP(Orders_C[[#This Row],[Product_ID]],Products_C[Product_ID],Products_C[Category])</f>
        <v>Burger</v>
      </c>
      <c r="Z4947" t="str">
        <f>_xlfn.XLOOKUP(Orders_C[[#This Row],[Store_ID]],Stores_c[Store_ID],Stores_c[City])</f>
        <v>Christineton</v>
      </c>
      <c r="AA4947" t="str">
        <f>_xlfn.XLOOKUP(Orders_C[[#This Row],[Customer_ID]],Customers_c[Customer_ID],Customers_c[Customer_Name])</f>
        <v>Cheryl Brennan</v>
      </c>
      <c r="AB4947" s="6">
        <f>Orders_C[[#This Row],[Quantity]]*Orders_C[[#This Row],[Unit_Price]]*(1-Orders_C[[#This Row],[Discount %]])+Orders_C[[#This Row],[Tax]]</f>
        <v>1690.5</v>
      </c>
      <c r="AC4947" s="9">
        <f>(Orders_C[[#This Row],[Unit_Price]]*Orders_C[[#This Row],[Quantity]])-Orders_C[[#This Row],[Discount]]+Orders_C[[#This Row],[Tax]]</f>
        <v>1969.5</v>
      </c>
      <c r="AD4947" t="str">
        <f>IF(COUNTIF(Orders_C[[#All],[Customer_ID]],Orders_C[[#This Row],[Customer_ID]])&gt;1,"Repeat","New")</f>
        <v>Repeat</v>
      </c>
      <c r="AE4947" t="str" cm="1">
        <f t="array" ref="AE4947">_xlfn.XLOOKUP(Orders_C[[#This Row],[Store_ID]],Stores_c[[#All],[Store_ID]],Stores_c[[#All],[City]])</f>
        <v>Christineton</v>
      </c>
      <c r="AF4947" t="str" cm="1">
        <f t="array" ref="AF4947">_xlfn.XLOOKUP(Orders_C[[#This Row],[Store_ID]],Stores_c[[#All],[Store_ID]],Stores_c[[#All],[Manager_Name]])</f>
        <v>Dr. William Hubbard MD</v>
      </c>
      <c r="AG4947" t="str" cm="1">
        <f t="array" ref="AG4947">_xlfn.XLOOKUP(Orders_C[[#This Row],[Store_ID]],Stores_c[[#All],[Store_ID]],Stores_c[[#All],[Store_Type]])</f>
        <v>Street</v>
      </c>
    </row>
    <row r="4948" spans="1:33" x14ac:dyDescent="0.25">
      <c r="A4948">
        <v>7595</v>
      </c>
      <c r="B4948" s="1">
        <v>45809</v>
      </c>
      <c r="C4948" s="2">
        <v>0.5068287037037037</v>
      </c>
      <c r="D4948">
        <v>1928</v>
      </c>
      <c r="E4948">
        <v>205</v>
      </c>
      <c r="F4948">
        <v>453</v>
      </c>
      <c r="G4948">
        <v>332</v>
      </c>
      <c r="H4948">
        <v>4</v>
      </c>
      <c r="I4948">
        <v>487</v>
      </c>
      <c r="J4948">
        <v>10</v>
      </c>
      <c r="K4948">
        <v>24.35</v>
      </c>
      <c r="L4948">
        <v>1962.35</v>
      </c>
      <c r="M4948" t="s">
        <v>18</v>
      </c>
      <c r="N4948" t="s">
        <v>23</v>
      </c>
      <c r="O4948">
        <v>28</v>
      </c>
      <c r="P4948">
        <v>1</v>
      </c>
      <c r="Q4948" t="s">
        <v>1618</v>
      </c>
      <c r="R4948">
        <v>509</v>
      </c>
      <c r="S4948" s="3">
        <v>0.1</v>
      </c>
      <c r="T4948" s="6">
        <v>793.55</v>
      </c>
      <c r="U4948" t="s">
        <v>6340</v>
      </c>
      <c r="V4948">
        <v>2025</v>
      </c>
      <c r="W4948" t="s">
        <v>6329</v>
      </c>
      <c r="X4948" t="str">
        <f>_xlfn.XLOOKUP(Orders_C[[#This Row],[Product_ID]],Products_C[Product_ID],Products_C[Product_Name])</f>
        <v>Zinger Burger</v>
      </c>
      <c r="Y4948" t="str">
        <f>_xlfn.XLOOKUP(Orders_C[[#This Row],[Product_ID]],Products_C[Product_ID],Products_C[Category])</f>
        <v>Beverage</v>
      </c>
      <c r="Z4948" t="str">
        <f>_xlfn.XLOOKUP(Orders_C[[#This Row],[Store_ID]],Stores_c[Store_ID],Stores_c[City])</f>
        <v>Port Jacob</v>
      </c>
      <c r="AA4948" t="str">
        <f>_xlfn.XLOOKUP(Orders_C[[#This Row],[Customer_ID]],Customers_c[Customer_ID],Customers_c[Customer_Name])</f>
        <v>Anna Byrd</v>
      </c>
      <c r="AB4948" s="6">
        <f>Orders_C[[#This Row],[Quantity]]*Orders_C[[#This Row],[Unit_Price]]*(1-Orders_C[[#This Row],[Discount %]])+Orders_C[[#This Row],[Tax]]</f>
        <v>1777.55</v>
      </c>
      <c r="AC4948" s="9">
        <f>(Orders_C[[#This Row],[Unit_Price]]*Orders_C[[#This Row],[Quantity]])-Orders_C[[#This Row],[Discount]]+Orders_C[[#This Row],[Tax]]</f>
        <v>1962.35</v>
      </c>
      <c r="AD4948" t="str">
        <f>IF(COUNTIF(Orders_C[[#All],[Customer_ID]],Orders_C[[#This Row],[Customer_ID]])&gt;1,"Repeat","New")</f>
        <v>Repeat</v>
      </c>
      <c r="AE4948" t="str" cm="1">
        <f t="array" ref="AE4948">_xlfn.XLOOKUP(Orders_C[[#This Row],[Store_ID]],Stores_c[[#All],[Store_ID]],Stores_c[[#All],[City]])</f>
        <v>Port Jacob</v>
      </c>
      <c r="AF4948" t="str" cm="1">
        <f t="array" ref="AF4948">_xlfn.XLOOKUP(Orders_C[[#This Row],[Store_ID]],Stores_c[[#All],[Store_ID]],Stores_c[[#All],[Manager_Name]])</f>
        <v>David Harris</v>
      </c>
      <c r="AG4948" t="str" cm="1">
        <f t="array" ref="AG4948">_xlfn.XLOOKUP(Orders_C[[#This Row],[Store_ID]],Stores_c[[#All],[Store_ID]],Stores_c[[#All],[Store_Type]])</f>
        <v>Mall</v>
      </c>
    </row>
    <row r="4949" spans="1:33" x14ac:dyDescent="0.25">
      <c r="A4949">
        <v>10578</v>
      </c>
      <c r="B4949" s="1">
        <v>46050</v>
      </c>
      <c r="C4949" s="2">
        <v>0.36690972222222223</v>
      </c>
      <c r="D4949">
        <v>1342</v>
      </c>
      <c r="E4949">
        <v>207</v>
      </c>
      <c r="F4949">
        <v>416</v>
      </c>
      <c r="G4949">
        <v>338</v>
      </c>
      <c r="H4949">
        <v>4</v>
      </c>
      <c r="I4949">
        <v>487</v>
      </c>
      <c r="J4949">
        <v>10</v>
      </c>
      <c r="K4949">
        <v>24.35</v>
      </c>
      <c r="L4949">
        <v>1962.35</v>
      </c>
      <c r="M4949" t="s">
        <v>20</v>
      </c>
      <c r="N4949" t="s">
        <v>22</v>
      </c>
      <c r="O4949">
        <v>15</v>
      </c>
      <c r="P4949">
        <v>1</v>
      </c>
      <c r="Q4949" t="s">
        <v>4601</v>
      </c>
      <c r="R4949">
        <v>503</v>
      </c>
      <c r="S4949" s="3">
        <v>0.1</v>
      </c>
      <c r="T4949" s="6">
        <v>793.55</v>
      </c>
      <c r="U4949" t="s">
        <v>6330</v>
      </c>
      <c r="V4949">
        <v>2026</v>
      </c>
      <c r="W4949" t="s">
        <v>6333</v>
      </c>
      <c r="X4949" t="str">
        <f>_xlfn.XLOOKUP(Orders_C[[#This Row],[Product_ID]],Products_C[Product_ID],Products_C[Product_Name])</f>
        <v>Chicken Wings</v>
      </c>
      <c r="Y4949" t="str">
        <f>_xlfn.XLOOKUP(Orders_C[[#This Row],[Product_ID]],Products_C[Product_ID],Products_C[Category])</f>
        <v>Burger</v>
      </c>
      <c r="Z4949" t="str">
        <f>_xlfn.XLOOKUP(Orders_C[[#This Row],[Store_ID]],Stores_c[Store_ID],Stores_c[City])</f>
        <v>Christineton</v>
      </c>
      <c r="AA4949" t="str">
        <f>_xlfn.XLOOKUP(Orders_C[[#This Row],[Customer_ID]],Customers_c[Customer_ID],Customers_c[Customer_Name])</f>
        <v>Bryan Perry</v>
      </c>
      <c r="AB4949" s="6">
        <f>Orders_C[[#This Row],[Quantity]]*Orders_C[[#This Row],[Unit_Price]]*(1-Orders_C[[#This Row],[Discount %]])+Orders_C[[#This Row],[Tax]]</f>
        <v>1777.55</v>
      </c>
      <c r="AC4949" s="9">
        <f>(Orders_C[[#This Row],[Unit_Price]]*Orders_C[[#This Row],[Quantity]])-Orders_C[[#This Row],[Discount]]+Orders_C[[#This Row],[Tax]]</f>
        <v>1962.35</v>
      </c>
      <c r="AD4949" t="str">
        <f>IF(COUNTIF(Orders_C[[#All],[Customer_ID]],Orders_C[[#This Row],[Customer_ID]])&gt;1,"Repeat","New")</f>
        <v>Repeat</v>
      </c>
      <c r="AE4949" t="str" cm="1">
        <f t="array" ref="AE4949">_xlfn.XLOOKUP(Orders_C[[#This Row],[Store_ID]],Stores_c[[#All],[Store_ID]],Stores_c[[#All],[City]])</f>
        <v>Christineton</v>
      </c>
      <c r="AF4949" t="str" cm="1">
        <f t="array" ref="AF4949">_xlfn.XLOOKUP(Orders_C[[#This Row],[Store_ID]],Stores_c[[#All],[Store_ID]],Stores_c[[#All],[Manager_Name]])</f>
        <v>Dr. William Hubbard MD</v>
      </c>
      <c r="AG4949" t="str" cm="1">
        <f t="array" ref="AG4949">_xlfn.XLOOKUP(Orders_C[[#This Row],[Store_ID]],Stores_c[[#All],[Store_ID]],Stores_c[[#All],[Store_Type]])</f>
        <v>Street</v>
      </c>
    </row>
    <row r="4950" spans="1:33" x14ac:dyDescent="0.25">
      <c r="A4950">
        <v>10271</v>
      </c>
      <c r="B4950" s="1">
        <v>45936</v>
      </c>
      <c r="C4950" s="2">
        <v>0.74885416666666671</v>
      </c>
      <c r="D4950">
        <v>1240</v>
      </c>
      <c r="E4950">
        <v>213</v>
      </c>
      <c r="F4950">
        <v>535</v>
      </c>
      <c r="G4950">
        <v>315</v>
      </c>
      <c r="H4950">
        <v>4</v>
      </c>
      <c r="I4950">
        <v>484</v>
      </c>
      <c r="J4950">
        <v>5</v>
      </c>
      <c r="K4950">
        <v>24.2</v>
      </c>
      <c r="L4950">
        <v>1955.2</v>
      </c>
      <c r="M4950" t="s">
        <v>19</v>
      </c>
      <c r="N4950" t="s">
        <v>21</v>
      </c>
      <c r="O4950">
        <v>47</v>
      </c>
      <c r="P4950">
        <v>3</v>
      </c>
      <c r="Q4950" t="s">
        <v>4294</v>
      </c>
      <c r="R4950">
        <v>503</v>
      </c>
      <c r="S4950" s="3">
        <v>0.05</v>
      </c>
      <c r="T4950" s="6">
        <v>793.60000000000014</v>
      </c>
      <c r="U4950" t="s">
        <v>6332</v>
      </c>
      <c r="V4950">
        <v>2025</v>
      </c>
      <c r="W4950" t="s">
        <v>6331</v>
      </c>
      <c r="X4950" t="str">
        <f>_xlfn.XLOOKUP(Orders_C[[#This Row],[Product_ID]],Products_C[Product_ID],Products_C[Product_Name])</f>
        <v>Popcorn Chicken</v>
      </c>
      <c r="Y4950" t="str">
        <f>_xlfn.XLOOKUP(Orders_C[[#This Row],[Product_ID]],Products_C[Product_ID],Products_C[Category])</f>
        <v>Beverage</v>
      </c>
      <c r="Z4950" t="str">
        <f>_xlfn.XLOOKUP(Orders_C[[#This Row],[Store_ID]],Stores_c[Store_ID],Stores_c[City])</f>
        <v>Lake Kristashire</v>
      </c>
      <c r="AA4950" t="str">
        <f>_xlfn.XLOOKUP(Orders_C[[#This Row],[Customer_ID]],Customers_c[Customer_ID],Customers_c[Customer_Name])</f>
        <v>Matthew Gibson</v>
      </c>
      <c r="AB4950" s="6">
        <f>Orders_C[[#This Row],[Quantity]]*Orders_C[[#This Row],[Unit_Price]]*(1-Orders_C[[#This Row],[Discount %]])+Orders_C[[#This Row],[Tax]]</f>
        <v>1863.3999999999999</v>
      </c>
      <c r="AC4950" s="9">
        <f>(Orders_C[[#This Row],[Unit_Price]]*Orders_C[[#This Row],[Quantity]])-Orders_C[[#This Row],[Discount]]+Orders_C[[#This Row],[Tax]]</f>
        <v>1955.2</v>
      </c>
      <c r="AD4950" t="str">
        <f>IF(COUNTIF(Orders_C[[#All],[Customer_ID]],Orders_C[[#This Row],[Customer_ID]])&gt;1,"Repeat","New")</f>
        <v>Repeat</v>
      </c>
      <c r="AE4950" t="str" cm="1">
        <f t="array" ref="AE4950">_xlfn.XLOOKUP(Orders_C[[#This Row],[Store_ID]],Stores_c[[#All],[Store_ID]],Stores_c[[#All],[City]])</f>
        <v>Lake Kristashire</v>
      </c>
      <c r="AF4950" t="str" cm="1">
        <f t="array" ref="AF4950">_xlfn.XLOOKUP(Orders_C[[#This Row],[Store_ID]],Stores_c[[#All],[Store_ID]],Stores_c[[#All],[Manager_Name]])</f>
        <v>Andrea Daugherty</v>
      </c>
      <c r="AG4950" t="str" cm="1">
        <f t="array" ref="AG4950">_xlfn.XLOOKUP(Orders_C[[#This Row],[Store_ID]],Stores_c[[#All],[Store_ID]],Stores_c[[#All],[Store_Type]])</f>
        <v>Mall</v>
      </c>
    </row>
    <row r="4951" spans="1:33" x14ac:dyDescent="0.25">
      <c r="A4951">
        <v>10936</v>
      </c>
      <c r="B4951" s="1">
        <v>45847</v>
      </c>
      <c r="C4951" s="2">
        <v>0.5295023148148148</v>
      </c>
      <c r="D4951">
        <v>1593</v>
      </c>
      <c r="E4951">
        <v>224</v>
      </c>
      <c r="F4951">
        <v>496</v>
      </c>
      <c r="G4951">
        <v>306</v>
      </c>
      <c r="H4951">
        <v>4</v>
      </c>
      <c r="I4951">
        <v>484</v>
      </c>
      <c r="J4951">
        <v>5</v>
      </c>
      <c r="K4951">
        <v>24.2</v>
      </c>
      <c r="L4951">
        <v>1955.2</v>
      </c>
      <c r="M4951" t="s">
        <v>18</v>
      </c>
      <c r="N4951" t="s">
        <v>22</v>
      </c>
      <c r="O4951">
        <v>22</v>
      </c>
      <c r="P4951">
        <v>4</v>
      </c>
      <c r="Q4951" t="s">
        <v>4959</v>
      </c>
      <c r="R4951">
        <v>502</v>
      </c>
      <c r="S4951" s="3">
        <v>0.05</v>
      </c>
      <c r="T4951" s="6">
        <v>793.60000000000014</v>
      </c>
      <c r="U4951" t="s">
        <v>6341</v>
      </c>
      <c r="V4951">
        <v>2025</v>
      </c>
      <c r="W4951" t="s">
        <v>6329</v>
      </c>
      <c r="X4951" t="str">
        <f>_xlfn.XLOOKUP(Orders_C[[#This Row],[Product_ID]],Products_C[Product_ID],Products_C[Product_Name])</f>
        <v>Veg Burger</v>
      </c>
      <c r="Y4951" t="str">
        <f>_xlfn.XLOOKUP(Orders_C[[#This Row],[Product_ID]],Products_C[Product_ID],Products_C[Category])</f>
        <v>Burger</v>
      </c>
      <c r="Z4951" t="str">
        <f>_xlfn.XLOOKUP(Orders_C[[#This Row],[Store_ID]],Stores_c[Store_ID],Stores_c[City])</f>
        <v>Valdezton</v>
      </c>
      <c r="AA4951" t="str">
        <f>_xlfn.XLOOKUP(Orders_C[[#This Row],[Customer_ID]],Customers_c[Customer_ID],Customers_c[Customer_Name])</f>
        <v>Amy Dawson</v>
      </c>
      <c r="AB4951" s="6">
        <f>Orders_C[[#This Row],[Quantity]]*Orders_C[[#This Row],[Unit_Price]]*(1-Orders_C[[#This Row],[Discount %]])+Orders_C[[#This Row],[Tax]]</f>
        <v>1863.3999999999999</v>
      </c>
      <c r="AC4951" s="9">
        <f>(Orders_C[[#This Row],[Unit_Price]]*Orders_C[[#This Row],[Quantity]])-Orders_C[[#This Row],[Discount]]+Orders_C[[#This Row],[Tax]]</f>
        <v>1955.2</v>
      </c>
      <c r="AD4951" t="str">
        <f>IF(COUNTIF(Orders_C[[#All],[Customer_ID]],Orders_C[[#This Row],[Customer_ID]])&gt;1,"Repeat","New")</f>
        <v>Repeat</v>
      </c>
      <c r="AE4951" t="str" cm="1">
        <f t="array" ref="AE4951">_xlfn.XLOOKUP(Orders_C[[#This Row],[Store_ID]],Stores_c[[#All],[Store_ID]],Stores_c[[#All],[City]])</f>
        <v>Valdezton</v>
      </c>
      <c r="AF4951" t="str" cm="1">
        <f t="array" ref="AF4951">_xlfn.XLOOKUP(Orders_C[[#This Row],[Store_ID]],Stores_c[[#All],[Store_ID]],Stores_c[[#All],[Manager_Name]])</f>
        <v>John Rodriguez</v>
      </c>
      <c r="AG4951" t="str" cm="1">
        <f t="array" ref="AG4951">_xlfn.XLOOKUP(Orders_C[[#This Row],[Store_ID]],Stores_c[[#All],[Store_ID]],Stores_c[[#All],[Store_Type]])</f>
        <v>Street</v>
      </c>
    </row>
    <row r="4952" spans="1:33" x14ac:dyDescent="0.25">
      <c r="A4952">
        <v>6512</v>
      </c>
      <c r="B4952" s="1">
        <v>45945</v>
      </c>
      <c r="C4952" s="2">
        <v>0.61523148148148143</v>
      </c>
      <c r="D4952">
        <v>1585</v>
      </c>
      <c r="E4952">
        <v>217</v>
      </c>
      <c r="F4952">
        <v>440</v>
      </c>
      <c r="G4952">
        <v>336</v>
      </c>
      <c r="H4952">
        <v>4</v>
      </c>
      <c r="I4952">
        <v>481</v>
      </c>
      <c r="J4952">
        <v>0</v>
      </c>
      <c r="K4952">
        <v>24.05</v>
      </c>
      <c r="L4952">
        <v>1948.05</v>
      </c>
      <c r="M4952" t="s">
        <v>20</v>
      </c>
      <c r="N4952" t="s">
        <v>22</v>
      </c>
      <c r="O4952">
        <v>48</v>
      </c>
      <c r="P4952">
        <v>1</v>
      </c>
      <c r="Q4952" t="s">
        <v>535</v>
      </c>
      <c r="R4952">
        <v>507</v>
      </c>
      <c r="S4952" s="3">
        <v>0</v>
      </c>
      <c r="T4952" s="6">
        <v>793.65000000000009</v>
      </c>
      <c r="U4952" t="s">
        <v>6332</v>
      </c>
      <c r="V4952">
        <v>2025</v>
      </c>
      <c r="W4952" t="s">
        <v>6331</v>
      </c>
      <c r="X4952" t="str">
        <f>_xlfn.XLOOKUP(Orders_C[[#This Row],[Product_ID]],Products_C[Product_ID],Products_C[Product_Name])</f>
        <v>Chicken Bucket</v>
      </c>
      <c r="Y4952" t="str">
        <f>_xlfn.XLOOKUP(Orders_C[[#This Row],[Product_ID]],Products_C[Product_ID],Products_C[Category])</f>
        <v>Dessert</v>
      </c>
      <c r="Z4952" t="str">
        <f>_xlfn.XLOOKUP(Orders_C[[#This Row],[Store_ID]],Stores_c[Store_ID],Stores_c[City])</f>
        <v>West Rebecca</v>
      </c>
      <c r="AA4952" t="str">
        <f>_xlfn.XLOOKUP(Orders_C[[#This Row],[Customer_ID]],Customers_c[Customer_ID],Customers_c[Customer_Name])</f>
        <v>Brandon Walker</v>
      </c>
      <c r="AB4952" s="6">
        <f>Orders_C[[#This Row],[Quantity]]*Orders_C[[#This Row],[Unit_Price]]*(1-Orders_C[[#This Row],[Discount %]])+Orders_C[[#This Row],[Tax]]</f>
        <v>1948.05</v>
      </c>
      <c r="AC4952" s="9">
        <f>(Orders_C[[#This Row],[Unit_Price]]*Orders_C[[#This Row],[Quantity]])-Orders_C[[#This Row],[Discount]]+Orders_C[[#This Row],[Tax]]</f>
        <v>1948.05</v>
      </c>
      <c r="AD4952" t="str">
        <f>IF(COUNTIF(Orders_C[[#All],[Customer_ID]],Orders_C[[#This Row],[Customer_ID]])&gt;1,"Repeat","New")</f>
        <v>Repeat</v>
      </c>
      <c r="AE4952" t="str" cm="1">
        <f t="array" ref="AE4952">_xlfn.XLOOKUP(Orders_C[[#This Row],[Store_ID]],Stores_c[[#All],[Store_ID]],Stores_c[[#All],[City]])</f>
        <v>West Rebecca</v>
      </c>
      <c r="AF4952" t="str" cm="1">
        <f t="array" ref="AF4952">_xlfn.XLOOKUP(Orders_C[[#This Row],[Store_ID]],Stores_c[[#All],[Store_ID]],Stores_c[[#All],[Manager_Name]])</f>
        <v>Albert Smith</v>
      </c>
      <c r="AG4952" t="str" cm="1">
        <f t="array" ref="AG4952">_xlfn.XLOOKUP(Orders_C[[#This Row],[Store_ID]],Stores_c[[#All],[Store_ID]],Stores_c[[#All],[Store_Type]])</f>
        <v>Mall</v>
      </c>
    </row>
    <row r="4953" spans="1:33" x14ac:dyDescent="0.25">
      <c r="A4953">
        <v>10742</v>
      </c>
      <c r="B4953" s="1">
        <v>45861</v>
      </c>
      <c r="C4953" s="2">
        <v>0.1203125</v>
      </c>
      <c r="D4953">
        <v>1437</v>
      </c>
      <c r="E4953">
        <v>221</v>
      </c>
      <c r="F4953">
        <v>533</v>
      </c>
      <c r="G4953">
        <v>309</v>
      </c>
      <c r="H4953">
        <v>4</v>
      </c>
      <c r="I4953">
        <v>488</v>
      </c>
      <c r="J4953">
        <v>10</v>
      </c>
      <c r="K4953">
        <v>24.4</v>
      </c>
      <c r="L4953">
        <v>1966.4</v>
      </c>
      <c r="M4953" t="s">
        <v>18</v>
      </c>
      <c r="N4953" t="s">
        <v>21</v>
      </c>
      <c r="O4953">
        <v>33</v>
      </c>
      <c r="P4953">
        <v>2</v>
      </c>
      <c r="Q4953" t="s">
        <v>4765</v>
      </c>
      <c r="R4953">
        <v>505</v>
      </c>
      <c r="S4953" s="3">
        <v>0.1</v>
      </c>
      <c r="T4953" s="6">
        <v>795.2</v>
      </c>
      <c r="U4953" t="s">
        <v>6341</v>
      </c>
      <c r="V4953">
        <v>2025</v>
      </c>
      <c r="W4953" t="s">
        <v>6329</v>
      </c>
      <c r="X4953" t="str">
        <f>_xlfn.XLOOKUP(Orders_C[[#This Row],[Product_ID]],Products_C[Product_ID],Products_C[Product_Name])</f>
        <v>Chicken Bucket</v>
      </c>
      <c r="Y4953" t="str">
        <f>_xlfn.XLOOKUP(Orders_C[[#This Row],[Product_ID]],Products_C[Product_ID],Products_C[Category])</f>
        <v>Dessert</v>
      </c>
      <c r="Z4953" t="str">
        <f>_xlfn.XLOOKUP(Orders_C[[#This Row],[Store_ID]],Stores_c[Store_ID],Stores_c[City])</f>
        <v>Port Barbarabury</v>
      </c>
      <c r="AA4953" t="str">
        <f>_xlfn.XLOOKUP(Orders_C[[#This Row],[Customer_ID]],Customers_c[Customer_ID],Customers_c[Customer_Name])</f>
        <v>Erica Hunter</v>
      </c>
      <c r="AB4953" s="6">
        <f>Orders_C[[#This Row],[Quantity]]*Orders_C[[#This Row],[Unit_Price]]*(1-Orders_C[[#This Row],[Discount %]])+Orders_C[[#This Row],[Tax]]</f>
        <v>1781.2</v>
      </c>
      <c r="AC4953" s="9">
        <f>(Orders_C[[#This Row],[Unit_Price]]*Orders_C[[#This Row],[Quantity]])-Orders_C[[#This Row],[Discount]]+Orders_C[[#This Row],[Tax]]</f>
        <v>1966.4</v>
      </c>
      <c r="AD4953" t="str">
        <f>IF(COUNTIF(Orders_C[[#All],[Customer_ID]],Orders_C[[#This Row],[Customer_ID]])&gt;1,"Repeat","New")</f>
        <v>Repeat</v>
      </c>
      <c r="AE4953" t="str" cm="1">
        <f t="array" ref="AE4953">_xlfn.XLOOKUP(Orders_C[[#This Row],[Store_ID]],Stores_c[[#All],[Store_ID]],Stores_c[[#All],[City]])</f>
        <v>Port Barbarabury</v>
      </c>
      <c r="AF4953" t="str" cm="1">
        <f t="array" ref="AF4953">_xlfn.XLOOKUP(Orders_C[[#This Row],[Store_ID]],Stores_c[[#All],[Store_ID]],Stores_c[[#All],[Manager_Name]])</f>
        <v>Edward Nguyen</v>
      </c>
      <c r="AG4953" t="str" cm="1">
        <f t="array" ref="AG4953">_xlfn.XLOOKUP(Orders_C[[#This Row],[Store_ID]],Stores_c[[#All],[Store_ID]],Stores_c[[#All],[Store_Type]])</f>
        <v>Street</v>
      </c>
    </row>
    <row r="4954" spans="1:33" x14ac:dyDescent="0.25">
      <c r="A4954">
        <v>7575</v>
      </c>
      <c r="B4954" s="1">
        <v>45902</v>
      </c>
      <c r="C4954" s="2">
        <v>0.46108796296296295</v>
      </c>
      <c r="D4954">
        <v>1712</v>
      </c>
      <c r="E4954">
        <v>224</v>
      </c>
      <c r="F4954">
        <v>460</v>
      </c>
      <c r="G4954">
        <v>302</v>
      </c>
      <c r="H4954">
        <v>4</v>
      </c>
      <c r="I4954">
        <v>485</v>
      </c>
      <c r="J4954">
        <v>5</v>
      </c>
      <c r="K4954">
        <v>24.25</v>
      </c>
      <c r="L4954">
        <v>1959.25</v>
      </c>
      <c r="M4954" t="s">
        <v>18</v>
      </c>
      <c r="N4954" t="s">
        <v>22</v>
      </c>
      <c r="O4954">
        <v>14</v>
      </c>
      <c r="P4954">
        <v>3</v>
      </c>
      <c r="Q4954" t="s">
        <v>1598</v>
      </c>
      <c r="R4954">
        <v>509</v>
      </c>
      <c r="S4954" s="3">
        <v>0.05</v>
      </c>
      <c r="T4954" s="6">
        <v>795.25</v>
      </c>
      <c r="U4954" t="s">
        <v>6335</v>
      </c>
      <c r="V4954">
        <v>2025</v>
      </c>
      <c r="W4954" t="s">
        <v>6333</v>
      </c>
      <c r="X4954" t="str">
        <f>_xlfn.XLOOKUP(Orders_C[[#This Row],[Product_ID]],Products_C[Product_ID],Products_C[Product_Name])</f>
        <v>Chicken Wings</v>
      </c>
      <c r="Y4954" t="str">
        <f>_xlfn.XLOOKUP(Orders_C[[#This Row],[Product_ID]],Products_C[Product_ID],Products_C[Category])</f>
        <v>Chicken</v>
      </c>
      <c r="Z4954" t="str">
        <f>_xlfn.XLOOKUP(Orders_C[[#This Row],[Store_ID]],Stores_c[Store_ID],Stores_c[City])</f>
        <v>Valdezton</v>
      </c>
      <c r="AA4954" t="str">
        <f>_xlfn.XLOOKUP(Orders_C[[#This Row],[Customer_ID]],Customers_c[Customer_ID],Customers_c[Customer_Name])</f>
        <v>Theodore Contreras</v>
      </c>
      <c r="AB4954" s="6">
        <f>Orders_C[[#This Row],[Quantity]]*Orders_C[[#This Row],[Unit_Price]]*(1-Orders_C[[#This Row],[Discount %]])+Orders_C[[#This Row],[Tax]]</f>
        <v>1867.25</v>
      </c>
      <c r="AC4954" s="9">
        <f>(Orders_C[[#This Row],[Unit_Price]]*Orders_C[[#This Row],[Quantity]])-Orders_C[[#This Row],[Discount]]+Orders_C[[#This Row],[Tax]]</f>
        <v>1959.25</v>
      </c>
      <c r="AD4954" t="str">
        <f>IF(COUNTIF(Orders_C[[#All],[Customer_ID]],Orders_C[[#This Row],[Customer_ID]])&gt;1,"Repeat","New")</f>
        <v>Repeat</v>
      </c>
      <c r="AE4954" t="str" cm="1">
        <f t="array" ref="AE4954">_xlfn.XLOOKUP(Orders_C[[#This Row],[Store_ID]],Stores_c[[#All],[Store_ID]],Stores_c[[#All],[City]])</f>
        <v>Valdezton</v>
      </c>
      <c r="AF4954" t="str" cm="1">
        <f t="array" ref="AF4954">_xlfn.XLOOKUP(Orders_C[[#This Row],[Store_ID]],Stores_c[[#All],[Store_ID]],Stores_c[[#All],[Manager_Name]])</f>
        <v>John Rodriguez</v>
      </c>
      <c r="AG4954" t="str" cm="1">
        <f t="array" ref="AG4954">_xlfn.XLOOKUP(Orders_C[[#This Row],[Store_ID]],Stores_c[[#All],[Store_ID]],Stores_c[[#All],[Store_Type]])</f>
        <v>Street</v>
      </c>
    </row>
    <row r="4955" spans="1:33" x14ac:dyDescent="0.25">
      <c r="A4955">
        <v>6098</v>
      </c>
      <c r="B4955" s="1">
        <v>45757</v>
      </c>
      <c r="C4955" s="2">
        <v>0.98484953703703704</v>
      </c>
      <c r="D4955">
        <v>1876</v>
      </c>
      <c r="E4955">
        <v>225</v>
      </c>
      <c r="F4955">
        <v>495</v>
      </c>
      <c r="G4955">
        <v>327</v>
      </c>
      <c r="H4955">
        <v>4</v>
      </c>
      <c r="I4955">
        <v>492</v>
      </c>
      <c r="J4955">
        <v>15</v>
      </c>
      <c r="K4955">
        <v>24.6</v>
      </c>
      <c r="L4955">
        <v>1977.6</v>
      </c>
      <c r="M4955" t="s">
        <v>18</v>
      </c>
      <c r="N4955" t="s">
        <v>21</v>
      </c>
      <c r="O4955">
        <v>56</v>
      </c>
      <c r="P4955">
        <v>3</v>
      </c>
      <c r="Q4955" t="s">
        <v>121</v>
      </c>
      <c r="R4955">
        <v>501</v>
      </c>
      <c r="S4955" s="3">
        <v>0.15</v>
      </c>
      <c r="T4955" s="6">
        <v>796.8</v>
      </c>
      <c r="U4955" t="s">
        <v>6337</v>
      </c>
      <c r="V4955">
        <v>2025</v>
      </c>
      <c r="W4955" t="s">
        <v>6331</v>
      </c>
      <c r="X4955" t="str">
        <f>_xlfn.XLOOKUP(Orders_C[[#This Row],[Product_ID]],Products_C[Product_ID],Products_C[Product_Name])</f>
        <v>Wrap</v>
      </c>
      <c r="Y4955" t="str">
        <f>_xlfn.XLOOKUP(Orders_C[[#This Row],[Product_ID]],Products_C[Product_ID],Products_C[Category])</f>
        <v>Chicken</v>
      </c>
      <c r="Z4955" t="str">
        <f>_xlfn.XLOOKUP(Orders_C[[#This Row],[Store_ID]],Stores_c[Store_ID],Stores_c[City])</f>
        <v>South Peter</v>
      </c>
      <c r="AA4955" t="str">
        <f>_xlfn.XLOOKUP(Orders_C[[#This Row],[Customer_ID]],Customers_c[Customer_ID],Customers_c[Customer_Name])</f>
        <v>Brian Molina</v>
      </c>
      <c r="AB4955" s="6">
        <f>Orders_C[[#This Row],[Quantity]]*Orders_C[[#This Row],[Unit_Price]]*(1-Orders_C[[#This Row],[Discount %]])+Orders_C[[#This Row],[Tax]]</f>
        <v>1697.3999999999999</v>
      </c>
      <c r="AC4955" s="9">
        <f>(Orders_C[[#This Row],[Unit_Price]]*Orders_C[[#This Row],[Quantity]])-Orders_C[[#This Row],[Discount]]+Orders_C[[#This Row],[Tax]]</f>
        <v>1977.6</v>
      </c>
      <c r="AD4955" t="str">
        <f>IF(COUNTIF(Orders_C[[#All],[Customer_ID]],Orders_C[[#This Row],[Customer_ID]])&gt;1,"Repeat","New")</f>
        <v>Repeat</v>
      </c>
      <c r="AE4955" t="str" cm="1">
        <f t="array" ref="AE4955">_xlfn.XLOOKUP(Orders_C[[#This Row],[Store_ID]],Stores_c[[#All],[Store_ID]],Stores_c[[#All],[City]])</f>
        <v>South Peter</v>
      </c>
      <c r="AF4955" t="str" cm="1">
        <f t="array" ref="AF4955">_xlfn.XLOOKUP(Orders_C[[#This Row],[Store_ID]],Stores_c[[#All],[Store_ID]],Stores_c[[#All],[Manager_Name]])</f>
        <v>Gregory Lambert</v>
      </c>
      <c r="AG4955" t="str" cm="1">
        <f t="array" ref="AG4955">_xlfn.XLOOKUP(Orders_C[[#This Row],[Store_ID]],Stores_c[[#All],[Store_ID]],Stores_c[[#All],[Store_Type]])</f>
        <v>Street</v>
      </c>
    </row>
    <row r="4956" spans="1:33" x14ac:dyDescent="0.25">
      <c r="A4956">
        <v>6145</v>
      </c>
      <c r="B4956" s="1">
        <v>45724</v>
      </c>
      <c r="C4956" s="2">
        <v>0.25488425925925928</v>
      </c>
      <c r="D4956">
        <v>1266</v>
      </c>
      <c r="E4956">
        <v>210</v>
      </c>
      <c r="F4956">
        <v>514</v>
      </c>
      <c r="G4956">
        <v>331</v>
      </c>
      <c r="H4956">
        <v>4</v>
      </c>
      <c r="I4956">
        <v>492</v>
      </c>
      <c r="J4956">
        <v>15</v>
      </c>
      <c r="K4956">
        <v>24.6</v>
      </c>
      <c r="L4956">
        <v>1977.6</v>
      </c>
      <c r="M4956" t="s">
        <v>20</v>
      </c>
      <c r="N4956" t="s">
        <v>21</v>
      </c>
      <c r="O4956">
        <v>57</v>
      </c>
      <c r="P4956">
        <v>1</v>
      </c>
      <c r="Q4956" t="s">
        <v>168</v>
      </c>
      <c r="R4956">
        <v>501</v>
      </c>
      <c r="S4956" s="3">
        <v>0.15</v>
      </c>
      <c r="T4956" s="6">
        <v>796.8</v>
      </c>
      <c r="U4956" t="s">
        <v>6334</v>
      </c>
      <c r="V4956">
        <v>2025</v>
      </c>
      <c r="W4956" t="s">
        <v>6331</v>
      </c>
      <c r="X4956" t="str">
        <f>_xlfn.XLOOKUP(Orders_C[[#This Row],[Product_ID]],Products_C[Product_ID],Products_C[Product_Name])</f>
        <v>Chicken Bucket</v>
      </c>
      <c r="Y4956" t="str">
        <f>_xlfn.XLOOKUP(Orders_C[[#This Row],[Product_ID]],Products_C[Product_ID],Products_C[Category])</f>
        <v>Beverage</v>
      </c>
      <c r="Z4956" t="str">
        <f>_xlfn.XLOOKUP(Orders_C[[#This Row],[Store_ID]],Stores_c[Store_ID],Stores_c[City])</f>
        <v>East William</v>
      </c>
      <c r="AA4956" t="str">
        <f>_xlfn.XLOOKUP(Orders_C[[#This Row],[Customer_ID]],Customers_c[Customer_ID],Customers_c[Customer_Name])</f>
        <v>Edward Schultz</v>
      </c>
      <c r="AB4956" s="6">
        <f>Orders_C[[#This Row],[Quantity]]*Orders_C[[#This Row],[Unit_Price]]*(1-Orders_C[[#This Row],[Discount %]])+Orders_C[[#This Row],[Tax]]</f>
        <v>1697.3999999999999</v>
      </c>
      <c r="AC4956" s="9">
        <f>(Orders_C[[#This Row],[Unit_Price]]*Orders_C[[#This Row],[Quantity]])-Orders_C[[#This Row],[Discount]]+Orders_C[[#This Row],[Tax]]</f>
        <v>1977.6</v>
      </c>
      <c r="AD4956" t="str">
        <f>IF(COUNTIF(Orders_C[[#All],[Customer_ID]],Orders_C[[#This Row],[Customer_ID]])&gt;1,"Repeat","New")</f>
        <v>Repeat</v>
      </c>
      <c r="AE4956" t="str" cm="1">
        <f t="array" ref="AE4956">_xlfn.XLOOKUP(Orders_C[[#This Row],[Store_ID]],Stores_c[[#All],[Store_ID]],Stores_c[[#All],[City]])</f>
        <v>East William</v>
      </c>
      <c r="AF4956" t="str" cm="1">
        <f t="array" ref="AF4956">_xlfn.XLOOKUP(Orders_C[[#This Row],[Store_ID]],Stores_c[[#All],[Store_ID]],Stores_c[[#All],[Manager_Name]])</f>
        <v>Victoria Butler</v>
      </c>
      <c r="AG4956" t="str" cm="1">
        <f t="array" ref="AG4956">_xlfn.XLOOKUP(Orders_C[[#This Row],[Store_ID]],Stores_c[[#All],[Store_ID]],Stores_c[[#All],[Store_Type]])</f>
        <v>Drive-Thru</v>
      </c>
    </row>
    <row r="4957" spans="1:33" x14ac:dyDescent="0.25">
      <c r="A4957">
        <v>7039</v>
      </c>
      <c r="B4957" s="1">
        <v>46054</v>
      </c>
      <c r="C4957" s="2">
        <v>0.4130787037037037</v>
      </c>
      <c r="D4957">
        <v>1107</v>
      </c>
      <c r="E4957">
        <v>224</v>
      </c>
      <c r="F4957">
        <v>468</v>
      </c>
      <c r="G4957">
        <v>335</v>
      </c>
      <c r="H4957">
        <v>4</v>
      </c>
      <c r="I4957">
        <v>492</v>
      </c>
      <c r="J4957">
        <v>15</v>
      </c>
      <c r="K4957">
        <v>24.6</v>
      </c>
      <c r="L4957">
        <v>1977.6</v>
      </c>
      <c r="M4957" t="s">
        <v>20</v>
      </c>
      <c r="N4957" t="s">
        <v>22</v>
      </c>
      <c r="O4957">
        <v>40</v>
      </c>
      <c r="P4957">
        <v>4</v>
      </c>
      <c r="Q4957" t="s">
        <v>1062</v>
      </c>
      <c r="R4957">
        <v>501</v>
      </c>
      <c r="S4957" s="3">
        <v>0.15</v>
      </c>
      <c r="T4957" s="6">
        <v>796.8</v>
      </c>
      <c r="U4957" t="s">
        <v>6338</v>
      </c>
      <c r="V4957">
        <v>2026</v>
      </c>
      <c r="W4957" t="s">
        <v>6329</v>
      </c>
      <c r="X4957" t="str">
        <f>_xlfn.XLOOKUP(Orders_C[[#This Row],[Product_ID]],Products_C[Product_ID],Products_C[Product_Name])</f>
        <v>Krushers</v>
      </c>
      <c r="Y4957" t="str">
        <f>_xlfn.XLOOKUP(Orders_C[[#This Row],[Product_ID]],Products_C[Product_ID],Products_C[Category])</f>
        <v>Chicken</v>
      </c>
      <c r="Z4957" t="str">
        <f>_xlfn.XLOOKUP(Orders_C[[#This Row],[Store_ID]],Stores_c[Store_ID],Stores_c[City])</f>
        <v>Valdezton</v>
      </c>
      <c r="AA4957" t="str">
        <f>_xlfn.XLOOKUP(Orders_C[[#This Row],[Customer_ID]],Customers_c[Customer_ID],Customers_c[Customer_Name])</f>
        <v>Kimberly Jenkins</v>
      </c>
      <c r="AB4957" s="6">
        <f>Orders_C[[#This Row],[Quantity]]*Orders_C[[#This Row],[Unit_Price]]*(1-Orders_C[[#This Row],[Discount %]])+Orders_C[[#This Row],[Tax]]</f>
        <v>1697.3999999999999</v>
      </c>
      <c r="AC4957" s="9">
        <f>(Orders_C[[#This Row],[Unit_Price]]*Orders_C[[#This Row],[Quantity]])-Orders_C[[#This Row],[Discount]]+Orders_C[[#This Row],[Tax]]</f>
        <v>1977.6</v>
      </c>
      <c r="AD4957" t="str">
        <f>IF(COUNTIF(Orders_C[[#All],[Customer_ID]],Orders_C[[#This Row],[Customer_ID]])&gt;1,"Repeat","New")</f>
        <v>Repeat</v>
      </c>
      <c r="AE4957" t="str" cm="1">
        <f t="array" ref="AE4957">_xlfn.XLOOKUP(Orders_C[[#This Row],[Store_ID]],Stores_c[[#All],[Store_ID]],Stores_c[[#All],[City]])</f>
        <v>Valdezton</v>
      </c>
      <c r="AF4957" t="str" cm="1">
        <f t="array" ref="AF4957">_xlfn.XLOOKUP(Orders_C[[#This Row],[Store_ID]],Stores_c[[#All],[Store_ID]],Stores_c[[#All],[Manager_Name]])</f>
        <v>John Rodriguez</v>
      </c>
      <c r="AG4957" t="str" cm="1">
        <f t="array" ref="AG4957">_xlfn.XLOOKUP(Orders_C[[#This Row],[Store_ID]],Stores_c[[#All],[Store_ID]],Stores_c[[#All],[Store_Type]])</f>
        <v>Street</v>
      </c>
    </row>
    <row r="4958" spans="1:33" x14ac:dyDescent="0.25">
      <c r="A4958">
        <v>6170</v>
      </c>
      <c r="B4958" s="1">
        <v>45776</v>
      </c>
      <c r="C4958" s="2">
        <v>0.41793981481481479</v>
      </c>
      <c r="D4958">
        <v>1376</v>
      </c>
      <c r="E4958">
        <v>203</v>
      </c>
      <c r="F4958">
        <v>537</v>
      </c>
      <c r="G4958">
        <v>309</v>
      </c>
      <c r="H4958">
        <v>4</v>
      </c>
      <c r="I4958">
        <v>489</v>
      </c>
      <c r="J4958">
        <v>10</v>
      </c>
      <c r="K4958">
        <v>24.45</v>
      </c>
      <c r="L4958">
        <v>1970.45</v>
      </c>
      <c r="M4958" t="s">
        <v>19</v>
      </c>
      <c r="N4958" t="s">
        <v>21</v>
      </c>
      <c r="O4958">
        <v>18</v>
      </c>
      <c r="P4958">
        <v>5</v>
      </c>
      <c r="Q4958" t="s">
        <v>193</v>
      </c>
      <c r="R4958">
        <v>502</v>
      </c>
      <c r="S4958" s="3">
        <v>0.1</v>
      </c>
      <c r="T4958" s="6">
        <v>796.85000000000014</v>
      </c>
      <c r="U4958" t="s">
        <v>6337</v>
      </c>
      <c r="V4958">
        <v>2025</v>
      </c>
      <c r="W4958" t="s">
        <v>6333</v>
      </c>
      <c r="X4958" t="str">
        <f>_xlfn.XLOOKUP(Orders_C[[#This Row],[Product_ID]],Products_C[Product_ID],Products_C[Product_Name])</f>
        <v>Chicken Bucket</v>
      </c>
      <c r="Y4958" t="str">
        <f>_xlfn.XLOOKUP(Orders_C[[#This Row],[Product_ID]],Products_C[Product_ID],Products_C[Category])</f>
        <v>Dessert</v>
      </c>
      <c r="Z4958" t="str">
        <f>_xlfn.XLOOKUP(Orders_C[[#This Row],[Store_ID]],Stores_c[Store_ID],Stores_c[City])</f>
        <v>Lake Williammouth</v>
      </c>
      <c r="AA4958" t="str">
        <f>_xlfn.XLOOKUP(Orders_C[[#This Row],[Customer_ID]],Customers_c[Customer_ID],Customers_c[Customer_Name])</f>
        <v>David Sweeney</v>
      </c>
      <c r="AB4958" s="6">
        <f>Orders_C[[#This Row],[Quantity]]*Orders_C[[#This Row],[Unit_Price]]*(1-Orders_C[[#This Row],[Discount %]])+Orders_C[[#This Row],[Tax]]</f>
        <v>1784.8500000000001</v>
      </c>
      <c r="AC4958" s="9">
        <f>(Orders_C[[#This Row],[Unit_Price]]*Orders_C[[#This Row],[Quantity]])-Orders_C[[#This Row],[Discount]]+Orders_C[[#This Row],[Tax]]</f>
        <v>1970.45</v>
      </c>
      <c r="AD4958" t="str">
        <f>IF(COUNTIF(Orders_C[[#All],[Customer_ID]],Orders_C[[#This Row],[Customer_ID]])&gt;1,"Repeat","New")</f>
        <v>Repeat</v>
      </c>
      <c r="AE4958" t="str" cm="1">
        <f t="array" ref="AE4958">_xlfn.XLOOKUP(Orders_C[[#This Row],[Store_ID]],Stores_c[[#All],[Store_ID]],Stores_c[[#All],[City]])</f>
        <v>Lake Williammouth</v>
      </c>
      <c r="AF4958" t="str" cm="1">
        <f t="array" ref="AF4958">_xlfn.XLOOKUP(Orders_C[[#This Row],[Store_ID]],Stores_c[[#All],[Store_ID]],Stores_c[[#All],[Manager_Name]])</f>
        <v>Stephanie Dominguez</v>
      </c>
      <c r="AG4958" t="str" cm="1">
        <f t="array" ref="AG4958">_xlfn.XLOOKUP(Orders_C[[#This Row],[Store_ID]],Stores_c[[#All],[Store_ID]],Stores_c[[#All],[Store_Type]])</f>
        <v>Drive-Thru</v>
      </c>
    </row>
    <row r="4959" spans="1:33" x14ac:dyDescent="0.25">
      <c r="A4959">
        <v>7420</v>
      </c>
      <c r="B4959" s="1">
        <v>45961</v>
      </c>
      <c r="C4959" s="2">
        <v>0.99839120370370371</v>
      </c>
      <c r="D4959">
        <v>1195</v>
      </c>
      <c r="E4959">
        <v>209</v>
      </c>
      <c r="F4959">
        <v>511</v>
      </c>
      <c r="G4959">
        <v>336</v>
      </c>
      <c r="H4959">
        <v>4</v>
      </c>
      <c r="I4959">
        <v>486</v>
      </c>
      <c r="J4959">
        <v>5</v>
      </c>
      <c r="K4959">
        <v>24.3</v>
      </c>
      <c r="L4959">
        <v>1963.3</v>
      </c>
      <c r="M4959" t="s">
        <v>18</v>
      </c>
      <c r="N4959" t="s">
        <v>22</v>
      </c>
      <c r="O4959">
        <v>17</v>
      </c>
      <c r="P4959">
        <v>5</v>
      </c>
      <c r="Q4959" t="s">
        <v>1443</v>
      </c>
      <c r="R4959">
        <v>503</v>
      </c>
      <c r="S4959" s="3">
        <v>0.05</v>
      </c>
      <c r="T4959" s="6">
        <v>796.90000000000009</v>
      </c>
      <c r="U4959" t="s">
        <v>6332</v>
      </c>
      <c r="V4959">
        <v>2025</v>
      </c>
      <c r="W4959" t="s">
        <v>6333</v>
      </c>
      <c r="X4959" t="str">
        <f>_xlfn.XLOOKUP(Orders_C[[#This Row],[Product_ID]],Products_C[Product_ID],Products_C[Product_Name])</f>
        <v>Chicken Bucket</v>
      </c>
      <c r="Y4959" t="str">
        <f>_xlfn.XLOOKUP(Orders_C[[#This Row],[Product_ID]],Products_C[Product_ID],Products_C[Category])</f>
        <v>Dessert</v>
      </c>
      <c r="Z4959" t="str">
        <f>_xlfn.XLOOKUP(Orders_C[[#This Row],[Store_ID]],Stores_c[Store_ID],Stores_c[City])</f>
        <v>Reidberg</v>
      </c>
      <c r="AA4959" t="str">
        <f>_xlfn.XLOOKUP(Orders_C[[#This Row],[Customer_ID]],Customers_c[Customer_ID],Customers_c[Customer_Name])</f>
        <v>Kevin Washington</v>
      </c>
      <c r="AB4959" s="6">
        <f>Orders_C[[#This Row],[Quantity]]*Orders_C[[#This Row],[Unit_Price]]*(1-Orders_C[[#This Row],[Discount %]])+Orders_C[[#This Row],[Tax]]</f>
        <v>1871.1</v>
      </c>
      <c r="AC4959" s="9">
        <f>(Orders_C[[#This Row],[Unit_Price]]*Orders_C[[#This Row],[Quantity]])-Orders_C[[#This Row],[Discount]]+Orders_C[[#This Row],[Tax]]</f>
        <v>1963.3</v>
      </c>
      <c r="AD4959" t="str">
        <f>IF(COUNTIF(Orders_C[[#All],[Customer_ID]],Orders_C[[#This Row],[Customer_ID]])&gt;1,"Repeat","New")</f>
        <v>Repeat</v>
      </c>
      <c r="AE4959" t="str" cm="1">
        <f t="array" ref="AE4959">_xlfn.XLOOKUP(Orders_C[[#This Row],[Store_ID]],Stores_c[[#All],[Store_ID]],Stores_c[[#All],[City]])</f>
        <v>Reidberg</v>
      </c>
      <c r="AF4959" t="str" cm="1">
        <f t="array" ref="AF4959">_xlfn.XLOOKUP(Orders_C[[#This Row],[Store_ID]],Stores_c[[#All],[Store_ID]],Stores_c[[#All],[Manager_Name]])</f>
        <v>Jeffrey Horn</v>
      </c>
      <c r="AG4959" t="str" cm="1">
        <f t="array" ref="AG4959">_xlfn.XLOOKUP(Orders_C[[#This Row],[Store_ID]],Stores_c[[#All],[Store_ID]],Stores_c[[#All],[Store_Type]])</f>
        <v>Drive-Thru</v>
      </c>
    </row>
    <row r="4960" spans="1:33" x14ac:dyDescent="0.25">
      <c r="A4960">
        <v>8927</v>
      </c>
      <c r="B4960" s="1">
        <v>45972</v>
      </c>
      <c r="C4960" s="2">
        <v>0.3318402777777778</v>
      </c>
      <c r="D4960">
        <v>1289</v>
      </c>
      <c r="E4960">
        <v>201</v>
      </c>
      <c r="F4960">
        <v>541</v>
      </c>
      <c r="G4960">
        <v>301</v>
      </c>
      <c r="H4960">
        <v>4</v>
      </c>
      <c r="I4960">
        <v>486</v>
      </c>
      <c r="J4960">
        <v>5</v>
      </c>
      <c r="K4960">
        <v>24.3</v>
      </c>
      <c r="L4960">
        <v>1963.3</v>
      </c>
      <c r="M4960" t="s">
        <v>19</v>
      </c>
      <c r="N4960" t="s">
        <v>21</v>
      </c>
      <c r="O4960">
        <v>35</v>
      </c>
      <c r="P4960">
        <v>3</v>
      </c>
      <c r="Q4960" t="s">
        <v>2950</v>
      </c>
      <c r="R4960">
        <v>505</v>
      </c>
      <c r="S4960" s="3">
        <v>0.05</v>
      </c>
      <c r="T4960" s="6">
        <v>796.90000000000009</v>
      </c>
      <c r="U4960" t="s">
        <v>6336</v>
      </c>
      <c r="V4960">
        <v>2025</v>
      </c>
      <c r="W4960" t="s">
        <v>6329</v>
      </c>
      <c r="X4960" t="str">
        <f>_xlfn.XLOOKUP(Orders_C[[#This Row],[Product_ID]],Products_C[Product_ID],Products_C[Product_Name])</f>
        <v>Krushers</v>
      </c>
      <c r="Y4960" t="str">
        <f>_xlfn.XLOOKUP(Orders_C[[#This Row],[Product_ID]],Products_C[Product_ID],Products_C[Category])</f>
        <v>Burger</v>
      </c>
      <c r="Z4960" t="str">
        <f>_xlfn.XLOOKUP(Orders_C[[#This Row],[Store_ID]],Stores_c[Store_ID],Stores_c[City])</f>
        <v>Lake Nicholasburgh</v>
      </c>
      <c r="AA4960" t="str">
        <f>_xlfn.XLOOKUP(Orders_C[[#This Row],[Customer_ID]],Customers_c[Customer_ID],Customers_c[Customer_Name])</f>
        <v>Kathryn Gonzalez</v>
      </c>
      <c r="AB4960" s="6">
        <f>Orders_C[[#This Row],[Quantity]]*Orders_C[[#This Row],[Unit_Price]]*(1-Orders_C[[#This Row],[Discount %]])+Orders_C[[#This Row],[Tax]]</f>
        <v>1871.1</v>
      </c>
      <c r="AC4960" s="9">
        <f>(Orders_C[[#This Row],[Unit_Price]]*Orders_C[[#This Row],[Quantity]])-Orders_C[[#This Row],[Discount]]+Orders_C[[#This Row],[Tax]]</f>
        <v>1963.3</v>
      </c>
      <c r="AD4960" t="str">
        <f>IF(COUNTIF(Orders_C[[#All],[Customer_ID]],Orders_C[[#This Row],[Customer_ID]])&gt;1,"Repeat","New")</f>
        <v>Repeat</v>
      </c>
      <c r="AE4960" t="str" cm="1">
        <f t="array" ref="AE4960">_xlfn.XLOOKUP(Orders_C[[#This Row],[Store_ID]],Stores_c[[#All],[Store_ID]],Stores_c[[#All],[City]])</f>
        <v>Lake Nicholasburgh</v>
      </c>
      <c r="AF4960" t="str" cm="1">
        <f t="array" ref="AF4960">_xlfn.XLOOKUP(Orders_C[[#This Row],[Store_ID]],Stores_c[[#All],[Store_ID]],Stores_c[[#All],[Manager_Name]])</f>
        <v>Maurice Garcia</v>
      </c>
      <c r="AG4960" t="str" cm="1">
        <f t="array" ref="AG4960">_xlfn.XLOOKUP(Orders_C[[#This Row],[Store_ID]],Stores_c[[#All],[Store_ID]],Stores_c[[#All],[Store_Type]])</f>
        <v>Mall</v>
      </c>
    </row>
    <row r="4961" spans="1:33" x14ac:dyDescent="0.25">
      <c r="A4961">
        <v>6146</v>
      </c>
      <c r="B4961" s="1">
        <v>45899</v>
      </c>
      <c r="C4961" s="2">
        <v>0.11619212962962963</v>
      </c>
      <c r="D4961">
        <v>1356</v>
      </c>
      <c r="E4961">
        <v>203</v>
      </c>
      <c r="F4961">
        <v>548</v>
      </c>
      <c r="G4961">
        <v>303</v>
      </c>
      <c r="H4961">
        <v>4</v>
      </c>
      <c r="I4961">
        <v>483</v>
      </c>
      <c r="J4961">
        <v>0</v>
      </c>
      <c r="K4961">
        <v>24.15</v>
      </c>
      <c r="L4961">
        <v>1956.15</v>
      </c>
      <c r="M4961" t="s">
        <v>20</v>
      </c>
      <c r="N4961" t="s">
        <v>23</v>
      </c>
      <c r="O4961">
        <v>16</v>
      </c>
      <c r="P4961">
        <v>2</v>
      </c>
      <c r="Q4961" t="s">
        <v>169</v>
      </c>
      <c r="R4961">
        <v>505</v>
      </c>
      <c r="S4961" s="3">
        <v>0</v>
      </c>
      <c r="T4961" s="6">
        <v>796.95</v>
      </c>
      <c r="U4961" t="s">
        <v>6342</v>
      </c>
      <c r="V4961">
        <v>2025</v>
      </c>
      <c r="W4961" t="s">
        <v>6333</v>
      </c>
      <c r="X4961" t="str">
        <f>_xlfn.XLOOKUP(Orders_C[[#This Row],[Product_ID]],Products_C[Product_ID],Products_C[Product_Name])</f>
        <v>Chocolate Lava Cake</v>
      </c>
      <c r="Y4961" t="str">
        <f>_xlfn.XLOOKUP(Orders_C[[#This Row],[Product_ID]],Products_C[Product_ID],Products_C[Category])</f>
        <v>Chicken</v>
      </c>
      <c r="Z4961" t="str">
        <f>_xlfn.XLOOKUP(Orders_C[[#This Row],[Store_ID]],Stores_c[Store_ID],Stores_c[City])</f>
        <v>Lake Williammouth</v>
      </c>
      <c r="AA4961" t="str">
        <f>_xlfn.XLOOKUP(Orders_C[[#This Row],[Customer_ID]],Customers_c[Customer_ID],Customers_c[Customer_Name])</f>
        <v>Stephen Jordan</v>
      </c>
      <c r="AB4961" s="6">
        <f>Orders_C[[#This Row],[Quantity]]*Orders_C[[#This Row],[Unit_Price]]*(1-Orders_C[[#This Row],[Discount %]])+Orders_C[[#This Row],[Tax]]</f>
        <v>1956.15</v>
      </c>
      <c r="AC4961" s="9">
        <f>(Orders_C[[#This Row],[Unit_Price]]*Orders_C[[#This Row],[Quantity]])-Orders_C[[#This Row],[Discount]]+Orders_C[[#This Row],[Tax]]</f>
        <v>1956.15</v>
      </c>
      <c r="AD4961" t="str">
        <f>IF(COUNTIF(Orders_C[[#All],[Customer_ID]],Orders_C[[#This Row],[Customer_ID]])&gt;1,"Repeat","New")</f>
        <v>Repeat</v>
      </c>
      <c r="AE4961" t="str" cm="1">
        <f t="array" ref="AE4961">_xlfn.XLOOKUP(Orders_C[[#This Row],[Store_ID]],Stores_c[[#All],[Store_ID]],Stores_c[[#All],[City]])</f>
        <v>Lake Williammouth</v>
      </c>
      <c r="AF4961" t="str" cm="1">
        <f t="array" ref="AF4961">_xlfn.XLOOKUP(Orders_C[[#This Row],[Store_ID]],Stores_c[[#All],[Store_ID]],Stores_c[[#All],[Manager_Name]])</f>
        <v>Stephanie Dominguez</v>
      </c>
      <c r="AG4961" t="str" cm="1">
        <f t="array" ref="AG4961">_xlfn.XLOOKUP(Orders_C[[#This Row],[Store_ID]],Stores_c[[#All],[Store_ID]],Stores_c[[#All],[Store_Type]])</f>
        <v>Drive-Thru</v>
      </c>
    </row>
    <row r="4962" spans="1:33" x14ac:dyDescent="0.25">
      <c r="A4962">
        <v>8360</v>
      </c>
      <c r="B4962" s="1">
        <v>46015</v>
      </c>
      <c r="C4962" s="2">
        <v>0.73878472222222225</v>
      </c>
      <c r="D4962">
        <v>1677</v>
      </c>
      <c r="E4962">
        <v>213</v>
      </c>
      <c r="F4962">
        <v>437</v>
      </c>
      <c r="G4962">
        <v>339</v>
      </c>
      <c r="H4962">
        <v>4</v>
      </c>
      <c r="I4962">
        <v>490</v>
      </c>
      <c r="J4962">
        <v>10</v>
      </c>
      <c r="K4962">
        <v>24.5</v>
      </c>
      <c r="L4962">
        <v>1974.5</v>
      </c>
      <c r="M4962" t="s">
        <v>19</v>
      </c>
      <c r="N4962" t="s">
        <v>21</v>
      </c>
      <c r="O4962">
        <v>18</v>
      </c>
      <c r="P4962">
        <v>3</v>
      </c>
      <c r="Q4962" t="s">
        <v>2383</v>
      </c>
      <c r="R4962">
        <v>504</v>
      </c>
      <c r="S4962" s="3">
        <v>0.1</v>
      </c>
      <c r="T4962" s="6">
        <v>798.5</v>
      </c>
      <c r="U4962" t="s">
        <v>6328</v>
      </c>
      <c r="V4962">
        <v>2025</v>
      </c>
      <c r="W4962" t="s">
        <v>6333</v>
      </c>
      <c r="X4962" t="str">
        <f>_xlfn.XLOOKUP(Orders_C[[#This Row],[Product_ID]],Products_C[Product_ID],Products_C[Product_Name])</f>
        <v>Veg Burger</v>
      </c>
      <c r="Y4962" t="str">
        <f>_xlfn.XLOOKUP(Orders_C[[#This Row],[Product_ID]],Products_C[Product_ID],Products_C[Category])</f>
        <v>Burger</v>
      </c>
      <c r="Z4962" t="str">
        <f>_xlfn.XLOOKUP(Orders_C[[#This Row],[Store_ID]],Stores_c[Store_ID],Stores_c[City])</f>
        <v>Lake Kristashire</v>
      </c>
      <c r="AA4962" t="str">
        <f>_xlfn.XLOOKUP(Orders_C[[#This Row],[Customer_ID]],Customers_c[Customer_ID],Customers_c[Customer_Name])</f>
        <v>Travis Williams</v>
      </c>
      <c r="AB4962" s="6">
        <f>Orders_C[[#This Row],[Quantity]]*Orders_C[[#This Row],[Unit_Price]]*(1-Orders_C[[#This Row],[Discount %]])+Orders_C[[#This Row],[Tax]]</f>
        <v>1788.5</v>
      </c>
      <c r="AC4962" s="9">
        <f>(Orders_C[[#This Row],[Unit_Price]]*Orders_C[[#This Row],[Quantity]])-Orders_C[[#This Row],[Discount]]+Orders_C[[#This Row],[Tax]]</f>
        <v>1974.5</v>
      </c>
      <c r="AD4962" t="str">
        <f>IF(COUNTIF(Orders_C[[#All],[Customer_ID]],Orders_C[[#This Row],[Customer_ID]])&gt;1,"Repeat","New")</f>
        <v>Repeat</v>
      </c>
      <c r="AE4962" t="str" cm="1">
        <f t="array" ref="AE4962">_xlfn.XLOOKUP(Orders_C[[#This Row],[Store_ID]],Stores_c[[#All],[Store_ID]],Stores_c[[#All],[City]])</f>
        <v>Lake Kristashire</v>
      </c>
      <c r="AF4962" t="str" cm="1">
        <f t="array" ref="AF4962">_xlfn.XLOOKUP(Orders_C[[#This Row],[Store_ID]],Stores_c[[#All],[Store_ID]],Stores_c[[#All],[Manager_Name]])</f>
        <v>Andrea Daugherty</v>
      </c>
      <c r="AG4962" t="str" cm="1">
        <f t="array" ref="AG4962">_xlfn.XLOOKUP(Orders_C[[#This Row],[Store_ID]],Stores_c[[#All],[Store_ID]],Stores_c[[#All],[Store_Type]])</f>
        <v>Mall</v>
      </c>
    </row>
    <row r="4963" spans="1:33" x14ac:dyDescent="0.25">
      <c r="A4963">
        <v>8399</v>
      </c>
      <c r="B4963" s="1">
        <v>46030</v>
      </c>
      <c r="C4963" s="2">
        <v>0.74835648148148148</v>
      </c>
      <c r="D4963">
        <v>1884</v>
      </c>
      <c r="E4963">
        <v>216</v>
      </c>
      <c r="F4963">
        <v>498</v>
      </c>
      <c r="G4963">
        <v>336</v>
      </c>
      <c r="H4963">
        <v>4</v>
      </c>
      <c r="I4963">
        <v>490</v>
      </c>
      <c r="J4963">
        <v>10</v>
      </c>
      <c r="K4963">
        <v>24.5</v>
      </c>
      <c r="L4963">
        <v>1974.5</v>
      </c>
      <c r="M4963" t="s">
        <v>20</v>
      </c>
      <c r="N4963" t="s">
        <v>22</v>
      </c>
      <c r="O4963">
        <v>42</v>
      </c>
      <c r="P4963">
        <v>3</v>
      </c>
      <c r="Q4963" t="s">
        <v>2422</v>
      </c>
      <c r="R4963">
        <v>502</v>
      </c>
      <c r="S4963" s="3">
        <v>0.1</v>
      </c>
      <c r="T4963" s="6">
        <v>798.5</v>
      </c>
      <c r="U4963" t="s">
        <v>6330</v>
      </c>
      <c r="V4963">
        <v>2026</v>
      </c>
      <c r="W4963" t="s">
        <v>6331</v>
      </c>
      <c r="X4963" t="str">
        <f>_xlfn.XLOOKUP(Orders_C[[#This Row],[Product_ID]],Products_C[Product_ID],Products_C[Product_Name])</f>
        <v>Chicken Bucket</v>
      </c>
      <c r="Y4963" t="str">
        <f>_xlfn.XLOOKUP(Orders_C[[#This Row],[Product_ID]],Products_C[Product_ID],Products_C[Category])</f>
        <v>Dessert</v>
      </c>
      <c r="Z4963" t="str">
        <f>_xlfn.XLOOKUP(Orders_C[[#This Row],[Store_ID]],Stores_c[Store_ID],Stores_c[City])</f>
        <v>Garciaview</v>
      </c>
      <c r="AA4963" t="str">
        <f>_xlfn.XLOOKUP(Orders_C[[#This Row],[Customer_ID]],Customers_c[Customer_ID],Customers_c[Customer_Name])</f>
        <v>Jay Rios</v>
      </c>
      <c r="AB4963" s="6">
        <f>Orders_C[[#This Row],[Quantity]]*Orders_C[[#This Row],[Unit_Price]]*(1-Orders_C[[#This Row],[Discount %]])+Orders_C[[#This Row],[Tax]]</f>
        <v>1788.5</v>
      </c>
      <c r="AC4963" s="9">
        <f>(Orders_C[[#This Row],[Unit_Price]]*Orders_C[[#This Row],[Quantity]])-Orders_C[[#This Row],[Discount]]+Orders_C[[#This Row],[Tax]]</f>
        <v>1974.5</v>
      </c>
      <c r="AD4963" t="str">
        <f>IF(COUNTIF(Orders_C[[#All],[Customer_ID]],Orders_C[[#This Row],[Customer_ID]])&gt;1,"Repeat","New")</f>
        <v>Repeat</v>
      </c>
      <c r="AE4963" t="str" cm="1">
        <f t="array" ref="AE4963">_xlfn.XLOOKUP(Orders_C[[#This Row],[Store_ID]],Stores_c[[#All],[Store_ID]],Stores_c[[#All],[City]])</f>
        <v>Garciaview</v>
      </c>
      <c r="AF4963" t="str" cm="1">
        <f t="array" ref="AF4963">_xlfn.XLOOKUP(Orders_C[[#This Row],[Store_ID]],Stores_c[[#All],[Store_ID]],Stores_c[[#All],[Manager_Name]])</f>
        <v>Karina Washington</v>
      </c>
      <c r="AG4963" t="str" cm="1">
        <f t="array" ref="AG4963">_xlfn.XLOOKUP(Orders_C[[#This Row],[Store_ID]],Stores_c[[#All],[Store_ID]],Stores_c[[#All],[Store_Type]])</f>
        <v>Drive-Thru</v>
      </c>
    </row>
    <row r="4964" spans="1:33" x14ac:dyDescent="0.25">
      <c r="A4964">
        <v>9928</v>
      </c>
      <c r="B4964" s="1">
        <v>45862</v>
      </c>
      <c r="C4964" s="2">
        <v>0.83273148148148146</v>
      </c>
      <c r="D4964">
        <v>1591</v>
      </c>
      <c r="E4964">
        <v>202</v>
      </c>
      <c r="F4964">
        <v>434</v>
      </c>
      <c r="G4964">
        <v>329</v>
      </c>
      <c r="H4964">
        <v>4</v>
      </c>
      <c r="I4964">
        <v>490</v>
      </c>
      <c r="J4964">
        <v>10</v>
      </c>
      <c r="K4964">
        <v>24.5</v>
      </c>
      <c r="L4964">
        <v>1974.5</v>
      </c>
      <c r="M4964" t="s">
        <v>19</v>
      </c>
      <c r="N4964" t="s">
        <v>22</v>
      </c>
      <c r="O4964">
        <v>13</v>
      </c>
      <c r="P4964">
        <v>5</v>
      </c>
      <c r="Q4964" t="s">
        <v>3951</v>
      </c>
      <c r="R4964">
        <v>509</v>
      </c>
      <c r="S4964" s="3">
        <v>0.1</v>
      </c>
      <c r="T4964" s="6">
        <v>798.5</v>
      </c>
      <c r="U4964" t="s">
        <v>6341</v>
      </c>
      <c r="V4964">
        <v>2025</v>
      </c>
      <c r="W4964" t="s">
        <v>6333</v>
      </c>
      <c r="X4964" t="str">
        <f>_xlfn.XLOOKUP(Orders_C[[#This Row],[Product_ID]],Products_C[Product_ID],Products_C[Product_Name])</f>
        <v>Rice Bowl</v>
      </c>
      <c r="Y4964" t="str">
        <f>_xlfn.XLOOKUP(Orders_C[[#This Row],[Product_ID]],Products_C[Product_ID],Products_C[Category])</f>
        <v>Dessert</v>
      </c>
      <c r="Z4964" t="str">
        <f>_xlfn.XLOOKUP(Orders_C[[#This Row],[Store_ID]],Stores_c[Store_ID],Stores_c[City])</f>
        <v>Rebekahside</v>
      </c>
      <c r="AA4964" t="str">
        <f>_xlfn.XLOOKUP(Orders_C[[#This Row],[Customer_ID]],Customers_c[Customer_ID],Customers_c[Customer_Name])</f>
        <v>Derek Smith</v>
      </c>
      <c r="AB4964" s="6">
        <f>Orders_C[[#This Row],[Quantity]]*Orders_C[[#This Row],[Unit_Price]]*(1-Orders_C[[#This Row],[Discount %]])+Orders_C[[#This Row],[Tax]]</f>
        <v>1788.5</v>
      </c>
      <c r="AC4964" s="9">
        <f>(Orders_C[[#This Row],[Unit_Price]]*Orders_C[[#This Row],[Quantity]])-Orders_C[[#This Row],[Discount]]+Orders_C[[#This Row],[Tax]]</f>
        <v>1974.5</v>
      </c>
      <c r="AD4964" t="str">
        <f>IF(COUNTIF(Orders_C[[#All],[Customer_ID]],Orders_C[[#This Row],[Customer_ID]])&gt;1,"Repeat","New")</f>
        <v>Repeat</v>
      </c>
      <c r="AE4964" t="str" cm="1">
        <f t="array" ref="AE4964">_xlfn.XLOOKUP(Orders_C[[#This Row],[Store_ID]],Stores_c[[#All],[Store_ID]],Stores_c[[#All],[City]])</f>
        <v>Rebekahside</v>
      </c>
      <c r="AF4964" t="str" cm="1">
        <f t="array" ref="AF4964">_xlfn.XLOOKUP(Orders_C[[#This Row],[Store_ID]],Stores_c[[#All],[Store_ID]],Stores_c[[#All],[Manager_Name]])</f>
        <v>Mark Ray</v>
      </c>
      <c r="AG4964" t="str" cm="1">
        <f t="array" ref="AG4964">_xlfn.XLOOKUP(Orders_C[[#This Row],[Store_ID]],Stores_c[[#All],[Store_ID]],Stores_c[[#All],[Store_Type]])</f>
        <v>Drive-Thru</v>
      </c>
    </row>
    <row r="4965" spans="1:33" x14ac:dyDescent="0.25">
      <c r="A4965">
        <v>8136</v>
      </c>
      <c r="B4965" s="1">
        <v>45718</v>
      </c>
      <c r="C4965" s="2">
        <v>0.78192129629629625</v>
      </c>
      <c r="D4965">
        <v>1316</v>
      </c>
      <c r="E4965">
        <v>208</v>
      </c>
      <c r="F4965">
        <v>440</v>
      </c>
      <c r="G4965">
        <v>331</v>
      </c>
      <c r="H4965">
        <v>4</v>
      </c>
      <c r="I4965">
        <v>487</v>
      </c>
      <c r="J4965">
        <v>5</v>
      </c>
      <c r="K4965">
        <v>24.35</v>
      </c>
      <c r="L4965">
        <v>1967.35</v>
      </c>
      <c r="M4965" t="s">
        <v>19</v>
      </c>
      <c r="N4965" t="s">
        <v>22</v>
      </c>
      <c r="O4965">
        <v>22</v>
      </c>
      <c r="P4965">
        <v>3</v>
      </c>
      <c r="Q4965" t="s">
        <v>2159</v>
      </c>
      <c r="R4965">
        <v>506</v>
      </c>
      <c r="S4965" s="3">
        <v>0.05</v>
      </c>
      <c r="T4965" s="6">
        <v>798.55</v>
      </c>
      <c r="U4965" t="s">
        <v>6334</v>
      </c>
      <c r="V4965">
        <v>2025</v>
      </c>
      <c r="W4965" t="s">
        <v>6329</v>
      </c>
      <c r="X4965" t="str">
        <f>_xlfn.XLOOKUP(Orders_C[[#This Row],[Product_ID]],Products_C[Product_ID],Products_C[Product_Name])</f>
        <v>Chicken Bucket</v>
      </c>
      <c r="Y4965" t="str">
        <f>_xlfn.XLOOKUP(Orders_C[[#This Row],[Product_ID]],Products_C[Product_ID],Products_C[Category])</f>
        <v>Beverage</v>
      </c>
      <c r="Z4965" t="str">
        <f>_xlfn.XLOOKUP(Orders_C[[#This Row],[Store_ID]],Stores_c[Store_ID],Stores_c[City])</f>
        <v>Tracyview</v>
      </c>
      <c r="AA4965" t="str">
        <f>_xlfn.XLOOKUP(Orders_C[[#This Row],[Customer_ID]],Customers_c[Customer_ID],Customers_c[Customer_Name])</f>
        <v>James Waters</v>
      </c>
      <c r="AB4965" s="6">
        <f>Orders_C[[#This Row],[Quantity]]*Orders_C[[#This Row],[Unit_Price]]*(1-Orders_C[[#This Row],[Discount %]])+Orders_C[[#This Row],[Tax]]</f>
        <v>1874.9499999999998</v>
      </c>
      <c r="AC4965" s="9">
        <f>(Orders_C[[#This Row],[Unit_Price]]*Orders_C[[#This Row],[Quantity]])-Orders_C[[#This Row],[Discount]]+Orders_C[[#This Row],[Tax]]</f>
        <v>1967.35</v>
      </c>
      <c r="AD4965" t="str">
        <f>IF(COUNTIF(Orders_C[[#All],[Customer_ID]],Orders_C[[#This Row],[Customer_ID]])&gt;1,"Repeat","New")</f>
        <v>Repeat</v>
      </c>
      <c r="AE4965" t="str" cm="1">
        <f t="array" ref="AE4965">_xlfn.XLOOKUP(Orders_C[[#This Row],[Store_ID]],Stores_c[[#All],[Store_ID]],Stores_c[[#All],[City]])</f>
        <v>Tracyview</v>
      </c>
      <c r="AF4965" t="str" cm="1">
        <f t="array" ref="AF4965">_xlfn.XLOOKUP(Orders_C[[#This Row],[Store_ID]],Stores_c[[#All],[Store_ID]],Stores_c[[#All],[Manager_Name]])</f>
        <v>Jeremiah Lee</v>
      </c>
      <c r="AG4965" t="str" cm="1">
        <f t="array" ref="AG4965">_xlfn.XLOOKUP(Orders_C[[#This Row],[Store_ID]],Stores_c[[#All],[Store_ID]],Stores_c[[#All],[Store_Type]])</f>
        <v>Mall</v>
      </c>
    </row>
    <row r="4966" spans="1:33" x14ac:dyDescent="0.25">
      <c r="A4966">
        <v>8187</v>
      </c>
      <c r="B4966" s="1">
        <v>45898</v>
      </c>
      <c r="C4966" s="2">
        <v>0.91040509259259261</v>
      </c>
      <c r="D4966">
        <v>1453</v>
      </c>
      <c r="E4966">
        <v>205</v>
      </c>
      <c r="F4966">
        <v>544</v>
      </c>
      <c r="G4966">
        <v>320</v>
      </c>
      <c r="H4966">
        <v>4</v>
      </c>
      <c r="I4966">
        <v>487</v>
      </c>
      <c r="J4966">
        <v>5</v>
      </c>
      <c r="K4966">
        <v>24.35</v>
      </c>
      <c r="L4966">
        <v>1967.35</v>
      </c>
      <c r="M4966" t="s">
        <v>19</v>
      </c>
      <c r="N4966" t="s">
        <v>22</v>
      </c>
      <c r="O4966">
        <v>10</v>
      </c>
      <c r="P4966">
        <v>4</v>
      </c>
      <c r="Q4966" t="s">
        <v>2210</v>
      </c>
      <c r="R4966">
        <v>501</v>
      </c>
      <c r="S4966" s="3">
        <v>0.05</v>
      </c>
      <c r="T4966" s="6">
        <v>798.55</v>
      </c>
      <c r="U4966" t="s">
        <v>6342</v>
      </c>
      <c r="V4966">
        <v>2025</v>
      </c>
      <c r="W4966" t="s">
        <v>6333</v>
      </c>
      <c r="X4966" t="str">
        <f>_xlfn.XLOOKUP(Orders_C[[#This Row],[Product_ID]],Products_C[Product_ID],Products_C[Product_Name])</f>
        <v>Rice Bowl</v>
      </c>
      <c r="Y4966" t="str">
        <f>_xlfn.XLOOKUP(Orders_C[[#This Row],[Product_ID]],Products_C[Product_ID],Products_C[Category])</f>
        <v>Beverage</v>
      </c>
      <c r="Z4966" t="str">
        <f>_xlfn.XLOOKUP(Orders_C[[#This Row],[Store_ID]],Stores_c[Store_ID],Stores_c[City])</f>
        <v>Port Jacob</v>
      </c>
      <c r="AA4966" t="str">
        <f>_xlfn.XLOOKUP(Orders_C[[#This Row],[Customer_ID]],Customers_c[Customer_ID],Customers_c[Customer_Name])</f>
        <v>Taylor Montgomery</v>
      </c>
      <c r="AB4966" s="6">
        <f>Orders_C[[#This Row],[Quantity]]*Orders_C[[#This Row],[Unit_Price]]*(1-Orders_C[[#This Row],[Discount %]])+Orders_C[[#This Row],[Tax]]</f>
        <v>1874.9499999999998</v>
      </c>
      <c r="AC4966" s="9">
        <f>(Orders_C[[#This Row],[Unit_Price]]*Orders_C[[#This Row],[Quantity]])-Orders_C[[#This Row],[Discount]]+Orders_C[[#This Row],[Tax]]</f>
        <v>1967.35</v>
      </c>
      <c r="AD4966" t="str">
        <f>IF(COUNTIF(Orders_C[[#All],[Customer_ID]],Orders_C[[#This Row],[Customer_ID]])&gt;1,"Repeat","New")</f>
        <v>Repeat</v>
      </c>
      <c r="AE4966" t="str" cm="1">
        <f t="array" ref="AE4966">_xlfn.XLOOKUP(Orders_C[[#This Row],[Store_ID]],Stores_c[[#All],[Store_ID]],Stores_c[[#All],[City]])</f>
        <v>Port Jacob</v>
      </c>
      <c r="AF4966" t="str" cm="1">
        <f t="array" ref="AF4966">_xlfn.XLOOKUP(Orders_C[[#This Row],[Store_ID]],Stores_c[[#All],[Store_ID]],Stores_c[[#All],[Manager_Name]])</f>
        <v>David Harris</v>
      </c>
      <c r="AG4966" t="str" cm="1">
        <f t="array" ref="AG4966">_xlfn.XLOOKUP(Orders_C[[#This Row],[Store_ID]],Stores_c[[#All],[Store_ID]],Stores_c[[#All],[Store_Type]])</f>
        <v>Mall</v>
      </c>
    </row>
    <row r="4967" spans="1:33" x14ac:dyDescent="0.25">
      <c r="A4967">
        <v>10479</v>
      </c>
      <c r="B4967" s="1">
        <v>45774</v>
      </c>
      <c r="C4967" s="2">
        <v>0.47331018518518519</v>
      </c>
      <c r="D4967">
        <v>1743</v>
      </c>
      <c r="E4967">
        <v>223</v>
      </c>
      <c r="F4967">
        <v>483</v>
      </c>
      <c r="G4967">
        <v>329</v>
      </c>
      <c r="H4967">
        <v>4</v>
      </c>
      <c r="I4967">
        <v>487</v>
      </c>
      <c r="J4967">
        <v>5</v>
      </c>
      <c r="K4967">
        <v>24.35</v>
      </c>
      <c r="L4967">
        <v>1967.35</v>
      </c>
      <c r="M4967" t="s">
        <v>20</v>
      </c>
      <c r="N4967" t="s">
        <v>22</v>
      </c>
      <c r="O4967">
        <v>13</v>
      </c>
      <c r="P4967">
        <v>5</v>
      </c>
      <c r="Q4967" t="s">
        <v>4502</v>
      </c>
      <c r="R4967">
        <v>502</v>
      </c>
      <c r="S4967" s="3">
        <v>0.05</v>
      </c>
      <c r="T4967" s="6">
        <v>798.55</v>
      </c>
      <c r="U4967" t="s">
        <v>6337</v>
      </c>
      <c r="V4967">
        <v>2025</v>
      </c>
      <c r="W4967" t="s">
        <v>6333</v>
      </c>
      <c r="X4967" t="str">
        <f>_xlfn.XLOOKUP(Orders_C[[#This Row],[Product_ID]],Products_C[Product_ID],Products_C[Product_Name])</f>
        <v>Rice Bowl</v>
      </c>
      <c r="Y4967" t="str">
        <f>_xlfn.XLOOKUP(Orders_C[[#This Row],[Product_ID]],Products_C[Product_ID],Products_C[Category])</f>
        <v>Dessert</v>
      </c>
      <c r="Z4967" t="str">
        <f>_xlfn.XLOOKUP(Orders_C[[#This Row],[Store_ID]],Stores_c[Store_ID],Stores_c[City])</f>
        <v>Chambershaven</v>
      </c>
      <c r="AA4967" t="str">
        <f>_xlfn.XLOOKUP(Orders_C[[#This Row],[Customer_ID]],Customers_c[Customer_ID],Customers_c[Customer_Name])</f>
        <v>Jerome Ford</v>
      </c>
      <c r="AB4967" s="6">
        <f>Orders_C[[#This Row],[Quantity]]*Orders_C[[#This Row],[Unit_Price]]*(1-Orders_C[[#This Row],[Discount %]])+Orders_C[[#This Row],[Tax]]</f>
        <v>1874.9499999999998</v>
      </c>
      <c r="AC4967" s="9">
        <f>(Orders_C[[#This Row],[Unit_Price]]*Orders_C[[#This Row],[Quantity]])-Orders_C[[#This Row],[Discount]]+Orders_C[[#This Row],[Tax]]</f>
        <v>1967.35</v>
      </c>
      <c r="AD4967" t="str">
        <f>IF(COUNTIF(Orders_C[[#All],[Customer_ID]],Orders_C[[#This Row],[Customer_ID]])&gt;1,"Repeat","New")</f>
        <v>Repeat</v>
      </c>
      <c r="AE4967" t="str" cm="1">
        <f t="array" ref="AE4967">_xlfn.XLOOKUP(Orders_C[[#This Row],[Store_ID]],Stores_c[[#All],[Store_ID]],Stores_c[[#All],[City]])</f>
        <v>Chambershaven</v>
      </c>
      <c r="AF4967" t="str" cm="1">
        <f t="array" ref="AF4967">_xlfn.XLOOKUP(Orders_C[[#This Row],[Store_ID]],Stores_c[[#All],[Store_ID]],Stores_c[[#All],[Manager_Name]])</f>
        <v>Virginia Webster</v>
      </c>
      <c r="AG4967" t="str" cm="1">
        <f t="array" ref="AG4967">_xlfn.XLOOKUP(Orders_C[[#This Row],[Store_ID]],Stores_c[[#All],[Store_ID]],Stores_c[[#All],[Store_Type]])</f>
        <v>Street</v>
      </c>
    </row>
    <row r="4968" spans="1:33" x14ac:dyDescent="0.25">
      <c r="A4968">
        <v>8465</v>
      </c>
      <c r="B4968" s="1">
        <v>45953</v>
      </c>
      <c r="C4968" s="2">
        <v>0.83209490740740744</v>
      </c>
      <c r="D4968">
        <v>1990</v>
      </c>
      <c r="E4968">
        <v>202</v>
      </c>
      <c r="F4968">
        <v>516</v>
      </c>
      <c r="G4968">
        <v>302</v>
      </c>
      <c r="H4968">
        <v>4</v>
      </c>
      <c r="I4968">
        <v>484</v>
      </c>
      <c r="J4968">
        <v>0</v>
      </c>
      <c r="K4968">
        <v>24.2</v>
      </c>
      <c r="L4968">
        <v>1960.2</v>
      </c>
      <c r="M4968" t="s">
        <v>18</v>
      </c>
      <c r="N4968" t="s">
        <v>23</v>
      </c>
      <c r="O4968">
        <v>43</v>
      </c>
      <c r="P4968">
        <v>1</v>
      </c>
      <c r="Q4968" t="s">
        <v>2488</v>
      </c>
      <c r="R4968">
        <v>510</v>
      </c>
      <c r="S4968" s="3">
        <v>0</v>
      </c>
      <c r="T4968" s="6">
        <v>798.60000000000014</v>
      </c>
      <c r="U4968" t="s">
        <v>6332</v>
      </c>
      <c r="V4968">
        <v>2025</v>
      </c>
      <c r="W4968" t="s">
        <v>6331</v>
      </c>
      <c r="X4968" t="str">
        <f>_xlfn.XLOOKUP(Orders_C[[#This Row],[Product_ID]],Products_C[Product_ID],Products_C[Product_Name])</f>
        <v>Chicken Wings</v>
      </c>
      <c r="Y4968" t="str">
        <f>_xlfn.XLOOKUP(Orders_C[[#This Row],[Product_ID]],Products_C[Product_ID],Products_C[Category])</f>
        <v>Chicken</v>
      </c>
      <c r="Z4968" t="str">
        <f>_xlfn.XLOOKUP(Orders_C[[#This Row],[Store_ID]],Stores_c[Store_ID],Stores_c[City])</f>
        <v>Rebekahside</v>
      </c>
      <c r="AA4968" t="str">
        <f>_xlfn.XLOOKUP(Orders_C[[#This Row],[Customer_ID]],Customers_c[Customer_ID],Customers_c[Customer_Name])</f>
        <v>Mark Higgins</v>
      </c>
      <c r="AB4968" s="6">
        <f>Orders_C[[#This Row],[Quantity]]*Orders_C[[#This Row],[Unit_Price]]*(1-Orders_C[[#This Row],[Discount %]])+Orders_C[[#This Row],[Tax]]</f>
        <v>1960.2</v>
      </c>
      <c r="AC4968" s="9">
        <f>(Orders_C[[#This Row],[Unit_Price]]*Orders_C[[#This Row],[Quantity]])-Orders_C[[#This Row],[Discount]]+Orders_C[[#This Row],[Tax]]</f>
        <v>1960.2</v>
      </c>
      <c r="AD4968" t="str">
        <f>IF(COUNTIF(Orders_C[[#All],[Customer_ID]],Orders_C[[#This Row],[Customer_ID]])&gt;1,"Repeat","New")</f>
        <v>Repeat</v>
      </c>
      <c r="AE4968" t="str" cm="1">
        <f t="array" ref="AE4968">_xlfn.XLOOKUP(Orders_C[[#This Row],[Store_ID]],Stores_c[[#All],[Store_ID]],Stores_c[[#All],[City]])</f>
        <v>Rebekahside</v>
      </c>
      <c r="AF4968" t="str" cm="1">
        <f t="array" ref="AF4968">_xlfn.XLOOKUP(Orders_C[[#This Row],[Store_ID]],Stores_c[[#All],[Store_ID]],Stores_c[[#All],[Manager_Name]])</f>
        <v>Mark Ray</v>
      </c>
      <c r="AG4968" t="str" cm="1">
        <f t="array" ref="AG4968">_xlfn.XLOOKUP(Orders_C[[#This Row],[Store_ID]],Stores_c[[#All],[Store_ID]],Stores_c[[#All],[Store_Type]])</f>
        <v>Drive-Thru</v>
      </c>
    </row>
    <row r="4969" spans="1:33" x14ac:dyDescent="0.25">
      <c r="A4969">
        <v>6602</v>
      </c>
      <c r="B4969" s="1">
        <v>45836</v>
      </c>
      <c r="C4969" s="2">
        <v>0.70740740740740737</v>
      </c>
      <c r="D4969">
        <v>1517</v>
      </c>
      <c r="E4969">
        <v>203</v>
      </c>
      <c r="F4969">
        <v>455</v>
      </c>
      <c r="G4969">
        <v>316</v>
      </c>
      <c r="H4969">
        <v>4</v>
      </c>
      <c r="I4969">
        <v>494</v>
      </c>
      <c r="J4969">
        <v>15</v>
      </c>
      <c r="K4969">
        <v>24.7</v>
      </c>
      <c r="L4969">
        <v>1985.7</v>
      </c>
      <c r="M4969" t="s">
        <v>19</v>
      </c>
      <c r="N4969" t="s">
        <v>22</v>
      </c>
      <c r="O4969">
        <v>31</v>
      </c>
      <c r="P4969">
        <v>3</v>
      </c>
      <c r="Q4969" t="s">
        <v>625</v>
      </c>
      <c r="R4969">
        <v>507</v>
      </c>
      <c r="S4969" s="3">
        <v>0.15</v>
      </c>
      <c r="T4969" s="6">
        <v>800.10000000000014</v>
      </c>
      <c r="U4969" t="s">
        <v>6340</v>
      </c>
      <c r="V4969">
        <v>2025</v>
      </c>
      <c r="W4969" t="s">
        <v>6329</v>
      </c>
      <c r="X4969" t="str">
        <f>_xlfn.XLOOKUP(Orders_C[[#This Row],[Product_ID]],Products_C[Product_ID],Products_C[Product_Name])</f>
        <v>Popcorn Chicken</v>
      </c>
      <c r="Y4969" t="str">
        <f>_xlfn.XLOOKUP(Orders_C[[#This Row],[Product_ID]],Products_C[Product_ID],Products_C[Category])</f>
        <v>Dessert</v>
      </c>
      <c r="Z4969" t="str">
        <f>_xlfn.XLOOKUP(Orders_C[[#This Row],[Store_ID]],Stores_c[Store_ID],Stores_c[City])</f>
        <v>Lake Williammouth</v>
      </c>
      <c r="AA4969" t="str">
        <f>_xlfn.XLOOKUP(Orders_C[[#This Row],[Customer_ID]],Customers_c[Customer_ID],Customers_c[Customer_Name])</f>
        <v>Isaac Jones</v>
      </c>
      <c r="AB4969" s="6">
        <f>Orders_C[[#This Row],[Quantity]]*Orders_C[[#This Row],[Unit_Price]]*(1-Orders_C[[#This Row],[Discount %]])+Orders_C[[#This Row],[Tax]]</f>
        <v>1704.3</v>
      </c>
      <c r="AC4969" s="9">
        <f>(Orders_C[[#This Row],[Unit_Price]]*Orders_C[[#This Row],[Quantity]])-Orders_C[[#This Row],[Discount]]+Orders_C[[#This Row],[Tax]]</f>
        <v>1985.7</v>
      </c>
      <c r="AD4969" t="str">
        <f>IF(COUNTIF(Orders_C[[#All],[Customer_ID]],Orders_C[[#This Row],[Customer_ID]])&gt;1,"Repeat","New")</f>
        <v>Repeat</v>
      </c>
      <c r="AE4969" t="str" cm="1">
        <f t="array" ref="AE4969">_xlfn.XLOOKUP(Orders_C[[#This Row],[Store_ID]],Stores_c[[#All],[Store_ID]],Stores_c[[#All],[City]])</f>
        <v>Lake Williammouth</v>
      </c>
      <c r="AF4969" t="str" cm="1">
        <f t="array" ref="AF4969">_xlfn.XLOOKUP(Orders_C[[#This Row],[Store_ID]],Stores_c[[#All],[Store_ID]],Stores_c[[#All],[Manager_Name]])</f>
        <v>Stephanie Dominguez</v>
      </c>
      <c r="AG4969" t="str" cm="1">
        <f t="array" ref="AG4969">_xlfn.XLOOKUP(Orders_C[[#This Row],[Store_ID]],Stores_c[[#All],[Store_ID]],Stores_c[[#All],[Store_Type]])</f>
        <v>Drive-Thru</v>
      </c>
    </row>
    <row r="4970" spans="1:33" x14ac:dyDescent="0.25">
      <c r="A4970">
        <v>7943</v>
      </c>
      <c r="B4970" s="1">
        <v>45985</v>
      </c>
      <c r="C4970" s="2">
        <v>0.854375</v>
      </c>
      <c r="D4970">
        <v>1111</v>
      </c>
      <c r="E4970">
        <v>209</v>
      </c>
      <c r="F4970">
        <v>404</v>
      </c>
      <c r="G4970">
        <v>340</v>
      </c>
      <c r="H4970">
        <v>4</v>
      </c>
      <c r="I4970">
        <v>491</v>
      </c>
      <c r="J4970">
        <v>10</v>
      </c>
      <c r="K4970">
        <v>24.55</v>
      </c>
      <c r="L4970">
        <v>1978.55</v>
      </c>
      <c r="M4970" t="s">
        <v>19</v>
      </c>
      <c r="N4970" t="s">
        <v>21</v>
      </c>
      <c r="O4970">
        <v>15</v>
      </c>
      <c r="P4970">
        <v>2</v>
      </c>
      <c r="Q4970" t="s">
        <v>1966</v>
      </c>
      <c r="R4970">
        <v>507</v>
      </c>
      <c r="S4970" s="3">
        <v>0.1</v>
      </c>
      <c r="T4970" s="6">
        <v>800.15000000000009</v>
      </c>
      <c r="U4970" t="s">
        <v>6336</v>
      </c>
      <c r="V4970">
        <v>2025</v>
      </c>
      <c r="W4970" t="s">
        <v>6333</v>
      </c>
      <c r="X4970" t="str">
        <f>_xlfn.XLOOKUP(Orders_C[[#This Row],[Product_ID]],Products_C[Product_ID],Products_C[Product_Name])</f>
        <v>Chocolate Lava Cake</v>
      </c>
      <c r="Y4970" t="str">
        <f>_xlfn.XLOOKUP(Orders_C[[#This Row],[Product_ID]],Products_C[Product_ID],Products_C[Category])</f>
        <v>Chicken</v>
      </c>
      <c r="Z4970" t="str">
        <f>_xlfn.XLOOKUP(Orders_C[[#This Row],[Store_ID]],Stores_c[Store_ID],Stores_c[City])</f>
        <v>Reidberg</v>
      </c>
      <c r="AA4970" t="str">
        <f>_xlfn.XLOOKUP(Orders_C[[#This Row],[Customer_ID]],Customers_c[Customer_ID],Customers_c[Customer_Name])</f>
        <v>Crystal Carrillo</v>
      </c>
      <c r="AB4970" s="6">
        <f>Orders_C[[#This Row],[Quantity]]*Orders_C[[#This Row],[Unit_Price]]*(1-Orders_C[[#This Row],[Discount %]])+Orders_C[[#This Row],[Tax]]</f>
        <v>1792.15</v>
      </c>
      <c r="AC4970" s="9">
        <f>(Orders_C[[#This Row],[Unit_Price]]*Orders_C[[#This Row],[Quantity]])-Orders_C[[#This Row],[Discount]]+Orders_C[[#This Row],[Tax]]</f>
        <v>1978.55</v>
      </c>
      <c r="AD4970" t="str">
        <f>IF(COUNTIF(Orders_C[[#All],[Customer_ID]],Orders_C[[#This Row],[Customer_ID]])&gt;1,"Repeat","New")</f>
        <v>Repeat</v>
      </c>
      <c r="AE4970" t="str" cm="1">
        <f t="array" ref="AE4970">_xlfn.XLOOKUP(Orders_C[[#This Row],[Store_ID]],Stores_c[[#All],[Store_ID]],Stores_c[[#All],[City]])</f>
        <v>Reidberg</v>
      </c>
      <c r="AF4970" t="str" cm="1">
        <f t="array" ref="AF4970">_xlfn.XLOOKUP(Orders_C[[#This Row],[Store_ID]],Stores_c[[#All],[Store_ID]],Stores_c[[#All],[Manager_Name]])</f>
        <v>Jeffrey Horn</v>
      </c>
      <c r="AG4970" t="str" cm="1">
        <f t="array" ref="AG4970">_xlfn.XLOOKUP(Orders_C[[#This Row],[Store_ID]],Stores_c[[#All],[Store_ID]],Stores_c[[#All],[Store_Type]])</f>
        <v>Drive-Thru</v>
      </c>
    </row>
    <row r="4971" spans="1:33" x14ac:dyDescent="0.25">
      <c r="A4971">
        <v>10698</v>
      </c>
      <c r="B4971" s="1">
        <v>45872</v>
      </c>
      <c r="C4971" s="2">
        <v>0.62421296296296291</v>
      </c>
      <c r="D4971">
        <v>1443</v>
      </c>
      <c r="E4971">
        <v>221</v>
      </c>
      <c r="F4971">
        <v>543</v>
      </c>
      <c r="G4971">
        <v>308</v>
      </c>
      <c r="H4971">
        <v>4</v>
      </c>
      <c r="I4971">
        <v>491</v>
      </c>
      <c r="J4971">
        <v>10</v>
      </c>
      <c r="K4971">
        <v>24.55</v>
      </c>
      <c r="L4971">
        <v>1978.55</v>
      </c>
      <c r="M4971" t="s">
        <v>20</v>
      </c>
      <c r="N4971" t="s">
        <v>21</v>
      </c>
      <c r="O4971">
        <v>26</v>
      </c>
      <c r="P4971">
        <v>4</v>
      </c>
      <c r="Q4971" t="s">
        <v>4721</v>
      </c>
      <c r="R4971">
        <v>504</v>
      </c>
      <c r="S4971" s="3">
        <v>0.1</v>
      </c>
      <c r="T4971" s="6">
        <v>800.15000000000009</v>
      </c>
      <c r="U4971" t="s">
        <v>6342</v>
      </c>
      <c r="V4971">
        <v>2025</v>
      </c>
      <c r="W4971" t="s">
        <v>6329</v>
      </c>
      <c r="X4971" t="str">
        <f>_xlfn.XLOOKUP(Orders_C[[#This Row],[Product_ID]],Products_C[Product_ID],Products_C[Product_Name])</f>
        <v>Zinger Burger</v>
      </c>
      <c r="Y4971" t="str">
        <f>_xlfn.XLOOKUP(Orders_C[[#This Row],[Product_ID]],Products_C[Product_ID],Products_C[Category])</f>
        <v>Beverage</v>
      </c>
      <c r="Z4971" t="str">
        <f>_xlfn.XLOOKUP(Orders_C[[#This Row],[Store_ID]],Stores_c[Store_ID],Stores_c[City])</f>
        <v>Port Barbarabury</v>
      </c>
      <c r="AA4971" t="str">
        <f>_xlfn.XLOOKUP(Orders_C[[#This Row],[Customer_ID]],Customers_c[Customer_ID],Customers_c[Customer_Name])</f>
        <v>Anthony Clark</v>
      </c>
      <c r="AB4971" s="6">
        <f>Orders_C[[#This Row],[Quantity]]*Orders_C[[#This Row],[Unit_Price]]*(1-Orders_C[[#This Row],[Discount %]])+Orders_C[[#This Row],[Tax]]</f>
        <v>1792.15</v>
      </c>
      <c r="AC4971" s="9">
        <f>(Orders_C[[#This Row],[Unit_Price]]*Orders_C[[#This Row],[Quantity]])-Orders_C[[#This Row],[Discount]]+Orders_C[[#This Row],[Tax]]</f>
        <v>1978.55</v>
      </c>
      <c r="AD4971" t="str">
        <f>IF(COUNTIF(Orders_C[[#All],[Customer_ID]],Orders_C[[#This Row],[Customer_ID]])&gt;1,"Repeat","New")</f>
        <v>Repeat</v>
      </c>
      <c r="AE4971" t="str" cm="1">
        <f t="array" ref="AE4971">_xlfn.XLOOKUP(Orders_C[[#This Row],[Store_ID]],Stores_c[[#All],[Store_ID]],Stores_c[[#All],[City]])</f>
        <v>Port Barbarabury</v>
      </c>
      <c r="AF4971" t="str" cm="1">
        <f t="array" ref="AF4971">_xlfn.XLOOKUP(Orders_C[[#This Row],[Store_ID]],Stores_c[[#All],[Store_ID]],Stores_c[[#All],[Manager_Name]])</f>
        <v>Edward Nguyen</v>
      </c>
      <c r="AG4971" t="str" cm="1">
        <f t="array" ref="AG4971">_xlfn.XLOOKUP(Orders_C[[#This Row],[Store_ID]],Stores_c[[#All],[Store_ID]],Stores_c[[#All],[Store_Type]])</f>
        <v>Street</v>
      </c>
    </row>
    <row r="4972" spans="1:33" x14ac:dyDescent="0.25">
      <c r="A4972">
        <v>9583</v>
      </c>
      <c r="B4972" s="1">
        <v>45961</v>
      </c>
      <c r="C4972" s="2">
        <v>9.6296296296296297E-2</v>
      </c>
      <c r="D4972">
        <v>1061</v>
      </c>
      <c r="E4972">
        <v>215</v>
      </c>
      <c r="F4972">
        <v>404</v>
      </c>
      <c r="G4972">
        <v>337</v>
      </c>
      <c r="H4972">
        <v>4</v>
      </c>
      <c r="I4972">
        <v>488</v>
      </c>
      <c r="J4972">
        <v>5</v>
      </c>
      <c r="K4972">
        <v>24.4</v>
      </c>
      <c r="L4972">
        <v>1971.4</v>
      </c>
      <c r="M4972" t="s">
        <v>19</v>
      </c>
      <c r="N4972" t="s">
        <v>23</v>
      </c>
      <c r="O4972">
        <v>20</v>
      </c>
      <c r="P4972">
        <v>1</v>
      </c>
      <c r="Q4972" t="s">
        <v>3606</v>
      </c>
      <c r="R4972">
        <v>509</v>
      </c>
      <c r="S4972" s="3">
        <v>0.05</v>
      </c>
      <c r="T4972" s="6">
        <v>800.2</v>
      </c>
      <c r="U4972" t="s">
        <v>6332</v>
      </c>
      <c r="V4972">
        <v>2025</v>
      </c>
      <c r="W4972" t="s">
        <v>6333</v>
      </c>
      <c r="X4972" t="str">
        <f>_xlfn.XLOOKUP(Orders_C[[#This Row],[Product_ID]],Products_C[Product_ID],Products_C[Product_Name])</f>
        <v>Chocolate Lava Cake</v>
      </c>
      <c r="Y4972" t="str">
        <f>_xlfn.XLOOKUP(Orders_C[[#This Row],[Product_ID]],Products_C[Product_ID],Products_C[Category])</f>
        <v>Chicken</v>
      </c>
      <c r="Z4972" t="str">
        <f>_xlfn.XLOOKUP(Orders_C[[#This Row],[Store_ID]],Stores_c[Store_ID],Stores_c[City])</f>
        <v>Sallyburgh</v>
      </c>
      <c r="AA4972" t="str">
        <f>_xlfn.XLOOKUP(Orders_C[[#This Row],[Customer_ID]],Customers_c[Customer_ID],Customers_c[Customer_Name])</f>
        <v>Tony Simpson</v>
      </c>
      <c r="AB4972" s="6">
        <f>Orders_C[[#This Row],[Quantity]]*Orders_C[[#This Row],[Unit_Price]]*(1-Orders_C[[#This Row],[Discount %]])+Orders_C[[#This Row],[Tax]]</f>
        <v>1878.8</v>
      </c>
      <c r="AC4972" s="9">
        <f>(Orders_C[[#This Row],[Unit_Price]]*Orders_C[[#This Row],[Quantity]])-Orders_C[[#This Row],[Discount]]+Orders_C[[#This Row],[Tax]]</f>
        <v>1971.4</v>
      </c>
      <c r="AD4972" t="str">
        <f>IF(COUNTIF(Orders_C[[#All],[Customer_ID]],Orders_C[[#This Row],[Customer_ID]])&gt;1,"Repeat","New")</f>
        <v>Repeat</v>
      </c>
      <c r="AE4972" t="str" cm="1">
        <f t="array" ref="AE4972">_xlfn.XLOOKUP(Orders_C[[#This Row],[Store_ID]],Stores_c[[#All],[Store_ID]],Stores_c[[#All],[City]])</f>
        <v>Sallyburgh</v>
      </c>
      <c r="AF4972" t="str" cm="1">
        <f t="array" ref="AF4972">_xlfn.XLOOKUP(Orders_C[[#This Row],[Store_ID]],Stores_c[[#All],[Store_ID]],Stores_c[[#All],[Manager_Name]])</f>
        <v>Benjamin Mccoy</v>
      </c>
      <c r="AG4972" t="str" cm="1">
        <f t="array" ref="AG4972">_xlfn.XLOOKUP(Orders_C[[#This Row],[Store_ID]],Stores_c[[#All],[Store_ID]],Stores_c[[#All],[Store_Type]])</f>
        <v>Drive-Thru</v>
      </c>
    </row>
    <row r="4973" spans="1:33" x14ac:dyDescent="0.25">
      <c r="A4973">
        <v>7204</v>
      </c>
      <c r="B4973" s="1">
        <v>45739</v>
      </c>
      <c r="C4973" s="2">
        <v>0.7885416666666667</v>
      </c>
      <c r="D4973">
        <v>1917</v>
      </c>
      <c r="E4973">
        <v>223</v>
      </c>
      <c r="F4973">
        <v>416</v>
      </c>
      <c r="G4973">
        <v>301</v>
      </c>
      <c r="H4973">
        <v>4</v>
      </c>
      <c r="I4973">
        <v>495</v>
      </c>
      <c r="J4973">
        <v>15</v>
      </c>
      <c r="K4973">
        <v>24.75</v>
      </c>
      <c r="L4973">
        <v>1989.75</v>
      </c>
      <c r="M4973" t="s">
        <v>18</v>
      </c>
      <c r="N4973" t="s">
        <v>23</v>
      </c>
      <c r="O4973">
        <v>26</v>
      </c>
      <c r="P4973">
        <v>4</v>
      </c>
      <c r="Q4973" t="s">
        <v>1227</v>
      </c>
      <c r="R4973">
        <v>501</v>
      </c>
      <c r="S4973" s="3">
        <v>0.15</v>
      </c>
      <c r="T4973" s="6">
        <v>801.75</v>
      </c>
      <c r="U4973" t="s">
        <v>6334</v>
      </c>
      <c r="V4973">
        <v>2025</v>
      </c>
      <c r="W4973" t="s">
        <v>6329</v>
      </c>
      <c r="X4973" t="str">
        <f>_xlfn.XLOOKUP(Orders_C[[#This Row],[Product_ID]],Products_C[Product_ID],Products_C[Product_Name])</f>
        <v>Krushers</v>
      </c>
      <c r="Y4973" t="str">
        <f>_xlfn.XLOOKUP(Orders_C[[#This Row],[Product_ID]],Products_C[Product_ID],Products_C[Category])</f>
        <v>Burger</v>
      </c>
      <c r="Z4973" t="str">
        <f>_xlfn.XLOOKUP(Orders_C[[#This Row],[Store_ID]],Stores_c[Store_ID],Stores_c[City])</f>
        <v>Chambershaven</v>
      </c>
      <c r="AA4973" t="str">
        <f>_xlfn.XLOOKUP(Orders_C[[#This Row],[Customer_ID]],Customers_c[Customer_ID],Customers_c[Customer_Name])</f>
        <v>Alexander Austin</v>
      </c>
      <c r="AB4973" s="6">
        <f>Orders_C[[#This Row],[Quantity]]*Orders_C[[#This Row],[Unit_Price]]*(1-Orders_C[[#This Row],[Discount %]])+Orders_C[[#This Row],[Tax]]</f>
        <v>1707.75</v>
      </c>
      <c r="AC4973" s="9">
        <f>(Orders_C[[#This Row],[Unit_Price]]*Orders_C[[#This Row],[Quantity]])-Orders_C[[#This Row],[Discount]]+Orders_C[[#This Row],[Tax]]</f>
        <v>1989.75</v>
      </c>
      <c r="AD4973" t="str">
        <f>IF(COUNTIF(Orders_C[[#All],[Customer_ID]],Orders_C[[#This Row],[Customer_ID]])&gt;1,"Repeat","New")</f>
        <v>Repeat</v>
      </c>
      <c r="AE4973" t="str" cm="1">
        <f t="array" ref="AE4973">_xlfn.XLOOKUP(Orders_C[[#This Row],[Store_ID]],Stores_c[[#All],[Store_ID]],Stores_c[[#All],[City]])</f>
        <v>Chambershaven</v>
      </c>
      <c r="AF4973" t="str" cm="1">
        <f t="array" ref="AF4973">_xlfn.XLOOKUP(Orders_C[[#This Row],[Store_ID]],Stores_c[[#All],[Store_ID]],Stores_c[[#All],[Manager_Name]])</f>
        <v>Virginia Webster</v>
      </c>
      <c r="AG4973" t="str" cm="1">
        <f t="array" ref="AG4973">_xlfn.XLOOKUP(Orders_C[[#This Row],[Store_ID]],Stores_c[[#All],[Store_ID]],Stores_c[[#All],[Store_Type]])</f>
        <v>Street</v>
      </c>
    </row>
    <row r="4974" spans="1:33" x14ac:dyDescent="0.25">
      <c r="A4974">
        <v>7996</v>
      </c>
      <c r="B4974" s="1">
        <v>45823</v>
      </c>
      <c r="C4974" s="2">
        <v>7.1782407407407406E-2</v>
      </c>
      <c r="D4974">
        <v>1199</v>
      </c>
      <c r="E4974">
        <v>215</v>
      </c>
      <c r="F4974">
        <v>412</v>
      </c>
      <c r="G4974">
        <v>310</v>
      </c>
      <c r="H4974">
        <v>4</v>
      </c>
      <c r="I4974">
        <v>495</v>
      </c>
      <c r="J4974">
        <v>15</v>
      </c>
      <c r="K4974">
        <v>24.75</v>
      </c>
      <c r="L4974">
        <v>1989.75</v>
      </c>
      <c r="M4974" t="s">
        <v>20</v>
      </c>
      <c r="N4974" t="s">
        <v>23</v>
      </c>
      <c r="O4974">
        <v>50</v>
      </c>
      <c r="P4974">
        <v>5</v>
      </c>
      <c r="Q4974" t="s">
        <v>2019</v>
      </c>
      <c r="R4974">
        <v>509</v>
      </c>
      <c r="S4974" s="3">
        <v>0.15</v>
      </c>
      <c r="T4974" s="6">
        <v>801.75</v>
      </c>
      <c r="U4974" t="s">
        <v>6340</v>
      </c>
      <c r="V4974">
        <v>2025</v>
      </c>
      <c r="W4974" t="s">
        <v>6331</v>
      </c>
      <c r="X4974" t="str">
        <f>_xlfn.XLOOKUP(Orders_C[[#This Row],[Product_ID]],Products_C[Product_ID],Products_C[Product_Name])</f>
        <v>Chicken Bucket</v>
      </c>
      <c r="Y4974" t="str">
        <f>_xlfn.XLOOKUP(Orders_C[[#This Row],[Product_ID]],Products_C[Product_ID],Products_C[Category])</f>
        <v>Chicken</v>
      </c>
      <c r="Z4974" t="str">
        <f>_xlfn.XLOOKUP(Orders_C[[#This Row],[Store_ID]],Stores_c[Store_ID],Stores_c[City])</f>
        <v>Sallyburgh</v>
      </c>
      <c r="AA4974" t="str">
        <f>_xlfn.XLOOKUP(Orders_C[[#This Row],[Customer_ID]],Customers_c[Customer_ID],Customers_c[Customer_Name])</f>
        <v>Carolyn Ortega</v>
      </c>
      <c r="AB4974" s="6">
        <f>Orders_C[[#This Row],[Quantity]]*Orders_C[[#This Row],[Unit_Price]]*(1-Orders_C[[#This Row],[Discount %]])+Orders_C[[#This Row],[Tax]]</f>
        <v>1707.75</v>
      </c>
      <c r="AC4974" s="9">
        <f>(Orders_C[[#This Row],[Unit_Price]]*Orders_C[[#This Row],[Quantity]])-Orders_C[[#This Row],[Discount]]+Orders_C[[#This Row],[Tax]]</f>
        <v>1989.75</v>
      </c>
      <c r="AD4974" t="str">
        <f>IF(COUNTIF(Orders_C[[#All],[Customer_ID]],Orders_C[[#This Row],[Customer_ID]])&gt;1,"Repeat","New")</f>
        <v>Repeat</v>
      </c>
      <c r="AE4974" t="str" cm="1">
        <f t="array" ref="AE4974">_xlfn.XLOOKUP(Orders_C[[#This Row],[Store_ID]],Stores_c[[#All],[Store_ID]],Stores_c[[#All],[City]])</f>
        <v>Sallyburgh</v>
      </c>
      <c r="AF4974" t="str" cm="1">
        <f t="array" ref="AF4974">_xlfn.XLOOKUP(Orders_C[[#This Row],[Store_ID]],Stores_c[[#All],[Store_ID]],Stores_c[[#All],[Manager_Name]])</f>
        <v>Benjamin Mccoy</v>
      </c>
      <c r="AG4974" t="str" cm="1">
        <f t="array" ref="AG4974">_xlfn.XLOOKUP(Orders_C[[#This Row],[Store_ID]],Stores_c[[#All],[Store_ID]],Stores_c[[#All],[Store_Type]])</f>
        <v>Drive-Thru</v>
      </c>
    </row>
    <row r="4975" spans="1:33" x14ac:dyDescent="0.25">
      <c r="A4975">
        <v>6091</v>
      </c>
      <c r="B4975" s="1">
        <v>45937</v>
      </c>
      <c r="C4975" s="2">
        <v>0.17208333333333334</v>
      </c>
      <c r="D4975">
        <v>1020</v>
      </c>
      <c r="E4975">
        <v>207</v>
      </c>
      <c r="F4975">
        <v>496</v>
      </c>
      <c r="G4975">
        <v>335</v>
      </c>
      <c r="H4975">
        <v>4</v>
      </c>
      <c r="I4975">
        <v>486</v>
      </c>
      <c r="J4975">
        <v>0</v>
      </c>
      <c r="K4975">
        <v>24.3</v>
      </c>
      <c r="L4975">
        <v>1968.3</v>
      </c>
      <c r="M4975" t="s">
        <v>18</v>
      </c>
      <c r="N4975" t="s">
        <v>22</v>
      </c>
      <c r="O4975">
        <v>16</v>
      </c>
      <c r="P4975">
        <v>4</v>
      </c>
      <c r="Q4975" t="s">
        <v>114</v>
      </c>
      <c r="R4975">
        <v>505</v>
      </c>
      <c r="S4975" s="3">
        <v>0</v>
      </c>
      <c r="T4975" s="6">
        <v>801.90000000000009</v>
      </c>
      <c r="U4975" t="s">
        <v>6332</v>
      </c>
      <c r="V4975">
        <v>2025</v>
      </c>
      <c r="W4975" t="s">
        <v>6333</v>
      </c>
      <c r="X4975" t="str">
        <f>_xlfn.XLOOKUP(Orders_C[[#This Row],[Product_ID]],Products_C[Product_ID],Products_C[Product_Name])</f>
        <v>Krushers</v>
      </c>
      <c r="Y4975" t="str">
        <f>_xlfn.XLOOKUP(Orders_C[[#This Row],[Product_ID]],Products_C[Product_ID],Products_C[Category])</f>
        <v>Chicken</v>
      </c>
      <c r="Z4975" t="str">
        <f>_xlfn.XLOOKUP(Orders_C[[#This Row],[Store_ID]],Stores_c[Store_ID],Stores_c[City])</f>
        <v>Christineton</v>
      </c>
      <c r="AA4975" t="str">
        <f>_xlfn.XLOOKUP(Orders_C[[#This Row],[Customer_ID]],Customers_c[Customer_ID],Customers_c[Customer_Name])</f>
        <v>Mary Wise</v>
      </c>
      <c r="AB4975" s="6">
        <f>Orders_C[[#This Row],[Quantity]]*Orders_C[[#This Row],[Unit_Price]]*(1-Orders_C[[#This Row],[Discount %]])+Orders_C[[#This Row],[Tax]]</f>
        <v>1968.3</v>
      </c>
      <c r="AC4975" s="9">
        <f>(Orders_C[[#This Row],[Unit_Price]]*Orders_C[[#This Row],[Quantity]])-Orders_C[[#This Row],[Discount]]+Orders_C[[#This Row],[Tax]]</f>
        <v>1968.3</v>
      </c>
      <c r="AD4975" t="str">
        <f>IF(COUNTIF(Orders_C[[#All],[Customer_ID]],Orders_C[[#This Row],[Customer_ID]])&gt;1,"Repeat","New")</f>
        <v>Repeat</v>
      </c>
      <c r="AE4975" t="str" cm="1">
        <f t="array" ref="AE4975">_xlfn.XLOOKUP(Orders_C[[#This Row],[Store_ID]],Stores_c[[#All],[Store_ID]],Stores_c[[#All],[City]])</f>
        <v>Christineton</v>
      </c>
      <c r="AF4975" t="str" cm="1">
        <f t="array" ref="AF4975">_xlfn.XLOOKUP(Orders_C[[#This Row],[Store_ID]],Stores_c[[#All],[Store_ID]],Stores_c[[#All],[Manager_Name]])</f>
        <v>Dr. William Hubbard MD</v>
      </c>
      <c r="AG4975" t="str" cm="1">
        <f t="array" ref="AG4975">_xlfn.XLOOKUP(Orders_C[[#This Row],[Store_ID]],Stores_c[[#All],[Store_ID]],Stores_c[[#All],[Store_Type]])</f>
        <v>Street</v>
      </c>
    </row>
    <row r="4976" spans="1:33" x14ac:dyDescent="0.25">
      <c r="A4976">
        <v>6263</v>
      </c>
      <c r="B4976" s="1">
        <v>45730</v>
      </c>
      <c r="C4976" s="2">
        <v>6.099537037037037E-3</v>
      </c>
      <c r="D4976">
        <v>1642</v>
      </c>
      <c r="E4976">
        <v>213</v>
      </c>
      <c r="F4976">
        <v>541</v>
      </c>
      <c r="G4976">
        <v>305</v>
      </c>
      <c r="H4976">
        <v>4</v>
      </c>
      <c r="I4976">
        <v>486</v>
      </c>
      <c r="J4976">
        <v>0</v>
      </c>
      <c r="K4976">
        <v>24.3</v>
      </c>
      <c r="L4976">
        <v>1968.3</v>
      </c>
      <c r="M4976" t="s">
        <v>20</v>
      </c>
      <c r="N4976" t="s">
        <v>22</v>
      </c>
      <c r="O4976">
        <v>57</v>
      </c>
      <c r="P4976">
        <v>2</v>
      </c>
      <c r="Q4976" t="s">
        <v>286</v>
      </c>
      <c r="R4976">
        <v>506</v>
      </c>
      <c r="S4976" s="3">
        <v>0</v>
      </c>
      <c r="T4976" s="6">
        <v>801.90000000000009</v>
      </c>
      <c r="U4976" t="s">
        <v>6334</v>
      </c>
      <c r="V4976">
        <v>2025</v>
      </c>
      <c r="W4976" t="s">
        <v>6331</v>
      </c>
      <c r="X4976" t="str">
        <f>_xlfn.XLOOKUP(Orders_C[[#This Row],[Product_ID]],Products_C[Product_ID],Products_C[Product_Name])</f>
        <v>Krushers</v>
      </c>
      <c r="Y4976" t="str">
        <f>_xlfn.XLOOKUP(Orders_C[[#This Row],[Product_ID]],Products_C[Product_ID],Products_C[Category])</f>
        <v>Dessert</v>
      </c>
      <c r="Z4976" t="str">
        <f>_xlfn.XLOOKUP(Orders_C[[#This Row],[Store_ID]],Stores_c[Store_ID],Stores_c[City])</f>
        <v>Lake Kristashire</v>
      </c>
      <c r="AA4976" t="str">
        <f>_xlfn.XLOOKUP(Orders_C[[#This Row],[Customer_ID]],Customers_c[Customer_ID],Customers_c[Customer_Name])</f>
        <v>Dr. Kevin Silva MD</v>
      </c>
      <c r="AB4976" s="6">
        <f>Orders_C[[#This Row],[Quantity]]*Orders_C[[#This Row],[Unit_Price]]*(1-Orders_C[[#This Row],[Discount %]])+Orders_C[[#This Row],[Tax]]</f>
        <v>1968.3</v>
      </c>
      <c r="AC4976" s="9">
        <f>(Orders_C[[#This Row],[Unit_Price]]*Orders_C[[#This Row],[Quantity]])-Orders_C[[#This Row],[Discount]]+Orders_C[[#This Row],[Tax]]</f>
        <v>1968.3</v>
      </c>
      <c r="AD4976" t="str">
        <f>IF(COUNTIF(Orders_C[[#All],[Customer_ID]],Orders_C[[#This Row],[Customer_ID]])&gt;1,"Repeat","New")</f>
        <v>Repeat</v>
      </c>
      <c r="AE4976" t="str" cm="1">
        <f t="array" ref="AE4976">_xlfn.XLOOKUP(Orders_C[[#This Row],[Store_ID]],Stores_c[[#All],[Store_ID]],Stores_c[[#All],[City]])</f>
        <v>Lake Kristashire</v>
      </c>
      <c r="AF4976" t="str" cm="1">
        <f t="array" ref="AF4976">_xlfn.XLOOKUP(Orders_C[[#This Row],[Store_ID]],Stores_c[[#All],[Store_ID]],Stores_c[[#All],[Manager_Name]])</f>
        <v>Andrea Daugherty</v>
      </c>
      <c r="AG4976" t="str" cm="1">
        <f t="array" ref="AG4976">_xlfn.XLOOKUP(Orders_C[[#This Row],[Store_ID]],Stores_c[[#All],[Store_ID]],Stores_c[[#All],[Store_Type]])</f>
        <v>Mall</v>
      </c>
    </row>
    <row r="4977" spans="1:33" x14ac:dyDescent="0.25">
      <c r="A4977">
        <v>10651</v>
      </c>
      <c r="B4977" s="1">
        <v>45715</v>
      </c>
      <c r="C4977" s="2">
        <v>0.33564814814814814</v>
      </c>
      <c r="D4977">
        <v>1028</v>
      </c>
      <c r="E4977">
        <v>207</v>
      </c>
      <c r="F4977">
        <v>420</v>
      </c>
      <c r="G4977">
        <v>313</v>
      </c>
      <c r="H4977">
        <v>4</v>
      </c>
      <c r="I4977">
        <v>496</v>
      </c>
      <c r="J4977">
        <v>15</v>
      </c>
      <c r="K4977">
        <v>24.8</v>
      </c>
      <c r="L4977">
        <v>1993.8</v>
      </c>
      <c r="M4977" t="s">
        <v>18</v>
      </c>
      <c r="N4977" t="s">
        <v>22</v>
      </c>
      <c r="O4977">
        <v>30</v>
      </c>
      <c r="P4977">
        <v>2</v>
      </c>
      <c r="Q4977" t="s">
        <v>4674</v>
      </c>
      <c r="R4977">
        <v>504</v>
      </c>
      <c r="S4977" s="3">
        <v>0.15</v>
      </c>
      <c r="T4977" s="6">
        <v>803.40000000000009</v>
      </c>
      <c r="U4977" t="s">
        <v>6338</v>
      </c>
      <c r="V4977">
        <v>2025</v>
      </c>
      <c r="W4977" t="s">
        <v>6329</v>
      </c>
      <c r="X4977" t="str">
        <f>_xlfn.XLOOKUP(Orders_C[[#This Row],[Product_ID]],Products_C[Product_ID],Products_C[Product_Name])</f>
        <v>Rice Bowl</v>
      </c>
      <c r="Y4977" t="str">
        <f>_xlfn.XLOOKUP(Orders_C[[#This Row],[Product_ID]],Products_C[Product_ID],Products_C[Category])</f>
        <v>Beverage</v>
      </c>
      <c r="Z4977" t="str">
        <f>_xlfn.XLOOKUP(Orders_C[[#This Row],[Store_ID]],Stores_c[Store_ID],Stores_c[City])</f>
        <v>Christineton</v>
      </c>
      <c r="AA4977" t="str">
        <f>_xlfn.XLOOKUP(Orders_C[[#This Row],[Customer_ID]],Customers_c[Customer_ID],Customers_c[Customer_Name])</f>
        <v>Benjamin Brown</v>
      </c>
      <c r="AB4977" s="6">
        <f>Orders_C[[#This Row],[Quantity]]*Orders_C[[#This Row],[Unit_Price]]*(1-Orders_C[[#This Row],[Discount %]])+Orders_C[[#This Row],[Tax]]</f>
        <v>1711.1999999999998</v>
      </c>
      <c r="AC4977" s="9">
        <f>(Orders_C[[#This Row],[Unit_Price]]*Orders_C[[#This Row],[Quantity]])-Orders_C[[#This Row],[Discount]]+Orders_C[[#This Row],[Tax]]</f>
        <v>1993.8</v>
      </c>
      <c r="AD4977" t="str">
        <f>IF(COUNTIF(Orders_C[[#All],[Customer_ID]],Orders_C[[#This Row],[Customer_ID]])&gt;1,"Repeat","New")</f>
        <v>Repeat</v>
      </c>
      <c r="AE4977" t="str" cm="1">
        <f t="array" ref="AE4977">_xlfn.XLOOKUP(Orders_C[[#This Row],[Store_ID]],Stores_c[[#All],[Store_ID]],Stores_c[[#All],[City]])</f>
        <v>Christineton</v>
      </c>
      <c r="AF4977" t="str" cm="1">
        <f t="array" ref="AF4977">_xlfn.XLOOKUP(Orders_C[[#This Row],[Store_ID]],Stores_c[[#All],[Store_ID]],Stores_c[[#All],[Manager_Name]])</f>
        <v>Dr. William Hubbard MD</v>
      </c>
      <c r="AG4977" t="str" cm="1">
        <f t="array" ref="AG4977">_xlfn.XLOOKUP(Orders_C[[#This Row],[Store_ID]],Stores_c[[#All],[Store_ID]],Stores_c[[#All],[Store_Type]])</f>
        <v>Street</v>
      </c>
    </row>
    <row r="4978" spans="1:33" x14ac:dyDescent="0.25">
      <c r="A4978">
        <v>10141</v>
      </c>
      <c r="B4978" s="1">
        <v>45867</v>
      </c>
      <c r="C4978" s="2">
        <v>0.79902777777777778</v>
      </c>
      <c r="D4978">
        <v>1996</v>
      </c>
      <c r="E4978">
        <v>216</v>
      </c>
      <c r="F4978">
        <v>456</v>
      </c>
      <c r="G4978">
        <v>302</v>
      </c>
      <c r="H4978">
        <v>4</v>
      </c>
      <c r="I4978">
        <v>490</v>
      </c>
      <c r="J4978">
        <v>5</v>
      </c>
      <c r="K4978">
        <v>24.5</v>
      </c>
      <c r="L4978">
        <v>1979.5</v>
      </c>
      <c r="M4978" t="s">
        <v>19</v>
      </c>
      <c r="N4978" t="s">
        <v>23</v>
      </c>
      <c r="O4978">
        <v>18</v>
      </c>
      <c r="P4978">
        <v>5</v>
      </c>
      <c r="Q4978" t="s">
        <v>4164</v>
      </c>
      <c r="R4978">
        <v>509</v>
      </c>
      <c r="S4978" s="3">
        <v>0.05</v>
      </c>
      <c r="T4978" s="6">
        <v>803.5</v>
      </c>
      <c r="U4978" t="s">
        <v>6341</v>
      </c>
      <c r="V4978">
        <v>2025</v>
      </c>
      <c r="W4978" t="s">
        <v>6333</v>
      </c>
      <c r="X4978" t="str">
        <f>_xlfn.XLOOKUP(Orders_C[[#This Row],[Product_ID]],Products_C[Product_ID],Products_C[Product_Name])</f>
        <v>Chicken Wings</v>
      </c>
      <c r="Y4978" t="str">
        <f>_xlfn.XLOOKUP(Orders_C[[#This Row],[Product_ID]],Products_C[Product_ID],Products_C[Category])</f>
        <v>Chicken</v>
      </c>
      <c r="Z4978" t="str">
        <f>_xlfn.XLOOKUP(Orders_C[[#This Row],[Store_ID]],Stores_c[Store_ID],Stores_c[City])</f>
        <v>Garciaview</v>
      </c>
      <c r="AA4978" t="str">
        <f>_xlfn.XLOOKUP(Orders_C[[#This Row],[Customer_ID]],Customers_c[Customer_ID],Customers_c[Customer_Name])</f>
        <v>Alexis Proctor</v>
      </c>
      <c r="AB4978" s="6">
        <f>Orders_C[[#This Row],[Quantity]]*Orders_C[[#This Row],[Unit_Price]]*(1-Orders_C[[#This Row],[Discount %]])+Orders_C[[#This Row],[Tax]]</f>
        <v>1886.5</v>
      </c>
      <c r="AC4978" s="9">
        <f>(Orders_C[[#This Row],[Unit_Price]]*Orders_C[[#This Row],[Quantity]])-Orders_C[[#This Row],[Discount]]+Orders_C[[#This Row],[Tax]]</f>
        <v>1979.5</v>
      </c>
      <c r="AD4978" t="str">
        <f>IF(COUNTIF(Orders_C[[#All],[Customer_ID]],Orders_C[[#This Row],[Customer_ID]])&gt;1,"Repeat","New")</f>
        <v>Repeat</v>
      </c>
      <c r="AE4978" t="str" cm="1">
        <f t="array" ref="AE4978">_xlfn.XLOOKUP(Orders_C[[#This Row],[Store_ID]],Stores_c[[#All],[Store_ID]],Stores_c[[#All],[City]])</f>
        <v>Garciaview</v>
      </c>
      <c r="AF4978" t="str" cm="1">
        <f t="array" ref="AF4978">_xlfn.XLOOKUP(Orders_C[[#This Row],[Store_ID]],Stores_c[[#All],[Store_ID]],Stores_c[[#All],[Manager_Name]])</f>
        <v>Karina Washington</v>
      </c>
      <c r="AG4978" t="str" cm="1">
        <f t="array" ref="AG4978">_xlfn.XLOOKUP(Orders_C[[#This Row],[Store_ID]],Stores_c[[#All],[Store_ID]],Stores_c[[#All],[Store_Type]])</f>
        <v>Drive-Thru</v>
      </c>
    </row>
    <row r="4979" spans="1:33" x14ac:dyDescent="0.25">
      <c r="A4979">
        <v>6600</v>
      </c>
      <c r="B4979" s="1">
        <v>46051</v>
      </c>
      <c r="C4979" s="2">
        <v>0.52793981481481478</v>
      </c>
      <c r="D4979">
        <v>1519</v>
      </c>
      <c r="E4979">
        <v>220</v>
      </c>
      <c r="F4979">
        <v>432</v>
      </c>
      <c r="G4979">
        <v>306</v>
      </c>
      <c r="H4979">
        <v>4</v>
      </c>
      <c r="I4979">
        <v>494</v>
      </c>
      <c r="J4979">
        <v>10</v>
      </c>
      <c r="K4979">
        <v>24.7</v>
      </c>
      <c r="L4979">
        <v>1990.7</v>
      </c>
      <c r="M4979" t="s">
        <v>19</v>
      </c>
      <c r="N4979" t="s">
        <v>21</v>
      </c>
      <c r="O4979">
        <v>41</v>
      </c>
      <c r="P4979">
        <v>2</v>
      </c>
      <c r="Q4979" t="s">
        <v>623</v>
      </c>
      <c r="R4979">
        <v>507</v>
      </c>
      <c r="S4979" s="3">
        <v>0.1</v>
      </c>
      <c r="T4979" s="6">
        <v>805.10000000000014</v>
      </c>
      <c r="U4979" t="s">
        <v>6330</v>
      </c>
      <c r="V4979">
        <v>2026</v>
      </c>
      <c r="W4979" t="s">
        <v>6331</v>
      </c>
      <c r="X4979" t="str">
        <f>_xlfn.XLOOKUP(Orders_C[[#This Row],[Product_ID]],Products_C[Product_ID],Products_C[Product_Name])</f>
        <v>Veg Burger</v>
      </c>
      <c r="Y4979" t="str">
        <f>_xlfn.XLOOKUP(Orders_C[[#This Row],[Product_ID]],Products_C[Product_ID],Products_C[Category])</f>
        <v>Burger</v>
      </c>
      <c r="Z4979" t="str">
        <f>_xlfn.XLOOKUP(Orders_C[[#This Row],[Store_ID]],Stores_c[Store_ID],Stores_c[City])</f>
        <v>Williamborough</v>
      </c>
      <c r="AA4979" t="str">
        <f>_xlfn.XLOOKUP(Orders_C[[#This Row],[Customer_ID]],Customers_c[Customer_ID],Customers_c[Customer_Name])</f>
        <v>Stephanie Vaughn</v>
      </c>
      <c r="AB4979" s="6">
        <f>Orders_C[[#This Row],[Quantity]]*Orders_C[[#This Row],[Unit_Price]]*(1-Orders_C[[#This Row],[Discount %]])+Orders_C[[#This Row],[Tax]]</f>
        <v>1803.1000000000001</v>
      </c>
      <c r="AC4979" s="9">
        <f>(Orders_C[[#This Row],[Unit_Price]]*Orders_C[[#This Row],[Quantity]])-Orders_C[[#This Row],[Discount]]+Orders_C[[#This Row],[Tax]]</f>
        <v>1990.7</v>
      </c>
      <c r="AD4979" t="str">
        <f>IF(COUNTIF(Orders_C[[#All],[Customer_ID]],Orders_C[[#This Row],[Customer_ID]])&gt;1,"Repeat","New")</f>
        <v>Repeat</v>
      </c>
      <c r="AE4979" t="str" cm="1">
        <f t="array" ref="AE4979">_xlfn.XLOOKUP(Orders_C[[#This Row],[Store_ID]],Stores_c[[#All],[Store_ID]],Stores_c[[#All],[City]])</f>
        <v>Williamborough</v>
      </c>
      <c r="AF4979" t="str" cm="1">
        <f t="array" ref="AF4979">_xlfn.XLOOKUP(Orders_C[[#This Row],[Store_ID]],Stores_c[[#All],[Store_ID]],Stores_c[[#All],[Manager_Name]])</f>
        <v>Michael Mcbride</v>
      </c>
      <c r="AG4979" t="str" cm="1">
        <f t="array" ref="AG4979">_xlfn.XLOOKUP(Orders_C[[#This Row],[Store_ID]],Stores_c[[#All],[Store_ID]],Stores_c[[#All],[Store_Type]])</f>
        <v>Mall</v>
      </c>
    </row>
    <row r="4980" spans="1:33" x14ac:dyDescent="0.25">
      <c r="A4980">
        <v>7548</v>
      </c>
      <c r="B4980" s="1">
        <v>45755</v>
      </c>
      <c r="C4980" s="2">
        <v>0.13210648148148149</v>
      </c>
      <c r="D4980">
        <v>1949</v>
      </c>
      <c r="E4980">
        <v>218</v>
      </c>
      <c r="F4980">
        <v>488</v>
      </c>
      <c r="G4980">
        <v>315</v>
      </c>
      <c r="H4980">
        <v>4</v>
      </c>
      <c r="I4980">
        <v>491</v>
      </c>
      <c r="J4980">
        <v>5</v>
      </c>
      <c r="K4980">
        <v>24.55</v>
      </c>
      <c r="L4980">
        <v>1983.55</v>
      </c>
      <c r="M4980" t="s">
        <v>19</v>
      </c>
      <c r="N4980" t="s">
        <v>23</v>
      </c>
      <c r="O4980">
        <v>54</v>
      </c>
      <c r="P4980">
        <v>2</v>
      </c>
      <c r="Q4980" t="s">
        <v>1571</v>
      </c>
      <c r="R4980">
        <v>507</v>
      </c>
      <c r="S4980" s="3">
        <v>0.05</v>
      </c>
      <c r="T4980" s="6">
        <v>805.15000000000009</v>
      </c>
      <c r="U4980" t="s">
        <v>6337</v>
      </c>
      <c r="V4980">
        <v>2025</v>
      </c>
      <c r="W4980" t="s">
        <v>6331</v>
      </c>
      <c r="X4980" t="str">
        <f>_xlfn.XLOOKUP(Orders_C[[#This Row],[Product_ID]],Products_C[Product_ID],Products_C[Product_Name])</f>
        <v>Popcorn Chicken</v>
      </c>
      <c r="Y4980" t="str">
        <f>_xlfn.XLOOKUP(Orders_C[[#This Row],[Product_ID]],Products_C[Product_ID],Products_C[Category])</f>
        <v>Beverage</v>
      </c>
      <c r="Z4980" t="str">
        <f>_xlfn.XLOOKUP(Orders_C[[#This Row],[Store_ID]],Stores_c[Store_ID],Stores_c[City])</f>
        <v>East Johnport</v>
      </c>
      <c r="AA4980" t="str">
        <f>_xlfn.XLOOKUP(Orders_C[[#This Row],[Customer_ID]],Customers_c[Customer_ID],Customers_c[Customer_Name])</f>
        <v>Michael Roman</v>
      </c>
      <c r="AB4980" s="6">
        <f>Orders_C[[#This Row],[Quantity]]*Orders_C[[#This Row],[Unit_Price]]*(1-Orders_C[[#This Row],[Discount %]])+Orders_C[[#This Row],[Tax]]</f>
        <v>1890.35</v>
      </c>
      <c r="AC4980" s="9">
        <f>(Orders_C[[#This Row],[Unit_Price]]*Orders_C[[#This Row],[Quantity]])-Orders_C[[#This Row],[Discount]]+Orders_C[[#This Row],[Tax]]</f>
        <v>1983.55</v>
      </c>
      <c r="AD4980" t="str">
        <f>IF(COUNTIF(Orders_C[[#All],[Customer_ID]],Orders_C[[#This Row],[Customer_ID]])&gt;1,"Repeat","New")</f>
        <v>Repeat</v>
      </c>
      <c r="AE4980" t="str" cm="1">
        <f t="array" ref="AE4980">_xlfn.XLOOKUP(Orders_C[[#This Row],[Store_ID]],Stores_c[[#All],[Store_ID]],Stores_c[[#All],[City]])</f>
        <v>East Johnport</v>
      </c>
      <c r="AF4980" t="str" cm="1">
        <f t="array" ref="AF4980">_xlfn.XLOOKUP(Orders_C[[#This Row],[Store_ID]],Stores_c[[#All],[Store_ID]],Stores_c[[#All],[Manager_Name]])</f>
        <v>Mr. Matthew Murillo III</v>
      </c>
      <c r="AG4980" t="str" cm="1">
        <f t="array" ref="AG4980">_xlfn.XLOOKUP(Orders_C[[#This Row],[Store_ID]],Stores_c[[#All],[Store_ID]],Stores_c[[#All],[Store_Type]])</f>
        <v>Street</v>
      </c>
    </row>
    <row r="4981" spans="1:33" x14ac:dyDescent="0.25">
      <c r="A4981">
        <v>8963</v>
      </c>
      <c r="B4981" s="1">
        <v>45852</v>
      </c>
      <c r="C4981" s="2">
        <v>0.55115740740740737</v>
      </c>
      <c r="D4981">
        <v>1027</v>
      </c>
      <c r="E4981">
        <v>201</v>
      </c>
      <c r="F4981">
        <v>413</v>
      </c>
      <c r="G4981">
        <v>308</v>
      </c>
      <c r="H4981">
        <v>4</v>
      </c>
      <c r="I4981">
        <v>488</v>
      </c>
      <c r="J4981">
        <v>0</v>
      </c>
      <c r="K4981">
        <v>24.4</v>
      </c>
      <c r="L4981">
        <v>1976.4</v>
      </c>
      <c r="M4981" t="s">
        <v>19</v>
      </c>
      <c r="N4981" t="s">
        <v>22</v>
      </c>
      <c r="O4981">
        <v>32</v>
      </c>
      <c r="P4981">
        <v>2</v>
      </c>
      <c r="Q4981" t="s">
        <v>2986</v>
      </c>
      <c r="R4981">
        <v>509</v>
      </c>
      <c r="S4981" s="3">
        <v>0</v>
      </c>
      <c r="T4981" s="6">
        <v>805.2</v>
      </c>
      <c r="U4981" t="s">
        <v>6341</v>
      </c>
      <c r="V4981">
        <v>2025</v>
      </c>
      <c r="W4981" t="s">
        <v>6329</v>
      </c>
      <c r="X4981" t="str">
        <f>_xlfn.XLOOKUP(Orders_C[[#This Row],[Product_ID]],Products_C[Product_ID],Products_C[Product_Name])</f>
        <v>Zinger Burger</v>
      </c>
      <c r="Y4981" t="str">
        <f>_xlfn.XLOOKUP(Orders_C[[#This Row],[Product_ID]],Products_C[Product_ID],Products_C[Category])</f>
        <v>Beverage</v>
      </c>
      <c r="Z4981" t="str">
        <f>_xlfn.XLOOKUP(Orders_C[[#This Row],[Store_ID]],Stores_c[Store_ID],Stores_c[City])</f>
        <v>Lake Nicholasburgh</v>
      </c>
      <c r="AA4981" t="str">
        <f>_xlfn.XLOOKUP(Orders_C[[#This Row],[Customer_ID]],Customers_c[Customer_ID],Customers_c[Customer_Name])</f>
        <v>Stacey Stein</v>
      </c>
      <c r="AB4981" s="6">
        <f>Orders_C[[#This Row],[Quantity]]*Orders_C[[#This Row],[Unit_Price]]*(1-Orders_C[[#This Row],[Discount %]])+Orders_C[[#This Row],[Tax]]</f>
        <v>1976.4</v>
      </c>
      <c r="AC4981" s="9">
        <f>(Orders_C[[#This Row],[Unit_Price]]*Orders_C[[#This Row],[Quantity]])-Orders_C[[#This Row],[Discount]]+Orders_C[[#This Row],[Tax]]</f>
        <v>1976.4</v>
      </c>
      <c r="AD4981" t="str">
        <f>IF(COUNTIF(Orders_C[[#All],[Customer_ID]],Orders_C[[#This Row],[Customer_ID]])&gt;1,"Repeat","New")</f>
        <v>Repeat</v>
      </c>
      <c r="AE4981" t="str" cm="1">
        <f t="array" ref="AE4981">_xlfn.XLOOKUP(Orders_C[[#This Row],[Store_ID]],Stores_c[[#All],[Store_ID]],Stores_c[[#All],[City]])</f>
        <v>Lake Nicholasburgh</v>
      </c>
      <c r="AF4981" t="str" cm="1">
        <f t="array" ref="AF4981">_xlfn.XLOOKUP(Orders_C[[#This Row],[Store_ID]],Stores_c[[#All],[Store_ID]],Stores_c[[#All],[Manager_Name]])</f>
        <v>Maurice Garcia</v>
      </c>
      <c r="AG4981" t="str" cm="1">
        <f t="array" ref="AG4981">_xlfn.XLOOKUP(Orders_C[[#This Row],[Store_ID]],Stores_c[[#All],[Store_ID]],Stores_c[[#All],[Store_Type]])</f>
        <v>Mall</v>
      </c>
    </row>
    <row r="4982" spans="1:33" x14ac:dyDescent="0.25">
      <c r="A4982">
        <v>9717</v>
      </c>
      <c r="B4982" s="1">
        <v>45943</v>
      </c>
      <c r="C4982" s="2">
        <v>0.4848263888888889</v>
      </c>
      <c r="D4982">
        <v>1270</v>
      </c>
      <c r="E4982">
        <v>217</v>
      </c>
      <c r="F4982">
        <v>423</v>
      </c>
      <c r="G4982">
        <v>308</v>
      </c>
      <c r="H4982">
        <v>4</v>
      </c>
      <c r="I4982">
        <v>488</v>
      </c>
      <c r="J4982">
        <v>0</v>
      </c>
      <c r="K4982">
        <v>24.4</v>
      </c>
      <c r="L4982">
        <v>1976.4</v>
      </c>
      <c r="M4982" t="s">
        <v>19</v>
      </c>
      <c r="N4982" t="s">
        <v>22</v>
      </c>
      <c r="O4982">
        <v>32</v>
      </c>
      <c r="P4982">
        <v>2</v>
      </c>
      <c r="Q4982" t="s">
        <v>3740</v>
      </c>
      <c r="R4982">
        <v>507</v>
      </c>
      <c r="S4982" s="3">
        <v>0</v>
      </c>
      <c r="T4982" s="6">
        <v>805.2</v>
      </c>
      <c r="U4982" t="s">
        <v>6332</v>
      </c>
      <c r="V4982">
        <v>2025</v>
      </c>
      <c r="W4982" t="s">
        <v>6329</v>
      </c>
      <c r="X4982" t="str">
        <f>_xlfn.XLOOKUP(Orders_C[[#This Row],[Product_ID]],Products_C[Product_ID],Products_C[Product_Name])</f>
        <v>Zinger Burger</v>
      </c>
      <c r="Y4982" t="str">
        <f>_xlfn.XLOOKUP(Orders_C[[#This Row],[Product_ID]],Products_C[Product_ID],Products_C[Category])</f>
        <v>Beverage</v>
      </c>
      <c r="Z4982" t="str">
        <f>_xlfn.XLOOKUP(Orders_C[[#This Row],[Store_ID]],Stores_c[Store_ID],Stores_c[City])</f>
        <v>West Rebecca</v>
      </c>
      <c r="AA4982" t="str">
        <f>_xlfn.XLOOKUP(Orders_C[[#This Row],[Customer_ID]],Customers_c[Customer_ID],Customers_c[Customer_Name])</f>
        <v>Jason Stone</v>
      </c>
      <c r="AB4982" s="6">
        <f>Orders_C[[#This Row],[Quantity]]*Orders_C[[#This Row],[Unit_Price]]*(1-Orders_C[[#This Row],[Discount %]])+Orders_C[[#This Row],[Tax]]</f>
        <v>1976.4</v>
      </c>
      <c r="AC4982" s="9">
        <f>(Orders_C[[#This Row],[Unit_Price]]*Orders_C[[#This Row],[Quantity]])-Orders_C[[#This Row],[Discount]]+Orders_C[[#This Row],[Tax]]</f>
        <v>1976.4</v>
      </c>
      <c r="AD4982" t="str">
        <f>IF(COUNTIF(Orders_C[[#All],[Customer_ID]],Orders_C[[#This Row],[Customer_ID]])&gt;1,"Repeat","New")</f>
        <v>Repeat</v>
      </c>
      <c r="AE4982" t="str" cm="1">
        <f t="array" ref="AE4982">_xlfn.XLOOKUP(Orders_C[[#This Row],[Store_ID]],Stores_c[[#All],[Store_ID]],Stores_c[[#All],[City]])</f>
        <v>West Rebecca</v>
      </c>
      <c r="AF4982" t="str" cm="1">
        <f t="array" ref="AF4982">_xlfn.XLOOKUP(Orders_C[[#This Row],[Store_ID]],Stores_c[[#All],[Store_ID]],Stores_c[[#All],[Manager_Name]])</f>
        <v>Albert Smith</v>
      </c>
      <c r="AG4982" t="str" cm="1">
        <f t="array" ref="AG4982">_xlfn.XLOOKUP(Orders_C[[#This Row],[Store_ID]],Stores_c[[#All],[Store_ID]],Stores_c[[#All],[Store_Type]])</f>
        <v>Mall</v>
      </c>
    </row>
    <row r="4983" spans="1:33" x14ac:dyDescent="0.25">
      <c r="A4983">
        <v>8573</v>
      </c>
      <c r="B4983" s="1">
        <v>45735</v>
      </c>
      <c r="C4983" s="2">
        <v>0.333125</v>
      </c>
      <c r="D4983">
        <v>1243</v>
      </c>
      <c r="E4983">
        <v>215</v>
      </c>
      <c r="F4983">
        <v>498</v>
      </c>
      <c r="G4983">
        <v>301</v>
      </c>
      <c r="H4983">
        <v>4</v>
      </c>
      <c r="I4983">
        <v>498</v>
      </c>
      <c r="J4983">
        <v>15</v>
      </c>
      <c r="K4983">
        <v>24.9</v>
      </c>
      <c r="L4983">
        <v>2001.9</v>
      </c>
      <c r="M4983" t="s">
        <v>18</v>
      </c>
      <c r="N4983" t="s">
        <v>22</v>
      </c>
      <c r="O4983">
        <v>47</v>
      </c>
      <c r="P4983">
        <v>3</v>
      </c>
      <c r="Q4983" t="s">
        <v>2596</v>
      </c>
      <c r="R4983">
        <v>508</v>
      </c>
      <c r="S4983" s="3">
        <v>0.15</v>
      </c>
      <c r="T4983" s="6">
        <v>806.7</v>
      </c>
      <c r="U4983" t="s">
        <v>6334</v>
      </c>
      <c r="V4983">
        <v>2025</v>
      </c>
      <c r="W4983" t="s">
        <v>6331</v>
      </c>
      <c r="X4983" t="str">
        <f>_xlfn.XLOOKUP(Orders_C[[#This Row],[Product_ID]],Products_C[Product_ID],Products_C[Product_Name])</f>
        <v>Krushers</v>
      </c>
      <c r="Y4983" t="str">
        <f>_xlfn.XLOOKUP(Orders_C[[#This Row],[Product_ID]],Products_C[Product_ID],Products_C[Category])</f>
        <v>Burger</v>
      </c>
      <c r="Z4983" t="str">
        <f>_xlfn.XLOOKUP(Orders_C[[#This Row],[Store_ID]],Stores_c[Store_ID],Stores_c[City])</f>
        <v>Sallyburgh</v>
      </c>
      <c r="AA4983" t="str">
        <f>_xlfn.XLOOKUP(Orders_C[[#This Row],[Customer_ID]],Customers_c[Customer_ID],Customers_c[Customer_Name])</f>
        <v>Lori Bryant</v>
      </c>
      <c r="AB4983" s="6">
        <f>Orders_C[[#This Row],[Quantity]]*Orders_C[[#This Row],[Unit_Price]]*(1-Orders_C[[#This Row],[Discount %]])+Orders_C[[#This Row],[Tax]]</f>
        <v>1718.1000000000001</v>
      </c>
      <c r="AC4983" s="9">
        <f>(Orders_C[[#This Row],[Unit_Price]]*Orders_C[[#This Row],[Quantity]])-Orders_C[[#This Row],[Discount]]+Orders_C[[#This Row],[Tax]]</f>
        <v>2001.9</v>
      </c>
      <c r="AD4983" t="str">
        <f>IF(COUNTIF(Orders_C[[#All],[Customer_ID]],Orders_C[[#This Row],[Customer_ID]])&gt;1,"Repeat","New")</f>
        <v>Repeat</v>
      </c>
      <c r="AE4983" t="str" cm="1">
        <f t="array" ref="AE4983">_xlfn.XLOOKUP(Orders_C[[#This Row],[Store_ID]],Stores_c[[#All],[Store_ID]],Stores_c[[#All],[City]])</f>
        <v>Sallyburgh</v>
      </c>
      <c r="AF4983" t="str" cm="1">
        <f t="array" ref="AF4983">_xlfn.XLOOKUP(Orders_C[[#This Row],[Store_ID]],Stores_c[[#All],[Store_ID]],Stores_c[[#All],[Manager_Name]])</f>
        <v>Benjamin Mccoy</v>
      </c>
      <c r="AG4983" t="str" cm="1">
        <f t="array" ref="AG4983">_xlfn.XLOOKUP(Orders_C[[#This Row],[Store_ID]],Stores_c[[#All],[Store_ID]],Stores_c[[#All],[Store_Type]])</f>
        <v>Drive-Thru</v>
      </c>
    </row>
    <row r="4984" spans="1:33" x14ac:dyDescent="0.25">
      <c r="A4984">
        <v>9352</v>
      </c>
      <c r="B4984" s="1">
        <v>45861</v>
      </c>
      <c r="C4984" s="2">
        <v>0.77482638888888888</v>
      </c>
      <c r="D4984">
        <v>1463</v>
      </c>
      <c r="E4984">
        <v>224</v>
      </c>
      <c r="F4984">
        <v>448</v>
      </c>
      <c r="G4984">
        <v>338</v>
      </c>
      <c r="H4984">
        <v>4</v>
      </c>
      <c r="I4984">
        <v>498</v>
      </c>
      <c r="J4984">
        <v>15</v>
      </c>
      <c r="K4984">
        <v>24.9</v>
      </c>
      <c r="L4984">
        <v>2001.9</v>
      </c>
      <c r="M4984" t="s">
        <v>20</v>
      </c>
      <c r="N4984" t="s">
        <v>22</v>
      </c>
      <c r="O4984">
        <v>21</v>
      </c>
      <c r="P4984">
        <v>1</v>
      </c>
      <c r="Q4984" t="s">
        <v>3375</v>
      </c>
      <c r="R4984">
        <v>510</v>
      </c>
      <c r="S4984" s="3">
        <v>0.15</v>
      </c>
      <c r="T4984" s="6">
        <v>806.7</v>
      </c>
      <c r="U4984" t="s">
        <v>6341</v>
      </c>
      <c r="V4984">
        <v>2025</v>
      </c>
      <c r="W4984" t="s">
        <v>6329</v>
      </c>
      <c r="X4984" t="str">
        <f>_xlfn.XLOOKUP(Orders_C[[#This Row],[Product_ID]],Products_C[Product_ID],Products_C[Product_Name])</f>
        <v>Chicken Wings</v>
      </c>
      <c r="Y4984" t="str">
        <f>_xlfn.XLOOKUP(Orders_C[[#This Row],[Product_ID]],Products_C[Product_ID],Products_C[Category])</f>
        <v>Burger</v>
      </c>
      <c r="Z4984" t="str">
        <f>_xlfn.XLOOKUP(Orders_C[[#This Row],[Store_ID]],Stores_c[Store_ID],Stores_c[City])</f>
        <v>Valdezton</v>
      </c>
      <c r="AA4984" t="str">
        <f>_xlfn.XLOOKUP(Orders_C[[#This Row],[Customer_ID]],Customers_c[Customer_ID],Customers_c[Customer_Name])</f>
        <v>Olivia Mendoza</v>
      </c>
      <c r="AB4984" s="6">
        <f>Orders_C[[#This Row],[Quantity]]*Orders_C[[#This Row],[Unit_Price]]*(1-Orders_C[[#This Row],[Discount %]])+Orders_C[[#This Row],[Tax]]</f>
        <v>1718.1000000000001</v>
      </c>
      <c r="AC4984" s="9">
        <f>(Orders_C[[#This Row],[Unit_Price]]*Orders_C[[#This Row],[Quantity]])-Orders_C[[#This Row],[Discount]]+Orders_C[[#This Row],[Tax]]</f>
        <v>2001.9</v>
      </c>
      <c r="AD4984" t="str">
        <f>IF(COUNTIF(Orders_C[[#All],[Customer_ID]],Orders_C[[#This Row],[Customer_ID]])&gt;1,"Repeat","New")</f>
        <v>Repeat</v>
      </c>
      <c r="AE4984" t="str" cm="1">
        <f t="array" ref="AE4984">_xlfn.XLOOKUP(Orders_C[[#This Row],[Store_ID]],Stores_c[[#All],[Store_ID]],Stores_c[[#All],[City]])</f>
        <v>Valdezton</v>
      </c>
      <c r="AF4984" t="str" cm="1">
        <f t="array" ref="AF4984">_xlfn.XLOOKUP(Orders_C[[#This Row],[Store_ID]],Stores_c[[#All],[Store_ID]],Stores_c[[#All],[Manager_Name]])</f>
        <v>John Rodriguez</v>
      </c>
      <c r="AG4984" t="str" cm="1">
        <f t="array" ref="AG4984">_xlfn.XLOOKUP(Orders_C[[#This Row],[Store_ID]],Stores_c[[#All],[Store_ID]],Stores_c[[#All],[Store_Type]])</f>
        <v>Street</v>
      </c>
    </row>
    <row r="4985" spans="1:33" x14ac:dyDescent="0.25">
      <c r="A4985">
        <v>10211</v>
      </c>
      <c r="B4985" s="1">
        <v>45852</v>
      </c>
      <c r="C4985" s="2">
        <v>0.25569444444444445</v>
      </c>
      <c r="D4985">
        <v>1200</v>
      </c>
      <c r="E4985">
        <v>225</v>
      </c>
      <c r="F4985">
        <v>414</v>
      </c>
      <c r="G4985">
        <v>320</v>
      </c>
      <c r="H4985">
        <v>4</v>
      </c>
      <c r="I4985">
        <v>495</v>
      </c>
      <c r="J4985">
        <v>10</v>
      </c>
      <c r="K4985">
        <v>24.75</v>
      </c>
      <c r="L4985">
        <v>1994.75</v>
      </c>
      <c r="M4985" t="s">
        <v>19</v>
      </c>
      <c r="N4985" t="s">
        <v>23</v>
      </c>
      <c r="O4985">
        <v>14</v>
      </c>
      <c r="P4985">
        <v>1</v>
      </c>
      <c r="Q4985" t="s">
        <v>4234</v>
      </c>
      <c r="R4985">
        <v>504</v>
      </c>
      <c r="S4985" s="3">
        <v>0.1</v>
      </c>
      <c r="T4985" s="6">
        <v>806.75</v>
      </c>
      <c r="U4985" t="s">
        <v>6341</v>
      </c>
      <c r="V4985">
        <v>2025</v>
      </c>
      <c r="W4985" t="s">
        <v>6333</v>
      </c>
      <c r="X4985" t="str">
        <f>_xlfn.XLOOKUP(Orders_C[[#This Row],[Product_ID]],Products_C[Product_ID],Products_C[Product_Name])</f>
        <v>Rice Bowl</v>
      </c>
      <c r="Y4985" t="str">
        <f>_xlfn.XLOOKUP(Orders_C[[#This Row],[Product_ID]],Products_C[Product_ID],Products_C[Category])</f>
        <v>Beverage</v>
      </c>
      <c r="Z4985" t="str">
        <f>_xlfn.XLOOKUP(Orders_C[[#This Row],[Store_ID]],Stores_c[Store_ID],Stores_c[City])</f>
        <v>South Peter</v>
      </c>
      <c r="AA4985" t="str">
        <f>_xlfn.XLOOKUP(Orders_C[[#This Row],[Customer_ID]],Customers_c[Customer_ID],Customers_c[Customer_Name])</f>
        <v>Richard Mercado</v>
      </c>
      <c r="AB4985" s="6">
        <f>Orders_C[[#This Row],[Quantity]]*Orders_C[[#This Row],[Unit_Price]]*(1-Orders_C[[#This Row],[Discount %]])+Orders_C[[#This Row],[Tax]]</f>
        <v>1806.75</v>
      </c>
      <c r="AC4985" s="9">
        <f>(Orders_C[[#This Row],[Unit_Price]]*Orders_C[[#This Row],[Quantity]])-Orders_C[[#This Row],[Discount]]+Orders_C[[#This Row],[Tax]]</f>
        <v>1994.75</v>
      </c>
      <c r="AD4985" t="str">
        <f>IF(COUNTIF(Orders_C[[#All],[Customer_ID]],Orders_C[[#This Row],[Customer_ID]])&gt;1,"Repeat","New")</f>
        <v>Repeat</v>
      </c>
      <c r="AE4985" t="str" cm="1">
        <f t="array" ref="AE4985">_xlfn.XLOOKUP(Orders_C[[#This Row],[Store_ID]],Stores_c[[#All],[Store_ID]],Stores_c[[#All],[City]])</f>
        <v>South Peter</v>
      </c>
      <c r="AF4985" t="str" cm="1">
        <f t="array" ref="AF4985">_xlfn.XLOOKUP(Orders_C[[#This Row],[Store_ID]],Stores_c[[#All],[Store_ID]],Stores_c[[#All],[Manager_Name]])</f>
        <v>Gregory Lambert</v>
      </c>
      <c r="AG4985" t="str" cm="1">
        <f t="array" ref="AG4985">_xlfn.XLOOKUP(Orders_C[[#This Row],[Store_ID]],Stores_c[[#All],[Store_ID]],Stores_c[[#All],[Store_Type]])</f>
        <v>Street</v>
      </c>
    </row>
    <row r="4986" spans="1:33" x14ac:dyDescent="0.25">
      <c r="A4986">
        <v>7472</v>
      </c>
      <c r="B4986" s="1">
        <v>45847</v>
      </c>
      <c r="C4986" s="2">
        <v>0.48767361111111113</v>
      </c>
      <c r="D4986">
        <v>1743</v>
      </c>
      <c r="E4986">
        <v>224</v>
      </c>
      <c r="F4986">
        <v>403</v>
      </c>
      <c r="G4986">
        <v>307</v>
      </c>
      <c r="H4986">
        <v>4</v>
      </c>
      <c r="I4986">
        <v>492</v>
      </c>
      <c r="J4986">
        <v>5</v>
      </c>
      <c r="K4986">
        <v>24.6</v>
      </c>
      <c r="L4986">
        <v>1987.6</v>
      </c>
      <c r="M4986" t="s">
        <v>19</v>
      </c>
      <c r="N4986" t="s">
        <v>22</v>
      </c>
      <c r="O4986">
        <v>39</v>
      </c>
      <c r="P4986">
        <v>1</v>
      </c>
      <c r="Q4986" t="s">
        <v>1495</v>
      </c>
      <c r="R4986">
        <v>510</v>
      </c>
      <c r="S4986" s="3">
        <v>0.05</v>
      </c>
      <c r="T4986" s="6">
        <v>806.8</v>
      </c>
      <c r="U4986" t="s">
        <v>6341</v>
      </c>
      <c r="V4986">
        <v>2025</v>
      </c>
      <c r="W4986" t="s">
        <v>6329</v>
      </c>
      <c r="X4986" t="str">
        <f>_xlfn.XLOOKUP(Orders_C[[#This Row],[Product_ID]],Products_C[Product_ID],Products_C[Product_Name])</f>
        <v>Chicken Wings</v>
      </c>
      <c r="Y4986" t="str">
        <f>_xlfn.XLOOKUP(Orders_C[[#This Row],[Product_ID]],Products_C[Product_ID],Products_C[Category])</f>
        <v>Chicken</v>
      </c>
      <c r="Z4986" t="str">
        <f>_xlfn.XLOOKUP(Orders_C[[#This Row],[Store_ID]],Stores_c[Store_ID],Stores_c[City])</f>
        <v>Valdezton</v>
      </c>
      <c r="AA4986" t="str">
        <f>_xlfn.XLOOKUP(Orders_C[[#This Row],[Customer_ID]],Customers_c[Customer_ID],Customers_c[Customer_Name])</f>
        <v>Jerome Ford</v>
      </c>
      <c r="AB4986" s="6">
        <f>Orders_C[[#This Row],[Quantity]]*Orders_C[[#This Row],[Unit_Price]]*(1-Orders_C[[#This Row],[Discount %]])+Orders_C[[#This Row],[Tax]]</f>
        <v>1894.1999999999998</v>
      </c>
      <c r="AC4986" s="9">
        <f>(Orders_C[[#This Row],[Unit_Price]]*Orders_C[[#This Row],[Quantity]])-Orders_C[[#This Row],[Discount]]+Orders_C[[#This Row],[Tax]]</f>
        <v>1987.6</v>
      </c>
      <c r="AD4986" t="str">
        <f>IF(COUNTIF(Orders_C[[#All],[Customer_ID]],Orders_C[[#This Row],[Customer_ID]])&gt;1,"Repeat","New")</f>
        <v>Repeat</v>
      </c>
      <c r="AE4986" t="str" cm="1">
        <f t="array" ref="AE4986">_xlfn.XLOOKUP(Orders_C[[#This Row],[Store_ID]],Stores_c[[#All],[Store_ID]],Stores_c[[#All],[City]])</f>
        <v>Valdezton</v>
      </c>
      <c r="AF4986" t="str" cm="1">
        <f t="array" ref="AF4986">_xlfn.XLOOKUP(Orders_C[[#This Row],[Store_ID]],Stores_c[[#All],[Store_ID]],Stores_c[[#All],[Manager_Name]])</f>
        <v>John Rodriguez</v>
      </c>
      <c r="AG4986" t="str" cm="1">
        <f t="array" ref="AG4986">_xlfn.XLOOKUP(Orders_C[[#This Row],[Store_ID]],Stores_c[[#All],[Store_ID]],Stores_c[[#All],[Store_Type]])</f>
        <v>Street</v>
      </c>
    </row>
    <row r="4987" spans="1:33" x14ac:dyDescent="0.25">
      <c r="A4987">
        <v>8518</v>
      </c>
      <c r="B4987" s="1">
        <v>45727</v>
      </c>
      <c r="C4987" s="2">
        <v>0.20391203703703703</v>
      </c>
      <c r="D4987">
        <v>1446</v>
      </c>
      <c r="E4987">
        <v>221</v>
      </c>
      <c r="F4987">
        <v>501</v>
      </c>
      <c r="G4987">
        <v>319</v>
      </c>
      <c r="H4987">
        <v>4</v>
      </c>
      <c r="I4987">
        <v>499</v>
      </c>
      <c r="J4987">
        <v>15</v>
      </c>
      <c r="K4987">
        <v>24.95</v>
      </c>
      <c r="L4987">
        <v>2005.95</v>
      </c>
      <c r="M4987" t="s">
        <v>19</v>
      </c>
      <c r="N4987" t="s">
        <v>22</v>
      </c>
      <c r="O4987">
        <v>13</v>
      </c>
      <c r="P4987">
        <v>4</v>
      </c>
      <c r="Q4987" t="s">
        <v>2541</v>
      </c>
      <c r="R4987">
        <v>509</v>
      </c>
      <c r="S4987" s="3">
        <v>0.15</v>
      </c>
      <c r="T4987" s="6">
        <v>808.35000000000014</v>
      </c>
      <c r="U4987" t="s">
        <v>6334</v>
      </c>
      <c r="V4987">
        <v>2025</v>
      </c>
      <c r="W4987" t="s">
        <v>6333</v>
      </c>
      <c r="X4987" t="str">
        <f>_xlfn.XLOOKUP(Orders_C[[#This Row],[Product_ID]],Products_C[Product_ID],Products_C[Product_Name])</f>
        <v>Chocolate Lava Cake</v>
      </c>
      <c r="Y4987" t="str">
        <f>_xlfn.XLOOKUP(Orders_C[[#This Row],[Product_ID]],Products_C[Product_ID],Products_C[Category])</f>
        <v>Beverage</v>
      </c>
      <c r="Z4987" t="str">
        <f>_xlfn.XLOOKUP(Orders_C[[#This Row],[Store_ID]],Stores_c[Store_ID],Stores_c[City])</f>
        <v>Port Barbarabury</v>
      </c>
      <c r="AA4987" t="str">
        <f>_xlfn.XLOOKUP(Orders_C[[#This Row],[Customer_ID]],Customers_c[Customer_ID],Customers_c[Customer_Name])</f>
        <v>Joshua Harvey</v>
      </c>
      <c r="AB4987" s="6">
        <f>Orders_C[[#This Row],[Quantity]]*Orders_C[[#This Row],[Unit_Price]]*(1-Orders_C[[#This Row],[Discount %]])+Orders_C[[#This Row],[Tax]]</f>
        <v>1721.55</v>
      </c>
      <c r="AC4987" s="9">
        <f>(Orders_C[[#This Row],[Unit_Price]]*Orders_C[[#This Row],[Quantity]])-Orders_C[[#This Row],[Discount]]+Orders_C[[#This Row],[Tax]]</f>
        <v>2005.95</v>
      </c>
      <c r="AD4987" t="str">
        <f>IF(COUNTIF(Orders_C[[#All],[Customer_ID]],Orders_C[[#This Row],[Customer_ID]])&gt;1,"Repeat","New")</f>
        <v>Repeat</v>
      </c>
      <c r="AE4987" t="str" cm="1">
        <f t="array" ref="AE4987">_xlfn.XLOOKUP(Orders_C[[#This Row],[Store_ID]],Stores_c[[#All],[Store_ID]],Stores_c[[#All],[City]])</f>
        <v>Port Barbarabury</v>
      </c>
      <c r="AF4987" t="str" cm="1">
        <f t="array" ref="AF4987">_xlfn.XLOOKUP(Orders_C[[#This Row],[Store_ID]],Stores_c[[#All],[Store_ID]],Stores_c[[#All],[Manager_Name]])</f>
        <v>Edward Nguyen</v>
      </c>
      <c r="AG4987" t="str" cm="1">
        <f t="array" ref="AG4987">_xlfn.XLOOKUP(Orders_C[[#This Row],[Store_ID]],Stores_c[[#All],[Store_ID]],Stores_c[[#All],[Store_Type]])</f>
        <v>Street</v>
      </c>
    </row>
    <row r="4988" spans="1:33" x14ac:dyDescent="0.25">
      <c r="A4988">
        <v>8799</v>
      </c>
      <c r="B4988" s="1">
        <v>45940</v>
      </c>
      <c r="C4988" s="2">
        <v>0.11847222222222223</v>
      </c>
      <c r="D4988">
        <v>1049</v>
      </c>
      <c r="E4988">
        <v>205</v>
      </c>
      <c r="F4988">
        <v>410</v>
      </c>
      <c r="G4988">
        <v>311</v>
      </c>
      <c r="H4988">
        <v>4</v>
      </c>
      <c r="I4988">
        <v>499</v>
      </c>
      <c r="J4988">
        <v>15</v>
      </c>
      <c r="K4988">
        <v>24.95</v>
      </c>
      <c r="L4988">
        <v>2005.95</v>
      </c>
      <c r="M4988" t="s">
        <v>19</v>
      </c>
      <c r="N4988" t="s">
        <v>22</v>
      </c>
      <c r="O4988">
        <v>16</v>
      </c>
      <c r="P4988">
        <v>2</v>
      </c>
      <c r="Q4988" t="s">
        <v>2822</v>
      </c>
      <c r="R4988">
        <v>505</v>
      </c>
      <c r="S4988" s="3">
        <v>0.15</v>
      </c>
      <c r="T4988" s="6">
        <v>808.35000000000014</v>
      </c>
      <c r="U4988" t="s">
        <v>6332</v>
      </c>
      <c r="V4988">
        <v>2025</v>
      </c>
      <c r="W4988" t="s">
        <v>6333</v>
      </c>
      <c r="X4988" t="str">
        <f>_xlfn.XLOOKUP(Orders_C[[#This Row],[Product_ID]],Products_C[Product_ID],Products_C[Product_Name])</f>
        <v>Pepsi</v>
      </c>
      <c r="Y4988" t="str">
        <f>_xlfn.XLOOKUP(Orders_C[[#This Row],[Product_ID]],Products_C[Product_ID],Products_C[Category])</f>
        <v>Dessert</v>
      </c>
      <c r="Z4988" t="str">
        <f>_xlfn.XLOOKUP(Orders_C[[#This Row],[Store_ID]],Stores_c[Store_ID],Stores_c[City])</f>
        <v>Port Jacob</v>
      </c>
      <c r="AA4988" t="str">
        <f>_xlfn.XLOOKUP(Orders_C[[#This Row],[Customer_ID]],Customers_c[Customer_ID],Customers_c[Customer_Name])</f>
        <v>Michael Ford</v>
      </c>
      <c r="AB4988" s="6">
        <f>Orders_C[[#This Row],[Quantity]]*Orders_C[[#This Row],[Unit_Price]]*(1-Orders_C[[#This Row],[Discount %]])+Orders_C[[#This Row],[Tax]]</f>
        <v>1721.55</v>
      </c>
      <c r="AC4988" s="9">
        <f>(Orders_C[[#This Row],[Unit_Price]]*Orders_C[[#This Row],[Quantity]])-Orders_C[[#This Row],[Discount]]+Orders_C[[#This Row],[Tax]]</f>
        <v>2005.95</v>
      </c>
      <c r="AD4988" t="str">
        <f>IF(COUNTIF(Orders_C[[#All],[Customer_ID]],Orders_C[[#This Row],[Customer_ID]])&gt;1,"Repeat","New")</f>
        <v>Repeat</v>
      </c>
      <c r="AE4988" t="str" cm="1">
        <f t="array" ref="AE4988">_xlfn.XLOOKUP(Orders_C[[#This Row],[Store_ID]],Stores_c[[#All],[Store_ID]],Stores_c[[#All],[City]])</f>
        <v>Port Jacob</v>
      </c>
      <c r="AF4988" t="str" cm="1">
        <f t="array" ref="AF4988">_xlfn.XLOOKUP(Orders_C[[#This Row],[Store_ID]],Stores_c[[#All],[Store_ID]],Stores_c[[#All],[Manager_Name]])</f>
        <v>David Harris</v>
      </c>
      <c r="AG4988" t="str" cm="1">
        <f t="array" ref="AG4988">_xlfn.XLOOKUP(Orders_C[[#This Row],[Store_ID]],Stores_c[[#All],[Store_ID]],Stores_c[[#All],[Store_Type]])</f>
        <v>Mall</v>
      </c>
    </row>
    <row r="4989" spans="1:33" x14ac:dyDescent="0.25">
      <c r="A4989">
        <v>9939</v>
      </c>
      <c r="B4989" s="1">
        <v>45844</v>
      </c>
      <c r="C4989" s="2">
        <v>0.38806712962962964</v>
      </c>
      <c r="D4989">
        <v>1948</v>
      </c>
      <c r="E4989">
        <v>205</v>
      </c>
      <c r="F4989">
        <v>534</v>
      </c>
      <c r="G4989">
        <v>307</v>
      </c>
      <c r="H4989">
        <v>4</v>
      </c>
      <c r="I4989">
        <v>490</v>
      </c>
      <c r="J4989">
        <v>0</v>
      </c>
      <c r="K4989">
        <v>24.5</v>
      </c>
      <c r="L4989">
        <v>1984.5</v>
      </c>
      <c r="M4989" t="s">
        <v>20</v>
      </c>
      <c r="N4989" t="s">
        <v>22</v>
      </c>
      <c r="O4989">
        <v>46</v>
      </c>
      <c r="P4989">
        <v>2</v>
      </c>
      <c r="Q4989" t="s">
        <v>3962</v>
      </c>
      <c r="R4989">
        <v>508</v>
      </c>
      <c r="S4989" s="3">
        <v>0</v>
      </c>
      <c r="T4989" s="6">
        <v>808.5</v>
      </c>
      <c r="U4989" t="s">
        <v>6341</v>
      </c>
      <c r="V4989">
        <v>2025</v>
      </c>
      <c r="W4989" t="s">
        <v>6331</v>
      </c>
      <c r="X4989" t="str">
        <f>_xlfn.XLOOKUP(Orders_C[[#This Row],[Product_ID]],Products_C[Product_ID],Products_C[Product_Name])</f>
        <v>Chicken Wings</v>
      </c>
      <c r="Y4989" t="str">
        <f>_xlfn.XLOOKUP(Orders_C[[#This Row],[Product_ID]],Products_C[Product_ID],Products_C[Category])</f>
        <v>Chicken</v>
      </c>
      <c r="Z4989" t="str">
        <f>_xlfn.XLOOKUP(Orders_C[[#This Row],[Store_ID]],Stores_c[Store_ID],Stores_c[City])</f>
        <v>Port Jacob</v>
      </c>
      <c r="AA4989" t="str">
        <f>_xlfn.XLOOKUP(Orders_C[[#This Row],[Customer_ID]],Customers_c[Customer_ID],Customers_c[Customer_Name])</f>
        <v>David Guerra</v>
      </c>
      <c r="AB4989" s="6">
        <f>Orders_C[[#This Row],[Quantity]]*Orders_C[[#This Row],[Unit_Price]]*(1-Orders_C[[#This Row],[Discount %]])+Orders_C[[#This Row],[Tax]]</f>
        <v>1984.5</v>
      </c>
      <c r="AC4989" s="9">
        <f>(Orders_C[[#This Row],[Unit_Price]]*Orders_C[[#This Row],[Quantity]])-Orders_C[[#This Row],[Discount]]+Orders_C[[#This Row],[Tax]]</f>
        <v>1984.5</v>
      </c>
      <c r="AD4989" t="str">
        <f>IF(COUNTIF(Orders_C[[#All],[Customer_ID]],Orders_C[[#This Row],[Customer_ID]])&gt;1,"Repeat","New")</f>
        <v>Repeat</v>
      </c>
      <c r="AE4989" t="str" cm="1">
        <f t="array" ref="AE4989">_xlfn.XLOOKUP(Orders_C[[#This Row],[Store_ID]],Stores_c[[#All],[Store_ID]],Stores_c[[#All],[City]])</f>
        <v>Port Jacob</v>
      </c>
      <c r="AF4989" t="str" cm="1">
        <f t="array" ref="AF4989">_xlfn.XLOOKUP(Orders_C[[#This Row],[Store_ID]],Stores_c[[#All],[Store_ID]],Stores_c[[#All],[Manager_Name]])</f>
        <v>David Harris</v>
      </c>
      <c r="AG4989" t="str" cm="1">
        <f t="array" ref="AG4989">_xlfn.XLOOKUP(Orders_C[[#This Row],[Store_ID]],Stores_c[[#All],[Store_ID]],Stores_c[[#All],[Store_Type]])</f>
        <v>Mall</v>
      </c>
    </row>
    <row r="4990" spans="1:33" x14ac:dyDescent="0.25">
      <c r="A4990">
        <v>6984</v>
      </c>
      <c r="B4990" s="1">
        <v>45866</v>
      </c>
      <c r="C4990" s="2">
        <v>0.46943287037037035</v>
      </c>
      <c r="D4990">
        <v>1582</v>
      </c>
      <c r="E4990">
        <v>213</v>
      </c>
      <c r="F4990">
        <v>537</v>
      </c>
      <c r="G4990">
        <v>333</v>
      </c>
      <c r="H4990">
        <v>4</v>
      </c>
      <c r="I4990">
        <v>491</v>
      </c>
      <c r="J4990">
        <v>0</v>
      </c>
      <c r="K4990">
        <v>24.55</v>
      </c>
      <c r="L4990">
        <v>1988.55</v>
      </c>
      <c r="M4990" t="s">
        <v>18</v>
      </c>
      <c r="N4990" t="s">
        <v>23</v>
      </c>
      <c r="O4990">
        <v>18</v>
      </c>
      <c r="P4990">
        <v>5</v>
      </c>
      <c r="Q4990" t="s">
        <v>1007</v>
      </c>
      <c r="R4990">
        <v>508</v>
      </c>
      <c r="S4990" s="3">
        <v>0</v>
      </c>
      <c r="T4990" s="6">
        <v>810.15000000000009</v>
      </c>
      <c r="U4990" t="s">
        <v>6341</v>
      </c>
      <c r="V4990">
        <v>2025</v>
      </c>
      <c r="W4990" t="s">
        <v>6333</v>
      </c>
      <c r="X4990" t="str">
        <f>_xlfn.XLOOKUP(Orders_C[[#This Row],[Product_ID]],Products_C[Product_ID],Products_C[Product_Name])</f>
        <v>Chicken Wings</v>
      </c>
      <c r="Y4990" t="str">
        <f>_xlfn.XLOOKUP(Orders_C[[#This Row],[Product_ID]],Products_C[Product_ID],Products_C[Category])</f>
        <v>Burger</v>
      </c>
      <c r="Z4990" t="str">
        <f>_xlfn.XLOOKUP(Orders_C[[#This Row],[Store_ID]],Stores_c[Store_ID],Stores_c[City])</f>
        <v>Lake Kristashire</v>
      </c>
      <c r="AA4990" t="str">
        <f>_xlfn.XLOOKUP(Orders_C[[#This Row],[Customer_ID]],Customers_c[Customer_ID],Customers_c[Customer_Name])</f>
        <v>Debbie Perry</v>
      </c>
      <c r="AB4990" s="6">
        <f>Orders_C[[#This Row],[Quantity]]*Orders_C[[#This Row],[Unit_Price]]*(1-Orders_C[[#This Row],[Discount %]])+Orders_C[[#This Row],[Tax]]</f>
        <v>1988.55</v>
      </c>
      <c r="AC4990" s="9">
        <f>(Orders_C[[#This Row],[Unit_Price]]*Orders_C[[#This Row],[Quantity]])-Orders_C[[#This Row],[Discount]]+Orders_C[[#This Row],[Tax]]</f>
        <v>1988.55</v>
      </c>
      <c r="AD4990" t="str">
        <f>IF(COUNTIF(Orders_C[[#All],[Customer_ID]],Orders_C[[#This Row],[Customer_ID]])&gt;1,"Repeat","New")</f>
        <v>Repeat</v>
      </c>
      <c r="AE4990" t="str" cm="1">
        <f t="array" ref="AE4990">_xlfn.XLOOKUP(Orders_C[[#This Row],[Store_ID]],Stores_c[[#All],[Store_ID]],Stores_c[[#All],[City]])</f>
        <v>Lake Kristashire</v>
      </c>
      <c r="AF4990" t="str" cm="1">
        <f t="array" ref="AF4990">_xlfn.XLOOKUP(Orders_C[[#This Row],[Store_ID]],Stores_c[[#All],[Store_ID]],Stores_c[[#All],[Manager_Name]])</f>
        <v>Andrea Daugherty</v>
      </c>
      <c r="AG4990" t="str" cm="1">
        <f t="array" ref="AG4990">_xlfn.XLOOKUP(Orders_C[[#This Row],[Store_ID]],Stores_c[[#All],[Store_ID]],Stores_c[[#All],[Store_Type]])</f>
        <v>Mall</v>
      </c>
    </row>
    <row r="4991" spans="1:33" x14ac:dyDescent="0.25">
      <c r="A4991">
        <v>8454</v>
      </c>
      <c r="B4991" s="1">
        <v>46041</v>
      </c>
      <c r="C4991" s="2">
        <v>0.27979166666666666</v>
      </c>
      <c r="D4991">
        <v>1133</v>
      </c>
      <c r="E4991">
        <v>211</v>
      </c>
      <c r="F4991">
        <v>422</v>
      </c>
      <c r="G4991">
        <v>319</v>
      </c>
      <c r="H4991">
        <v>4</v>
      </c>
      <c r="I4991">
        <v>491</v>
      </c>
      <c r="J4991">
        <v>0</v>
      </c>
      <c r="K4991">
        <v>24.55</v>
      </c>
      <c r="L4991">
        <v>1988.55</v>
      </c>
      <c r="M4991" t="s">
        <v>19</v>
      </c>
      <c r="N4991" t="s">
        <v>23</v>
      </c>
      <c r="O4991">
        <v>52</v>
      </c>
      <c r="P4991">
        <v>5</v>
      </c>
      <c r="Q4991" t="s">
        <v>2477</v>
      </c>
      <c r="R4991">
        <v>508</v>
      </c>
      <c r="S4991" s="3">
        <v>0</v>
      </c>
      <c r="T4991" s="6">
        <v>810.15000000000009</v>
      </c>
      <c r="U4991" t="s">
        <v>6330</v>
      </c>
      <c r="V4991">
        <v>2026</v>
      </c>
      <c r="W4991" t="s">
        <v>6331</v>
      </c>
      <c r="X4991" t="str">
        <f>_xlfn.XLOOKUP(Orders_C[[#This Row],[Product_ID]],Products_C[Product_ID],Products_C[Product_Name])</f>
        <v>Chocolate Lava Cake</v>
      </c>
      <c r="Y4991" t="str">
        <f>_xlfn.XLOOKUP(Orders_C[[#This Row],[Product_ID]],Products_C[Product_ID],Products_C[Category])</f>
        <v>Beverage</v>
      </c>
      <c r="Z4991" t="str">
        <f>_xlfn.XLOOKUP(Orders_C[[#This Row],[Store_ID]],Stores_c[Store_ID],Stores_c[City])</f>
        <v>North Robertstad</v>
      </c>
      <c r="AA4991" t="str">
        <f>_xlfn.XLOOKUP(Orders_C[[#This Row],[Customer_ID]],Customers_c[Customer_ID],Customers_c[Customer_Name])</f>
        <v>Jared Gomez</v>
      </c>
      <c r="AB4991" s="6">
        <f>Orders_C[[#This Row],[Quantity]]*Orders_C[[#This Row],[Unit_Price]]*(1-Orders_C[[#This Row],[Discount %]])+Orders_C[[#This Row],[Tax]]</f>
        <v>1988.55</v>
      </c>
      <c r="AC4991" s="9">
        <f>(Orders_C[[#This Row],[Unit_Price]]*Orders_C[[#This Row],[Quantity]])-Orders_C[[#This Row],[Discount]]+Orders_C[[#This Row],[Tax]]</f>
        <v>1988.55</v>
      </c>
      <c r="AD4991" t="str">
        <f>IF(COUNTIF(Orders_C[[#All],[Customer_ID]],Orders_C[[#This Row],[Customer_ID]])&gt;1,"Repeat","New")</f>
        <v>Repeat</v>
      </c>
      <c r="AE4991" t="str" cm="1">
        <f t="array" ref="AE4991">_xlfn.XLOOKUP(Orders_C[[#This Row],[Store_ID]],Stores_c[[#All],[Store_ID]],Stores_c[[#All],[City]])</f>
        <v>North Robertstad</v>
      </c>
      <c r="AF4991" t="str" cm="1">
        <f t="array" ref="AF4991">_xlfn.XLOOKUP(Orders_C[[#This Row],[Store_ID]],Stores_c[[#All],[Store_ID]],Stores_c[[#All],[Manager_Name]])</f>
        <v>Mary Lewis</v>
      </c>
      <c r="AG4991" t="str" cm="1">
        <f t="array" ref="AG4991">_xlfn.XLOOKUP(Orders_C[[#This Row],[Store_ID]],Stores_c[[#All],[Store_ID]],Stores_c[[#All],[Store_Type]])</f>
        <v>Street</v>
      </c>
    </row>
    <row r="4992" spans="1:33" x14ac:dyDescent="0.25">
      <c r="A4992">
        <v>7664</v>
      </c>
      <c r="B4992" s="1">
        <v>45839</v>
      </c>
      <c r="C4992" s="2">
        <v>0.64048611111111109</v>
      </c>
      <c r="D4992">
        <v>1716</v>
      </c>
      <c r="E4992">
        <v>203</v>
      </c>
      <c r="F4992">
        <v>438</v>
      </c>
      <c r="G4992">
        <v>317</v>
      </c>
      <c r="H4992">
        <v>4</v>
      </c>
      <c r="I4992">
        <v>498</v>
      </c>
      <c r="J4992">
        <v>10</v>
      </c>
      <c r="K4992">
        <v>24.9</v>
      </c>
      <c r="L4992">
        <v>2006.9</v>
      </c>
      <c r="M4992" t="s">
        <v>19</v>
      </c>
      <c r="N4992" t="s">
        <v>23</v>
      </c>
      <c r="O4992">
        <v>21</v>
      </c>
      <c r="P4992">
        <v>4</v>
      </c>
      <c r="Q4992" t="s">
        <v>1687</v>
      </c>
      <c r="R4992">
        <v>503</v>
      </c>
      <c r="S4992" s="3">
        <v>0.1</v>
      </c>
      <c r="T4992" s="6">
        <v>811.7</v>
      </c>
      <c r="U4992" t="s">
        <v>6341</v>
      </c>
      <c r="V4992">
        <v>2025</v>
      </c>
      <c r="W4992" t="s">
        <v>6329</v>
      </c>
      <c r="X4992" t="str">
        <f>_xlfn.XLOOKUP(Orders_C[[#This Row],[Product_ID]],Products_C[Product_ID],Products_C[Product_Name])</f>
        <v>Popcorn Chicken</v>
      </c>
      <c r="Y4992" t="str">
        <f>_xlfn.XLOOKUP(Orders_C[[#This Row],[Product_ID]],Products_C[Product_ID],Products_C[Category])</f>
        <v>Dessert</v>
      </c>
      <c r="Z4992" t="str">
        <f>_xlfn.XLOOKUP(Orders_C[[#This Row],[Store_ID]],Stores_c[Store_ID],Stores_c[City])</f>
        <v>Lake Williammouth</v>
      </c>
      <c r="AA4992" t="str">
        <f>_xlfn.XLOOKUP(Orders_C[[#This Row],[Customer_ID]],Customers_c[Customer_ID],Customers_c[Customer_Name])</f>
        <v>Nathan Rodgers</v>
      </c>
      <c r="AB4992" s="6">
        <f>Orders_C[[#This Row],[Quantity]]*Orders_C[[#This Row],[Unit_Price]]*(1-Orders_C[[#This Row],[Discount %]])+Orders_C[[#This Row],[Tax]]</f>
        <v>1817.7</v>
      </c>
      <c r="AC4992" s="9">
        <f>(Orders_C[[#This Row],[Unit_Price]]*Orders_C[[#This Row],[Quantity]])-Orders_C[[#This Row],[Discount]]+Orders_C[[#This Row],[Tax]]</f>
        <v>2006.9</v>
      </c>
      <c r="AD4992" t="str">
        <f>IF(COUNTIF(Orders_C[[#All],[Customer_ID]],Orders_C[[#This Row],[Customer_ID]])&gt;1,"Repeat","New")</f>
        <v>Repeat</v>
      </c>
      <c r="AE4992" t="str" cm="1">
        <f t="array" ref="AE4992">_xlfn.XLOOKUP(Orders_C[[#This Row],[Store_ID]],Stores_c[[#All],[Store_ID]],Stores_c[[#All],[City]])</f>
        <v>Lake Williammouth</v>
      </c>
      <c r="AF4992" t="str" cm="1">
        <f t="array" ref="AF4992">_xlfn.XLOOKUP(Orders_C[[#This Row],[Store_ID]],Stores_c[[#All],[Store_ID]],Stores_c[[#All],[Manager_Name]])</f>
        <v>Stephanie Dominguez</v>
      </c>
      <c r="AG4992" t="str" cm="1">
        <f t="array" ref="AG4992">_xlfn.XLOOKUP(Orders_C[[#This Row],[Store_ID]],Stores_c[[#All],[Store_ID]],Stores_c[[#All],[Store_Type]])</f>
        <v>Drive-Thru</v>
      </c>
    </row>
    <row r="4993" spans="1:33" x14ac:dyDescent="0.25">
      <c r="A4993">
        <v>9308</v>
      </c>
      <c r="B4993" s="1">
        <v>45726</v>
      </c>
      <c r="C4993" s="2">
        <v>0.11229166666666666</v>
      </c>
      <c r="D4993">
        <v>1438</v>
      </c>
      <c r="E4993">
        <v>207</v>
      </c>
      <c r="F4993">
        <v>543</v>
      </c>
      <c r="G4993">
        <v>309</v>
      </c>
      <c r="H4993">
        <v>4</v>
      </c>
      <c r="I4993">
        <v>499</v>
      </c>
      <c r="J4993">
        <v>10</v>
      </c>
      <c r="K4993">
        <v>24.95</v>
      </c>
      <c r="L4993">
        <v>2010.95</v>
      </c>
      <c r="M4993" t="s">
        <v>18</v>
      </c>
      <c r="N4993" t="s">
        <v>23</v>
      </c>
      <c r="O4993">
        <v>21</v>
      </c>
      <c r="P4993">
        <v>3</v>
      </c>
      <c r="Q4993" t="s">
        <v>3331</v>
      </c>
      <c r="R4993">
        <v>508</v>
      </c>
      <c r="S4993" s="3">
        <v>0.1</v>
      </c>
      <c r="T4993" s="6">
        <v>813.35000000000014</v>
      </c>
      <c r="U4993" t="s">
        <v>6334</v>
      </c>
      <c r="V4993">
        <v>2025</v>
      </c>
      <c r="W4993" t="s">
        <v>6329</v>
      </c>
      <c r="X4993" t="str">
        <f>_xlfn.XLOOKUP(Orders_C[[#This Row],[Product_ID]],Products_C[Product_ID],Products_C[Product_Name])</f>
        <v>Chicken Bucket</v>
      </c>
      <c r="Y4993" t="str">
        <f>_xlfn.XLOOKUP(Orders_C[[#This Row],[Product_ID]],Products_C[Product_ID],Products_C[Category])</f>
        <v>Dessert</v>
      </c>
      <c r="Z4993" t="str">
        <f>_xlfn.XLOOKUP(Orders_C[[#This Row],[Store_ID]],Stores_c[Store_ID],Stores_c[City])</f>
        <v>Christineton</v>
      </c>
      <c r="AA4993" t="str">
        <f>_xlfn.XLOOKUP(Orders_C[[#This Row],[Customer_ID]],Customers_c[Customer_ID],Customers_c[Customer_Name])</f>
        <v>Toni Hartman</v>
      </c>
      <c r="AB4993" s="6">
        <f>Orders_C[[#This Row],[Quantity]]*Orders_C[[#This Row],[Unit_Price]]*(1-Orders_C[[#This Row],[Discount %]])+Orders_C[[#This Row],[Tax]]</f>
        <v>1821.3500000000001</v>
      </c>
      <c r="AC4993" s="9">
        <f>(Orders_C[[#This Row],[Unit_Price]]*Orders_C[[#This Row],[Quantity]])-Orders_C[[#This Row],[Discount]]+Orders_C[[#This Row],[Tax]]</f>
        <v>2010.95</v>
      </c>
      <c r="AD4993" t="str">
        <f>IF(COUNTIF(Orders_C[[#All],[Customer_ID]],Orders_C[[#This Row],[Customer_ID]])&gt;1,"Repeat","New")</f>
        <v>Repeat</v>
      </c>
      <c r="AE4993" t="str" cm="1">
        <f t="array" ref="AE4993">_xlfn.XLOOKUP(Orders_C[[#This Row],[Store_ID]],Stores_c[[#All],[Store_ID]],Stores_c[[#All],[City]])</f>
        <v>Christineton</v>
      </c>
      <c r="AF4993" t="str" cm="1">
        <f t="array" ref="AF4993">_xlfn.XLOOKUP(Orders_C[[#This Row],[Store_ID]],Stores_c[[#All],[Store_ID]],Stores_c[[#All],[Manager_Name]])</f>
        <v>Dr. William Hubbard MD</v>
      </c>
      <c r="AG4993" t="str" cm="1">
        <f t="array" ref="AG4993">_xlfn.XLOOKUP(Orders_C[[#This Row],[Store_ID]],Stores_c[[#All],[Store_ID]],Stores_c[[#All],[Store_Type]])</f>
        <v>Street</v>
      </c>
    </row>
    <row r="4994" spans="1:33" x14ac:dyDescent="0.25">
      <c r="A4994">
        <v>8914</v>
      </c>
      <c r="B4994" s="1">
        <v>45983</v>
      </c>
      <c r="C4994" s="2">
        <v>0.61832175925925925</v>
      </c>
      <c r="D4994">
        <v>1756</v>
      </c>
      <c r="E4994">
        <v>225</v>
      </c>
      <c r="F4994">
        <v>501</v>
      </c>
      <c r="G4994">
        <v>328</v>
      </c>
      <c r="H4994">
        <v>4</v>
      </c>
      <c r="I4994">
        <v>496</v>
      </c>
      <c r="J4994">
        <v>5</v>
      </c>
      <c r="K4994">
        <v>24.8</v>
      </c>
      <c r="L4994">
        <v>2003.8</v>
      </c>
      <c r="M4994" t="s">
        <v>18</v>
      </c>
      <c r="N4994" t="s">
        <v>21</v>
      </c>
      <c r="O4994">
        <v>48</v>
      </c>
      <c r="P4994">
        <v>5</v>
      </c>
      <c r="Q4994" t="s">
        <v>2937</v>
      </c>
      <c r="R4994">
        <v>505</v>
      </c>
      <c r="S4994" s="3">
        <v>0.05</v>
      </c>
      <c r="T4994" s="6">
        <v>813.40000000000009</v>
      </c>
      <c r="U4994" t="s">
        <v>6336</v>
      </c>
      <c r="V4994">
        <v>2025</v>
      </c>
      <c r="W4994" t="s">
        <v>6331</v>
      </c>
      <c r="X4994" t="str">
        <f>_xlfn.XLOOKUP(Orders_C[[#This Row],[Product_ID]],Products_C[Product_ID],Products_C[Product_Name])</f>
        <v>Rice Bowl</v>
      </c>
      <c r="Y4994" t="str">
        <f>_xlfn.XLOOKUP(Orders_C[[#This Row],[Product_ID]],Products_C[Product_ID],Products_C[Category])</f>
        <v>Burger</v>
      </c>
      <c r="Z4994" t="str">
        <f>_xlfn.XLOOKUP(Orders_C[[#This Row],[Store_ID]],Stores_c[Store_ID],Stores_c[City])</f>
        <v>South Peter</v>
      </c>
      <c r="AA4994" t="str">
        <f>_xlfn.XLOOKUP(Orders_C[[#This Row],[Customer_ID]],Customers_c[Customer_ID],Customers_c[Customer_Name])</f>
        <v>Joshua Ayala</v>
      </c>
      <c r="AB4994" s="6">
        <f>Orders_C[[#This Row],[Quantity]]*Orders_C[[#This Row],[Unit_Price]]*(1-Orders_C[[#This Row],[Discount %]])+Orders_C[[#This Row],[Tax]]</f>
        <v>1909.6</v>
      </c>
      <c r="AC4994" s="9">
        <f>(Orders_C[[#This Row],[Unit_Price]]*Orders_C[[#This Row],[Quantity]])-Orders_C[[#This Row],[Discount]]+Orders_C[[#This Row],[Tax]]</f>
        <v>2003.8</v>
      </c>
      <c r="AD4994" t="str">
        <f>IF(COUNTIF(Orders_C[[#All],[Customer_ID]],Orders_C[[#This Row],[Customer_ID]])&gt;1,"Repeat","New")</f>
        <v>Repeat</v>
      </c>
      <c r="AE4994" t="str" cm="1">
        <f t="array" ref="AE4994">_xlfn.XLOOKUP(Orders_C[[#This Row],[Store_ID]],Stores_c[[#All],[Store_ID]],Stores_c[[#All],[City]])</f>
        <v>South Peter</v>
      </c>
      <c r="AF4994" t="str" cm="1">
        <f t="array" ref="AF4994">_xlfn.XLOOKUP(Orders_C[[#This Row],[Store_ID]],Stores_c[[#All],[Store_ID]],Stores_c[[#All],[Manager_Name]])</f>
        <v>Gregory Lambert</v>
      </c>
      <c r="AG4994" t="str" cm="1">
        <f t="array" ref="AG4994">_xlfn.XLOOKUP(Orders_C[[#This Row],[Store_ID]],Stores_c[[#All],[Store_ID]],Stores_c[[#All],[Store_Type]])</f>
        <v>Street</v>
      </c>
    </row>
    <row r="4995" spans="1:33" x14ac:dyDescent="0.25">
      <c r="A4995">
        <v>9276</v>
      </c>
      <c r="B4995" s="1">
        <v>46052</v>
      </c>
      <c r="C4995" s="2">
        <v>0.52921296296296294</v>
      </c>
      <c r="D4995">
        <v>1264</v>
      </c>
      <c r="E4995">
        <v>201</v>
      </c>
      <c r="F4995">
        <v>476</v>
      </c>
      <c r="G4995">
        <v>322</v>
      </c>
      <c r="H4995">
        <v>4</v>
      </c>
      <c r="I4995">
        <v>496</v>
      </c>
      <c r="J4995">
        <v>5</v>
      </c>
      <c r="K4995">
        <v>24.8</v>
      </c>
      <c r="L4995">
        <v>2003.8</v>
      </c>
      <c r="M4995" t="s">
        <v>20</v>
      </c>
      <c r="N4995" t="s">
        <v>21</v>
      </c>
      <c r="O4995">
        <v>16</v>
      </c>
      <c r="P4995">
        <v>3</v>
      </c>
      <c r="Q4995" t="s">
        <v>3299</v>
      </c>
      <c r="R4995">
        <v>508</v>
      </c>
      <c r="S4995" s="3">
        <v>0.05</v>
      </c>
      <c r="T4995" s="6">
        <v>813.40000000000009</v>
      </c>
      <c r="U4995" t="s">
        <v>6330</v>
      </c>
      <c r="V4995">
        <v>2026</v>
      </c>
      <c r="W4995" t="s">
        <v>6333</v>
      </c>
      <c r="X4995" t="str">
        <f>_xlfn.XLOOKUP(Orders_C[[#This Row],[Product_ID]],Products_C[Product_ID],Products_C[Product_Name])</f>
        <v>Veg Burger</v>
      </c>
      <c r="Y4995" t="str">
        <f>_xlfn.XLOOKUP(Orders_C[[#This Row],[Product_ID]],Products_C[Product_ID],Products_C[Category])</f>
        <v>Burger</v>
      </c>
      <c r="Z4995" t="str">
        <f>_xlfn.XLOOKUP(Orders_C[[#This Row],[Store_ID]],Stores_c[Store_ID],Stores_c[City])</f>
        <v>Lake Nicholasburgh</v>
      </c>
      <c r="AA4995" t="str">
        <f>_xlfn.XLOOKUP(Orders_C[[#This Row],[Customer_ID]],Customers_c[Customer_ID],Customers_c[Customer_Name])</f>
        <v>Bryan Ellis</v>
      </c>
      <c r="AB4995" s="6">
        <f>Orders_C[[#This Row],[Quantity]]*Orders_C[[#This Row],[Unit_Price]]*(1-Orders_C[[#This Row],[Discount %]])+Orders_C[[#This Row],[Tax]]</f>
        <v>1909.6</v>
      </c>
      <c r="AC4995" s="9">
        <f>(Orders_C[[#This Row],[Unit_Price]]*Orders_C[[#This Row],[Quantity]])-Orders_C[[#This Row],[Discount]]+Orders_C[[#This Row],[Tax]]</f>
        <v>2003.8</v>
      </c>
      <c r="AD4995" t="str">
        <f>IF(COUNTIF(Orders_C[[#All],[Customer_ID]],Orders_C[[#This Row],[Customer_ID]])&gt;1,"Repeat","New")</f>
        <v>Repeat</v>
      </c>
      <c r="AE4995" t="str" cm="1">
        <f t="array" ref="AE4995">_xlfn.XLOOKUP(Orders_C[[#This Row],[Store_ID]],Stores_c[[#All],[Store_ID]],Stores_c[[#All],[City]])</f>
        <v>Lake Nicholasburgh</v>
      </c>
      <c r="AF4995" t="str" cm="1">
        <f t="array" ref="AF4995">_xlfn.XLOOKUP(Orders_C[[#This Row],[Store_ID]],Stores_c[[#All],[Store_ID]],Stores_c[[#All],[Manager_Name]])</f>
        <v>Maurice Garcia</v>
      </c>
      <c r="AG4995" t="str" cm="1">
        <f t="array" ref="AG4995">_xlfn.XLOOKUP(Orders_C[[#This Row],[Store_ID]],Stores_c[[#All],[Store_ID]],Stores_c[[#All],[Store_Type]])</f>
        <v>Mall</v>
      </c>
    </row>
    <row r="4996" spans="1:33" x14ac:dyDescent="0.25">
      <c r="A4996">
        <v>10033</v>
      </c>
      <c r="B4996" s="1">
        <v>45982</v>
      </c>
      <c r="C4996" s="2">
        <v>0.50758101851851856</v>
      </c>
      <c r="D4996">
        <v>1212</v>
      </c>
      <c r="E4996">
        <v>204</v>
      </c>
      <c r="F4996">
        <v>435</v>
      </c>
      <c r="G4996">
        <v>322</v>
      </c>
      <c r="H4996">
        <v>4</v>
      </c>
      <c r="I4996">
        <v>493</v>
      </c>
      <c r="J4996">
        <v>0</v>
      </c>
      <c r="K4996">
        <v>24.65</v>
      </c>
      <c r="L4996">
        <v>1996.65</v>
      </c>
      <c r="M4996" t="s">
        <v>20</v>
      </c>
      <c r="N4996" t="s">
        <v>21</v>
      </c>
      <c r="O4996">
        <v>15</v>
      </c>
      <c r="P4996">
        <v>1</v>
      </c>
      <c r="Q4996" t="s">
        <v>4056</v>
      </c>
      <c r="R4996">
        <v>508</v>
      </c>
      <c r="S4996" s="3">
        <v>0</v>
      </c>
      <c r="T4996" s="6">
        <v>813.45</v>
      </c>
      <c r="U4996" t="s">
        <v>6336</v>
      </c>
      <c r="V4996">
        <v>2025</v>
      </c>
      <c r="W4996" t="s">
        <v>6333</v>
      </c>
      <c r="X4996" t="str">
        <f>_xlfn.XLOOKUP(Orders_C[[#This Row],[Product_ID]],Products_C[Product_ID],Products_C[Product_Name])</f>
        <v>Veg Burger</v>
      </c>
      <c r="Y4996" t="str">
        <f>_xlfn.XLOOKUP(Orders_C[[#This Row],[Product_ID]],Products_C[Product_ID],Products_C[Category])</f>
        <v>Burger</v>
      </c>
      <c r="Z4996" t="str">
        <f>_xlfn.XLOOKUP(Orders_C[[#This Row],[Store_ID]],Stores_c[Store_ID],Stores_c[City])</f>
        <v>New Robertfurt</v>
      </c>
      <c r="AA4996" t="str">
        <f>_xlfn.XLOOKUP(Orders_C[[#This Row],[Customer_ID]],Customers_c[Customer_ID],Customers_c[Customer_Name])</f>
        <v>Julie Washington</v>
      </c>
      <c r="AB4996" s="6">
        <f>Orders_C[[#This Row],[Quantity]]*Orders_C[[#This Row],[Unit_Price]]*(1-Orders_C[[#This Row],[Discount %]])+Orders_C[[#This Row],[Tax]]</f>
        <v>1996.65</v>
      </c>
      <c r="AC4996" s="9">
        <f>(Orders_C[[#This Row],[Unit_Price]]*Orders_C[[#This Row],[Quantity]])-Orders_C[[#This Row],[Discount]]+Orders_C[[#This Row],[Tax]]</f>
        <v>1996.65</v>
      </c>
      <c r="AD4996" t="str">
        <f>IF(COUNTIF(Orders_C[[#All],[Customer_ID]],Orders_C[[#This Row],[Customer_ID]])&gt;1,"Repeat","New")</f>
        <v>Repeat</v>
      </c>
      <c r="AE4996" t="str" cm="1">
        <f t="array" ref="AE4996">_xlfn.XLOOKUP(Orders_C[[#This Row],[Store_ID]],Stores_c[[#All],[Store_ID]],Stores_c[[#All],[City]])</f>
        <v>New Robertfurt</v>
      </c>
      <c r="AF4996" t="str" cm="1">
        <f t="array" ref="AF4996">_xlfn.XLOOKUP(Orders_C[[#This Row],[Store_ID]],Stores_c[[#All],[Store_ID]],Stores_c[[#All],[Manager_Name]])</f>
        <v>Tiffany Gomez</v>
      </c>
      <c r="AG4996" t="str" cm="1">
        <f t="array" ref="AG4996">_xlfn.XLOOKUP(Orders_C[[#This Row],[Store_ID]],Stores_c[[#All],[Store_ID]],Stores_c[[#All],[Store_Type]])</f>
        <v>Street</v>
      </c>
    </row>
    <row r="4997" spans="1:33" x14ac:dyDescent="0.25">
      <c r="A4997">
        <v>10077</v>
      </c>
      <c r="B4997" s="1">
        <v>45970</v>
      </c>
      <c r="C4997" s="2">
        <v>0.95053240740740741</v>
      </c>
      <c r="D4997">
        <v>1405</v>
      </c>
      <c r="E4997">
        <v>208</v>
      </c>
      <c r="F4997">
        <v>457</v>
      </c>
      <c r="G4997">
        <v>318</v>
      </c>
      <c r="H4997">
        <v>4</v>
      </c>
      <c r="I4997">
        <v>493</v>
      </c>
      <c r="J4997">
        <v>0</v>
      </c>
      <c r="K4997">
        <v>24.65</v>
      </c>
      <c r="L4997">
        <v>1996.65</v>
      </c>
      <c r="M4997" t="s">
        <v>18</v>
      </c>
      <c r="N4997" t="s">
        <v>23</v>
      </c>
      <c r="O4997">
        <v>30</v>
      </c>
      <c r="P4997">
        <v>1</v>
      </c>
      <c r="Q4997" t="s">
        <v>4100</v>
      </c>
      <c r="R4997">
        <v>506</v>
      </c>
      <c r="S4997" s="3">
        <v>0</v>
      </c>
      <c r="T4997" s="6">
        <v>813.45</v>
      </c>
      <c r="U4997" t="s">
        <v>6336</v>
      </c>
      <c r="V4997">
        <v>2025</v>
      </c>
      <c r="W4997" t="s">
        <v>6329</v>
      </c>
      <c r="X4997" t="str">
        <f>_xlfn.XLOOKUP(Orders_C[[#This Row],[Product_ID]],Products_C[Product_ID],Products_C[Product_Name])</f>
        <v>Pepsi</v>
      </c>
      <c r="Y4997" t="str">
        <f>_xlfn.XLOOKUP(Orders_C[[#This Row],[Product_ID]],Products_C[Product_ID],Products_C[Category])</f>
        <v>Burger</v>
      </c>
      <c r="Z4997" t="str">
        <f>_xlfn.XLOOKUP(Orders_C[[#This Row],[Store_ID]],Stores_c[Store_ID],Stores_c[City])</f>
        <v>Tracyview</v>
      </c>
      <c r="AA4997" t="str">
        <f>_xlfn.XLOOKUP(Orders_C[[#This Row],[Customer_ID]],Customers_c[Customer_ID],Customers_c[Customer_Name])</f>
        <v>Gina Fox</v>
      </c>
      <c r="AB4997" s="6">
        <f>Orders_C[[#This Row],[Quantity]]*Orders_C[[#This Row],[Unit_Price]]*(1-Orders_C[[#This Row],[Discount %]])+Orders_C[[#This Row],[Tax]]</f>
        <v>1996.65</v>
      </c>
      <c r="AC4997" s="9">
        <f>(Orders_C[[#This Row],[Unit_Price]]*Orders_C[[#This Row],[Quantity]])-Orders_C[[#This Row],[Discount]]+Orders_C[[#This Row],[Tax]]</f>
        <v>1996.65</v>
      </c>
      <c r="AD4997" t="str">
        <f>IF(COUNTIF(Orders_C[[#All],[Customer_ID]],Orders_C[[#This Row],[Customer_ID]])&gt;1,"Repeat","New")</f>
        <v>Repeat</v>
      </c>
      <c r="AE4997" t="str" cm="1">
        <f t="array" ref="AE4997">_xlfn.XLOOKUP(Orders_C[[#This Row],[Store_ID]],Stores_c[[#All],[Store_ID]],Stores_c[[#All],[City]])</f>
        <v>Tracyview</v>
      </c>
      <c r="AF4997" t="str" cm="1">
        <f t="array" ref="AF4997">_xlfn.XLOOKUP(Orders_C[[#This Row],[Store_ID]],Stores_c[[#All],[Store_ID]],Stores_c[[#All],[Manager_Name]])</f>
        <v>Jeremiah Lee</v>
      </c>
      <c r="AG4997" t="str" cm="1">
        <f t="array" ref="AG4997">_xlfn.XLOOKUP(Orders_C[[#This Row],[Store_ID]],Stores_c[[#All],[Store_ID]],Stores_c[[#All],[Store_Type]])</f>
        <v>Mall</v>
      </c>
    </row>
    <row r="4998" spans="1:33" x14ac:dyDescent="0.25">
      <c r="A4998">
        <v>6409</v>
      </c>
      <c r="B4998" s="1">
        <v>46051</v>
      </c>
      <c r="C4998" s="2">
        <v>8.9780092592592592E-2</v>
      </c>
      <c r="D4998">
        <v>1471</v>
      </c>
      <c r="E4998">
        <v>217</v>
      </c>
      <c r="F4998">
        <v>464</v>
      </c>
      <c r="G4998">
        <v>320</v>
      </c>
      <c r="H4998">
        <v>4</v>
      </c>
      <c r="I4998">
        <v>498</v>
      </c>
      <c r="J4998">
        <v>5</v>
      </c>
      <c r="K4998">
        <v>24.9</v>
      </c>
      <c r="L4998">
        <v>2011.9</v>
      </c>
      <c r="M4998" t="s">
        <v>20</v>
      </c>
      <c r="N4998" t="s">
        <v>22</v>
      </c>
      <c r="O4998">
        <v>48</v>
      </c>
      <c r="P4998">
        <v>4</v>
      </c>
      <c r="Q4998" t="s">
        <v>432</v>
      </c>
      <c r="R4998">
        <v>503</v>
      </c>
      <c r="S4998" s="3">
        <v>0.05</v>
      </c>
      <c r="T4998" s="6">
        <v>816.7</v>
      </c>
      <c r="U4998" t="s">
        <v>6330</v>
      </c>
      <c r="V4998">
        <v>2026</v>
      </c>
      <c r="W4998" t="s">
        <v>6331</v>
      </c>
      <c r="X4998" t="str">
        <f>_xlfn.XLOOKUP(Orders_C[[#This Row],[Product_ID]],Products_C[Product_ID],Products_C[Product_Name])</f>
        <v>Rice Bowl</v>
      </c>
      <c r="Y4998" t="str">
        <f>_xlfn.XLOOKUP(Orders_C[[#This Row],[Product_ID]],Products_C[Product_ID],Products_C[Category])</f>
        <v>Beverage</v>
      </c>
      <c r="Z4998" t="str">
        <f>_xlfn.XLOOKUP(Orders_C[[#This Row],[Store_ID]],Stores_c[Store_ID],Stores_c[City])</f>
        <v>West Rebecca</v>
      </c>
      <c r="AA4998" t="str">
        <f>_xlfn.XLOOKUP(Orders_C[[#This Row],[Customer_ID]],Customers_c[Customer_ID],Customers_c[Customer_Name])</f>
        <v>Leah Hall</v>
      </c>
      <c r="AB4998" s="6">
        <f>Orders_C[[#This Row],[Quantity]]*Orders_C[[#This Row],[Unit_Price]]*(1-Orders_C[[#This Row],[Discount %]])+Orders_C[[#This Row],[Tax]]</f>
        <v>1917.3</v>
      </c>
      <c r="AC4998" s="9">
        <f>(Orders_C[[#This Row],[Unit_Price]]*Orders_C[[#This Row],[Quantity]])-Orders_C[[#This Row],[Discount]]+Orders_C[[#This Row],[Tax]]</f>
        <v>2011.9</v>
      </c>
      <c r="AD4998" t="str">
        <f>IF(COUNTIF(Orders_C[[#All],[Customer_ID]],Orders_C[[#This Row],[Customer_ID]])&gt;1,"Repeat","New")</f>
        <v>Repeat</v>
      </c>
      <c r="AE4998" t="str" cm="1">
        <f t="array" ref="AE4998">_xlfn.XLOOKUP(Orders_C[[#This Row],[Store_ID]],Stores_c[[#All],[Store_ID]],Stores_c[[#All],[City]])</f>
        <v>West Rebecca</v>
      </c>
      <c r="AF4998" t="str" cm="1">
        <f t="array" ref="AF4998">_xlfn.XLOOKUP(Orders_C[[#This Row],[Store_ID]],Stores_c[[#All],[Store_ID]],Stores_c[[#All],[Manager_Name]])</f>
        <v>Albert Smith</v>
      </c>
      <c r="AG4998" t="str" cm="1">
        <f t="array" ref="AG4998">_xlfn.XLOOKUP(Orders_C[[#This Row],[Store_ID]],Stores_c[[#All],[Store_ID]],Stores_c[[#All],[Store_Type]])</f>
        <v>Mall</v>
      </c>
    </row>
    <row r="4999" spans="1:33" x14ac:dyDescent="0.25">
      <c r="A4999">
        <v>9848</v>
      </c>
      <c r="B4999" s="1">
        <v>45818</v>
      </c>
      <c r="C4999" s="2">
        <v>0.26583333333333331</v>
      </c>
      <c r="D4999">
        <v>1561</v>
      </c>
      <c r="E4999">
        <v>207</v>
      </c>
      <c r="F4999">
        <v>505</v>
      </c>
      <c r="G4999">
        <v>327</v>
      </c>
      <c r="H4999">
        <v>4</v>
      </c>
      <c r="I4999">
        <v>495</v>
      </c>
      <c r="J4999">
        <v>0</v>
      </c>
      <c r="K4999">
        <v>24.75</v>
      </c>
      <c r="L4999">
        <v>2004.75</v>
      </c>
      <c r="M4999" t="s">
        <v>18</v>
      </c>
      <c r="N4999" t="s">
        <v>23</v>
      </c>
      <c r="O4999">
        <v>13</v>
      </c>
      <c r="P4999">
        <v>5</v>
      </c>
      <c r="Q4999" t="s">
        <v>3871</v>
      </c>
      <c r="R4999">
        <v>504</v>
      </c>
      <c r="S4999" s="3">
        <v>0</v>
      </c>
      <c r="T4999" s="6">
        <v>816.75</v>
      </c>
      <c r="U4999" t="s">
        <v>6340</v>
      </c>
      <c r="V4999">
        <v>2025</v>
      </c>
      <c r="W4999" t="s">
        <v>6333</v>
      </c>
      <c r="X4999" t="str">
        <f>_xlfn.XLOOKUP(Orders_C[[#This Row],[Product_ID]],Products_C[Product_ID],Products_C[Product_Name])</f>
        <v>Wrap</v>
      </c>
      <c r="Y4999" t="str">
        <f>_xlfn.XLOOKUP(Orders_C[[#This Row],[Product_ID]],Products_C[Product_ID],Products_C[Category])</f>
        <v>Chicken</v>
      </c>
      <c r="Z4999" t="str">
        <f>_xlfn.XLOOKUP(Orders_C[[#This Row],[Store_ID]],Stores_c[Store_ID],Stores_c[City])</f>
        <v>Christineton</v>
      </c>
      <c r="AA4999" t="str">
        <f>_xlfn.XLOOKUP(Orders_C[[#This Row],[Customer_ID]],Customers_c[Customer_ID],Customers_c[Customer_Name])</f>
        <v>Jessica Montoya</v>
      </c>
      <c r="AB4999" s="6">
        <f>Orders_C[[#This Row],[Quantity]]*Orders_C[[#This Row],[Unit_Price]]*(1-Orders_C[[#This Row],[Discount %]])+Orders_C[[#This Row],[Tax]]</f>
        <v>2004.75</v>
      </c>
      <c r="AC4999" s="9">
        <f>(Orders_C[[#This Row],[Unit_Price]]*Orders_C[[#This Row],[Quantity]])-Orders_C[[#This Row],[Discount]]+Orders_C[[#This Row],[Tax]]</f>
        <v>2004.75</v>
      </c>
      <c r="AD4999" t="str">
        <f>IF(COUNTIF(Orders_C[[#All],[Customer_ID]],Orders_C[[#This Row],[Customer_ID]])&gt;1,"Repeat","New")</f>
        <v>Repeat</v>
      </c>
      <c r="AE4999" t="str" cm="1">
        <f t="array" ref="AE4999">_xlfn.XLOOKUP(Orders_C[[#This Row],[Store_ID]],Stores_c[[#All],[Store_ID]],Stores_c[[#All],[City]])</f>
        <v>Christineton</v>
      </c>
      <c r="AF4999" t="str" cm="1">
        <f t="array" ref="AF4999">_xlfn.XLOOKUP(Orders_C[[#This Row],[Store_ID]],Stores_c[[#All],[Store_ID]],Stores_c[[#All],[Manager_Name]])</f>
        <v>Dr. William Hubbard MD</v>
      </c>
      <c r="AG4999" t="str" cm="1">
        <f t="array" ref="AG4999">_xlfn.XLOOKUP(Orders_C[[#This Row],[Store_ID]],Stores_c[[#All],[Store_ID]],Stores_c[[#All],[Store_Type]])</f>
        <v>Street</v>
      </c>
    </row>
    <row r="5000" spans="1:33" x14ac:dyDescent="0.25">
      <c r="A5000">
        <v>10203</v>
      </c>
      <c r="B5000" s="1">
        <v>45933</v>
      </c>
      <c r="C5000" s="2">
        <v>0.67344907407407406</v>
      </c>
      <c r="D5000">
        <v>1223</v>
      </c>
      <c r="E5000">
        <v>221</v>
      </c>
      <c r="F5000">
        <v>487</v>
      </c>
      <c r="G5000">
        <v>309</v>
      </c>
      <c r="H5000">
        <v>4</v>
      </c>
      <c r="I5000">
        <v>499</v>
      </c>
      <c r="J5000">
        <v>5</v>
      </c>
      <c r="K5000">
        <v>24.95</v>
      </c>
      <c r="L5000">
        <v>2015.95</v>
      </c>
      <c r="M5000" t="s">
        <v>18</v>
      </c>
      <c r="N5000" t="s">
        <v>23</v>
      </c>
      <c r="O5000">
        <v>25</v>
      </c>
      <c r="P5000">
        <v>3</v>
      </c>
      <c r="Q5000" t="s">
        <v>4226</v>
      </c>
      <c r="R5000">
        <v>502</v>
      </c>
      <c r="S5000" s="3">
        <v>0.05</v>
      </c>
      <c r="T5000" s="6">
        <v>818.35000000000014</v>
      </c>
      <c r="U5000" t="s">
        <v>6332</v>
      </c>
      <c r="V5000">
        <v>2025</v>
      </c>
      <c r="W5000" t="s">
        <v>6329</v>
      </c>
      <c r="X5000" t="str">
        <f>_xlfn.XLOOKUP(Orders_C[[#This Row],[Product_ID]],Products_C[Product_ID],Products_C[Product_Name])</f>
        <v>Chicken Bucket</v>
      </c>
      <c r="Y5000" t="str">
        <f>_xlfn.XLOOKUP(Orders_C[[#This Row],[Product_ID]],Products_C[Product_ID],Products_C[Category])</f>
        <v>Dessert</v>
      </c>
      <c r="Z5000" t="str">
        <f>_xlfn.XLOOKUP(Orders_C[[#This Row],[Store_ID]],Stores_c[Store_ID],Stores_c[City])</f>
        <v>Port Barbarabury</v>
      </c>
      <c r="AA5000" t="str">
        <f>_xlfn.XLOOKUP(Orders_C[[#This Row],[Customer_ID]],Customers_c[Customer_ID],Customers_c[Customer_Name])</f>
        <v>Brian Robinson</v>
      </c>
      <c r="AB5000" s="6">
        <f>Orders_C[[#This Row],[Quantity]]*Orders_C[[#This Row],[Unit_Price]]*(1-Orders_C[[#This Row],[Discount %]])+Orders_C[[#This Row],[Tax]]</f>
        <v>1921.1499999999999</v>
      </c>
      <c r="AC5000" s="9">
        <f>(Orders_C[[#This Row],[Unit_Price]]*Orders_C[[#This Row],[Quantity]])-Orders_C[[#This Row],[Discount]]+Orders_C[[#This Row],[Tax]]</f>
        <v>2015.95</v>
      </c>
      <c r="AD5000" t="str">
        <f>IF(COUNTIF(Orders_C[[#All],[Customer_ID]],Orders_C[[#This Row],[Customer_ID]])&gt;1,"Repeat","New")</f>
        <v>Repeat</v>
      </c>
      <c r="AE5000" t="str" cm="1">
        <f t="array" ref="AE5000">_xlfn.XLOOKUP(Orders_C[[#This Row],[Store_ID]],Stores_c[[#All],[Store_ID]],Stores_c[[#All],[City]])</f>
        <v>Port Barbarabury</v>
      </c>
      <c r="AF5000" t="str" cm="1">
        <f t="array" ref="AF5000">_xlfn.XLOOKUP(Orders_C[[#This Row],[Store_ID]],Stores_c[[#All],[Store_ID]],Stores_c[[#All],[Manager_Name]])</f>
        <v>Edward Nguyen</v>
      </c>
      <c r="AG5000" t="str" cm="1">
        <f t="array" ref="AG5000">_xlfn.XLOOKUP(Orders_C[[#This Row],[Store_ID]],Stores_c[[#All],[Store_ID]],Stores_c[[#All],[Store_Type]])</f>
        <v>Street</v>
      </c>
    </row>
    <row r="5001" spans="1:33" x14ac:dyDescent="0.25">
      <c r="A5001">
        <v>7833</v>
      </c>
      <c r="B5001" s="1">
        <v>45865</v>
      </c>
      <c r="C5001" s="2">
        <v>0.66996527777777781</v>
      </c>
      <c r="D5001">
        <v>1422</v>
      </c>
      <c r="E5001">
        <v>202</v>
      </c>
      <c r="F5001">
        <v>402</v>
      </c>
      <c r="G5001">
        <v>308</v>
      </c>
      <c r="H5001">
        <v>4</v>
      </c>
      <c r="I5001">
        <v>496</v>
      </c>
      <c r="J5001">
        <v>0</v>
      </c>
      <c r="K5001">
        <v>24.8</v>
      </c>
      <c r="L5001">
        <v>2008.8</v>
      </c>
      <c r="M5001" t="s">
        <v>20</v>
      </c>
      <c r="N5001" t="s">
        <v>21</v>
      </c>
      <c r="O5001">
        <v>32</v>
      </c>
      <c r="P5001">
        <v>1</v>
      </c>
      <c r="Q5001" t="s">
        <v>1856</v>
      </c>
      <c r="R5001">
        <v>510</v>
      </c>
      <c r="S5001" s="3">
        <v>0</v>
      </c>
      <c r="T5001" s="6">
        <v>818.40000000000009</v>
      </c>
      <c r="U5001" t="s">
        <v>6341</v>
      </c>
      <c r="V5001">
        <v>2025</v>
      </c>
      <c r="W5001" t="s">
        <v>6329</v>
      </c>
      <c r="X5001" t="str">
        <f>_xlfn.XLOOKUP(Orders_C[[#This Row],[Product_ID]],Products_C[Product_ID],Products_C[Product_Name])</f>
        <v>Zinger Burger</v>
      </c>
      <c r="Y5001" t="str">
        <f>_xlfn.XLOOKUP(Orders_C[[#This Row],[Product_ID]],Products_C[Product_ID],Products_C[Category])</f>
        <v>Beverage</v>
      </c>
      <c r="Z5001" t="str">
        <f>_xlfn.XLOOKUP(Orders_C[[#This Row],[Store_ID]],Stores_c[Store_ID],Stores_c[City])</f>
        <v>Rebekahside</v>
      </c>
      <c r="AA5001" t="str">
        <f>_xlfn.XLOOKUP(Orders_C[[#This Row],[Customer_ID]],Customers_c[Customer_ID],Customers_c[Customer_Name])</f>
        <v>Kimberly Baker</v>
      </c>
      <c r="AB5001" s="6">
        <f>Orders_C[[#This Row],[Quantity]]*Orders_C[[#This Row],[Unit_Price]]*(1-Orders_C[[#This Row],[Discount %]])+Orders_C[[#This Row],[Tax]]</f>
        <v>2008.8</v>
      </c>
      <c r="AC5001" s="9">
        <f>(Orders_C[[#This Row],[Unit_Price]]*Orders_C[[#This Row],[Quantity]])-Orders_C[[#This Row],[Discount]]+Orders_C[[#This Row],[Tax]]</f>
        <v>2008.8</v>
      </c>
      <c r="AD5001" t="str">
        <f>IF(COUNTIF(Orders_C[[#All],[Customer_ID]],Orders_C[[#This Row],[Customer_ID]])&gt;1,"Repeat","New")</f>
        <v>Repeat</v>
      </c>
      <c r="AE5001" t="str" cm="1">
        <f t="array" ref="AE5001">_xlfn.XLOOKUP(Orders_C[[#This Row],[Store_ID]],Stores_c[[#All],[Store_ID]],Stores_c[[#All],[City]])</f>
        <v>Rebekahside</v>
      </c>
      <c r="AF5001" t="str" cm="1">
        <f t="array" ref="AF5001">_xlfn.XLOOKUP(Orders_C[[#This Row],[Store_ID]],Stores_c[[#All],[Store_ID]],Stores_c[[#All],[Manager_Name]])</f>
        <v>Mark Ray</v>
      </c>
      <c r="AG5001" t="str" cm="1">
        <f t="array" ref="AG5001">_xlfn.XLOOKUP(Orders_C[[#This Row],[Store_ID]],Stores_c[[#All],[Store_ID]],Stores_c[[#All],[Store_Type]])</f>
        <v>Drive-Thru</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AD63-09C4-4BA5-B9E4-58C1969599EF}">
  <sheetPr codeName="Sheet2"/>
  <dimension ref="A1:V41"/>
  <sheetViews>
    <sheetView topLeftCell="G1" workbookViewId="0">
      <selection activeCell="M23" sqref="M23"/>
    </sheetView>
  </sheetViews>
  <sheetFormatPr defaultRowHeight="15" x14ac:dyDescent="0.25"/>
  <cols>
    <col min="1" max="1" width="13.140625" bestFit="1" customWidth="1"/>
    <col min="2" max="2" width="16.42578125" bestFit="1" customWidth="1"/>
    <col min="3" max="3" width="13.140625" bestFit="1" customWidth="1"/>
    <col min="4" max="4" width="16.42578125" bestFit="1" customWidth="1"/>
    <col min="5" max="5" width="15.5703125" bestFit="1" customWidth="1"/>
    <col min="6" max="6" width="19.140625" bestFit="1" customWidth="1"/>
    <col min="7" max="7" width="15.5703125" bestFit="1" customWidth="1"/>
    <col min="9" max="9" width="13.140625" bestFit="1" customWidth="1"/>
    <col min="10" max="11" width="15.5703125" bestFit="1" customWidth="1"/>
    <col min="12" max="12" width="13.140625" bestFit="1" customWidth="1"/>
    <col min="13" max="13" width="15.5703125" bestFit="1" customWidth="1"/>
    <col min="14" max="15" width="13.140625" bestFit="1" customWidth="1"/>
    <col min="16" max="16" width="16.42578125" bestFit="1" customWidth="1"/>
    <col min="18" max="18" width="13.140625" bestFit="1" customWidth="1"/>
    <col min="19" max="19" width="17.28515625" bestFit="1" customWidth="1"/>
    <col min="20" max="20" width="13.140625" bestFit="1" customWidth="1"/>
    <col min="21" max="21" width="17.42578125" bestFit="1" customWidth="1"/>
    <col min="22" max="22" width="16.42578125" bestFit="1" customWidth="1"/>
    <col min="24" max="24" width="13.140625" bestFit="1" customWidth="1"/>
  </cols>
  <sheetData>
    <row r="1" spans="1:19" x14ac:dyDescent="0.25">
      <c r="A1" s="4" t="s">
        <v>6343</v>
      </c>
      <c r="B1" s="8" t="s">
        <v>6357</v>
      </c>
      <c r="C1" s="4" t="s">
        <v>6343</v>
      </c>
      <c r="D1" s="8" t="s">
        <v>6357</v>
      </c>
      <c r="F1" s="4" t="s">
        <v>6343</v>
      </c>
      <c r="G1" t="s">
        <v>6357</v>
      </c>
      <c r="I1" s="4" t="s">
        <v>6343</v>
      </c>
      <c r="J1" t="s">
        <v>6357</v>
      </c>
      <c r="L1" s="4" t="s">
        <v>6343</v>
      </c>
      <c r="M1" t="s">
        <v>6357</v>
      </c>
      <c r="O1" s="4" t="s">
        <v>6343</v>
      </c>
      <c r="P1" t="s">
        <v>6357</v>
      </c>
      <c r="R1" s="4" t="s">
        <v>6343</v>
      </c>
      <c r="S1" s="8" t="s">
        <v>6357</v>
      </c>
    </row>
    <row r="2" spans="1:19" x14ac:dyDescent="0.25">
      <c r="A2" s="5" t="s">
        <v>6330</v>
      </c>
      <c r="B2" s="8">
        <v>303888.14999999991</v>
      </c>
      <c r="C2" s="5" t="s">
        <v>6153</v>
      </c>
      <c r="D2" s="8">
        <v>893924.10000000021</v>
      </c>
      <c r="F2" s="5" t="s">
        <v>6144</v>
      </c>
      <c r="G2" s="8">
        <v>368045.15000000014</v>
      </c>
      <c r="I2" s="5" t="s">
        <v>6153</v>
      </c>
      <c r="J2" s="8">
        <v>893924.10000000021</v>
      </c>
      <c r="L2" s="5" t="s">
        <v>6144</v>
      </c>
      <c r="M2" s="8">
        <v>368045.15000000014</v>
      </c>
      <c r="O2" s="5" t="s">
        <v>6313</v>
      </c>
      <c r="P2" s="8">
        <v>364772.00000000023</v>
      </c>
      <c r="R2" s="5" t="s">
        <v>6026</v>
      </c>
      <c r="S2" s="8">
        <v>1178533.0000000007</v>
      </c>
    </row>
    <row r="3" spans="1:19" x14ac:dyDescent="0.25">
      <c r="A3" s="5" t="s">
        <v>6338</v>
      </c>
      <c r="B3" s="8">
        <v>335889.49999999994</v>
      </c>
      <c r="C3" s="5" t="s">
        <v>6150</v>
      </c>
      <c r="D3" s="8">
        <v>1153843.7000000002</v>
      </c>
      <c r="F3" s="5" t="s">
        <v>6140</v>
      </c>
      <c r="G3" s="8">
        <v>358966.24999999977</v>
      </c>
      <c r="I3" s="5" t="s">
        <v>6150</v>
      </c>
      <c r="J3" s="8">
        <v>1153843.7000000002</v>
      </c>
      <c r="L3" s="5" t="s">
        <v>6141</v>
      </c>
      <c r="M3" s="8">
        <v>377285.84999999986</v>
      </c>
      <c r="O3" s="5" t="s">
        <v>6314</v>
      </c>
      <c r="P3" s="8">
        <v>359552.25000000012</v>
      </c>
      <c r="R3" s="5" t="s">
        <v>6027</v>
      </c>
      <c r="S3" s="8">
        <v>1261797.5999999996</v>
      </c>
    </row>
    <row r="4" spans="1:19" x14ac:dyDescent="0.25">
      <c r="A4" s="5" t="s">
        <v>6334</v>
      </c>
      <c r="B4" s="8">
        <v>317392.55000000028</v>
      </c>
      <c r="C4" s="5" t="s">
        <v>6151</v>
      </c>
      <c r="D4" s="8">
        <v>836043.94999999925</v>
      </c>
      <c r="F4" s="5" t="s">
        <v>6141</v>
      </c>
      <c r="G4" s="8">
        <v>377285.84999999986</v>
      </c>
      <c r="I4" s="5" t="s">
        <v>6151</v>
      </c>
      <c r="J4" s="8">
        <v>836043.94999999925</v>
      </c>
      <c r="L4" s="5" t="s">
        <v>6139</v>
      </c>
      <c r="M4" s="8">
        <v>484279.69999999978</v>
      </c>
      <c r="O4" s="5" t="s">
        <v>6315</v>
      </c>
      <c r="P4" s="8">
        <v>391059.39999999991</v>
      </c>
      <c r="R4" s="5" t="s">
        <v>6025</v>
      </c>
      <c r="S4" s="8">
        <v>1329578.3499999985</v>
      </c>
    </row>
    <row r="5" spans="1:19" x14ac:dyDescent="0.25">
      <c r="A5" s="5" t="s">
        <v>6337</v>
      </c>
      <c r="B5" s="8">
        <v>291024.50000000006</v>
      </c>
      <c r="C5" s="5" t="s">
        <v>6152</v>
      </c>
      <c r="D5" s="8">
        <v>886097.20000000019</v>
      </c>
      <c r="F5" s="5" t="s">
        <v>6149</v>
      </c>
      <c r="G5" s="8">
        <v>71014.199999999968</v>
      </c>
      <c r="I5" s="5" t="s">
        <v>6152</v>
      </c>
      <c r="J5" s="8">
        <v>886097.20000000019</v>
      </c>
      <c r="L5" s="5" t="s">
        <v>6142</v>
      </c>
      <c r="M5" s="8">
        <v>554450.54999999981</v>
      </c>
      <c r="O5" s="5" t="s">
        <v>6316</v>
      </c>
      <c r="P5" s="8">
        <v>376396.85000000003</v>
      </c>
      <c r="R5" s="5" t="s">
        <v>6344</v>
      </c>
      <c r="S5" s="8">
        <v>3769908.9500000044</v>
      </c>
    </row>
    <row r="6" spans="1:19" x14ac:dyDescent="0.25">
      <c r="A6" s="5" t="s">
        <v>6339</v>
      </c>
      <c r="B6" s="8">
        <v>334118.15000000002</v>
      </c>
      <c r="C6" s="5" t="s">
        <v>6344</v>
      </c>
      <c r="D6" s="8">
        <v>3769908.9500000044</v>
      </c>
      <c r="F6" s="5" t="s">
        <v>6139</v>
      </c>
      <c r="G6" s="8">
        <v>484279.69999999978</v>
      </c>
      <c r="I6" s="5" t="s">
        <v>6344</v>
      </c>
      <c r="J6" s="8">
        <v>3769908.9500000044</v>
      </c>
      <c r="L6" s="5" t="s">
        <v>6146</v>
      </c>
      <c r="M6" s="8">
        <v>646917.39999999979</v>
      </c>
      <c r="O6" s="5" t="s">
        <v>6317</v>
      </c>
      <c r="P6" s="8">
        <v>350416.05000000005</v>
      </c>
    </row>
    <row r="7" spans="1:19" x14ac:dyDescent="0.25">
      <c r="A7" s="5" t="s">
        <v>6340</v>
      </c>
      <c r="B7" s="8">
        <v>307056.19999999995</v>
      </c>
      <c r="F7" s="5" t="s">
        <v>6145</v>
      </c>
      <c r="G7" s="8">
        <v>193838.09999999998</v>
      </c>
      <c r="L7" s="5" t="s">
        <v>6344</v>
      </c>
      <c r="M7" s="8">
        <v>2430978.6500000022</v>
      </c>
      <c r="O7" s="5" t="s">
        <v>6318</v>
      </c>
      <c r="P7" s="8">
        <v>352470.95000000007</v>
      </c>
    </row>
    <row r="8" spans="1:19" x14ac:dyDescent="0.25">
      <c r="A8" s="5" t="s">
        <v>6341</v>
      </c>
      <c r="B8" s="8">
        <v>339869.10000000003</v>
      </c>
      <c r="F8" s="5" t="s">
        <v>6148</v>
      </c>
      <c r="G8" s="8">
        <v>307609.94999999995</v>
      </c>
      <c r="O8" s="5" t="s">
        <v>6319</v>
      </c>
      <c r="P8" s="8">
        <v>403590.24999999983</v>
      </c>
      <c r="R8" s="4" t="s">
        <v>6343</v>
      </c>
      <c r="S8" t="s">
        <v>6362</v>
      </c>
    </row>
    <row r="9" spans="1:19" x14ac:dyDescent="0.25">
      <c r="A9" s="5" t="s">
        <v>6342</v>
      </c>
      <c r="B9" s="8">
        <v>296533.50000000029</v>
      </c>
      <c r="F9" s="5" t="s">
        <v>6146</v>
      </c>
      <c r="G9" s="8">
        <v>646917.39999999979</v>
      </c>
      <c r="O9" s="5" t="s">
        <v>6320</v>
      </c>
      <c r="P9" s="8">
        <v>402401.64999999991</v>
      </c>
      <c r="R9" s="5" t="s">
        <v>6021</v>
      </c>
      <c r="S9" s="14">
        <v>483</v>
      </c>
    </row>
    <row r="10" spans="1:19" x14ac:dyDescent="0.25">
      <c r="A10" s="5" t="s">
        <v>6335</v>
      </c>
      <c r="B10" s="8">
        <v>286043.90000000002</v>
      </c>
      <c r="F10" s="5" t="s">
        <v>6142</v>
      </c>
      <c r="G10" s="8">
        <v>554450.54999999981</v>
      </c>
      <c r="O10" s="5" t="s">
        <v>6321</v>
      </c>
      <c r="P10" s="8">
        <v>390881.24999999983</v>
      </c>
      <c r="R10" s="5" t="s">
        <v>6020</v>
      </c>
      <c r="S10" s="14">
        <v>517</v>
      </c>
    </row>
    <row r="11" spans="1:19" x14ac:dyDescent="0.25">
      <c r="A11" s="5" t="s">
        <v>6332</v>
      </c>
      <c r="B11" s="8">
        <v>326770.95000000007</v>
      </c>
      <c r="F11" s="5" t="s">
        <v>6147</v>
      </c>
      <c r="G11" s="8">
        <v>183556.59999999998</v>
      </c>
      <c r="O11" s="5" t="s">
        <v>6322</v>
      </c>
      <c r="P11" s="8">
        <v>378368.30000000005</v>
      </c>
      <c r="R11" s="5" t="s">
        <v>6344</v>
      </c>
      <c r="S11" s="14">
        <v>1000</v>
      </c>
    </row>
    <row r="12" spans="1:19" x14ac:dyDescent="0.25">
      <c r="A12" s="5" t="s">
        <v>6336</v>
      </c>
      <c r="B12" s="8">
        <v>324184.60000000009</v>
      </c>
      <c r="F12" s="5" t="s">
        <v>6143</v>
      </c>
      <c r="G12" s="8">
        <v>223945.19999999998</v>
      </c>
      <c r="O12" s="5" t="s">
        <v>6344</v>
      </c>
      <c r="P12" s="8">
        <v>3769908.9500000044</v>
      </c>
    </row>
    <row r="13" spans="1:19" x14ac:dyDescent="0.25">
      <c r="A13" s="5" t="s">
        <v>6328</v>
      </c>
      <c r="B13" s="8">
        <v>307137.84999999992</v>
      </c>
      <c r="F13" s="5" t="s">
        <v>6344</v>
      </c>
      <c r="G13" s="8">
        <v>3769908.9500000044</v>
      </c>
    </row>
    <row r="14" spans="1:19" x14ac:dyDescent="0.25">
      <c r="A14" s="5" t="s">
        <v>6344</v>
      </c>
      <c r="B14" s="8">
        <v>3769908.9500000044</v>
      </c>
    </row>
    <row r="15" spans="1:19" x14ac:dyDescent="0.25">
      <c r="I15" s="4" t="s">
        <v>6343</v>
      </c>
      <c r="J15" t="s">
        <v>6346</v>
      </c>
    </row>
    <row r="16" spans="1:19" x14ac:dyDescent="0.25">
      <c r="I16" s="5" t="s">
        <v>6363</v>
      </c>
      <c r="J16" s="14">
        <v>830</v>
      </c>
    </row>
    <row r="17" spans="9:22" x14ac:dyDescent="0.25">
      <c r="I17" s="5" t="s">
        <v>6364</v>
      </c>
      <c r="J17" s="14">
        <v>1167</v>
      </c>
    </row>
    <row r="18" spans="9:22" x14ac:dyDescent="0.25">
      <c r="I18" s="5" t="s">
        <v>6365</v>
      </c>
      <c r="J18" s="14">
        <v>1134</v>
      </c>
    </row>
    <row r="19" spans="9:22" x14ac:dyDescent="0.25">
      <c r="I19" s="5" t="s">
        <v>6366</v>
      </c>
      <c r="J19" s="14">
        <v>1311</v>
      </c>
    </row>
    <row r="20" spans="9:22" x14ac:dyDescent="0.25">
      <c r="I20" s="5" t="s">
        <v>6367</v>
      </c>
      <c r="J20" s="14">
        <v>558</v>
      </c>
    </row>
    <row r="21" spans="9:22" x14ac:dyDescent="0.25">
      <c r="I21" s="5" t="s">
        <v>6344</v>
      </c>
      <c r="J21" s="14">
        <v>5000</v>
      </c>
    </row>
    <row r="22" spans="9:22" x14ac:dyDescent="0.25">
      <c r="L22" s="4" t="s">
        <v>6343</v>
      </c>
      <c r="M22" t="s">
        <v>6357</v>
      </c>
      <c r="O22" s="4" t="s">
        <v>6343</v>
      </c>
      <c r="P22" s="8" t="s">
        <v>6357</v>
      </c>
      <c r="R22" s="4" t="s">
        <v>6343</v>
      </c>
      <c r="S22" t="s">
        <v>6368</v>
      </c>
      <c r="U22" s="4" t="s">
        <v>6343</v>
      </c>
      <c r="V22" s="8" t="s">
        <v>6357</v>
      </c>
    </row>
    <row r="23" spans="9:22" x14ac:dyDescent="0.25">
      <c r="L23" s="5" t="s">
        <v>6065</v>
      </c>
      <c r="M23" s="8">
        <v>174422.30000000002</v>
      </c>
      <c r="O23" s="5" t="s">
        <v>6131</v>
      </c>
      <c r="P23" s="8">
        <v>1356264.7</v>
      </c>
      <c r="R23" s="5" t="s">
        <v>6333</v>
      </c>
      <c r="S23" s="14">
        <v>1087</v>
      </c>
      <c r="U23" s="5" t="s">
        <v>6223</v>
      </c>
      <c r="V23" s="8">
        <v>38692.400000000001</v>
      </c>
    </row>
    <row r="24" spans="9:22" x14ac:dyDescent="0.25">
      <c r="L24" s="5" t="s">
        <v>6073</v>
      </c>
      <c r="M24" s="8">
        <v>169197.30000000002</v>
      </c>
      <c r="O24" s="5" t="s">
        <v>6130</v>
      </c>
      <c r="P24" s="8">
        <v>1031885.0999999997</v>
      </c>
      <c r="R24" s="5" t="s">
        <v>6331</v>
      </c>
      <c r="S24" s="14">
        <v>1875</v>
      </c>
      <c r="U24" s="5" t="s">
        <v>6294</v>
      </c>
      <c r="V24" s="8">
        <v>38231.099999999991</v>
      </c>
    </row>
    <row r="25" spans="9:22" x14ac:dyDescent="0.25">
      <c r="L25" s="5" t="s">
        <v>6082</v>
      </c>
      <c r="M25" s="8">
        <v>167947.00000000003</v>
      </c>
      <c r="O25" s="5" t="s">
        <v>6132</v>
      </c>
      <c r="P25" s="8">
        <v>1381759.1499999994</v>
      </c>
      <c r="R25" s="5" t="s">
        <v>6329</v>
      </c>
      <c r="S25" s="14">
        <v>2038</v>
      </c>
      <c r="U25" s="5" t="s">
        <v>6196</v>
      </c>
      <c r="V25" s="8">
        <v>37640.199999999997</v>
      </c>
    </row>
    <row r="26" spans="9:22" x14ac:dyDescent="0.25">
      <c r="L26" s="5" t="s">
        <v>6063</v>
      </c>
      <c r="M26" s="8">
        <v>167262.5</v>
      </c>
      <c r="O26" s="5" t="s">
        <v>6344</v>
      </c>
      <c r="P26" s="8">
        <v>3769908.9500000044</v>
      </c>
      <c r="R26" s="5" t="s">
        <v>6344</v>
      </c>
      <c r="S26" s="14">
        <v>5000</v>
      </c>
      <c r="U26" s="5" t="s">
        <v>6243</v>
      </c>
      <c r="V26" s="8">
        <v>37221.1</v>
      </c>
    </row>
    <row r="27" spans="9:22" x14ac:dyDescent="0.25">
      <c r="L27" s="5" t="s">
        <v>6060</v>
      </c>
      <c r="M27" s="8">
        <v>165684.25</v>
      </c>
      <c r="U27" s="5" t="s">
        <v>6168</v>
      </c>
      <c r="V27" s="8">
        <v>36042.800000000003</v>
      </c>
    </row>
    <row r="28" spans="9:22" x14ac:dyDescent="0.25">
      <c r="L28" s="5" t="s">
        <v>6344</v>
      </c>
      <c r="M28" s="8">
        <v>844513.35000000009</v>
      </c>
      <c r="U28" s="5" t="s">
        <v>6194</v>
      </c>
      <c r="V28" s="8">
        <v>35417.799999999996</v>
      </c>
    </row>
    <row r="29" spans="9:22" x14ac:dyDescent="0.25">
      <c r="U29" s="5" t="s">
        <v>6258</v>
      </c>
      <c r="V29" s="8">
        <v>34746.700000000004</v>
      </c>
    </row>
    <row r="30" spans="9:22" x14ac:dyDescent="0.25">
      <c r="U30" s="5" t="s">
        <v>6304</v>
      </c>
      <c r="V30" s="8">
        <v>34686.600000000006</v>
      </c>
    </row>
    <row r="31" spans="9:22" x14ac:dyDescent="0.25">
      <c r="U31" s="5" t="s">
        <v>6161</v>
      </c>
      <c r="V31" s="8">
        <v>33261.80000000001</v>
      </c>
    </row>
    <row r="32" spans="9:22" x14ac:dyDescent="0.25">
      <c r="U32" s="5" t="s">
        <v>6190</v>
      </c>
      <c r="V32" s="8">
        <v>33209.450000000004</v>
      </c>
    </row>
    <row r="33" spans="4:22" x14ac:dyDescent="0.25">
      <c r="U33" s="5" t="s">
        <v>6344</v>
      </c>
      <c r="V33" s="8">
        <v>359149.95000000036</v>
      </c>
    </row>
    <row r="35" spans="4:22" x14ac:dyDescent="0.25">
      <c r="D35" s="6">
        <f>SUM(Orders_C[Revenue])</f>
        <v>3769908.9500000039</v>
      </c>
      <c r="E35" t="s">
        <v>6345</v>
      </c>
      <c r="F35" t="s">
        <v>6361</v>
      </c>
      <c r="G35" s="11" cm="1">
        <f t="array" ref="G35">SUM(Orders_C!AB4921:AB5001/COUNTA(_xlfn.UNIQUE(Orders_C[Customer_ID])))</f>
        <v>149.55015105740188</v>
      </c>
      <c r="I35" t="s">
        <v>6378</v>
      </c>
      <c r="J35">
        <f>COUNTA(Stores_c[Store_ID])</f>
        <v>25</v>
      </c>
    </row>
    <row r="36" spans="4:22" x14ac:dyDescent="0.25">
      <c r="D36">
        <f>COUNT(Orders_C[Order_ID])</f>
        <v>5000</v>
      </c>
      <c r="E36" t="s">
        <v>6346</v>
      </c>
      <c r="F36" t="s">
        <v>6369</v>
      </c>
      <c r="G36">
        <f>COUNT(_xlfn.UNIQUE(Orders_C[Customer_ID]))</f>
        <v>993</v>
      </c>
      <c r="I36" t="s">
        <v>6379</v>
      </c>
      <c r="J36" s="12">
        <f>AVERAGE(Orders_C[Delivery_Time_Minutes])</f>
        <v>34.395400000000002</v>
      </c>
    </row>
    <row r="37" spans="4:22" x14ac:dyDescent="0.25">
      <c r="D37" s="7">
        <f>AVERAGE(Orders_C[Rating])</f>
        <v>3.0156000000000001</v>
      </c>
      <c r="E37" t="s">
        <v>6353</v>
      </c>
      <c r="F37" t="s">
        <v>6371</v>
      </c>
      <c r="G37">
        <f>COUNTIF(Orders_C[Repeat Customer Flag],"Repeat")</f>
        <v>4970</v>
      </c>
      <c r="I37" t="s">
        <v>6380</v>
      </c>
      <c r="J37">
        <f>COUNTA(Employees__C[Employee_ID])</f>
        <v>150</v>
      </c>
    </row>
    <row r="38" spans="4:22" x14ac:dyDescent="0.25">
      <c r="D38" s="6">
        <f>SUM(Orders_C[Profit])</f>
        <v>1639710.2999999993</v>
      </c>
      <c r="E38" t="s">
        <v>6354</v>
      </c>
      <c r="F38" t="s">
        <v>6372</v>
      </c>
      <c r="G38" s="3">
        <f>G37/G36</f>
        <v>5.0050352467270898</v>
      </c>
      <c r="I38" t="s">
        <v>6381</v>
      </c>
      <c r="J38" s="3">
        <f>COUNTIF(Orders_C[Delivery Category],"Fast")/COUNT(Orders_C[Order_ID])</f>
        <v>0.21740000000000001</v>
      </c>
    </row>
    <row r="39" spans="4:22" x14ac:dyDescent="0.25">
      <c r="D39" s="3">
        <f>D38/D35</f>
        <v>0.43494692358551462</v>
      </c>
      <c r="E39" t="s">
        <v>6355</v>
      </c>
      <c r="F39" t="s">
        <v>6373</v>
      </c>
      <c r="G39" s="11">
        <f>SUM(Orders_C[[#All],[Revenue]])/COUNTA(Orders_C[Customer_ID])</f>
        <v>753.98179000000073</v>
      </c>
    </row>
    <row r="40" spans="4:22" x14ac:dyDescent="0.25">
      <c r="D40">
        <f>MAX(Orders_C[selling Price])</f>
        <v>2015.95</v>
      </c>
      <c r="F40" t="s">
        <v>6374</v>
      </c>
      <c r="G40" s="7">
        <f>AVERAGE(Orders_C[Rating])</f>
        <v>3.0156000000000001</v>
      </c>
    </row>
    <row r="41" spans="4:22" x14ac:dyDescent="0.25">
      <c r="D41">
        <f>COUNTA(_xlfn.UNIQUE(Orders_C[Customer_ID]))</f>
        <v>993</v>
      </c>
      <c r="E41" t="s">
        <v>6359</v>
      </c>
      <c r="F4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2144-7751-4581-87BF-D0D45F086308}">
  <sheetPr codeName="Sheet4"/>
  <dimension ref="A1"/>
  <sheetViews>
    <sheetView showGridLines="0" showRowColHeaders="0" tabSelected="1" zoomScale="90" zoomScaleNormal="90" workbookViewId="0">
      <selection activeCell="AA15" sqref="AA1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743A-CD56-4381-B0A0-0CB7CE731065}">
  <sheetPr codeName="Sheet10"/>
  <dimension ref="X20"/>
  <sheetViews>
    <sheetView showGridLines="0" showRowColHeaders="0" zoomScale="98" zoomScaleNormal="98" workbookViewId="0"/>
  </sheetViews>
  <sheetFormatPr defaultRowHeight="15" x14ac:dyDescent="0.25"/>
  <sheetData>
    <row r="20" spans="24:24" x14ac:dyDescent="0.25">
      <c r="X20" t="s">
        <v>6358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EF7F-72C2-4BC6-8A34-3D09F3383338}">
  <dimension ref="A1"/>
  <sheetViews>
    <sheetView showGridLines="0" showRowColHeaders="0" zoomScale="98" zoomScaleNormal="98" workbookViewId="0"/>
  </sheetViews>
  <sheetFormatPr defaultRowHeight="15" x14ac:dyDescent="0.25"/>
  <cols>
    <col min="30" max="30" width="28.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C40A-B6BB-42F5-A336-F3BC74536547}">
  <dimension ref="L25"/>
  <sheetViews>
    <sheetView showGridLines="0" showRowColHeaders="0" zoomScale="98" zoomScaleNormal="98" workbookViewId="0">
      <selection activeCell="A39" sqref="A39"/>
    </sheetView>
  </sheetViews>
  <sheetFormatPr defaultRowHeight="15" x14ac:dyDescent="0.25"/>
  <sheetData>
    <row r="25" spans="12:12" x14ac:dyDescent="0.25">
      <c r="L25"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8A80-7299-4A04-B2F1-EC7672AA7039}">
  <sheetPr codeName="Sheet5"/>
  <dimension ref="A1:I1001"/>
  <sheetViews>
    <sheetView workbookViewId="0">
      <selection activeCell="J1" sqref="J1:J1048576"/>
    </sheetView>
  </sheetViews>
  <sheetFormatPr defaultRowHeight="15" x14ac:dyDescent="0.25"/>
  <cols>
    <col min="1" max="1" width="14.7109375" bestFit="1" customWidth="1"/>
    <col min="2" max="2" width="24.42578125" bestFit="1" customWidth="1"/>
    <col min="3" max="3" width="6.7109375" bestFit="1" customWidth="1"/>
    <col min="4" max="4" width="10" bestFit="1" customWidth="1"/>
    <col min="5" max="5" width="15.7109375" bestFit="1" customWidth="1"/>
    <col min="6" max="6" width="16.140625" bestFit="1" customWidth="1"/>
    <col min="7" max="7" width="15.5703125" bestFit="1" customWidth="1"/>
    <col min="8" max="8" width="23.7109375" bestFit="1" customWidth="1"/>
    <col min="9" max="9" width="15.42578125" customWidth="1"/>
  </cols>
  <sheetData>
    <row r="1" spans="1:9" x14ac:dyDescent="0.25">
      <c r="A1" t="s">
        <v>3</v>
      </c>
      <c r="B1" t="s">
        <v>5024</v>
      </c>
      <c r="C1" t="s">
        <v>5025</v>
      </c>
      <c r="D1" t="s">
        <v>5026</v>
      </c>
      <c r="E1" t="s">
        <v>5027</v>
      </c>
      <c r="F1" t="s">
        <v>5028</v>
      </c>
      <c r="G1" t="s">
        <v>5029</v>
      </c>
      <c r="H1" t="s">
        <v>5030</v>
      </c>
      <c r="I1" t="s">
        <v>6360</v>
      </c>
    </row>
    <row r="2" spans="1:9" x14ac:dyDescent="0.25">
      <c r="A2">
        <v>1001</v>
      </c>
      <c r="B2" t="s">
        <v>5031</v>
      </c>
      <c r="C2">
        <v>56</v>
      </c>
      <c r="D2" t="s">
        <v>6020</v>
      </c>
      <c r="E2" t="s">
        <v>6022</v>
      </c>
      <c r="F2" t="s">
        <v>6025</v>
      </c>
      <c r="G2" s="1">
        <v>45625</v>
      </c>
      <c r="H2" t="s">
        <v>22</v>
      </c>
      <c r="I2" t="str" cm="1">
        <f t="array" ref="I2">_xlfn.IFS(Customers_c[[#This Row],[Age]]&lt;=24,"18-24",Customers_c[[#This Row],[Age]]&lt;=34,"25-34",Customers_c[[#This Row],[Age]]&lt;=44,"35-44",Customers_c[[#This Row],[Age]]&lt;=54,"45-54",Customers_c[[#This Row],[Age]]&gt;=55,"55+")</f>
        <v>55+</v>
      </c>
    </row>
    <row r="3" spans="1:9" x14ac:dyDescent="0.25">
      <c r="A3">
        <v>1002</v>
      </c>
      <c r="B3" t="s">
        <v>5032</v>
      </c>
      <c r="C3">
        <v>46</v>
      </c>
      <c r="D3" t="s">
        <v>6020</v>
      </c>
      <c r="E3" t="s">
        <v>6022</v>
      </c>
      <c r="F3" t="s">
        <v>6026</v>
      </c>
      <c r="G3" s="1">
        <v>45055</v>
      </c>
      <c r="H3" t="s">
        <v>22</v>
      </c>
      <c r="I3" t="str" cm="1">
        <f t="array" ref="I3">_xlfn.IFS(Customers_c[[#This Row],[Age]]&lt;=24,"18-24",Customers_c[[#This Row],[Age]]&lt;=34,"25-34",Customers_c[[#This Row],[Age]]&lt;=44,"35-44",Customers_c[[#This Row],[Age]]&lt;=54,"45-54",Customers_c[[#This Row],[Age]]&gt;=55,"55+")</f>
        <v>45-54</v>
      </c>
    </row>
    <row r="4" spans="1:9" x14ac:dyDescent="0.25">
      <c r="A4">
        <v>1003</v>
      </c>
      <c r="B4" t="s">
        <v>5033</v>
      </c>
      <c r="C4">
        <v>32</v>
      </c>
      <c r="D4" t="s">
        <v>6021</v>
      </c>
      <c r="E4" t="s">
        <v>6022</v>
      </c>
      <c r="F4" t="s">
        <v>6027</v>
      </c>
      <c r="G4" s="1">
        <v>45909</v>
      </c>
      <c r="H4" t="s">
        <v>21</v>
      </c>
      <c r="I4" t="str" cm="1">
        <f t="array" ref="I4">_xlfn.IFS(Customers_c[[#This Row],[Age]]&lt;=24,"18-24",Customers_c[[#This Row],[Age]]&lt;=34,"25-34",Customers_c[[#This Row],[Age]]&lt;=44,"35-44",Customers_c[[#This Row],[Age]]&lt;=54,"45-54",Customers_c[[#This Row],[Age]]&gt;=55,"55+")</f>
        <v>25-34</v>
      </c>
    </row>
    <row r="5" spans="1:9" x14ac:dyDescent="0.25">
      <c r="A5">
        <v>1004</v>
      </c>
      <c r="B5" t="s">
        <v>5034</v>
      </c>
      <c r="C5">
        <v>25</v>
      </c>
      <c r="D5" t="s">
        <v>6021</v>
      </c>
      <c r="E5" t="s">
        <v>6023</v>
      </c>
      <c r="F5" t="s">
        <v>6025</v>
      </c>
      <c r="G5" s="1">
        <v>45615</v>
      </c>
      <c r="H5" t="s">
        <v>21</v>
      </c>
      <c r="I5" t="str" cm="1">
        <f t="array" ref="I5">_xlfn.IFS(Customers_c[[#This Row],[Age]]&lt;=24,"18-24",Customers_c[[#This Row],[Age]]&lt;=34,"25-34",Customers_c[[#This Row],[Age]]&lt;=44,"35-44",Customers_c[[#This Row],[Age]]&lt;=54,"45-54",Customers_c[[#This Row],[Age]]&gt;=55,"55+")</f>
        <v>25-34</v>
      </c>
    </row>
    <row r="6" spans="1:9" x14ac:dyDescent="0.25">
      <c r="A6">
        <v>1005</v>
      </c>
      <c r="B6" t="s">
        <v>5035</v>
      </c>
      <c r="C6">
        <v>38</v>
      </c>
      <c r="D6" t="s">
        <v>6020</v>
      </c>
      <c r="E6" t="s">
        <v>6024</v>
      </c>
      <c r="F6" t="s">
        <v>6027</v>
      </c>
      <c r="G6" s="1">
        <v>45019</v>
      </c>
      <c r="H6" t="s">
        <v>23</v>
      </c>
      <c r="I6" t="str" cm="1">
        <f t="array" ref="I6">_xlfn.IFS(Customers_c[[#This Row],[Age]]&lt;=24,"18-24",Customers_c[[#This Row],[Age]]&lt;=34,"25-34",Customers_c[[#This Row],[Age]]&lt;=44,"35-44",Customers_c[[#This Row],[Age]]&lt;=54,"45-54",Customers_c[[#This Row],[Age]]&gt;=55,"55+")</f>
        <v>35-44</v>
      </c>
    </row>
    <row r="7" spans="1:9" x14ac:dyDescent="0.25">
      <c r="A7">
        <v>1006</v>
      </c>
      <c r="B7" t="s">
        <v>5036</v>
      </c>
      <c r="C7">
        <v>56</v>
      </c>
      <c r="D7" t="s">
        <v>6021</v>
      </c>
      <c r="E7" t="s">
        <v>6023</v>
      </c>
      <c r="F7" t="s">
        <v>6027</v>
      </c>
      <c r="G7" s="1">
        <v>45939</v>
      </c>
      <c r="H7" t="s">
        <v>21</v>
      </c>
      <c r="I7" t="str" cm="1">
        <f t="array" ref="I7">_xlfn.IFS(Customers_c[[#This Row],[Age]]&lt;=24,"18-24",Customers_c[[#This Row],[Age]]&lt;=34,"25-34",Customers_c[[#This Row],[Age]]&lt;=44,"35-44",Customers_c[[#This Row],[Age]]&lt;=54,"45-54",Customers_c[[#This Row],[Age]]&gt;=55,"55+")</f>
        <v>55+</v>
      </c>
    </row>
    <row r="8" spans="1:9" x14ac:dyDescent="0.25">
      <c r="A8">
        <v>1007</v>
      </c>
      <c r="B8" t="s">
        <v>5037</v>
      </c>
      <c r="C8">
        <v>36</v>
      </c>
      <c r="D8" t="s">
        <v>6020</v>
      </c>
      <c r="E8" t="s">
        <v>6023</v>
      </c>
      <c r="F8" t="s">
        <v>6027</v>
      </c>
      <c r="G8" s="1">
        <v>45519</v>
      </c>
      <c r="H8" t="s">
        <v>23</v>
      </c>
      <c r="I8" t="str" cm="1">
        <f t="array" ref="I8">_xlfn.IFS(Customers_c[[#This Row],[Age]]&lt;=24,"18-24",Customers_c[[#This Row],[Age]]&lt;=34,"25-34",Customers_c[[#This Row],[Age]]&lt;=44,"35-44",Customers_c[[#This Row],[Age]]&lt;=54,"45-54",Customers_c[[#This Row],[Age]]&gt;=55,"55+")</f>
        <v>35-44</v>
      </c>
    </row>
    <row r="9" spans="1:9" x14ac:dyDescent="0.25">
      <c r="A9">
        <v>1008</v>
      </c>
      <c r="B9" t="s">
        <v>5038</v>
      </c>
      <c r="C9">
        <v>40</v>
      </c>
      <c r="D9" t="s">
        <v>6020</v>
      </c>
      <c r="E9" t="s">
        <v>6022</v>
      </c>
      <c r="F9" t="s">
        <v>6027</v>
      </c>
      <c r="G9" s="1">
        <v>45706</v>
      </c>
      <c r="H9" t="s">
        <v>22</v>
      </c>
      <c r="I9" t="str" cm="1">
        <f t="array" ref="I9">_xlfn.IFS(Customers_c[[#This Row],[Age]]&lt;=24,"18-24",Customers_c[[#This Row],[Age]]&lt;=34,"25-34",Customers_c[[#This Row],[Age]]&lt;=44,"35-44",Customers_c[[#This Row],[Age]]&lt;=54,"45-54",Customers_c[[#This Row],[Age]]&gt;=55,"55+")</f>
        <v>35-44</v>
      </c>
    </row>
    <row r="10" spans="1:9" x14ac:dyDescent="0.25">
      <c r="A10">
        <v>1009</v>
      </c>
      <c r="B10" t="s">
        <v>5039</v>
      </c>
      <c r="C10">
        <v>28</v>
      </c>
      <c r="D10" t="s">
        <v>6020</v>
      </c>
      <c r="E10" t="s">
        <v>6023</v>
      </c>
      <c r="F10" t="s">
        <v>6025</v>
      </c>
      <c r="G10" s="1">
        <v>45846</v>
      </c>
      <c r="H10" t="s">
        <v>21</v>
      </c>
      <c r="I10" t="str" cm="1">
        <f t="array" ref="I10">_xlfn.IFS(Customers_c[[#This Row],[Age]]&lt;=24,"18-24",Customers_c[[#This Row],[Age]]&lt;=34,"25-34",Customers_c[[#This Row],[Age]]&lt;=44,"35-44",Customers_c[[#This Row],[Age]]&lt;=54,"45-54",Customers_c[[#This Row],[Age]]&gt;=55,"55+")</f>
        <v>25-34</v>
      </c>
    </row>
    <row r="11" spans="1:9" x14ac:dyDescent="0.25">
      <c r="A11">
        <v>1010</v>
      </c>
      <c r="B11" t="s">
        <v>5040</v>
      </c>
      <c r="C11">
        <v>28</v>
      </c>
      <c r="D11" t="s">
        <v>6020</v>
      </c>
      <c r="E11" t="s">
        <v>6023</v>
      </c>
      <c r="F11" t="s">
        <v>6026</v>
      </c>
      <c r="G11" s="1">
        <v>45294</v>
      </c>
      <c r="H11" t="s">
        <v>23</v>
      </c>
      <c r="I11" t="str" cm="1">
        <f t="array" ref="I11">_xlfn.IFS(Customers_c[[#This Row],[Age]]&lt;=24,"18-24",Customers_c[[#This Row],[Age]]&lt;=34,"25-34",Customers_c[[#This Row],[Age]]&lt;=44,"35-44",Customers_c[[#This Row],[Age]]&lt;=54,"45-54",Customers_c[[#This Row],[Age]]&gt;=55,"55+")</f>
        <v>25-34</v>
      </c>
    </row>
    <row r="12" spans="1:9" x14ac:dyDescent="0.25">
      <c r="A12">
        <v>1011</v>
      </c>
      <c r="B12" t="s">
        <v>5041</v>
      </c>
      <c r="C12">
        <v>41</v>
      </c>
      <c r="D12" t="s">
        <v>6021</v>
      </c>
      <c r="E12" t="s">
        <v>6022</v>
      </c>
      <c r="F12" t="s">
        <v>6025</v>
      </c>
      <c r="G12" s="1">
        <v>45395</v>
      </c>
      <c r="H12" t="s">
        <v>23</v>
      </c>
      <c r="I12" t="str" cm="1">
        <f t="array" ref="I12">_xlfn.IFS(Customers_c[[#This Row],[Age]]&lt;=24,"18-24",Customers_c[[#This Row],[Age]]&lt;=34,"25-34",Customers_c[[#This Row],[Age]]&lt;=44,"35-44",Customers_c[[#This Row],[Age]]&lt;=54,"45-54",Customers_c[[#This Row],[Age]]&gt;=55,"55+")</f>
        <v>35-44</v>
      </c>
    </row>
    <row r="13" spans="1:9" x14ac:dyDescent="0.25">
      <c r="A13">
        <v>1012</v>
      </c>
      <c r="B13" t="s">
        <v>5042</v>
      </c>
      <c r="C13">
        <v>53</v>
      </c>
      <c r="D13" t="s">
        <v>6021</v>
      </c>
      <c r="E13" t="s">
        <v>6023</v>
      </c>
      <c r="F13" t="s">
        <v>6025</v>
      </c>
      <c r="G13" s="1">
        <v>45710</v>
      </c>
      <c r="H13" t="s">
        <v>22</v>
      </c>
      <c r="I13" t="str" cm="1">
        <f t="array" ref="I13">_xlfn.IFS(Customers_c[[#This Row],[Age]]&lt;=24,"18-24",Customers_c[[#This Row],[Age]]&lt;=34,"25-34",Customers_c[[#This Row],[Age]]&lt;=44,"35-44",Customers_c[[#This Row],[Age]]&lt;=54,"45-54",Customers_c[[#This Row],[Age]]&gt;=55,"55+")</f>
        <v>45-54</v>
      </c>
    </row>
    <row r="14" spans="1:9" x14ac:dyDescent="0.25">
      <c r="A14">
        <v>1013</v>
      </c>
      <c r="B14" t="s">
        <v>5043</v>
      </c>
      <c r="C14">
        <v>57</v>
      </c>
      <c r="D14" t="s">
        <v>6021</v>
      </c>
      <c r="E14" t="s">
        <v>6022</v>
      </c>
      <c r="F14" t="s">
        <v>6025</v>
      </c>
      <c r="G14" s="1">
        <v>45858</v>
      </c>
      <c r="H14" t="s">
        <v>21</v>
      </c>
      <c r="I14" t="str" cm="1">
        <f t="array" ref="I14">_xlfn.IFS(Customers_c[[#This Row],[Age]]&lt;=24,"18-24",Customers_c[[#This Row],[Age]]&lt;=34,"25-34",Customers_c[[#This Row],[Age]]&lt;=44,"35-44",Customers_c[[#This Row],[Age]]&lt;=54,"45-54",Customers_c[[#This Row],[Age]]&gt;=55,"55+")</f>
        <v>55+</v>
      </c>
    </row>
    <row r="15" spans="1:9" x14ac:dyDescent="0.25">
      <c r="A15">
        <v>1014</v>
      </c>
      <c r="B15" t="s">
        <v>5044</v>
      </c>
      <c r="C15">
        <v>41</v>
      </c>
      <c r="D15" t="s">
        <v>6020</v>
      </c>
      <c r="E15" t="s">
        <v>6022</v>
      </c>
      <c r="F15" t="s">
        <v>6026</v>
      </c>
      <c r="G15" s="1">
        <v>45224</v>
      </c>
      <c r="H15" t="s">
        <v>22</v>
      </c>
      <c r="I15" t="str" cm="1">
        <f t="array" ref="I15">_xlfn.IFS(Customers_c[[#This Row],[Age]]&lt;=24,"18-24",Customers_c[[#This Row],[Age]]&lt;=34,"25-34",Customers_c[[#This Row],[Age]]&lt;=44,"35-44",Customers_c[[#This Row],[Age]]&lt;=54,"45-54",Customers_c[[#This Row],[Age]]&gt;=55,"55+")</f>
        <v>35-44</v>
      </c>
    </row>
    <row r="16" spans="1:9" x14ac:dyDescent="0.25">
      <c r="A16">
        <v>1015</v>
      </c>
      <c r="B16" t="s">
        <v>5045</v>
      </c>
      <c r="C16">
        <v>20</v>
      </c>
      <c r="D16" t="s">
        <v>6020</v>
      </c>
      <c r="E16" t="s">
        <v>6022</v>
      </c>
      <c r="F16" t="s">
        <v>6027</v>
      </c>
      <c r="G16" s="1">
        <v>45964</v>
      </c>
      <c r="H16" t="s">
        <v>23</v>
      </c>
      <c r="I16" t="str" cm="1">
        <f t="array" ref="I16">_xlfn.IFS(Customers_c[[#This Row],[Age]]&lt;=24,"18-24",Customers_c[[#This Row],[Age]]&lt;=34,"25-34",Customers_c[[#This Row],[Age]]&lt;=44,"35-44",Customers_c[[#This Row],[Age]]&lt;=54,"45-54",Customers_c[[#This Row],[Age]]&gt;=55,"55+")</f>
        <v>18-24</v>
      </c>
    </row>
    <row r="17" spans="1:9" x14ac:dyDescent="0.25">
      <c r="A17">
        <v>1016</v>
      </c>
      <c r="B17" t="s">
        <v>5046</v>
      </c>
      <c r="C17">
        <v>39</v>
      </c>
      <c r="D17" t="s">
        <v>6020</v>
      </c>
      <c r="E17" t="s">
        <v>6022</v>
      </c>
      <c r="F17" t="s">
        <v>6027</v>
      </c>
      <c r="G17" s="1">
        <v>45659</v>
      </c>
      <c r="H17" t="s">
        <v>23</v>
      </c>
      <c r="I17" t="str" cm="1">
        <f t="array" ref="I17">_xlfn.IFS(Customers_c[[#This Row],[Age]]&lt;=24,"18-24",Customers_c[[#This Row],[Age]]&lt;=34,"25-34",Customers_c[[#This Row],[Age]]&lt;=44,"35-44",Customers_c[[#This Row],[Age]]&lt;=54,"45-54",Customers_c[[#This Row],[Age]]&gt;=55,"55+")</f>
        <v>35-44</v>
      </c>
    </row>
    <row r="18" spans="1:9" x14ac:dyDescent="0.25">
      <c r="A18">
        <v>1017</v>
      </c>
      <c r="B18" t="s">
        <v>5047</v>
      </c>
      <c r="C18">
        <v>19</v>
      </c>
      <c r="D18" t="s">
        <v>6021</v>
      </c>
      <c r="E18" t="s">
        <v>6023</v>
      </c>
      <c r="F18" t="s">
        <v>6027</v>
      </c>
      <c r="G18" s="1">
        <v>45109</v>
      </c>
      <c r="H18" t="s">
        <v>21</v>
      </c>
      <c r="I18" t="str" cm="1">
        <f t="array" ref="I18">_xlfn.IFS(Customers_c[[#This Row],[Age]]&lt;=24,"18-24",Customers_c[[#This Row],[Age]]&lt;=34,"25-34",Customers_c[[#This Row],[Age]]&lt;=44,"35-44",Customers_c[[#This Row],[Age]]&lt;=54,"45-54",Customers_c[[#This Row],[Age]]&gt;=55,"55+")</f>
        <v>18-24</v>
      </c>
    </row>
    <row r="19" spans="1:9" x14ac:dyDescent="0.25">
      <c r="A19">
        <v>1018</v>
      </c>
      <c r="B19" t="s">
        <v>5048</v>
      </c>
      <c r="C19">
        <v>41</v>
      </c>
      <c r="D19" t="s">
        <v>6020</v>
      </c>
      <c r="E19" t="s">
        <v>6022</v>
      </c>
      <c r="F19" t="s">
        <v>6026</v>
      </c>
      <c r="G19" s="1">
        <v>45910</v>
      </c>
      <c r="H19" t="s">
        <v>23</v>
      </c>
      <c r="I19" t="str" cm="1">
        <f t="array" ref="I19">_xlfn.IFS(Customers_c[[#This Row],[Age]]&lt;=24,"18-24",Customers_c[[#This Row],[Age]]&lt;=34,"25-34",Customers_c[[#This Row],[Age]]&lt;=44,"35-44",Customers_c[[#This Row],[Age]]&lt;=54,"45-54",Customers_c[[#This Row],[Age]]&gt;=55,"55+")</f>
        <v>35-44</v>
      </c>
    </row>
    <row r="20" spans="1:9" x14ac:dyDescent="0.25">
      <c r="A20">
        <v>1019</v>
      </c>
      <c r="B20" t="s">
        <v>5049</v>
      </c>
      <c r="C20">
        <v>47</v>
      </c>
      <c r="D20" t="s">
        <v>6021</v>
      </c>
      <c r="E20" t="s">
        <v>6022</v>
      </c>
      <c r="F20" t="s">
        <v>6027</v>
      </c>
      <c r="G20" s="1">
        <v>45467</v>
      </c>
      <c r="H20" t="s">
        <v>21</v>
      </c>
      <c r="I20" t="str" cm="1">
        <f t="array" ref="I20">_xlfn.IFS(Customers_c[[#This Row],[Age]]&lt;=24,"18-24",Customers_c[[#This Row],[Age]]&lt;=34,"25-34",Customers_c[[#This Row],[Age]]&lt;=44,"35-44",Customers_c[[#This Row],[Age]]&lt;=54,"45-54",Customers_c[[#This Row],[Age]]&gt;=55,"55+")</f>
        <v>45-54</v>
      </c>
    </row>
    <row r="21" spans="1:9" x14ac:dyDescent="0.25">
      <c r="A21">
        <v>1020</v>
      </c>
      <c r="B21" t="s">
        <v>5050</v>
      </c>
      <c r="C21">
        <v>55</v>
      </c>
      <c r="D21" t="s">
        <v>6021</v>
      </c>
      <c r="E21" t="s">
        <v>6023</v>
      </c>
      <c r="F21" t="s">
        <v>6026</v>
      </c>
      <c r="G21" s="1">
        <v>45373</v>
      </c>
      <c r="H21" t="s">
        <v>22</v>
      </c>
      <c r="I21" t="str" cm="1">
        <f t="array" ref="I21">_xlfn.IFS(Customers_c[[#This Row],[Age]]&lt;=24,"18-24",Customers_c[[#This Row],[Age]]&lt;=34,"25-34",Customers_c[[#This Row],[Age]]&lt;=44,"35-44",Customers_c[[#This Row],[Age]]&lt;=54,"45-54",Customers_c[[#This Row],[Age]]&gt;=55,"55+")</f>
        <v>55+</v>
      </c>
    </row>
    <row r="22" spans="1:9" x14ac:dyDescent="0.25">
      <c r="A22">
        <v>1021</v>
      </c>
      <c r="B22" t="s">
        <v>5051</v>
      </c>
      <c r="C22">
        <v>19</v>
      </c>
      <c r="D22" t="s">
        <v>6021</v>
      </c>
      <c r="E22" t="s">
        <v>6023</v>
      </c>
      <c r="F22" t="s">
        <v>6027</v>
      </c>
      <c r="G22" s="1">
        <v>45699</v>
      </c>
      <c r="H22" t="s">
        <v>21</v>
      </c>
      <c r="I22" t="str" cm="1">
        <f t="array" ref="I22">_xlfn.IFS(Customers_c[[#This Row],[Age]]&lt;=24,"18-24",Customers_c[[#This Row],[Age]]&lt;=34,"25-34",Customers_c[[#This Row],[Age]]&lt;=44,"35-44",Customers_c[[#This Row],[Age]]&lt;=54,"45-54",Customers_c[[#This Row],[Age]]&gt;=55,"55+")</f>
        <v>18-24</v>
      </c>
    </row>
    <row r="23" spans="1:9" x14ac:dyDescent="0.25">
      <c r="A23">
        <v>1022</v>
      </c>
      <c r="B23" t="s">
        <v>5052</v>
      </c>
      <c r="C23">
        <v>38</v>
      </c>
      <c r="D23" t="s">
        <v>6021</v>
      </c>
      <c r="E23" t="s">
        <v>6024</v>
      </c>
      <c r="F23" t="s">
        <v>6027</v>
      </c>
      <c r="G23" s="1">
        <v>45852</v>
      </c>
      <c r="H23" t="s">
        <v>21</v>
      </c>
      <c r="I23" t="str" cm="1">
        <f t="array" ref="I23">_xlfn.IFS(Customers_c[[#This Row],[Age]]&lt;=24,"18-24",Customers_c[[#This Row],[Age]]&lt;=34,"25-34",Customers_c[[#This Row],[Age]]&lt;=44,"35-44",Customers_c[[#This Row],[Age]]&lt;=54,"45-54",Customers_c[[#This Row],[Age]]&gt;=55,"55+")</f>
        <v>35-44</v>
      </c>
    </row>
    <row r="24" spans="1:9" x14ac:dyDescent="0.25">
      <c r="A24">
        <v>1023</v>
      </c>
      <c r="B24" t="s">
        <v>5053</v>
      </c>
      <c r="C24">
        <v>50</v>
      </c>
      <c r="D24" t="s">
        <v>6021</v>
      </c>
      <c r="E24" t="s">
        <v>6023</v>
      </c>
      <c r="F24" t="s">
        <v>6025</v>
      </c>
      <c r="G24" s="1">
        <v>45465</v>
      </c>
      <c r="H24" t="s">
        <v>23</v>
      </c>
      <c r="I24" t="str" cm="1">
        <f t="array" ref="I24">_xlfn.IFS(Customers_c[[#This Row],[Age]]&lt;=24,"18-24",Customers_c[[#This Row],[Age]]&lt;=34,"25-34",Customers_c[[#This Row],[Age]]&lt;=44,"35-44",Customers_c[[#This Row],[Age]]&lt;=54,"45-54",Customers_c[[#This Row],[Age]]&gt;=55,"55+")</f>
        <v>45-54</v>
      </c>
    </row>
    <row r="25" spans="1:9" x14ac:dyDescent="0.25">
      <c r="A25">
        <v>1024</v>
      </c>
      <c r="B25" t="s">
        <v>5054</v>
      </c>
      <c r="C25">
        <v>29</v>
      </c>
      <c r="D25" t="s">
        <v>6021</v>
      </c>
      <c r="E25" t="s">
        <v>6023</v>
      </c>
      <c r="F25" t="s">
        <v>6026</v>
      </c>
      <c r="G25" s="1">
        <v>45812</v>
      </c>
      <c r="H25" t="s">
        <v>23</v>
      </c>
      <c r="I25" t="str" cm="1">
        <f t="array" ref="I25">_xlfn.IFS(Customers_c[[#This Row],[Age]]&lt;=24,"18-24",Customers_c[[#This Row],[Age]]&lt;=34,"25-34",Customers_c[[#This Row],[Age]]&lt;=44,"35-44",Customers_c[[#This Row],[Age]]&lt;=54,"45-54",Customers_c[[#This Row],[Age]]&gt;=55,"55+")</f>
        <v>25-34</v>
      </c>
    </row>
    <row r="26" spans="1:9" x14ac:dyDescent="0.25">
      <c r="A26">
        <v>1025</v>
      </c>
      <c r="B26" t="s">
        <v>5055</v>
      </c>
      <c r="C26">
        <v>39</v>
      </c>
      <c r="D26" t="s">
        <v>6020</v>
      </c>
      <c r="E26" t="s">
        <v>6024</v>
      </c>
      <c r="F26" t="s">
        <v>6025</v>
      </c>
      <c r="G26" s="1">
        <v>45222</v>
      </c>
      <c r="H26" t="s">
        <v>21</v>
      </c>
      <c r="I26" t="str" cm="1">
        <f t="array" ref="I26">_xlfn.IFS(Customers_c[[#This Row],[Age]]&lt;=24,"18-24",Customers_c[[#This Row],[Age]]&lt;=34,"25-34",Customers_c[[#This Row],[Age]]&lt;=44,"35-44",Customers_c[[#This Row],[Age]]&lt;=54,"45-54",Customers_c[[#This Row],[Age]]&gt;=55,"55+")</f>
        <v>35-44</v>
      </c>
    </row>
    <row r="27" spans="1:9" x14ac:dyDescent="0.25">
      <c r="A27">
        <v>1026</v>
      </c>
      <c r="B27" t="s">
        <v>5056</v>
      </c>
      <c r="C27">
        <v>42</v>
      </c>
      <c r="D27" t="s">
        <v>6020</v>
      </c>
      <c r="E27" t="s">
        <v>6023</v>
      </c>
      <c r="F27" t="s">
        <v>6025</v>
      </c>
      <c r="G27" s="1">
        <v>45866</v>
      </c>
      <c r="H27" t="s">
        <v>23</v>
      </c>
      <c r="I27" t="str" cm="1">
        <f t="array" ref="I27">_xlfn.IFS(Customers_c[[#This Row],[Age]]&lt;=24,"18-24",Customers_c[[#This Row],[Age]]&lt;=34,"25-34",Customers_c[[#This Row],[Age]]&lt;=44,"35-44",Customers_c[[#This Row],[Age]]&lt;=54,"45-54",Customers_c[[#This Row],[Age]]&gt;=55,"55+")</f>
        <v>35-44</v>
      </c>
    </row>
    <row r="28" spans="1:9" x14ac:dyDescent="0.25">
      <c r="A28">
        <v>1027</v>
      </c>
      <c r="B28" t="s">
        <v>5057</v>
      </c>
      <c r="C28">
        <v>44</v>
      </c>
      <c r="D28" t="s">
        <v>6021</v>
      </c>
      <c r="E28" t="s">
        <v>6023</v>
      </c>
      <c r="F28" t="s">
        <v>6025</v>
      </c>
      <c r="G28" s="1">
        <v>45375</v>
      </c>
      <c r="H28" t="s">
        <v>23</v>
      </c>
      <c r="I28" t="str" cm="1">
        <f t="array" ref="I28">_xlfn.IFS(Customers_c[[#This Row],[Age]]&lt;=24,"18-24",Customers_c[[#This Row],[Age]]&lt;=34,"25-34",Customers_c[[#This Row],[Age]]&lt;=44,"35-44",Customers_c[[#This Row],[Age]]&lt;=54,"45-54",Customers_c[[#This Row],[Age]]&gt;=55,"55+")</f>
        <v>35-44</v>
      </c>
    </row>
    <row r="29" spans="1:9" x14ac:dyDescent="0.25">
      <c r="A29">
        <v>1028</v>
      </c>
      <c r="B29" t="s">
        <v>5058</v>
      </c>
      <c r="C29">
        <v>59</v>
      </c>
      <c r="D29" t="s">
        <v>6021</v>
      </c>
      <c r="E29" t="s">
        <v>6023</v>
      </c>
      <c r="F29" t="s">
        <v>6026</v>
      </c>
      <c r="G29" s="1">
        <v>45264</v>
      </c>
      <c r="H29" t="s">
        <v>23</v>
      </c>
      <c r="I29" t="str" cm="1">
        <f t="array" ref="I29">_xlfn.IFS(Customers_c[[#This Row],[Age]]&lt;=24,"18-24",Customers_c[[#This Row],[Age]]&lt;=34,"25-34",Customers_c[[#This Row],[Age]]&lt;=44,"35-44",Customers_c[[#This Row],[Age]]&lt;=54,"45-54",Customers_c[[#This Row],[Age]]&gt;=55,"55+")</f>
        <v>55+</v>
      </c>
    </row>
    <row r="30" spans="1:9" x14ac:dyDescent="0.25">
      <c r="A30">
        <v>1029</v>
      </c>
      <c r="B30" t="s">
        <v>5059</v>
      </c>
      <c r="C30">
        <v>45</v>
      </c>
      <c r="D30" t="s">
        <v>6020</v>
      </c>
      <c r="E30" t="s">
        <v>6023</v>
      </c>
      <c r="F30" t="s">
        <v>6026</v>
      </c>
      <c r="G30" s="1">
        <v>45803</v>
      </c>
      <c r="H30" t="s">
        <v>21</v>
      </c>
      <c r="I30" t="str" cm="1">
        <f t="array" ref="I30">_xlfn.IFS(Customers_c[[#This Row],[Age]]&lt;=24,"18-24",Customers_c[[#This Row],[Age]]&lt;=34,"25-34",Customers_c[[#This Row],[Age]]&lt;=44,"35-44",Customers_c[[#This Row],[Age]]&lt;=54,"45-54",Customers_c[[#This Row],[Age]]&gt;=55,"55+")</f>
        <v>45-54</v>
      </c>
    </row>
    <row r="31" spans="1:9" x14ac:dyDescent="0.25">
      <c r="A31">
        <v>1030</v>
      </c>
      <c r="B31" t="s">
        <v>5060</v>
      </c>
      <c r="C31">
        <v>33</v>
      </c>
      <c r="D31" t="s">
        <v>6021</v>
      </c>
      <c r="E31" t="s">
        <v>6024</v>
      </c>
      <c r="F31" t="s">
        <v>6027</v>
      </c>
      <c r="G31" s="1">
        <v>45548</v>
      </c>
      <c r="H31" t="s">
        <v>23</v>
      </c>
      <c r="I31" t="str" cm="1">
        <f t="array" ref="I31">_xlfn.IFS(Customers_c[[#This Row],[Age]]&lt;=24,"18-24",Customers_c[[#This Row],[Age]]&lt;=34,"25-34",Customers_c[[#This Row],[Age]]&lt;=44,"35-44",Customers_c[[#This Row],[Age]]&lt;=54,"45-54",Customers_c[[#This Row],[Age]]&gt;=55,"55+")</f>
        <v>25-34</v>
      </c>
    </row>
    <row r="32" spans="1:9" x14ac:dyDescent="0.25">
      <c r="A32">
        <v>1031</v>
      </c>
      <c r="B32" t="s">
        <v>5061</v>
      </c>
      <c r="C32">
        <v>32</v>
      </c>
      <c r="D32" t="s">
        <v>6021</v>
      </c>
      <c r="E32" t="s">
        <v>6023</v>
      </c>
      <c r="F32" t="s">
        <v>6025</v>
      </c>
      <c r="G32" s="1">
        <v>45541</v>
      </c>
      <c r="H32" t="s">
        <v>21</v>
      </c>
      <c r="I32" t="str" cm="1">
        <f t="array" ref="I32">_xlfn.IFS(Customers_c[[#This Row],[Age]]&lt;=24,"18-24",Customers_c[[#This Row],[Age]]&lt;=34,"25-34",Customers_c[[#This Row],[Age]]&lt;=44,"35-44",Customers_c[[#This Row],[Age]]&lt;=54,"45-54",Customers_c[[#This Row],[Age]]&gt;=55,"55+")</f>
        <v>25-34</v>
      </c>
    </row>
    <row r="33" spans="1:9" x14ac:dyDescent="0.25">
      <c r="A33">
        <v>1032</v>
      </c>
      <c r="B33" t="s">
        <v>5062</v>
      </c>
      <c r="C33">
        <v>20</v>
      </c>
      <c r="D33" t="s">
        <v>6020</v>
      </c>
      <c r="E33" t="s">
        <v>6023</v>
      </c>
      <c r="F33" t="s">
        <v>6027</v>
      </c>
      <c r="G33" s="1">
        <v>45119</v>
      </c>
      <c r="H33" t="s">
        <v>23</v>
      </c>
      <c r="I33" t="str" cm="1">
        <f t="array" ref="I33">_xlfn.IFS(Customers_c[[#This Row],[Age]]&lt;=24,"18-24",Customers_c[[#This Row],[Age]]&lt;=34,"25-34",Customers_c[[#This Row],[Age]]&lt;=44,"35-44",Customers_c[[#This Row],[Age]]&lt;=54,"45-54",Customers_c[[#This Row],[Age]]&gt;=55,"55+")</f>
        <v>18-24</v>
      </c>
    </row>
    <row r="34" spans="1:9" x14ac:dyDescent="0.25">
      <c r="A34">
        <v>1033</v>
      </c>
      <c r="B34" t="s">
        <v>5063</v>
      </c>
      <c r="C34">
        <v>54</v>
      </c>
      <c r="D34" t="s">
        <v>6021</v>
      </c>
      <c r="E34" t="s">
        <v>6024</v>
      </c>
      <c r="F34" t="s">
        <v>6025</v>
      </c>
      <c r="G34" s="1">
        <v>44991</v>
      </c>
      <c r="H34" t="s">
        <v>22</v>
      </c>
      <c r="I34" t="str" cm="1">
        <f t="array" ref="I34">_xlfn.IFS(Customers_c[[#This Row],[Age]]&lt;=24,"18-24",Customers_c[[#This Row],[Age]]&lt;=34,"25-34",Customers_c[[#This Row],[Age]]&lt;=44,"35-44",Customers_c[[#This Row],[Age]]&lt;=54,"45-54",Customers_c[[#This Row],[Age]]&gt;=55,"55+")</f>
        <v>45-54</v>
      </c>
    </row>
    <row r="35" spans="1:9" x14ac:dyDescent="0.25">
      <c r="A35">
        <v>1034</v>
      </c>
      <c r="B35" t="s">
        <v>5064</v>
      </c>
      <c r="C35">
        <v>24</v>
      </c>
      <c r="D35" t="s">
        <v>6021</v>
      </c>
      <c r="E35" t="s">
        <v>6022</v>
      </c>
      <c r="F35" t="s">
        <v>6026</v>
      </c>
      <c r="G35" s="1">
        <v>45418</v>
      </c>
      <c r="H35" t="s">
        <v>23</v>
      </c>
      <c r="I35" t="str" cm="1">
        <f t="array" ref="I35">_xlfn.IFS(Customers_c[[#This Row],[Age]]&lt;=24,"18-24",Customers_c[[#This Row],[Age]]&lt;=34,"25-34",Customers_c[[#This Row],[Age]]&lt;=44,"35-44",Customers_c[[#This Row],[Age]]&lt;=54,"45-54",Customers_c[[#This Row],[Age]]&gt;=55,"55+")</f>
        <v>18-24</v>
      </c>
    </row>
    <row r="36" spans="1:9" x14ac:dyDescent="0.25">
      <c r="A36">
        <v>1035</v>
      </c>
      <c r="B36" t="s">
        <v>5065</v>
      </c>
      <c r="C36">
        <v>38</v>
      </c>
      <c r="D36" t="s">
        <v>6021</v>
      </c>
      <c r="E36" t="s">
        <v>6024</v>
      </c>
      <c r="F36" t="s">
        <v>6026</v>
      </c>
      <c r="G36" s="1">
        <v>45994</v>
      </c>
      <c r="H36" t="s">
        <v>23</v>
      </c>
      <c r="I36" t="str" cm="1">
        <f t="array" ref="I36">_xlfn.IFS(Customers_c[[#This Row],[Age]]&lt;=24,"18-24",Customers_c[[#This Row],[Age]]&lt;=34,"25-34",Customers_c[[#This Row],[Age]]&lt;=44,"35-44",Customers_c[[#This Row],[Age]]&lt;=54,"45-54",Customers_c[[#This Row],[Age]]&gt;=55,"55+")</f>
        <v>35-44</v>
      </c>
    </row>
    <row r="37" spans="1:9" x14ac:dyDescent="0.25">
      <c r="A37">
        <v>1036</v>
      </c>
      <c r="B37" t="s">
        <v>5066</v>
      </c>
      <c r="C37">
        <v>26</v>
      </c>
      <c r="D37" t="s">
        <v>6020</v>
      </c>
      <c r="E37" t="s">
        <v>6022</v>
      </c>
      <c r="F37" t="s">
        <v>6026</v>
      </c>
      <c r="G37" s="1">
        <v>45412</v>
      </c>
      <c r="H37" t="s">
        <v>21</v>
      </c>
      <c r="I37" t="str" cm="1">
        <f t="array" ref="I37">_xlfn.IFS(Customers_c[[#This Row],[Age]]&lt;=24,"18-24",Customers_c[[#This Row],[Age]]&lt;=34,"25-34",Customers_c[[#This Row],[Age]]&lt;=44,"35-44",Customers_c[[#This Row],[Age]]&lt;=54,"45-54",Customers_c[[#This Row],[Age]]&gt;=55,"55+")</f>
        <v>25-34</v>
      </c>
    </row>
    <row r="38" spans="1:9" x14ac:dyDescent="0.25">
      <c r="A38">
        <v>1037</v>
      </c>
      <c r="B38" t="s">
        <v>5067</v>
      </c>
      <c r="C38">
        <v>56</v>
      </c>
      <c r="D38" t="s">
        <v>6020</v>
      </c>
      <c r="E38" t="s">
        <v>6024</v>
      </c>
      <c r="F38" t="s">
        <v>6025</v>
      </c>
      <c r="G38" s="1">
        <v>45173</v>
      </c>
      <c r="H38" t="s">
        <v>21</v>
      </c>
      <c r="I38" t="str" cm="1">
        <f t="array" ref="I38">_xlfn.IFS(Customers_c[[#This Row],[Age]]&lt;=24,"18-24",Customers_c[[#This Row],[Age]]&lt;=34,"25-34",Customers_c[[#This Row],[Age]]&lt;=44,"35-44",Customers_c[[#This Row],[Age]]&lt;=54,"45-54",Customers_c[[#This Row],[Age]]&gt;=55,"55+")</f>
        <v>55+</v>
      </c>
    </row>
    <row r="39" spans="1:9" x14ac:dyDescent="0.25">
      <c r="A39">
        <v>1038</v>
      </c>
      <c r="B39" t="s">
        <v>5068</v>
      </c>
      <c r="C39">
        <v>35</v>
      </c>
      <c r="D39" t="s">
        <v>6020</v>
      </c>
      <c r="E39" t="s">
        <v>6024</v>
      </c>
      <c r="F39" t="s">
        <v>6026</v>
      </c>
      <c r="G39" s="1">
        <v>45393</v>
      </c>
      <c r="H39" t="s">
        <v>23</v>
      </c>
      <c r="I39" t="str" cm="1">
        <f t="array" ref="I39">_xlfn.IFS(Customers_c[[#This Row],[Age]]&lt;=24,"18-24",Customers_c[[#This Row],[Age]]&lt;=34,"25-34",Customers_c[[#This Row],[Age]]&lt;=44,"35-44",Customers_c[[#This Row],[Age]]&lt;=54,"45-54",Customers_c[[#This Row],[Age]]&gt;=55,"55+")</f>
        <v>35-44</v>
      </c>
    </row>
    <row r="40" spans="1:9" x14ac:dyDescent="0.25">
      <c r="A40">
        <v>1039</v>
      </c>
      <c r="B40" t="s">
        <v>5069</v>
      </c>
      <c r="C40">
        <v>21</v>
      </c>
      <c r="D40" t="s">
        <v>6021</v>
      </c>
      <c r="E40" t="s">
        <v>6023</v>
      </c>
      <c r="F40" t="s">
        <v>6025</v>
      </c>
      <c r="G40" s="1">
        <v>45562</v>
      </c>
      <c r="H40" t="s">
        <v>22</v>
      </c>
      <c r="I40" t="str" cm="1">
        <f t="array" ref="I40">_xlfn.IFS(Customers_c[[#This Row],[Age]]&lt;=24,"18-24",Customers_c[[#This Row],[Age]]&lt;=34,"25-34",Customers_c[[#This Row],[Age]]&lt;=44,"35-44",Customers_c[[#This Row],[Age]]&lt;=54,"45-54",Customers_c[[#This Row],[Age]]&gt;=55,"55+")</f>
        <v>18-24</v>
      </c>
    </row>
    <row r="41" spans="1:9" x14ac:dyDescent="0.25">
      <c r="A41">
        <v>1040</v>
      </c>
      <c r="B41" t="s">
        <v>5070</v>
      </c>
      <c r="C41">
        <v>42</v>
      </c>
      <c r="D41" t="s">
        <v>6021</v>
      </c>
      <c r="E41" t="s">
        <v>6022</v>
      </c>
      <c r="F41" t="s">
        <v>6027</v>
      </c>
      <c r="G41" s="1">
        <v>45832</v>
      </c>
      <c r="H41" t="s">
        <v>23</v>
      </c>
      <c r="I41" t="str" cm="1">
        <f t="array" ref="I41">_xlfn.IFS(Customers_c[[#This Row],[Age]]&lt;=24,"18-24",Customers_c[[#This Row],[Age]]&lt;=34,"25-34",Customers_c[[#This Row],[Age]]&lt;=44,"35-44",Customers_c[[#This Row],[Age]]&lt;=54,"45-54",Customers_c[[#This Row],[Age]]&gt;=55,"55+")</f>
        <v>35-44</v>
      </c>
    </row>
    <row r="42" spans="1:9" x14ac:dyDescent="0.25">
      <c r="A42">
        <v>1041</v>
      </c>
      <c r="B42" t="s">
        <v>5071</v>
      </c>
      <c r="C42">
        <v>31</v>
      </c>
      <c r="D42" t="s">
        <v>6020</v>
      </c>
      <c r="E42" t="s">
        <v>6023</v>
      </c>
      <c r="F42" t="s">
        <v>6025</v>
      </c>
      <c r="G42" s="1">
        <v>45575</v>
      </c>
      <c r="H42" t="s">
        <v>23</v>
      </c>
      <c r="I42" t="str" cm="1">
        <f t="array" ref="I42">_xlfn.IFS(Customers_c[[#This Row],[Age]]&lt;=24,"18-24",Customers_c[[#This Row],[Age]]&lt;=34,"25-34",Customers_c[[#This Row],[Age]]&lt;=44,"35-44",Customers_c[[#This Row],[Age]]&lt;=54,"45-54",Customers_c[[#This Row],[Age]]&gt;=55,"55+")</f>
        <v>25-34</v>
      </c>
    </row>
    <row r="43" spans="1:9" x14ac:dyDescent="0.25">
      <c r="A43">
        <v>1042</v>
      </c>
      <c r="B43" t="s">
        <v>5072</v>
      </c>
      <c r="C43">
        <v>26</v>
      </c>
      <c r="D43" t="s">
        <v>6021</v>
      </c>
      <c r="E43" t="s">
        <v>6022</v>
      </c>
      <c r="F43" t="s">
        <v>6027</v>
      </c>
      <c r="G43" s="1">
        <v>45144</v>
      </c>
      <c r="H43" t="s">
        <v>22</v>
      </c>
      <c r="I43" t="str" cm="1">
        <f t="array" ref="I43">_xlfn.IFS(Customers_c[[#This Row],[Age]]&lt;=24,"18-24",Customers_c[[#This Row],[Age]]&lt;=34,"25-34",Customers_c[[#This Row],[Age]]&lt;=44,"35-44",Customers_c[[#This Row],[Age]]&lt;=54,"45-54",Customers_c[[#This Row],[Age]]&gt;=55,"55+")</f>
        <v>25-34</v>
      </c>
    </row>
    <row r="44" spans="1:9" x14ac:dyDescent="0.25">
      <c r="A44">
        <v>1043</v>
      </c>
      <c r="B44" t="s">
        <v>5073</v>
      </c>
      <c r="C44">
        <v>43</v>
      </c>
      <c r="D44" t="s">
        <v>6021</v>
      </c>
      <c r="E44" t="s">
        <v>6024</v>
      </c>
      <c r="F44" t="s">
        <v>6025</v>
      </c>
      <c r="G44" s="1">
        <v>45329</v>
      </c>
      <c r="H44" t="s">
        <v>21</v>
      </c>
      <c r="I44" t="str" cm="1">
        <f t="array" ref="I44">_xlfn.IFS(Customers_c[[#This Row],[Age]]&lt;=24,"18-24",Customers_c[[#This Row],[Age]]&lt;=34,"25-34",Customers_c[[#This Row],[Age]]&lt;=44,"35-44",Customers_c[[#This Row],[Age]]&lt;=54,"45-54",Customers_c[[#This Row],[Age]]&gt;=55,"55+")</f>
        <v>35-44</v>
      </c>
    </row>
    <row r="45" spans="1:9" x14ac:dyDescent="0.25">
      <c r="A45">
        <v>1044</v>
      </c>
      <c r="B45" t="s">
        <v>5074</v>
      </c>
      <c r="C45">
        <v>19</v>
      </c>
      <c r="D45" t="s">
        <v>6021</v>
      </c>
      <c r="E45" t="s">
        <v>6024</v>
      </c>
      <c r="F45" t="s">
        <v>6027</v>
      </c>
      <c r="G45" s="1">
        <v>46046</v>
      </c>
      <c r="H45" t="s">
        <v>23</v>
      </c>
      <c r="I45" t="str" cm="1">
        <f t="array" ref="I45">_xlfn.IFS(Customers_c[[#This Row],[Age]]&lt;=24,"18-24",Customers_c[[#This Row],[Age]]&lt;=34,"25-34",Customers_c[[#This Row],[Age]]&lt;=44,"35-44",Customers_c[[#This Row],[Age]]&lt;=54,"45-54",Customers_c[[#This Row],[Age]]&gt;=55,"55+")</f>
        <v>18-24</v>
      </c>
    </row>
    <row r="46" spans="1:9" x14ac:dyDescent="0.25">
      <c r="A46">
        <v>1045</v>
      </c>
      <c r="B46" t="s">
        <v>5075</v>
      </c>
      <c r="C46">
        <v>37</v>
      </c>
      <c r="D46" t="s">
        <v>6021</v>
      </c>
      <c r="E46" t="s">
        <v>6022</v>
      </c>
      <c r="F46" t="s">
        <v>6026</v>
      </c>
      <c r="G46" s="1">
        <v>45815</v>
      </c>
      <c r="H46" t="s">
        <v>21</v>
      </c>
      <c r="I46" t="str" cm="1">
        <f t="array" ref="I46">_xlfn.IFS(Customers_c[[#This Row],[Age]]&lt;=24,"18-24",Customers_c[[#This Row],[Age]]&lt;=34,"25-34",Customers_c[[#This Row],[Age]]&lt;=44,"35-44",Customers_c[[#This Row],[Age]]&lt;=54,"45-54",Customers_c[[#This Row],[Age]]&gt;=55,"55+")</f>
        <v>35-44</v>
      </c>
    </row>
    <row r="47" spans="1:9" x14ac:dyDescent="0.25">
      <c r="A47">
        <v>1046</v>
      </c>
      <c r="B47" t="s">
        <v>5076</v>
      </c>
      <c r="C47">
        <v>45</v>
      </c>
      <c r="D47" t="s">
        <v>6021</v>
      </c>
      <c r="E47" t="s">
        <v>6023</v>
      </c>
      <c r="F47" t="s">
        <v>6027</v>
      </c>
      <c r="G47" s="1">
        <v>45466</v>
      </c>
      <c r="H47" t="s">
        <v>21</v>
      </c>
      <c r="I47" t="str" cm="1">
        <f t="array" ref="I47">_xlfn.IFS(Customers_c[[#This Row],[Age]]&lt;=24,"18-24",Customers_c[[#This Row],[Age]]&lt;=34,"25-34",Customers_c[[#This Row],[Age]]&lt;=44,"35-44",Customers_c[[#This Row],[Age]]&lt;=54,"45-54",Customers_c[[#This Row],[Age]]&gt;=55,"55+")</f>
        <v>45-54</v>
      </c>
    </row>
    <row r="48" spans="1:9" x14ac:dyDescent="0.25">
      <c r="A48">
        <v>1047</v>
      </c>
      <c r="B48" t="s">
        <v>5077</v>
      </c>
      <c r="C48">
        <v>24</v>
      </c>
      <c r="D48" t="s">
        <v>6020</v>
      </c>
      <c r="E48" t="s">
        <v>6023</v>
      </c>
      <c r="F48" t="s">
        <v>6026</v>
      </c>
      <c r="G48" s="1">
        <v>45059</v>
      </c>
      <c r="H48" t="s">
        <v>22</v>
      </c>
      <c r="I48" t="str" cm="1">
        <f t="array" ref="I48">_xlfn.IFS(Customers_c[[#This Row],[Age]]&lt;=24,"18-24",Customers_c[[#This Row],[Age]]&lt;=34,"25-34",Customers_c[[#This Row],[Age]]&lt;=44,"35-44",Customers_c[[#This Row],[Age]]&lt;=54,"45-54",Customers_c[[#This Row],[Age]]&gt;=55,"55+")</f>
        <v>18-24</v>
      </c>
    </row>
    <row r="49" spans="1:9" x14ac:dyDescent="0.25">
      <c r="A49">
        <v>1048</v>
      </c>
      <c r="B49" t="s">
        <v>5078</v>
      </c>
      <c r="C49">
        <v>25</v>
      </c>
      <c r="D49" t="s">
        <v>6021</v>
      </c>
      <c r="E49" t="s">
        <v>6023</v>
      </c>
      <c r="F49" t="s">
        <v>6026</v>
      </c>
      <c r="G49" s="1">
        <v>45952</v>
      </c>
      <c r="H49" t="s">
        <v>22</v>
      </c>
      <c r="I49" t="str" cm="1">
        <f t="array" ref="I49">_xlfn.IFS(Customers_c[[#This Row],[Age]]&lt;=24,"18-24",Customers_c[[#This Row],[Age]]&lt;=34,"25-34",Customers_c[[#This Row],[Age]]&lt;=44,"35-44",Customers_c[[#This Row],[Age]]&lt;=54,"45-54",Customers_c[[#This Row],[Age]]&gt;=55,"55+")</f>
        <v>25-34</v>
      </c>
    </row>
    <row r="50" spans="1:9" x14ac:dyDescent="0.25">
      <c r="A50">
        <v>1049</v>
      </c>
      <c r="B50" t="s">
        <v>5079</v>
      </c>
      <c r="C50">
        <v>52</v>
      </c>
      <c r="D50" t="s">
        <v>6020</v>
      </c>
      <c r="E50" t="s">
        <v>6023</v>
      </c>
      <c r="F50" t="s">
        <v>6027</v>
      </c>
      <c r="G50" s="1">
        <v>45642</v>
      </c>
      <c r="H50" t="s">
        <v>21</v>
      </c>
      <c r="I50" t="str" cm="1">
        <f t="array" ref="I50">_xlfn.IFS(Customers_c[[#This Row],[Age]]&lt;=24,"18-24",Customers_c[[#This Row],[Age]]&lt;=34,"25-34",Customers_c[[#This Row],[Age]]&lt;=44,"35-44",Customers_c[[#This Row],[Age]]&lt;=54,"45-54",Customers_c[[#This Row],[Age]]&gt;=55,"55+")</f>
        <v>45-54</v>
      </c>
    </row>
    <row r="51" spans="1:9" x14ac:dyDescent="0.25">
      <c r="A51">
        <v>1050</v>
      </c>
      <c r="B51" t="s">
        <v>5080</v>
      </c>
      <c r="C51">
        <v>31</v>
      </c>
      <c r="D51" t="s">
        <v>6021</v>
      </c>
      <c r="E51" t="s">
        <v>6024</v>
      </c>
      <c r="F51" t="s">
        <v>6025</v>
      </c>
      <c r="G51" s="1">
        <v>45465</v>
      </c>
      <c r="H51" t="s">
        <v>23</v>
      </c>
      <c r="I51" t="str" cm="1">
        <f t="array" ref="I51">_xlfn.IFS(Customers_c[[#This Row],[Age]]&lt;=24,"18-24",Customers_c[[#This Row],[Age]]&lt;=34,"25-34",Customers_c[[#This Row],[Age]]&lt;=44,"35-44",Customers_c[[#This Row],[Age]]&lt;=54,"45-54",Customers_c[[#This Row],[Age]]&gt;=55,"55+")</f>
        <v>25-34</v>
      </c>
    </row>
    <row r="52" spans="1:9" x14ac:dyDescent="0.25">
      <c r="A52">
        <v>1051</v>
      </c>
      <c r="B52" t="s">
        <v>5081</v>
      </c>
      <c r="C52">
        <v>34</v>
      </c>
      <c r="D52" t="s">
        <v>6020</v>
      </c>
      <c r="E52" t="s">
        <v>6024</v>
      </c>
      <c r="F52" t="s">
        <v>6025</v>
      </c>
      <c r="G52" s="1">
        <v>45009</v>
      </c>
      <c r="H52" t="s">
        <v>21</v>
      </c>
      <c r="I52" t="str" cm="1">
        <f t="array" ref="I52">_xlfn.IFS(Customers_c[[#This Row],[Age]]&lt;=24,"18-24",Customers_c[[#This Row],[Age]]&lt;=34,"25-34",Customers_c[[#This Row],[Age]]&lt;=44,"35-44",Customers_c[[#This Row],[Age]]&lt;=54,"45-54",Customers_c[[#This Row],[Age]]&gt;=55,"55+")</f>
        <v>25-34</v>
      </c>
    </row>
    <row r="53" spans="1:9" x14ac:dyDescent="0.25">
      <c r="A53">
        <v>1052</v>
      </c>
      <c r="B53" t="s">
        <v>5082</v>
      </c>
      <c r="C53">
        <v>53</v>
      </c>
      <c r="D53" t="s">
        <v>6021</v>
      </c>
      <c r="E53" t="s">
        <v>6024</v>
      </c>
      <c r="F53" t="s">
        <v>6025</v>
      </c>
      <c r="G53" s="1">
        <v>45516</v>
      </c>
      <c r="H53" t="s">
        <v>23</v>
      </c>
      <c r="I53" t="str" cm="1">
        <f t="array" ref="I53">_xlfn.IFS(Customers_c[[#This Row],[Age]]&lt;=24,"18-24",Customers_c[[#This Row],[Age]]&lt;=34,"25-34",Customers_c[[#This Row],[Age]]&lt;=44,"35-44",Customers_c[[#This Row],[Age]]&lt;=54,"45-54",Customers_c[[#This Row],[Age]]&gt;=55,"55+")</f>
        <v>45-54</v>
      </c>
    </row>
    <row r="54" spans="1:9" x14ac:dyDescent="0.25">
      <c r="A54">
        <v>1053</v>
      </c>
      <c r="B54" t="s">
        <v>5083</v>
      </c>
      <c r="C54">
        <v>57</v>
      </c>
      <c r="D54" t="s">
        <v>6020</v>
      </c>
      <c r="E54" t="s">
        <v>6024</v>
      </c>
      <c r="F54" t="s">
        <v>6025</v>
      </c>
      <c r="G54" s="1">
        <v>45992</v>
      </c>
      <c r="H54" t="s">
        <v>23</v>
      </c>
      <c r="I54" t="str" cm="1">
        <f t="array" ref="I54">_xlfn.IFS(Customers_c[[#This Row],[Age]]&lt;=24,"18-24",Customers_c[[#This Row],[Age]]&lt;=34,"25-34",Customers_c[[#This Row],[Age]]&lt;=44,"35-44",Customers_c[[#This Row],[Age]]&lt;=54,"45-54",Customers_c[[#This Row],[Age]]&gt;=55,"55+")</f>
        <v>55+</v>
      </c>
    </row>
    <row r="55" spans="1:9" x14ac:dyDescent="0.25">
      <c r="A55">
        <v>1054</v>
      </c>
      <c r="B55" t="s">
        <v>5084</v>
      </c>
      <c r="C55">
        <v>21</v>
      </c>
      <c r="D55" t="s">
        <v>6021</v>
      </c>
      <c r="E55" t="s">
        <v>6024</v>
      </c>
      <c r="F55" t="s">
        <v>6025</v>
      </c>
      <c r="G55" s="1">
        <v>45183</v>
      </c>
      <c r="H55" t="s">
        <v>22</v>
      </c>
      <c r="I55" t="str" cm="1">
        <f t="array" ref="I55">_xlfn.IFS(Customers_c[[#This Row],[Age]]&lt;=24,"18-24",Customers_c[[#This Row],[Age]]&lt;=34,"25-34",Customers_c[[#This Row],[Age]]&lt;=44,"35-44",Customers_c[[#This Row],[Age]]&lt;=54,"45-54",Customers_c[[#This Row],[Age]]&gt;=55,"55+")</f>
        <v>18-24</v>
      </c>
    </row>
    <row r="56" spans="1:9" x14ac:dyDescent="0.25">
      <c r="A56">
        <v>1055</v>
      </c>
      <c r="B56" t="s">
        <v>5085</v>
      </c>
      <c r="C56">
        <v>19</v>
      </c>
      <c r="D56" t="s">
        <v>6020</v>
      </c>
      <c r="E56" t="s">
        <v>6023</v>
      </c>
      <c r="F56" t="s">
        <v>6026</v>
      </c>
      <c r="G56" s="1">
        <v>45619</v>
      </c>
      <c r="H56" t="s">
        <v>23</v>
      </c>
      <c r="I56" t="str" cm="1">
        <f t="array" ref="I56">_xlfn.IFS(Customers_c[[#This Row],[Age]]&lt;=24,"18-24",Customers_c[[#This Row],[Age]]&lt;=34,"25-34",Customers_c[[#This Row],[Age]]&lt;=44,"35-44",Customers_c[[#This Row],[Age]]&lt;=54,"45-54",Customers_c[[#This Row],[Age]]&gt;=55,"55+")</f>
        <v>18-24</v>
      </c>
    </row>
    <row r="57" spans="1:9" x14ac:dyDescent="0.25">
      <c r="A57">
        <v>1056</v>
      </c>
      <c r="B57" t="s">
        <v>5086</v>
      </c>
      <c r="C57">
        <v>23</v>
      </c>
      <c r="D57" t="s">
        <v>6021</v>
      </c>
      <c r="E57" t="s">
        <v>6023</v>
      </c>
      <c r="F57" t="s">
        <v>6025</v>
      </c>
      <c r="G57" s="1">
        <v>45814</v>
      </c>
      <c r="H57" t="s">
        <v>23</v>
      </c>
      <c r="I57" t="str" cm="1">
        <f t="array" ref="I57">_xlfn.IFS(Customers_c[[#This Row],[Age]]&lt;=24,"18-24",Customers_c[[#This Row],[Age]]&lt;=34,"25-34",Customers_c[[#This Row],[Age]]&lt;=44,"35-44",Customers_c[[#This Row],[Age]]&lt;=54,"45-54",Customers_c[[#This Row],[Age]]&gt;=55,"55+")</f>
        <v>18-24</v>
      </c>
    </row>
    <row r="58" spans="1:9" x14ac:dyDescent="0.25">
      <c r="A58">
        <v>1057</v>
      </c>
      <c r="B58" t="s">
        <v>5087</v>
      </c>
      <c r="C58">
        <v>59</v>
      </c>
      <c r="D58" t="s">
        <v>6020</v>
      </c>
      <c r="E58" t="s">
        <v>6023</v>
      </c>
      <c r="F58" t="s">
        <v>6026</v>
      </c>
      <c r="G58" s="1">
        <v>45998</v>
      </c>
      <c r="H58" t="s">
        <v>21</v>
      </c>
      <c r="I58" t="str" cm="1">
        <f t="array" ref="I58">_xlfn.IFS(Customers_c[[#This Row],[Age]]&lt;=24,"18-24",Customers_c[[#This Row],[Age]]&lt;=34,"25-34",Customers_c[[#This Row],[Age]]&lt;=44,"35-44",Customers_c[[#This Row],[Age]]&lt;=54,"45-54",Customers_c[[#This Row],[Age]]&gt;=55,"55+")</f>
        <v>55+</v>
      </c>
    </row>
    <row r="59" spans="1:9" x14ac:dyDescent="0.25">
      <c r="A59">
        <v>1058</v>
      </c>
      <c r="B59" t="s">
        <v>5088</v>
      </c>
      <c r="C59">
        <v>21</v>
      </c>
      <c r="D59" t="s">
        <v>6021</v>
      </c>
      <c r="E59" t="s">
        <v>6023</v>
      </c>
      <c r="F59" t="s">
        <v>6026</v>
      </c>
      <c r="G59" s="1">
        <v>45140</v>
      </c>
      <c r="H59" t="s">
        <v>22</v>
      </c>
      <c r="I59" t="str" cm="1">
        <f t="array" ref="I59">_xlfn.IFS(Customers_c[[#This Row],[Age]]&lt;=24,"18-24",Customers_c[[#This Row],[Age]]&lt;=34,"25-34",Customers_c[[#This Row],[Age]]&lt;=44,"35-44",Customers_c[[#This Row],[Age]]&lt;=54,"45-54",Customers_c[[#This Row],[Age]]&gt;=55,"55+")</f>
        <v>18-24</v>
      </c>
    </row>
    <row r="60" spans="1:9" x14ac:dyDescent="0.25">
      <c r="A60">
        <v>1059</v>
      </c>
      <c r="B60" t="s">
        <v>5089</v>
      </c>
      <c r="C60">
        <v>46</v>
      </c>
      <c r="D60" t="s">
        <v>6020</v>
      </c>
      <c r="E60" t="s">
        <v>6024</v>
      </c>
      <c r="F60" t="s">
        <v>6026</v>
      </c>
      <c r="G60" s="1">
        <v>45896</v>
      </c>
      <c r="H60" t="s">
        <v>23</v>
      </c>
      <c r="I60" t="str" cm="1">
        <f t="array" ref="I60">_xlfn.IFS(Customers_c[[#This Row],[Age]]&lt;=24,"18-24",Customers_c[[#This Row],[Age]]&lt;=34,"25-34",Customers_c[[#This Row],[Age]]&lt;=44,"35-44",Customers_c[[#This Row],[Age]]&lt;=54,"45-54",Customers_c[[#This Row],[Age]]&gt;=55,"55+")</f>
        <v>45-54</v>
      </c>
    </row>
    <row r="61" spans="1:9" x14ac:dyDescent="0.25">
      <c r="A61">
        <v>1060</v>
      </c>
      <c r="B61" t="s">
        <v>5090</v>
      </c>
      <c r="C61">
        <v>35</v>
      </c>
      <c r="D61" t="s">
        <v>6020</v>
      </c>
      <c r="E61" t="s">
        <v>6024</v>
      </c>
      <c r="F61" t="s">
        <v>6027</v>
      </c>
      <c r="G61" s="1">
        <v>45871</v>
      </c>
      <c r="H61" t="s">
        <v>23</v>
      </c>
      <c r="I61" t="str" cm="1">
        <f t="array" ref="I61">_xlfn.IFS(Customers_c[[#This Row],[Age]]&lt;=24,"18-24",Customers_c[[#This Row],[Age]]&lt;=34,"25-34",Customers_c[[#This Row],[Age]]&lt;=44,"35-44",Customers_c[[#This Row],[Age]]&lt;=54,"45-54",Customers_c[[#This Row],[Age]]&gt;=55,"55+")</f>
        <v>35-44</v>
      </c>
    </row>
    <row r="62" spans="1:9" x14ac:dyDescent="0.25">
      <c r="A62">
        <v>1061</v>
      </c>
      <c r="B62" t="s">
        <v>5091</v>
      </c>
      <c r="C62">
        <v>43</v>
      </c>
      <c r="D62" t="s">
        <v>6021</v>
      </c>
      <c r="E62" t="s">
        <v>6024</v>
      </c>
      <c r="F62" t="s">
        <v>6027</v>
      </c>
      <c r="G62" s="1">
        <v>45621</v>
      </c>
      <c r="H62" t="s">
        <v>22</v>
      </c>
      <c r="I62" t="str" cm="1">
        <f t="array" ref="I62">_xlfn.IFS(Customers_c[[#This Row],[Age]]&lt;=24,"18-24",Customers_c[[#This Row],[Age]]&lt;=34,"25-34",Customers_c[[#This Row],[Age]]&lt;=44,"35-44",Customers_c[[#This Row],[Age]]&lt;=54,"45-54",Customers_c[[#This Row],[Age]]&gt;=55,"55+")</f>
        <v>35-44</v>
      </c>
    </row>
    <row r="63" spans="1:9" x14ac:dyDescent="0.25">
      <c r="A63">
        <v>1062</v>
      </c>
      <c r="B63" t="s">
        <v>5092</v>
      </c>
      <c r="C63">
        <v>51</v>
      </c>
      <c r="D63" t="s">
        <v>6021</v>
      </c>
      <c r="E63" t="s">
        <v>6022</v>
      </c>
      <c r="F63" t="s">
        <v>6026</v>
      </c>
      <c r="G63" s="1">
        <v>45574</v>
      </c>
      <c r="H63" t="s">
        <v>21</v>
      </c>
      <c r="I63" t="str" cm="1">
        <f t="array" ref="I63">_xlfn.IFS(Customers_c[[#This Row],[Age]]&lt;=24,"18-24",Customers_c[[#This Row],[Age]]&lt;=34,"25-34",Customers_c[[#This Row],[Age]]&lt;=44,"35-44",Customers_c[[#This Row],[Age]]&lt;=54,"45-54",Customers_c[[#This Row],[Age]]&gt;=55,"55+")</f>
        <v>45-54</v>
      </c>
    </row>
    <row r="64" spans="1:9" x14ac:dyDescent="0.25">
      <c r="A64">
        <v>1063</v>
      </c>
      <c r="B64" t="s">
        <v>5093</v>
      </c>
      <c r="C64">
        <v>27</v>
      </c>
      <c r="D64" t="s">
        <v>6020</v>
      </c>
      <c r="E64" t="s">
        <v>6023</v>
      </c>
      <c r="F64" t="s">
        <v>6027</v>
      </c>
      <c r="G64" s="1">
        <v>45814</v>
      </c>
      <c r="H64" t="s">
        <v>22</v>
      </c>
      <c r="I64" t="str" cm="1">
        <f t="array" ref="I64">_xlfn.IFS(Customers_c[[#This Row],[Age]]&lt;=24,"18-24",Customers_c[[#This Row],[Age]]&lt;=34,"25-34",Customers_c[[#This Row],[Age]]&lt;=44,"35-44",Customers_c[[#This Row],[Age]]&lt;=54,"45-54",Customers_c[[#This Row],[Age]]&gt;=55,"55+")</f>
        <v>25-34</v>
      </c>
    </row>
    <row r="65" spans="1:9" x14ac:dyDescent="0.25">
      <c r="A65">
        <v>1064</v>
      </c>
      <c r="B65" t="s">
        <v>5094</v>
      </c>
      <c r="C65">
        <v>53</v>
      </c>
      <c r="D65" t="s">
        <v>6021</v>
      </c>
      <c r="E65" t="s">
        <v>6023</v>
      </c>
      <c r="F65" t="s">
        <v>6025</v>
      </c>
      <c r="G65" s="1">
        <v>45888</v>
      </c>
      <c r="H65" t="s">
        <v>22</v>
      </c>
      <c r="I65" t="str" cm="1">
        <f t="array" ref="I65">_xlfn.IFS(Customers_c[[#This Row],[Age]]&lt;=24,"18-24",Customers_c[[#This Row],[Age]]&lt;=34,"25-34",Customers_c[[#This Row],[Age]]&lt;=44,"35-44",Customers_c[[#This Row],[Age]]&lt;=54,"45-54",Customers_c[[#This Row],[Age]]&gt;=55,"55+")</f>
        <v>45-54</v>
      </c>
    </row>
    <row r="66" spans="1:9" x14ac:dyDescent="0.25">
      <c r="A66">
        <v>1065</v>
      </c>
      <c r="B66" t="s">
        <v>5095</v>
      </c>
      <c r="C66">
        <v>31</v>
      </c>
      <c r="D66" t="s">
        <v>6020</v>
      </c>
      <c r="E66" t="s">
        <v>6024</v>
      </c>
      <c r="F66" t="s">
        <v>6025</v>
      </c>
      <c r="G66" s="1">
        <v>45071</v>
      </c>
      <c r="H66" t="s">
        <v>23</v>
      </c>
      <c r="I66" t="str" cm="1">
        <f t="array" ref="I66">_xlfn.IFS(Customers_c[[#This Row],[Age]]&lt;=24,"18-24",Customers_c[[#This Row],[Age]]&lt;=34,"25-34",Customers_c[[#This Row],[Age]]&lt;=44,"35-44",Customers_c[[#This Row],[Age]]&lt;=54,"45-54",Customers_c[[#This Row],[Age]]&gt;=55,"55+")</f>
        <v>25-34</v>
      </c>
    </row>
    <row r="67" spans="1:9" x14ac:dyDescent="0.25">
      <c r="A67">
        <v>1066</v>
      </c>
      <c r="B67" t="s">
        <v>5096</v>
      </c>
      <c r="C67">
        <v>48</v>
      </c>
      <c r="D67" t="s">
        <v>6020</v>
      </c>
      <c r="E67" t="s">
        <v>6023</v>
      </c>
      <c r="F67" t="s">
        <v>6026</v>
      </c>
      <c r="G67" s="1">
        <v>45622</v>
      </c>
      <c r="H67" t="s">
        <v>23</v>
      </c>
      <c r="I67" t="str" cm="1">
        <f t="array" ref="I67">_xlfn.IFS(Customers_c[[#This Row],[Age]]&lt;=24,"18-24",Customers_c[[#This Row],[Age]]&lt;=34,"25-34",Customers_c[[#This Row],[Age]]&lt;=44,"35-44",Customers_c[[#This Row],[Age]]&lt;=54,"45-54",Customers_c[[#This Row],[Age]]&gt;=55,"55+")</f>
        <v>45-54</v>
      </c>
    </row>
    <row r="68" spans="1:9" x14ac:dyDescent="0.25">
      <c r="A68">
        <v>1067</v>
      </c>
      <c r="B68" t="s">
        <v>5097</v>
      </c>
      <c r="C68">
        <v>32</v>
      </c>
      <c r="D68" t="s">
        <v>6020</v>
      </c>
      <c r="E68" t="s">
        <v>6023</v>
      </c>
      <c r="F68" t="s">
        <v>6025</v>
      </c>
      <c r="G68" s="1">
        <v>45851</v>
      </c>
      <c r="H68" t="s">
        <v>21</v>
      </c>
      <c r="I68" t="str" cm="1">
        <f t="array" ref="I68">_xlfn.IFS(Customers_c[[#This Row],[Age]]&lt;=24,"18-24",Customers_c[[#This Row],[Age]]&lt;=34,"25-34",Customers_c[[#This Row],[Age]]&lt;=44,"35-44",Customers_c[[#This Row],[Age]]&lt;=54,"45-54",Customers_c[[#This Row],[Age]]&gt;=55,"55+")</f>
        <v>25-34</v>
      </c>
    </row>
    <row r="69" spans="1:9" x14ac:dyDescent="0.25">
      <c r="A69">
        <v>1068</v>
      </c>
      <c r="B69" t="s">
        <v>5098</v>
      </c>
      <c r="C69">
        <v>25</v>
      </c>
      <c r="D69" t="s">
        <v>6021</v>
      </c>
      <c r="E69" t="s">
        <v>6024</v>
      </c>
      <c r="F69" t="s">
        <v>6026</v>
      </c>
      <c r="G69" s="1">
        <v>45707</v>
      </c>
      <c r="H69" t="s">
        <v>23</v>
      </c>
      <c r="I69" t="str" cm="1">
        <f t="array" ref="I69">_xlfn.IFS(Customers_c[[#This Row],[Age]]&lt;=24,"18-24",Customers_c[[#This Row],[Age]]&lt;=34,"25-34",Customers_c[[#This Row],[Age]]&lt;=44,"35-44",Customers_c[[#This Row],[Age]]&lt;=54,"45-54",Customers_c[[#This Row],[Age]]&gt;=55,"55+")</f>
        <v>25-34</v>
      </c>
    </row>
    <row r="70" spans="1:9" x14ac:dyDescent="0.25">
      <c r="A70">
        <v>1069</v>
      </c>
      <c r="B70" t="s">
        <v>5099</v>
      </c>
      <c r="C70">
        <v>31</v>
      </c>
      <c r="D70" t="s">
        <v>6020</v>
      </c>
      <c r="E70" t="s">
        <v>6022</v>
      </c>
      <c r="F70" t="s">
        <v>6026</v>
      </c>
      <c r="G70" s="1">
        <v>45417</v>
      </c>
      <c r="H70" t="s">
        <v>23</v>
      </c>
      <c r="I70" t="str" cm="1">
        <f t="array" ref="I70">_xlfn.IFS(Customers_c[[#This Row],[Age]]&lt;=24,"18-24",Customers_c[[#This Row],[Age]]&lt;=34,"25-34",Customers_c[[#This Row],[Age]]&lt;=44,"35-44",Customers_c[[#This Row],[Age]]&lt;=54,"45-54",Customers_c[[#This Row],[Age]]&gt;=55,"55+")</f>
        <v>25-34</v>
      </c>
    </row>
    <row r="71" spans="1:9" x14ac:dyDescent="0.25">
      <c r="A71">
        <v>1070</v>
      </c>
      <c r="B71" t="s">
        <v>5100</v>
      </c>
      <c r="C71">
        <v>40</v>
      </c>
      <c r="D71" t="s">
        <v>6020</v>
      </c>
      <c r="E71" t="s">
        <v>6022</v>
      </c>
      <c r="F71" t="s">
        <v>6025</v>
      </c>
      <c r="G71" s="1">
        <v>45255</v>
      </c>
      <c r="H71" t="s">
        <v>22</v>
      </c>
      <c r="I71" t="str" cm="1">
        <f t="array" ref="I71">_xlfn.IFS(Customers_c[[#This Row],[Age]]&lt;=24,"18-24",Customers_c[[#This Row],[Age]]&lt;=34,"25-34",Customers_c[[#This Row],[Age]]&lt;=44,"35-44",Customers_c[[#This Row],[Age]]&lt;=54,"45-54",Customers_c[[#This Row],[Age]]&gt;=55,"55+")</f>
        <v>35-44</v>
      </c>
    </row>
    <row r="72" spans="1:9" x14ac:dyDescent="0.25">
      <c r="A72">
        <v>1071</v>
      </c>
      <c r="B72" t="s">
        <v>5101</v>
      </c>
      <c r="C72">
        <v>57</v>
      </c>
      <c r="D72" t="s">
        <v>6021</v>
      </c>
      <c r="E72" t="s">
        <v>6022</v>
      </c>
      <c r="F72" t="s">
        <v>6027</v>
      </c>
      <c r="G72" s="1">
        <v>45602</v>
      </c>
      <c r="H72" t="s">
        <v>23</v>
      </c>
      <c r="I72" t="str" cm="1">
        <f t="array" ref="I72">_xlfn.IFS(Customers_c[[#This Row],[Age]]&lt;=24,"18-24",Customers_c[[#This Row],[Age]]&lt;=34,"25-34",Customers_c[[#This Row],[Age]]&lt;=44,"35-44",Customers_c[[#This Row],[Age]]&lt;=54,"45-54",Customers_c[[#This Row],[Age]]&gt;=55,"55+")</f>
        <v>55+</v>
      </c>
    </row>
    <row r="73" spans="1:9" x14ac:dyDescent="0.25">
      <c r="A73">
        <v>1072</v>
      </c>
      <c r="B73" t="s">
        <v>5102</v>
      </c>
      <c r="C73">
        <v>38</v>
      </c>
      <c r="D73" t="s">
        <v>6021</v>
      </c>
      <c r="E73" t="s">
        <v>6024</v>
      </c>
      <c r="F73" t="s">
        <v>6025</v>
      </c>
      <c r="G73" s="1">
        <v>45700</v>
      </c>
      <c r="H73" t="s">
        <v>21</v>
      </c>
      <c r="I73" t="str" cm="1">
        <f t="array" ref="I73">_xlfn.IFS(Customers_c[[#This Row],[Age]]&lt;=24,"18-24",Customers_c[[#This Row],[Age]]&lt;=34,"25-34",Customers_c[[#This Row],[Age]]&lt;=44,"35-44",Customers_c[[#This Row],[Age]]&lt;=54,"45-54",Customers_c[[#This Row],[Age]]&gt;=55,"55+")</f>
        <v>35-44</v>
      </c>
    </row>
    <row r="74" spans="1:9" x14ac:dyDescent="0.25">
      <c r="A74">
        <v>1073</v>
      </c>
      <c r="B74" t="s">
        <v>5103</v>
      </c>
      <c r="C74">
        <v>33</v>
      </c>
      <c r="D74" t="s">
        <v>6021</v>
      </c>
      <c r="E74" t="s">
        <v>6023</v>
      </c>
      <c r="F74" t="s">
        <v>6025</v>
      </c>
      <c r="G74" s="1">
        <v>45465</v>
      </c>
      <c r="H74" t="s">
        <v>22</v>
      </c>
      <c r="I74" t="str" cm="1">
        <f t="array" ref="I74">_xlfn.IFS(Customers_c[[#This Row],[Age]]&lt;=24,"18-24",Customers_c[[#This Row],[Age]]&lt;=34,"25-34",Customers_c[[#This Row],[Age]]&lt;=44,"35-44",Customers_c[[#This Row],[Age]]&lt;=54,"45-54",Customers_c[[#This Row],[Age]]&gt;=55,"55+")</f>
        <v>25-34</v>
      </c>
    </row>
    <row r="75" spans="1:9" x14ac:dyDescent="0.25">
      <c r="A75">
        <v>1074</v>
      </c>
      <c r="B75" t="s">
        <v>5104</v>
      </c>
      <c r="C75">
        <v>35</v>
      </c>
      <c r="D75" t="s">
        <v>6021</v>
      </c>
      <c r="E75" t="s">
        <v>6024</v>
      </c>
      <c r="F75" t="s">
        <v>6026</v>
      </c>
      <c r="G75" s="1">
        <v>45776</v>
      </c>
      <c r="H75" t="s">
        <v>21</v>
      </c>
      <c r="I75" t="str" cm="1">
        <f t="array" ref="I75">_xlfn.IFS(Customers_c[[#This Row],[Age]]&lt;=24,"18-24",Customers_c[[#This Row],[Age]]&lt;=34,"25-34",Customers_c[[#This Row],[Age]]&lt;=44,"35-44",Customers_c[[#This Row],[Age]]&lt;=54,"45-54",Customers_c[[#This Row],[Age]]&gt;=55,"55+")</f>
        <v>35-44</v>
      </c>
    </row>
    <row r="76" spans="1:9" x14ac:dyDescent="0.25">
      <c r="A76">
        <v>1075</v>
      </c>
      <c r="B76" t="s">
        <v>5105</v>
      </c>
      <c r="C76">
        <v>41</v>
      </c>
      <c r="D76" t="s">
        <v>6020</v>
      </c>
      <c r="E76" t="s">
        <v>6024</v>
      </c>
      <c r="F76" t="s">
        <v>6026</v>
      </c>
      <c r="G76" s="1">
        <v>45705</v>
      </c>
      <c r="H76" t="s">
        <v>22</v>
      </c>
      <c r="I76" t="str" cm="1">
        <f t="array" ref="I76">_xlfn.IFS(Customers_c[[#This Row],[Age]]&lt;=24,"18-24",Customers_c[[#This Row],[Age]]&lt;=34,"25-34",Customers_c[[#This Row],[Age]]&lt;=44,"35-44",Customers_c[[#This Row],[Age]]&lt;=54,"45-54",Customers_c[[#This Row],[Age]]&gt;=55,"55+")</f>
        <v>35-44</v>
      </c>
    </row>
    <row r="77" spans="1:9" x14ac:dyDescent="0.25">
      <c r="A77">
        <v>1076</v>
      </c>
      <c r="B77" t="s">
        <v>5106</v>
      </c>
      <c r="C77">
        <v>43</v>
      </c>
      <c r="D77" t="s">
        <v>6020</v>
      </c>
      <c r="E77" t="s">
        <v>6023</v>
      </c>
      <c r="F77" t="s">
        <v>6026</v>
      </c>
      <c r="G77" s="1">
        <v>46010</v>
      </c>
      <c r="H77" t="s">
        <v>23</v>
      </c>
      <c r="I77" t="str" cm="1">
        <f t="array" ref="I77">_xlfn.IFS(Customers_c[[#This Row],[Age]]&lt;=24,"18-24",Customers_c[[#This Row],[Age]]&lt;=34,"25-34",Customers_c[[#This Row],[Age]]&lt;=44,"35-44",Customers_c[[#This Row],[Age]]&lt;=54,"45-54",Customers_c[[#This Row],[Age]]&gt;=55,"55+")</f>
        <v>35-44</v>
      </c>
    </row>
    <row r="78" spans="1:9" x14ac:dyDescent="0.25">
      <c r="A78">
        <v>1077</v>
      </c>
      <c r="B78" t="s">
        <v>5107</v>
      </c>
      <c r="C78">
        <v>42</v>
      </c>
      <c r="D78" t="s">
        <v>6020</v>
      </c>
      <c r="E78" t="s">
        <v>6022</v>
      </c>
      <c r="F78" t="s">
        <v>6026</v>
      </c>
      <c r="G78" s="1">
        <v>45509</v>
      </c>
      <c r="H78" t="s">
        <v>22</v>
      </c>
      <c r="I78" t="str" cm="1">
        <f t="array" ref="I78">_xlfn.IFS(Customers_c[[#This Row],[Age]]&lt;=24,"18-24",Customers_c[[#This Row],[Age]]&lt;=34,"25-34",Customers_c[[#This Row],[Age]]&lt;=44,"35-44",Customers_c[[#This Row],[Age]]&lt;=54,"45-54",Customers_c[[#This Row],[Age]]&gt;=55,"55+")</f>
        <v>35-44</v>
      </c>
    </row>
    <row r="79" spans="1:9" x14ac:dyDescent="0.25">
      <c r="A79">
        <v>1078</v>
      </c>
      <c r="B79" t="s">
        <v>5108</v>
      </c>
      <c r="C79">
        <v>58</v>
      </c>
      <c r="D79" t="s">
        <v>6020</v>
      </c>
      <c r="E79" t="s">
        <v>6022</v>
      </c>
      <c r="F79" t="s">
        <v>6027</v>
      </c>
      <c r="G79" s="1">
        <v>45723</v>
      </c>
      <c r="H79" t="s">
        <v>22</v>
      </c>
      <c r="I79" t="str" cm="1">
        <f t="array" ref="I79">_xlfn.IFS(Customers_c[[#This Row],[Age]]&lt;=24,"18-24",Customers_c[[#This Row],[Age]]&lt;=34,"25-34",Customers_c[[#This Row],[Age]]&lt;=44,"35-44",Customers_c[[#This Row],[Age]]&lt;=54,"45-54",Customers_c[[#This Row],[Age]]&gt;=55,"55+")</f>
        <v>55+</v>
      </c>
    </row>
    <row r="80" spans="1:9" x14ac:dyDescent="0.25">
      <c r="A80">
        <v>1079</v>
      </c>
      <c r="B80" t="s">
        <v>5109</v>
      </c>
      <c r="C80">
        <v>46</v>
      </c>
      <c r="D80" t="s">
        <v>6021</v>
      </c>
      <c r="E80" t="s">
        <v>6024</v>
      </c>
      <c r="F80" t="s">
        <v>6027</v>
      </c>
      <c r="G80" s="1">
        <v>45744</v>
      </c>
      <c r="H80" t="s">
        <v>23</v>
      </c>
      <c r="I80" t="str" cm="1">
        <f t="array" ref="I80">_xlfn.IFS(Customers_c[[#This Row],[Age]]&lt;=24,"18-24",Customers_c[[#This Row],[Age]]&lt;=34,"25-34",Customers_c[[#This Row],[Age]]&lt;=44,"35-44",Customers_c[[#This Row],[Age]]&lt;=54,"45-54",Customers_c[[#This Row],[Age]]&gt;=55,"55+")</f>
        <v>45-54</v>
      </c>
    </row>
    <row r="81" spans="1:9" x14ac:dyDescent="0.25">
      <c r="A81">
        <v>1080</v>
      </c>
      <c r="B81" t="s">
        <v>5110</v>
      </c>
      <c r="C81">
        <v>32</v>
      </c>
      <c r="D81" t="s">
        <v>6020</v>
      </c>
      <c r="E81" t="s">
        <v>6022</v>
      </c>
      <c r="F81" t="s">
        <v>6027</v>
      </c>
      <c r="G81" s="1">
        <v>46031</v>
      </c>
      <c r="H81" t="s">
        <v>23</v>
      </c>
      <c r="I81" t="str" cm="1">
        <f t="array" ref="I81">_xlfn.IFS(Customers_c[[#This Row],[Age]]&lt;=24,"18-24",Customers_c[[#This Row],[Age]]&lt;=34,"25-34",Customers_c[[#This Row],[Age]]&lt;=44,"35-44",Customers_c[[#This Row],[Age]]&lt;=54,"45-54",Customers_c[[#This Row],[Age]]&gt;=55,"55+")</f>
        <v>25-34</v>
      </c>
    </row>
    <row r="82" spans="1:9" x14ac:dyDescent="0.25">
      <c r="A82">
        <v>1081</v>
      </c>
      <c r="B82" t="s">
        <v>5111</v>
      </c>
      <c r="C82">
        <v>18</v>
      </c>
      <c r="D82" t="s">
        <v>6020</v>
      </c>
      <c r="E82" t="s">
        <v>6024</v>
      </c>
      <c r="F82" t="s">
        <v>6026</v>
      </c>
      <c r="G82" s="1">
        <v>45813</v>
      </c>
      <c r="H82" t="s">
        <v>21</v>
      </c>
      <c r="I82" t="str" cm="1">
        <f t="array" ref="I82">_xlfn.IFS(Customers_c[[#This Row],[Age]]&lt;=24,"18-24",Customers_c[[#This Row],[Age]]&lt;=34,"25-34",Customers_c[[#This Row],[Age]]&lt;=44,"35-44",Customers_c[[#This Row],[Age]]&lt;=54,"45-54",Customers_c[[#This Row],[Age]]&gt;=55,"55+")</f>
        <v>18-24</v>
      </c>
    </row>
    <row r="83" spans="1:9" x14ac:dyDescent="0.25">
      <c r="A83">
        <v>1082</v>
      </c>
      <c r="B83" t="s">
        <v>5112</v>
      </c>
      <c r="C83">
        <v>42</v>
      </c>
      <c r="D83" t="s">
        <v>6021</v>
      </c>
      <c r="E83" t="s">
        <v>6024</v>
      </c>
      <c r="F83" t="s">
        <v>6026</v>
      </c>
      <c r="G83" s="1">
        <v>45205</v>
      </c>
      <c r="H83" t="s">
        <v>21</v>
      </c>
      <c r="I83" t="str" cm="1">
        <f t="array" ref="I83">_xlfn.IFS(Customers_c[[#This Row],[Age]]&lt;=24,"18-24",Customers_c[[#This Row],[Age]]&lt;=34,"25-34",Customers_c[[#This Row],[Age]]&lt;=44,"35-44",Customers_c[[#This Row],[Age]]&lt;=54,"45-54",Customers_c[[#This Row],[Age]]&gt;=55,"55+")</f>
        <v>35-44</v>
      </c>
    </row>
    <row r="84" spans="1:9" x14ac:dyDescent="0.25">
      <c r="A84">
        <v>1083</v>
      </c>
      <c r="B84" t="s">
        <v>5113</v>
      </c>
      <c r="C84">
        <v>24</v>
      </c>
      <c r="D84" t="s">
        <v>6020</v>
      </c>
      <c r="E84" t="s">
        <v>6023</v>
      </c>
      <c r="F84" t="s">
        <v>6026</v>
      </c>
      <c r="G84" s="1">
        <v>45559</v>
      </c>
      <c r="H84" t="s">
        <v>23</v>
      </c>
      <c r="I84" t="str" cm="1">
        <f t="array" ref="I84">_xlfn.IFS(Customers_c[[#This Row],[Age]]&lt;=24,"18-24",Customers_c[[#This Row],[Age]]&lt;=34,"25-34",Customers_c[[#This Row],[Age]]&lt;=44,"35-44",Customers_c[[#This Row],[Age]]&lt;=54,"45-54",Customers_c[[#This Row],[Age]]&gt;=55,"55+")</f>
        <v>18-24</v>
      </c>
    </row>
    <row r="85" spans="1:9" x14ac:dyDescent="0.25">
      <c r="A85">
        <v>1084</v>
      </c>
      <c r="B85" t="s">
        <v>5114</v>
      </c>
      <c r="C85">
        <v>26</v>
      </c>
      <c r="D85" t="s">
        <v>6020</v>
      </c>
      <c r="E85" t="s">
        <v>6023</v>
      </c>
      <c r="F85" t="s">
        <v>6027</v>
      </c>
      <c r="G85" s="1">
        <v>45197</v>
      </c>
      <c r="H85" t="s">
        <v>23</v>
      </c>
      <c r="I85" t="str" cm="1">
        <f t="array" ref="I85">_xlfn.IFS(Customers_c[[#This Row],[Age]]&lt;=24,"18-24",Customers_c[[#This Row],[Age]]&lt;=34,"25-34",Customers_c[[#This Row],[Age]]&lt;=44,"35-44",Customers_c[[#This Row],[Age]]&lt;=54,"45-54",Customers_c[[#This Row],[Age]]&gt;=55,"55+")</f>
        <v>25-34</v>
      </c>
    </row>
    <row r="86" spans="1:9" x14ac:dyDescent="0.25">
      <c r="A86">
        <v>1085</v>
      </c>
      <c r="B86" t="s">
        <v>5115</v>
      </c>
      <c r="C86">
        <v>41</v>
      </c>
      <c r="D86" t="s">
        <v>6020</v>
      </c>
      <c r="E86" t="s">
        <v>6023</v>
      </c>
      <c r="F86" t="s">
        <v>6026</v>
      </c>
      <c r="G86" s="1">
        <v>45519</v>
      </c>
      <c r="H86" t="s">
        <v>23</v>
      </c>
      <c r="I86" t="str" cm="1">
        <f t="array" ref="I86">_xlfn.IFS(Customers_c[[#This Row],[Age]]&lt;=24,"18-24",Customers_c[[#This Row],[Age]]&lt;=34,"25-34",Customers_c[[#This Row],[Age]]&lt;=44,"35-44",Customers_c[[#This Row],[Age]]&lt;=54,"45-54",Customers_c[[#This Row],[Age]]&gt;=55,"55+")</f>
        <v>35-44</v>
      </c>
    </row>
    <row r="87" spans="1:9" x14ac:dyDescent="0.25">
      <c r="A87">
        <v>1086</v>
      </c>
      <c r="B87" t="s">
        <v>5116</v>
      </c>
      <c r="C87">
        <v>18</v>
      </c>
      <c r="D87" t="s">
        <v>6020</v>
      </c>
      <c r="E87" t="s">
        <v>6024</v>
      </c>
      <c r="F87" t="s">
        <v>6025</v>
      </c>
      <c r="G87" s="1">
        <v>45694</v>
      </c>
      <c r="H87" t="s">
        <v>22</v>
      </c>
      <c r="I87" t="str" cm="1">
        <f t="array" ref="I87">_xlfn.IFS(Customers_c[[#This Row],[Age]]&lt;=24,"18-24",Customers_c[[#This Row],[Age]]&lt;=34,"25-34",Customers_c[[#This Row],[Age]]&lt;=44,"35-44",Customers_c[[#This Row],[Age]]&lt;=54,"45-54",Customers_c[[#This Row],[Age]]&gt;=55,"55+")</f>
        <v>18-24</v>
      </c>
    </row>
    <row r="88" spans="1:9" x14ac:dyDescent="0.25">
      <c r="A88">
        <v>1087</v>
      </c>
      <c r="B88" t="s">
        <v>5117</v>
      </c>
      <c r="C88">
        <v>25</v>
      </c>
      <c r="D88" t="s">
        <v>6020</v>
      </c>
      <c r="E88" t="s">
        <v>6023</v>
      </c>
      <c r="F88" t="s">
        <v>6025</v>
      </c>
      <c r="G88" s="1">
        <v>45194</v>
      </c>
      <c r="H88" t="s">
        <v>22</v>
      </c>
      <c r="I88" t="str" cm="1">
        <f t="array" ref="I88">_xlfn.IFS(Customers_c[[#This Row],[Age]]&lt;=24,"18-24",Customers_c[[#This Row],[Age]]&lt;=34,"25-34",Customers_c[[#This Row],[Age]]&lt;=44,"35-44",Customers_c[[#This Row],[Age]]&lt;=54,"45-54",Customers_c[[#This Row],[Age]]&gt;=55,"55+")</f>
        <v>25-34</v>
      </c>
    </row>
    <row r="89" spans="1:9" x14ac:dyDescent="0.25">
      <c r="A89">
        <v>1088</v>
      </c>
      <c r="B89" t="s">
        <v>5118</v>
      </c>
      <c r="C89">
        <v>41</v>
      </c>
      <c r="D89" t="s">
        <v>6020</v>
      </c>
      <c r="E89" t="s">
        <v>6022</v>
      </c>
      <c r="F89" t="s">
        <v>6026</v>
      </c>
      <c r="G89" s="1">
        <v>46044</v>
      </c>
      <c r="H89" t="s">
        <v>22</v>
      </c>
      <c r="I89" t="str" cm="1">
        <f t="array" ref="I89">_xlfn.IFS(Customers_c[[#This Row],[Age]]&lt;=24,"18-24",Customers_c[[#This Row],[Age]]&lt;=34,"25-34",Customers_c[[#This Row],[Age]]&lt;=44,"35-44",Customers_c[[#This Row],[Age]]&lt;=54,"45-54",Customers_c[[#This Row],[Age]]&gt;=55,"55+")</f>
        <v>35-44</v>
      </c>
    </row>
    <row r="90" spans="1:9" x14ac:dyDescent="0.25">
      <c r="A90">
        <v>1089</v>
      </c>
      <c r="B90" t="s">
        <v>5119</v>
      </c>
      <c r="C90">
        <v>28</v>
      </c>
      <c r="D90" t="s">
        <v>6021</v>
      </c>
      <c r="E90" t="s">
        <v>6022</v>
      </c>
      <c r="F90" t="s">
        <v>6025</v>
      </c>
      <c r="G90" s="1">
        <v>45134</v>
      </c>
      <c r="H90" t="s">
        <v>23</v>
      </c>
      <c r="I90" t="str" cm="1">
        <f t="array" ref="I90">_xlfn.IFS(Customers_c[[#This Row],[Age]]&lt;=24,"18-24",Customers_c[[#This Row],[Age]]&lt;=34,"25-34",Customers_c[[#This Row],[Age]]&lt;=44,"35-44",Customers_c[[#This Row],[Age]]&lt;=54,"45-54",Customers_c[[#This Row],[Age]]&gt;=55,"55+")</f>
        <v>25-34</v>
      </c>
    </row>
    <row r="91" spans="1:9" x14ac:dyDescent="0.25">
      <c r="A91">
        <v>1090</v>
      </c>
      <c r="B91" t="s">
        <v>5120</v>
      </c>
      <c r="C91">
        <v>34</v>
      </c>
      <c r="D91" t="s">
        <v>6021</v>
      </c>
      <c r="E91" t="s">
        <v>6024</v>
      </c>
      <c r="F91" t="s">
        <v>6025</v>
      </c>
      <c r="G91" s="1">
        <v>45908</v>
      </c>
      <c r="H91" t="s">
        <v>21</v>
      </c>
      <c r="I91" t="str" cm="1">
        <f t="array" ref="I91">_xlfn.IFS(Customers_c[[#This Row],[Age]]&lt;=24,"18-24",Customers_c[[#This Row],[Age]]&lt;=34,"25-34",Customers_c[[#This Row],[Age]]&lt;=44,"35-44",Customers_c[[#This Row],[Age]]&lt;=54,"45-54",Customers_c[[#This Row],[Age]]&gt;=55,"55+")</f>
        <v>25-34</v>
      </c>
    </row>
    <row r="92" spans="1:9" x14ac:dyDescent="0.25">
      <c r="A92">
        <v>1091</v>
      </c>
      <c r="B92" t="s">
        <v>5121</v>
      </c>
      <c r="C92">
        <v>25</v>
      </c>
      <c r="D92" t="s">
        <v>6020</v>
      </c>
      <c r="E92" t="s">
        <v>6024</v>
      </c>
      <c r="F92" t="s">
        <v>6027</v>
      </c>
      <c r="G92" s="1">
        <v>45412</v>
      </c>
      <c r="H92" t="s">
        <v>23</v>
      </c>
      <c r="I92" t="str" cm="1">
        <f t="array" ref="I92">_xlfn.IFS(Customers_c[[#This Row],[Age]]&lt;=24,"18-24",Customers_c[[#This Row],[Age]]&lt;=34,"25-34",Customers_c[[#This Row],[Age]]&lt;=44,"35-44",Customers_c[[#This Row],[Age]]&lt;=54,"45-54",Customers_c[[#This Row],[Age]]&gt;=55,"55+")</f>
        <v>25-34</v>
      </c>
    </row>
    <row r="93" spans="1:9" x14ac:dyDescent="0.25">
      <c r="A93">
        <v>1092</v>
      </c>
      <c r="B93" t="s">
        <v>5122</v>
      </c>
      <c r="C93">
        <v>52</v>
      </c>
      <c r="D93" t="s">
        <v>6020</v>
      </c>
      <c r="E93" t="s">
        <v>6023</v>
      </c>
      <c r="F93" t="s">
        <v>6026</v>
      </c>
      <c r="G93" s="1">
        <v>45817</v>
      </c>
      <c r="H93" t="s">
        <v>22</v>
      </c>
      <c r="I93" t="str" cm="1">
        <f t="array" ref="I93">_xlfn.IFS(Customers_c[[#This Row],[Age]]&lt;=24,"18-24",Customers_c[[#This Row],[Age]]&lt;=34,"25-34",Customers_c[[#This Row],[Age]]&lt;=44,"35-44",Customers_c[[#This Row],[Age]]&lt;=54,"45-54",Customers_c[[#This Row],[Age]]&gt;=55,"55+")</f>
        <v>45-54</v>
      </c>
    </row>
    <row r="94" spans="1:9" x14ac:dyDescent="0.25">
      <c r="A94">
        <v>1093</v>
      </c>
      <c r="B94" t="s">
        <v>5123</v>
      </c>
      <c r="C94">
        <v>52</v>
      </c>
      <c r="D94" t="s">
        <v>6021</v>
      </c>
      <c r="E94" t="s">
        <v>6024</v>
      </c>
      <c r="F94" t="s">
        <v>6026</v>
      </c>
      <c r="G94" s="1">
        <v>45781</v>
      </c>
      <c r="H94" t="s">
        <v>22</v>
      </c>
      <c r="I94" t="str" cm="1">
        <f t="array" ref="I94">_xlfn.IFS(Customers_c[[#This Row],[Age]]&lt;=24,"18-24",Customers_c[[#This Row],[Age]]&lt;=34,"25-34",Customers_c[[#This Row],[Age]]&lt;=44,"35-44",Customers_c[[#This Row],[Age]]&lt;=54,"45-54",Customers_c[[#This Row],[Age]]&gt;=55,"55+")</f>
        <v>45-54</v>
      </c>
    </row>
    <row r="95" spans="1:9" x14ac:dyDescent="0.25">
      <c r="A95">
        <v>1094</v>
      </c>
      <c r="B95" t="s">
        <v>5124</v>
      </c>
      <c r="C95">
        <v>50</v>
      </c>
      <c r="D95" t="s">
        <v>6020</v>
      </c>
      <c r="E95" t="s">
        <v>6024</v>
      </c>
      <c r="F95" t="s">
        <v>6027</v>
      </c>
      <c r="G95" s="1">
        <v>45946</v>
      </c>
      <c r="H95" t="s">
        <v>23</v>
      </c>
      <c r="I95" t="str" cm="1">
        <f t="array" ref="I95">_xlfn.IFS(Customers_c[[#This Row],[Age]]&lt;=24,"18-24",Customers_c[[#This Row],[Age]]&lt;=34,"25-34",Customers_c[[#This Row],[Age]]&lt;=44,"35-44",Customers_c[[#This Row],[Age]]&lt;=54,"45-54",Customers_c[[#This Row],[Age]]&gt;=55,"55+")</f>
        <v>45-54</v>
      </c>
    </row>
    <row r="96" spans="1:9" x14ac:dyDescent="0.25">
      <c r="A96">
        <v>1095</v>
      </c>
      <c r="B96" t="s">
        <v>5125</v>
      </c>
      <c r="C96">
        <v>22</v>
      </c>
      <c r="D96" t="s">
        <v>6020</v>
      </c>
      <c r="E96" t="s">
        <v>6022</v>
      </c>
      <c r="F96" t="s">
        <v>6025</v>
      </c>
      <c r="G96" s="1">
        <v>45516</v>
      </c>
      <c r="H96" t="s">
        <v>23</v>
      </c>
      <c r="I96" t="str" cm="1">
        <f t="array" ref="I96">_xlfn.IFS(Customers_c[[#This Row],[Age]]&lt;=24,"18-24",Customers_c[[#This Row],[Age]]&lt;=34,"25-34",Customers_c[[#This Row],[Age]]&lt;=44,"35-44",Customers_c[[#This Row],[Age]]&lt;=54,"45-54",Customers_c[[#This Row],[Age]]&gt;=55,"55+")</f>
        <v>18-24</v>
      </c>
    </row>
    <row r="97" spans="1:9" x14ac:dyDescent="0.25">
      <c r="A97">
        <v>1096</v>
      </c>
      <c r="B97" t="s">
        <v>5126</v>
      </c>
      <c r="C97">
        <v>59</v>
      </c>
      <c r="D97" t="s">
        <v>6020</v>
      </c>
      <c r="E97" t="s">
        <v>6022</v>
      </c>
      <c r="F97" t="s">
        <v>6025</v>
      </c>
      <c r="G97" s="1">
        <v>45411</v>
      </c>
      <c r="H97" t="s">
        <v>22</v>
      </c>
      <c r="I97" t="str" cm="1">
        <f t="array" ref="I97">_xlfn.IFS(Customers_c[[#This Row],[Age]]&lt;=24,"18-24",Customers_c[[#This Row],[Age]]&lt;=34,"25-34",Customers_c[[#This Row],[Age]]&lt;=44,"35-44",Customers_c[[#This Row],[Age]]&lt;=54,"45-54",Customers_c[[#This Row],[Age]]&gt;=55,"55+")</f>
        <v>55+</v>
      </c>
    </row>
    <row r="98" spans="1:9" x14ac:dyDescent="0.25">
      <c r="A98">
        <v>1097</v>
      </c>
      <c r="B98" t="s">
        <v>5127</v>
      </c>
      <c r="C98">
        <v>56</v>
      </c>
      <c r="D98" t="s">
        <v>6021</v>
      </c>
      <c r="E98" t="s">
        <v>6023</v>
      </c>
      <c r="F98" t="s">
        <v>6026</v>
      </c>
      <c r="G98" s="1">
        <v>44991</v>
      </c>
      <c r="H98" t="s">
        <v>22</v>
      </c>
      <c r="I98" t="str" cm="1">
        <f t="array" ref="I98">_xlfn.IFS(Customers_c[[#This Row],[Age]]&lt;=24,"18-24",Customers_c[[#This Row],[Age]]&lt;=34,"25-34",Customers_c[[#This Row],[Age]]&lt;=44,"35-44",Customers_c[[#This Row],[Age]]&lt;=54,"45-54",Customers_c[[#This Row],[Age]]&gt;=55,"55+")</f>
        <v>55+</v>
      </c>
    </row>
    <row r="99" spans="1:9" x14ac:dyDescent="0.25">
      <c r="A99">
        <v>1098</v>
      </c>
      <c r="B99" t="s">
        <v>5128</v>
      </c>
      <c r="C99">
        <v>58</v>
      </c>
      <c r="D99" t="s">
        <v>6020</v>
      </c>
      <c r="E99" t="s">
        <v>6024</v>
      </c>
      <c r="F99" t="s">
        <v>6025</v>
      </c>
      <c r="G99" s="1">
        <v>45374</v>
      </c>
      <c r="H99" t="s">
        <v>22</v>
      </c>
      <c r="I99" t="str" cm="1">
        <f t="array" ref="I99">_xlfn.IFS(Customers_c[[#This Row],[Age]]&lt;=24,"18-24",Customers_c[[#This Row],[Age]]&lt;=34,"25-34",Customers_c[[#This Row],[Age]]&lt;=44,"35-44",Customers_c[[#This Row],[Age]]&lt;=54,"45-54",Customers_c[[#This Row],[Age]]&gt;=55,"55+")</f>
        <v>55+</v>
      </c>
    </row>
    <row r="100" spans="1:9" x14ac:dyDescent="0.25">
      <c r="A100">
        <v>1099</v>
      </c>
      <c r="B100" t="s">
        <v>5129</v>
      </c>
      <c r="C100">
        <v>45</v>
      </c>
      <c r="D100" t="s">
        <v>6021</v>
      </c>
      <c r="E100" t="s">
        <v>6024</v>
      </c>
      <c r="F100" t="s">
        <v>6027</v>
      </c>
      <c r="G100" s="1">
        <v>45949</v>
      </c>
      <c r="H100" t="s">
        <v>23</v>
      </c>
      <c r="I100" t="str" cm="1">
        <f t="array" ref="I100">_xlfn.IFS(Customers_c[[#This Row],[Age]]&lt;=24,"18-24",Customers_c[[#This Row],[Age]]&lt;=34,"25-34",Customers_c[[#This Row],[Age]]&lt;=44,"35-44",Customers_c[[#This Row],[Age]]&lt;=54,"45-54",Customers_c[[#This Row],[Age]]&gt;=55,"55+")</f>
        <v>45-54</v>
      </c>
    </row>
    <row r="101" spans="1:9" x14ac:dyDescent="0.25">
      <c r="A101">
        <v>1100</v>
      </c>
      <c r="B101" t="s">
        <v>5130</v>
      </c>
      <c r="C101">
        <v>24</v>
      </c>
      <c r="D101" t="s">
        <v>6020</v>
      </c>
      <c r="E101" t="s">
        <v>6022</v>
      </c>
      <c r="F101" t="s">
        <v>6027</v>
      </c>
      <c r="G101" s="1">
        <v>45662</v>
      </c>
      <c r="H101" t="s">
        <v>22</v>
      </c>
      <c r="I101" t="str" cm="1">
        <f t="array" ref="I101">_xlfn.IFS(Customers_c[[#This Row],[Age]]&lt;=24,"18-24",Customers_c[[#This Row],[Age]]&lt;=34,"25-34",Customers_c[[#This Row],[Age]]&lt;=44,"35-44",Customers_c[[#This Row],[Age]]&lt;=54,"45-54",Customers_c[[#This Row],[Age]]&gt;=55,"55+")</f>
        <v>18-24</v>
      </c>
    </row>
    <row r="102" spans="1:9" x14ac:dyDescent="0.25">
      <c r="A102">
        <v>1101</v>
      </c>
      <c r="B102" t="s">
        <v>5131</v>
      </c>
      <c r="C102">
        <v>26</v>
      </c>
      <c r="D102" t="s">
        <v>6021</v>
      </c>
      <c r="E102" t="s">
        <v>6024</v>
      </c>
      <c r="F102" t="s">
        <v>6026</v>
      </c>
      <c r="G102" s="1">
        <v>45500</v>
      </c>
      <c r="H102" t="s">
        <v>22</v>
      </c>
      <c r="I102" t="str" cm="1">
        <f t="array" ref="I102">_xlfn.IFS(Customers_c[[#This Row],[Age]]&lt;=24,"18-24",Customers_c[[#This Row],[Age]]&lt;=34,"25-34",Customers_c[[#This Row],[Age]]&lt;=44,"35-44",Customers_c[[#This Row],[Age]]&lt;=54,"45-54",Customers_c[[#This Row],[Age]]&gt;=55,"55+")</f>
        <v>25-34</v>
      </c>
    </row>
    <row r="103" spans="1:9" x14ac:dyDescent="0.25">
      <c r="A103">
        <v>1102</v>
      </c>
      <c r="B103" t="s">
        <v>5132</v>
      </c>
      <c r="C103">
        <v>25</v>
      </c>
      <c r="D103" t="s">
        <v>6021</v>
      </c>
      <c r="E103" t="s">
        <v>6022</v>
      </c>
      <c r="F103" t="s">
        <v>6027</v>
      </c>
      <c r="G103" s="1">
        <v>45138</v>
      </c>
      <c r="H103" t="s">
        <v>21</v>
      </c>
      <c r="I103" t="str" cm="1">
        <f t="array" ref="I103">_xlfn.IFS(Customers_c[[#This Row],[Age]]&lt;=24,"18-24",Customers_c[[#This Row],[Age]]&lt;=34,"25-34",Customers_c[[#This Row],[Age]]&lt;=44,"35-44",Customers_c[[#This Row],[Age]]&lt;=54,"45-54",Customers_c[[#This Row],[Age]]&gt;=55,"55+")</f>
        <v>25-34</v>
      </c>
    </row>
    <row r="104" spans="1:9" x14ac:dyDescent="0.25">
      <c r="A104">
        <v>1103</v>
      </c>
      <c r="B104" t="s">
        <v>5133</v>
      </c>
      <c r="C104">
        <v>29</v>
      </c>
      <c r="D104" t="s">
        <v>6020</v>
      </c>
      <c r="E104" t="s">
        <v>6023</v>
      </c>
      <c r="F104" t="s">
        <v>6027</v>
      </c>
      <c r="G104" s="1">
        <v>45863</v>
      </c>
      <c r="H104" t="s">
        <v>23</v>
      </c>
      <c r="I104" t="str" cm="1">
        <f t="array" ref="I104">_xlfn.IFS(Customers_c[[#This Row],[Age]]&lt;=24,"18-24",Customers_c[[#This Row],[Age]]&lt;=34,"25-34",Customers_c[[#This Row],[Age]]&lt;=44,"35-44",Customers_c[[#This Row],[Age]]&lt;=54,"45-54",Customers_c[[#This Row],[Age]]&gt;=55,"55+")</f>
        <v>25-34</v>
      </c>
    </row>
    <row r="105" spans="1:9" x14ac:dyDescent="0.25">
      <c r="A105">
        <v>1104</v>
      </c>
      <c r="B105" t="s">
        <v>5134</v>
      </c>
      <c r="C105">
        <v>51</v>
      </c>
      <c r="D105" t="s">
        <v>6021</v>
      </c>
      <c r="E105" t="s">
        <v>6022</v>
      </c>
      <c r="F105" t="s">
        <v>6026</v>
      </c>
      <c r="G105" s="1">
        <v>45305</v>
      </c>
      <c r="H105" t="s">
        <v>21</v>
      </c>
      <c r="I105" t="str" cm="1">
        <f t="array" ref="I105">_xlfn.IFS(Customers_c[[#This Row],[Age]]&lt;=24,"18-24",Customers_c[[#This Row],[Age]]&lt;=34,"25-34",Customers_c[[#This Row],[Age]]&lt;=44,"35-44",Customers_c[[#This Row],[Age]]&lt;=54,"45-54",Customers_c[[#This Row],[Age]]&gt;=55,"55+")</f>
        <v>45-54</v>
      </c>
    </row>
    <row r="106" spans="1:9" x14ac:dyDescent="0.25">
      <c r="A106">
        <v>1105</v>
      </c>
      <c r="B106" t="s">
        <v>5135</v>
      </c>
      <c r="C106">
        <v>50</v>
      </c>
      <c r="D106" t="s">
        <v>6020</v>
      </c>
      <c r="E106" t="s">
        <v>6024</v>
      </c>
      <c r="F106" t="s">
        <v>6027</v>
      </c>
      <c r="G106" s="1">
        <v>45130</v>
      </c>
      <c r="H106" t="s">
        <v>21</v>
      </c>
      <c r="I106" t="str" cm="1">
        <f t="array" ref="I106">_xlfn.IFS(Customers_c[[#This Row],[Age]]&lt;=24,"18-24",Customers_c[[#This Row],[Age]]&lt;=34,"25-34",Customers_c[[#This Row],[Age]]&lt;=44,"35-44",Customers_c[[#This Row],[Age]]&lt;=54,"45-54",Customers_c[[#This Row],[Age]]&gt;=55,"55+")</f>
        <v>45-54</v>
      </c>
    </row>
    <row r="107" spans="1:9" x14ac:dyDescent="0.25">
      <c r="A107">
        <v>1106</v>
      </c>
      <c r="B107" t="s">
        <v>5136</v>
      </c>
      <c r="C107">
        <v>40</v>
      </c>
      <c r="D107" t="s">
        <v>6021</v>
      </c>
      <c r="E107" t="s">
        <v>6023</v>
      </c>
      <c r="F107" t="s">
        <v>6027</v>
      </c>
      <c r="G107" s="1">
        <v>45741</v>
      </c>
      <c r="H107" t="s">
        <v>22</v>
      </c>
      <c r="I107" t="str" cm="1">
        <f t="array" ref="I107">_xlfn.IFS(Customers_c[[#This Row],[Age]]&lt;=24,"18-24",Customers_c[[#This Row],[Age]]&lt;=34,"25-34",Customers_c[[#This Row],[Age]]&lt;=44,"35-44",Customers_c[[#This Row],[Age]]&lt;=54,"45-54",Customers_c[[#This Row],[Age]]&gt;=55,"55+")</f>
        <v>35-44</v>
      </c>
    </row>
    <row r="108" spans="1:9" x14ac:dyDescent="0.25">
      <c r="A108">
        <v>1107</v>
      </c>
      <c r="B108" t="s">
        <v>5137</v>
      </c>
      <c r="C108">
        <v>41</v>
      </c>
      <c r="D108" t="s">
        <v>6020</v>
      </c>
      <c r="E108" t="s">
        <v>6022</v>
      </c>
      <c r="F108" t="s">
        <v>6027</v>
      </c>
      <c r="G108" s="1">
        <v>45358</v>
      </c>
      <c r="H108" t="s">
        <v>23</v>
      </c>
      <c r="I108" t="str" cm="1">
        <f t="array" ref="I108">_xlfn.IFS(Customers_c[[#This Row],[Age]]&lt;=24,"18-24",Customers_c[[#This Row],[Age]]&lt;=34,"25-34",Customers_c[[#This Row],[Age]]&lt;=44,"35-44",Customers_c[[#This Row],[Age]]&lt;=54,"45-54",Customers_c[[#This Row],[Age]]&gt;=55,"55+")</f>
        <v>35-44</v>
      </c>
    </row>
    <row r="109" spans="1:9" x14ac:dyDescent="0.25">
      <c r="A109">
        <v>1108</v>
      </c>
      <c r="B109" t="s">
        <v>5138</v>
      </c>
      <c r="C109">
        <v>54</v>
      </c>
      <c r="D109" t="s">
        <v>6020</v>
      </c>
      <c r="E109" t="s">
        <v>6022</v>
      </c>
      <c r="F109" t="s">
        <v>6025</v>
      </c>
      <c r="G109" s="1">
        <v>45931</v>
      </c>
      <c r="H109" t="s">
        <v>22</v>
      </c>
      <c r="I109" t="str" cm="1">
        <f t="array" ref="I109">_xlfn.IFS(Customers_c[[#This Row],[Age]]&lt;=24,"18-24",Customers_c[[#This Row],[Age]]&lt;=34,"25-34",Customers_c[[#This Row],[Age]]&lt;=44,"35-44",Customers_c[[#This Row],[Age]]&lt;=54,"45-54",Customers_c[[#This Row],[Age]]&gt;=55,"55+")</f>
        <v>45-54</v>
      </c>
    </row>
    <row r="110" spans="1:9" x14ac:dyDescent="0.25">
      <c r="A110">
        <v>1109</v>
      </c>
      <c r="B110" t="s">
        <v>5139</v>
      </c>
      <c r="C110">
        <v>52</v>
      </c>
      <c r="D110" t="s">
        <v>6021</v>
      </c>
      <c r="E110" t="s">
        <v>6023</v>
      </c>
      <c r="F110" t="s">
        <v>6026</v>
      </c>
      <c r="G110" s="1">
        <v>45979</v>
      </c>
      <c r="H110" t="s">
        <v>23</v>
      </c>
      <c r="I110" t="str" cm="1">
        <f t="array" ref="I110">_xlfn.IFS(Customers_c[[#This Row],[Age]]&lt;=24,"18-24",Customers_c[[#This Row],[Age]]&lt;=34,"25-34",Customers_c[[#This Row],[Age]]&lt;=44,"35-44",Customers_c[[#This Row],[Age]]&lt;=54,"45-54",Customers_c[[#This Row],[Age]]&gt;=55,"55+")</f>
        <v>45-54</v>
      </c>
    </row>
    <row r="111" spans="1:9" x14ac:dyDescent="0.25">
      <c r="A111">
        <v>1110</v>
      </c>
      <c r="B111" t="s">
        <v>5140</v>
      </c>
      <c r="C111">
        <v>57</v>
      </c>
      <c r="D111" t="s">
        <v>6020</v>
      </c>
      <c r="E111" t="s">
        <v>6023</v>
      </c>
      <c r="F111" t="s">
        <v>6026</v>
      </c>
      <c r="G111" s="1">
        <v>45487</v>
      </c>
      <c r="H111" t="s">
        <v>21</v>
      </c>
      <c r="I111" t="str" cm="1">
        <f t="array" ref="I111">_xlfn.IFS(Customers_c[[#This Row],[Age]]&lt;=24,"18-24",Customers_c[[#This Row],[Age]]&lt;=34,"25-34",Customers_c[[#This Row],[Age]]&lt;=44,"35-44",Customers_c[[#This Row],[Age]]&lt;=54,"45-54",Customers_c[[#This Row],[Age]]&gt;=55,"55+")</f>
        <v>55+</v>
      </c>
    </row>
    <row r="112" spans="1:9" x14ac:dyDescent="0.25">
      <c r="A112">
        <v>1111</v>
      </c>
      <c r="B112" t="s">
        <v>5141</v>
      </c>
      <c r="C112">
        <v>39</v>
      </c>
      <c r="D112" t="s">
        <v>6020</v>
      </c>
      <c r="E112" t="s">
        <v>6022</v>
      </c>
      <c r="F112" t="s">
        <v>6026</v>
      </c>
      <c r="G112" s="1">
        <v>45187</v>
      </c>
      <c r="H112" t="s">
        <v>23</v>
      </c>
      <c r="I112" t="str" cm="1">
        <f t="array" ref="I112">_xlfn.IFS(Customers_c[[#This Row],[Age]]&lt;=24,"18-24",Customers_c[[#This Row],[Age]]&lt;=34,"25-34",Customers_c[[#This Row],[Age]]&lt;=44,"35-44",Customers_c[[#This Row],[Age]]&lt;=54,"45-54",Customers_c[[#This Row],[Age]]&gt;=55,"55+")</f>
        <v>35-44</v>
      </c>
    </row>
    <row r="113" spans="1:9" x14ac:dyDescent="0.25">
      <c r="A113">
        <v>1112</v>
      </c>
      <c r="B113" t="s">
        <v>5142</v>
      </c>
      <c r="C113">
        <v>44</v>
      </c>
      <c r="D113" t="s">
        <v>6021</v>
      </c>
      <c r="E113" t="s">
        <v>6024</v>
      </c>
      <c r="F113" t="s">
        <v>6025</v>
      </c>
      <c r="G113" s="1">
        <v>45481</v>
      </c>
      <c r="H113" t="s">
        <v>22</v>
      </c>
      <c r="I113" t="str" cm="1">
        <f t="array" ref="I113">_xlfn.IFS(Customers_c[[#This Row],[Age]]&lt;=24,"18-24",Customers_c[[#This Row],[Age]]&lt;=34,"25-34",Customers_c[[#This Row],[Age]]&lt;=44,"35-44",Customers_c[[#This Row],[Age]]&lt;=54,"45-54",Customers_c[[#This Row],[Age]]&gt;=55,"55+")</f>
        <v>35-44</v>
      </c>
    </row>
    <row r="114" spans="1:9" x14ac:dyDescent="0.25">
      <c r="A114">
        <v>1113</v>
      </c>
      <c r="B114" t="s">
        <v>5143</v>
      </c>
      <c r="C114">
        <v>52</v>
      </c>
      <c r="D114" t="s">
        <v>6020</v>
      </c>
      <c r="E114" t="s">
        <v>6022</v>
      </c>
      <c r="F114" t="s">
        <v>6025</v>
      </c>
      <c r="G114" s="1">
        <v>45734</v>
      </c>
      <c r="H114" t="s">
        <v>22</v>
      </c>
      <c r="I114" t="str" cm="1">
        <f t="array" ref="I114">_xlfn.IFS(Customers_c[[#This Row],[Age]]&lt;=24,"18-24",Customers_c[[#This Row],[Age]]&lt;=34,"25-34",Customers_c[[#This Row],[Age]]&lt;=44,"35-44",Customers_c[[#This Row],[Age]]&lt;=54,"45-54",Customers_c[[#This Row],[Age]]&gt;=55,"55+")</f>
        <v>45-54</v>
      </c>
    </row>
    <row r="115" spans="1:9" x14ac:dyDescent="0.25">
      <c r="A115">
        <v>1114</v>
      </c>
      <c r="B115" t="s">
        <v>5144</v>
      </c>
      <c r="C115">
        <v>18</v>
      </c>
      <c r="D115" t="s">
        <v>6020</v>
      </c>
      <c r="E115" t="s">
        <v>6023</v>
      </c>
      <c r="F115" t="s">
        <v>6026</v>
      </c>
      <c r="G115" s="1">
        <v>45509</v>
      </c>
      <c r="H115" t="s">
        <v>22</v>
      </c>
      <c r="I115" t="str" cm="1">
        <f t="array" ref="I115">_xlfn.IFS(Customers_c[[#This Row],[Age]]&lt;=24,"18-24",Customers_c[[#This Row],[Age]]&lt;=34,"25-34",Customers_c[[#This Row],[Age]]&lt;=44,"35-44",Customers_c[[#This Row],[Age]]&lt;=54,"45-54",Customers_c[[#This Row],[Age]]&gt;=55,"55+")</f>
        <v>18-24</v>
      </c>
    </row>
    <row r="116" spans="1:9" x14ac:dyDescent="0.25">
      <c r="A116">
        <v>1115</v>
      </c>
      <c r="B116" t="s">
        <v>5145</v>
      </c>
      <c r="C116">
        <v>52</v>
      </c>
      <c r="D116" t="s">
        <v>6021</v>
      </c>
      <c r="E116" t="s">
        <v>6022</v>
      </c>
      <c r="F116" t="s">
        <v>6025</v>
      </c>
      <c r="G116" s="1">
        <v>45769</v>
      </c>
      <c r="H116" t="s">
        <v>23</v>
      </c>
      <c r="I116" t="str" cm="1">
        <f t="array" ref="I116">_xlfn.IFS(Customers_c[[#This Row],[Age]]&lt;=24,"18-24",Customers_c[[#This Row],[Age]]&lt;=34,"25-34",Customers_c[[#This Row],[Age]]&lt;=44,"35-44",Customers_c[[#This Row],[Age]]&lt;=54,"45-54",Customers_c[[#This Row],[Age]]&gt;=55,"55+")</f>
        <v>45-54</v>
      </c>
    </row>
    <row r="117" spans="1:9" x14ac:dyDescent="0.25">
      <c r="A117">
        <v>1116</v>
      </c>
      <c r="B117" t="s">
        <v>5146</v>
      </c>
      <c r="C117">
        <v>54</v>
      </c>
      <c r="D117" t="s">
        <v>6021</v>
      </c>
      <c r="E117" t="s">
        <v>6023</v>
      </c>
      <c r="F117" t="s">
        <v>6026</v>
      </c>
      <c r="G117" s="1">
        <v>45461</v>
      </c>
      <c r="H117" t="s">
        <v>21</v>
      </c>
      <c r="I117" t="str" cm="1">
        <f t="array" ref="I117">_xlfn.IFS(Customers_c[[#This Row],[Age]]&lt;=24,"18-24",Customers_c[[#This Row],[Age]]&lt;=34,"25-34",Customers_c[[#This Row],[Age]]&lt;=44,"35-44",Customers_c[[#This Row],[Age]]&lt;=54,"45-54",Customers_c[[#This Row],[Age]]&gt;=55,"55+")</f>
        <v>45-54</v>
      </c>
    </row>
    <row r="118" spans="1:9" x14ac:dyDescent="0.25">
      <c r="A118">
        <v>1117</v>
      </c>
      <c r="B118" t="s">
        <v>5147</v>
      </c>
      <c r="C118">
        <v>31</v>
      </c>
      <c r="D118" t="s">
        <v>6020</v>
      </c>
      <c r="E118" t="s">
        <v>6023</v>
      </c>
      <c r="F118" t="s">
        <v>6025</v>
      </c>
      <c r="G118" s="1">
        <v>45885</v>
      </c>
      <c r="H118" t="s">
        <v>21</v>
      </c>
      <c r="I118" t="str" cm="1">
        <f t="array" ref="I118">_xlfn.IFS(Customers_c[[#This Row],[Age]]&lt;=24,"18-24",Customers_c[[#This Row],[Age]]&lt;=34,"25-34",Customers_c[[#This Row],[Age]]&lt;=44,"35-44",Customers_c[[#This Row],[Age]]&lt;=54,"45-54",Customers_c[[#This Row],[Age]]&gt;=55,"55+")</f>
        <v>25-34</v>
      </c>
    </row>
    <row r="119" spans="1:9" x14ac:dyDescent="0.25">
      <c r="A119">
        <v>1118</v>
      </c>
      <c r="B119" t="s">
        <v>5148</v>
      </c>
      <c r="C119">
        <v>20</v>
      </c>
      <c r="D119" t="s">
        <v>6020</v>
      </c>
      <c r="E119" t="s">
        <v>6024</v>
      </c>
      <c r="F119" t="s">
        <v>6027</v>
      </c>
      <c r="G119" s="1">
        <v>45804</v>
      </c>
      <c r="H119" t="s">
        <v>23</v>
      </c>
      <c r="I119" t="str" cm="1">
        <f t="array" ref="I119">_xlfn.IFS(Customers_c[[#This Row],[Age]]&lt;=24,"18-24",Customers_c[[#This Row],[Age]]&lt;=34,"25-34",Customers_c[[#This Row],[Age]]&lt;=44,"35-44",Customers_c[[#This Row],[Age]]&lt;=54,"45-54",Customers_c[[#This Row],[Age]]&gt;=55,"55+")</f>
        <v>18-24</v>
      </c>
    </row>
    <row r="120" spans="1:9" x14ac:dyDescent="0.25">
      <c r="A120">
        <v>1119</v>
      </c>
      <c r="B120" t="s">
        <v>5149</v>
      </c>
      <c r="C120">
        <v>18</v>
      </c>
      <c r="D120" t="s">
        <v>6021</v>
      </c>
      <c r="E120" t="s">
        <v>6023</v>
      </c>
      <c r="F120" t="s">
        <v>6027</v>
      </c>
      <c r="G120" s="1">
        <v>45641</v>
      </c>
      <c r="H120" t="s">
        <v>22</v>
      </c>
      <c r="I120" t="str" cm="1">
        <f t="array" ref="I120">_xlfn.IFS(Customers_c[[#This Row],[Age]]&lt;=24,"18-24",Customers_c[[#This Row],[Age]]&lt;=34,"25-34",Customers_c[[#This Row],[Age]]&lt;=44,"35-44",Customers_c[[#This Row],[Age]]&lt;=54,"45-54",Customers_c[[#This Row],[Age]]&gt;=55,"55+")</f>
        <v>18-24</v>
      </c>
    </row>
    <row r="121" spans="1:9" x14ac:dyDescent="0.25">
      <c r="A121">
        <v>1120</v>
      </c>
      <c r="B121" t="s">
        <v>5150</v>
      </c>
      <c r="C121">
        <v>22</v>
      </c>
      <c r="D121" t="s">
        <v>6021</v>
      </c>
      <c r="E121" t="s">
        <v>6023</v>
      </c>
      <c r="F121" t="s">
        <v>6026</v>
      </c>
      <c r="G121" s="1">
        <v>45507</v>
      </c>
      <c r="H121" t="s">
        <v>21</v>
      </c>
      <c r="I121" t="str" cm="1">
        <f t="array" ref="I121">_xlfn.IFS(Customers_c[[#This Row],[Age]]&lt;=24,"18-24",Customers_c[[#This Row],[Age]]&lt;=34,"25-34",Customers_c[[#This Row],[Age]]&lt;=44,"35-44",Customers_c[[#This Row],[Age]]&lt;=54,"45-54",Customers_c[[#This Row],[Age]]&gt;=55,"55+")</f>
        <v>18-24</v>
      </c>
    </row>
    <row r="122" spans="1:9" x14ac:dyDescent="0.25">
      <c r="A122">
        <v>1121</v>
      </c>
      <c r="B122" t="s">
        <v>5151</v>
      </c>
      <c r="C122">
        <v>43</v>
      </c>
      <c r="D122" t="s">
        <v>6020</v>
      </c>
      <c r="E122" t="s">
        <v>6024</v>
      </c>
      <c r="F122" t="s">
        <v>6025</v>
      </c>
      <c r="G122" s="1">
        <v>45517</v>
      </c>
      <c r="H122" t="s">
        <v>22</v>
      </c>
      <c r="I122" t="str" cm="1">
        <f t="array" ref="I122">_xlfn.IFS(Customers_c[[#This Row],[Age]]&lt;=24,"18-24",Customers_c[[#This Row],[Age]]&lt;=34,"25-34",Customers_c[[#This Row],[Age]]&lt;=44,"35-44",Customers_c[[#This Row],[Age]]&lt;=54,"45-54",Customers_c[[#This Row],[Age]]&gt;=55,"55+")</f>
        <v>35-44</v>
      </c>
    </row>
    <row r="123" spans="1:9" x14ac:dyDescent="0.25">
      <c r="A123">
        <v>1122</v>
      </c>
      <c r="B123" t="s">
        <v>5152</v>
      </c>
      <c r="C123">
        <v>31</v>
      </c>
      <c r="D123" t="s">
        <v>6021</v>
      </c>
      <c r="E123" t="s">
        <v>6023</v>
      </c>
      <c r="F123" t="s">
        <v>6025</v>
      </c>
      <c r="G123" s="1">
        <v>45055</v>
      </c>
      <c r="H123" t="s">
        <v>23</v>
      </c>
      <c r="I123" t="str" cm="1">
        <f t="array" ref="I123">_xlfn.IFS(Customers_c[[#This Row],[Age]]&lt;=24,"18-24",Customers_c[[#This Row],[Age]]&lt;=34,"25-34",Customers_c[[#This Row],[Age]]&lt;=44,"35-44",Customers_c[[#This Row],[Age]]&lt;=54,"45-54",Customers_c[[#This Row],[Age]]&gt;=55,"55+")</f>
        <v>25-34</v>
      </c>
    </row>
    <row r="124" spans="1:9" x14ac:dyDescent="0.25">
      <c r="A124">
        <v>1123</v>
      </c>
      <c r="B124" t="s">
        <v>5153</v>
      </c>
      <c r="C124">
        <v>56</v>
      </c>
      <c r="D124" t="s">
        <v>6020</v>
      </c>
      <c r="E124" t="s">
        <v>6024</v>
      </c>
      <c r="F124" t="s">
        <v>6027</v>
      </c>
      <c r="G124" s="1">
        <v>45772</v>
      </c>
      <c r="H124" t="s">
        <v>22</v>
      </c>
      <c r="I124" t="str" cm="1">
        <f t="array" ref="I124">_xlfn.IFS(Customers_c[[#This Row],[Age]]&lt;=24,"18-24",Customers_c[[#This Row],[Age]]&lt;=34,"25-34",Customers_c[[#This Row],[Age]]&lt;=44,"35-44",Customers_c[[#This Row],[Age]]&lt;=54,"45-54",Customers_c[[#This Row],[Age]]&gt;=55,"55+")</f>
        <v>55+</v>
      </c>
    </row>
    <row r="125" spans="1:9" x14ac:dyDescent="0.25">
      <c r="A125">
        <v>1124</v>
      </c>
      <c r="B125" t="s">
        <v>5154</v>
      </c>
      <c r="C125">
        <v>44</v>
      </c>
      <c r="D125" t="s">
        <v>6020</v>
      </c>
      <c r="E125" t="s">
        <v>6024</v>
      </c>
      <c r="F125" t="s">
        <v>6027</v>
      </c>
      <c r="G125" s="1">
        <v>45200</v>
      </c>
      <c r="H125" t="s">
        <v>21</v>
      </c>
      <c r="I125" t="str" cm="1">
        <f t="array" ref="I125">_xlfn.IFS(Customers_c[[#This Row],[Age]]&lt;=24,"18-24",Customers_c[[#This Row],[Age]]&lt;=34,"25-34",Customers_c[[#This Row],[Age]]&lt;=44,"35-44",Customers_c[[#This Row],[Age]]&lt;=54,"45-54",Customers_c[[#This Row],[Age]]&gt;=55,"55+")</f>
        <v>35-44</v>
      </c>
    </row>
    <row r="126" spans="1:9" x14ac:dyDescent="0.25">
      <c r="A126">
        <v>1125</v>
      </c>
      <c r="B126" t="s">
        <v>5155</v>
      </c>
      <c r="C126">
        <v>26</v>
      </c>
      <c r="D126" t="s">
        <v>6020</v>
      </c>
      <c r="E126" t="s">
        <v>6023</v>
      </c>
      <c r="F126" t="s">
        <v>6025</v>
      </c>
      <c r="G126" s="1">
        <v>46064</v>
      </c>
      <c r="H126" t="s">
        <v>21</v>
      </c>
      <c r="I126" t="str" cm="1">
        <f t="array" ref="I126">_xlfn.IFS(Customers_c[[#This Row],[Age]]&lt;=24,"18-24",Customers_c[[#This Row],[Age]]&lt;=34,"25-34",Customers_c[[#This Row],[Age]]&lt;=44,"35-44",Customers_c[[#This Row],[Age]]&lt;=54,"45-54",Customers_c[[#This Row],[Age]]&gt;=55,"55+")</f>
        <v>25-34</v>
      </c>
    </row>
    <row r="127" spans="1:9" x14ac:dyDescent="0.25">
      <c r="A127">
        <v>1126</v>
      </c>
      <c r="B127" t="s">
        <v>5156</v>
      </c>
      <c r="C127">
        <v>32</v>
      </c>
      <c r="D127" t="s">
        <v>6020</v>
      </c>
      <c r="E127" t="s">
        <v>6023</v>
      </c>
      <c r="F127" t="s">
        <v>6025</v>
      </c>
      <c r="G127" s="1">
        <v>45994</v>
      </c>
      <c r="H127" t="s">
        <v>22</v>
      </c>
      <c r="I127" t="str" cm="1">
        <f t="array" ref="I127">_xlfn.IFS(Customers_c[[#This Row],[Age]]&lt;=24,"18-24",Customers_c[[#This Row],[Age]]&lt;=34,"25-34",Customers_c[[#This Row],[Age]]&lt;=44,"35-44",Customers_c[[#This Row],[Age]]&lt;=54,"45-54",Customers_c[[#This Row],[Age]]&gt;=55,"55+")</f>
        <v>25-34</v>
      </c>
    </row>
    <row r="128" spans="1:9" x14ac:dyDescent="0.25">
      <c r="A128">
        <v>1127</v>
      </c>
      <c r="B128" t="s">
        <v>5157</v>
      </c>
      <c r="C128">
        <v>32</v>
      </c>
      <c r="D128" t="s">
        <v>6020</v>
      </c>
      <c r="E128" t="s">
        <v>6022</v>
      </c>
      <c r="F128" t="s">
        <v>6025</v>
      </c>
      <c r="G128" s="1">
        <v>45851</v>
      </c>
      <c r="H128" t="s">
        <v>23</v>
      </c>
      <c r="I128" t="str" cm="1">
        <f t="array" ref="I128">_xlfn.IFS(Customers_c[[#This Row],[Age]]&lt;=24,"18-24",Customers_c[[#This Row],[Age]]&lt;=34,"25-34",Customers_c[[#This Row],[Age]]&lt;=44,"35-44",Customers_c[[#This Row],[Age]]&lt;=54,"45-54",Customers_c[[#This Row],[Age]]&gt;=55,"55+")</f>
        <v>25-34</v>
      </c>
    </row>
    <row r="129" spans="1:9" x14ac:dyDescent="0.25">
      <c r="A129">
        <v>1128</v>
      </c>
      <c r="B129" t="s">
        <v>5158</v>
      </c>
      <c r="C129">
        <v>43</v>
      </c>
      <c r="D129" t="s">
        <v>6021</v>
      </c>
      <c r="E129" t="s">
        <v>6024</v>
      </c>
      <c r="F129" t="s">
        <v>6025</v>
      </c>
      <c r="G129" s="1">
        <v>45573</v>
      </c>
      <c r="H129" t="s">
        <v>22</v>
      </c>
      <c r="I129" t="str" cm="1">
        <f t="array" ref="I129">_xlfn.IFS(Customers_c[[#This Row],[Age]]&lt;=24,"18-24",Customers_c[[#This Row],[Age]]&lt;=34,"25-34",Customers_c[[#This Row],[Age]]&lt;=44,"35-44",Customers_c[[#This Row],[Age]]&lt;=54,"45-54",Customers_c[[#This Row],[Age]]&gt;=55,"55+")</f>
        <v>35-44</v>
      </c>
    </row>
    <row r="130" spans="1:9" x14ac:dyDescent="0.25">
      <c r="A130">
        <v>1129</v>
      </c>
      <c r="B130" t="s">
        <v>5159</v>
      </c>
      <c r="C130">
        <v>59</v>
      </c>
      <c r="D130" t="s">
        <v>6021</v>
      </c>
      <c r="E130" t="s">
        <v>6022</v>
      </c>
      <c r="F130" t="s">
        <v>6025</v>
      </c>
      <c r="G130" s="1">
        <v>45066</v>
      </c>
      <c r="H130" t="s">
        <v>23</v>
      </c>
      <c r="I130" t="str" cm="1">
        <f t="array" ref="I130">_xlfn.IFS(Customers_c[[#This Row],[Age]]&lt;=24,"18-24",Customers_c[[#This Row],[Age]]&lt;=34,"25-34",Customers_c[[#This Row],[Age]]&lt;=44,"35-44",Customers_c[[#This Row],[Age]]&lt;=54,"45-54",Customers_c[[#This Row],[Age]]&gt;=55,"55+")</f>
        <v>55+</v>
      </c>
    </row>
    <row r="131" spans="1:9" x14ac:dyDescent="0.25">
      <c r="A131">
        <v>1130</v>
      </c>
      <c r="B131" t="s">
        <v>5160</v>
      </c>
      <c r="C131">
        <v>30</v>
      </c>
      <c r="D131" t="s">
        <v>6021</v>
      </c>
      <c r="E131" t="s">
        <v>6023</v>
      </c>
      <c r="F131" t="s">
        <v>6025</v>
      </c>
      <c r="G131" s="1">
        <v>45366</v>
      </c>
      <c r="H131" t="s">
        <v>22</v>
      </c>
      <c r="I131" t="str" cm="1">
        <f t="array" ref="I131">_xlfn.IFS(Customers_c[[#This Row],[Age]]&lt;=24,"18-24",Customers_c[[#This Row],[Age]]&lt;=34,"25-34",Customers_c[[#This Row],[Age]]&lt;=44,"35-44",Customers_c[[#This Row],[Age]]&lt;=54,"45-54",Customers_c[[#This Row],[Age]]&gt;=55,"55+")</f>
        <v>25-34</v>
      </c>
    </row>
    <row r="132" spans="1:9" x14ac:dyDescent="0.25">
      <c r="A132">
        <v>1131</v>
      </c>
      <c r="B132" t="s">
        <v>5161</v>
      </c>
      <c r="C132">
        <v>49</v>
      </c>
      <c r="D132" t="s">
        <v>6021</v>
      </c>
      <c r="E132" t="s">
        <v>6022</v>
      </c>
      <c r="F132" t="s">
        <v>6026</v>
      </c>
      <c r="G132" s="1">
        <v>45460</v>
      </c>
      <c r="H132" t="s">
        <v>21</v>
      </c>
      <c r="I132" t="str" cm="1">
        <f t="array" ref="I132">_xlfn.IFS(Customers_c[[#This Row],[Age]]&lt;=24,"18-24",Customers_c[[#This Row],[Age]]&lt;=34,"25-34",Customers_c[[#This Row],[Age]]&lt;=44,"35-44",Customers_c[[#This Row],[Age]]&lt;=54,"45-54",Customers_c[[#This Row],[Age]]&gt;=55,"55+")</f>
        <v>45-54</v>
      </c>
    </row>
    <row r="133" spans="1:9" x14ac:dyDescent="0.25">
      <c r="A133">
        <v>1132</v>
      </c>
      <c r="B133" t="s">
        <v>5162</v>
      </c>
      <c r="C133">
        <v>56</v>
      </c>
      <c r="D133" t="s">
        <v>6020</v>
      </c>
      <c r="E133" t="s">
        <v>6024</v>
      </c>
      <c r="F133" t="s">
        <v>6025</v>
      </c>
      <c r="G133" s="1">
        <v>45238</v>
      </c>
      <c r="H133" t="s">
        <v>23</v>
      </c>
      <c r="I133" t="str" cm="1">
        <f t="array" ref="I133">_xlfn.IFS(Customers_c[[#This Row],[Age]]&lt;=24,"18-24",Customers_c[[#This Row],[Age]]&lt;=34,"25-34",Customers_c[[#This Row],[Age]]&lt;=44,"35-44",Customers_c[[#This Row],[Age]]&lt;=54,"45-54",Customers_c[[#This Row],[Age]]&gt;=55,"55+")</f>
        <v>55+</v>
      </c>
    </row>
    <row r="134" spans="1:9" x14ac:dyDescent="0.25">
      <c r="A134">
        <v>1133</v>
      </c>
      <c r="B134" t="s">
        <v>5163</v>
      </c>
      <c r="C134">
        <v>49</v>
      </c>
      <c r="D134" t="s">
        <v>6020</v>
      </c>
      <c r="E134" t="s">
        <v>6022</v>
      </c>
      <c r="F134" t="s">
        <v>6027</v>
      </c>
      <c r="G134" s="1">
        <v>46037</v>
      </c>
      <c r="H134" t="s">
        <v>23</v>
      </c>
      <c r="I134" t="str" cm="1">
        <f t="array" ref="I134">_xlfn.IFS(Customers_c[[#This Row],[Age]]&lt;=24,"18-24",Customers_c[[#This Row],[Age]]&lt;=34,"25-34",Customers_c[[#This Row],[Age]]&lt;=44,"35-44",Customers_c[[#This Row],[Age]]&lt;=54,"45-54",Customers_c[[#This Row],[Age]]&gt;=55,"55+")</f>
        <v>45-54</v>
      </c>
    </row>
    <row r="135" spans="1:9" x14ac:dyDescent="0.25">
      <c r="A135">
        <v>1134</v>
      </c>
      <c r="B135" t="s">
        <v>5164</v>
      </c>
      <c r="C135">
        <v>21</v>
      </c>
      <c r="D135" t="s">
        <v>6020</v>
      </c>
      <c r="E135" t="s">
        <v>6024</v>
      </c>
      <c r="F135" t="s">
        <v>6026</v>
      </c>
      <c r="G135" s="1">
        <v>45954</v>
      </c>
      <c r="H135" t="s">
        <v>23</v>
      </c>
      <c r="I135" t="str" cm="1">
        <f t="array" ref="I135">_xlfn.IFS(Customers_c[[#This Row],[Age]]&lt;=24,"18-24",Customers_c[[#This Row],[Age]]&lt;=34,"25-34",Customers_c[[#This Row],[Age]]&lt;=44,"35-44",Customers_c[[#This Row],[Age]]&lt;=54,"45-54",Customers_c[[#This Row],[Age]]&gt;=55,"55+")</f>
        <v>18-24</v>
      </c>
    </row>
    <row r="136" spans="1:9" x14ac:dyDescent="0.25">
      <c r="A136">
        <v>1135</v>
      </c>
      <c r="B136" t="s">
        <v>5165</v>
      </c>
      <c r="C136">
        <v>47</v>
      </c>
      <c r="D136" t="s">
        <v>6020</v>
      </c>
      <c r="E136" t="s">
        <v>6023</v>
      </c>
      <c r="F136" t="s">
        <v>6025</v>
      </c>
      <c r="G136" s="1">
        <v>45381</v>
      </c>
      <c r="H136" t="s">
        <v>21</v>
      </c>
      <c r="I136" t="str" cm="1">
        <f t="array" ref="I136">_xlfn.IFS(Customers_c[[#This Row],[Age]]&lt;=24,"18-24",Customers_c[[#This Row],[Age]]&lt;=34,"25-34",Customers_c[[#This Row],[Age]]&lt;=44,"35-44",Customers_c[[#This Row],[Age]]&lt;=54,"45-54",Customers_c[[#This Row],[Age]]&gt;=55,"55+")</f>
        <v>45-54</v>
      </c>
    </row>
    <row r="137" spans="1:9" x14ac:dyDescent="0.25">
      <c r="A137">
        <v>1136</v>
      </c>
      <c r="B137" t="s">
        <v>5166</v>
      </c>
      <c r="C137">
        <v>54</v>
      </c>
      <c r="D137" t="s">
        <v>6021</v>
      </c>
      <c r="E137" t="s">
        <v>6023</v>
      </c>
      <c r="F137" t="s">
        <v>6027</v>
      </c>
      <c r="G137" s="1">
        <v>45253</v>
      </c>
      <c r="H137" t="s">
        <v>22</v>
      </c>
      <c r="I137" t="str" cm="1">
        <f t="array" ref="I137">_xlfn.IFS(Customers_c[[#This Row],[Age]]&lt;=24,"18-24",Customers_c[[#This Row],[Age]]&lt;=34,"25-34",Customers_c[[#This Row],[Age]]&lt;=44,"35-44",Customers_c[[#This Row],[Age]]&lt;=54,"45-54",Customers_c[[#This Row],[Age]]&gt;=55,"55+")</f>
        <v>45-54</v>
      </c>
    </row>
    <row r="138" spans="1:9" x14ac:dyDescent="0.25">
      <c r="A138">
        <v>1137</v>
      </c>
      <c r="B138" t="s">
        <v>5167</v>
      </c>
      <c r="C138">
        <v>40</v>
      </c>
      <c r="D138" t="s">
        <v>6020</v>
      </c>
      <c r="E138" t="s">
        <v>6024</v>
      </c>
      <c r="F138" t="s">
        <v>6026</v>
      </c>
      <c r="G138" s="1">
        <v>46025</v>
      </c>
      <c r="H138" t="s">
        <v>21</v>
      </c>
      <c r="I138" t="str" cm="1">
        <f t="array" ref="I138">_xlfn.IFS(Customers_c[[#This Row],[Age]]&lt;=24,"18-24",Customers_c[[#This Row],[Age]]&lt;=34,"25-34",Customers_c[[#This Row],[Age]]&lt;=44,"35-44",Customers_c[[#This Row],[Age]]&lt;=54,"45-54",Customers_c[[#This Row],[Age]]&gt;=55,"55+")</f>
        <v>35-44</v>
      </c>
    </row>
    <row r="139" spans="1:9" x14ac:dyDescent="0.25">
      <c r="A139">
        <v>1138</v>
      </c>
      <c r="B139" t="s">
        <v>5168</v>
      </c>
      <c r="C139">
        <v>56</v>
      </c>
      <c r="D139" t="s">
        <v>6020</v>
      </c>
      <c r="E139" t="s">
        <v>6023</v>
      </c>
      <c r="F139" t="s">
        <v>6027</v>
      </c>
      <c r="G139" s="1">
        <v>45576</v>
      </c>
      <c r="H139" t="s">
        <v>23</v>
      </c>
      <c r="I139" t="str" cm="1">
        <f t="array" ref="I139">_xlfn.IFS(Customers_c[[#This Row],[Age]]&lt;=24,"18-24",Customers_c[[#This Row],[Age]]&lt;=34,"25-34",Customers_c[[#This Row],[Age]]&lt;=44,"35-44",Customers_c[[#This Row],[Age]]&lt;=54,"45-54",Customers_c[[#This Row],[Age]]&gt;=55,"55+")</f>
        <v>55+</v>
      </c>
    </row>
    <row r="140" spans="1:9" x14ac:dyDescent="0.25">
      <c r="A140">
        <v>1139</v>
      </c>
      <c r="B140" t="s">
        <v>5169</v>
      </c>
      <c r="C140">
        <v>32</v>
      </c>
      <c r="D140" t="s">
        <v>6021</v>
      </c>
      <c r="E140" t="s">
        <v>6023</v>
      </c>
      <c r="F140" t="s">
        <v>6025</v>
      </c>
      <c r="G140" s="1">
        <v>45915</v>
      </c>
      <c r="H140" t="s">
        <v>22</v>
      </c>
      <c r="I140" t="str" cm="1">
        <f t="array" ref="I140">_xlfn.IFS(Customers_c[[#This Row],[Age]]&lt;=24,"18-24",Customers_c[[#This Row],[Age]]&lt;=34,"25-34",Customers_c[[#This Row],[Age]]&lt;=44,"35-44",Customers_c[[#This Row],[Age]]&lt;=54,"45-54",Customers_c[[#This Row],[Age]]&gt;=55,"55+")</f>
        <v>25-34</v>
      </c>
    </row>
    <row r="141" spans="1:9" x14ac:dyDescent="0.25">
      <c r="A141">
        <v>1140</v>
      </c>
      <c r="B141" t="s">
        <v>5170</v>
      </c>
      <c r="C141">
        <v>46</v>
      </c>
      <c r="D141" t="s">
        <v>6021</v>
      </c>
      <c r="E141" t="s">
        <v>6023</v>
      </c>
      <c r="F141" t="s">
        <v>6025</v>
      </c>
      <c r="G141" s="1">
        <v>45635</v>
      </c>
      <c r="H141" t="s">
        <v>21</v>
      </c>
      <c r="I141" t="str" cm="1">
        <f t="array" ref="I141">_xlfn.IFS(Customers_c[[#This Row],[Age]]&lt;=24,"18-24",Customers_c[[#This Row],[Age]]&lt;=34,"25-34",Customers_c[[#This Row],[Age]]&lt;=44,"35-44",Customers_c[[#This Row],[Age]]&lt;=54,"45-54",Customers_c[[#This Row],[Age]]&gt;=55,"55+")</f>
        <v>45-54</v>
      </c>
    </row>
    <row r="142" spans="1:9" x14ac:dyDescent="0.25">
      <c r="A142">
        <v>1141</v>
      </c>
      <c r="B142" t="s">
        <v>5171</v>
      </c>
      <c r="C142">
        <v>53</v>
      </c>
      <c r="D142" t="s">
        <v>6021</v>
      </c>
      <c r="E142" t="s">
        <v>6023</v>
      </c>
      <c r="F142" t="s">
        <v>6025</v>
      </c>
      <c r="G142" s="1">
        <v>46004</v>
      </c>
      <c r="H142" t="s">
        <v>23</v>
      </c>
      <c r="I142" t="str" cm="1">
        <f t="array" ref="I142">_xlfn.IFS(Customers_c[[#This Row],[Age]]&lt;=24,"18-24",Customers_c[[#This Row],[Age]]&lt;=34,"25-34",Customers_c[[#This Row],[Age]]&lt;=44,"35-44",Customers_c[[#This Row],[Age]]&lt;=54,"45-54",Customers_c[[#This Row],[Age]]&gt;=55,"55+")</f>
        <v>45-54</v>
      </c>
    </row>
    <row r="143" spans="1:9" x14ac:dyDescent="0.25">
      <c r="A143">
        <v>1142</v>
      </c>
      <c r="B143" t="s">
        <v>5172</v>
      </c>
      <c r="C143">
        <v>30</v>
      </c>
      <c r="D143" t="s">
        <v>6021</v>
      </c>
      <c r="E143" t="s">
        <v>6024</v>
      </c>
      <c r="F143" t="s">
        <v>6025</v>
      </c>
      <c r="G143" s="1">
        <v>44976</v>
      </c>
      <c r="H143" t="s">
        <v>23</v>
      </c>
      <c r="I143" t="str" cm="1">
        <f t="array" ref="I143">_xlfn.IFS(Customers_c[[#This Row],[Age]]&lt;=24,"18-24",Customers_c[[#This Row],[Age]]&lt;=34,"25-34",Customers_c[[#This Row],[Age]]&lt;=44,"35-44",Customers_c[[#This Row],[Age]]&lt;=54,"45-54",Customers_c[[#This Row],[Age]]&gt;=55,"55+")</f>
        <v>25-34</v>
      </c>
    </row>
    <row r="144" spans="1:9" x14ac:dyDescent="0.25">
      <c r="A144">
        <v>1143</v>
      </c>
      <c r="B144" t="s">
        <v>5173</v>
      </c>
      <c r="C144">
        <v>49</v>
      </c>
      <c r="D144" t="s">
        <v>6020</v>
      </c>
      <c r="E144" t="s">
        <v>6022</v>
      </c>
      <c r="F144" t="s">
        <v>6026</v>
      </c>
      <c r="G144" s="1">
        <v>45241</v>
      </c>
      <c r="H144" t="s">
        <v>21</v>
      </c>
      <c r="I144" t="str" cm="1">
        <f t="array" ref="I144">_xlfn.IFS(Customers_c[[#This Row],[Age]]&lt;=24,"18-24",Customers_c[[#This Row],[Age]]&lt;=34,"25-34",Customers_c[[#This Row],[Age]]&lt;=44,"35-44",Customers_c[[#This Row],[Age]]&lt;=54,"45-54",Customers_c[[#This Row],[Age]]&gt;=55,"55+")</f>
        <v>45-54</v>
      </c>
    </row>
    <row r="145" spans="1:9" x14ac:dyDescent="0.25">
      <c r="A145">
        <v>1144</v>
      </c>
      <c r="B145" t="s">
        <v>5174</v>
      </c>
      <c r="C145">
        <v>24</v>
      </c>
      <c r="D145" t="s">
        <v>6020</v>
      </c>
      <c r="E145" t="s">
        <v>6022</v>
      </c>
      <c r="F145" t="s">
        <v>6026</v>
      </c>
      <c r="G145" s="1">
        <v>45802</v>
      </c>
      <c r="H145" t="s">
        <v>21</v>
      </c>
      <c r="I145" t="str" cm="1">
        <f t="array" ref="I145">_xlfn.IFS(Customers_c[[#This Row],[Age]]&lt;=24,"18-24",Customers_c[[#This Row],[Age]]&lt;=34,"25-34",Customers_c[[#This Row],[Age]]&lt;=44,"35-44",Customers_c[[#This Row],[Age]]&lt;=54,"45-54",Customers_c[[#This Row],[Age]]&gt;=55,"55+")</f>
        <v>18-24</v>
      </c>
    </row>
    <row r="146" spans="1:9" x14ac:dyDescent="0.25">
      <c r="A146">
        <v>1145</v>
      </c>
      <c r="B146" t="s">
        <v>5175</v>
      </c>
      <c r="C146">
        <v>39</v>
      </c>
      <c r="D146" t="s">
        <v>6021</v>
      </c>
      <c r="E146" t="s">
        <v>6023</v>
      </c>
      <c r="F146" t="s">
        <v>6027</v>
      </c>
      <c r="G146" s="1">
        <v>45452</v>
      </c>
      <c r="H146" t="s">
        <v>21</v>
      </c>
      <c r="I146" t="str" cm="1">
        <f t="array" ref="I146">_xlfn.IFS(Customers_c[[#This Row],[Age]]&lt;=24,"18-24",Customers_c[[#This Row],[Age]]&lt;=34,"25-34",Customers_c[[#This Row],[Age]]&lt;=44,"35-44",Customers_c[[#This Row],[Age]]&lt;=54,"45-54",Customers_c[[#This Row],[Age]]&gt;=55,"55+")</f>
        <v>35-44</v>
      </c>
    </row>
    <row r="147" spans="1:9" x14ac:dyDescent="0.25">
      <c r="A147">
        <v>1146</v>
      </c>
      <c r="B147" t="s">
        <v>5176</v>
      </c>
      <c r="C147">
        <v>45</v>
      </c>
      <c r="D147" t="s">
        <v>6020</v>
      </c>
      <c r="E147" t="s">
        <v>6022</v>
      </c>
      <c r="F147" t="s">
        <v>6025</v>
      </c>
      <c r="G147" s="1">
        <v>45053</v>
      </c>
      <c r="H147" t="s">
        <v>23</v>
      </c>
      <c r="I147" t="str" cm="1">
        <f t="array" ref="I147">_xlfn.IFS(Customers_c[[#This Row],[Age]]&lt;=24,"18-24",Customers_c[[#This Row],[Age]]&lt;=34,"25-34",Customers_c[[#This Row],[Age]]&lt;=44,"35-44",Customers_c[[#This Row],[Age]]&lt;=54,"45-54",Customers_c[[#This Row],[Age]]&gt;=55,"55+")</f>
        <v>45-54</v>
      </c>
    </row>
    <row r="148" spans="1:9" x14ac:dyDescent="0.25">
      <c r="A148">
        <v>1147</v>
      </c>
      <c r="B148" t="s">
        <v>5177</v>
      </c>
      <c r="C148">
        <v>19</v>
      </c>
      <c r="D148" t="s">
        <v>6020</v>
      </c>
      <c r="E148" t="s">
        <v>6022</v>
      </c>
      <c r="F148" t="s">
        <v>6027</v>
      </c>
      <c r="G148" s="1">
        <v>45520</v>
      </c>
      <c r="H148" t="s">
        <v>21</v>
      </c>
      <c r="I148" t="str" cm="1">
        <f t="array" ref="I148">_xlfn.IFS(Customers_c[[#This Row],[Age]]&lt;=24,"18-24",Customers_c[[#This Row],[Age]]&lt;=34,"25-34",Customers_c[[#This Row],[Age]]&lt;=44,"35-44",Customers_c[[#This Row],[Age]]&lt;=54,"45-54",Customers_c[[#This Row],[Age]]&gt;=55,"55+")</f>
        <v>18-24</v>
      </c>
    </row>
    <row r="149" spans="1:9" x14ac:dyDescent="0.25">
      <c r="A149">
        <v>1148</v>
      </c>
      <c r="B149" t="s">
        <v>5178</v>
      </c>
      <c r="C149">
        <v>59</v>
      </c>
      <c r="D149" t="s">
        <v>6020</v>
      </c>
      <c r="E149" t="s">
        <v>6023</v>
      </c>
      <c r="F149" t="s">
        <v>6026</v>
      </c>
      <c r="G149" s="1">
        <v>45885</v>
      </c>
      <c r="H149" t="s">
        <v>23</v>
      </c>
      <c r="I149" t="str" cm="1">
        <f t="array" ref="I149">_xlfn.IFS(Customers_c[[#This Row],[Age]]&lt;=24,"18-24",Customers_c[[#This Row],[Age]]&lt;=34,"25-34",Customers_c[[#This Row],[Age]]&lt;=44,"35-44",Customers_c[[#This Row],[Age]]&lt;=54,"45-54",Customers_c[[#This Row],[Age]]&gt;=55,"55+")</f>
        <v>55+</v>
      </c>
    </row>
    <row r="150" spans="1:9" x14ac:dyDescent="0.25">
      <c r="A150">
        <v>1149</v>
      </c>
      <c r="B150" t="s">
        <v>5179</v>
      </c>
      <c r="C150">
        <v>23</v>
      </c>
      <c r="D150" t="s">
        <v>6021</v>
      </c>
      <c r="E150" t="s">
        <v>6023</v>
      </c>
      <c r="F150" t="s">
        <v>6025</v>
      </c>
      <c r="G150" s="1">
        <v>45109</v>
      </c>
      <c r="H150" t="s">
        <v>21</v>
      </c>
      <c r="I150" t="str" cm="1">
        <f t="array" ref="I150">_xlfn.IFS(Customers_c[[#This Row],[Age]]&lt;=24,"18-24",Customers_c[[#This Row],[Age]]&lt;=34,"25-34",Customers_c[[#This Row],[Age]]&lt;=44,"35-44",Customers_c[[#This Row],[Age]]&lt;=54,"45-54",Customers_c[[#This Row],[Age]]&gt;=55,"55+")</f>
        <v>18-24</v>
      </c>
    </row>
    <row r="151" spans="1:9" x14ac:dyDescent="0.25">
      <c r="A151">
        <v>1150</v>
      </c>
      <c r="B151" t="s">
        <v>5180</v>
      </c>
      <c r="C151">
        <v>45</v>
      </c>
      <c r="D151" t="s">
        <v>6020</v>
      </c>
      <c r="E151" t="s">
        <v>6022</v>
      </c>
      <c r="F151" t="s">
        <v>6025</v>
      </c>
      <c r="G151" s="1">
        <v>45609</v>
      </c>
      <c r="H151" t="s">
        <v>23</v>
      </c>
      <c r="I151" t="str" cm="1">
        <f t="array" ref="I151">_xlfn.IFS(Customers_c[[#This Row],[Age]]&lt;=24,"18-24",Customers_c[[#This Row],[Age]]&lt;=34,"25-34",Customers_c[[#This Row],[Age]]&lt;=44,"35-44",Customers_c[[#This Row],[Age]]&lt;=54,"45-54",Customers_c[[#This Row],[Age]]&gt;=55,"55+")</f>
        <v>45-54</v>
      </c>
    </row>
    <row r="152" spans="1:9" x14ac:dyDescent="0.25">
      <c r="A152">
        <v>1151</v>
      </c>
      <c r="B152" t="s">
        <v>5181</v>
      </c>
      <c r="C152">
        <v>45</v>
      </c>
      <c r="D152" t="s">
        <v>6021</v>
      </c>
      <c r="E152" t="s">
        <v>6024</v>
      </c>
      <c r="F152" t="s">
        <v>6026</v>
      </c>
      <c r="G152" s="1">
        <v>45905</v>
      </c>
      <c r="H152" t="s">
        <v>23</v>
      </c>
      <c r="I152" t="str" cm="1">
        <f t="array" ref="I152">_xlfn.IFS(Customers_c[[#This Row],[Age]]&lt;=24,"18-24",Customers_c[[#This Row],[Age]]&lt;=34,"25-34",Customers_c[[#This Row],[Age]]&lt;=44,"35-44",Customers_c[[#This Row],[Age]]&lt;=54,"45-54",Customers_c[[#This Row],[Age]]&gt;=55,"55+")</f>
        <v>45-54</v>
      </c>
    </row>
    <row r="153" spans="1:9" x14ac:dyDescent="0.25">
      <c r="A153">
        <v>1152</v>
      </c>
      <c r="B153" t="s">
        <v>5182</v>
      </c>
      <c r="C153">
        <v>37</v>
      </c>
      <c r="D153" t="s">
        <v>6020</v>
      </c>
      <c r="E153" t="s">
        <v>6023</v>
      </c>
      <c r="F153" t="s">
        <v>6026</v>
      </c>
      <c r="G153" s="1">
        <v>45755</v>
      </c>
      <c r="H153" t="s">
        <v>22</v>
      </c>
      <c r="I153" t="str" cm="1">
        <f t="array" ref="I153">_xlfn.IFS(Customers_c[[#This Row],[Age]]&lt;=24,"18-24",Customers_c[[#This Row],[Age]]&lt;=34,"25-34",Customers_c[[#This Row],[Age]]&lt;=44,"35-44",Customers_c[[#This Row],[Age]]&lt;=54,"45-54",Customers_c[[#This Row],[Age]]&gt;=55,"55+")</f>
        <v>35-44</v>
      </c>
    </row>
    <row r="154" spans="1:9" x14ac:dyDescent="0.25">
      <c r="A154">
        <v>1153</v>
      </c>
      <c r="B154" t="s">
        <v>5183</v>
      </c>
      <c r="C154">
        <v>47</v>
      </c>
      <c r="D154" t="s">
        <v>6020</v>
      </c>
      <c r="E154" t="s">
        <v>6024</v>
      </c>
      <c r="F154" t="s">
        <v>6026</v>
      </c>
      <c r="G154" s="1">
        <v>45992</v>
      </c>
      <c r="H154" t="s">
        <v>21</v>
      </c>
      <c r="I154" t="str" cm="1">
        <f t="array" ref="I154">_xlfn.IFS(Customers_c[[#This Row],[Age]]&lt;=24,"18-24",Customers_c[[#This Row],[Age]]&lt;=34,"25-34",Customers_c[[#This Row],[Age]]&lt;=44,"35-44",Customers_c[[#This Row],[Age]]&lt;=54,"45-54",Customers_c[[#This Row],[Age]]&gt;=55,"55+")</f>
        <v>45-54</v>
      </c>
    </row>
    <row r="155" spans="1:9" x14ac:dyDescent="0.25">
      <c r="A155">
        <v>1154</v>
      </c>
      <c r="B155" t="s">
        <v>5184</v>
      </c>
      <c r="C155">
        <v>28</v>
      </c>
      <c r="D155" t="s">
        <v>6020</v>
      </c>
      <c r="E155" t="s">
        <v>6022</v>
      </c>
      <c r="F155" t="s">
        <v>6026</v>
      </c>
      <c r="G155" s="1">
        <v>45492</v>
      </c>
      <c r="H155" t="s">
        <v>21</v>
      </c>
      <c r="I155" t="str" cm="1">
        <f t="array" ref="I155">_xlfn.IFS(Customers_c[[#This Row],[Age]]&lt;=24,"18-24",Customers_c[[#This Row],[Age]]&lt;=34,"25-34",Customers_c[[#This Row],[Age]]&lt;=44,"35-44",Customers_c[[#This Row],[Age]]&lt;=54,"45-54",Customers_c[[#This Row],[Age]]&gt;=55,"55+")</f>
        <v>25-34</v>
      </c>
    </row>
    <row r="156" spans="1:9" x14ac:dyDescent="0.25">
      <c r="A156">
        <v>1155</v>
      </c>
      <c r="B156" t="s">
        <v>5185</v>
      </c>
      <c r="C156">
        <v>45</v>
      </c>
      <c r="D156" t="s">
        <v>6021</v>
      </c>
      <c r="E156" t="s">
        <v>6023</v>
      </c>
      <c r="F156" t="s">
        <v>6026</v>
      </c>
      <c r="G156" s="1">
        <v>45006</v>
      </c>
      <c r="H156" t="s">
        <v>23</v>
      </c>
      <c r="I156" t="str" cm="1">
        <f t="array" ref="I156">_xlfn.IFS(Customers_c[[#This Row],[Age]]&lt;=24,"18-24",Customers_c[[#This Row],[Age]]&lt;=34,"25-34",Customers_c[[#This Row],[Age]]&lt;=44,"35-44",Customers_c[[#This Row],[Age]]&lt;=54,"45-54",Customers_c[[#This Row],[Age]]&gt;=55,"55+")</f>
        <v>45-54</v>
      </c>
    </row>
    <row r="157" spans="1:9" x14ac:dyDescent="0.25">
      <c r="A157">
        <v>1156</v>
      </c>
      <c r="B157" t="s">
        <v>5186</v>
      </c>
      <c r="C157">
        <v>42</v>
      </c>
      <c r="D157" t="s">
        <v>6020</v>
      </c>
      <c r="E157" t="s">
        <v>6024</v>
      </c>
      <c r="F157" t="s">
        <v>6025</v>
      </c>
      <c r="G157" s="1">
        <v>45487</v>
      </c>
      <c r="H157" t="s">
        <v>23</v>
      </c>
      <c r="I157" t="str" cm="1">
        <f t="array" ref="I157">_xlfn.IFS(Customers_c[[#This Row],[Age]]&lt;=24,"18-24",Customers_c[[#This Row],[Age]]&lt;=34,"25-34",Customers_c[[#This Row],[Age]]&lt;=44,"35-44",Customers_c[[#This Row],[Age]]&lt;=54,"45-54",Customers_c[[#This Row],[Age]]&gt;=55,"55+")</f>
        <v>35-44</v>
      </c>
    </row>
    <row r="158" spans="1:9" x14ac:dyDescent="0.25">
      <c r="A158">
        <v>1157</v>
      </c>
      <c r="B158" t="s">
        <v>5187</v>
      </c>
      <c r="C158">
        <v>56</v>
      </c>
      <c r="D158" t="s">
        <v>6021</v>
      </c>
      <c r="E158" t="s">
        <v>6023</v>
      </c>
      <c r="F158" t="s">
        <v>6026</v>
      </c>
      <c r="G158" s="1">
        <v>46005</v>
      </c>
      <c r="H158" t="s">
        <v>23</v>
      </c>
      <c r="I158" t="str" cm="1">
        <f t="array" ref="I158">_xlfn.IFS(Customers_c[[#This Row],[Age]]&lt;=24,"18-24",Customers_c[[#This Row],[Age]]&lt;=34,"25-34",Customers_c[[#This Row],[Age]]&lt;=44,"35-44",Customers_c[[#This Row],[Age]]&lt;=54,"45-54",Customers_c[[#This Row],[Age]]&gt;=55,"55+")</f>
        <v>55+</v>
      </c>
    </row>
    <row r="159" spans="1:9" x14ac:dyDescent="0.25">
      <c r="A159">
        <v>1158</v>
      </c>
      <c r="B159" t="s">
        <v>5188</v>
      </c>
      <c r="C159">
        <v>50</v>
      </c>
      <c r="D159" t="s">
        <v>6021</v>
      </c>
      <c r="E159" t="s">
        <v>6022</v>
      </c>
      <c r="F159" t="s">
        <v>6025</v>
      </c>
      <c r="G159" s="1">
        <v>45157</v>
      </c>
      <c r="H159" t="s">
        <v>22</v>
      </c>
      <c r="I159" t="str" cm="1">
        <f t="array" ref="I159">_xlfn.IFS(Customers_c[[#This Row],[Age]]&lt;=24,"18-24",Customers_c[[#This Row],[Age]]&lt;=34,"25-34",Customers_c[[#This Row],[Age]]&lt;=44,"35-44",Customers_c[[#This Row],[Age]]&lt;=54,"45-54",Customers_c[[#This Row],[Age]]&gt;=55,"55+")</f>
        <v>45-54</v>
      </c>
    </row>
    <row r="160" spans="1:9" x14ac:dyDescent="0.25">
      <c r="A160">
        <v>1159</v>
      </c>
      <c r="B160" t="s">
        <v>5189</v>
      </c>
      <c r="C160">
        <v>18</v>
      </c>
      <c r="D160" t="s">
        <v>6021</v>
      </c>
      <c r="E160" t="s">
        <v>6024</v>
      </c>
      <c r="F160" t="s">
        <v>6025</v>
      </c>
      <c r="G160" s="1">
        <v>45872</v>
      </c>
      <c r="H160" t="s">
        <v>22</v>
      </c>
      <c r="I160" t="str" cm="1">
        <f t="array" ref="I160">_xlfn.IFS(Customers_c[[#This Row],[Age]]&lt;=24,"18-24",Customers_c[[#This Row],[Age]]&lt;=34,"25-34",Customers_c[[#This Row],[Age]]&lt;=44,"35-44",Customers_c[[#This Row],[Age]]&lt;=54,"45-54",Customers_c[[#This Row],[Age]]&gt;=55,"55+")</f>
        <v>18-24</v>
      </c>
    </row>
    <row r="161" spans="1:9" x14ac:dyDescent="0.25">
      <c r="A161">
        <v>1160</v>
      </c>
      <c r="B161" t="s">
        <v>5190</v>
      </c>
      <c r="C161">
        <v>44</v>
      </c>
      <c r="D161" t="s">
        <v>6020</v>
      </c>
      <c r="E161" t="s">
        <v>6022</v>
      </c>
      <c r="F161" t="s">
        <v>6026</v>
      </c>
      <c r="G161" s="1">
        <v>45780</v>
      </c>
      <c r="H161" t="s">
        <v>23</v>
      </c>
      <c r="I161" t="str" cm="1">
        <f t="array" ref="I161">_xlfn.IFS(Customers_c[[#This Row],[Age]]&lt;=24,"18-24",Customers_c[[#This Row],[Age]]&lt;=34,"25-34",Customers_c[[#This Row],[Age]]&lt;=44,"35-44",Customers_c[[#This Row],[Age]]&lt;=54,"45-54",Customers_c[[#This Row],[Age]]&gt;=55,"55+")</f>
        <v>35-44</v>
      </c>
    </row>
    <row r="162" spans="1:9" x14ac:dyDescent="0.25">
      <c r="A162">
        <v>1161</v>
      </c>
      <c r="B162" t="s">
        <v>5191</v>
      </c>
      <c r="C162">
        <v>30</v>
      </c>
      <c r="D162" t="s">
        <v>6020</v>
      </c>
      <c r="E162" t="s">
        <v>6022</v>
      </c>
      <c r="F162" t="s">
        <v>6026</v>
      </c>
      <c r="G162" s="1">
        <v>45027</v>
      </c>
      <c r="H162" t="s">
        <v>21</v>
      </c>
      <c r="I162" t="str" cm="1">
        <f t="array" ref="I162">_xlfn.IFS(Customers_c[[#This Row],[Age]]&lt;=24,"18-24",Customers_c[[#This Row],[Age]]&lt;=34,"25-34",Customers_c[[#This Row],[Age]]&lt;=44,"35-44",Customers_c[[#This Row],[Age]]&lt;=54,"45-54",Customers_c[[#This Row],[Age]]&gt;=55,"55+")</f>
        <v>25-34</v>
      </c>
    </row>
    <row r="163" spans="1:9" x14ac:dyDescent="0.25">
      <c r="A163">
        <v>1162</v>
      </c>
      <c r="B163" t="s">
        <v>5192</v>
      </c>
      <c r="C163">
        <v>58</v>
      </c>
      <c r="D163" t="s">
        <v>6020</v>
      </c>
      <c r="E163" t="s">
        <v>6023</v>
      </c>
      <c r="F163" t="s">
        <v>6025</v>
      </c>
      <c r="G163" s="1">
        <v>45310</v>
      </c>
      <c r="H163" t="s">
        <v>21</v>
      </c>
      <c r="I163" t="str" cm="1">
        <f t="array" ref="I163">_xlfn.IFS(Customers_c[[#This Row],[Age]]&lt;=24,"18-24",Customers_c[[#This Row],[Age]]&lt;=34,"25-34",Customers_c[[#This Row],[Age]]&lt;=44,"35-44",Customers_c[[#This Row],[Age]]&lt;=54,"45-54",Customers_c[[#This Row],[Age]]&gt;=55,"55+")</f>
        <v>55+</v>
      </c>
    </row>
    <row r="164" spans="1:9" x14ac:dyDescent="0.25">
      <c r="A164">
        <v>1163</v>
      </c>
      <c r="B164" t="s">
        <v>5193</v>
      </c>
      <c r="C164">
        <v>20</v>
      </c>
      <c r="D164" t="s">
        <v>6020</v>
      </c>
      <c r="E164" t="s">
        <v>6024</v>
      </c>
      <c r="F164" t="s">
        <v>6026</v>
      </c>
      <c r="G164" s="1">
        <v>45681</v>
      </c>
      <c r="H164" t="s">
        <v>22</v>
      </c>
      <c r="I164" t="str" cm="1">
        <f t="array" ref="I164">_xlfn.IFS(Customers_c[[#This Row],[Age]]&lt;=24,"18-24",Customers_c[[#This Row],[Age]]&lt;=34,"25-34",Customers_c[[#This Row],[Age]]&lt;=44,"35-44",Customers_c[[#This Row],[Age]]&lt;=54,"45-54",Customers_c[[#This Row],[Age]]&gt;=55,"55+")</f>
        <v>18-24</v>
      </c>
    </row>
    <row r="165" spans="1:9" x14ac:dyDescent="0.25">
      <c r="A165">
        <v>1164</v>
      </c>
      <c r="B165" t="s">
        <v>5194</v>
      </c>
      <c r="C165">
        <v>56</v>
      </c>
      <c r="D165" t="s">
        <v>6021</v>
      </c>
      <c r="E165" t="s">
        <v>6022</v>
      </c>
      <c r="F165" t="s">
        <v>6026</v>
      </c>
      <c r="G165" s="1">
        <v>45215</v>
      </c>
      <c r="H165" t="s">
        <v>22</v>
      </c>
      <c r="I165" t="str" cm="1">
        <f t="array" ref="I165">_xlfn.IFS(Customers_c[[#This Row],[Age]]&lt;=24,"18-24",Customers_c[[#This Row],[Age]]&lt;=34,"25-34",Customers_c[[#This Row],[Age]]&lt;=44,"35-44",Customers_c[[#This Row],[Age]]&lt;=54,"45-54",Customers_c[[#This Row],[Age]]&gt;=55,"55+")</f>
        <v>55+</v>
      </c>
    </row>
    <row r="166" spans="1:9" x14ac:dyDescent="0.25">
      <c r="A166">
        <v>1165</v>
      </c>
      <c r="B166" t="s">
        <v>5195</v>
      </c>
      <c r="C166">
        <v>23</v>
      </c>
      <c r="D166" t="s">
        <v>6021</v>
      </c>
      <c r="E166" t="s">
        <v>6022</v>
      </c>
      <c r="F166" t="s">
        <v>6026</v>
      </c>
      <c r="G166" s="1">
        <v>45962</v>
      </c>
      <c r="H166" t="s">
        <v>23</v>
      </c>
      <c r="I166" t="str" cm="1">
        <f t="array" ref="I166">_xlfn.IFS(Customers_c[[#This Row],[Age]]&lt;=24,"18-24",Customers_c[[#This Row],[Age]]&lt;=34,"25-34",Customers_c[[#This Row],[Age]]&lt;=44,"35-44",Customers_c[[#This Row],[Age]]&lt;=54,"45-54",Customers_c[[#This Row],[Age]]&gt;=55,"55+")</f>
        <v>18-24</v>
      </c>
    </row>
    <row r="167" spans="1:9" x14ac:dyDescent="0.25">
      <c r="A167">
        <v>1166</v>
      </c>
      <c r="B167" t="s">
        <v>5196</v>
      </c>
      <c r="C167">
        <v>25</v>
      </c>
      <c r="D167" t="s">
        <v>6021</v>
      </c>
      <c r="E167" t="s">
        <v>6024</v>
      </c>
      <c r="F167" t="s">
        <v>6027</v>
      </c>
      <c r="G167" s="1">
        <v>45376</v>
      </c>
      <c r="H167" t="s">
        <v>21</v>
      </c>
      <c r="I167" t="str" cm="1">
        <f t="array" ref="I167">_xlfn.IFS(Customers_c[[#This Row],[Age]]&lt;=24,"18-24",Customers_c[[#This Row],[Age]]&lt;=34,"25-34",Customers_c[[#This Row],[Age]]&lt;=44,"35-44",Customers_c[[#This Row],[Age]]&lt;=54,"45-54",Customers_c[[#This Row],[Age]]&gt;=55,"55+")</f>
        <v>25-34</v>
      </c>
    </row>
    <row r="168" spans="1:9" x14ac:dyDescent="0.25">
      <c r="A168">
        <v>1167</v>
      </c>
      <c r="B168" t="s">
        <v>5197</v>
      </c>
      <c r="C168">
        <v>44</v>
      </c>
      <c r="D168" t="s">
        <v>6020</v>
      </c>
      <c r="E168" t="s">
        <v>6022</v>
      </c>
      <c r="F168" t="s">
        <v>6025</v>
      </c>
      <c r="G168" s="1">
        <v>45450</v>
      </c>
      <c r="H168" t="s">
        <v>23</v>
      </c>
      <c r="I168" t="str" cm="1">
        <f t="array" ref="I168">_xlfn.IFS(Customers_c[[#This Row],[Age]]&lt;=24,"18-24",Customers_c[[#This Row],[Age]]&lt;=34,"25-34",Customers_c[[#This Row],[Age]]&lt;=44,"35-44",Customers_c[[#This Row],[Age]]&lt;=54,"45-54",Customers_c[[#This Row],[Age]]&gt;=55,"55+")</f>
        <v>35-44</v>
      </c>
    </row>
    <row r="169" spans="1:9" x14ac:dyDescent="0.25">
      <c r="A169">
        <v>1168</v>
      </c>
      <c r="B169" t="s">
        <v>5198</v>
      </c>
      <c r="C169">
        <v>26</v>
      </c>
      <c r="D169" t="s">
        <v>6021</v>
      </c>
      <c r="E169" t="s">
        <v>6022</v>
      </c>
      <c r="F169" t="s">
        <v>6027</v>
      </c>
      <c r="G169" s="1">
        <v>45457</v>
      </c>
      <c r="H169" t="s">
        <v>22</v>
      </c>
      <c r="I169" t="str" cm="1">
        <f t="array" ref="I169">_xlfn.IFS(Customers_c[[#This Row],[Age]]&lt;=24,"18-24",Customers_c[[#This Row],[Age]]&lt;=34,"25-34",Customers_c[[#This Row],[Age]]&lt;=44,"35-44",Customers_c[[#This Row],[Age]]&lt;=54,"45-54",Customers_c[[#This Row],[Age]]&gt;=55,"55+")</f>
        <v>25-34</v>
      </c>
    </row>
    <row r="170" spans="1:9" x14ac:dyDescent="0.25">
      <c r="A170">
        <v>1169</v>
      </c>
      <c r="B170" t="s">
        <v>5199</v>
      </c>
      <c r="C170">
        <v>54</v>
      </c>
      <c r="D170" t="s">
        <v>6020</v>
      </c>
      <c r="E170" t="s">
        <v>6024</v>
      </c>
      <c r="F170" t="s">
        <v>6026</v>
      </c>
      <c r="G170" s="1">
        <v>45708</v>
      </c>
      <c r="H170" t="s">
        <v>21</v>
      </c>
      <c r="I170" t="str" cm="1">
        <f t="array" ref="I170">_xlfn.IFS(Customers_c[[#This Row],[Age]]&lt;=24,"18-24",Customers_c[[#This Row],[Age]]&lt;=34,"25-34",Customers_c[[#This Row],[Age]]&lt;=44,"35-44",Customers_c[[#This Row],[Age]]&lt;=54,"45-54",Customers_c[[#This Row],[Age]]&gt;=55,"55+")</f>
        <v>45-54</v>
      </c>
    </row>
    <row r="171" spans="1:9" x14ac:dyDescent="0.25">
      <c r="A171">
        <v>1170</v>
      </c>
      <c r="B171" t="s">
        <v>5200</v>
      </c>
      <c r="C171">
        <v>50</v>
      </c>
      <c r="D171" t="s">
        <v>6021</v>
      </c>
      <c r="E171" t="s">
        <v>6024</v>
      </c>
      <c r="F171" t="s">
        <v>6027</v>
      </c>
      <c r="G171" s="1">
        <v>45506</v>
      </c>
      <c r="H171" t="s">
        <v>21</v>
      </c>
      <c r="I171" t="str" cm="1">
        <f t="array" ref="I171">_xlfn.IFS(Customers_c[[#This Row],[Age]]&lt;=24,"18-24",Customers_c[[#This Row],[Age]]&lt;=34,"25-34",Customers_c[[#This Row],[Age]]&lt;=44,"35-44",Customers_c[[#This Row],[Age]]&lt;=54,"45-54",Customers_c[[#This Row],[Age]]&gt;=55,"55+")</f>
        <v>45-54</v>
      </c>
    </row>
    <row r="172" spans="1:9" x14ac:dyDescent="0.25">
      <c r="A172">
        <v>1171</v>
      </c>
      <c r="B172" t="s">
        <v>5201</v>
      </c>
      <c r="C172">
        <v>59</v>
      </c>
      <c r="D172" t="s">
        <v>6020</v>
      </c>
      <c r="E172" t="s">
        <v>6024</v>
      </c>
      <c r="F172" t="s">
        <v>6026</v>
      </c>
      <c r="G172" s="1">
        <v>45528</v>
      </c>
      <c r="H172" t="s">
        <v>22</v>
      </c>
      <c r="I172" t="str" cm="1">
        <f t="array" ref="I172">_xlfn.IFS(Customers_c[[#This Row],[Age]]&lt;=24,"18-24",Customers_c[[#This Row],[Age]]&lt;=34,"25-34",Customers_c[[#This Row],[Age]]&lt;=44,"35-44",Customers_c[[#This Row],[Age]]&lt;=54,"45-54",Customers_c[[#This Row],[Age]]&gt;=55,"55+")</f>
        <v>55+</v>
      </c>
    </row>
    <row r="173" spans="1:9" x14ac:dyDescent="0.25">
      <c r="A173">
        <v>1172</v>
      </c>
      <c r="B173" t="s">
        <v>5202</v>
      </c>
      <c r="C173">
        <v>41</v>
      </c>
      <c r="D173" t="s">
        <v>6020</v>
      </c>
      <c r="E173" t="s">
        <v>6024</v>
      </c>
      <c r="F173" t="s">
        <v>6027</v>
      </c>
      <c r="G173" s="1">
        <v>45975</v>
      </c>
      <c r="H173" t="s">
        <v>23</v>
      </c>
      <c r="I173" t="str" cm="1">
        <f t="array" ref="I173">_xlfn.IFS(Customers_c[[#This Row],[Age]]&lt;=24,"18-24",Customers_c[[#This Row],[Age]]&lt;=34,"25-34",Customers_c[[#This Row],[Age]]&lt;=44,"35-44",Customers_c[[#This Row],[Age]]&lt;=54,"45-54",Customers_c[[#This Row],[Age]]&gt;=55,"55+")</f>
        <v>35-44</v>
      </c>
    </row>
    <row r="174" spans="1:9" x14ac:dyDescent="0.25">
      <c r="A174">
        <v>1173</v>
      </c>
      <c r="B174" t="s">
        <v>5203</v>
      </c>
      <c r="C174">
        <v>32</v>
      </c>
      <c r="D174" t="s">
        <v>6021</v>
      </c>
      <c r="E174" t="s">
        <v>6023</v>
      </c>
      <c r="F174" t="s">
        <v>6026</v>
      </c>
      <c r="G174" s="1">
        <v>45653</v>
      </c>
      <c r="H174" t="s">
        <v>23</v>
      </c>
      <c r="I174" t="str" cm="1">
        <f t="array" ref="I174">_xlfn.IFS(Customers_c[[#This Row],[Age]]&lt;=24,"18-24",Customers_c[[#This Row],[Age]]&lt;=34,"25-34",Customers_c[[#This Row],[Age]]&lt;=44,"35-44",Customers_c[[#This Row],[Age]]&lt;=54,"45-54",Customers_c[[#This Row],[Age]]&gt;=55,"55+")</f>
        <v>25-34</v>
      </c>
    </row>
    <row r="175" spans="1:9" x14ac:dyDescent="0.25">
      <c r="A175">
        <v>1174</v>
      </c>
      <c r="B175" t="s">
        <v>5204</v>
      </c>
      <c r="C175">
        <v>49</v>
      </c>
      <c r="D175" t="s">
        <v>6021</v>
      </c>
      <c r="E175" t="s">
        <v>6024</v>
      </c>
      <c r="F175" t="s">
        <v>6027</v>
      </c>
      <c r="G175" s="1">
        <v>45572</v>
      </c>
      <c r="H175" t="s">
        <v>21</v>
      </c>
      <c r="I175" t="str" cm="1">
        <f t="array" ref="I175">_xlfn.IFS(Customers_c[[#This Row],[Age]]&lt;=24,"18-24",Customers_c[[#This Row],[Age]]&lt;=34,"25-34",Customers_c[[#This Row],[Age]]&lt;=44,"35-44",Customers_c[[#This Row],[Age]]&lt;=54,"45-54",Customers_c[[#This Row],[Age]]&gt;=55,"55+")</f>
        <v>45-54</v>
      </c>
    </row>
    <row r="176" spans="1:9" x14ac:dyDescent="0.25">
      <c r="A176">
        <v>1175</v>
      </c>
      <c r="B176" t="s">
        <v>5205</v>
      </c>
      <c r="C176">
        <v>49</v>
      </c>
      <c r="D176" t="s">
        <v>6021</v>
      </c>
      <c r="E176" t="s">
        <v>6023</v>
      </c>
      <c r="F176" t="s">
        <v>6027</v>
      </c>
      <c r="G176" s="1">
        <v>45727</v>
      </c>
      <c r="H176" t="s">
        <v>22</v>
      </c>
      <c r="I176" t="str" cm="1">
        <f t="array" ref="I176">_xlfn.IFS(Customers_c[[#This Row],[Age]]&lt;=24,"18-24",Customers_c[[#This Row],[Age]]&lt;=34,"25-34",Customers_c[[#This Row],[Age]]&lt;=44,"35-44",Customers_c[[#This Row],[Age]]&lt;=54,"45-54",Customers_c[[#This Row],[Age]]&gt;=55,"55+")</f>
        <v>45-54</v>
      </c>
    </row>
    <row r="177" spans="1:9" x14ac:dyDescent="0.25">
      <c r="A177">
        <v>1176</v>
      </c>
      <c r="B177" t="s">
        <v>5206</v>
      </c>
      <c r="C177">
        <v>41</v>
      </c>
      <c r="D177" t="s">
        <v>6021</v>
      </c>
      <c r="E177" t="s">
        <v>6023</v>
      </c>
      <c r="F177" t="s">
        <v>6027</v>
      </c>
      <c r="G177" s="1">
        <v>45842</v>
      </c>
      <c r="H177" t="s">
        <v>21</v>
      </c>
      <c r="I177" t="str" cm="1">
        <f t="array" ref="I177">_xlfn.IFS(Customers_c[[#This Row],[Age]]&lt;=24,"18-24",Customers_c[[#This Row],[Age]]&lt;=34,"25-34",Customers_c[[#This Row],[Age]]&lt;=44,"35-44",Customers_c[[#This Row],[Age]]&lt;=54,"45-54",Customers_c[[#This Row],[Age]]&gt;=55,"55+")</f>
        <v>35-44</v>
      </c>
    </row>
    <row r="178" spans="1:9" x14ac:dyDescent="0.25">
      <c r="A178">
        <v>1177</v>
      </c>
      <c r="B178" t="s">
        <v>5207</v>
      </c>
      <c r="C178">
        <v>58</v>
      </c>
      <c r="D178" t="s">
        <v>6020</v>
      </c>
      <c r="E178" t="s">
        <v>6023</v>
      </c>
      <c r="F178" t="s">
        <v>6025</v>
      </c>
      <c r="G178" s="1">
        <v>45993</v>
      </c>
      <c r="H178" t="s">
        <v>22</v>
      </c>
      <c r="I178" t="str" cm="1">
        <f t="array" ref="I178">_xlfn.IFS(Customers_c[[#This Row],[Age]]&lt;=24,"18-24",Customers_c[[#This Row],[Age]]&lt;=34,"25-34",Customers_c[[#This Row],[Age]]&lt;=44,"35-44",Customers_c[[#This Row],[Age]]&lt;=54,"45-54",Customers_c[[#This Row],[Age]]&gt;=55,"55+")</f>
        <v>55+</v>
      </c>
    </row>
    <row r="179" spans="1:9" x14ac:dyDescent="0.25">
      <c r="A179">
        <v>1178</v>
      </c>
      <c r="B179" t="s">
        <v>5208</v>
      </c>
      <c r="C179">
        <v>29</v>
      </c>
      <c r="D179" t="s">
        <v>6021</v>
      </c>
      <c r="E179" t="s">
        <v>6022</v>
      </c>
      <c r="F179" t="s">
        <v>6027</v>
      </c>
      <c r="G179" s="1">
        <v>45518</v>
      </c>
      <c r="H179" t="s">
        <v>23</v>
      </c>
      <c r="I179" t="str" cm="1">
        <f t="array" ref="I179">_xlfn.IFS(Customers_c[[#This Row],[Age]]&lt;=24,"18-24",Customers_c[[#This Row],[Age]]&lt;=34,"25-34",Customers_c[[#This Row],[Age]]&lt;=44,"35-44",Customers_c[[#This Row],[Age]]&lt;=54,"45-54",Customers_c[[#This Row],[Age]]&gt;=55,"55+")</f>
        <v>25-34</v>
      </c>
    </row>
    <row r="180" spans="1:9" x14ac:dyDescent="0.25">
      <c r="A180">
        <v>1179</v>
      </c>
      <c r="B180" t="s">
        <v>5209</v>
      </c>
      <c r="C180">
        <v>56</v>
      </c>
      <c r="D180" t="s">
        <v>6021</v>
      </c>
      <c r="E180" t="s">
        <v>6023</v>
      </c>
      <c r="F180" t="s">
        <v>6025</v>
      </c>
      <c r="G180" s="1">
        <v>45307</v>
      </c>
      <c r="H180" t="s">
        <v>22</v>
      </c>
      <c r="I180" t="str" cm="1">
        <f t="array" ref="I180">_xlfn.IFS(Customers_c[[#This Row],[Age]]&lt;=24,"18-24",Customers_c[[#This Row],[Age]]&lt;=34,"25-34",Customers_c[[#This Row],[Age]]&lt;=44,"35-44",Customers_c[[#This Row],[Age]]&lt;=54,"45-54",Customers_c[[#This Row],[Age]]&gt;=55,"55+")</f>
        <v>55+</v>
      </c>
    </row>
    <row r="181" spans="1:9" x14ac:dyDescent="0.25">
      <c r="A181">
        <v>1180</v>
      </c>
      <c r="B181" t="s">
        <v>5210</v>
      </c>
      <c r="C181">
        <v>19</v>
      </c>
      <c r="D181" t="s">
        <v>6021</v>
      </c>
      <c r="E181" t="s">
        <v>6023</v>
      </c>
      <c r="F181" t="s">
        <v>6026</v>
      </c>
      <c r="G181" s="1">
        <v>45167</v>
      </c>
      <c r="H181" t="s">
        <v>23</v>
      </c>
      <c r="I181" t="str" cm="1">
        <f t="array" ref="I181">_xlfn.IFS(Customers_c[[#This Row],[Age]]&lt;=24,"18-24",Customers_c[[#This Row],[Age]]&lt;=34,"25-34",Customers_c[[#This Row],[Age]]&lt;=44,"35-44",Customers_c[[#This Row],[Age]]&lt;=54,"45-54",Customers_c[[#This Row],[Age]]&gt;=55,"55+")</f>
        <v>18-24</v>
      </c>
    </row>
    <row r="182" spans="1:9" x14ac:dyDescent="0.25">
      <c r="A182">
        <v>1181</v>
      </c>
      <c r="B182" t="s">
        <v>5211</v>
      </c>
      <c r="C182">
        <v>20</v>
      </c>
      <c r="D182" t="s">
        <v>6020</v>
      </c>
      <c r="E182" t="s">
        <v>6022</v>
      </c>
      <c r="F182" t="s">
        <v>6027</v>
      </c>
      <c r="G182" s="1">
        <v>46008</v>
      </c>
      <c r="H182" t="s">
        <v>22</v>
      </c>
      <c r="I182" t="str" cm="1">
        <f t="array" ref="I182">_xlfn.IFS(Customers_c[[#This Row],[Age]]&lt;=24,"18-24",Customers_c[[#This Row],[Age]]&lt;=34,"25-34",Customers_c[[#This Row],[Age]]&lt;=44,"35-44",Customers_c[[#This Row],[Age]]&lt;=54,"45-54",Customers_c[[#This Row],[Age]]&gt;=55,"55+")</f>
        <v>18-24</v>
      </c>
    </row>
    <row r="183" spans="1:9" x14ac:dyDescent="0.25">
      <c r="A183">
        <v>1182</v>
      </c>
      <c r="B183" t="s">
        <v>5212</v>
      </c>
      <c r="C183">
        <v>54</v>
      </c>
      <c r="D183" t="s">
        <v>6020</v>
      </c>
      <c r="E183" t="s">
        <v>6022</v>
      </c>
      <c r="F183" t="s">
        <v>6026</v>
      </c>
      <c r="G183" s="1">
        <v>45494</v>
      </c>
      <c r="H183" t="s">
        <v>21</v>
      </c>
      <c r="I183" t="str" cm="1">
        <f t="array" ref="I183">_xlfn.IFS(Customers_c[[#This Row],[Age]]&lt;=24,"18-24",Customers_c[[#This Row],[Age]]&lt;=34,"25-34",Customers_c[[#This Row],[Age]]&lt;=44,"35-44",Customers_c[[#This Row],[Age]]&lt;=54,"45-54",Customers_c[[#This Row],[Age]]&gt;=55,"55+")</f>
        <v>45-54</v>
      </c>
    </row>
    <row r="184" spans="1:9" x14ac:dyDescent="0.25">
      <c r="A184">
        <v>1183</v>
      </c>
      <c r="B184" t="s">
        <v>5213</v>
      </c>
      <c r="C184">
        <v>34</v>
      </c>
      <c r="D184" t="s">
        <v>6021</v>
      </c>
      <c r="E184" t="s">
        <v>6022</v>
      </c>
      <c r="F184" t="s">
        <v>6026</v>
      </c>
      <c r="G184" s="1">
        <v>45576</v>
      </c>
      <c r="H184" t="s">
        <v>23</v>
      </c>
      <c r="I184" t="str" cm="1">
        <f t="array" ref="I184">_xlfn.IFS(Customers_c[[#This Row],[Age]]&lt;=24,"18-24",Customers_c[[#This Row],[Age]]&lt;=34,"25-34",Customers_c[[#This Row],[Age]]&lt;=44,"35-44",Customers_c[[#This Row],[Age]]&lt;=54,"45-54",Customers_c[[#This Row],[Age]]&gt;=55,"55+")</f>
        <v>25-34</v>
      </c>
    </row>
    <row r="185" spans="1:9" x14ac:dyDescent="0.25">
      <c r="A185">
        <v>1184</v>
      </c>
      <c r="B185" t="s">
        <v>5214</v>
      </c>
      <c r="C185">
        <v>19</v>
      </c>
      <c r="D185" t="s">
        <v>6020</v>
      </c>
      <c r="E185" t="s">
        <v>6024</v>
      </c>
      <c r="F185" t="s">
        <v>6027</v>
      </c>
      <c r="G185" s="1">
        <v>45675</v>
      </c>
      <c r="H185" t="s">
        <v>21</v>
      </c>
      <c r="I185" t="str" cm="1">
        <f t="array" ref="I185">_xlfn.IFS(Customers_c[[#This Row],[Age]]&lt;=24,"18-24",Customers_c[[#This Row],[Age]]&lt;=34,"25-34",Customers_c[[#This Row],[Age]]&lt;=44,"35-44",Customers_c[[#This Row],[Age]]&lt;=54,"45-54",Customers_c[[#This Row],[Age]]&gt;=55,"55+")</f>
        <v>18-24</v>
      </c>
    </row>
    <row r="186" spans="1:9" x14ac:dyDescent="0.25">
      <c r="A186">
        <v>1185</v>
      </c>
      <c r="B186" t="s">
        <v>5215</v>
      </c>
      <c r="C186">
        <v>19</v>
      </c>
      <c r="D186" t="s">
        <v>6021</v>
      </c>
      <c r="E186" t="s">
        <v>6022</v>
      </c>
      <c r="F186" t="s">
        <v>6025</v>
      </c>
      <c r="G186" s="1">
        <v>45670</v>
      </c>
      <c r="H186" t="s">
        <v>21</v>
      </c>
      <c r="I186" t="str" cm="1">
        <f t="array" ref="I186">_xlfn.IFS(Customers_c[[#This Row],[Age]]&lt;=24,"18-24",Customers_c[[#This Row],[Age]]&lt;=34,"25-34",Customers_c[[#This Row],[Age]]&lt;=44,"35-44",Customers_c[[#This Row],[Age]]&lt;=54,"45-54",Customers_c[[#This Row],[Age]]&gt;=55,"55+")</f>
        <v>18-24</v>
      </c>
    </row>
    <row r="187" spans="1:9" x14ac:dyDescent="0.25">
      <c r="A187">
        <v>1186</v>
      </c>
      <c r="B187" t="s">
        <v>5216</v>
      </c>
      <c r="C187">
        <v>45</v>
      </c>
      <c r="D187" t="s">
        <v>6020</v>
      </c>
      <c r="E187" t="s">
        <v>6022</v>
      </c>
      <c r="F187" t="s">
        <v>6027</v>
      </c>
      <c r="G187" s="1">
        <v>45999</v>
      </c>
      <c r="H187" t="s">
        <v>23</v>
      </c>
      <c r="I187" t="str" cm="1">
        <f t="array" ref="I187">_xlfn.IFS(Customers_c[[#This Row],[Age]]&lt;=24,"18-24",Customers_c[[#This Row],[Age]]&lt;=34,"25-34",Customers_c[[#This Row],[Age]]&lt;=44,"35-44",Customers_c[[#This Row],[Age]]&lt;=54,"45-54",Customers_c[[#This Row],[Age]]&gt;=55,"55+")</f>
        <v>45-54</v>
      </c>
    </row>
    <row r="188" spans="1:9" x14ac:dyDescent="0.25">
      <c r="A188">
        <v>1187</v>
      </c>
      <c r="B188" t="s">
        <v>5217</v>
      </c>
      <c r="C188">
        <v>40</v>
      </c>
      <c r="D188" t="s">
        <v>6020</v>
      </c>
      <c r="E188" t="s">
        <v>6023</v>
      </c>
      <c r="F188" t="s">
        <v>6026</v>
      </c>
      <c r="G188" s="1">
        <v>45282</v>
      </c>
      <c r="H188" t="s">
        <v>23</v>
      </c>
      <c r="I188" t="str" cm="1">
        <f t="array" ref="I188">_xlfn.IFS(Customers_c[[#This Row],[Age]]&lt;=24,"18-24",Customers_c[[#This Row],[Age]]&lt;=34,"25-34",Customers_c[[#This Row],[Age]]&lt;=44,"35-44",Customers_c[[#This Row],[Age]]&lt;=54,"45-54",Customers_c[[#This Row],[Age]]&gt;=55,"55+")</f>
        <v>35-44</v>
      </c>
    </row>
    <row r="189" spans="1:9" x14ac:dyDescent="0.25">
      <c r="A189">
        <v>1188</v>
      </c>
      <c r="B189" t="s">
        <v>5218</v>
      </c>
      <c r="C189">
        <v>54</v>
      </c>
      <c r="D189" t="s">
        <v>6020</v>
      </c>
      <c r="E189" t="s">
        <v>6022</v>
      </c>
      <c r="F189" t="s">
        <v>6026</v>
      </c>
      <c r="G189" s="1">
        <v>45486</v>
      </c>
      <c r="H189" t="s">
        <v>21</v>
      </c>
      <c r="I189" t="str" cm="1">
        <f t="array" ref="I189">_xlfn.IFS(Customers_c[[#This Row],[Age]]&lt;=24,"18-24",Customers_c[[#This Row],[Age]]&lt;=34,"25-34",Customers_c[[#This Row],[Age]]&lt;=44,"35-44",Customers_c[[#This Row],[Age]]&lt;=54,"45-54",Customers_c[[#This Row],[Age]]&gt;=55,"55+")</f>
        <v>45-54</v>
      </c>
    </row>
    <row r="190" spans="1:9" x14ac:dyDescent="0.25">
      <c r="A190">
        <v>1189</v>
      </c>
      <c r="B190" t="s">
        <v>5219</v>
      </c>
      <c r="C190">
        <v>49</v>
      </c>
      <c r="D190" t="s">
        <v>6020</v>
      </c>
      <c r="E190" t="s">
        <v>6024</v>
      </c>
      <c r="F190" t="s">
        <v>6027</v>
      </c>
      <c r="G190" s="1">
        <v>44971</v>
      </c>
      <c r="H190" t="s">
        <v>21</v>
      </c>
      <c r="I190" t="str" cm="1">
        <f t="array" ref="I190">_xlfn.IFS(Customers_c[[#This Row],[Age]]&lt;=24,"18-24",Customers_c[[#This Row],[Age]]&lt;=34,"25-34",Customers_c[[#This Row],[Age]]&lt;=44,"35-44",Customers_c[[#This Row],[Age]]&lt;=54,"45-54",Customers_c[[#This Row],[Age]]&gt;=55,"55+")</f>
        <v>45-54</v>
      </c>
    </row>
    <row r="191" spans="1:9" x14ac:dyDescent="0.25">
      <c r="A191">
        <v>1190</v>
      </c>
      <c r="B191" t="s">
        <v>5220</v>
      </c>
      <c r="C191">
        <v>50</v>
      </c>
      <c r="D191" t="s">
        <v>6021</v>
      </c>
      <c r="E191" t="s">
        <v>6022</v>
      </c>
      <c r="F191" t="s">
        <v>6025</v>
      </c>
      <c r="G191" s="1">
        <v>45950</v>
      </c>
      <c r="H191" t="s">
        <v>21</v>
      </c>
      <c r="I191" t="str" cm="1">
        <f t="array" ref="I191">_xlfn.IFS(Customers_c[[#This Row],[Age]]&lt;=24,"18-24",Customers_c[[#This Row],[Age]]&lt;=34,"25-34",Customers_c[[#This Row],[Age]]&lt;=44,"35-44",Customers_c[[#This Row],[Age]]&lt;=54,"45-54",Customers_c[[#This Row],[Age]]&gt;=55,"55+")</f>
        <v>45-54</v>
      </c>
    </row>
    <row r="192" spans="1:9" x14ac:dyDescent="0.25">
      <c r="A192">
        <v>1191</v>
      </c>
      <c r="B192" t="s">
        <v>5221</v>
      </c>
      <c r="C192">
        <v>18</v>
      </c>
      <c r="D192" t="s">
        <v>6021</v>
      </c>
      <c r="E192" t="s">
        <v>6024</v>
      </c>
      <c r="F192" t="s">
        <v>6025</v>
      </c>
      <c r="G192" s="1">
        <v>45979</v>
      </c>
      <c r="H192" t="s">
        <v>21</v>
      </c>
      <c r="I192" t="str" cm="1">
        <f t="array" ref="I192">_xlfn.IFS(Customers_c[[#This Row],[Age]]&lt;=24,"18-24",Customers_c[[#This Row],[Age]]&lt;=34,"25-34",Customers_c[[#This Row],[Age]]&lt;=44,"35-44",Customers_c[[#This Row],[Age]]&lt;=54,"45-54",Customers_c[[#This Row],[Age]]&gt;=55,"55+")</f>
        <v>18-24</v>
      </c>
    </row>
    <row r="193" spans="1:9" x14ac:dyDescent="0.25">
      <c r="A193">
        <v>1192</v>
      </c>
      <c r="B193" t="s">
        <v>5222</v>
      </c>
      <c r="C193">
        <v>36</v>
      </c>
      <c r="D193" t="s">
        <v>6021</v>
      </c>
      <c r="E193" t="s">
        <v>6022</v>
      </c>
      <c r="F193" t="s">
        <v>6026</v>
      </c>
      <c r="G193" s="1">
        <v>46027</v>
      </c>
      <c r="H193" t="s">
        <v>23</v>
      </c>
      <c r="I193" t="str" cm="1">
        <f t="array" ref="I193">_xlfn.IFS(Customers_c[[#This Row],[Age]]&lt;=24,"18-24",Customers_c[[#This Row],[Age]]&lt;=34,"25-34",Customers_c[[#This Row],[Age]]&lt;=44,"35-44",Customers_c[[#This Row],[Age]]&lt;=54,"45-54",Customers_c[[#This Row],[Age]]&gt;=55,"55+")</f>
        <v>35-44</v>
      </c>
    </row>
    <row r="194" spans="1:9" x14ac:dyDescent="0.25">
      <c r="A194">
        <v>1193</v>
      </c>
      <c r="B194" t="s">
        <v>5223</v>
      </c>
      <c r="C194">
        <v>19</v>
      </c>
      <c r="D194" t="s">
        <v>6020</v>
      </c>
      <c r="E194" t="s">
        <v>6022</v>
      </c>
      <c r="F194" t="s">
        <v>6026</v>
      </c>
      <c r="G194" s="1">
        <v>45768</v>
      </c>
      <c r="H194" t="s">
        <v>23</v>
      </c>
      <c r="I194" t="str" cm="1">
        <f t="array" ref="I194">_xlfn.IFS(Customers_c[[#This Row],[Age]]&lt;=24,"18-24",Customers_c[[#This Row],[Age]]&lt;=34,"25-34",Customers_c[[#This Row],[Age]]&lt;=44,"35-44",Customers_c[[#This Row],[Age]]&lt;=54,"45-54",Customers_c[[#This Row],[Age]]&gt;=55,"55+")</f>
        <v>18-24</v>
      </c>
    </row>
    <row r="195" spans="1:9" x14ac:dyDescent="0.25">
      <c r="A195">
        <v>1194</v>
      </c>
      <c r="B195" t="s">
        <v>5224</v>
      </c>
      <c r="C195">
        <v>43</v>
      </c>
      <c r="D195" t="s">
        <v>6021</v>
      </c>
      <c r="E195" t="s">
        <v>6022</v>
      </c>
      <c r="F195" t="s">
        <v>6025</v>
      </c>
      <c r="G195" s="1">
        <v>45091</v>
      </c>
      <c r="H195" t="s">
        <v>21</v>
      </c>
      <c r="I195" t="str" cm="1">
        <f t="array" ref="I195">_xlfn.IFS(Customers_c[[#This Row],[Age]]&lt;=24,"18-24",Customers_c[[#This Row],[Age]]&lt;=34,"25-34",Customers_c[[#This Row],[Age]]&lt;=44,"35-44",Customers_c[[#This Row],[Age]]&lt;=54,"45-54",Customers_c[[#This Row],[Age]]&gt;=55,"55+")</f>
        <v>35-44</v>
      </c>
    </row>
    <row r="196" spans="1:9" x14ac:dyDescent="0.25">
      <c r="A196">
        <v>1195</v>
      </c>
      <c r="B196" t="s">
        <v>5225</v>
      </c>
      <c r="C196">
        <v>49</v>
      </c>
      <c r="D196" t="s">
        <v>6021</v>
      </c>
      <c r="E196" t="s">
        <v>6022</v>
      </c>
      <c r="F196" t="s">
        <v>6027</v>
      </c>
      <c r="G196" s="1">
        <v>45537</v>
      </c>
      <c r="H196" t="s">
        <v>22</v>
      </c>
      <c r="I196" t="str" cm="1">
        <f t="array" ref="I196">_xlfn.IFS(Customers_c[[#This Row],[Age]]&lt;=24,"18-24",Customers_c[[#This Row],[Age]]&lt;=34,"25-34",Customers_c[[#This Row],[Age]]&lt;=44,"35-44",Customers_c[[#This Row],[Age]]&lt;=54,"45-54",Customers_c[[#This Row],[Age]]&gt;=55,"55+")</f>
        <v>45-54</v>
      </c>
    </row>
    <row r="197" spans="1:9" x14ac:dyDescent="0.25">
      <c r="A197">
        <v>1196</v>
      </c>
      <c r="B197" t="s">
        <v>5226</v>
      </c>
      <c r="C197">
        <v>23</v>
      </c>
      <c r="D197" t="s">
        <v>6021</v>
      </c>
      <c r="E197" t="s">
        <v>6024</v>
      </c>
      <c r="F197" t="s">
        <v>6026</v>
      </c>
      <c r="G197" s="1">
        <v>45248</v>
      </c>
      <c r="H197" t="s">
        <v>22</v>
      </c>
      <c r="I197" t="str" cm="1">
        <f t="array" ref="I197">_xlfn.IFS(Customers_c[[#This Row],[Age]]&lt;=24,"18-24",Customers_c[[#This Row],[Age]]&lt;=34,"25-34",Customers_c[[#This Row],[Age]]&lt;=44,"35-44",Customers_c[[#This Row],[Age]]&lt;=54,"45-54",Customers_c[[#This Row],[Age]]&gt;=55,"55+")</f>
        <v>18-24</v>
      </c>
    </row>
    <row r="198" spans="1:9" x14ac:dyDescent="0.25">
      <c r="A198">
        <v>1197</v>
      </c>
      <c r="B198" t="s">
        <v>5227</v>
      </c>
      <c r="C198">
        <v>49</v>
      </c>
      <c r="D198" t="s">
        <v>6020</v>
      </c>
      <c r="E198" t="s">
        <v>6024</v>
      </c>
      <c r="F198" t="s">
        <v>6025</v>
      </c>
      <c r="G198" s="1">
        <v>45521</v>
      </c>
      <c r="H198" t="s">
        <v>23</v>
      </c>
      <c r="I198" t="str" cm="1">
        <f t="array" ref="I198">_xlfn.IFS(Customers_c[[#This Row],[Age]]&lt;=24,"18-24",Customers_c[[#This Row],[Age]]&lt;=34,"25-34",Customers_c[[#This Row],[Age]]&lt;=44,"35-44",Customers_c[[#This Row],[Age]]&lt;=54,"45-54",Customers_c[[#This Row],[Age]]&gt;=55,"55+")</f>
        <v>45-54</v>
      </c>
    </row>
    <row r="199" spans="1:9" x14ac:dyDescent="0.25">
      <c r="A199">
        <v>1198</v>
      </c>
      <c r="B199" t="s">
        <v>5228</v>
      </c>
      <c r="C199">
        <v>21</v>
      </c>
      <c r="D199" t="s">
        <v>6020</v>
      </c>
      <c r="E199" t="s">
        <v>6023</v>
      </c>
      <c r="F199" t="s">
        <v>6026</v>
      </c>
      <c r="G199" s="1">
        <v>45954</v>
      </c>
      <c r="H199" t="s">
        <v>21</v>
      </c>
      <c r="I199" t="str" cm="1">
        <f t="array" ref="I199">_xlfn.IFS(Customers_c[[#This Row],[Age]]&lt;=24,"18-24",Customers_c[[#This Row],[Age]]&lt;=34,"25-34",Customers_c[[#This Row],[Age]]&lt;=44,"35-44",Customers_c[[#This Row],[Age]]&lt;=54,"45-54",Customers_c[[#This Row],[Age]]&gt;=55,"55+")</f>
        <v>18-24</v>
      </c>
    </row>
    <row r="200" spans="1:9" x14ac:dyDescent="0.25">
      <c r="A200">
        <v>1199</v>
      </c>
      <c r="B200" t="s">
        <v>5229</v>
      </c>
      <c r="C200">
        <v>28</v>
      </c>
      <c r="D200" t="s">
        <v>6020</v>
      </c>
      <c r="E200" t="s">
        <v>6024</v>
      </c>
      <c r="F200" t="s">
        <v>6027</v>
      </c>
      <c r="G200" s="1">
        <v>45398</v>
      </c>
      <c r="H200" t="s">
        <v>21</v>
      </c>
      <c r="I200" t="str" cm="1">
        <f t="array" ref="I200">_xlfn.IFS(Customers_c[[#This Row],[Age]]&lt;=24,"18-24",Customers_c[[#This Row],[Age]]&lt;=34,"25-34",Customers_c[[#This Row],[Age]]&lt;=44,"35-44",Customers_c[[#This Row],[Age]]&lt;=54,"45-54",Customers_c[[#This Row],[Age]]&gt;=55,"55+")</f>
        <v>25-34</v>
      </c>
    </row>
    <row r="201" spans="1:9" x14ac:dyDescent="0.25">
      <c r="A201">
        <v>1200</v>
      </c>
      <c r="B201" t="s">
        <v>5230</v>
      </c>
      <c r="C201">
        <v>34</v>
      </c>
      <c r="D201" t="s">
        <v>6021</v>
      </c>
      <c r="E201" t="s">
        <v>6022</v>
      </c>
      <c r="F201" t="s">
        <v>6025</v>
      </c>
      <c r="G201" s="1">
        <v>45181</v>
      </c>
      <c r="H201" t="s">
        <v>23</v>
      </c>
      <c r="I201" t="str" cm="1">
        <f t="array" ref="I201">_xlfn.IFS(Customers_c[[#This Row],[Age]]&lt;=24,"18-24",Customers_c[[#This Row],[Age]]&lt;=34,"25-34",Customers_c[[#This Row],[Age]]&lt;=44,"35-44",Customers_c[[#This Row],[Age]]&lt;=54,"45-54",Customers_c[[#This Row],[Age]]&gt;=55,"55+")</f>
        <v>25-34</v>
      </c>
    </row>
    <row r="202" spans="1:9" x14ac:dyDescent="0.25">
      <c r="A202">
        <v>1201</v>
      </c>
      <c r="B202" t="s">
        <v>5231</v>
      </c>
      <c r="C202">
        <v>55</v>
      </c>
      <c r="D202" t="s">
        <v>6021</v>
      </c>
      <c r="E202" t="s">
        <v>6023</v>
      </c>
      <c r="F202" t="s">
        <v>6026</v>
      </c>
      <c r="G202" s="1">
        <v>45631</v>
      </c>
      <c r="H202" t="s">
        <v>22</v>
      </c>
      <c r="I202" t="str" cm="1">
        <f t="array" ref="I202">_xlfn.IFS(Customers_c[[#This Row],[Age]]&lt;=24,"18-24",Customers_c[[#This Row],[Age]]&lt;=34,"25-34",Customers_c[[#This Row],[Age]]&lt;=44,"35-44",Customers_c[[#This Row],[Age]]&lt;=54,"45-54",Customers_c[[#This Row],[Age]]&gt;=55,"55+")</f>
        <v>55+</v>
      </c>
    </row>
    <row r="203" spans="1:9" x14ac:dyDescent="0.25">
      <c r="A203">
        <v>1202</v>
      </c>
      <c r="B203" t="s">
        <v>5232</v>
      </c>
      <c r="C203">
        <v>41</v>
      </c>
      <c r="D203" t="s">
        <v>6021</v>
      </c>
      <c r="E203" t="s">
        <v>6023</v>
      </c>
      <c r="F203" t="s">
        <v>6027</v>
      </c>
      <c r="G203" s="1">
        <v>45478</v>
      </c>
      <c r="H203" t="s">
        <v>22</v>
      </c>
      <c r="I203" t="str" cm="1">
        <f t="array" ref="I203">_xlfn.IFS(Customers_c[[#This Row],[Age]]&lt;=24,"18-24",Customers_c[[#This Row],[Age]]&lt;=34,"25-34",Customers_c[[#This Row],[Age]]&lt;=44,"35-44",Customers_c[[#This Row],[Age]]&lt;=54,"45-54",Customers_c[[#This Row],[Age]]&gt;=55,"55+")</f>
        <v>35-44</v>
      </c>
    </row>
    <row r="204" spans="1:9" x14ac:dyDescent="0.25">
      <c r="A204">
        <v>1203</v>
      </c>
      <c r="B204" t="s">
        <v>5233</v>
      </c>
      <c r="C204">
        <v>22</v>
      </c>
      <c r="D204" t="s">
        <v>6020</v>
      </c>
      <c r="E204" t="s">
        <v>6023</v>
      </c>
      <c r="F204" t="s">
        <v>6026</v>
      </c>
      <c r="G204" s="1">
        <v>45279</v>
      </c>
      <c r="H204" t="s">
        <v>22</v>
      </c>
      <c r="I204" t="str" cm="1">
        <f t="array" ref="I204">_xlfn.IFS(Customers_c[[#This Row],[Age]]&lt;=24,"18-24",Customers_c[[#This Row],[Age]]&lt;=34,"25-34",Customers_c[[#This Row],[Age]]&lt;=44,"35-44",Customers_c[[#This Row],[Age]]&lt;=54,"45-54",Customers_c[[#This Row],[Age]]&gt;=55,"55+")</f>
        <v>18-24</v>
      </c>
    </row>
    <row r="205" spans="1:9" x14ac:dyDescent="0.25">
      <c r="A205">
        <v>1204</v>
      </c>
      <c r="B205" t="s">
        <v>5234</v>
      </c>
      <c r="C205">
        <v>51</v>
      </c>
      <c r="D205" t="s">
        <v>6020</v>
      </c>
      <c r="E205" t="s">
        <v>6022</v>
      </c>
      <c r="F205" t="s">
        <v>6027</v>
      </c>
      <c r="G205" s="1">
        <v>45393</v>
      </c>
      <c r="H205" t="s">
        <v>23</v>
      </c>
      <c r="I205" t="str" cm="1">
        <f t="array" ref="I205">_xlfn.IFS(Customers_c[[#This Row],[Age]]&lt;=24,"18-24",Customers_c[[#This Row],[Age]]&lt;=34,"25-34",Customers_c[[#This Row],[Age]]&lt;=44,"35-44",Customers_c[[#This Row],[Age]]&lt;=54,"45-54",Customers_c[[#This Row],[Age]]&gt;=55,"55+")</f>
        <v>45-54</v>
      </c>
    </row>
    <row r="206" spans="1:9" x14ac:dyDescent="0.25">
      <c r="A206">
        <v>1205</v>
      </c>
      <c r="B206" t="s">
        <v>5235</v>
      </c>
      <c r="C206">
        <v>23</v>
      </c>
      <c r="D206" t="s">
        <v>6021</v>
      </c>
      <c r="E206" t="s">
        <v>6024</v>
      </c>
      <c r="F206" t="s">
        <v>6027</v>
      </c>
      <c r="G206" s="1">
        <v>45428</v>
      </c>
      <c r="H206" t="s">
        <v>22</v>
      </c>
      <c r="I206" t="str" cm="1">
        <f t="array" ref="I206">_xlfn.IFS(Customers_c[[#This Row],[Age]]&lt;=24,"18-24",Customers_c[[#This Row],[Age]]&lt;=34,"25-34",Customers_c[[#This Row],[Age]]&lt;=44,"35-44",Customers_c[[#This Row],[Age]]&lt;=54,"45-54",Customers_c[[#This Row],[Age]]&gt;=55,"55+")</f>
        <v>18-24</v>
      </c>
    </row>
    <row r="207" spans="1:9" x14ac:dyDescent="0.25">
      <c r="A207">
        <v>1206</v>
      </c>
      <c r="B207" t="s">
        <v>5236</v>
      </c>
      <c r="C207">
        <v>39</v>
      </c>
      <c r="D207" t="s">
        <v>6020</v>
      </c>
      <c r="E207" t="s">
        <v>6022</v>
      </c>
      <c r="F207" t="s">
        <v>6025</v>
      </c>
      <c r="G207" s="1">
        <v>45771</v>
      </c>
      <c r="H207" t="s">
        <v>23</v>
      </c>
      <c r="I207" t="str" cm="1">
        <f t="array" ref="I207">_xlfn.IFS(Customers_c[[#This Row],[Age]]&lt;=24,"18-24",Customers_c[[#This Row],[Age]]&lt;=34,"25-34",Customers_c[[#This Row],[Age]]&lt;=44,"35-44",Customers_c[[#This Row],[Age]]&lt;=54,"45-54",Customers_c[[#This Row],[Age]]&gt;=55,"55+")</f>
        <v>35-44</v>
      </c>
    </row>
    <row r="208" spans="1:9" x14ac:dyDescent="0.25">
      <c r="A208">
        <v>1207</v>
      </c>
      <c r="B208" t="s">
        <v>5237</v>
      </c>
      <c r="C208">
        <v>28</v>
      </c>
      <c r="D208" t="s">
        <v>6020</v>
      </c>
      <c r="E208" t="s">
        <v>6023</v>
      </c>
      <c r="F208" t="s">
        <v>6027</v>
      </c>
      <c r="G208" s="1">
        <v>45992</v>
      </c>
      <c r="H208" t="s">
        <v>23</v>
      </c>
      <c r="I208" t="str" cm="1">
        <f t="array" ref="I208">_xlfn.IFS(Customers_c[[#This Row],[Age]]&lt;=24,"18-24",Customers_c[[#This Row],[Age]]&lt;=34,"25-34",Customers_c[[#This Row],[Age]]&lt;=44,"35-44",Customers_c[[#This Row],[Age]]&lt;=54,"45-54",Customers_c[[#This Row],[Age]]&gt;=55,"55+")</f>
        <v>25-34</v>
      </c>
    </row>
    <row r="209" spans="1:9" x14ac:dyDescent="0.25">
      <c r="A209">
        <v>1208</v>
      </c>
      <c r="B209" t="s">
        <v>5238</v>
      </c>
      <c r="C209">
        <v>33</v>
      </c>
      <c r="D209" t="s">
        <v>6020</v>
      </c>
      <c r="E209" t="s">
        <v>6022</v>
      </c>
      <c r="F209" t="s">
        <v>6026</v>
      </c>
      <c r="G209" s="1">
        <v>45921</v>
      </c>
      <c r="H209" t="s">
        <v>21</v>
      </c>
      <c r="I209" t="str" cm="1">
        <f t="array" ref="I209">_xlfn.IFS(Customers_c[[#This Row],[Age]]&lt;=24,"18-24",Customers_c[[#This Row],[Age]]&lt;=34,"25-34",Customers_c[[#This Row],[Age]]&lt;=44,"35-44",Customers_c[[#This Row],[Age]]&lt;=54,"45-54",Customers_c[[#This Row],[Age]]&gt;=55,"55+")</f>
        <v>25-34</v>
      </c>
    </row>
    <row r="210" spans="1:9" x14ac:dyDescent="0.25">
      <c r="A210">
        <v>1209</v>
      </c>
      <c r="B210" t="s">
        <v>5239</v>
      </c>
      <c r="C210">
        <v>50</v>
      </c>
      <c r="D210" t="s">
        <v>6020</v>
      </c>
      <c r="E210" t="s">
        <v>6022</v>
      </c>
      <c r="F210" t="s">
        <v>6027</v>
      </c>
      <c r="G210" s="1">
        <v>45514</v>
      </c>
      <c r="H210" t="s">
        <v>22</v>
      </c>
      <c r="I210" t="str" cm="1">
        <f t="array" ref="I210">_xlfn.IFS(Customers_c[[#This Row],[Age]]&lt;=24,"18-24",Customers_c[[#This Row],[Age]]&lt;=34,"25-34",Customers_c[[#This Row],[Age]]&lt;=44,"35-44",Customers_c[[#This Row],[Age]]&lt;=54,"45-54",Customers_c[[#This Row],[Age]]&gt;=55,"55+")</f>
        <v>45-54</v>
      </c>
    </row>
    <row r="211" spans="1:9" x14ac:dyDescent="0.25">
      <c r="A211">
        <v>1210</v>
      </c>
      <c r="B211" t="s">
        <v>5240</v>
      </c>
      <c r="C211">
        <v>26</v>
      </c>
      <c r="D211" t="s">
        <v>6021</v>
      </c>
      <c r="E211" t="s">
        <v>6024</v>
      </c>
      <c r="F211" t="s">
        <v>6027</v>
      </c>
      <c r="G211" s="1">
        <v>45514</v>
      </c>
      <c r="H211" t="s">
        <v>23</v>
      </c>
      <c r="I211" t="str" cm="1">
        <f t="array" ref="I211">_xlfn.IFS(Customers_c[[#This Row],[Age]]&lt;=24,"18-24",Customers_c[[#This Row],[Age]]&lt;=34,"25-34",Customers_c[[#This Row],[Age]]&lt;=44,"35-44",Customers_c[[#This Row],[Age]]&lt;=54,"45-54",Customers_c[[#This Row],[Age]]&gt;=55,"55+")</f>
        <v>25-34</v>
      </c>
    </row>
    <row r="212" spans="1:9" x14ac:dyDescent="0.25">
      <c r="A212">
        <v>1211</v>
      </c>
      <c r="B212" t="s">
        <v>5241</v>
      </c>
      <c r="C212">
        <v>23</v>
      </c>
      <c r="D212" t="s">
        <v>6020</v>
      </c>
      <c r="E212" t="s">
        <v>6024</v>
      </c>
      <c r="F212" t="s">
        <v>6025</v>
      </c>
      <c r="G212" s="1">
        <v>45012</v>
      </c>
      <c r="H212" t="s">
        <v>22</v>
      </c>
      <c r="I212" t="str" cm="1">
        <f t="array" ref="I212">_xlfn.IFS(Customers_c[[#This Row],[Age]]&lt;=24,"18-24",Customers_c[[#This Row],[Age]]&lt;=34,"25-34",Customers_c[[#This Row],[Age]]&lt;=44,"35-44",Customers_c[[#This Row],[Age]]&lt;=54,"45-54",Customers_c[[#This Row],[Age]]&gt;=55,"55+")</f>
        <v>18-24</v>
      </c>
    </row>
    <row r="213" spans="1:9" x14ac:dyDescent="0.25">
      <c r="A213">
        <v>1212</v>
      </c>
      <c r="B213" t="s">
        <v>5242</v>
      </c>
      <c r="C213">
        <v>33</v>
      </c>
      <c r="D213" t="s">
        <v>6020</v>
      </c>
      <c r="E213" t="s">
        <v>6023</v>
      </c>
      <c r="F213" t="s">
        <v>6027</v>
      </c>
      <c r="G213" s="1">
        <v>45787</v>
      </c>
      <c r="H213" t="s">
        <v>22</v>
      </c>
      <c r="I213" t="str" cm="1">
        <f t="array" ref="I213">_xlfn.IFS(Customers_c[[#This Row],[Age]]&lt;=24,"18-24",Customers_c[[#This Row],[Age]]&lt;=34,"25-34",Customers_c[[#This Row],[Age]]&lt;=44,"35-44",Customers_c[[#This Row],[Age]]&lt;=54,"45-54",Customers_c[[#This Row],[Age]]&gt;=55,"55+")</f>
        <v>25-34</v>
      </c>
    </row>
    <row r="214" spans="1:9" x14ac:dyDescent="0.25">
      <c r="A214">
        <v>1213</v>
      </c>
      <c r="B214" t="s">
        <v>5243</v>
      </c>
      <c r="C214">
        <v>46</v>
      </c>
      <c r="D214" t="s">
        <v>6020</v>
      </c>
      <c r="E214" t="s">
        <v>6022</v>
      </c>
      <c r="F214" t="s">
        <v>6027</v>
      </c>
      <c r="G214" s="1">
        <v>45490</v>
      </c>
      <c r="H214" t="s">
        <v>21</v>
      </c>
      <c r="I214" t="str" cm="1">
        <f t="array" ref="I214">_xlfn.IFS(Customers_c[[#This Row],[Age]]&lt;=24,"18-24",Customers_c[[#This Row],[Age]]&lt;=34,"25-34",Customers_c[[#This Row],[Age]]&lt;=44,"35-44",Customers_c[[#This Row],[Age]]&lt;=54,"45-54",Customers_c[[#This Row],[Age]]&gt;=55,"55+")</f>
        <v>45-54</v>
      </c>
    </row>
    <row r="215" spans="1:9" x14ac:dyDescent="0.25">
      <c r="A215">
        <v>1214</v>
      </c>
      <c r="B215" t="s">
        <v>5244</v>
      </c>
      <c r="C215">
        <v>20</v>
      </c>
      <c r="D215" t="s">
        <v>6020</v>
      </c>
      <c r="E215" t="s">
        <v>6022</v>
      </c>
      <c r="F215" t="s">
        <v>6026</v>
      </c>
      <c r="G215" s="1">
        <v>45770</v>
      </c>
      <c r="H215" t="s">
        <v>22</v>
      </c>
      <c r="I215" t="str" cm="1">
        <f t="array" ref="I215">_xlfn.IFS(Customers_c[[#This Row],[Age]]&lt;=24,"18-24",Customers_c[[#This Row],[Age]]&lt;=34,"25-34",Customers_c[[#This Row],[Age]]&lt;=44,"35-44",Customers_c[[#This Row],[Age]]&lt;=54,"45-54",Customers_c[[#This Row],[Age]]&gt;=55,"55+")</f>
        <v>18-24</v>
      </c>
    </row>
    <row r="216" spans="1:9" x14ac:dyDescent="0.25">
      <c r="A216">
        <v>1215</v>
      </c>
      <c r="B216" t="s">
        <v>5245</v>
      </c>
      <c r="C216">
        <v>37</v>
      </c>
      <c r="D216" t="s">
        <v>6021</v>
      </c>
      <c r="E216" t="s">
        <v>6024</v>
      </c>
      <c r="F216" t="s">
        <v>6025</v>
      </c>
      <c r="G216" s="1">
        <v>45794</v>
      </c>
      <c r="H216" t="s">
        <v>21</v>
      </c>
      <c r="I216" t="str" cm="1">
        <f t="array" ref="I216">_xlfn.IFS(Customers_c[[#This Row],[Age]]&lt;=24,"18-24",Customers_c[[#This Row],[Age]]&lt;=34,"25-34",Customers_c[[#This Row],[Age]]&lt;=44,"35-44",Customers_c[[#This Row],[Age]]&lt;=54,"45-54",Customers_c[[#This Row],[Age]]&gt;=55,"55+")</f>
        <v>35-44</v>
      </c>
    </row>
    <row r="217" spans="1:9" x14ac:dyDescent="0.25">
      <c r="A217">
        <v>1216</v>
      </c>
      <c r="B217" t="s">
        <v>5246</v>
      </c>
      <c r="C217">
        <v>53</v>
      </c>
      <c r="D217" t="s">
        <v>6021</v>
      </c>
      <c r="E217" t="s">
        <v>6022</v>
      </c>
      <c r="F217" t="s">
        <v>6025</v>
      </c>
      <c r="G217" s="1">
        <v>45936</v>
      </c>
      <c r="H217" t="s">
        <v>23</v>
      </c>
      <c r="I217" t="str" cm="1">
        <f t="array" ref="I217">_xlfn.IFS(Customers_c[[#This Row],[Age]]&lt;=24,"18-24",Customers_c[[#This Row],[Age]]&lt;=34,"25-34",Customers_c[[#This Row],[Age]]&lt;=44,"35-44",Customers_c[[#This Row],[Age]]&lt;=54,"45-54",Customers_c[[#This Row],[Age]]&gt;=55,"55+")</f>
        <v>45-54</v>
      </c>
    </row>
    <row r="218" spans="1:9" x14ac:dyDescent="0.25">
      <c r="A218">
        <v>1217</v>
      </c>
      <c r="B218" t="s">
        <v>5247</v>
      </c>
      <c r="C218">
        <v>36</v>
      </c>
      <c r="D218" t="s">
        <v>6020</v>
      </c>
      <c r="E218" t="s">
        <v>6022</v>
      </c>
      <c r="F218" t="s">
        <v>6025</v>
      </c>
      <c r="G218" s="1">
        <v>45588</v>
      </c>
      <c r="H218" t="s">
        <v>22</v>
      </c>
      <c r="I218" t="str" cm="1">
        <f t="array" ref="I218">_xlfn.IFS(Customers_c[[#This Row],[Age]]&lt;=24,"18-24",Customers_c[[#This Row],[Age]]&lt;=34,"25-34",Customers_c[[#This Row],[Age]]&lt;=44,"35-44",Customers_c[[#This Row],[Age]]&lt;=54,"45-54",Customers_c[[#This Row],[Age]]&gt;=55,"55+")</f>
        <v>35-44</v>
      </c>
    </row>
    <row r="219" spans="1:9" x14ac:dyDescent="0.25">
      <c r="A219">
        <v>1218</v>
      </c>
      <c r="B219" t="s">
        <v>5248</v>
      </c>
      <c r="C219">
        <v>43</v>
      </c>
      <c r="D219" t="s">
        <v>6020</v>
      </c>
      <c r="E219" t="s">
        <v>6022</v>
      </c>
      <c r="F219" t="s">
        <v>6027</v>
      </c>
      <c r="G219" s="1">
        <v>45716</v>
      </c>
      <c r="H219" t="s">
        <v>23</v>
      </c>
      <c r="I219" t="str" cm="1">
        <f t="array" ref="I219">_xlfn.IFS(Customers_c[[#This Row],[Age]]&lt;=24,"18-24",Customers_c[[#This Row],[Age]]&lt;=34,"25-34",Customers_c[[#This Row],[Age]]&lt;=44,"35-44",Customers_c[[#This Row],[Age]]&lt;=54,"45-54",Customers_c[[#This Row],[Age]]&gt;=55,"55+")</f>
        <v>35-44</v>
      </c>
    </row>
    <row r="220" spans="1:9" x14ac:dyDescent="0.25">
      <c r="A220">
        <v>1219</v>
      </c>
      <c r="B220" t="s">
        <v>5249</v>
      </c>
      <c r="C220">
        <v>20</v>
      </c>
      <c r="D220" t="s">
        <v>6020</v>
      </c>
      <c r="E220" t="s">
        <v>6024</v>
      </c>
      <c r="F220" t="s">
        <v>6025</v>
      </c>
      <c r="G220" s="1">
        <v>45648</v>
      </c>
      <c r="H220" t="s">
        <v>22</v>
      </c>
      <c r="I220" t="str" cm="1">
        <f t="array" ref="I220">_xlfn.IFS(Customers_c[[#This Row],[Age]]&lt;=24,"18-24",Customers_c[[#This Row],[Age]]&lt;=34,"25-34",Customers_c[[#This Row],[Age]]&lt;=44,"35-44",Customers_c[[#This Row],[Age]]&lt;=54,"45-54",Customers_c[[#This Row],[Age]]&gt;=55,"55+")</f>
        <v>18-24</v>
      </c>
    </row>
    <row r="221" spans="1:9" x14ac:dyDescent="0.25">
      <c r="A221">
        <v>1220</v>
      </c>
      <c r="B221" t="s">
        <v>5250</v>
      </c>
      <c r="C221">
        <v>36</v>
      </c>
      <c r="D221" t="s">
        <v>6020</v>
      </c>
      <c r="E221" t="s">
        <v>6023</v>
      </c>
      <c r="F221" t="s">
        <v>6027</v>
      </c>
      <c r="G221" s="1">
        <v>45448</v>
      </c>
      <c r="H221" t="s">
        <v>23</v>
      </c>
      <c r="I221" t="str" cm="1">
        <f t="array" ref="I221">_xlfn.IFS(Customers_c[[#This Row],[Age]]&lt;=24,"18-24",Customers_c[[#This Row],[Age]]&lt;=34,"25-34",Customers_c[[#This Row],[Age]]&lt;=44,"35-44",Customers_c[[#This Row],[Age]]&lt;=54,"45-54",Customers_c[[#This Row],[Age]]&gt;=55,"55+")</f>
        <v>35-44</v>
      </c>
    </row>
    <row r="222" spans="1:9" x14ac:dyDescent="0.25">
      <c r="A222">
        <v>1221</v>
      </c>
      <c r="B222" t="s">
        <v>5251</v>
      </c>
      <c r="C222">
        <v>37</v>
      </c>
      <c r="D222" t="s">
        <v>6020</v>
      </c>
      <c r="E222" t="s">
        <v>6023</v>
      </c>
      <c r="F222" t="s">
        <v>6027</v>
      </c>
      <c r="G222" s="1">
        <v>45482</v>
      </c>
      <c r="H222" t="s">
        <v>22</v>
      </c>
      <c r="I222" t="str" cm="1">
        <f t="array" ref="I222">_xlfn.IFS(Customers_c[[#This Row],[Age]]&lt;=24,"18-24",Customers_c[[#This Row],[Age]]&lt;=34,"25-34",Customers_c[[#This Row],[Age]]&lt;=44,"35-44",Customers_c[[#This Row],[Age]]&lt;=54,"45-54",Customers_c[[#This Row],[Age]]&gt;=55,"55+")</f>
        <v>35-44</v>
      </c>
    </row>
    <row r="223" spans="1:9" x14ac:dyDescent="0.25">
      <c r="A223">
        <v>1222</v>
      </c>
      <c r="B223" t="s">
        <v>5252</v>
      </c>
      <c r="C223">
        <v>49</v>
      </c>
      <c r="D223" t="s">
        <v>6020</v>
      </c>
      <c r="E223" t="s">
        <v>6022</v>
      </c>
      <c r="F223" t="s">
        <v>6026</v>
      </c>
      <c r="G223" s="1">
        <v>45483</v>
      </c>
      <c r="H223" t="s">
        <v>22</v>
      </c>
      <c r="I223" t="str" cm="1">
        <f t="array" ref="I223">_xlfn.IFS(Customers_c[[#This Row],[Age]]&lt;=24,"18-24",Customers_c[[#This Row],[Age]]&lt;=34,"25-34",Customers_c[[#This Row],[Age]]&lt;=44,"35-44",Customers_c[[#This Row],[Age]]&lt;=54,"45-54",Customers_c[[#This Row],[Age]]&gt;=55,"55+")</f>
        <v>45-54</v>
      </c>
    </row>
    <row r="224" spans="1:9" x14ac:dyDescent="0.25">
      <c r="A224">
        <v>1223</v>
      </c>
      <c r="B224" t="s">
        <v>5253</v>
      </c>
      <c r="C224">
        <v>24</v>
      </c>
      <c r="D224" t="s">
        <v>6021</v>
      </c>
      <c r="E224" t="s">
        <v>6023</v>
      </c>
      <c r="F224" t="s">
        <v>6026</v>
      </c>
      <c r="G224" s="1">
        <v>45515</v>
      </c>
      <c r="H224" t="s">
        <v>22</v>
      </c>
      <c r="I224" t="str" cm="1">
        <f t="array" ref="I224">_xlfn.IFS(Customers_c[[#This Row],[Age]]&lt;=24,"18-24",Customers_c[[#This Row],[Age]]&lt;=34,"25-34",Customers_c[[#This Row],[Age]]&lt;=44,"35-44",Customers_c[[#This Row],[Age]]&lt;=54,"45-54",Customers_c[[#This Row],[Age]]&gt;=55,"55+")</f>
        <v>18-24</v>
      </c>
    </row>
    <row r="225" spans="1:9" x14ac:dyDescent="0.25">
      <c r="A225">
        <v>1224</v>
      </c>
      <c r="B225" t="s">
        <v>5254</v>
      </c>
      <c r="C225">
        <v>58</v>
      </c>
      <c r="D225" t="s">
        <v>6020</v>
      </c>
      <c r="E225" t="s">
        <v>6024</v>
      </c>
      <c r="F225" t="s">
        <v>6026</v>
      </c>
      <c r="G225" s="1">
        <v>45065</v>
      </c>
      <c r="H225" t="s">
        <v>22</v>
      </c>
      <c r="I225" t="str" cm="1">
        <f t="array" ref="I225">_xlfn.IFS(Customers_c[[#This Row],[Age]]&lt;=24,"18-24",Customers_c[[#This Row],[Age]]&lt;=34,"25-34",Customers_c[[#This Row],[Age]]&lt;=44,"35-44",Customers_c[[#This Row],[Age]]&lt;=54,"45-54",Customers_c[[#This Row],[Age]]&gt;=55,"55+")</f>
        <v>55+</v>
      </c>
    </row>
    <row r="226" spans="1:9" x14ac:dyDescent="0.25">
      <c r="A226">
        <v>1225</v>
      </c>
      <c r="B226" t="s">
        <v>5255</v>
      </c>
      <c r="C226">
        <v>50</v>
      </c>
      <c r="D226" t="s">
        <v>6021</v>
      </c>
      <c r="E226" t="s">
        <v>6024</v>
      </c>
      <c r="F226" t="s">
        <v>6026</v>
      </c>
      <c r="G226" s="1">
        <v>45236</v>
      </c>
      <c r="H226" t="s">
        <v>22</v>
      </c>
      <c r="I226" t="str" cm="1">
        <f t="array" ref="I226">_xlfn.IFS(Customers_c[[#This Row],[Age]]&lt;=24,"18-24",Customers_c[[#This Row],[Age]]&lt;=34,"25-34",Customers_c[[#This Row],[Age]]&lt;=44,"35-44",Customers_c[[#This Row],[Age]]&lt;=54,"45-54",Customers_c[[#This Row],[Age]]&gt;=55,"55+")</f>
        <v>45-54</v>
      </c>
    </row>
    <row r="227" spans="1:9" x14ac:dyDescent="0.25">
      <c r="A227">
        <v>1226</v>
      </c>
      <c r="B227" t="s">
        <v>5256</v>
      </c>
      <c r="C227">
        <v>57</v>
      </c>
      <c r="D227" t="s">
        <v>6021</v>
      </c>
      <c r="E227" t="s">
        <v>6023</v>
      </c>
      <c r="F227" t="s">
        <v>6026</v>
      </c>
      <c r="G227" s="1">
        <v>45907</v>
      </c>
      <c r="H227" t="s">
        <v>22</v>
      </c>
      <c r="I227" t="str" cm="1">
        <f t="array" ref="I227">_xlfn.IFS(Customers_c[[#This Row],[Age]]&lt;=24,"18-24",Customers_c[[#This Row],[Age]]&lt;=34,"25-34",Customers_c[[#This Row],[Age]]&lt;=44,"35-44",Customers_c[[#This Row],[Age]]&lt;=54,"45-54",Customers_c[[#This Row],[Age]]&gt;=55,"55+")</f>
        <v>55+</v>
      </c>
    </row>
    <row r="228" spans="1:9" x14ac:dyDescent="0.25">
      <c r="A228">
        <v>1227</v>
      </c>
      <c r="B228" t="s">
        <v>5257</v>
      </c>
      <c r="C228">
        <v>56</v>
      </c>
      <c r="D228" t="s">
        <v>6020</v>
      </c>
      <c r="E228" t="s">
        <v>6023</v>
      </c>
      <c r="F228" t="s">
        <v>6027</v>
      </c>
      <c r="G228" s="1">
        <v>45585</v>
      </c>
      <c r="H228" t="s">
        <v>22</v>
      </c>
      <c r="I228" t="str" cm="1">
        <f t="array" ref="I228">_xlfn.IFS(Customers_c[[#This Row],[Age]]&lt;=24,"18-24",Customers_c[[#This Row],[Age]]&lt;=34,"25-34",Customers_c[[#This Row],[Age]]&lt;=44,"35-44",Customers_c[[#This Row],[Age]]&lt;=54,"45-54",Customers_c[[#This Row],[Age]]&gt;=55,"55+")</f>
        <v>55+</v>
      </c>
    </row>
    <row r="229" spans="1:9" x14ac:dyDescent="0.25">
      <c r="A229">
        <v>1228</v>
      </c>
      <c r="B229" t="s">
        <v>5258</v>
      </c>
      <c r="C229">
        <v>35</v>
      </c>
      <c r="D229" t="s">
        <v>6021</v>
      </c>
      <c r="E229" t="s">
        <v>6022</v>
      </c>
      <c r="F229" t="s">
        <v>6027</v>
      </c>
      <c r="G229" s="1">
        <v>45575</v>
      </c>
      <c r="H229" t="s">
        <v>22</v>
      </c>
      <c r="I229" t="str" cm="1">
        <f t="array" ref="I229">_xlfn.IFS(Customers_c[[#This Row],[Age]]&lt;=24,"18-24",Customers_c[[#This Row],[Age]]&lt;=34,"25-34",Customers_c[[#This Row],[Age]]&lt;=44,"35-44",Customers_c[[#This Row],[Age]]&lt;=54,"45-54",Customers_c[[#This Row],[Age]]&gt;=55,"55+")</f>
        <v>35-44</v>
      </c>
    </row>
    <row r="230" spans="1:9" x14ac:dyDescent="0.25">
      <c r="A230">
        <v>1229</v>
      </c>
      <c r="B230" t="s">
        <v>5259</v>
      </c>
      <c r="C230">
        <v>57</v>
      </c>
      <c r="D230" t="s">
        <v>6021</v>
      </c>
      <c r="E230" t="s">
        <v>6023</v>
      </c>
      <c r="F230" t="s">
        <v>6025</v>
      </c>
      <c r="G230" s="1">
        <v>45208</v>
      </c>
      <c r="H230" t="s">
        <v>22</v>
      </c>
      <c r="I230" t="str" cm="1">
        <f t="array" ref="I230">_xlfn.IFS(Customers_c[[#This Row],[Age]]&lt;=24,"18-24",Customers_c[[#This Row],[Age]]&lt;=34,"25-34",Customers_c[[#This Row],[Age]]&lt;=44,"35-44",Customers_c[[#This Row],[Age]]&lt;=54,"45-54",Customers_c[[#This Row],[Age]]&gt;=55,"55+")</f>
        <v>55+</v>
      </c>
    </row>
    <row r="231" spans="1:9" x14ac:dyDescent="0.25">
      <c r="A231">
        <v>1230</v>
      </c>
      <c r="B231" t="s">
        <v>5260</v>
      </c>
      <c r="C231">
        <v>18</v>
      </c>
      <c r="D231" t="s">
        <v>6021</v>
      </c>
      <c r="E231" t="s">
        <v>6022</v>
      </c>
      <c r="F231" t="s">
        <v>6027</v>
      </c>
      <c r="G231" s="1">
        <v>45114</v>
      </c>
      <c r="H231" t="s">
        <v>23</v>
      </c>
      <c r="I231" t="str" cm="1">
        <f t="array" ref="I231">_xlfn.IFS(Customers_c[[#This Row],[Age]]&lt;=24,"18-24",Customers_c[[#This Row],[Age]]&lt;=34,"25-34",Customers_c[[#This Row],[Age]]&lt;=44,"35-44",Customers_c[[#This Row],[Age]]&lt;=54,"45-54",Customers_c[[#This Row],[Age]]&gt;=55,"55+")</f>
        <v>18-24</v>
      </c>
    </row>
    <row r="232" spans="1:9" x14ac:dyDescent="0.25">
      <c r="A232">
        <v>1231</v>
      </c>
      <c r="B232" t="s">
        <v>5261</v>
      </c>
      <c r="C232">
        <v>28</v>
      </c>
      <c r="D232" t="s">
        <v>6021</v>
      </c>
      <c r="E232" t="s">
        <v>6022</v>
      </c>
      <c r="F232" t="s">
        <v>6027</v>
      </c>
      <c r="G232" s="1">
        <v>45382</v>
      </c>
      <c r="H232" t="s">
        <v>21</v>
      </c>
      <c r="I232" t="str" cm="1">
        <f t="array" ref="I232">_xlfn.IFS(Customers_c[[#This Row],[Age]]&lt;=24,"18-24",Customers_c[[#This Row],[Age]]&lt;=34,"25-34",Customers_c[[#This Row],[Age]]&lt;=44,"35-44",Customers_c[[#This Row],[Age]]&lt;=54,"45-54",Customers_c[[#This Row],[Age]]&gt;=55,"55+")</f>
        <v>25-34</v>
      </c>
    </row>
    <row r="233" spans="1:9" x14ac:dyDescent="0.25">
      <c r="A233">
        <v>1232</v>
      </c>
      <c r="B233" t="s">
        <v>5262</v>
      </c>
      <c r="C233">
        <v>45</v>
      </c>
      <c r="D233" t="s">
        <v>6021</v>
      </c>
      <c r="E233" t="s">
        <v>6024</v>
      </c>
      <c r="F233" t="s">
        <v>6026</v>
      </c>
      <c r="G233" s="1">
        <v>45538</v>
      </c>
      <c r="H233" t="s">
        <v>22</v>
      </c>
      <c r="I233" t="str" cm="1">
        <f t="array" ref="I233">_xlfn.IFS(Customers_c[[#This Row],[Age]]&lt;=24,"18-24",Customers_c[[#This Row],[Age]]&lt;=34,"25-34",Customers_c[[#This Row],[Age]]&lt;=44,"35-44",Customers_c[[#This Row],[Age]]&lt;=54,"45-54",Customers_c[[#This Row],[Age]]&gt;=55,"55+")</f>
        <v>45-54</v>
      </c>
    </row>
    <row r="234" spans="1:9" x14ac:dyDescent="0.25">
      <c r="A234">
        <v>1233</v>
      </c>
      <c r="B234" t="s">
        <v>5263</v>
      </c>
      <c r="C234">
        <v>42</v>
      </c>
      <c r="D234" t="s">
        <v>6021</v>
      </c>
      <c r="E234" t="s">
        <v>6024</v>
      </c>
      <c r="F234" t="s">
        <v>6027</v>
      </c>
      <c r="G234" s="1">
        <v>45421</v>
      </c>
      <c r="H234" t="s">
        <v>21</v>
      </c>
      <c r="I234" t="str" cm="1">
        <f t="array" ref="I234">_xlfn.IFS(Customers_c[[#This Row],[Age]]&lt;=24,"18-24",Customers_c[[#This Row],[Age]]&lt;=34,"25-34",Customers_c[[#This Row],[Age]]&lt;=44,"35-44",Customers_c[[#This Row],[Age]]&lt;=54,"45-54",Customers_c[[#This Row],[Age]]&gt;=55,"55+")</f>
        <v>35-44</v>
      </c>
    </row>
    <row r="235" spans="1:9" x14ac:dyDescent="0.25">
      <c r="A235">
        <v>1234</v>
      </c>
      <c r="B235" t="s">
        <v>5264</v>
      </c>
      <c r="C235">
        <v>40</v>
      </c>
      <c r="D235" t="s">
        <v>6020</v>
      </c>
      <c r="E235" t="s">
        <v>6024</v>
      </c>
      <c r="F235" t="s">
        <v>6026</v>
      </c>
      <c r="G235" s="1">
        <v>45743</v>
      </c>
      <c r="H235" t="s">
        <v>22</v>
      </c>
      <c r="I235" t="str" cm="1">
        <f t="array" ref="I235">_xlfn.IFS(Customers_c[[#This Row],[Age]]&lt;=24,"18-24",Customers_c[[#This Row],[Age]]&lt;=34,"25-34",Customers_c[[#This Row],[Age]]&lt;=44,"35-44",Customers_c[[#This Row],[Age]]&lt;=54,"45-54",Customers_c[[#This Row],[Age]]&gt;=55,"55+")</f>
        <v>35-44</v>
      </c>
    </row>
    <row r="236" spans="1:9" x14ac:dyDescent="0.25">
      <c r="A236">
        <v>1235</v>
      </c>
      <c r="B236" t="s">
        <v>5265</v>
      </c>
      <c r="C236">
        <v>48</v>
      </c>
      <c r="D236" t="s">
        <v>6021</v>
      </c>
      <c r="E236" t="s">
        <v>6024</v>
      </c>
      <c r="F236" t="s">
        <v>6025</v>
      </c>
      <c r="G236" s="1">
        <v>45377</v>
      </c>
      <c r="H236" t="s">
        <v>22</v>
      </c>
      <c r="I236" t="str" cm="1">
        <f t="array" ref="I236">_xlfn.IFS(Customers_c[[#This Row],[Age]]&lt;=24,"18-24",Customers_c[[#This Row],[Age]]&lt;=34,"25-34",Customers_c[[#This Row],[Age]]&lt;=44,"35-44",Customers_c[[#This Row],[Age]]&lt;=54,"45-54",Customers_c[[#This Row],[Age]]&gt;=55,"55+")</f>
        <v>45-54</v>
      </c>
    </row>
    <row r="237" spans="1:9" x14ac:dyDescent="0.25">
      <c r="A237">
        <v>1236</v>
      </c>
      <c r="B237" t="s">
        <v>5266</v>
      </c>
      <c r="C237">
        <v>47</v>
      </c>
      <c r="D237" t="s">
        <v>6021</v>
      </c>
      <c r="E237" t="s">
        <v>6023</v>
      </c>
      <c r="F237" t="s">
        <v>6025</v>
      </c>
      <c r="G237" s="1">
        <v>45073</v>
      </c>
      <c r="H237" t="s">
        <v>23</v>
      </c>
      <c r="I237" t="str" cm="1">
        <f t="array" ref="I237">_xlfn.IFS(Customers_c[[#This Row],[Age]]&lt;=24,"18-24",Customers_c[[#This Row],[Age]]&lt;=34,"25-34",Customers_c[[#This Row],[Age]]&lt;=44,"35-44",Customers_c[[#This Row],[Age]]&lt;=54,"45-54",Customers_c[[#This Row],[Age]]&gt;=55,"55+")</f>
        <v>45-54</v>
      </c>
    </row>
    <row r="238" spans="1:9" x14ac:dyDescent="0.25">
      <c r="A238">
        <v>1237</v>
      </c>
      <c r="B238" t="s">
        <v>5267</v>
      </c>
      <c r="C238">
        <v>59</v>
      </c>
      <c r="D238" t="s">
        <v>6021</v>
      </c>
      <c r="E238" t="s">
        <v>6024</v>
      </c>
      <c r="F238" t="s">
        <v>6027</v>
      </c>
      <c r="G238" s="1">
        <v>44999</v>
      </c>
      <c r="H238" t="s">
        <v>23</v>
      </c>
      <c r="I238" t="str" cm="1">
        <f t="array" ref="I238">_xlfn.IFS(Customers_c[[#This Row],[Age]]&lt;=24,"18-24",Customers_c[[#This Row],[Age]]&lt;=34,"25-34",Customers_c[[#This Row],[Age]]&lt;=44,"35-44",Customers_c[[#This Row],[Age]]&lt;=54,"45-54",Customers_c[[#This Row],[Age]]&gt;=55,"55+")</f>
        <v>55+</v>
      </c>
    </row>
    <row r="239" spans="1:9" x14ac:dyDescent="0.25">
      <c r="A239">
        <v>1238</v>
      </c>
      <c r="B239" t="s">
        <v>5268</v>
      </c>
      <c r="C239">
        <v>52</v>
      </c>
      <c r="D239" t="s">
        <v>6020</v>
      </c>
      <c r="E239" t="s">
        <v>6023</v>
      </c>
      <c r="F239" t="s">
        <v>6025</v>
      </c>
      <c r="G239" s="1">
        <v>45828</v>
      </c>
      <c r="H239" t="s">
        <v>21</v>
      </c>
      <c r="I239" t="str" cm="1">
        <f t="array" ref="I239">_xlfn.IFS(Customers_c[[#This Row],[Age]]&lt;=24,"18-24",Customers_c[[#This Row],[Age]]&lt;=34,"25-34",Customers_c[[#This Row],[Age]]&lt;=44,"35-44",Customers_c[[#This Row],[Age]]&lt;=54,"45-54",Customers_c[[#This Row],[Age]]&gt;=55,"55+")</f>
        <v>45-54</v>
      </c>
    </row>
    <row r="240" spans="1:9" x14ac:dyDescent="0.25">
      <c r="A240">
        <v>1239</v>
      </c>
      <c r="B240" t="s">
        <v>5269</v>
      </c>
      <c r="C240">
        <v>24</v>
      </c>
      <c r="D240" t="s">
        <v>6021</v>
      </c>
      <c r="E240" t="s">
        <v>6024</v>
      </c>
      <c r="F240" t="s">
        <v>6027</v>
      </c>
      <c r="G240" s="1">
        <v>45633</v>
      </c>
      <c r="H240" t="s">
        <v>23</v>
      </c>
      <c r="I240" t="str" cm="1">
        <f t="array" ref="I240">_xlfn.IFS(Customers_c[[#This Row],[Age]]&lt;=24,"18-24",Customers_c[[#This Row],[Age]]&lt;=34,"25-34",Customers_c[[#This Row],[Age]]&lt;=44,"35-44",Customers_c[[#This Row],[Age]]&lt;=54,"45-54",Customers_c[[#This Row],[Age]]&gt;=55,"55+")</f>
        <v>18-24</v>
      </c>
    </row>
    <row r="241" spans="1:9" x14ac:dyDescent="0.25">
      <c r="A241">
        <v>1240</v>
      </c>
      <c r="B241" t="s">
        <v>5270</v>
      </c>
      <c r="C241">
        <v>33</v>
      </c>
      <c r="D241" t="s">
        <v>6020</v>
      </c>
      <c r="E241" t="s">
        <v>6023</v>
      </c>
      <c r="F241" t="s">
        <v>6025</v>
      </c>
      <c r="G241" s="1">
        <v>45131</v>
      </c>
      <c r="H241" t="s">
        <v>23</v>
      </c>
      <c r="I241" t="str" cm="1">
        <f t="array" ref="I241">_xlfn.IFS(Customers_c[[#This Row],[Age]]&lt;=24,"18-24",Customers_c[[#This Row],[Age]]&lt;=34,"25-34",Customers_c[[#This Row],[Age]]&lt;=44,"35-44",Customers_c[[#This Row],[Age]]&lt;=54,"45-54",Customers_c[[#This Row],[Age]]&gt;=55,"55+")</f>
        <v>25-34</v>
      </c>
    </row>
    <row r="242" spans="1:9" x14ac:dyDescent="0.25">
      <c r="A242">
        <v>1241</v>
      </c>
      <c r="B242" t="s">
        <v>5271</v>
      </c>
      <c r="C242">
        <v>43</v>
      </c>
      <c r="D242" t="s">
        <v>6021</v>
      </c>
      <c r="E242" t="s">
        <v>6022</v>
      </c>
      <c r="F242" t="s">
        <v>6026</v>
      </c>
      <c r="G242" s="1">
        <v>45346</v>
      </c>
      <c r="H242" t="s">
        <v>21</v>
      </c>
      <c r="I242" t="str" cm="1">
        <f t="array" ref="I242">_xlfn.IFS(Customers_c[[#This Row],[Age]]&lt;=24,"18-24",Customers_c[[#This Row],[Age]]&lt;=34,"25-34",Customers_c[[#This Row],[Age]]&lt;=44,"35-44",Customers_c[[#This Row],[Age]]&lt;=54,"45-54",Customers_c[[#This Row],[Age]]&gt;=55,"55+")</f>
        <v>35-44</v>
      </c>
    </row>
    <row r="243" spans="1:9" x14ac:dyDescent="0.25">
      <c r="A243">
        <v>1242</v>
      </c>
      <c r="B243" t="s">
        <v>5272</v>
      </c>
      <c r="C243">
        <v>19</v>
      </c>
      <c r="D243" t="s">
        <v>6020</v>
      </c>
      <c r="E243" t="s">
        <v>6023</v>
      </c>
      <c r="F243" t="s">
        <v>6026</v>
      </c>
      <c r="G243" s="1">
        <v>45977</v>
      </c>
      <c r="H243" t="s">
        <v>23</v>
      </c>
      <c r="I243" t="str" cm="1">
        <f t="array" ref="I243">_xlfn.IFS(Customers_c[[#This Row],[Age]]&lt;=24,"18-24",Customers_c[[#This Row],[Age]]&lt;=34,"25-34",Customers_c[[#This Row],[Age]]&lt;=44,"35-44",Customers_c[[#This Row],[Age]]&lt;=54,"45-54",Customers_c[[#This Row],[Age]]&gt;=55,"55+")</f>
        <v>18-24</v>
      </c>
    </row>
    <row r="244" spans="1:9" x14ac:dyDescent="0.25">
      <c r="A244">
        <v>1243</v>
      </c>
      <c r="B244" t="s">
        <v>5273</v>
      </c>
      <c r="C244">
        <v>18</v>
      </c>
      <c r="D244" t="s">
        <v>6020</v>
      </c>
      <c r="E244" t="s">
        <v>6023</v>
      </c>
      <c r="F244" t="s">
        <v>6026</v>
      </c>
      <c r="G244" s="1">
        <v>45603</v>
      </c>
      <c r="H244" t="s">
        <v>22</v>
      </c>
      <c r="I244" t="str" cm="1">
        <f t="array" ref="I244">_xlfn.IFS(Customers_c[[#This Row],[Age]]&lt;=24,"18-24",Customers_c[[#This Row],[Age]]&lt;=34,"25-34",Customers_c[[#This Row],[Age]]&lt;=44,"35-44",Customers_c[[#This Row],[Age]]&lt;=54,"45-54",Customers_c[[#This Row],[Age]]&gt;=55,"55+")</f>
        <v>18-24</v>
      </c>
    </row>
    <row r="245" spans="1:9" x14ac:dyDescent="0.25">
      <c r="A245">
        <v>1244</v>
      </c>
      <c r="B245" t="s">
        <v>5274</v>
      </c>
      <c r="C245">
        <v>29</v>
      </c>
      <c r="D245" t="s">
        <v>6021</v>
      </c>
      <c r="E245" t="s">
        <v>6024</v>
      </c>
      <c r="F245" t="s">
        <v>6026</v>
      </c>
      <c r="G245" s="1">
        <v>45779</v>
      </c>
      <c r="H245" t="s">
        <v>21</v>
      </c>
      <c r="I245" t="str" cm="1">
        <f t="array" ref="I245">_xlfn.IFS(Customers_c[[#This Row],[Age]]&lt;=24,"18-24",Customers_c[[#This Row],[Age]]&lt;=34,"25-34",Customers_c[[#This Row],[Age]]&lt;=44,"35-44",Customers_c[[#This Row],[Age]]&lt;=54,"45-54",Customers_c[[#This Row],[Age]]&gt;=55,"55+")</f>
        <v>25-34</v>
      </c>
    </row>
    <row r="246" spans="1:9" x14ac:dyDescent="0.25">
      <c r="A246">
        <v>1245</v>
      </c>
      <c r="B246" t="s">
        <v>5275</v>
      </c>
      <c r="C246">
        <v>22</v>
      </c>
      <c r="D246" t="s">
        <v>6021</v>
      </c>
      <c r="E246" t="s">
        <v>6023</v>
      </c>
      <c r="F246" t="s">
        <v>6027</v>
      </c>
      <c r="G246" s="1">
        <v>45111</v>
      </c>
      <c r="H246" t="s">
        <v>21</v>
      </c>
      <c r="I246" t="str" cm="1">
        <f t="array" ref="I246">_xlfn.IFS(Customers_c[[#This Row],[Age]]&lt;=24,"18-24",Customers_c[[#This Row],[Age]]&lt;=34,"25-34",Customers_c[[#This Row],[Age]]&lt;=44,"35-44",Customers_c[[#This Row],[Age]]&lt;=54,"45-54",Customers_c[[#This Row],[Age]]&gt;=55,"55+")</f>
        <v>18-24</v>
      </c>
    </row>
    <row r="247" spans="1:9" x14ac:dyDescent="0.25">
      <c r="A247">
        <v>1246</v>
      </c>
      <c r="B247" t="s">
        <v>5276</v>
      </c>
      <c r="C247">
        <v>54</v>
      </c>
      <c r="D247" t="s">
        <v>6020</v>
      </c>
      <c r="E247" t="s">
        <v>6022</v>
      </c>
      <c r="F247" t="s">
        <v>6025</v>
      </c>
      <c r="G247" s="1">
        <v>45271</v>
      </c>
      <c r="H247" t="s">
        <v>22</v>
      </c>
      <c r="I247" t="str" cm="1">
        <f t="array" ref="I247">_xlfn.IFS(Customers_c[[#This Row],[Age]]&lt;=24,"18-24",Customers_c[[#This Row],[Age]]&lt;=34,"25-34",Customers_c[[#This Row],[Age]]&lt;=44,"35-44",Customers_c[[#This Row],[Age]]&lt;=54,"45-54",Customers_c[[#This Row],[Age]]&gt;=55,"55+")</f>
        <v>45-54</v>
      </c>
    </row>
    <row r="248" spans="1:9" x14ac:dyDescent="0.25">
      <c r="A248">
        <v>1247</v>
      </c>
      <c r="B248" t="s">
        <v>5277</v>
      </c>
      <c r="C248">
        <v>49</v>
      </c>
      <c r="D248" t="s">
        <v>6021</v>
      </c>
      <c r="E248" t="s">
        <v>6022</v>
      </c>
      <c r="F248" t="s">
        <v>6027</v>
      </c>
      <c r="G248" s="1">
        <v>45240</v>
      </c>
      <c r="H248" t="s">
        <v>23</v>
      </c>
      <c r="I248" t="str" cm="1">
        <f t="array" ref="I248">_xlfn.IFS(Customers_c[[#This Row],[Age]]&lt;=24,"18-24",Customers_c[[#This Row],[Age]]&lt;=34,"25-34",Customers_c[[#This Row],[Age]]&lt;=44,"35-44",Customers_c[[#This Row],[Age]]&lt;=54,"45-54",Customers_c[[#This Row],[Age]]&gt;=55,"55+")</f>
        <v>45-54</v>
      </c>
    </row>
    <row r="249" spans="1:9" x14ac:dyDescent="0.25">
      <c r="A249">
        <v>1248</v>
      </c>
      <c r="B249" t="s">
        <v>5278</v>
      </c>
      <c r="C249">
        <v>26</v>
      </c>
      <c r="D249" t="s">
        <v>6020</v>
      </c>
      <c r="E249" t="s">
        <v>6024</v>
      </c>
      <c r="F249" t="s">
        <v>6026</v>
      </c>
      <c r="G249" s="1">
        <v>45186</v>
      </c>
      <c r="H249" t="s">
        <v>21</v>
      </c>
      <c r="I249" t="str" cm="1">
        <f t="array" ref="I249">_xlfn.IFS(Customers_c[[#This Row],[Age]]&lt;=24,"18-24",Customers_c[[#This Row],[Age]]&lt;=34,"25-34",Customers_c[[#This Row],[Age]]&lt;=44,"35-44",Customers_c[[#This Row],[Age]]&lt;=54,"45-54",Customers_c[[#This Row],[Age]]&gt;=55,"55+")</f>
        <v>25-34</v>
      </c>
    </row>
    <row r="250" spans="1:9" x14ac:dyDescent="0.25">
      <c r="A250">
        <v>1249</v>
      </c>
      <c r="B250" t="s">
        <v>5279</v>
      </c>
      <c r="C250">
        <v>58</v>
      </c>
      <c r="D250" t="s">
        <v>6020</v>
      </c>
      <c r="E250" t="s">
        <v>6022</v>
      </c>
      <c r="F250" t="s">
        <v>6027</v>
      </c>
      <c r="G250" s="1">
        <v>45025</v>
      </c>
      <c r="H250" t="s">
        <v>21</v>
      </c>
      <c r="I250" t="str" cm="1">
        <f t="array" ref="I250">_xlfn.IFS(Customers_c[[#This Row],[Age]]&lt;=24,"18-24",Customers_c[[#This Row],[Age]]&lt;=34,"25-34",Customers_c[[#This Row],[Age]]&lt;=44,"35-44",Customers_c[[#This Row],[Age]]&lt;=54,"45-54",Customers_c[[#This Row],[Age]]&gt;=55,"55+")</f>
        <v>55+</v>
      </c>
    </row>
    <row r="251" spans="1:9" x14ac:dyDescent="0.25">
      <c r="A251">
        <v>1250</v>
      </c>
      <c r="B251" t="s">
        <v>5280</v>
      </c>
      <c r="C251">
        <v>52</v>
      </c>
      <c r="D251" t="s">
        <v>6020</v>
      </c>
      <c r="E251" t="s">
        <v>6023</v>
      </c>
      <c r="F251" t="s">
        <v>6025</v>
      </c>
      <c r="G251" s="1">
        <v>45591</v>
      </c>
      <c r="H251" t="s">
        <v>22</v>
      </c>
      <c r="I251" t="str" cm="1">
        <f t="array" ref="I251">_xlfn.IFS(Customers_c[[#This Row],[Age]]&lt;=24,"18-24",Customers_c[[#This Row],[Age]]&lt;=34,"25-34",Customers_c[[#This Row],[Age]]&lt;=44,"35-44",Customers_c[[#This Row],[Age]]&lt;=54,"45-54",Customers_c[[#This Row],[Age]]&gt;=55,"55+")</f>
        <v>45-54</v>
      </c>
    </row>
    <row r="252" spans="1:9" x14ac:dyDescent="0.25">
      <c r="A252">
        <v>1251</v>
      </c>
      <c r="B252" t="s">
        <v>5281</v>
      </c>
      <c r="C252">
        <v>36</v>
      </c>
      <c r="D252" t="s">
        <v>6020</v>
      </c>
      <c r="E252" t="s">
        <v>6022</v>
      </c>
      <c r="F252" t="s">
        <v>6027</v>
      </c>
      <c r="G252" s="1">
        <v>44999</v>
      </c>
      <c r="H252" t="s">
        <v>22</v>
      </c>
      <c r="I252" t="str" cm="1">
        <f t="array" ref="I252">_xlfn.IFS(Customers_c[[#This Row],[Age]]&lt;=24,"18-24",Customers_c[[#This Row],[Age]]&lt;=34,"25-34",Customers_c[[#This Row],[Age]]&lt;=44,"35-44",Customers_c[[#This Row],[Age]]&lt;=54,"45-54",Customers_c[[#This Row],[Age]]&gt;=55,"55+")</f>
        <v>35-44</v>
      </c>
    </row>
    <row r="253" spans="1:9" x14ac:dyDescent="0.25">
      <c r="A253">
        <v>1252</v>
      </c>
      <c r="B253" t="s">
        <v>5282</v>
      </c>
      <c r="C253">
        <v>33</v>
      </c>
      <c r="D253" t="s">
        <v>6020</v>
      </c>
      <c r="E253" t="s">
        <v>6024</v>
      </c>
      <c r="F253" t="s">
        <v>6025</v>
      </c>
      <c r="G253" s="1">
        <v>45331</v>
      </c>
      <c r="H253" t="s">
        <v>23</v>
      </c>
      <c r="I253" t="str" cm="1">
        <f t="array" ref="I253">_xlfn.IFS(Customers_c[[#This Row],[Age]]&lt;=24,"18-24",Customers_c[[#This Row],[Age]]&lt;=34,"25-34",Customers_c[[#This Row],[Age]]&lt;=44,"35-44",Customers_c[[#This Row],[Age]]&lt;=54,"45-54",Customers_c[[#This Row],[Age]]&gt;=55,"55+")</f>
        <v>25-34</v>
      </c>
    </row>
    <row r="254" spans="1:9" x14ac:dyDescent="0.25">
      <c r="A254">
        <v>1253</v>
      </c>
      <c r="B254" t="s">
        <v>5283</v>
      </c>
      <c r="C254">
        <v>20</v>
      </c>
      <c r="D254" t="s">
        <v>6021</v>
      </c>
      <c r="E254" t="s">
        <v>6023</v>
      </c>
      <c r="F254" t="s">
        <v>6027</v>
      </c>
      <c r="G254" s="1">
        <v>45694</v>
      </c>
      <c r="H254" t="s">
        <v>21</v>
      </c>
      <c r="I254" t="str" cm="1">
        <f t="array" ref="I254">_xlfn.IFS(Customers_c[[#This Row],[Age]]&lt;=24,"18-24",Customers_c[[#This Row],[Age]]&lt;=34,"25-34",Customers_c[[#This Row],[Age]]&lt;=44,"35-44",Customers_c[[#This Row],[Age]]&lt;=54,"45-54",Customers_c[[#This Row],[Age]]&gt;=55,"55+")</f>
        <v>18-24</v>
      </c>
    </row>
    <row r="255" spans="1:9" x14ac:dyDescent="0.25">
      <c r="A255">
        <v>1254</v>
      </c>
      <c r="B255" t="s">
        <v>5284</v>
      </c>
      <c r="C255">
        <v>37</v>
      </c>
      <c r="D255" t="s">
        <v>6020</v>
      </c>
      <c r="E255" t="s">
        <v>6024</v>
      </c>
      <c r="F255" t="s">
        <v>6025</v>
      </c>
      <c r="G255" s="1">
        <v>45971</v>
      </c>
      <c r="H255" t="s">
        <v>23</v>
      </c>
      <c r="I255" t="str" cm="1">
        <f t="array" ref="I255">_xlfn.IFS(Customers_c[[#This Row],[Age]]&lt;=24,"18-24",Customers_c[[#This Row],[Age]]&lt;=34,"25-34",Customers_c[[#This Row],[Age]]&lt;=44,"35-44",Customers_c[[#This Row],[Age]]&lt;=54,"45-54",Customers_c[[#This Row],[Age]]&gt;=55,"55+")</f>
        <v>35-44</v>
      </c>
    </row>
    <row r="256" spans="1:9" x14ac:dyDescent="0.25">
      <c r="A256">
        <v>1255</v>
      </c>
      <c r="B256" t="s">
        <v>5285</v>
      </c>
      <c r="C256">
        <v>41</v>
      </c>
      <c r="D256" t="s">
        <v>6020</v>
      </c>
      <c r="E256" t="s">
        <v>6023</v>
      </c>
      <c r="F256" t="s">
        <v>6025</v>
      </c>
      <c r="G256" s="1">
        <v>45075</v>
      </c>
      <c r="H256" t="s">
        <v>23</v>
      </c>
      <c r="I256" t="str" cm="1">
        <f t="array" ref="I256">_xlfn.IFS(Customers_c[[#This Row],[Age]]&lt;=24,"18-24",Customers_c[[#This Row],[Age]]&lt;=34,"25-34",Customers_c[[#This Row],[Age]]&lt;=44,"35-44",Customers_c[[#This Row],[Age]]&lt;=54,"45-54",Customers_c[[#This Row],[Age]]&gt;=55,"55+")</f>
        <v>35-44</v>
      </c>
    </row>
    <row r="257" spans="1:9" x14ac:dyDescent="0.25">
      <c r="A257">
        <v>1256</v>
      </c>
      <c r="B257" t="s">
        <v>5286</v>
      </c>
      <c r="C257">
        <v>50</v>
      </c>
      <c r="D257" t="s">
        <v>6021</v>
      </c>
      <c r="E257" t="s">
        <v>6022</v>
      </c>
      <c r="F257" t="s">
        <v>6026</v>
      </c>
      <c r="G257" s="1">
        <v>45037</v>
      </c>
      <c r="H257" t="s">
        <v>22</v>
      </c>
      <c r="I257" t="str" cm="1">
        <f t="array" ref="I257">_xlfn.IFS(Customers_c[[#This Row],[Age]]&lt;=24,"18-24",Customers_c[[#This Row],[Age]]&lt;=34,"25-34",Customers_c[[#This Row],[Age]]&lt;=44,"35-44",Customers_c[[#This Row],[Age]]&lt;=54,"45-54",Customers_c[[#This Row],[Age]]&gt;=55,"55+")</f>
        <v>45-54</v>
      </c>
    </row>
    <row r="258" spans="1:9" x14ac:dyDescent="0.25">
      <c r="A258">
        <v>1257</v>
      </c>
      <c r="B258" t="s">
        <v>5287</v>
      </c>
      <c r="C258">
        <v>41</v>
      </c>
      <c r="D258" t="s">
        <v>6020</v>
      </c>
      <c r="E258" t="s">
        <v>6024</v>
      </c>
      <c r="F258" t="s">
        <v>6025</v>
      </c>
      <c r="G258" s="1">
        <v>45370</v>
      </c>
      <c r="H258" t="s">
        <v>21</v>
      </c>
      <c r="I258" t="str" cm="1">
        <f t="array" ref="I258">_xlfn.IFS(Customers_c[[#This Row],[Age]]&lt;=24,"18-24",Customers_c[[#This Row],[Age]]&lt;=34,"25-34",Customers_c[[#This Row],[Age]]&lt;=44,"35-44",Customers_c[[#This Row],[Age]]&lt;=54,"45-54",Customers_c[[#This Row],[Age]]&gt;=55,"55+")</f>
        <v>35-44</v>
      </c>
    </row>
    <row r="259" spans="1:9" x14ac:dyDescent="0.25">
      <c r="A259">
        <v>1258</v>
      </c>
      <c r="B259" t="s">
        <v>5288</v>
      </c>
      <c r="C259">
        <v>28</v>
      </c>
      <c r="D259" t="s">
        <v>6021</v>
      </c>
      <c r="E259" t="s">
        <v>6024</v>
      </c>
      <c r="F259" t="s">
        <v>6026</v>
      </c>
      <c r="G259" s="1">
        <v>45295</v>
      </c>
      <c r="H259" t="s">
        <v>21</v>
      </c>
      <c r="I259" t="str" cm="1">
        <f t="array" ref="I259">_xlfn.IFS(Customers_c[[#This Row],[Age]]&lt;=24,"18-24",Customers_c[[#This Row],[Age]]&lt;=34,"25-34",Customers_c[[#This Row],[Age]]&lt;=44,"35-44",Customers_c[[#This Row],[Age]]&lt;=54,"45-54",Customers_c[[#This Row],[Age]]&gt;=55,"55+")</f>
        <v>25-34</v>
      </c>
    </row>
    <row r="260" spans="1:9" x14ac:dyDescent="0.25">
      <c r="A260">
        <v>1259</v>
      </c>
      <c r="B260" t="s">
        <v>5289</v>
      </c>
      <c r="C260">
        <v>25</v>
      </c>
      <c r="D260" t="s">
        <v>6021</v>
      </c>
      <c r="E260" t="s">
        <v>6023</v>
      </c>
      <c r="F260" t="s">
        <v>6026</v>
      </c>
      <c r="G260" s="1">
        <v>45853</v>
      </c>
      <c r="H260" t="s">
        <v>21</v>
      </c>
      <c r="I260" t="str" cm="1">
        <f t="array" ref="I260">_xlfn.IFS(Customers_c[[#This Row],[Age]]&lt;=24,"18-24",Customers_c[[#This Row],[Age]]&lt;=34,"25-34",Customers_c[[#This Row],[Age]]&lt;=44,"35-44",Customers_c[[#This Row],[Age]]&lt;=54,"45-54",Customers_c[[#This Row],[Age]]&gt;=55,"55+")</f>
        <v>25-34</v>
      </c>
    </row>
    <row r="261" spans="1:9" x14ac:dyDescent="0.25">
      <c r="A261">
        <v>1260</v>
      </c>
      <c r="B261" t="s">
        <v>5290</v>
      </c>
      <c r="C261">
        <v>53</v>
      </c>
      <c r="D261" t="s">
        <v>6021</v>
      </c>
      <c r="E261" t="s">
        <v>6024</v>
      </c>
      <c r="F261" t="s">
        <v>6026</v>
      </c>
      <c r="G261" s="1">
        <v>45871</v>
      </c>
      <c r="H261" t="s">
        <v>22</v>
      </c>
      <c r="I261" t="str" cm="1">
        <f t="array" ref="I261">_xlfn.IFS(Customers_c[[#This Row],[Age]]&lt;=24,"18-24",Customers_c[[#This Row],[Age]]&lt;=34,"25-34",Customers_c[[#This Row],[Age]]&lt;=44,"35-44",Customers_c[[#This Row],[Age]]&lt;=54,"45-54",Customers_c[[#This Row],[Age]]&gt;=55,"55+")</f>
        <v>45-54</v>
      </c>
    </row>
    <row r="262" spans="1:9" x14ac:dyDescent="0.25">
      <c r="A262">
        <v>1261</v>
      </c>
      <c r="B262" t="s">
        <v>5291</v>
      </c>
      <c r="C262">
        <v>55</v>
      </c>
      <c r="D262" t="s">
        <v>6020</v>
      </c>
      <c r="E262" t="s">
        <v>6023</v>
      </c>
      <c r="F262" t="s">
        <v>6027</v>
      </c>
      <c r="G262" s="1">
        <v>45702</v>
      </c>
      <c r="H262" t="s">
        <v>22</v>
      </c>
      <c r="I262" t="str" cm="1">
        <f t="array" ref="I262">_xlfn.IFS(Customers_c[[#This Row],[Age]]&lt;=24,"18-24",Customers_c[[#This Row],[Age]]&lt;=34,"25-34",Customers_c[[#This Row],[Age]]&lt;=44,"35-44",Customers_c[[#This Row],[Age]]&lt;=54,"45-54",Customers_c[[#This Row],[Age]]&gt;=55,"55+")</f>
        <v>55+</v>
      </c>
    </row>
    <row r="263" spans="1:9" x14ac:dyDescent="0.25">
      <c r="A263">
        <v>1262</v>
      </c>
      <c r="B263" t="s">
        <v>5292</v>
      </c>
      <c r="C263">
        <v>57</v>
      </c>
      <c r="D263" t="s">
        <v>6020</v>
      </c>
      <c r="E263" t="s">
        <v>6023</v>
      </c>
      <c r="F263" t="s">
        <v>6027</v>
      </c>
      <c r="G263" s="1">
        <v>45801</v>
      </c>
      <c r="H263" t="s">
        <v>22</v>
      </c>
      <c r="I263" t="str" cm="1">
        <f t="array" ref="I263">_xlfn.IFS(Customers_c[[#This Row],[Age]]&lt;=24,"18-24",Customers_c[[#This Row],[Age]]&lt;=34,"25-34",Customers_c[[#This Row],[Age]]&lt;=44,"35-44",Customers_c[[#This Row],[Age]]&lt;=54,"45-54",Customers_c[[#This Row],[Age]]&gt;=55,"55+")</f>
        <v>55+</v>
      </c>
    </row>
    <row r="264" spans="1:9" x14ac:dyDescent="0.25">
      <c r="A264">
        <v>1263</v>
      </c>
      <c r="B264" t="s">
        <v>5293</v>
      </c>
      <c r="C264">
        <v>37</v>
      </c>
      <c r="D264" t="s">
        <v>6020</v>
      </c>
      <c r="E264" t="s">
        <v>6023</v>
      </c>
      <c r="F264" t="s">
        <v>6027</v>
      </c>
      <c r="G264" s="1">
        <v>45874</v>
      </c>
      <c r="H264" t="s">
        <v>22</v>
      </c>
      <c r="I264" t="str" cm="1">
        <f t="array" ref="I264">_xlfn.IFS(Customers_c[[#This Row],[Age]]&lt;=24,"18-24",Customers_c[[#This Row],[Age]]&lt;=34,"25-34",Customers_c[[#This Row],[Age]]&lt;=44,"35-44",Customers_c[[#This Row],[Age]]&lt;=54,"45-54",Customers_c[[#This Row],[Age]]&gt;=55,"55+")</f>
        <v>35-44</v>
      </c>
    </row>
    <row r="265" spans="1:9" x14ac:dyDescent="0.25">
      <c r="A265">
        <v>1264</v>
      </c>
      <c r="B265" t="s">
        <v>5294</v>
      </c>
      <c r="C265">
        <v>52</v>
      </c>
      <c r="D265" t="s">
        <v>6021</v>
      </c>
      <c r="E265" t="s">
        <v>6023</v>
      </c>
      <c r="F265" t="s">
        <v>6027</v>
      </c>
      <c r="G265" s="1">
        <v>45456</v>
      </c>
      <c r="H265" t="s">
        <v>22</v>
      </c>
      <c r="I265" t="str" cm="1">
        <f t="array" ref="I265">_xlfn.IFS(Customers_c[[#This Row],[Age]]&lt;=24,"18-24",Customers_c[[#This Row],[Age]]&lt;=34,"25-34",Customers_c[[#This Row],[Age]]&lt;=44,"35-44",Customers_c[[#This Row],[Age]]&lt;=54,"45-54",Customers_c[[#This Row],[Age]]&gt;=55,"55+")</f>
        <v>45-54</v>
      </c>
    </row>
    <row r="266" spans="1:9" x14ac:dyDescent="0.25">
      <c r="A266">
        <v>1265</v>
      </c>
      <c r="B266" t="s">
        <v>5295</v>
      </c>
      <c r="C266">
        <v>42</v>
      </c>
      <c r="D266" t="s">
        <v>6020</v>
      </c>
      <c r="E266" t="s">
        <v>6022</v>
      </c>
      <c r="F266" t="s">
        <v>6025</v>
      </c>
      <c r="G266" s="1">
        <v>46019</v>
      </c>
      <c r="H266" t="s">
        <v>21</v>
      </c>
      <c r="I266" t="str" cm="1">
        <f t="array" ref="I266">_xlfn.IFS(Customers_c[[#This Row],[Age]]&lt;=24,"18-24",Customers_c[[#This Row],[Age]]&lt;=34,"25-34",Customers_c[[#This Row],[Age]]&lt;=44,"35-44",Customers_c[[#This Row],[Age]]&lt;=54,"45-54",Customers_c[[#This Row],[Age]]&gt;=55,"55+")</f>
        <v>35-44</v>
      </c>
    </row>
    <row r="267" spans="1:9" x14ac:dyDescent="0.25">
      <c r="A267">
        <v>1266</v>
      </c>
      <c r="B267" t="s">
        <v>5296</v>
      </c>
      <c r="C267">
        <v>52</v>
      </c>
      <c r="D267" t="s">
        <v>6021</v>
      </c>
      <c r="E267" t="s">
        <v>6023</v>
      </c>
      <c r="F267" t="s">
        <v>6025</v>
      </c>
      <c r="G267" s="1">
        <v>45624</v>
      </c>
      <c r="H267" t="s">
        <v>23</v>
      </c>
      <c r="I267" t="str" cm="1">
        <f t="array" ref="I267">_xlfn.IFS(Customers_c[[#This Row],[Age]]&lt;=24,"18-24",Customers_c[[#This Row],[Age]]&lt;=34,"25-34",Customers_c[[#This Row],[Age]]&lt;=44,"35-44",Customers_c[[#This Row],[Age]]&lt;=54,"45-54",Customers_c[[#This Row],[Age]]&gt;=55,"55+")</f>
        <v>45-54</v>
      </c>
    </row>
    <row r="268" spans="1:9" x14ac:dyDescent="0.25">
      <c r="A268">
        <v>1267</v>
      </c>
      <c r="B268" t="s">
        <v>5297</v>
      </c>
      <c r="C268">
        <v>42</v>
      </c>
      <c r="D268" t="s">
        <v>6020</v>
      </c>
      <c r="E268" t="s">
        <v>6024</v>
      </c>
      <c r="F268" t="s">
        <v>6027</v>
      </c>
      <c r="G268" s="1">
        <v>44997</v>
      </c>
      <c r="H268" t="s">
        <v>21</v>
      </c>
      <c r="I268" t="str" cm="1">
        <f t="array" ref="I268">_xlfn.IFS(Customers_c[[#This Row],[Age]]&lt;=24,"18-24",Customers_c[[#This Row],[Age]]&lt;=34,"25-34",Customers_c[[#This Row],[Age]]&lt;=44,"35-44",Customers_c[[#This Row],[Age]]&lt;=54,"45-54",Customers_c[[#This Row],[Age]]&gt;=55,"55+")</f>
        <v>35-44</v>
      </c>
    </row>
    <row r="269" spans="1:9" x14ac:dyDescent="0.25">
      <c r="A269">
        <v>1268</v>
      </c>
      <c r="B269" t="s">
        <v>5298</v>
      </c>
      <c r="C269">
        <v>46</v>
      </c>
      <c r="D269" t="s">
        <v>6021</v>
      </c>
      <c r="E269" t="s">
        <v>6022</v>
      </c>
      <c r="F269" t="s">
        <v>6025</v>
      </c>
      <c r="G269" s="1">
        <v>45828</v>
      </c>
      <c r="H269" t="s">
        <v>23</v>
      </c>
      <c r="I269" t="str" cm="1">
        <f t="array" ref="I269">_xlfn.IFS(Customers_c[[#This Row],[Age]]&lt;=24,"18-24",Customers_c[[#This Row],[Age]]&lt;=34,"25-34",Customers_c[[#This Row],[Age]]&lt;=44,"35-44",Customers_c[[#This Row],[Age]]&lt;=54,"45-54",Customers_c[[#This Row],[Age]]&gt;=55,"55+")</f>
        <v>45-54</v>
      </c>
    </row>
    <row r="270" spans="1:9" x14ac:dyDescent="0.25">
      <c r="A270">
        <v>1269</v>
      </c>
      <c r="B270" t="s">
        <v>5299</v>
      </c>
      <c r="C270">
        <v>35</v>
      </c>
      <c r="D270" t="s">
        <v>6020</v>
      </c>
      <c r="E270" t="s">
        <v>6024</v>
      </c>
      <c r="F270" t="s">
        <v>6025</v>
      </c>
      <c r="G270" s="1">
        <v>45294</v>
      </c>
      <c r="H270" t="s">
        <v>22</v>
      </c>
      <c r="I270" t="str" cm="1">
        <f t="array" ref="I270">_xlfn.IFS(Customers_c[[#This Row],[Age]]&lt;=24,"18-24",Customers_c[[#This Row],[Age]]&lt;=34,"25-34",Customers_c[[#This Row],[Age]]&lt;=44,"35-44",Customers_c[[#This Row],[Age]]&lt;=54,"45-54",Customers_c[[#This Row],[Age]]&gt;=55,"55+")</f>
        <v>35-44</v>
      </c>
    </row>
    <row r="271" spans="1:9" x14ac:dyDescent="0.25">
      <c r="A271">
        <v>1270</v>
      </c>
      <c r="B271" t="s">
        <v>5300</v>
      </c>
      <c r="C271">
        <v>35</v>
      </c>
      <c r="D271" t="s">
        <v>6020</v>
      </c>
      <c r="E271" t="s">
        <v>6022</v>
      </c>
      <c r="F271" t="s">
        <v>6026</v>
      </c>
      <c r="G271" s="1">
        <v>45402</v>
      </c>
      <c r="H271" t="s">
        <v>23</v>
      </c>
      <c r="I271" t="str" cm="1">
        <f t="array" ref="I271">_xlfn.IFS(Customers_c[[#This Row],[Age]]&lt;=24,"18-24",Customers_c[[#This Row],[Age]]&lt;=34,"25-34",Customers_c[[#This Row],[Age]]&lt;=44,"35-44",Customers_c[[#This Row],[Age]]&lt;=54,"45-54",Customers_c[[#This Row],[Age]]&gt;=55,"55+")</f>
        <v>35-44</v>
      </c>
    </row>
    <row r="272" spans="1:9" x14ac:dyDescent="0.25">
      <c r="A272">
        <v>1271</v>
      </c>
      <c r="B272" t="s">
        <v>5301</v>
      </c>
      <c r="C272">
        <v>19</v>
      </c>
      <c r="D272" t="s">
        <v>6020</v>
      </c>
      <c r="E272" t="s">
        <v>6023</v>
      </c>
      <c r="F272" t="s">
        <v>6026</v>
      </c>
      <c r="G272" s="1">
        <v>45281</v>
      </c>
      <c r="H272" t="s">
        <v>21</v>
      </c>
      <c r="I272" t="str" cm="1">
        <f t="array" ref="I272">_xlfn.IFS(Customers_c[[#This Row],[Age]]&lt;=24,"18-24",Customers_c[[#This Row],[Age]]&lt;=34,"25-34",Customers_c[[#This Row],[Age]]&lt;=44,"35-44",Customers_c[[#This Row],[Age]]&lt;=54,"45-54",Customers_c[[#This Row],[Age]]&gt;=55,"55+")</f>
        <v>18-24</v>
      </c>
    </row>
    <row r="273" spans="1:9" x14ac:dyDescent="0.25">
      <c r="A273">
        <v>1272</v>
      </c>
      <c r="B273" t="s">
        <v>5302</v>
      </c>
      <c r="C273">
        <v>52</v>
      </c>
      <c r="D273" t="s">
        <v>6021</v>
      </c>
      <c r="E273" t="s">
        <v>6022</v>
      </c>
      <c r="F273" t="s">
        <v>6026</v>
      </c>
      <c r="G273" s="1">
        <v>45359</v>
      </c>
      <c r="H273" t="s">
        <v>21</v>
      </c>
      <c r="I273" t="str" cm="1">
        <f t="array" ref="I273">_xlfn.IFS(Customers_c[[#This Row],[Age]]&lt;=24,"18-24",Customers_c[[#This Row],[Age]]&lt;=34,"25-34",Customers_c[[#This Row],[Age]]&lt;=44,"35-44",Customers_c[[#This Row],[Age]]&lt;=54,"45-54",Customers_c[[#This Row],[Age]]&gt;=55,"55+")</f>
        <v>45-54</v>
      </c>
    </row>
    <row r="274" spans="1:9" x14ac:dyDescent="0.25">
      <c r="A274">
        <v>1273</v>
      </c>
      <c r="B274" t="s">
        <v>5303</v>
      </c>
      <c r="C274">
        <v>33</v>
      </c>
      <c r="D274" t="s">
        <v>6021</v>
      </c>
      <c r="E274" t="s">
        <v>6022</v>
      </c>
      <c r="F274" t="s">
        <v>6026</v>
      </c>
      <c r="G274" s="1">
        <v>45697</v>
      </c>
      <c r="H274" t="s">
        <v>23</v>
      </c>
      <c r="I274" t="str" cm="1">
        <f t="array" ref="I274">_xlfn.IFS(Customers_c[[#This Row],[Age]]&lt;=24,"18-24",Customers_c[[#This Row],[Age]]&lt;=34,"25-34",Customers_c[[#This Row],[Age]]&lt;=44,"35-44",Customers_c[[#This Row],[Age]]&lt;=54,"45-54",Customers_c[[#This Row],[Age]]&gt;=55,"55+")</f>
        <v>25-34</v>
      </c>
    </row>
    <row r="275" spans="1:9" x14ac:dyDescent="0.25">
      <c r="A275">
        <v>1274</v>
      </c>
      <c r="B275" t="s">
        <v>5304</v>
      </c>
      <c r="C275">
        <v>58</v>
      </c>
      <c r="D275" t="s">
        <v>6020</v>
      </c>
      <c r="E275" t="s">
        <v>6024</v>
      </c>
      <c r="F275" t="s">
        <v>6025</v>
      </c>
      <c r="G275" s="1">
        <v>45349</v>
      </c>
      <c r="H275" t="s">
        <v>22</v>
      </c>
      <c r="I275" t="str" cm="1">
        <f t="array" ref="I275">_xlfn.IFS(Customers_c[[#This Row],[Age]]&lt;=24,"18-24",Customers_c[[#This Row],[Age]]&lt;=34,"25-34",Customers_c[[#This Row],[Age]]&lt;=44,"35-44",Customers_c[[#This Row],[Age]]&lt;=54,"45-54",Customers_c[[#This Row],[Age]]&gt;=55,"55+")</f>
        <v>55+</v>
      </c>
    </row>
    <row r="276" spans="1:9" x14ac:dyDescent="0.25">
      <c r="A276">
        <v>1275</v>
      </c>
      <c r="B276" t="s">
        <v>5305</v>
      </c>
      <c r="C276">
        <v>53</v>
      </c>
      <c r="D276" t="s">
        <v>6020</v>
      </c>
      <c r="E276" t="s">
        <v>6024</v>
      </c>
      <c r="F276" t="s">
        <v>6027</v>
      </c>
      <c r="G276" s="1">
        <v>45134</v>
      </c>
      <c r="H276" t="s">
        <v>22</v>
      </c>
      <c r="I276" t="str" cm="1">
        <f t="array" ref="I276">_xlfn.IFS(Customers_c[[#This Row],[Age]]&lt;=24,"18-24",Customers_c[[#This Row],[Age]]&lt;=34,"25-34",Customers_c[[#This Row],[Age]]&lt;=44,"35-44",Customers_c[[#This Row],[Age]]&lt;=54,"45-54",Customers_c[[#This Row],[Age]]&gt;=55,"55+")</f>
        <v>45-54</v>
      </c>
    </row>
    <row r="277" spans="1:9" x14ac:dyDescent="0.25">
      <c r="A277">
        <v>1276</v>
      </c>
      <c r="B277" t="s">
        <v>5306</v>
      </c>
      <c r="C277">
        <v>50</v>
      </c>
      <c r="D277" t="s">
        <v>6021</v>
      </c>
      <c r="E277" t="s">
        <v>6023</v>
      </c>
      <c r="F277" t="s">
        <v>6025</v>
      </c>
      <c r="G277" s="1">
        <v>45464</v>
      </c>
      <c r="H277" t="s">
        <v>21</v>
      </c>
      <c r="I277" t="str" cm="1">
        <f t="array" ref="I277">_xlfn.IFS(Customers_c[[#This Row],[Age]]&lt;=24,"18-24",Customers_c[[#This Row],[Age]]&lt;=34,"25-34",Customers_c[[#This Row],[Age]]&lt;=44,"35-44",Customers_c[[#This Row],[Age]]&lt;=54,"45-54",Customers_c[[#This Row],[Age]]&gt;=55,"55+")</f>
        <v>45-54</v>
      </c>
    </row>
    <row r="278" spans="1:9" x14ac:dyDescent="0.25">
      <c r="A278">
        <v>1277</v>
      </c>
      <c r="B278" t="s">
        <v>5307</v>
      </c>
      <c r="C278">
        <v>21</v>
      </c>
      <c r="D278" t="s">
        <v>6021</v>
      </c>
      <c r="E278" t="s">
        <v>6022</v>
      </c>
      <c r="F278" t="s">
        <v>6025</v>
      </c>
      <c r="G278" s="1">
        <v>46045</v>
      </c>
      <c r="H278" t="s">
        <v>23</v>
      </c>
      <c r="I278" t="str" cm="1">
        <f t="array" ref="I278">_xlfn.IFS(Customers_c[[#This Row],[Age]]&lt;=24,"18-24",Customers_c[[#This Row],[Age]]&lt;=34,"25-34",Customers_c[[#This Row],[Age]]&lt;=44,"35-44",Customers_c[[#This Row],[Age]]&lt;=54,"45-54",Customers_c[[#This Row],[Age]]&gt;=55,"55+")</f>
        <v>18-24</v>
      </c>
    </row>
    <row r="279" spans="1:9" x14ac:dyDescent="0.25">
      <c r="A279">
        <v>1278</v>
      </c>
      <c r="B279" t="s">
        <v>5308</v>
      </c>
      <c r="C279">
        <v>50</v>
      </c>
      <c r="D279" t="s">
        <v>6021</v>
      </c>
      <c r="E279" t="s">
        <v>6022</v>
      </c>
      <c r="F279" t="s">
        <v>6025</v>
      </c>
      <c r="G279" s="1">
        <v>45640</v>
      </c>
      <c r="H279" t="s">
        <v>22</v>
      </c>
      <c r="I279" t="str" cm="1">
        <f t="array" ref="I279">_xlfn.IFS(Customers_c[[#This Row],[Age]]&lt;=24,"18-24",Customers_c[[#This Row],[Age]]&lt;=34,"25-34",Customers_c[[#This Row],[Age]]&lt;=44,"35-44",Customers_c[[#This Row],[Age]]&lt;=54,"45-54",Customers_c[[#This Row],[Age]]&gt;=55,"55+")</f>
        <v>45-54</v>
      </c>
    </row>
    <row r="280" spans="1:9" x14ac:dyDescent="0.25">
      <c r="A280">
        <v>1279</v>
      </c>
      <c r="B280" t="s">
        <v>5309</v>
      </c>
      <c r="C280">
        <v>31</v>
      </c>
      <c r="D280" t="s">
        <v>6020</v>
      </c>
      <c r="E280" t="s">
        <v>6022</v>
      </c>
      <c r="F280" t="s">
        <v>6026</v>
      </c>
      <c r="G280" s="1">
        <v>45716</v>
      </c>
      <c r="H280" t="s">
        <v>22</v>
      </c>
      <c r="I280" t="str" cm="1">
        <f t="array" ref="I280">_xlfn.IFS(Customers_c[[#This Row],[Age]]&lt;=24,"18-24",Customers_c[[#This Row],[Age]]&lt;=34,"25-34",Customers_c[[#This Row],[Age]]&lt;=44,"35-44",Customers_c[[#This Row],[Age]]&lt;=54,"45-54",Customers_c[[#This Row],[Age]]&gt;=55,"55+")</f>
        <v>25-34</v>
      </c>
    </row>
    <row r="281" spans="1:9" x14ac:dyDescent="0.25">
      <c r="A281">
        <v>1280</v>
      </c>
      <c r="B281" t="s">
        <v>5310</v>
      </c>
      <c r="C281">
        <v>38</v>
      </c>
      <c r="D281" t="s">
        <v>6021</v>
      </c>
      <c r="E281" t="s">
        <v>6023</v>
      </c>
      <c r="F281" t="s">
        <v>6026</v>
      </c>
      <c r="G281" s="1">
        <v>45361</v>
      </c>
      <c r="H281" t="s">
        <v>21</v>
      </c>
      <c r="I281" t="str" cm="1">
        <f t="array" ref="I281">_xlfn.IFS(Customers_c[[#This Row],[Age]]&lt;=24,"18-24",Customers_c[[#This Row],[Age]]&lt;=34,"25-34",Customers_c[[#This Row],[Age]]&lt;=44,"35-44",Customers_c[[#This Row],[Age]]&lt;=54,"45-54",Customers_c[[#This Row],[Age]]&gt;=55,"55+")</f>
        <v>35-44</v>
      </c>
    </row>
    <row r="282" spans="1:9" x14ac:dyDescent="0.25">
      <c r="A282">
        <v>1281</v>
      </c>
      <c r="B282" t="s">
        <v>5311</v>
      </c>
      <c r="C282">
        <v>37</v>
      </c>
      <c r="D282" t="s">
        <v>6020</v>
      </c>
      <c r="E282" t="s">
        <v>6023</v>
      </c>
      <c r="F282" t="s">
        <v>6026</v>
      </c>
      <c r="G282" s="1">
        <v>45494</v>
      </c>
      <c r="H282" t="s">
        <v>22</v>
      </c>
      <c r="I282" t="str" cm="1">
        <f t="array" ref="I282">_xlfn.IFS(Customers_c[[#This Row],[Age]]&lt;=24,"18-24",Customers_c[[#This Row],[Age]]&lt;=34,"25-34",Customers_c[[#This Row],[Age]]&lt;=44,"35-44",Customers_c[[#This Row],[Age]]&lt;=54,"45-54",Customers_c[[#This Row],[Age]]&gt;=55,"55+")</f>
        <v>35-44</v>
      </c>
    </row>
    <row r="283" spans="1:9" x14ac:dyDescent="0.25">
      <c r="A283">
        <v>1282</v>
      </c>
      <c r="B283" t="s">
        <v>5312</v>
      </c>
      <c r="C283">
        <v>25</v>
      </c>
      <c r="D283" t="s">
        <v>6021</v>
      </c>
      <c r="E283" t="s">
        <v>6023</v>
      </c>
      <c r="F283" t="s">
        <v>6027</v>
      </c>
      <c r="G283" s="1">
        <v>45931</v>
      </c>
      <c r="H283" t="s">
        <v>23</v>
      </c>
      <c r="I283" t="str" cm="1">
        <f t="array" ref="I283">_xlfn.IFS(Customers_c[[#This Row],[Age]]&lt;=24,"18-24",Customers_c[[#This Row],[Age]]&lt;=34,"25-34",Customers_c[[#This Row],[Age]]&lt;=44,"35-44",Customers_c[[#This Row],[Age]]&lt;=54,"45-54",Customers_c[[#This Row],[Age]]&gt;=55,"55+")</f>
        <v>25-34</v>
      </c>
    </row>
    <row r="284" spans="1:9" x14ac:dyDescent="0.25">
      <c r="A284">
        <v>1283</v>
      </c>
      <c r="B284" t="s">
        <v>5313</v>
      </c>
      <c r="C284">
        <v>24</v>
      </c>
      <c r="D284" t="s">
        <v>6020</v>
      </c>
      <c r="E284" t="s">
        <v>6023</v>
      </c>
      <c r="F284" t="s">
        <v>6025</v>
      </c>
      <c r="G284" s="1">
        <v>45408</v>
      </c>
      <c r="H284" t="s">
        <v>21</v>
      </c>
      <c r="I284" t="str" cm="1">
        <f t="array" ref="I284">_xlfn.IFS(Customers_c[[#This Row],[Age]]&lt;=24,"18-24",Customers_c[[#This Row],[Age]]&lt;=34,"25-34",Customers_c[[#This Row],[Age]]&lt;=44,"35-44",Customers_c[[#This Row],[Age]]&lt;=54,"45-54",Customers_c[[#This Row],[Age]]&gt;=55,"55+")</f>
        <v>18-24</v>
      </c>
    </row>
    <row r="285" spans="1:9" x14ac:dyDescent="0.25">
      <c r="A285">
        <v>1284</v>
      </c>
      <c r="B285" t="s">
        <v>5314</v>
      </c>
      <c r="C285">
        <v>20</v>
      </c>
      <c r="D285" t="s">
        <v>6021</v>
      </c>
      <c r="E285" t="s">
        <v>6023</v>
      </c>
      <c r="F285" t="s">
        <v>6027</v>
      </c>
      <c r="G285" s="1">
        <v>45186</v>
      </c>
      <c r="H285" t="s">
        <v>21</v>
      </c>
      <c r="I285" t="str" cm="1">
        <f t="array" ref="I285">_xlfn.IFS(Customers_c[[#This Row],[Age]]&lt;=24,"18-24",Customers_c[[#This Row],[Age]]&lt;=34,"25-34",Customers_c[[#This Row],[Age]]&lt;=44,"35-44",Customers_c[[#This Row],[Age]]&lt;=54,"45-54",Customers_c[[#This Row],[Age]]&gt;=55,"55+")</f>
        <v>18-24</v>
      </c>
    </row>
    <row r="286" spans="1:9" x14ac:dyDescent="0.25">
      <c r="A286">
        <v>1285</v>
      </c>
      <c r="B286" t="s">
        <v>5315</v>
      </c>
      <c r="C286">
        <v>34</v>
      </c>
      <c r="D286" t="s">
        <v>6021</v>
      </c>
      <c r="E286" t="s">
        <v>6024</v>
      </c>
      <c r="F286" t="s">
        <v>6026</v>
      </c>
      <c r="G286" s="1">
        <v>45114</v>
      </c>
      <c r="H286" t="s">
        <v>23</v>
      </c>
      <c r="I286" t="str" cm="1">
        <f t="array" ref="I286">_xlfn.IFS(Customers_c[[#This Row],[Age]]&lt;=24,"18-24",Customers_c[[#This Row],[Age]]&lt;=34,"25-34",Customers_c[[#This Row],[Age]]&lt;=44,"35-44",Customers_c[[#This Row],[Age]]&lt;=54,"45-54",Customers_c[[#This Row],[Age]]&gt;=55,"55+")</f>
        <v>25-34</v>
      </c>
    </row>
    <row r="287" spans="1:9" x14ac:dyDescent="0.25">
      <c r="A287">
        <v>1286</v>
      </c>
      <c r="B287" t="s">
        <v>5316</v>
      </c>
      <c r="C287">
        <v>50</v>
      </c>
      <c r="D287" t="s">
        <v>6021</v>
      </c>
      <c r="E287" t="s">
        <v>6022</v>
      </c>
      <c r="F287" t="s">
        <v>6027</v>
      </c>
      <c r="G287" s="1">
        <v>45490</v>
      </c>
      <c r="H287" t="s">
        <v>21</v>
      </c>
      <c r="I287" t="str" cm="1">
        <f t="array" ref="I287">_xlfn.IFS(Customers_c[[#This Row],[Age]]&lt;=24,"18-24",Customers_c[[#This Row],[Age]]&lt;=34,"25-34",Customers_c[[#This Row],[Age]]&lt;=44,"35-44",Customers_c[[#This Row],[Age]]&lt;=54,"45-54",Customers_c[[#This Row],[Age]]&gt;=55,"55+")</f>
        <v>45-54</v>
      </c>
    </row>
    <row r="288" spans="1:9" x14ac:dyDescent="0.25">
      <c r="A288">
        <v>1287</v>
      </c>
      <c r="B288" t="s">
        <v>5317</v>
      </c>
      <c r="C288">
        <v>29</v>
      </c>
      <c r="D288" t="s">
        <v>6021</v>
      </c>
      <c r="E288" t="s">
        <v>6022</v>
      </c>
      <c r="F288" t="s">
        <v>6025</v>
      </c>
      <c r="G288" s="1">
        <v>45046</v>
      </c>
      <c r="H288" t="s">
        <v>22</v>
      </c>
      <c r="I288" t="str" cm="1">
        <f t="array" ref="I288">_xlfn.IFS(Customers_c[[#This Row],[Age]]&lt;=24,"18-24",Customers_c[[#This Row],[Age]]&lt;=34,"25-34",Customers_c[[#This Row],[Age]]&lt;=44,"35-44",Customers_c[[#This Row],[Age]]&lt;=54,"45-54",Customers_c[[#This Row],[Age]]&gt;=55,"55+")</f>
        <v>25-34</v>
      </c>
    </row>
    <row r="289" spans="1:9" x14ac:dyDescent="0.25">
      <c r="A289">
        <v>1288</v>
      </c>
      <c r="B289" t="s">
        <v>5318</v>
      </c>
      <c r="C289">
        <v>39</v>
      </c>
      <c r="D289" t="s">
        <v>6021</v>
      </c>
      <c r="E289" t="s">
        <v>6022</v>
      </c>
      <c r="F289" t="s">
        <v>6025</v>
      </c>
      <c r="G289" s="1">
        <v>45891</v>
      </c>
      <c r="H289" t="s">
        <v>22</v>
      </c>
      <c r="I289" t="str" cm="1">
        <f t="array" ref="I289">_xlfn.IFS(Customers_c[[#This Row],[Age]]&lt;=24,"18-24",Customers_c[[#This Row],[Age]]&lt;=34,"25-34",Customers_c[[#This Row],[Age]]&lt;=44,"35-44",Customers_c[[#This Row],[Age]]&lt;=54,"45-54",Customers_c[[#This Row],[Age]]&gt;=55,"55+")</f>
        <v>35-44</v>
      </c>
    </row>
    <row r="290" spans="1:9" x14ac:dyDescent="0.25">
      <c r="A290">
        <v>1289</v>
      </c>
      <c r="B290" t="s">
        <v>5319</v>
      </c>
      <c r="C290">
        <v>39</v>
      </c>
      <c r="D290" t="s">
        <v>6020</v>
      </c>
      <c r="E290" t="s">
        <v>6022</v>
      </c>
      <c r="F290" t="s">
        <v>6026</v>
      </c>
      <c r="G290" s="1">
        <v>45159</v>
      </c>
      <c r="H290" t="s">
        <v>23</v>
      </c>
      <c r="I290" t="str" cm="1">
        <f t="array" ref="I290">_xlfn.IFS(Customers_c[[#This Row],[Age]]&lt;=24,"18-24",Customers_c[[#This Row],[Age]]&lt;=34,"25-34",Customers_c[[#This Row],[Age]]&lt;=44,"35-44",Customers_c[[#This Row],[Age]]&lt;=54,"45-54",Customers_c[[#This Row],[Age]]&gt;=55,"55+")</f>
        <v>35-44</v>
      </c>
    </row>
    <row r="291" spans="1:9" x14ac:dyDescent="0.25">
      <c r="A291">
        <v>1290</v>
      </c>
      <c r="B291" t="s">
        <v>5320</v>
      </c>
      <c r="C291">
        <v>47</v>
      </c>
      <c r="D291" t="s">
        <v>6021</v>
      </c>
      <c r="E291" t="s">
        <v>6022</v>
      </c>
      <c r="F291" t="s">
        <v>6026</v>
      </c>
      <c r="G291" s="1">
        <v>45011</v>
      </c>
      <c r="H291" t="s">
        <v>22</v>
      </c>
      <c r="I291" t="str" cm="1">
        <f t="array" ref="I291">_xlfn.IFS(Customers_c[[#This Row],[Age]]&lt;=24,"18-24",Customers_c[[#This Row],[Age]]&lt;=34,"25-34",Customers_c[[#This Row],[Age]]&lt;=44,"35-44",Customers_c[[#This Row],[Age]]&lt;=54,"45-54",Customers_c[[#This Row],[Age]]&gt;=55,"55+")</f>
        <v>45-54</v>
      </c>
    </row>
    <row r="292" spans="1:9" x14ac:dyDescent="0.25">
      <c r="A292">
        <v>1291</v>
      </c>
      <c r="B292" t="s">
        <v>5321</v>
      </c>
      <c r="C292">
        <v>55</v>
      </c>
      <c r="D292" t="s">
        <v>6021</v>
      </c>
      <c r="E292" t="s">
        <v>6022</v>
      </c>
      <c r="F292" t="s">
        <v>6027</v>
      </c>
      <c r="G292" s="1">
        <v>45542</v>
      </c>
      <c r="H292" t="s">
        <v>23</v>
      </c>
      <c r="I292" t="str" cm="1">
        <f t="array" ref="I292">_xlfn.IFS(Customers_c[[#This Row],[Age]]&lt;=24,"18-24",Customers_c[[#This Row],[Age]]&lt;=34,"25-34",Customers_c[[#This Row],[Age]]&lt;=44,"35-44",Customers_c[[#This Row],[Age]]&lt;=54,"45-54",Customers_c[[#This Row],[Age]]&gt;=55,"55+")</f>
        <v>55+</v>
      </c>
    </row>
    <row r="293" spans="1:9" x14ac:dyDescent="0.25">
      <c r="A293">
        <v>1292</v>
      </c>
      <c r="B293" t="s">
        <v>5322</v>
      </c>
      <c r="C293">
        <v>55</v>
      </c>
      <c r="D293" t="s">
        <v>6021</v>
      </c>
      <c r="E293" t="s">
        <v>6022</v>
      </c>
      <c r="F293" t="s">
        <v>6026</v>
      </c>
      <c r="G293" s="1">
        <v>45185</v>
      </c>
      <c r="H293" t="s">
        <v>23</v>
      </c>
      <c r="I293" t="str" cm="1">
        <f t="array" ref="I293">_xlfn.IFS(Customers_c[[#This Row],[Age]]&lt;=24,"18-24",Customers_c[[#This Row],[Age]]&lt;=34,"25-34",Customers_c[[#This Row],[Age]]&lt;=44,"35-44",Customers_c[[#This Row],[Age]]&lt;=54,"45-54",Customers_c[[#This Row],[Age]]&gt;=55,"55+")</f>
        <v>55+</v>
      </c>
    </row>
    <row r="294" spans="1:9" x14ac:dyDescent="0.25">
      <c r="A294">
        <v>1293</v>
      </c>
      <c r="B294" t="s">
        <v>5323</v>
      </c>
      <c r="C294">
        <v>25</v>
      </c>
      <c r="D294" t="s">
        <v>6020</v>
      </c>
      <c r="E294" t="s">
        <v>6022</v>
      </c>
      <c r="F294" t="s">
        <v>6026</v>
      </c>
      <c r="G294" s="1">
        <v>45218</v>
      </c>
      <c r="H294" t="s">
        <v>22</v>
      </c>
      <c r="I294" t="str" cm="1">
        <f t="array" ref="I294">_xlfn.IFS(Customers_c[[#This Row],[Age]]&lt;=24,"18-24",Customers_c[[#This Row],[Age]]&lt;=34,"25-34",Customers_c[[#This Row],[Age]]&lt;=44,"35-44",Customers_c[[#This Row],[Age]]&lt;=54,"45-54",Customers_c[[#This Row],[Age]]&gt;=55,"55+")</f>
        <v>25-34</v>
      </c>
    </row>
    <row r="295" spans="1:9" x14ac:dyDescent="0.25">
      <c r="A295">
        <v>1294</v>
      </c>
      <c r="B295" t="s">
        <v>5324</v>
      </c>
      <c r="C295">
        <v>44</v>
      </c>
      <c r="D295" t="s">
        <v>6021</v>
      </c>
      <c r="E295" t="s">
        <v>6024</v>
      </c>
      <c r="F295" t="s">
        <v>6025</v>
      </c>
      <c r="G295" s="1">
        <v>45275</v>
      </c>
      <c r="H295" t="s">
        <v>23</v>
      </c>
      <c r="I295" t="str" cm="1">
        <f t="array" ref="I295">_xlfn.IFS(Customers_c[[#This Row],[Age]]&lt;=24,"18-24",Customers_c[[#This Row],[Age]]&lt;=34,"25-34",Customers_c[[#This Row],[Age]]&lt;=44,"35-44",Customers_c[[#This Row],[Age]]&lt;=54,"45-54",Customers_c[[#This Row],[Age]]&gt;=55,"55+")</f>
        <v>35-44</v>
      </c>
    </row>
    <row r="296" spans="1:9" x14ac:dyDescent="0.25">
      <c r="A296">
        <v>1295</v>
      </c>
      <c r="B296" t="s">
        <v>5325</v>
      </c>
      <c r="C296">
        <v>44</v>
      </c>
      <c r="D296" t="s">
        <v>6020</v>
      </c>
      <c r="E296" t="s">
        <v>6022</v>
      </c>
      <c r="F296" t="s">
        <v>6026</v>
      </c>
      <c r="G296" s="1">
        <v>45477</v>
      </c>
      <c r="H296" t="s">
        <v>22</v>
      </c>
      <c r="I296" t="str" cm="1">
        <f t="array" ref="I296">_xlfn.IFS(Customers_c[[#This Row],[Age]]&lt;=24,"18-24",Customers_c[[#This Row],[Age]]&lt;=34,"25-34",Customers_c[[#This Row],[Age]]&lt;=44,"35-44",Customers_c[[#This Row],[Age]]&lt;=54,"45-54",Customers_c[[#This Row],[Age]]&gt;=55,"55+")</f>
        <v>35-44</v>
      </c>
    </row>
    <row r="297" spans="1:9" x14ac:dyDescent="0.25">
      <c r="A297">
        <v>1296</v>
      </c>
      <c r="B297" t="s">
        <v>5326</v>
      </c>
      <c r="C297">
        <v>51</v>
      </c>
      <c r="D297" t="s">
        <v>6021</v>
      </c>
      <c r="E297" t="s">
        <v>6024</v>
      </c>
      <c r="F297" t="s">
        <v>6026</v>
      </c>
      <c r="G297" s="1">
        <v>45605</v>
      </c>
      <c r="H297" t="s">
        <v>21</v>
      </c>
      <c r="I297" t="str" cm="1">
        <f t="array" ref="I297">_xlfn.IFS(Customers_c[[#This Row],[Age]]&lt;=24,"18-24",Customers_c[[#This Row],[Age]]&lt;=34,"25-34",Customers_c[[#This Row],[Age]]&lt;=44,"35-44",Customers_c[[#This Row],[Age]]&lt;=54,"45-54",Customers_c[[#This Row],[Age]]&gt;=55,"55+")</f>
        <v>45-54</v>
      </c>
    </row>
    <row r="298" spans="1:9" x14ac:dyDescent="0.25">
      <c r="A298">
        <v>1297</v>
      </c>
      <c r="B298" t="s">
        <v>5327</v>
      </c>
      <c r="C298">
        <v>38</v>
      </c>
      <c r="D298" t="s">
        <v>6021</v>
      </c>
      <c r="E298" t="s">
        <v>6023</v>
      </c>
      <c r="F298" t="s">
        <v>6025</v>
      </c>
      <c r="G298" s="1">
        <v>45393</v>
      </c>
      <c r="H298" t="s">
        <v>21</v>
      </c>
      <c r="I298" t="str" cm="1">
        <f t="array" ref="I298">_xlfn.IFS(Customers_c[[#This Row],[Age]]&lt;=24,"18-24",Customers_c[[#This Row],[Age]]&lt;=34,"25-34",Customers_c[[#This Row],[Age]]&lt;=44,"35-44",Customers_c[[#This Row],[Age]]&lt;=54,"45-54",Customers_c[[#This Row],[Age]]&gt;=55,"55+")</f>
        <v>35-44</v>
      </c>
    </row>
    <row r="299" spans="1:9" x14ac:dyDescent="0.25">
      <c r="A299">
        <v>1298</v>
      </c>
      <c r="B299" t="s">
        <v>5328</v>
      </c>
      <c r="C299">
        <v>47</v>
      </c>
      <c r="D299" t="s">
        <v>6020</v>
      </c>
      <c r="E299" t="s">
        <v>6022</v>
      </c>
      <c r="F299" t="s">
        <v>6025</v>
      </c>
      <c r="G299" s="1">
        <v>45611</v>
      </c>
      <c r="H299" t="s">
        <v>23</v>
      </c>
      <c r="I299" t="str" cm="1">
        <f t="array" ref="I299">_xlfn.IFS(Customers_c[[#This Row],[Age]]&lt;=24,"18-24",Customers_c[[#This Row],[Age]]&lt;=34,"25-34",Customers_c[[#This Row],[Age]]&lt;=44,"35-44",Customers_c[[#This Row],[Age]]&lt;=54,"45-54",Customers_c[[#This Row],[Age]]&gt;=55,"55+")</f>
        <v>45-54</v>
      </c>
    </row>
    <row r="300" spans="1:9" x14ac:dyDescent="0.25">
      <c r="A300">
        <v>1299</v>
      </c>
      <c r="B300" t="s">
        <v>5329</v>
      </c>
      <c r="C300">
        <v>50</v>
      </c>
      <c r="D300" t="s">
        <v>6021</v>
      </c>
      <c r="E300" t="s">
        <v>6023</v>
      </c>
      <c r="F300" t="s">
        <v>6027</v>
      </c>
      <c r="G300" s="1">
        <v>45524</v>
      </c>
      <c r="H300" t="s">
        <v>22</v>
      </c>
      <c r="I300" t="str" cm="1">
        <f t="array" ref="I300">_xlfn.IFS(Customers_c[[#This Row],[Age]]&lt;=24,"18-24",Customers_c[[#This Row],[Age]]&lt;=34,"25-34",Customers_c[[#This Row],[Age]]&lt;=44,"35-44",Customers_c[[#This Row],[Age]]&lt;=54,"45-54",Customers_c[[#This Row],[Age]]&gt;=55,"55+")</f>
        <v>45-54</v>
      </c>
    </row>
    <row r="301" spans="1:9" x14ac:dyDescent="0.25">
      <c r="A301">
        <v>1300</v>
      </c>
      <c r="B301" t="s">
        <v>5330</v>
      </c>
      <c r="C301">
        <v>45</v>
      </c>
      <c r="D301" t="s">
        <v>6020</v>
      </c>
      <c r="E301" t="s">
        <v>6023</v>
      </c>
      <c r="F301" t="s">
        <v>6026</v>
      </c>
      <c r="G301" s="1">
        <v>45414</v>
      </c>
      <c r="H301" t="s">
        <v>22</v>
      </c>
      <c r="I301" t="str" cm="1">
        <f t="array" ref="I301">_xlfn.IFS(Customers_c[[#This Row],[Age]]&lt;=24,"18-24",Customers_c[[#This Row],[Age]]&lt;=34,"25-34",Customers_c[[#This Row],[Age]]&lt;=44,"35-44",Customers_c[[#This Row],[Age]]&lt;=54,"45-54",Customers_c[[#This Row],[Age]]&gt;=55,"55+")</f>
        <v>45-54</v>
      </c>
    </row>
    <row r="302" spans="1:9" x14ac:dyDescent="0.25">
      <c r="A302">
        <v>1301</v>
      </c>
      <c r="B302" t="s">
        <v>5331</v>
      </c>
      <c r="C302">
        <v>50</v>
      </c>
      <c r="D302" t="s">
        <v>6020</v>
      </c>
      <c r="E302" t="s">
        <v>6023</v>
      </c>
      <c r="F302" t="s">
        <v>6025</v>
      </c>
      <c r="G302" s="1">
        <v>45520</v>
      </c>
      <c r="H302" t="s">
        <v>21</v>
      </c>
      <c r="I302" t="str" cm="1">
        <f t="array" ref="I302">_xlfn.IFS(Customers_c[[#This Row],[Age]]&lt;=24,"18-24",Customers_c[[#This Row],[Age]]&lt;=34,"25-34",Customers_c[[#This Row],[Age]]&lt;=44,"35-44",Customers_c[[#This Row],[Age]]&lt;=54,"45-54",Customers_c[[#This Row],[Age]]&gt;=55,"55+")</f>
        <v>45-54</v>
      </c>
    </row>
    <row r="303" spans="1:9" x14ac:dyDescent="0.25">
      <c r="A303">
        <v>1302</v>
      </c>
      <c r="B303" t="s">
        <v>5332</v>
      </c>
      <c r="C303">
        <v>22</v>
      </c>
      <c r="D303" t="s">
        <v>6021</v>
      </c>
      <c r="E303" t="s">
        <v>6024</v>
      </c>
      <c r="F303" t="s">
        <v>6027</v>
      </c>
      <c r="G303" s="1">
        <v>45990</v>
      </c>
      <c r="H303" t="s">
        <v>21</v>
      </c>
      <c r="I303" t="str" cm="1">
        <f t="array" ref="I303">_xlfn.IFS(Customers_c[[#This Row],[Age]]&lt;=24,"18-24",Customers_c[[#This Row],[Age]]&lt;=34,"25-34",Customers_c[[#This Row],[Age]]&lt;=44,"35-44",Customers_c[[#This Row],[Age]]&lt;=54,"45-54",Customers_c[[#This Row],[Age]]&gt;=55,"55+")</f>
        <v>18-24</v>
      </c>
    </row>
    <row r="304" spans="1:9" x14ac:dyDescent="0.25">
      <c r="A304">
        <v>1303</v>
      </c>
      <c r="B304" t="s">
        <v>5333</v>
      </c>
      <c r="C304">
        <v>36</v>
      </c>
      <c r="D304" t="s">
        <v>6020</v>
      </c>
      <c r="E304" t="s">
        <v>6023</v>
      </c>
      <c r="F304" t="s">
        <v>6027</v>
      </c>
      <c r="G304" s="1">
        <v>45077</v>
      </c>
      <c r="H304" t="s">
        <v>22</v>
      </c>
      <c r="I304" t="str" cm="1">
        <f t="array" ref="I304">_xlfn.IFS(Customers_c[[#This Row],[Age]]&lt;=24,"18-24",Customers_c[[#This Row],[Age]]&lt;=34,"25-34",Customers_c[[#This Row],[Age]]&lt;=44,"35-44",Customers_c[[#This Row],[Age]]&lt;=54,"45-54",Customers_c[[#This Row],[Age]]&gt;=55,"55+")</f>
        <v>35-44</v>
      </c>
    </row>
    <row r="305" spans="1:9" x14ac:dyDescent="0.25">
      <c r="A305">
        <v>1304</v>
      </c>
      <c r="B305" t="s">
        <v>5334</v>
      </c>
      <c r="C305">
        <v>21</v>
      </c>
      <c r="D305" t="s">
        <v>6021</v>
      </c>
      <c r="E305" t="s">
        <v>6023</v>
      </c>
      <c r="F305" t="s">
        <v>6026</v>
      </c>
      <c r="G305" s="1">
        <v>45253</v>
      </c>
      <c r="H305" t="s">
        <v>23</v>
      </c>
      <c r="I305" t="str" cm="1">
        <f t="array" ref="I305">_xlfn.IFS(Customers_c[[#This Row],[Age]]&lt;=24,"18-24",Customers_c[[#This Row],[Age]]&lt;=34,"25-34",Customers_c[[#This Row],[Age]]&lt;=44,"35-44",Customers_c[[#This Row],[Age]]&lt;=54,"45-54",Customers_c[[#This Row],[Age]]&gt;=55,"55+")</f>
        <v>18-24</v>
      </c>
    </row>
    <row r="306" spans="1:9" x14ac:dyDescent="0.25">
      <c r="A306">
        <v>1305</v>
      </c>
      <c r="B306" t="s">
        <v>5335</v>
      </c>
      <c r="C306">
        <v>52</v>
      </c>
      <c r="D306" t="s">
        <v>6021</v>
      </c>
      <c r="E306" t="s">
        <v>6023</v>
      </c>
      <c r="F306" t="s">
        <v>6026</v>
      </c>
      <c r="G306" s="1">
        <v>45338</v>
      </c>
      <c r="H306" t="s">
        <v>21</v>
      </c>
      <c r="I306" t="str" cm="1">
        <f t="array" ref="I306">_xlfn.IFS(Customers_c[[#This Row],[Age]]&lt;=24,"18-24",Customers_c[[#This Row],[Age]]&lt;=34,"25-34",Customers_c[[#This Row],[Age]]&lt;=44,"35-44",Customers_c[[#This Row],[Age]]&lt;=54,"45-54",Customers_c[[#This Row],[Age]]&gt;=55,"55+")</f>
        <v>45-54</v>
      </c>
    </row>
    <row r="307" spans="1:9" x14ac:dyDescent="0.25">
      <c r="A307">
        <v>1306</v>
      </c>
      <c r="B307" t="s">
        <v>5336</v>
      </c>
      <c r="C307">
        <v>34</v>
      </c>
      <c r="D307" t="s">
        <v>6020</v>
      </c>
      <c r="E307" t="s">
        <v>6022</v>
      </c>
      <c r="F307" t="s">
        <v>6027</v>
      </c>
      <c r="G307" s="1">
        <v>45674</v>
      </c>
      <c r="H307" t="s">
        <v>23</v>
      </c>
      <c r="I307" t="str" cm="1">
        <f t="array" ref="I307">_xlfn.IFS(Customers_c[[#This Row],[Age]]&lt;=24,"18-24",Customers_c[[#This Row],[Age]]&lt;=34,"25-34",Customers_c[[#This Row],[Age]]&lt;=44,"35-44",Customers_c[[#This Row],[Age]]&lt;=54,"45-54",Customers_c[[#This Row],[Age]]&gt;=55,"55+")</f>
        <v>25-34</v>
      </c>
    </row>
    <row r="308" spans="1:9" x14ac:dyDescent="0.25">
      <c r="A308">
        <v>1307</v>
      </c>
      <c r="B308" t="s">
        <v>5337</v>
      </c>
      <c r="C308">
        <v>45</v>
      </c>
      <c r="D308" t="s">
        <v>6020</v>
      </c>
      <c r="E308" t="s">
        <v>6022</v>
      </c>
      <c r="F308" t="s">
        <v>6025</v>
      </c>
      <c r="G308" s="1">
        <v>45398</v>
      </c>
      <c r="H308" t="s">
        <v>23</v>
      </c>
      <c r="I308" t="str" cm="1">
        <f t="array" ref="I308">_xlfn.IFS(Customers_c[[#This Row],[Age]]&lt;=24,"18-24",Customers_c[[#This Row],[Age]]&lt;=34,"25-34",Customers_c[[#This Row],[Age]]&lt;=44,"35-44",Customers_c[[#This Row],[Age]]&lt;=54,"45-54",Customers_c[[#This Row],[Age]]&gt;=55,"55+")</f>
        <v>45-54</v>
      </c>
    </row>
    <row r="309" spans="1:9" x14ac:dyDescent="0.25">
      <c r="A309">
        <v>1308</v>
      </c>
      <c r="B309" t="s">
        <v>5338</v>
      </c>
      <c r="C309">
        <v>47</v>
      </c>
      <c r="D309" t="s">
        <v>6020</v>
      </c>
      <c r="E309" t="s">
        <v>6024</v>
      </c>
      <c r="F309" t="s">
        <v>6027</v>
      </c>
      <c r="G309" s="1">
        <v>45833</v>
      </c>
      <c r="H309" t="s">
        <v>21</v>
      </c>
      <c r="I309" t="str" cm="1">
        <f t="array" ref="I309">_xlfn.IFS(Customers_c[[#This Row],[Age]]&lt;=24,"18-24",Customers_c[[#This Row],[Age]]&lt;=34,"25-34",Customers_c[[#This Row],[Age]]&lt;=44,"35-44",Customers_c[[#This Row],[Age]]&lt;=54,"45-54",Customers_c[[#This Row],[Age]]&gt;=55,"55+")</f>
        <v>45-54</v>
      </c>
    </row>
    <row r="310" spans="1:9" x14ac:dyDescent="0.25">
      <c r="A310">
        <v>1309</v>
      </c>
      <c r="B310" t="s">
        <v>5339</v>
      </c>
      <c r="C310">
        <v>46</v>
      </c>
      <c r="D310" t="s">
        <v>6020</v>
      </c>
      <c r="E310" t="s">
        <v>6024</v>
      </c>
      <c r="F310" t="s">
        <v>6026</v>
      </c>
      <c r="G310" s="1">
        <v>45948</v>
      </c>
      <c r="H310" t="s">
        <v>23</v>
      </c>
      <c r="I310" t="str" cm="1">
        <f t="array" ref="I310">_xlfn.IFS(Customers_c[[#This Row],[Age]]&lt;=24,"18-24",Customers_c[[#This Row],[Age]]&lt;=34,"25-34",Customers_c[[#This Row],[Age]]&lt;=44,"35-44",Customers_c[[#This Row],[Age]]&lt;=54,"45-54",Customers_c[[#This Row],[Age]]&gt;=55,"55+")</f>
        <v>45-54</v>
      </c>
    </row>
    <row r="311" spans="1:9" x14ac:dyDescent="0.25">
      <c r="A311">
        <v>1310</v>
      </c>
      <c r="B311" t="s">
        <v>5340</v>
      </c>
      <c r="C311">
        <v>23</v>
      </c>
      <c r="D311" t="s">
        <v>6021</v>
      </c>
      <c r="E311" t="s">
        <v>6022</v>
      </c>
      <c r="F311" t="s">
        <v>6025</v>
      </c>
      <c r="G311" s="1">
        <v>46023</v>
      </c>
      <c r="H311" t="s">
        <v>23</v>
      </c>
      <c r="I311" t="str" cm="1">
        <f t="array" ref="I311">_xlfn.IFS(Customers_c[[#This Row],[Age]]&lt;=24,"18-24",Customers_c[[#This Row],[Age]]&lt;=34,"25-34",Customers_c[[#This Row],[Age]]&lt;=44,"35-44",Customers_c[[#This Row],[Age]]&lt;=54,"45-54",Customers_c[[#This Row],[Age]]&gt;=55,"55+")</f>
        <v>18-24</v>
      </c>
    </row>
    <row r="312" spans="1:9" x14ac:dyDescent="0.25">
      <c r="A312">
        <v>1311</v>
      </c>
      <c r="B312" t="s">
        <v>5341</v>
      </c>
      <c r="C312">
        <v>52</v>
      </c>
      <c r="D312" t="s">
        <v>6021</v>
      </c>
      <c r="E312" t="s">
        <v>6024</v>
      </c>
      <c r="F312" t="s">
        <v>6025</v>
      </c>
      <c r="G312" s="1">
        <v>45060</v>
      </c>
      <c r="H312" t="s">
        <v>22</v>
      </c>
      <c r="I312" t="str" cm="1">
        <f t="array" ref="I312">_xlfn.IFS(Customers_c[[#This Row],[Age]]&lt;=24,"18-24",Customers_c[[#This Row],[Age]]&lt;=34,"25-34",Customers_c[[#This Row],[Age]]&lt;=44,"35-44",Customers_c[[#This Row],[Age]]&lt;=54,"45-54",Customers_c[[#This Row],[Age]]&gt;=55,"55+")</f>
        <v>45-54</v>
      </c>
    </row>
    <row r="313" spans="1:9" x14ac:dyDescent="0.25">
      <c r="A313">
        <v>1312</v>
      </c>
      <c r="B313" t="s">
        <v>5342</v>
      </c>
      <c r="C313">
        <v>58</v>
      </c>
      <c r="D313" t="s">
        <v>6020</v>
      </c>
      <c r="E313" t="s">
        <v>6022</v>
      </c>
      <c r="F313" t="s">
        <v>6027</v>
      </c>
      <c r="G313" s="1">
        <v>45782</v>
      </c>
      <c r="H313" t="s">
        <v>23</v>
      </c>
      <c r="I313" t="str" cm="1">
        <f t="array" ref="I313">_xlfn.IFS(Customers_c[[#This Row],[Age]]&lt;=24,"18-24",Customers_c[[#This Row],[Age]]&lt;=34,"25-34",Customers_c[[#This Row],[Age]]&lt;=44,"35-44",Customers_c[[#This Row],[Age]]&lt;=54,"45-54",Customers_c[[#This Row],[Age]]&gt;=55,"55+")</f>
        <v>55+</v>
      </c>
    </row>
    <row r="314" spans="1:9" x14ac:dyDescent="0.25">
      <c r="A314">
        <v>1313</v>
      </c>
      <c r="B314" t="s">
        <v>5343</v>
      </c>
      <c r="C314">
        <v>54</v>
      </c>
      <c r="D314" t="s">
        <v>6021</v>
      </c>
      <c r="E314" t="s">
        <v>6023</v>
      </c>
      <c r="F314" t="s">
        <v>6026</v>
      </c>
      <c r="G314" s="1">
        <v>44985</v>
      </c>
      <c r="H314" t="s">
        <v>22</v>
      </c>
      <c r="I314" t="str" cm="1">
        <f t="array" ref="I314">_xlfn.IFS(Customers_c[[#This Row],[Age]]&lt;=24,"18-24",Customers_c[[#This Row],[Age]]&lt;=34,"25-34",Customers_c[[#This Row],[Age]]&lt;=44,"35-44",Customers_c[[#This Row],[Age]]&lt;=54,"45-54",Customers_c[[#This Row],[Age]]&gt;=55,"55+")</f>
        <v>45-54</v>
      </c>
    </row>
    <row r="315" spans="1:9" x14ac:dyDescent="0.25">
      <c r="A315">
        <v>1314</v>
      </c>
      <c r="B315" t="s">
        <v>5344</v>
      </c>
      <c r="C315">
        <v>41</v>
      </c>
      <c r="D315" t="s">
        <v>6021</v>
      </c>
      <c r="E315" t="s">
        <v>6023</v>
      </c>
      <c r="F315" t="s">
        <v>6027</v>
      </c>
      <c r="G315" s="1">
        <v>45902</v>
      </c>
      <c r="H315" t="s">
        <v>21</v>
      </c>
      <c r="I315" t="str" cm="1">
        <f t="array" ref="I315">_xlfn.IFS(Customers_c[[#This Row],[Age]]&lt;=24,"18-24",Customers_c[[#This Row],[Age]]&lt;=34,"25-34",Customers_c[[#This Row],[Age]]&lt;=44,"35-44",Customers_c[[#This Row],[Age]]&lt;=54,"45-54",Customers_c[[#This Row],[Age]]&gt;=55,"55+")</f>
        <v>35-44</v>
      </c>
    </row>
    <row r="316" spans="1:9" x14ac:dyDescent="0.25">
      <c r="A316">
        <v>1315</v>
      </c>
      <c r="B316" t="s">
        <v>5345</v>
      </c>
      <c r="C316">
        <v>46</v>
      </c>
      <c r="D316" t="s">
        <v>6021</v>
      </c>
      <c r="E316" t="s">
        <v>6024</v>
      </c>
      <c r="F316" t="s">
        <v>6027</v>
      </c>
      <c r="G316" s="1">
        <v>45375</v>
      </c>
      <c r="H316" t="s">
        <v>21</v>
      </c>
      <c r="I316" t="str" cm="1">
        <f t="array" ref="I316">_xlfn.IFS(Customers_c[[#This Row],[Age]]&lt;=24,"18-24",Customers_c[[#This Row],[Age]]&lt;=34,"25-34",Customers_c[[#This Row],[Age]]&lt;=44,"35-44",Customers_c[[#This Row],[Age]]&lt;=54,"45-54",Customers_c[[#This Row],[Age]]&gt;=55,"55+")</f>
        <v>45-54</v>
      </c>
    </row>
    <row r="317" spans="1:9" x14ac:dyDescent="0.25">
      <c r="A317">
        <v>1316</v>
      </c>
      <c r="B317" t="s">
        <v>5346</v>
      </c>
      <c r="C317">
        <v>48</v>
      </c>
      <c r="D317" t="s">
        <v>6021</v>
      </c>
      <c r="E317" t="s">
        <v>6022</v>
      </c>
      <c r="F317" t="s">
        <v>6027</v>
      </c>
      <c r="G317" s="1">
        <v>45524</v>
      </c>
      <c r="H317" t="s">
        <v>22</v>
      </c>
      <c r="I317" t="str" cm="1">
        <f t="array" ref="I317">_xlfn.IFS(Customers_c[[#This Row],[Age]]&lt;=24,"18-24",Customers_c[[#This Row],[Age]]&lt;=34,"25-34",Customers_c[[#This Row],[Age]]&lt;=44,"35-44",Customers_c[[#This Row],[Age]]&lt;=54,"45-54",Customers_c[[#This Row],[Age]]&gt;=55,"55+")</f>
        <v>45-54</v>
      </c>
    </row>
    <row r="318" spans="1:9" x14ac:dyDescent="0.25">
      <c r="A318">
        <v>1317</v>
      </c>
      <c r="B318" t="s">
        <v>5347</v>
      </c>
      <c r="C318">
        <v>52</v>
      </c>
      <c r="D318" t="s">
        <v>6020</v>
      </c>
      <c r="E318" t="s">
        <v>6022</v>
      </c>
      <c r="F318" t="s">
        <v>6025</v>
      </c>
      <c r="G318" s="1">
        <v>45247</v>
      </c>
      <c r="H318" t="s">
        <v>21</v>
      </c>
      <c r="I318" t="str" cm="1">
        <f t="array" ref="I318">_xlfn.IFS(Customers_c[[#This Row],[Age]]&lt;=24,"18-24",Customers_c[[#This Row],[Age]]&lt;=34,"25-34",Customers_c[[#This Row],[Age]]&lt;=44,"35-44",Customers_c[[#This Row],[Age]]&lt;=54,"45-54",Customers_c[[#This Row],[Age]]&gt;=55,"55+")</f>
        <v>45-54</v>
      </c>
    </row>
    <row r="319" spans="1:9" x14ac:dyDescent="0.25">
      <c r="A319">
        <v>1318</v>
      </c>
      <c r="B319" t="s">
        <v>5348</v>
      </c>
      <c r="C319">
        <v>50</v>
      </c>
      <c r="D319" t="s">
        <v>6020</v>
      </c>
      <c r="E319" t="s">
        <v>6024</v>
      </c>
      <c r="F319" t="s">
        <v>6025</v>
      </c>
      <c r="G319" s="1">
        <v>45194</v>
      </c>
      <c r="H319" t="s">
        <v>23</v>
      </c>
      <c r="I319" t="str" cm="1">
        <f t="array" ref="I319">_xlfn.IFS(Customers_c[[#This Row],[Age]]&lt;=24,"18-24",Customers_c[[#This Row],[Age]]&lt;=34,"25-34",Customers_c[[#This Row],[Age]]&lt;=44,"35-44",Customers_c[[#This Row],[Age]]&lt;=54,"45-54",Customers_c[[#This Row],[Age]]&gt;=55,"55+")</f>
        <v>45-54</v>
      </c>
    </row>
    <row r="320" spans="1:9" x14ac:dyDescent="0.25">
      <c r="A320">
        <v>1319</v>
      </c>
      <c r="B320" t="s">
        <v>5349</v>
      </c>
      <c r="C320">
        <v>38</v>
      </c>
      <c r="D320" t="s">
        <v>6021</v>
      </c>
      <c r="E320" t="s">
        <v>6022</v>
      </c>
      <c r="F320" t="s">
        <v>6026</v>
      </c>
      <c r="G320" s="1">
        <v>45443</v>
      </c>
      <c r="H320" t="s">
        <v>23</v>
      </c>
      <c r="I320" t="str" cm="1">
        <f t="array" ref="I320">_xlfn.IFS(Customers_c[[#This Row],[Age]]&lt;=24,"18-24",Customers_c[[#This Row],[Age]]&lt;=34,"25-34",Customers_c[[#This Row],[Age]]&lt;=44,"35-44",Customers_c[[#This Row],[Age]]&lt;=54,"45-54",Customers_c[[#This Row],[Age]]&gt;=55,"55+")</f>
        <v>35-44</v>
      </c>
    </row>
    <row r="321" spans="1:9" x14ac:dyDescent="0.25">
      <c r="A321">
        <v>1320</v>
      </c>
      <c r="B321" t="s">
        <v>5350</v>
      </c>
      <c r="C321">
        <v>49</v>
      </c>
      <c r="D321" t="s">
        <v>6020</v>
      </c>
      <c r="E321" t="s">
        <v>6023</v>
      </c>
      <c r="F321" t="s">
        <v>6026</v>
      </c>
      <c r="G321" s="1">
        <v>45508</v>
      </c>
      <c r="H321" t="s">
        <v>23</v>
      </c>
      <c r="I321" t="str" cm="1">
        <f t="array" ref="I321">_xlfn.IFS(Customers_c[[#This Row],[Age]]&lt;=24,"18-24",Customers_c[[#This Row],[Age]]&lt;=34,"25-34",Customers_c[[#This Row],[Age]]&lt;=44,"35-44",Customers_c[[#This Row],[Age]]&lt;=54,"45-54",Customers_c[[#This Row],[Age]]&gt;=55,"55+")</f>
        <v>45-54</v>
      </c>
    </row>
    <row r="322" spans="1:9" x14ac:dyDescent="0.25">
      <c r="A322">
        <v>1321</v>
      </c>
      <c r="B322" t="s">
        <v>5351</v>
      </c>
      <c r="C322">
        <v>40</v>
      </c>
      <c r="D322" t="s">
        <v>6020</v>
      </c>
      <c r="E322" t="s">
        <v>6024</v>
      </c>
      <c r="F322" t="s">
        <v>6027</v>
      </c>
      <c r="G322" s="1">
        <v>45878</v>
      </c>
      <c r="H322" t="s">
        <v>21</v>
      </c>
      <c r="I322" t="str" cm="1">
        <f t="array" ref="I322">_xlfn.IFS(Customers_c[[#This Row],[Age]]&lt;=24,"18-24",Customers_c[[#This Row],[Age]]&lt;=34,"25-34",Customers_c[[#This Row],[Age]]&lt;=44,"35-44",Customers_c[[#This Row],[Age]]&lt;=54,"45-54",Customers_c[[#This Row],[Age]]&gt;=55,"55+")</f>
        <v>35-44</v>
      </c>
    </row>
    <row r="323" spans="1:9" x14ac:dyDescent="0.25">
      <c r="A323">
        <v>1322</v>
      </c>
      <c r="B323" t="s">
        <v>5352</v>
      </c>
      <c r="C323">
        <v>50</v>
      </c>
      <c r="D323" t="s">
        <v>6020</v>
      </c>
      <c r="E323" t="s">
        <v>6024</v>
      </c>
      <c r="F323" t="s">
        <v>6027</v>
      </c>
      <c r="G323" s="1">
        <v>45786</v>
      </c>
      <c r="H323" t="s">
        <v>23</v>
      </c>
      <c r="I323" t="str" cm="1">
        <f t="array" ref="I323">_xlfn.IFS(Customers_c[[#This Row],[Age]]&lt;=24,"18-24",Customers_c[[#This Row],[Age]]&lt;=34,"25-34",Customers_c[[#This Row],[Age]]&lt;=44,"35-44",Customers_c[[#This Row],[Age]]&lt;=54,"45-54",Customers_c[[#This Row],[Age]]&gt;=55,"55+")</f>
        <v>45-54</v>
      </c>
    </row>
    <row r="324" spans="1:9" x14ac:dyDescent="0.25">
      <c r="A324">
        <v>1323</v>
      </c>
      <c r="B324" t="s">
        <v>5353</v>
      </c>
      <c r="C324">
        <v>20</v>
      </c>
      <c r="D324" t="s">
        <v>6021</v>
      </c>
      <c r="E324" t="s">
        <v>6022</v>
      </c>
      <c r="F324" t="s">
        <v>6027</v>
      </c>
      <c r="G324" s="1">
        <v>45803</v>
      </c>
      <c r="H324" t="s">
        <v>21</v>
      </c>
      <c r="I324" t="str" cm="1">
        <f t="array" ref="I324">_xlfn.IFS(Customers_c[[#This Row],[Age]]&lt;=24,"18-24",Customers_c[[#This Row],[Age]]&lt;=34,"25-34",Customers_c[[#This Row],[Age]]&lt;=44,"35-44",Customers_c[[#This Row],[Age]]&lt;=54,"45-54",Customers_c[[#This Row],[Age]]&gt;=55,"55+")</f>
        <v>18-24</v>
      </c>
    </row>
    <row r="325" spans="1:9" x14ac:dyDescent="0.25">
      <c r="A325">
        <v>1324</v>
      </c>
      <c r="B325" t="s">
        <v>5354</v>
      </c>
      <c r="C325">
        <v>35</v>
      </c>
      <c r="D325" t="s">
        <v>6021</v>
      </c>
      <c r="E325" t="s">
        <v>6024</v>
      </c>
      <c r="F325" t="s">
        <v>6026</v>
      </c>
      <c r="G325" s="1">
        <v>45144</v>
      </c>
      <c r="H325" t="s">
        <v>23</v>
      </c>
      <c r="I325" t="str" cm="1">
        <f t="array" ref="I325">_xlfn.IFS(Customers_c[[#This Row],[Age]]&lt;=24,"18-24",Customers_c[[#This Row],[Age]]&lt;=34,"25-34",Customers_c[[#This Row],[Age]]&lt;=44,"35-44",Customers_c[[#This Row],[Age]]&lt;=54,"45-54",Customers_c[[#This Row],[Age]]&gt;=55,"55+")</f>
        <v>35-44</v>
      </c>
    </row>
    <row r="326" spans="1:9" x14ac:dyDescent="0.25">
      <c r="A326">
        <v>1325</v>
      </c>
      <c r="B326" t="s">
        <v>5355</v>
      </c>
      <c r="C326">
        <v>42</v>
      </c>
      <c r="D326" t="s">
        <v>6021</v>
      </c>
      <c r="E326" t="s">
        <v>6022</v>
      </c>
      <c r="F326" t="s">
        <v>6025</v>
      </c>
      <c r="G326" s="1">
        <v>45548</v>
      </c>
      <c r="H326" t="s">
        <v>22</v>
      </c>
      <c r="I326" t="str" cm="1">
        <f t="array" ref="I326">_xlfn.IFS(Customers_c[[#This Row],[Age]]&lt;=24,"18-24",Customers_c[[#This Row],[Age]]&lt;=34,"25-34",Customers_c[[#This Row],[Age]]&lt;=44,"35-44",Customers_c[[#This Row],[Age]]&lt;=54,"45-54",Customers_c[[#This Row],[Age]]&gt;=55,"55+")</f>
        <v>35-44</v>
      </c>
    </row>
    <row r="327" spans="1:9" x14ac:dyDescent="0.25">
      <c r="A327">
        <v>1326</v>
      </c>
      <c r="B327" t="s">
        <v>5356</v>
      </c>
      <c r="C327">
        <v>59</v>
      </c>
      <c r="D327" t="s">
        <v>6020</v>
      </c>
      <c r="E327" t="s">
        <v>6022</v>
      </c>
      <c r="F327" t="s">
        <v>6025</v>
      </c>
      <c r="G327" s="1">
        <v>45870</v>
      </c>
      <c r="H327" t="s">
        <v>21</v>
      </c>
      <c r="I327" t="str" cm="1">
        <f t="array" ref="I327">_xlfn.IFS(Customers_c[[#This Row],[Age]]&lt;=24,"18-24",Customers_c[[#This Row],[Age]]&lt;=34,"25-34",Customers_c[[#This Row],[Age]]&lt;=44,"35-44",Customers_c[[#This Row],[Age]]&lt;=54,"45-54",Customers_c[[#This Row],[Age]]&gt;=55,"55+")</f>
        <v>55+</v>
      </c>
    </row>
    <row r="328" spans="1:9" x14ac:dyDescent="0.25">
      <c r="A328">
        <v>1327</v>
      </c>
      <c r="B328" t="s">
        <v>5357</v>
      </c>
      <c r="C328">
        <v>48</v>
      </c>
      <c r="D328" t="s">
        <v>6021</v>
      </c>
      <c r="E328" t="s">
        <v>6022</v>
      </c>
      <c r="F328" t="s">
        <v>6027</v>
      </c>
      <c r="G328" s="1">
        <v>45522</v>
      </c>
      <c r="H328" t="s">
        <v>21</v>
      </c>
      <c r="I328" t="str" cm="1">
        <f t="array" ref="I328">_xlfn.IFS(Customers_c[[#This Row],[Age]]&lt;=24,"18-24",Customers_c[[#This Row],[Age]]&lt;=34,"25-34",Customers_c[[#This Row],[Age]]&lt;=44,"35-44",Customers_c[[#This Row],[Age]]&lt;=54,"45-54",Customers_c[[#This Row],[Age]]&gt;=55,"55+")</f>
        <v>45-54</v>
      </c>
    </row>
    <row r="329" spans="1:9" x14ac:dyDescent="0.25">
      <c r="A329">
        <v>1328</v>
      </c>
      <c r="B329" t="s">
        <v>5358</v>
      </c>
      <c r="C329">
        <v>20</v>
      </c>
      <c r="D329" t="s">
        <v>6021</v>
      </c>
      <c r="E329" t="s">
        <v>6022</v>
      </c>
      <c r="F329" t="s">
        <v>6027</v>
      </c>
      <c r="G329" s="1">
        <v>45007</v>
      </c>
      <c r="H329" t="s">
        <v>23</v>
      </c>
      <c r="I329" t="str" cm="1">
        <f t="array" ref="I329">_xlfn.IFS(Customers_c[[#This Row],[Age]]&lt;=24,"18-24",Customers_c[[#This Row],[Age]]&lt;=34,"25-34",Customers_c[[#This Row],[Age]]&lt;=44,"35-44",Customers_c[[#This Row],[Age]]&lt;=54,"45-54",Customers_c[[#This Row],[Age]]&gt;=55,"55+")</f>
        <v>18-24</v>
      </c>
    </row>
    <row r="330" spans="1:9" x14ac:dyDescent="0.25">
      <c r="A330">
        <v>1329</v>
      </c>
      <c r="B330" t="s">
        <v>5359</v>
      </c>
      <c r="C330">
        <v>57</v>
      </c>
      <c r="D330" t="s">
        <v>6020</v>
      </c>
      <c r="E330" t="s">
        <v>6022</v>
      </c>
      <c r="F330" t="s">
        <v>6027</v>
      </c>
      <c r="G330" s="1">
        <v>45356</v>
      </c>
      <c r="H330" t="s">
        <v>21</v>
      </c>
      <c r="I330" t="str" cm="1">
        <f t="array" ref="I330">_xlfn.IFS(Customers_c[[#This Row],[Age]]&lt;=24,"18-24",Customers_c[[#This Row],[Age]]&lt;=34,"25-34",Customers_c[[#This Row],[Age]]&lt;=44,"35-44",Customers_c[[#This Row],[Age]]&lt;=54,"45-54",Customers_c[[#This Row],[Age]]&gt;=55,"55+")</f>
        <v>55+</v>
      </c>
    </row>
    <row r="331" spans="1:9" x14ac:dyDescent="0.25">
      <c r="A331">
        <v>1330</v>
      </c>
      <c r="B331" t="s">
        <v>5360</v>
      </c>
      <c r="C331">
        <v>41</v>
      </c>
      <c r="D331" t="s">
        <v>6021</v>
      </c>
      <c r="E331" t="s">
        <v>6024</v>
      </c>
      <c r="F331" t="s">
        <v>6027</v>
      </c>
      <c r="G331" s="1">
        <v>45909</v>
      </c>
      <c r="H331" t="s">
        <v>21</v>
      </c>
      <c r="I331" t="str" cm="1">
        <f t="array" ref="I331">_xlfn.IFS(Customers_c[[#This Row],[Age]]&lt;=24,"18-24",Customers_c[[#This Row],[Age]]&lt;=34,"25-34",Customers_c[[#This Row],[Age]]&lt;=44,"35-44",Customers_c[[#This Row],[Age]]&lt;=54,"45-54",Customers_c[[#This Row],[Age]]&gt;=55,"55+")</f>
        <v>35-44</v>
      </c>
    </row>
    <row r="332" spans="1:9" x14ac:dyDescent="0.25">
      <c r="A332">
        <v>1331</v>
      </c>
      <c r="B332" t="s">
        <v>5361</v>
      </c>
      <c r="C332">
        <v>49</v>
      </c>
      <c r="D332" t="s">
        <v>6021</v>
      </c>
      <c r="E332" t="s">
        <v>6023</v>
      </c>
      <c r="F332" t="s">
        <v>6026</v>
      </c>
      <c r="G332" s="1">
        <v>45931</v>
      </c>
      <c r="H332" t="s">
        <v>22</v>
      </c>
      <c r="I332" t="str" cm="1">
        <f t="array" ref="I332">_xlfn.IFS(Customers_c[[#This Row],[Age]]&lt;=24,"18-24",Customers_c[[#This Row],[Age]]&lt;=34,"25-34",Customers_c[[#This Row],[Age]]&lt;=44,"35-44",Customers_c[[#This Row],[Age]]&lt;=54,"45-54",Customers_c[[#This Row],[Age]]&gt;=55,"55+")</f>
        <v>45-54</v>
      </c>
    </row>
    <row r="333" spans="1:9" x14ac:dyDescent="0.25">
      <c r="A333">
        <v>1332</v>
      </c>
      <c r="B333" t="s">
        <v>5362</v>
      </c>
      <c r="C333">
        <v>39</v>
      </c>
      <c r="D333" t="s">
        <v>6020</v>
      </c>
      <c r="E333" t="s">
        <v>6023</v>
      </c>
      <c r="F333" t="s">
        <v>6025</v>
      </c>
      <c r="G333" s="1">
        <v>45438</v>
      </c>
      <c r="H333" t="s">
        <v>22</v>
      </c>
      <c r="I333" t="str" cm="1">
        <f t="array" ref="I333">_xlfn.IFS(Customers_c[[#This Row],[Age]]&lt;=24,"18-24",Customers_c[[#This Row],[Age]]&lt;=34,"25-34",Customers_c[[#This Row],[Age]]&lt;=44,"35-44",Customers_c[[#This Row],[Age]]&lt;=54,"45-54",Customers_c[[#This Row],[Age]]&gt;=55,"55+")</f>
        <v>35-44</v>
      </c>
    </row>
    <row r="334" spans="1:9" x14ac:dyDescent="0.25">
      <c r="A334">
        <v>1333</v>
      </c>
      <c r="B334" t="s">
        <v>5363</v>
      </c>
      <c r="C334">
        <v>40</v>
      </c>
      <c r="D334" t="s">
        <v>6020</v>
      </c>
      <c r="E334" t="s">
        <v>6024</v>
      </c>
      <c r="F334" t="s">
        <v>6027</v>
      </c>
      <c r="G334" s="1">
        <v>45721</v>
      </c>
      <c r="H334" t="s">
        <v>23</v>
      </c>
      <c r="I334" t="str" cm="1">
        <f t="array" ref="I334">_xlfn.IFS(Customers_c[[#This Row],[Age]]&lt;=24,"18-24",Customers_c[[#This Row],[Age]]&lt;=34,"25-34",Customers_c[[#This Row],[Age]]&lt;=44,"35-44",Customers_c[[#This Row],[Age]]&lt;=54,"45-54",Customers_c[[#This Row],[Age]]&gt;=55,"55+")</f>
        <v>35-44</v>
      </c>
    </row>
    <row r="335" spans="1:9" x14ac:dyDescent="0.25">
      <c r="A335">
        <v>1334</v>
      </c>
      <c r="B335" t="s">
        <v>5364</v>
      </c>
      <c r="C335">
        <v>19</v>
      </c>
      <c r="D335" t="s">
        <v>6020</v>
      </c>
      <c r="E335" t="s">
        <v>6024</v>
      </c>
      <c r="F335" t="s">
        <v>6026</v>
      </c>
      <c r="G335" s="1">
        <v>45088</v>
      </c>
      <c r="H335" t="s">
        <v>22</v>
      </c>
      <c r="I335" t="str" cm="1">
        <f t="array" ref="I335">_xlfn.IFS(Customers_c[[#This Row],[Age]]&lt;=24,"18-24",Customers_c[[#This Row],[Age]]&lt;=34,"25-34",Customers_c[[#This Row],[Age]]&lt;=44,"35-44",Customers_c[[#This Row],[Age]]&lt;=54,"45-54",Customers_c[[#This Row],[Age]]&gt;=55,"55+")</f>
        <v>18-24</v>
      </c>
    </row>
    <row r="336" spans="1:9" x14ac:dyDescent="0.25">
      <c r="A336">
        <v>1335</v>
      </c>
      <c r="B336" t="s">
        <v>5365</v>
      </c>
      <c r="C336">
        <v>44</v>
      </c>
      <c r="D336" t="s">
        <v>6021</v>
      </c>
      <c r="E336" t="s">
        <v>6023</v>
      </c>
      <c r="F336" t="s">
        <v>6027</v>
      </c>
      <c r="G336" s="1">
        <v>45033</v>
      </c>
      <c r="H336" t="s">
        <v>23</v>
      </c>
      <c r="I336" t="str" cm="1">
        <f t="array" ref="I336">_xlfn.IFS(Customers_c[[#This Row],[Age]]&lt;=24,"18-24",Customers_c[[#This Row],[Age]]&lt;=34,"25-34",Customers_c[[#This Row],[Age]]&lt;=44,"35-44",Customers_c[[#This Row],[Age]]&lt;=54,"45-54",Customers_c[[#This Row],[Age]]&gt;=55,"55+")</f>
        <v>35-44</v>
      </c>
    </row>
    <row r="337" spans="1:9" x14ac:dyDescent="0.25">
      <c r="A337">
        <v>1336</v>
      </c>
      <c r="B337" t="s">
        <v>5366</v>
      </c>
      <c r="C337">
        <v>59</v>
      </c>
      <c r="D337" t="s">
        <v>6021</v>
      </c>
      <c r="E337" t="s">
        <v>6023</v>
      </c>
      <c r="F337" t="s">
        <v>6027</v>
      </c>
      <c r="G337" s="1">
        <v>45483</v>
      </c>
      <c r="H337" t="s">
        <v>23</v>
      </c>
      <c r="I337" t="str" cm="1">
        <f t="array" ref="I337">_xlfn.IFS(Customers_c[[#This Row],[Age]]&lt;=24,"18-24",Customers_c[[#This Row],[Age]]&lt;=34,"25-34",Customers_c[[#This Row],[Age]]&lt;=44,"35-44",Customers_c[[#This Row],[Age]]&lt;=54,"45-54",Customers_c[[#This Row],[Age]]&gt;=55,"55+")</f>
        <v>55+</v>
      </c>
    </row>
    <row r="338" spans="1:9" x14ac:dyDescent="0.25">
      <c r="A338">
        <v>1337</v>
      </c>
      <c r="B338" t="s">
        <v>5367</v>
      </c>
      <c r="C338">
        <v>19</v>
      </c>
      <c r="D338" t="s">
        <v>6021</v>
      </c>
      <c r="E338" t="s">
        <v>6023</v>
      </c>
      <c r="F338" t="s">
        <v>6025</v>
      </c>
      <c r="G338" s="1">
        <v>45508</v>
      </c>
      <c r="H338" t="s">
        <v>23</v>
      </c>
      <c r="I338" t="str" cm="1">
        <f t="array" ref="I338">_xlfn.IFS(Customers_c[[#This Row],[Age]]&lt;=24,"18-24",Customers_c[[#This Row],[Age]]&lt;=34,"25-34",Customers_c[[#This Row],[Age]]&lt;=44,"35-44",Customers_c[[#This Row],[Age]]&lt;=54,"45-54",Customers_c[[#This Row],[Age]]&gt;=55,"55+")</f>
        <v>18-24</v>
      </c>
    </row>
    <row r="339" spans="1:9" x14ac:dyDescent="0.25">
      <c r="A339">
        <v>1338</v>
      </c>
      <c r="B339" t="s">
        <v>5368</v>
      </c>
      <c r="C339">
        <v>43</v>
      </c>
      <c r="D339" t="s">
        <v>6020</v>
      </c>
      <c r="E339" t="s">
        <v>6023</v>
      </c>
      <c r="F339" t="s">
        <v>6027</v>
      </c>
      <c r="G339" s="1">
        <v>45885</v>
      </c>
      <c r="H339" t="s">
        <v>21</v>
      </c>
      <c r="I339" t="str" cm="1">
        <f t="array" ref="I339">_xlfn.IFS(Customers_c[[#This Row],[Age]]&lt;=24,"18-24",Customers_c[[#This Row],[Age]]&lt;=34,"25-34",Customers_c[[#This Row],[Age]]&lt;=44,"35-44",Customers_c[[#This Row],[Age]]&lt;=54,"45-54",Customers_c[[#This Row],[Age]]&gt;=55,"55+")</f>
        <v>35-44</v>
      </c>
    </row>
    <row r="340" spans="1:9" x14ac:dyDescent="0.25">
      <c r="A340">
        <v>1339</v>
      </c>
      <c r="B340" t="s">
        <v>5369</v>
      </c>
      <c r="C340">
        <v>34</v>
      </c>
      <c r="D340" t="s">
        <v>6020</v>
      </c>
      <c r="E340" t="s">
        <v>6023</v>
      </c>
      <c r="F340" t="s">
        <v>6025</v>
      </c>
      <c r="G340" s="1">
        <v>45171</v>
      </c>
      <c r="H340" t="s">
        <v>22</v>
      </c>
      <c r="I340" t="str" cm="1">
        <f t="array" ref="I340">_xlfn.IFS(Customers_c[[#This Row],[Age]]&lt;=24,"18-24",Customers_c[[#This Row],[Age]]&lt;=34,"25-34",Customers_c[[#This Row],[Age]]&lt;=44,"35-44",Customers_c[[#This Row],[Age]]&lt;=54,"45-54",Customers_c[[#This Row],[Age]]&gt;=55,"55+")</f>
        <v>25-34</v>
      </c>
    </row>
    <row r="341" spans="1:9" x14ac:dyDescent="0.25">
      <c r="A341">
        <v>1340</v>
      </c>
      <c r="B341" t="s">
        <v>5370</v>
      </c>
      <c r="C341">
        <v>57</v>
      </c>
      <c r="D341" t="s">
        <v>6021</v>
      </c>
      <c r="E341" t="s">
        <v>6022</v>
      </c>
      <c r="F341" t="s">
        <v>6025</v>
      </c>
      <c r="G341" s="1">
        <v>45387</v>
      </c>
      <c r="H341" t="s">
        <v>23</v>
      </c>
      <c r="I341" t="str" cm="1">
        <f t="array" ref="I341">_xlfn.IFS(Customers_c[[#This Row],[Age]]&lt;=24,"18-24",Customers_c[[#This Row],[Age]]&lt;=34,"25-34",Customers_c[[#This Row],[Age]]&lt;=44,"35-44",Customers_c[[#This Row],[Age]]&lt;=54,"45-54",Customers_c[[#This Row],[Age]]&gt;=55,"55+")</f>
        <v>55+</v>
      </c>
    </row>
    <row r="342" spans="1:9" x14ac:dyDescent="0.25">
      <c r="A342">
        <v>1341</v>
      </c>
      <c r="B342" t="s">
        <v>5371</v>
      </c>
      <c r="C342">
        <v>50</v>
      </c>
      <c r="D342" t="s">
        <v>6021</v>
      </c>
      <c r="E342" t="s">
        <v>6024</v>
      </c>
      <c r="F342" t="s">
        <v>6025</v>
      </c>
      <c r="G342" s="1">
        <v>45043</v>
      </c>
      <c r="H342" t="s">
        <v>22</v>
      </c>
      <c r="I342" t="str" cm="1">
        <f t="array" ref="I342">_xlfn.IFS(Customers_c[[#This Row],[Age]]&lt;=24,"18-24",Customers_c[[#This Row],[Age]]&lt;=34,"25-34",Customers_c[[#This Row],[Age]]&lt;=44,"35-44",Customers_c[[#This Row],[Age]]&lt;=54,"45-54",Customers_c[[#This Row],[Age]]&gt;=55,"55+")</f>
        <v>45-54</v>
      </c>
    </row>
    <row r="343" spans="1:9" x14ac:dyDescent="0.25">
      <c r="A343">
        <v>1342</v>
      </c>
      <c r="B343" t="s">
        <v>5372</v>
      </c>
      <c r="C343">
        <v>26</v>
      </c>
      <c r="D343" t="s">
        <v>6020</v>
      </c>
      <c r="E343" t="s">
        <v>6022</v>
      </c>
      <c r="F343" t="s">
        <v>6026</v>
      </c>
      <c r="G343" s="1">
        <v>46016</v>
      </c>
      <c r="H343" t="s">
        <v>23</v>
      </c>
      <c r="I343" t="str" cm="1">
        <f t="array" ref="I343">_xlfn.IFS(Customers_c[[#This Row],[Age]]&lt;=24,"18-24",Customers_c[[#This Row],[Age]]&lt;=34,"25-34",Customers_c[[#This Row],[Age]]&lt;=44,"35-44",Customers_c[[#This Row],[Age]]&lt;=54,"45-54",Customers_c[[#This Row],[Age]]&gt;=55,"55+")</f>
        <v>25-34</v>
      </c>
    </row>
    <row r="344" spans="1:9" x14ac:dyDescent="0.25">
      <c r="A344">
        <v>1343</v>
      </c>
      <c r="B344" t="s">
        <v>5373</v>
      </c>
      <c r="C344">
        <v>56</v>
      </c>
      <c r="D344" t="s">
        <v>6020</v>
      </c>
      <c r="E344" t="s">
        <v>6023</v>
      </c>
      <c r="F344" t="s">
        <v>6026</v>
      </c>
      <c r="G344" s="1">
        <v>45004</v>
      </c>
      <c r="H344" t="s">
        <v>22</v>
      </c>
      <c r="I344" t="str" cm="1">
        <f t="array" ref="I344">_xlfn.IFS(Customers_c[[#This Row],[Age]]&lt;=24,"18-24",Customers_c[[#This Row],[Age]]&lt;=34,"25-34",Customers_c[[#This Row],[Age]]&lt;=44,"35-44",Customers_c[[#This Row],[Age]]&lt;=54,"45-54",Customers_c[[#This Row],[Age]]&gt;=55,"55+")</f>
        <v>55+</v>
      </c>
    </row>
    <row r="345" spans="1:9" x14ac:dyDescent="0.25">
      <c r="A345">
        <v>1344</v>
      </c>
      <c r="B345" t="s">
        <v>5374</v>
      </c>
      <c r="C345">
        <v>46</v>
      </c>
      <c r="D345" t="s">
        <v>6020</v>
      </c>
      <c r="E345" t="s">
        <v>6023</v>
      </c>
      <c r="F345" t="s">
        <v>6025</v>
      </c>
      <c r="G345" s="1">
        <v>45950</v>
      </c>
      <c r="H345" t="s">
        <v>22</v>
      </c>
      <c r="I345" t="str" cm="1">
        <f t="array" ref="I345">_xlfn.IFS(Customers_c[[#This Row],[Age]]&lt;=24,"18-24",Customers_c[[#This Row],[Age]]&lt;=34,"25-34",Customers_c[[#This Row],[Age]]&lt;=44,"35-44",Customers_c[[#This Row],[Age]]&lt;=54,"45-54",Customers_c[[#This Row],[Age]]&gt;=55,"55+")</f>
        <v>45-54</v>
      </c>
    </row>
    <row r="346" spans="1:9" x14ac:dyDescent="0.25">
      <c r="A346">
        <v>1345</v>
      </c>
      <c r="B346" t="s">
        <v>5375</v>
      </c>
      <c r="C346">
        <v>59</v>
      </c>
      <c r="D346" t="s">
        <v>6020</v>
      </c>
      <c r="E346" t="s">
        <v>6023</v>
      </c>
      <c r="F346" t="s">
        <v>6027</v>
      </c>
      <c r="G346" s="1">
        <v>45344</v>
      </c>
      <c r="H346" t="s">
        <v>23</v>
      </c>
      <c r="I346" t="str" cm="1">
        <f t="array" ref="I346">_xlfn.IFS(Customers_c[[#This Row],[Age]]&lt;=24,"18-24",Customers_c[[#This Row],[Age]]&lt;=34,"25-34",Customers_c[[#This Row],[Age]]&lt;=44,"35-44",Customers_c[[#This Row],[Age]]&lt;=54,"45-54",Customers_c[[#This Row],[Age]]&gt;=55,"55+")</f>
        <v>55+</v>
      </c>
    </row>
    <row r="347" spans="1:9" x14ac:dyDescent="0.25">
      <c r="A347">
        <v>1346</v>
      </c>
      <c r="B347" t="s">
        <v>5376</v>
      </c>
      <c r="C347">
        <v>43</v>
      </c>
      <c r="D347" t="s">
        <v>6021</v>
      </c>
      <c r="E347" t="s">
        <v>6022</v>
      </c>
      <c r="F347" t="s">
        <v>6025</v>
      </c>
      <c r="G347" s="1">
        <v>45418</v>
      </c>
      <c r="H347" t="s">
        <v>21</v>
      </c>
      <c r="I347" t="str" cm="1">
        <f t="array" ref="I347">_xlfn.IFS(Customers_c[[#This Row],[Age]]&lt;=24,"18-24",Customers_c[[#This Row],[Age]]&lt;=34,"25-34",Customers_c[[#This Row],[Age]]&lt;=44,"35-44",Customers_c[[#This Row],[Age]]&lt;=54,"45-54",Customers_c[[#This Row],[Age]]&gt;=55,"55+")</f>
        <v>35-44</v>
      </c>
    </row>
    <row r="348" spans="1:9" x14ac:dyDescent="0.25">
      <c r="A348">
        <v>1347</v>
      </c>
      <c r="B348" t="s">
        <v>5377</v>
      </c>
      <c r="C348">
        <v>52</v>
      </c>
      <c r="D348" t="s">
        <v>6020</v>
      </c>
      <c r="E348" t="s">
        <v>6022</v>
      </c>
      <c r="F348" t="s">
        <v>6027</v>
      </c>
      <c r="G348" s="1">
        <v>45049</v>
      </c>
      <c r="H348" t="s">
        <v>22</v>
      </c>
      <c r="I348" t="str" cm="1">
        <f t="array" ref="I348">_xlfn.IFS(Customers_c[[#This Row],[Age]]&lt;=24,"18-24",Customers_c[[#This Row],[Age]]&lt;=34,"25-34",Customers_c[[#This Row],[Age]]&lt;=44,"35-44",Customers_c[[#This Row],[Age]]&lt;=54,"45-54",Customers_c[[#This Row],[Age]]&gt;=55,"55+")</f>
        <v>45-54</v>
      </c>
    </row>
    <row r="349" spans="1:9" x14ac:dyDescent="0.25">
      <c r="A349">
        <v>1348</v>
      </c>
      <c r="B349" t="s">
        <v>5378</v>
      </c>
      <c r="C349">
        <v>42</v>
      </c>
      <c r="D349" t="s">
        <v>6021</v>
      </c>
      <c r="E349" t="s">
        <v>6023</v>
      </c>
      <c r="F349" t="s">
        <v>6025</v>
      </c>
      <c r="G349" s="1">
        <v>45713</v>
      </c>
      <c r="H349" t="s">
        <v>21</v>
      </c>
      <c r="I349" t="str" cm="1">
        <f t="array" ref="I349">_xlfn.IFS(Customers_c[[#This Row],[Age]]&lt;=24,"18-24",Customers_c[[#This Row],[Age]]&lt;=34,"25-34",Customers_c[[#This Row],[Age]]&lt;=44,"35-44",Customers_c[[#This Row],[Age]]&lt;=54,"45-54",Customers_c[[#This Row],[Age]]&gt;=55,"55+")</f>
        <v>35-44</v>
      </c>
    </row>
    <row r="350" spans="1:9" x14ac:dyDescent="0.25">
      <c r="A350">
        <v>1349</v>
      </c>
      <c r="B350" t="s">
        <v>5379</v>
      </c>
      <c r="C350">
        <v>41</v>
      </c>
      <c r="D350" t="s">
        <v>6021</v>
      </c>
      <c r="E350" t="s">
        <v>6022</v>
      </c>
      <c r="F350" t="s">
        <v>6027</v>
      </c>
      <c r="G350" s="1">
        <v>45582</v>
      </c>
      <c r="H350" t="s">
        <v>21</v>
      </c>
      <c r="I350" t="str" cm="1">
        <f t="array" ref="I350">_xlfn.IFS(Customers_c[[#This Row],[Age]]&lt;=24,"18-24",Customers_c[[#This Row],[Age]]&lt;=34,"25-34",Customers_c[[#This Row],[Age]]&lt;=44,"35-44",Customers_c[[#This Row],[Age]]&lt;=54,"45-54",Customers_c[[#This Row],[Age]]&gt;=55,"55+")</f>
        <v>35-44</v>
      </c>
    </row>
    <row r="351" spans="1:9" x14ac:dyDescent="0.25">
      <c r="A351">
        <v>1350</v>
      </c>
      <c r="B351" t="s">
        <v>5380</v>
      </c>
      <c r="C351">
        <v>30</v>
      </c>
      <c r="D351" t="s">
        <v>6021</v>
      </c>
      <c r="E351" t="s">
        <v>6022</v>
      </c>
      <c r="F351" t="s">
        <v>6026</v>
      </c>
      <c r="G351" s="1">
        <v>45799</v>
      </c>
      <c r="H351" t="s">
        <v>23</v>
      </c>
      <c r="I351" t="str" cm="1">
        <f t="array" ref="I351">_xlfn.IFS(Customers_c[[#This Row],[Age]]&lt;=24,"18-24",Customers_c[[#This Row],[Age]]&lt;=34,"25-34",Customers_c[[#This Row],[Age]]&lt;=44,"35-44",Customers_c[[#This Row],[Age]]&lt;=54,"45-54",Customers_c[[#This Row],[Age]]&gt;=55,"55+")</f>
        <v>25-34</v>
      </c>
    </row>
    <row r="352" spans="1:9" x14ac:dyDescent="0.25">
      <c r="A352">
        <v>1351</v>
      </c>
      <c r="B352" t="s">
        <v>5381</v>
      </c>
      <c r="C352">
        <v>24</v>
      </c>
      <c r="D352" t="s">
        <v>6020</v>
      </c>
      <c r="E352" t="s">
        <v>6023</v>
      </c>
      <c r="F352" t="s">
        <v>6027</v>
      </c>
      <c r="G352" s="1">
        <v>46030</v>
      </c>
      <c r="H352" t="s">
        <v>23</v>
      </c>
      <c r="I352" t="str" cm="1">
        <f t="array" ref="I352">_xlfn.IFS(Customers_c[[#This Row],[Age]]&lt;=24,"18-24",Customers_c[[#This Row],[Age]]&lt;=34,"25-34",Customers_c[[#This Row],[Age]]&lt;=44,"35-44",Customers_c[[#This Row],[Age]]&lt;=54,"45-54",Customers_c[[#This Row],[Age]]&gt;=55,"55+")</f>
        <v>18-24</v>
      </c>
    </row>
    <row r="353" spans="1:9" x14ac:dyDescent="0.25">
      <c r="A353">
        <v>1352</v>
      </c>
      <c r="B353" t="s">
        <v>5382</v>
      </c>
      <c r="C353">
        <v>53</v>
      </c>
      <c r="D353" t="s">
        <v>6020</v>
      </c>
      <c r="E353" t="s">
        <v>6022</v>
      </c>
      <c r="F353" t="s">
        <v>6025</v>
      </c>
      <c r="G353" s="1">
        <v>45909</v>
      </c>
      <c r="H353" t="s">
        <v>23</v>
      </c>
      <c r="I353" t="str" cm="1">
        <f t="array" ref="I353">_xlfn.IFS(Customers_c[[#This Row],[Age]]&lt;=24,"18-24",Customers_c[[#This Row],[Age]]&lt;=34,"25-34",Customers_c[[#This Row],[Age]]&lt;=44,"35-44",Customers_c[[#This Row],[Age]]&lt;=54,"45-54",Customers_c[[#This Row],[Age]]&gt;=55,"55+")</f>
        <v>45-54</v>
      </c>
    </row>
    <row r="354" spans="1:9" x14ac:dyDescent="0.25">
      <c r="A354">
        <v>1353</v>
      </c>
      <c r="B354" t="s">
        <v>5383</v>
      </c>
      <c r="C354">
        <v>37</v>
      </c>
      <c r="D354" t="s">
        <v>6020</v>
      </c>
      <c r="E354" t="s">
        <v>6024</v>
      </c>
      <c r="F354" t="s">
        <v>6026</v>
      </c>
      <c r="G354" s="1">
        <v>45990</v>
      </c>
      <c r="H354" t="s">
        <v>22</v>
      </c>
      <c r="I354" t="str" cm="1">
        <f t="array" ref="I354">_xlfn.IFS(Customers_c[[#This Row],[Age]]&lt;=24,"18-24",Customers_c[[#This Row],[Age]]&lt;=34,"25-34",Customers_c[[#This Row],[Age]]&lt;=44,"35-44",Customers_c[[#This Row],[Age]]&lt;=54,"45-54",Customers_c[[#This Row],[Age]]&gt;=55,"55+")</f>
        <v>35-44</v>
      </c>
    </row>
    <row r="355" spans="1:9" x14ac:dyDescent="0.25">
      <c r="A355">
        <v>1354</v>
      </c>
      <c r="B355" t="s">
        <v>5384</v>
      </c>
      <c r="C355">
        <v>18</v>
      </c>
      <c r="D355" t="s">
        <v>6020</v>
      </c>
      <c r="E355" t="s">
        <v>6024</v>
      </c>
      <c r="F355" t="s">
        <v>6027</v>
      </c>
      <c r="G355" s="1">
        <v>45646</v>
      </c>
      <c r="H355" t="s">
        <v>23</v>
      </c>
      <c r="I355" t="str" cm="1">
        <f t="array" ref="I355">_xlfn.IFS(Customers_c[[#This Row],[Age]]&lt;=24,"18-24",Customers_c[[#This Row],[Age]]&lt;=34,"25-34",Customers_c[[#This Row],[Age]]&lt;=44,"35-44",Customers_c[[#This Row],[Age]]&lt;=54,"45-54",Customers_c[[#This Row],[Age]]&gt;=55,"55+")</f>
        <v>18-24</v>
      </c>
    </row>
    <row r="356" spans="1:9" x14ac:dyDescent="0.25">
      <c r="A356">
        <v>1355</v>
      </c>
      <c r="B356" t="s">
        <v>5385</v>
      </c>
      <c r="C356">
        <v>25</v>
      </c>
      <c r="D356" t="s">
        <v>6021</v>
      </c>
      <c r="E356" t="s">
        <v>6024</v>
      </c>
      <c r="F356" t="s">
        <v>6027</v>
      </c>
      <c r="G356" s="1">
        <v>45533</v>
      </c>
      <c r="H356" t="s">
        <v>23</v>
      </c>
      <c r="I356" t="str" cm="1">
        <f t="array" ref="I356">_xlfn.IFS(Customers_c[[#This Row],[Age]]&lt;=24,"18-24",Customers_c[[#This Row],[Age]]&lt;=34,"25-34",Customers_c[[#This Row],[Age]]&lt;=44,"35-44",Customers_c[[#This Row],[Age]]&lt;=54,"45-54",Customers_c[[#This Row],[Age]]&gt;=55,"55+")</f>
        <v>25-34</v>
      </c>
    </row>
    <row r="357" spans="1:9" x14ac:dyDescent="0.25">
      <c r="A357">
        <v>1356</v>
      </c>
      <c r="B357" t="s">
        <v>5386</v>
      </c>
      <c r="C357">
        <v>33</v>
      </c>
      <c r="D357" t="s">
        <v>6020</v>
      </c>
      <c r="E357" t="s">
        <v>6024</v>
      </c>
      <c r="F357" t="s">
        <v>6027</v>
      </c>
      <c r="G357" s="1">
        <v>45584</v>
      </c>
      <c r="H357" t="s">
        <v>22</v>
      </c>
      <c r="I357" t="str" cm="1">
        <f t="array" ref="I357">_xlfn.IFS(Customers_c[[#This Row],[Age]]&lt;=24,"18-24",Customers_c[[#This Row],[Age]]&lt;=34,"25-34",Customers_c[[#This Row],[Age]]&lt;=44,"35-44",Customers_c[[#This Row],[Age]]&lt;=54,"45-54",Customers_c[[#This Row],[Age]]&gt;=55,"55+")</f>
        <v>25-34</v>
      </c>
    </row>
    <row r="358" spans="1:9" x14ac:dyDescent="0.25">
      <c r="A358">
        <v>1357</v>
      </c>
      <c r="B358" t="s">
        <v>5387</v>
      </c>
      <c r="C358">
        <v>31</v>
      </c>
      <c r="D358" t="s">
        <v>6020</v>
      </c>
      <c r="E358" t="s">
        <v>6023</v>
      </c>
      <c r="F358" t="s">
        <v>6027</v>
      </c>
      <c r="G358" s="1">
        <v>46055</v>
      </c>
      <c r="H358" t="s">
        <v>22</v>
      </c>
      <c r="I358" t="str" cm="1">
        <f t="array" ref="I358">_xlfn.IFS(Customers_c[[#This Row],[Age]]&lt;=24,"18-24",Customers_c[[#This Row],[Age]]&lt;=34,"25-34",Customers_c[[#This Row],[Age]]&lt;=44,"35-44",Customers_c[[#This Row],[Age]]&lt;=54,"45-54",Customers_c[[#This Row],[Age]]&gt;=55,"55+")</f>
        <v>25-34</v>
      </c>
    </row>
    <row r="359" spans="1:9" x14ac:dyDescent="0.25">
      <c r="A359">
        <v>1358</v>
      </c>
      <c r="B359" t="s">
        <v>5388</v>
      </c>
      <c r="C359">
        <v>29</v>
      </c>
      <c r="D359" t="s">
        <v>6021</v>
      </c>
      <c r="E359" t="s">
        <v>6023</v>
      </c>
      <c r="F359" t="s">
        <v>6027</v>
      </c>
      <c r="G359" s="1">
        <v>44986</v>
      </c>
      <c r="H359" t="s">
        <v>23</v>
      </c>
      <c r="I359" t="str" cm="1">
        <f t="array" ref="I359">_xlfn.IFS(Customers_c[[#This Row],[Age]]&lt;=24,"18-24",Customers_c[[#This Row],[Age]]&lt;=34,"25-34",Customers_c[[#This Row],[Age]]&lt;=44,"35-44",Customers_c[[#This Row],[Age]]&lt;=54,"45-54",Customers_c[[#This Row],[Age]]&gt;=55,"55+")</f>
        <v>25-34</v>
      </c>
    </row>
    <row r="360" spans="1:9" x14ac:dyDescent="0.25">
      <c r="A360">
        <v>1359</v>
      </c>
      <c r="B360" t="s">
        <v>5389</v>
      </c>
      <c r="C360">
        <v>40</v>
      </c>
      <c r="D360" t="s">
        <v>6020</v>
      </c>
      <c r="E360" t="s">
        <v>6023</v>
      </c>
      <c r="F360" t="s">
        <v>6026</v>
      </c>
      <c r="G360" s="1">
        <v>45900</v>
      </c>
      <c r="H360" t="s">
        <v>23</v>
      </c>
      <c r="I360" t="str" cm="1">
        <f t="array" ref="I360">_xlfn.IFS(Customers_c[[#This Row],[Age]]&lt;=24,"18-24",Customers_c[[#This Row],[Age]]&lt;=34,"25-34",Customers_c[[#This Row],[Age]]&lt;=44,"35-44",Customers_c[[#This Row],[Age]]&lt;=54,"45-54",Customers_c[[#This Row],[Age]]&gt;=55,"55+")</f>
        <v>35-44</v>
      </c>
    </row>
    <row r="361" spans="1:9" x14ac:dyDescent="0.25">
      <c r="A361">
        <v>1360</v>
      </c>
      <c r="B361" t="s">
        <v>5390</v>
      </c>
      <c r="C361">
        <v>32</v>
      </c>
      <c r="D361" t="s">
        <v>6021</v>
      </c>
      <c r="E361" t="s">
        <v>6024</v>
      </c>
      <c r="F361" t="s">
        <v>6026</v>
      </c>
      <c r="G361" s="1">
        <v>45970</v>
      </c>
      <c r="H361" t="s">
        <v>23</v>
      </c>
      <c r="I361" t="str" cm="1">
        <f t="array" ref="I361">_xlfn.IFS(Customers_c[[#This Row],[Age]]&lt;=24,"18-24",Customers_c[[#This Row],[Age]]&lt;=34,"25-34",Customers_c[[#This Row],[Age]]&lt;=44,"35-44",Customers_c[[#This Row],[Age]]&lt;=54,"45-54",Customers_c[[#This Row],[Age]]&gt;=55,"55+")</f>
        <v>25-34</v>
      </c>
    </row>
    <row r="362" spans="1:9" x14ac:dyDescent="0.25">
      <c r="A362">
        <v>1361</v>
      </c>
      <c r="B362" t="s">
        <v>5391</v>
      </c>
      <c r="C362">
        <v>45</v>
      </c>
      <c r="D362" t="s">
        <v>6021</v>
      </c>
      <c r="E362" t="s">
        <v>6024</v>
      </c>
      <c r="F362" t="s">
        <v>6026</v>
      </c>
      <c r="G362" s="1">
        <v>45827</v>
      </c>
      <c r="H362" t="s">
        <v>23</v>
      </c>
      <c r="I362" t="str" cm="1">
        <f t="array" ref="I362">_xlfn.IFS(Customers_c[[#This Row],[Age]]&lt;=24,"18-24",Customers_c[[#This Row],[Age]]&lt;=34,"25-34",Customers_c[[#This Row],[Age]]&lt;=44,"35-44",Customers_c[[#This Row],[Age]]&lt;=54,"45-54",Customers_c[[#This Row],[Age]]&gt;=55,"55+")</f>
        <v>45-54</v>
      </c>
    </row>
    <row r="363" spans="1:9" x14ac:dyDescent="0.25">
      <c r="A363">
        <v>1362</v>
      </c>
      <c r="B363" t="s">
        <v>5392</v>
      </c>
      <c r="C363">
        <v>51</v>
      </c>
      <c r="D363" t="s">
        <v>6021</v>
      </c>
      <c r="E363" t="s">
        <v>6022</v>
      </c>
      <c r="F363" t="s">
        <v>6026</v>
      </c>
      <c r="G363" s="1">
        <v>45052</v>
      </c>
      <c r="H363" t="s">
        <v>21</v>
      </c>
      <c r="I363" t="str" cm="1">
        <f t="array" ref="I363">_xlfn.IFS(Customers_c[[#This Row],[Age]]&lt;=24,"18-24",Customers_c[[#This Row],[Age]]&lt;=34,"25-34",Customers_c[[#This Row],[Age]]&lt;=44,"35-44",Customers_c[[#This Row],[Age]]&lt;=54,"45-54",Customers_c[[#This Row],[Age]]&gt;=55,"55+")</f>
        <v>45-54</v>
      </c>
    </row>
    <row r="364" spans="1:9" x14ac:dyDescent="0.25">
      <c r="A364">
        <v>1363</v>
      </c>
      <c r="B364" t="s">
        <v>5393</v>
      </c>
      <c r="C364">
        <v>19</v>
      </c>
      <c r="D364" t="s">
        <v>6021</v>
      </c>
      <c r="E364" t="s">
        <v>6022</v>
      </c>
      <c r="F364" t="s">
        <v>6025</v>
      </c>
      <c r="G364" s="1">
        <v>45080</v>
      </c>
      <c r="H364" t="s">
        <v>21</v>
      </c>
      <c r="I364" t="str" cm="1">
        <f t="array" ref="I364">_xlfn.IFS(Customers_c[[#This Row],[Age]]&lt;=24,"18-24",Customers_c[[#This Row],[Age]]&lt;=34,"25-34",Customers_c[[#This Row],[Age]]&lt;=44,"35-44",Customers_c[[#This Row],[Age]]&lt;=54,"45-54",Customers_c[[#This Row],[Age]]&gt;=55,"55+")</f>
        <v>18-24</v>
      </c>
    </row>
    <row r="365" spans="1:9" x14ac:dyDescent="0.25">
      <c r="A365">
        <v>1364</v>
      </c>
      <c r="B365" t="s">
        <v>5199</v>
      </c>
      <c r="C365">
        <v>49</v>
      </c>
      <c r="D365" t="s">
        <v>6021</v>
      </c>
      <c r="E365" t="s">
        <v>6024</v>
      </c>
      <c r="F365" t="s">
        <v>6026</v>
      </c>
      <c r="G365" s="1">
        <v>45075</v>
      </c>
      <c r="H365" t="s">
        <v>23</v>
      </c>
      <c r="I365" t="str" cm="1">
        <f t="array" ref="I365">_xlfn.IFS(Customers_c[[#This Row],[Age]]&lt;=24,"18-24",Customers_c[[#This Row],[Age]]&lt;=34,"25-34",Customers_c[[#This Row],[Age]]&lt;=44,"35-44",Customers_c[[#This Row],[Age]]&lt;=54,"45-54",Customers_c[[#This Row],[Age]]&gt;=55,"55+")</f>
        <v>45-54</v>
      </c>
    </row>
    <row r="366" spans="1:9" x14ac:dyDescent="0.25">
      <c r="A366">
        <v>1365</v>
      </c>
      <c r="B366" t="s">
        <v>5394</v>
      </c>
      <c r="C366">
        <v>40</v>
      </c>
      <c r="D366" t="s">
        <v>6021</v>
      </c>
      <c r="E366" t="s">
        <v>6024</v>
      </c>
      <c r="F366" t="s">
        <v>6027</v>
      </c>
      <c r="G366" s="1">
        <v>45499</v>
      </c>
      <c r="H366" t="s">
        <v>21</v>
      </c>
      <c r="I366" t="str" cm="1">
        <f t="array" ref="I366">_xlfn.IFS(Customers_c[[#This Row],[Age]]&lt;=24,"18-24",Customers_c[[#This Row],[Age]]&lt;=34,"25-34",Customers_c[[#This Row],[Age]]&lt;=44,"35-44",Customers_c[[#This Row],[Age]]&lt;=54,"45-54",Customers_c[[#This Row],[Age]]&gt;=55,"55+")</f>
        <v>35-44</v>
      </c>
    </row>
    <row r="367" spans="1:9" x14ac:dyDescent="0.25">
      <c r="A367">
        <v>1366</v>
      </c>
      <c r="B367" t="s">
        <v>5395</v>
      </c>
      <c r="C367">
        <v>39</v>
      </c>
      <c r="D367" t="s">
        <v>6021</v>
      </c>
      <c r="E367" t="s">
        <v>6024</v>
      </c>
      <c r="F367" t="s">
        <v>6027</v>
      </c>
      <c r="G367" s="1">
        <v>45828</v>
      </c>
      <c r="H367" t="s">
        <v>22</v>
      </c>
      <c r="I367" t="str" cm="1">
        <f t="array" ref="I367">_xlfn.IFS(Customers_c[[#This Row],[Age]]&lt;=24,"18-24",Customers_c[[#This Row],[Age]]&lt;=34,"25-34",Customers_c[[#This Row],[Age]]&lt;=44,"35-44",Customers_c[[#This Row],[Age]]&lt;=54,"45-54",Customers_c[[#This Row],[Age]]&gt;=55,"55+")</f>
        <v>35-44</v>
      </c>
    </row>
    <row r="368" spans="1:9" x14ac:dyDescent="0.25">
      <c r="A368">
        <v>1367</v>
      </c>
      <c r="B368" t="s">
        <v>5396</v>
      </c>
      <c r="C368">
        <v>42</v>
      </c>
      <c r="D368" t="s">
        <v>6021</v>
      </c>
      <c r="E368" t="s">
        <v>6024</v>
      </c>
      <c r="F368" t="s">
        <v>6026</v>
      </c>
      <c r="G368" s="1">
        <v>45275</v>
      </c>
      <c r="H368" t="s">
        <v>21</v>
      </c>
      <c r="I368" t="str" cm="1">
        <f t="array" ref="I368">_xlfn.IFS(Customers_c[[#This Row],[Age]]&lt;=24,"18-24",Customers_c[[#This Row],[Age]]&lt;=34,"25-34",Customers_c[[#This Row],[Age]]&lt;=44,"35-44",Customers_c[[#This Row],[Age]]&lt;=54,"45-54",Customers_c[[#This Row],[Age]]&gt;=55,"55+")</f>
        <v>35-44</v>
      </c>
    </row>
    <row r="369" spans="1:9" x14ac:dyDescent="0.25">
      <c r="A369">
        <v>1368</v>
      </c>
      <c r="B369" t="s">
        <v>5397</v>
      </c>
      <c r="C369">
        <v>39</v>
      </c>
      <c r="D369" t="s">
        <v>6020</v>
      </c>
      <c r="E369" t="s">
        <v>6022</v>
      </c>
      <c r="F369" t="s">
        <v>6027</v>
      </c>
      <c r="G369" s="1">
        <v>45684</v>
      </c>
      <c r="H369" t="s">
        <v>21</v>
      </c>
      <c r="I369" t="str" cm="1">
        <f t="array" ref="I369">_xlfn.IFS(Customers_c[[#This Row],[Age]]&lt;=24,"18-24",Customers_c[[#This Row],[Age]]&lt;=34,"25-34",Customers_c[[#This Row],[Age]]&lt;=44,"35-44",Customers_c[[#This Row],[Age]]&lt;=54,"45-54",Customers_c[[#This Row],[Age]]&gt;=55,"55+")</f>
        <v>35-44</v>
      </c>
    </row>
    <row r="370" spans="1:9" x14ac:dyDescent="0.25">
      <c r="A370">
        <v>1369</v>
      </c>
      <c r="B370" t="s">
        <v>5398</v>
      </c>
      <c r="C370">
        <v>39</v>
      </c>
      <c r="D370" t="s">
        <v>6020</v>
      </c>
      <c r="E370" t="s">
        <v>6024</v>
      </c>
      <c r="F370" t="s">
        <v>6026</v>
      </c>
      <c r="G370" s="1">
        <v>45494</v>
      </c>
      <c r="H370" t="s">
        <v>23</v>
      </c>
      <c r="I370" t="str" cm="1">
        <f t="array" ref="I370">_xlfn.IFS(Customers_c[[#This Row],[Age]]&lt;=24,"18-24",Customers_c[[#This Row],[Age]]&lt;=34,"25-34",Customers_c[[#This Row],[Age]]&lt;=44,"35-44",Customers_c[[#This Row],[Age]]&lt;=54,"45-54",Customers_c[[#This Row],[Age]]&gt;=55,"55+")</f>
        <v>35-44</v>
      </c>
    </row>
    <row r="371" spans="1:9" x14ac:dyDescent="0.25">
      <c r="A371">
        <v>1370</v>
      </c>
      <c r="B371" t="s">
        <v>5399</v>
      </c>
      <c r="C371">
        <v>59</v>
      </c>
      <c r="D371" t="s">
        <v>6020</v>
      </c>
      <c r="E371" t="s">
        <v>6022</v>
      </c>
      <c r="F371" t="s">
        <v>6027</v>
      </c>
      <c r="G371" s="1">
        <v>45692</v>
      </c>
      <c r="H371" t="s">
        <v>21</v>
      </c>
      <c r="I371" t="str" cm="1">
        <f t="array" ref="I371">_xlfn.IFS(Customers_c[[#This Row],[Age]]&lt;=24,"18-24",Customers_c[[#This Row],[Age]]&lt;=34,"25-34",Customers_c[[#This Row],[Age]]&lt;=44,"35-44",Customers_c[[#This Row],[Age]]&lt;=54,"45-54",Customers_c[[#This Row],[Age]]&gt;=55,"55+")</f>
        <v>55+</v>
      </c>
    </row>
    <row r="372" spans="1:9" x14ac:dyDescent="0.25">
      <c r="A372">
        <v>1371</v>
      </c>
      <c r="B372" t="s">
        <v>5400</v>
      </c>
      <c r="C372">
        <v>23</v>
      </c>
      <c r="D372" t="s">
        <v>6020</v>
      </c>
      <c r="E372" t="s">
        <v>6024</v>
      </c>
      <c r="F372" t="s">
        <v>6025</v>
      </c>
      <c r="G372" s="1">
        <v>45234</v>
      </c>
      <c r="H372" t="s">
        <v>21</v>
      </c>
      <c r="I372" t="str" cm="1">
        <f t="array" ref="I372">_xlfn.IFS(Customers_c[[#This Row],[Age]]&lt;=24,"18-24",Customers_c[[#This Row],[Age]]&lt;=34,"25-34",Customers_c[[#This Row],[Age]]&lt;=44,"35-44",Customers_c[[#This Row],[Age]]&lt;=54,"45-54",Customers_c[[#This Row],[Age]]&gt;=55,"55+")</f>
        <v>18-24</v>
      </c>
    </row>
    <row r="373" spans="1:9" x14ac:dyDescent="0.25">
      <c r="A373">
        <v>1372</v>
      </c>
      <c r="B373" t="s">
        <v>5401</v>
      </c>
      <c r="C373">
        <v>32</v>
      </c>
      <c r="D373" t="s">
        <v>6021</v>
      </c>
      <c r="E373" t="s">
        <v>6024</v>
      </c>
      <c r="F373" t="s">
        <v>6025</v>
      </c>
      <c r="G373" s="1">
        <v>45999</v>
      </c>
      <c r="H373" t="s">
        <v>21</v>
      </c>
      <c r="I373" t="str" cm="1">
        <f t="array" ref="I373">_xlfn.IFS(Customers_c[[#This Row],[Age]]&lt;=24,"18-24",Customers_c[[#This Row],[Age]]&lt;=34,"25-34",Customers_c[[#This Row],[Age]]&lt;=44,"35-44",Customers_c[[#This Row],[Age]]&lt;=54,"45-54",Customers_c[[#This Row],[Age]]&gt;=55,"55+")</f>
        <v>25-34</v>
      </c>
    </row>
    <row r="374" spans="1:9" x14ac:dyDescent="0.25">
      <c r="A374">
        <v>1373</v>
      </c>
      <c r="B374" t="s">
        <v>5402</v>
      </c>
      <c r="C374">
        <v>54</v>
      </c>
      <c r="D374" t="s">
        <v>6020</v>
      </c>
      <c r="E374" t="s">
        <v>6024</v>
      </c>
      <c r="F374" t="s">
        <v>6026</v>
      </c>
      <c r="G374" s="1">
        <v>45360</v>
      </c>
      <c r="H374" t="s">
        <v>21</v>
      </c>
      <c r="I374" t="str" cm="1">
        <f t="array" ref="I374">_xlfn.IFS(Customers_c[[#This Row],[Age]]&lt;=24,"18-24",Customers_c[[#This Row],[Age]]&lt;=34,"25-34",Customers_c[[#This Row],[Age]]&lt;=44,"35-44",Customers_c[[#This Row],[Age]]&lt;=54,"45-54",Customers_c[[#This Row],[Age]]&gt;=55,"55+")</f>
        <v>45-54</v>
      </c>
    </row>
    <row r="375" spans="1:9" x14ac:dyDescent="0.25">
      <c r="A375">
        <v>1374</v>
      </c>
      <c r="B375" t="s">
        <v>5403</v>
      </c>
      <c r="C375">
        <v>50</v>
      </c>
      <c r="D375" t="s">
        <v>6021</v>
      </c>
      <c r="E375" t="s">
        <v>6022</v>
      </c>
      <c r="F375" t="s">
        <v>6026</v>
      </c>
      <c r="G375" s="1">
        <v>45901</v>
      </c>
      <c r="H375" t="s">
        <v>22</v>
      </c>
      <c r="I375" t="str" cm="1">
        <f t="array" ref="I375">_xlfn.IFS(Customers_c[[#This Row],[Age]]&lt;=24,"18-24",Customers_c[[#This Row],[Age]]&lt;=34,"25-34",Customers_c[[#This Row],[Age]]&lt;=44,"35-44",Customers_c[[#This Row],[Age]]&lt;=54,"45-54",Customers_c[[#This Row],[Age]]&gt;=55,"55+")</f>
        <v>45-54</v>
      </c>
    </row>
    <row r="376" spans="1:9" x14ac:dyDescent="0.25">
      <c r="A376">
        <v>1375</v>
      </c>
      <c r="B376" t="s">
        <v>5404</v>
      </c>
      <c r="C376">
        <v>25</v>
      </c>
      <c r="D376" t="s">
        <v>6020</v>
      </c>
      <c r="E376" t="s">
        <v>6022</v>
      </c>
      <c r="F376" t="s">
        <v>6026</v>
      </c>
      <c r="G376" s="1">
        <v>46009</v>
      </c>
      <c r="H376" t="s">
        <v>23</v>
      </c>
      <c r="I376" t="str" cm="1">
        <f t="array" ref="I376">_xlfn.IFS(Customers_c[[#This Row],[Age]]&lt;=24,"18-24",Customers_c[[#This Row],[Age]]&lt;=34,"25-34",Customers_c[[#This Row],[Age]]&lt;=44,"35-44",Customers_c[[#This Row],[Age]]&lt;=54,"45-54",Customers_c[[#This Row],[Age]]&gt;=55,"55+")</f>
        <v>25-34</v>
      </c>
    </row>
    <row r="377" spans="1:9" x14ac:dyDescent="0.25">
      <c r="A377">
        <v>1376</v>
      </c>
      <c r="B377" t="s">
        <v>5405</v>
      </c>
      <c r="C377">
        <v>22</v>
      </c>
      <c r="D377" t="s">
        <v>6020</v>
      </c>
      <c r="E377" t="s">
        <v>6023</v>
      </c>
      <c r="F377" t="s">
        <v>6027</v>
      </c>
      <c r="G377" s="1">
        <v>45544</v>
      </c>
      <c r="H377" t="s">
        <v>23</v>
      </c>
      <c r="I377" t="str" cm="1">
        <f t="array" ref="I377">_xlfn.IFS(Customers_c[[#This Row],[Age]]&lt;=24,"18-24",Customers_c[[#This Row],[Age]]&lt;=34,"25-34",Customers_c[[#This Row],[Age]]&lt;=44,"35-44",Customers_c[[#This Row],[Age]]&lt;=54,"45-54",Customers_c[[#This Row],[Age]]&gt;=55,"55+")</f>
        <v>18-24</v>
      </c>
    </row>
    <row r="378" spans="1:9" x14ac:dyDescent="0.25">
      <c r="A378">
        <v>1377</v>
      </c>
      <c r="B378" t="s">
        <v>5406</v>
      </c>
      <c r="C378">
        <v>56</v>
      </c>
      <c r="D378" t="s">
        <v>6020</v>
      </c>
      <c r="E378" t="s">
        <v>6024</v>
      </c>
      <c r="F378" t="s">
        <v>6026</v>
      </c>
      <c r="G378" s="1">
        <v>45707</v>
      </c>
      <c r="H378" t="s">
        <v>22</v>
      </c>
      <c r="I378" t="str" cm="1">
        <f t="array" ref="I378">_xlfn.IFS(Customers_c[[#This Row],[Age]]&lt;=24,"18-24",Customers_c[[#This Row],[Age]]&lt;=34,"25-34",Customers_c[[#This Row],[Age]]&lt;=44,"35-44",Customers_c[[#This Row],[Age]]&lt;=54,"45-54",Customers_c[[#This Row],[Age]]&gt;=55,"55+")</f>
        <v>55+</v>
      </c>
    </row>
    <row r="379" spans="1:9" x14ac:dyDescent="0.25">
      <c r="A379">
        <v>1378</v>
      </c>
      <c r="B379" t="s">
        <v>5407</v>
      </c>
      <c r="C379">
        <v>21</v>
      </c>
      <c r="D379" t="s">
        <v>6021</v>
      </c>
      <c r="E379" t="s">
        <v>6023</v>
      </c>
      <c r="F379" t="s">
        <v>6025</v>
      </c>
      <c r="G379" s="1">
        <v>45980</v>
      </c>
      <c r="H379" t="s">
        <v>21</v>
      </c>
      <c r="I379" t="str" cm="1">
        <f t="array" ref="I379">_xlfn.IFS(Customers_c[[#This Row],[Age]]&lt;=24,"18-24",Customers_c[[#This Row],[Age]]&lt;=34,"25-34",Customers_c[[#This Row],[Age]]&lt;=44,"35-44",Customers_c[[#This Row],[Age]]&lt;=54,"45-54",Customers_c[[#This Row],[Age]]&gt;=55,"55+")</f>
        <v>18-24</v>
      </c>
    </row>
    <row r="380" spans="1:9" x14ac:dyDescent="0.25">
      <c r="A380">
        <v>1379</v>
      </c>
      <c r="B380" t="s">
        <v>5408</v>
      </c>
      <c r="C380">
        <v>23</v>
      </c>
      <c r="D380" t="s">
        <v>6020</v>
      </c>
      <c r="E380" t="s">
        <v>6023</v>
      </c>
      <c r="F380" t="s">
        <v>6027</v>
      </c>
      <c r="G380" s="1">
        <v>45425</v>
      </c>
      <c r="H380" t="s">
        <v>22</v>
      </c>
      <c r="I380" t="str" cm="1">
        <f t="array" ref="I380">_xlfn.IFS(Customers_c[[#This Row],[Age]]&lt;=24,"18-24",Customers_c[[#This Row],[Age]]&lt;=34,"25-34",Customers_c[[#This Row],[Age]]&lt;=44,"35-44",Customers_c[[#This Row],[Age]]&lt;=54,"45-54",Customers_c[[#This Row],[Age]]&gt;=55,"55+")</f>
        <v>18-24</v>
      </c>
    </row>
    <row r="381" spans="1:9" x14ac:dyDescent="0.25">
      <c r="A381">
        <v>1380</v>
      </c>
      <c r="B381" t="s">
        <v>5409</v>
      </c>
      <c r="C381">
        <v>49</v>
      </c>
      <c r="D381" t="s">
        <v>6021</v>
      </c>
      <c r="E381" t="s">
        <v>6022</v>
      </c>
      <c r="F381" t="s">
        <v>6026</v>
      </c>
      <c r="G381" s="1">
        <v>45203</v>
      </c>
      <c r="H381" t="s">
        <v>21</v>
      </c>
      <c r="I381" t="str" cm="1">
        <f t="array" ref="I381">_xlfn.IFS(Customers_c[[#This Row],[Age]]&lt;=24,"18-24",Customers_c[[#This Row],[Age]]&lt;=34,"25-34",Customers_c[[#This Row],[Age]]&lt;=44,"35-44",Customers_c[[#This Row],[Age]]&lt;=54,"45-54",Customers_c[[#This Row],[Age]]&gt;=55,"55+")</f>
        <v>45-54</v>
      </c>
    </row>
    <row r="382" spans="1:9" x14ac:dyDescent="0.25">
      <c r="A382">
        <v>1381</v>
      </c>
      <c r="B382" t="s">
        <v>5410</v>
      </c>
      <c r="C382">
        <v>47</v>
      </c>
      <c r="D382" t="s">
        <v>6021</v>
      </c>
      <c r="E382" t="s">
        <v>6022</v>
      </c>
      <c r="F382" t="s">
        <v>6027</v>
      </c>
      <c r="G382" s="1">
        <v>45151</v>
      </c>
      <c r="H382" t="s">
        <v>22</v>
      </c>
      <c r="I382" t="str" cm="1">
        <f t="array" ref="I382">_xlfn.IFS(Customers_c[[#This Row],[Age]]&lt;=24,"18-24",Customers_c[[#This Row],[Age]]&lt;=34,"25-34",Customers_c[[#This Row],[Age]]&lt;=44,"35-44",Customers_c[[#This Row],[Age]]&lt;=54,"45-54",Customers_c[[#This Row],[Age]]&gt;=55,"55+")</f>
        <v>45-54</v>
      </c>
    </row>
    <row r="383" spans="1:9" x14ac:dyDescent="0.25">
      <c r="A383">
        <v>1382</v>
      </c>
      <c r="B383" t="s">
        <v>5411</v>
      </c>
      <c r="C383">
        <v>52</v>
      </c>
      <c r="D383" t="s">
        <v>6020</v>
      </c>
      <c r="E383" t="s">
        <v>6023</v>
      </c>
      <c r="F383" t="s">
        <v>6027</v>
      </c>
      <c r="G383" s="1">
        <v>45352</v>
      </c>
      <c r="H383" t="s">
        <v>23</v>
      </c>
      <c r="I383" t="str" cm="1">
        <f t="array" ref="I383">_xlfn.IFS(Customers_c[[#This Row],[Age]]&lt;=24,"18-24",Customers_c[[#This Row],[Age]]&lt;=34,"25-34",Customers_c[[#This Row],[Age]]&lt;=44,"35-44",Customers_c[[#This Row],[Age]]&lt;=54,"45-54",Customers_c[[#This Row],[Age]]&gt;=55,"55+")</f>
        <v>45-54</v>
      </c>
    </row>
    <row r="384" spans="1:9" x14ac:dyDescent="0.25">
      <c r="A384">
        <v>1383</v>
      </c>
      <c r="B384" t="s">
        <v>5412</v>
      </c>
      <c r="C384">
        <v>57</v>
      </c>
      <c r="D384" t="s">
        <v>6020</v>
      </c>
      <c r="E384" t="s">
        <v>6024</v>
      </c>
      <c r="F384" t="s">
        <v>6026</v>
      </c>
      <c r="G384" s="1">
        <v>45216</v>
      </c>
      <c r="H384" t="s">
        <v>23</v>
      </c>
      <c r="I384" t="str" cm="1">
        <f t="array" ref="I384">_xlfn.IFS(Customers_c[[#This Row],[Age]]&lt;=24,"18-24",Customers_c[[#This Row],[Age]]&lt;=34,"25-34",Customers_c[[#This Row],[Age]]&lt;=44,"35-44",Customers_c[[#This Row],[Age]]&lt;=54,"45-54",Customers_c[[#This Row],[Age]]&gt;=55,"55+")</f>
        <v>55+</v>
      </c>
    </row>
    <row r="385" spans="1:9" x14ac:dyDescent="0.25">
      <c r="A385">
        <v>1384</v>
      </c>
      <c r="B385" t="s">
        <v>5413</v>
      </c>
      <c r="C385">
        <v>33</v>
      </c>
      <c r="D385" t="s">
        <v>6020</v>
      </c>
      <c r="E385" t="s">
        <v>6022</v>
      </c>
      <c r="F385" t="s">
        <v>6027</v>
      </c>
      <c r="G385" s="1">
        <v>45876</v>
      </c>
      <c r="H385" t="s">
        <v>23</v>
      </c>
      <c r="I385" t="str" cm="1">
        <f t="array" ref="I385">_xlfn.IFS(Customers_c[[#This Row],[Age]]&lt;=24,"18-24",Customers_c[[#This Row],[Age]]&lt;=34,"25-34",Customers_c[[#This Row],[Age]]&lt;=44,"35-44",Customers_c[[#This Row],[Age]]&lt;=54,"45-54",Customers_c[[#This Row],[Age]]&gt;=55,"55+")</f>
        <v>25-34</v>
      </c>
    </row>
    <row r="386" spans="1:9" x14ac:dyDescent="0.25">
      <c r="A386">
        <v>1385</v>
      </c>
      <c r="B386" t="s">
        <v>5414</v>
      </c>
      <c r="C386">
        <v>30</v>
      </c>
      <c r="D386" t="s">
        <v>6021</v>
      </c>
      <c r="E386" t="s">
        <v>6024</v>
      </c>
      <c r="F386" t="s">
        <v>6025</v>
      </c>
      <c r="G386" s="1">
        <v>45817</v>
      </c>
      <c r="H386" t="s">
        <v>21</v>
      </c>
      <c r="I386" t="str" cm="1">
        <f t="array" ref="I386">_xlfn.IFS(Customers_c[[#This Row],[Age]]&lt;=24,"18-24",Customers_c[[#This Row],[Age]]&lt;=34,"25-34",Customers_c[[#This Row],[Age]]&lt;=44,"35-44",Customers_c[[#This Row],[Age]]&lt;=54,"45-54",Customers_c[[#This Row],[Age]]&gt;=55,"55+")</f>
        <v>25-34</v>
      </c>
    </row>
    <row r="387" spans="1:9" x14ac:dyDescent="0.25">
      <c r="A387">
        <v>1386</v>
      </c>
      <c r="B387" t="s">
        <v>5415</v>
      </c>
      <c r="C387">
        <v>59</v>
      </c>
      <c r="D387" t="s">
        <v>6020</v>
      </c>
      <c r="E387" t="s">
        <v>6024</v>
      </c>
      <c r="F387" t="s">
        <v>6025</v>
      </c>
      <c r="G387" s="1">
        <v>45767</v>
      </c>
      <c r="H387" t="s">
        <v>21</v>
      </c>
      <c r="I387" t="str" cm="1">
        <f t="array" ref="I387">_xlfn.IFS(Customers_c[[#This Row],[Age]]&lt;=24,"18-24",Customers_c[[#This Row],[Age]]&lt;=34,"25-34",Customers_c[[#This Row],[Age]]&lt;=44,"35-44",Customers_c[[#This Row],[Age]]&lt;=54,"45-54",Customers_c[[#This Row],[Age]]&gt;=55,"55+")</f>
        <v>55+</v>
      </c>
    </row>
    <row r="388" spans="1:9" x14ac:dyDescent="0.25">
      <c r="A388">
        <v>1387</v>
      </c>
      <c r="B388" t="s">
        <v>5416</v>
      </c>
      <c r="C388">
        <v>47</v>
      </c>
      <c r="D388" t="s">
        <v>6021</v>
      </c>
      <c r="E388" t="s">
        <v>6023</v>
      </c>
      <c r="F388" t="s">
        <v>6027</v>
      </c>
      <c r="G388" s="1">
        <v>45967</v>
      </c>
      <c r="H388" t="s">
        <v>22</v>
      </c>
      <c r="I388" t="str" cm="1">
        <f t="array" ref="I388">_xlfn.IFS(Customers_c[[#This Row],[Age]]&lt;=24,"18-24",Customers_c[[#This Row],[Age]]&lt;=34,"25-34",Customers_c[[#This Row],[Age]]&lt;=44,"35-44",Customers_c[[#This Row],[Age]]&lt;=54,"45-54",Customers_c[[#This Row],[Age]]&gt;=55,"55+")</f>
        <v>45-54</v>
      </c>
    </row>
    <row r="389" spans="1:9" x14ac:dyDescent="0.25">
      <c r="A389">
        <v>1388</v>
      </c>
      <c r="B389" t="s">
        <v>5417</v>
      </c>
      <c r="C389">
        <v>36</v>
      </c>
      <c r="D389" t="s">
        <v>6021</v>
      </c>
      <c r="E389" t="s">
        <v>6023</v>
      </c>
      <c r="F389" t="s">
        <v>6026</v>
      </c>
      <c r="G389" s="1">
        <v>45349</v>
      </c>
      <c r="H389" t="s">
        <v>22</v>
      </c>
      <c r="I389" t="str" cm="1">
        <f t="array" ref="I389">_xlfn.IFS(Customers_c[[#This Row],[Age]]&lt;=24,"18-24",Customers_c[[#This Row],[Age]]&lt;=34,"25-34",Customers_c[[#This Row],[Age]]&lt;=44,"35-44",Customers_c[[#This Row],[Age]]&lt;=54,"45-54",Customers_c[[#This Row],[Age]]&gt;=55,"55+")</f>
        <v>35-44</v>
      </c>
    </row>
    <row r="390" spans="1:9" x14ac:dyDescent="0.25">
      <c r="A390">
        <v>1389</v>
      </c>
      <c r="B390" t="s">
        <v>5418</v>
      </c>
      <c r="C390">
        <v>34</v>
      </c>
      <c r="D390" t="s">
        <v>6020</v>
      </c>
      <c r="E390" t="s">
        <v>6023</v>
      </c>
      <c r="F390" t="s">
        <v>6027</v>
      </c>
      <c r="G390" s="1">
        <v>45140</v>
      </c>
      <c r="H390" t="s">
        <v>23</v>
      </c>
      <c r="I390" t="str" cm="1">
        <f t="array" ref="I390">_xlfn.IFS(Customers_c[[#This Row],[Age]]&lt;=24,"18-24",Customers_c[[#This Row],[Age]]&lt;=34,"25-34",Customers_c[[#This Row],[Age]]&lt;=44,"35-44",Customers_c[[#This Row],[Age]]&lt;=54,"45-54",Customers_c[[#This Row],[Age]]&gt;=55,"55+")</f>
        <v>25-34</v>
      </c>
    </row>
    <row r="391" spans="1:9" x14ac:dyDescent="0.25">
      <c r="A391">
        <v>1390</v>
      </c>
      <c r="B391" t="s">
        <v>5419</v>
      </c>
      <c r="C391">
        <v>36</v>
      </c>
      <c r="D391" t="s">
        <v>6020</v>
      </c>
      <c r="E391" t="s">
        <v>6023</v>
      </c>
      <c r="F391" t="s">
        <v>6025</v>
      </c>
      <c r="G391" s="1">
        <v>45512</v>
      </c>
      <c r="H391" t="s">
        <v>21</v>
      </c>
      <c r="I391" t="str" cm="1">
        <f t="array" ref="I391">_xlfn.IFS(Customers_c[[#This Row],[Age]]&lt;=24,"18-24",Customers_c[[#This Row],[Age]]&lt;=34,"25-34",Customers_c[[#This Row],[Age]]&lt;=44,"35-44",Customers_c[[#This Row],[Age]]&lt;=54,"45-54",Customers_c[[#This Row],[Age]]&gt;=55,"55+")</f>
        <v>35-44</v>
      </c>
    </row>
    <row r="392" spans="1:9" x14ac:dyDescent="0.25">
      <c r="A392">
        <v>1391</v>
      </c>
      <c r="B392" t="s">
        <v>5420</v>
      </c>
      <c r="C392">
        <v>45</v>
      </c>
      <c r="D392" t="s">
        <v>6021</v>
      </c>
      <c r="E392" t="s">
        <v>6022</v>
      </c>
      <c r="F392" t="s">
        <v>6027</v>
      </c>
      <c r="G392" s="1">
        <v>45629</v>
      </c>
      <c r="H392" t="s">
        <v>22</v>
      </c>
      <c r="I392" t="str" cm="1">
        <f t="array" ref="I392">_xlfn.IFS(Customers_c[[#This Row],[Age]]&lt;=24,"18-24",Customers_c[[#This Row],[Age]]&lt;=34,"25-34",Customers_c[[#This Row],[Age]]&lt;=44,"35-44",Customers_c[[#This Row],[Age]]&lt;=54,"45-54",Customers_c[[#This Row],[Age]]&gt;=55,"55+")</f>
        <v>45-54</v>
      </c>
    </row>
    <row r="393" spans="1:9" x14ac:dyDescent="0.25">
      <c r="A393">
        <v>1392</v>
      </c>
      <c r="B393" t="s">
        <v>5421</v>
      </c>
      <c r="C393">
        <v>43</v>
      </c>
      <c r="D393" t="s">
        <v>6021</v>
      </c>
      <c r="E393" t="s">
        <v>6022</v>
      </c>
      <c r="F393" t="s">
        <v>6027</v>
      </c>
      <c r="G393" s="1">
        <v>45915</v>
      </c>
      <c r="H393" t="s">
        <v>21</v>
      </c>
      <c r="I393" t="str" cm="1">
        <f t="array" ref="I393">_xlfn.IFS(Customers_c[[#This Row],[Age]]&lt;=24,"18-24",Customers_c[[#This Row],[Age]]&lt;=34,"25-34",Customers_c[[#This Row],[Age]]&lt;=44,"35-44",Customers_c[[#This Row],[Age]]&lt;=54,"45-54",Customers_c[[#This Row],[Age]]&gt;=55,"55+")</f>
        <v>35-44</v>
      </c>
    </row>
    <row r="394" spans="1:9" x14ac:dyDescent="0.25">
      <c r="A394">
        <v>1393</v>
      </c>
      <c r="B394" t="s">
        <v>5422</v>
      </c>
      <c r="C394">
        <v>54</v>
      </c>
      <c r="D394" t="s">
        <v>6021</v>
      </c>
      <c r="E394" t="s">
        <v>6023</v>
      </c>
      <c r="F394" t="s">
        <v>6025</v>
      </c>
      <c r="G394" s="1">
        <v>45430</v>
      </c>
      <c r="H394" t="s">
        <v>21</v>
      </c>
      <c r="I394" t="str" cm="1">
        <f t="array" ref="I394">_xlfn.IFS(Customers_c[[#This Row],[Age]]&lt;=24,"18-24",Customers_c[[#This Row],[Age]]&lt;=34,"25-34",Customers_c[[#This Row],[Age]]&lt;=44,"35-44",Customers_c[[#This Row],[Age]]&lt;=54,"45-54",Customers_c[[#This Row],[Age]]&gt;=55,"55+")</f>
        <v>45-54</v>
      </c>
    </row>
    <row r="395" spans="1:9" x14ac:dyDescent="0.25">
      <c r="A395">
        <v>1394</v>
      </c>
      <c r="B395" t="s">
        <v>5423</v>
      </c>
      <c r="C395">
        <v>43</v>
      </c>
      <c r="D395" t="s">
        <v>6020</v>
      </c>
      <c r="E395" t="s">
        <v>6022</v>
      </c>
      <c r="F395" t="s">
        <v>6027</v>
      </c>
      <c r="G395" s="1">
        <v>45382</v>
      </c>
      <c r="H395" t="s">
        <v>23</v>
      </c>
      <c r="I395" t="str" cm="1">
        <f t="array" ref="I395">_xlfn.IFS(Customers_c[[#This Row],[Age]]&lt;=24,"18-24",Customers_c[[#This Row],[Age]]&lt;=34,"25-34",Customers_c[[#This Row],[Age]]&lt;=44,"35-44",Customers_c[[#This Row],[Age]]&lt;=54,"45-54",Customers_c[[#This Row],[Age]]&gt;=55,"55+")</f>
        <v>35-44</v>
      </c>
    </row>
    <row r="396" spans="1:9" x14ac:dyDescent="0.25">
      <c r="A396">
        <v>1395</v>
      </c>
      <c r="B396" t="s">
        <v>5424</v>
      </c>
      <c r="C396">
        <v>40</v>
      </c>
      <c r="D396" t="s">
        <v>6021</v>
      </c>
      <c r="E396" t="s">
        <v>6023</v>
      </c>
      <c r="F396" t="s">
        <v>6027</v>
      </c>
      <c r="G396" s="1">
        <v>45941</v>
      </c>
      <c r="H396" t="s">
        <v>23</v>
      </c>
      <c r="I396" t="str" cm="1">
        <f t="array" ref="I396">_xlfn.IFS(Customers_c[[#This Row],[Age]]&lt;=24,"18-24",Customers_c[[#This Row],[Age]]&lt;=34,"25-34",Customers_c[[#This Row],[Age]]&lt;=44,"35-44",Customers_c[[#This Row],[Age]]&lt;=54,"45-54",Customers_c[[#This Row],[Age]]&gt;=55,"55+")</f>
        <v>35-44</v>
      </c>
    </row>
    <row r="397" spans="1:9" x14ac:dyDescent="0.25">
      <c r="A397">
        <v>1396</v>
      </c>
      <c r="B397" t="s">
        <v>5425</v>
      </c>
      <c r="C397">
        <v>26</v>
      </c>
      <c r="D397" t="s">
        <v>6020</v>
      </c>
      <c r="E397" t="s">
        <v>6024</v>
      </c>
      <c r="F397" t="s">
        <v>6026</v>
      </c>
      <c r="G397" s="1">
        <v>45589</v>
      </c>
      <c r="H397" t="s">
        <v>21</v>
      </c>
      <c r="I397" t="str" cm="1">
        <f t="array" ref="I397">_xlfn.IFS(Customers_c[[#This Row],[Age]]&lt;=24,"18-24",Customers_c[[#This Row],[Age]]&lt;=34,"25-34",Customers_c[[#This Row],[Age]]&lt;=44,"35-44",Customers_c[[#This Row],[Age]]&lt;=54,"45-54",Customers_c[[#This Row],[Age]]&gt;=55,"55+")</f>
        <v>25-34</v>
      </c>
    </row>
    <row r="398" spans="1:9" x14ac:dyDescent="0.25">
      <c r="A398">
        <v>1397</v>
      </c>
      <c r="B398" t="s">
        <v>5426</v>
      </c>
      <c r="C398">
        <v>29</v>
      </c>
      <c r="D398" t="s">
        <v>6021</v>
      </c>
      <c r="E398" t="s">
        <v>6024</v>
      </c>
      <c r="F398" t="s">
        <v>6026</v>
      </c>
      <c r="G398" s="1">
        <v>45868</v>
      </c>
      <c r="H398" t="s">
        <v>21</v>
      </c>
      <c r="I398" t="str" cm="1">
        <f t="array" ref="I398">_xlfn.IFS(Customers_c[[#This Row],[Age]]&lt;=24,"18-24",Customers_c[[#This Row],[Age]]&lt;=34,"25-34",Customers_c[[#This Row],[Age]]&lt;=44,"35-44",Customers_c[[#This Row],[Age]]&lt;=54,"45-54",Customers_c[[#This Row],[Age]]&gt;=55,"55+")</f>
        <v>25-34</v>
      </c>
    </row>
    <row r="399" spans="1:9" x14ac:dyDescent="0.25">
      <c r="A399">
        <v>1398</v>
      </c>
      <c r="B399" t="s">
        <v>5427</v>
      </c>
      <c r="C399">
        <v>18</v>
      </c>
      <c r="D399" t="s">
        <v>6021</v>
      </c>
      <c r="E399" t="s">
        <v>6024</v>
      </c>
      <c r="F399" t="s">
        <v>6025</v>
      </c>
      <c r="G399" s="1">
        <v>45816</v>
      </c>
      <c r="H399" t="s">
        <v>21</v>
      </c>
      <c r="I399" t="str" cm="1">
        <f t="array" ref="I399">_xlfn.IFS(Customers_c[[#This Row],[Age]]&lt;=24,"18-24",Customers_c[[#This Row],[Age]]&lt;=34,"25-34",Customers_c[[#This Row],[Age]]&lt;=44,"35-44",Customers_c[[#This Row],[Age]]&lt;=54,"45-54",Customers_c[[#This Row],[Age]]&gt;=55,"55+")</f>
        <v>18-24</v>
      </c>
    </row>
    <row r="400" spans="1:9" x14ac:dyDescent="0.25">
      <c r="A400">
        <v>1399</v>
      </c>
      <c r="B400" t="s">
        <v>5428</v>
      </c>
      <c r="C400">
        <v>18</v>
      </c>
      <c r="D400" t="s">
        <v>6020</v>
      </c>
      <c r="E400" t="s">
        <v>6023</v>
      </c>
      <c r="F400" t="s">
        <v>6025</v>
      </c>
      <c r="G400" s="1">
        <v>45929</v>
      </c>
      <c r="H400" t="s">
        <v>21</v>
      </c>
      <c r="I400" t="str" cm="1">
        <f t="array" ref="I400">_xlfn.IFS(Customers_c[[#This Row],[Age]]&lt;=24,"18-24",Customers_c[[#This Row],[Age]]&lt;=34,"25-34",Customers_c[[#This Row],[Age]]&lt;=44,"35-44",Customers_c[[#This Row],[Age]]&lt;=54,"45-54",Customers_c[[#This Row],[Age]]&gt;=55,"55+")</f>
        <v>18-24</v>
      </c>
    </row>
    <row r="401" spans="1:9" x14ac:dyDescent="0.25">
      <c r="A401">
        <v>1400</v>
      </c>
      <c r="B401" t="s">
        <v>5429</v>
      </c>
      <c r="C401">
        <v>51</v>
      </c>
      <c r="D401" t="s">
        <v>6021</v>
      </c>
      <c r="E401" t="s">
        <v>6024</v>
      </c>
      <c r="F401" t="s">
        <v>6025</v>
      </c>
      <c r="G401" s="1">
        <v>45406</v>
      </c>
      <c r="H401" t="s">
        <v>23</v>
      </c>
      <c r="I401" t="str" cm="1">
        <f t="array" ref="I401">_xlfn.IFS(Customers_c[[#This Row],[Age]]&lt;=24,"18-24",Customers_c[[#This Row],[Age]]&lt;=34,"25-34",Customers_c[[#This Row],[Age]]&lt;=44,"35-44",Customers_c[[#This Row],[Age]]&lt;=54,"45-54",Customers_c[[#This Row],[Age]]&gt;=55,"55+")</f>
        <v>45-54</v>
      </c>
    </row>
    <row r="402" spans="1:9" x14ac:dyDescent="0.25">
      <c r="A402">
        <v>1401</v>
      </c>
      <c r="B402" t="s">
        <v>5430</v>
      </c>
      <c r="C402">
        <v>49</v>
      </c>
      <c r="D402" t="s">
        <v>6020</v>
      </c>
      <c r="E402" t="s">
        <v>6022</v>
      </c>
      <c r="F402" t="s">
        <v>6026</v>
      </c>
      <c r="G402" s="1">
        <v>45830</v>
      </c>
      <c r="H402" t="s">
        <v>22</v>
      </c>
      <c r="I402" t="str" cm="1">
        <f t="array" ref="I402">_xlfn.IFS(Customers_c[[#This Row],[Age]]&lt;=24,"18-24",Customers_c[[#This Row],[Age]]&lt;=34,"25-34",Customers_c[[#This Row],[Age]]&lt;=44,"35-44",Customers_c[[#This Row],[Age]]&lt;=54,"45-54",Customers_c[[#This Row],[Age]]&gt;=55,"55+")</f>
        <v>45-54</v>
      </c>
    </row>
    <row r="403" spans="1:9" x14ac:dyDescent="0.25">
      <c r="A403">
        <v>1402</v>
      </c>
      <c r="B403" t="s">
        <v>5431</v>
      </c>
      <c r="C403">
        <v>42</v>
      </c>
      <c r="D403" t="s">
        <v>6020</v>
      </c>
      <c r="E403" t="s">
        <v>6024</v>
      </c>
      <c r="F403" t="s">
        <v>6025</v>
      </c>
      <c r="G403" s="1">
        <v>45110</v>
      </c>
      <c r="H403" t="s">
        <v>23</v>
      </c>
      <c r="I403" t="str" cm="1">
        <f t="array" ref="I403">_xlfn.IFS(Customers_c[[#This Row],[Age]]&lt;=24,"18-24",Customers_c[[#This Row],[Age]]&lt;=34,"25-34",Customers_c[[#This Row],[Age]]&lt;=44,"35-44",Customers_c[[#This Row],[Age]]&lt;=54,"45-54",Customers_c[[#This Row],[Age]]&gt;=55,"55+")</f>
        <v>35-44</v>
      </c>
    </row>
    <row r="404" spans="1:9" x14ac:dyDescent="0.25">
      <c r="A404">
        <v>1403</v>
      </c>
      <c r="B404" t="s">
        <v>5432</v>
      </c>
      <c r="C404">
        <v>57</v>
      </c>
      <c r="D404" t="s">
        <v>6021</v>
      </c>
      <c r="E404" t="s">
        <v>6024</v>
      </c>
      <c r="F404" t="s">
        <v>6025</v>
      </c>
      <c r="G404" s="1">
        <v>45094</v>
      </c>
      <c r="H404" t="s">
        <v>22</v>
      </c>
      <c r="I404" t="str" cm="1">
        <f t="array" ref="I404">_xlfn.IFS(Customers_c[[#This Row],[Age]]&lt;=24,"18-24",Customers_c[[#This Row],[Age]]&lt;=34,"25-34",Customers_c[[#This Row],[Age]]&lt;=44,"35-44",Customers_c[[#This Row],[Age]]&lt;=54,"45-54",Customers_c[[#This Row],[Age]]&gt;=55,"55+")</f>
        <v>55+</v>
      </c>
    </row>
    <row r="405" spans="1:9" x14ac:dyDescent="0.25">
      <c r="A405">
        <v>1404</v>
      </c>
      <c r="B405" t="s">
        <v>5433</v>
      </c>
      <c r="C405">
        <v>18</v>
      </c>
      <c r="D405" t="s">
        <v>6020</v>
      </c>
      <c r="E405" t="s">
        <v>6024</v>
      </c>
      <c r="F405" t="s">
        <v>6025</v>
      </c>
      <c r="G405" s="1">
        <v>45306</v>
      </c>
      <c r="H405" t="s">
        <v>21</v>
      </c>
      <c r="I405" t="str" cm="1">
        <f t="array" ref="I405">_xlfn.IFS(Customers_c[[#This Row],[Age]]&lt;=24,"18-24",Customers_c[[#This Row],[Age]]&lt;=34,"25-34",Customers_c[[#This Row],[Age]]&lt;=44,"35-44",Customers_c[[#This Row],[Age]]&lt;=54,"45-54",Customers_c[[#This Row],[Age]]&gt;=55,"55+")</f>
        <v>18-24</v>
      </c>
    </row>
    <row r="406" spans="1:9" x14ac:dyDescent="0.25">
      <c r="A406">
        <v>1405</v>
      </c>
      <c r="B406" t="s">
        <v>5434</v>
      </c>
      <c r="C406">
        <v>33</v>
      </c>
      <c r="D406" t="s">
        <v>6020</v>
      </c>
      <c r="E406" t="s">
        <v>6022</v>
      </c>
      <c r="F406" t="s">
        <v>6026</v>
      </c>
      <c r="G406" s="1">
        <v>45274</v>
      </c>
      <c r="H406" t="s">
        <v>22</v>
      </c>
      <c r="I406" t="str" cm="1">
        <f t="array" ref="I406">_xlfn.IFS(Customers_c[[#This Row],[Age]]&lt;=24,"18-24",Customers_c[[#This Row],[Age]]&lt;=34,"25-34",Customers_c[[#This Row],[Age]]&lt;=44,"35-44",Customers_c[[#This Row],[Age]]&lt;=54,"45-54",Customers_c[[#This Row],[Age]]&gt;=55,"55+")</f>
        <v>25-34</v>
      </c>
    </row>
    <row r="407" spans="1:9" x14ac:dyDescent="0.25">
      <c r="A407">
        <v>1406</v>
      </c>
      <c r="B407" t="s">
        <v>5435</v>
      </c>
      <c r="C407">
        <v>56</v>
      </c>
      <c r="D407" t="s">
        <v>6021</v>
      </c>
      <c r="E407" t="s">
        <v>6023</v>
      </c>
      <c r="F407" t="s">
        <v>6027</v>
      </c>
      <c r="G407" s="1">
        <v>45545</v>
      </c>
      <c r="H407" t="s">
        <v>23</v>
      </c>
      <c r="I407" t="str" cm="1">
        <f t="array" ref="I407">_xlfn.IFS(Customers_c[[#This Row],[Age]]&lt;=24,"18-24",Customers_c[[#This Row],[Age]]&lt;=34,"25-34",Customers_c[[#This Row],[Age]]&lt;=44,"35-44",Customers_c[[#This Row],[Age]]&lt;=54,"45-54",Customers_c[[#This Row],[Age]]&gt;=55,"55+")</f>
        <v>55+</v>
      </c>
    </row>
    <row r="408" spans="1:9" x14ac:dyDescent="0.25">
      <c r="A408">
        <v>1407</v>
      </c>
      <c r="B408" t="s">
        <v>5436</v>
      </c>
      <c r="C408">
        <v>22</v>
      </c>
      <c r="D408" t="s">
        <v>6020</v>
      </c>
      <c r="E408" t="s">
        <v>6022</v>
      </c>
      <c r="F408" t="s">
        <v>6025</v>
      </c>
      <c r="G408" s="1">
        <v>45612</v>
      </c>
      <c r="H408" t="s">
        <v>23</v>
      </c>
      <c r="I408" t="str" cm="1">
        <f t="array" ref="I408">_xlfn.IFS(Customers_c[[#This Row],[Age]]&lt;=24,"18-24",Customers_c[[#This Row],[Age]]&lt;=34,"25-34",Customers_c[[#This Row],[Age]]&lt;=44,"35-44",Customers_c[[#This Row],[Age]]&lt;=54,"45-54",Customers_c[[#This Row],[Age]]&gt;=55,"55+")</f>
        <v>18-24</v>
      </c>
    </row>
    <row r="409" spans="1:9" x14ac:dyDescent="0.25">
      <c r="A409">
        <v>1408</v>
      </c>
      <c r="B409" t="s">
        <v>5437</v>
      </c>
      <c r="C409">
        <v>39</v>
      </c>
      <c r="D409" t="s">
        <v>6020</v>
      </c>
      <c r="E409" t="s">
        <v>6023</v>
      </c>
      <c r="F409" t="s">
        <v>6027</v>
      </c>
      <c r="G409" s="1">
        <v>45667</v>
      </c>
      <c r="H409" t="s">
        <v>21</v>
      </c>
      <c r="I409" t="str" cm="1">
        <f t="array" ref="I409">_xlfn.IFS(Customers_c[[#This Row],[Age]]&lt;=24,"18-24",Customers_c[[#This Row],[Age]]&lt;=34,"25-34",Customers_c[[#This Row],[Age]]&lt;=44,"35-44",Customers_c[[#This Row],[Age]]&lt;=54,"45-54",Customers_c[[#This Row],[Age]]&gt;=55,"55+")</f>
        <v>35-44</v>
      </c>
    </row>
    <row r="410" spans="1:9" x14ac:dyDescent="0.25">
      <c r="A410">
        <v>1409</v>
      </c>
      <c r="B410" t="s">
        <v>5438</v>
      </c>
      <c r="C410">
        <v>46</v>
      </c>
      <c r="D410" t="s">
        <v>6020</v>
      </c>
      <c r="E410" t="s">
        <v>6023</v>
      </c>
      <c r="F410" t="s">
        <v>6025</v>
      </c>
      <c r="G410" s="1">
        <v>45048</v>
      </c>
      <c r="H410" t="s">
        <v>23</v>
      </c>
      <c r="I410" t="str" cm="1">
        <f t="array" ref="I410">_xlfn.IFS(Customers_c[[#This Row],[Age]]&lt;=24,"18-24",Customers_c[[#This Row],[Age]]&lt;=34,"25-34",Customers_c[[#This Row],[Age]]&lt;=44,"35-44",Customers_c[[#This Row],[Age]]&lt;=54,"45-54",Customers_c[[#This Row],[Age]]&gt;=55,"55+")</f>
        <v>45-54</v>
      </c>
    </row>
    <row r="411" spans="1:9" x14ac:dyDescent="0.25">
      <c r="A411">
        <v>1410</v>
      </c>
      <c r="B411" t="s">
        <v>5439</v>
      </c>
      <c r="C411">
        <v>20</v>
      </c>
      <c r="D411" t="s">
        <v>6021</v>
      </c>
      <c r="E411" t="s">
        <v>6024</v>
      </c>
      <c r="F411" t="s">
        <v>6027</v>
      </c>
      <c r="G411" s="1">
        <v>45363</v>
      </c>
      <c r="H411" t="s">
        <v>21</v>
      </c>
      <c r="I411" t="str" cm="1">
        <f t="array" ref="I411">_xlfn.IFS(Customers_c[[#This Row],[Age]]&lt;=24,"18-24",Customers_c[[#This Row],[Age]]&lt;=34,"25-34",Customers_c[[#This Row],[Age]]&lt;=44,"35-44",Customers_c[[#This Row],[Age]]&lt;=54,"45-54",Customers_c[[#This Row],[Age]]&gt;=55,"55+")</f>
        <v>18-24</v>
      </c>
    </row>
    <row r="412" spans="1:9" x14ac:dyDescent="0.25">
      <c r="A412">
        <v>1411</v>
      </c>
      <c r="B412" t="s">
        <v>5440</v>
      </c>
      <c r="C412">
        <v>29</v>
      </c>
      <c r="D412" t="s">
        <v>6020</v>
      </c>
      <c r="E412" t="s">
        <v>6023</v>
      </c>
      <c r="F412" t="s">
        <v>6026</v>
      </c>
      <c r="G412" s="1">
        <v>45739</v>
      </c>
      <c r="H412" t="s">
        <v>23</v>
      </c>
      <c r="I412" t="str" cm="1">
        <f t="array" ref="I412">_xlfn.IFS(Customers_c[[#This Row],[Age]]&lt;=24,"18-24",Customers_c[[#This Row],[Age]]&lt;=34,"25-34",Customers_c[[#This Row],[Age]]&lt;=44,"35-44",Customers_c[[#This Row],[Age]]&lt;=54,"45-54",Customers_c[[#This Row],[Age]]&gt;=55,"55+")</f>
        <v>25-34</v>
      </c>
    </row>
    <row r="413" spans="1:9" x14ac:dyDescent="0.25">
      <c r="A413">
        <v>1412</v>
      </c>
      <c r="B413" t="s">
        <v>5441</v>
      </c>
      <c r="C413">
        <v>43</v>
      </c>
      <c r="D413" t="s">
        <v>6021</v>
      </c>
      <c r="E413" t="s">
        <v>6022</v>
      </c>
      <c r="F413" t="s">
        <v>6026</v>
      </c>
      <c r="G413" s="1">
        <v>45478</v>
      </c>
      <c r="H413" t="s">
        <v>23</v>
      </c>
      <c r="I413" t="str" cm="1">
        <f t="array" ref="I413">_xlfn.IFS(Customers_c[[#This Row],[Age]]&lt;=24,"18-24",Customers_c[[#This Row],[Age]]&lt;=34,"25-34",Customers_c[[#This Row],[Age]]&lt;=44,"35-44",Customers_c[[#This Row],[Age]]&lt;=54,"45-54",Customers_c[[#This Row],[Age]]&gt;=55,"55+")</f>
        <v>35-44</v>
      </c>
    </row>
    <row r="414" spans="1:9" x14ac:dyDescent="0.25">
      <c r="A414">
        <v>1413</v>
      </c>
      <c r="B414" t="s">
        <v>5442</v>
      </c>
      <c r="C414">
        <v>33</v>
      </c>
      <c r="D414" t="s">
        <v>6021</v>
      </c>
      <c r="E414" t="s">
        <v>6022</v>
      </c>
      <c r="F414" t="s">
        <v>6025</v>
      </c>
      <c r="G414" s="1">
        <v>46053</v>
      </c>
      <c r="H414" t="s">
        <v>21</v>
      </c>
      <c r="I414" t="str" cm="1">
        <f t="array" ref="I414">_xlfn.IFS(Customers_c[[#This Row],[Age]]&lt;=24,"18-24",Customers_c[[#This Row],[Age]]&lt;=34,"25-34",Customers_c[[#This Row],[Age]]&lt;=44,"35-44",Customers_c[[#This Row],[Age]]&lt;=54,"45-54",Customers_c[[#This Row],[Age]]&gt;=55,"55+")</f>
        <v>25-34</v>
      </c>
    </row>
    <row r="415" spans="1:9" x14ac:dyDescent="0.25">
      <c r="A415">
        <v>1414</v>
      </c>
      <c r="B415" t="s">
        <v>5443</v>
      </c>
      <c r="C415">
        <v>54</v>
      </c>
      <c r="D415" t="s">
        <v>6020</v>
      </c>
      <c r="E415" t="s">
        <v>6023</v>
      </c>
      <c r="F415" t="s">
        <v>6027</v>
      </c>
      <c r="G415" s="1">
        <v>45302</v>
      </c>
      <c r="H415" t="s">
        <v>22</v>
      </c>
      <c r="I415" t="str" cm="1">
        <f t="array" ref="I415">_xlfn.IFS(Customers_c[[#This Row],[Age]]&lt;=24,"18-24",Customers_c[[#This Row],[Age]]&lt;=34,"25-34",Customers_c[[#This Row],[Age]]&lt;=44,"35-44",Customers_c[[#This Row],[Age]]&lt;=54,"45-54",Customers_c[[#This Row],[Age]]&gt;=55,"55+")</f>
        <v>45-54</v>
      </c>
    </row>
    <row r="416" spans="1:9" x14ac:dyDescent="0.25">
      <c r="A416">
        <v>1415</v>
      </c>
      <c r="B416" t="s">
        <v>5444</v>
      </c>
      <c r="C416">
        <v>39</v>
      </c>
      <c r="D416" t="s">
        <v>6020</v>
      </c>
      <c r="E416" t="s">
        <v>6024</v>
      </c>
      <c r="F416" t="s">
        <v>6026</v>
      </c>
      <c r="G416" s="1">
        <v>45372</v>
      </c>
      <c r="H416" t="s">
        <v>23</v>
      </c>
      <c r="I416" t="str" cm="1">
        <f t="array" ref="I416">_xlfn.IFS(Customers_c[[#This Row],[Age]]&lt;=24,"18-24",Customers_c[[#This Row],[Age]]&lt;=34,"25-34",Customers_c[[#This Row],[Age]]&lt;=44,"35-44",Customers_c[[#This Row],[Age]]&lt;=54,"45-54",Customers_c[[#This Row],[Age]]&gt;=55,"55+")</f>
        <v>35-44</v>
      </c>
    </row>
    <row r="417" spans="1:9" x14ac:dyDescent="0.25">
      <c r="A417">
        <v>1416</v>
      </c>
      <c r="B417" t="s">
        <v>5445</v>
      </c>
      <c r="C417">
        <v>46</v>
      </c>
      <c r="D417" t="s">
        <v>6020</v>
      </c>
      <c r="E417" t="s">
        <v>6024</v>
      </c>
      <c r="F417" t="s">
        <v>6025</v>
      </c>
      <c r="G417" s="1">
        <v>45158</v>
      </c>
      <c r="H417" t="s">
        <v>22</v>
      </c>
      <c r="I417" t="str" cm="1">
        <f t="array" ref="I417">_xlfn.IFS(Customers_c[[#This Row],[Age]]&lt;=24,"18-24",Customers_c[[#This Row],[Age]]&lt;=34,"25-34",Customers_c[[#This Row],[Age]]&lt;=44,"35-44",Customers_c[[#This Row],[Age]]&lt;=54,"45-54",Customers_c[[#This Row],[Age]]&gt;=55,"55+")</f>
        <v>45-54</v>
      </c>
    </row>
    <row r="418" spans="1:9" x14ac:dyDescent="0.25">
      <c r="A418">
        <v>1417</v>
      </c>
      <c r="B418" t="s">
        <v>5446</v>
      </c>
      <c r="C418">
        <v>31</v>
      </c>
      <c r="D418" t="s">
        <v>6021</v>
      </c>
      <c r="E418" t="s">
        <v>6022</v>
      </c>
      <c r="F418" t="s">
        <v>6025</v>
      </c>
      <c r="G418" s="1">
        <v>45115</v>
      </c>
      <c r="H418" t="s">
        <v>23</v>
      </c>
      <c r="I418" t="str" cm="1">
        <f t="array" ref="I418">_xlfn.IFS(Customers_c[[#This Row],[Age]]&lt;=24,"18-24",Customers_c[[#This Row],[Age]]&lt;=34,"25-34",Customers_c[[#This Row],[Age]]&lt;=44,"35-44",Customers_c[[#This Row],[Age]]&lt;=54,"45-54",Customers_c[[#This Row],[Age]]&gt;=55,"55+")</f>
        <v>25-34</v>
      </c>
    </row>
    <row r="419" spans="1:9" x14ac:dyDescent="0.25">
      <c r="A419">
        <v>1418</v>
      </c>
      <c r="B419" t="s">
        <v>5447</v>
      </c>
      <c r="C419">
        <v>45</v>
      </c>
      <c r="D419" t="s">
        <v>6020</v>
      </c>
      <c r="E419" t="s">
        <v>6024</v>
      </c>
      <c r="F419" t="s">
        <v>6026</v>
      </c>
      <c r="G419" s="1">
        <v>45027</v>
      </c>
      <c r="H419" t="s">
        <v>23</v>
      </c>
      <c r="I419" t="str" cm="1">
        <f t="array" ref="I419">_xlfn.IFS(Customers_c[[#This Row],[Age]]&lt;=24,"18-24",Customers_c[[#This Row],[Age]]&lt;=34,"25-34",Customers_c[[#This Row],[Age]]&lt;=44,"35-44",Customers_c[[#This Row],[Age]]&lt;=54,"45-54",Customers_c[[#This Row],[Age]]&gt;=55,"55+")</f>
        <v>45-54</v>
      </c>
    </row>
    <row r="420" spans="1:9" x14ac:dyDescent="0.25">
      <c r="A420">
        <v>1419</v>
      </c>
      <c r="B420" t="s">
        <v>5448</v>
      </c>
      <c r="C420">
        <v>22</v>
      </c>
      <c r="D420" t="s">
        <v>6020</v>
      </c>
      <c r="E420" t="s">
        <v>6023</v>
      </c>
      <c r="F420" t="s">
        <v>6026</v>
      </c>
      <c r="G420" s="1">
        <v>45983</v>
      </c>
      <c r="H420" t="s">
        <v>23</v>
      </c>
      <c r="I420" t="str" cm="1">
        <f t="array" ref="I420">_xlfn.IFS(Customers_c[[#This Row],[Age]]&lt;=24,"18-24",Customers_c[[#This Row],[Age]]&lt;=34,"25-34",Customers_c[[#This Row],[Age]]&lt;=44,"35-44",Customers_c[[#This Row],[Age]]&lt;=54,"45-54",Customers_c[[#This Row],[Age]]&gt;=55,"55+")</f>
        <v>18-24</v>
      </c>
    </row>
    <row r="421" spans="1:9" x14ac:dyDescent="0.25">
      <c r="A421">
        <v>1420</v>
      </c>
      <c r="B421" t="s">
        <v>5449</v>
      </c>
      <c r="C421">
        <v>47</v>
      </c>
      <c r="D421" t="s">
        <v>6020</v>
      </c>
      <c r="E421" t="s">
        <v>6023</v>
      </c>
      <c r="F421" t="s">
        <v>6025</v>
      </c>
      <c r="G421" s="1">
        <v>45095</v>
      </c>
      <c r="H421" t="s">
        <v>23</v>
      </c>
      <c r="I421" t="str" cm="1">
        <f t="array" ref="I421">_xlfn.IFS(Customers_c[[#This Row],[Age]]&lt;=24,"18-24",Customers_c[[#This Row],[Age]]&lt;=34,"25-34",Customers_c[[#This Row],[Age]]&lt;=44,"35-44",Customers_c[[#This Row],[Age]]&lt;=54,"45-54",Customers_c[[#This Row],[Age]]&gt;=55,"55+")</f>
        <v>45-54</v>
      </c>
    </row>
    <row r="422" spans="1:9" x14ac:dyDescent="0.25">
      <c r="A422">
        <v>1421</v>
      </c>
      <c r="B422" t="s">
        <v>5450</v>
      </c>
      <c r="C422">
        <v>22</v>
      </c>
      <c r="D422" t="s">
        <v>6020</v>
      </c>
      <c r="E422" t="s">
        <v>6022</v>
      </c>
      <c r="F422" t="s">
        <v>6027</v>
      </c>
      <c r="G422" s="1">
        <v>45130</v>
      </c>
      <c r="H422" t="s">
        <v>22</v>
      </c>
      <c r="I422" t="str" cm="1">
        <f t="array" ref="I422">_xlfn.IFS(Customers_c[[#This Row],[Age]]&lt;=24,"18-24",Customers_c[[#This Row],[Age]]&lt;=34,"25-34",Customers_c[[#This Row],[Age]]&lt;=44,"35-44",Customers_c[[#This Row],[Age]]&lt;=54,"45-54",Customers_c[[#This Row],[Age]]&gt;=55,"55+")</f>
        <v>18-24</v>
      </c>
    </row>
    <row r="423" spans="1:9" x14ac:dyDescent="0.25">
      <c r="A423">
        <v>1422</v>
      </c>
      <c r="B423" t="s">
        <v>5451</v>
      </c>
      <c r="C423">
        <v>29</v>
      </c>
      <c r="D423" t="s">
        <v>6020</v>
      </c>
      <c r="E423" t="s">
        <v>6023</v>
      </c>
      <c r="F423" t="s">
        <v>6027</v>
      </c>
      <c r="G423" s="1">
        <v>45991</v>
      </c>
      <c r="H423" t="s">
        <v>22</v>
      </c>
      <c r="I423" t="str" cm="1">
        <f t="array" ref="I423">_xlfn.IFS(Customers_c[[#This Row],[Age]]&lt;=24,"18-24",Customers_c[[#This Row],[Age]]&lt;=34,"25-34",Customers_c[[#This Row],[Age]]&lt;=44,"35-44",Customers_c[[#This Row],[Age]]&lt;=54,"45-54",Customers_c[[#This Row],[Age]]&gt;=55,"55+")</f>
        <v>25-34</v>
      </c>
    </row>
    <row r="424" spans="1:9" x14ac:dyDescent="0.25">
      <c r="A424">
        <v>1423</v>
      </c>
      <c r="B424" t="s">
        <v>5452</v>
      </c>
      <c r="C424">
        <v>33</v>
      </c>
      <c r="D424" t="s">
        <v>6021</v>
      </c>
      <c r="E424" t="s">
        <v>6022</v>
      </c>
      <c r="F424" t="s">
        <v>6027</v>
      </c>
      <c r="G424" s="1">
        <v>45389</v>
      </c>
      <c r="H424" t="s">
        <v>23</v>
      </c>
      <c r="I424" t="str" cm="1">
        <f t="array" ref="I424">_xlfn.IFS(Customers_c[[#This Row],[Age]]&lt;=24,"18-24",Customers_c[[#This Row],[Age]]&lt;=34,"25-34",Customers_c[[#This Row],[Age]]&lt;=44,"35-44",Customers_c[[#This Row],[Age]]&lt;=54,"45-54",Customers_c[[#This Row],[Age]]&gt;=55,"55+")</f>
        <v>25-34</v>
      </c>
    </row>
    <row r="425" spans="1:9" x14ac:dyDescent="0.25">
      <c r="A425">
        <v>1424</v>
      </c>
      <c r="B425" t="s">
        <v>5453</v>
      </c>
      <c r="C425">
        <v>43</v>
      </c>
      <c r="D425" t="s">
        <v>6021</v>
      </c>
      <c r="E425" t="s">
        <v>6023</v>
      </c>
      <c r="F425" t="s">
        <v>6025</v>
      </c>
      <c r="G425" s="1">
        <v>45504</v>
      </c>
      <c r="H425" t="s">
        <v>23</v>
      </c>
      <c r="I425" t="str" cm="1">
        <f t="array" ref="I425">_xlfn.IFS(Customers_c[[#This Row],[Age]]&lt;=24,"18-24",Customers_c[[#This Row],[Age]]&lt;=34,"25-34",Customers_c[[#This Row],[Age]]&lt;=44,"35-44",Customers_c[[#This Row],[Age]]&lt;=54,"45-54",Customers_c[[#This Row],[Age]]&gt;=55,"55+")</f>
        <v>35-44</v>
      </c>
    </row>
    <row r="426" spans="1:9" x14ac:dyDescent="0.25">
      <c r="A426">
        <v>1425</v>
      </c>
      <c r="B426" t="s">
        <v>5454</v>
      </c>
      <c r="C426">
        <v>43</v>
      </c>
      <c r="D426" t="s">
        <v>6020</v>
      </c>
      <c r="E426" t="s">
        <v>6022</v>
      </c>
      <c r="F426" t="s">
        <v>6026</v>
      </c>
      <c r="G426" s="1">
        <v>46038</v>
      </c>
      <c r="H426" t="s">
        <v>22</v>
      </c>
      <c r="I426" t="str" cm="1">
        <f t="array" ref="I426">_xlfn.IFS(Customers_c[[#This Row],[Age]]&lt;=24,"18-24",Customers_c[[#This Row],[Age]]&lt;=34,"25-34",Customers_c[[#This Row],[Age]]&lt;=44,"35-44",Customers_c[[#This Row],[Age]]&lt;=54,"45-54",Customers_c[[#This Row],[Age]]&gt;=55,"55+")</f>
        <v>35-44</v>
      </c>
    </row>
    <row r="427" spans="1:9" x14ac:dyDescent="0.25">
      <c r="A427">
        <v>1426</v>
      </c>
      <c r="B427" t="s">
        <v>5455</v>
      </c>
      <c r="C427">
        <v>38</v>
      </c>
      <c r="D427" t="s">
        <v>6020</v>
      </c>
      <c r="E427" t="s">
        <v>6024</v>
      </c>
      <c r="F427" t="s">
        <v>6025</v>
      </c>
      <c r="G427" s="1">
        <v>45334</v>
      </c>
      <c r="H427" t="s">
        <v>21</v>
      </c>
      <c r="I427" t="str" cm="1">
        <f t="array" ref="I427">_xlfn.IFS(Customers_c[[#This Row],[Age]]&lt;=24,"18-24",Customers_c[[#This Row],[Age]]&lt;=34,"25-34",Customers_c[[#This Row],[Age]]&lt;=44,"35-44",Customers_c[[#This Row],[Age]]&lt;=54,"45-54",Customers_c[[#This Row],[Age]]&gt;=55,"55+")</f>
        <v>35-44</v>
      </c>
    </row>
    <row r="428" spans="1:9" x14ac:dyDescent="0.25">
      <c r="A428">
        <v>1427</v>
      </c>
      <c r="B428" t="s">
        <v>5456</v>
      </c>
      <c r="C428">
        <v>56</v>
      </c>
      <c r="D428" t="s">
        <v>6020</v>
      </c>
      <c r="E428" t="s">
        <v>6023</v>
      </c>
      <c r="F428" t="s">
        <v>6026</v>
      </c>
      <c r="G428" s="1">
        <v>45235</v>
      </c>
      <c r="H428" t="s">
        <v>21</v>
      </c>
      <c r="I428" t="str" cm="1">
        <f t="array" ref="I428">_xlfn.IFS(Customers_c[[#This Row],[Age]]&lt;=24,"18-24",Customers_c[[#This Row],[Age]]&lt;=34,"25-34",Customers_c[[#This Row],[Age]]&lt;=44,"35-44",Customers_c[[#This Row],[Age]]&lt;=54,"45-54",Customers_c[[#This Row],[Age]]&gt;=55,"55+")</f>
        <v>55+</v>
      </c>
    </row>
    <row r="429" spans="1:9" x14ac:dyDescent="0.25">
      <c r="A429">
        <v>1428</v>
      </c>
      <c r="B429" t="s">
        <v>5457</v>
      </c>
      <c r="C429">
        <v>53</v>
      </c>
      <c r="D429" t="s">
        <v>6020</v>
      </c>
      <c r="E429" t="s">
        <v>6023</v>
      </c>
      <c r="F429" t="s">
        <v>6027</v>
      </c>
      <c r="G429" s="1">
        <v>45958</v>
      </c>
      <c r="H429" t="s">
        <v>22</v>
      </c>
      <c r="I429" t="str" cm="1">
        <f t="array" ref="I429">_xlfn.IFS(Customers_c[[#This Row],[Age]]&lt;=24,"18-24",Customers_c[[#This Row],[Age]]&lt;=34,"25-34",Customers_c[[#This Row],[Age]]&lt;=44,"35-44",Customers_c[[#This Row],[Age]]&lt;=54,"45-54",Customers_c[[#This Row],[Age]]&gt;=55,"55+")</f>
        <v>45-54</v>
      </c>
    </row>
    <row r="430" spans="1:9" x14ac:dyDescent="0.25">
      <c r="A430">
        <v>1429</v>
      </c>
      <c r="B430" t="s">
        <v>5458</v>
      </c>
      <c r="C430">
        <v>50</v>
      </c>
      <c r="D430" t="s">
        <v>6021</v>
      </c>
      <c r="E430" t="s">
        <v>6022</v>
      </c>
      <c r="F430" t="s">
        <v>6027</v>
      </c>
      <c r="G430" s="1">
        <v>45629</v>
      </c>
      <c r="H430" t="s">
        <v>23</v>
      </c>
      <c r="I430" t="str" cm="1">
        <f t="array" ref="I430">_xlfn.IFS(Customers_c[[#This Row],[Age]]&lt;=24,"18-24",Customers_c[[#This Row],[Age]]&lt;=34,"25-34",Customers_c[[#This Row],[Age]]&lt;=44,"35-44",Customers_c[[#This Row],[Age]]&lt;=54,"45-54",Customers_c[[#This Row],[Age]]&gt;=55,"55+")</f>
        <v>45-54</v>
      </c>
    </row>
    <row r="431" spans="1:9" x14ac:dyDescent="0.25">
      <c r="A431">
        <v>1430</v>
      </c>
      <c r="B431" t="s">
        <v>5459</v>
      </c>
      <c r="C431">
        <v>47</v>
      </c>
      <c r="D431" t="s">
        <v>6020</v>
      </c>
      <c r="E431" t="s">
        <v>6022</v>
      </c>
      <c r="F431" t="s">
        <v>6026</v>
      </c>
      <c r="G431" s="1">
        <v>45902</v>
      </c>
      <c r="H431" t="s">
        <v>23</v>
      </c>
      <c r="I431" t="str" cm="1">
        <f t="array" ref="I431">_xlfn.IFS(Customers_c[[#This Row],[Age]]&lt;=24,"18-24",Customers_c[[#This Row],[Age]]&lt;=34,"25-34",Customers_c[[#This Row],[Age]]&lt;=44,"35-44",Customers_c[[#This Row],[Age]]&lt;=54,"45-54",Customers_c[[#This Row],[Age]]&gt;=55,"55+")</f>
        <v>45-54</v>
      </c>
    </row>
    <row r="432" spans="1:9" x14ac:dyDescent="0.25">
      <c r="A432">
        <v>1431</v>
      </c>
      <c r="B432" t="s">
        <v>5460</v>
      </c>
      <c r="C432">
        <v>54</v>
      </c>
      <c r="D432" t="s">
        <v>6021</v>
      </c>
      <c r="E432" t="s">
        <v>6023</v>
      </c>
      <c r="F432" t="s">
        <v>6026</v>
      </c>
      <c r="G432" s="1">
        <v>45210</v>
      </c>
      <c r="H432" t="s">
        <v>21</v>
      </c>
      <c r="I432" t="str" cm="1">
        <f t="array" ref="I432">_xlfn.IFS(Customers_c[[#This Row],[Age]]&lt;=24,"18-24",Customers_c[[#This Row],[Age]]&lt;=34,"25-34",Customers_c[[#This Row],[Age]]&lt;=44,"35-44",Customers_c[[#This Row],[Age]]&lt;=54,"45-54",Customers_c[[#This Row],[Age]]&gt;=55,"55+")</f>
        <v>45-54</v>
      </c>
    </row>
    <row r="433" spans="1:9" x14ac:dyDescent="0.25">
      <c r="A433">
        <v>1432</v>
      </c>
      <c r="B433" t="s">
        <v>5461</v>
      </c>
      <c r="C433">
        <v>40</v>
      </c>
      <c r="D433" t="s">
        <v>6021</v>
      </c>
      <c r="E433" t="s">
        <v>6022</v>
      </c>
      <c r="F433" t="s">
        <v>6025</v>
      </c>
      <c r="G433" s="1">
        <v>45653</v>
      </c>
      <c r="H433" t="s">
        <v>21</v>
      </c>
      <c r="I433" t="str" cm="1">
        <f t="array" ref="I433">_xlfn.IFS(Customers_c[[#This Row],[Age]]&lt;=24,"18-24",Customers_c[[#This Row],[Age]]&lt;=34,"25-34",Customers_c[[#This Row],[Age]]&lt;=44,"35-44",Customers_c[[#This Row],[Age]]&lt;=54,"45-54",Customers_c[[#This Row],[Age]]&gt;=55,"55+")</f>
        <v>35-44</v>
      </c>
    </row>
    <row r="434" spans="1:9" x14ac:dyDescent="0.25">
      <c r="A434">
        <v>1433</v>
      </c>
      <c r="B434" t="s">
        <v>5462</v>
      </c>
      <c r="C434">
        <v>27</v>
      </c>
      <c r="D434" t="s">
        <v>6020</v>
      </c>
      <c r="E434" t="s">
        <v>6023</v>
      </c>
      <c r="F434" t="s">
        <v>6027</v>
      </c>
      <c r="G434" s="1">
        <v>45336</v>
      </c>
      <c r="H434" t="s">
        <v>22</v>
      </c>
      <c r="I434" t="str" cm="1">
        <f t="array" ref="I434">_xlfn.IFS(Customers_c[[#This Row],[Age]]&lt;=24,"18-24",Customers_c[[#This Row],[Age]]&lt;=34,"25-34",Customers_c[[#This Row],[Age]]&lt;=44,"35-44",Customers_c[[#This Row],[Age]]&lt;=54,"45-54",Customers_c[[#This Row],[Age]]&gt;=55,"55+")</f>
        <v>25-34</v>
      </c>
    </row>
    <row r="435" spans="1:9" x14ac:dyDescent="0.25">
      <c r="A435">
        <v>1434</v>
      </c>
      <c r="B435" t="s">
        <v>5463</v>
      </c>
      <c r="C435">
        <v>22</v>
      </c>
      <c r="D435" t="s">
        <v>6021</v>
      </c>
      <c r="E435" t="s">
        <v>6024</v>
      </c>
      <c r="F435" t="s">
        <v>6025</v>
      </c>
      <c r="G435" s="1">
        <v>45736</v>
      </c>
      <c r="H435" t="s">
        <v>21</v>
      </c>
      <c r="I435" t="str" cm="1">
        <f t="array" ref="I435">_xlfn.IFS(Customers_c[[#This Row],[Age]]&lt;=24,"18-24",Customers_c[[#This Row],[Age]]&lt;=34,"25-34",Customers_c[[#This Row],[Age]]&lt;=44,"35-44",Customers_c[[#This Row],[Age]]&lt;=54,"45-54",Customers_c[[#This Row],[Age]]&gt;=55,"55+")</f>
        <v>18-24</v>
      </c>
    </row>
    <row r="436" spans="1:9" x14ac:dyDescent="0.25">
      <c r="A436">
        <v>1435</v>
      </c>
      <c r="B436" t="s">
        <v>5464</v>
      </c>
      <c r="C436">
        <v>53</v>
      </c>
      <c r="D436" t="s">
        <v>6021</v>
      </c>
      <c r="E436" t="s">
        <v>6022</v>
      </c>
      <c r="F436" t="s">
        <v>6025</v>
      </c>
      <c r="G436" s="1">
        <v>45044</v>
      </c>
      <c r="H436" t="s">
        <v>22</v>
      </c>
      <c r="I436" t="str" cm="1">
        <f t="array" ref="I436">_xlfn.IFS(Customers_c[[#This Row],[Age]]&lt;=24,"18-24",Customers_c[[#This Row],[Age]]&lt;=34,"25-34",Customers_c[[#This Row],[Age]]&lt;=44,"35-44",Customers_c[[#This Row],[Age]]&lt;=54,"45-54",Customers_c[[#This Row],[Age]]&gt;=55,"55+")</f>
        <v>45-54</v>
      </c>
    </row>
    <row r="437" spans="1:9" x14ac:dyDescent="0.25">
      <c r="A437">
        <v>1436</v>
      </c>
      <c r="B437" t="s">
        <v>5465</v>
      </c>
      <c r="C437">
        <v>51</v>
      </c>
      <c r="D437" t="s">
        <v>6021</v>
      </c>
      <c r="E437" t="s">
        <v>6023</v>
      </c>
      <c r="F437" t="s">
        <v>6025</v>
      </c>
      <c r="G437" s="1">
        <v>45401</v>
      </c>
      <c r="H437" t="s">
        <v>21</v>
      </c>
      <c r="I437" t="str" cm="1">
        <f t="array" ref="I437">_xlfn.IFS(Customers_c[[#This Row],[Age]]&lt;=24,"18-24",Customers_c[[#This Row],[Age]]&lt;=34,"25-34",Customers_c[[#This Row],[Age]]&lt;=44,"35-44",Customers_c[[#This Row],[Age]]&lt;=54,"45-54",Customers_c[[#This Row],[Age]]&gt;=55,"55+")</f>
        <v>45-54</v>
      </c>
    </row>
    <row r="438" spans="1:9" x14ac:dyDescent="0.25">
      <c r="A438">
        <v>1437</v>
      </c>
      <c r="B438" t="s">
        <v>5466</v>
      </c>
      <c r="C438">
        <v>48</v>
      </c>
      <c r="D438" t="s">
        <v>6021</v>
      </c>
      <c r="E438" t="s">
        <v>6024</v>
      </c>
      <c r="F438" t="s">
        <v>6027</v>
      </c>
      <c r="G438" s="1">
        <v>45445</v>
      </c>
      <c r="H438" t="s">
        <v>21</v>
      </c>
      <c r="I438" t="str" cm="1">
        <f t="array" ref="I438">_xlfn.IFS(Customers_c[[#This Row],[Age]]&lt;=24,"18-24",Customers_c[[#This Row],[Age]]&lt;=34,"25-34",Customers_c[[#This Row],[Age]]&lt;=44,"35-44",Customers_c[[#This Row],[Age]]&lt;=54,"45-54",Customers_c[[#This Row],[Age]]&gt;=55,"55+")</f>
        <v>45-54</v>
      </c>
    </row>
    <row r="439" spans="1:9" x14ac:dyDescent="0.25">
      <c r="A439">
        <v>1438</v>
      </c>
      <c r="B439" t="s">
        <v>5467</v>
      </c>
      <c r="C439">
        <v>27</v>
      </c>
      <c r="D439" t="s">
        <v>6020</v>
      </c>
      <c r="E439" t="s">
        <v>6024</v>
      </c>
      <c r="F439" t="s">
        <v>6025</v>
      </c>
      <c r="G439" s="1">
        <v>45866</v>
      </c>
      <c r="H439" t="s">
        <v>21</v>
      </c>
      <c r="I439" t="str" cm="1">
        <f t="array" ref="I439">_xlfn.IFS(Customers_c[[#This Row],[Age]]&lt;=24,"18-24",Customers_c[[#This Row],[Age]]&lt;=34,"25-34",Customers_c[[#This Row],[Age]]&lt;=44,"35-44",Customers_c[[#This Row],[Age]]&lt;=54,"45-54",Customers_c[[#This Row],[Age]]&gt;=55,"55+")</f>
        <v>25-34</v>
      </c>
    </row>
    <row r="440" spans="1:9" x14ac:dyDescent="0.25">
      <c r="A440">
        <v>1439</v>
      </c>
      <c r="B440" t="s">
        <v>5468</v>
      </c>
      <c r="C440">
        <v>36</v>
      </c>
      <c r="D440" t="s">
        <v>6020</v>
      </c>
      <c r="E440" t="s">
        <v>6023</v>
      </c>
      <c r="F440" t="s">
        <v>6025</v>
      </c>
      <c r="G440" s="1">
        <v>45652</v>
      </c>
      <c r="H440" t="s">
        <v>23</v>
      </c>
      <c r="I440" t="str" cm="1">
        <f t="array" ref="I440">_xlfn.IFS(Customers_c[[#This Row],[Age]]&lt;=24,"18-24",Customers_c[[#This Row],[Age]]&lt;=34,"25-34",Customers_c[[#This Row],[Age]]&lt;=44,"35-44",Customers_c[[#This Row],[Age]]&lt;=54,"45-54",Customers_c[[#This Row],[Age]]&gt;=55,"55+")</f>
        <v>35-44</v>
      </c>
    </row>
    <row r="441" spans="1:9" x14ac:dyDescent="0.25">
      <c r="A441">
        <v>1440</v>
      </c>
      <c r="B441" t="s">
        <v>5469</v>
      </c>
      <c r="C441">
        <v>49</v>
      </c>
      <c r="D441" t="s">
        <v>6021</v>
      </c>
      <c r="E441" t="s">
        <v>6022</v>
      </c>
      <c r="F441" t="s">
        <v>6025</v>
      </c>
      <c r="G441" s="1">
        <v>45693</v>
      </c>
      <c r="H441" t="s">
        <v>23</v>
      </c>
      <c r="I441" t="str" cm="1">
        <f t="array" ref="I441">_xlfn.IFS(Customers_c[[#This Row],[Age]]&lt;=24,"18-24",Customers_c[[#This Row],[Age]]&lt;=34,"25-34",Customers_c[[#This Row],[Age]]&lt;=44,"35-44",Customers_c[[#This Row],[Age]]&lt;=54,"45-54",Customers_c[[#This Row],[Age]]&gt;=55,"55+")</f>
        <v>45-54</v>
      </c>
    </row>
    <row r="442" spans="1:9" x14ac:dyDescent="0.25">
      <c r="A442">
        <v>1441</v>
      </c>
      <c r="B442" t="s">
        <v>5470</v>
      </c>
      <c r="C442">
        <v>18</v>
      </c>
      <c r="D442" t="s">
        <v>6020</v>
      </c>
      <c r="E442" t="s">
        <v>6023</v>
      </c>
      <c r="F442" t="s">
        <v>6025</v>
      </c>
      <c r="G442" s="1">
        <v>45912</v>
      </c>
      <c r="H442" t="s">
        <v>23</v>
      </c>
      <c r="I442" t="str" cm="1">
        <f t="array" ref="I442">_xlfn.IFS(Customers_c[[#This Row],[Age]]&lt;=24,"18-24",Customers_c[[#This Row],[Age]]&lt;=34,"25-34",Customers_c[[#This Row],[Age]]&lt;=44,"35-44",Customers_c[[#This Row],[Age]]&lt;=54,"45-54",Customers_c[[#This Row],[Age]]&gt;=55,"55+")</f>
        <v>18-24</v>
      </c>
    </row>
    <row r="443" spans="1:9" x14ac:dyDescent="0.25">
      <c r="A443">
        <v>1442</v>
      </c>
      <c r="B443" t="s">
        <v>5471</v>
      </c>
      <c r="C443">
        <v>22</v>
      </c>
      <c r="D443" t="s">
        <v>6020</v>
      </c>
      <c r="E443" t="s">
        <v>6024</v>
      </c>
      <c r="F443" t="s">
        <v>6025</v>
      </c>
      <c r="G443" s="1">
        <v>46045</v>
      </c>
      <c r="H443" t="s">
        <v>21</v>
      </c>
      <c r="I443" t="str" cm="1">
        <f t="array" ref="I443">_xlfn.IFS(Customers_c[[#This Row],[Age]]&lt;=24,"18-24",Customers_c[[#This Row],[Age]]&lt;=34,"25-34",Customers_c[[#This Row],[Age]]&lt;=44,"35-44",Customers_c[[#This Row],[Age]]&lt;=54,"45-54",Customers_c[[#This Row],[Age]]&gt;=55,"55+")</f>
        <v>18-24</v>
      </c>
    </row>
    <row r="444" spans="1:9" x14ac:dyDescent="0.25">
      <c r="A444">
        <v>1443</v>
      </c>
      <c r="B444" t="s">
        <v>5472</v>
      </c>
      <c r="C444">
        <v>21</v>
      </c>
      <c r="D444" t="s">
        <v>6020</v>
      </c>
      <c r="E444" t="s">
        <v>6023</v>
      </c>
      <c r="F444" t="s">
        <v>6025</v>
      </c>
      <c r="G444" s="1">
        <v>45757</v>
      </c>
      <c r="H444" t="s">
        <v>22</v>
      </c>
      <c r="I444" t="str" cm="1">
        <f t="array" ref="I444">_xlfn.IFS(Customers_c[[#This Row],[Age]]&lt;=24,"18-24",Customers_c[[#This Row],[Age]]&lt;=34,"25-34",Customers_c[[#This Row],[Age]]&lt;=44,"35-44",Customers_c[[#This Row],[Age]]&lt;=54,"45-54",Customers_c[[#This Row],[Age]]&gt;=55,"55+")</f>
        <v>18-24</v>
      </c>
    </row>
    <row r="445" spans="1:9" x14ac:dyDescent="0.25">
      <c r="A445">
        <v>1444</v>
      </c>
      <c r="B445" t="s">
        <v>5473</v>
      </c>
      <c r="C445">
        <v>33</v>
      </c>
      <c r="D445" t="s">
        <v>6020</v>
      </c>
      <c r="E445" t="s">
        <v>6022</v>
      </c>
      <c r="F445" t="s">
        <v>6027</v>
      </c>
      <c r="G445" s="1">
        <v>45183</v>
      </c>
      <c r="H445" t="s">
        <v>22</v>
      </c>
      <c r="I445" t="str" cm="1">
        <f t="array" ref="I445">_xlfn.IFS(Customers_c[[#This Row],[Age]]&lt;=24,"18-24",Customers_c[[#This Row],[Age]]&lt;=34,"25-34",Customers_c[[#This Row],[Age]]&lt;=44,"35-44",Customers_c[[#This Row],[Age]]&lt;=54,"45-54",Customers_c[[#This Row],[Age]]&gt;=55,"55+")</f>
        <v>25-34</v>
      </c>
    </row>
    <row r="446" spans="1:9" x14ac:dyDescent="0.25">
      <c r="A446">
        <v>1445</v>
      </c>
      <c r="B446" t="s">
        <v>5474</v>
      </c>
      <c r="C446">
        <v>41</v>
      </c>
      <c r="D446" t="s">
        <v>6020</v>
      </c>
      <c r="E446" t="s">
        <v>6024</v>
      </c>
      <c r="F446" t="s">
        <v>6025</v>
      </c>
      <c r="G446" s="1">
        <v>45949</v>
      </c>
      <c r="H446" t="s">
        <v>22</v>
      </c>
      <c r="I446" t="str" cm="1">
        <f t="array" ref="I446">_xlfn.IFS(Customers_c[[#This Row],[Age]]&lt;=24,"18-24",Customers_c[[#This Row],[Age]]&lt;=34,"25-34",Customers_c[[#This Row],[Age]]&lt;=44,"35-44",Customers_c[[#This Row],[Age]]&lt;=54,"45-54",Customers_c[[#This Row],[Age]]&gt;=55,"55+")</f>
        <v>35-44</v>
      </c>
    </row>
    <row r="447" spans="1:9" x14ac:dyDescent="0.25">
      <c r="A447">
        <v>1446</v>
      </c>
      <c r="B447" t="s">
        <v>5475</v>
      </c>
      <c r="C447">
        <v>33</v>
      </c>
      <c r="D447" t="s">
        <v>6021</v>
      </c>
      <c r="E447" t="s">
        <v>6023</v>
      </c>
      <c r="F447" t="s">
        <v>6026</v>
      </c>
      <c r="G447" s="1">
        <v>46044</v>
      </c>
      <c r="H447" t="s">
        <v>22</v>
      </c>
      <c r="I447" t="str" cm="1">
        <f t="array" ref="I447">_xlfn.IFS(Customers_c[[#This Row],[Age]]&lt;=24,"18-24",Customers_c[[#This Row],[Age]]&lt;=34,"25-34",Customers_c[[#This Row],[Age]]&lt;=44,"35-44",Customers_c[[#This Row],[Age]]&lt;=54,"45-54",Customers_c[[#This Row],[Age]]&gt;=55,"55+")</f>
        <v>25-34</v>
      </c>
    </row>
    <row r="448" spans="1:9" x14ac:dyDescent="0.25">
      <c r="A448">
        <v>1447</v>
      </c>
      <c r="B448" t="s">
        <v>5476</v>
      </c>
      <c r="C448">
        <v>19</v>
      </c>
      <c r="D448" t="s">
        <v>6020</v>
      </c>
      <c r="E448" t="s">
        <v>6022</v>
      </c>
      <c r="F448" t="s">
        <v>6025</v>
      </c>
      <c r="G448" s="1">
        <v>45773</v>
      </c>
      <c r="H448" t="s">
        <v>23</v>
      </c>
      <c r="I448" t="str" cm="1">
        <f t="array" ref="I448">_xlfn.IFS(Customers_c[[#This Row],[Age]]&lt;=24,"18-24",Customers_c[[#This Row],[Age]]&lt;=34,"25-34",Customers_c[[#This Row],[Age]]&lt;=44,"35-44",Customers_c[[#This Row],[Age]]&lt;=54,"45-54",Customers_c[[#This Row],[Age]]&gt;=55,"55+")</f>
        <v>18-24</v>
      </c>
    </row>
    <row r="449" spans="1:9" x14ac:dyDescent="0.25">
      <c r="A449">
        <v>1448</v>
      </c>
      <c r="B449" t="s">
        <v>5477</v>
      </c>
      <c r="C449">
        <v>45</v>
      </c>
      <c r="D449" t="s">
        <v>6020</v>
      </c>
      <c r="E449" t="s">
        <v>6024</v>
      </c>
      <c r="F449" t="s">
        <v>6025</v>
      </c>
      <c r="G449" s="1">
        <v>45678</v>
      </c>
      <c r="H449" t="s">
        <v>23</v>
      </c>
      <c r="I449" t="str" cm="1">
        <f t="array" ref="I449">_xlfn.IFS(Customers_c[[#This Row],[Age]]&lt;=24,"18-24",Customers_c[[#This Row],[Age]]&lt;=34,"25-34",Customers_c[[#This Row],[Age]]&lt;=44,"35-44",Customers_c[[#This Row],[Age]]&lt;=54,"45-54",Customers_c[[#This Row],[Age]]&gt;=55,"55+")</f>
        <v>45-54</v>
      </c>
    </row>
    <row r="450" spans="1:9" x14ac:dyDescent="0.25">
      <c r="A450">
        <v>1449</v>
      </c>
      <c r="B450" t="s">
        <v>5478</v>
      </c>
      <c r="C450">
        <v>49</v>
      </c>
      <c r="D450" t="s">
        <v>6020</v>
      </c>
      <c r="E450" t="s">
        <v>6022</v>
      </c>
      <c r="F450" t="s">
        <v>6027</v>
      </c>
      <c r="G450" s="1">
        <v>45466</v>
      </c>
      <c r="H450" t="s">
        <v>21</v>
      </c>
      <c r="I450" t="str" cm="1">
        <f t="array" ref="I450">_xlfn.IFS(Customers_c[[#This Row],[Age]]&lt;=24,"18-24",Customers_c[[#This Row],[Age]]&lt;=34,"25-34",Customers_c[[#This Row],[Age]]&lt;=44,"35-44",Customers_c[[#This Row],[Age]]&lt;=54,"45-54",Customers_c[[#This Row],[Age]]&gt;=55,"55+")</f>
        <v>45-54</v>
      </c>
    </row>
    <row r="451" spans="1:9" x14ac:dyDescent="0.25">
      <c r="A451">
        <v>1450</v>
      </c>
      <c r="B451" t="s">
        <v>5479</v>
      </c>
      <c r="C451">
        <v>44</v>
      </c>
      <c r="D451" t="s">
        <v>6020</v>
      </c>
      <c r="E451" t="s">
        <v>6024</v>
      </c>
      <c r="F451" t="s">
        <v>6027</v>
      </c>
      <c r="G451" s="1">
        <v>45396</v>
      </c>
      <c r="H451" t="s">
        <v>21</v>
      </c>
      <c r="I451" t="str" cm="1">
        <f t="array" ref="I451">_xlfn.IFS(Customers_c[[#This Row],[Age]]&lt;=24,"18-24",Customers_c[[#This Row],[Age]]&lt;=34,"25-34",Customers_c[[#This Row],[Age]]&lt;=44,"35-44",Customers_c[[#This Row],[Age]]&lt;=54,"45-54",Customers_c[[#This Row],[Age]]&gt;=55,"55+")</f>
        <v>35-44</v>
      </c>
    </row>
    <row r="452" spans="1:9" x14ac:dyDescent="0.25">
      <c r="A452">
        <v>1451</v>
      </c>
      <c r="B452" t="s">
        <v>5480</v>
      </c>
      <c r="C452">
        <v>37</v>
      </c>
      <c r="D452" t="s">
        <v>6021</v>
      </c>
      <c r="E452" t="s">
        <v>6023</v>
      </c>
      <c r="F452" t="s">
        <v>6026</v>
      </c>
      <c r="G452" s="1">
        <v>45664</v>
      </c>
      <c r="H452" t="s">
        <v>22</v>
      </c>
      <c r="I452" t="str" cm="1">
        <f t="array" ref="I452">_xlfn.IFS(Customers_c[[#This Row],[Age]]&lt;=24,"18-24",Customers_c[[#This Row],[Age]]&lt;=34,"25-34",Customers_c[[#This Row],[Age]]&lt;=44,"35-44",Customers_c[[#This Row],[Age]]&lt;=54,"45-54",Customers_c[[#This Row],[Age]]&gt;=55,"55+")</f>
        <v>35-44</v>
      </c>
    </row>
    <row r="453" spans="1:9" x14ac:dyDescent="0.25">
      <c r="A453">
        <v>1452</v>
      </c>
      <c r="B453" t="s">
        <v>5481</v>
      </c>
      <c r="C453">
        <v>41</v>
      </c>
      <c r="D453" t="s">
        <v>6021</v>
      </c>
      <c r="E453" t="s">
        <v>6022</v>
      </c>
      <c r="F453" t="s">
        <v>6026</v>
      </c>
      <c r="G453" s="1">
        <v>45218</v>
      </c>
      <c r="H453" t="s">
        <v>23</v>
      </c>
      <c r="I453" t="str" cm="1">
        <f t="array" ref="I453">_xlfn.IFS(Customers_c[[#This Row],[Age]]&lt;=24,"18-24",Customers_c[[#This Row],[Age]]&lt;=34,"25-34",Customers_c[[#This Row],[Age]]&lt;=44,"35-44",Customers_c[[#This Row],[Age]]&lt;=54,"45-54",Customers_c[[#This Row],[Age]]&gt;=55,"55+")</f>
        <v>35-44</v>
      </c>
    </row>
    <row r="454" spans="1:9" x14ac:dyDescent="0.25">
      <c r="A454">
        <v>1453</v>
      </c>
      <c r="B454" t="s">
        <v>5482</v>
      </c>
      <c r="C454">
        <v>29</v>
      </c>
      <c r="D454" t="s">
        <v>6021</v>
      </c>
      <c r="E454" t="s">
        <v>6024</v>
      </c>
      <c r="F454" t="s">
        <v>6027</v>
      </c>
      <c r="G454" s="1">
        <v>45780</v>
      </c>
      <c r="H454" t="s">
        <v>22</v>
      </c>
      <c r="I454" t="str" cm="1">
        <f t="array" ref="I454">_xlfn.IFS(Customers_c[[#This Row],[Age]]&lt;=24,"18-24",Customers_c[[#This Row],[Age]]&lt;=34,"25-34",Customers_c[[#This Row],[Age]]&lt;=44,"35-44",Customers_c[[#This Row],[Age]]&lt;=54,"45-54",Customers_c[[#This Row],[Age]]&gt;=55,"55+")</f>
        <v>25-34</v>
      </c>
    </row>
    <row r="455" spans="1:9" x14ac:dyDescent="0.25">
      <c r="A455">
        <v>1454</v>
      </c>
      <c r="B455" t="s">
        <v>5483</v>
      </c>
      <c r="C455">
        <v>52</v>
      </c>
      <c r="D455" t="s">
        <v>6021</v>
      </c>
      <c r="E455" t="s">
        <v>6022</v>
      </c>
      <c r="F455" t="s">
        <v>6027</v>
      </c>
      <c r="G455" s="1">
        <v>46036</v>
      </c>
      <c r="H455" t="s">
        <v>21</v>
      </c>
      <c r="I455" t="str" cm="1">
        <f t="array" ref="I455">_xlfn.IFS(Customers_c[[#This Row],[Age]]&lt;=24,"18-24",Customers_c[[#This Row],[Age]]&lt;=34,"25-34",Customers_c[[#This Row],[Age]]&lt;=44,"35-44",Customers_c[[#This Row],[Age]]&lt;=54,"45-54",Customers_c[[#This Row],[Age]]&gt;=55,"55+")</f>
        <v>45-54</v>
      </c>
    </row>
    <row r="456" spans="1:9" x14ac:dyDescent="0.25">
      <c r="A456">
        <v>1455</v>
      </c>
      <c r="B456" t="s">
        <v>5484</v>
      </c>
      <c r="C456">
        <v>50</v>
      </c>
      <c r="D456" t="s">
        <v>6020</v>
      </c>
      <c r="E456" t="s">
        <v>6022</v>
      </c>
      <c r="F456" t="s">
        <v>6025</v>
      </c>
      <c r="G456" s="1">
        <v>45884</v>
      </c>
      <c r="H456" t="s">
        <v>21</v>
      </c>
      <c r="I456" t="str" cm="1">
        <f t="array" ref="I456">_xlfn.IFS(Customers_c[[#This Row],[Age]]&lt;=24,"18-24",Customers_c[[#This Row],[Age]]&lt;=34,"25-34",Customers_c[[#This Row],[Age]]&lt;=44,"35-44",Customers_c[[#This Row],[Age]]&lt;=54,"45-54",Customers_c[[#This Row],[Age]]&gt;=55,"55+")</f>
        <v>45-54</v>
      </c>
    </row>
    <row r="457" spans="1:9" x14ac:dyDescent="0.25">
      <c r="A457">
        <v>1456</v>
      </c>
      <c r="B457" t="s">
        <v>5485</v>
      </c>
      <c r="C457">
        <v>50</v>
      </c>
      <c r="D457" t="s">
        <v>6021</v>
      </c>
      <c r="E457" t="s">
        <v>6023</v>
      </c>
      <c r="F457" t="s">
        <v>6027</v>
      </c>
      <c r="G457" s="1">
        <v>45379</v>
      </c>
      <c r="H457" t="s">
        <v>22</v>
      </c>
      <c r="I457" t="str" cm="1">
        <f t="array" ref="I457">_xlfn.IFS(Customers_c[[#This Row],[Age]]&lt;=24,"18-24",Customers_c[[#This Row],[Age]]&lt;=34,"25-34",Customers_c[[#This Row],[Age]]&lt;=44,"35-44",Customers_c[[#This Row],[Age]]&lt;=54,"45-54",Customers_c[[#This Row],[Age]]&gt;=55,"55+")</f>
        <v>45-54</v>
      </c>
    </row>
    <row r="458" spans="1:9" x14ac:dyDescent="0.25">
      <c r="A458">
        <v>1457</v>
      </c>
      <c r="B458" t="s">
        <v>5486</v>
      </c>
      <c r="C458">
        <v>54</v>
      </c>
      <c r="D458" t="s">
        <v>6020</v>
      </c>
      <c r="E458" t="s">
        <v>6022</v>
      </c>
      <c r="F458" t="s">
        <v>6026</v>
      </c>
      <c r="G458" s="1">
        <v>44977</v>
      </c>
      <c r="H458" t="s">
        <v>21</v>
      </c>
      <c r="I458" t="str" cm="1">
        <f t="array" ref="I458">_xlfn.IFS(Customers_c[[#This Row],[Age]]&lt;=24,"18-24",Customers_c[[#This Row],[Age]]&lt;=34,"25-34",Customers_c[[#This Row],[Age]]&lt;=44,"35-44",Customers_c[[#This Row],[Age]]&lt;=54,"45-54",Customers_c[[#This Row],[Age]]&gt;=55,"55+")</f>
        <v>45-54</v>
      </c>
    </row>
    <row r="459" spans="1:9" x14ac:dyDescent="0.25">
      <c r="A459">
        <v>1458</v>
      </c>
      <c r="B459" t="s">
        <v>5487</v>
      </c>
      <c r="C459">
        <v>29</v>
      </c>
      <c r="D459" t="s">
        <v>6020</v>
      </c>
      <c r="E459" t="s">
        <v>6024</v>
      </c>
      <c r="F459" t="s">
        <v>6025</v>
      </c>
      <c r="G459" s="1">
        <v>45113</v>
      </c>
      <c r="H459" t="s">
        <v>22</v>
      </c>
      <c r="I459" t="str" cm="1">
        <f t="array" ref="I459">_xlfn.IFS(Customers_c[[#This Row],[Age]]&lt;=24,"18-24",Customers_c[[#This Row],[Age]]&lt;=34,"25-34",Customers_c[[#This Row],[Age]]&lt;=44,"35-44",Customers_c[[#This Row],[Age]]&lt;=54,"45-54",Customers_c[[#This Row],[Age]]&gt;=55,"55+")</f>
        <v>25-34</v>
      </c>
    </row>
    <row r="460" spans="1:9" x14ac:dyDescent="0.25">
      <c r="A460">
        <v>1459</v>
      </c>
      <c r="B460" t="s">
        <v>5488</v>
      </c>
      <c r="C460">
        <v>20</v>
      </c>
      <c r="D460" t="s">
        <v>6020</v>
      </c>
      <c r="E460" t="s">
        <v>6024</v>
      </c>
      <c r="F460" t="s">
        <v>6026</v>
      </c>
      <c r="G460" s="1">
        <v>45928</v>
      </c>
      <c r="H460" t="s">
        <v>23</v>
      </c>
      <c r="I460" t="str" cm="1">
        <f t="array" ref="I460">_xlfn.IFS(Customers_c[[#This Row],[Age]]&lt;=24,"18-24",Customers_c[[#This Row],[Age]]&lt;=34,"25-34",Customers_c[[#This Row],[Age]]&lt;=44,"35-44",Customers_c[[#This Row],[Age]]&lt;=54,"45-54",Customers_c[[#This Row],[Age]]&gt;=55,"55+")</f>
        <v>18-24</v>
      </c>
    </row>
    <row r="461" spans="1:9" x14ac:dyDescent="0.25">
      <c r="A461">
        <v>1460</v>
      </c>
      <c r="B461" t="s">
        <v>5489</v>
      </c>
      <c r="C461">
        <v>18</v>
      </c>
      <c r="D461" t="s">
        <v>6020</v>
      </c>
      <c r="E461" t="s">
        <v>6024</v>
      </c>
      <c r="F461" t="s">
        <v>6025</v>
      </c>
      <c r="G461" s="1">
        <v>45150</v>
      </c>
      <c r="H461" t="s">
        <v>22</v>
      </c>
      <c r="I461" t="str" cm="1">
        <f t="array" ref="I461">_xlfn.IFS(Customers_c[[#This Row],[Age]]&lt;=24,"18-24",Customers_c[[#This Row],[Age]]&lt;=34,"25-34",Customers_c[[#This Row],[Age]]&lt;=44,"35-44",Customers_c[[#This Row],[Age]]&lt;=54,"45-54",Customers_c[[#This Row],[Age]]&gt;=55,"55+")</f>
        <v>18-24</v>
      </c>
    </row>
    <row r="462" spans="1:9" x14ac:dyDescent="0.25">
      <c r="A462">
        <v>1461</v>
      </c>
      <c r="B462" t="s">
        <v>5490</v>
      </c>
      <c r="C462">
        <v>50</v>
      </c>
      <c r="D462" t="s">
        <v>6020</v>
      </c>
      <c r="E462" t="s">
        <v>6024</v>
      </c>
      <c r="F462" t="s">
        <v>6027</v>
      </c>
      <c r="G462" s="1">
        <v>45032</v>
      </c>
      <c r="H462" t="s">
        <v>23</v>
      </c>
      <c r="I462" t="str" cm="1">
        <f t="array" ref="I462">_xlfn.IFS(Customers_c[[#This Row],[Age]]&lt;=24,"18-24",Customers_c[[#This Row],[Age]]&lt;=34,"25-34",Customers_c[[#This Row],[Age]]&lt;=44,"35-44",Customers_c[[#This Row],[Age]]&lt;=54,"45-54",Customers_c[[#This Row],[Age]]&gt;=55,"55+")</f>
        <v>45-54</v>
      </c>
    </row>
    <row r="463" spans="1:9" x14ac:dyDescent="0.25">
      <c r="A463">
        <v>1462</v>
      </c>
      <c r="B463" t="s">
        <v>5491</v>
      </c>
      <c r="C463">
        <v>57</v>
      </c>
      <c r="D463" t="s">
        <v>6021</v>
      </c>
      <c r="E463" t="s">
        <v>6023</v>
      </c>
      <c r="F463" t="s">
        <v>6026</v>
      </c>
      <c r="G463" s="1">
        <v>45045</v>
      </c>
      <c r="H463" t="s">
        <v>23</v>
      </c>
      <c r="I463" t="str" cm="1">
        <f t="array" ref="I463">_xlfn.IFS(Customers_c[[#This Row],[Age]]&lt;=24,"18-24",Customers_c[[#This Row],[Age]]&lt;=34,"25-34",Customers_c[[#This Row],[Age]]&lt;=44,"35-44",Customers_c[[#This Row],[Age]]&lt;=54,"45-54",Customers_c[[#This Row],[Age]]&gt;=55,"55+")</f>
        <v>55+</v>
      </c>
    </row>
    <row r="464" spans="1:9" x14ac:dyDescent="0.25">
      <c r="A464">
        <v>1463</v>
      </c>
      <c r="B464" t="s">
        <v>5492</v>
      </c>
      <c r="C464">
        <v>27</v>
      </c>
      <c r="D464" t="s">
        <v>6021</v>
      </c>
      <c r="E464" t="s">
        <v>6022</v>
      </c>
      <c r="F464" t="s">
        <v>6025</v>
      </c>
      <c r="G464" s="1">
        <v>45002</v>
      </c>
      <c r="H464" t="s">
        <v>21</v>
      </c>
      <c r="I464" t="str" cm="1">
        <f t="array" ref="I464">_xlfn.IFS(Customers_c[[#This Row],[Age]]&lt;=24,"18-24",Customers_c[[#This Row],[Age]]&lt;=34,"25-34",Customers_c[[#This Row],[Age]]&lt;=44,"35-44",Customers_c[[#This Row],[Age]]&lt;=54,"45-54",Customers_c[[#This Row],[Age]]&gt;=55,"55+")</f>
        <v>25-34</v>
      </c>
    </row>
    <row r="465" spans="1:9" x14ac:dyDescent="0.25">
      <c r="A465">
        <v>1464</v>
      </c>
      <c r="B465" t="s">
        <v>5493</v>
      </c>
      <c r="C465">
        <v>46</v>
      </c>
      <c r="D465" t="s">
        <v>6021</v>
      </c>
      <c r="E465" t="s">
        <v>6023</v>
      </c>
      <c r="F465" t="s">
        <v>6025</v>
      </c>
      <c r="G465" s="1">
        <v>45105</v>
      </c>
      <c r="H465" t="s">
        <v>21</v>
      </c>
      <c r="I465" t="str" cm="1">
        <f t="array" ref="I465">_xlfn.IFS(Customers_c[[#This Row],[Age]]&lt;=24,"18-24",Customers_c[[#This Row],[Age]]&lt;=34,"25-34",Customers_c[[#This Row],[Age]]&lt;=44,"35-44",Customers_c[[#This Row],[Age]]&lt;=54,"45-54",Customers_c[[#This Row],[Age]]&gt;=55,"55+")</f>
        <v>45-54</v>
      </c>
    </row>
    <row r="466" spans="1:9" x14ac:dyDescent="0.25">
      <c r="A466">
        <v>1465</v>
      </c>
      <c r="B466" t="s">
        <v>5494</v>
      </c>
      <c r="C466">
        <v>30</v>
      </c>
      <c r="D466" t="s">
        <v>6021</v>
      </c>
      <c r="E466" t="s">
        <v>6022</v>
      </c>
      <c r="F466" t="s">
        <v>6027</v>
      </c>
      <c r="G466" s="1">
        <v>45938</v>
      </c>
      <c r="H466" t="s">
        <v>21</v>
      </c>
      <c r="I466" t="str" cm="1">
        <f t="array" ref="I466">_xlfn.IFS(Customers_c[[#This Row],[Age]]&lt;=24,"18-24",Customers_c[[#This Row],[Age]]&lt;=34,"25-34",Customers_c[[#This Row],[Age]]&lt;=44,"35-44",Customers_c[[#This Row],[Age]]&lt;=54,"45-54",Customers_c[[#This Row],[Age]]&gt;=55,"55+")</f>
        <v>25-34</v>
      </c>
    </row>
    <row r="467" spans="1:9" x14ac:dyDescent="0.25">
      <c r="A467">
        <v>1466</v>
      </c>
      <c r="B467" t="s">
        <v>5495</v>
      </c>
      <c r="C467">
        <v>29</v>
      </c>
      <c r="D467" t="s">
        <v>6020</v>
      </c>
      <c r="E467" t="s">
        <v>6022</v>
      </c>
      <c r="F467" t="s">
        <v>6027</v>
      </c>
      <c r="G467" s="1">
        <v>45363</v>
      </c>
      <c r="H467" t="s">
        <v>22</v>
      </c>
      <c r="I467" t="str" cm="1">
        <f t="array" ref="I467">_xlfn.IFS(Customers_c[[#This Row],[Age]]&lt;=24,"18-24",Customers_c[[#This Row],[Age]]&lt;=34,"25-34",Customers_c[[#This Row],[Age]]&lt;=44,"35-44",Customers_c[[#This Row],[Age]]&lt;=54,"45-54",Customers_c[[#This Row],[Age]]&gt;=55,"55+")</f>
        <v>25-34</v>
      </c>
    </row>
    <row r="468" spans="1:9" x14ac:dyDescent="0.25">
      <c r="A468">
        <v>1467</v>
      </c>
      <c r="B468" t="s">
        <v>5496</v>
      </c>
      <c r="C468">
        <v>48</v>
      </c>
      <c r="D468" t="s">
        <v>6021</v>
      </c>
      <c r="E468" t="s">
        <v>6022</v>
      </c>
      <c r="F468" t="s">
        <v>6027</v>
      </c>
      <c r="G468" s="1">
        <v>45267</v>
      </c>
      <c r="H468" t="s">
        <v>22</v>
      </c>
      <c r="I468" t="str" cm="1">
        <f t="array" ref="I468">_xlfn.IFS(Customers_c[[#This Row],[Age]]&lt;=24,"18-24",Customers_c[[#This Row],[Age]]&lt;=34,"25-34",Customers_c[[#This Row],[Age]]&lt;=44,"35-44",Customers_c[[#This Row],[Age]]&lt;=54,"45-54",Customers_c[[#This Row],[Age]]&gt;=55,"55+")</f>
        <v>45-54</v>
      </c>
    </row>
    <row r="469" spans="1:9" x14ac:dyDescent="0.25">
      <c r="A469">
        <v>1468</v>
      </c>
      <c r="B469" t="s">
        <v>5497</v>
      </c>
      <c r="C469">
        <v>19</v>
      </c>
      <c r="D469" t="s">
        <v>6020</v>
      </c>
      <c r="E469" t="s">
        <v>6023</v>
      </c>
      <c r="F469" t="s">
        <v>6026</v>
      </c>
      <c r="G469" s="1">
        <v>45935</v>
      </c>
      <c r="H469" t="s">
        <v>21</v>
      </c>
      <c r="I469" t="str" cm="1">
        <f t="array" ref="I469">_xlfn.IFS(Customers_c[[#This Row],[Age]]&lt;=24,"18-24",Customers_c[[#This Row],[Age]]&lt;=34,"25-34",Customers_c[[#This Row],[Age]]&lt;=44,"35-44",Customers_c[[#This Row],[Age]]&lt;=54,"45-54",Customers_c[[#This Row],[Age]]&gt;=55,"55+")</f>
        <v>18-24</v>
      </c>
    </row>
    <row r="470" spans="1:9" x14ac:dyDescent="0.25">
      <c r="A470">
        <v>1469</v>
      </c>
      <c r="B470" t="s">
        <v>5498</v>
      </c>
      <c r="C470">
        <v>52</v>
      </c>
      <c r="D470" t="s">
        <v>6021</v>
      </c>
      <c r="E470" t="s">
        <v>6022</v>
      </c>
      <c r="F470" t="s">
        <v>6025</v>
      </c>
      <c r="G470" s="1">
        <v>45396</v>
      </c>
      <c r="H470" t="s">
        <v>22</v>
      </c>
      <c r="I470" t="str" cm="1">
        <f t="array" ref="I470">_xlfn.IFS(Customers_c[[#This Row],[Age]]&lt;=24,"18-24",Customers_c[[#This Row],[Age]]&lt;=34,"25-34",Customers_c[[#This Row],[Age]]&lt;=44,"35-44",Customers_c[[#This Row],[Age]]&lt;=54,"45-54",Customers_c[[#This Row],[Age]]&gt;=55,"55+")</f>
        <v>45-54</v>
      </c>
    </row>
    <row r="471" spans="1:9" x14ac:dyDescent="0.25">
      <c r="A471">
        <v>1470</v>
      </c>
      <c r="B471" t="s">
        <v>5499</v>
      </c>
      <c r="C471">
        <v>40</v>
      </c>
      <c r="D471" t="s">
        <v>6020</v>
      </c>
      <c r="E471" t="s">
        <v>6023</v>
      </c>
      <c r="F471" t="s">
        <v>6027</v>
      </c>
      <c r="G471" s="1">
        <v>45073</v>
      </c>
      <c r="H471" t="s">
        <v>21</v>
      </c>
      <c r="I471" t="str" cm="1">
        <f t="array" ref="I471">_xlfn.IFS(Customers_c[[#This Row],[Age]]&lt;=24,"18-24",Customers_c[[#This Row],[Age]]&lt;=34,"25-34",Customers_c[[#This Row],[Age]]&lt;=44,"35-44",Customers_c[[#This Row],[Age]]&lt;=54,"45-54",Customers_c[[#This Row],[Age]]&gt;=55,"55+")</f>
        <v>35-44</v>
      </c>
    </row>
    <row r="472" spans="1:9" x14ac:dyDescent="0.25">
      <c r="A472">
        <v>1471</v>
      </c>
      <c r="B472" t="s">
        <v>5500</v>
      </c>
      <c r="C472">
        <v>34</v>
      </c>
      <c r="D472" t="s">
        <v>6020</v>
      </c>
      <c r="E472" t="s">
        <v>6024</v>
      </c>
      <c r="F472" t="s">
        <v>6026</v>
      </c>
      <c r="G472" s="1">
        <v>45060</v>
      </c>
      <c r="H472" t="s">
        <v>22</v>
      </c>
      <c r="I472" t="str" cm="1">
        <f t="array" ref="I472">_xlfn.IFS(Customers_c[[#This Row],[Age]]&lt;=24,"18-24",Customers_c[[#This Row],[Age]]&lt;=34,"25-34",Customers_c[[#This Row],[Age]]&lt;=44,"35-44",Customers_c[[#This Row],[Age]]&lt;=54,"45-54",Customers_c[[#This Row],[Age]]&gt;=55,"55+")</f>
        <v>25-34</v>
      </c>
    </row>
    <row r="473" spans="1:9" x14ac:dyDescent="0.25">
      <c r="A473">
        <v>1472</v>
      </c>
      <c r="B473" t="s">
        <v>5501</v>
      </c>
      <c r="C473">
        <v>43</v>
      </c>
      <c r="D473" t="s">
        <v>6021</v>
      </c>
      <c r="E473" t="s">
        <v>6024</v>
      </c>
      <c r="F473" t="s">
        <v>6026</v>
      </c>
      <c r="G473" s="1">
        <v>45686</v>
      </c>
      <c r="H473" t="s">
        <v>23</v>
      </c>
      <c r="I473" t="str" cm="1">
        <f t="array" ref="I473">_xlfn.IFS(Customers_c[[#This Row],[Age]]&lt;=24,"18-24",Customers_c[[#This Row],[Age]]&lt;=34,"25-34",Customers_c[[#This Row],[Age]]&lt;=44,"35-44",Customers_c[[#This Row],[Age]]&lt;=54,"45-54",Customers_c[[#This Row],[Age]]&gt;=55,"55+")</f>
        <v>35-44</v>
      </c>
    </row>
    <row r="474" spans="1:9" x14ac:dyDescent="0.25">
      <c r="A474">
        <v>1473</v>
      </c>
      <c r="B474" t="s">
        <v>5502</v>
      </c>
      <c r="C474">
        <v>25</v>
      </c>
      <c r="D474" t="s">
        <v>6020</v>
      </c>
      <c r="E474" t="s">
        <v>6022</v>
      </c>
      <c r="F474" t="s">
        <v>6026</v>
      </c>
      <c r="G474" s="1">
        <v>45874</v>
      </c>
      <c r="H474" t="s">
        <v>23</v>
      </c>
      <c r="I474" t="str" cm="1">
        <f t="array" ref="I474">_xlfn.IFS(Customers_c[[#This Row],[Age]]&lt;=24,"18-24",Customers_c[[#This Row],[Age]]&lt;=34,"25-34",Customers_c[[#This Row],[Age]]&lt;=44,"35-44",Customers_c[[#This Row],[Age]]&lt;=54,"45-54",Customers_c[[#This Row],[Age]]&gt;=55,"55+")</f>
        <v>25-34</v>
      </c>
    </row>
    <row r="475" spans="1:9" x14ac:dyDescent="0.25">
      <c r="A475">
        <v>1474</v>
      </c>
      <c r="B475" t="s">
        <v>5503</v>
      </c>
      <c r="C475">
        <v>46</v>
      </c>
      <c r="D475" t="s">
        <v>6020</v>
      </c>
      <c r="E475" t="s">
        <v>6023</v>
      </c>
      <c r="F475" t="s">
        <v>6027</v>
      </c>
      <c r="G475" s="1">
        <v>45890</v>
      </c>
      <c r="H475" t="s">
        <v>21</v>
      </c>
      <c r="I475" t="str" cm="1">
        <f t="array" ref="I475">_xlfn.IFS(Customers_c[[#This Row],[Age]]&lt;=24,"18-24",Customers_c[[#This Row],[Age]]&lt;=34,"25-34",Customers_c[[#This Row],[Age]]&lt;=44,"35-44",Customers_c[[#This Row],[Age]]&lt;=54,"45-54",Customers_c[[#This Row],[Age]]&gt;=55,"55+")</f>
        <v>45-54</v>
      </c>
    </row>
    <row r="476" spans="1:9" x14ac:dyDescent="0.25">
      <c r="A476">
        <v>1475</v>
      </c>
      <c r="B476" t="s">
        <v>5504</v>
      </c>
      <c r="C476">
        <v>43</v>
      </c>
      <c r="D476" t="s">
        <v>6021</v>
      </c>
      <c r="E476" t="s">
        <v>6024</v>
      </c>
      <c r="F476" t="s">
        <v>6027</v>
      </c>
      <c r="G476" s="1">
        <v>45120</v>
      </c>
      <c r="H476" t="s">
        <v>22</v>
      </c>
      <c r="I476" t="str" cm="1">
        <f t="array" ref="I476">_xlfn.IFS(Customers_c[[#This Row],[Age]]&lt;=24,"18-24",Customers_c[[#This Row],[Age]]&lt;=34,"25-34",Customers_c[[#This Row],[Age]]&lt;=44,"35-44",Customers_c[[#This Row],[Age]]&lt;=54,"45-54",Customers_c[[#This Row],[Age]]&gt;=55,"55+")</f>
        <v>35-44</v>
      </c>
    </row>
    <row r="477" spans="1:9" x14ac:dyDescent="0.25">
      <c r="A477">
        <v>1476</v>
      </c>
      <c r="B477" t="s">
        <v>5505</v>
      </c>
      <c r="C477">
        <v>27</v>
      </c>
      <c r="D477" t="s">
        <v>6020</v>
      </c>
      <c r="E477" t="s">
        <v>6023</v>
      </c>
      <c r="F477" t="s">
        <v>6025</v>
      </c>
      <c r="G477" s="1">
        <v>45302</v>
      </c>
      <c r="H477" t="s">
        <v>22</v>
      </c>
      <c r="I477" t="str" cm="1">
        <f t="array" ref="I477">_xlfn.IFS(Customers_c[[#This Row],[Age]]&lt;=24,"18-24",Customers_c[[#This Row],[Age]]&lt;=34,"25-34",Customers_c[[#This Row],[Age]]&lt;=44,"35-44",Customers_c[[#This Row],[Age]]&lt;=54,"45-54",Customers_c[[#This Row],[Age]]&gt;=55,"55+")</f>
        <v>25-34</v>
      </c>
    </row>
    <row r="478" spans="1:9" x14ac:dyDescent="0.25">
      <c r="A478">
        <v>1477</v>
      </c>
      <c r="B478" t="s">
        <v>5506</v>
      </c>
      <c r="C478">
        <v>43</v>
      </c>
      <c r="D478" t="s">
        <v>6021</v>
      </c>
      <c r="E478" t="s">
        <v>6023</v>
      </c>
      <c r="F478" t="s">
        <v>6025</v>
      </c>
      <c r="G478" s="1">
        <v>45879</v>
      </c>
      <c r="H478" t="s">
        <v>23</v>
      </c>
      <c r="I478" t="str" cm="1">
        <f t="array" ref="I478">_xlfn.IFS(Customers_c[[#This Row],[Age]]&lt;=24,"18-24",Customers_c[[#This Row],[Age]]&lt;=34,"25-34",Customers_c[[#This Row],[Age]]&lt;=44,"35-44",Customers_c[[#This Row],[Age]]&lt;=54,"45-54",Customers_c[[#This Row],[Age]]&gt;=55,"55+")</f>
        <v>35-44</v>
      </c>
    </row>
    <row r="479" spans="1:9" x14ac:dyDescent="0.25">
      <c r="A479">
        <v>1478</v>
      </c>
      <c r="B479" t="s">
        <v>5507</v>
      </c>
      <c r="C479">
        <v>51</v>
      </c>
      <c r="D479" t="s">
        <v>6021</v>
      </c>
      <c r="E479" t="s">
        <v>6022</v>
      </c>
      <c r="F479" t="s">
        <v>6027</v>
      </c>
      <c r="G479" s="1">
        <v>45160</v>
      </c>
      <c r="H479" t="s">
        <v>23</v>
      </c>
      <c r="I479" t="str" cm="1">
        <f t="array" ref="I479">_xlfn.IFS(Customers_c[[#This Row],[Age]]&lt;=24,"18-24",Customers_c[[#This Row],[Age]]&lt;=34,"25-34",Customers_c[[#This Row],[Age]]&lt;=44,"35-44",Customers_c[[#This Row],[Age]]&lt;=54,"45-54",Customers_c[[#This Row],[Age]]&gt;=55,"55+")</f>
        <v>45-54</v>
      </c>
    </row>
    <row r="480" spans="1:9" x14ac:dyDescent="0.25">
      <c r="A480">
        <v>1479</v>
      </c>
      <c r="B480" t="s">
        <v>5508</v>
      </c>
      <c r="C480">
        <v>58</v>
      </c>
      <c r="D480" t="s">
        <v>6021</v>
      </c>
      <c r="E480" t="s">
        <v>6024</v>
      </c>
      <c r="F480" t="s">
        <v>6026</v>
      </c>
      <c r="G480" s="1">
        <v>45003</v>
      </c>
      <c r="H480" t="s">
        <v>21</v>
      </c>
      <c r="I480" t="str" cm="1">
        <f t="array" ref="I480">_xlfn.IFS(Customers_c[[#This Row],[Age]]&lt;=24,"18-24",Customers_c[[#This Row],[Age]]&lt;=34,"25-34",Customers_c[[#This Row],[Age]]&lt;=44,"35-44",Customers_c[[#This Row],[Age]]&lt;=54,"45-54",Customers_c[[#This Row],[Age]]&gt;=55,"55+")</f>
        <v>55+</v>
      </c>
    </row>
    <row r="481" spans="1:9" x14ac:dyDescent="0.25">
      <c r="A481">
        <v>1480</v>
      </c>
      <c r="B481" t="s">
        <v>5509</v>
      </c>
      <c r="C481">
        <v>24</v>
      </c>
      <c r="D481" t="s">
        <v>6020</v>
      </c>
      <c r="E481" t="s">
        <v>6022</v>
      </c>
      <c r="F481" t="s">
        <v>6026</v>
      </c>
      <c r="G481" s="1">
        <v>45077</v>
      </c>
      <c r="H481" t="s">
        <v>23</v>
      </c>
      <c r="I481" t="str" cm="1">
        <f t="array" ref="I481">_xlfn.IFS(Customers_c[[#This Row],[Age]]&lt;=24,"18-24",Customers_c[[#This Row],[Age]]&lt;=34,"25-34",Customers_c[[#This Row],[Age]]&lt;=44,"35-44",Customers_c[[#This Row],[Age]]&lt;=54,"45-54",Customers_c[[#This Row],[Age]]&gt;=55,"55+")</f>
        <v>18-24</v>
      </c>
    </row>
    <row r="482" spans="1:9" x14ac:dyDescent="0.25">
      <c r="A482">
        <v>1481</v>
      </c>
      <c r="B482" t="s">
        <v>5510</v>
      </c>
      <c r="C482">
        <v>21</v>
      </c>
      <c r="D482" t="s">
        <v>6020</v>
      </c>
      <c r="E482" t="s">
        <v>6022</v>
      </c>
      <c r="F482" t="s">
        <v>6026</v>
      </c>
      <c r="G482" s="1">
        <v>46008</v>
      </c>
      <c r="H482" t="s">
        <v>21</v>
      </c>
      <c r="I482" t="str" cm="1">
        <f t="array" ref="I482">_xlfn.IFS(Customers_c[[#This Row],[Age]]&lt;=24,"18-24",Customers_c[[#This Row],[Age]]&lt;=34,"25-34",Customers_c[[#This Row],[Age]]&lt;=44,"35-44",Customers_c[[#This Row],[Age]]&lt;=54,"45-54",Customers_c[[#This Row],[Age]]&gt;=55,"55+")</f>
        <v>18-24</v>
      </c>
    </row>
    <row r="483" spans="1:9" x14ac:dyDescent="0.25">
      <c r="A483">
        <v>1482</v>
      </c>
      <c r="B483" t="s">
        <v>5511</v>
      </c>
      <c r="C483">
        <v>28</v>
      </c>
      <c r="D483" t="s">
        <v>6020</v>
      </c>
      <c r="E483" t="s">
        <v>6024</v>
      </c>
      <c r="F483" t="s">
        <v>6025</v>
      </c>
      <c r="G483" s="1">
        <v>45703</v>
      </c>
      <c r="H483" t="s">
        <v>23</v>
      </c>
      <c r="I483" t="str" cm="1">
        <f t="array" ref="I483">_xlfn.IFS(Customers_c[[#This Row],[Age]]&lt;=24,"18-24",Customers_c[[#This Row],[Age]]&lt;=34,"25-34",Customers_c[[#This Row],[Age]]&lt;=44,"35-44",Customers_c[[#This Row],[Age]]&lt;=54,"45-54",Customers_c[[#This Row],[Age]]&gt;=55,"55+")</f>
        <v>25-34</v>
      </c>
    </row>
    <row r="484" spans="1:9" x14ac:dyDescent="0.25">
      <c r="A484">
        <v>1483</v>
      </c>
      <c r="B484" t="s">
        <v>5512</v>
      </c>
      <c r="C484">
        <v>46</v>
      </c>
      <c r="D484" t="s">
        <v>6021</v>
      </c>
      <c r="E484" t="s">
        <v>6024</v>
      </c>
      <c r="F484" t="s">
        <v>6026</v>
      </c>
      <c r="G484" s="1">
        <v>45468</v>
      </c>
      <c r="H484" t="s">
        <v>23</v>
      </c>
      <c r="I484" t="str" cm="1">
        <f t="array" ref="I484">_xlfn.IFS(Customers_c[[#This Row],[Age]]&lt;=24,"18-24",Customers_c[[#This Row],[Age]]&lt;=34,"25-34",Customers_c[[#This Row],[Age]]&lt;=44,"35-44",Customers_c[[#This Row],[Age]]&lt;=54,"45-54",Customers_c[[#This Row],[Age]]&gt;=55,"55+")</f>
        <v>45-54</v>
      </c>
    </row>
    <row r="485" spans="1:9" x14ac:dyDescent="0.25">
      <c r="A485">
        <v>1484</v>
      </c>
      <c r="B485" t="s">
        <v>5513</v>
      </c>
      <c r="C485">
        <v>53</v>
      </c>
      <c r="D485" t="s">
        <v>6020</v>
      </c>
      <c r="E485" t="s">
        <v>6023</v>
      </c>
      <c r="F485" t="s">
        <v>6025</v>
      </c>
      <c r="G485" s="1">
        <v>45384</v>
      </c>
      <c r="H485" t="s">
        <v>22</v>
      </c>
      <c r="I485" t="str" cm="1">
        <f t="array" ref="I485">_xlfn.IFS(Customers_c[[#This Row],[Age]]&lt;=24,"18-24",Customers_c[[#This Row],[Age]]&lt;=34,"25-34",Customers_c[[#This Row],[Age]]&lt;=44,"35-44",Customers_c[[#This Row],[Age]]&lt;=54,"45-54",Customers_c[[#This Row],[Age]]&gt;=55,"55+")</f>
        <v>45-54</v>
      </c>
    </row>
    <row r="486" spans="1:9" x14ac:dyDescent="0.25">
      <c r="A486">
        <v>1485</v>
      </c>
      <c r="B486" t="s">
        <v>5514</v>
      </c>
      <c r="C486">
        <v>42</v>
      </c>
      <c r="D486" t="s">
        <v>6021</v>
      </c>
      <c r="E486" t="s">
        <v>6024</v>
      </c>
      <c r="F486" t="s">
        <v>6025</v>
      </c>
      <c r="G486" s="1">
        <v>46065</v>
      </c>
      <c r="H486" t="s">
        <v>23</v>
      </c>
      <c r="I486" t="str" cm="1">
        <f t="array" ref="I486">_xlfn.IFS(Customers_c[[#This Row],[Age]]&lt;=24,"18-24",Customers_c[[#This Row],[Age]]&lt;=34,"25-34",Customers_c[[#This Row],[Age]]&lt;=44,"35-44",Customers_c[[#This Row],[Age]]&lt;=54,"45-54",Customers_c[[#This Row],[Age]]&gt;=55,"55+")</f>
        <v>35-44</v>
      </c>
    </row>
    <row r="487" spans="1:9" x14ac:dyDescent="0.25">
      <c r="A487">
        <v>1486</v>
      </c>
      <c r="B487" t="s">
        <v>5515</v>
      </c>
      <c r="C487">
        <v>38</v>
      </c>
      <c r="D487" t="s">
        <v>6021</v>
      </c>
      <c r="E487" t="s">
        <v>6023</v>
      </c>
      <c r="F487" t="s">
        <v>6026</v>
      </c>
      <c r="G487" s="1">
        <v>44991</v>
      </c>
      <c r="H487" t="s">
        <v>23</v>
      </c>
      <c r="I487" t="str" cm="1">
        <f t="array" ref="I487">_xlfn.IFS(Customers_c[[#This Row],[Age]]&lt;=24,"18-24",Customers_c[[#This Row],[Age]]&lt;=34,"25-34",Customers_c[[#This Row],[Age]]&lt;=44,"35-44",Customers_c[[#This Row],[Age]]&lt;=54,"45-54",Customers_c[[#This Row],[Age]]&gt;=55,"55+")</f>
        <v>35-44</v>
      </c>
    </row>
    <row r="488" spans="1:9" x14ac:dyDescent="0.25">
      <c r="A488">
        <v>1487</v>
      </c>
      <c r="B488" t="s">
        <v>5516</v>
      </c>
      <c r="C488">
        <v>53</v>
      </c>
      <c r="D488" t="s">
        <v>6020</v>
      </c>
      <c r="E488" t="s">
        <v>6023</v>
      </c>
      <c r="F488" t="s">
        <v>6026</v>
      </c>
      <c r="G488" s="1">
        <v>46050</v>
      </c>
      <c r="H488" t="s">
        <v>21</v>
      </c>
      <c r="I488" t="str" cm="1">
        <f t="array" ref="I488">_xlfn.IFS(Customers_c[[#This Row],[Age]]&lt;=24,"18-24",Customers_c[[#This Row],[Age]]&lt;=34,"25-34",Customers_c[[#This Row],[Age]]&lt;=44,"35-44",Customers_c[[#This Row],[Age]]&lt;=54,"45-54",Customers_c[[#This Row],[Age]]&gt;=55,"55+")</f>
        <v>45-54</v>
      </c>
    </row>
    <row r="489" spans="1:9" x14ac:dyDescent="0.25">
      <c r="A489">
        <v>1488</v>
      </c>
      <c r="B489" t="s">
        <v>5517</v>
      </c>
      <c r="C489">
        <v>27</v>
      </c>
      <c r="D489" t="s">
        <v>6021</v>
      </c>
      <c r="E489" t="s">
        <v>6023</v>
      </c>
      <c r="F489" t="s">
        <v>6027</v>
      </c>
      <c r="G489" s="1">
        <v>45609</v>
      </c>
      <c r="H489" t="s">
        <v>23</v>
      </c>
      <c r="I489" t="str" cm="1">
        <f t="array" ref="I489">_xlfn.IFS(Customers_c[[#This Row],[Age]]&lt;=24,"18-24",Customers_c[[#This Row],[Age]]&lt;=34,"25-34",Customers_c[[#This Row],[Age]]&lt;=44,"35-44",Customers_c[[#This Row],[Age]]&lt;=54,"45-54",Customers_c[[#This Row],[Age]]&gt;=55,"55+")</f>
        <v>25-34</v>
      </c>
    </row>
    <row r="490" spans="1:9" x14ac:dyDescent="0.25">
      <c r="A490">
        <v>1489</v>
      </c>
      <c r="B490" t="s">
        <v>5518</v>
      </c>
      <c r="C490">
        <v>54</v>
      </c>
      <c r="D490" t="s">
        <v>6020</v>
      </c>
      <c r="E490" t="s">
        <v>6024</v>
      </c>
      <c r="F490" t="s">
        <v>6027</v>
      </c>
      <c r="G490" s="1">
        <v>45026</v>
      </c>
      <c r="H490" t="s">
        <v>21</v>
      </c>
      <c r="I490" t="str" cm="1">
        <f t="array" ref="I490">_xlfn.IFS(Customers_c[[#This Row],[Age]]&lt;=24,"18-24",Customers_c[[#This Row],[Age]]&lt;=34,"25-34",Customers_c[[#This Row],[Age]]&lt;=44,"35-44",Customers_c[[#This Row],[Age]]&lt;=54,"45-54",Customers_c[[#This Row],[Age]]&gt;=55,"55+")</f>
        <v>45-54</v>
      </c>
    </row>
    <row r="491" spans="1:9" x14ac:dyDescent="0.25">
      <c r="A491">
        <v>1490</v>
      </c>
      <c r="B491" t="s">
        <v>5519</v>
      </c>
      <c r="C491">
        <v>26</v>
      </c>
      <c r="D491" t="s">
        <v>6020</v>
      </c>
      <c r="E491" t="s">
        <v>6022</v>
      </c>
      <c r="F491" t="s">
        <v>6026</v>
      </c>
      <c r="G491" s="1">
        <v>45520</v>
      </c>
      <c r="H491" t="s">
        <v>23</v>
      </c>
      <c r="I491" t="str" cm="1">
        <f t="array" ref="I491">_xlfn.IFS(Customers_c[[#This Row],[Age]]&lt;=24,"18-24",Customers_c[[#This Row],[Age]]&lt;=34,"25-34",Customers_c[[#This Row],[Age]]&lt;=44,"35-44",Customers_c[[#This Row],[Age]]&lt;=54,"45-54",Customers_c[[#This Row],[Age]]&gt;=55,"55+")</f>
        <v>25-34</v>
      </c>
    </row>
    <row r="492" spans="1:9" x14ac:dyDescent="0.25">
      <c r="A492">
        <v>1491</v>
      </c>
      <c r="B492" t="s">
        <v>5520</v>
      </c>
      <c r="C492">
        <v>41</v>
      </c>
      <c r="D492" t="s">
        <v>6020</v>
      </c>
      <c r="E492" t="s">
        <v>6023</v>
      </c>
      <c r="F492" t="s">
        <v>6025</v>
      </c>
      <c r="G492" s="1">
        <v>45863</v>
      </c>
      <c r="H492" t="s">
        <v>23</v>
      </c>
      <c r="I492" t="str" cm="1">
        <f t="array" ref="I492">_xlfn.IFS(Customers_c[[#This Row],[Age]]&lt;=24,"18-24",Customers_c[[#This Row],[Age]]&lt;=34,"25-34",Customers_c[[#This Row],[Age]]&lt;=44,"35-44",Customers_c[[#This Row],[Age]]&lt;=54,"45-54",Customers_c[[#This Row],[Age]]&gt;=55,"55+")</f>
        <v>35-44</v>
      </c>
    </row>
    <row r="493" spans="1:9" x14ac:dyDescent="0.25">
      <c r="A493">
        <v>1492</v>
      </c>
      <c r="B493" t="s">
        <v>5521</v>
      </c>
      <c r="C493">
        <v>52</v>
      </c>
      <c r="D493" t="s">
        <v>6020</v>
      </c>
      <c r="E493" t="s">
        <v>6022</v>
      </c>
      <c r="F493" t="s">
        <v>6025</v>
      </c>
      <c r="G493" s="1">
        <v>45084</v>
      </c>
      <c r="H493" t="s">
        <v>21</v>
      </c>
      <c r="I493" t="str" cm="1">
        <f t="array" ref="I493">_xlfn.IFS(Customers_c[[#This Row],[Age]]&lt;=24,"18-24",Customers_c[[#This Row],[Age]]&lt;=34,"25-34",Customers_c[[#This Row],[Age]]&lt;=44,"35-44",Customers_c[[#This Row],[Age]]&lt;=54,"45-54",Customers_c[[#This Row],[Age]]&gt;=55,"55+")</f>
        <v>45-54</v>
      </c>
    </row>
    <row r="494" spans="1:9" x14ac:dyDescent="0.25">
      <c r="A494">
        <v>1493</v>
      </c>
      <c r="B494" t="s">
        <v>5522</v>
      </c>
      <c r="C494">
        <v>52</v>
      </c>
      <c r="D494" t="s">
        <v>6020</v>
      </c>
      <c r="E494" t="s">
        <v>6022</v>
      </c>
      <c r="F494" t="s">
        <v>6025</v>
      </c>
      <c r="G494" s="1">
        <v>45720</v>
      </c>
      <c r="H494" t="s">
        <v>22</v>
      </c>
      <c r="I494" t="str" cm="1">
        <f t="array" ref="I494">_xlfn.IFS(Customers_c[[#This Row],[Age]]&lt;=24,"18-24",Customers_c[[#This Row],[Age]]&lt;=34,"25-34",Customers_c[[#This Row],[Age]]&lt;=44,"35-44",Customers_c[[#This Row],[Age]]&lt;=54,"45-54",Customers_c[[#This Row],[Age]]&gt;=55,"55+")</f>
        <v>45-54</v>
      </c>
    </row>
    <row r="495" spans="1:9" x14ac:dyDescent="0.25">
      <c r="A495">
        <v>1494</v>
      </c>
      <c r="B495" t="s">
        <v>5523</v>
      </c>
      <c r="C495">
        <v>53</v>
      </c>
      <c r="D495" t="s">
        <v>6021</v>
      </c>
      <c r="E495" t="s">
        <v>6024</v>
      </c>
      <c r="F495" t="s">
        <v>6025</v>
      </c>
      <c r="G495" s="1">
        <v>45442</v>
      </c>
      <c r="H495" t="s">
        <v>21</v>
      </c>
      <c r="I495" t="str" cm="1">
        <f t="array" ref="I495">_xlfn.IFS(Customers_c[[#This Row],[Age]]&lt;=24,"18-24",Customers_c[[#This Row],[Age]]&lt;=34,"25-34",Customers_c[[#This Row],[Age]]&lt;=44,"35-44",Customers_c[[#This Row],[Age]]&lt;=54,"45-54",Customers_c[[#This Row],[Age]]&gt;=55,"55+")</f>
        <v>45-54</v>
      </c>
    </row>
    <row r="496" spans="1:9" x14ac:dyDescent="0.25">
      <c r="A496">
        <v>1495</v>
      </c>
      <c r="B496" t="s">
        <v>5524</v>
      </c>
      <c r="C496">
        <v>35</v>
      </c>
      <c r="D496" t="s">
        <v>6021</v>
      </c>
      <c r="E496" t="s">
        <v>6022</v>
      </c>
      <c r="F496" t="s">
        <v>6025</v>
      </c>
      <c r="G496" s="1">
        <v>45854</v>
      </c>
      <c r="H496" t="s">
        <v>21</v>
      </c>
      <c r="I496" t="str" cm="1">
        <f t="array" ref="I496">_xlfn.IFS(Customers_c[[#This Row],[Age]]&lt;=24,"18-24",Customers_c[[#This Row],[Age]]&lt;=34,"25-34",Customers_c[[#This Row],[Age]]&lt;=44,"35-44",Customers_c[[#This Row],[Age]]&lt;=54,"45-54",Customers_c[[#This Row],[Age]]&gt;=55,"55+")</f>
        <v>35-44</v>
      </c>
    </row>
    <row r="497" spans="1:9" x14ac:dyDescent="0.25">
      <c r="A497">
        <v>1496</v>
      </c>
      <c r="B497" t="s">
        <v>5525</v>
      </c>
      <c r="C497">
        <v>56</v>
      </c>
      <c r="D497" t="s">
        <v>6021</v>
      </c>
      <c r="E497" t="s">
        <v>6022</v>
      </c>
      <c r="F497" t="s">
        <v>6027</v>
      </c>
      <c r="G497" s="1">
        <v>45514</v>
      </c>
      <c r="H497" t="s">
        <v>21</v>
      </c>
      <c r="I497" t="str" cm="1">
        <f t="array" ref="I497">_xlfn.IFS(Customers_c[[#This Row],[Age]]&lt;=24,"18-24",Customers_c[[#This Row],[Age]]&lt;=34,"25-34",Customers_c[[#This Row],[Age]]&lt;=44,"35-44",Customers_c[[#This Row],[Age]]&lt;=54,"45-54",Customers_c[[#This Row],[Age]]&gt;=55,"55+")</f>
        <v>55+</v>
      </c>
    </row>
    <row r="498" spans="1:9" x14ac:dyDescent="0.25">
      <c r="A498">
        <v>1497</v>
      </c>
      <c r="B498" t="s">
        <v>5526</v>
      </c>
      <c r="C498">
        <v>49</v>
      </c>
      <c r="D498" t="s">
        <v>6020</v>
      </c>
      <c r="E498" t="s">
        <v>6024</v>
      </c>
      <c r="F498" t="s">
        <v>6026</v>
      </c>
      <c r="G498" s="1">
        <v>45415</v>
      </c>
      <c r="H498" t="s">
        <v>22</v>
      </c>
      <c r="I498" t="str" cm="1">
        <f t="array" ref="I498">_xlfn.IFS(Customers_c[[#This Row],[Age]]&lt;=24,"18-24",Customers_c[[#This Row],[Age]]&lt;=34,"25-34",Customers_c[[#This Row],[Age]]&lt;=44,"35-44",Customers_c[[#This Row],[Age]]&lt;=54,"45-54",Customers_c[[#This Row],[Age]]&gt;=55,"55+")</f>
        <v>45-54</v>
      </c>
    </row>
    <row r="499" spans="1:9" x14ac:dyDescent="0.25">
      <c r="A499">
        <v>1498</v>
      </c>
      <c r="B499" t="s">
        <v>5527</v>
      </c>
      <c r="C499">
        <v>41</v>
      </c>
      <c r="D499" t="s">
        <v>6020</v>
      </c>
      <c r="E499" t="s">
        <v>6023</v>
      </c>
      <c r="F499" t="s">
        <v>6027</v>
      </c>
      <c r="G499" s="1">
        <v>45477</v>
      </c>
      <c r="H499" t="s">
        <v>23</v>
      </c>
      <c r="I499" t="str" cm="1">
        <f t="array" ref="I499">_xlfn.IFS(Customers_c[[#This Row],[Age]]&lt;=24,"18-24",Customers_c[[#This Row],[Age]]&lt;=34,"25-34",Customers_c[[#This Row],[Age]]&lt;=44,"35-44",Customers_c[[#This Row],[Age]]&lt;=54,"45-54",Customers_c[[#This Row],[Age]]&gt;=55,"55+")</f>
        <v>35-44</v>
      </c>
    </row>
    <row r="500" spans="1:9" x14ac:dyDescent="0.25">
      <c r="A500">
        <v>1499</v>
      </c>
      <c r="B500" t="s">
        <v>5528</v>
      </c>
      <c r="C500">
        <v>40</v>
      </c>
      <c r="D500" t="s">
        <v>6020</v>
      </c>
      <c r="E500" t="s">
        <v>6022</v>
      </c>
      <c r="F500" t="s">
        <v>6025</v>
      </c>
      <c r="G500" s="1">
        <v>45465</v>
      </c>
      <c r="H500" t="s">
        <v>21</v>
      </c>
      <c r="I500" t="str" cm="1">
        <f t="array" ref="I500">_xlfn.IFS(Customers_c[[#This Row],[Age]]&lt;=24,"18-24",Customers_c[[#This Row],[Age]]&lt;=34,"25-34",Customers_c[[#This Row],[Age]]&lt;=44,"35-44",Customers_c[[#This Row],[Age]]&lt;=54,"45-54",Customers_c[[#This Row],[Age]]&gt;=55,"55+")</f>
        <v>35-44</v>
      </c>
    </row>
    <row r="501" spans="1:9" x14ac:dyDescent="0.25">
      <c r="A501">
        <v>1500</v>
      </c>
      <c r="B501" t="s">
        <v>5529</v>
      </c>
      <c r="C501">
        <v>49</v>
      </c>
      <c r="D501" t="s">
        <v>6021</v>
      </c>
      <c r="E501" t="s">
        <v>6024</v>
      </c>
      <c r="F501" t="s">
        <v>6025</v>
      </c>
      <c r="G501" s="1">
        <v>45692</v>
      </c>
      <c r="H501" t="s">
        <v>21</v>
      </c>
      <c r="I501" t="str" cm="1">
        <f t="array" ref="I501">_xlfn.IFS(Customers_c[[#This Row],[Age]]&lt;=24,"18-24",Customers_c[[#This Row],[Age]]&lt;=34,"25-34",Customers_c[[#This Row],[Age]]&lt;=44,"35-44",Customers_c[[#This Row],[Age]]&lt;=54,"45-54",Customers_c[[#This Row],[Age]]&gt;=55,"55+")</f>
        <v>45-54</v>
      </c>
    </row>
    <row r="502" spans="1:9" x14ac:dyDescent="0.25">
      <c r="A502">
        <v>1501</v>
      </c>
      <c r="B502" t="s">
        <v>5530</v>
      </c>
      <c r="C502">
        <v>54</v>
      </c>
      <c r="D502" t="s">
        <v>6020</v>
      </c>
      <c r="E502" t="s">
        <v>6022</v>
      </c>
      <c r="F502" t="s">
        <v>6025</v>
      </c>
      <c r="G502" s="1">
        <v>45904</v>
      </c>
      <c r="H502" t="s">
        <v>22</v>
      </c>
      <c r="I502" t="str" cm="1">
        <f t="array" ref="I502">_xlfn.IFS(Customers_c[[#This Row],[Age]]&lt;=24,"18-24",Customers_c[[#This Row],[Age]]&lt;=34,"25-34",Customers_c[[#This Row],[Age]]&lt;=44,"35-44",Customers_c[[#This Row],[Age]]&lt;=54,"45-54",Customers_c[[#This Row],[Age]]&gt;=55,"55+")</f>
        <v>45-54</v>
      </c>
    </row>
    <row r="503" spans="1:9" x14ac:dyDescent="0.25">
      <c r="A503">
        <v>1502</v>
      </c>
      <c r="B503" t="s">
        <v>5531</v>
      </c>
      <c r="C503">
        <v>29</v>
      </c>
      <c r="D503" t="s">
        <v>6021</v>
      </c>
      <c r="E503" t="s">
        <v>6022</v>
      </c>
      <c r="F503" t="s">
        <v>6025</v>
      </c>
      <c r="G503" s="1">
        <v>46009</v>
      </c>
      <c r="H503" t="s">
        <v>21</v>
      </c>
      <c r="I503" t="str" cm="1">
        <f t="array" ref="I503">_xlfn.IFS(Customers_c[[#This Row],[Age]]&lt;=24,"18-24",Customers_c[[#This Row],[Age]]&lt;=34,"25-34",Customers_c[[#This Row],[Age]]&lt;=44,"35-44",Customers_c[[#This Row],[Age]]&lt;=54,"45-54",Customers_c[[#This Row],[Age]]&gt;=55,"55+")</f>
        <v>25-34</v>
      </c>
    </row>
    <row r="504" spans="1:9" x14ac:dyDescent="0.25">
      <c r="A504">
        <v>1503</v>
      </c>
      <c r="B504" t="s">
        <v>5532</v>
      </c>
      <c r="C504">
        <v>30</v>
      </c>
      <c r="D504" t="s">
        <v>6021</v>
      </c>
      <c r="E504" t="s">
        <v>6023</v>
      </c>
      <c r="F504" t="s">
        <v>6026</v>
      </c>
      <c r="G504" s="1">
        <v>45502</v>
      </c>
      <c r="H504" t="s">
        <v>23</v>
      </c>
      <c r="I504" t="str" cm="1">
        <f t="array" ref="I504">_xlfn.IFS(Customers_c[[#This Row],[Age]]&lt;=24,"18-24",Customers_c[[#This Row],[Age]]&lt;=34,"25-34",Customers_c[[#This Row],[Age]]&lt;=44,"35-44",Customers_c[[#This Row],[Age]]&lt;=54,"45-54",Customers_c[[#This Row],[Age]]&gt;=55,"55+")</f>
        <v>25-34</v>
      </c>
    </row>
    <row r="505" spans="1:9" x14ac:dyDescent="0.25">
      <c r="A505">
        <v>1504</v>
      </c>
      <c r="B505" t="s">
        <v>5533</v>
      </c>
      <c r="C505">
        <v>40</v>
      </c>
      <c r="D505" t="s">
        <v>6020</v>
      </c>
      <c r="E505" t="s">
        <v>6022</v>
      </c>
      <c r="F505" t="s">
        <v>6025</v>
      </c>
      <c r="G505" s="1">
        <v>45552</v>
      </c>
      <c r="H505" t="s">
        <v>22</v>
      </c>
      <c r="I505" t="str" cm="1">
        <f t="array" ref="I505">_xlfn.IFS(Customers_c[[#This Row],[Age]]&lt;=24,"18-24",Customers_c[[#This Row],[Age]]&lt;=34,"25-34",Customers_c[[#This Row],[Age]]&lt;=44,"35-44",Customers_c[[#This Row],[Age]]&lt;=54,"45-54",Customers_c[[#This Row],[Age]]&gt;=55,"55+")</f>
        <v>35-44</v>
      </c>
    </row>
    <row r="506" spans="1:9" x14ac:dyDescent="0.25">
      <c r="A506">
        <v>1505</v>
      </c>
      <c r="B506" t="s">
        <v>5534</v>
      </c>
      <c r="C506">
        <v>42</v>
      </c>
      <c r="D506" t="s">
        <v>6020</v>
      </c>
      <c r="E506" t="s">
        <v>6024</v>
      </c>
      <c r="F506" t="s">
        <v>6026</v>
      </c>
      <c r="G506" s="1">
        <v>45496</v>
      </c>
      <c r="H506" t="s">
        <v>23</v>
      </c>
      <c r="I506" t="str" cm="1">
        <f t="array" ref="I506">_xlfn.IFS(Customers_c[[#This Row],[Age]]&lt;=24,"18-24",Customers_c[[#This Row],[Age]]&lt;=34,"25-34",Customers_c[[#This Row],[Age]]&lt;=44,"35-44",Customers_c[[#This Row],[Age]]&lt;=54,"45-54",Customers_c[[#This Row],[Age]]&gt;=55,"55+")</f>
        <v>35-44</v>
      </c>
    </row>
    <row r="507" spans="1:9" x14ac:dyDescent="0.25">
      <c r="A507">
        <v>1506</v>
      </c>
      <c r="B507" t="s">
        <v>5535</v>
      </c>
      <c r="C507">
        <v>52</v>
      </c>
      <c r="D507" t="s">
        <v>6021</v>
      </c>
      <c r="E507" t="s">
        <v>6022</v>
      </c>
      <c r="F507" t="s">
        <v>6025</v>
      </c>
      <c r="G507" s="1">
        <v>45568</v>
      </c>
      <c r="H507" t="s">
        <v>23</v>
      </c>
      <c r="I507" t="str" cm="1">
        <f t="array" ref="I507">_xlfn.IFS(Customers_c[[#This Row],[Age]]&lt;=24,"18-24",Customers_c[[#This Row],[Age]]&lt;=34,"25-34",Customers_c[[#This Row],[Age]]&lt;=44,"35-44",Customers_c[[#This Row],[Age]]&lt;=54,"45-54",Customers_c[[#This Row],[Age]]&gt;=55,"55+")</f>
        <v>45-54</v>
      </c>
    </row>
    <row r="508" spans="1:9" x14ac:dyDescent="0.25">
      <c r="A508">
        <v>1507</v>
      </c>
      <c r="B508" t="s">
        <v>5536</v>
      </c>
      <c r="C508">
        <v>58</v>
      </c>
      <c r="D508" t="s">
        <v>6020</v>
      </c>
      <c r="E508" t="s">
        <v>6023</v>
      </c>
      <c r="F508" t="s">
        <v>6026</v>
      </c>
      <c r="G508" s="1">
        <v>45801</v>
      </c>
      <c r="H508" t="s">
        <v>22</v>
      </c>
      <c r="I508" t="str" cm="1">
        <f t="array" ref="I508">_xlfn.IFS(Customers_c[[#This Row],[Age]]&lt;=24,"18-24",Customers_c[[#This Row],[Age]]&lt;=34,"25-34",Customers_c[[#This Row],[Age]]&lt;=44,"35-44",Customers_c[[#This Row],[Age]]&lt;=54,"45-54",Customers_c[[#This Row],[Age]]&gt;=55,"55+")</f>
        <v>55+</v>
      </c>
    </row>
    <row r="509" spans="1:9" x14ac:dyDescent="0.25">
      <c r="A509">
        <v>1508</v>
      </c>
      <c r="B509" t="s">
        <v>5537</v>
      </c>
      <c r="C509">
        <v>47</v>
      </c>
      <c r="D509" t="s">
        <v>6021</v>
      </c>
      <c r="E509" t="s">
        <v>6023</v>
      </c>
      <c r="F509" t="s">
        <v>6027</v>
      </c>
      <c r="G509" s="1">
        <v>45088</v>
      </c>
      <c r="H509" t="s">
        <v>21</v>
      </c>
      <c r="I509" t="str" cm="1">
        <f t="array" ref="I509">_xlfn.IFS(Customers_c[[#This Row],[Age]]&lt;=24,"18-24",Customers_c[[#This Row],[Age]]&lt;=34,"25-34",Customers_c[[#This Row],[Age]]&lt;=44,"35-44",Customers_c[[#This Row],[Age]]&lt;=54,"45-54",Customers_c[[#This Row],[Age]]&gt;=55,"55+")</f>
        <v>45-54</v>
      </c>
    </row>
    <row r="510" spans="1:9" x14ac:dyDescent="0.25">
      <c r="A510">
        <v>1509</v>
      </c>
      <c r="B510" t="s">
        <v>5538</v>
      </c>
      <c r="C510">
        <v>34</v>
      </c>
      <c r="D510" t="s">
        <v>6020</v>
      </c>
      <c r="E510" t="s">
        <v>6024</v>
      </c>
      <c r="F510" t="s">
        <v>6025</v>
      </c>
      <c r="G510" s="1">
        <v>45854</v>
      </c>
      <c r="H510" t="s">
        <v>23</v>
      </c>
      <c r="I510" t="str" cm="1">
        <f t="array" ref="I510">_xlfn.IFS(Customers_c[[#This Row],[Age]]&lt;=24,"18-24",Customers_c[[#This Row],[Age]]&lt;=34,"25-34",Customers_c[[#This Row],[Age]]&lt;=44,"35-44",Customers_c[[#This Row],[Age]]&lt;=54,"45-54",Customers_c[[#This Row],[Age]]&gt;=55,"55+")</f>
        <v>25-34</v>
      </c>
    </row>
    <row r="511" spans="1:9" x14ac:dyDescent="0.25">
      <c r="A511">
        <v>1510</v>
      </c>
      <c r="B511" t="s">
        <v>5539</v>
      </c>
      <c r="C511">
        <v>37</v>
      </c>
      <c r="D511" t="s">
        <v>6020</v>
      </c>
      <c r="E511" t="s">
        <v>6023</v>
      </c>
      <c r="F511" t="s">
        <v>6026</v>
      </c>
      <c r="G511" s="1">
        <v>45235</v>
      </c>
      <c r="H511" t="s">
        <v>23</v>
      </c>
      <c r="I511" t="str" cm="1">
        <f t="array" ref="I511">_xlfn.IFS(Customers_c[[#This Row],[Age]]&lt;=24,"18-24",Customers_c[[#This Row],[Age]]&lt;=34,"25-34",Customers_c[[#This Row],[Age]]&lt;=44,"35-44",Customers_c[[#This Row],[Age]]&lt;=54,"45-54",Customers_c[[#This Row],[Age]]&gt;=55,"55+")</f>
        <v>35-44</v>
      </c>
    </row>
    <row r="512" spans="1:9" x14ac:dyDescent="0.25">
      <c r="A512">
        <v>1511</v>
      </c>
      <c r="B512" t="s">
        <v>5540</v>
      </c>
      <c r="C512">
        <v>42</v>
      </c>
      <c r="D512" t="s">
        <v>6021</v>
      </c>
      <c r="E512" t="s">
        <v>6022</v>
      </c>
      <c r="F512" t="s">
        <v>6027</v>
      </c>
      <c r="G512" s="1">
        <v>45611</v>
      </c>
      <c r="H512" t="s">
        <v>23</v>
      </c>
      <c r="I512" t="str" cm="1">
        <f t="array" ref="I512">_xlfn.IFS(Customers_c[[#This Row],[Age]]&lt;=24,"18-24",Customers_c[[#This Row],[Age]]&lt;=34,"25-34",Customers_c[[#This Row],[Age]]&lt;=44,"35-44",Customers_c[[#This Row],[Age]]&lt;=54,"45-54",Customers_c[[#This Row],[Age]]&gt;=55,"55+")</f>
        <v>35-44</v>
      </c>
    </row>
    <row r="513" spans="1:9" x14ac:dyDescent="0.25">
      <c r="A513">
        <v>1512</v>
      </c>
      <c r="B513" t="s">
        <v>5541</v>
      </c>
      <c r="C513">
        <v>39</v>
      </c>
      <c r="D513" t="s">
        <v>6020</v>
      </c>
      <c r="E513" t="s">
        <v>6023</v>
      </c>
      <c r="F513" t="s">
        <v>6025</v>
      </c>
      <c r="G513" s="1">
        <v>45363</v>
      </c>
      <c r="H513" t="s">
        <v>23</v>
      </c>
      <c r="I513" t="str" cm="1">
        <f t="array" ref="I513">_xlfn.IFS(Customers_c[[#This Row],[Age]]&lt;=24,"18-24",Customers_c[[#This Row],[Age]]&lt;=34,"25-34",Customers_c[[#This Row],[Age]]&lt;=44,"35-44",Customers_c[[#This Row],[Age]]&lt;=54,"45-54",Customers_c[[#This Row],[Age]]&gt;=55,"55+")</f>
        <v>35-44</v>
      </c>
    </row>
    <row r="514" spans="1:9" x14ac:dyDescent="0.25">
      <c r="A514">
        <v>1513</v>
      </c>
      <c r="B514" t="s">
        <v>5542</v>
      </c>
      <c r="C514">
        <v>30</v>
      </c>
      <c r="D514" t="s">
        <v>6021</v>
      </c>
      <c r="E514" t="s">
        <v>6024</v>
      </c>
      <c r="F514" t="s">
        <v>6025</v>
      </c>
      <c r="G514" s="1">
        <v>45062</v>
      </c>
      <c r="H514" t="s">
        <v>22</v>
      </c>
      <c r="I514" t="str" cm="1">
        <f t="array" ref="I514">_xlfn.IFS(Customers_c[[#This Row],[Age]]&lt;=24,"18-24",Customers_c[[#This Row],[Age]]&lt;=34,"25-34",Customers_c[[#This Row],[Age]]&lt;=44,"35-44",Customers_c[[#This Row],[Age]]&lt;=54,"45-54",Customers_c[[#This Row],[Age]]&gt;=55,"55+")</f>
        <v>25-34</v>
      </c>
    </row>
    <row r="515" spans="1:9" x14ac:dyDescent="0.25">
      <c r="A515">
        <v>1514</v>
      </c>
      <c r="B515" t="s">
        <v>5543</v>
      </c>
      <c r="C515">
        <v>36</v>
      </c>
      <c r="D515" t="s">
        <v>6020</v>
      </c>
      <c r="E515" t="s">
        <v>6023</v>
      </c>
      <c r="F515" t="s">
        <v>6025</v>
      </c>
      <c r="G515" s="1">
        <v>45080</v>
      </c>
      <c r="H515" t="s">
        <v>22</v>
      </c>
      <c r="I515" t="str" cm="1">
        <f t="array" ref="I515">_xlfn.IFS(Customers_c[[#This Row],[Age]]&lt;=24,"18-24",Customers_c[[#This Row],[Age]]&lt;=34,"25-34",Customers_c[[#This Row],[Age]]&lt;=44,"35-44",Customers_c[[#This Row],[Age]]&lt;=54,"45-54",Customers_c[[#This Row],[Age]]&gt;=55,"55+")</f>
        <v>35-44</v>
      </c>
    </row>
    <row r="516" spans="1:9" x14ac:dyDescent="0.25">
      <c r="A516">
        <v>1515</v>
      </c>
      <c r="B516" t="s">
        <v>5544</v>
      </c>
      <c r="C516">
        <v>53</v>
      </c>
      <c r="D516" t="s">
        <v>6021</v>
      </c>
      <c r="E516" t="s">
        <v>6023</v>
      </c>
      <c r="F516" t="s">
        <v>6026</v>
      </c>
      <c r="G516" s="1">
        <v>45302</v>
      </c>
      <c r="H516" t="s">
        <v>23</v>
      </c>
      <c r="I516" t="str" cm="1">
        <f t="array" ref="I516">_xlfn.IFS(Customers_c[[#This Row],[Age]]&lt;=24,"18-24",Customers_c[[#This Row],[Age]]&lt;=34,"25-34",Customers_c[[#This Row],[Age]]&lt;=44,"35-44",Customers_c[[#This Row],[Age]]&lt;=54,"45-54",Customers_c[[#This Row],[Age]]&gt;=55,"55+")</f>
        <v>45-54</v>
      </c>
    </row>
    <row r="517" spans="1:9" x14ac:dyDescent="0.25">
      <c r="A517">
        <v>1516</v>
      </c>
      <c r="B517" t="s">
        <v>5545</v>
      </c>
      <c r="C517">
        <v>29</v>
      </c>
      <c r="D517" t="s">
        <v>6021</v>
      </c>
      <c r="E517" t="s">
        <v>6023</v>
      </c>
      <c r="F517" t="s">
        <v>6026</v>
      </c>
      <c r="G517" s="1">
        <v>45055</v>
      </c>
      <c r="H517" t="s">
        <v>21</v>
      </c>
      <c r="I517" t="str" cm="1">
        <f t="array" ref="I517">_xlfn.IFS(Customers_c[[#This Row],[Age]]&lt;=24,"18-24",Customers_c[[#This Row],[Age]]&lt;=34,"25-34",Customers_c[[#This Row],[Age]]&lt;=44,"35-44",Customers_c[[#This Row],[Age]]&lt;=54,"45-54",Customers_c[[#This Row],[Age]]&gt;=55,"55+")</f>
        <v>25-34</v>
      </c>
    </row>
    <row r="518" spans="1:9" x14ac:dyDescent="0.25">
      <c r="A518">
        <v>1517</v>
      </c>
      <c r="B518" t="s">
        <v>5546</v>
      </c>
      <c r="C518">
        <v>58</v>
      </c>
      <c r="D518" t="s">
        <v>6020</v>
      </c>
      <c r="E518" t="s">
        <v>6024</v>
      </c>
      <c r="F518" t="s">
        <v>6027</v>
      </c>
      <c r="G518" s="1">
        <v>45271</v>
      </c>
      <c r="H518" t="s">
        <v>23</v>
      </c>
      <c r="I518" t="str" cm="1">
        <f t="array" ref="I518">_xlfn.IFS(Customers_c[[#This Row],[Age]]&lt;=24,"18-24",Customers_c[[#This Row],[Age]]&lt;=34,"25-34",Customers_c[[#This Row],[Age]]&lt;=44,"35-44",Customers_c[[#This Row],[Age]]&lt;=54,"45-54",Customers_c[[#This Row],[Age]]&gt;=55,"55+")</f>
        <v>55+</v>
      </c>
    </row>
    <row r="519" spans="1:9" x14ac:dyDescent="0.25">
      <c r="A519">
        <v>1518</v>
      </c>
      <c r="B519" t="s">
        <v>5547</v>
      </c>
      <c r="C519">
        <v>36</v>
      </c>
      <c r="D519" t="s">
        <v>6021</v>
      </c>
      <c r="E519" t="s">
        <v>6023</v>
      </c>
      <c r="F519" t="s">
        <v>6026</v>
      </c>
      <c r="G519" s="1">
        <v>45350</v>
      </c>
      <c r="H519" t="s">
        <v>21</v>
      </c>
      <c r="I519" t="str" cm="1">
        <f t="array" ref="I519">_xlfn.IFS(Customers_c[[#This Row],[Age]]&lt;=24,"18-24",Customers_c[[#This Row],[Age]]&lt;=34,"25-34",Customers_c[[#This Row],[Age]]&lt;=44,"35-44",Customers_c[[#This Row],[Age]]&lt;=54,"45-54",Customers_c[[#This Row],[Age]]&gt;=55,"55+")</f>
        <v>35-44</v>
      </c>
    </row>
    <row r="520" spans="1:9" x14ac:dyDescent="0.25">
      <c r="A520">
        <v>1519</v>
      </c>
      <c r="B520" t="s">
        <v>5548</v>
      </c>
      <c r="C520">
        <v>29</v>
      </c>
      <c r="D520" t="s">
        <v>6020</v>
      </c>
      <c r="E520" t="s">
        <v>6023</v>
      </c>
      <c r="F520" t="s">
        <v>6026</v>
      </c>
      <c r="G520" s="1">
        <v>46024</v>
      </c>
      <c r="H520" t="s">
        <v>23</v>
      </c>
      <c r="I520" t="str" cm="1">
        <f t="array" ref="I520">_xlfn.IFS(Customers_c[[#This Row],[Age]]&lt;=24,"18-24",Customers_c[[#This Row],[Age]]&lt;=34,"25-34",Customers_c[[#This Row],[Age]]&lt;=44,"35-44",Customers_c[[#This Row],[Age]]&lt;=54,"45-54",Customers_c[[#This Row],[Age]]&gt;=55,"55+")</f>
        <v>25-34</v>
      </c>
    </row>
    <row r="521" spans="1:9" x14ac:dyDescent="0.25">
      <c r="A521">
        <v>1520</v>
      </c>
      <c r="B521" t="s">
        <v>5549</v>
      </c>
      <c r="C521">
        <v>26</v>
      </c>
      <c r="D521" t="s">
        <v>6020</v>
      </c>
      <c r="E521" t="s">
        <v>6022</v>
      </c>
      <c r="F521" t="s">
        <v>6025</v>
      </c>
      <c r="G521" s="1">
        <v>45428</v>
      </c>
      <c r="H521" t="s">
        <v>21</v>
      </c>
      <c r="I521" t="str" cm="1">
        <f t="array" ref="I521">_xlfn.IFS(Customers_c[[#This Row],[Age]]&lt;=24,"18-24",Customers_c[[#This Row],[Age]]&lt;=34,"25-34",Customers_c[[#This Row],[Age]]&lt;=44,"35-44",Customers_c[[#This Row],[Age]]&lt;=54,"45-54",Customers_c[[#This Row],[Age]]&gt;=55,"55+")</f>
        <v>25-34</v>
      </c>
    </row>
    <row r="522" spans="1:9" x14ac:dyDescent="0.25">
      <c r="A522">
        <v>1521</v>
      </c>
      <c r="B522" t="s">
        <v>5550</v>
      </c>
      <c r="C522">
        <v>24</v>
      </c>
      <c r="D522" t="s">
        <v>6020</v>
      </c>
      <c r="E522" t="s">
        <v>6024</v>
      </c>
      <c r="F522" t="s">
        <v>6025</v>
      </c>
      <c r="G522" s="1">
        <v>45301</v>
      </c>
      <c r="H522" t="s">
        <v>23</v>
      </c>
      <c r="I522" t="str" cm="1">
        <f t="array" ref="I522">_xlfn.IFS(Customers_c[[#This Row],[Age]]&lt;=24,"18-24",Customers_c[[#This Row],[Age]]&lt;=34,"25-34",Customers_c[[#This Row],[Age]]&lt;=44,"35-44",Customers_c[[#This Row],[Age]]&lt;=54,"45-54",Customers_c[[#This Row],[Age]]&gt;=55,"55+")</f>
        <v>18-24</v>
      </c>
    </row>
    <row r="523" spans="1:9" x14ac:dyDescent="0.25">
      <c r="A523">
        <v>1522</v>
      </c>
      <c r="B523" t="s">
        <v>5551</v>
      </c>
      <c r="C523">
        <v>45</v>
      </c>
      <c r="D523" t="s">
        <v>6021</v>
      </c>
      <c r="E523" t="s">
        <v>6023</v>
      </c>
      <c r="F523" t="s">
        <v>6025</v>
      </c>
      <c r="G523" s="1">
        <v>45244</v>
      </c>
      <c r="H523" t="s">
        <v>21</v>
      </c>
      <c r="I523" t="str" cm="1">
        <f t="array" ref="I523">_xlfn.IFS(Customers_c[[#This Row],[Age]]&lt;=24,"18-24",Customers_c[[#This Row],[Age]]&lt;=34,"25-34",Customers_c[[#This Row],[Age]]&lt;=44,"35-44",Customers_c[[#This Row],[Age]]&lt;=54,"45-54",Customers_c[[#This Row],[Age]]&gt;=55,"55+")</f>
        <v>45-54</v>
      </c>
    </row>
    <row r="524" spans="1:9" x14ac:dyDescent="0.25">
      <c r="A524">
        <v>1523</v>
      </c>
      <c r="B524" t="s">
        <v>5552</v>
      </c>
      <c r="C524">
        <v>31</v>
      </c>
      <c r="D524" t="s">
        <v>6021</v>
      </c>
      <c r="E524" t="s">
        <v>6024</v>
      </c>
      <c r="F524" t="s">
        <v>6025</v>
      </c>
      <c r="G524" s="1">
        <v>45479</v>
      </c>
      <c r="H524" t="s">
        <v>23</v>
      </c>
      <c r="I524" t="str" cm="1">
        <f t="array" ref="I524">_xlfn.IFS(Customers_c[[#This Row],[Age]]&lt;=24,"18-24",Customers_c[[#This Row],[Age]]&lt;=34,"25-34",Customers_c[[#This Row],[Age]]&lt;=44,"35-44",Customers_c[[#This Row],[Age]]&lt;=54,"45-54",Customers_c[[#This Row],[Age]]&gt;=55,"55+")</f>
        <v>25-34</v>
      </c>
    </row>
    <row r="525" spans="1:9" x14ac:dyDescent="0.25">
      <c r="A525">
        <v>1524</v>
      </c>
      <c r="B525" t="s">
        <v>5553</v>
      </c>
      <c r="C525">
        <v>48</v>
      </c>
      <c r="D525" t="s">
        <v>6020</v>
      </c>
      <c r="E525" t="s">
        <v>6023</v>
      </c>
      <c r="F525" t="s">
        <v>6025</v>
      </c>
      <c r="G525" s="1">
        <v>45499</v>
      </c>
      <c r="H525" t="s">
        <v>23</v>
      </c>
      <c r="I525" t="str" cm="1">
        <f t="array" ref="I525">_xlfn.IFS(Customers_c[[#This Row],[Age]]&lt;=24,"18-24",Customers_c[[#This Row],[Age]]&lt;=34,"25-34",Customers_c[[#This Row],[Age]]&lt;=44,"35-44",Customers_c[[#This Row],[Age]]&lt;=54,"45-54",Customers_c[[#This Row],[Age]]&gt;=55,"55+")</f>
        <v>45-54</v>
      </c>
    </row>
    <row r="526" spans="1:9" x14ac:dyDescent="0.25">
      <c r="A526">
        <v>1525</v>
      </c>
      <c r="B526" t="s">
        <v>5554</v>
      </c>
      <c r="C526">
        <v>36</v>
      </c>
      <c r="D526" t="s">
        <v>6020</v>
      </c>
      <c r="E526" t="s">
        <v>6023</v>
      </c>
      <c r="F526" t="s">
        <v>6025</v>
      </c>
      <c r="G526" s="1">
        <v>45470</v>
      </c>
      <c r="H526" t="s">
        <v>21</v>
      </c>
      <c r="I526" t="str" cm="1">
        <f t="array" ref="I526">_xlfn.IFS(Customers_c[[#This Row],[Age]]&lt;=24,"18-24",Customers_c[[#This Row],[Age]]&lt;=34,"25-34",Customers_c[[#This Row],[Age]]&lt;=44,"35-44",Customers_c[[#This Row],[Age]]&lt;=54,"45-54",Customers_c[[#This Row],[Age]]&gt;=55,"55+")</f>
        <v>35-44</v>
      </c>
    </row>
    <row r="527" spans="1:9" x14ac:dyDescent="0.25">
      <c r="A527">
        <v>1526</v>
      </c>
      <c r="B527" t="s">
        <v>5555</v>
      </c>
      <c r="C527">
        <v>33</v>
      </c>
      <c r="D527" t="s">
        <v>6021</v>
      </c>
      <c r="E527" t="s">
        <v>6023</v>
      </c>
      <c r="F527" t="s">
        <v>6025</v>
      </c>
      <c r="G527" s="1">
        <v>46004</v>
      </c>
      <c r="H527" t="s">
        <v>22</v>
      </c>
      <c r="I527" t="str" cm="1">
        <f t="array" ref="I527">_xlfn.IFS(Customers_c[[#This Row],[Age]]&lt;=24,"18-24",Customers_c[[#This Row],[Age]]&lt;=34,"25-34",Customers_c[[#This Row],[Age]]&lt;=44,"35-44",Customers_c[[#This Row],[Age]]&lt;=54,"45-54",Customers_c[[#This Row],[Age]]&gt;=55,"55+")</f>
        <v>25-34</v>
      </c>
    </row>
    <row r="528" spans="1:9" x14ac:dyDescent="0.25">
      <c r="A528">
        <v>1527</v>
      </c>
      <c r="B528" t="s">
        <v>5556</v>
      </c>
      <c r="C528">
        <v>22</v>
      </c>
      <c r="D528" t="s">
        <v>6020</v>
      </c>
      <c r="E528" t="s">
        <v>6022</v>
      </c>
      <c r="F528" t="s">
        <v>6027</v>
      </c>
      <c r="G528" s="1">
        <v>45676</v>
      </c>
      <c r="H528" t="s">
        <v>21</v>
      </c>
      <c r="I528" t="str" cm="1">
        <f t="array" ref="I528">_xlfn.IFS(Customers_c[[#This Row],[Age]]&lt;=24,"18-24",Customers_c[[#This Row],[Age]]&lt;=34,"25-34",Customers_c[[#This Row],[Age]]&lt;=44,"35-44",Customers_c[[#This Row],[Age]]&lt;=54,"45-54",Customers_c[[#This Row],[Age]]&gt;=55,"55+")</f>
        <v>18-24</v>
      </c>
    </row>
    <row r="529" spans="1:9" x14ac:dyDescent="0.25">
      <c r="A529">
        <v>1528</v>
      </c>
      <c r="B529" t="s">
        <v>5557</v>
      </c>
      <c r="C529">
        <v>52</v>
      </c>
      <c r="D529" t="s">
        <v>6020</v>
      </c>
      <c r="E529" t="s">
        <v>6022</v>
      </c>
      <c r="F529" t="s">
        <v>6027</v>
      </c>
      <c r="G529" s="1">
        <v>45582</v>
      </c>
      <c r="H529" t="s">
        <v>22</v>
      </c>
      <c r="I529" t="str" cm="1">
        <f t="array" ref="I529">_xlfn.IFS(Customers_c[[#This Row],[Age]]&lt;=24,"18-24",Customers_c[[#This Row],[Age]]&lt;=34,"25-34",Customers_c[[#This Row],[Age]]&lt;=44,"35-44",Customers_c[[#This Row],[Age]]&lt;=54,"45-54",Customers_c[[#This Row],[Age]]&gt;=55,"55+")</f>
        <v>45-54</v>
      </c>
    </row>
    <row r="530" spans="1:9" x14ac:dyDescent="0.25">
      <c r="A530">
        <v>1529</v>
      </c>
      <c r="B530" t="s">
        <v>5558</v>
      </c>
      <c r="C530">
        <v>29</v>
      </c>
      <c r="D530" t="s">
        <v>6021</v>
      </c>
      <c r="E530" t="s">
        <v>6022</v>
      </c>
      <c r="F530" t="s">
        <v>6027</v>
      </c>
      <c r="G530" s="1">
        <v>45269</v>
      </c>
      <c r="H530" t="s">
        <v>23</v>
      </c>
      <c r="I530" t="str" cm="1">
        <f t="array" ref="I530">_xlfn.IFS(Customers_c[[#This Row],[Age]]&lt;=24,"18-24",Customers_c[[#This Row],[Age]]&lt;=34,"25-34",Customers_c[[#This Row],[Age]]&lt;=44,"35-44",Customers_c[[#This Row],[Age]]&lt;=54,"45-54",Customers_c[[#This Row],[Age]]&gt;=55,"55+")</f>
        <v>25-34</v>
      </c>
    </row>
    <row r="531" spans="1:9" x14ac:dyDescent="0.25">
      <c r="A531">
        <v>1530</v>
      </c>
      <c r="B531" t="s">
        <v>5559</v>
      </c>
      <c r="C531">
        <v>42</v>
      </c>
      <c r="D531" t="s">
        <v>6020</v>
      </c>
      <c r="E531" t="s">
        <v>6024</v>
      </c>
      <c r="F531" t="s">
        <v>6027</v>
      </c>
      <c r="G531" s="1">
        <v>45583</v>
      </c>
      <c r="H531" t="s">
        <v>21</v>
      </c>
      <c r="I531" t="str" cm="1">
        <f t="array" ref="I531">_xlfn.IFS(Customers_c[[#This Row],[Age]]&lt;=24,"18-24",Customers_c[[#This Row],[Age]]&lt;=34,"25-34",Customers_c[[#This Row],[Age]]&lt;=44,"35-44",Customers_c[[#This Row],[Age]]&lt;=54,"45-54",Customers_c[[#This Row],[Age]]&gt;=55,"55+")</f>
        <v>35-44</v>
      </c>
    </row>
    <row r="532" spans="1:9" x14ac:dyDescent="0.25">
      <c r="A532">
        <v>1531</v>
      </c>
      <c r="B532" t="s">
        <v>5560</v>
      </c>
      <c r="C532">
        <v>38</v>
      </c>
      <c r="D532" t="s">
        <v>6021</v>
      </c>
      <c r="E532" t="s">
        <v>6024</v>
      </c>
      <c r="F532" t="s">
        <v>6025</v>
      </c>
      <c r="G532" s="1">
        <v>45202</v>
      </c>
      <c r="H532" t="s">
        <v>21</v>
      </c>
      <c r="I532" t="str" cm="1">
        <f t="array" ref="I532">_xlfn.IFS(Customers_c[[#This Row],[Age]]&lt;=24,"18-24",Customers_c[[#This Row],[Age]]&lt;=34,"25-34",Customers_c[[#This Row],[Age]]&lt;=44,"35-44",Customers_c[[#This Row],[Age]]&lt;=54,"45-54",Customers_c[[#This Row],[Age]]&gt;=55,"55+")</f>
        <v>35-44</v>
      </c>
    </row>
    <row r="533" spans="1:9" x14ac:dyDescent="0.25">
      <c r="A533">
        <v>1532</v>
      </c>
      <c r="B533" t="s">
        <v>5561</v>
      </c>
      <c r="C533">
        <v>53</v>
      </c>
      <c r="D533" t="s">
        <v>6020</v>
      </c>
      <c r="E533" t="s">
        <v>6022</v>
      </c>
      <c r="F533" t="s">
        <v>6027</v>
      </c>
      <c r="G533" s="1">
        <v>45361</v>
      </c>
      <c r="H533" t="s">
        <v>21</v>
      </c>
      <c r="I533" t="str" cm="1">
        <f t="array" ref="I533">_xlfn.IFS(Customers_c[[#This Row],[Age]]&lt;=24,"18-24",Customers_c[[#This Row],[Age]]&lt;=34,"25-34",Customers_c[[#This Row],[Age]]&lt;=44,"35-44",Customers_c[[#This Row],[Age]]&lt;=54,"45-54",Customers_c[[#This Row],[Age]]&gt;=55,"55+")</f>
        <v>45-54</v>
      </c>
    </row>
    <row r="534" spans="1:9" x14ac:dyDescent="0.25">
      <c r="A534">
        <v>1533</v>
      </c>
      <c r="B534" t="s">
        <v>5562</v>
      </c>
      <c r="C534">
        <v>40</v>
      </c>
      <c r="D534" t="s">
        <v>6021</v>
      </c>
      <c r="E534" t="s">
        <v>6024</v>
      </c>
      <c r="F534" t="s">
        <v>6025</v>
      </c>
      <c r="G534" s="1">
        <v>45070</v>
      </c>
      <c r="H534" t="s">
        <v>22</v>
      </c>
      <c r="I534" t="str" cm="1">
        <f t="array" ref="I534">_xlfn.IFS(Customers_c[[#This Row],[Age]]&lt;=24,"18-24",Customers_c[[#This Row],[Age]]&lt;=34,"25-34",Customers_c[[#This Row],[Age]]&lt;=44,"35-44",Customers_c[[#This Row],[Age]]&lt;=54,"45-54",Customers_c[[#This Row],[Age]]&gt;=55,"55+")</f>
        <v>35-44</v>
      </c>
    </row>
    <row r="535" spans="1:9" x14ac:dyDescent="0.25">
      <c r="A535">
        <v>1534</v>
      </c>
      <c r="B535" t="s">
        <v>5563</v>
      </c>
      <c r="C535">
        <v>33</v>
      </c>
      <c r="D535" t="s">
        <v>6020</v>
      </c>
      <c r="E535" t="s">
        <v>6023</v>
      </c>
      <c r="F535" t="s">
        <v>6027</v>
      </c>
      <c r="G535" s="1">
        <v>45103</v>
      </c>
      <c r="H535" t="s">
        <v>22</v>
      </c>
      <c r="I535" t="str" cm="1">
        <f t="array" ref="I535">_xlfn.IFS(Customers_c[[#This Row],[Age]]&lt;=24,"18-24",Customers_c[[#This Row],[Age]]&lt;=34,"25-34",Customers_c[[#This Row],[Age]]&lt;=44,"35-44",Customers_c[[#This Row],[Age]]&lt;=54,"45-54",Customers_c[[#This Row],[Age]]&gt;=55,"55+")</f>
        <v>25-34</v>
      </c>
    </row>
    <row r="536" spans="1:9" x14ac:dyDescent="0.25">
      <c r="A536">
        <v>1535</v>
      </c>
      <c r="B536" t="s">
        <v>5564</v>
      </c>
      <c r="C536">
        <v>56</v>
      </c>
      <c r="D536" t="s">
        <v>6020</v>
      </c>
      <c r="E536" t="s">
        <v>6023</v>
      </c>
      <c r="F536" t="s">
        <v>6026</v>
      </c>
      <c r="G536" s="1">
        <v>45230</v>
      </c>
      <c r="H536" t="s">
        <v>23</v>
      </c>
      <c r="I536" t="str" cm="1">
        <f t="array" ref="I536">_xlfn.IFS(Customers_c[[#This Row],[Age]]&lt;=24,"18-24",Customers_c[[#This Row],[Age]]&lt;=34,"25-34",Customers_c[[#This Row],[Age]]&lt;=44,"35-44",Customers_c[[#This Row],[Age]]&lt;=54,"45-54",Customers_c[[#This Row],[Age]]&gt;=55,"55+")</f>
        <v>55+</v>
      </c>
    </row>
    <row r="537" spans="1:9" x14ac:dyDescent="0.25">
      <c r="A537">
        <v>1536</v>
      </c>
      <c r="B537" t="s">
        <v>5565</v>
      </c>
      <c r="C537">
        <v>59</v>
      </c>
      <c r="D537" t="s">
        <v>6021</v>
      </c>
      <c r="E537" t="s">
        <v>6023</v>
      </c>
      <c r="F537" t="s">
        <v>6027</v>
      </c>
      <c r="G537" s="1">
        <v>45061</v>
      </c>
      <c r="H537" t="s">
        <v>22</v>
      </c>
      <c r="I537" t="str" cm="1">
        <f t="array" ref="I537">_xlfn.IFS(Customers_c[[#This Row],[Age]]&lt;=24,"18-24",Customers_c[[#This Row],[Age]]&lt;=34,"25-34",Customers_c[[#This Row],[Age]]&lt;=44,"35-44",Customers_c[[#This Row],[Age]]&lt;=54,"45-54",Customers_c[[#This Row],[Age]]&gt;=55,"55+")</f>
        <v>55+</v>
      </c>
    </row>
    <row r="538" spans="1:9" x14ac:dyDescent="0.25">
      <c r="A538">
        <v>1537</v>
      </c>
      <c r="B538" t="s">
        <v>5566</v>
      </c>
      <c r="C538">
        <v>56</v>
      </c>
      <c r="D538" t="s">
        <v>6020</v>
      </c>
      <c r="E538" t="s">
        <v>6022</v>
      </c>
      <c r="F538" t="s">
        <v>6027</v>
      </c>
      <c r="G538" s="1">
        <v>45650</v>
      </c>
      <c r="H538" t="s">
        <v>22</v>
      </c>
      <c r="I538" t="str" cm="1">
        <f t="array" ref="I538">_xlfn.IFS(Customers_c[[#This Row],[Age]]&lt;=24,"18-24",Customers_c[[#This Row],[Age]]&lt;=34,"25-34",Customers_c[[#This Row],[Age]]&lt;=44,"35-44",Customers_c[[#This Row],[Age]]&lt;=54,"45-54",Customers_c[[#This Row],[Age]]&gt;=55,"55+")</f>
        <v>55+</v>
      </c>
    </row>
    <row r="539" spans="1:9" x14ac:dyDescent="0.25">
      <c r="A539">
        <v>1538</v>
      </c>
      <c r="B539" t="s">
        <v>5567</v>
      </c>
      <c r="C539">
        <v>31</v>
      </c>
      <c r="D539" t="s">
        <v>6021</v>
      </c>
      <c r="E539" t="s">
        <v>6024</v>
      </c>
      <c r="F539" t="s">
        <v>6025</v>
      </c>
      <c r="G539" s="1">
        <v>45199</v>
      </c>
      <c r="H539" t="s">
        <v>23</v>
      </c>
      <c r="I539" t="str" cm="1">
        <f t="array" ref="I539">_xlfn.IFS(Customers_c[[#This Row],[Age]]&lt;=24,"18-24",Customers_c[[#This Row],[Age]]&lt;=34,"25-34",Customers_c[[#This Row],[Age]]&lt;=44,"35-44",Customers_c[[#This Row],[Age]]&lt;=54,"45-54",Customers_c[[#This Row],[Age]]&gt;=55,"55+")</f>
        <v>25-34</v>
      </c>
    </row>
    <row r="540" spans="1:9" x14ac:dyDescent="0.25">
      <c r="A540">
        <v>1539</v>
      </c>
      <c r="B540" t="s">
        <v>5568</v>
      </c>
      <c r="C540">
        <v>48</v>
      </c>
      <c r="D540" t="s">
        <v>6020</v>
      </c>
      <c r="E540" t="s">
        <v>6022</v>
      </c>
      <c r="F540" t="s">
        <v>6027</v>
      </c>
      <c r="G540" s="1">
        <v>45590</v>
      </c>
      <c r="H540" t="s">
        <v>21</v>
      </c>
      <c r="I540" t="str" cm="1">
        <f t="array" ref="I540">_xlfn.IFS(Customers_c[[#This Row],[Age]]&lt;=24,"18-24",Customers_c[[#This Row],[Age]]&lt;=34,"25-34",Customers_c[[#This Row],[Age]]&lt;=44,"35-44",Customers_c[[#This Row],[Age]]&lt;=54,"45-54",Customers_c[[#This Row],[Age]]&gt;=55,"55+")</f>
        <v>45-54</v>
      </c>
    </row>
    <row r="541" spans="1:9" x14ac:dyDescent="0.25">
      <c r="A541">
        <v>1540</v>
      </c>
      <c r="B541" t="s">
        <v>5569</v>
      </c>
      <c r="C541">
        <v>22</v>
      </c>
      <c r="D541" t="s">
        <v>6021</v>
      </c>
      <c r="E541" t="s">
        <v>6024</v>
      </c>
      <c r="F541" t="s">
        <v>6026</v>
      </c>
      <c r="G541" s="1">
        <v>45363</v>
      </c>
      <c r="H541" t="s">
        <v>21</v>
      </c>
      <c r="I541" t="str" cm="1">
        <f t="array" ref="I541">_xlfn.IFS(Customers_c[[#This Row],[Age]]&lt;=24,"18-24",Customers_c[[#This Row],[Age]]&lt;=34,"25-34",Customers_c[[#This Row],[Age]]&lt;=44,"35-44",Customers_c[[#This Row],[Age]]&lt;=54,"45-54",Customers_c[[#This Row],[Age]]&gt;=55,"55+")</f>
        <v>18-24</v>
      </c>
    </row>
    <row r="542" spans="1:9" x14ac:dyDescent="0.25">
      <c r="A542">
        <v>1541</v>
      </c>
      <c r="B542" t="s">
        <v>5570</v>
      </c>
      <c r="C542">
        <v>52</v>
      </c>
      <c r="D542" t="s">
        <v>6021</v>
      </c>
      <c r="E542" t="s">
        <v>6023</v>
      </c>
      <c r="F542" t="s">
        <v>6025</v>
      </c>
      <c r="G542" s="1">
        <v>45318</v>
      </c>
      <c r="H542" t="s">
        <v>23</v>
      </c>
      <c r="I542" t="str" cm="1">
        <f t="array" ref="I542">_xlfn.IFS(Customers_c[[#This Row],[Age]]&lt;=24,"18-24",Customers_c[[#This Row],[Age]]&lt;=34,"25-34",Customers_c[[#This Row],[Age]]&lt;=44,"35-44",Customers_c[[#This Row],[Age]]&lt;=54,"45-54",Customers_c[[#This Row],[Age]]&gt;=55,"55+")</f>
        <v>45-54</v>
      </c>
    </row>
    <row r="543" spans="1:9" x14ac:dyDescent="0.25">
      <c r="A543">
        <v>1542</v>
      </c>
      <c r="B543" t="s">
        <v>5571</v>
      </c>
      <c r="C543">
        <v>40</v>
      </c>
      <c r="D543" t="s">
        <v>6021</v>
      </c>
      <c r="E543" t="s">
        <v>6022</v>
      </c>
      <c r="F543" t="s">
        <v>6025</v>
      </c>
      <c r="G543" s="1">
        <v>45385</v>
      </c>
      <c r="H543" t="s">
        <v>21</v>
      </c>
      <c r="I543" t="str" cm="1">
        <f t="array" ref="I543">_xlfn.IFS(Customers_c[[#This Row],[Age]]&lt;=24,"18-24",Customers_c[[#This Row],[Age]]&lt;=34,"25-34",Customers_c[[#This Row],[Age]]&lt;=44,"35-44",Customers_c[[#This Row],[Age]]&lt;=54,"45-54",Customers_c[[#This Row],[Age]]&gt;=55,"55+")</f>
        <v>35-44</v>
      </c>
    </row>
    <row r="544" spans="1:9" x14ac:dyDescent="0.25">
      <c r="A544">
        <v>1543</v>
      </c>
      <c r="B544" t="s">
        <v>5572</v>
      </c>
      <c r="C544">
        <v>46</v>
      </c>
      <c r="D544" t="s">
        <v>6021</v>
      </c>
      <c r="E544" t="s">
        <v>6024</v>
      </c>
      <c r="F544" t="s">
        <v>6027</v>
      </c>
      <c r="G544" s="1">
        <v>46028</v>
      </c>
      <c r="H544" t="s">
        <v>22</v>
      </c>
      <c r="I544" t="str" cm="1">
        <f t="array" ref="I544">_xlfn.IFS(Customers_c[[#This Row],[Age]]&lt;=24,"18-24",Customers_c[[#This Row],[Age]]&lt;=34,"25-34",Customers_c[[#This Row],[Age]]&lt;=44,"35-44",Customers_c[[#This Row],[Age]]&lt;=54,"45-54",Customers_c[[#This Row],[Age]]&gt;=55,"55+")</f>
        <v>45-54</v>
      </c>
    </row>
    <row r="545" spans="1:9" x14ac:dyDescent="0.25">
      <c r="A545">
        <v>1544</v>
      </c>
      <c r="B545" t="s">
        <v>5573</v>
      </c>
      <c r="C545">
        <v>28</v>
      </c>
      <c r="D545" t="s">
        <v>6020</v>
      </c>
      <c r="E545" t="s">
        <v>6024</v>
      </c>
      <c r="F545" t="s">
        <v>6025</v>
      </c>
      <c r="G545" s="1">
        <v>45856</v>
      </c>
      <c r="H545" t="s">
        <v>23</v>
      </c>
      <c r="I545" t="str" cm="1">
        <f t="array" ref="I545">_xlfn.IFS(Customers_c[[#This Row],[Age]]&lt;=24,"18-24",Customers_c[[#This Row],[Age]]&lt;=34,"25-34",Customers_c[[#This Row],[Age]]&lt;=44,"35-44",Customers_c[[#This Row],[Age]]&lt;=54,"45-54",Customers_c[[#This Row],[Age]]&gt;=55,"55+")</f>
        <v>25-34</v>
      </c>
    </row>
    <row r="546" spans="1:9" x14ac:dyDescent="0.25">
      <c r="A546">
        <v>1545</v>
      </c>
      <c r="B546" t="s">
        <v>5574</v>
      </c>
      <c r="C546">
        <v>35</v>
      </c>
      <c r="D546" t="s">
        <v>6020</v>
      </c>
      <c r="E546" t="s">
        <v>6023</v>
      </c>
      <c r="F546" t="s">
        <v>6025</v>
      </c>
      <c r="G546" s="1">
        <v>45195</v>
      </c>
      <c r="H546" t="s">
        <v>23</v>
      </c>
      <c r="I546" t="str" cm="1">
        <f t="array" ref="I546">_xlfn.IFS(Customers_c[[#This Row],[Age]]&lt;=24,"18-24",Customers_c[[#This Row],[Age]]&lt;=34,"25-34",Customers_c[[#This Row],[Age]]&lt;=44,"35-44",Customers_c[[#This Row],[Age]]&lt;=54,"45-54",Customers_c[[#This Row],[Age]]&gt;=55,"55+")</f>
        <v>35-44</v>
      </c>
    </row>
    <row r="547" spans="1:9" x14ac:dyDescent="0.25">
      <c r="A547">
        <v>1546</v>
      </c>
      <c r="B547" t="s">
        <v>5575</v>
      </c>
      <c r="C547">
        <v>29</v>
      </c>
      <c r="D547" t="s">
        <v>6021</v>
      </c>
      <c r="E547" t="s">
        <v>6022</v>
      </c>
      <c r="F547" t="s">
        <v>6025</v>
      </c>
      <c r="G547" s="1">
        <v>45787</v>
      </c>
      <c r="H547" t="s">
        <v>23</v>
      </c>
      <c r="I547" t="str" cm="1">
        <f t="array" ref="I547">_xlfn.IFS(Customers_c[[#This Row],[Age]]&lt;=24,"18-24",Customers_c[[#This Row],[Age]]&lt;=34,"25-34",Customers_c[[#This Row],[Age]]&lt;=44,"35-44",Customers_c[[#This Row],[Age]]&lt;=54,"45-54",Customers_c[[#This Row],[Age]]&gt;=55,"55+")</f>
        <v>25-34</v>
      </c>
    </row>
    <row r="548" spans="1:9" x14ac:dyDescent="0.25">
      <c r="A548">
        <v>1547</v>
      </c>
      <c r="B548" t="s">
        <v>5576</v>
      </c>
      <c r="C548">
        <v>26</v>
      </c>
      <c r="D548" t="s">
        <v>6021</v>
      </c>
      <c r="E548" t="s">
        <v>6022</v>
      </c>
      <c r="F548" t="s">
        <v>6025</v>
      </c>
      <c r="G548" s="1">
        <v>45147</v>
      </c>
      <c r="H548" t="s">
        <v>21</v>
      </c>
      <c r="I548" t="str" cm="1">
        <f t="array" ref="I548">_xlfn.IFS(Customers_c[[#This Row],[Age]]&lt;=24,"18-24",Customers_c[[#This Row],[Age]]&lt;=34,"25-34",Customers_c[[#This Row],[Age]]&lt;=44,"35-44",Customers_c[[#This Row],[Age]]&lt;=54,"45-54",Customers_c[[#This Row],[Age]]&gt;=55,"55+")</f>
        <v>25-34</v>
      </c>
    </row>
    <row r="549" spans="1:9" x14ac:dyDescent="0.25">
      <c r="A549">
        <v>1548</v>
      </c>
      <c r="B549" t="s">
        <v>5577</v>
      </c>
      <c r="C549">
        <v>27</v>
      </c>
      <c r="D549" t="s">
        <v>6021</v>
      </c>
      <c r="E549" t="s">
        <v>6022</v>
      </c>
      <c r="F549" t="s">
        <v>6025</v>
      </c>
      <c r="G549" s="1">
        <v>45176</v>
      </c>
      <c r="H549" t="s">
        <v>23</v>
      </c>
      <c r="I549" t="str" cm="1">
        <f t="array" ref="I549">_xlfn.IFS(Customers_c[[#This Row],[Age]]&lt;=24,"18-24",Customers_c[[#This Row],[Age]]&lt;=34,"25-34",Customers_c[[#This Row],[Age]]&lt;=44,"35-44",Customers_c[[#This Row],[Age]]&lt;=54,"45-54",Customers_c[[#This Row],[Age]]&gt;=55,"55+")</f>
        <v>25-34</v>
      </c>
    </row>
    <row r="550" spans="1:9" x14ac:dyDescent="0.25">
      <c r="A550">
        <v>1549</v>
      </c>
      <c r="B550" t="s">
        <v>5578</v>
      </c>
      <c r="C550">
        <v>34</v>
      </c>
      <c r="D550" t="s">
        <v>6020</v>
      </c>
      <c r="E550" t="s">
        <v>6023</v>
      </c>
      <c r="F550" t="s">
        <v>6025</v>
      </c>
      <c r="G550" s="1">
        <v>45285</v>
      </c>
      <c r="H550" t="s">
        <v>23</v>
      </c>
      <c r="I550" t="str" cm="1">
        <f t="array" ref="I550">_xlfn.IFS(Customers_c[[#This Row],[Age]]&lt;=24,"18-24",Customers_c[[#This Row],[Age]]&lt;=34,"25-34",Customers_c[[#This Row],[Age]]&lt;=44,"35-44",Customers_c[[#This Row],[Age]]&lt;=54,"45-54",Customers_c[[#This Row],[Age]]&gt;=55,"55+")</f>
        <v>25-34</v>
      </c>
    </row>
    <row r="551" spans="1:9" x14ac:dyDescent="0.25">
      <c r="A551">
        <v>1550</v>
      </c>
      <c r="B551" t="s">
        <v>5579</v>
      </c>
      <c r="C551">
        <v>55</v>
      </c>
      <c r="D551" t="s">
        <v>6020</v>
      </c>
      <c r="E551" t="s">
        <v>6022</v>
      </c>
      <c r="F551" t="s">
        <v>6026</v>
      </c>
      <c r="G551" s="1">
        <v>45896</v>
      </c>
      <c r="H551" t="s">
        <v>23</v>
      </c>
      <c r="I551" t="str" cm="1">
        <f t="array" ref="I551">_xlfn.IFS(Customers_c[[#This Row],[Age]]&lt;=24,"18-24",Customers_c[[#This Row],[Age]]&lt;=34,"25-34",Customers_c[[#This Row],[Age]]&lt;=44,"35-44",Customers_c[[#This Row],[Age]]&lt;=54,"45-54",Customers_c[[#This Row],[Age]]&gt;=55,"55+")</f>
        <v>55+</v>
      </c>
    </row>
    <row r="552" spans="1:9" x14ac:dyDescent="0.25">
      <c r="A552">
        <v>1551</v>
      </c>
      <c r="B552" t="s">
        <v>5580</v>
      </c>
      <c r="C552">
        <v>24</v>
      </c>
      <c r="D552" t="s">
        <v>6020</v>
      </c>
      <c r="E552" t="s">
        <v>6023</v>
      </c>
      <c r="F552" t="s">
        <v>6027</v>
      </c>
      <c r="G552" s="1">
        <v>45056</v>
      </c>
      <c r="H552" t="s">
        <v>21</v>
      </c>
      <c r="I552" t="str" cm="1">
        <f t="array" ref="I552">_xlfn.IFS(Customers_c[[#This Row],[Age]]&lt;=24,"18-24",Customers_c[[#This Row],[Age]]&lt;=34,"25-34",Customers_c[[#This Row],[Age]]&lt;=44,"35-44",Customers_c[[#This Row],[Age]]&lt;=54,"45-54",Customers_c[[#This Row],[Age]]&gt;=55,"55+")</f>
        <v>18-24</v>
      </c>
    </row>
    <row r="553" spans="1:9" x14ac:dyDescent="0.25">
      <c r="A553">
        <v>1552</v>
      </c>
      <c r="B553" t="s">
        <v>5581</v>
      </c>
      <c r="C553">
        <v>30</v>
      </c>
      <c r="D553" t="s">
        <v>6020</v>
      </c>
      <c r="E553" t="s">
        <v>6023</v>
      </c>
      <c r="F553" t="s">
        <v>6026</v>
      </c>
      <c r="G553" s="1">
        <v>45003</v>
      </c>
      <c r="H553" t="s">
        <v>22</v>
      </c>
      <c r="I553" t="str" cm="1">
        <f t="array" ref="I553">_xlfn.IFS(Customers_c[[#This Row],[Age]]&lt;=24,"18-24",Customers_c[[#This Row],[Age]]&lt;=34,"25-34",Customers_c[[#This Row],[Age]]&lt;=44,"35-44",Customers_c[[#This Row],[Age]]&lt;=54,"45-54",Customers_c[[#This Row],[Age]]&gt;=55,"55+")</f>
        <v>25-34</v>
      </c>
    </row>
    <row r="554" spans="1:9" x14ac:dyDescent="0.25">
      <c r="A554">
        <v>1553</v>
      </c>
      <c r="B554" t="s">
        <v>5582</v>
      </c>
      <c r="C554">
        <v>57</v>
      </c>
      <c r="D554" t="s">
        <v>6021</v>
      </c>
      <c r="E554" t="s">
        <v>6023</v>
      </c>
      <c r="F554" t="s">
        <v>6025</v>
      </c>
      <c r="G554" s="1">
        <v>45362</v>
      </c>
      <c r="H554" t="s">
        <v>23</v>
      </c>
      <c r="I554" t="str" cm="1">
        <f t="array" ref="I554">_xlfn.IFS(Customers_c[[#This Row],[Age]]&lt;=24,"18-24",Customers_c[[#This Row],[Age]]&lt;=34,"25-34",Customers_c[[#This Row],[Age]]&lt;=44,"35-44",Customers_c[[#This Row],[Age]]&lt;=54,"45-54",Customers_c[[#This Row],[Age]]&gt;=55,"55+")</f>
        <v>55+</v>
      </c>
    </row>
    <row r="555" spans="1:9" x14ac:dyDescent="0.25">
      <c r="A555">
        <v>1554</v>
      </c>
      <c r="B555" t="s">
        <v>5583</v>
      </c>
      <c r="C555">
        <v>59</v>
      </c>
      <c r="D555" t="s">
        <v>6021</v>
      </c>
      <c r="E555" t="s">
        <v>6024</v>
      </c>
      <c r="F555" t="s">
        <v>6025</v>
      </c>
      <c r="G555" s="1">
        <v>45103</v>
      </c>
      <c r="H555" t="s">
        <v>22</v>
      </c>
      <c r="I555" t="str" cm="1">
        <f t="array" ref="I555">_xlfn.IFS(Customers_c[[#This Row],[Age]]&lt;=24,"18-24",Customers_c[[#This Row],[Age]]&lt;=34,"25-34",Customers_c[[#This Row],[Age]]&lt;=44,"35-44",Customers_c[[#This Row],[Age]]&lt;=54,"45-54",Customers_c[[#This Row],[Age]]&gt;=55,"55+")</f>
        <v>55+</v>
      </c>
    </row>
    <row r="556" spans="1:9" x14ac:dyDescent="0.25">
      <c r="A556">
        <v>1555</v>
      </c>
      <c r="B556" t="s">
        <v>5584</v>
      </c>
      <c r="C556">
        <v>26</v>
      </c>
      <c r="D556" t="s">
        <v>6021</v>
      </c>
      <c r="E556" t="s">
        <v>6022</v>
      </c>
      <c r="F556" t="s">
        <v>6027</v>
      </c>
      <c r="G556" s="1">
        <v>45393</v>
      </c>
      <c r="H556" t="s">
        <v>21</v>
      </c>
      <c r="I556" t="str" cm="1">
        <f t="array" ref="I556">_xlfn.IFS(Customers_c[[#This Row],[Age]]&lt;=24,"18-24",Customers_c[[#This Row],[Age]]&lt;=34,"25-34",Customers_c[[#This Row],[Age]]&lt;=44,"35-44",Customers_c[[#This Row],[Age]]&lt;=54,"45-54",Customers_c[[#This Row],[Age]]&gt;=55,"55+")</f>
        <v>25-34</v>
      </c>
    </row>
    <row r="557" spans="1:9" x14ac:dyDescent="0.25">
      <c r="A557">
        <v>1556</v>
      </c>
      <c r="B557" t="s">
        <v>5585</v>
      </c>
      <c r="C557">
        <v>44</v>
      </c>
      <c r="D557" t="s">
        <v>6020</v>
      </c>
      <c r="E557" t="s">
        <v>6022</v>
      </c>
      <c r="F557" t="s">
        <v>6026</v>
      </c>
      <c r="G557" s="1">
        <v>45671</v>
      </c>
      <c r="H557" t="s">
        <v>21</v>
      </c>
      <c r="I557" t="str" cm="1">
        <f t="array" ref="I557">_xlfn.IFS(Customers_c[[#This Row],[Age]]&lt;=24,"18-24",Customers_c[[#This Row],[Age]]&lt;=34,"25-34",Customers_c[[#This Row],[Age]]&lt;=44,"35-44",Customers_c[[#This Row],[Age]]&lt;=54,"45-54",Customers_c[[#This Row],[Age]]&gt;=55,"55+")</f>
        <v>35-44</v>
      </c>
    </row>
    <row r="558" spans="1:9" x14ac:dyDescent="0.25">
      <c r="A558">
        <v>1557</v>
      </c>
      <c r="B558" t="s">
        <v>5586</v>
      </c>
      <c r="C558">
        <v>19</v>
      </c>
      <c r="D558" t="s">
        <v>6020</v>
      </c>
      <c r="E558" t="s">
        <v>6023</v>
      </c>
      <c r="F558" t="s">
        <v>6027</v>
      </c>
      <c r="G558" s="1">
        <v>46021</v>
      </c>
      <c r="H558" t="s">
        <v>21</v>
      </c>
      <c r="I558" t="str" cm="1">
        <f t="array" ref="I558">_xlfn.IFS(Customers_c[[#This Row],[Age]]&lt;=24,"18-24",Customers_c[[#This Row],[Age]]&lt;=34,"25-34",Customers_c[[#This Row],[Age]]&lt;=44,"35-44",Customers_c[[#This Row],[Age]]&lt;=54,"45-54",Customers_c[[#This Row],[Age]]&gt;=55,"55+")</f>
        <v>18-24</v>
      </c>
    </row>
    <row r="559" spans="1:9" x14ac:dyDescent="0.25">
      <c r="A559">
        <v>1558</v>
      </c>
      <c r="B559" t="s">
        <v>5587</v>
      </c>
      <c r="C559">
        <v>22</v>
      </c>
      <c r="D559" t="s">
        <v>6020</v>
      </c>
      <c r="E559" t="s">
        <v>6023</v>
      </c>
      <c r="F559" t="s">
        <v>6026</v>
      </c>
      <c r="G559" s="1">
        <v>45286</v>
      </c>
      <c r="H559" t="s">
        <v>21</v>
      </c>
      <c r="I559" t="str" cm="1">
        <f t="array" ref="I559">_xlfn.IFS(Customers_c[[#This Row],[Age]]&lt;=24,"18-24",Customers_c[[#This Row],[Age]]&lt;=34,"25-34",Customers_c[[#This Row],[Age]]&lt;=44,"35-44",Customers_c[[#This Row],[Age]]&lt;=54,"45-54",Customers_c[[#This Row],[Age]]&gt;=55,"55+")</f>
        <v>18-24</v>
      </c>
    </row>
    <row r="560" spans="1:9" x14ac:dyDescent="0.25">
      <c r="A560">
        <v>1559</v>
      </c>
      <c r="B560" t="s">
        <v>5588</v>
      </c>
      <c r="C560">
        <v>46</v>
      </c>
      <c r="D560" t="s">
        <v>6021</v>
      </c>
      <c r="E560" t="s">
        <v>6022</v>
      </c>
      <c r="F560" t="s">
        <v>6025</v>
      </c>
      <c r="G560" s="1">
        <v>45025</v>
      </c>
      <c r="H560" t="s">
        <v>22</v>
      </c>
      <c r="I560" t="str" cm="1">
        <f t="array" ref="I560">_xlfn.IFS(Customers_c[[#This Row],[Age]]&lt;=24,"18-24",Customers_c[[#This Row],[Age]]&lt;=34,"25-34",Customers_c[[#This Row],[Age]]&lt;=44,"35-44",Customers_c[[#This Row],[Age]]&lt;=54,"45-54",Customers_c[[#This Row],[Age]]&gt;=55,"55+")</f>
        <v>45-54</v>
      </c>
    </row>
    <row r="561" spans="1:9" x14ac:dyDescent="0.25">
      <c r="A561">
        <v>1560</v>
      </c>
      <c r="B561" t="s">
        <v>5589</v>
      </c>
      <c r="C561">
        <v>54</v>
      </c>
      <c r="D561" t="s">
        <v>6021</v>
      </c>
      <c r="E561" t="s">
        <v>6023</v>
      </c>
      <c r="F561" t="s">
        <v>6027</v>
      </c>
      <c r="G561" s="1">
        <v>45215</v>
      </c>
      <c r="H561" t="s">
        <v>23</v>
      </c>
      <c r="I561" t="str" cm="1">
        <f t="array" ref="I561">_xlfn.IFS(Customers_c[[#This Row],[Age]]&lt;=24,"18-24",Customers_c[[#This Row],[Age]]&lt;=34,"25-34",Customers_c[[#This Row],[Age]]&lt;=44,"35-44",Customers_c[[#This Row],[Age]]&lt;=54,"45-54",Customers_c[[#This Row],[Age]]&gt;=55,"55+")</f>
        <v>45-54</v>
      </c>
    </row>
    <row r="562" spans="1:9" x14ac:dyDescent="0.25">
      <c r="A562">
        <v>1561</v>
      </c>
      <c r="B562" t="s">
        <v>5590</v>
      </c>
      <c r="C562">
        <v>55</v>
      </c>
      <c r="D562" t="s">
        <v>6020</v>
      </c>
      <c r="E562" t="s">
        <v>6022</v>
      </c>
      <c r="F562" t="s">
        <v>6027</v>
      </c>
      <c r="G562" s="1">
        <v>45535</v>
      </c>
      <c r="H562" t="s">
        <v>21</v>
      </c>
      <c r="I562" t="str" cm="1">
        <f t="array" ref="I562">_xlfn.IFS(Customers_c[[#This Row],[Age]]&lt;=24,"18-24",Customers_c[[#This Row],[Age]]&lt;=34,"25-34",Customers_c[[#This Row],[Age]]&lt;=44,"35-44",Customers_c[[#This Row],[Age]]&lt;=54,"45-54",Customers_c[[#This Row],[Age]]&gt;=55,"55+")</f>
        <v>55+</v>
      </c>
    </row>
    <row r="563" spans="1:9" x14ac:dyDescent="0.25">
      <c r="A563">
        <v>1562</v>
      </c>
      <c r="B563" t="s">
        <v>5591</v>
      </c>
      <c r="C563">
        <v>36</v>
      </c>
      <c r="D563" t="s">
        <v>6021</v>
      </c>
      <c r="E563" t="s">
        <v>6024</v>
      </c>
      <c r="F563" t="s">
        <v>6025</v>
      </c>
      <c r="G563" s="1">
        <v>45899</v>
      </c>
      <c r="H563" t="s">
        <v>21</v>
      </c>
      <c r="I563" t="str" cm="1">
        <f t="array" ref="I563">_xlfn.IFS(Customers_c[[#This Row],[Age]]&lt;=24,"18-24",Customers_c[[#This Row],[Age]]&lt;=34,"25-34",Customers_c[[#This Row],[Age]]&lt;=44,"35-44",Customers_c[[#This Row],[Age]]&lt;=54,"45-54",Customers_c[[#This Row],[Age]]&gt;=55,"55+")</f>
        <v>35-44</v>
      </c>
    </row>
    <row r="564" spans="1:9" x14ac:dyDescent="0.25">
      <c r="A564">
        <v>1563</v>
      </c>
      <c r="B564" t="s">
        <v>5592</v>
      </c>
      <c r="C564">
        <v>25</v>
      </c>
      <c r="D564" t="s">
        <v>6020</v>
      </c>
      <c r="E564" t="s">
        <v>6023</v>
      </c>
      <c r="F564" t="s">
        <v>6027</v>
      </c>
      <c r="G564" s="1">
        <v>45870</v>
      </c>
      <c r="H564" t="s">
        <v>22</v>
      </c>
      <c r="I564" t="str" cm="1">
        <f t="array" ref="I564">_xlfn.IFS(Customers_c[[#This Row],[Age]]&lt;=24,"18-24",Customers_c[[#This Row],[Age]]&lt;=34,"25-34",Customers_c[[#This Row],[Age]]&lt;=44,"35-44",Customers_c[[#This Row],[Age]]&lt;=54,"45-54",Customers_c[[#This Row],[Age]]&gt;=55,"55+")</f>
        <v>25-34</v>
      </c>
    </row>
    <row r="565" spans="1:9" x14ac:dyDescent="0.25">
      <c r="A565">
        <v>1564</v>
      </c>
      <c r="B565" t="s">
        <v>5593</v>
      </c>
      <c r="C565">
        <v>18</v>
      </c>
      <c r="D565" t="s">
        <v>6020</v>
      </c>
      <c r="E565" t="s">
        <v>6022</v>
      </c>
      <c r="F565" t="s">
        <v>6026</v>
      </c>
      <c r="G565" s="1">
        <v>45442</v>
      </c>
      <c r="H565" t="s">
        <v>22</v>
      </c>
      <c r="I565" t="str" cm="1">
        <f t="array" ref="I565">_xlfn.IFS(Customers_c[[#This Row],[Age]]&lt;=24,"18-24",Customers_c[[#This Row],[Age]]&lt;=34,"25-34",Customers_c[[#This Row],[Age]]&lt;=44,"35-44",Customers_c[[#This Row],[Age]]&lt;=54,"45-54",Customers_c[[#This Row],[Age]]&gt;=55,"55+")</f>
        <v>18-24</v>
      </c>
    </row>
    <row r="566" spans="1:9" x14ac:dyDescent="0.25">
      <c r="A566">
        <v>1565</v>
      </c>
      <c r="B566" t="s">
        <v>5594</v>
      </c>
      <c r="C566">
        <v>39</v>
      </c>
      <c r="D566" t="s">
        <v>6021</v>
      </c>
      <c r="E566" t="s">
        <v>6023</v>
      </c>
      <c r="F566" t="s">
        <v>6026</v>
      </c>
      <c r="G566" s="1">
        <v>45454</v>
      </c>
      <c r="H566" t="s">
        <v>21</v>
      </c>
      <c r="I566" t="str" cm="1">
        <f t="array" ref="I566">_xlfn.IFS(Customers_c[[#This Row],[Age]]&lt;=24,"18-24",Customers_c[[#This Row],[Age]]&lt;=34,"25-34",Customers_c[[#This Row],[Age]]&lt;=44,"35-44",Customers_c[[#This Row],[Age]]&lt;=54,"45-54",Customers_c[[#This Row],[Age]]&gt;=55,"55+")</f>
        <v>35-44</v>
      </c>
    </row>
    <row r="567" spans="1:9" x14ac:dyDescent="0.25">
      <c r="A567">
        <v>1566</v>
      </c>
      <c r="B567" t="s">
        <v>5595</v>
      </c>
      <c r="C567">
        <v>34</v>
      </c>
      <c r="D567" t="s">
        <v>6020</v>
      </c>
      <c r="E567" t="s">
        <v>6022</v>
      </c>
      <c r="F567" t="s">
        <v>6026</v>
      </c>
      <c r="G567" s="1">
        <v>45311</v>
      </c>
      <c r="H567" t="s">
        <v>23</v>
      </c>
      <c r="I567" t="str" cm="1">
        <f t="array" ref="I567">_xlfn.IFS(Customers_c[[#This Row],[Age]]&lt;=24,"18-24",Customers_c[[#This Row],[Age]]&lt;=34,"25-34",Customers_c[[#This Row],[Age]]&lt;=44,"35-44",Customers_c[[#This Row],[Age]]&lt;=54,"45-54",Customers_c[[#This Row],[Age]]&gt;=55,"55+")</f>
        <v>25-34</v>
      </c>
    </row>
    <row r="568" spans="1:9" x14ac:dyDescent="0.25">
      <c r="A568">
        <v>1567</v>
      </c>
      <c r="B568" t="s">
        <v>5596</v>
      </c>
      <c r="C568">
        <v>24</v>
      </c>
      <c r="D568" t="s">
        <v>6021</v>
      </c>
      <c r="E568" t="s">
        <v>6022</v>
      </c>
      <c r="F568" t="s">
        <v>6026</v>
      </c>
      <c r="G568" s="1">
        <v>45466</v>
      </c>
      <c r="H568" t="s">
        <v>23</v>
      </c>
      <c r="I568" t="str" cm="1">
        <f t="array" ref="I568">_xlfn.IFS(Customers_c[[#This Row],[Age]]&lt;=24,"18-24",Customers_c[[#This Row],[Age]]&lt;=34,"25-34",Customers_c[[#This Row],[Age]]&lt;=44,"35-44",Customers_c[[#This Row],[Age]]&lt;=54,"45-54",Customers_c[[#This Row],[Age]]&gt;=55,"55+")</f>
        <v>18-24</v>
      </c>
    </row>
    <row r="569" spans="1:9" x14ac:dyDescent="0.25">
      <c r="A569">
        <v>1568</v>
      </c>
      <c r="B569" t="s">
        <v>5597</v>
      </c>
      <c r="C569">
        <v>42</v>
      </c>
      <c r="D569" t="s">
        <v>6020</v>
      </c>
      <c r="E569" t="s">
        <v>6023</v>
      </c>
      <c r="F569" t="s">
        <v>6025</v>
      </c>
      <c r="G569" s="1">
        <v>45564</v>
      </c>
      <c r="H569" t="s">
        <v>21</v>
      </c>
      <c r="I569" t="str" cm="1">
        <f t="array" ref="I569">_xlfn.IFS(Customers_c[[#This Row],[Age]]&lt;=24,"18-24",Customers_c[[#This Row],[Age]]&lt;=34,"25-34",Customers_c[[#This Row],[Age]]&lt;=44,"35-44",Customers_c[[#This Row],[Age]]&lt;=54,"45-54",Customers_c[[#This Row],[Age]]&gt;=55,"55+")</f>
        <v>35-44</v>
      </c>
    </row>
    <row r="570" spans="1:9" x14ac:dyDescent="0.25">
      <c r="A570">
        <v>1569</v>
      </c>
      <c r="B570" t="s">
        <v>5598</v>
      </c>
      <c r="C570">
        <v>21</v>
      </c>
      <c r="D570" t="s">
        <v>6021</v>
      </c>
      <c r="E570" t="s">
        <v>6024</v>
      </c>
      <c r="F570" t="s">
        <v>6027</v>
      </c>
      <c r="G570" s="1">
        <v>45124</v>
      </c>
      <c r="H570" t="s">
        <v>22</v>
      </c>
      <c r="I570" t="str" cm="1">
        <f t="array" ref="I570">_xlfn.IFS(Customers_c[[#This Row],[Age]]&lt;=24,"18-24",Customers_c[[#This Row],[Age]]&lt;=34,"25-34",Customers_c[[#This Row],[Age]]&lt;=44,"35-44",Customers_c[[#This Row],[Age]]&lt;=54,"45-54",Customers_c[[#This Row],[Age]]&gt;=55,"55+")</f>
        <v>18-24</v>
      </c>
    </row>
    <row r="571" spans="1:9" x14ac:dyDescent="0.25">
      <c r="A571">
        <v>1570</v>
      </c>
      <c r="B571" t="s">
        <v>5599</v>
      </c>
      <c r="C571">
        <v>53</v>
      </c>
      <c r="D571" t="s">
        <v>6021</v>
      </c>
      <c r="E571" t="s">
        <v>6022</v>
      </c>
      <c r="F571" t="s">
        <v>6026</v>
      </c>
      <c r="G571" s="1">
        <v>45716</v>
      </c>
      <c r="H571" t="s">
        <v>21</v>
      </c>
      <c r="I571" t="str" cm="1">
        <f t="array" ref="I571">_xlfn.IFS(Customers_c[[#This Row],[Age]]&lt;=24,"18-24",Customers_c[[#This Row],[Age]]&lt;=34,"25-34",Customers_c[[#This Row],[Age]]&lt;=44,"35-44",Customers_c[[#This Row],[Age]]&lt;=54,"45-54",Customers_c[[#This Row],[Age]]&gt;=55,"55+")</f>
        <v>45-54</v>
      </c>
    </row>
    <row r="572" spans="1:9" x14ac:dyDescent="0.25">
      <c r="A572">
        <v>1571</v>
      </c>
      <c r="B572" t="s">
        <v>5600</v>
      </c>
      <c r="C572">
        <v>23</v>
      </c>
      <c r="D572" t="s">
        <v>6021</v>
      </c>
      <c r="E572" t="s">
        <v>6022</v>
      </c>
      <c r="F572" t="s">
        <v>6025</v>
      </c>
      <c r="G572" s="1">
        <v>45178</v>
      </c>
      <c r="H572" t="s">
        <v>21</v>
      </c>
      <c r="I572" t="str" cm="1">
        <f t="array" ref="I572">_xlfn.IFS(Customers_c[[#This Row],[Age]]&lt;=24,"18-24",Customers_c[[#This Row],[Age]]&lt;=34,"25-34",Customers_c[[#This Row],[Age]]&lt;=44,"35-44",Customers_c[[#This Row],[Age]]&lt;=54,"45-54",Customers_c[[#This Row],[Age]]&gt;=55,"55+")</f>
        <v>18-24</v>
      </c>
    </row>
    <row r="573" spans="1:9" x14ac:dyDescent="0.25">
      <c r="A573">
        <v>1572</v>
      </c>
      <c r="B573" t="s">
        <v>5601</v>
      </c>
      <c r="C573">
        <v>48</v>
      </c>
      <c r="D573" t="s">
        <v>6020</v>
      </c>
      <c r="E573" t="s">
        <v>6022</v>
      </c>
      <c r="F573" t="s">
        <v>6027</v>
      </c>
      <c r="G573" s="1">
        <v>45154</v>
      </c>
      <c r="H573" t="s">
        <v>22</v>
      </c>
      <c r="I573" t="str" cm="1">
        <f t="array" ref="I573">_xlfn.IFS(Customers_c[[#This Row],[Age]]&lt;=24,"18-24",Customers_c[[#This Row],[Age]]&lt;=34,"25-34",Customers_c[[#This Row],[Age]]&lt;=44,"35-44",Customers_c[[#This Row],[Age]]&lt;=54,"45-54",Customers_c[[#This Row],[Age]]&gt;=55,"55+")</f>
        <v>45-54</v>
      </c>
    </row>
    <row r="574" spans="1:9" x14ac:dyDescent="0.25">
      <c r="A574">
        <v>1573</v>
      </c>
      <c r="B574" t="s">
        <v>5602</v>
      </c>
      <c r="C574">
        <v>36</v>
      </c>
      <c r="D574" t="s">
        <v>6020</v>
      </c>
      <c r="E574" t="s">
        <v>6024</v>
      </c>
      <c r="F574" t="s">
        <v>6027</v>
      </c>
      <c r="G574" s="1">
        <v>45128</v>
      </c>
      <c r="H574" t="s">
        <v>21</v>
      </c>
      <c r="I574" t="str" cm="1">
        <f t="array" ref="I574">_xlfn.IFS(Customers_c[[#This Row],[Age]]&lt;=24,"18-24",Customers_c[[#This Row],[Age]]&lt;=34,"25-34",Customers_c[[#This Row],[Age]]&lt;=44,"35-44",Customers_c[[#This Row],[Age]]&lt;=54,"45-54",Customers_c[[#This Row],[Age]]&gt;=55,"55+")</f>
        <v>35-44</v>
      </c>
    </row>
    <row r="575" spans="1:9" x14ac:dyDescent="0.25">
      <c r="A575">
        <v>1574</v>
      </c>
      <c r="B575" t="s">
        <v>5603</v>
      </c>
      <c r="C575">
        <v>56</v>
      </c>
      <c r="D575" t="s">
        <v>6021</v>
      </c>
      <c r="E575" t="s">
        <v>6024</v>
      </c>
      <c r="F575" t="s">
        <v>6025</v>
      </c>
      <c r="G575" s="1">
        <v>45142</v>
      </c>
      <c r="H575" t="s">
        <v>21</v>
      </c>
      <c r="I575" t="str" cm="1">
        <f t="array" ref="I575">_xlfn.IFS(Customers_c[[#This Row],[Age]]&lt;=24,"18-24",Customers_c[[#This Row],[Age]]&lt;=34,"25-34",Customers_c[[#This Row],[Age]]&lt;=44,"35-44",Customers_c[[#This Row],[Age]]&lt;=54,"45-54",Customers_c[[#This Row],[Age]]&gt;=55,"55+")</f>
        <v>55+</v>
      </c>
    </row>
    <row r="576" spans="1:9" x14ac:dyDescent="0.25">
      <c r="A576">
        <v>1575</v>
      </c>
      <c r="B576" t="s">
        <v>5604</v>
      </c>
      <c r="C576">
        <v>44</v>
      </c>
      <c r="D576" t="s">
        <v>6021</v>
      </c>
      <c r="E576" t="s">
        <v>6023</v>
      </c>
      <c r="F576" t="s">
        <v>6025</v>
      </c>
      <c r="G576" s="1">
        <v>45762</v>
      </c>
      <c r="H576" t="s">
        <v>21</v>
      </c>
      <c r="I576" t="str" cm="1">
        <f t="array" ref="I576">_xlfn.IFS(Customers_c[[#This Row],[Age]]&lt;=24,"18-24",Customers_c[[#This Row],[Age]]&lt;=34,"25-34",Customers_c[[#This Row],[Age]]&lt;=44,"35-44",Customers_c[[#This Row],[Age]]&lt;=54,"45-54",Customers_c[[#This Row],[Age]]&gt;=55,"55+")</f>
        <v>35-44</v>
      </c>
    </row>
    <row r="577" spans="1:9" x14ac:dyDescent="0.25">
      <c r="A577">
        <v>1576</v>
      </c>
      <c r="B577" t="s">
        <v>5605</v>
      </c>
      <c r="C577">
        <v>27</v>
      </c>
      <c r="D577" t="s">
        <v>6020</v>
      </c>
      <c r="E577" t="s">
        <v>6024</v>
      </c>
      <c r="F577" t="s">
        <v>6026</v>
      </c>
      <c r="G577" s="1">
        <v>45437</v>
      </c>
      <c r="H577" t="s">
        <v>22</v>
      </c>
      <c r="I577" t="str" cm="1">
        <f t="array" ref="I577">_xlfn.IFS(Customers_c[[#This Row],[Age]]&lt;=24,"18-24",Customers_c[[#This Row],[Age]]&lt;=34,"25-34",Customers_c[[#This Row],[Age]]&lt;=44,"35-44",Customers_c[[#This Row],[Age]]&lt;=54,"45-54",Customers_c[[#This Row],[Age]]&gt;=55,"55+")</f>
        <v>25-34</v>
      </c>
    </row>
    <row r="578" spans="1:9" x14ac:dyDescent="0.25">
      <c r="A578">
        <v>1577</v>
      </c>
      <c r="B578" t="s">
        <v>5606</v>
      </c>
      <c r="C578">
        <v>43</v>
      </c>
      <c r="D578" t="s">
        <v>6020</v>
      </c>
      <c r="E578" t="s">
        <v>6023</v>
      </c>
      <c r="F578" t="s">
        <v>6027</v>
      </c>
      <c r="G578" s="1">
        <v>45148</v>
      </c>
      <c r="H578" t="s">
        <v>23</v>
      </c>
      <c r="I578" t="str" cm="1">
        <f t="array" ref="I578">_xlfn.IFS(Customers_c[[#This Row],[Age]]&lt;=24,"18-24",Customers_c[[#This Row],[Age]]&lt;=34,"25-34",Customers_c[[#This Row],[Age]]&lt;=44,"35-44",Customers_c[[#This Row],[Age]]&lt;=54,"45-54",Customers_c[[#This Row],[Age]]&gt;=55,"55+")</f>
        <v>35-44</v>
      </c>
    </row>
    <row r="579" spans="1:9" x14ac:dyDescent="0.25">
      <c r="A579">
        <v>1578</v>
      </c>
      <c r="B579" t="s">
        <v>5607</v>
      </c>
      <c r="C579">
        <v>36</v>
      </c>
      <c r="D579" t="s">
        <v>6020</v>
      </c>
      <c r="E579" t="s">
        <v>6023</v>
      </c>
      <c r="F579" t="s">
        <v>6027</v>
      </c>
      <c r="G579" s="1">
        <v>46050</v>
      </c>
      <c r="H579" t="s">
        <v>23</v>
      </c>
      <c r="I579" t="str" cm="1">
        <f t="array" ref="I579">_xlfn.IFS(Customers_c[[#This Row],[Age]]&lt;=24,"18-24",Customers_c[[#This Row],[Age]]&lt;=34,"25-34",Customers_c[[#This Row],[Age]]&lt;=44,"35-44",Customers_c[[#This Row],[Age]]&lt;=54,"45-54",Customers_c[[#This Row],[Age]]&gt;=55,"55+")</f>
        <v>35-44</v>
      </c>
    </row>
    <row r="580" spans="1:9" x14ac:dyDescent="0.25">
      <c r="A580">
        <v>1579</v>
      </c>
      <c r="B580" t="s">
        <v>5608</v>
      </c>
      <c r="C580">
        <v>56</v>
      </c>
      <c r="D580" t="s">
        <v>6021</v>
      </c>
      <c r="E580" t="s">
        <v>6024</v>
      </c>
      <c r="F580" t="s">
        <v>6025</v>
      </c>
      <c r="G580" s="1">
        <v>45764</v>
      </c>
      <c r="H580" t="s">
        <v>22</v>
      </c>
      <c r="I580" t="str" cm="1">
        <f t="array" ref="I580">_xlfn.IFS(Customers_c[[#This Row],[Age]]&lt;=24,"18-24",Customers_c[[#This Row],[Age]]&lt;=34,"25-34",Customers_c[[#This Row],[Age]]&lt;=44,"35-44",Customers_c[[#This Row],[Age]]&lt;=54,"45-54",Customers_c[[#This Row],[Age]]&gt;=55,"55+")</f>
        <v>55+</v>
      </c>
    </row>
    <row r="581" spans="1:9" x14ac:dyDescent="0.25">
      <c r="A581">
        <v>1580</v>
      </c>
      <c r="B581" t="s">
        <v>5609</v>
      </c>
      <c r="C581">
        <v>20</v>
      </c>
      <c r="D581" t="s">
        <v>6020</v>
      </c>
      <c r="E581" t="s">
        <v>6023</v>
      </c>
      <c r="F581" t="s">
        <v>6027</v>
      </c>
      <c r="G581" s="1">
        <v>45581</v>
      </c>
      <c r="H581" t="s">
        <v>23</v>
      </c>
      <c r="I581" t="str" cm="1">
        <f t="array" ref="I581">_xlfn.IFS(Customers_c[[#This Row],[Age]]&lt;=24,"18-24",Customers_c[[#This Row],[Age]]&lt;=34,"25-34",Customers_c[[#This Row],[Age]]&lt;=44,"35-44",Customers_c[[#This Row],[Age]]&lt;=54,"45-54",Customers_c[[#This Row],[Age]]&gt;=55,"55+")</f>
        <v>18-24</v>
      </c>
    </row>
    <row r="582" spans="1:9" x14ac:dyDescent="0.25">
      <c r="A582">
        <v>1581</v>
      </c>
      <c r="B582" t="s">
        <v>5610</v>
      </c>
      <c r="C582">
        <v>30</v>
      </c>
      <c r="D582" t="s">
        <v>6020</v>
      </c>
      <c r="E582" t="s">
        <v>6024</v>
      </c>
      <c r="F582" t="s">
        <v>6026</v>
      </c>
      <c r="G582" s="1">
        <v>45686</v>
      </c>
      <c r="H582" t="s">
        <v>21</v>
      </c>
      <c r="I582" t="str" cm="1">
        <f t="array" ref="I582">_xlfn.IFS(Customers_c[[#This Row],[Age]]&lt;=24,"18-24",Customers_c[[#This Row],[Age]]&lt;=34,"25-34",Customers_c[[#This Row],[Age]]&lt;=44,"35-44",Customers_c[[#This Row],[Age]]&lt;=54,"45-54",Customers_c[[#This Row],[Age]]&gt;=55,"55+")</f>
        <v>25-34</v>
      </c>
    </row>
    <row r="583" spans="1:9" x14ac:dyDescent="0.25">
      <c r="A583">
        <v>1582</v>
      </c>
      <c r="B583" t="s">
        <v>5611</v>
      </c>
      <c r="C583">
        <v>45</v>
      </c>
      <c r="D583" t="s">
        <v>6021</v>
      </c>
      <c r="E583" t="s">
        <v>6023</v>
      </c>
      <c r="F583" t="s">
        <v>6027</v>
      </c>
      <c r="G583" s="1">
        <v>45510</v>
      </c>
      <c r="H583" t="s">
        <v>23</v>
      </c>
      <c r="I583" t="str" cm="1">
        <f t="array" ref="I583">_xlfn.IFS(Customers_c[[#This Row],[Age]]&lt;=24,"18-24",Customers_c[[#This Row],[Age]]&lt;=34,"25-34",Customers_c[[#This Row],[Age]]&lt;=44,"35-44",Customers_c[[#This Row],[Age]]&lt;=54,"45-54",Customers_c[[#This Row],[Age]]&gt;=55,"55+")</f>
        <v>45-54</v>
      </c>
    </row>
    <row r="584" spans="1:9" x14ac:dyDescent="0.25">
      <c r="A584">
        <v>1583</v>
      </c>
      <c r="B584" t="s">
        <v>5612</v>
      </c>
      <c r="C584">
        <v>37</v>
      </c>
      <c r="D584" t="s">
        <v>6020</v>
      </c>
      <c r="E584" t="s">
        <v>6024</v>
      </c>
      <c r="F584" t="s">
        <v>6025</v>
      </c>
      <c r="G584" s="1">
        <v>45664</v>
      </c>
      <c r="H584" t="s">
        <v>21</v>
      </c>
      <c r="I584" t="str" cm="1">
        <f t="array" ref="I584">_xlfn.IFS(Customers_c[[#This Row],[Age]]&lt;=24,"18-24",Customers_c[[#This Row],[Age]]&lt;=34,"25-34",Customers_c[[#This Row],[Age]]&lt;=44,"35-44",Customers_c[[#This Row],[Age]]&lt;=54,"45-54",Customers_c[[#This Row],[Age]]&gt;=55,"55+")</f>
        <v>35-44</v>
      </c>
    </row>
    <row r="585" spans="1:9" x14ac:dyDescent="0.25">
      <c r="A585">
        <v>1584</v>
      </c>
      <c r="B585" t="s">
        <v>5613</v>
      </c>
      <c r="C585">
        <v>45</v>
      </c>
      <c r="D585" t="s">
        <v>6020</v>
      </c>
      <c r="E585" t="s">
        <v>6024</v>
      </c>
      <c r="F585" t="s">
        <v>6025</v>
      </c>
      <c r="G585" s="1">
        <v>45723</v>
      </c>
      <c r="H585" t="s">
        <v>23</v>
      </c>
      <c r="I585" t="str" cm="1">
        <f t="array" ref="I585">_xlfn.IFS(Customers_c[[#This Row],[Age]]&lt;=24,"18-24",Customers_c[[#This Row],[Age]]&lt;=34,"25-34",Customers_c[[#This Row],[Age]]&lt;=44,"35-44",Customers_c[[#This Row],[Age]]&lt;=54,"45-54",Customers_c[[#This Row],[Age]]&gt;=55,"55+")</f>
        <v>45-54</v>
      </c>
    </row>
    <row r="586" spans="1:9" x14ac:dyDescent="0.25">
      <c r="A586">
        <v>1585</v>
      </c>
      <c r="B586" t="s">
        <v>5614</v>
      </c>
      <c r="C586">
        <v>25</v>
      </c>
      <c r="D586" t="s">
        <v>6020</v>
      </c>
      <c r="E586" t="s">
        <v>6023</v>
      </c>
      <c r="F586" t="s">
        <v>6026</v>
      </c>
      <c r="G586" s="1">
        <v>45491</v>
      </c>
      <c r="H586" t="s">
        <v>22</v>
      </c>
      <c r="I586" t="str" cm="1">
        <f t="array" ref="I586">_xlfn.IFS(Customers_c[[#This Row],[Age]]&lt;=24,"18-24",Customers_c[[#This Row],[Age]]&lt;=34,"25-34",Customers_c[[#This Row],[Age]]&lt;=44,"35-44",Customers_c[[#This Row],[Age]]&lt;=54,"45-54",Customers_c[[#This Row],[Age]]&gt;=55,"55+")</f>
        <v>25-34</v>
      </c>
    </row>
    <row r="587" spans="1:9" x14ac:dyDescent="0.25">
      <c r="A587">
        <v>1586</v>
      </c>
      <c r="B587" t="s">
        <v>5615</v>
      </c>
      <c r="C587">
        <v>58</v>
      </c>
      <c r="D587" t="s">
        <v>6021</v>
      </c>
      <c r="E587" t="s">
        <v>6022</v>
      </c>
      <c r="F587" t="s">
        <v>6026</v>
      </c>
      <c r="G587" s="1">
        <v>46041</v>
      </c>
      <c r="H587" t="s">
        <v>23</v>
      </c>
      <c r="I587" t="str" cm="1">
        <f t="array" ref="I587">_xlfn.IFS(Customers_c[[#This Row],[Age]]&lt;=24,"18-24",Customers_c[[#This Row],[Age]]&lt;=34,"25-34",Customers_c[[#This Row],[Age]]&lt;=44,"35-44",Customers_c[[#This Row],[Age]]&lt;=54,"45-54",Customers_c[[#This Row],[Age]]&gt;=55,"55+")</f>
        <v>55+</v>
      </c>
    </row>
    <row r="588" spans="1:9" x14ac:dyDescent="0.25">
      <c r="A588">
        <v>1587</v>
      </c>
      <c r="B588" t="s">
        <v>5616</v>
      </c>
      <c r="C588">
        <v>56</v>
      </c>
      <c r="D588" t="s">
        <v>6021</v>
      </c>
      <c r="E588" t="s">
        <v>6023</v>
      </c>
      <c r="F588" t="s">
        <v>6027</v>
      </c>
      <c r="G588" s="1">
        <v>45928</v>
      </c>
      <c r="H588" t="s">
        <v>23</v>
      </c>
      <c r="I588" t="str" cm="1">
        <f t="array" ref="I588">_xlfn.IFS(Customers_c[[#This Row],[Age]]&lt;=24,"18-24",Customers_c[[#This Row],[Age]]&lt;=34,"25-34",Customers_c[[#This Row],[Age]]&lt;=44,"35-44",Customers_c[[#This Row],[Age]]&lt;=54,"45-54",Customers_c[[#This Row],[Age]]&gt;=55,"55+")</f>
        <v>55+</v>
      </c>
    </row>
    <row r="589" spans="1:9" x14ac:dyDescent="0.25">
      <c r="A589">
        <v>1588</v>
      </c>
      <c r="B589" t="s">
        <v>5617</v>
      </c>
      <c r="C589">
        <v>18</v>
      </c>
      <c r="D589" t="s">
        <v>6021</v>
      </c>
      <c r="E589" t="s">
        <v>6024</v>
      </c>
      <c r="F589" t="s">
        <v>6027</v>
      </c>
      <c r="G589" s="1">
        <v>45393</v>
      </c>
      <c r="H589" t="s">
        <v>23</v>
      </c>
      <c r="I589" t="str" cm="1">
        <f t="array" ref="I589">_xlfn.IFS(Customers_c[[#This Row],[Age]]&lt;=24,"18-24",Customers_c[[#This Row],[Age]]&lt;=34,"25-34",Customers_c[[#This Row],[Age]]&lt;=44,"35-44",Customers_c[[#This Row],[Age]]&lt;=54,"45-54",Customers_c[[#This Row],[Age]]&gt;=55,"55+")</f>
        <v>18-24</v>
      </c>
    </row>
    <row r="590" spans="1:9" x14ac:dyDescent="0.25">
      <c r="A590">
        <v>1589</v>
      </c>
      <c r="B590" t="s">
        <v>5618</v>
      </c>
      <c r="C590">
        <v>20</v>
      </c>
      <c r="D590" t="s">
        <v>6021</v>
      </c>
      <c r="E590" t="s">
        <v>6022</v>
      </c>
      <c r="F590" t="s">
        <v>6025</v>
      </c>
      <c r="G590" s="1">
        <v>45369</v>
      </c>
      <c r="H590" t="s">
        <v>22</v>
      </c>
      <c r="I590" t="str" cm="1">
        <f t="array" ref="I590">_xlfn.IFS(Customers_c[[#This Row],[Age]]&lt;=24,"18-24",Customers_c[[#This Row],[Age]]&lt;=34,"25-34",Customers_c[[#This Row],[Age]]&lt;=44,"35-44",Customers_c[[#This Row],[Age]]&lt;=54,"45-54",Customers_c[[#This Row],[Age]]&gt;=55,"55+")</f>
        <v>18-24</v>
      </c>
    </row>
    <row r="591" spans="1:9" x14ac:dyDescent="0.25">
      <c r="A591">
        <v>1590</v>
      </c>
      <c r="B591" t="s">
        <v>5619</v>
      </c>
      <c r="C591">
        <v>30</v>
      </c>
      <c r="D591" t="s">
        <v>6021</v>
      </c>
      <c r="E591" t="s">
        <v>6023</v>
      </c>
      <c r="F591" t="s">
        <v>6026</v>
      </c>
      <c r="G591" s="1">
        <v>45288</v>
      </c>
      <c r="H591" t="s">
        <v>23</v>
      </c>
      <c r="I591" t="str" cm="1">
        <f t="array" ref="I591">_xlfn.IFS(Customers_c[[#This Row],[Age]]&lt;=24,"18-24",Customers_c[[#This Row],[Age]]&lt;=34,"25-34",Customers_c[[#This Row],[Age]]&lt;=44,"35-44",Customers_c[[#This Row],[Age]]&lt;=54,"45-54",Customers_c[[#This Row],[Age]]&gt;=55,"55+")</f>
        <v>25-34</v>
      </c>
    </row>
    <row r="592" spans="1:9" x14ac:dyDescent="0.25">
      <c r="A592">
        <v>1591</v>
      </c>
      <c r="B592" t="s">
        <v>5620</v>
      </c>
      <c r="C592">
        <v>45</v>
      </c>
      <c r="D592" t="s">
        <v>6021</v>
      </c>
      <c r="E592" t="s">
        <v>6023</v>
      </c>
      <c r="F592" t="s">
        <v>6026</v>
      </c>
      <c r="G592" s="1">
        <v>45892</v>
      </c>
      <c r="H592" t="s">
        <v>22</v>
      </c>
      <c r="I592" t="str" cm="1">
        <f t="array" ref="I592">_xlfn.IFS(Customers_c[[#This Row],[Age]]&lt;=24,"18-24",Customers_c[[#This Row],[Age]]&lt;=34,"25-34",Customers_c[[#This Row],[Age]]&lt;=44,"35-44",Customers_c[[#This Row],[Age]]&lt;=54,"45-54",Customers_c[[#This Row],[Age]]&gt;=55,"55+")</f>
        <v>45-54</v>
      </c>
    </row>
    <row r="593" spans="1:9" x14ac:dyDescent="0.25">
      <c r="A593">
        <v>1592</v>
      </c>
      <c r="B593" t="s">
        <v>5621</v>
      </c>
      <c r="C593">
        <v>42</v>
      </c>
      <c r="D593" t="s">
        <v>6021</v>
      </c>
      <c r="E593" t="s">
        <v>6023</v>
      </c>
      <c r="F593" t="s">
        <v>6026</v>
      </c>
      <c r="G593" s="1">
        <v>45293</v>
      </c>
      <c r="H593" t="s">
        <v>21</v>
      </c>
      <c r="I593" t="str" cm="1">
        <f t="array" ref="I593">_xlfn.IFS(Customers_c[[#This Row],[Age]]&lt;=24,"18-24",Customers_c[[#This Row],[Age]]&lt;=34,"25-34",Customers_c[[#This Row],[Age]]&lt;=44,"35-44",Customers_c[[#This Row],[Age]]&lt;=54,"45-54",Customers_c[[#This Row],[Age]]&gt;=55,"55+")</f>
        <v>35-44</v>
      </c>
    </row>
    <row r="594" spans="1:9" x14ac:dyDescent="0.25">
      <c r="A594">
        <v>1593</v>
      </c>
      <c r="B594" t="s">
        <v>5622</v>
      </c>
      <c r="C594">
        <v>50</v>
      </c>
      <c r="D594" t="s">
        <v>6020</v>
      </c>
      <c r="E594" t="s">
        <v>6022</v>
      </c>
      <c r="F594" t="s">
        <v>6027</v>
      </c>
      <c r="G594" s="1">
        <v>45782</v>
      </c>
      <c r="H594" t="s">
        <v>23</v>
      </c>
      <c r="I594" t="str" cm="1">
        <f t="array" ref="I594">_xlfn.IFS(Customers_c[[#This Row],[Age]]&lt;=24,"18-24",Customers_c[[#This Row],[Age]]&lt;=34,"25-34",Customers_c[[#This Row],[Age]]&lt;=44,"35-44",Customers_c[[#This Row],[Age]]&lt;=54,"45-54",Customers_c[[#This Row],[Age]]&gt;=55,"55+")</f>
        <v>45-54</v>
      </c>
    </row>
    <row r="595" spans="1:9" x14ac:dyDescent="0.25">
      <c r="A595">
        <v>1594</v>
      </c>
      <c r="B595" t="s">
        <v>5623</v>
      </c>
      <c r="C595">
        <v>55</v>
      </c>
      <c r="D595" t="s">
        <v>6020</v>
      </c>
      <c r="E595" t="s">
        <v>6024</v>
      </c>
      <c r="F595" t="s">
        <v>6026</v>
      </c>
      <c r="G595" s="1">
        <v>45474</v>
      </c>
      <c r="H595" t="s">
        <v>22</v>
      </c>
      <c r="I595" t="str" cm="1">
        <f t="array" ref="I595">_xlfn.IFS(Customers_c[[#This Row],[Age]]&lt;=24,"18-24",Customers_c[[#This Row],[Age]]&lt;=34,"25-34",Customers_c[[#This Row],[Age]]&lt;=44,"35-44",Customers_c[[#This Row],[Age]]&lt;=54,"45-54",Customers_c[[#This Row],[Age]]&gt;=55,"55+")</f>
        <v>55+</v>
      </c>
    </row>
    <row r="596" spans="1:9" x14ac:dyDescent="0.25">
      <c r="A596">
        <v>1595</v>
      </c>
      <c r="B596" t="s">
        <v>5624</v>
      </c>
      <c r="C596">
        <v>23</v>
      </c>
      <c r="D596" t="s">
        <v>6021</v>
      </c>
      <c r="E596" t="s">
        <v>6023</v>
      </c>
      <c r="F596" t="s">
        <v>6025</v>
      </c>
      <c r="G596" s="1">
        <v>45936</v>
      </c>
      <c r="H596" t="s">
        <v>22</v>
      </c>
      <c r="I596" t="str" cm="1">
        <f t="array" ref="I596">_xlfn.IFS(Customers_c[[#This Row],[Age]]&lt;=24,"18-24",Customers_c[[#This Row],[Age]]&lt;=34,"25-34",Customers_c[[#This Row],[Age]]&lt;=44,"35-44",Customers_c[[#This Row],[Age]]&lt;=54,"45-54",Customers_c[[#This Row],[Age]]&gt;=55,"55+")</f>
        <v>18-24</v>
      </c>
    </row>
    <row r="597" spans="1:9" x14ac:dyDescent="0.25">
      <c r="A597">
        <v>1596</v>
      </c>
      <c r="B597" t="s">
        <v>5625</v>
      </c>
      <c r="C597">
        <v>49</v>
      </c>
      <c r="D597" t="s">
        <v>6020</v>
      </c>
      <c r="E597" t="s">
        <v>6023</v>
      </c>
      <c r="F597" t="s">
        <v>6025</v>
      </c>
      <c r="G597" s="1">
        <v>45277</v>
      </c>
      <c r="H597" t="s">
        <v>23</v>
      </c>
      <c r="I597" t="str" cm="1">
        <f t="array" ref="I597">_xlfn.IFS(Customers_c[[#This Row],[Age]]&lt;=24,"18-24",Customers_c[[#This Row],[Age]]&lt;=34,"25-34",Customers_c[[#This Row],[Age]]&lt;=44,"35-44",Customers_c[[#This Row],[Age]]&lt;=54,"45-54",Customers_c[[#This Row],[Age]]&gt;=55,"55+")</f>
        <v>45-54</v>
      </c>
    </row>
    <row r="598" spans="1:9" x14ac:dyDescent="0.25">
      <c r="A598">
        <v>1597</v>
      </c>
      <c r="B598" t="s">
        <v>5626</v>
      </c>
      <c r="C598">
        <v>38</v>
      </c>
      <c r="D598" t="s">
        <v>6020</v>
      </c>
      <c r="E598" t="s">
        <v>6023</v>
      </c>
      <c r="F598" t="s">
        <v>6027</v>
      </c>
      <c r="G598" s="1">
        <v>45628</v>
      </c>
      <c r="H598" t="s">
        <v>21</v>
      </c>
      <c r="I598" t="str" cm="1">
        <f t="array" ref="I598">_xlfn.IFS(Customers_c[[#This Row],[Age]]&lt;=24,"18-24",Customers_c[[#This Row],[Age]]&lt;=34,"25-34",Customers_c[[#This Row],[Age]]&lt;=44,"35-44",Customers_c[[#This Row],[Age]]&lt;=54,"45-54",Customers_c[[#This Row],[Age]]&gt;=55,"55+")</f>
        <v>35-44</v>
      </c>
    </row>
    <row r="599" spans="1:9" x14ac:dyDescent="0.25">
      <c r="A599">
        <v>1598</v>
      </c>
      <c r="B599" t="s">
        <v>5627</v>
      </c>
      <c r="C599">
        <v>33</v>
      </c>
      <c r="D599" t="s">
        <v>6021</v>
      </c>
      <c r="E599" t="s">
        <v>6023</v>
      </c>
      <c r="F599" t="s">
        <v>6027</v>
      </c>
      <c r="G599" s="1">
        <v>46040</v>
      </c>
      <c r="H599" t="s">
        <v>22</v>
      </c>
      <c r="I599" t="str" cm="1">
        <f t="array" ref="I599">_xlfn.IFS(Customers_c[[#This Row],[Age]]&lt;=24,"18-24",Customers_c[[#This Row],[Age]]&lt;=34,"25-34",Customers_c[[#This Row],[Age]]&lt;=44,"35-44",Customers_c[[#This Row],[Age]]&lt;=54,"45-54",Customers_c[[#This Row],[Age]]&gt;=55,"55+")</f>
        <v>25-34</v>
      </c>
    </row>
    <row r="600" spans="1:9" x14ac:dyDescent="0.25">
      <c r="A600">
        <v>1599</v>
      </c>
      <c r="B600" t="s">
        <v>5628</v>
      </c>
      <c r="C600">
        <v>38</v>
      </c>
      <c r="D600" t="s">
        <v>6020</v>
      </c>
      <c r="E600" t="s">
        <v>6023</v>
      </c>
      <c r="F600" t="s">
        <v>6026</v>
      </c>
      <c r="G600" s="1">
        <v>45848</v>
      </c>
      <c r="H600" t="s">
        <v>23</v>
      </c>
      <c r="I600" t="str" cm="1">
        <f t="array" ref="I600">_xlfn.IFS(Customers_c[[#This Row],[Age]]&lt;=24,"18-24",Customers_c[[#This Row],[Age]]&lt;=34,"25-34",Customers_c[[#This Row],[Age]]&lt;=44,"35-44",Customers_c[[#This Row],[Age]]&lt;=54,"45-54",Customers_c[[#This Row],[Age]]&gt;=55,"55+")</f>
        <v>35-44</v>
      </c>
    </row>
    <row r="601" spans="1:9" x14ac:dyDescent="0.25">
      <c r="A601">
        <v>1600</v>
      </c>
      <c r="B601" t="s">
        <v>5629</v>
      </c>
      <c r="C601">
        <v>28</v>
      </c>
      <c r="D601" t="s">
        <v>6020</v>
      </c>
      <c r="E601" t="s">
        <v>6024</v>
      </c>
      <c r="F601" t="s">
        <v>6027</v>
      </c>
      <c r="G601" s="1">
        <v>45016</v>
      </c>
      <c r="H601" t="s">
        <v>21</v>
      </c>
      <c r="I601" t="str" cm="1">
        <f t="array" ref="I601">_xlfn.IFS(Customers_c[[#This Row],[Age]]&lt;=24,"18-24",Customers_c[[#This Row],[Age]]&lt;=34,"25-34",Customers_c[[#This Row],[Age]]&lt;=44,"35-44",Customers_c[[#This Row],[Age]]&lt;=54,"45-54",Customers_c[[#This Row],[Age]]&gt;=55,"55+")</f>
        <v>25-34</v>
      </c>
    </row>
    <row r="602" spans="1:9" x14ac:dyDescent="0.25">
      <c r="A602">
        <v>1601</v>
      </c>
      <c r="B602" t="s">
        <v>5630</v>
      </c>
      <c r="C602">
        <v>54</v>
      </c>
      <c r="D602" t="s">
        <v>6020</v>
      </c>
      <c r="E602" t="s">
        <v>6024</v>
      </c>
      <c r="F602" t="s">
        <v>6025</v>
      </c>
      <c r="G602" s="1">
        <v>45928</v>
      </c>
      <c r="H602" t="s">
        <v>22</v>
      </c>
      <c r="I602" t="str" cm="1">
        <f t="array" ref="I602">_xlfn.IFS(Customers_c[[#This Row],[Age]]&lt;=24,"18-24",Customers_c[[#This Row],[Age]]&lt;=34,"25-34",Customers_c[[#This Row],[Age]]&lt;=44,"35-44",Customers_c[[#This Row],[Age]]&lt;=54,"45-54",Customers_c[[#This Row],[Age]]&gt;=55,"55+")</f>
        <v>45-54</v>
      </c>
    </row>
    <row r="603" spans="1:9" x14ac:dyDescent="0.25">
      <c r="A603">
        <v>1602</v>
      </c>
      <c r="B603" t="s">
        <v>5631</v>
      </c>
      <c r="C603">
        <v>53</v>
      </c>
      <c r="D603" t="s">
        <v>6020</v>
      </c>
      <c r="E603" t="s">
        <v>6023</v>
      </c>
      <c r="F603" t="s">
        <v>6026</v>
      </c>
      <c r="G603" s="1">
        <v>44988</v>
      </c>
      <c r="H603" t="s">
        <v>22</v>
      </c>
      <c r="I603" t="str" cm="1">
        <f t="array" ref="I603">_xlfn.IFS(Customers_c[[#This Row],[Age]]&lt;=24,"18-24",Customers_c[[#This Row],[Age]]&lt;=34,"25-34",Customers_c[[#This Row],[Age]]&lt;=44,"35-44",Customers_c[[#This Row],[Age]]&lt;=54,"45-54",Customers_c[[#This Row],[Age]]&gt;=55,"55+")</f>
        <v>45-54</v>
      </c>
    </row>
    <row r="604" spans="1:9" x14ac:dyDescent="0.25">
      <c r="A604">
        <v>1603</v>
      </c>
      <c r="B604" t="s">
        <v>5632</v>
      </c>
      <c r="C604">
        <v>52</v>
      </c>
      <c r="D604" t="s">
        <v>6020</v>
      </c>
      <c r="E604" t="s">
        <v>6022</v>
      </c>
      <c r="F604" t="s">
        <v>6025</v>
      </c>
      <c r="G604" s="1">
        <v>45181</v>
      </c>
      <c r="H604" t="s">
        <v>21</v>
      </c>
      <c r="I604" t="str" cm="1">
        <f t="array" ref="I604">_xlfn.IFS(Customers_c[[#This Row],[Age]]&lt;=24,"18-24",Customers_c[[#This Row],[Age]]&lt;=34,"25-34",Customers_c[[#This Row],[Age]]&lt;=44,"35-44",Customers_c[[#This Row],[Age]]&lt;=54,"45-54",Customers_c[[#This Row],[Age]]&gt;=55,"55+")</f>
        <v>45-54</v>
      </c>
    </row>
    <row r="605" spans="1:9" x14ac:dyDescent="0.25">
      <c r="A605">
        <v>1604</v>
      </c>
      <c r="B605" t="s">
        <v>5633</v>
      </c>
      <c r="C605">
        <v>36</v>
      </c>
      <c r="D605" t="s">
        <v>6021</v>
      </c>
      <c r="E605" t="s">
        <v>6024</v>
      </c>
      <c r="F605" t="s">
        <v>6026</v>
      </c>
      <c r="G605" s="1">
        <v>45224</v>
      </c>
      <c r="H605" t="s">
        <v>21</v>
      </c>
      <c r="I605" t="str" cm="1">
        <f t="array" ref="I605">_xlfn.IFS(Customers_c[[#This Row],[Age]]&lt;=24,"18-24",Customers_c[[#This Row],[Age]]&lt;=34,"25-34",Customers_c[[#This Row],[Age]]&lt;=44,"35-44",Customers_c[[#This Row],[Age]]&lt;=54,"45-54",Customers_c[[#This Row],[Age]]&gt;=55,"55+")</f>
        <v>35-44</v>
      </c>
    </row>
    <row r="606" spans="1:9" x14ac:dyDescent="0.25">
      <c r="A606">
        <v>1605</v>
      </c>
      <c r="B606" t="s">
        <v>5634</v>
      </c>
      <c r="C606">
        <v>37</v>
      </c>
      <c r="D606" t="s">
        <v>6021</v>
      </c>
      <c r="E606" t="s">
        <v>6022</v>
      </c>
      <c r="F606" t="s">
        <v>6027</v>
      </c>
      <c r="G606" s="1">
        <v>45890</v>
      </c>
      <c r="H606" t="s">
        <v>23</v>
      </c>
      <c r="I606" t="str" cm="1">
        <f t="array" ref="I606">_xlfn.IFS(Customers_c[[#This Row],[Age]]&lt;=24,"18-24",Customers_c[[#This Row],[Age]]&lt;=34,"25-34",Customers_c[[#This Row],[Age]]&lt;=44,"35-44",Customers_c[[#This Row],[Age]]&lt;=54,"45-54",Customers_c[[#This Row],[Age]]&gt;=55,"55+")</f>
        <v>35-44</v>
      </c>
    </row>
    <row r="607" spans="1:9" x14ac:dyDescent="0.25">
      <c r="A607">
        <v>1606</v>
      </c>
      <c r="B607" t="s">
        <v>5635</v>
      </c>
      <c r="C607">
        <v>35</v>
      </c>
      <c r="D607" t="s">
        <v>6021</v>
      </c>
      <c r="E607" t="s">
        <v>6024</v>
      </c>
      <c r="F607" t="s">
        <v>6026</v>
      </c>
      <c r="G607" s="1">
        <v>45776</v>
      </c>
      <c r="H607" t="s">
        <v>23</v>
      </c>
      <c r="I607" t="str" cm="1">
        <f t="array" ref="I607">_xlfn.IFS(Customers_c[[#This Row],[Age]]&lt;=24,"18-24",Customers_c[[#This Row],[Age]]&lt;=34,"25-34",Customers_c[[#This Row],[Age]]&lt;=44,"35-44",Customers_c[[#This Row],[Age]]&lt;=54,"45-54",Customers_c[[#This Row],[Age]]&gt;=55,"55+")</f>
        <v>35-44</v>
      </c>
    </row>
    <row r="608" spans="1:9" x14ac:dyDescent="0.25">
      <c r="A608">
        <v>1607</v>
      </c>
      <c r="B608" t="s">
        <v>5636</v>
      </c>
      <c r="C608">
        <v>58</v>
      </c>
      <c r="D608" t="s">
        <v>6020</v>
      </c>
      <c r="E608" t="s">
        <v>6023</v>
      </c>
      <c r="F608" t="s">
        <v>6026</v>
      </c>
      <c r="G608" s="1">
        <v>45493</v>
      </c>
      <c r="H608" t="s">
        <v>22</v>
      </c>
      <c r="I608" t="str" cm="1">
        <f t="array" ref="I608">_xlfn.IFS(Customers_c[[#This Row],[Age]]&lt;=24,"18-24",Customers_c[[#This Row],[Age]]&lt;=34,"25-34",Customers_c[[#This Row],[Age]]&lt;=44,"35-44",Customers_c[[#This Row],[Age]]&lt;=54,"45-54",Customers_c[[#This Row],[Age]]&gt;=55,"55+")</f>
        <v>55+</v>
      </c>
    </row>
    <row r="609" spans="1:9" x14ac:dyDescent="0.25">
      <c r="A609">
        <v>1608</v>
      </c>
      <c r="B609" t="s">
        <v>5637</v>
      </c>
      <c r="C609">
        <v>31</v>
      </c>
      <c r="D609" t="s">
        <v>6021</v>
      </c>
      <c r="E609" t="s">
        <v>6024</v>
      </c>
      <c r="F609" t="s">
        <v>6025</v>
      </c>
      <c r="G609" s="1">
        <v>46003</v>
      </c>
      <c r="H609" t="s">
        <v>21</v>
      </c>
      <c r="I609" t="str" cm="1">
        <f t="array" ref="I609">_xlfn.IFS(Customers_c[[#This Row],[Age]]&lt;=24,"18-24",Customers_c[[#This Row],[Age]]&lt;=34,"25-34",Customers_c[[#This Row],[Age]]&lt;=44,"35-44",Customers_c[[#This Row],[Age]]&lt;=54,"45-54",Customers_c[[#This Row],[Age]]&gt;=55,"55+")</f>
        <v>25-34</v>
      </c>
    </row>
    <row r="610" spans="1:9" x14ac:dyDescent="0.25">
      <c r="A610">
        <v>1609</v>
      </c>
      <c r="B610" t="s">
        <v>5638</v>
      </c>
      <c r="C610">
        <v>32</v>
      </c>
      <c r="D610" t="s">
        <v>6020</v>
      </c>
      <c r="E610" t="s">
        <v>6023</v>
      </c>
      <c r="F610" t="s">
        <v>6025</v>
      </c>
      <c r="G610" s="1">
        <v>45311</v>
      </c>
      <c r="H610" t="s">
        <v>21</v>
      </c>
      <c r="I610" t="str" cm="1">
        <f t="array" ref="I610">_xlfn.IFS(Customers_c[[#This Row],[Age]]&lt;=24,"18-24",Customers_c[[#This Row],[Age]]&lt;=34,"25-34",Customers_c[[#This Row],[Age]]&lt;=44,"35-44",Customers_c[[#This Row],[Age]]&lt;=54,"45-54",Customers_c[[#This Row],[Age]]&gt;=55,"55+")</f>
        <v>25-34</v>
      </c>
    </row>
    <row r="611" spans="1:9" x14ac:dyDescent="0.25">
      <c r="A611">
        <v>1610</v>
      </c>
      <c r="B611" t="s">
        <v>5639</v>
      </c>
      <c r="C611">
        <v>48</v>
      </c>
      <c r="D611" t="s">
        <v>6020</v>
      </c>
      <c r="E611" t="s">
        <v>6024</v>
      </c>
      <c r="F611" t="s">
        <v>6026</v>
      </c>
      <c r="G611" s="1">
        <v>45519</v>
      </c>
      <c r="H611" t="s">
        <v>21</v>
      </c>
      <c r="I611" t="str" cm="1">
        <f t="array" ref="I611">_xlfn.IFS(Customers_c[[#This Row],[Age]]&lt;=24,"18-24",Customers_c[[#This Row],[Age]]&lt;=34,"25-34",Customers_c[[#This Row],[Age]]&lt;=44,"35-44",Customers_c[[#This Row],[Age]]&lt;=54,"45-54",Customers_c[[#This Row],[Age]]&gt;=55,"55+")</f>
        <v>45-54</v>
      </c>
    </row>
    <row r="612" spans="1:9" x14ac:dyDescent="0.25">
      <c r="A612">
        <v>1611</v>
      </c>
      <c r="B612" t="s">
        <v>5640</v>
      </c>
      <c r="C612">
        <v>18</v>
      </c>
      <c r="D612" t="s">
        <v>6020</v>
      </c>
      <c r="E612" t="s">
        <v>6023</v>
      </c>
      <c r="F612" t="s">
        <v>6027</v>
      </c>
      <c r="G612" s="1">
        <v>45312</v>
      </c>
      <c r="H612" t="s">
        <v>22</v>
      </c>
      <c r="I612" t="str" cm="1">
        <f t="array" ref="I612">_xlfn.IFS(Customers_c[[#This Row],[Age]]&lt;=24,"18-24",Customers_c[[#This Row],[Age]]&lt;=34,"25-34",Customers_c[[#This Row],[Age]]&lt;=44,"35-44",Customers_c[[#This Row],[Age]]&lt;=54,"45-54",Customers_c[[#This Row],[Age]]&gt;=55,"55+")</f>
        <v>18-24</v>
      </c>
    </row>
    <row r="613" spans="1:9" x14ac:dyDescent="0.25">
      <c r="A613">
        <v>1612</v>
      </c>
      <c r="B613" t="s">
        <v>5641</v>
      </c>
      <c r="C613">
        <v>20</v>
      </c>
      <c r="D613" t="s">
        <v>6020</v>
      </c>
      <c r="E613" t="s">
        <v>6023</v>
      </c>
      <c r="F613" t="s">
        <v>6027</v>
      </c>
      <c r="G613" s="1">
        <v>45583</v>
      </c>
      <c r="H613" t="s">
        <v>21</v>
      </c>
      <c r="I613" t="str" cm="1">
        <f t="array" ref="I613">_xlfn.IFS(Customers_c[[#This Row],[Age]]&lt;=24,"18-24",Customers_c[[#This Row],[Age]]&lt;=34,"25-34",Customers_c[[#This Row],[Age]]&lt;=44,"35-44",Customers_c[[#This Row],[Age]]&lt;=54,"45-54",Customers_c[[#This Row],[Age]]&gt;=55,"55+")</f>
        <v>18-24</v>
      </c>
    </row>
    <row r="614" spans="1:9" x14ac:dyDescent="0.25">
      <c r="A614">
        <v>1613</v>
      </c>
      <c r="B614" t="s">
        <v>5642</v>
      </c>
      <c r="C614">
        <v>33</v>
      </c>
      <c r="D614" t="s">
        <v>6021</v>
      </c>
      <c r="E614" t="s">
        <v>6023</v>
      </c>
      <c r="F614" t="s">
        <v>6025</v>
      </c>
      <c r="G614" s="1">
        <v>45067</v>
      </c>
      <c r="H614" t="s">
        <v>21</v>
      </c>
      <c r="I614" t="str" cm="1">
        <f t="array" ref="I614">_xlfn.IFS(Customers_c[[#This Row],[Age]]&lt;=24,"18-24",Customers_c[[#This Row],[Age]]&lt;=34,"25-34",Customers_c[[#This Row],[Age]]&lt;=44,"35-44",Customers_c[[#This Row],[Age]]&lt;=54,"45-54",Customers_c[[#This Row],[Age]]&gt;=55,"55+")</f>
        <v>25-34</v>
      </c>
    </row>
    <row r="615" spans="1:9" x14ac:dyDescent="0.25">
      <c r="A615">
        <v>1614</v>
      </c>
      <c r="B615" t="s">
        <v>5643</v>
      </c>
      <c r="C615">
        <v>40</v>
      </c>
      <c r="D615" t="s">
        <v>6021</v>
      </c>
      <c r="E615" t="s">
        <v>6023</v>
      </c>
      <c r="F615" t="s">
        <v>6027</v>
      </c>
      <c r="G615" s="1">
        <v>45495</v>
      </c>
      <c r="H615" t="s">
        <v>22</v>
      </c>
      <c r="I615" t="str" cm="1">
        <f t="array" ref="I615">_xlfn.IFS(Customers_c[[#This Row],[Age]]&lt;=24,"18-24",Customers_c[[#This Row],[Age]]&lt;=34,"25-34",Customers_c[[#This Row],[Age]]&lt;=44,"35-44",Customers_c[[#This Row],[Age]]&lt;=54,"45-54",Customers_c[[#This Row],[Age]]&gt;=55,"55+")</f>
        <v>35-44</v>
      </c>
    </row>
    <row r="616" spans="1:9" x14ac:dyDescent="0.25">
      <c r="A616">
        <v>1615</v>
      </c>
      <c r="B616" t="s">
        <v>5644</v>
      </c>
      <c r="C616">
        <v>28</v>
      </c>
      <c r="D616" t="s">
        <v>6020</v>
      </c>
      <c r="E616" t="s">
        <v>6022</v>
      </c>
      <c r="F616" t="s">
        <v>6025</v>
      </c>
      <c r="G616" s="1">
        <v>45913</v>
      </c>
      <c r="H616" t="s">
        <v>23</v>
      </c>
      <c r="I616" t="str" cm="1">
        <f t="array" ref="I616">_xlfn.IFS(Customers_c[[#This Row],[Age]]&lt;=24,"18-24",Customers_c[[#This Row],[Age]]&lt;=34,"25-34",Customers_c[[#This Row],[Age]]&lt;=44,"35-44",Customers_c[[#This Row],[Age]]&lt;=54,"45-54",Customers_c[[#This Row],[Age]]&gt;=55,"55+")</f>
        <v>25-34</v>
      </c>
    </row>
    <row r="617" spans="1:9" x14ac:dyDescent="0.25">
      <c r="A617">
        <v>1616</v>
      </c>
      <c r="B617" t="s">
        <v>5645</v>
      </c>
      <c r="C617">
        <v>29</v>
      </c>
      <c r="D617" t="s">
        <v>6021</v>
      </c>
      <c r="E617" t="s">
        <v>6023</v>
      </c>
      <c r="F617" t="s">
        <v>6027</v>
      </c>
      <c r="G617" s="1">
        <v>45754</v>
      </c>
      <c r="H617" t="s">
        <v>23</v>
      </c>
      <c r="I617" t="str" cm="1">
        <f t="array" ref="I617">_xlfn.IFS(Customers_c[[#This Row],[Age]]&lt;=24,"18-24",Customers_c[[#This Row],[Age]]&lt;=34,"25-34",Customers_c[[#This Row],[Age]]&lt;=44,"35-44",Customers_c[[#This Row],[Age]]&lt;=54,"45-54",Customers_c[[#This Row],[Age]]&gt;=55,"55+")</f>
        <v>25-34</v>
      </c>
    </row>
    <row r="618" spans="1:9" x14ac:dyDescent="0.25">
      <c r="A618">
        <v>1617</v>
      </c>
      <c r="B618" t="s">
        <v>5646</v>
      </c>
      <c r="C618">
        <v>27</v>
      </c>
      <c r="D618" t="s">
        <v>6020</v>
      </c>
      <c r="E618" t="s">
        <v>6022</v>
      </c>
      <c r="F618" t="s">
        <v>6026</v>
      </c>
      <c r="G618" s="1">
        <v>45681</v>
      </c>
      <c r="H618" t="s">
        <v>22</v>
      </c>
      <c r="I618" t="str" cm="1">
        <f t="array" ref="I618">_xlfn.IFS(Customers_c[[#This Row],[Age]]&lt;=24,"18-24",Customers_c[[#This Row],[Age]]&lt;=34,"25-34",Customers_c[[#This Row],[Age]]&lt;=44,"35-44",Customers_c[[#This Row],[Age]]&lt;=54,"45-54",Customers_c[[#This Row],[Age]]&gt;=55,"55+")</f>
        <v>25-34</v>
      </c>
    </row>
    <row r="619" spans="1:9" x14ac:dyDescent="0.25">
      <c r="A619">
        <v>1618</v>
      </c>
      <c r="B619" t="s">
        <v>5647</v>
      </c>
      <c r="C619">
        <v>49</v>
      </c>
      <c r="D619" t="s">
        <v>6021</v>
      </c>
      <c r="E619" t="s">
        <v>6022</v>
      </c>
      <c r="F619" t="s">
        <v>6025</v>
      </c>
      <c r="G619" s="1">
        <v>45891</v>
      </c>
      <c r="H619" t="s">
        <v>21</v>
      </c>
      <c r="I619" t="str" cm="1">
        <f t="array" ref="I619">_xlfn.IFS(Customers_c[[#This Row],[Age]]&lt;=24,"18-24",Customers_c[[#This Row],[Age]]&lt;=34,"25-34",Customers_c[[#This Row],[Age]]&lt;=44,"35-44",Customers_c[[#This Row],[Age]]&lt;=54,"45-54",Customers_c[[#This Row],[Age]]&gt;=55,"55+")</f>
        <v>45-54</v>
      </c>
    </row>
    <row r="620" spans="1:9" x14ac:dyDescent="0.25">
      <c r="A620">
        <v>1619</v>
      </c>
      <c r="B620" t="s">
        <v>5648</v>
      </c>
      <c r="C620">
        <v>33</v>
      </c>
      <c r="D620" t="s">
        <v>6021</v>
      </c>
      <c r="E620" t="s">
        <v>6023</v>
      </c>
      <c r="F620" t="s">
        <v>6025</v>
      </c>
      <c r="G620" s="1">
        <v>45711</v>
      </c>
      <c r="H620" t="s">
        <v>22</v>
      </c>
      <c r="I620" t="str" cm="1">
        <f t="array" ref="I620">_xlfn.IFS(Customers_c[[#This Row],[Age]]&lt;=24,"18-24",Customers_c[[#This Row],[Age]]&lt;=34,"25-34",Customers_c[[#This Row],[Age]]&lt;=44,"35-44",Customers_c[[#This Row],[Age]]&lt;=54,"45-54",Customers_c[[#This Row],[Age]]&gt;=55,"55+")</f>
        <v>25-34</v>
      </c>
    </row>
    <row r="621" spans="1:9" x14ac:dyDescent="0.25">
      <c r="A621">
        <v>1620</v>
      </c>
      <c r="B621" t="s">
        <v>5649</v>
      </c>
      <c r="C621">
        <v>25</v>
      </c>
      <c r="D621" t="s">
        <v>6020</v>
      </c>
      <c r="E621" t="s">
        <v>6022</v>
      </c>
      <c r="F621" t="s">
        <v>6026</v>
      </c>
      <c r="G621" s="1">
        <v>45113</v>
      </c>
      <c r="H621" t="s">
        <v>23</v>
      </c>
      <c r="I621" t="str" cm="1">
        <f t="array" ref="I621">_xlfn.IFS(Customers_c[[#This Row],[Age]]&lt;=24,"18-24",Customers_c[[#This Row],[Age]]&lt;=34,"25-34",Customers_c[[#This Row],[Age]]&lt;=44,"35-44",Customers_c[[#This Row],[Age]]&lt;=54,"45-54",Customers_c[[#This Row],[Age]]&gt;=55,"55+")</f>
        <v>25-34</v>
      </c>
    </row>
    <row r="622" spans="1:9" x14ac:dyDescent="0.25">
      <c r="A622">
        <v>1621</v>
      </c>
      <c r="B622" t="s">
        <v>5650</v>
      </c>
      <c r="C622">
        <v>55</v>
      </c>
      <c r="D622" t="s">
        <v>6021</v>
      </c>
      <c r="E622" t="s">
        <v>6024</v>
      </c>
      <c r="F622" t="s">
        <v>6025</v>
      </c>
      <c r="G622" s="1">
        <v>45865</v>
      </c>
      <c r="H622" t="s">
        <v>23</v>
      </c>
      <c r="I622" t="str" cm="1">
        <f t="array" ref="I622">_xlfn.IFS(Customers_c[[#This Row],[Age]]&lt;=24,"18-24",Customers_c[[#This Row],[Age]]&lt;=34,"25-34",Customers_c[[#This Row],[Age]]&lt;=44,"35-44",Customers_c[[#This Row],[Age]]&lt;=54,"45-54",Customers_c[[#This Row],[Age]]&gt;=55,"55+")</f>
        <v>55+</v>
      </c>
    </row>
    <row r="623" spans="1:9" x14ac:dyDescent="0.25">
      <c r="A623">
        <v>1622</v>
      </c>
      <c r="B623" t="s">
        <v>5651</v>
      </c>
      <c r="C623">
        <v>29</v>
      </c>
      <c r="D623" t="s">
        <v>6020</v>
      </c>
      <c r="E623" t="s">
        <v>6023</v>
      </c>
      <c r="F623" t="s">
        <v>6027</v>
      </c>
      <c r="G623" s="1">
        <v>44983</v>
      </c>
      <c r="H623" t="s">
        <v>22</v>
      </c>
      <c r="I623" t="str" cm="1">
        <f t="array" ref="I623">_xlfn.IFS(Customers_c[[#This Row],[Age]]&lt;=24,"18-24",Customers_c[[#This Row],[Age]]&lt;=34,"25-34",Customers_c[[#This Row],[Age]]&lt;=44,"35-44",Customers_c[[#This Row],[Age]]&lt;=54,"45-54",Customers_c[[#This Row],[Age]]&gt;=55,"55+")</f>
        <v>25-34</v>
      </c>
    </row>
    <row r="624" spans="1:9" x14ac:dyDescent="0.25">
      <c r="A624">
        <v>1623</v>
      </c>
      <c r="B624" t="s">
        <v>5652</v>
      </c>
      <c r="C624">
        <v>41</v>
      </c>
      <c r="D624" t="s">
        <v>6021</v>
      </c>
      <c r="E624" t="s">
        <v>6022</v>
      </c>
      <c r="F624" t="s">
        <v>6027</v>
      </c>
      <c r="G624" s="1">
        <v>44977</v>
      </c>
      <c r="H624" t="s">
        <v>22</v>
      </c>
      <c r="I624" t="str" cm="1">
        <f t="array" ref="I624">_xlfn.IFS(Customers_c[[#This Row],[Age]]&lt;=24,"18-24",Customers_c[[#This Row],[Age]]&lt;=34,"25-34",Customers_c[[#This Row],[Age]]&lt;=44,"35-44",Customers_c[[#This Row],[Age]]&lt;=54,"45-54",Customers_c[[#This Row],[Age]]&gt;=55,"55+")</f>
        <v>35-44</v>
      </c>
    </row>
    <row r="625" spans="1:9" x14ac:dyDescent="0.25">
      <c r="A625">
        <v>1624</v>
      </c>
      <c r="B625" t="s">
        <v>5653</v>
      </c>
      <c r="C625">
        <v>45</v>
      </c>
      <c r="D625" t="s">
        <v>6020</v>
      </c>
      <c r="E625" t="s">
        <v>6023</v>
      </c>
      <c r="F625" t="s">
        <v>6025</v>
      </c>
      <c r="G625" s="1">
        <v>45176</v>
      </c>
      <c r="H625" t="s">
        <v>23</v>
      </c>
      <c r="I625" t="str" cm="1">
        <f t="array" ref="I625">_xlfn.IFS(Customers_c[[#This Row],[Age]]&lt;=24,"18-24",Customers_c[[#This Row],[Age]]&lt;=34,"25-34",Customers_c[[#This Row],[Age]]&lt;=44,"35-44",Customers_c[[#This Row],[Age]]&lt;=54,"45-54",Customers_c[[#This Row],[Age]]&gt;=55,"55+")</f>
        <v>45-54</v>
      </c>
    </row>
    <row r="626" spans="1:9" x14ac:dyDescent="0.25">
      <c r="A626">
        <v>1625</v>
      </c>
      <c r="B626" t="s">
        <v>5654</v>
      </c>
      <c r="C626">
        <v>25</v>
      </c>
      <c r="D626" t="s">
        <v>6020</v>
      </c>
      <c r="E626" t="s">
        <v>6023</v>
      </c>
      <c r="F626" t="s">
        <v>6027</v>
      </c>
      <c r="G626" s="1">
        <v>45441</v>
      </c>
      <c r="H626" t="s">
        <v>22</v>
      </c>
      <c r="I626" t="str" cm="1">
        <f t="array" ref="I626">_xlfn.IFS(Customers_c[[#This Row],[Age]]&lt;=24,"18-24",Customers_c[[#This Row],[Age]]&lt;=34,"25-34",Customers_c[[#This Row],[Age]]&lt;=44,"35-44",Customers_c[[#This Row],[Age]]&lt;=54,"45-54",Customers_c[[#This Row],[Age]]&gt;=55,"55+")</f>
        <v>25-34</v>
      </c>
    </row>
    <row r="627" spans="1:9" x14ac:dyDescent="0.25">
      <c r="A627">
        <v>1626</v>
      </c>
      <c r="B627" t="s">
        <v>5655</v>
      </c>
      <c r="C627">
        <v>45</v>
      </c>
      <c r="D627" t="s">
        <v>6021</v>
      </c>
      <c r="E627" t="s">
        <v>6023</v>
      </c>
      <c r="F627" t="s">
        <v>6025</v>
      </c>
      <c r="G627" s="1">
        <v>45493</v>
      </c>
      <c r="H627" t="s">
        <v>23</v>
      </c>
      <c r="I627" t="str" cm="1">
        <f t="array" ref="I627">_xlfn.IFS(Customers_c[[#This Row],[Age]]&lt;=24,"18-24",Customers_c[[#This Row],[Age]]&lt;=34,"25-34",Customers_c[[#This Row],[Age]]&lt;=44,"35-44",Customers_c[[#This Row],[Age]]&lt;=54,"45-54",Customers_c[[#This Row],[Age]]&gt;=55,"55+")</f>
        <v>45-54</v>
      </c>
    </row>
    <row r="628" spans="1:9" x14ac:dyDescent="0.25">
      <c r="A628">
        <v>1627</v>
      </c>
      <c r="B628" t="s">
        <v>5656</v>
      </c>
      <c r="C628">
        <v>53</v>
      </c>
      <c r="D628" t="s">
        <v>6021</v>
      </c>
      <c r="E628" t="s">
        <v>6022</v>
      </c>
      <c r="F628" t="s">
        <v>6026</v>
      </c>
      <c r="G628" s="1">
        <v>45559</v>
      </c>
      <c r="H628" t="s">
        <v>22</v>
      </c>
      <c r="I628" t="str" cm="1">
        <f t="array" ref="I628">_xlfn.IFS(Customers_c[[#This Row],[Age]]&lt;=24,"18-24",Customers_c[[#This Row],[Age]]&lt;=34,"25-34",Customers_c[[#This Row],[Age]]&lt;=44,"35-44",Customers_c[[#This Row],[Age]]&lt;=54,"45-54",Customers_c[[#This Row],[Age]]&gt;=55,"55+")</f>
        <v>45-54</v>
      </c>
    </row>
    <row r="629" spans="1:9" x14ac:dyDescent="0.25">
      <c r="A629">
        <v>1628</v>
      </c>
      <c r="B629" t="s">
        <v>5657</v>
      </c>
      <c r="C629">
        <v>43</v>
      </c>
      <c r="D629" t="s">
        <v>6020</v>
      </c>
      <c r="E629" t="s">
        <v>6024</v>
      </c>
      <c r="F629" t="s">
        <v>6025</v>
      </c>
      <c r="G629" s="1">
        <v>45769</v>
      </c>
      <c r="H629" t="s">
        <v>22</v>
      </c>
      <c r="I629" t="str" cm="1">
        <f t="array" ref="I629">_xlfn.IFS(Customers_c[[#This Row],[Age]]&lt;=24,"18-24",Customers_c[[#This Row],[Age]]&lt;=34,"25-34",Customers_c[[#This Row],[Age]]&lt;=44,"35-44",Customers_c[[#This Row],[Age]]&lt;=54,"45-54",Customers_c[[#This Row],[Age]]&gt;=55,"55+")</f>
        <v>35-44</v>
      </c>
    </row>
    <row r="630" spans="1:9" x14ac:dyDescent="0.25">
      <c r="A630">
        <v>1629</v>
      </c>
      <c r="B630" t="s">
        <v>5658</v>
      </c>
      <c r="C630">
        <v>25</v>
      </c>
      <c r="D630" t="s">
        <v>6021</v>
      </c>
      <c r="E630" t="s">
        <v>6024</v>
      </c>
      <c r="F630" t="s">
        <v>6026</v>
      </c>
      <c r="G630" s="1">
        <v>45966</v>
      </c>
      <c r="H630" t="s">
        <v>22</v>
      </c>
      <c r="I630" t="str" cm="1">
        <f t="array" ref="I630">_xlfn.IFS(Customers_c[[#This Row],[Age]]&lt;=24,"18-24",Customers_c[[#This Row],[Age]]&lt;=34,"25-34",Customers_c[[#This Row],[Age]]&lt;=44,"35-44",Customers_c[[#This Row],[Age]]&lt;=54,"45-54",Customers_c[[#This Row],[Age]]&gt;=55,"55+")</f>
        <v>25-34</v>
      </c>
    </row>
    <row r="631" spans="1:9" x14ac:dyDescent="0.25">
      <c r="A631">
        <v>1630</v>
      </c>
      <c r="B631" t="s">
        <v>5659</v>
      </c>
      <c r="C631">
        <v>45</v>
      </c>
      <c r="D631" t="s">
        <v>6021</v>
      </c>
      <c r="E631" t="s">
        <v>6022</v>
      </c>
      <c r="F631" t="s">
        <v>6027</v>
      </c>
      <c r="G631" s="1">
        <v>45814</v>
      </c>
      <c r="H631" t="s">
        <v>23</v>
      </c>
      <c r="I631" t="str" cm="1">
        <f t="array" ref="I631">_xlfn.IFS(Customers_c[[#This Row],[Age]]&lt;=24,"18-24",Customers_c[[#This Row],[Age]]&lt;=34,"25-34",Customers_c[[#This Row],[Age]]&lt;=44,"35-44",Customers_c[[#This Row],[Age]]&lt;=54,"45-54",Customers_c[[#This Row],[Age]]&gt;=55,"55+")</f>
        <v>45-54</v>
      </c>
    </row>
    <row r="632" spans="1:9" x14ac:dyDescent="0.25">
      <c r="A632">
        <v>1631</v>
      </c>
      <c r="B632" t="s">
        <v>5660</v>
      </c>
      <c r="C632">
        <v>45</v>
      </c>
      <c r="D632" t="s">
        <v>6020</v>
      </c>
      <c r="E632" t="s">
        <v>6023</v>
      </c>
      <c r="F632" t="s">
        <v>6026</v>
      </c>
      <c r="G632" s="1">
        <v>45331</v>
      </c>
      <c r="H632" t="s">
        <v>22</v>
      </c>
      <c r="I632" t="str" cm="1">
        <f t="array" ref="I632">_xlfn.IFS(Customers_c[[#This Row],[Age]]&lt;=24,"18-24",Customers_c[[#This Row],[Age]]&lt;=34,"25-34",Customers_c[[#This Row],[Age]]&lt;=44,"35-44",Customers_c[[#This Row],[Age]]&lt;=54,"45-54",Customers_c[[#This Row],[Age]]&gt;=55,"55+")</f>
        <v>45-54</v>
      </c>
    </row>
    <row r="633" spans="1:9" x14ac:dyDescent="0.25">
      <c r="A633">
        <v>1632</v>
      </c>
      <c r="B633" t="s">
        <v>5661</v>
      </c>
      <c r="C633">
        <v>54</v>
      </c>
      <c r="D633" t="s">
        <v>6020</v>
      </c>
      <c r="E633" t="s">
        <v>6022</v>
      </c>
      <c r="F633" t="s">
        <v>6027</v>
      </c>
      <c r="G633" s="1">
        <v>45380</v>
      </c>
      <c r="H633" t="s">
        <v>23</v>
      </c>
      <c r="I633" t="str" cm="1">
        <f t="array" ref="I633">_xlfn.IFS(Customers_c[[#This Row],[Age]]&lt;=24,"18-24",Customers_c[[#This Row],[Age]]&lt;=34,"25-34",Customers_c[[#This Row],[Age]]&lt;=44,"35-44",Customers_c[[#This Row],[Age]]&lt;=54,"45-54",Customers_c[[#This Row],[Age]]&gt;=55,"55+")</f>
        <v>45-54</v>
      </c>
    </row>
    <row r="634" spans="1:9" x14ac:dyDescent="0.25">
      <c r="A634">
        <v>1633</v>
      </c>
      <c r="B634" t="s">
        <v>5662</v>
      </c>
      <c r="C634">
        <v>58</v>
      </c>
      <c r="D634" t="s">
        <v>6021</v>
      </c>
      <c r="E634" t="s">
        <v>6022</v>
      </c>
      <c r="F634" t="s">
        <v>6025</v>
      </c>
      <c r="G634" s="1">
        <v>45160</v>
      </c>
      <c r="H634" t="s">
        <v>23</v>
      </c>
      <c r="I634" t="str" cm="1">
        <f t="array" ref="I634">_xlfn.IFS(Customers_c[[#This Row],[Age]]&lt;=24,"18-24",Customers_c[[#This Row],[Age]]&lt;=34,"25-34",Customers_c[[#This Row],[Age]]&lt;=44,"35-44",Customers_c[[#This Row],[Age]]&lt;=54,"45-54",Customers_c[[#This Row],[Age]]&gt;=55,"55+")</f>
        <v>55+</v>
      </c>
    </row>
    <row r="635" spans="1:9" x14ac:dyDescent="0.25">
      <c r="A635">
        <v>1634</v>
      </c>
      <c r="B635" t="s">
        <v>5663</v>
      </c>
      <c r="C635">
        <v>53</v>
      </c>
      <c r="D635" t="s">
        <v>6020</v>
      </c>
      <c r="E635" t="s">
        <v>6022</v>
      </c>
      <c r="F635" t="s">
        <v>6027</v>
      </c>
      <c r="G635" s="1">
        <v>45511</v>
      </c>
      <c r="H635" t="s">
        <v>22</v>
      </c>
      <c r="I635" t="str" cm="1">
        <f t="array" ref="I635">_xlfn.IFS(Customers_c[[#This Row],[Age]]&lt;=24,"18-24",Customers_c[[#This Row],[Age]]&lt;=34,"25-34",Customers_c[[#This Row],[Age]]&lt;=44,"35-44",Customers_c[[#This Row],[Age]]&lt;=54,"45-54",Customers_c[[#This Row],[Age]]&gt;=55,"55+")</f>
        <v>45-54</v>
      </c>
    </row>
    <row r="636" spans="1:9" x14ac:dyDescent="0.25">
      <c r="A636">
        <v>1635</v>
      </c>
      <c r="B636" t="s">
        <v>5664</v>
      </c>
      <c r="C636">
        <v>44</v>
      </c>
      <c r="D636" t="s">
        <v>6020</v>
      </c>
      <c r="E636" t="s">
        <v>6023</v>
      </c>
      <c r="F636" t="s">
        <v>6025</v>
      </c>
      <c r="G636" s="1">
        <v>45090</v>
      </c>
      <c r="H636" t="s">
        <v>22</v>
      </c>
      <c r="I636" t="str" cm="1">
        <f t="array" ref="I636">_xlfn.IFS(Customers_c[[#This Row],[Age]]&lt;=24,"18-24",Customers_c[[#This Row],[Age]]&lt;=34,"25-34",Customers_c[[#This Row],[Age]]&lt;=44,"35-44",Customers_c[[#This Row],[Age]]&lt;=54,"45-54",Customers_c[[#This Row],[Age]]&gt;=55,"55+")</f>
        <v>35-44</v>
      </c>
    </row>
    <row r="637" spans="1:9" x14ac:dyDescent="0.25">
      <c r="A637">
        <v>1636</v>
      </c>
      <c r="B637" t="s">
        <v>5665</v>
      </c>
      <c r="C637">
        <v>34</v>
      </c>
      <c r="D637" t="s">
        <v>6020</v>
      </c>
      <c r="E637" t="s">
        <v>6022</v>
      </c>
      <c r="F637" t="s">
        <v>6025</v>
      </c>
      <c r="G637" s="1">
        <v>45320</v>
      </c>
      <c r="H637" t="s">
        <v>23</v>
      </c>
      <c r="I637" t="str" cm="1">
        <f t="array" ref="I637">_xlfn.IFS(Customers_c[[#This Row],[Age]]&lt;=24,"18-24",Customers_c[[#This Row],[Age]]&lt;=34,"25-34",Customers_c[[#This Row],[Age]]&lt;=44,"35-44",Customers_c[[#This Row],[Age]]&lt;=54,"45-54",Customers_c[[#This Row],[Age]]&gt;=55,"55+")</f>
        <v>25-34</v>
      </c>
    </row>
    <row r="638" spans="1:9" x14ac:dyDescent="0.25">
      <c r="A638">
        <v>1637</v>
      </c>
      <c r="B638" t="s">
        <v>5666</v>
      </c>
      <c r="C638">
        <v>26</v>
      </c>
      <c r="D638" t="s">
        <v>6021</v>
      </c>
      <c r="E638" t="s">
        <v>6023</v>
      </c>
      <c r="F638" t="s">
        <v>6026</v>
      </c>
      <c r="G638" s="1">
        <v>45811</v>
      </c>
      <c r="H638" t="s">
        <v>23</v>
      </c>
      <c r="I638" t="str" cm="1">
        <f t="array" ref="I638">_xlfn.IFS(Customers_c[[#This Row],[Age]]&lt;=24,"18-24",Customers_c[[#This Row],[Age]]&lt;=34,"25-34",Customers_c[[#This Row],[Age]]&lt;=44,"35-44",Customers_c[[#This Row],[Age]]&lt;=54,"45-54",Customers_c[[#This Row],[Age]]&gt;=55,"55+")</f>
        <v>25-34</v>
      </c>
    </row>
    <row r="639" spans="1:9" x14ac:dyDescent="0.25">
      <c r="A639">
        <v>1638</v>
      </c>
      <c r="B639" t="s">
        <v>5667</v>
      </c>
      <c r="C639">
        <v>50</v>
      </c>
      <c r="D639" t="s">
        <v>6021</v>
      </c>
      <c r="E639" t="s">
        <v>6022</v>
      </c>
      <c r="F639" t="s">
        <v>6026</v>
      </c>
      <c r="G639" s="1">
        <v>45848</v>
      </c>
      <c r="H639" t="s">
        <v>21</v>
      </c>
      <c r="I639" t="str" cm="1">
        <f t="array" ref="I639">_xlfn.IFS(Customers_c[[#This Row],[Age]]&lt;=24,"18-24",Customers_c[[#This Row],[Age]]&lt;=34,"25-34",Customers_c[[#This Row],[Age]]&lt;=44,"35-44",Customers_c[[#This Row],[Age]]&lt;=54,"45-54",Customers_c[[#This Row],[Age]]&gt;=55,"55+")</f>
        <v>45-54</v>
      </c>
    </row>
    <row r="640" spans="1:9" x14ac:dyDescent="0.25">
      <c r="A640">
        <v>1639</v>
      </c>
      <c r="B640" t="s">
        <v>5668</v>
      </c>
      <c r="C640">
        <v>37</v>
      </c>
      <c r="D640" t="s">
        <v>6020</v>
      </c>
      <c r="E640" t="s">
        <v>6024</v>
      </c>
      <c r="F640" t="s">
        <v>6026</v>
      </c>
      <c r="G640" s="1">
        <v>45583</v>
      </c>
      <c r="H640" t="s">
        <v>23</v>
      </c>
      <c r="I640" t="str" cm="1">
        <f t="array" ref="I640">_xlfn.IFS(Customers_c[[#This Row],[Age]]&lt;=24,"18-24",Customers_c[[#This Row],[Age]]&lt;=34,"25-34",Customers_c[[#This Row],[Age]]&lt;=44,"35-44",Customers_c[[#This Row],[Age]]&lt;=54,"45-54",Customers_c[[#This Row],[Age]]&gt;=55,"55+")</f>
        <v>35-44</v>
      </c>
    </row>
    <row r="641" spans="1:9" x14ac:dyDescent="0.25">
      <c r="A641">
        <v>1640</v>
      </c>
      <c r="B641" t="s">
        <v>5669</v>
      </c>
      <c r="C641">
        <v>30</v>
      </c>
      <c r="D641" t="s">
        <v>6021</v>
      </c>
      <c r="E641" t="s">
        <v>6022</v>
      </c>
      <c r="F641" t="s">
        <v>6026</v>
      </c>
      <c r="G641" s="1">
        <v>45007</v>
      </c>
      <c r="H641" t="s">
        <v>21</v>
      </c>
      <c r="I641" t="str" cm="1">
        <f t="array" ref="I641">_xlfn.IFS(Customers_c[[#This Row],[Age]]&lt;=24,"18-24",Customers_c[[#This Row],[Age]]&lt;=34,"25-34",Customers_c[[#This Row],[Age]]&lt;=44,"35-44",Customers_c[[#This Row],[Age]]&lt;=54,"45-54",Customers_c[[#This Row],[Age]]&gt;=55,"55+")</f>
        <v>25-34</v>
      </c>
    </row>
    <row r="642" spans="1:9" x14ac:dyDescent="0.25">
      <c r="A642">
        <v>1641</v>
      </c>
      <c r="B642" t="s">
        <v>5670</v>
      </c>
      <c r="C642">
        <v>45</v>
      </c>
      <c r="D642" t="s">
        <v>6020</v>
      </c>
      <c r="E642" t="s">
        <v>6022</v>
      </c>
      <c r="F642" t="s">
        <v>6027</v>
      </c>
      <c r="G642" s="1">
        <v>45737</v>
      </c>
      <c r="H642" t="s">
        <v>21</v>
      </c>
      <c r="I642" t="str" cm="1">
        <f t="array" ref="I642">_xlfn.IFS(Customers_c[[#This Row],[Age]]&lt;=24,"18-24",Customers_c[[#This Row],[Age]]&lt;=34,"25-34",Customers_c[[#This Row],[Age]]&lt;=44,"35-44",Customers_c[[#This Row],[Age]]&lt;=54,"45-54",Customers_c[[#This Row],[Age]]&gt;=55,"55+")</f>
        <v>45-54</v>
      </c>
    </row>
    <row r="643" spans="1:9" x14ac:dyDescent="0.25">
      <c r="A643">
        <v>1642</v>
      </c>
      <c r="B643" t="s">
        <v>5671</v>
      </c>
      <c r="C643">
        <v>46</v>
      </c>
      <c r="D643" t="s">
        <v>6021</v>
      </c>
      <c r="E643" t="s">
        <v>6024</v>
      </c>
      <c r="F643" t="s">
        <v>6027</v>
      </c>
      <c r="G643" s="1">
        <v>45788</v>
      </c>
      <c r="H643" t="s">
        <v>21</v>
      </c>
      <c r="I643" t="str" cm="1">
        <f t="array" ref="I643">_xlfn.IFS(Customers_c[[#This Row],[Age]]&lt;=24,"18-24",Customers_c[[#This Row],[Age]]&lt;=34,"25-34",Customers_c[[#This Row],[Age]]&lt;=44,"35-44",Customers_c[[#This Row],[Age]]&lt;=54,"45-54",Customers_c[[#This Row],[Age]]&gt;=55,"55+")</f>
        <v>45-54</v>
      </c>
    </row>
    <row r="644" spans="1:9" x14ac:dyDescent="0.25">
      <c r="A644">
        <v>1643</v>
      </c>
      <c r="B644" t="s">
        <v>5672</v>
      </c>
      <c r="C644">
        <v>30</v>
      </c>
      <c r="D644" t="s">
        <v>6020</v>
      </c>
      <c r="E644" t="s">
        <v>6023</v>
      </c>
      <c r="F644" t="s">
        <v>6027</v>
      </c>
      <c r="G644" s="1">
        <v>45859</v>
      </c>
      <c r="H644" t="s">
        <v>22</v>
      </c>
      <c r="I644" t="str" cm="1">
        <f t="array" ref="I644">_xlfn.IFS(Customers_c[[#This Row],[Age]]&lt;=24,"18-24",Customers_c[[#This Row],[Age]]&lt;=34,"25-34",Customers_c[[#This Row],[Age]]&lt;=44,"35-44",Customers_c[[#This Row],[Age]]&lt;=54,"45-54",Customers_c[[#This Row],[Age]]&gt;=55,"55+")</f>
        <v>25-34</v>
      </c>
    </row>
    <row r="645" spans="1:9" x14ac:dyDescent="0.25">
      <c r="A645">
        <v>1644</v>
      </c>
      <c r="B645" t="s">
        <v>5358</v>
      </c>
      <c r="C645">
        <v>52</v>
      </c>
      <c r="D645" t="s">
        <v>6020</v>
      </c>
      <c r="E645" t="s">
        <v>6023</v>
      </c>
      <c r="F645" t="s">
        <v>6025</v>
      </c>
      <c r="G645" s="1">
        <v>46019</v>
      </c>
      <c r="H645" t="s">
        <v>22</v>
      </c>
      <c r="I645" t="str" cm="1">
        <f t="array" ref="I645">_xlfn.IFS(Customers_c[[#This Row],[Age]]&lt;=24,"18-24",Customers_c[[#This Row],[Age]]&lt;=34,"25-34",Customers_c[[#This Row],[Age]]&lt;=44,"35-44",Customers_c[[#This Row],[Age]]&lt;=54,"45-54",Customers_c[[#This Row],[Age]]&gt;=55,"55+")</f>
        <v>45-54</v>
      </c>
    </row>
    <row r="646" spans="1:9" x14ac:dyDescent="0.25">
      <c r="A646">
        <v>1645</v>
      </c>
      <c r="B646" t="s">
        <v>5673</v>
      </c>
      <c r="C646">
        <v>23</v>
      </c>
      <c r="D646" t="s">
        <v>6021</v>
      </c>
      <c r="E646" t="s">
        <v>6022</v>
      </c>
      <c r="F646" t="s">
        <v>6027</v>
      </c>
      <c r="G646" s="1">
        <v>45255</v>
      </c>
      <c r="H646" t="s">
        <v>23</v>
      </c>
      <c r="I646" t="str" cm="1">
        <f t="array" ref="I646">_xlfn.IFS(Customers_c[[#This Row],[Age]]&lt;=24,"18-24",Customers_c[[#This Row],[Age]]&lt;=34,"25-34",Customers_c[[#This Row],[Age]]&lt;=44,"35-44",Customers_c[[#This Row],[Age]]&lt;=54,"45-54",Customers_c[[#This Row],[Age]]&gt;=55,"55+")</f>
        <v>18-24</v>
      </c>
    </row>
    <row r="647" spans="1:9" x14ac:dyDescent="0.25">
      <c r="A647">
        <v>1646</v>
      </c>
      <c r="B647" t="s">
        <v>5674</v>
      </c>
      <c r="C647">
        <v>35</v>
      </c>
      <c r="D647" t="s">
        <v>6020</v>
      </c>
      <c r="E647" t="s">
        <v>6024</v>
      </c>
      <c r="F647" t="s">
        <v>6027</v>
      </c>
      <c r="G647" s="1">
        <v>45968</v>
      </c>
      <c r="H647" t="s">
        <v>21</v>
      </c>
      <c r="I647" t="str" cm="1">
        <f t="array" ref="I647">_xlfn.IFS(Customers_c[[#This Row],[Age]]&lt;=24,"18-24",Customers_c[[#This Row],[Age]]&lt;=34,"25-34",Customers_c[[#This Row],[Age]]&lt;=44,"35-44",Customers_c[[#This Row],[Age]]&lt;=54,"45-54",Customers_c[[#This Row],[Age]]&gt;=55,"55+")</f>
        <v>35-44</v>
      </c>
    </row>
    <row r="648" spans="1:9" x14ac:dyDescent="0.25">
      <c r="A648">
        <v>1647</v>
      </c>
      <c r="B648" t="s">
        <v>5675</v>
      </c>
      <c r="C648">
        <v>22</v>
      </c>
      <c r="D648" t="s">
        <v>6021</v>
      </c>
      <c r="E648" t="s">
        <v>6023</v>
      </c>
      <c r="F648" t="s">
        <v>6027</v>
      </c>
      <c r="G648" s="1">
        <v>45906</v>
      </c>
      <c r="H648" t="s">
        <v>22</v>
      </c>
      <c r="I648" t="str" cm="1">
        <f t="array" ref="I648">_xlfn.IFS(Customers_c[[#This Row],[Age]]&lt;=24,"18-24",Customers_c[[#This Row],[Age]]&lt;=34,"25-34",Customers_c[[#This Row],[Age]]&lt;=44,"35-44",Customers_c[[#This Row],[Age]]&lt;=54,"45-54",Customers_c[[#This Row],[Age]]&gt;=55,"55+")</f>
        <v>18-24</v>
      </c>
    </row>
    <row r="649" spans="1:9" x14ac:dyDescent="0.25">
      <c r="A649">
        <v>1648</v>
      </c>
      <c r="B649" t="s">
        <v>5676</v>
      </c>
      <c r="C649">
        <v>42</v>
      </c>
      <c r="D649" t="s">
        <v>6021</v>
      </c>
      <c r="E649" t="s">
        <v>6022</v>
      </c>
      <c r="F649" t="s">
        <v>6026</v>
      </c>
      <c r="G649" s="1">
        <v>45705</v>
      </c>
      <c r="H649" t="s">
        <v>22</v>
      </c>
      <c r="I649" t="str" cm="1">
        <f t="array" ref="I649">_xlfn.IFS(Customers_c[[#This Row],[Age]]&lt;=24,"18-24",Customers_c[[#This Row],[Age]]&lt;=34,"25-34",Customers_c[[#This Row],[Age]]&lt;=44,"35-44",Customers_c[[#This Row],[Age]]&lt;=54,"45-54",Customers_c[[#This Row],[Age]]&gt;=55,"55+")</f>
        <v>35-44</v>
      </c>
    </row>
    <row r="650" spans="1:9" x14ac:dyDescent="0.25">
      <c r="A650">
        <v>1649</v>
      </c>
      <c r="B650" t="s">
        <v>5677</v>
      </c>
      <c r="C650">
        <v>19</v>
      </c>
      <c r="D650" t="s">
        <v>6020</v>
      </c>
      <c r="E650" t="s">
        <v>6024</v>
      </c>
      <c r="F650" t="s">
        <v>6027</v>
      </c>
      <c r="G650" s="1">
        <v>45785</v>
      </c>
      <c r="H650" t="s">
        <v>22</v>
      </c>
      <c r="I650" t="str" cm="1">
        <f t="array" ref="I650">_xlfn.IFS(Customers_c[[#This Row],[Age]]&lt;=24,"18-24",Customers_c[[#This Row],[Age]]&lt;=34,"25-34",Customers_c[[#This Row],[Age]]&lt;=44,"35-44",Customers_c[[#This Row],[Age]]&lt;=54,"45-54",Customers_c[[#This Row],[Age]]&gt;=55,"55+")</f>
        <v>18-24</v>
      </c>
    </row>
    <row r="651" spans="1:9" x14ac:dyDescent="0.25">
      <c r="A651">
        <v>1650</v>
      </c>
      <c r="B651" t="s">
        <v>5678</v>
      </c>
      <c r="C651">
        <v>27</v>
      </c>
      <c r="D651" t="s">
        <v>6020</v>
      </c>
      <c r="E651" t="s">
        <v>6023</v>
      </c>
      <c r="F651" t="s">
        <v>6025</v>
      </c>
      <c r="G651" s="1">
        <v>45480</v>
      </c>
      <c r="H651" t="s">
        <v>22</v>
      </c>
      <c r="I651" t="str" cm="1">
        <f t="array" ref="I651">_xlfn.IFS(Customers_c[[#This Row],[Age]]&lt;=24,"18-24",Customers_c[[#This Row],[Age]]&lt;=34,"25-34",Customers_c[[#This Row],[Age]]&lt;=44,"35-44",Customers_c[[#This Row],[Age]]&lt;=54,"45-54",Customers_c[[#This Row],[Age]]&gt;=55,"55+")</f>
        <v>25-34</v>
      </c>
    </row>
    <row r="652" spans="1:9" x14ac:dyDescent="0.25">
      <c r="A652">
        <v>1651</v>
      </c>
      <c r="B652" t="s">
        <v>5679</v>
      </c>
      <c r="C652">
        <v>47</v>
      </c>
      <c r="D652" t="s">
        <v>6021</v>
      </c>
      <c r="E652" t="s">
        <v>6023</v>
      </c>
      <c r="F652" t="s">
        <v>6026</v>
      </c>
      <c r="G652" s="1">
        <v>45228</v>
      </c>
      <c r="H652" t="s">
        <v>22</v>
      </c>
      <c r="I652" t="str" cm="1">
        <f t="array" ref="I652">_xlfn.IFS(Customers_c[[#This Row],[Age]]&lt;=24,"18-24",Customers_c[[#This Row],[Age]]&lt;=34,"25-34",Customers_c[[#This Row],[Age]]&lt;=44,"35-44",Customers_c[[#This Row],[Age]]&lt;=54,"45-54",Customers_c[[#This Row],[Age]]&gt;=55,"55+")</f>
        <v>45-54</v>
      </c>
    </row>
    <row r="653" spans="1:9" x14ac:dyDescent="0.25">
      <c r="A653">
        <v>1652</v>
      </c>
      <c r="B653" t="s">
        <v>5680</v>
      </c>
      <c r="C653">
        <v>22</v>
      </c>
      <c r="D653" t="s">
        <v>6020</v>
      </c>
      <c r="E653" t="s">
        <v>6024</v>
      </c>
      <c r="F653" t="s">
        <v>6025</v>
      </c>
      <c r="G653" s="1">
        <v>45542</v>
      </c>
      <c r="H653" t="s">
        <v>21</v>
      </c>
      <c r="I653" t="str" cm="1">
        <f t="array" ref="I653">_xlfn.IFS(Customers_c[[#This Row],[Age]]&lt;=24,"18-24",Customers_c[[#This Row],[Age]]&lt;=34,"25-34",Customers_c[[#This Row],[Age]]&lt;=44,"35-44",Customers_c[[#This Row],[Age]]&lt;=54,"45-54",Customers_c[[#This Row],[Age]]&gt;=55,"55+")</f>
        <v>18-24</v>
      </c>
    </row>
    <row r="654" spans="1:9" x14ac:dyDescent="0.25">
      <c r="A654">
        <v>1653</v>
      </c>
      <c r="B654" t="s">
        <v>5681</v>
      </c>
      <c r="C654">
        <v>50</v>
      </c>
      <c r="D654" t="s">
        <v>6020</v>
      </c>
      <c r="E654" t="s">
        <v>6024</v>
      </c>
      <c r="F654" t="s">
        <v>6027</v>
      </c>
      <c r="G654" s="1">
        <v>45089</v>
      </c>
      <c r="H654" t="s">
        <v>21</v>
      </c>
      <c r="I654" t="str" cm="1">
        <f t="array" ref="I654">_xlfn.IFS(Customers_c[[#This Row],[Age]]&lt;=24,"18-24",Customers_c[[#This Row],[Age]]&lt;=34,"25-34",Customers_c[[#This Row],[Age]]&lt;=44,"35-44",Customers_c[[#This Row],[Age]]&lt;=54,"45-54",Customers_c[[#This Row],[Age]]&gt;=55,"55+")</f>
        <v>45-54</v>
      </c>
    </row>
    <row r="655" spans="1:9" x14ac:dyDescent="0.25">
      <c r="A655">
        <v>1654</v>
      </c>
      <c r="B655" t="s">
        <v>5682</v>
      </c>
      <c r="C655">
        <v>18</v>
      </c>
      <c r="D655" t="s">
        <v>6020</v>
      </c>
      <c r="E655" t="s">
        <v>6024</v>
      </c>
      <c r="F655" t="s">
        <v>6026</v>
      </c>
      <c r="G655" s="1">
        <v>45321</v>
      </c>
      <c r="H655" t="s">
        <v>21</v>
      </c>
      <c r="I655" t="str" cm="1">
        <f t="array" ref="I655">_xlfn.IFS(Customers_c[[#This Row],[Age]]&lt;=24,"18-24",Customers_c[[#This Row],[Age]]&lt;=34,"25-34",Customers_c[[#This Row],[Age]]&lt;=44,"35-44",Customers_c[[#This Row],[Age]]&lt;=54,"45-54",Customers_c[[#This Row],[Age]]&gt;=55,"55+")</f>
        <v>18-24</v>
      </c>
    </row>
    <row r="656" spans="1:9" x14ac:dyDescent="0.25">
      <c r="A656">
        <v>1655</v>
      </c>
      <c r="B656" t="s">
        <v>5683</v>
      </c>
      <c r="C656">
        <v>35</v>
      </c>
      <c r="D656" t="s">
        <v>6020</v>
      </c>
      <c r="E656" t="s">
        <v>6024</v>
      </c>
      <c r="F656" t="s">
        <v>6025</v>
      </c>
      <c r="G656" s="1">
        <v>45731</v>
      </c>
      <c r="H656" t="s">
        <v>21</v>
      </c>
      <c r="I656" t="str" cm="1">
        <f t="array" ref="I656">_xlfn.IFS(Customers_c[[#This Row],[Age]]&lt;=24,"18-24",Customers_c[[#This Row],[Age]]&lt;=34,"25-34",Customers_c[[#This Row],[Age]]&lt;=44,"35-44",Customers_c[[#This Row],[Age]]&lt;=54,"45-54",Customers_c[[#This Row],[Age]]&gt;=55,"55+")</f>
        <v>35-44</v>
      </c>
    </row>
    <row r="657" spans="1:9" x14ac:dyDescent="0.25">
      <c r="A657">
        <v>1656</v>
      </c>
      <c r="B657" t="s">
        <v>5684</v>
      </c>
      <c r="C657">
        <v>49</v>
      </c>
      <c r="D657" t="s">
        <v>6020</v>
      </c>
      <c r="E657" t="s">
        <v>6022</v>
      </c>
      <c r="F657" t="s">
        <v>6027</v>
      </c>
      <c r="G657" s="1">
        <v>45184</v>
      </c>
      <c r="H657" t="s">
        <v>23</v>
      </c>
      <c r="I657" t="str" cm="1">
        <f t="array" ref="I657">_xlfn.IFS(Customers_c[[#This Row],[Age]]&lt;=24,"18-24",Customers_c[[#This Row],[Age]]&lt;=34,"25-34",Customers_c[[#This Row],[Age]]&lt;=44,"35-44",Customers_c[[#This Row],[Age]]&lt;=54,"45-54",Customers_c[[#This Row],[Age]]&gt;=55,"55+")</f>
        <v>45-54</v>
      </c>
    </row>
    <row r="658" spans="1:9" x14ac:dyDescent="0.25">
      <c r="A658">
        <v>1657</v>
      </c>
      <c r="B658" t="s">
        <v>5685</v>
      </c>
      <c r="C658">
        <v>28</v>
      </c>
      <c r="D658" t="s">
        <v>6021</v>
      </c>
      <c r="E658" t="s">
        <v>6024</v>
      </c>
      <c r="F658" t="s">
        <v>6025</v>
      </c>
      <c r="G658" s="1">
        <v>45098</v>
      </c>
      <c r="H658" t="s">
        <v>21</v>
      </c>
      <c r="I658" t="str" cm="1">
        <f t="array" ref="I658">_xlfn.IFS(Customers_c[[#This Row],[Age]]&lt;=24,"18-24",Customers_c[[#This Row],[Age]]&lt;=34,"25-34",Customers_c[[#This Row],[Age]]&lt;=44,"35-44",Customers_c[[#This Row],[Age]]&lt;=54,"45-54",Customers_c[[#This Row],[Age]]&gt;=55,"55+")</f>
        <v>25-34</v>
      </c>
    </row>
    <row r="659" spans="1:9" x14ac:dyDescent="0.25">
      <c r="A659">
        <v>1658</v>
      </c>
      <c r="B659" t="s">
        <v>5686</v>
      </c>
      <c r="C659">
        <v>38</v>
      </c>
      <c r="D659" t="s">
        <v>6021</v>
      </c>
      <c r="E659" t="s">
        <v>6023</v>
      </c>
      <c r="F659" t="s">
        <v>6025</v>
      </c>
      <c r="G659" s="1">
        <v>45503</v>
      </c>
      <c r="H659" t="s">
        <v>22</v>
      </c>
      <c r="I659" t="str" cm="1">
        <f t="array" ref="I659">_xlfn.IFS(Customers_c[[#This Row],[Age]]&lt;=24,"18-24",Customers_c[[#This Row],[Age]]&lt;=34,"25-34",Customers_c[[#This Row],[Age]]&lt;=44,"35-44",Customers_c[[#This Row],[Age]]&lt;=54,"45-54",Customers_c[[#This Row],[Age]]&gt;=55,"55+")</f>
        <v>35-44</v>
      </c>
    </row>
    <row r="660" spans="1:9" x14ac:dyDescent="0.25">
      <c r="A660">
        <v>1659</v>
      </c>
      <c r="B660" t="s">
        <v>5687</v>
      </c>
      <c r="C660">
        <v>43</v>
      </c>
      <c r="D660" t="s">
        <v>6020</v>
      </c>
      <c r="E660" t="s">
        <v>6023</v>
      </c>
      <c r="F660" t="s">
        <v>6025</v>
      </c>
      <c r="G660" s="1">
        <v>45922</v>
      </c>
      <c r="H660" t="s">
        <v>21</v>
      </c>
      <c r="I660" t="str" cm="1">
        <f t="array" ref="I660">_xlfn.IFS(Customers_c[[#This Row],[Age]]&lt;=24,"18-24",Customers_c[[#This Row],[Age]]&lt;=34,"25-34",Customers_c[[#This Row],[Age]]&lt;=44,"35-44",Customers_c[[#This Row],[Age]]&lt;=54,"45-54",Customers_c[[#This Row],[Age]]&gt;=55,"55+")</f>
        <v>35-44</v>
      </c>
    </row>
    <row r="661" spans="1:9" x14ac:dyDescent="0.25">
      <c r="A661">
        <v>1660</v>
      </c>
      <c r="B661" t="s">
        <v>5688</v>
      </c>
      <c r="C661">
        <v>42</v>
      </c>
      <c r="D661" t="s">
        <v>6020</v>
      </c>
      <c r="E661" t="s">
        <v>6022</v>
      </c>
      <c r="F661" t="s">
        <v>6027</v>
      </c>
      <c r="G661" s="1">
        <v>45186</v>
      </c>
      <c r="H661" t="s">
        <v>23</v>
      </c>
      <c r="I661" t="str" cm="1">
        <f t="array" ref="I661">_xlfn.IFS(Customers_c[[#This Row],[Age]]&lt;=24,"18-24",Customers_c[[#This Row],[Age]]&lt;=34,"25-34",Customers_c[[#This Row],[Age]]&lt;=44,"35-44",Customers_c[[#This Row],[Age]]&lt;=54,"45-54",Customers_c[[#This Row],[Age]]&gt;=55,"55+")</f>
        <v>35-44</v>
      </c>
    </row>
    <row r="662" spans="1:9" x14ac:dyDescent="0.25">
      <c r="A662">
        <v>1661</v>
      </c>
      <c r="B662" t="s">
        <v>5689</v>
      </c>
      <c r="C662">
        <v>39</v>
      </c>
      <c r="D662" t="s">
        <v>6020</v>
      </c>
      <c r="E662" t="s">
        <v>6023</v>
      </c>
      <c r="F662" t="s">
        <v>6027</v>
      </c>
      <c r="G662" s="1">
        <v>45169</v>
      </c>
      <c r="H662" t="s">
        <v>22</v>
      </c>
      <c r="I662" t="str" cm="1">
        <f t="array" ref="I662">_xlfn.IFS(Customers_c[[#This Row],[Age]]&lt;=24,"18-24",Customers_c[[#This Row],[Age]]&lt;=34,"25-34",Customers_c[[#This Row],[Age]]&lt;=44,"35-44",Customers_c[[#This Row],[Age]]&lt;=54,"45-54",Customers_c[[#This Row],[Age]]&gt;=55,"55+")</f>
        <v>35-44</v>
      </c>
    </row>
    <row r="663" spans="1:9" x14ac:dyDescent="0.25">
      <c r="A663">
        <v>1662</v>
      </c>
      <c r="B663" t="s">
        <v>5690</v>
      </c>
      <c r="C663">
        <v>44</v>
      </c>
      <c r="D663" t="s">
        <v>6021</v>
      </c>
      <c r="E663" t="s">
        <v>6023</v>
      </c>
      <c r="F663" t="s">
        <v>6025</v>
      </c>
      <c r="G663" s="1">
        <v>45646</v>
      </c>
      <c r="H663" t="s">
        <v>21</v>
      </c>
      <c r="I663" t="str" cm="1">
        <f t="array" ref="I663">_xlfn.IFS(Customers_c[[#This Row],[Age]]&lt;=24,"18-24",Customers_c[[#This Row],[Age]]&lt;=34,"25-34",Customers_c[[#This Row],[Age]]&lt;=44,"35-44",Customers_c[[#This Row],[Age]]&lt;=54,"45-54",Customers_c[[#This Row],[Age]]&gt;=55,"55+")</f>
        <v>35-44</v>
      </c>
    </row>
    <row r="664" spans="1:9" x14ac:dyDescent="0.25">
      <c r="A664">
        <v>1663</v>
      </c>
      <c r="B664" t="s">
        <v>5691</v>
      </c>
      <c r="C664">
        <v>30</v>
      </c>
      <c r="D664" t="s">
        <v>6020</v>
      </c>
      <c r="E664" t="s">
        <v>6024</v>
      </c>
      <c r="F664" t="s">
        <v>6026</v>
      </c>
      <c r="G664" s="1">
        <v>44971</v>
      </c>
      <c r="H664" t="s">
        <v>21</v>
      </c>
      <c r="I664" t="str" cm="1">
        <f t="array" ref="I664">_xlfn.IFS(Customers_c[[#This Row],[Age]]&lt;=24,"18-24",Customers_c[[#This Row],[Age]]&lt;=34,"25-34",Customers_c[[#This Row],[Age]]&lt;=44,"35-44",Customers_c[[#This Row],[Age]]&lt;=54,"45-54",Customers_c[[#This Row],[Age]]&gt;=55,"55+")</f>
        <v>25-34</v>
      </c>
    </row>
    <row r="665" spans="1:9" x14ac:dyDescent="0.25">
      <c r="A665">
        <v>1664</v>
      </c>
      <c r="B665" t="s">
        <v>5692</v>
      </c>
      <c r="C665">
        <v>50</v>
      </c>
      <c r="D665" t="s">
        <v>6021</v>
      </c>
      <c r="E665" t="s">
        <v>6023</v>
      </c>
      <c r="F665" t="s">
        <v>6026</v>
      </c>
      <c r="G665" s="1">
        <v>45017</v>
      </c>
      <c r="H665" t="s">
        <v>21</v>
      </c>
      <c r="I665" t="str" cm="1">
        <f t="array" ref="I665">_xlfn.IFS(Customers_c[[#This Row],[Age]]&lt;=24,"18-24",Customers_c[[#This Row],[Age]]&lt;=34,"25-34",Customers_c[[#This Row],[Age]]&lt;=44,"35-44",Customers_c[[#This Row],[Age]]&lt;=54,"45-54",Customers_c[[#This Row],[Age]]&gt;=55,"55+")</f>
        <v>45-54</v>
      </c>
    </row>
    <row r="666" spans="1:9" x14ac:dyDescent="0.25">
      <c r="A666">
        <v>1665</v>
      </c>
      <c r="B666" t="s">
        <v>5693</v>
      </c>
      <c r="C666">
        <v>51</v>
      </c>
      <c r="D666" t="s">
        <v>6021</v>
      </c>
      <c r="E666" t="s">
        <v>6022</v>
      </c>
      <c r="F666" t="s">
        <v>6027</v>
      </c>
      <c r="G666" s="1">
        <v>45327</v>
      </c>
      <c r="H666" t="s">
        <v>22</v>
      </c>
      <c r="I666" t="str" cm="1">
        <f t="array" ref="I666">_xlfn.IFS(Customers_c[[#This Row],[Age]]&lt;=24,"18-24",Customers_c[[#This Row],[Age]]&lt;=34,"25-34",Customers_c[[#This Row],[Age]]&lt;=44,"35-44",Customers_c[[#This Row],[Age]]&lt;=54,"45-54",Customers_c[[#This Row],[Age]]&gt;=55,"55+")</f>
        <v>45-54</v>
      </c>
    </row>
    <row r="667" spans="1:9" x14ac:dyDescent="0.25">
      <c r="A667">
        <v>1666</v>
      </c>
      <c r="B667" t="s">
        <v>5694</v>
      </c>
      <c r="C667">
        <v>58</v>
      </c>
      <c r="D667" t="s">
        <v>6021</v>
      </c>
      <c r="E667" t="s">
        <v>6024</v>
      </c>
      <c r="F667" t="s">
        <v>6027</v>
      </c>
      <c r="G667" s="1">
        <v>45406</v>
      </c>
      <c r="H667" t="s">
        <v>22</v>
      </c>
      <c r="I667" t="str" cm="1">
        <f t="array" ref="I667">_xlfn.IFS(Customers_c[[#This Row],[Age]]&lt;=24,"18-24",Customers_c[[#This Row],[Age]]&lt;=34,"25-34",Customers_c[[#This Row],[Age]]&lt;=44,"35-44",Customers_c[[#This Row],[Age]]&lt;=54,"45-54",Customers_c[[#This Row],[Age]]&gt;=55,"55+")</f>
        <v>55+</v>
      </c>
    </row>
    <row r="668" spans="1:9" x14ac:dyDescent="0.25">
      <c r="A668">
        <v>1667</v>
      </c>
      <c r="B668" t="s">
        <v>5695</v>
      </c>
      <c r="C668">
        <v>52</v>
      </c>
      <c r="D668" t="s">
        <v>6020</v>
      </c>
      <c r="E668" t="s">
        <v>6024</v>
      </c>
      <c r="F668" t="s">
        <v>6027</v>
      </c>
      <c r="G668" s="1">
        <v>45216</v>
      </c>
      <c r="H668" t="s">
        <v>23</v>
      </c>
      <c r="I668" t="str" cm="1">
        <f t="array" ref="I668">_xlfn.IFS(Customers_c[[#This Row],[Age]]&lt;=24,"18-24",Customers_c[[#This Row],[Age]]&lt;=34,"25-34",Customers_c[[#This Row],[Age]]&lt;=44,"35-44",Customers_c[[#This Row],[Age]]&lt;=54,"45-54",Customers_c[[#This Row],[Age]]&gt;=55,"55+")</f>
        <v>45-54</v>
      </c>
    </row>
    <row r="669" spans="1:9" x14ac:dyDescent="0.25">
      <c r="A669">
        <v>1668</v>
      </c>
      <c r="B669" t="s">
        <v>5696</v>
      </c>
      <c r="C669">
        <v>18</v>
      </c>
      <c r="D669" t="s">
        <v>6021</v>
      </c>
      <c r="E669" t="s">
        <v>6022</v>
      </c>
      <c r="F669" t="s">
        <v>6027</v>
      </c>
      <c r="G669" s="1">
        <v>45180</v>
      </c>
      <c r="H669" t="s">
        <v>22</v>
      </c>
      <c r="I669" t="str" cm="1">
        <f t="array" ref="I669">_xlfn.IFS(Customers_c[[#This Row],[Age]]&lt;=24,"18-24",Customers_c[[#This Row],[Age]]&lt;=34,"25-34",Customers_c[[#This Row],[Age]]&lt;=44,"35-44",Customers_c[[#This Row],[Age]]&lt;=54,"45-54",Customers_c[[#This Row],[Age]]&gt;=55,"55+")</f>
        <v>18-24</v>
      </c>
    </row>
    <row r="670" spans="1:9" x14ac:dyDescent="0.25">
      <c r="A670">
        <v>1669</v>
      </c>
      <c r="B670" t="s">
        <v>5697</v>
      </c>
      <c r="C670">
        <v>38</v>
      </c>
      <c r="D670" t="s">
        <v>6020</v>
      </c>
      <c r="E670" t="s">
        <v>6024</v>
      </c>
      <c r="F670" t="s">
        <v>6027</v>
      </c>
      <c r="G670" s="1">
        <v>45896</v>
      </c>
      <c r="H670" t="s">
        <v>22</v>
      </c>
      <c r="I670" t="str" cm="1">
        <f t="array" ref="I670">_xlfn.IFS(Customers_c[[#This Row],[Age]]&lt;=24,"18-24",Customers_c[[#This Row],[Age]]&lt;=34,"25-34",Customers_c[[#This Row],[Age]]&lt;=44,"35-44",Customers_c[[#This Row],[Age]]&lt;=54,"45-54",Customers_c[[#This Row],[Age]]&gt;=55,"55+")</f>
        <v>35-44</v>
      </c>
    </row>
    <row r="671" spans="1:9" x14ac:dyDescent="0.25">
      <c r="A671">
        <v>1670</v>
      </c>
      <c r="B671" t="s">
        <v>5698</v>
      </c>
      <c r="C671">
        <v>23</v>
      </c>
      <c r="D671" t="s">
        <v>6021</v>
      </c>
      <c r="E671" t="s">
        <v>6024</v>
      </c>
      <c r="F671" t="s">
        <v>6026</v>
      </c>
      <c r="G671" s="1">
        <v>45495</v>
      </c>
      <c r="H671" t="s">
        <v>21</v>
      </c>
      <c r="I671" t="str" cm="1">
        <f t="array" ref="I671">_xlfn.IFS(Customers_c[[#This Row],[Age]]&lt;=24,"18-24",Customers_c[[#This Row],[Age]]&lt;=34,"25-34",Customers_c[[#This Row],[Age]]&lt;=44,"35-44",Customers_c[[#This Row],[Age]]&lt;=54,"45-54",Customers_c[[#This Row],[Age]]&gt;=55,"55+")</f>
        <v>18-24</v>
      </c>
    </row>
    <row r="672" spans="1:9" x14ac:dyDescent="0.25">
      <c r="A672">
        <v>1671</v>
      </c>
      <c r="B672" t="s">
        <v>5699</v>
      </c>
      <c r="C672">
        <v>45</v>
      </c>
      <c r="D672" t="s">
        <v>6020</v>
      </c>
      <c r="E672" t="s">
        <v>6022</v>
      </c>
      <c r="F672" t="s">
        <v>6027</v>
      </c>
      <c r="G672" s="1">
        <v>45766</v>
      </c>
      <c r="H672" t="s">
        <v>22</v>
      </c>
      <c r="I672" t="str" cm="1">
        <f t="array" ref="I672">_xlfn.IFS(Customers_c[[#This Row],[Age]]&lt;=24,"18-24",Customers_c[[#This Row],[Age]]&lt;=34,"25-34",Customers_c[[#This Row],[Age]]&lt;=44,"35-44",Customers_c[[#This Row],[Age]]&lt;=54,"45-54",Customers_c[[#This Row],[Age]]&gt;=55,"55+")</f>
        <v>45-54</v>
      </c>
    </row>
    <row r="673" spans="1:9" x14ac:dyDescent="0.25">
      <c r="A673">
        <v>1672</v>
      </c>
      <c r="B673" t="s">
        <v>5700</v>
      </c>
      <c r="C673">
        <v>34</v>
      </c>
      <c r="D673" t="s">
        <v>6021</v>
      </c>
      <c r="E673" t="s">
        <v>6024</v>
      </c>
      <c r="F673" t="s">
        <v>6025</v>
      </c>
      <c r="G673" s="1">
        <v>45463</v>
      </c>
      <c r="H673" t="s">
        <v>21</v>
      </c>
      <c r="I673" t="str" cm="1">
        <f t="array" ref="I673">_xlfn.IFS(Customers_c[[#This Row],[Age]]&lt;=24,"18-24",Customers_c[[#This Row],[Age]]&lt;=34,"25-34",Customers_c[[#This Row],[Age]]&lt;=44,"35-44",Customers_c[[#This Row],[Age]]&lt;=54,"45-54",Customers_c[[#This Row],[Age]]&gt;=55,"55+")</f>
        <v>25-34</v>
      </c>
    </row>
    <row r="674" spans="1:9" x14ac:dyDescent="0.25">
      <c r="A674">
        <v>1673</v>
      </c>
      <c r="B674" t="s">
        <v>5701</v>
      </c>
      <c r="C674">
        <v>22</v>
      </c>
      <c r="D674" t="s">
        <v>6020</v>
      </c>
      <c r="E674" t="s">
        <v>6022</v>
      </c>
      <c r="F674" t="s">
        <v>6025</v>
      </c>
      <c r="G674" s="1">
        <v>45539</v>
      </c>
      <c r="H674" t="s">
        <v>21</v>
      </c>
      <c r="I674" t="str" cm="1">
        <f t="array" ref="I674">_xlfn.IFS(Customers_c[[#This Row],[Age]]&lt;=24,"18-24",Customers_c[[#This Row],[Age]]&lt;=34,"25-34",Customers_c[[#This Row],[Age]]&lt;=44,"35-44",Customers_c[[#This Row],[Age]]&lt;=54,"45-54",Customers_c[[#This Row],[Age]]&gt;=55,"55+")</f>
        <v>18-24</v>
      </c>
    </row>
    <row r="675" spans="1:9" x14ac:dyDescent="0.25">
      <c r="A675">
        <v>1674</v>
      </c>
      <c r="B675" t="s">
        <v>5702</v>
      </c>
      <c r="C675">
        <v>48</v>
      </c>
      <c r="D675" t="s">
        <v>6021</v>
      </c>
      <c r="E675" t="s">
        <v>6022</v>
      </c>
      <c r="F675" t="s">
        <v>6026</v>
      </c>
      <c r="G675" s="1">
        <v>44995</v>
      </c>
      <c r="H675" t="s">
        <v>22</v>
      </c>
      <c r="I675" t="str" cm="1">
        <f t="array" ref="I675">_xlfn.IFS(Customers_c[[#This Row],[Age]]&lt;=24,"18-24",Customers_c[[#This Row],[Age]]&lt;=34,"25-34",Customers_c[[#This Row],[Age]]&lt;=44,"35-44",Customers_c[[#This Row],[Age]]&lt;=54,"45-54",Customers_c[[#This Row],[Age]]&gt;=55,"55+")</f>
        <v>45-54</v>
      </c>
    </row>
    <row r="676" spans="1:9" x14ac:dyDescent="0.25">
      <c r="A676">
        <v>1675</v>
      </c>
      <c r="B676" t="s">
        <v>5703</v>
      </c>
      <c r="C676">
        <v>22</v>
      </c>
      <c r="D676" t="s">
        <v>6020</v>
      </c>
      <c r="E676" t="s">
        <v>6023</v>
      </c>
      <c r="F676" t="s">
        <v>6025</v>
      </c>
      <c r="G676" s="1">
        <v>45326</v>
      </c>
      <c r="H676" t="s">
        <v>23</v>
      </c>
      <c r="I676" t="str" cm="1">
        <f t="array" ref="I676">_xlfn.IFS(Customers_c[[#This Row],[Age]]&lt;=24,"18-24",Customers_c[[#This Row],[Age]]&lt;=34,"25-34",Customers_c[[#This Row],[Age]]&lt;=44,"35-44",Customers_c[[#This Row],[Age]]&lt;=54,"45-54",Customers_c[[#This Row],[Age]]&gt;=55,"55+")</f>
        <v>18-24</v>
      </c>
    </row>
    <row r="677" spans="1:9" x14ac:dyDescent="0.25">
      <c r="A677">
        <v>1676</v>
      </c>
      <c r="B677" t="s">
        <v>5704</v>
      </c>
      <c r="C677">
        <v>55</v>
      </c>
      <c r="D677" t="s">
        <v>6020</v>
      </c>
      <c r="E677" t="s">
        <v>6023</v>
      </c>
      <c r="F677" t="s">
        <v>6026</v>
      </c>
      <c r="G677" s="1">
        <v>45178</v>
      </c>
      <c r="H677" t="s">
        <v>23</v>
      </c>
      <c r="I677" t="str" cm="1">
        <f t="array" ref="I677">_xlfn.IFS(Customers_c[[#This Row],[Age]]&lt;=24,"18-24",Customers_c[[#This Row],[Age]]&lt;=34,"25-34",Customers_c[[#This Row],[Age]]&lt;=44,"35-44",Customers_c[[#This Row],[Age]]&lt;=54,"45-54",Customers_c[[#This Row],[Age]]&gt;=55,"55+")</f>
        <v>55+</v>
      </c>
    </row>
    <row r="678" spans="1:9" x14ac:dyDescent="0.25">
      <c r="A678">
        <v>1677</v>
      </c>
      <c r="B678" t="s">
        <v>5705</v>
      </c>
      <c r="C678">
        <v>20</v>
      </c>
      <c r="D678" t="s">
        <v>6020</v>
      </c>
      <c r="E678" t="s">
        <v>6024</v>
      </c>
      <c r="F678" t="s">
        <v>6026</v>
      </c>
      <c r="G678" s="1">
        <v>45454</v>
      </c>
      <c r="H678" t="s">
        <v>22</v>
      </c>
      <c r="I678" t="str" cm="1">
        <f t="array" ref="I678">_xlfn.IFS(Customers_c[[#This Row],[Age]]&lt;=24,"18-24",Customers_c[[#This Row],[Age]]&lt;=34,"25-34",Customers_c[[#This Row],[Age]]&lt;=44,"35-44",Customers_c[[#This Row],[Age]]&lt;=54,"45-54",Customers_c[[#This Row],[Age]]&gt;=55,"55+")</f>
        <v>18-24</v>
      </c>
    </row>
    <row r="679" spans="1:9" x14ac:dyDescent="0.25">
      <c r="A679">
        <v>1678</v>
      </c>
      <c r="B679" t="s">
        <v>5706</v>
      </c>
      <c r="C679">
        <v>40</v>
      </c>
      <c r="D679" t="s">
        <v>6020</v>
      </c>
      <c r="E679" t="s">
        <v>6024</v>
      </c>
      <c r="F679" t="s">
        <v>6025</v>
      </c>
      <c r="G679" s="1">
        <v>45633</v>
      </c>
      <c r="H679" t="s">
        <v>23</v>
      </c>
      <c r="I679" t="str" cm="1">
        <f t="array" ref="I679">_xlfn.IFS(Customers_c[[#This Row],[Age]]&lt;=24,"18-24",Customers_c[[#This Row],[Age]]&lt;=34,"25-34",Customers_c[[#This Row],[Age]]&lt;=44,"35-44",Customers_c[[#This Row],[Age]]&lt;=54,"45-54",Customers_c[[#This Row],[Age]]&gt;=55,"55+")</f>
        <v>35-44</v>
      </c>
    </row>
    <row r="680" spans="1:9" x14ac:dyDescent="0.25">
      <c r="A680">
        <v>1679</v>
      </c>
      <c r="B680" t="s">
        <v>5707</v>
      </c>
      <c r="C680">
        <v>54</v>
      </c>
      <c r="D680" t="s">
        <v>6021</v>
      </c>
      <c r="E680" t="s">
        <v>6022</v>
      </c>
      <c r="F680" t="s">
        <v>6027</v>
      </c>
      <c r="G680" s="1">
        <v>45360</v>
      </c>
      <c r="H680" t="s">
        <v>21</v>
      </c>
      <c r="I680" t="str" cm="1">
        <f t="array" ref="I680">_xlfn.IFS(Customers_c[[#This Row],[Age]]&lt;=24,"18-24",Customers_c[[#This Row],[Age]]&lt;=34,"25-34",Customers_c[[#This Row],[Age]]&lt;=44,"35-44",Customers_c[[#This Row],[Age]]&lt;=54,"45-54",Customers_c[[#This Row],[Age]]&gt;=55,"55+")</f>
        <v>45-54</v>
      </c>
    </row>
    <row r="681" spans="1:9" x14ac:dyDescent="0.25">
      <c r="A681">
        <v>1680</v>
      </c>
      <c r="B681" t="s">
        <v>5708</v>
      </c>
      <c r="C681">
        <v>54</v>
      </c>
      <c r="D681" t="s">
        <v>6021</v>
      </c>
      <c r="E681" t="s">
        <v>6024</v>
      </c>
      <c r="F681" t="s">
        <v>6025</v>
      </c>
      <c r="G681" s="1">
        <v>45628</v>
      </c>
      <c r="H681" t="s">
        <v>21</v>
      </c>
      <c r="I681" t="str" cm="1">
        <f t="array" ref="I681">_xlfn.IFS(Customers_c[[#This Row],[Age]]&lt;=24,"18-24",Customers_c[[#This Row],[Age]]&lt;=34,"25-34",Customers_c[[#This Row],[Age]]&lt;=44,"35-44",Customers_c[[#This Row],[Age]]&lt;=54,"45-54",Customers_c[[#This Row],[Age]]&gt;=55,"55+")</f>
        <v>45-54</v>
      </c>
    </row>
    <row r="682" spans="1:9" x14ac:dyDescent="0.25">
      <c r="A682">
        <v>1681</v>
      </c>
      <c r="B682" t="s">
        <v>5709</v>
      </c>
      <c r="C682">
        <v>27</v>
      </c>
      <c r="D682" t="s">
        <v>6020</v>
      </c>
      <c r="E682" t="s">
        <v>6022</v>
      </c>
      <c r="F682" t="s">
        <v>6025</v>
      </c>
      <c r="G682" s="1">
        <v>45072</v>
      </c>
      <c r="H682" t="s">
        <v>22</v>
      </c>
      <c r="I682" t="str" cm="1">
        <f t="array" ref="I682">_xlfn.IFS(Customers_c[[#This Row],[Age]]&lt;=24,"18-24",Customers_c[[#This Row],[Age]]&lt;=34,"25-34",Customers_c[[#This Row],[Age]]&lt;=44,"35-44",Customers_c[[#This Row],[Age]]&lt;=54,"45-54",Customers_c[[#This Row],[Age]]&gt;=55,"55+")</f>
        <v>25-34</v>
      </c>
    </row>
    <row r="683" spans="1:9" x14ac:dyDescent="0.25">
      <c r="A683">
        <v>1682</v>
      </c>
      <c r="B683" t="s">
        <v>5710</v>
      </c>
      <c r="C683">
        <v>27</v>
      </c>
      <c r="D683" t="s">
        <v>6021</v>
      </c>
      <c r="E683" t="s">
        <v>6022</v>
      </c>
      <c r="F683" t="s">
        <v>6026</v>
      </c>
      <c r="G683" s="1">
        <v>46004</v>
      </c>
      <c r="H683" t="s">
        <v>23</v>
      </c>
      <c r="I683" t="str" cm="1">
        <f t="array" ref="I683">_xlfn.IFS(Customers_c[[#This Row],[Age]]&lt;=24,"18-24",Customers_c[[#This Row],[Age]]&lt;=34,"25-34",Customers_c[[#This Row],[Age]]&lt;=44,"35-44",Customers_c[[#This Row],[Age]]&lt;=54,"45-54",Customers_c[[#This Row],[Age]]&gt;=55,"55+")</f>
        <v>25-34</v>
      </c>
    </row>
    <row r="684" spans="1:9" x14ac:dyDescent="0.25">
      <c r="A684">
        <v>1683</v>
      </c>
      <c r="B684" t="s">
        <v>5711</v>
      </c>
      <c r="C684">
        <v>36</v>
      </c>
      <c r="D684" t="s">
        <v>6020</v>
      </c>
      <c r="E684" t="s">
        <v>6024</v>
      </c>
      <c r="F684" t="s">
        <v>6025</v>
      </c>
      <c r="G684" s="1">
        <v>45789</v>
      </c>
      <c r="H684" t="s">
        <v>23</v>
      </c>
      <c r="I684" t="str" cm="1">
        <f t="array" ref="I684">_xlfn.IFS(Customers_c[[#This Row],[Age]]&lt;=24,"18-24",Customers_c[[#This Row],[Age]]&lt;=34,"25-34",Customers_c[[#This Row],[Age]]&lt;=44,"35-44",Customers_c[[#This Row],[Age]]&lt;=54,"45-54",Customers_c[[#This Row],[Age]]&gt;=55,"55+")</f>
        <v>35-44</v>
      </c>
    </row>
    <row r="685" spans="1:9" x14ac:dyDescent="0.25">
      <c r="A685">
        <v>1684</v>
      </c>
      <c r="B685" t="s">
        <v>5712</v>
      </c>
      <c r="C685">
        <v>34</v>
      </c>
      <c r="D685" t="s">
        <v>6020</v>
      </c>
      <c r="E685" t="s">
        <v>6022</v>
      </c>
      <c r="F685" t="s">
        <v>6026</v>
      </c>
      <c r="G685" s="1">
        <v>45395</v>
      </c>
      <c r="H685" t="s">
        <v>21</v>
      </c>
      <c r="I685" t="str" cm="1">
        <f t="array" ref="I685">_xlfn.IFS(Customers_c[[#This Row],[Age]]&lt;=24,"18-24",Customers_c[[#This Row],[Age]]&lt;=34,"25-34",Customers_c[[#This Row],[Age]]&lt;=44,"35-44",Customers_c[[#This Row],[Age]]&lt;=54,"45-54",Customers_c[[#This Row],[Age]]&gt;=55,"55+")</f>
        <v>25-34</v>
      </c>
    </row>
    <row r="686" spans="1:9" x14ac:dyDescent="0.25">
      <c r="A686">
        <v>1685</v>
      </c>
      <c r="B686" t="s">
        <v>5713</v>
      </c>
      <c r="C686">
        <v>38</v>
      </c>
      <c r="D686" t="s">
        <v>6021</v>
      </c>
      <c r="E686" t="s">
        <v>6023</v>
      </c>
      <c r="F686" t="s">
        <v>6027</v>
      </c>
      <c r="G686" s="1">
        <v>45086</v>
      </c>
      <c r="H686" t="s">
        <v>22</v>
      </c>
      <c r="I686" t="str" cm="1">
        <f t="array" ref="I686">_xlfn.IFS(Customers_c[[#This Row],[Age]]&lt;=24,"18-24",Customers_c[[#This Row],[Age]]&lt;=34,"25-34",Customers_c[[#This Row],[Age]]&lt;=44,"35-44",Customers_c[[#This Row],[Age]]&lt;=54,"45-54",Customers_c[[#This Row],[Age]]&gt;=55,"55+")</f>
        <v>35-44</v>
      </c>
    </row>
    <row r="687" spans="1:9" x14ac:dyDescent="0.25">
      <c r="A687">
        <v>1686</v>
      </c>
      <c r="B687" t="s">
        <v>5714</v>
      </c>
      <c r="C687">
        <v>31</v>
      </c>
      <c r="D687" t="s">
        <v>6020</v>
      </c>
      <c r="E687" t="s">
        <v>6024</v>
      </c>
      <c r="F687" t="s">
        <v>6027</v>
      </c>
      <c r="G687" s="1">
        <v>45183</v>
      </c>
      <c r="H687" t="s">
        <v>23</v>
      </c>
      <c r="I687" t="str" cm="1">
        <f t="array" ref="I687">_xlfn.IFS(Customers_c[[#This Row],[Age]]&lt;=24,"18-24",Customers_c[[#This Row],[Age]]&lt;=34,"25-34",Customers_c[[#This Row],[Age]]&lt;=44,"35-44",Customers_c[[#This Row],[Age]]&lt;=54,"45-54",Customers_c[[#This Row],[Age]]&gt;=55,"55+")</f>
        <v>25-34</v>
      </c>
    </row>
    <row r="688" spans="1:9" x14ac:dyDescent="0.25">
      <c r="A688">
        <v>1687</v>
      </c>
      <c r="B688" t="s">
        <v>5715</v>
      </c>
      <c r="C688">
        <v>26</v>
      </c>
      <c r="D688" t="s">
        <v>6020</v>
      </c>
      <c r="E688" t="s">
        <v>6023</v>
      </c>
      <c r="F688" t="s">
        <v>6027</v>
      </c>
      <c r="G688" s="1">
        <v>45315</v>
      </c>
      <c r="H688" t="s">
        <v>22</v>
      </c>
      <c r="I688" t="str" cm="1">
        <f t="array" ref="I688">_xlfn.IFS(Customers_c[[#This Row],[Age]]&lt;=24,"18-24",Customers_c[[#This Row],[Age]]&lt;=34,"25-34",Customers_c[[#This Row],[Age]]&lt;=44,"35-44",Customers_c[[#This Row],[Age]]&lt;=54,"45-54",Customers_c[[#This Row],[Age]]&gt;=55,"55+")</f>
        <v>25-34</v>
      </c>
    </row>
    <row r="689" spans="1:9" x14ac:dyDescent="0.25">
      <c r="A689">
        <v>1688</v>
      </c>
      <c r="B689" t="s">
        <v>5716</v>
      </c>
      <c r="C689">
        <v>18</v>
      </c>
      <c r="D689" t="s">
        <v>6021</v>
      </c>
      <c r="E689" t="s">
        <v>6024</v>
      </c>
      <c r="F689" t="s">
        <v>6025</v>
      </c>
      <c r="G689" s="1">
        <v>44988</v>
      </c>
      <c r="H689" t="s">
        <v>23</v>
      </c>
      <c r="I689" t="str" cm="1">
        <f t="array" ref="I689">_xlfn.IFS(Customers_c[[#This Row],[Age]]&lt;=24,"18-24",Customers_c[[#This Row],[Age]]&lt;=34,"25-34",Customers_c[[#This Row],[Age]]&lt;=44,"35-44",Customers_c[[#This Row],[Age]]&lt;=54,"45-54",Customers_c[[#This Row],[Age]]&gt;=55,"55+")</f>
        <v>18-24</v>
      </c>
    </row>
    <row r="690" spans="1:9" x14ac:dyDescent="0.25">
      <c r="A690">
        <v>1689</v>
      </c>
      <c r="B690" t="s">
        <v>5717</v>
      </c>
      <c r="C690">
        <v>30</v>
      </c>
      <c r="D690" t="s">
        <v>6020</v>
      </c>
      <c r="E690" t="s">
        <v>6022</v>
      </c>
      <c r="F690" t="s">
        <v>6026</v>
      </c>
      <c r="G690" s="1">
        <v>45910</v>
      </c>
      <c r="H690" t="s">
        <v>21</v>
      </c>
      <c r="I690" t="str" cm="1">
        <f t="array" ref="I690">_xlfn.IFS(Customers_c[[#This Row],[Age]]&lt;=24,"18-24",Customers_c[[#This Row],[Age]]&lt;=34,"25-34",Customers_c[[#This Row],[Age]]&lt;=44,"35-44",Customers_c[[#This Row],[Age]]&lt;=54,"45-54",Customers_c[[#This Row],[Age]]&gt;=55,"55+")</f>
        <v>25-34</v>
      </c>
    </row>
    <row r="691" spans="1:9" x14ac:dyDescent="0.25">
      <c r="A691">
        <v>1690</v>
      </c>
      <c r="B691" t="s">
        <v>5718</v>
      </c>
      <c r="C691">
        <v>21</v>
      </c>
      <c r="D691" t="s">
        <v>6020</v>
      </c>
      <c r="E691" t="s">
        <v>6024</v>
      </c>
      <c r="F691" t="s">
        <v>6027</v>
      </c>
      <c r="G691" s="1">
        <v>45174</v>
      </c>
      <c r="H691" t="s">
        <v>21</v>
      </c>
      <c r="I691" t="str" cm="1">
        <f t="array" ref="I691">_xlfn.IFS(Customers_c[[#This Row],[Age]]&lt;=24,"18-24",Customers_c[[#This Row],[Age]]&lt;=34,"25-34",Customers_c[[#This Row],[Age]]&lt;=44,"35-44",Customers_c[[#This Row],[Age]]&lt;=54,"45-54",Customers_c[[#This Row],[Age]]&gt;=55,"55+")</f>
        <v>18-24</v>
      </c>
    </row>
    <row r="692" spans="1:9" x14ac:dyDescent="0.25">
      <c r="A692">
        <v>1691</v>
      </c>
      <c r="B692" t="s">
        <v>5719</v>
      </c>
      <c r="C692">
        <v>18</v>
      </c>
      <c r="D692" t="s">
        <v>6020</v>
      </c>
      <c r="E692" t="s">
        <v>6023</v>
      </c>
      <c r="F692" t="s">
        <v>6026</v>
      </c>
      <c r="G692" s="1">
        <v>45967</v>
      </c>
      <c r="H692" t="s">
        <v>22</v>
      </c>
      <c r="I692" t="str" cm="1">
        <f t="array" ref="I692">_xlfn.IFS(Customers_c[[#This Row],[Age]]&lt;=24,"18-24",Customers_c[[#This Row],[Age]]&lt;=34,"25-34",Customers_c[[#This Row],[Age]]&lt;=44,"35-44",Customers_c[[#This Row],[Age]]&lt;=54,"45-54",Customers_c[[#This Row],[Age]]&gt;=55,"55+")</f>
        <v>18-24</v>
      </c>
    </row>
    <row r="693" spans="1:9" x14ac:dyDescent="0.25">
      <c r="A693">
        <v>1692</v>
      </c>
      <c r="B693" t="s">
        <v>5720</v>
      </c>
      <c r="C693">
        <v>57</v>
      </c>
      <c r="D693" t="s">
        <v>6020</v>
      </c>
      <c r="E693" t="s">
        <v>6022</v>
      </c>
      <c r="F693" t="s">
        <v>6026</v>
      </c>
      <c r="G693" s="1">
        <v>45327</v>
      </c>
      <c r="H693" t="s">
        <v>21</v>
      </c>
      <c r="I693" t="str" cm="1">
        <f t="array" ref="I693">_xlfn.IFS(Customers_c[[#This Row],[Age]]&lt;=24,"18-24",Customers_c[[#This Row],[Age]]&lt;=34,"25-34",Customers_c[[#This Row],[Age]]&lt;=44,"35-44",Customers_c[[#This Row],[Age]]&lt;=54,"45-54",Customers_c[[#This Row],[Age]]&gt;=55,"55+")</f>
        <v>55+</v>
      </c>
    </row>
    <row r="694" spans="1:9" x14ac:dyDescent="0.25">
      <c r="A694">
        <v>1693</v>
      </c>
      <c r="B694" t="s">
        <v>5721</v>
      </c>
      <c r="C694">
        <v>49</v>
      </c>
      <c r="D694" t="s">
        <v>6021</v>
      </c>
      <c r="E694" t="s">
        <v>6024</v>
      </c>
      <c r="F694" t="s">
        <v>6027</v>
      </c>
      <c r="G694" s="1">
        <v>45880</v>
      </c>
      <c r="H694" t="s">
        <v>23</v>
      </c>
      <c r="I694" t="str" cm="1">
        <f t="array" ref="I694">_xlfn.IFS(Customers_c[[#This Row],[Age]]&lt;=24,"18-24",Customers_c[[#This Row],[Age]]&lt;=34,"25-34",Customers_c[[#This Row],[Age]]&lt;=44,"35-44",Customers_c[[#This Row],[Age]]&lt;=54,"45-54",Customers_c[[#This Row],[Age]]&gt;=55,"55+")</f>
        <v>45-54</v>
      </c>
    </row>
    <row r="695" spans="1:9" x14ac:dyDescent="0.25">
      <c r="A695">
        <v>1694</v>
      </c>
      <c r="B695" t="s">
        <v>5722</v>
      </c>
      <c r="C695">
        <v>51</v>
      </c>
      <c r="D695" t="s">
        <v>6021</v>
      </c>
      <c r="E695" t="s">
        <v>6024</v>
      </c>
      <c r="F695" t="s">
        <v>6027</v>
      </c>
      <c r="G695" s="1">
        <v>45559</v>
      </c>
      <c r="H695" t="s">
        <v>21</v>
      </c>
      <c r="I695" t="str" cm="1">
        <f t="array" ref="I695">_xlfn.IFS(Customers_c[[#This Row],[Age]]&lt;=24,"18-24",Customers_c[[#This Row],[Age]]&lt;=34,"25-34",Customers_c[[#This Row],[Age]]&lt;=44,"35-44",Customers_c[[#This Row],[Age]]&lt;=54,"45-54",Customers_c[[#This Row],[Age]]&gt;=55,"55+")</f>
        <v>45-54</v>
      </c>
    </row>
    <row r="696" spans="1:9" x14ac:dyDescent="0.25">
      <c r="A696">
        <v>1695</v>
      </c>
      <c r="B696" t="s">
        <v>5723</v>
      </c>
      <c r="C696">
        <v>45</v>
      </c>
      <c r="D696" t="s">
        <v>6021</v>
      </c>
      <c r="E696" t="s">
        <v>6024</v>
      </c>
      <c r="F696" t="s">
        <v>6026</v>
      </c>
      <c r="G696" s="1">
        <v>45276</v>
      </c>
      <c r="H696" t="s">
        <v>22</v>
      </c>
      <c r="I696" t="str" cm="1">
        <f t="array" ref="I696">_xlfn.IFS(Customers_c[[#This Row],[Age]]&lt;=24,"18-24",Customers_c[[#This Row],[Age]]&lt;=34,"25-34",Customers_c[[#This Row],[Age]]&lt;=44,"35-44",Customers_c[[#This Row],[Age]]&lt;=54,"45-54",Customers_c[[#This Row],[Age]]&gt;=55,"55+")</f>
        <v>45-54</v>
      </c>
    </row>
    <row r="697" spans="1:9" x14ac:dyDescent="0.25">
      <c r="A697">
        <v>1696</v>
      </c>
      <c r="B697" t="s">
        <v>5724</v>
      </c>
      <c r="C697">
        <v>48</v>
      </c>
      <c r="D697" t="s">
        <v>6020</v>
      </c>
      <c r="E697" t="s">
        <v>6023</v>
      </c>
      <c r="F697" t="s">
        <v>6027</v>
      </c>
      <c r="G697" s="1">
        <v>45331</v>
      </c>
      <c r="H697" t="s">
        <v>22</v>
      </c>
      <c r="I697" t="str" cm="1">
        <f t="array" ref="I697">_xlfn.IFS(Customers_c[[#This Row],[Age]]&lt;=24,"18-24",Customers_c[[#This Row],[Age]]&lt;=34,"25-34",Customers_c[[#This Row],[Age]]&lt;=44,"35-44",Customers_c[[#This Row],[Age]]&lt;=54,"45-54",Customers_c[[#This Row],[Age]]&gt;=55,"55+")</f>
        <v>45-54</v>
      </c>
    </row>
    <row r="698" spans="1:9" x14ac:dyDescent="0.25">
      <c r="A698">
        <v>1697</v>
      </c>
      <c r="B698" t="s">
        <v>5725</v>
      </c>
      <c r="C698">
        <v>25</v>
      </c>
      <c r="D698" t="s">
        <v>6020</v>
      </c>
      <c r="E698" t="s">
        <v>6023</v>
      </c>
      <c r="F698" t="s">
        <v>6026</v>
      </c>
      <c r="G698" s="1">
        <v>45855</v>
      </c>
      <c r="H698" t="s">
        <v>22</v>
      </c>
      <c r="I698" t="str" cm="1">
        <f t="array" ref="I698">_xlfn.IFS(Customers_c[[#This Row],[Age]]&lt;=24,"18-24",Customers_c[[#This Row],[Age]]&lt;=34,"25-34",Customers_c[[#This Row],[Age]]&lt;=44,"35-44",Customers_c[[#This Row],[Age]]&lt;=54,"45-54",Customers_c[[#This Row],[Age]]&gt;=55,"55+")</f>
        <v>25-34</v>
      </c>
    </row>
    <row r="699" spans="1:9" x14ac:dyDescent="0.25">
      <c r="A699">
        <v>1698</v>
      </c>
      <c r="B699" t="s">
        <v>5726</v>
      </c>
      <c r="C699">
        <v>56</v>
      </c>
      <c r="D699" t="s">
        <v>6021</v>
      </c>
      <c r="E699" t="s">
        <v>6024</v>
      </c>
      <c r="F699" t="s">
        <v>6026</v>
      </c>
      <c r="G699" s="1">
        <v>45287</v>
      </c>
      <c r="H699" t="s">
        <v>23</v>
      </c>
      <c r="I699" t="str" cm="1">
        <f t="array" ref="I699">_xlfn.IFS(Customers_c[[#This Row],[Age]]&lt;=24,"18-24",Customers_c[[#This Row],[Age]]&lt;=34,"25-34",Customers_c[[#This Row],[Age]]&lt;=44,"35-44",Customers_c[[#This Row],[Age]]&lt;=54,"45-54",Customers_c[[#This Row],[Age]]&gt;=55,"55+")</f>
        <v>55+</v>
      </c>
    </row>
    <row r="700" spans="1:9" x14ac:dyDescent="0.25">
      <c r="A700">
        <v>1699</v>
      </c>
      <c r="B700" t="s">
        <v>5727</v>
      </c>
      <c r="C700">
        <v>43</v>
      </c>
      <c r="D700" t="s">
        <v>6020</v>
      </c>
      <c r="E700" t="s">
        <v>6022</v>
      </c>
      <c r="F700" t="s">
        <v>6027</v>
      </c>
      <c r="G700" s="1">
        <v>45665</v>
      </c>
      <c r="H700" t="s">
        <v>23</v>
      </c>
      <c r="I700" t="str" cm="1">
        <f t="array" ref="I700">_xlfn.IFS(Customers_c[[#This Row],[Age]]&lt;=24,"18-24",Customers_c[[#This Row],[Age]]&lt;=34,"25-34",Customers_c[[#This Row],[Age]]&lt;=44,"35-44",Customers_c[[#This Row],[Age]]&lt;=54,"45-54",Customers_c[[#This Row],[Age]]&gt;=55,"55+")</f>
        <v>35-44</v>
      </c>
    </row>
    <row r="701" spans="1:9" x14ac:dyDescent="0.25">
      <c r="A701">
        <v>1700</v>
      </c>
      <c r="B701" t="s">
        <v>5728</v>
      </c>
      <c r="C701">
        <v>51</v>
      </c>
      <c r="D701" t="s">
        <v>6020</v>
      </c>
      <c r="E701" t="s">
        <v>6022</v>
      </c>
      <c r="F701" t="s">
        <v>6025</v>
      </c>
      <c r="G701" s="1">
        <v>45844</v>
      </c>
      <c r="H701" t="s">
        <v>23</v>
      </c>
      <c r="I701" t="str" cm="1">
        <f t="array" ref="I701">_xlfn.IFS(Customers_c[[#This Row],[Age]]&lt;=24,"18-24",Customers_c[[#This Row],[Age]]&lt;=34,"25-34",Customers_c[[#This Row],[Age]]&lt;=44,"35-44",Customers_c[[#This Row],[Age]]&lt;=54,"45-54",Customers_c[[#This Row],[Age]]&gt;=55,"55+")</f>
        <v>45-54</v>
      </c>
    </row>
    <row r="702" spans="1:9" x14ac:dyDescent="0.25">
      <c r="A702">
        <v>1701</v>
      </c>
      <c r="B702" t="s">
        <v>5729</v>
      </c>
      <c r="C702">
        <v>20</v>
      </c>
      <c r="D702" t="s">
        <v>6020</v>
      </c>
      <c r="E702" t="s">
        <v>6023</v>
      </c>
      <c r="F702" t="s">
        <v>6027</v>
      </c>
      <c r="G702" s="1">
        <v>45302</v>
      </c>
      <c r="H702" t="s">
        <v>23</v>
      </c>
      <c r="I702" t="str" cm="1">
        <f t="array" ref="I702">_xlfn.IFS(Customers_c[[#This Row],[Age]]&lt;=24,"18-24",Customers_c[[#This Row],[Age]]&lt;=34,"25-34",Customers_c[[#This Row],[Age]]&lt;=44,"35-44",Customers_c[[#This Row],[Age]]&lt;=54,"45-54",Customers_c[[#This Row],[Age]]&gt;=55,"55+")</f>
        <v>18-24</v>
      </c>
    </row>
    <row r="703" spans="1:9" x14ac:dyDescent="0.25">
      <c r="A703">
        <v>1702</v>
      </c>
      <c r="B703" t="s">
        <v>5730</v>
      </c>
      <c r="C703">
        <v>29</v>
      </c>
      <c r="D703" t="s">
        <v>6020</v>
      </c>
      <c r="E703" t="s">
        <v>6022</v>
      </c>
      <c r="F703" t="s">
        <v>6025</v>
      </c>
      <c r="G703" s="1">
        <v>45893</v>
      </c>
      <c r="H703" t="s">
        <v>23</v>
      </c>
      <c r="I703" t="str" cm="1">
        <f t="array" ref="I703">_xlfn.IFS(Customers_c[[#This Row],[Age]]&lt;=24,"18-24",Customers_c[[#This Row],[Age]]&lt;=34,"25-34",Customers_c[[#This Row],[Age]]&lt;=44,"35-44",Customers_c[[#This Row],[Age]]&lt;=54,"45-54",Customers_c[[#This Row],[Age]]&gt;=55,"55+")</f>
        <v>25-34</v>
      </c>
    </row>
    <row r="704" spans="1:9" x14ac:dyDescent="0.25">
      <c r="A704">
        <v>1703</v>
      </c>
      <c r="B704" t="s">
        <v>5731</v>
      </c>
      <c r="C704">
        <v>18</v>
      </c>
      <c r="D704" t="s">
        <v>6021</v>
      </c>
      <c r="E704" t="s">
        <v>6023</v>
      </c>
      <c r="F704" t="s">
        <v>6026</v>
      </c>
      <c r="G704" s="1">
        <v>45684</v>
      </c>
      <c r="H704" t="s">
        <v>21</v>
      </c>
      <c r="I704" t="str" cm="1">
        <f t="array" ref="I704">_xlfn.IFS(Customers_c[[#This Row],[Age]]&lt;=24,"18-24",Customers_c[[#This Row],[Age]]&lt;=34,"25-34",Customers_c[[#This Row],[Age]]&lt;=44,"35-44",Customers_c[[#This Row],[Age]]&lt;=54,"45-54",Customers_c[[#This Row],[Age]]&gt;=55,"55+")</f>
        <v>18-24</v>
      </c>
    </row>
    <row r="705" spans="1:9" x14ac:dyDescent="0.25">
      <c r="A705">
        <v>1704</v>
      </c>
      <c r="B705" t="s">
        <v>5732</v>
      </c>
      <c r="C705">
        <v>22</v>
      </c>
      <c r="D705" t="s">
        <v>6021</v>
      </c>
      <c r="E705" t="s">
        <v>6024</v>
      </c>
      <c r="F705" t="s">
        <v>6026</v>
      </c>
      <c r="G705" s="1">
        <v>45863</v>
      </c>
      <c r="H705" t="s">
        <v>23</v>
      </c>
      <c r="I705" t="str" cm="1">
        <f t="array" ref="I705">_xlfn.IFS(Customers_c[[#This Row],[Age]]&lt;=24,"18-24",Customers_c[[#This Row],[Age]]&lt;=34,"25-34",Customers_c[[#This Row],[Age]]&lt;=44,"35-44",Customers_c[[#This Row],[Age]]&lt;=54,"45-54",Customers_c[[#This Row],[Age]]&gt;=55,"55+")</f>
        <v>18-24</v>
      </c>
    </row>
    <row r="706" spans="1:9" x14ac:dyDescent="0.25">
      <c r="A706">
        <v>1705</v>
      </c>
      <c r="B706" t="s">
        <v>5733</v>
      </c>
      <c r="C706">
        <v>47</v>
      </c>
      <c r="D706" t="s">
        <v>6021</v>
      </c>
      <c r="E706" t="s">
        <v>6023</v>
      </c>
      <c r="F706" t="s">
        <v>6025</v>
      </c>
      <c r="G706" s="1">
        <v>45900</v>
      </c>
      <c r="H706" t="s">
        <v>23</v>
      </c>
      <c r="I706" t="str" cm="1">
        <f t="array" ref="I706">_xlfn.IFS(Customers_c[[#This Row],[Age]]&lt;=24,"18-24",Customers_c[[#This Row],[Age]]&lt;=34,"25-34",Customers_c[[#This Row],[Age]]&lt;=44,"35-44",Customers_c[[#This Row],[Age]]&lt;=54,"45-54",Customers_c[[#This Row],[Age]]&gt;=55,"55+")</f>
        <v>45-54</v>
      </c>
    </row>
    <row r="707" spans="1:9" x14ac:dyDescent="0.25">
      <c r="A707">
        <v>1706</v>
      </c>
      <c r="B707" t="s">
        <v>5734</v>
      </c>
      <c r="C707">
        <v>47</v>
      </c>
      <c r="D707" t="s">
        <v>6020</v>
      </c>
      <c r="E707" t="s">
        <v>6023</v>
      </c>
      <c r="F707" t="s">
        <v>6026</v>
      </c>
      <c r="G707" s="1">
        <v>45873</v>
      </c>
      <c r="H707" t="s">
        <v>21</v>
      </c>
      <c r="I707" t="str" cm="1">
        <f t="array" ref="I707">_xlfn.IFS(Customers_c[[#This Row],[Age]]&lt;=24,"18-24",Customers_c[[#This Row],[Age]]&lt;=34,"25-34",Customers_c[[#This Row],[Age]]&lt;=44,"35-44",Customers_c[[#This Row],[Age]]&lt;=54,"45-54",Customers_c[[#This Row],[Age]]&gt;=55,"55+")</f>
        <v>45-54</v>
      </c>
    </row>
    <row r="708" spans="1:9" x14ac:dyDescent="0.25">
      <c r="A708">
        <v>1707</v>
      </c>
      <c r="B708" t="s">
        <v>5735</v>
      </c>
      <c r="C708">
        <v>34</v>
      </c>
      <c r="D708" t="s">
        <v>6021</v>
      </c>
      <c r="E708" t="s">
        <v>6024</v>
      </c>
      <c r="F708" t="s">
        <v>6025</v>
      </c>
      <c r="G708" s="1">
        <v>45162</v>
      </c>
      <c r="H708" t="s">
        <v>23</v>
      </c>
      <c r="I708" t="str" cm="1">
        <f t="array" ref="I708">_xlfn.IFS(Customers_c[[#This Row],[Age]]&lt;=24,"18-24",Customers_c[[#This Row],[Age]]&lt;=34,"25-34",Customers_c[[#This Row],[Age]]&lt;=44,"35-44",Customers_c[[#This Row],[Age]]&lt;=54,"45-54",Customers_c[[#This Row],[Age]]&gt;=55,"55+")</f>
        <v>25-34</v>
      </c>
    </row>
    <row r="709" spans="1:9" x14ac:dyDescent="0.25">
      <c r="A709">
        <v>1708</v>
      </c>
      <c r="B709" t="s">
        <v>5736</v>
      </c>
      <c r="C709">
        <v>40</v>
      </c>
      <c r="D709" t="s">
        <v>6021</v>
      </c>
      <c r="E709" t="s">
        <v>6022</v>
      </c>
      <c r="F709" t="s">
        <v>6025</v>
      </c>
      <c r="G709" s="1">
        <v>45312</v>
      </c>
      <c r="H709" t="s">
        <v>22</v>
      </c>
      <c r="I709" t="str" cm="1">
        <f t="array" ref="I709">_xlfn.IFS(Customers_c[[#This Row],[Age]]&lt;=24,"18-24",Customers_c[[#This Row],[Age]]&lt;=34,"25-34",Customers_c[[#This Row],[Age]]&lt;=44,"35-44",Customers_c[[#This Row],[Age]]&lt;=54,"45-54",Customers_c[[#This Row],[Age]]&gt;=55,"55+")</f>
        <v>35-44</v>
      </c>
    </row>
    <row r="710" spans="1:9" x14ac:dyDescent="0.25">
      <c r="A710">
        <v>1709</v>
      </c>
      <c r="B710" t="s">
        <v>5737</v>
      </c>
      <c r="C710">
        <v>32</v>
      </c>
      <c r="D710" t="s">
        <v>6020</v>
      </c>
      <c r="E710" t="s">
        <v>6023</v>
      </c>
      <c r="F710" t="s">
        <v>6026</v>
      </c>
      <c r="G710" s="1">
        <v>46058</v>
      </c>
      <c r="H710" t="s">
        <v>23</v>
      </c>
      <c r="I710" t="str" cm="1">
        <f t="array" ref="I710">_xlfn.IFS(Customers_c[[#This Row],[Age]]&lt;=24,"18-24",Customers_c[[#This Row],[Age]]&lt;=34,"25-34",Customers_c[[#This Row],[Age]]&lt;=44,"35-44",Customers_c[[#This Row],[Age]]&lt;=54,"45-54",Customers_c[[#This Row],[Age]]&gt;=55,"55+")</f>
        <v>25-34</v>
      </c>
    </row>
    <row r="711" spans="1:9" x14ac:dyDescent="0.25">
      <c r="A711">
        <v>1710</v>
      </c>
      <c r="B711" t="s">
        <v>5738</v>
      </c>
      <c r="C711">
        <v>54</v>
      </c>
      <c r="D711" t="s">
        <v>6020</v>
      </c>
      <c r="E711" t="s">
        <v>6023</v>
      </c>
      <c r="F711" t="s">
        <v>6025</v>
      </c>
      <c r="G711" s="1">
        <v>45064</v>
      </c>
      <c r="H711" t="s">
        <v>23</v>
      </c>
      <c r="I711" t="str" cm="1">
        <f t="array" ref="I711">_xlfn.IFS(Customers_c[[#This Row],[Age]]&lt;=24,"18-24",Customers_c[[#This Row],[Age]]&lt;=34,"25-34",Customers_c[[#This Row],[Age]]&lt;=44,"35-44",Customers_c[[#This Row],[Age]]&lt;=54,"45-54",Customers_c[[#This Row],[Age]]&gt;=55,"55+")</f>
        <v>45-54</v>
      </c>
    </row>
    <row r="712" spans="1:9" x14ac:dyDescent="0.25">
      <c r="A712">
        <v>1711</v>
      </c>
      <c r="B712" t="s">
        <v>5739</v>
      </c>
      <c r="C712">
        <v>38</v>
      </c>
      <c r="D712" t="s">
        <v>6021</v>
      </c>
      <c r="E712" t="s">
        <v>6024</v>
      </c>
      <c r="F712" t="s">
        <v>6027</v>
      </c>
      <c r="G712" s="1">
        <v>45024</v>
      </c>
      <c r="H712" t="s">
        <v>22</v>
      </c>
      <c r="I712" t="str" cm="1">
        <f t="array" ref="I712">_xlfn.IFS(Customers_c[[#This Row],[Age]]&lt;=24,"18-24",Customers_c[[#This Row],[Age]]&lt;=34,"25-34",Customers_c[[#This Row],[Age]]&lt;=44,"35-44",Customers_c[[#This Row],[Age]]&lt;=54,"45-54",Customers_c[[#This Row],[Age]]&gt;=55,"55+")</f>
        <v>35-44</v>
      </c>
    </row>
    <row r="713" spans="1:9" x14ac:dyDescent="0.25">
      <c r="A713">
        <v>1712</v>
      </c>
      <c r="B713" t="s">
        <v>5740</v>
      </c>
      <c r="C713">
        <v>31</v>
      </c>
      <c r="D713" t="s">
        <v>6021</v>
      </c>
      <c r="E713" t="s">
        <v>6022</v>
      </c>
      <c r="F713" t="s">
        <v>6027</v>
      </c>
      <c r="G713" s="1">
        <v>45051</v>
      </c>
      <c r="H713" t="s">
        <v>22</v>
      </c>
      <c r="I713" t="str" cm="1">
        <f t="array" ref="I713">_xlfn.IFS(Customers_c[[#This Row],[Age]]&lt;=24,"18-24",Customers_c[[#This Row],[Age]]&lt;=34,"25-34",Customers_c[[#This Row],[Age]]&lt;=44,"35-44",Customers_c[[#This Row],[Age]]&lt;=54,"45-54",Customers_c[[#This Row],[Age]]&gt;=55,"55+")</f>
        <v>25-34</v>
      </c>
    </row>
    <row r="714" spans="1:9" x14ac:dyDescent="0.25">
      <c r="A714">
        <v>1713</v>
      </c>
      <c r="B714" t="s">
        <v>5741</v>
      </c>
      <c r="C714">
        <v>19</v>
      </c>
      <c r="D714" t="s">
        <v>6021</v>
      </c>
      <c r="E714" t="s">
        <v>6023</v>
      </c>
      <c r="F714" t="s">
        <v>6026</v>
      </c>
      <c r="G714" s="1">
        <v>45978</v>
      </c>
      <c r="H714" t="s">
        <v>22</v>
      </c>
      <c r="I714" t="str" cm="1">
        <f t="array" ref="I714">_xlfn.IFS(Customers_c[[#This Row],[Age]]&lt;=24,"18-24",Customers_c[[#This Row],[Age]]&lt;=34,"25-34",Customers_c[[#This Row],[Age]]&lt;=44,"35-44",Customers_c[[#This Row],[Age]]&lt;=54,"45-54",Customers_c[[#This Row],[Age]]&gt;=55,"55+")</f>
        <v>18-24</v>
      </c>
    </row>
    <row r="715" spans="1:9" x14ac:dyDescent="0.25">
      <c r="A715">
        <v>1714</v>
      </c>
      <c r="B715" t="s">
        <v>5742</v>
      </c>
      <c r="C715">
        <v>28</v>
      </c>
      <c r="D715" t="s">
        <v>6021</v>
      </c>
      <c r="E715" t="s">
        <v>6024</v>
      </c>
      <c r="F715" t="s">
        <v>6026</v>
      </c>
      <c r="G715" s="1">
        <v>45265</v>
      </c>
      <c r="H715" t="s">
        <v>22</v>
      </c>
      <c r="I715" t="str" cm="1">
        <f t="array" ref="I715">_xlfn.IFS(Customers_c[[#This Row],[Age]]&lt;=24,"18-24",Customers_c[[#This Row],[Age]]&lt;=34,"25-34",Customers_c[[#This Row],[Age]]&lt;=44,"35-44",Customers_c[[#This Row],[Age]]&lt;=54,"45-54",Customers_c[[#This Row],[Age]]&gt;=55,"55+")</f>
        <v>25-34</v>
      </c>
    </row>
    <row r="716" spans="1:9" x14ac:dyDescent="0.25">
      <c r="A716">
        <v>1715</v>
      </c>
      <c r="B716" t="s">
        <v>5743</v>
      </c>
      <c r="C716">
        <v>56</v>
      </c>
      <c r="D716" t="s">
        <v>6020</v>
      </c>
      <c r="E716" t="s">
        <v>6023</v>
      </c>
      <c r="F716" t="s">
        <v>6025</v>
      </c>
      <c r="G716" s="1">
        <v>45006</v>
      </c>
      <c r="H716" t="s">
        <v>23</v>
      </c>
      <c r="I716" t="str" cm="1">
        <f t="array" ref="I716">_xlfn.IFS(Customers_c[[#This Row],[Age]]&lt;=24,"18-24",Customers_c[[#This Row],[Age]]&lt;=34,"25-34",Customers_c[[#This Row],[Age]]&lt;=44,"35-44",Customers_c[[#This Row],[Age]]&lt;=54,"45-54",Customers_c[[#This Row],[Age]]&gt;=55,"55+")</f>
        <v>55+</v>
      </c>
    </row>
    <row r="717" spans="1:9" x14ac:dyDescent="0.25">
      <c r="A717">
        <v>1716</v>
      </c>
      <c r="B717" t="s">
        <v>5744</v>
      </c>
      <c r="C717">
        <v>55</v>
      </c>
      <c r="D717" t="s">
        <v>6021</v>
      </c>
      <c r="E717" t="s">
        <v>6024</v>
      </c>
      <c r="F717" t="s">
        <v>6025</v>
      </c>
      <c r="G717" s="1">
        <v>45827</v>
      </c>
      <c r="H717" t="s">
        <v>22</v>
      </c>
      <c r="I717" t="str" cm="1">
        <f t="array" ref="I717">_xlfn.IFS(Customers_c[[#This Row],[Age]]&lt;=24,"18-24",Customers_c[[#This Row],[Age]]&lt;=34,"25-34",Customers_c[[#This Row],[Age]]&lt;=44,"35-44",Customers_c[[#This Row],[Age]]&lt;=54,"45-54",Customers_c[[#This Row],[Age]]&gt;=55,"55+")</f>
        <v>55+</v>
      </c>
    </row>
    <row r="718" spans="1:9" x14ac:dyDescent="0.25">
      <c r="A718">
        <v>1717</v>
      </c>
      <c r="B718" t="s">
        <v>5745</v>
      </c>
      <c r="C718">
        <v>51</v>
      </c>
      <c r="D718" t="s">
        <v>6021</v>
      </c>
      <c r="E718" t="s">
        <v>6022</v>
      </c>
      <c r="F718" t="s">
        <v>6025</v>
      </c>
      <c r="G718" s="1">
        <v>45579</v>
      </c>
      <c r="H718" t="s">
        <v>22</v>
      </c>
      <c r="I718" t="str" cm="1">
        <f t="array" ref="I718">_xlfn.IFS(Customers_c[[#This Row],[Age]]&lt;=24,"18-24",Customers_c[[#This Row],[Age]]&lt;=34,"25-34",Customers_c[[#This Row],[Age]]&lt;=44,"35-44",Customers_c[[#This Row],[Age]]&lt;=54,"45-54",Customers_c[[#This Row],[Age]]&gt;=55,"55+")</f>
        <v>45-54</v>
      </c>
    </row>
    <row r="719" spans="1:9" x14ac:dyDescent="0.25">
      <c r="A719">
        <v>1718</v>
      </c>
      <c r="B719" t="s">
        <v>5746</v>
      </c>
      <c r="C719">
        <v>55</v>
      </c>
      <c r="D719" t="s">
        <v>6020</v>
      </c>
      <c r="E719" t="s">
        <v>6022</v>
      </c>
      <c r="F719" t="s">
        <v>6025</v>
      </c>
      <c r="G719" s="1">
        <v>45372</v>
      </c>
      <c r="H719" t="s">
        <v>21</v>
      </c>
      <c r="I719" t="str" cm="1">
        <f t="array" ref="I719">_xlfn.IFS(Customers_c[[#This Row],[Age]]&lt;=24,"18-24",Customers_c[[#This Row],[Age]]&lt;=34,"25-34",Customers_c[[#This Row],[Age]]&lt;=44,"35-44",Customers_c[[#This Row],[Age]]&lt;=54,"45-54",Customers_c[[#This Row],[Age]]&gt;=55,"55+")</f>
        <v>55+</v>
      </c>
    </row>
    <row r="720" spans="1:9" x14ac:dyDescent="0.25">
      <c r="A720">
        <v>1719</v>
      </c>
      <c r="B720" t="s">
        <v>5747</v>
      </c>
      <c r="C720">
        <v>51</v>
      </c>
      <c r="D720" t="s">
        <v>6021</v>
      </c>
      <c r="E720" t="s">
        <v>6022</v>
      </c>
      <c r="F720" t="s">
        <v>6027</v>
      </c>
      <c r="G720" s="1">
        <v>45442</v>
      </c>
      <c r="H720" t="s">
        <v>22</v>
      </c>
      <c r="I720" t="str" cm="1">
        <f t="array" ref="I720">_xlfn.IFS(Customers_c[[#This Row],[Age]]&lt;=24,"18-24",Customers_c[[#This Row],[Age]]&lt;=34,"25-34",Customers_c[[#This Row],[Age]]&lt;=44,"35-44",Customers_c[[#This Row],[Age]]&lt;=54,"45-54",Customers_c[[#This Row],[Age]]&gt;=55,"55+")</f>
        <v>45-54</v>
      </c>
    </row>
    <row r="721" spans="1:9" x14ac:dyDescent="0.25">
      <c r="A721">
        <v>1720</v>
      </c>
      <c r="B721" t="s">
        <v>5748</v>
      </c>
      <c r="C721">
        <v>35</v>
      </c>
      <c r="D721" t="s">
        <v>6020</v>
      </c>
      <c r="E721" t="s">
        <v>6022</v>
      </c>
      <c r="F721" t="s">
        <v>6027</v>
      </c>
      <c r="G721" s="1">
        <v>45706</v>
      </c>
      <c r="H721" t="s">
        <v>22</v>
      </c>
      <c r="I721" t="str" cm="1">
        <f t="array" ref="I721">_xlfn.IFS(Customers_c[[#This Row],[Age]]&lt;=24,"18-24",Customers_c[[#This Row],[Age]]&lt;=34,"25-34",Customers_c[[#This Row],[Age]]&lt;=44,"35-44",Customers_c[[#This Row],[Age]]&lt;=54,"45-54",Customers_c[[#This Row],[Age]]&gt;=55,"55+")</f>
        <v>35-44</v>
      </c>
    </row>
    <row r="722" spans="1:9" x14ac:dyDescent="0.25">
      <c r="A722">
        <v>1721</v>
      </c>
      <c r="B722" t="s">
        <v>5749</v>
      </c>
      <c r="C722">
        <v>47</v>
      </c>
      <c r="D722" t="s">
        <v>6020</v>
      </c>
      <c r="E722" t="s">
        <v>6023</v>
      </c>
      <c r="F722" t="s">
        <v>6026</v>
      </c>
      <c r="G722" s="1">
        <v>45737</v>
      </c>
      <c r="H722" t="s">
        <v>21</v>
      </c>
      <c r="I722" t="str" cm="1">
        <f t="array" ref="I722">_xlfn.IFS(Customers_c[[#This Row],[Age]]&lt;=24,"18-24",Customers_c[[#This Row],[Age]]&lt;=34,"25-34",Customers_c[[#This Row],[Age]]&lt;=44,"35-44",Customers_c[[#This Row],[Age]]&lt;=54,"45-54",Customers_c[[#This Row],[Age]]&gt;=55,"55+")</f>
        <v>45-54</v>
      </c>
    </row>
    <row r="723" spans="1:9" x14ac:dyDescent="0.25">
      <c r="A723">
        <v>1722</v>
      </c>
      <c r="B723" t="s">
        <v>5138</v>
      </c>
      <c r="C723">
        <v>32</v>
      </c>
      <c r="D723" t="s">
        <v>6020</v>
      </c>
      <c r="E723" t="s">
        <v>6023</v>
      </c>
      <c r="F723" t="s">
        <v>6025</v>
      </c>
      <c r="G723" s="1">
        <v>46002</v>
      </c>
      <c r="H723" t="s">
        <v>21</v>
      </c>
      <c r="I723" t="str" cm="1">
        <f t="array" ref="I723">_xlfn.IFS(Customers_c[[#This Row],[Age]]&lt;=24,"18-24",Customers_c[[#This Row],[Age]]&lt;=34,"25-34",Customers_c[[#This Row],[Age]]&lt;=44,"35-44",Customers_c[[#This Row],[Age]]&lt;=54,"45-54",Customers_c[[#This Row],[Age]]&gt;=55,"55+")</f>
        <v>25-34</v>
      </c>
    </row>
    <row r="724" spans="1:9" x14ac:dyDescent="0.25">
      <c r="A724">
        <v>1723</v>
      </c>
      <c r="B724" t="s">
        <v>5750</v>
      </c>
      <c r="C724">
        <v>44</v>
      </c>
      <c r="D724" t="s">
        <v>6021</v>
      </c>
      <c r="E724" t="s">
        <v>6022</v>
      </c>
      <c r="F724" t="s">
        <v>6025</v>
      </c>
      <c r="G724" s="1">
        <v>45624</v>
      </c>
      <c r="H724" t="s">
        <v>23</v>
      </c>
      <c r="I724" t="str" cm="1">
        <f t="array" ref="I724">_xlfn.IFS(Customers_c[[#This Row],[Age]]&lt;=24,"18-24",Customers_c[[#This Row],[Age]]&lt;=34,"25-34",Customers_c[[#This Row],[Age]]&lt;=44,"35-44",Customers_c[[#This Row],[Age]]&lt;=54,"45-54",Customers_c[[#This Row],[Age]]&gt;=55,"55+")</f>
        <v>35-44</v>
      </c>
    </row>
    <row r="725" spans="1:9" x14ac:dyDescent="0.25">
      <c r="A725">
        <v>1724</v>
      </c>
      <c r="B725" t="s">
        <v>5751</v>
      </c>
      <c r="C725">
        <v>51</v>
      </c>
      <c r="D725" t="s">
        <v>6021</v>
      </c>
      <c r="E725" t="s">
        <v>6022</v>
      </c>
      <c r="F725" t="s">
        <v>6026</v>
      </c>
      <c r="G725" s="1">
        <v>45832</v>
      </c>
      <c r="H725" t="s">
        <v>21</v>
      </c>
      <c r="I725" t="str" cm="1">
        <f t="array" ref="I725">_xlfn.IFS(Customers_c[[#This Row],[Age]]&lt;=24,"18-24",Customers_c[[#This Row],[Age]]&lt;=34,"25-34",Customers_c[[#This Row],[Age]]&lt;=44,"35-44",Customers_c[[#This Row],[Age]]&lt;=54,"45-54",Customers_c[[#This Row],[Age]]&gt;=55,"55+")</f>
        <v>45-54</v>
      </c>
    </row>
    <row r="726" spans="1:9" x14ac:dyDescent="0.25">
      <c r="A726">
        <v>1725</v>
      </c>
      <c r="B726" t="s">
        <v>5752</v>
      </c>
      <c r="C726">
        <v>55</v>
      </c>
      <c r="D726" t="s">
        <v>6020</v>
      </c>
      <c r="E726" t="s">
        <v>6022</v>
      </c>
      <c r="F726" t="s">
        <v>6025</v>
      </c>
      <c r="G726" s="1">
        <v>45649</v>
      </c>
      <c r="H726" t="s">
        <v>23</v>
      </c>
      <c r="I726" t="str" cm="1">
        <f t="array" ref="I726">_xlfn.IFS(Customers_c[[#This Row],[Age]]&lt;=24,"18-24",Customers_c[[#This Row],[Age]]&lt;=34,"25-34",Customers_c[[#This Row],[Age]]&lt;=44,"35-44",Customers_c[[#This Row],[Age]]&lt;=54,"45-54",Customers_c[[#This Row],[Age]]&gt;=55,"55+")</f>
        <v>55+</v>
      </c>
    </row>
    <row r="727" spans="1:9" x14ac:dyDescent="0.25">
      <c r="A727">
        <v>1726</v>
      </c>
      <c r="B727" t="s">
        <v>5753</v>
      </c>
      <c r="C727">
        <v>50</v>
      </c>
      <c r="D727" t="s">
        <v>6021</v>
      </c>
      <c r="E727" t="s">
        <v>6023</v>
      </c>
      <c r="F727" t="s">
        <v>6025</v>
      </c>
      <c r="G727" s="1">
        <v>45620</v>
      </c>
      <c r="H727" t="s">
        <v>21</v>
      </c>
      <c r="I727" t="str" cm="1">
        <f t="array" ref="I727">_xlfn.IFS(Customers_c[[#This Row],[Age]]&lt;=24,"18-24",Customers_c[[#This Row],[Age]]&lt;=34,"25-34",Customers_c[[#This Row],[Age]]&lt;=44,"35-44",Customers_c[[#This Row],[Age]]&lt;=54,"45-54",Customers_c[[#This Row],[Age]]&gt;=55,"55+")</f>
        <v>45-54</v>
      </c>
    </row>
    <row r="728" spans="1:9" x14ac:dyDescent="0.25">
      <c r="A728">
        <v>1727</v>
      </c>
      <c r="B728" t="s">
        <v>5754</v>
      </c>
      <c r="C728">
        <v>41</v>
      </c>
      <c r="D728" t="s">
        <v>6021</v>
      </c>
      <c r="E728" t="s">
        <v>6022</v>
      </c>
      <c r="F728" t="s">
        <v>6025</v>
      </c>
      <c r="G728" s="1">
        <v>45030</v>
      </c>
      <c r="H728" t="s">
        <v>21</v>
      </c>
      <c r="I728" t="str" cm="1">
        <f t="array" ref="I728">_xlfn.IFS(Customers_c[[#This Row],[Age]]&lt;=24,"18-24",Customers_c[[#This Row],[Age]]&lt;=34,"25-34",Customers_c[[#This Row],[Age]]&lt;=44,"35-44",Customers_c[[#This Row],[Age]]&lt;=54,"45-54",Customers_c[[#This Row],[Age]]&gt;=55,"55+")</f>
        <v>35-44</v>
      </c>
    </row>
    <row r="729" spans="1:9" x14ac:dyDescent="0.25">
      <c r="A729">
        <v>1728</v>
      </c>
      <c r="B729" t="s">
        <v>5755</v>
      </c>
      <c r="C729">
        <v>32</v>
      </c>
      <c r="D729" t="s">
        <v>6020</v>
      </c>
      <c r="E729" t="s">
        <v>6022</v>
      </c>
      <c r="F729" t="s">
        <v>6025</v>
      </c>
      <c r="G729" s="1">
        <v>45605</v>
      </c>
      <c r="H729" t="s">
        <v>23</v>
      </c>
      <c r="I729" t="str" cm="1">
        <f t="array" ref="I729">_xlfn.IFS(Customers_c[[#This Row],[Age]]&lt;=24,"18-24",Customers_c[[#This Row],[Age]]&lt;=34,"25-34",Customers_c[[#This Row],[Age]]&lt;=44,"35-44",Customers_c[[#This Row],[Age]]&lt;=54,"45-54",Customers_c[[#This Row],[Age]]&gt;=55,"55+")</f>
        <v>25-34</v>
      </c>
    </row>
    <row r="730" spans="1:9" x14ac:dyDescent="0.25">
      <c r="A730">
        <v>1729</v>
      </c>
      <c r="B730" t="s">
        <v>5756</v>
      </c>
      <c r="C730">
        <v>47</v>
      </c>
      <c r="D730" t="s">
        <v>6020</v>
      </c>
      <c r="E730" t="s">
        <v>6022</v>
      </c>
      <c r="F730" t="s">
        <v>6025</v>
      </c>
      <c r="G730" s="1">
        <v>45247</v>
      </c>
      <c r="H730" t="s">
        <v>21</v>
      </c>
      <c r="I730" t="str" cm="1">
        <f t="array" ref="I730">_xlfn.IFS(Customers_c[[#This Row],[Age]]&lt;=24,"18-24",Customers_c[[#This Row],[Age]]&lt;=34,"25-34",Customers_c[[#This Row],[Age]]&lt;=44,"35-44",Customers_c[[#This Row],[Age]]&lt;=54,"45-54",Customers_c[[#This Row],[Age]]&gt;=55,"55+")</f>
        <v>45-54</v>
      </c>
    </row>
    <row r="731" spans="1:9" x14ac:dyDescent="0.25">
      <c r="A731">
        <v>1730</v>
      </c>
      <c r="B731" t="s">
        <v>5757</v>
      </c>
      <c r="C731">
        <v>59</v>
      </c>
      <c r="D731" t="s">
        <v>6021</v>
      </c>
      <c r="E731" t="s">
        <v>6024</v>
      </c>
      <c r="F731" t="s">
        <v>6026</v>
      </c>
      <c r="G731" s="1">
        <v>45198</v>
      </c>
      <c r="H731" t="s">
        <v>23</v>
      </c>
      <c r="I731" t="str" cm="1">
        <f t="array" ref="I731">_xlfn.IFS(Customers_c[[#This Row],[Age]]&lt;=24,"18-24",Customers_c[[#This Row],[Age]]&lt;=34,"25-34",Customers_c[[#This Row],[Age]]&lt;=44,"35-44",Customers_c[[#This Row],[Age]]&lt;=54,"45-54",Customers_c[[#This Row],[Age]]&gt;=55,"55+")</f>
        <v>55+</v>
      </c>
    </row>
    <row r="732" spans="1:9" x14ac:dyDescent="0.25">
      <c r="A732">
        <v>1731</v>
      </c>
      <c r="B732" t="s">
        <v>5758</v>
      </c>
      <c r="C732">
        <v>34</v>
      </c>
      <c r="D732" t="s">
        <v>6020</v>
      </c>
      <c r="E732" t="s">
        <v>6022</v>
      </c>
      <c r="F732" t="s">
        <v>6025</v>
      </c>
      <c r="G732" s="1">
        <v>45921</v>
      </c>
      <c r="H732" t="s">
        <v>21</v>
      </c>
      <c r="I732" t="str" cm="1">
        <f t="array" ref="I732">_xlfn.IFS(Customers_c[[#This Row],[Age]]&lt;=24,"18-24",Customers_c[[#This Row],[Age]]&lt;=34,"25-34",Customers_c[[#This Row],[Age]]&lt;=44,"35-44",Customers_c[[#This Row],[Age]]&lt;=54,"45-54",Customers_c[[#This Row],[Age]]&gt;=55,"55+")</f>
        <v>25-34</v>
      </c>
    </row>
    <row r="733" spans="1:9" x14ac:dyDescent="0.25">
      <c r="A733">
        <v>1732</v>
      </c>
      <c r="B733" t="s">
        <v>5759</v>
      </c>
      <c r="C733">
        <v>22</v>
      </c>
      <c r="D733" t="s">
        <v>6021</v>
      </c>
      <c r="E733" t="s">
        <v>6024</v>
      </c>
      <c r="F733" t="s">
        <v>6026</v>
      </c>
      <c r="G733" s="1">
        <v>45480</v>
      </c>
      <c r="H733" t="s">
        <v>22</v>
      </c>
      <c r="I733" t="str" cm="1">
        <f t="array" ref="I733">_xlfn.IFS(Customers_c[[#This Row],[Age]]&lt;=24,"18-24",Customers_c[[#This Row],[Age]]&lt;=34,"25-34",Customers_c[[#This Row],[Age]]&lt;=44,"35-44",Customers_c[[#This Row],[Age]]&lt;=54,"45-54",Customers_c[[#This Row],[Age]]&gt;=55,"55+")</f>
        <v>18-24</v>
      </c>
    </row>
    <row r="734" spans="1:9" x14ac:dyDescent="0.25">
      <c r="A734">
        <v>1733</v>
      </c>
      <c r="B734" t="s">
        <v>5760</v>
      </c>
      <c r="C734">
        <v>46</v>
      </c>
      <c r="D734" t="s">
        <v>6021</v>
      </c>
      <c r="E734" t="s">
        <v>6024</v>
      </c>
      <c r="F734" t="s">
        <v>6025</v>
      </c>
      <c r="G734" s="1">
        <v>45873</v>
      </c>
      <c r="H734" t="s">
        <v>21</v>
      </c>
      <c r="I734" t="str" cm="1">
        <f t="array" ref="I734">_xlfn.IFS(Customers_c[[#This Row],[Age]]&lt;=24,"18-24",Customers_c[[#This Row],[Age]]&lt;=34,"25-34",Customers_c[[#This Row],[Age]]&lt;=44,"35-44",Customers_c[[#This Row],[Age]]&lt;=54,"45-54",Customers_c[[#This Row],[Age]]&gt;=55,"55+")</f>
        <v>45-54</v>
      </c>
    </row>
    <row r="735" spans="1:9" x14ac:dyDescent="0.25">
      <c r="A735">
        <v>1734</v>
      </c>
      <c r="B735" t="s">
        <v>5761</v>
      </c>
      <c r="C735">
        <v>21</v>
      </c>
      <c r="D735" t="s">
        <v>6021</v>
      </c>
      <c r="E735" t="s">
        <v>6022</v>
      </c>
      <c r="F735" t="s">
        <v>6027</v>
      </c>
      <c r="G735" s="1">
        <v>45484</v>
      </c>
      <c r="H735" t="s">
        <v>23</v>
      </c>
      <c r="I735" t="str" cm="1">
        <f t="array" ref="I735">_xlfn.IFS(Customers_c[[#This Row],[Age]]&lt;=24,"18-24",Customers_c[[#This Row],[Age]]&lt;=34,"25-34",Customers_c[[#This Row],[Age]]&lt;=44,"35-44",Customers_c[[#This Row],[Age]]&lt;=54,"45-54",Customers_c[[#This Row],[Age]]&gt;=55,"55+")</f>
        <v>18-24</v>
      </c>
    </row>
    <row r="736" spans="1:9" x14ac:dyDescent="0.25">
      <c r="A736">
        <v>1735</v>
      </c>
      <c r="B736" t="s">
        <v>5762</v>
      </c>
      <c r="C736">
        <v>27</v>
      </c>
      <c r="D736" t="s">
        <v>6021</v>
      </c>
      <c r="E736" t="s">
        <v>6024</v>
      </c>
      <c r="F736" t="s">
        <v>6027</v>
      </c>
      <c r="G736" s="1">
        <v>45633</v>
      </c>
      <c r="H736" t="s">
        <v>21</v>
      </c>
      <c r="I736" t="str" cm="1">
        <f t="array" ref="I736">_xlfn.IFS(Customers_c[[#This Row],[Age]]&lt;=24,"18-24",Customers_c[[#This Row],[Age]]&lt;=34,"25-34",Customers_c[[#This Row],[Age]]&lt;=44,"35-44",Customers_c[[#This Row],[Age]]&lt;=54,"45-54",Customers_c[[#This Row],[Age]]&gt;=55,"55+")</f>
        <v>25-34</v>
      </c>
    </row>
    <row r="737" spans="1:9" x14ac:dyDescent="0.25">
      <c r="A737">
        <v>1736</v>
      </c>
      <c r="B737" t="s">
        <v>5763</v>
      </c>
      <c r="C737">
        <v>34</v>
      </c>
      <c r="D737" t="s">
        <v>6020</v>
      </c>
      <c r="E737" t="s">
        <v>6022</v>
      </c>
      <c r="F737" t="s">
        <v>6027</v>
      </c>
      <c r="G737" s="1">
        <v>45957</v>
      </c>
      <c r="H737" t="s">
        <v>23</v>
      </c>
      <c r="I737" t="str" cm="1">
        <f t="array" ref="I737">_xlfn.IFS(Customers_c[[#This Row],[Age]]&lt;=24,"18-24",Customers_c[[#This Row],[Age]]&lt;=34,"25-34",Customers_c[[#This Row],[Age]]&lt;=44,"35-44",Customers_c[[#This Row],[Age]]&lt;=54,"45-54",Customers_c[[#This Row],[Age]]&gt;=55,"55+")</f>
        <v>25-34</v>
      </c>
    </row>
    <row r="738" spans="1:9" x14ac:dyDescent="0.25">
      <c r="A738">
        <v>1737</v>
      </c>
      <c r="B738" t="s">
        <v>5764</v>
      </c>
      <c r="C738">
        <v>27</v>
      </c>
      <c r="D738" t="s">
        <v>6020</v>
      </c>
      <c r="E738" t="s">
        <v>6023</v>
      </c>
      <c r="F738" t="s">
        <v>6027</v>
      </c>
      <c r="G738" s="1">
        <v>45079</v>
      </c>
      <c r="H738" t="s">
        <v>23</v>
      </c>
      <c r="I738" t="str" cm="1">
        <f t="array" ref="I738">_xlfn.IFS(Customers_c[[#This Row],[Age]]&lt;=24,"18-24",Customers_c[[#This Row],[Age]]&lt;=34,"25-34",Customers_c[[#This Row],[Age]]&lt;=44,"35-44",Customers_c[[#This Row],[Age]]&lt;=54,"45-54",Customers_c[[#This Row],[Age]]&gt;=55,"55+")</f>
        <v>25-34</v>
      </c>
    </row>
    <row r="739" spans="1:9" x14ac:dyDescent="0.25">
      <c r="A739">
        <v>1738</v>
      </c>
      <c r="B739" t="s">
        <v>5765</v>
      </c>
      <c r="C739">
        <v>34</v>
      </c>
      <c r="D739" t="s">
        <v>6020</v>
      </c>
      <c r="E739" t="s">
        <v>6023</v>
      </c>
      <c r="F739" t="s">
        <v>6026</v>
      </c>
      <c r="G739" s="1">
        <v>45353</v>
      </c>
      <c r="H739" t="s">
        <v>22</v>
      </c>
      <c r="I739" t="str" cm="1">
        <f t="array" ref="I739">_xlfn.IFS(Customers_c[[#This Row],[Age]]&lt;=24,"18-24",Customers_c[[#This Row],[Age]]&lt;=34,"25-34",Customers_c[[#This Row],[Age]]&lt;=44,"35-44",Customers_c[[#This Row],[Age]]&lt;=54,"45-54",Customers_c[[#This Row],[Age]]&gt;=55,"55+")</f>
        <v>25-34</v>
      </c>
    </row>
    <row r="740" spans="1:9" x14ac:dyDescent="0.25">
      <c r="A740">
        <v>1739</v>
      </c>
      <c r="B740" t="s">
        <v>5766</v>
      </c>
      <c r="C740">
        <v>37</v>
      </c>
      <c r="D740" t="s">
        <v>6020</v>
      </c>
      <c r="E740" t="s">
        <v>6023</v>
      </c>
      <c r="F740" t="s">
        <v>6026</v>
      </c>
      <c r="G740" s="1">
        <v>45045</v>
      </c>
      <c r="H740" t="s">
        <v>22</v>
      </c>
      <c r="I740" t="str" cm="1">
        <f t="array" ref="I740">_xlfn.IFS(Customers_c[[#This Row],[Age]]&lt;=24,"18-24",Customers_c[[#This Row],[Age]]&lt;=34,"25-34",Customers_c[[#This Row],[Age]]&lt;=44,"35-44",Customers_c[[#This Row],[Age]]&lt;=54,"45-54",Customers_c[[#This Row],[Age]]&gt;=55,"55+")</f>
        <v>35-44</v>
      </c>
    </row>
    <row r="741" spans="1:9" x14ac:dyDescent="0.25">
      <c r="A741">
        <v>1740</v>
      </c>
      <c r="B741" t="s">
        <v>5767</v>
      </c>
      <c r="C741">
        <v>41</v>
      </c>
      <c r="D741" t="s">
        <v>6021</v>
      </c>
      <c r="E741" t="s">
        <v>6023</v>
      </c>
      <c r="F741" t="s">
        <v>6025</v>
      </c>
      <c r="G741" s="1">
        <v>45328</v>
      </c>
      <c r="H741" t="s">
        <v>23</v>
      </c>
      <c r="I741" t="str" cm="1">
        <f t="array" ref="I741">_xlfn.IFS(Customers_c[[#This Row],[Age]]&lt;=24,"18-24",Customers_c[[#This Row],[Age]]&lt;=34,"25-34",Customers_c[[#This Row],[Age]]&lt;=44,"35-44",Customers_c[[#This Row],[Age]]&lt;=54,"45-54",Customers_c[[#This Row],[Age]]&gt;=55,"55+")</f>
        <v>35-44</v>
      </c>
    </row>
    <row r="742" spans="1:9" x14ac:dyDescent="0.25">
      <c r="A742">
        <v>1741</v>
      </c>
      <c r="B742" t="s">
        <v>5768</v>
      </c>
      <c r="C742">
        <v>22</v>
      </c>
      <c r="D742" t="s">
        <v>6021</v>
      </c>
      <c r="E742" t="s">
        <v>6024</v>
      </c>
      <c r="F742" t="s">
        <v>6027</v>
      </c>
      <c r="G742" s="1">
        <v>45068</v>
      </c>
      <c r="H742" t="s">
        <v>21</v>
      </c>
      <c r="I742" t="str" cm="1">
        <f t="array" ref="I742">_xlfn.IFS(Customers_c[[#This Row],[Age]]&lt;=24,"18-24",Customers_c[[#This Row],[Age]]&lt;=34,"25-34",Customers_c[[#This Row],[Age]]&lt;=44,"35-44",Customers_c[[#This Row],[Age]]&lt;=54,"45-54",Customers_c[[#This Row],[Age]]&gt;=55,"55+")</f>
        <v>18-24</v>
      </c>
    </row>
    <row r="743" spans="1:9" x14ac:dyDescent="0.25">
      <c r="A743">
        <v>1742</v>
      </c>
      <c r="B743" t="s">
        <v>5769</v>
      </c>
      <c r="C743">
        <v>51</v>
      </c>
      <c r="D743" t="s">
        <v>6020</v>
      </c>
      <c r="E743" t="s">
        <v>6022</v>
      </c>
      <c r="F743" t="s">
        <v>6026</v>
      </c>
      <c r="G743" s="1">
        <v>45737</v>
      </c>
      <c r="H743" t="s">
        <v>23</v>
      </c>
      <c r="I743" t="str" cm="1">
        <f t="array" ref="I743">_xlfn.IFS(Customers_c[[#This Row],[Age]]&lt;=24,"18-24",Customers_c[[#This Row],[Age]]&lt;=34,"25-34",Customers_c[[#This Row],[Age]]&lt;=44,"35-44",Customers_c[[#This Row],[Age]]&lt;=54,"45-54",Customers_c[[#This Row],[Age]]&gt;=55,"55+")</f>
        <v>45-54</v>
      </c>
    </row>
    <row r="744" spans="1:9" x14ac:dyDescent="0.25">
      <c r="A744">
        <v>1743</v>
      </c>
      <c r="B744" t="s">
        <v>5770</v>
      </c>
      <c r="C744">
        <v>23</v>
      </c>
      <c r="D744" t="s">
        <v>6021</v>
      </c>
      <c r="E744" t="s">
        <v>6022</v>
      </c>
      <c r="F744" t="s">
        <v>6025</v>
      </c>
      <c r="G744" s="1">
        <v>45039</v>
      </c>
      <c r="H744" t="s">
        <v>23</v>
      </c>
      <c r="I744" t="str" cm="1">
        <f t="array" ref="I744">_xlfn.IFS(Customers_c[[#This Row],[Age]]&lt;=24,"18-24",Customers_c[[#This Row],[Age]]&lt;=34,"25-34",Customers_c[[#This Row],[Age]]&lt;=44,"35-44",Customers_c[[#This Row],[Age]]&lt;=54,"45-54",Customers_c[[#This Row],[Age]]&gt;=55,"55+")</f>
        <v>18-24</v>
      </c>
    </row>
    <row r="745" spans="1:9" x14ac:dyDescent="0.25">
      <c r="A745">
        <v>1744</v>
      </c>
      <c r="B745" t="s">
        <v>5771</v>
      </c>
      <c r="C745">
        <v>19</v>
      </c>
      <c r="D745" t="s">
        <v>6021</v>
      </c>
      <c r="E745" t="s">
        <v>6022</v>
      </c>
      <c r="F745" t="s">
        <v>6025</v>
      </c>
      <c r="G745" s="1">
        <v>45183</v>
      </c>
      <c r="H745" t="s">
        <v>21</v>
      </c>
      <c r="I745" t="str" cm="1">
        <f t="array" ref="I745">_xlfn.IFS(Customers_c[[#This Row],[Age]]&lt;=24,"18-24",Customers_c[[#This Row],[Age]]&lt;=34,"25-34",Customers_c[[#This Row],[Age]]&lt;=44,"35-44",Customers_c[[#This Row],[Age]]&lt;=54,"45-54",Customers_c[[#This Row],[Age]]&gt;=55,"55+")</f>
        <v>18-24</v>
      </c>
    </row>
    <row r="746" spans="1:9" x14ac:dyDescent="0.25">
      <c r="A746">
        <v>1745</v>
      </c>
      <c r="B746" t="s">
        <v>5772</v>
      </c>
      <c r="C746">
        <v>30</v>
      </c>
      <c r="D746" t="s">
        <v>6021</v>
      </c>
      <c r="E746" t="s">
        <v>6023</v>
      </c>
      <c r="F746" t="s">
        <v>6026</v>
      </c>
      <c r="G746" s="1">
        <v>45777</v>
      </c>
      <c r="H746" t="s">
        <v>21</v>
      </c>
      <c r="I746" t="str" cm="1">
        <f t="array" ref="I746">_xlfn.IFS(Customers_c[[#This Row],[Age]]&lt;=24,"18-24",Customers_c[[#This Row],[Age]]&lt;=34,"25-34",Customers_c[[#This Row],[Age]]&lt;=44,"35-44",Customers_c[[#This Row],[Age]]&lt;=54,"45-54",Customers_c[[#This Row],[Age]]&gt;=55,"55+")</f>
        <v>25-34</v>
      </c>
    </row>
    <row r="747" spans="1:9" x14ac:dyDescent="0.25">
      <c r="A747">
        <v>1746</v>
      </c>
      <c r="B747" t="s">
        <v>5773</v>
      </c>
      <c r="C747">
        <v>28</v>
      </c>
      <c r="D747" t="s">
        <v>6020</v>
      </c>
      <c r="E747" t="s">
        <v>6023</v>
      </c>
      <c r="F747" t="s">
        <v>6027</v>
      </c>
      <c r="G747" s="1">
        <v>45700</v>
      </c>
      <c r="H747" t="s">
        <v>21</v>
      </c>
      <c r="I747" t="str" cm="1">
        <f t="array" ref="I747">_xlfn.IFS(Customers_c[[#This Row],[Age]]&lt;=24,"18-24",Customers_c[[#This Row],[Age]]&lt;=34,"25-34",Customers_c[[#This Row],[Age]]&lt;=44,"35-44",Customers_c[[#This Row],[Age]]&lt;=54,"45-54",Customers_c[[#This Row],[Age]]&gt;=55,"55+")</f>
        <v>25-34</v>
      </c>
    </row>
    <row r="748" spans="1:9" x14ac:dyDescent="0.25">
      <c r="A748">
        <v>1747</v>
      </c>
      <c r="B748" t="s">
        <v>5774</v>
      </c>
      <c r="C748">
        <v>40</v>
      </c>
      <c r="D748" t="s">
        <v>6020</v>
      </c>
      <c r="E748" t="s">
        <v>6022</v>
      </c>
      <c r="F748" t="s">
        <v>6025</v>
      </c>
      <c r="G748" s="1">
        <v>45627</v>
      </c>
      <c r="H748" t="s">
        <v>21</v>
      </c>
      <c r="I748" t="str" cm="1">
        <f t="array" ref="I748">_xlfn.IFS(Customers_c[[#This Row],[Age]]&lt;=24,"18-24",Customers_c[[#This Row],[Age]]&lt;=34,"25-34",Customers_c[[#This Row],[Age]]&lt;=44,"35-44",Customers_c[[#This Row],[Age]]&lt;=54,"45-54",Customers_c[[#This Row],[Age]]&gt;=55,"55+")</f>
        <v>35-44</v>
      </c>
    </row>
    <row r="749" spans="1:9" x14ac:dyDescent="0.25">
      <c r="A749">
        <v>1748</v>
      </c>
      <c r="B749" t="s">
        <v>5775</v>
      </c>
      <c r="C749">
        <v>33</v>
      </c>
      <c r="D749" t="s">
        <v>6020</v>
      </c>
      <c r="E749" t="s">
        <v>6023</v>
      </c>
      <c r="F749" t="s">
        <v>6027</v>
      </c>
      <c r="G749" s="1">
        <v>45204</v>
      </c>
      <c r="H749" t="s">
        <v>23</v>
      </c>
      <c r="I749" t="str" cm="1">
        <f t="array" ref="I749">_xlfn.IFS(Customers_c[[#This Row],[Age]]&lt;=24,"18-24",Customers_c[[#This Row],[Age]]&lt;=34,"25-34",Customers_c[[#This Row],[Age]]&lt;=44,"35-44",Customers_c[[#This Row],[Age]]&lt;=54,"45-54",Customers_c[[#This Row],[Age]]&gt;=55,"55+")</f>
        <v>25-34</v>
      </c>
    </row>
    <row r="750" spans="1:9" x14ac:dyDescent="0.25">
      <c r="A750">
        <v>1749</v>
      </c>
      <c r="B750" t="s">
        <v>5776</v>
      </c>
      <c r="C750">
        <v>48</v>
      </c>
      <c r="D750" t="s">
        <v>6021</v>
      </c>
      <c r="E750" t="s">
        <v>6022</v>
      </c>
      <c r="F750" t="s">
        <v>6027</v>
      </c>
      <c r="G750" s="1">
        <v>45993</v>
      </c>
      <c r="H750" t="s">
        <v>23</v>
      </c>
      <c r="I750" t="str" cm="1">
        <f t="array" ref="I750">_xlfn.IFS(Customers_c[[#This Row],[Age]]&lt;=24,"18-24",Customers_c[[#This Row],[Age]]&lt;=34,"25-34",Customers_c[[#This Row],[Age]]&lt;=44,"35-44",Customers_c[[#This Row],[Age]]&lt;=54,"45-54",Customers_c[[#This Row],[Age]]&gt;=55,"55+")</f>
        <v>45-54</v>
      </c>
    </row>
    <row r="751" spans="1:9" x14ac:dyDescent="0.25">
      <c r="A751">
        <v>1750</v>
      </c>
      <c r="B751" t="s">
        <v>5777</v>
      </c>
      <c r="C751">
        <v>28</v>
      </c>
      <c r="D751" t="s">
        <v>6020</v>
      </c>
      <c r="E751" t="s">
        <v>6022</v>
      </c>
      <c r="F751" t="s">
        <v>6027</v>
      </c>
      <c r="G751" s="1">
        <v>45525</v>
      </c>
      <c r="H751" t="s">
        <v>22</v>
      </c>
      <c r="I751" t="str" cm="1">
        <f t="array" ref="I751">_xlfn.IFS(Customers_c[[#This Row],[Age]]&lt;=24,"18-24",Customers_c[[#This Row],[Age]]&lt;=34,"25-34",Customers_c[[#This Row],[Age]]&lt;=44,"35-44",Customers_c[[#This Row],[Age]]&lt;=54,"45-54",Customers_c[[#This Row],[Age]]&gt;=55,"55+")</f>
        <v>25-34</v>
      </c>
    </row>
    <row r="752" spans="1:9" x14ac:dyDescent="0.25">
      <c r="A752">
        <v>1751</v>
      </c>
      <c r="B752" t="s">
        <v>5778</v>
      </c>
      <c r="C752">
        <v>33</v>
      </c>
      <c r="D752" t="s">
        <v>6020</v>
      </c>
      <c r="E752" t="s">
        <v>6022</v>
      </c>
      <c r="F752" t="s">
        <v>6025</v>
      </c>
      <c r="G752" s="1">
        <v>44990</v>
      </c>
      <c r="H752" t="s">
        <v>23</v>
      </c>
      <c r="I752" t="str" cm="1">
        <f t="array" ref="I752">_xlfn.IFS(Customers_c[[#This Row],[Age]]&lt;=24,"18-24",Customers_c[[#This Row],[Age]]&lt;=34,"25-34",Customers_c[[#This Row],[Age]]&lt;=44,"35-44",Customers_c[[#This Row],[Age]]&lt;=54,"45-54",Customers_c[[#This Row],[Age]]&gt;=55,"55+")</f>
        <v>25-34</v>
      </c>
    </row>
    <row r="753" spans="1:9" x14ac:dyDescent="0.25">
      <c r="A753">
        <v>1752</v>
      </c>
      <c r="B753" t="s">
        <v>5779</v>
      </c>
      <c r="C753">
        <v>25</v>
      </c>
      <c r="D753" t="s">
        <v>6020</v>
      </c>
      <c r="E753" t="s">
        <v>6022</v>
      </c>
      <c r="F753" t="s">
        <v>6027</v>
      </c>
      <c r="G753" s="1">
        <v>45405</v>
      </c>
      <c r="H753" t="s">
        <v>21</v>
      </c>
      <c r="I753" t="str" cm="1">
        <f t="array" ref="I753">_xlfn.IFS(Customers_c[[#This Row],[Age]]&lt;=24,"18-24",Customers_c[[#This Row],[Age]]&lt;=34,"25-34",Customers_c[[#This Row],[Age]]&lt;=44,"35-44",Customers_c[[#This Row],[Age]]&lt;=54,"45-54",Customers_c[[#This Row],[Age]]&gt;=55,"55+")</f>
        <v>25-34</v>
      </c>
    </row>
    <row r="754" spans="1:9" x14ac:dyDescent="0.25">
      <c r="A754">
        <v>1753</v>
      </c>
      <c r="B754" t="s">
        <v>5780</v>
      </c>
      <c r="C754">
        <v>21</v>
      </c>
      <c r="D754" t="s">
        <v>6020</v>
      </c>
      <c r="E754" t="s">
        <v>6022</v>
      </c>
      <c r="F754" t="s">
        <v>6025</v>
      </c>
      <c r="G754" s="1">
        <v>46031</v>
      </c>
      <c r="H754" t="s">
        <v>22</v>
      </c>
      <c r="I754" t="str" cm="1">
        <f t="array" ref="I754">_xlfn.IFS(Customers_c[[#This Row],[Age]]&lt;=24,"18-24",Customers_c[[#This Row],[Age]]&lt;=34,"25-34",Customers_c[[#This Row],[Age]]&lt;=44,"35-44",Customers_c[[#This Row],[Age]]&lt;=54,"45-54",Customers_c[[#This Row],[Age]]&gt;=55,"55+")</f>
        <v>18-24</v>
      </c>
    </row>
    <row r="755" spans="1:9" x14ac:dyDescent="0.25">
      <c r="A755">
        <v>1754</v>
      </c>
      <c r="B755" t="s">
        <v>5781</v>
      </c>
      <c r="C755">
        <v>57</v>
      </c>
      <c r="D755" t="s">
        <v>6020</v>
      </c>
      <c r="E755" t="s">
        <v>6022</v>
      </c>
      <c r="F755" t="s">
        <v>6027</v>
      </c>
      <c r="G755" s="1">
        <v>45879</v>
      </c>
      <c r="H755" t="s">
        <v>21</v>
      </c>
      <c r="I755" t="str" cm="1">
        <f t="array" ref="I755">_xlfn.IFS(Customers_c[[#This Row],[Age]]&lt;=24,"18-24",Customers_c[[#This Row],[Age]]&lt;=34,"25-34",Customers_c[[#This Row],[Age]]&lt;=44,"35-44",Customers_c[[#This Row],[Age]]&lt;=54,"45-54",Customers_c[[#This Row],[Age]]&gt;=55,"55+")</f>
        <v>55+</v>
      </c>
    </row>
    <row r="756" spans="1:9" x14ac:dyDescent="0.25">
      <c r="A756">
        <v>1755</v>
      </c>
      <c r="B756" t="s">
        <v>5782</v>
      </c>
      <c r="C756">
        <v>21</v>
      </c>
      <c r="D756" t="s">
        <v>6020</v>
      </c>
      <c r="E756" t="s">
        <v>6022</v>
      </c>
      <c r="F756" t="s">
        <v>6025</v>
      </c>
      <c r="G756" s="1">
        <v>45982</v>
      </c>
      <c r="H756" t="s">
        <v>23</v>
      </c>
      <c r="I756" t="str" cm="1">
        <f t="array" ref="I756">_xlfn.IFS(Customers_c[[#This Row],[Age]]&lt;=24,"18-24",Customers_c[[#This Row],[Age]]&lt;=34,"25-34",Customers_c[[#This Row],[Age]]&lt;=44,"35-44",Customers_c[[#This Row],[Age]]&lt;=54,"45-54",Customers_c[[#This Row],[Age]]&gt;=55,"55+")</f>
        <v>18-24</v>
      </c>
    </row>
    <row r="757" spans="1:9" x14ac:dyDescent="0.25">
      <c r="A757">
        <v>1756</v>
      </c>
      <c r="B757" t="s">
        <v>5783</v>
      </c>
      <c r="C757">
        <v>42</v>
      </c>
      <c r="D757" t="s">
        <v>6021</v>
      </c>
      <c r="E757" t="s">
        <v>6023</v>
      </c>
      <c r="F757" t="s">
        <v>6027</v>
      </c>
      <c r="G757" s="1">
        <v>45478</v>
      </c>
      <c r="H757" t="s">
        <v>22</v>
      </c>
      <c r="I757" t="str" cm="1">
        <f t="array" ref="I757">_xlfn.IFS(Customers_c[[#This Row],[Age]]&lt;=24,"18-24",Customers_c[[#This Row],[Age]]&lt;=34,"25-34",Customers_c[[#This Row],[Age]]&lt;=44,"35-44",Customers_c[[#This Row],[Age]]&lt;=54,"45-54",Customers_c[[#This Row],[Age]]&gt;=55,"55+")</f>
        <v>35-44</v>
      </c>
    </row>
    <row r="758" spans="1:9" x14ac:dyDescent="0.25">
      <c r="A758">
        <v>1757</v>
      </c>
      <c r="B758" t="s">
        <v>5784</v>
      </c>
      <c r="C758">
        <v>20</v>
      </c>
      <c r="D758" t="s">
        <v>6021</v>
      </c>
      <c r="E758" t="s">
        <v>6022</v>
      </c>
      <c r="F758" t="s">
        <v>6026</v>
      </c>
      <c r="G758" s="1">
        <v>45137</v>
      </c>
      <c r="H758" t="s">
        <v>21</v>
      </c>
      <c r="I758" t="str" cm="1">
        <f t="array" ref="I758">_xlfn.IFS(Customers_c[[#This Row],[Age]]&lt;=24,"18-24",Customers_c[[#This Row],[Age]]&lt;=34,"25-34",Customers_c[[#This Row],[Age]]&lt;=44,"35-44",Customers_c[[#This Row],[Age]]&lt;=54,"45-54",Customers_c[[#This Row],[Age]]&gt;=55,"55+")</f>
        <v>18-24</v>
      </c>
    </row>
    <row r="759" spans="1:9" x14ac:dyDescent="0.25">
      <c r="A759">
        <v>1758</v>
      </c>
      <c r="B759" t="s">
        <v>5785</v>
      </c>
      <c r="C759">
        <v>49</v>
      </c>
      <c r="D759" t="s">
        <v>6020</v>
      </c>
      <c r="E759" t="s">
        <v>6022</v>
      </c>
      <c r="F759" t="s">
        <v>6027</v>
      </c>
      <c r="G759" s="1">
        <v>45533</v>
      </c>
      <c r="H759" t="s">
        <v>22</v>
      </c>
      <c r="I759" t="str" cm="1">
        <f t="array" ref="I759">_xlfn.IFS(Customers_c[[#This Row],[Age]]&lt;=24,"18-24",Customers_c[[#This Row],[Age]]&lt;=34,"25-34",Customers_c[[#This Row],[Age]]&lt;=44,"35-44",Customers_c[[#This Row],[Age]]&lt;=54,"45-54",Customers_c[[#This Row],[Age]]&gt;=55,"55+")</f>
        <v>45-54</v>
      </c>
    </row>
    <row r="760" spans="1:9" x14ac:dyDescent="0.25">
      <c r="A760">
        <v>1759</v>
      </c>
      <c r="B760" t="s">
        <v>5786</v>
      </c>
      <c r="C760">
        <v>20</v>
      </c>
      <c r="D760" t="s">
        <v>6020</v>
      </c>
      <c r="E760" t="s">
        <v>6023</v>
      </c>
      <c r="F760" t="s">
        <v>6027</v>
      </c>
      <c r="G760" s="1">
        <v>45411</v>
      </c>
      <c r="H760" t="s">
        <v>22</v>
      </c>
      <c r="I760" t="str" cm="1">
        <f t="array" ref="I760">_xlfn.IFS(Customers_c[[#This Row],[Age]]&lt;=24,"18-24",Customers_c[[#This Row],[Age]]&lt;=34,"25-34",Customers_c[[#This Row],[Age]]&lt;=44,"35-44",Customers_c[[#This Row],[Age]]&lt;=54,"45-54",Customers_c[[#This Row],[Age]]&gt;=55,"55+")</f>
        <v>18-24</v>
      </c>
    </row>
    <row r="761" spans="1:9" x14ac:dyDescent="0.25">
      <c r="A761">
        <v>1760</v>
      </c>
      <c r="B761" t="s">
        <v>5787</v>
      </c>
      <c r="C761">
        <v>44</v>
      </c>
      <c r="D761" t="s">
        <v>6021</v>
      </c>
      <c r="E761" t="s">
        <v>6023</v>
      </c>
      <c r="F761" t="s">
        <v>6025</v>
      </c>
      <c r="G761" s="1">
        <v>45810</v>
      </c>
      <c r="H761" t="s">
        <v>23</v>
      </c>
      <c r="I761" t="str" cm="1">
        <f t="array" ref="I761">_xlfn.IFS(Customers_c[[#This Row],[Age]]&lt;=24,"18-24",Customers_c[[#This Row],[Age]]&lt;=34,"25-34",Customers_c[[#This Row],[Age]]&lt;=44,"35-44",Customers_c[[#This Row],[Age]]&lt;=54,"45-54",Customers_c[[#This Row],[Age]]&gt;=55,"55+")</f>
        <v>35-44</v>
      </c>
    </row>
    <row r="762" spans="1:9" x14ac:dyDescent="0.25">
      <c r="A762">
        <v>1761</v>
      </c>
      <c r="B762" t="s">
        <v>5788</v>
      </c>
      <c r="C762">
        <v>46</v>
      </c>
      <c r="D762" t="s">
        <v>6021</v>
      </c>
      <c r="E762" t="s">
        <v>6023</v>
      </c>
      <c r="F762" t="s">
        <v>6025</v>
      </c>
      <c r="G762" s="1">
        <v>45049</v>
      </c>
      <c r="H762" t="s">
        <v>21</v>
      </c>
      <c r="I762" t="str" cm="1">
        <f t="array" ref="I762">_xlfn.IFS(Customers_c[[#This Row],[Age]]&lt;=24,"18-24",Customers_c[[#This Row],[Age]]&lt;=34,"25-34",Customers_c[[#This Row],[Age]]&lt;=44,"35-44",Customers_c[[#This Row],[Age]]&lt;=54,"45-54",Customers_c[[#This Row],[Age]]&gt;=55,"55+")</f>
        <v>45-54</v>
      </c>
    </row>
    <row r="763" spans="1:9" x14ac:dyDescent="0.25">
      <c r="A763">
        <v>1762</v>
      </c>
      <c r="B763" t="s">
        <v>5789</v>
      </c>
      <c r="C763">
        <v>49</v>
      </c>
      <c r="D763" t="s">
        <v>6020</v>
      </c>
      <c r="E763" t="s">
        <v>6022</v>
      </c>
      <c r="F763" t="s">
        <v>6027</v>
      </c>
      <c r="G763" s="1">
        <v>45666</v>
      </c>
      <c r="H763" t="s">
        <v>22</v>
      </c>
      <c r="I763" t="str" cm="1">
        <f t="array" ref="I763">_xlfn.IFS(Customers_c[[#This Row],[Age]]&lt;=24,"18-24",Customers_c[[#This Row],[Age]]&lt;=34,"25-34",Customers_c[[#This Row],[Age]]&lt;=44,"35-44",Customers_c[[#This Row],[Age]]&lt;=54,"45-54",Customers_c[[#This Row],[Age]]&gt;=55,"55+")</f>
        <v>45-54</v>
      </c>
    </row>
    <row r="764" spans="1:9" x14ac:dyDescent="0.25">
      <c r="A764">
        <v>1763</v>
      </c>
      <c r="B764" t="s">
        <v>5790</v>
      </c>
      <c r="C764">
        <v>36</v>
      </c>
      <c r="D764" t="s">
        <v>6020</v>
      </c>
      <c r="E764" t="s">
        <v>6024</v>
      </c>
      <c r="F764" t="s">
        <v>6026</v>
      </c>
      <c r="G764" s="1">
        <v>45996</v>
      </c>
      <c r="H764" t="s">
        <v>22</v>
      </c>
      <c r="I764" t="str" cm="1">
        <f t="array" ref="I764">_xlfn.IFS(Customers_c[[#This Row],[Age]]&lt;=24,"18-24",Customers_c[[#This Row],[Age]]&lt;=34,"25-34",Customers_c[[#This Row],[Age]]&lt;=44,"35-44",Customers_c[[#This Row],[Age]]&lt;=54,"45-54",Customers_c[[#This Row],[Age]]&gt;=55,"55+")</f>
        <v>35-44</v>
      </c>
    </row>
    <row r="765" spans="1:9" x14ac:dyDescent="0.25">
      <c r="A765">
        <v>1764</v>
      </c>
      <c r="B765" t="s">
        <v>5791</v>
      </c>
      <c r="C765">
        <v>38</v>
      </c>
      <c r="D765" t="s">
        <v>6020</v>
      </c>
      <c r="E765" t="s">
        <v>6024</v>
      </c>
      <c r="F765" t="s">
        <v>6026</v>
      </c>
      <c r="G765" s="1">
        <v>46013</v>
      </c>
      <c r="H765" t="s">
        <v>21</v>
      </c>
      <c r="I765" t="str" cm="1">
        <f t="array" ref="I765">_xlfn.IFS(Customers_c[[#This Row],[Age]]&lt;=24,"18-24",Customers_c[[#This Row],[Age]]&lt;=34,"25-34",Customers_c[[#This Row],[Age]]&lt;=44,"35-44",Customers_c[[#This Row],[Age]]&lt;=54,"45-54",Customers_c[[#This Row],[Age]]&gt;=55,"55+")</f>
        <v>35-44</v>
      </c>
    </row>
    <row r="766" spans="1:9" x14ac:dyDescent="0.25">
      <c r="A766">
        <v>1765</v>
      </c>
      <c r="B766" t="s">
        <v>5792</v>
      </c>
      <c r="C766">
        <v>22</v>
      </c>
      <c r="D766" t="s">
        <v>6020</v>
      </c>
      <c r="E766" t="s">
        <v>6023</v>
      </c>
      <c r="F766" t="s">
        <v>6025</v>
      </c>
      <c r="G766" s="1">
        <v>45091</v>
      </c>
      <c r="H766" t="s">
        <v>22</v>
      </c>
      <c r="I766" t="str" cm="1">
        <f t="array" ref="I766">_xlfn.IFS(Customers_c[[#This Row],[Age]]&lt;=24,"18-24",Customers_c[[#This Row],[Age]]&lt;=34,"25-34",Customers_c[[#This Row],[Age]]&lt;=44,"35-44",Customers_c[[#This Row],[Age]]&lt;=54,"45-54",Customers_c[[#This Row],[Age]]&gt;=55,"55+")</f>
        <v>18-24</v>
      </c>
    </row>
    <row r="767" spans="1:9" x14ac:dyDescent="0.25">
      <c r="A767">
        <v>1766</v>
      </c>
      <c r="B767" t="s">
        <v>5793</v>
      </c>
      <c r="C767">
        <v>35</v>
      </c>
      <c r="D767" t="s">
        <v>6021</v>
      </c>
      <c r="E767" t="s">
        <v>6024</v>
      </c>
      <c r="F767" t="s">
        <v>6026</v>
      </c>
      <c r="G767" s="1">
        <v>45911</v>
      </c>
      <c r="H767" t="s">
        <v>22</v>
      </c>
      <c r="I767" t="str" cm="1">
        <f t="array" ref="I767">_xlfn.IFS(Customers_c[[#This Row],[Age]]&lt;=24,"18-24",Customers_c[[#This Row],[Age]]&lt;=34,"25-34",Customers_c[[#This Row],[Age]]&lt;=44,"35-44",Customers_c[[#This Row],[Age]]&lt;=54,"45-54",Customers_c[[#This Row],[Age]]&gt;=55,"55+")</f>
        <v>35-44</v>
      </c>
    </row>
    <row r="768" spans="1:9" x14ac:dyDescent="0.25">
      <c r="A768">
        <v>1767</v>
      </c>
      <c r="B768" t="s">
        <v>5794</v>
      </c>
      <c r="C768">
        <v>45</v>
      </c>
      <c r="D768" t="s">
        <v>6020</v>
      </c>
      <c r="E768" t="s">
        <v>6023</v>
      </c>
      <c r="F768" t="s">
        <v>6027</v>
      </c>
      <c r="G768" s="1">
        <v>45705</v>
      </c>
      <c r="H768" t="s">
        <v>22</v>
      </c>
      <c r="I768" t="str" cm="1">
        <f t="array" ref="I768">_xlfn.IFS(Customers_c[[#This Row],[Age]]&lt;=24,"18-24",Customers_c[[#This Row],[Age]]&lt;=34,"25-34",Customers_c[[#This Row],[Age]]&lt;=44,"35-44",Customers_c[[#This Row],[Age]]&lt;=54,"45-54",Customers_c[[#This Row],[Age]]&gt;=55,"55+")</f>
        <v>45-54</v>
      </c>
    </row>
    <row r="769" spans="1:9" x14ac:dyDescent="0.25">
      <c r="A769">
        <v>1768</v>
      </c>
      <c r="B769" t="s">
        <v>5795</v>
      </c>
      <c r="C769">
        <v>59</v>
      </c>
      <c r="D769" t="s">
        <v>6020</v>
      </c>
      <c r="E769" t="s">
        <v>6022</v>
      </c>
      <c r="F769" t="s">
        <v>6025</v>
      </c>
      <c r="G769" s="1">
        <v>45766</v>
      </c>
      <c r="H769" t="s">
        <v>21</v>
      </c>
      <c r="I769" t="str" cm="1">
        <f t="array" ref="I769">_xlfn.IFS(Customers_c[[#This Row],[Age]]&lt;=24,"18-24",Customers_c[[#This Row],[Age]]&lt;=34,"25-34",Customers_c[[#This Row],[Age]]&lt;=44,"35-44",Customers_c[[#This Row],[Age]]&lt;=54,"45-54",Customers_c[[#This Row],[Age]]&gt;=55,"55+")</f>
        <v>55+</v>
      </c>
    </row>
    <row r="770" spans="1:9" x14ac:dyDescent="0.25">
      <c r="A770">
        <v>1769</v>
      </c>
      <c r="B770" t="s">
        <v>5796</v>
      </c>
      <c r="C770">
        <v>39</v>
      </c>
      <c r="D770" t="s">
        <v>6020</v>
      </c>
      <c r="E770" t="s">
        <v>6024</v>
      </c>
      <c r="F770" t="s">
        <v>6027</v>
      </c>
      <c r="G770" s="1">
        <v>45703</v>
      </c>
      <c r="H770" t="s">
        <v>21</v>
      </c>
      <c r="I770" t="str" cm="1">
        <f t="array" ref="I770">_xlfn.IFS(Customers_c[[#This Row],[Age]]&lt;=24,"18-24",Customers_c[[#This Row],[Age]]&lt;=34,"25-34",Customers_c[[#This Row],[Age]]&lt;=44,"35-44",Customers_c[[#This Row],[Age]]&lt;=54,"45-54",Customers_c[[#This Row],[Age]]&gt;=55,"55+")</f>
        <v>35-44</v>
      </c>
    </row>
    <row r="771" spans="1:9" x14ac:dyDescent="0.25">
      <c r="A771">
        <v>1770</v>
      </c>
      <c r="B771" t="s">
        <v>5797</v>
      </c>
      <c r="C771">
        <v>38</v>
      </c>
      <c r="D771" t="s">
        <v>6020</v>
      </c>
      <c r="E771" t="s">
        <v>6022</v>
      </c>
      <c r="F771" t="s">
        <v>6025</v>
      </c>
      <c r="G771" s="1">
        <v>45119</v>
      </c>
      <c r="H771" t="s">
        <v>21</v>
      </c>
      <c r="I771" t="str" cm="1">
        <f t="array" ref="I771">_xlfn.IFS(Customers_c[[#This Row],[Age]]&lt;=24,"18-24",Customers_c[[#This Row],[Age]]&lt;=34,"25-34",Customers_c[[#This Row],[Age]]&lt;=44,"35-44",Customers_c[[#This Row],[Age]]&lt;=54,"45-54",Customers_c[[#This Row],[Age]]&gt;=55,"55+")</f>
        <v>35-44</v>
      </c>
    </row>
    <row r="772" spans="1:9" x14ac:dyDescent="0.25">
      <c r="A772">
        <v>1771</v>
      </c>
      <c r="B772" t="s">
        <v>5798</v>
      </c>
      <c r="C772">
        <v>23</v>
      </c>
      <c r="D772" t="s">
        <v>6021</v>
      </c>
      <c r="E772" t="s">
        <v>6024</v>
      </c>
      <c r="F772" t="s">
        <v>6025</v>
      </c>
      <c r="G772" s="1">
        <v>45792</v>
      </c>
      <c r="H772" t="s">
        <v>21</v>
      </c>
      <c r="I772" t="str" cm="1">
        <f t="array" ref="I772">_xlfn.IFS(Customers_c[[#This Row],[Age]]&lt;=24,"18-24",Customers_c[[#This Row],[Age]]&lt;=34,"25-34",Customers_c[[#This Row],[Age]]&lt;=44,"35-44",Customers_c[[#This Row],[Age]]&lt;=54,"45-54",Customers_c[[#This Row],[Age]]&gt;=55,"55+")</f>
        <v>18-24</v>
      </c>
    </row>
    <row r="773" spans="1:9" x14ac:dyDescent="0.25">
      <c r="A773">
        <v>1772</v>
      </c>
      <c r="B773" t="s">
        <v>5799</v>
      </c>
      <c r="C773">
        <v>18</v>
      </c>
      <c r="D773" t="s">
        <v>6021</v>
      </c>
      <c r="E773" t="s">
        <v>6022</v>
      </c>
      <c r="F773" t="s">
        <v>6025</v>
      </c>
      <c r="G773" s="1">
        <v>46043</v>
      </c>
      <c r="H773" t="s">
        <v>23</v>
      </c>
      <c r="I773" t="str" cm="1">
        <f t="array" ref="I773">_xlfn.IFS(Customers_c[[#This Row],[Age]]&lt;=24,"18-24",Customers_c[[#This Row],[Age]]&lt;=34,"25-34",Customers_c[[#This Row],[Age]]&lt;=44,"35-44",Customers_c[[#This Row],[Age]]&lt;=54,"45-54",Customers_c[[#This Row],[Age]]&gt;=55,"55+")</f>
        <v>18-24</v>
      </c>
    </row>
    <row r="774" spans="1:9" x14ac:dyDescent="0.25">
      <c r="A774">
        <v>1773</v>
      </c>
      <c r="B774" t="s">
        <v>5800</v>
      </c>
      <c r="C774">
        <v>22</v>
      </c>
      <c r="D774" t="s">
        <v>6021</v>
      </c>
      <c r="E774" t="s">
        <v>6024</v>
      </c>
      <c r="F774" t="s">
        <v>6025</v>
      </c>
      <c r="G774" s="1">
        <v>45630</v>
      </c>
      <c r="H774" t="s">
        <v>22</v>
      </c>
      <c r="I774" t="str" cm="1">
        <f t="array" ref="I774">_xlfn.IFS(Customers_c[[#This Row],[Age]]&lt;=24,"18-24",Customers_c[[#This Row],[Age]]&lt;=34,"25-34",Customers_c[[#This Row],[Age]]&lt;=44,"35-44",Customers_c[[#This Row],[Age]]&lt;=54,"45-54",Customers_c[[#This Row],[Age]]&gt;=55,"55+")</f>
        <v>18-24</v>
      </c>
    </row>
    <row r="775" spans="1:9" x14ac:dyDescent="0.25">
      <c r="A775">
        <v>1774</v>
      </c>
      <c r="B775" t="s">
        <v>5801</v>
      </c>
      <c r="C775">
        <v>58</v>
      </c>
      <c r="D775" t="s">
        <v>6020</v>
      </c>
      <c r="E775" t="s">
        <v>6022</v>
      </c>
      <c r="F775" t="s">
        <v>6026</v>
      </c>
      <c r="G775" s="1">
        <v>45926</v>
      </c>
      <c r="H775" t="s">
        <v>21</v>
      </c>
      <c r="I775" t="str" cm="1">
        <f t="array" ref="I775">_xlfn.IFS(Customers_c[[#This Row],[Age]]&lt;=24,"18-24",Customers_c[[#This Row],[Age]]&lt;=34,"25-34",Customers_c[[#This Row],[Age]]&lt;=44,"35-44",Customers_c[[#This Row],[Age]]&lt;=54,"45-54",Customers_c[[#This Row],[Age]]&gt;=55,"55+")</f>
        <v>55+</v>
      </c>
    </row>
    <row r="776" spans="1:9" x14ac:dyDescent="0.25">
      <c r="A776">
        <v>1775</v>
      </c>
      <c r="B776" t="s">
        <v>5724</v>
      </c>
      <c r="C776">
        <v>29</v>
      </c>
      <c r="D776" t="s">
        <v>6020</v>
      </c>
      <c r="E776" t="s">
        <v>6022</v>
      </c>
      <c r="F776" t="s">
        <v>6027</v>
      </c>
      <c r="G776" s="1">
        <v>45276</v>
      </c>
      <c r="H776" t="s">
        <v>22</v>
      </c>
      <c r="I776" t="str" cm="1">
        <f t="array" ref="I776">_xlfn.IFS(Customers_c[[#This Row],[Age]]&lt;=24,"18-24",Customers_c[[#This Row],[Age]]&lt;=34,"25-34",Customers_c[[#This Row],[Age]]&lt;=44,"35-44",Customers_c[[#This Row],[Age]]&lt;=54,"45-54",Customers_c[[#This Row],[Age]]&gt;=55,"55+")</f>
        <v>25-34</v>
      </c>
    </row>
    <row r="777" spans="1:9" x14ac:dyDescent="0.25">
      <c r="A777">
        <v>1776</v>
      </c>
      <c r="B777" t="s">
        <v>5802</v>
      </c>
      <c r="C777">
        <v>43</v>
      </c>
      <c r="D777" t="s">
        <v>6021</v>
      </c>
      <c r="E777" t="s">
        <v>6024</v>
      </c>
      <c r="F777" t="s">
        <v>6027</v>
      </c>
      <c r="G777" s="1">
        <v>46023</v>
      </c>
      <c r="H777" t="s">
        <v>22</v>
      </c>
      <c r="I777" t="str" cm="1">
        <f t="array" ref="I777">_xlfn.IFS(Customers_c[[#This Row],[Age]]&lt;=24,"18-24",Customers_c[[#This Row],[Age]]&lt;=34,"25-34",Customers_c[[#This Row],[Age]]&lt;=44,"35-44",Customers_c[[#This Row],[Age]]&lt;=54,"45-54",Customers_c[[#This Row],[Age]]&gt;=55,"55+")</f>
        <v>35-44</v>
      </c>
    </row>
    <row r="778" spans="1:9" x14ac:dyDescent="0.25">
      <c r="A778">
        <v>1777</v>
      </c>
      <c r="B778" t="s">
        <v>5803</v>
      </c>
      <c r="C778">
        <v>51</v>
      </c>
      <c r="D778" t="s">
        <v>6020</v>
      </c>
      <c r="E778" t="s">
        <v>6022</v>
      </c>
      <c r="F778" t="s">
        <v>6027</v>
      </c>
      <c r="G778" s="1">
        <v>45173</v>
      </c>
      <c r="H778" t="s">
        <v>23</v>
      </c>
      <c r="I778" t="str" cm="1">
        <f t="array" ref="I778">_xlfn.IFS(Customers_c[[#This Row],[Age]]&lt;=24,"18-24",Customers_c[[#This Row],[Age]]&lt;=34,"25-34",Customers_c[[#This Row],[Age]]&lt;=44,"35-44",Customers_c[[#This Row],[Age]]&lt;=54,"45-54",Customers_c[[#This Row],[Age]]&gt;=55,"55+")</f>
        <v>45-54</v>
      </c>
    </row>
    <row r="779" spans="1:9" x14ac:dyDescent="0.25">
      <c r="A779">
        <v>1778</v>
      </c>
      <c r="B779" t="s">
        <v>5804</v>
      </c>
      <c r="C779">
        <v>31</v>
      </c>
      <c r="D779" t="s">
        <v>6020</v>
      </c>
      <c r="E779" t="s">
        <v>6022</v>
      </c>
      <c r="F779" t="s">
        <v>6025</v>
      </c>
      <c r="G779" s="1">
        <v>46016</v>
      </c>
      <c r="H779" t="s">
        <v>21</v>
      </c>
      <c r="I779" t="str" cm="1">
        <f t="array" ref="I779">_xlfn.IFS(Customers_c[[#This Row],[Age]]&lt;=24,"18-24",Customers_c[[#This Row],[Age]]&lt;=34,"25-34",Customers_c[[#This Row],[Age]]&lt;=44,"35-44",Customers_c[[#This Row],[Age]]&lt;=54,"45-54",Customers_c[[#This Row],[Age]]&gt;=55,"55+")</f>
        <v>25-34</v>
      </c>
    </row>
    <row r="780" spans="1:9" x14ac:dyDescent="0.25">
      <c r="A780">
        <v>1779</v>
      </c>
      <c r="B780" t="s">
        <v>5805</v>
      </c>
      <c r="C780">
        <v>43</v>
      </c>
      <c r="D780" t="s">
        <v>6021</v>
      </c>
      <c r="E780" t="s">
        <v>6022</v>
      </c>
      <c r="F780" t="s">
        <v>6026</v>
      </c>
      <c r="G780" s="1">
        <v>45251</v>
      </c>
      <c r="H780" t="s">
        <v>21</v>
      </c>
      <c r="I780" t="str" cm="1">
        <f t="array" ref="I780">_xlfn.IFS(Customers_c[[#This Row],[Age]]&lt;=24,"18-24",Customers_c[[#This Row],[Age]]&lt;=34,"25-34",Customers_c[[#This Row],[Age]]&lt;=44,"35-44",Customers_c[[#This Row],[Age]]&lt;=54,"45-54",Customers_c[[#This Row],[Age]]&gt;=55,"55+")</f>
        <v>35-44</v>
      </c>
    </row>
    <row r="781" spans="1:9" x14ac:dyDescent="0.25">
      <c r="A781">
        <v>1780</v>
      </c>
      <c r="B781" t="s">
        <v>5806</v>
      </c>
      <c r="C781">
        <v>44</v>
      </c>
      <c r="D781" t="s">
        <v>6021</v>
      </c>
      <c r="E781" t="s">
        <v>6024</v>
      </c>
      <c r="F781" t="s">
        <v>6027</v>
      </c>
      <c r="G781" s="1">
        <v>45528</v>
      </c>
      <c r="H781" t="s">
        <v>22</v>
      </c>
      <c r="I781" t="str" cm="1">
        <f t="array" ref="I781">_xlfn.IFS(Customers_c[[#This Row],[Age]]&lt;=24,"18-24",Customers_c[[#This Row],[Age]]&lt;=34,"25-34",Customers_c[[#This Row],[Age]]&lt;=44,"35-44",Customers_c[[#This Row],[Age]]&lt;=54,"45-54",Customers_c[[#This Row],[Age]]&gt;=55,"55+")</f>
        <v>35-44</v>
      </c>
    </row>
    <row r="782" spans="1:9" x14ac:dyDescent="0.25">
      <c r="A782">
        <v>1781</v>
      </c>
      <c r="B782" t="s">
        <v>5807</v>
      </c>
      <c r="C782">
        <v>26</v>
      </c>
      <c r="D782" t="s">
        <v>6021</v>
      </c>
      <c r="E782" t="s">
        <v>6024</v>
      </c>
      <c r="F782" t="s">
        <v>6026</v>
      </c>
      <c r="G782" s="1">
        <v>45194</v>
      </c>
      <c r="H782" t="s">
        <v>21</v>
      </c>
      <c r="I782" t="str" cm="1">
        <f t="array" ref="I782">_xlfn.IFS(Customers_c[[#This Row],[Age]]&lt;=24,"18-24",Customers_c[[#This Row],[Age]]&lt;=34,"25-34",Customers_c[[#This Row],[Age]]&lt;=44,"35-44",Customers_c[[#This Row],[Age]]&lt;=54,"45-54",Customers_c[[#This Row],[Age]]&gt;=55,"55+")</f>
        <v>25-34</v>
      </c>
    </row>
    <row r="783" spans="1:9" x14ac:dyDescent="0.25">
      <c r="A783">
        <v>1782</v>
      </c>
      <c r="B783" t="s">
        <v>5808</v>
      </c>
      <c r="C783">
        <v>43</v>
      </c>
      <c r="D783" t="s">
        <v>6021</v>
      </c>
      <c r="E783" t="s">
        <v>6022</v>
      </c>
      <c r="F783" t="s">
        <v>6025</v>
      </c>
      <c r="G783" s="1">
        <v>45321</v>
      </c>
      <c r="H783" t="s">
        <v>22</v>
      </c>
      <c r="I783" t="str" cm="1">
        <f t="array" ref="I783">_xlfn.IFS(Customers_c[[#This Row],[Age]]&lt;=24,"18-24",Customers_c[[#This Row],[Age]]&lt;=34,"25-34",Customers_c[[#This Row],[Age]]&lt;=44,"35-44",Customers_c[[#This Row],[Age]]&lt;=54,"45-54",Customers_c[[#This Row],[Age]]&gt;=55,"55+")</f>
        <v>35-44</v>
      </c>
    </row>
    <row r="784" spans="1:9" x14ac:dyDescent="0.25">
      <c r="A784">
        <v>1783</v>
      </c>
      <c r="B784" t="s">
        <v>5809</v>
      </c>
      <c r="C784">
        <v>39</v>
      </c>
      <c r="D784" t="s">
        <v>6020</v>
      </c>
      <c r="E784" t="s">
        <v>6022</v>
      </c>
      <c r="F784" t="s">
        <v>6027</v>
      </c>
      <c r="G784" s="1">
        <v>45548</v>
      </c>
      <c r="H784" t="s">
        <v>22</v>
      </c>
      <c r="I784" t="str" cm="1">
        <f t="array" ref="I784">_xlfn.IFS(Customers_c[[#This Row],[Age]]&lt;=24,"18-24",Customers_c[[#This Row],[Age]]&lt;=34,"25-34",Customers_c[[#This Row],[Age]]&lt;=44,"35-44",Customers_c[[#This Row],[Age]]&lt;=54,"45-54",Customers_c[[#This Row],[Age]]&gt;=55,"55+")</f>
        <v>35-44</v>
      </c>
    </row>
    <row r="785" spans="1:9" x14ac:dyDescent="0.25">
      <c r="A785">
        <v>1784</v>
      </c>
      <c r="B785" t="s">
        <v>5810</v>
      </c>
      <c r="C785">
        <v>47</v>
      </c>
      <c r="D785" t="s">
        <v>6020</v>
      </c>
      <c r="E785" t="s">
        <v>6024</v>
      </c>
      <c r="F785" t="s">
        <v>6026</v>
      </c>
      <c r="G785" s="1">
        <v>45880</v>
      </c>
      <c r="H785" t="s">
        <v>23</v>
      </c>
      <c r="I785" t="str" cm="1">
        <f t="array" ref="I785">_xlfn.IFS(Customers_c[[#This Row],[Age]]&lt;=24,"18-24",Customers_c[[#This Row],[Age]]&lt;=34,"25-34",Customers_c[[#This Row],[Age]]&lt;=44,"35-44",Customers_c[[#This Row],[Age]]&lt;=54,"45-54",Customers_c[[#This Row],[Age]]&gt;=55,"55+")</f>
        <v>45-54</v>
      </c>
    </row>
    <row r="786" spans="1:9" x14ac:dyDescent="0.25">
      <c r="A786">
        <v>1785</v>
      </c>
      <c r="B786" t="s">
        <v>5811</v>
      </c>
      <c r="C786">
        <v>34</v>
      </c>
      <c r="D786" t="s">
        <v>6021</v>
      </c>
      <c r="E786" t="s">
        <v>6024</v>
      </c>
      <c r="F786" t="s">
        <v>6025</v>
      </c>
      <c r="G786" s="1">
        <v>45227</v>
      </c>
      <c r="H786" t="s">
        <v>23</v>
      </c>
      <c r="I786" t="str" cm="1">
        <f t="array" ref="I786">_xlfn.IFS(Customers_c[[#This Row],[Age]]&lt;=24,"18-24",Customers_c[[#This Row],[Age]]&lt;=34,"25-34",Customers_c[[#This Row],[Age]]&lt;=44,"35-44",Customers_c[[#This Row],[Age]]&lt;=54,"45-54",Customers_c[[#This Row],[Age]]&gt;=55,"55+")</f>
        <v>25-34</v>
      </c>
    </row>
    <row r="787" spans="1:9" x14ac:dyDescent="0.25">
      <c r="A787">
        <v>1786</v>
      </c>
      <c r="B787" t="s">
        <v>5812</v>
      </c>
      <c r="C787">
        <v>43</v>
      </c>
      <c r="D787" t="s">
        <v>6020</v>
      </c>
      <c r="E787" t="s">
        <v>6022</v>
      </c>
      <c r="F787" t="s">
        <v>6026</v>
      </c>
      <c r="G787" s="1">
        <v>45258</v>
      </c>
      <c r="H787" t="s">
        <v>23</v>
      </c>
      <c r="I787" t="str" cm="1">
        <f t="array" ref="I787">_xlfn.IFS(Customers_c[[#This Row],[Age]]&lt;=24,"18-24",Customers_c[[#This Row],[Age]]&lt;=34,"25-34",Customers_c[[#This Row],[Age]]&lt;=44,"35-44",Customers_c[[#This Row],[Age]]&lt;=54,"45-54",Customers_c[[#This Row],[Age]]&gt;=55,"55+")</f>
        <v>35-44</v>
      </c>
    </row>
    <row r="788" spans="1:9" x14ac:dyDescent="0.25">
      <c r="A788">
        <v>1787</v>
      </c>
      <c r="B788" t="s">
        <v>5813</v>
      </c>
      <c r="C788">
        <v>53</v>
      </c>
      <c r="D788" t="s">
        <v>6021</v>
      </c>
      <c r="E788" t="s">
        <v>6022</v>
      </c>
      <c r="F788" t="s">
        <v>6027</v>
      </c>
      <c r="G788" s="1">
        <v>45986</v>
      </c>
      <c r="H788" t="s">
        <v>22</v>
      </c>
      <c r="I788" t="str" cm="1">
        <f t="array" ref="I788">_xlfn.IFS(Customers_c[[#This Row],[Age]]&lt;=24,"18-24",Customers_c[[#This Row],[Age]]&lt;=34,"25-34",Customers_c[[#This Row],[Age]]&lt;=44,"35-44",Customers_c[[#This Row],[Age]]&lt;=54,"45-54",Customers_c[[#This Row],[Age]]&gt;=55,"55+")</f>
        <v>45-54</v>
      </c>
    </row>
    <row r="789" spans="1:9" x14ac:dyDescent="0.25">
      <c r="A789">
        <v>1788</v>
      </c>
      <c r="B789" t="s">
        <v>5814</v>
      </c>
      <c r="C789">
        <v>18</v>
      </c>
      <c r="D789" t="s">
        <v>6021</v>
      </c>
      <c r="E789" t="s">
        <v>6022</v>
      </c>
      <c r="F789" t="s">
        <v>6027</v>
      </c>
      <c r="G789" s="1">
        <v>45373</v>
      </c>
      <c r="H789" t="s">
        <v>21</v>
      </c>
      <c r="I789" t="str" cm="1">
        <f t="array" ref="I789">_xlfn.IFS(Customers_c[[#This Row],[Age]]&lt;=24,"18-24",Customers_c[[#This Row],[Age]]&lt;=34,"25-34",Customers_c[[#This Row],[Age]]&lt;=44,"35-44",Customers_c[[#This Row],[Age]]&lt;=54,"45-54",Customers_c[[#This Row],[Age]]&gt;=55,"55+")</f>
        <v>18-24</v>
      </c>
    </row>
    <row r="790" spans="1:9" x14ac:dyDescent="0.25">
      <c r="A790">
        <v>1789</v>
      </c>
      <c r="B790" t="s">
        <v>5815</v>
      </c>
      <c r="C790">
        <v>25</v>
      </c>
      <c r="D790" t="s">
        <v>6020</v>
      </c>
      <c r="E790" t="s">
        <v>6023</v>
      </c>
      <c r="F790" t="s">
        <v>6025</v>
      </c>
      <c r="G790" s="1">
        <v>45401</v>
      </c>
      <c r="H790" t="s">
        <v>23</v>
      </c>
      <c r="I790" t="str" cm="1">
        <f t="array" ref="I790">_xlfn.IFS(Customers_c[[#This Row],[Age]]&lt;=24,"18-24",Customers_c[[#This Row],[Age]]&lt;=34,"25-34",Customers_c[[#This Row],[Age]]&lt;=44,"35-44",Customers_c[[#This Row],[Age]]&lt;=54,"45-54",Customers_c[[#This Row],[Age]]&gt;=55,"55+")</f>
        <v>25-34</v>
      </c>
    </row>
    <row r="791" spans="1:9" x14ac:dyDescent="0.25">
      <c r="A791">
        <v>1790</v>
      </c>
      <c r="B791" t="s">
        <v>5816</v>
      </c>
      <c r="C791">
        <v>52</v>
      </c>
      <c r="D791" t="s">
        <v>6021</v>
      </c>
      <c r="E791" t="s">
        <v>6024</v>
      </c>
      <c r="F791" t="s">
        <v>6025</v>
      </c>
      <c r="G791" s="1">
        <v>45053</v>
      </c>
      <c r="H791" t="s">
        <v>21</v>
      </c>
      <c r="I791" t="str" cm="1">
        <f t="array" ref="I791">_xlfn.IFS(Customers_c[[#This Row],[Age]]&lt;=24,"18-24",Customers_c[[#This Row],[Age]]&lt;=34,"25-34",Customers_c[[#This Row],[Age]]&lt;=44,"35-44",Customers_c[[#This Row],[Age]]&lt;=54,"45-54",Customers_c[[#This Row],[Age]]&gt;=55,"55+")</f>
        <v>45-54</v>
      </c>
    </row>
    <row r="792" spans="1:9" x14ac:dyDescent="0.25">
      <c r="A792">
        <v>1791</v>
      </c>
      <c r="B792" t="s">
        <v>5817</v>
      </c>
      <c r="C792">
        <v>32</v>
      </c>
      <c r="D792" t="s">
        <v>6020</v>
      </c>
      <c r="E792" t="s">
        <v>6023</v>
      </c>
      <c r="F792" t="s">
        <v>6025</v>
      </c>
      <c r="G792" s="1">
        <v>45997</v>
      </c>
      <c r="H792" t="s">
        <v>23</v>
      </c>
      <c r="I792" t="str" cm="1">
        <f t="array" ref="I792">_xlfn.IFS(Customers_c[[#This Row],[Age]]&lt;=24,"18-24",Customers_c[[#This Row],[Age]]&lt;=34,"25-34",Customers_c[[#This Row],[Age]]&lt;=44,"35-44",Customers_c[[#This Row],[Age]]&lt;=54,"45-54",Customers_c[[#This Row],[Age]]&gt;=55,"55+")</f>
        <v>25-34</v>
      </c>
    </row>
    <row r="793" spans="1:9" x14ac:dyDescent="0.25">
      <c r="A793">
        <v>1792</v>
      </c>
      <c r="B793" t="s">
        <v>5818</v>
      </c>
      <c r="C793">
        <v>39</v>
      </c>
      <c r="D793" t="s">
        <v>6020</v>
      </c>
      <c r="E793" t="s">
        <v>6024</v>
      </c>
      <c r="F793" t="s">
        <v>6026</v>
      </c>
      <c r="G793" s="1">
        <v>45838</v>
      </c>
      <c r="H793" t="s">
        <v>23</v>
      </c>
      <c r="I793" t="str" cm="1">
        <f t="array" ref="I793">_xlfn.IFS(Customers_c[[#This Row],[Age]]&lt;=24,"18-24",Customers_c[[#This Row],[Age]]&lt;=34,"25-34",Customers_c[[#This Row],[Age]]&lt;=44,"35-44",Customers_c[[#This Row],[Age]]&lt;=54,"45-54",Customers_c[[#This Row],[Age]]&gt;=55,"55+")</f>
        <v>35-44</v>
      </c>
    </row>
    <row r="794" spans="1:9" x14ac:dyDescent="0.25">
      <c r="A794">
        <v>1793</v>
      </c>
      <c r="B794" t="s">
        <v>5819</v>
      </c>
      <c r="C794">
        <v>31</v>
      </c>
      <c r="D794" t="s">
        <v>6020</v>
      </c>
      <c r="E794" t="s">
        <v>6024</v>
      </c>
      <c r="F794" t="s">
        <v>6026</v>
      </c>
      <c r="G794" s="1">
        <v>45509</v>
      </c>
      <c r="H794" t="s">
        <v>22</v>
      </c>
      <c r="I794" t="str" cm="1">
        <f t="array" ref="I794">_xlfn.IFS(Customers_c[[#This Row],[Age]]&lt;=24,"18-24",Customers_c[[#This Row],[Age]]&lt;=34,"25-34",Customers_c[[#This Row],[Age]]&lt;=44,"35-44",Customers_c[[#This Row],[Age]]&lt;=54,"45-54",Customers_c[[#This Row],[Age]]&gt;=55,"55+")</f>
        <v>25-34</v>
      </c>
    </row>
    <row r="795" spans="1:9" x14ac:dyDescent="0.25">
      <c r="A795">
        <v>1794</v>
      </c>
      <c r="B795" t="s">
        <v>5820</v>
      </c>
      <c r="C795">
        <v>43</v>
      </c>
      <c r="D795" t="s">
        <v>6020</v>
      </c>
      <c r="E795" t="s">
        <v>6024</v>
      </c>
      <c r="F795" t="s">
        <v>6026</v>
      </c>
      <c r="G795" s="1">
        <v>45846</v>
      </c>
      <c r="H795" t="s">
        <v>23</v>
      </c>
      <c r="I795" t="str" cm="1">
        <f t="array" ref="I795">_xlfn.IFS(Customers_c[[#This Row],[Age]]&lt;=24,"18-24",Customers_c[[#This Row],[Age]]&lt;=34,"25-34",Customers_c[[#This Row],[Age]]&lt;=44,"35-44",Customers_c[[#This Row],[Age]]&lt;=54,"45-54",Customers_c[[#This Row],[Age]]&gt;=55,"55+")</f>
        <v>35-44</v>
      </c>
    </row>
    <row r="796" spans="1:9" x14ac:dyDescent="0.25">
      <c r="A796">
        <v>1795</v>
      </c>
      <c r="B796" t="s">
        <v>5821</v>
      </c>
      <c r="C796">
        <v>45</v>
      </c>
      <c r="D796" t="s">
        <v>6021</v>
      </c>
      <c r="E796" t="s">
        <v>6024</v>
      </c>
      <c r="F796" t="s">
        <v>6025</v>
      </c>
      <c r="G796" s="1">
        <v>45898</v>
      </c>
      <c r="H796" t="s">
        <v>23</v>
      </c>
      <c r="I796" t="str" cm="1">
        <f t="array" ref="I796">_xlfn.IFS(Customers_c[[#This Row],[Age]]&lt;=24,"18-24",Customers_c[[#This Row],[Age]]&lt;=34,"25-34",Customers_c[[#This Row],[Age]]&lt;=44,"35-44",Customers_c[[#This Row],[Age]]&lt;=54,"45-54",Customers_c[[#This Row],[Age]]&gt;=55,"55+")</f>
        <v>45-54</v>
      </c>
    </row>
    <row r="797" spans="1:9" x14ac:dyDescent="0.25">
      <c r="A797">
        <v>1796</v>
      </c>
      <c r="B797" t="s">
        <v>5822</v>
      </c>
      <c r="C797">
        <v>40</v>
      </c>
      <c r="D797" t="s">
        <v>6020</v>
      </c>
      <c r="E797" t="s">
        <v>6024</v>
      </c>
      <c r="F797" t="s">
        <v>6027</v>
      </c>
      <c r="G797" s="1">
        <v>45388</v>
      </c>
      <c r="H797" t="s">
        <v>22</v>
      </c>
      <c r="I797" t="str" cm="1">
        <f t="array" ref="I797">_xlfn.IFS(Customers_c[[#This Row],[Age]]&lt;=24,"18-24",Customers_c[[#This Row],[Age]]&lt;=34,"25-34",Customers_c[[#This Row],[Age]]&lt;=44,"35-44",Customers_c[[#This Row],[Age]]&lt;=54,"45-54",Customers_c[[#This Row],[Age]]&gt;=55,"55+")</f>
        <v>35-44</v>
      </c>
    </row>
    <row r="798" spans="1:9" x14ac:dyDescent="0.25">
      <c r="A798">
        <v>1797</v>
      </c>
      <c r="B798" t="s">
        <v>5823</v>
      </c>
      <c r="C798">
        <v>31</v>
      </c>
      <c r="D798" t="s">
        <v>6021</v>
      </c>
      <c r="E798" t="s">
        <v>6024</v>
      </c>
      <c r="F798" t="s">
        <v>6027</v>
      </c>
      <c r="G798" s="1">
        <v>45433</v>
      </c>
      <c r="H798" t="s">
        <v>21</v>
      </c>
      <c r="I798" t="str" cm="1">
        <f t="array" ref="I798">_xlfn.IFS(Customers_c[[#This Row],[Age]]&lt;=24,"18-24",Customers_c[[#This Row],[Age]]&lt;=34,"25-34",Customers_c[[#This Row],[Age]]&lt;=44,"35-44",Customers_c[[#This Row],[Age]]&lt;=54,"45-54",Customers_c[[#This Row],[Age]]&gt;=55,"55+")</f>
        <v>25-34</v>
      </c>
    </row>
    <row r="799" spans="1:9" x14ac:dyDescent="0.25">
      <c r="A799">
        <v>1798</v>
      </c>
      <c r="B799" t="s">
        <v>5824</v>
      </c>
      <c r="C799">
        <v>41</v>
      </c>
      <c r="D799" t="s">
        <v>6021</v>
      </c>
      <c r="E799" t="s">
        <v>6024</v>
      </c>
      <c r="F799" t="s">
        <v>6026</v>
      </c>
      <c r="G799" s="1">
        <v>45882</v>
      </c>
      <c r="H799" t="s">
        <v>23</v>
      </c>
      <c r="I799" t="str" cm="1">
        <f t="array" ref="I799">_xlfn.IFS(Customers_c[[#This Row],[Age]]&lt;=24,"18-24",Customers_c[[#This Row],[Age]]&lt;=34,"25-34",Customers_c[[#This Row],[Age]]&lt;=44,"35-44",Customers_c[[#This Row],[Age]]&lt;=54,"45-54",Customers_c[[#This Row],[Age]]&gt;=55,"55+")</f>
        <v>35-44</v>
      </c>
    </row>
    <row r="800" spans="1:9" x14ac:dyDescent="0.25">
      <c r="A800">
        <v>1799</v>
      </c>
      <c r="B800" t="s">
        <v>5825</v>
      </c>
      <c r="C800">
        <v>19</v>
      </c>
      <c r="D800" t="s">
        <v>6021</v>
      </c>
      <c r="E800" t="s">
        <v>6023</v>
      </c>
      <c r="F800" t="s">
        <v>6026</v>
      </c>
      <c r="G800" s="1">
        <v>45525</v>
      </c>
      <c r="H800" t="s">
        <v>22</v>
      </c>
      <c r="I800" t="str" cm="1">
        <f t="array" ref="I800">_xlfn.IFS(Customers_c[[#This Row],[Age]]&lt;=24,"18-24",Customers_c[[#This Row],[Age]]&lt;=34,"25-34",Customers_c[[#This Row],[Age]]&lt;=44,"35-44",Customers_c[[#This Row],[Age]]&lt;=54,"45-54",Customers_c[[#This Row],[Age]]&gt;=55,"55+")</f>
        <v>18-24</v>
      </c>
    </row>
    <row r="801" spans="1:9" x14ac:dyDescent="0.25">
      <c r="A801">
        <v>1800</v>
      </c>
      <c r="B801" t="s">
        <v>5826</v>
      </c>
      <c r="C801">
        <v>43</v>
      </c>
      <c r="D801" t="s">
        <v>6021</v>
      </c>
      <c r="E801" t="s">
        <v>6022</v>
      </c>
      <c r="F801" t="s">
        <v>6027</v>
      </c>
      <c r="G801" s="1">
        <v>45207</v>
      </c>
      <c r="H801" t="s">
        <v>23</v>
      </c>
      <c r="I801" t="str" cm="1">
        <f t="array" ref="I801">_xlfn.IFS(Customers_c[[#This Row],[Age]]&lt;=24,"18-24",Customers_c[[#This Row],[Age]]&lt;=34,"25-34",Customers_c[[#This Row],[Age]]&lt;=44,"35-44",Customers_c[[#This Row],[Age]]&lt;=54,"45-54",Customers_c[[#This Row],[Age]]&gt;=55,"55+")</f>
        <v>35-44</v>
      </c>
    </row>
    <row r="802" spans="1:9" x14ac:dyDescent="0.25">
      <c r="A802">
        <v>1801</v>
      </c>
      <c r="B802" t="s">
        <v>5827</v>
      </c>
      <c r="C802">
        <v>31</v>
      </c>
      <c r="D802" t="s">
        <v>6020</v>
      </c>
      <c r="E802" t="s">
        <v>6022</v>
      </c>
      <c r="F802" t="s">
        <v>6027</v>
      </c>
      <c r="G802" s="1">
        <v>45319</v>
      </c>
      <c r="H802" t="s">
        <v>22</v>
      </c>
      <c r="I802" t="str" cm="1">
        <f t="array" ref="I802">_xlfn.IFS(Customers_c[[#This Row],[Age]]&lt;=24,"18-24",Customers_c[[#This Row],[Age]]&lt;=34,"25-34",Customers_c[[#This Row],[Age]]&lt;=44,"35-44",Customers_c[[#This Row],[Age]]&lt;=54,"45-54",Customers_c[[#This Row],[Age]]&gt;=55,"55+")</f>
        <v>25-34</v>
      </c>
    </row>
    <row r="803" spans="1:9" x14ac:dyDescent="0.25">
      <c r="A803">
        <v>1802</v>
      </c>
      <c r="B803" t="s">
        <v>5828</v>
      </c>
      <c r="C803">
        <v>24</v>
      </c>
      <c r="D803" t="s">
        <v>6020</v>
      </c>
      <c r="E803" t="s">
        <v>6023</v>
      </c>
      <c r="F803" t="s">
        <v>6026</v>
      </c>
      <c r="G803" s="1">
        <v>45305</v>
      </c>
      <c r="H803" t="s">
        <v>21</v>
      </c>
      <c r="I803" t="str" cm="1">
        <f t="array" ref="I803">_xlfn.IFS(Customers_c[[#This Row],[Age]]&lt;=24,"18-24",Customers_c[[#This Row],[Age]]&lt;=34,"25-34",Customers_c[[#This Row],[Age]]&lt;=44,"35-44",Customers_c[[#This Row],[Age]]&lt;=54,"45-54",Customers_c[[#This Row],[Age]]&gt;=55,"55+")</f>
        <v>18-24</v>
      </c>
    </row>
    <row r="804" spans="1:9" x14ac:dyDescent="0.25">
      <c r="A804">
        <v>1803</v>
      </c>
      <c r="B804" t="s">
        <v>5829</v>
      </c>
      <c r="C804">
        <v>20</v>
      </c>
      <c r="D804" t="s">
        <v>6021</v>
      </c>
      <c r="E804" t="s">
        <v>6023</v>
      </c>
      <c r="F804" t="s">
        <v>6026</v>
      </c>
      <c r="G804" s="1">
        <v>45741</v>
      </c>
      <c r="H804" t="s">
        <v>21</v>
      </c>
      <c r="I804" t="str" cm="1">
        <f t="array" ref="I804">_xlfn.IFS(Customers_c[[#This Row],[Age]]&lt;=24,"18-24",Customers_c[[#This Row],[Age]]&lt;=34,"25-34",Customers_c[[#This Row],[Age]]&lt;=44,"35-44",Customers_c[[#This Row],[Age]]&lt;=54,"45-54",Customers_c[[#This Row],[Age]]&gt;=55,"55+")</f>
        <v>18-24</v>
      </c>
    </row>
    <row r="805" spans="1:9" x14ac:dyDescent="0.25">
      <c r="A805">
        <v>1804</v>
      </c>
      <c r="B805" t="s">
        <v>5830</v>
      </c>
      <c r="C805">
        <v>40</v>
      </c>
      <c r="D805" t="s">
        <v>6021</v>
      </c>
      <c r="E805" t="s">
        <v>6023</v>
      </c>
      <c r="F805" t="s">
        <v>6027</v>
      </c>
      <c r="G805" s="1">
        <v>45168</v>
      </c>
      <c r="H805" t="s">
        <v>22</v>
      </c>
      <c r="I805" t="str" cm="1">
        <f t="array" ref="I805">_xlfn.IFS(Customers_c[[#This Row],[Age]]&lt;=24,"18-24",Customers_c[[#This Row],[Age]]&lt;=34,"25-34",Customers_c[[#This Row],[Age]]&lt;=44,"35-44",Customers_c[[#This Row],[Age]]&lt;=54,"45-54",Customers_c[[#This Row],[Age]]&gt;=55,"55+")</f>
        <v>35-44</v>
      </c>
    </row>
    <row r="806" spans="1:9" x14ac:dyDescent="0.25">
      <c r="A806">
        <v>1805</v>
      </c>
      <c r="B806" t="s">
        <v>5831</v>
      </c>
      <c r="C806">
        <v>35</v>
      </c>
      <c r="D806" t="s">
        <v>6020</v>
      </c>
      <c r="E806" t="s">
        <v>6023</v>
      </c>
      <c r="F806" t="s">
        <v>6025</v>
      </c>
      <c r="G806" s="1">
        <v>45767</v>
      </c>
      <c r="H806" t="s">
        <v>22</v>
      </c>
      <c r="I806" t="str" cm="1">
        <f t="array" ref="I806">_xlfn.IFS(Customers_c[[#This Row],[Age]]&lt;=24,"18-24",Customers_c[[#This Row],[Age]]&lt;=34,"25-34",Customers_c[[#This Row],[Age]]&lt;=44,"35-44",Customers_c[[#This Row],[Age]]&lt;=54,"45-54",Customers_c[[#This Row],[Age]]&gt;=55,"55+")</f>
        <v>35-44</v>
      </c>
    </row>
    <row r="807" spans="1:9" x14ac:dyDescent="0.25">
      <c r="A807">
        <v>1806</v>
      </c>
      <c r="B807" t="s">
        <v>5832</v>
      </c>
      <c r="C807">
        <v>55</v>
      </c>
      <c r="D807" t="s">
        <v>6021</v>
      </c>
      <c r="E807" t="s">
        <v>6024</v>
      </c>
      <c r="F807" t="s">
        <v>6026</v>
      </c>
      <c r="G807" s="1">
        <v>45466</v>
      </c>
      <c r="H807" t="s">
        <v>22</v>
      </c>
      <c r="I807" t="str" cm="1">
        <f t="array" ref="I807">_xlfn.IFS(Customers_c[[#This Row],[Age]]&lt;=24,"18-24",Customers_c[[#This Row],[Age]]&lt;=34,"25-34",Customers_c[[#This Row],[Age]]&lt;=44,"35-44",Customers_c[[#This Row],[Age]]&lt;=54,"45-54",Customers_c[[#This Row],[Age]]&gt;=55,"55+")</f>
        <v>55+</v>
      </c>
    </row>
    <row r="808" spans="1:9" x14ac:dyDescent="0.25">
      <c r="A808">
        <v>1807</v>
      </c>
      <c r="B808" t="s">
        <v>5833</v>
      </c>
      <c r="C808">
        <v>52</v>
      </c>
      <c r="D808" t="s">
        <v>6020</v>
      </c>
      <c r="E808" t="s">
        <v>6022</v>
      </c>
      <c r="F808" t="s">
        <v>6027</v>
      </c>
      <c r="G808" s="1">
        <v>45286</v>
      </c>
      <c r="H808" t="s">
        <v>21</v>
      </c>
      <c r="I808" t="str" cm="1">
        <f t="array" ref="I808">_xlfn.IFS(Customers_c[[#This Row],[Age]]&lt;=24,"18-24",Customers_c[[#This Row],[Age]]&lt;=34,"25-34",Customers_c[[#This Row],[Age]]&lt;=44,"35-44",Customers_c[[#This Row],[Age]]&lt;=54,"45-54",Customers_c[[#This Row],[Age]]&gt;=55,"55+")</f>
        <v>45-54</v>
      </c>
    </row>
    <row r="809" spans="1:9" x14ac:dyDescent="0.25">
      <c r="A809">
        <v>1808</v>
      </c>
      <c r="B809" t="s">
        <v>5834</v>
      </c>
      <c r="C809">
        <v>32</v>
      </c>
      <c r="D809" t="s">
        <v>6021</v>
      </c>
      <c r="E809" t="s">
        <v>6024</v>
      </c>
      <c r="F809" t="s">
        <v>6027</v>
      </c>
      <c r="G809" s="1">
        <v>45081</v>
      </c>
      <c r="H809" t="s">
        <v>23</v>
      </c>
      <c r="I809" t="str" cm="1">
        <f t="array" ref="I809">_xlfn.IFS(Customers_c[[#This Row],[Age]]&lt;=24,"18-24",Customers_c[[#This Row],[Age]]&lt;=34,"25-34",Customers_c[[#This Row],[Age]]&lt;=44,"35-44",Customers_c[[#This Row],[Age]]&lt;=54,"45-54",Customers_c[[#This Row],[Age]]&gt;=55,"55+")</f>
        <v>25-34</v>
      </c>
    </row>
    <row r="810" spans="1:9" x14ac:dyDescent="0.25">
      <c r="A810">
        <v>1809</v>
      </c>
      <c r="B810" t="s">
        <v>5835</v>
      </c>
      <c r="C810">
        <v>42</v>
      </c>
      <c r="D810" t="s">
        <v>6020</v>
      </c>
      <c r="E810" t="s">
        <v>6022</v>
      </c>
      <c r="F810" t="s">
        <v>6027</v>
      </c>
      <c r="G810" s="1">
        <v>45300</v>
      </c>
      <c r="H810" t="s">
        <v>21</v>
      </c>
      <c r="I810" t="str" cm="1">
        <f t="array" ref="I810">_xlfn.IFS(Customers_c[[#This Row],[Age]]&lt;=24,"18-24",Customers_c[[#This Row],[Age]]&lt;=34,"25-34",Customers_c[[#This Row],[Age]]&lt;=44,"35-44",Customers_c[[#This Row],[Age]]&lt;=54,"45-54",Customers_c[[#This Row],[Age]]&gt;=55,"55+")</f>
        <v>35-44</v>
      </c>
    </row>
    <row r="811" spans="1:9" x14ac:dyDescent="0.25">
      <c r="A811">
        <v>1810</v>
      </c>
      <c r="B811" t="s">
        <v>5836</v>
      </c>
      <c r="C811">
        <v>54</v>
      </c>
      <c r="D811" t="s">
        <v>6021</v>
      </c>
      <c r="E811" t="s">
        <v>6022</v>
      </c>
      <c r="F811" t="s">
        <v>6027</v>
      </c>
      <c r="G811" s="1">
        <v>45491</v>
      </c>
      <c r="H811" t="s">
        <v>22</v>
      </c>
      <c r="I811" t="str" cm="1">
        <f t="array" ref="I811">_xlfn.IFS(Customers_c[[#This Row],[Age]]&lt;=24,"18-24",Customers_c[[#This Row],[Age]]&lt;=34,"25-34",Customers_c[[#This Row],[Age]]&lt;=44,"35-44",Customers_c[[#This Row],[Age]]&lt;=54,"45-54",Customers_c[[#This Row],[Age]]&gt;=55,"55+")</f>
        <v>45-54</v>
      </c>
    </row>
    <row r="812" spans="1:9" x14ac:dyDescent="0.25">
      <c r="A812">
        <v>1811</v>
      </c>
      <c r="B812" t="s">
        <v>5837</v>
      </c>
      <c r="C812">
        <v>45</v>
      </c>
      <c r="D812" t="s">
        <v>6021</v>
      </c>
      <c r="E812" t="s">
        <v>6023</v>
      </c>
      <c r="F812" t="s">
        <v>6025</v>
      </c>
      <c r="G812" s="1">
        <v>45228</v>
      </c>
      <c r="H812" t="s">
        <v>22</v>
      </c>
      <c r="I812" t="str" cm="1">
        <f t="array" ref="I812">_xlfn.IFS(Customers_c[[#This Row],[Age]]&lt;=24,"18-24",Customers_c[[#This Row],[Age]]&lt;=34,"25-34",Customers_c[[#This Row],[Age]]&lt;=44,"35-44",Customers_c[[#This Row],[Age]]&lt;=54,"45-54",Customers_c[[#This Row],[Age]]&gt;=55,"55+")</f>
        <v>45-54</v>
      </c>
    </row>
    <row r="813" spans="1:9" x14ac:dyDescent="0.25">
      <c r="A813">
        <v>1812</v>
      </c>
      <c r="B813" t="s">
        <v>5838</v>
      </c>
      <c r="C813">
        <v>27</v>
      </c>
      <c r="D813" t="s">
        <v>6020</v>
      </c>
      <c r="E813" t="s">
        <v>6024</v>
      </c>
      <c r="F813" t="s">
        <v>6027</v>
      </c>
      <c r="G813" s="1">
        <v>45041</v>
      </c>
      <c r="H813" t="s">
        <v>21</v>
      </c>
      <c r="I813" t="str" cm="1">
        <f t="array" ref="I813">_xlfn.IFS(Customers_c[[#This Row],[Age]]&lt;=24,"18-24",Customers_c[[#This Row],[Age]]&lt;=34,"25-34",Customers_c[[#This Row],[Age]]&lt;=44,"35-44",Customers_c[[#This Row],[Age]]&lt;=54,"45-54",Customers_c[[#This Row],[Age]]&gt;=55,"55+")</f>
        <v>25-34</v>
      </c>
    </row>
    <row r="814" spans="1:9" x14ac:dyDescent="0.25">
      <c r="A814">
        <v>1813</v>
      </c>
      <c r="B814" t="s">
        <v>5839</v>
      </c>
      <c r="C814">
        <v>56</v>
      </c>
      <c r="D814" t="s">
        <v>6021</v>
      </c>
      <c r="E814" t="s">
        <v>6023</v>
      </c>
      <c r="F814" t="s">
        <v>6026</v>
      </c>
      <c r="G814" s="1">
        <v>45251</v>
      </c>
      <c r="H814" t="s">
        <v>22</v>
      </c>
      <c r="I814" t="str" cm="1">
        <f t="array" ref="I814">_xlfn.IFS(Customers_c[[#This Row],[Age]]&lt;=24,"18-24",Customers_c[[#This Row],[Age]]&lt;=34,"25-34",Customers_c[[#This Row],[Age]]&lt;=44,"35-44",Customers_c[[#This Row],[Age]]&lt;=54,"45-54",Customers_c[[#This Row],[Age]]&gt;=55,"55+")</f>
        <v>55+</v>
      </c>
    </row>
    <row r="815" spans="1:9" x14ac:dyDescent="0.25">
      <c r="A815">
        <v>1814</v>
      </c>
      <c r="B815" t="s">
        <v>5840</v>
      </c>
      <c r="C815">
        <v>34</v>
      </c>
      <c r="D815" t="s">
        <v>6021</v>
      </c>
      <c r="E815" t="s">
        <v>6024</v>
      </c>
      <c r="F815" t="s">
        <v>6025</v>
      </c>
      <c r="G815" s="1">
        <v>45454</v>
      </c>
      <c r="H815" t="s">
        <v>21</v>
      </c>
      <c r="I815" t="str" cm="1">
        <f t="array" ref="I815">_xlfn.IFS(Customers_c[[#This Row],[Age]]&lt;=24,"18-24",Customers_c[[#This Row],[Age]]&lt;=34,"25-34",Customers_c[[#This Row],[Age]]&lt;=44,"35-44",Customers_c[[#This Row],[Age]]&lt;=54,"45-54",Customers_c[[#This Row],[Age]]&gt;=55,"55+")</f>
        <v>25-34</v>
      </c>
    </row>
    <row r="816" spans="1:9" x14ac:dyDescent="0.25">
      <c r="A816">
        <v>1815</v>
      </c>
      <c r="B816" t="s">
        <v>5841</v>
      </c>
      <c r="C816">
        <v>56</v>
      </c>
      <c r="D816" t="s">
        <v>6020</v>
      </c>
      <c r="E816" t="s">
        <v>6022</v>
      </c>
      <c r="F816" t="s">
        <v>6027</v>
      </c>
      <c r="G816" s="1">
        <v>45573</v>
      </c>
      <c r="H816" t="s">
        <v>22</v>
      </c>
      <c r="I816" t="str" cm="1">
        <f t="array" ref="I816">_xlfn.IFS(Customers_c[[#This Row],[Age]]&lt;=24,"18-24",Customers_c[[#This Row],[Age]]&lt;=34,"25-34",Customers_c[[#This Row],[Age]]&lt;=44,"35-44",Customers_c[[#This Row],[Age]]&lt;=54,"45-54",Customers_c[[#This Row],[Age]]&gt;=55,"55+")</f>
        <v>55+</v>
      </c>
    </row>
    <row r="817" spans="1:9" x14ac:dyDescent="0.25">
      <c r="A817">
        <v>1816</v>
      </c>
      <c r="B817" t="s">
        <v>5842</v>
      </c>
      <c r="C817">
        <v>39</v>
      </c>
      <c r="D817" t="s">
        <v>6021</v>
      </c>
      <c r="E817" t="s">
        <v>6023</v>
      </c>
      <c r="F817" t="s">
        <v>6025</v>
      </c>
      <c r="G817" s="1">
        <v>45679</v>
      </c>
      <c r="H817" t="s">
        <v>23</v>
      </c>
      <c r="I817" t="str" cm="1">
        <f t="array" ref="I817">_xlfn.IFS(Customers_c[[#This Row],[Age]]&lt;=24,"18-24",Customers_c[[#This Row],[Age]]&lt;=34,"25-34",Customers_c[[#This Row],[Age]]&lt;=44,"35-44",Customers_c[[#This Row],[Age]]&lt;=54,"45-54",Customers_c[[#This Row],[Age]]&gt;=55,"55+")</f>
        <v>35-44</v>
      </c>
    </row>
    <row r="818" spans="1:9" x14ac:dyDescent="0.25">
      <c r="A818">
        <v>1817</v>
      </c>
      <c r="B818" t="s">
        <v>5843</v>
      </c>
      <c r="C818">
        <v>43</v>
      </c>
      <c r="D818" t="s">
        <v>6020</v>
      </c>
      <c r="E818" t="s">
        <v>6023</v>
      </c>
      <c r="F818" t="s">
        <v>6026</v>
      </c>
      <c r="G818" s="1">
        <v>45965</v>
      </c>
      <c r="H818" t="s">
        <v>23</v>
      </c>
      <c r="I818" t="str" cm="1">
        <f t="array" ref="I818">_xlfn.IFS(Customers_c[[#This Row],[Age]]&lt;=24,"18-24",Customers_c[[#This Row],[Age]]&lt;=34,"25-34",Customers_c[[#This Row],[Age]]&lt;=44,"35-44",Customers_c[[#This Row],[Age]]&lt;=54,"45-54",Customers_c[[#This Row],[Age]]&gt;=55,"55+")</f>
        <v>35-44</v>
      </c>
    </row>
    <row r="819" spans="1:9" x14ac:dyDescent="0.25">
      <c r="A819">
        <v>1818</v>
      </c>
      <c r="B819" t="s">
        <v>5844</v>
      </c>
      <c r="C819">
        <v>42</v>
      </c>
      <c r="D819" t="s">
        <v>6020</v>
      </c>
      <c r="E819" t="s">
        <v>6022</v>
      </c>
      <c r="F819" t="s">
        <v>6027</v>
      </c>
      <c r="G819" s="1">
        <v>45668</v>
      </c>
      <c r="H819" t="s">
        <v>22</v>
      </c>
      <c r="I819" t="str" cm="1">
        <f t="array" ref="I819">_xlfn.IFS(Customers_c[[#This Row],[Age]]&lt;=24,"18-24",Customers_c[[#This Row],[Age]]&lt;=34,"25-34",Customers_c[[#This Row],[Age]]&lt;=44,"35-44",Customers_c[[#This Row],[Age]]&lt;=54,"45-54",Customers_c[[#This Row],[Age]]&gt;=55,"55+")</f>
        <v>35-44</v>
      </c>
    </row>
    <row r="820" spans="1:9" x14ac:dyDescent="0.25">
      <c r="A820">
        <v>1819</v>
      </c>
      <c r="B820" t="s">
        <v>5845</v>
      </c>
      <c r="C820">
        <v>34</v>
      </c>
      <c r="D820" t="s">
        <v>6021</v>
      </c>
      <c r="E820" t="s">
        <v>6022</v>
      </c>
      <c r="F820" t="s">
        <v>6026</v>
      </c>
      <c r="G820" s="1">
        <v>45391</v>
      </c>
      <c r="H820" t="s">
        <v>21</v>
      </c>
      <c r="I820" t="str" cm="1">
        <f t="array" ref="I820">_xlfn.IFS(Customers_c[[#This Row],[Age]]&lt;=24,"18-24",Customers_c[[#This Row],[Age]]&lt;=34,"25-34",Customers_c[[#This Row],[Age]]&lt;=44,"35-44",Customers_c[[#This Row],[Age]]&lt;=54,"45-54",Customers_c[[#This Row],[Age]]&gt;=55,"55+")</f>
        <v>25-34</v>
      </c>
    </row>
    <row r="821" spans="1:9" x14ac:dyDescent="0.25">
      <c r="A821">
        <v>1820</v>
      </c>
      <c r="B821" t="s">
        <v>5846</v>
      </c>
      <c r="C821">
        <v>30</v>
      </c>
      <c r="D821" t="s">
        <v>6021</v>
      </c>
      <c r="E821" t="s">
        <v>6022</v>
      </c>
      <c r="F821" t="s">
        <v>6027</v>
      </c>
      <c r="G821" s="1">
        <v>45310</v>
      </c>
      <c r="H821" t="s">
        <v>23</v>
      </c>
      <c r="I821" t="str" cm="1">
        <f t="array" ref="I821">_xlfn.IFS(Customers_c[[#This Row],[Age]]&lt;=24,"18-24",Customers_c[[#This Row],[Age]]&lt;=34,"25-34",Customers_c[[#This Row],[Age]]&lt;=44,"35-44",Customers_c[[#This Row],[Age]]&lt;=54,"45-54",Customers_c[[#This Row],[Age]]&gt;=55,"55+")</f>
        <v>25-34</v>
      </c>
    </row>
    <row r="822" spans="1:9" x14ac:dyDescent="0.25">
      <c r="A822">
        <v>1821</v>
      </c>
      <c r="B822" t="s">
        <v>5847</v>
      </c>
      <c r="C822">
        <v>37</v>
      </c>
      <c r="D822" t="s">
        <v>6021</v>
      </c>
      <c r="E822" t="s">
        <v>6023</v>
      </c>
      <c r="F822" t="s">
        <v>6027</v>
      </c>
      <c r="G822" s="1">
        <v>45841</v>
      </c>
      <c r="H822" t="s">
        <v>21</v>
      </c>
      <c r="I822" t="str" cm="1">
        <f t="array" ref="I822">_xlfn.IFS(Customers_c[[#This Row],[Age]]&lt;=24,"18-24",Customers_c[[#This Row],[Age]]&lt;=34,"25-34",Customers_c[[#This Row],[Age]]&lt;=44,"35-44",Customers_c[[#This Row],[Age]]&lt;=54,"45-54",Customers_c[[#This Row],[Age]]&gt;=55,"55+")</f>
        <v>35-44</v>
      </c>
    </row>
    <row r="823" spans="1:9" x14ac:dyDescent="0.25">
      <c r="A823">
        <v>1822</v>
      </c>
      <c r="B823" t="s">
        <v>5848</v>
      </c>
      <c r="C823">
        <v>42</v>
      </c>
      <c r="D823" t="s">
        <v>6021</v>
      </c>
      <c r="E823" t="s">
        <v>6024</v>
      </c>
      <c r="F823" t="s">
        <v>6027</v>
      </c>
      <c r="G823" s="1">
        <v>45809</v>
      </c>
      <c r="H823" t="s">
        <v>22</v>
      </c>
      <c r="I823" t="str" cm="1">
        <f t="array" ref="I823">_xlfn.IFS(Customers_c[[#This Row],[Age]]&lt;=24,"18-24",Customers_c[[#This Row],[Age]]&lt;=34,"25-34",Customers_c[[#This Row],[Age]]&lt;=44,"35-44",Customers_c[[#This Row],[Age]]&lt;=54,"45-54",Customers_c[[#This Row],[Age]]&gt;=55,"55+")</f>
        <v>35-44</v>
      </c>
    </row>
    <row r="824" spans="1:9" x14ac:dyDescent="0.25">
      <c r="A824">
        <v>1823</v>
      </c>
      <c r="B824" t="s">
        <v>5849</v>
      </c>
      <c r="C824">
        <v>21</v>
      </c>
      <c r="D824" t="s">
        <v>6021</v>
      </c>
      <c r="E824" t="s">
        <v>6023</v>
      </c>
      <c r="F824" t="s">
        <v>6027</v>
      </c>
      <c r="G824" s="1">
        <v>45063</v>
      </c>
      <c r="H824" t="s">
        <v>21</v>
      </c>
      <c r="I824" t="str" cm="1">
        <f t="array" ref="I824">_xlfn.IFS(Customers_c[[#This Row],[Age]]&lt;=24,"18-24",Customers_c[[#This Row],[Age]]&lt;=34,"25-34",Customers_c[[#This Row],[Age]]&lt;=44,"35-44",Customers_c[[#This Row],[Age]]&lt;=54,"45-54",Customers_c[[#This Row],[Age]]&gt;=55,"55+")</f>
        <v>18-24</v>
      </c>
    </row>
    <row r="825" spans="1:9" x14ac:dyDescent="0.25">
      <c r="A825">
        <v>1824</v>
      </c>
      <c r="B825" t="s">
        <v>5850</v>
      </c>
      <c r="C825">
        <v>27</v>
      </c>
      <c r="D825" t="s">
        <v>6021</v>
      </c>
      <c r="E825" t="s">
        <v>6024</v>
      </c>
      <c r="F825" t="s">
        <v>6027</v>
      </c>
      <c r="G825" s="1">
        <v>45867</v>
      </c>
      <c r="H825" t="s">
        <v>23</v>
      </c>
      <c r="I825" t="str" cm="1">
        <f t="array" ref="I825">_xlfn.IFS(Customers_c[[#This Row],[Age]]&lt;=24,"18-24",Customers_c[[#This Row],[Age]]&lt;=34,"25-34",Customers_c[[#This Row],[Age]]&lt;=44,"35-44",Customers_c[[#This Row],[Age]]&lt;=54,"45-54",Customers_c[[#This Row],[Age]]&gt;=55,"55+")</f>
        <v>25-34</v>
      </c>
    </row>
    <row r="826" spans="1:9" x14ac:dyDescent="0.25">
      <c r="A826">
        <v>1825</v>
      </c>
      <c r="B826" t="s">
        <v>5851</v>
      </c>
      <c r="C826">
        <v>20</v>
      </c>
      <c r="D826" t="s">
        <v>6021</v>
      </c>
      <c r="E826" t="s">
        <v>6023</v>
      </c>
      <c r="F826" t="s">
        <v>6025</v>
      </c>
      <c r="G826" s="1">
        <v>45860</v>
      </c>
      <c r="H826" t="s">
        <v>21</v>
      </c>
      <c r="I826" t="str" cm="1">
        <f t="array" ref="I826">_xlfn.IFS(Customers_c[[#This Row],[Age]]&lt;=24,"18-24",Customers_c[[#This Row],[Age]]&lt;=34,"25-34",Customers_c[[#This Row],[Age]]&lt;=44,"35-44",Customers_c[[#This Row],[Age]]&lt;=54,"45-54",Customers_c[[#This Row],[Age]]&gt;=55,"55+")</f>
        <v>18-24</v>
      </c>
    </row>
    <row r="827" spans="1:9" x14ac:dyDescent="0.25">
      <c r="A827">
        <v>1826</v>
      </c>
      <c r="B827" t="s">
        <v>5852</v>
      </c>
      <c r="C827">
        <v>58</v>
      </c>
      <c r="D827" t="s">
        <v>6020</v>
      </c>
      <c r="E827" t="s">
        <v>6023</v>
      </c>
      <c r="F827" t="s">
        <v>6027</v>
      </c>
      <c r="G827" s="1">
        <v>45275</v>
      </c>
      <c r="H827" t="s">
        <v>21</v>
      </c>
      <c r="I827" t="str" cm="1">
        <f t="array" ref="I827">_xlfn.IFS(Customers_c[[#This Row],[Age]]&lt;=24,"18-24",Customers_c[[#This Row],[Age]]&lt;=34,"25-34",Customers_c[[#This Row],[Age]]&lt;=44,"35-44",Customers_c[[#This Row],[Age]]&lt;=54,"45-54",Customers_c[[#This Row],[Age]]&gt;=55,"55+")</f>
        <v>55+</v>
      </c>
    </row>
    <row r="828" spans="1:9" x14ac:dyDescent="0.25">
      <c r="A828">
        <v>1827</v>
      </c>
      <c r="B828" t="s">
        <v>5853</v>
      </c>
      <c r="C828">
        <v>35</v>
      </c>
      <c r="D828" t="s">
        <v>6021</v>
      </c>
      <c r="E828" t="s">
        <v>6022</v>
      </c>
      <c r="F828" t="s">
        <v>6027</v>
      </c>
      <c r="G828" s="1">
        <v>45602</v>
      </c>
      <c r="H828" t="s">
        <v>22</v>
      </c>
      <c r="I828" t="str" cm="1">
        <f t="array" ref="I828">_xlfn.IFS(Customers_c[[#This Row],[Age]]&lt;=24,"18-24",Customers_c[[#This Row],[Age]]&lt;=34,"25-34",Customers_c[[#This Row],[Age]]&lt;=44,"35-44",Customers_c[[#This Row],[Age]]&lt;=54,"45-54",Customers_c[[#This Row],[Age]]&gt;=55,"55+")</f>
        <v>35-44</v>
      </c>
    </row>
    <row r="829" spans="1:9" x14ac:dyDescent="0.25">
      <c r="A829">
        <v>1828</v>
      </c>
      <c r="B829" t="s">
        <v>5854</v>
      </c>
      <c r="C829">
        <v>53</v>
      </c>
      <c r="D829" t="s">
        <v>6020</v>
      </c>
      <c r="E829" t="s">
        <v>6024</v>
      </c>
      <c r="F829" t="s">
        <v>6025</v>
      </c>
      <c r="G829" s="1">
        <v>45589</v>
      </c>
      <c r="H829" t="s">
        <v>22</v>
      </c>
      <c r="I829" t="str" cm="1">
        <f t="array" ref="I829">_xlfn.IFS(Customers_c[[#This Row],[Age]]&lt;=24,"18-24",Customers_c[[#This Row],[Age]]&lt;=34,"25-34",Customers_c[[#This Row],[Age]]&lt;=44,"35-44",Customers_c[[#This Row],[Age]]&lt;=54,"45-54",Customers_c[[#This Row],[Age]]&gt;=55,"55+")</f>
        <v>45-54</v>
      </c>
    </row>
    <row r="830" spans="1:9" x14ac:dyDescent="0.25">
      <c r="A830">
        <v>1829</v>
      </c>
      <c r="B830" t="s">
        <v>5855</v>
      </c>
      <c r="C830">
        <v>39</v>
      </c>
      <c r="D830" t="s">
        <v>6021</v>
      </c>
      <c r="E830" t="s">
        <v>6023</v>
      </c>
      <c r="F830" t="s">
        <v>6025</v>
      </c>
      <c r="G830" s="1">
        <v>45333</v>
      </c>
      <c r="H830" t="s">
        <v>22</v>
      </c>
      <c r="I830" t="str" cm="1">
        <f t="array" ref="I830">_xlfn.IFS(Customers_c[[#This Row],[Age]]&lt;=24,"18-24",Customers_c[[#This Row],[Age]]&lt;=34,"25-34",Customers_c[[#This Row],[Age]]&lt;=44,"35-44",Customers_c[[#This Row],[Age]]&lt;=54,"45-54",Customers_c[[#This Row],[Age]]&gt;=55,"55+")</f>
        <v>35-44</v>
      </c>
    </row>
    <row r="831" spans="1:9" x14ac:dyDescent="0.25">
      <c r="A831">
        <v>1830</v>
      </c>
      <c r="B831" t="s">
        <v>5856</v>
      </c>
      <c r="C831">
        <v>51</v>
      </c>
      <c r="D831" t="s">
        <v>6021</v>
      </c>
      <c r="E831" t="s">
        <v>6023</v>
      </c>
      <c r="F831" t="s">
        <v>6025</v>
      </c>
      <c r="G831" s="1">
        <v>45649</v>
      </c>
      <c r="H831" t="s">
        <v>23</v>
      </c>
      <c r="I831" t="str" cm="1">
        <f t="array" ref="I831">_xlfn.IFS(Customers_c[[#This Row],[Age]]&lt;=24,"18-24",Customers_c[[#This Row],[Age]]&lt;=34,"25-34",Customers_c[[#This Row],[Age]]&lt;=44,"35-44",Customers_c[[#This Row],[Age]]&lt;=54,"45-54",Customers_c[[#This Row],[Age]]&gt;=55,"55+")</f>
        <v>45-54</v>
      </c>
    </row>
    <row r="832" spans="1:9" x14ac:dyDescent="0.25">
      <c r="A832">
        <v>1831</v>
      </c>
      <c r="B832" t="s">
        <v>5857</v>
      </c>
      <c r="C832">
        <v>25</v>
      </c>
      <c r="D832" t="s">
        <v>6020</v>
      </c>
      <c r="E832" t="s">
        <v>6022</v>
      </c>
      <c r="F832" t="s">
        <v>6025</v>
      </c>
      <c r="G832" s="1">
        <v>45782</v>
      </c>
      <c r="H832" t="s">
        <v>23</v>
      </c>
      <c r="I832" t="str" cm="1">
        <f t="array" ref="I832">_xlfn.IFS(Customers_c[[#This Row],[Age]]&lt;=24,"18-24",Customers_c[[#This Row],[Age]]&lt;=34,"25-34",Customers_c[[#This Row],[Age]]&lt;=44,"35-44",Customers_c[[#This Row],[Age]]&lt;=54,"45-54",Customers_c[[#This Row],[Age]]&gt;=55,"55+")</f>
        <v>25-34</v>
      </c>
    </row>
    <row r="833" spans="1:9" x14ac:dyDescent="0.25">
      <c r="A833">
        <v>1832</v>
      </c>
      <c r="B833" t="s">
        <v>5858</v>
      </c>
      <c r="C833">
        <v>57</v>
      </c>
      <c r="D833" t="s">
        <v>6021</v>
      </c>
      <c r="E833" t="s">
        <v>6022</v>
      </c>
      <c r="F833" t="s">
        <v>6025</v>
      </c>
      <c r="G833" s="1">
        <v>45610</v>
      </c>
      <c r="H833" t="s">
        <v>22</v>
      </c>
      <c r="I833" t="str" cm="1">
        <f t="array" ref="I833">_xlfn.IFS(Customers_c[[#This Row],[Age]]&lt;=24,"18-24",Customers_c[[#This Row],[Age]]&lt;=34,"25-34",Customers_c[[#This Row],[Age]]&lt;=44,"35-44",Customers_c[[#This Row],[Age]]&lt;=54,"45-54",Customers_c[[#This Row],[Age]]&gt;=55,"55+")</f>
        <v>55+</v>
      </c>
    </row>
    <row r="834" spans="1:9" x14ac:dyDescent="0.25">
      <c r="A834">
        <v>1833</v>
      </c>
      <c r="B834" t="s">
        <v>5859</v>
      </c>
      <c r="C834">
        <v>36</v>
      </c>
      <c r="D834" t="s">
        <v>6021</v>
      </c>
      <c r="E834" t="s">
        <v>6024</v>
      </c>
      <c r="F834" t="s">
        <v>6025</v>
      </c>
      <c r="G834" s="1">
        <v>45243</v>
      </c>
      <c r="H834" t="s">
        <v>22</v>
      </c>
      <c r="I834" t="str" cm="1">
        <f t="array" ref="I834">_xlfn.IFS(Customers_c[[#This Row],[Age]]&lt;=24,"18-24",Customers_c[[#This Row],[Age]]&lt;=34,"25-34",Customers_c[[#This Row],[Age]]&lt;=44,"35-44",Customers_c[[#This Row],[Age]]&lt;=54,"45-54",Customers_c[[#This Row],[Age]]&gt;=55,"55+")</f>
        <v>35-44</v>
      </c>
    </row>
    <row r="835" spans="1:9" x14ac:dyDescent="0.25">
      <c r="A835">
        <v>1834</v>
      </c>
      <c r="B835" t="s">
        <v>5860</v>
      </c>
      <c r="C835">
        <v>59</v>
      </c>
      <c r="D835" t="s">
        <v>6020</v>
      </c>
      <c r="E835" t="s">
        <v>6023</v>
      </c>
      <c r="F835" t="s">
        <v>6027</v>
      </c>
      <c r="G835" s="1">
        <v>45261</v>
      </c>
      <c r="H835" t="s">
        <v>23</v>
      </c>
      <c r="I835" t="str" cm="1">
        <f t="array" ref="I835">_xlfn.IFS(Customers_c[[#This Row],[Age]]&lt;=24,"18-24",Customers_c[[#This Row],[Age]]&lt;=34,"25-34",Customers_c[[#This Row],[Age]]&lt;=44,"35-44",Customers_c[[#This Row],[Age]]&lt;=54,"45-54",Customers_c[[#This Row],[Age]]&gt;=55,"55+")</f>
        <v>55+</v>
      </c>
    </row>
    <row r="836" spans="1:9" x14ac:dyDescent="0.25">
      <c r="A836">
        <v>1835</v>
      </c>
      <c r="B836" t="s">
        <v>5861</v>
      </c>
      <c r="C836">
        <v>58</v>
      </c>
      <c r="D836" t="s">
        <v>6021</v>
      </c>
      <c r="E836" t="s">
        <v>6024</v>
      </c>
      <c r="F836" t="s">
        <v>6027</v>
      </c>
      <c r="G836" s="1">
        <v>45557</v>
      </c>
      <c r="H836" t="s">
        <v>23</v>
      </c>
      <c r="I836" t="str" cm="1">
        <f t="array" ref="I836">_xlfn.IFS(Customers_c[[#This Row],[Age]]&lt;=24,"18-24",Customers_c[[#This Row],[Age]]&lt;=34,"25-34",Customers_c[[#This Row],[Age]]&lt;=44,"35-44",Customers_c[[#This Row],[Age]]&lt;=54,"45-54",Customers_c[[#This Row],[Age]]&gt;=55,"55+")</f>
        <v>55+</v>
      </c>
    </row>
    <row r="837" spans="1:9" x14ac:dyDescent="0.25">
      <c r="A837">
        <v>1836</v>
      </c>
      <c r="B837" t="s">
        <v>5862</v>
      </c>
      <c r="C837">
        <v>54</v>
      </c>
      <c r="D837" t="s">
        <v>6021</v>
      </c>
      <c r="E837" t="s">
        <v>6023</v>
      </c>
      <c r="F837" t="s">
        <v>6026</v>
      </c>
      <c r="G837" s="1">
        <v>45210</v>
      </c>
      <c r="H837" t="s">
        <v>23</v>
      </c>
      <c r="I837" t="str" cm="1">
        <f t="array" ref="I837">_xlfn.IFS(Customers_c[[#This Row],[Age]]&lt;=24,"18-24",Customers_c[[#This Row],[Age]]&lt;=34,"25-34",Customers_c[[#This Row],[Age]]&lt;=44,"35-44",Customers_c[[#This Row],[Age]]&lt;=54,"45-54",Customers_c[[#This Row],[Age]]&gt;=55,"55+")</f>
        <v>45-54</v>
      </c>
    </row>
    <row r="838" spans="1:9" x14ac:dyDescent="0.25">
      <c r="A838">
        <v>1837</v>
      </c>
      <c r="B838" t="s">
        <v>5863</v>
      </c>
      <c r="C838">
        <v>23</v>
      </c>
      <c r="D838" t="s">
        <v>6021</v>
      </c>
      <c r="E838" t="s">
        <v>6024</v>
      </c>
      <c r="F838" t="s">
        <v>6027</v>
      </c>
      <c r="G838" s="1">
        <v>45325</v>
      </c>
      <c r="H838" t="s">
        <v>23</v>
      </c>
      <c r="I838" t="str" cm="1">
        <f t="array" ref="I838">_xlfn.IFS(Customers_c[[#This Row],[Age]]&lt;=24,"18-24",Customers_c[[#This Row],[Age]]&lt;=34,"25-34",Customers_c[[#This Row],[Age]]&lt;=44,"35-44",Customers_c[[#This Row],[Age]]&lt;=54,"45-54",Customers_c[[#This Row],[Age]]&gt;=55,"55+")</f>
        <v>18-24</v>
      </c>
    </row>
    <row r="839" spans="1:9" x14ac:dyDescent="0.25">
      <c r="A839">
        <v>1838</v>
      </c>
      <c r="B839" t="s">
        <v>5864</v>
      </c>
      <c r="C839">
        <v>43</v>
      </c>
      <c r="D839" t="s">
        <v>6020</v>
      </c>
      <c r="E839" t="s">
        <v>6022</v>
      </c>
      <c r="F839" t="s">
        <v>6027</v>
      </c>
      <c r="G839" s="1">
        <v>45535</v>
      </c>
      <c r="H839" t="s">
        <v>22</v>
      </c>
      <c r="I839" t="str" cm="1">
        <f t="array" ref="I839">_xlfn.IFS(Customers_c[[#This Row],[Age]]&lt;=24,"18-24",Customers_c[[#This Row],[Age]]&lt;=34,"25-34",Customers_c[[#This Row],[Age]]&lt;=44,"35-44",Customers_c[[#This Row],[Age]]&lt;=54,"45-54",Customers_c[[#This Row],[Age]]&gt;=55,"55+")</f>
        <v>35-44</v>
      </c>
    </row>
    <row r="840" spans="1:9" x14ac:dyDescent="0.25">
      <c r="A840">
        <v>1839</v>
      </c>
      <c r="B840" t="s">
        <v>5865</v>
      </c>
      <c r="C840">
        <v>51</v>
      </c>
      <c r="D840" t="s">
        <v>6021</v>
      </c>
      <c r="E840" t="s">
        <v>6023</v>
      </c>
      <c r="F840" t="s">
        <v>6025</v>
      </c>
      <c r="G840" s="1">
        <v>45388</v>
      </c>
      <c r="H840" t="s">
        <v>23</v>
      </c>
      <c r="I840" t="str" cm="1">
        <f t="array" ref="I840">_xlfn.IFS(Customers_c[[#This Row],[Age]]&lt;=24,"18-24",Customers_c[[#This Row],[Age]]&lt;=34,"25-34",Customers_c[[#This Row],[Age]]&lt;=44,"35-44",Customers_c[[#This Row],[Age]]&lt;=54,"45-54",Customers_c[[#This Row],[Age]]&gt;=55,"55+")</f>
        <v>45-54</v>
      </c>
    </row>
    <row r="841" spans="1:9" x14ac:dyDescent="0.25">
      <c r="A841">
        <v>1840</v>
      </c>
      <c r="B841" t="s">
        <v>5866</v>
      </c>
      <c r="C841">
        <v>23</v>
      </c>
      <c r="D841" t="s">
        <v>6021</v>
      </c>
      <c r="E841" t="s">
        <v>6024</v>
      </c>
      <c r="F841" t="s">
        <v>6025</v>
      </c>
      <c r="G841" s="1">
        <v>45939</v>
      </c>
      <c r="H841" t="s">
        <v>22</v>
      </c>
      <c r="I841" t="str" cm="1">
        <f t="array" ref="I841">_xlfn.IFS(Customers_c[[#This Row],[Age]]&lt;=24,"18-24",Customers_c[[#This Row],[Age]]&lt;=34,"25-34",Customers_c[[#This Row],[Age]]&lt;=44,"35-44",Customers_c[[#This Row],[Age]]&lt;=54,"45-54",Customers_c[[#This Row],[Age]]&gt;=55,"55+")</f>
        <v>18-24</v>
      </c>
    </row>
    <row r="842" spans="1:9" x14ac:dyDescent="0.25">
      <c r="A842">
        <v>1841</v>
      </c>
      <c r="B842" t="s">
        <v>5867</v>
      </c>
      <c r="C842">
        <v>54</v>
      </c>
      <c r="D842" t="s">
        <v>6021</v>
      </c>
      <c r="E842" t="s">
        <v>6022</v>
      </c>
      <c r="F842" t="s">
        <v>6027</v>
      </c>
      <c r="G842" s="1">
        <v>45757</v>
      </c>
      <c r="H842" t="s">
        <v>21</v>
      </c>
      <c r="I842" t="str" cm="1">
        <f t="array" ref="I842">_xlfn.IFS(Customers_c[[#This Row],[Age]]&lt;=24,"18-24",Customers_c[[#This Row],[Age]]&lt;=34,"25-34",Customers_c[[#This Row],[Age]]&lt;=44,"35-44",Customers_c[[#This Row],[Age]]&lt;=54,"45-54",Customers_c[[#This Row],[Age]]&gt;=55,"55+")</f>
        <v>45-54</v>
      </c>
    </row>
    <row r="843" spans="1:9" x14ac:dyDescent="0.25">
      <c r="A843">
        <v>1842</v>
      </c>
      <c r="B843" t="s">
        <v>5868</v>
      </c>
      <c r="C843">
        <v>50</v>
      </c>
      <c r="D843" t="s">
        <v>6021</v>
      </c>
      <c r="E843" t="s">
        <v>6022</v>
      </c>
      <c r="F843" t="s">
        <v>6026</v>
      </c>
      <c r="G843" s="1">
        <v>45840</v>
      </c>
      <c r="H843" t="s">
        <v>21</v>
      </c>
      <c r="I843" t="str" cm="1">
        <f t="array" ref="I843">_xlfn.IFS(Customers_c[[#This Row],[Age]]&lt;=24,"18-24",Customers_c[[#This Row],[Age]]&lt;=34,"25-34",Customers_c[[#This Row],[Age]]&lt;=44,"35-44",Customers_c[[#This Row],[Age]]&lt;=54,"45-54",Customers_c[[#This Row],[Age]]&gt;=55,"55+")</f>
        <v>45-54</v>
      </c>
    </row>
    <row r="844" spans="1:9" x14ac:dyDescent="0.25">
      <c r="A844">
        <v>1843</v>
      </c>
      <c r="B844" t="s">
        <v>5869</v>
      </c>
      <c r="C844">
        <v>39</v>
      </c>
      <c r="D844" t="s">
        <v>6020</v>
      </c>
      <c r="E844" t="s">
        <v>6024</v>
      </c>
      <c r="F844" t="s">
        <v>6025</v>
      </c>
      <c r="G844" s="1">
        <v>45276</v>
      </c>
      <c r="H844" t="s">
        <v>23</v>
      </c>
      <c r="I844" t="str" cm="1">
        <f t="array" ref="I844">_xlfn.IFS(Customers_c[[#This Row],[Age]]&lt;=24,"18-24",Customers_c[[#This Row],[Age]]&lt;=34,"25-34",Customers_c[[#This Row],[Age]]&lt;=44,"35-44",Customers_c[[#This Row],[Age]]&lt;=54,"45-54",Customers_c[[#This Row],[Age]]&gt;=55,"55+")</f>
        <v>35-44</v>
      </c>
    </row>
    <row r="845" spans="1:9" x14ac:dyDescent="0.25">
      <c r="A845">
        <v>1844</v>
      </c>
      <c r="B845" t="s">
        <v>5870</v>
      </c>
      <c r="C845">
        <v>38</v>
      </c>
      <c r="D845" t="s">
        <v>6020</v>
      </c>
      <c r="E845" t="s">
        <v>6023</v>
      </c>
      <c r="F845" t="s">
        <v>6027</v>
      </c>
      <c r="G845" s="1">
        <v>45144</v>
      </c>
      <c r="H845" t="s">
        <v>21</v>
      </c>
      <c r="I845" t="str" cm="1">
        <f t="array" ref="I845">_xlfn.IFS(Customers_c[[#This Row],[Age]]&lt;=24,"18-24",Customers_c[[#This Row],[Age]]&lt;=34,"25-34",Customers_c[[#This Row],[Age]]&lt;=44,"35-44",Customers_c[[#This Row],[Age]]&lt;=54,"45-54",Customers_c[[#This Row],[Age]]&gt;=55,"55+")</f>
        <v>35-44</v>
      </c>
    </row>
    <row r="846" spans="1:9" x14ac:dyDescent="0.25">
      <c r="A846">
        <v>1845</v>
      </c>
      <c r="B846" t="s">
        <v>5871</v>
      </c>
      <c r="C846">
        <v>23</v>
      </c>
      <c r="D846" t="s">
        <v>6021</v>
      </c>
      <c r="E846" t="s">
        <v>6023</v>
      </c>
      <c r="F846" t="s">
        <v>6027</v>
      </c>
      <c r="G846" s="1">
        <v>45081</v>
      </c>
      <c r="H846" t="s">
        <v>21</v>
      </c>
      <c r="I846" t="str" cm="1">
        <f t="array" ref="I846">_xlfn.IFS(Customers_c[[#This Row],[Age]]&lt;=24,"18-24",Customers_c[[#This Row],[Age]]&lt;=34,"25-34",Customers_c[[#This Row],[Age]]&lt;=44,"35-44",Customers_c[[#This Row],[Age]]&lt;=54,"45-54",Customers_c[[#This Row],[Age]]&gt;=55,"55+")</f>
        <v>18-24</v>
      </c>
    </row>
    <row r="847" spans="1:9" x14ac:dyDescent="0.25">
      <c r="A847">
        <v>1846</v>
      </c>
      <c r="B847" t="s">
        <v>5872</v>
      </c>
      <c r="C847">
        <v>23</v>
      </c>
      <c r="D847" t="s">
        <v>6021</v>
      </c>
      <c r="E847" t="s">
        <v>6022</v>
      </c>
      <c r="F847" t="s">
        <v>6026</v>
      </c>
      <c r="G847" s="1">
        <v>45940</v>
      </c>
      <c r="H847" t="s">
        <v>21</v>
      </c>
      <c r="I847" t="str" cm="1">
        <f t="array" ref="I847">_xlfn.IFS(Customers_c[[#This Row],[Age]]&lt;=24,"18-24",Customers_c[[#This Row],[Age]]&lt;=34,"25-34",Customers_c[[#This Row],[Age]]&lt;=44,"35-44",Customers_c[[#This Row],[Age]]&lt;=54,"45-54",Customers_c[[#This Row],[Age]]&gt;=55,"55+")</f>
        <v>18-24</v>
      </c>
    </row>
    <row r="848" spans="1:9" x14ac:dyDescent="0.25">
      <c r="A848">
        <v>1847</v>
      </c>
      <c r="B848" t="s">
        <v>5873</v>
      </c>
      <c r="C848">
        <v>21</v>
      </c>
      <c r="D848" t="s">
        <v>6020</v>
      </c>
      <c r="E848" t="s">
        <v>6023</v>
      </c>
      <c r="F848" t="s">
        <v>6026</v>
      </c>
      <c r="G848" s="1">
        <v>45983</v>
      </c>
      <c r="H848" t="s">
        <v>23</v>
      </c>
      <c r="I848" t="str" cm="1">
        <f t="array" ref="I848">_xlfn.IFS(Customers_c[[#This Row],[Age]]&lt;=24,"18-24",Customers_c[[#This Row],[Age]]&lt;=34,"25-34",Customers_c[[#This Row],[Age]]&lt;=44,"35-44",Customers_c[[#This Row],[Age]]&lt;=54,"45-54",Customers_c[[#This Row],[Age]]&gt;=55,"55+")</f>
        <v>18-24</v>
      </c>
    </row>
    <row r="849" spans="1:9" x14ac:dyDescent="0.25">
      <c r="A849">
        <v>1848</v>
      </c>
      <c r="B849" t="s">
        <v>5874</v>
      </c>
      <c r="C849">
        <v>47</v>
      </c>
      <c r="D849" t="s">
        <v>6020</v>
      </c>
      <c r="E849" t="s">
        <v>6023</v>
      </c>
      <c r="F849" t="s">
        <v>6025</v>
      </c>
      <c r="G849" s="1">
        <v>45482</v>
      </c>
      <c r="H849" t="s">
        <v>23</v>
      </c>
      <c r="I849" t="str" cm="1">
        <f t="array" ref="I849">_xlfn.IFS(Customers_c[[#This Row],[Age]]&lt;=24,"18-24",Customers_c[[#This Row],[Age]]&lt;=34,"25-34",Customers_c[[#This Row],[Age]]&lt;=44,"35-44",Customers_c[[#This Row],[Age]]&lt;=54,"45-54",Customers_c[[#This Row],[Age]]&gt;=55,"55+")</f>
        <v>45-54</v>
      </c>
    </row>
    <row r="850" spans="1:9" x14ac:dyDescent="0.25">
      <c r="A850">
        <v>1849</v>
      </c>
      <c r="B850" t="s">
        <v>5875</v>
      </c>
      <c r="C850">
        <v>28</v>
      </c>
      <c r="D850" t="s">
        <v>6021</v>
      </c>
      <c r="E850" t="s">
        <v>6023</v>
      </c>
      <c r="F850" t="s">
        <v>6026</v>
      </c>
      <c r="G850" s="1">
        <v>45711</v>
      </c>
      <c r="H850" t="s">
        <v>21</v>
      </c>
      <c r="I850" t="str" cm="1">
        <f t="array" ref="I850">_xlfn.IFS(Customers_c[[#This Row],[Age]]&lt;=24,"18-24",Customers_c[[#This Row],[Age]]&lt;=34,"25-34",Customers_c[[#This Row],[Age]]&lt;=44,"35-44",Customers_c[[#This Row],[Age]]&lt;=54,"45-54",Customers_c[[#This Row],[Age]]&gt;=55,"55+")</f>
        <v>25-34</v>
      </c>
    </row>
    <row r="851" spans="1:9" x14ac:dyDescent="0.25">
      <c r="A851">
        <v>1850</v>
      </c>
      <c r="B851" t="s">
        <v>5876</v>
      </c>
      <c r="C851">
        <v>47</v>
      </c>
      <c r="D851" t="s">
        <v>6020</v>
      </c>
      <c r="E851" t="s">
        <v>6022</v>
      </c>
      <c r="F851" t="s">
        <v>6027</v>
      </c>
      <c r="G851" s="1">
        <v>45552</v>
      </c>
      <c r="H851" t="s">
        <v>22</v>
      </c>
      <c r="I851" t="str" cm="1">
        <f t="array" ref="I851">_xlfn.IFS(Customers_c[[#This Row],[Age]]&lt;=24,"18-24",Customers_c[[#This Row],[Age]]&lt;=34,"25-34",Customers_c[[#This Row],[Age]]&lt;=44,"35-44",Customers_c[[#This Row],[Age]]&lt;=54,"45-54",Customers_c[[#This Row],[Age]]&gt;=55,"55+")</f>
        <v>45-54</v>
      </c>
    </row>
    <row r="852" spans="1:9" x14ac:dyDescent="0.25">
      <c r="A852">
        <v>1851</v>
      </c>
      <c r="B852" t="s">
        <v>5877</v>
      </c>
      <c r="C852">
        <v>48</v>
      </c>
      <c r="D852" t="s">
        <v>6021</v>
      </c>
      <c r="E852" t="s">
        <v>6024</v>
      </c>
      <c r="F852" t="s">
        <v>6027</v>
      </c>
      <c r="G852" s="1">
        <v>45876</v>
      </c>
      <c r="H852" t="s">
        <v>21</v>
      </c>
      <c r="I852" t="str" cm="1">
        <f t="array" ref="I852">_xlfn.IFS(Customers_c[[#This Row],[Age]]&lt;=24,"18-24",Customers_c[[#This Row],[Age]]&lt;=34,"25-34",Customers_c[[#This Row],[Age]]&lt;=44,"35-44",Customers_c[[#This Row],[Age]]&lt;=54,"45-54",Customers_c[[#This Row],[Age]]&gt;=55,"55+")</f>
        <v>45-54</v>
      </c>
    </row>
    <row r="853" spans="1:9" x14ac:dyDescent="0.25">
      <c r="A853">
        <v>1852</v>
      </c>
      <c r="B853" t="s">
        <v>5878</v>
      </c>
      <c r="C853">
        <v>41</v>
      </c>
      <c r="D853" t="s">
        <v>6020</v>
      </c>
      <c r="E853" t="s">
        <v>6023</v>
      </c>
      <c r="F853" t="s">
        <v>6026</v>
      </c>
      <c r="G853" s="1">
        <v>45067</v>
      </c>
      <c r="H853" t="s">
        <v>23</v>
      </c>
      <c r="I853" t="str" cm="1">
        <f t="array" ref="I853">_xlfn.IFS(Customers_c[[#This Row],[Age]]&lt;=24,"18-24",Customers_c[[#This Row],[Age]]&lt;=34,"25-34",Customers_c[[#This Row],[Age]]&lt;=44,"35-44",Customers_c[[#This Row],[Age]]&lt;=54,"45-54",Customers_c[[#This Row],[Age]]&gt;=55,"55+")</f>
        <v>35-44</v>
      </c>
    </row>
    <row r="854" spans="1:9" x14ac:dyDescent="0.25">
      <c r="A854">
        <v>1853</v>
      </c>
      <c r="B854" t="s">
        <v>5879</v>
      </c>
      <c r="C854">
        <v>26</v>
      </c>
      <c r="D854" t="s">
        <v>6020</v>
      </c>
      <c r="E854" t="s">
        <v>6022</v>
      </c>
      <c r="F854" t="s">
        <v>6026</v>
      </c>
      <c r="G854" s="1">
        <v>45700</v>
      </c>
      <c r="H854" t="s">
        <v>23</v>
      </c>
      <c r="I854" t="str" cm="1">
        <f t="array" ref="I854">_xlfn.IFS(Customers_c[[#This Row],[Age]]&lt;=24,"18-24",Customers_c[[#This Row],[Age]]&lt;=34,"25-34",Customers_c[[#This Row],[Age]]&lt;=44,"35-44",Customers_c[[#This Row],[Age]]&lt;=54,"45-54",Customers_c[[#This Row],[Age]]&gt;=55,"55+")</f>
        <v>25-34</v>
      </c>
    </row>
    <row r="855" spans="1:9" x14ac:dyDescent="0.25">
      <c r="A855">
        <v>1854</v>
      </c>
      <c r="B855" t="s">
        <v>5880</v>
      </c>
      <c r="C855">
        <v>20</v>
      </c>
      <c r="D855" t="s">
        <v>6020</v>
      </c>
      <c r="E855" t="s">
        <v>6022</v>
      </c>
      <c r="F855" t="s">
        <v>6026</v>
      </c>
      <c r="G855" s="1">
        <v>45384</v>
      </c>
      <c r="H855" t="s">
        <v>23</v>
      </c>
      <c r="I855" t="str" cm="1">
        <f t="array" ref="I855">_xlfn.IFS(Customers_c[[#This Row],[Age]]&lt;=24,"18-24",Customers_c[[#This Row],[Age]]&lt;=34,"25-34",Customers_c[[#This Row],[Age]]&lt;=44,"35-44",Customers_c[[#This Row],[Age]]&lt;=54,"45-54",Customers_c[[#This Row],[Age]]&gt;=55,"55+")</f>
        <v>18-24</v>
      </c>
    </row>
    <row r="856" spans="1:9" x14ac:dyDescent="0.25">
      <c r="A856">
        <v>1855</v>
      </c>
      <c r="B856" t="s">
        <v>5881</v>
      </c>
      <c r="C856">
        <v>48</v>
      </c>
      <c r="D856" t="s">
        <v>6020</v>
      </c>
      <c r="E856" t="s">
        <v>6024</v>
      </c>
      <c r="F856" t="s">
        <v>6026</v>
      </c>
      <c r="G856" s="1">
        <v>45746</v>
      </c>
      <c r="H856" t="s">
        <v>21</v>
      </c>
      <c r="I856" t="str" cm="1">
        <f t="array" ref="I856">_xlfn.IFS(Customers_c[[#This Row],[Age]]&lt;=24,"18-24",Customers_c[[#This Row],[Age]]&lt;=34,"25-34",Customers_c[[#This Row],[Age]]&lt;=44,"35-44",Customers_c[[#This Row],[Age]]&lt;=54,"45-54",Customers_c[[#This Row],[Age]]&gt;=55,"55+")</f>
        <v>45-54</v>
      </c>
    </row>
    <row r="857" spans="1:9" x14ac:dyDescent="0.25">
      <c r="A857">
        <v>1856</v>
      </c>
      <c r="B857" t="s">
        <v>5882</v>
      </c>
      <c r="C857">
        <v>57</v>
      </c>
      <c r="D857" t="s">
        <v>6021</v>
      </c>
      <c r="E857" t="s">
        <v>6023</v>
      </c>
      <c r="F857" t="s">
        <v>6025</v>
      </c>
      <c r="G857" s="1">
        <v>45117</v>
      </c>
      <c r="H857" t="s">
        <v>22</v>
      </c>
      <c r="I857" t="str" cm="1">
        <f t="array" ref="I857">_xlfn.IFS(Customers_c[[#This Row],[Age]]&lt;=24,"18-24",Customers_c[[#This Row],[Age]]&lt;=34,"25-34",Customers_c[[#This Row],[Age]]&lt;=44,"35-44",Customers_c[[#This Row],[Age]]&lt;=54,"45-54",Customers_c[[#This Row],[Age]]&gt;=55,"55+")</f>
        <v>55+</v>
      </c>
    </row>
    <row r="858" spans="1:9" x14ac:dyDescent="0.25">
      <c r="A858">
        <v>1857</v>
      </c>
      <c r="B858" t="s">
        <v>5883</v>
      </c>
      <c r="C858">
        <v>54</v>
      </c>
      <c r="D858" t="s">
        <v>6020</v>
      </c>
      <c r="E858" t="s">
        <v>6023</v>
      </c>
      <c r="F858" t="s">
        <v>6026</v>
      </c>
      <c r="G858" s="1">
        <v>45215</v>
      </c>
      <c r="H858" t="s">
        <v>23</v>
      </c>
      <c r="I858" t="str" cm="1">
        <f t="array" ref="I858">_xlfn.IFS(Customers_c[[#This Row],[Age]]&lt;=24,"18-24",Customers_c[[#This Row],[Age]]&lt;=34,"25-34",Customers_c[[#This Row],[Age]]&lt;=44,"35-44",Customers_c[[#This Row],[Age]]&lt;=54,"45-54",Customers_c[[#This Row],[Age]]&gt;=55,"55+")</f>
        <v>45-54</v>
      </c>
    </row>
    <row r="859" spans="1:9" x14ac:dyDescent="0.25">
      <c r="A859">
        <v>1858</v>
      </c>
      <c r="B859" t="s">
        <v>5884</v>
      </c>
      <c r="C859">
        <v>53</v>
      </c>
      <c r="D859" t="s">
        <v>6020</v>
      </c>
      <c r="E859" t="s">
        <v>6024</v>
      </c>
      <c r="F859" t="s">
        <v>6025</v>
      </c>
      <c r="G859" s="1">
        <v>45368</v>
      </c>
      <c r="H859" t="s">
        <v>23</v>
      </c>
      <c r="I859" t="str" cm="1">
        <f t="array" ref="I859">_xlfn.IFS(Customers_c[[#This Row],[Age]]&lt;=24,"18-24",Customers_c[[#This Row],[Age]]&lt;=34,"25-34",Customers_c[[#This Row],[Age]]&lt;=44,"35-44",Customers_c[[#This Row],[Age]]&lt;=54,"45-54",Customers_c[[#This Row],[Age]]&gt;=55,"55+")</f>
        <v>45-54</v>
      </c>
    </row>
    <row r="860" spans="1:9" x14ac:dyDescent="0.25">
      <c r="A860">
        <v>1859</v>
      </c>
      <c r="B860" t="s">
        <v>5885</v>
      </c>
      <c r="C860">
        <v>41</v>
      </c>
      <c r="D860" t="s">
        <v>6021</v>
      </c>
      <c r="E860" t="s">
        <v>6024</v>
      </c>
      <c r="F860" t="s">
        <v>6027</v>
      </c>
      <c r="G860" s="1">
        <v>45838</v>
      </c>
      <c r="H860" t="s">
        <v>21</v>
      </c>
      <c r="I860" t="str" cm="1">
        <f t="array" ref="I860">_xlfn.IFS(Customers_c[[#This Row],[Age]]&lt;=24,"18-24",Customers_c[[#This Row],[Age]]&lt;=34,"25-34",Customers_c[[#This Row],[Age]]&lt;=44,"35-44",Customers_c[[#This Row],[Age]]&lt;=54,"45-54",Customers_c[[#This Row],[Age]]&gt;=55,"55+")</f>
        <v>35-44</v>
      </c>
    </row>
    <row r="861" spans="1:9" x14ac:dyDescent="0.25">
      <c r="A861">
        <v>1860</v>
      </c>
      <c r="B861" t="s">
        <v>5886</v>
      </c>
      <c r="C861">
        <v>48</v>
      </c>
      <c r="D861" t="s">
        <v>6020</v>
      </c>
      <c r="E861" t="s">
        <v>6022</v>
      </c>
      <c r="F861" t="s">
        <v>6026</v>
      </c>
      <c r="G861" s="1">
        <v>45464</v>
      </c>
      <c r="H861" t="s">
        <v>22</v>
      </c>
      <c r="I861" t="str" cm="1">
        <f t="array" ref="I861">_xlfn.IFS(Customers_c[[#This Row],[Age]]&lt;=24,"18-24",Customers_c[[#This Row],[Age]]&lt;=34,"25-34",Customers_c[[#This Row],[Age]]&lt;=44,"35-44",Customers_c[[#This Row],[Age]]&lt;=54,"45-54",Customers_c[[#This Row],[Age]]&gt;=55,"55+")</f>
        <v>45-54</v>
      </c>
    </row>
    <row r="862" spans="1:9" x14ac:dyDescent="0.25">
      <c r="A862">
        <v>1861</v>
      </c>
      <c r="B862" t="s">
        <v>5043</v>
      </c>
      <c r="C862">
        <v>23</v>
      </c>
      <c r="D862" t="s">
        <v>6020</v>
      </c>
      <c r="E862" t="s">
        <v>6022</v>
      </c>
      <c r="F862" t="s">
        <v>6025</v>
      </c>
      <c r="G862" s="1">
        <v>45800</v>
      </c>
      <c r="H862" t="s">
        <v>21</v>
      </c>
      <c r="I862" t="str" cm="1">
        <f t="array" ref="I862">_xlfn.IFS(Customers_c[[#This Row],[Age]]&lt;=24,"18-24",Customers_c[[#This Row],[Age]]&lt;=34,"25-34",Customers_c[[#This Row],[Age]]&lt;=44,"35-44",Customers_c[[#This Row],[Age]]&lt;=54,"45-54",Customers_c[[#This Row],[Age]]&gt;=55,"55+")</f>
        <v>18-24</v>
      </c>
    </row>
    <row r="863" spans="1:9" x14ac:dyDescent="0.25">
      <c r="A863">
        <v>1862</v>
      </c>
      <c r="B863" t="s">
        <v>5887</v>
      </c>
      <c r="C863">
        <v>19</v>
      </c>
      <c r="D863" t="s">
        <v>6021</v>
      </c>
      <c r="E863" t="s">
        <v>6024</v>
      </c>
      <c r="F863" t="s">
        <v>6026</v>
      </c>
      <c r="G863" s="1">
        <v>45744</v>
      </c>
      <c r="H863" t="s">
        <v>23</v>
      </c>
      <c r="I863" t="str" cm="1">
        <f t="array" ref="I863">_xlfn.IFS(Customers_c[[#This Row],[Age]]&lt;=24,"18-24",Customers_c[[#This Row],[Age]]&lt;=34,"25-34",Customers_c[[#This Row],[Age]]&lt;=44,"35-44",Customers_c[[#This Row],[Age]]&lt;=54,"45-54",Customers_c[[#This Row],[Age]]&gt;=55,"55+")</f>
        <v>18-24</v>
      </c>
    </row>
    <row r="864" spans="1:9" x14ac:dyDescent="0.25">
      <c r="A864">
        <v>1863</v>
      </c>
      <c r="B864" t="s">
        <v>5888</v>
      </c>
      <c r="C864">
        <v>37</v>
      </c>
      <c r="D864" t="s">
        <v>6020</v>
      </c>
      <c r="E864" t="s">
        <v>6023</v>
      </c>
      <c r="F864" t="s">
        <v>6027</v>
      </c>
      <c r="G864" s="1">
        <v>45133</v>
      </c>
      <c r="H864" t="s">
        <v>22</v>
      </c>
      <c r="I864" t="str" cm="1">
        <f t="array" ref="I864">_xlfn.IFS(Customers_c[[#This Row],[Age]]&lt;=24,"18-24",Customers_c[[#This Row],[Age]]&lt;=34,"25-34",Customers_c[[#This Row],[Age]]&lt;=44,"35-44",Customers_c[[#This Row],[Age]]&lt;=54,"45-54",Customers_c[[#This Row],[Age]]&gt;=55,"55+")</f>
        <v>35-44</v>
      </c>
    </row>
    <row r="865" spans="1:9" x14ac:dyDescent="0.25">
      <c r="A865">
        <v>1864</v>
      </c>
      <c r="B865" t="s">
        <v>5889</v>
      </c>
      <c r="C865">
        <v>45</v>
      </c>
      <c r="D865" t="s">
        <v>6021</v>
      </c>
      <c r="E865" t="s">
        <v>6022</v>
      </c>
      <c r="F865" t="s">
        <v>6027</v>
      </c>
      <c r="G865" s="1">
        <v>45959</v>
      </c>
      <c r="H865" t="s">
        <v>22</v>
      </c>
      <c r="I865" t="str" cm="1">
        <f t="array" ref="I865">_xlfn.IFS(Customers_c[[#This Row],[Age]]&lt;=24,"18-24",Customers_c[[#This Row],[Age]]&lt;=34,"25-34",Customers_c[[#This Row],[Age]]&lt;=44,"35-44",Customers_c[[#This Row],[Age]]&lt;=54,"45-54",Customers_c[[#This Row],[Age]]&gt;=55,"55+")</f>
        <v>45-54</v>
      </c>
    </row>
    <row r="866" spans="1:9" x14ac:dyDescent="0.25">
      <c r="A866">
        <v>1865</v>
      </c>
      <c r="B866" t="s">
        <v>5890</v>
      </c>
      <c r="C866">
        <v>28</v>
      </c>
      <c r="D866" t="s">
        <v>6021</v>
      </c>
      <c r="E866" t="s">
        <v>6022</v>
      </c>
      <c r="F866" t="s">
        <v>6027</v>
      </c>
      <c r="G866" s="1">
        <v>45719</v>
      </c>
      <c r="H866" t="s">
        <v>23</v>
      </c>
      <c r="I866" t="str" cm="1">
        <f t="array" ref="I866">_xlfn.IFS(Customers_c[[#This Row],[Age]]&lt;=24,"18-24",Customers_c[[#This Row],[Age]]&lt;=34,"25-34",Customers_c[[#This Row],[Age]]&lt;=44,"35-44",Customers_c[[#This Row],[Age]]&lt;=54,"45-54",Customers_c[[#This Row],[Age]]&gt;=55,"55+")</f>
        <v>25-34</v>
      </c>
    </row>
    <row r="867" spans="1:9" x14ac:dyDescent="0.25">
      <c r="A867">
        <v>1866</v>
      </c>
      <c r="B867" t="s">
        <v>5891</v>
      </c>
      <c r="C867">
        <v>21</v>
      </c>
      <c r="D867" t="s">
        <v>6021</v>
      </c>
      <c r="E867" t="s">
        <v>6023</v>
      </c>
      <c r="F867" t="s">
        <v>6026</v>
      </c>
      <c r="G867" s="1">
        <v>45699</v>
      </c>
      <c r="H867" t="s">
        <v>22</v>
      </c>
      <c r="I867" t="str" cm="1">
        <f t="array" ref="I867">_xlfn.IFS(Customers_c[[#This Row],[Age]]&lt;=24,"18-24",Customers_c[[#This Row],[Age]]&lt;=34,"25-34",Customers_c[[#This Row],[Age]]&lt;=44,"35-44",Customers_c[[#This Row],[Age]]&lt;=54,"45-54",Customers_c[[#This Row],[Age]]&gt;=55,"55+")</f>
        <v>18-24</v>
      </c>
    </row>
    <row r="868" spans="1:9" x14ac:dyDescent="0.25">
      <c r="A868">
        <v>1867</v>
      </c>
      <c r="B868" t="s">
        <v>5892</v>
      </c>
      <c r="C868">
        <v>32</v>
      </c>
      <c r="D868" t="s">
        <v>6021</v>
      </c>
      <c r="E868" t="s">
        <v>6022</v>
      </c>
      <c r="F868" t="s">
        <v>6026</v>
      </c>
      <c r="G868" s="1">
        <v>45443</v>
      </c>
      <c r="H868" t="s">
        <v>22</v>
      </c>
      <c r="I868" t="str" cm="1">
        <f t="array" ref="I868">_xlfn.IFS(Customers_c[[#This Row],[Age]]&lt;=24,"18-24",Customers_c[[#This Row],[Age]]&lt;=34,"25-34",Customers_c[[#This Row],[Age]]&lt;=44,"35-44",Customers_c[[#This Row],[Age]]&lt;=54,"45-54",Customers_c[[#This Row],[Age]]&gt;=55,"55+")</f>
        <v>25-34</v>
      </c>
    </row>
    <row r="869" spans="1:9" x14ac:dyDescent="0.25">
      <c r="A869">
        <v>1868</v>
      </c>
      <c r="B869" t="s">
        <v>5893</v>
      </c>
      <c r="C869">
        <v>23</v>
      </c>
      <c r="D869" t="s">
        <v>6020</v>
      </c>
      <c r="E869" t="s">
        <v>6023</v>
      </c>
      <c r="F869" t="s">
        <v>6025</v>
      </c>
      <c r="G869" s="1">
        <v>45916</v>
      </c>
      <c r="H869" t="s">
        <v>21</v>
      </c>
      <c r="I869" t="str" cm="1">
        <f t="array" ref="I869">_xlfn.IFS(Customers_c[[#This Row],[Age]]&lt;=24,"18-24",Customers_c[[#This Row],[Age]]&lt;=34,"25-34",Customers_c[[#This Row],[Age]]&lt;=44,"35-44",Customers_c[[#This Row],[Age]]&lt;=54,"45-54",Customers_c[[#This Row],[Age]]&gt;=55,"55+")</f>
        <v>18-24</v>
      </c>
    </row>
    <row r="870" spans="1:9" x14ac:dyDescent="0.25">
      <c r="A870">
        <v>1869</v>
      </c>
      <c r="B870" t="s">
        <v>5894</v>
      </c>
      <c r="C870">
        <v>47</v>
      </c>
      <c r="D870" t="s">
        <v>6021</v>
      </c>
      <c r="E870" t="s">
        <v>6023</v>
      </c>
      <c r="F870" t="s">
        <v>6027</v>
      </c>
      <c r="G870" s="1">
        <v>45877</v>
      </c>
      <c r="H870" t="s">
        <v>23</v>
      </c>
      <c r="I870" t="str" cm="1">
        <f t="array" ref="I870">_xlfn.IFS(Customers_c[[#This Row],[Age]]&lt;=24,"18-24",Customers_c[[#This Row],[Age]]&lt;=34,"25-34",Customers_c[[#This Row],[Age]]&lt;=44,"35-44",Customers_c[[#This Row],[Age]]&lt;=54,"45-54",Customers_c[[#This Row],[Age]]&gt;=55,"55+")</f>
        <v>45-54</v>
      </c>
    </row>
    <row r="871" spans="1:9" x14ac:dyDescent="0.25">
      <c r="A871">
        <v>1870</v>
      </c>
      <c r="B871" t="s">
        <v>5895</v>
      </c>
      <c r="C871">
        <v>55</v>
      </c>
      <c r="D871" t="s">
        <v>6020</v>
      </c>
      <c r="E871" t="s">
        <v>6023</v>
      </c>
      <c r="F871" t="s">
        <v>6026</v>
      </c>
      <c r="G871" s="1">
        <v>45045</v>
      </c>
      <c r="H871" t="s">
        <v>23</v>
      </c>
      <c r="I871" t="str" cm="1">
        <f t="array" ref="I871">_xlfn.IFS(Customers_c[[#This Row],[Age]]&lt;=24,"18-24",Customers_c[[#This Row],[Age]]&lt;=34,"25-34",Customers_c[[#This Row],[Age]]&lt;=44,"35-44",Customers_c[[#This Row],[Age]]&lt;=54,"45-54",Customers_c[[#This Row],[Age]]&gt;=55,"55+")</f>
        <v>55+</v>
      </c>
    </row>
    <row r="872" spans="1:9" x14ac:dyDescent="0.25">
      <c r="A872">
        <v>1871</v>
      </c>
      <c r="B872" t="s">
        <v>5896</v>
      </c>
      <c r="C872">
        <v>19</v>
      </c>
      <c r="D872" t="s">
        <v>6020</v>
      </c>
      <c r="E872" t="s">
        <v>6024</v>
      </c>
      <c r="F872" t="s">
        <v>6027</v>
      </c>
      <c r="G872" s="1">
        <v>45417</v>
      </c>
      <c r="H872" t="s">
        <v>23</v>
      </c>
      <c r="I872" t="str" cm="1">
        <f t="array" ref="I872">_xlfn.IFS(Customers_c[[#This Row],[Age]]&lt;=24,"18-24",Customers_c[[#This Row],[Age]]&lt;=34,"25-34",Customers_c[[#This Row],[Age]]&lt;=44,"35-44",Customers_c[[#This Row],[Age]]&lt;=54,"45-54",Customers_c[[#This Row],[Age]]&gt;=55,"55+")</f>
        <v>18-24</v>
      </c>
    </row>
    <row r="873" spans="1:9" x14ac:dyDescent="0.25">
      <c r="A873">
        <v>1872</v>
      </c>
      <c r="B873" t="s">
        <v>5767</v>
      </c>
      <c r="C873">
        <v>32</v>
      </c>
      <c r="D873" t="s">
        <v>6020</v>
      </c>
      <c r="E873" t="s">
        <v>6024</v>
      </c>
      <c r="F873" t="s">
        <v>6027</v>
      </c>
      <c r="G873" s="1">
        <v>45442</v>
      </c>
      <c r="H873" t="s">
        <v>23</v>
      </c>
      <c r="I873" t="str" cm="1">
        <f t="array" ref="I873">_xlfn.IFS(Customers_c[[#This Row],[Age]]&lt;=24,"18-24",Customers_c[[#This Row],[Age]]&lt;=34,"25-34",Customers_c[[#This Row],[Age]]&lt;=44,"35-44",Customers_c[[#This Row],[Age]]&lt;=54,"45-54",Customers_c[[#This Row],[Age]]&gt;=55,"55+")</f>
        <v>25-34</v>
      </c>
    </row>
    <row r="874" spans="1:9" x14ac:dyDescent="0.25">
      <c r="A874">
        <v>1873</v>
      </c>
      <c r="B874" t="s">
        <v>5897</v>
      </c>
      <c r="C874">
        <v>28</v>
      </c>
      <c r="D874" t="s">
        <v>6020</v>
      </c>
      <c r="E874" t="s">
        <v>6024</v>
      </c>
      <c r="F874" t="s">
        <v>6025</v>
      </c>
      <c r="G874" s="1">
        <v>45054</v>
      </c>
      <c r="H874" t="s">
        <v>23</v>
      </c>
      <c r="I874" t="str" cm="1">
        <f t="array" ref="I874">_xlfn.IFS(Customers_c[[#This Row],[Age]]&lt;=24,"18-24",Customers_c[[#This Row],[Age]]&lt;=34,"25-34",Customers_c[[#This Row],[Age]]&lt;=44,"35-44",Customers_c[[#This Row],[Age]]&lt;=54,"45-54",Customers_c[[#This Row],[Age]]&gt;=55,"55+")</f>
        <v>25-34</v>
      </c>
    </row>
    <row r="875" spans="1:9" x14ac:dyDescent="0.25">
      <c r="A875">
        <v>1874</v>
      </c>
      <c r="B875" t="s">
        <v>5898</v>
      </c>
      <c r="C875">
        <v>25</v>
      </c>
      <c r="D875" t="s">
        <v>6020</v>
      </c>
      <c r="E875" t="s">
        <v>6023</v>
      </c>
      <c r="F875" t="s">
        <v>6025</v>
      </c>
      <c r="G875" s="1">
        <v>45735</v>
      </c>
      <c r="H875" t="s">
        <v>22</v>
      </c>
      <c r="I875" t="str" cm="1">
        <f t="array" ref="I875">_xlfn.IFS(Customers_c[[#This Row],[Age]]&lt;=24,"18-24",Customers_c[[#This Row],[Age]]&lt;=34,"25-34",Customers_c[[#This Row],[Age]]&lt;=44,"35-44",Customers_c[[#This Row],[Age]]&lt;=54,"45-54",Customers_c[[#This Row],[Age]]&gt;=55,"55+")</f>
        <v>25-34</v>
      </c>
    </row>
    <row r="876" spans="1:9" x14ac:dyDescent="0.25">
      <c r="A876">
        <v>1875</v>
      </c>
      <c r="B876" t="s">
        <v>5899</v>
      </c>
      <c r="C876">
        <v>43</v>
      </c>
      <c r="D876" t="s">
        <v>6020</v>
      </c>
      <c r="E876" t="s">
        <v>6023</v>
      </c>
      <c r="F876" t="s">
        <v>6025</v>
      </c>
      <c r="G876" s="1">
        <v>45826</v>
      </c>
      <c r="H876" t="s">
        <v>21</v>
      </c>
      <c r="I876" t="str" cm="1">
        <f t="array" ref="I876">_xlfn.IFS(Customers_c[[#This Row],[Age]]&lt;=24,"18-24",Customers_c[[#This Row],[Age]]&lt;=34,"25-34",Customers_c[[#This Row],[Age]]&lt;=44,"35-44",Customers_c[[#This Row],[Age]]&lt;=54,"45-54",Customers_c[[#This Row],[Age]]&gt;=55,"55+")</f>
        <v>35-44</v>
      </c>
    </row>
    <row r="877" spans="1:9" x14ac:dyDescent="0.25">
      <c r="A877">
        <v>1876</v>
      </c>
      <c r="B877" t="s">
        <v>5900</v>
      </c>
      <c r="C877">
        <v>22</v>
      </c>
      <c r="D877" t="s">
        <v>6020</v>
      </c>
      <c r="E877" t="s">
        <v>6024</v>
      </c>
      <c r="F877" t="s">
        <v>6025</v>
      </c>
      <c r="G877" s="1">
        <v>45626</v>
      </c>
      <c r="H877" t="s">
        <v>23</v>
      </c>
      <c r="I877" t="str" cm="1">
        <f t="array" ref="I877">_xlfn.IFS(Customers_c[[#This Row],[Age]]&lt;=24,"18-24",Customers_c[[#This Row],[Age]]&lt;=34,"25-34",Customers_c[[#This Row],[Age]]&lt;=44,"35-44",Customers_c[[#This Row],[Age]]&lt;=54,"45-54",Customers_c[[#This Row],[Age]]&gt;=55,"55+")</f>
        <v>18-24</v>
      </c>
    </row>
    <row r="878" spans="1:9" x14ac:dyDescent="0.25">
      <c r="A878">
        <v>1877</v>
      </c>
      <c r="B878" t="s">
        <v>5901</v>
      </c>
      <c r="C878">
        <v>23</v>
      </c>
      <c r="D878" t="s">
        <v>6020</v>
      </c>
      <c r="E878" t="s">
        <v>6022</v>
      </c>
      <c r="F878" t="s">
        <v>6027</v>
      </c>
      <c r="G878" s="1">
        <v>45698</v>
      </c>
      <c r="H878" t="s">
        <v>21</v>
      </c>
      <c r="I878" t="str" cm="1">
        <f t="array" ref="I878">_xlfn.IFS(Customers_c[[#This Row],[Age]]&lt;=24,"18-24",Customers_c[[#This Row],[Age]]&lt;=34,"25-34",Customers_c[[#This Row],[Age]]&lt;=44,"35-44",Customers_c[[#This Row],[Age]]&lt;=54,"45-54",Customers_c[[#This Row],[Age]]&gt;=55,"55+")</f>
        <v>18-24</v>
      </c>
    </row>
    <row r="879" spans="1:9" x14ac:dyDescent="0.25">
      <c r="A879">
        <v>1878</v>
      </c>
      <c r="B879" t="s">
        <v>5902</v>
      </c>
      <c r="C879">
        <v>43</v>
      </c>
      <c r="D879" t="s">
        <v>6020</v>
      </c>
      <c r="E879" t="s">
        <v>6023</v>
      </c>
      <c r="F879" t="s">
        <v>6025</v>
      </c>
      <c r="G879" s="1">
        <v>45502</v>
      </c>
      <c r="H879" t="s">
        <v>21</v>
      </c>
      <c r="I879" t="str" cm="1">
        <f t="array" ref="I879">_xlfn.IFS(Customers_c[[#This Row],[Age]]&lt;=24,"18-24",Customers_c[[#This Row],[Age]]&lt;=34,"25-34",Customers_c[[#This Row],[Age]]&lt;=44,"35-44",Customers_c[[#This Row],[Age]]&lt;=54,"45-54",Customers_c[[#This Row],[Age]]&gt;=55,"55+")</f>
        <v>35-44</v>
      </c>
    </row>
    <row r="880" spans="1:9" x14ac:dyDescent="0.25">
      <c r="A880">
        <v>1879</v>
      </c>
      <c r="B880" t="s">
        <v>5500</v>
      </c>
      <c r="C880">
        <v>21</v>
      </c>
      <c r="D880" t="s">
        <v>6020</v>
      </c>
      <c r="E880" t="s">
        <v>6022</v>
      </c>
      <c r="F880" t="s">
        <v>6025</v>
      </c>
      <c r="G880" s="1">
        <v>45175</v>
      </c>
      <c r="H880" t="s">
        <v>22</v>
      </c>
      <c r="I880" t="str" cm="1">
        <f t="array" ref="I880">_xlfn.IFS(Customers_c[[#This Row],[Age]]&lt;=24,"18-24",Customers_c[[#This Row],[Age]]&lt;=34,"25-34",Customers_c[[#This Row],[Age]]&lt;=44,"35-44",Customers_c[[#This Row],[Age]]&lt;=54,"45-54",Customers_c[[#This Row],[Age]]&gt;=55,"55+")</f>
        <v>18-24</v>
      </c>
    </row>
    <row r="881" spans="1:9" x14ac:dyDescent="0.25">
      <c r="A881">
        <v>1880</v>
      </c>
      <c r="B881" t="s">
        <v>5903</v>
      </c>
      <c r="C881">
        <v>36</v>
      </c>
      <c r="D881" t="s">
        <v>6021</v>
      </c>
      <c r="E881" t="s">
        <v>6022</v>
      </c>
      <c r="F881" t="s">
        <v>6025</v>
      </c>
      <c r="G881" s="1">
        <v>45862</v>
      </c>
      <c r="H881" t="s">
        <v>23</v>
      </c>
      <c r="I881" t="str" cm="1">
        <f t="array" ref="I881">_xlfn.IFS(Customers_c[[#This Row],[Age]]&lt;=24,"18-24",Customers_c[[#This Row],[Age]]&lt;=34,"25-34",Customers_c[[#This Row],[Age]]&lt;=44,"35-44",Customers_c[[#This Row],[Age]]&lt;=54,"45-54",Customers_c[[#This Row],[Age]]&gt;=55,"55+")</f>
        <v>35-44</v>
      </c>
    </row>
    <row r="882" spans="1:9" x14ac:dyDescent="0.25">
      <c r="A882">
        <v>1881</v>
      </c>
      <c r="B882" t="s">
        <v>5904</v>
      </c>
      <c r="C882">
        <v>37</v>
      </c>
      <c r="D882" t="s">
        <v>6021</v>
      </c>
      <c r="E882" t="s">
        <v>6023</v>
      </c>
      <c r="F882" t="s">
        <v>6025</v>
      </c>
      <c r="G882" s="1">
        <v>44971</v>
      </c>
      <c r="H882" t="s">
        <v>22</v>
      </c>
      <c r="I882" t="str" cm="1">
        <f t="array" ref="I882">_xlfn.IFS(Customers_c[[#This Row],[Age]]&lt;=24,"18-24",Customers_c[[#This Row],[Age]]&lt;=34,"25-34",Customers_c[[#This Row],[Age]]&lt;=44,"35-44",Customers_c[[#This Row],[Age]]&lt;=54,"45-54",Customers_c[[#This Row],[Age]]&gt;=55,"55+")</f>
        <v>35-44</v>
      </c>
    </row>
    <row r="883" spans="1:9" x14ac:dyDescent="0.25">
      <c r="A883">
        <v>1882</v>
      </c>
      <c r="B883" t="s">
        <v>5905</v>
      </c>
      <c r="C883">
        <v>50</v>
      </c>
      <c r="D883" t="s">
        <v>6021</v>
      </c>
      <c r="E883" t="s">
        <v>6023</v>
      </c>
      <c r="F883" t="s">
        <v>6027</v>
      </c>
      <c r="G883" s="1">
        <v>45609</v>
      </c>
      <c r="H883" t="s">
        <v>23</v>
      </c>
      <c r="I883" t="str" cm="1">
        <f t="array" ref="I883">_xlfn.IFS(Customers_c[[#This Row],[Age]]&lt;=24,"18-24",Customers_c[[#This Row],[Age]]&lt;=34,"25-34",Customers_c[[#This Row],[Age]]&lt;=44,"35-44",Customers_c[[#This Row],[Age]]&lt;=54,"45-54",Customers_c[[#This Row],[Age]]&gt;=55,"55+")</f>
        <v>45-54</v>
      </c>
    </row>
    <row r="884" spans="1:9" x14ac:dyDescent="0.25">
      <c r="A884">
        <v>1883</v>
      </c>
      <c r="B884" t="s">
        <v>5906</v>
      </c>
      <c r="C884">
        <v>37</v>
      </c>
      <c r="D884" t="s">
        <v>6020</v>
      </c>
      <c r="E884" t="s">
        <v>6022</v>
      </c>
      <c r="F884" t="s">
        <v>6025</v>
      </c>
      <c r="G884" s="1">
        <v>45934</v>
      </c>
      <c r="H884" t="s">
        <v>22</v>
      </c>
      <c r="I884" t="str" cm="1">
        <f t="array" ref="I884">_xlfn.IFS(Customers_c[[#This Row],[Age]]&lt;=24,"18-24",Customers_c[[#This Row],[Age]]&lt;=34,"25-34",Customers_c[[#This Row],[Age]]&lt;=44,"35-44",Customers_c[[#This Row],[Age]]&lt;=54,"45-54",Customers_c[[#This Row],[Age]]&gt;=55,"55+")</f>
        <v>35-44</v>
      </c>
    </row>
    <row r="885" spans="1:9" x14ac:dyDescent="0.25">
      <c r="A885">
        <v>1884</v>
      </c>
      <c r="B885" t="s">
        <v>5907</v>
      </c>
      <c r="C885">
        <v>29</v>
      </c>
      <c r="D885" t="s">
        <v>6021</v>
      </c>
      <c r="E885" t="s">
        <v>6022</v>
      </c>
      <c r="F885" t="s">
        <v>6027</v>
      </c>
      <c r="G885" s="1">
        <v>45013</v>
      </c>
      <c r="H885" t="s">
        <v>21</v>
      </c>
      <c r="I885" t="str" cm="1">
        <f t="array" ref="I885">_xlfn.IFS(Customers_c[[#This Row],[Age]]&lt;=24,"18-24",Customers_c[[#This Row],[Age]]&lt;=34,"25-34",Customers_c[[#This Row],[Age]]&lt;=44,"35-44",Customers_c[[#This Row],[Age]]&lt;=54,"45-54",Customers_c[[#This Row],[Age]]&gt;=55,"55+")</f>
        <v>25-34</v>
      </c>
    </row>
    <row r="886" spans="1:9" x14ac:dyDescent="0.25">
      <c r="A886">
        <v>1885</v>
      </c>
      <c r="B886" t="s">
        <v>5908</v>
      </c>
      <c r="C886">
        <v>18</v>
      </c>
      <c r="D886" t="s">
        <v>6021</v>
      </c>
      <c r="E886" t="s">
        <v>6024</v>
      </c>
      <c r="F886" t="s">
        <v>6026</v>
      </c>
      <c r="G886" s="1">
        <v>45838</v>
      </c>
      <c r="H886" t="s">
        <v>23</v>
      </c>
      <c r="I886" t="str" cm="1">
        <f t="array" ref="I886">_xlfn.IFS(Customers_c[[#This Row],[Age]]&lt;=24,"18-24",Customers_c[[#This Row],[Age]]&lt;=34,"25-34",Customers_c[[#This Row],[Age]]&lt;=44,"35-44",Customers_c[[#This Row],[Age]]&lt;=54,"45-54",Customers_c[[#This Row],[Age]]&gt;=55,"55+")</f>
        <v>18-24</v>
      </c>
    </row>
    <row r="887" spans="1:9" x14ac:dyDescent="0.25">
      <c r="A887">
        <v>1886</v>
      </c>
      <c r="B887" t="s">
        <v>5909</v>
      </c>
      <c r="C887">
        <v>43</v>
      </c>
      <c r="D887" t="s">
        <v>6021</v>
      </c>
      <c r="E887" t="s">
        <v>6024</v>
      </c>
      <c r="F887" t="s">
        <v>6027</v>
      </c>
      <c r="G887" s="1">
        <v>45104</v>
      </c>
      <c r="H887" t="s">
        <v>21</v>
      </c>
      <c r="I887" t="str" cm="1">
        <f t="array" ref="I887">_xlfn.IFS(Customers_c[[#This Row],[Age]]&lt;=24,"18-24",Customers_c[[#This Row],[Age]]&lt;=34,"25-34",Customers_c[[#This Row],[Age]]&lt;=44,"35-44",Customers_c[[#This Row],[Age]]&lt;=54,"45-54",Customers_c[[#This Row],[Age]]&gt;=55,"55+")</f>
        <v>35-44</v>
      </c>
    </row>
    <row r="888" spans="1:9" x14ac:dyDescent="0.25">
      <c r="A888">
        <v>1887</v>
      </c>
      <c r="B888" t="s">
        <v>5910</v>
      </c>
      <c r="C888">
        <v>31</v>
      </c>
      <c r="D888" t="s">
        <v>6020</v>
      </c>
      <c r="E888" t="s">
        <v>6023</v>
      </c>
      <c r="F888" t="s">
        <v>6027</v>
      </c>
      <c r="G888" s="1">
        <v>45259</v>
      </c>
      <c r="H888" t="s">
        <v>21</v>
      </c>
      <c r="I888" t="str" cm="1">
        <f t="array" ref="I888">_xlfn.IFS(Customers_c[[#This Row],[Age]]&lt;=24,"18-24",Customers_c[[#This Row],[Age]]&lt;=34,"25-34",Customers_c[[#This Row],[Age]]&lt;=44,"35-44",Customers_c[[#This Row],[Age]]&lt;=54,"45-54",Customers_c[[#This Row],[Age]]&gt;=55,"55+")</f>
        <v>25-34</v>
      </c>
    </row>
    <row r="889" spans="1:9" x14ac:dyDescent="0.25">
      <c r="A889">
        <v>1888</v>
      </c>
      <c r="B889" t="s">
        <v>5911</v>
      </c>
      <c r="C889">
        <v>55</v>
      </c>
      <c r="D889" t="s">
        <v>6020</v>
      </c>
      <c r="E889" t="s">
        <v>6024</v>
      </c>
      <c r="F889" t="s">
        <v>6025</v>
      </c>
      <c r="G889" s="1">
        <v>45171</v>
      </c>
      <c r="H889" t="s">
        <v>22</v>
      </c>
      <c r="I889" t="str" cm="1">
        <f t="array" ref="I889">_xlfn.IFS(Customers_c[[#This Row],[Age]]&lt;=24,"18-24",Customers_c[[#This Row],[Age]]&lt;=34,"25-34",Customers_c[[#This Row],[Age]]&lt;=44,"35-44",Customers_c[[#This Row],[Age]]&lt;=54,"45-54",Customers_c[[#This Row],[Age]]&gt;=55,"55+")</f>
        <v>55+</v>
      </c>
    </row>
    <row r="890" spans="1:9" x14ac:dyDescent="0.25">
      <c r="A890">
        <v>1889</v>
      </c>
      <c r="B890" t="s">
        <v>5145</v>
      </c>
      <c r="C890">
        <v>54</v>
      </c>
      <c r="D890" t="s">
        <v>6020</v>
      </c>
      <c r="E890" t="s">
        <v>6024</v>
      </c>
      <c r="F890" t="s">
        <v>6026</v>
      </c>
      <c r="G890" s="1">
        <v>45078</v>
      </c>
      <c r="H890" t="s">
        <v>23</v>
      </c>
      <c r="I890" t="str" cm="1">
        <f t="array" ref="I890">_xlfn.IFS(Customers_c[[#This Row],[Age]]&lt;=24,"18-24",Customers_c[[#This Row],[Age]]&lt;=34,"25-34",Customers_c[[#This Row],[Age]]&lt;=44,"35-44",Customers_c[[#This Row],[Age]]&lt;=54,"45-54",Customers_c[[#This Row],[Age]]&gt;=55,"55+")</f>
        <v>45-54</v>
      </c>
    </row>
    <row r="891" spans="1:9" x14ac:dyDescent="0.25">
      <c r="A891">
        <v>1890</v>
      </c>
      <c r="B891" t="s">
        <v>5912</v>
      </c>
      <c r="C891">
        <v>28</v>
      </c>
      <c r="D891" t="s">
        <v>6020</v>
      </c>
      <c r="E891" t="s">
        <v>6024</v>
      </c>
      <c r="F891" t="s">
        <v>6026</v>
      </c>
      <c r="G891" s="1">
        <v>45556</v>
      </c>
      <c r="H891" t="s">
        <v>21</v>
      </c>
      <c r="I891" t="str" cm="1">
        <f t="array" ref="I891">_xlfn.IFS(Customers_c[[#This Row],[Age]]&lt;=24,"18-24",Customers_c[[#This Row],[Age]]&lt;=34,"25-34",Customers_c[[#This Row],[Age]]&lt;=44,"35-44",Customers_c[[#This Row],[Age]]&lt;=54,"45-54",Customers_c[[#This Row],[Age]]&gt;=55,"55+")</f>
        <v>25-34</v>
      </c>
    </row>
    <row r="892" spans="1:9" x14ac:dyDescent="0.25">
      <c r="A892">
        <v>1891</v>
      </c>
      <c r="B892" t="s">
        <v>5913</v>
      </c>
      <c r="C892">
        <v>53</v>
      </c>
      <c r="D892" t="s">
        <v>6021</v>
      </c>
      <c r="E892" t="s">
        <v>6024</v>
      </c>
      <c r="F892" t="s">
        <v>6026</v>
      </c>
      <c r="G892" s="1">
        <v>45593</v>
      </c>
      <c r="H892" t="s">
        <v>22</v>
      </c>
      <c r="I892" t="str" cm="1">
        <f t="array" ref="I892">_xlfn.IFS(Customers_c[[#This Row],[Age]]&lt;=24,"18-24",Customers_c[[#This Row],[Age]]&lt;=34,"25-34",Customers_c[[#This Row],[Age]]&lt;=44,"35-44",Customers_c[[#This Row],[Age]]&lt;=54,"45-54",Customers_c[[#This Row],[Age]]&gt;=55,"55+")</f>
        <v>45-54</v>
      </c>
    </row>
    <row r="893" spans="1:9" x14ac:dyDescent="0.25">
      <c r="A893">
        <v>1892</v>
      </c>
      <c r="B893" t="s">
        <v>5914</v>
      </c>
      <c r="C893">
        <v>30</v>
      </c>
      <c r="D893" t="s">
        <v>6021</v>
      </c>
      <c r="E893" t="s">
        <v>6022</v>
      </c>
      <c r="F893" t="s">
        <v>6026</v>
      </c>
      <c r="G893" s="1">
        <v>45529</v>
      </c>
      <c r="H893" t="s">
        <v>23</v>
      </c>
      <c r="I893" t="str" cm="1">
        <f t="array" ref="I893">_xlfn.IFS(Customers_c[[#This Row],[Age]]&lt;=24,"18-24",Customers_c[[#This Row],[Age]]&lt;=34,"25-34",Customers_c[[#This Row],[Age]]&lt;=44,"35-44",Customers_c[[#This Row],[Age]]&lt;=54,"45-54",Customers_c[[#This Row],[Age]]&gt;=55,"55+")</f>
        <v>25-34</v>
      </c>
    </row>
    <row r="894" spans="1:9" x14ac:dyDescent="0.25">
      <c r="A894">
        <v>1893</v>
      </c>
      <c r="B894" t="s">
        <v>5915</v>
      </c>
      <c r="C894">
        <v>20</v>
      </c>
      <c r="D894" t="s">
        <v>6021</v>
      </c>
      <c r="E894" t="s">
        <v>6023</v>
      </c>
      <c r="F894" t="s">
        <v>6027</v>
      </c>
      <c r="G894" s="1">
        <v>45810</v>
      </c>
      <c r="H894" t="s">
        <v>23</v>
      </c>
      <c r="I894" t="str" cm="1">
        <f t="array" ref="I894">_xlfn.IFS(Customers_c[[#This Row],[Age]]&lt;=24,"18-24",Customers_c[[#This Row],[Age]]&lt;=34,"25-34",Customers_c[[#This Row],[Age]]&lt;=44,"35-44",Customers_c[[#This Row],[Age]]&lt;=54,"45-54",Customers_c[[#This Row],[Age]]&gt;=55,"55+")</f>
        <v>18-24</v>
      </c>
    </row>
    <row r="895" spans="1:9" x14ac:dyDescent="0.25">
      <c r="A895">
        <v>1894</v>
      </c>
      <c r="B895" t="s">
        <v>5916</v>
      </c>
      <c r="C895">
        <v>50</v>
      </c>
      <c r="D895" t="s">
        <v>6021</v>
      </c>
      <c r="E895" t="s">
        <v>6024</v>
      </c>
      <c r="F895" t="s">
        <v>6026</v>
      </c>
      <c r="G895" s="1">
        <v>46024</v>
      </c>
      <c r="H895" t="s">
        <v>21</v>
      </c>
      <c r="I895" t="str" cm="1">
        <f t="array" ref="I895">_xlfn.IFS(Customers_c[[#This Row],[Age]]&lt;=24,"18-24",Customers_c[[#This Row],[Age]]&lt;=34,"25-34",Customers_c[[#This Row],[Age]]&lt;=44,"35-44",Customers_c[[#This Row],[Age]]&lt;=54,"45-54",Customers_c[[#This Row],[Age]]&gt;=55,"55+")</f>
        <v>45-54</v>
      </c>
    </row>
    <row r="896" spans="1:9" x14ac:dyDescent="0.25">
      <c r="A896">
        <v>1895</v>
      </c>
      <c r="B896" t="s">
        <v>5917</v>
      </c>
      <c r="C896">
        <v>23</v>
      </c>
      <c r="D896" t="s">
        <v>6020</v>
      </c>
      <c r="E896" t="s">
        <v>6022</v>
      </c>
      <c r="F896" t="s">
        <v>6027</v>
      </c>
      <c r="G896" s="1">
        <v>45310</v>
      </c>
      <c r="H896" t="s">
        <v>23</v>
      </c>
      <c r="I896" t="str" cm="1">
        <f t="array" ref="I896">_xlfn.IFS(Customers_c[[#This Row],[Age]]&lt;=24,"18-24",Customers_c[[#This Row],[Age]]&lt;=34,"25-34",Customers_c[[#This Row],[Age]]&lt;=44,"35-44",Customers_c[[#This Row],[Age]]&lt;=54,"45-54",Customers_c[[#This Row],[Age]]&gt;=55,"55+")</f>
        <v>18-24</v>
      </c>
    </row>
    <row r="897" spans="1:9" x14ac:dyDescent="0.25">
      <c r="A897">
        <v>1896</v>
      </c>
      <c r="B897" t="s">
        <v>5918</v>
      </c>
      <c r="C897">
        <v>27</v>
      </c>
      <c r="D897" t="s">
        <v>6020</v>
      </c>
      <c r="E897" t="s">
        <v>6022</v>
      </c>
      <c r="F897" t="s">
        <v>6027</v>
      </c>
      <c r="G897" s="1">
        <v>45772</v>
      </c>
      <c r="H897" t="s">
        <v>21</v>
      </c>
      <c r="I897" t="str" cm="1">
        <f t="array" ref="I897">_xlfn.IFS(Customers_c[[#This Row],[Age]]&lt;=24,"18-24",Customers_c[[#This Row],[Age]]&lt;=34,"25-34",Customers_c[[#This Row],[Age]]&lt;=44,"35-44",Customers_c[[#This Row],[Age]]&lt;=54,"45-54",Customers_c[[#This Row],[Age]]&gt;=55,"55+")</f>
        <v>25-34</v>
      </c>
    </row>
    <row r="898" spans="1:9" x14ac:dyDescent="0.25">
      <c r="A898">
        <v>1897</v>
      </c>
      <c r="B898" t="s">
        <v>5780</v>
      </c>
      <c r="C898">
        <v>22</v>
      </c>
      <c r="D898" t="s">
        <v>6020</v>
      </c>
      <c r="E898" t="s">
        <v>6022</v>
      </c>
      <c r="F898" t="s">
        <v>6027</v>
      </c>
      <c r="G898" s="1">
        <v>46039</v>
      </c>
      <c r="H898" t="s">
        <v>23</v>
      </c>
      <c r="I898" t="str" cm="1">
        <f t="array" ref="I898">_xlfn.IFS(Customers_c[[#This Row],[Age]]&lt;=24,"18-24",Customers_c[[#This Row],[Age]]&lt;=34,"25-34",Customers_c[[#This Row],[Age]]&lt;=44,"35-44",Customers_c[[#This Row],[Age]]&lt;=54,"45-54",Customers_c[[#This Row],[Age]]&gt;=55,"55+")</f>
        <v>18-24</v>
      </c>
    </row>
    <row r="899" spans="1:9" x14ac:dyDescent="0.25">
      <c r="A899">
        <v>1898</v>
      </c>
      <c r="B899" t="s">
        <v>5919</v>
      </c>
      <c r="C899">
        <v>40</v>
      </c>
      <c r="D899" t="s">
        <v>6021</v>
      </c>
      <c r="E899" t="s">
        <v>6024</v>
      </c>
      <c r="F899" t="s">
        <v>6026</v>
      </c>
      <c r="G899" s="1">
        <v>46003</v>
      </c>
      <c r="H899" t="s">
        <v>22</v>
      </c>
      <c r="I899" t="str" cm="1">
        <f t="array" ref="I899">_xlfn.IFS(Customers_c[[#This Row],[Age]]&lt;=24,"18-24",Customers_c[[#This Row],[Age]]&lt;=34,"25-34",Customers_c[[#This Row],[Age]]&lt;=44,"35-44",Customers_c[[#This Row],[Age]]&lt;=54,"45-54",Customers_c[[#This Row],[Age]]&gt;=55,"55+")</f>
        <v>35-44</v>
      </c>
    </row>
    <row r="900" spans="1:9" x14ac:dyDescent="0.25">
      <c r="A900">
        <v>1899</v>
      </c>
      <c r="B900" t="s">
        <v>5920</v>
      </c>
      <c r="C900">
        <v>27</v>
      </c>
      <c r="D900" t="s">
        <v>6020</v>
      </c>
      <c r="E900" t="s">
        <v>6024</v>
      </c>
      <c r="F900" t="s">
        <v>6025</v>
      </c>
      <c r="G900" s="1">
        <v>45719</v>
      </c>
      <c r="H900" t="s">
        <v>21</v>
      </c>
      <c r="I900" t="str" cm="1">
        <f t="array" ref="I900">_xlfn.IFS(Customers_c[[#This Row],[Age]]&lt;=24,"18-24",Customers_c[[#This Row],[Age]]&lt;=34,"25-34",Customers_c[[#This Row],[Age]]&lt;=44,"35-44",Customers_c[[#This Row],[Age]]&lt;=54,"45-54",Customers_c[[#This Row],[Age]]&gt;=55,"55+")</f>
        <v>25-34</v>
      </c>
    </row>
    <row r="901" spans="1:9" x14ac:dyDescent="0.25">
      <c r="A901">
        <v>1900</v>
      </c>
      <c r="B901" t="s">
        <v>5921</v>
      </c>
      <c r="C901">
        <v>19</v>
      </c>
      <c r="D901" t="s">
        <v>6020</v>
      </c>
      <c r="E901" t="s">
        <v>6023</v>
      </c>
      <c r="F901" t="s">
        <v>6025</v>
      </c>
      <c r="G901" s="1">
        <v>45939</v>
      </c>
      <c r="H901" t="s">
        <v>21</v>
      </c>
      <c r="I901" t="str" cm="1">
        <f t="array" ref="I901">_xlfn.IFS(Customers_c[[#This Row],[Age]]&lt;=24,"18-24",Customers_c[[#This Row],[Age]]&lt;=34,"25-34",Customers_c[[#This Row],[Age]]&lt;=44,"35-44",Customers_c[[#This Row],[Age]]&lt;=54,"45-54",Customers_c[[#This Row],[Age]]&gt;=55,"55+")</f>
        <v>18-24</v>
      </c>
    </row>
    <row r="902" spans="1:9" x14ac:dyDescent="0.25">
      <c r="A902">
        <v>1901</v>
      </c>
      <c r="B902" t="s">
        <v>5922</v>
      </c>
      <c r="C902">
        <v>30</v>
      </c>
      <c r="D902" t="s">
        <v>6021</v>
      </c>
      <c r="E902" t="s">
        <v>6024</v>
      </c>
      <c r="F902" t="s">
        <v>6026</v>
      </c>
      <c r="G902" s="1">
        <v>45993</v>
      </c>
      <c r="H902" t="s">
        <v>23</v>
      </c>
      <c r="I902" t="str" cm="1">
        <f t="array" ref="I902">_xlfn.IFS(Customers_c[[#This Row],[Age]]&lt;=24,"18-24",Customers_c[[#This Row],[Age]]&lt;=34,"25-34",Customers_c[[#This Row],[Age]]&lt;=44,"35-44",Customers_c[[#This Row],[Age]]&lt;=54,"45-54",Customers_c[[#This Row],[Age]]&gt;=55,"55+")</f>
        <v>25-34</v>
      </c>
    </row>
    <row r="903" spans="1:9" x14ac:dyDescent="0.25">
      <c r="A903">
        <v>1902</v>
      </c>
      <c r="B903" t="s">
        <v>5923</v>
      </c>
      <c r="C903">
        <v>57</v>
      </c>
      <c r="D903" t="s">
        <v>6021</v>
      </c>
      <c r="E903" t="s">
        <v>6024</v>
      </c>
      <c r="F903" t="s">
        <v>6025</v>
      </c>
      <c r="G903" s="1">
        <v>45627</v>
      </c>
      <c r="H903" t="s">
        <v>23</v>
      </c>
      <c r="I903" t="str" cm="1">
        <f t="array" ref="I903">_xlfn.IFS(Customers_c[[#This Row],[Age]]&lt;=24,"18-24",Customers_c[[#This Row],[Age]]&lt;=34,"25-34",Customers_c[[#This Row],[Age]]&lt;=44,"35-44",Customers_c[[#This Row],[Age]]&lt;=54,"45-54",Customers_c[[#This Row],[Age]]&gt;=55,"55+")</f>
        <v>55+</v>
      </c>
    </row>
    <row r="904" spans="1:9" x14ac:dyDescent="0.25">
      <c r="A904">
        <v>1903</v>
      </c>
      <c r="B904" t="s">
        <v>5924</v>
      </c>
      <c r="C904">
        <v>19</v>
      </c>
      <c r="D904" t="s">
        <v>6020</v>
      </c>
      <c r="E904" t="s">
        <v>6022</v>
      </c>
      <c r="F904" t="s">
        <v>6025</v>
      </c>
      <c r="G904" s="1">
        <v>45194</v>
      </c>
      <c r="H904" t="s">
        <v>21</v>
      </c>
      <c r="I904" t="str" cm="1">
        <f t="array" ref="I904">_xlfn.IFS(Customers_c[[#This Row],[Age]]&lt;=24,"18-24",Customers_c[[#This Row],[Age]]&lt;=34,"25-34",Customers_c[[#This Row],[Age]]&lt;=44,"35-44",Customers_c[[#This Row],[Age]]&lt;=54,"45-54",Customers_c[[#This Row],[Age]]&gt;=55,"55+")</f>
        <v>18-24</v>
      </c>
    </row>
    <row r="905" spans="1:9" x14ac:dyDescent="0.25">
      <c r="A905">
        <v>1904</v>
      </c>
      <c r="B905" t="s">
        <v>5925</v>
      </c>
      <c r="C905">
        <v>37</v>
      </c>
      <c r="D905" t="s">
        <v>6020</v>
      </c>
      <c r="E905" t="s">
        <v>6023</v>
      </c>
      <c r="F905" t="s">
        <v>6027</v>
      </c>
      <c r="G905" s="1">
        <v>45473</v>
      </c>
      <c r="H905" t="s">
        <v>23</v>
      </c>
      <c r="I905" t="str" cm="1">
        <f t="array" ref="I905">_xlfn.IFS(Customers_c[[#This Row],[Age]]&lt;=24,"18-24",Customers_c[[#This Row],[Age]]&lt;=34,"25-34",Customers_c[[#This Row],[Age]]&lt;=44,"35-44",Customers_c[[#This Row],[Age]]&lt;=54,"45-54",Customers_c[[#This Row],[Age]]&gt;=55,"55+")</f>
        <v>35-44</v>
      </c>
    </row>
    <row r="906" spans="1:9" x14ac:dyDescent="0.25">
      <c r="A906">
        <v>1905</v>
      </c>
      <c r="B906" t="s">
        <v>5926</v>
      </c>
      <c r="C906">
        <v>18</v>
      </c>
      <c r="D906" t="s">
        <v>6020</v>
      </c>
      <c r="E906" t="s">
        <v>6024</v>
      </c>
      <c r="F906" t="s">
        <v>6027</v>
      </c>
      <c r="G906" s="1">
        <v>45958</v>
      </c>
      <c r="H906" t="s">
        <v>22</v>
      </c>
      <c r="I906" t="str" cm="1">
        <f t="array" ref="I906">_xlfn.IFS(Customers_c[[#This Row],[Age]]&lt;=24,"18-24",Customers_c[[#This Row],[Age]]&lt;=34,"25-34",Customers_c[[#This Row],[Age]]&lt;=44,"35-44",Customers_c[[#This Row],[Age]]&lt;=54,"45-54",Customers_c[[#This Row],[Age]]&gt;=55,"55+")</f>
        <v>18-24</v>
      </c>
    </row>
    <row r="907" spans="1:9" x14ac:dyDescent="0.25">
      <c r="A907">
        <v>1906</v>
      </c>
      <c r="B907" t="s">
        <v>5927</v>
      </c>
      <c r="C907">
        <v>54</v>
      </c>
      <c r="D907" t="s">
        <v>6020</v>
      </c>
      <c r="E907" t="s">
        <v>6024</v>
      </c>
      <c r="F907" t="s">
        <v>6026</v>
      </c>
      <c r="G907" s="1">
        <v>45907</v>
      </c>
      <c r="H907" t="s">
        <v>23</v>
      </c>
      <c r="I907" t="str" cm="1">
        <f t="array" ref="I907">_xlfn.IFS(Customers_c[[#This Row],[Age]]&lt;=24,"18-24",Customers_c[[#This Row],[Age]]&lt;=34,"25-34",Customers_c[[#This Row],[Age]]&lt;=44,"35-44",Customers_c[[#This Row],[Age]]&lt;=54,"45-54",Customers_c[[#This Row],[Age]]&gt;=55,"55+")</f>
        <v>45-54</v>
      </c>
    </row>
    <row r="908" spans="1:9" x14ac:dyDescent="0.25">
      <c r="A908">
        <v>1907</v>
      </c>
      <c r="B908" t="s">
        <v>5928</v>
      </c>
      <c r="C908">
        <v>26</v>
      </c>
      <c r="D908" t="s">
        <v>6020</v>
      </c>
      <c r="E908" t="s">
        <v>6022</v>
      </c>
      <c r="F908" t="s">
        <v>6026</v>
      </c>
      <c r="G908" s="1">
        <v>46000</v>
      </c>
      <c r="H908" t="s">
        <v>22</v>
      </c>
      <c r="I908" t="str" cm="1">
        <f t="array" ref="I908">_xlfn.IFS(Customers_c[[#This Row],[Age]]&lt;=24,"18-24",Customers_c[[#This Row],[Age]]&lt;=34,"25-34",Customers_c[[#This Row],[Age]]&lt;=44,"35-44",Customers_c[[#This Row],[Age]]&lt;=54,"45-54",Customers_c[[#This Row],[Age]]&gt;=55,"55+")</f>
        <v>25-34</v>
      </c>
    </row>
    <row r="909" spans="1:9" x14ac:dyDescent="0.25">
      <c r="A909">
        <v>1908</v>
      </c>
      <c r="B909" t="s">
        <v>5929</v>
      </c>
      <c r="C909">
        <v>34</v>
      </c>
      <c r="D909" t="s">
        <v>6020</v>
      </c>
      <c r="E909" t="s">
        <v>6022</v>
      </c>
      <c r="F909" t="s">
        <v>6025</v>
      </c>
      <c r="G909" s="1">
        <v>45900</v>
      </c>
      <c r="H909" t="s">
        <v>22</v>
      </c>
      <c r="I909" t="str" cm="1">
        <f t="array" ref="I909">_xlfn.IFS(Customers_c[[#This Row],[Age]]&lt;=24,"18-24",Customers_c[[#This Row],[Age]]&lt;=34,"25-34",Customers_c[[#This Row],[Age]]&lt;=44,"35-44",Customers_c[[#This Row],[Age]]&lt;=54,"45-54",Customers_c[[#This Row],[Age]]&gt;=55,"55+")</f>
        <v>25-34</v>
      </c>
    </row>
    <row r="910" spans="1:9" x14ac:dyDescent="0.25">
      <c r="A910">
        <v>1909</v>
      </c>
      <c r="B910" t="s">
        <v>5930</v>
      </c>
      <c r="C910">
        <v>26</v>
      </c>
      <c r="D910" t="s">
        <v>6021</v>
      </c>
      <c r="E910" t="s">
        <v>6024</v>
      </c>
      <c r="F910" t="s">
        <v>6027</v>
      </c>
      <c r="G910" s="1">
        <v>45622</v>
      </c>
      <c r="H910" t="s">
        <v>22</v>
      </c>
      <c r="I910" t="str" cm="1">
        <f t="array" ref="I910">_xlfn.IFS(Customers_c[[#This Row],[Age]]&lt;=24,"18-24",Customers_c[[#This Row],[Age]]&lt;=34,"25-34",Customers_c[[#This Row],[Age]]&lt;=44,"35-44",Customers_c[[#This Row],[Age]]&lt;=54,"45-54",Customers_c[[#This Row],[Age]]&gt;=55,"55+")</f>
        <v>25-34</v>
      </c>
    </row>
    <row r="911" spans="1:9" x14ac:dyDescent="0.25">
      <c r="A911">
        <v>1910</v>
      </c>
      <c r="B911" t="s">
        <v>5931</v>
      </c>
      <c r="C911">
        <v>28</v>
      </c>
      <c r="D911" t="s">
        <v>6021</v>
      </c>
      <c r="E911" t="s">
        <v>6023</v>
      </c>
      <c r="F911" t="s">
        <v>6026</v>
      </c>
      <c r="G911" s="1">
        <v>45272</v>
      </c>
      <c r="H911" t="s">
        <v>22</v>
      </c>
      <c r="I911" t="str" cm="1">
        <f t="array" ref="I911">_xlfn.IFS(Customers_c[[#This Row],[Age]]&lt;=24,"18-24",Customers_c[[#This Row],[Age]]&lt;=34,"25-34",Customers_c[[#This Row],[Age]]&lt;=44,"35-44",Customers_c[[#This Row],[Age]]&lt;=54,"45-54",Customers_c[[#This Row],[Age]]&gt;=55,"55+")</f>
        <v>25-34</v>
      </c>
    </row>
    <row r="912" spans="1:9" x14ac:dyDescent="0.25">
      <c r="A912">
        <v>1911</v>
      </c>
      <c r="B912" t="s">
        <v>5932</v>
      </c>
      <c r="C912">
        <v>32</v>
      </c>
      <c r="D912" t="s">
        <v>6021</v>
      </c>
      <c r="E912" t="s">
        <v>6023</v>
      </c>
      <c r="F912" t="s">
        <v>6026</v>
      </c>
      <c r="G912" s="1">
        <v>45301</v>
      </c>
      <c r="H912" t="s">
        <v>22</v>
      </c>
      <c r="I912" t="str" cm="1">
        <f t="array" ref="I912">_xlfn.IFS(Customers_c[[#This Row],[Age]]&lt;=24,"18-24",Customers_c[[#This Row],[Age]]&lt;=34,"25-34",Customers_c[[#This Row],[Age]]&lt;=44,"35-44",Customers_c[[#This Row],[Age]]&lt;=54,"45-54",Customers_c[[#This Row],[Age]]&gt;=55,"55+")</f>
        <v>25-34</v>
      </c>
    </row>
    <row r="913" spans="1:9" x14ac:dyDescent="0.25">
      <c r="A913">
        <v>1912</v>
      </c>
      <c r="B913" t="s">
        <v>5933</v>
      </c>
      <c r="C913">
        <v>41</v>
      </c>
      <c r="D913" t="s">
        <v>6020</v>
      </c>
      <c r="E913" t="s">
        <v>6022</v>
      </c>
      <c r="F913" t="s">
        <v>6026</v>
      </c>
      <c r="G913" s="1">
        <v>45667</v>
      </c>
      <c r="H913" t="s">
        <v>23</v>
      </c>
      <c r="I913" t="str" cm="1">
        <f t="array" ref="I913">_xlfn.IFS(Customers_c[[#This Row],[Age]]&lt;=24,"18-24",Customers_c[[#This Row],[Age]]&lt;=34,"25-34",Customers_c[[#This Row],[Age]]&lt;=44,"35-44",Customers_c[[#This Row],[Age]]&lt;=54,"45-54",Customers_c[[#This Row],[Age]]&gt;=55,"55+")</f>
        <v>35-44</v>
      </c>
    </row>
    <row r="914" spans="1:9" x14ac:dyDescent="0.25">
      <c r="A914">
        <v>1913</v>
      </c>
      <c r="B914" t="s">
        <v>5934</v>
      </c>
      <c r="C914">
        <v>55</v>
      </c>
      <c r="D914" t="s">
        <v>6021</v>
      </c>
      <c r="E914" t="s">
        <v>6022</v>
      </c>
      <c r="F914" t="s">
        <v>6026</v>
      </c>
      <c r="G914" s="1">
        <v>45606</v>
      </c>
      <c r="H914" t="s">
        <v>22</v>
      </c>
      <c r="I914" t="str" cm="1">
        <f t="array" ref="I914">_xlfn.IFS(Customers_c[[#This Row],[Age]]&lt;=24,"18-24",Customers_c[[#This Row],[Age]]&lt;=34,"25-34",Customers_c[[#This Row],[Age]]&lt;=44,"35-44",Customers_c[[#This Row],[Age]]&lt;=54,"45-54",Customers_c[[#This Row],[Age]]&gt;=55,"55+")</f>
        <v>55+</v>
      </c>
    </row>
    <row r="915" spans="1:9" x14ac:dyDescent="0.25">
      <c r="A915">
        <v>1914</v>
      </c>
      <c r="B915" t="s">
        <v>5935</v>
      </c>
      <c r="C915">
        <v>52</v>
      </c>
      <c r="D915" t="s">
        <v>6020</v>
      </c>
      <c r="E915" t="s">
        <v>6024</v>
      </c>
      <c r="F915" t="s">
        <v>6026</v>
      </c>
      <c r="G915" s="1">
        <v>45024</v>
      </c>
      <c r="H915" t="s">
        <v>23</v>
      </c>
      <c r="I915" t="str" cm="1">
        <f t="array" ref="I915">_xlfn.IFS(Customers_c[[#This Row],[Age]]&lt;=24,"18-24",Customers_c[[#This Row],[Age]]&lt;=34,"25-34",Customers_c[[#This Row],[Age]]&lt;=44,"35-44",Customers_c[[#This Row],[Age]]&lt;=54,"45-54",Customers_c[[#This Row],[Age]]&gt;=55,"55+")</f>
        <v>45-54</v>
      </c>
    </row>
    <row r="916" spans="1:9" x14ac:dyDescent="0.25">
      <c r="A916">
        <v>1915</v>
      </c>
      <c r="B916" t="s">
        <v>5936</v>
      </c>
      <c r="C916">
        <v>47</v>
      </c>
      <c r="D916" t="s">
        <v>6020</v>
      </c>
      <c r="E916" t="s">
        <v>6022</v>
      </c>
      <c r="F916" t="s">
        <v>6026</v>
      </c>
      <c r="G916" s="1">
        <v>45691</v>
      </c>
      <c r="H916" t="s">
        <v>22</v>
      </c>
      <c r="I916" t="str" cm="1">
        <f t="array" ref="I916">_xlfn.IFS(Customers_c[[#This Row],[Age]]&lt;=24,"18-24",Customers_c[[#This Row],[Age]]&lt;=34,"25-34",Customers_c[[#This Row],[Age]]&lt;=44,"35-44",Customers_c[[#This Row],[Age]]&lt;=54,"45-54",Customers_c[[#This Row],[Age]]&gt;=55,"55+")</f>
        <v>45-54</v>
      </c>
    </row>
    <row r="917" spans="1:9" x14ac:dyDescent="0.25">
      <c r="A917">
        <v>1916</v>
      </c>
      <c r="B917" t="s">
        <v>5937</v>
      </c>
      <c r="C917">
        <v>48</v>
      </c>
      <c r="D917" t="s">
        <v>6021</v>
      </c>
      <c r="E917" t="s">
        <v>6024</v>
      </c>
      <c r="F917" t="s">
        <v>6025</v>
      </c>
      <c r="G917" s="1">
        <v>44985</v>
      </c>
      <c r="H917" t="s">
        <v>21</v>
      </c>
      <c r="I917" t="str" cm="1">
        <f t="array" ref="I917">_xlfn.IFS(Customers_c[[#This Row],[Age]]&lt;=24,"18-24",Customers_c[[#This Row],[Age]]&lt;=34,"25-34",Customers_c[[#This Row],[Age]]&lt;=44,"35-44",Customers_c[[#This Row],[Age]]&lt;=54,"45-54",Customers_c[[#This Row],[Age]]&gt;=55,"55+")</f>
        <v>45-54</v>
      </c>
    </row>
    <row r="918" spans="1:9" x14ac:dyDescent="0.25">
      <c r="A918">
        <v>1917</v>
      </c>
      <c r="B918" t="s">
        <v>5938</v>
      </c>
      <c r="C918">
        <v>22</v>
      </c>
      <c r="D918" t="s">
        <v>6020</v>
      </c>
      <c r="E918" t="s">
        <v>6023</v>
      </c>
      <c r="F918" t="s">
        <v>6027</v>
      </c>
      <c r="G918" s="1">
        <v>45607</v>
      </c>
      <c r="H918" t="s">
        <v>22</v>
      </c>
      <c r="I918" t="str" cm="1">
        <f t="array" ref="I918">_xlfn.IFS(Customers_c[[#This Row],[Age]]&lt;=24,"18-24",Customers_c[[#This Row],[Age]]&lt;=34,"25-34",Customers_c[[#This Row],[Age]]&lt;=44,"35-44",Customers_c[[#This Row],[Age]]&lt;=54,"45-54",Customers_c[[#This Row],[Age]]&gt;=55,"55+")</f>
        <v>18-24</v>
      </c>
    </row>
    <row r="919" spans="1:9" x14ac:dyDescent="0.25">
      <c r="A919">
        <v>1918</v>
      </c>
      <c r="B919" t="s">
        <v>5939</v>
      </c>
      <c r="C919">
        <v>31</v>
      </c>
      <c r="D919" t="s">
        <v>6020</v>
      </c>
      <c r="E919" t="s">
        <v>6023</v>
      </c>
      <c r="F919" t="s">
        <v>6027</v>
      </c>
      <c r="G919" s="1">
        <v>45201</v>
      </c>
      <c r="H919" t="s">
        <v>21</v>
      </c>
      <c r="I919" t="str" cm="1">
        <f t="array" ref="I919">_xlfn.IFS(Customers_c[[#This Row],[Age]]&lt;=24,"18-24",Customers_c[[#This Row],[Age]]&lt;=34,"25-34",Customers_c[[#This Row],[Age]]&lt;=44,"35-44",Customers_c[[#This Row],[Age]]&lt;=54,"45-54",Customers_c[[#This Row],[Age]]&gt;=55,"55+")</f>
        <v>25-34</v>
      </c>
    </row>
    <row r="920" spans="1:9" x14ac:dyDescent="0.25">
      <c r="A920">
        <v>1919</v>
      </c>
      <c r="B920" t="s">
        <v>5940</v>
      </c>
      <c r="C920">
        <v>28</v>
      </c>
      <c r="D920" t="s">
        <v>6021</v>
      </c>
      <c r="E920" t="s">
        <v>6024</v>
      </c>
      <c r="F920" t="s">
        <v>6026</v>
      </c>
      <c r="G920" s="1">
        <v>45031</v>
      </c>
      <c r="H920" t="s">
        <v>22</v>
      </c>
      <c r="I920" t="str" cm="1">
        <f t="array" ref="I920">_xlfn.IFS(Customers_c[[#This Row],[Age]]&lt;=24,"18-24",Customers_c[[#This Row],[Age]]&lt;=34,"25-34",Customers_c[[#This Row],[Age]]&lt;=44,"35-44",Customers_c[[#This Row],[Age]]&lt;=54,"45-54",Customers_c[[#This Row],[Age]]&gt;=55,"55+")</f>
        <v>25-34</v>
      </c>
    </row>
    <row r="921" spans="1:9" x14ac:dyDescent="0.25">
      <c r="A921">
        <v>1920</v>
      </c>
      <c r="B921" t="s">
        <v>5941</v>
      </c>
      <c r="C921">
        <v>26</v>
      </c>
      <c r="D921" t="s">
        <v>6021</v>
      </c>
      <c r="E921" t="s">
        <v>6022</v>
      </c>
      <c r="F921" t="s">
        <v>6027</v>
      </c>
      <c r="G921" s="1">
        <v>45462</v>
      </c>
      <c r="H921" t="s">
        <v>22</v>
      </c>
      <c r="I921" t="str" cm="1">
        <f t="array" ref="I921">_xlfn.IFS(Customers_c[[#This Row],[Age]]&lt;=24,"18-24",Customers_c[[#This Row],[Age]]&lt;=34,"25-34",Customers_c[[#This Row],[Age]]&lt;=44,"35-44",Customers_c[[#This Row],[Age]]&lt;=54,"45-54",Customers_c[[#This Row],[Age]]&gt;=55,"55+")</f>
        <v>25-34</v>
      </c>
    </row>
    <row r="922" spans="1:9" x14ac:dyDescent="0.25">
      <c r="A922">
        <v>1921</v>
      </c>
      <c r="B922" t="s">
        <v>5942</v>
      </c>
      <c r="C922">
        <v>51</v>
      </c>
      <c r="D922" t="s">
        <v>6021</v>
      </c>
      <c r="E922" t="s">
        <v>6023</v>
      </c>
      <c r="F922" t="s">
        <v>6027</v>
      </c>
      <c r="G922" s="1">
        <v>45816</v>
      </c>
      <c r="H922" t="s">
        <v>22</v>
      </c>
      <c r="I922" t="str" cm="1">
        <f t="array" ref="I922">_xlfn.IFS(Customers_c[[#This Row],[Age]]&lt;=24,"18-24",Customers_c[[#This Row],[Age]]&lt;=34,"25-34",Customers_c[[#This Row],[Age]]&lt;=44,"35-44",Customers_c[[#This Row],[Age]]&lt;=54,"45-54",Customers_c[[#This Row],[Age]]&gt;=55,"55+")</f>
        <v>45-54</v>
      </c>
    </row>
    <row r="923" spans="1:9" x14ac:dyDescent="0.25">
      <c r="A923">
        <v>1922</v>
      </c>
      <c r="B923" t="s">
        <v>5943</v>
      </c>
      <c r="C923">
        <v>29</v>
      </c>
      <c r="D923" t="s">
        <v>6020</v>
      </c>
      <c r="E923" t="s">
        <v>6022</v>
      </c>
      <c r="F923" t="s">
        <v>6027</v>
      </c>
      <c r="G923" s="1">
        <v>45050</v>
      </c>
      <c r="H923" t="s">
        <v>21</v>
      </c>
      <c r="I923" t="str" cm="1">
        <f t="array" ref="I923">_xlfn.IFS(Customers_c[[#This Row],[Age]]&lt;=24,"18-24",Customers_c[[#This Row],[Age]]&lt;=34,"25-34",Customers_c[[#This Row],[Age]]&lt;=44,"35-44",Customers_c[[#This Row],[Age]]&lt;=54,"45-54",Customers_c[[#This Row],[Age]]&gt;=55,"55+")</f>
        <v>25-34</v>
      </c>
    </row>
    <row r="924" spans="1:9" x14ac:dyDescent="0.25">
      <c r="A924">
        <v>1923</v>
      </c>
      <c r="B924" t="s">
        <v>5944</v>
      </c>
      <c r="C924">
        <v>52</v>
      </c>
      <c r="D924" t="s">
        <v>6021</v>
      </c>
      <c r="E924" t="s">
        <v>6023</v>
      </c>
      <c r="F924" t="s">
        <v>6026</v>
      </c>
      <c r="G924" s="1">
        <v>45903</v>
      </c>
      <c r="H924" t="s">
        <v>21</v>
      </c>
      <c r="I924" t="str" cm="1">
        <f t="array" ref="I924">_xlfn.IFS(Customers_c[[#This Row],[Age]]&lt;=24,"18-24",Customers_c[[#This Row],[Age]]&lt;=34,"25-34",Customers_c[[#This Row],[Age]]&lt;=44,"35-44",Customers_c[[#This Row],[Age]]&lt;=54,"45-54",Customers_c[[#This Row],[Age]]&gt;=55,"55+")</f>
        <v>45-54</v>
      </c>
    </row>
    <row r="925" spans="1:9" x14ac:dyDescent="0.25">
      <c r="A925">
        <v>1924</v>
      </c>
      <c r="B925" t="s">
        <v>5945</v>
      </c>
      <c r="C925">
        <v>52</v>
      </c>
      <c r="D925" t="s">
        <v>6021</v>
      </c>
      <c r="E925" t="s">
        <v>6024</v>
      </c>
      <c r="F925" t="s">
        <v>6026</v>
      </c>
      <c r="G925" s="1">
        <v>45684</v>
      </c>
      <c r="H925" t="s">
        <v>22</v>
      </c>
      <c r="I925" t="str" cm="1">
        <f t="array" ref="I925">_xlfn.IFS(Customers_c[[#This Row],[Age]]&lt;=24,"18-24",Customers_c[[#This Row],[Age]]&lt;=34,"25-34",Customers_c[[#This Row],[Age]]&lt;=44,"35-44",Customers_c[[#This Row],[Age]]&lt;=54,"45-54",Customers_c[[#This Row],[Age]]&gt;=55,"55+")</f>
        <v>45-54</v>
      </c>
    </row>
    <row r="926" spans="1:9" x14ac:dyDescent="0.25">
      <c r="A926">
        <v>1925</v>
      </c>
      <c r="B926" t="s">
        <v>5946</v>
      </c>
      <c r="C926">
        <v>18</v>
      </c>
      <c r="D926" t="s">
        <v>6020</v>
      </c>
      <c r="E926" t="s">
        <v>6024</v>
      </c>
      <c r="F926" t="s">
        <v>6027</v>
      </c>
      <c r="G926" s="1">
        <v>45524</v>
      </c>
      <c r="H926" t="s">
        <v>23</v>
      </c>
      <c r="I926" t="str" cm="1">
        <f t="array" ref="I926">_xlfn.IFS(Customers_c[[#This Row],[Age]]&lt;=24,"18-24",Customers_c[[#This Row],[Age]]&lt;=34,"25-34",Customers_c[[#This Row],[Age]]&lt;=44,"35-44",Customers_c[[#This Row],[Age]]&lt;=54,"45-54",Customers_c[[#This Row],[Age]]&gt;=55,"55+")</f>
        <v>18-24</v>
      </c>
    </row>
    <row r="927" spans="1:9" x14ac:dyDescent="0.25">
      <c r="A927">
        <v>1926</v>
      </c>
      <c r="B927" t="s">
        <v>5947</v>
      </c>
      <c r="C927">
        <v>57</v>
      </c>
      <c r="D927" t="s">
        <v>6021</v>
      </c>
      <c r="E927" t="s">
        <v>6024</v>
      </c>
      <c r="F927" t="s">
        <v>6027</v>
      </c>
      <c r="G927" s="1">
        <v>45701</v>
      </c>
      <c r="H927" t="s">
        <v>22</v>
      </c>
      <c r="I927" t="str" cm="1">
        <f t="array" ref="I927">_xlfn.IFS(Customers_c[[#This Row],[Age]]&lt;=24,"18-24",Customers_c[[#This Row],[Age]]&lt;=34,"25-34",Customers_c[[#This Row],[Age]]&lt;=44,"35-44",Customers_c[[#This Row],[Age]]&lt;=54,"45-54",Customers_c[[#This Row],[Age]]&gt;=55,"55+")</f>
        <v>55+</v>
      </c>
    </row>
    <row r="928" spans="1:9" x14ac:dyDescent="0.25">
      <c r="A928">
        <v>1927</v>
      </c>
      <c r="B928" t="s">
        <v>5948</v>
      </c>
      <c r="C928">
        <v>39</v>
      </c>
      <c r="D928" t="s">
        <v>6021</v>
      </c>
      <c r="E928" t="s">
        <v>6023</v>
      </c>
      <c r="F928" t="s">
        <v>6026</v>
      </c>
      <c r="G928" s="1">
        <v>46001</v>
      </c>
      <c r="H928" t="s">
        <v>21</v>
      </c>
      <c r="I928" t="str" cm="1">
        <f t="array" ref="I928">_xlfn.IFS(Customers_c[[#This Row],[Age]]&lt;=24,"18-24",Customers_c[[#This Row],[Age]]&lt;=34,"25-34",Customers_c[[#This Row],[Age]]&lt;=44,"35-44",Customers_c[[#This Row],[Age]]&lt;=54,"45-54",Customers_c[[#This Row],[Age]]&gt;=55,"55+")</f>
        <v>35-44</v>
      </c>
    </row>
    <row r="929" spans="1:9" x14ac:dyDescent="0.25">
      <c r="A929">
        <v>1928</v>
      </c>
      <c r="B929" t="s">
        <v>5949</v>
      </c>
      <c r="C929">
        <v>46</v>
      </c>
      <c r="D929" t="s">
        <v>6021</v>
      </c>
      <c r="E929" t="s">
        <v>6022</v>
      </c>
      <c r="F929" t="s">
        <v>6025</v>
      </c>
      <c r="G929" s="1">
        <v>45941</v>
      </c>
      <c r="H929" t="s">
        <v>22</v>
      </c>
      <c r="I929" t="str" cm="1">
        <f t="array" ref="I929">_xlfn.IFS(Customers_c[[#This Row],[Age]]&lt;=24,"18-24",Customers_c[[#This Row],[Age]]&lt;=34,"25-34",Customers_c[[#This Row],[Age]]&lt;=44,"35-44",Customers_c[[#This Row],[Age]]&lt;=54,"45-54",Customers_c[[#This Row],[Age]]&gt;=55,"55+")</f>
        <v>45-54</v>
      </c>
    </row>
    <row r="930" spans="1:9" x14ac:dyDescent="0.25">
      <c r="A930">
        <v>1929</v>
      </c>
      <c r="B930" t="s">
        <v>5950</v>
      </c>
      <c r="C930">
        <v>25</v>
      </c>
      <c r="D930" t="s">
        <v>6020</v>
      </c>
      <c r="E930" t="s">
        <v>6022</v>
      </c>
      <c r="F930" t="s">
        <v>6027</v>
      </c>
      <c r="G930" s="1">
        <v>46046</v>
      </c>
      <c r="H930" t="s">
        <v>21</v>
      </c>
      <c r="I930" t="str" cm="1">
        <f t="array" ref="I930">_xlfn.IFS(Customers_c[[#This Row],[Age]]&lt;=24,"18-24",Customers_c[[#This Row],[Age]]&lt;=34,"25-34",Customers_c[[#This Row],[Age]]&lt;=44,"35-44",Customers_c[[#This Row],[Age]]&lt;=54,"45-54",Customers_c[[#This Row],[Age]]&gt;=55,"55+")</f>
        <v>25-34</v>
      </c>
    </row>
    <row r="931" spans="1:9" x14ac:dyDescent="0.25">
      <c r="A931">
        <v>1930</v>
      </c>
      <c r="B931" t="s">
        <v>5951</v>
      </c>
      <c r="C931">
        <v>28</v>
      </c>
      <c r="D931" t="s">
        <v>6020</v>
      </c>
      <c r="E931" t="s">
        <v>6022</v>
      </c>
      <c r="F931" t="s">
        <v>6025</v>
      </c>
      <c r="G931" s="1">
        <v>45109</v>
      </c>
      <c r="H931" t="s">
        <v>21</v>
      </c>
      <c r="I931" t="str" cm="1">
        <f t="array" ref="I931">_xlfn.IFS(Customers_c[[#This Row],[Age]]&lt;=24,"18-24",Customers_c[[#This Row],[Age]]&lt;=34,"25-34",Customers_c[[#This Row],[Age]]&lt;=44,"35-44",Customers_c[[#This Row],[Age]]&lt;=54,"45-54",Customers_c[[#This Row],[Age]]&gt;=55,"55+")</f>
        <v>25-34</v>
      </c>
    </row>
    <row r="932" spans="1:9" x14ac:dyDescent="0.25">
      <c r="A932">
        <v>1931</v>
      </c>
      <c r="B932" t="s">
        <v>5952</v>
      </c>
      <c r="C932">
        <v>58</v>
      </c>
      <c r="D932" t="s">
        <v>6020</v>
      </c>
      <c r="E932" t="s">
        <v>6023</v>
      </c>
      <c r="F932" t="s">
        <v>6027</v>
      </c>
      <c r="G932" s="1">
        <v>45644</v>
      </c>
      <c r="H932" t="s">
        <v>21</v>
      </c>
      <c r="I932" t="str" cm="1">
        <f t="array" ref="I932">_xlfn.IFS(Customers_c[[#This Row],[Age]]&lt;=24,"18-24",Customers_c[[#This Row],[Age]]&lt;=34,"25-34",Customers_c[[#This Row],[Age]]&lt;=44,"35-44",Customers_c[[#This Row],[Age]]&lt;=54,"45-54",Customers_c[[#This Row],[Age]]&gt;=55,"55+")</f>
        <v>55+</v>
      </c>
    </row>
    <row r="933" spans="1:9" x14ac:dyDescent="0.25">
      <c r="A933">
        <v>1932</v>
      </c>
      <c r="B933" t="s">
        <v>5953</v>
      </c>
      <c r="C933">
        <v>54</v>
      </c>
      <c r="D933" t="s">
        <v>6020</v>
      </c>
      <c r="E933" t="s">
        <v>6023</v>
      </c>
      <c r="F933" t="s">
        <v>6025</v>
      </c>
      <c r="G933" s="1">
        <v>46052</v>
      </c>
      <c r="H933" t="s">
        <v>22</v>
      </c>
      <c r="I933" t="str" cm="1">
        <f t="array" ref="I933">_xlfn.IFS(Customers_c[[#This Row],[Age]]&lt;=24,"18-24",Customers_c[[#This Row],[Age]]&lt;=34,"25-34",Customers_c[[#This Row],[Age]]&lt;=44,"35-44",Customers_c[[#This Row],[Age]]&lt;=54,"45-54",Customers_c[[#This Row],[Age]]&gt;=55,"55+")</f>
        <v>45-54</v>
      </c>
    </row>
    <row r="934" spans="1:9" x14ac:dyDescent="0.25">
      <c r="A934">
        <v>1933</v>
      </c>
      <c r="B934" t="s">
        <v>5954</v>
      </c>
      <c r="C934">
        <v>31</v>
      </c>
      <c r="D934" t="s">
        <v>6021</v>
      </c>
      <c r="E934" t="s">
        <v>6023</v>
      </c>
      <c r="F934" t="s">
        <v>6025</v>
      </c>
      <c r="G934" s="1">
        <v>45634</v>
      </c>
      <c r="H934" t="s">
        <v>21</v>
      </c>
      <c r="I934" t="str" cm="1">
        <f t="array" ref="I934">_xlfn.IFS(Customers_c[[#This Row],[Age]]&lt;=24,"18-24",Customers_c[[#This Row],[Age]]&lt;=34,"25-34",Customers_c[[#This Row],[Age]]&lt;=44,"35-44",Customers_c[[#This Row],[Age]]&lt;=54,"45-54",Customers_c[[#This Row],[Age]]&gt;=55,"55+")</f>
        <v>25-34</v>
      </c>
    </row>
    <row r="935" spans="1:9" x14ac:dyDescent="0.25">
      <c r="A935">
        <v>1934</v>
      </c>
      <c r="B935" t="s">
        <v>5955</v>
      </c>
      <c r="C935">
        <v>47</v>
      </c>
      <c r="D935" t="s">
        <v>6020</v>
      </c>
      <c r="E935" t="s">
        <v>6023</v>
      </c>
      <c r="F935" t="s">
        <v>6025</v>
      </c>
      <c r="G935" s="1">
        <v>45540</v>
      </c>
      <c r="H935" t="s">
        <v>21</v>
      </c>
      <c r="I935" t="str" cm="1">
        <f t="array" ref="I935">_xlfn.IFS(Customers_c[[#This Row],[Age]]&lt;=24,"18-24",Customers_c[[#This Row],[Age]]&lt;=34,"25-34",Customers_c[[#This Row],[Age]]&lt;=44,"35-44",Customers_c[[#This Row],[Age]]&lt;=54,"45-54",Customers_c[[#This Row],[Age]]&gt;=55,"55+")</f>
        <v>45-54</v>
      </c>
    </row>
    <row r="936" spans="1:9" x14ac:dyDescent="0.25">
      <c r="A936">
        <v>1935</v>
      </c>
      <c r="B936" t="s">
        <v>5956</v>
      </c>
      <c r="C936">
        <v>52</v>
      </c>
      <c r="D936" t="s">
        <v>6020</v>
      </c>
      <c r="E936" t="s">
        <v>6023</v>
      </c>
      <c r="F936" t="s">
        <v>6026</v>
      </c>
      <c r="G936" s="1">
        <v>45131</v>
      </c>
      <c r="H936" t="s">
        <v>22</v>
      </c>
      <c r="I936" t="str" cm="1">
        <f t="array" ref="I936">_xlfn.IFS(Customers_c[[#This Row],[Age]]&lt;=24,"18-24",Customers_c[[#This Row],[Age]]&lt;=34,"25-34",Customers_c[[#This Row],[Age]]&lt;=44,"35-44",Customers_c[[#This Row],[Age]]&lt;=54,"45-54",Customers_c[[#This Row],[Age]]&gt;=55,"55+")</f>
        <v>45-54</v>
      </c>
    </row>
    <row r="937" spans="1:9" x14ac:dyDescent="0.25">
      <c r="A937">
        <v>1936</v>
      </c>
      <c r="B937" t="s">
        <v>5957</v>
      </c>
      <c r="C937">
        <v>38</v>
      </c>
      <c r="D937" t="s">
        <v>6021</v>
      </c>
      <c r="E937" t="s">
        <v>6022</v>
      </c>
      <c r="F937" t="s">
        <v>6025</v>
      </c>
      <c r="G937" s="1">
        <v>45232</v>
      </c>
      <c r="H937" t="s">
        <v>21</v>
      </c>
      <c r="I937" t="str" cm="1">
        <f t="array" ref="I937">_xlfn.IFS(Customers_c[[#This Row],[Age]]&lt;=24,"18-24",Customers_c[[#This Row],[Age]]&lt;=34,"25-34",Customers_c[[#This Row],[Age]]&lt;=44,"35-44",Customers_c[[#This Row],[Age]]&lt;=54,"45-54",Customers_c[[#This Row],[Age]]&gt;=55,"55+")</f>
        <v>35-44</v>
      </c>
    </row>
    <row r="938" spans="1:9" x14ac:dyDescent="0.25">
      <c r="A938">
        <v>1937</v>
      </c>
      <c r="B938" t="s">
        <v>5958</v>
      </c>
      <c r="C938">
        <v>54</v>
      </c>
      <c r="D938" t="s">
        <v>6021</v>
      </c>
      <c r="E938" t="s">
        <v>6023</v>
      </c>
      <c r="F938" t="s">
        <v>6025</v>
      </c>
      <c r="G938" s="1">
        <v>45819</v>
      </c>
      <c r="H938" t="s">
        <v>22</v>
      </c>
      <c r="I938" t="str" cm="1">
        <f t="array" ref="I938">_xlfn.IFS(Customers_c[[#This Row],[Age]]&lt;=24,"18-24",Customers_c[[#This Row],[Age]]&lt;=34,"25-34",Customers_c[[#This Row],[Age]]&lt;=44,"35-44",Customers_c[[#This Row],[Age]]&lt;=54,"45-54",Customers_c[[#This Row],[Age]]&gt;=55,"55+")</f>
        <v>45-54</v>
      </c>
    </row>
    <row r="939" spans="1:9" x14ac:dyDescent="0.25">
      <c r="A939">
        <v>1938</v>
      </c>
      <c r="B939" t="s">
        <v>5959</v>
      </c>
      <c r="C939">
        <v>22</v>
      </c>
      <c r="D939" t="s">
        <v>6021</v>
      </c>
      <c r="E939" t="s">
        <v>6023</v>
      </c>
      <c r="F939" t="s">
        <v>6025</v>
      </c>
      <c r="G939" s="1">
        <v>45724</v>
      </c>
      <c r="H939" t="s">
        <v>21</v>
      </c>
      <c r="I939" t="str" cm="1">
        <f t="array" ref="I939">_xlfn.IFS(Customers_c[[#This Row],[Age]]&lt;=24,"18-24",Customers_c[[#This Row],[Age]]&lt;=34,"25-34",Customers_c[[#This Row],[Age]]&lt;=44,"35-44",Customers_c[[#This Row],[Age]]&lt;=54,"45-54",Customers_c[[#This Row],[Age]]&gt;=55,"55+")</f>
        <v>18-24</v>
      </c>
    </row>
    <row r="940" spans="1:9" x14ac:dyDescent="0.25">
      <c r="A940">
        <v>1939</v>
      </c>
      <c r="B940" t="s">
        <v>5960</v>
      </c>
      <c r="C940">
        <v>36</v>
      </c>
      <c r="D940" t="s">
        <v>6020</v>
      </c>
      <c r="E940" t="s">
        <v>6022</v>
      </c>
      <c r="F940" t="s">
        <v>6027</v>
      </c>
      <c r="G940" s="1">
        <v>45663</v>
      </c>
      <c r="H940" t="s">
        <v>23</v>
      </c>
      <c r="I940" t="str" cm="1">
        <f t="array" ref="I940">_xlfn.IFS(Customers_c[[#This Row],[Age]]&lt;=24,"18-24",Customers_c[[#This Row],[Age]]&lt;=34,"25-34",Customers_c[[#This Row],[Age]]&lt;=44,"35-44",Customers_c[[#This Row],[Age]]&lt;=54,"45-54",Customers_c[[#This Row],[Age]]&gt;=55,"55+")</f>
        <v>35-44</v>
      </c>
    </row>
    <row r="941" spans="1:9" x14ac:dyDescent="0.25">
      <c r="A941">
        <v>1940</v>
      </c>
      <c r="B941" t="s">
        <v>5961</v>
      </c>
      <c r="C941">
        <v>31</v>
      </c>
      <c r="D941" t="s">
        <v>6020</v>
      </c>
      <c r="E941" t="s">
        <v>6023</v>
      </c>
      <c r="F941" t="s">
        <v>6025</v>
      </c>
      <c r="G941" s="1">
        <v>44987</v>
      </c>
      <c r="H941" t="s">
        <v>23</v>
      </c>
      <c r="I941" t="str" cm="1">
        <f t="array" ref="I941">_xlfn.IFS(Customers_c[[#This Row],[Age]]&lt;=24,"18-24",Customers_c[[#This Row],[Age]]&lt;=34,"25-34",Customers_c[[#This Row],[Age]]&lt;=44,"35-44",Customers_c[[#This Row],[Age]]&lt;=54,"45-54",Customers_c[[#This Row],[Age]]&gt;=55,"55+")</f>
        <v>25-34</v>
      </c>
    </row>
    <row r="942" spans="1:9" x14ac:dyDescent="0.25">
      <c r="A942">
        <v>1941</v>
      </c>
      <c r="B942" t="s">
        <v>5962</v>
      </c>
      <c r="C942">
        <v>43</v>
      </c>
      <c r="D942" t="s">
        <v>6020</v>
      </c>
      <c r="E942" t="s">
        <v>6022</v>
      </c>
      <c r="F942" t="s">
        <v>6027</v>
      </c>
      <c r="G942" s="1">
        <v>45402</v>
      </c>
      <c r="H942" t="s">
        <v>21</v>
      </c>
      <c r="I942" t="str" cm="1">
        <f t="array" ref="I942">_xlfn.IFS(Customers_c[[#This Row],[Age]]&lt;=24,"18-24",Customers_c[[#This Row],[Age]]&lt;=34,"25-34",Customers_c[[#This Row],[Age]]&lt;=44,"35-44",Customers_c[[#This Row],[Age]]&lt;=54,"45-54",Customers_c[[#This Row],[Age]]&gt;=55,"55+")</f>
        <v>35-44</v>
      </c>
    </row>
    <row r="943" spans="1:9" x14ac:dyDescent="0.25">
      <c r="A943">
        <v>1942</v>
      </c>
      <c r="B943" t="s">
        <v>5963</v>
      </c>
      <c r="C943">
        <v>21</v>
      </c>
      <c r="D943" t="s">
        <v>6021</v>
      </c>
      <c r="E943" t="s">
        <v>6022</v>
      </c>
      <c r="F943" t="s">
        <v>6025</v>
      </c>
      <c r="G943" s="1">
        <v>45054</v>
      </c>
      <c r="H943" t="s">
        <v>23</v>
      </c>
      <c r="I943" t="str" cm="1">
        <f t="array" ref="I943">_xlfn.IFS(Customers_c[[#This Row],[Age]]&lt;=24,"18-24",Customers_c[[#This Row],[Age]]&lt;=34,"25-34",Customers_c[[#This Row],[Age]]&lt;=44,"35-44",Customers_c[[#This Row],[Age]]&lt;=54,"45-54",Customers_c[[#This Row],[Age]]&gt;=55,"55+")</f>
        <v>18-24</v>
      </c>
    </row>
    <row r="944" spans="1:9" x14ac:dyDescent="0.25">
      <c r="A944">
        <v>1943</v>
      </c>
      <c r="B944" t="s">
        <v>5964</v>
      </c>
      <c r="C944">
        <v>42</v>
      </c>
      <c r="D944" t="s">
        <v>6021</v>
      </c>
      <c r="E944" t="s">
        <v>6024</v>
      </c>
      <c r="F944" t="s">
        <v>6025</v>
      </c>
      <c r="G944" s="1">
        <v>45517</v>
      </c>
      <c r="H944" t="s">
        <v>22</v>
      </c>
      <c r="I944" t="str" cm="1">
        <f t="array" ref="I944">_xlfn.IFS(Customers_c[[#This Row],[Age]]&lt;=24,"18-24",Customers_c[[#This Row],[Age]]&lt;=34,"25-34",Customers_c[[#This Row],[Age]]&lt;=44,"35-44",Customers_c[[#This Row],[Age]]&lt;=54,"45-54",Customers_c[[#This Row],[Age]]&gt;=55,"55+")</f>
        <v>35-44</v>
      </c>
    </row>
    <row r="945" spans="1:9" x14ac:dyDescent="0.25">
      <c r="A945">
        <v>1944</v>
      </c>
      <c r="B945" t="s">
        <v>5965</v>
      </c>
      <c r="C945">
        <v>59</v>
      </c>
      <c r="D945" t="s">
        <v>6020</v>
      </c>
      <c r="E945" t="s">
        <v>6024</v>
      </c>
      <c r="F945" t="s">
        <v>6026</v>
      </c>
      <c r="G945" s="1">
        <v>45236</v>
      </c>
      <c r="H945" t="s">
        <v>23</v>
      </c>
      <c r="I945" t="str" cm="1">
        <f t="array" ref="I945">_xlfn.IFS(Customers_c[[#This Row],[Age]]&lt;=24,"18-24",Customers_c[[#This Row],[Age]]&lt;=34,"25-34",Customers_c[[#This Row],[Age]]&lt;=44,"35-44",Customers_c[[#This Row],[Age]]&lt;=54,"45-54",Customers_c[[#This Row],[Age]]&gt;=55,"55+")</f>
        <v>55+</v>
      </c>
    </row>
    <row r="946" spans="1:9" x14ac:dyDescent="0.25">
      <c r="A946">
        <v>1945</v>
      </c>
      <c r="B946" t="s">
        <v>5966</v>
      </c>
      <c r="C946">
        <v>42</v>
      </c>
      <c r="D946" t="s">
        <v>6021</v>
      </c>
      <c r="E946" t="s">
        <v>6024</v>
      </c>
      <c r="F946" t="s">
        <v>6027</v>
      </c>
      <c r="G946" s="1">
        <v>46038</v>
      </c>
      <c r="H946" t="s">
        <v>21</v>
      </c>
      <c r="I946" t="str" cm="1">
        <f t="array" ref="I946">_xlfn.IFS(Customers_c[[#This Row],[Age]]&lt;=24,"18-24",Customers_c[[#This Row],[Age]]&lt;=34,"25-34",Customers_c[[#This Row],[Age]]&lt;=44,"35-44",Customers_c[[#This Row],[Age]]&lt;=54,"45-54",Customers_c[[#This Row],[Age]]&gt;=55,"55+")</f>
        <v>35-44</v>
      </c>
    </row>
    <row r="947" spans="1:9" x14ac:dyDescent="0.25">
      <c r="A947">
        <v>1946</v>
      </c>
      <c r="B947" t="s">
        <v>5967</v>
      </c>
      <c r="C947">
        <v>35</v>
      </c>
      <c r="D947" t="s">
        <v>6021</v>
      </c>
      <c r="E947" t="s">
        <v>6024</v>
      </c>
      <c r="F947" t="s">
        <v>6025</v>
      </c>
      <c r="G947" s="1">
        <v>45222</v>
      </c>
      <c r="H947" t="s">
        <v>21</v>
      </c>
      <c r="I947" t="str" cm="1">
        <f t="array" ref="I947">_xlfn.IFS(Customers_c[[#This Row],[Age]]&lt;=24,"18-24",Customers_c[[#This Row],[Age]]&lt;=34,"25-34",Customers_c[[#This Row],[Age]]&lt;=44,"35-44",Customers_c[[#This Row],[Age]]&lt;=54,"45-54",Customers_c[[#This Row],[Age]]&gt;=55,"55+")</f>
        <v>35-44</v>
      </c>
    </row>
    <row r="948" spans="1:9" x14ac:dyDescent="0.25">
      <c r="A948">
        <v>1947</v>
      </c>
      <c r="B948" t="s">
        <v>5968</v>
      </c>
      <c r="C948">
        <v>57</v>
      </c>
      <c r="D948" t="s">
        <v>6021</v>
      </c>
      <c r="E948" t="s">
        <v>6023</v>
      </c>
      <c r="F948" t="s">
        <v>6027</v>
      </c>
      <c r="G948" s="1">
        <v>45526</v>
      </c>
      <c r="H948" t="s">
        <v>22</v>
      </c>
      <c r="I948" t="str" cm="1">
        <f t="array" ref="I948">_xlfn.IFS(Customers_c[[#This Row],[Age]]&lt;=24,"18-24",Customers_c[[#This Row],[Age]]&lt;=34,"25-34",Customers_c[[#This Row],[Age]]&lt;=44,"35-44",Customers_c[[#This Row],[Age]]&lt;=54,"45-54",Customers_c[[#This Row],[Age]]&gt;=55,"55+")</f>
        <v>55+</v>
      </c>
    </row>
    <row r="949" spans="1:9" x14ac:dyDescent="0.25">
      <c r="A949">
        <v>1948</v>
      </c>
      <c r="B949" t="s">
        <v>5969</v>
      </c>
      <c r="C949">
        <v>25</v>
      </c>
      <c r="D949" t="s">
        <v>6020</v>
      </c>
      <c r="E949" t="s">
        <v>6024</v>
      </c>
      <c r="F949" t="s">
        <v>6027</v>
      </c>
      <c r="G949" s="1">
        <v>45491</v>
      </c>
      <c r="H949" t="s">
        <v>21</v>
      </c>
      <c r="I949" t="str" cm="1">
        <f t="array" ref="I949">_xlfn.IFS(Customers_c[[#This Row],[Age]]&lt;=24,"18-24",Customers_c[[#This Row],[Age]]&lt;=34,"25-34",Customers_c[[#This Row],[Age]]&lt;=44,"35-44",Customers_c[[#This Row],[Age]]&lt;=54,"45-54",Customers_c[[#This Row],[Age]]&gt;=55,"55+")</f>
        <v>25-34</v>
      </c>
    </row>
    <row r="950" spans="1:9" x14ac:dyDescent="0.25">
      <c r="A950">
        <v>1949</v>
      </c>
      <c r="B950" t="s">
        <v>5970</v>
      </c>
      <c r="C950">
        <v>56</v>
      </c>
      <c r="D950" t="s">
        <v>6021</v>
      </c>
      <c r="E950" t="s">
        <v>6022</v>
      </c>
      <c r="F950" t="s">
        <v>6026</v>
      </c>
      <c r="G950" s="1">
        <v>45216</v>
      </c>
      <c r="H950" t="s">
        <v>22</v>
      </c>
      <c r="I950" t="str" cm="1">
        <f t="array" ref="I950">_xlfn.IFS(Customers_c[[#This Row],[Age]]&lt;=24,"18-24",Customers_c[[#This Row],[Age]]&lt;=34,"25-34",Customers_c[[#This Row],[Age]]&lt;=44,"35-44",Customers_c[[#This Row],[Age]]&lt;=54,"45-54",Customers_c[[#This Row],[Age]]&gt;=55,"55+")</f>
        <v>55+</v>
      </c>
    </row>
    <row r="951" spans="1:9" x14ac:dyDescent="0.25">
      <c r="A951">
        <v>1950</v>
      </c>
      <c r="B951" t="s">
        <v>5971</v>
      </c>
      <c r="C951">
        <v>57</v>
      </c>
      <c r="D951" t="s">
        <v>6021</v>
      </c>
      <c r="E951" t="s">
        <v>6023</v>
      </c>
      <c r="F951" t="s">
        <v>6026</v>
      </c>
      <c r="G951" s="1">
        <v>45882</v>
      </c>
      <c r="H951" t="s">
        <v>23</v>
      </c>
      <c r="I951" t="str" cm="1">
        <f t="array" ref="I951">_xlfn.IFS(Customers_c[[#This Row],[Age]]&lt;=24,"18-24",Customers_c[[#This Row],[Age]]&lt;=34,"25-34",Customers_c[[#This Row],[Age]]&lt;=44,"35-44",Customers_c[[#This Row],[Age]]&lt;=54,"45-54",Customers_c[[#This Row],[Age]]&gt;=55,"55+")</f>
        <v>55+</v>
      </c>
    </row>
    <row r="952" spans="1:9" x14ac:dyDescent="0.25">
      <c r="A952">
        <v>1951</v>
      </c>
      <c r="B952" t="s">
        <v>5972</v>
      </c>
      <c r="C952">
        <v>31</v>
      </c>
      <c r="D952" t="s">
        <v>6020</v>
      </c>
      <c r="E952" t="s">
        <v>6024</v>
      </c>
      <c r="F952" t="s">
        <v>6026</v>
      </c>
      <c r="G952" s="1">
        <v>45204</v>
      </c>
      <c r="H952" t="s">
        <v>23</v>
      </c>
      <c r="I952" t="str" cm="1">
        <f t="array" ref="I952">_xlfn.IFS(Customers_c[[#This Row],[Age]]&lt;=24,"18-24",Customers_c[[#This Row],[Age]]&lt;=34,"25-34",Customers_c[[#This Row],[Age]]&lt;=44,"35-44",Customers_c[[#This Row],[Age]]&lt;=54,"45-54",Customers_c[[#This Row],[Age]]&gt;=55,"55+")</f>
        <v>25-34</v>
      </c>
    </row>
    <row r="953" spans="1:9" x14ac:dyDescent="0.25">
      <c r="A953">
        <v>1952</v>
      </c>
      <c r="B953" t="s">
        <v>5973</v>
      </c>
      <c r="C953">
        <v>49</v>
      </c>
      <c r="D953" t="s">
        <v>6020</v>
      </c>
      <c r="E953" t="s">
        <v>6022</v>
      </c>
      <c r="F953" t="s">
        <v>6026</v>
      </c>
      <c r="G953" s="1">
        <v>45755</v>
      </c>
      <c r="H953" t="s">
        <v>22</v>
      </c>
      <c r="I953" t="str" cm="1">
        <f t="array" ref="I953">_xlfn.IFS(Customers_c[[#This Row],[Age]]&lt;=24,"18-24",Customers_c[[#This Row],[Age]]&lt;=34,"25-34",Customers_c[[#This Row],[Age]]&lt;=44,"35-44",Customers_c[[#This Row],[Age]]&lt;=54,"45-54",Customers_c[[#This Row],[Age]]&gt;=55,"55+")</f>
        <v>45-54</v>
      </c>
    </row>
    <row r="954" spans="1:9" x14ac:dyDescent="0.25">
      <c r="A954">
        <v>1953</v>
      </c>
      <c r="B954" t="s">
        <v>5974</v>
      </c>
      <c r="C954">
        <v>55</v>
      </c>
      <c r="D954" t="s">
        <v>6021</v>
      </c>
      <c r="E954" t="s">
        <v>6023</v>
      </c>
      <c r="F954" t="s">
        <v>6026</v>
      </c>
      <c r="G954" s="1">
        <v>45633</v>
      </c>
      <c r="H954" t="s">
        <v>22</v>
      </c>
      <c r="I954" t="str" cm="1">
        <f t="array" ref="I954">_xlfn.IFS(Customers_c[[#This Row],[Age]]&lt;=24,"18-24",Customers_c[[#This Row],[Age]]&lt;=34,"25-34",Customers_c[[#This Row],[Age]]&lt;=44,"35-44",Customers_c[[#This Row],[Age]]&lt;=54,"45-54",Customers_c[[#This Row],[Age]]&gt;=55,"55+")</f>
        <v>55+</v>
      </c>
    </row>
    <row r="955" spans="1:9" x14ac:dyDescent="0.25">
      <c r="A955">
        <v>1954</v>
      </c>
      <c r="B955" t="s">
        <v>5975</v>
      </c>
      <c r="C955">
        <v>50</v>
      </c>
      <c r="D955" t="s">
        <v>6021</v>
      </c>
      <c r="E955" t="s">
        <v>6023</v>
      </c>
      <c r="F955" t="s">
        <v>6026</v>
      </c>
      <c r="G955" s="1">
        <v>45256</v>
      </c>
      <c r="H955" t="s">
        <v>21</v>
      </c>
      <c r="I955" t="str" cm="1">
        <f t="array" ref="I955">_xlfn.IFS(Customers_c[[#This Row],[Age]]&lt;=24,"18-24",Customers_c[[#This Row],[Age]]&lt;=34,"25-34",Customers_c[[#This Row],[Age]]&lt;=44,"35-44",Customers_c[[#This Row],[Age]]&lt;=54,"45-54",Customers_c[[#This Row],[Age]]&gt;=55,"55+")</f>
        <v>45-54</v>
      </c>
    </row>
    <row r="956" spans="1:9" x14ac:dyDescent="0.25">
      <c r="A956">
        <v>1955</v>
      </c>
      <c r="B956" t="s">
        <v>5976</v>
      </c>
      <c r="C956">
        <v>40</v>
      </c>
      <c r="D956" t="s">
        <v>6020</v>
      </c>
      <c r="E956" t="s">
        <v>6024</v>
      </c>
      <c r="F956" t="s">
        <v>6026</v>
      </c>
      <c r="G956" s="1">
        <v>45881</v>
      </c>
      <c r="H956" t="s">
        <v>23</v>
      </c>
      <c r="I956" t="str" cm="1">
        <f t="array" ref="I956">_xlfn.IFS(Customers_c[[#This Row],[Age]]&lt;=24,"18-24",Customers_c[[#This Row],[Age]]&lt;=34,"25-34",Customers_c[[#This Row],[Age]]&lt;=44,"35-44",Customers_c[[#This Row],[Age]]&lt;=54,"45-54",Customers_c[[#This Row],[Age]]&gt;=55,"55+")</f>
        <v>35-44</v>
      </c>
    </row>
    <row r="957" spans="1:9" x14ac:dyDescent="0.25">
      <c r="A957">
        <v>1956</v>
      </c>
      <c r="B957" t="s">
        <v>5977</v>
      </c>
      <c r="C957">
        <v>32</v>
      </c>
      <c r="D957" t="s">
        <v>6020</v>
      </c>
      <c r="E957" t="s">
        <v>6023</v>
      </c>
      <c r="F957" t="s">
        <v>6026</v>
      </c>
      <c r="G957" s="1">
        <v>45269</v>
      </c>
      <c r="H957" t="s">
        <v>22</v>
      </c>
      <c r="I957" t="str" cm="1">
        <f t="array" ref="I957">_xlfn.IFS(Customers_c[[#This Row],[Age]]&lt;=24,"18-24",Customers_c[[#This Row],[Age]]&lt;=34,"25-34",Customers_c[[#This Row],[Age]]&lt;=44,"35-44",Customers_c[[#This Row],[Age]]&lt;=54,"45-54",Customers_c[[#This Row],[Age]]&gt;=55,"55+")</f>
        <v>25-34</v>
      </c>
    </row>
    <row r="958" spans="1:9" x14ac:dyDescent="0.25">
      <c r="A958">
        <v>1957</v>
      </c>
      <c r="B958" t="s">
        <v>5978</v>
      </c>
      <c r="C958">
        <v>50</v>
      </c>
      <c r="D958" t="s">
        <v>6021</v>
      </c>
      <c r="E958" t="s">
        <v>6022</v>
      </c>
      <c r="F958" t="s">
        <v>6025</v>
      </c>
      <c r="G958" s="1">
        <v>45243</v>
      </c>
      <c r="H958" t="s">
        <v>23</v>
      </c>
      <c r="I958" t="str" cm="1">
        <f t="array" ref="I958">_xlfn.IFS(Customers_c[[#This Row],[Age]]&lt;=24,"18-24",Customers_c[[#This Row],[Age]]&lt;=34,"25-34",Customers_c[[#This Row],[Age]]&lt;=44,"35-44",Customers_c[[#This Row],[Age]]&lt;=54,"45-54",Customers_c[[#This Row],[Age]]&gt;=55,"55+")</f>
        <v>45-54</v>
      </c>
    </row>
    <row r="959" spans="1:9" x14ac:dyDescent="0.25">
      <c r="A959">
        <v>1958</v>
      </c>
      <c r="B959" t="s">
        <v>5979</v>
      </c>
      <c r="C959">
        <v>42</v>
      </c>
      <c r="D959" t="s">
        <v>6021</v>
      </c>
      <c r="E959" t="s">
        <v>6023</v>
      </c>
      <c r="F959" t="s">
        <v>6027</v>
      </c>
      <c r="G959" s="1">
        <v>45469</v>
      </c>
      <c r="H959" t="s">
        <v>22</v>
      </c>
      <c r="I959" t="str" cm="1">
        <f t="array" ref="I959">_xlfn.IFS(Customers_c[[#This Row],[Age]]&lt;=24,"18-24",Customers_c[[#This Row],[Age]]&lt;=34,"25-34",Customers_c[[#This Row],[Age]]&lt;=44,"35-44",Customers_c[[#This Row],[Age]]&lt;=54,"45-54",Customers_c[[#This Row],[Age]]&gt;=55,"55+")</f>
        <v>35-44</v>
      </c>
    </row>
    <row r="960" spans="1:9" x14ac:dyDescent="0.25">
      <c r="A960">
        <v>1959</v>
      </c>
      <c r="B960" t="s">
        <v>5980</v>
      </c>
      <c r="C960">
        <v>34</v>
      </c>
      <c r="D960" t="s">
        <v>6021</v>
      </c>
      <c r="E960" t="s">
        <v>6022</v>
      </c>
      <c r="F960" t="s">
        <v>6026</v>
      </c>
      <c r="G960" s="1">
        <v>45455</v>
      </c>
      <c r="H960" t="s">
        <v>23</v>
      </c>
      <c r="I960" t="str" cm="1">
        <f t="array" ref="I960">_xlfn.IFS(Customers_c[[#This Row],[Age]]&lt;=24,"18-24",Customers_c[[#This Row],[Age]]&lt;=34,"25-34",Customers_c[[#This Row],[Age]]&lt;=44,"35-44",Customers_c[[#This Row],[Age]]&lt;=54,"45-54",Customers_c[[#This Row],[Age]]&gt;=55,"55+")</f>
        <v>25-34</v>
      </c>
    </row>
    <row r="961" spans="1:9" x14ac:dyDescent="0.25">
      <c r="A961">
        <v>1960</v>
      </c>
      <c r="B961" t="s">
        <v>5981</v>
      </c>
      <c r="C961">
        <v>50</v>
      </c>
      <c r="D961" t="s">
        <v>6021</v>
      </c>
      <c r="E961" t="s">
        <v>6023</v>
      </c>
      <c r="F961" t="s">
        <v>6026</v>
      </c>
      <c r="G961" s="1">
        <v>45007</v>
      </c>
      <c r="H961" t="s">
        <v>21</v>
      </c>
      <c r="I961" t="str" cm="1">
        <f t="array" ref="I961">_xlfn.IFS(Customers_c[[#This Row],[Age]]&lt;=24,"18-24",Customers_c[[#This Row],[Age]]&lt;=34,"25-34",Customers_c[[#This Row],[Age]]&lt;=44,"35-44",Customers_c[[#This Row],[Age]]&lt;=54,"45-54",Customers_c[[#This Row],[Age]]&gt;=55,"55+")</f>
        <v>45-54</v>
      </c>
    </row>
    <row r="962" spans="1:9" x14ac:dyDescent="0.25">
      <c r="A962">
        <v>1961</v>
      </c>
      <c r="B962" t="s">
        <v>5982</v>
      </c>
      <c r="C962">
        <v>19</v>
      </c>
      <c r="D962" t="s">
        <v>6020</v>
      </c>
      <c r="E962" t="s">
        <v>6024</v>
      </c>
      <c r="F962" t="s">
        <v>6027</v>
      </c>
      <c r="G962" s="1">
        <v>45593</v>
      </c>
      <c r="H962" t="s">
        <v>23</v>
      </c>
      <c r="I962" t="str" cm="1">
        <f t="array" ref="I962">_xlfn.IFS(Customers_c[[#This Row],[Age]]&lt;=24,"18-24",Customers_c[[#This Row],[Age]]&lt;=34,"25-34",Customers_c[[#This Row],[Age]]&lt;=44,"35-44",Customers_c[[#This Row],[Age]]&lt;=54,"45-54",Customers_c[[#This Row],[Age]]&gt;=55,"55+")</f>
        <v>18-24</v>
      </c>
    </row>
    <row r="963" spans="1:9" x14ac:dyDescent="0.25">
      <c r="A963">
        <v>1962</v>
      </c>
      <c r="B963" t="s">
        <v>5983</v>
      </c>
      <c r="C963">
        <v>31</v>
      </c>
      <c r="D963" t="s">
        <v>6021</v>
      </c>
      <c r="E963" t="s">
        <v>6022</v>
      </c>
      <c r="F963" t="s">
        <v>6025</v>
      </c>
      <c r="G963" s="1">
        <v>45157</v>
      </c>
      <c r="H963" t="s">
        <v>23</v>
      </c>
      <c r="I963" t="str" cm="1">
        <f t="array" ref="I963">_xlfn.IFS(Customers_c[[#This Row],[Age]]&lt;=24,"18-24",Customers_c[[#This Row],[Age]]&lt;=34,"25-34",Customers_c[[#This Row],[Age]]&lt;=44,"35-44",Customers_c[[#This Row],[Age]]&lt;=54,"45-54",Customers_c[[#This Row],[Age]]&gt;=55,"55+")</f>
        <v>25-34</v>
      </c>
    </row>
    <row r="964" spans="1:9" x14ac:dyDescent="0.25">
      <c r="A964">
        <v>1963</v>
      </c>
      <c r="B964" t="s">
        <v>5984</v>
      </c>
      <c r="C964">
        <v>57</v>
      </c>
      <c r="D964" t="s">
        <v>6021</v>
      </c>
      <c r="E964" t="s">
        <v>6023</v>
      </c>
      <c r="F964" t="s">
        <v>6027</v>
      </c>
      <c r="G964" s="1">
        <v>45910</v>
      </c>
      <c r="H964" t="s">
        <v>23</v>
      </c>
      <c r="I964" t="str" cm="1">
        <f t="array" ref="I964">_xlfn.IFS(Customers_c[[#This Row],[Age]]&lt;=24,"18-24",Customers_c[[#This Row],[Age]]&lt;=34,"25-34",Customers_c[[#This Row],[Age]]&lt;=44,"35-44",Customers_c[[#This Row],[Age]]&lt;=54,"45-54",Customers_c[[#This Row],[Age]]&gt;=55,"55+")</f>
        <v>55+</v>
      </c>
    </row>
    <row r="965" spans="1:9" x14ac:dyDescent="0.25">
      <c r="A965">
        <v>1964</v>
      </c>
      <c r="B965" t="s">
        <v>5985</v>
      </c>
      <c r="C965">
        <v>57</v>
      </c>
      <c r="D965" t="s">
        <v>6020</v>
      </c>
      <c r="E965" t="s">
        <v>6023</v>
      </c>
      <c r="F965" t="s">
        <v>6027</v>
      </c>
      <c r="G965" s="1">
        <v>45508</v>
      </c>
      <c r="H965" t="s">
        <v>23</v>
      </c>
      <c r="I965" t="str" cm="1">
        <f t="array" ref="I965">_xlfn.IFS(Customers_c[[#This Row],[Age]]&lt;=24,"18-24",Customers_c[[#This Row],[Age]]&lt;=34,"25-34",Customers_c[[#This Row],[Age]]&lt;=44,"35-44",Customers_c[[#This Row],[Age]]&lt;=54,"45-54",Customers_c[[#This Row],[Age]]&gt;=55,"55+")</f>
        <v>55+</v>
      </c>
    </row>
    <row r="966" spans="1:9" x14ac:dyDescent="0.25">
      <c r="A966">
        <v>1965</v>
      </c>
      <c r="B966" t="s">
        <v>5986</v>
      </c>
      <c r="C966">
        <v>56</v>
      </c>
      <c r="D966" t="s">
        <v>6021</v>
      </c>
      <c r="E966" t="s">
        <v>6023</v>
      </c>
      <c r="F966" t="s">
        <v>6026</v>
      </c>
      <c r="G966" s="1">
        <v>45888</v>
      </c>
      <c r="H966" t="s">
        <v>23</v>
      </c>
      <c r="I966" t="str" cm="1">
        <f t="array" ref="I966">_xlfn.IFS(Customers_c[[#This Row],[Age]]&lt;=24,"18-24",Customers_c[[#This Row],[Age]]&lt;=34,"25-34",Customers_c[[#This Row],[Age]]&lt;=44,"35-44",Customers_c[[#This Row],[Age]]&lt;=54,"45-54",Customers_c[[#This Row],[Age]]&gt;=55,"55+")</f>
        <v>55+</v>
      </c>
    </row>
    <row r="967" spans="1:9" x14ac:dyDescent="0.25">
      <c r="A967">
        <v>1966</v>
      </c>
      <c r="B967" t="s">
        <v>5987</v>
      </c>
      <c r="C967">
        <v>23</v>
      </c>
      <c r="D967" t="s">
        <v>6020</v>
      </c>
      <c r="E967" t="s">
        <v>6022</v>
      </c>
      <c r="F967" t="s">
        <v>6027</v>
      </c>
      <c r="G967" s="1">
        <v>45673</v>
      </c>
      <c r="H967" t="s">
        <v>21</v>
      </c>
      <c r="I967" t="str" cm="1">
        <f t="array" ref="I967">_xlfn.IFS(Customers_c[[#This Row],[Age]]&lt;=24,"18-24",Customers_c[[#This Row],[Age]]&lt;=34,"25-34",Customers_c[[#This Row],[Age]]&lt;=44,"35-44",Customers_c[[#This Row],[Age]]&lt;=54,"45-54",Customers_c[[#This Row],[Age]]&gt;=55,"55+")</f>
        <v>18-24</v>
      </c>
    </row>
    <row r="968" spans="1:9" x14ac:dyDescent="0.25">
      <c r="A968">
        <v>1967</v>
      </c>
      <c r="B968" t="s">
        <v>5268</v>
      </c>
      <c r="C968">
        <v>23</v>
      </c>
      <c r="D968" t="s">
        <v>6021</v>
      </c>
      <c r="E968" t="s">
        <v>6022</v>
      </c>
      <c r="F968" t="s">
        <v>6027</v>
      </c>
      <c r="G968" s="1">
        <v>45299</v>
      </c>
      <c r="H968" t="s">
        <v>22</v>
      </c>
      <c r="I968" t="str" cm="1">
        <f t="array" ref="I968">_xlfn.IFS(Customers_c[[#This Row],[Age]]&lt;=24,"18-24",Customers_c[[#This Row],[Age]]&lt;=34,"25-34",Customers_c[[#This Row],[Age]]&lt;=44,"35-44",Customers_c[[#This Row],[Age]]&lt;=54,"45-54",Customers_c[[#This Row],[Age]]&gt;=55,"55+")</f>
        <v>18-24</v>
      </c>
    </row>
    <row r="969" spans="1:9" x14ac:dyDescent="0.25">
      <c r="A969">
        <v>1968</v>
      </c>
      <c r="B969" t="s">
        <v>5988</v>
      </c>
      <c r="C969">
        <v>20</v>
      </c>
      <c r="D969" t="s">
        <v>6021</v>
      </c>
      <c r="E969" t="s">
        <v>6022</v>
      </c>
      <c r="F969" t="s">
        <v>6026</v>
      </c>
      <c r="G969" s="1">
        <v>44980</v>
      </c>
      <c r="H969" t="s">
        <v>23</v>
      </c>
      <c r="I969" t="str" cm="1">
        <f t="array" ref="I969">_xlfn.IFS(Customers_c[[#This Row],[Age]]&lt;=24,"18-24",Customers_c[[#This Row],[Age]]&lt;=34,"25-34",Customers_c[[#This Row],[Age]]&lt;=44,"35-44",Customers_c[[#This Row],[Age]]&lt;=54,"45-54",Customers_c[[#This Row],[Age]]&gt;=55,"55+")</f>
        <v>18-24</v>
      </c>
    </row>
    <row r="970" spans="1:9" x14ac:dyDescent="0.25">
      <c r="A970">
        <v>1969</v>
      </c>
      <c r="B970" t="s">
        <v>5989</v>
      </c>
      <c r="C970">
        <v>24</v>
      </c>
      <c r="D970" t="s">
        <v>6020</v>
      </c>
      <c r="E970" t="s">
        <v>6024</v>
      </c>
      <c r="F970" t="s">
        <v>6026</v>
      </c>
      <c r="G970" s="1">
        <v>45491</v>
      </c>
      <c r="H970" t="s">
        <v>21</v>
      </c>
      <c r="I970" t="str" cm="1">
        <f t="array" ref="I970">_xlfn.IFS(Customers_c[[#This Row],[Age]]&lt;=24,"18-24",Customers_c[[#This Row],[Age]]&lt;=34,"25-34",Customers_c[[#This Row],[Age]]&lt;=44,"35-44",Customers_c[[#This Row],[Age]]&lt;=54,"45-54",Customers_c[[#This Row],[Age]]&gt;=55,"55+")</f>
        <v>18-24</v>
      </c>
    </row>
    <row r="971" spans="1:9" x14ac:dyDescent="0.25">
      <c r="A971">
        <v>1970</v>
      </c>
      <c r="B971" t="s">
        <v>5822</v>
      </c>
      <c r="C971">
        <v>25</v>
      </c>
      <c r="D971" t="s">
        <v>6020</v>
      </c>
      <c r="E971" t="s">
        <v>6024</v>
      </c>
      <c r="F971" t="s">
        <v>6026</v>
      </c>
      <c r="G971" s="1">
        <v>45873</v>
      </c>
      <c r="H971" t="s">
        <v>23</v>
      </c>
      <c r="I971" t="str" cm="1">
        <f t="array" ref="I971">_xlfn.IFS(Customers_c[[#This Row],[Age]]&lt;=24,"18-24",Customers_c[[#This Row],[Age]]&lt;=34,"25-34",Customers_c[[#This Row],[Age]]&lt;=44,"35-44",Customers_c[[#This Row],[Age]]&lt;=54,"45-54",Customers_c[[#This Row],[Age]]&gt;=55,"55+")</f>
        <v>25-34</v>
      </c>
    </row>
    <row r="972" spans="1:9" x14ac:dyDescent="0.25">
      <c r="A972">
        <v>1971</v>
      </c>
      <c r="B972" t="s">
        <v>5990</v>
      </c>
      <c r="C972">
        <v>59</v>
      </c>
      <c r="D972" t="s">
        <v>6021</v>
      </c>
      <c r="E972" t="s">
        <v>6022</v>
      </c>
      <c r="F972" t="s">
        <v>6026</v>
      </c>
      <c r="G972" s="1">
        <v>45398</v>
      </c>
      <c r="H972" t="s">
        <v>23</v>
      </c>
      <c r="I972" t="str" cm="1">
        <f t="array" ref="I972">_xlfn.IFS(Customers_c[[#This Row],[Age]]&lt;=24,"18-24",Customers_c[[#This Row],[Age]]&lt;=34,"25-34",Customers_c[[#This Row],[Age]]&lt;=44,"35-44",Customers_c[[#This Row],[Age]]&lt;=54,"45-54",Customers_c[[#This Row],[Age]]&gt;=55,"55+")</f>
        <v>55+</v>
      </c>
    </row>
    <row r="973" spans="1:9" x14ac:dyDescent="0.25">
      <c r="A973">
        <v>1972</v>
      </c>
      <c r="B973" t="s">
        <v>5991</v>
      </c>
      <c r="C973">
        <v>32</v>
      </c>
      <c r="D973" t="s">
        <v>6021</v>
      </c>
      <c r="E973" t="s">
        <v>6023</v>
      </c>
      <c r="F973" t="s">
        <v>6027</v>
      </c>
      <c r="G973" s="1">
        <v>45461</v>
      </c>
      <c r="H973" t="s">
        <v>22</v>
      </c>
      <c r="I973" t="str" cm="1">
        <f t="array" ref="I973">_xlfn.IFS(Customers_c[[#This Row],[Age]]&lt;=24,"18-24",Customers_c[[#This Row],[Age]]&lt;=34,"25-34",Customers_c[[#This Row],[Age]]&lt;=44,"35-44",Customers_c[[#This Row],[Age]]&lt;=54,"45-54",Customers_c[[#This Row],[Age]]&gt;=55,"55+")</f>
        <v>25-34</v>
      </c>
    </row>
    <row r="974" spans="1:9" x14ac:dyDescent="0.25">
      <c r="A974">
        <v>1973</v>
      </c>
      <c r="B974" t="s">
        <v>5992</v>
      </c>
      <c r="C974">
        <v>46</v>
      </c>
      <c r="D974" t="s">
        <v>6021</v>
      </c>
      <c r="E974" t="s">
        <v>6024</v>
      </c>
      <c r="F974" t="s">
        <v>6027</v>
      </c>
      <c r="G974" s="1">
        <v>45500</v>
      </c>
      <c r="H974" t="s">
        <v>23</v>
      </c>
      <c r="I974" t="str" cm="1">
        <f t="array" ref="I974">_xlfn.IFS(Customers_c[[#This Row],[Age]]&lt;=24,"18-24",Customers_c[[#This Row],[Age]]&lt;=34,"25-34",Customers_c[[#This Row],[Age]]&lt;=44,"35-44",Customers_c[[#This Row],[Age]]&lt;=54,"45-54",Customers_c[[#This Row],[Age]]&gt;=55,"55+")</f>
        <v>45-54</v>
      </c>
    </row>
    <row r="975" spans="1:9" x14ac:dyDescent="0.25">
      <c r="A975">
        <v>1974</v>
      </c>
      <c r="B975" t="s">
        <v>5993</v>
      </c>
      <c r="C975">
        <v>50</v>
      </c>
      <c r="D975" t="s">
        <v>6020</v>
      </c>
      <c r="E975" t="s">
        <v>6022</v>
      </c>
      <c r="F975" t="s">
        <v>6025</v>
      </c>
      <c r="G975" s="1">
        <v>45396</v>
      </c>
      <c r="H975" t="s">
        <v>21</v>
      </c>
      <c r="I975" t="str" cm="1">
        <f t="array" ref="I975">_xlfn.IFS(Customers_c[[#This Row],[Age]]&lt;=24,"18-24",Customers_c[[#This Row],[Age]]&lt;=34,"25-34",Customers_c[[#This Row],[Age]]&lt;=44,"35-44",Customers_c[[#This Row],[Age]]&lt;=54,"45-54",Customers_c[[#This Row],[Age]]&gt;=55,"55+")</f>
        <v>45-54</v>
      </c>
    </row>
    <row r="976" spans="1:9" x14ac:dyDescent="0.25">
      <c r="A976">
        <v>1975</v>
      </c>
      <c r="B976" t="s">
        <v>5994</v>
      </c>
      <c r="C976">
        <v>47</v>
      </c>
      <c r="D976" t="s">
        <v>6021</v>
      </c>
      <c r="E976" t="s">
        <v>6023</v>
      </c>
      <c r="F976" t="s">
        <v>6025</v>
      </c>
      <c r="G976" s="1">
        <v>45111</v>
      </c>
      <c r="H976" t="s">
        <v>21</v>
      </c>
      <c r="I976" t="str" cm="1">
        <f t="array" ref="I976">_xlfn.IFS(Customers_c[[#This Row],[Age]]&lt;=24,"18-24",Customers_c[[#This Row],[Age]]&lt;=34,"25-34",Customers_c[[#This Row],[Age]]&lt;=44,"35-44",Customers_c[[#This Row],[Age]]&lt;=54,"45-54",Customers_c[[#This Row],[Age]]&gt;=55,"55+")</f>
        <v>45-54</v>
      </c>
    </row>
    <row r="977" spans="1:9" x14ac:dyDescent="0.25">
      <c r="A977">
        <v>1976</v>
      </c>
      <c r="B977" t="s">
        <v>5995</v>
      </c>
      <c r="C977">
        <v>56</v>
      </c>
      <c r="D977" t="s">
        <v>6020</v>
      </c>
      <c r="E977" t="s">
        <v>6024</v>
      </c>
      <c r="F977" t="s">
        <v>6027</v>
      </c>
      <c r="G977" s="1">
        <v>45911</v>
      </c>
      <c r="H977" t="s">
        <v>22</v>
      </c>
      <c r="I977" t="str" cm="1">
        <f t="array" ref="I977">_xlfn.IFS(Customers_c[[#This Row],[Age]]&lt;=24,"18-24",Customers_c[[#This Row],[Age]]&lt;=34,"25-34",Customers_c[[#This Row],[Age]]&lt;=44,"35-44",Customers_c[[#This Row],[Age]]&lt;=54,"45-54",Customers_c[[#This Row],[Age]]&gt;=55,"55+")</f>
        <v>55+</v>
      </c>
    </row>
    <row r="978" spans="1:9" x14ac:dyDescent="0.25">
      <c r="A978">
        <v>1977</v>
      </c>
      <c r="B978" t="s">
        <v>5996</v>
      </c>
      <c r="C978">
        <v>44</v>
      </c>
      <c r="D978" t="s">
        <v>6020</v>
      </c>
      <c r="E978" t="s">
        <v>6023</v>
      </c>
      <c r="F978" t="s">
        <v>6025</v>
      </c>
      <c r="G978" s="1">
        <v>45148</v>
      </c>
      <c r="H978" t="s">
        <v>23</v>
      </c>
      <c r="I978" t="str" cm="1">
        <f t="array" ref="I978">_xlfn.IFS(Customers_c[[#This Row],[Age]]&lt;=24,"18-24",Customers_c[[#This Row],[Age]]&lt;=34,"25-34",Customers_c[[#This Row],[Age]]&lt;=44,"35-44",Customers_c[[#This Row],[Age]]&lt;=54,"45-54",Customers_c[[#This Row],[Age]]&gt;=55,"55+")</f>
        <v>35-44</v>
      </c>
    </row>
    <row r="979" spans="1:9" x14ac:dyDescent="0.25">
      <c r="A979">
        <v>1978</v>
      </c>
      <c r="B979" t="s">
        <v>5997</v>
      </c>
      <c r="C979">
        <v>53</v>
      </c>
      <c r="D979" t="s">
        <v>6021</v>
      </c>
      <c r="E979" t="s">
        <v>6023</v>
      </c>
      <c r="F979" t="s">
        <v>6027</v>
      </c>
      <c r="G979" s="1">
        <v>45940</v>
      </c>
      <c r="H979" t="s">
        <v>21</v>
      </c>
      <c r="I979" t="str" cm="1">
        <f t="array" ref="I979">_xlfn.IFS(Customers_c[[#This Row],[Age]]&lt;=24,"18-24",Customers_c[[#This Row],[Age]]&lt;=34,"25-34",Customers_c[[#This Row],[Age]]&lt;=44,"35-44",Customers_c[[#This Row],[Age]]&lt;=54,"45-54",Customers_c[[#This Row],[Age]]&gt;=55,"55+")</f>
        <v>45-54</v>
      </c>
    </row>
    <row r="980" spans="1:9" x14ac:dyDescent="0.25">
      <c r="A980">
        <v>1979</v>
      </c>
      <c r="B980" t="s">
        <v>5998</v>
      </c>
      <c r="C980">
        <v>46</v>
      </c>
      <c r="D980" t="s">
        <v>6020</v>
      </c>
      <c r="E980" t="s">
        <v>6023</v>
      </c>
      <c r="F980" t="s">
        <v>6025</v>
      </c>
      <c r="G980" s="1">
        <v>45822</v>
      </c>
      <c r="H980" t="s">
        <v>23</v>
      </c>
      <c r="I980" t="str" cm="1">
        <f t="array" ref="I980">_xlfn.IFS(Customers_c[[#This Row],[Age]]&lt;=24,"18-24",Customers_c[[#This Row],[Age]]&lt;=34,"25-34",Customers_c[[#This Row],[Age]]&lt;=44,"35-44",Customers_c[[#This Row],[Age]]&lt;=54,"45-54",Customers_c[[#This Row],[Age]]&gt;=55,"55+")</f>
        <v>45-54</v>
      </c>
    </row>
    <row r="981" spans="1:9" x14ac:dyDescent="0.25">
      <c r="A981">
        <v>1980</v>
      </c>
      <c r="B981" t="s">
        <v>5999</v>
      </c>
      <c r="C981">
        <v>55</v>
      </c>
      <c r="D981" t="s">
        <v>6021</v>
      </c>
      <c r="E981" t="s">
        <v>6023</v>
      </c>
      <c r="F981" t="s">
        <v>6026</v>
      </c>
      <c r="G981" s="1">
        <v>45396</v>
      </c>
      <c r="H981" t="s">
        <v>23</v>
      </c>
      <c r="I981" t="str" cm="1">
        <f t="array" ref="I981">_xlfn.IFS(Customers_c[[#This Row],[Age]]&lt;=24,"18-24",Customers_c[[#This Row],[Age]]&lt;=34,"25-34",Customers_c[[#This Row],[Age]]&lt;=44,"35-44",Customers_c[[#This Row],[Age]]&lt;=54,"45-54",Customers_c[[#This Row],[Age]]&gt;=55,"55+")</f>
        <v>55+</v>
      </c>
    </row>
    <row r="982" spans="1:9" x14ac:dyDescent="0.25">
      <c r="A982">
        <v>1981</v>
      </c>
      <c r="B982" t="s">
        <v>6000</v>
      </c>
      <c r="C982">
        <v>50</v>
      </c>
      <c r="D982" t="s">
        <v>6021</v>
      </c>
      <c r="E982" t="s">
        <v>6024</v>
      </c>
      <c r="F982" t="s">
        <v>6025</v>
      </c>
      <c r="G982" s="1">
        <v>45268</v>
      </c>
      <c r="H982" t="s">
        <v>23</v>
      </c>
      <c r="I982" t="str" cm="1">
        <f t="array" ref="I982">_xlfn.IFS(Customers_c[[#This Row],[Age]]&lt;=24,"18-24",Customers_c[[#This Row],[Age]]&lt;=34,"25-34",Customers_c[[#This Row],[Age]]&lt;=44,"35-44",Customers_c[[#This Row],[Age]]&lt;=54,"45-54",Customers_c[[#This Row],[Age]]&gt;=55,"55+")</f>
        <v>45-54</v>
      </c>
    </row>
    <row r="983" spans="1:9" x14ac:dyDescent="0.25">
      <c r="A983">
        <v>1982</v>
      </c>
      <c r="B983" t="s">
        <v>6001</v>
      </c>
      <c r="C983">
        <v>54</v>
      </c>
      <c r="D983" t="s">
        <v>6021</v>
      </c>
      <c r="E983" t="s">
        <v>6024</v>
      </c>
      <c r="F983" t="s">
        <v>6026</v>
      </c>
      <c r="G983" s="1">
        <v>45357</v>
      </c>
      <c r="H983" t="s">
        <v>22</v>
      </c>
      <c r="I983" t="str" cm="1">
        <f t="array" ref="I983">_xlfn.IFS(Customers_c[[#This Row],[Age]]&lt;=24,"18-24",Customers_c[[#This Row],[Age]]&lt;=34,"25-34",Customers_c[[#This Row],[Age]]&lt;=44,"35-44",Customers_c[[#This Row],[Age]]&lt;=54,"45-54",Customers_c[[#This Row],[Age]]&gt;=55,"55+")</f>
        <v>45-54</v>
      </c>
    </row>
    <row r="984" spans="1:9" x14ac:dyDescent="0.25">
      <c r="A984">
        <v>1983</v>
      </c>
      <c r="B984" t="s">
        <v>6002</v>
      </c>
      <c r="C984">
        <v>44</v>
      </c>
      <c r="D984" t="s">
        <v>6021</v>
      </c>
      <c r="E984" t="s">
        <v>6024</v>
      </c>
      <c r="F984" t="s">
        <v>6026</v>
      </c>
      <c r="G984" s="1">
        <v>45413</v>
      </c>
      <c r="H984" t="s">
        <v>23</v>
      </c>
      <c r="I984" t="str" cm="1">
        <f t="array" ref="I984">_xlfn.IFS(Customers_c[[#This Row],[Age]]&lt;=24,"18-24",Customers_c[[#This Row],[Age]]&lt;=34,"25-34",Customers_c[[#This Row],[Age]]&lt;=44,"35-44",Customers_c[[#This Row],[Age]]&lt;=54,"45-54",Customers_c[[#This Row],[Age]]&gt;=55,"55+")</f>
        <v>35-44</v>
      </c>
    </row>
    <row r="985" spans="1:9" x14ac:dyDescent="0.25">
      <c r="A985">
        <v>1984</v>
      </c>
      <c r="B985" t="s">
        <v>6003</v>
      </c>
      <c r="C985">
        <v>50</v>
      </c>
      <c r="D985" t="s">
        <v>6021</v>
      </c>
      <c r="E985" t="s">
        <v>6022</v>
      </c>
      <c r="F985" t="s">
        <v>6026</v>
      </c>
      <c r="G985" s="1">
        <v>46048</v>
      </c>
      <c r="H985" t="s">
        <v>21</v>
      </c>
      <c r="I985" t="str" cm="1">
        <f t="array" ref="I985">_xlfn.IFS(Customers_c[[#This Row],[Age]]&lt;=24,"18-24",Customers_c[[#This Row],[Age]]&lt;=34,"25-34",Customers_c[[#This Row],[Age]]&lt;=44,"35-44",Customers_c[[#This Row],[Age]]&lt;=54,"45-54",Customers_c[[#This Row],[Age]]&gt;=55,"55+")</f>
        <v>45-54</v>
      </c>
    </row>
    <row r="986" spans="1:9" x14ac:dyDescent="0.25">
      <c r="A986">
        <v>1985</v>
      </c>
      <c r="B986" t="s">
        <v>6004</v>
      </c>
      <c r="C986">
        <v>21</v>
      </c>
      <c r="D986" t="s">
        <v>6020</v>
      </c>
      <c r="E986" t="s">
        <v>6024</v>
      </c>
      <c r="F986" t="s">
        <v>6026</v>
      </c>
      <c r="G986" s="1">
        <v>45057</v>
      </c>
      <c r="H986" t="s">
        <v>23</v>
      </c>
      <c r="I986" t="str" cm="1">
        <f t="array" ref="I986">_xlfn.IFS(Customers_c[[#This Row],[Age]]&lt;=24,"18-24",Customers_c[[#This Row],[Age]]&lt;=34,"25-34",Customers_c[[#This Row],[Age]]&lt;=44,"35-44",Customers_c[[#This Row],[Age]]&lt;=54,"45-54",Customers_c[[#This Row],[Age]]&gt;=55,"55+")</f>
        <v>18-24</v>
      </c>
    </row>
    <row r="987" spans="1:9" x14ac:dyDescent="0.25">
      <c r="A987">
        <v>1986</v>
      </c>
      <c r="B987" t="s">
        <v>6005</v>
      </c>
      <c r="C987">
        <v>39</v>
      </c>
      <c r="D987" t="s">
        <v>6020</v>
      </c>
      <c r="E987" t="s">
        <v>6023</v>
      </c>
      <c r="F987" t="s">
        <v>6025</v>
      </c>
      <c r="G987" s="1">
        <v>45727</v>
      </c>
      <c r="H987" t="s">
        <v>21</v>
      </c>
      <c r="I987" t="str" cm="1">
        <f t="array" ref="I987">_xlfn.IFS(Customers_c[[#This Row],[Age]]&lt;=24,"18-24",Customers_c[[#This Row],[Age]]&lt;=34,"25-34",Customers_c[[#This Row],[Age]]&lt;=44,"35-44",Customers_c[[#This Row],[Age]]&lt;=54,"45-54",Customers_c[[#This Row],[Age]]&gt;=55,"55+")</f>
        <v>35-44</v>
      </c>
    </row>
    <row r="988" spans="1:9" x14ac:dyDescent="0.25">
      <c r="A988">
        <v>1987</v>
      </c>
      <c r="B988" t="s">
        <v>6006</v>
      </c>
      <c r="C988">
        <v>19</v>
      </c>
      <c r="D988" t="s">
        <v>6021</v>
      </c>
      <c r="E988" t="s">
        <v>6024</v>
      </c>
      <c r="F988" t="s">
        <v>6027</v>
      </c>
      <c r="G988" s="1">
        <v>45502</v>
      </c>
      <c r="H988" t="s">
        <v>23</v>
      </c>
      <c r="I988" t="str" cm="1">
        <f t="array" ref="I988">_xlfn.IFS(Customers_c[[#This Row],[Age]]&lt;=24,"18-24",Customers_c[[#This Row],[Age]]&lt;=34,"25-34",Customers_c[[#This Row],[Age]]&lt;=44,"35-44",Customers_c[[#This Row],[Age]]&lt;=54,"45-54",Customers_c[[#This Row],[Age]]&gt;=55,"55+")</f>
        <v>18-24</v>
      </c>
    </row>
    <row r="989" spans="1:9" x14ac:dyDescent="0.25">
      <c r="A989">
        <v>1988</v>
      </c>
      <c r="B989" t="s">
        <v>6007</v>
      </c>
      <c r="C989">
        <v>27</v>
      </c>
      <c r="D989" t="s">
        <v>6021</v>
      </c>
      <c r="E989" t="s">
        <v>6023</v>
      </c>
      <c r="F989" t="s">
        <v>6026</v>
      </c>
      <c r="G989" s="1">
        <v>45566</v>
      </c>
      <c r="H989" t="s">
        <v>21</v>
      </c>
      <c r="I989" t="str" cm="1">
        <f t="array" ref="I989">_xlfn.IFS(Customers_c[[#This Row],[Age]]&lt;=24,"18-24",Customers_c[[#This Row],[Age]]&lt;=34,"25-34",Customers_c[[#This Row],[Age]]&lt;=44,"35-44",Customers_c[[#This Row],[Age]]&lt;=54,"45-54",Customers_c[[#This Row],[Age]]&gt;=55,"55+")</f>
        <v>25-34</v>
      </c>
    </row>
    <row r="990" spans="1:9" x14ac:dyDescent="0.25">
      <c r="A990">
        <v>1989</v>
      </c>
      <c r="B990" t="s">
        <v>6008</v>
      </c>
      <c r="C990">
        <v>22</v>
      </c>
      <c r="D990" t="s">
        <v>6020</v>
      </c>
      <c r="E990" t="s">
        <v>6022</v>
      </c>
      <c r="F990" t="s">
        <v>6025</v>
      </c>
      <c r="G990" s="1">
        <v>45762</v>
      </c>
      <c r="H990" t="s">
        <v>21</v>
      </c>
      <c r="I990" t="str" cm="1">
        <f t="array" ref="I990">_xlfn.IFS(Customers_c[[#This Row],[Age]]&lt;=24,"18-24",Customers_c[[#This Row],[Age]]&lt;=34,"25-34",Customers_c[[#This Row],[Age]]&lt;=44,"35-44",Customers_c[[#This Row],[Age]]&lt;=54,"45-54",Customers_c[[#This Row],[Age]]&gt;=55,"55+")</f>
        <v>18-24</v>
      </c>
    </row>
    <row r="991" spans="1:9" x14ac:dyDescent="0.25">
      <c r="A991">
        <v>1990</v>
      </c>
      <c r="B991" t="s">
        <v>6009</v>
      </c>
      <c r="C991">
        <v>27</v>
      </c>
      <c r="D991" t="s">
        <v>6020</v>
      </c>
      <c r="E991" t="s">
        <v>6023</v>
      </c>
      <c r="F991" t="s">
        <v>6026</v>
      </c>
      <c r="G991" s="1">
        <v>45189</v>
      </c>
      <c r="H991" t="s">
        <v>23</v>
      </c>
      <c r="I991" t="str" cm="1">
        <f t="array" ref="I991">_xlfn.IFS(Customers_c[[#This Row],[Age]]&lt;=24,"18-24",Customers_c[[#This Row],[Age]]&lt;=34,"25-34",Customers_c[[#This Row],[Age]]&lt;=44,"35-44",Customers_c[[#This Row],[Age]]&lt;=54,"45-54",Customers_c[[#This Row],[Age]]&gt;=55,"55+")</f>
        <v>25-34</v>
      </c>
    </row>
    <row r="992" spans="1:9" x14ac:dyDescent="0.25">
      <c r="A992">
        <v>1991</v>
      </c>
      <c r="B992" t="s">
        <v>6010</v>
      </c>
      <c r="C992">
        <v>50</v>
      </c>
      <c r="D992" t="s">
        <v>6020</v>
      </c>
      <c r="E992" t="s">
        <v>6023</v>
      </c>
      <c r="F992" t="s">
        <v>6025</v>
      </c>
      <c r="G992" s="1">
        <v>45925</v>
      </c>
      <c r="H992" t="s">
        <v>23</v>
      </c>
      <c r="I992" t="str" cm="1">
        <f t="array" ref="I992">_xlfn.IFS(Customers_c[[#This Row],[Age]]&lt;=24,"18-24",Customers_c[[#This Row],[Age]]&lt;=34,"25-34",Customers_c[[#This Row],[Age]]&lt;=44,"35-44",Customers_c[[#This Row],[Age]]&lt;=54,"45-54",Customers_c[[#This Row],[Age]]&gt;=55,"55+")</f>
        <v>45-54</v>
      </c>
    </row>
    <row r="993" spans="1:9" x14ac:dyDescent="0.25">
      <c r="A993">
        <v>1992</v>
      </c>
      <c r="B993" t="s">
        <v>6011</v>
      </c>
      <c r="C993">
        <v>55</v>
      </c>
      <c r="D993" t="s">
        <v>6020</v>
      </c>
      <c r="E993" t="s">
        <v>6023</v>
      </c>
      <c r="F993" t="s">
        <v>6025</v>
      </c>
      <c r="G993" s="1">
        <v>45594</v>
      </c>
      <c r="H993" t="s">
        <v>21</v>
      </c>
      <c r="I993" t="str" cm="1">
        <f t="array" ref="I993">_xlfn.IFS(Customers_c[[#This Row],[Age]]&lt;=24,"18-24",Customers_c[[#This Row],[Age]]&lt;=34,"25-34",Customers_c[[#This Row],[Age]]&lt;=44,"35-44",Customers_c[[#This Row],[Age]]&lt;=54,"45-54",Customers_c[[#This Row],[Age]]&gt;=55,"55+")</f>
        <v>55+</v>
      </c>
    </row>
    <row r="994" spans="1:9" x14ac:dyDescent="0.25">
      <c r="A994">
        <v>1993</v>
      </c>
      <c r="B994" t="s">
        <v>6012</v>
      </c>
      <c r="C994">
        <v>30</v>
      </c>
      <c r="D994" t="s">
        <v>6021</v>
      </c>
      <c r="E994" t="s">
        <v>6022</v>
      </c>
      <c r="F994" t="s">
        <v>6025</v>
      </c>
      <c r="G994" s="1">
        <v>45218</v>
      </c>
      <c r="H994" t="s">
        <v>22</v>
      </c>
      <c r="I994" t="str" cm="1">
        <f t="array" ref="I994">_xlfn.IFS(Customers_c[[#This Row],[Age]]&lt;=24,"18-24",Customers_c[[#This Row],[Age]]&lt;=34,"25-34",Customers_c[[#This Row],[Age]]&lt;=44,"35-44",Customers_c[[#This Row],[Age]]&lt;=54,"45-54",Customers_c[[#This Row],[Age]]&gt;=55,"55+")</f>
        <v>25-34</v>
      </c>
    </row>
    <row r="995" spans="1:9" x14ac:dyDescent="0.25">
      <c r="A995">
        <v>1994</v>
      </c>
      <c r="B995" t="s">
        <v>6013</v>
      </c>
      <c r="C995">
        <v>48</v>
      </c>
      <c r="D995" t="s">
        <v>6021</v>
      </c>
      <c r="E995" t="s">
        <v>6024</v>
      </c>
      <c r="F995" t="s">
        <v>6027</v>
      </c>
      <c r="G995" s="1">
        <v>45080</v>
      </c>
      <c r="H995" t="s">
        <v>23</v>
      </c>
      <c r="I995" t="str" cm="1">
        <f t="array" ref="I995">_xlfn.IFS(Customers_c[[#This Row],[Age]]&lt;=24,"18-24",Customers_c[[#This Row],[Age]]&lt;=34,"25-34",Customers_c[[#This Row],[Age]]&lt;=44,"35-44",Customers_c[[#This Row],[Age]]&lt;=54,"45-54",Customers_c[[#This Row],[Age]]&gt;=55,"55+")</f>
        <v>45-54</v>
      </c>
    </row>
    <row r="996" spans="1:9" x14ac:dyDescent="0.25">
      <c r="A996">
        <v>1995</v>
      </c>
      <c r="B996" t="s">
        <v>6014</v>
      </c>
      <c r="C996">
        <v>53</v>
      </c>
      <c r="D996" t="s">
        <v>6020</v>
      </c>
      <c r="E996" t="s">
        <v>6024</v>
      </c>
      <c r="F996" t="s">
        <v>6025</v>
      </c>
      <c r="G996" s="1">
        <v>45397</v>
      </c>
      <c r="H996" t="s">
        <v>22</v>
      </c>
      <c r="I996" t="str" cm="1">
        <f t="array" ref="I996">_xlfn.IFS(Customers_c[[#This Row],[Age]]&lt;=24,"18-24",Customers_c[[#This Row],[Age]]&lt;=34,"25-34",Customers_c[[#This Row],[Age]]&lt;=44,"35-44",Customers_c[[#This Row],[Age]]&lt;=54,"45-54",Customers_c[[#This Row],[Age]]&gt;=55,"55+")</f>
        <v>45-54</v>
      </c>
    </row>
    <row r="997" spans="1:9" x14ac:dyDescent="0.25">
      <c r="A997">
        <v>1996</v>
      </c>
      <c r="B997" t="s">
        <v>6015</v>
      </c>
      <c r="C997">
        <v>41</v>
      </c>
      <c r="D997" t="s">
        <v>6021</v>
      </c>
      <c r="E997" t="s">
        <v>6022</v>
      </c>
      <c r="F997" t="s">
        <v>6025</v>
      </c>
      <c r="G997" s="1">
        <v>45399</v>
      </c>
      <c r="H997" t="s">
        <v>23</v>
      </c>
      <c r="I997" t="str" cm="1">
        <f t="array" ref="I997">_xlfn.IFS(Customers_c[[#This Row],[Age]]&lt;=24,"18-24",Customers_c[[#This Row],[Age]]&lt;=34,"25-34",Customers_c[[#This Row],[Age]]&lt;=44,"35-44",Customers_c[[#This Row],[Age]]&lt;=54,"45-54",Customers_c[[#This Row],[Age]]&gt;=55,"55+")</f>
        <v>35-44</v>
      </c>
    </row>
    <row r="998" spans="1:9" x14ac:dyDescent="0.25">
      <c r="A998">
        <v>1997</v>
      </c>
      <c r="B998" t="s">
        <v>6016</v>
      </c>
      <c r="C998">
        <v>32</v>
      </c>
      <c r="D998" t="s">
        <v>6020</v>
      </c>
      <c r="E998" t="s">
        <v>6023</v>
      </c>
      <c r="F998" t="s">
        <v>6027</v>
      </c>
      <c r="G998" s="1">
        <v>45261</v>
      </c>
      <c r="H998" t="s">
        <v>23</v>
      </c>
      <c r="I998" t="str" cm="1">
        <f t="array" ref="I998">_xlfn.IFS(Customers_c[[#This Row],[Age]]&lt;=24,"18-24",Customers_c[[#This Row],[Age]]&lt;=34,"25-34",Customers_c[[#This Row],[Age]]&lt;=44,"35-44",Customers_c[[#This Row],[Age]]&lt;=54,"45-54",Customers_c[[#This Row],[Age]]&gt;=55,"55+")</f>
        <v>25-34</v>
      </c>
    </row>
    <row r="999" spans="1:9" x14ac:dyDescent="0.25">
      <c r="A999">
        <v>1998</v>
      </c>
      <c r="B999" t="s">
        <v>6017</v>
      </c>
      <c r="C999">
        <v>46</v>
      </c>
      <c r="D999" t="s">
        <v>6021</v>
      </c>
      <c r="E999" t="s">
        <v>6024</v>
      </c>
      <c r="F999" t="s">
        <v>6027</v>
      </c>
      <c r="G999" s="1">
        <v>46048</v>
      </c>
      <c r="H999" t="s">
        <v>23</v>
      </c>
      <c r="I999" t="str" cm="1">
        <f t="array" ref="I999">_xlfn.IFS(Customers_c[[#This Row],[Age]]&lt;=24,"18-24",Customers_c[[#This Row],[Age]]&lt;=34,"25-34",Customers_c[[#This Row],[Age]]&lt;=44,"35-44",Customers_c[[#This Row],[Age]]&lt;=54,"45-54",Customers_c[[#This Row],[Age]]&gt;=55,"55+")</f>
        <v>45-54</v>
      </c>
    </row>
    <row r="1000" spans="1:9" x14ac:dyDescent="0.25">
      <c r="A1000">
        <v>1999</v>
      </c>
      <c r="B1000" t="s">
        <v>6018</v>
      </c>
      <c r="C1000">
        <v>25</v>
      </c>
      <c r="D1000" t="s">
        <v>6020</v>
      </c>
      <c r="E1000" t="s">
        <v>6022</v>
      </c>
      <c r="F1000" t="s">
        <v>6025</v>
      </c>
      <c r="G1000" s="1">
        <v>45976</v>
      </c>
      <c r="H1000" t="s">
        <v>23</v>
      </c>
      <c r="I1000" t="str" cm="1">
        <f t="array" ref="I1000">_xlfn.IFS(Customers_c[[#This Row],[Age]]&lt;=24,"18-24",Customers_c[[#This Row],[Age]]&lt;=34,"25-34",Customers_c[[#This Row],[Age]]&lt;=44,"35-44",Customers_c[[#This Row],[Age]]&lt;=54,"45-54",Customers_c[[#This Row],[Age]]&gt;=55,"55+")</f>
        <v>25-34</v>
      </c>
    </row>
    <row r="1001" spans="1:9" x14ac:dyDescent="0.25">
      <c r="A1001">
        <v>2000</v>
      </c>
      <c r="B1001" t="s">
        <v>6019</v>
      </c>
      <c r="C1001">
        <v>22</v>
      </c>
      <c r="D1001" t="s">
        <v>6021</v>
      </c>
      <c r="E1001" t="s">
        <v>6024</v>
      </c>
      <c r="F1001" t="s">
        <v>6027</v>
      </c>
      <c r="G1001" s="1">
        <v>46024</v>
      </c>
      <c r="H1001" t="s">
        <v>22</v>
      </c>
      <c r="I1001" t="str" cm="1">
        <f t="array" ref="I1001">_xlfn.IFS(Customers_c[[#This Row],[Age]]&lt;=24,"18-24",Customers_c[[#This Row],[Age]]&lt;=34,"25-34",Customers_c[[#This Row],[Age]]&lt;=44,"35-44",Customers_c[[#This Row],[Age]]&lt;=54,"45-54",Customers_c[[#This Row],[Age]]&gt;=55,"55+")</f>
        <v>18-24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CE6B-62DE-4367-BB06-C273A50AD0C1}">
  <sheetPr codeName="Sheet6"/>
  <dimension ref="A1:G26"/>
  <sheetViews>
    <sheetView workbookViewId="0"/>
  </sheetViews>
  <sheetFormatPr defaultRowHeight="15" x14ac:dyDescent="0.25"/>
  <cols>
    <col min="1" max="1" width="10.85546875" bestFit="1" customWidth="1"/>
    <col min="2" max="2" width="30" bestFit="1" customWidth="1"/>
    <col min="3" max="3" width="18.42578125" bestFit="1" customWidth="1"/>
    <col min="4" max="4" width="15.28515625" bestFit="1" customWidth="1"/>
    <col min="5" max="5" width="22.7109375" bestFit="1" customWidth="1"/>
    <col min="6" max="6" width="16.140625" bestFit="1" customWidth="1"/>
    <col min="7" max="7" width="13.28515625" bestFit="1" customWidth="1"/>
  </cols>
  <sheetData>
    <row r="1" spans="1:7" x14ac:dyDescent="0.25">
      <c r="A1" t="s">
        <v>4</v>
      </c>
      <c r="B1" t="s">
        <v>6028</v>
      </c>
      <c r="C1" t="s">
        <v>6029</v>
      </c>
      <c r="D1" t="s">
        <v>6030</v>
      </c>
      <c r="E1" t="s">
        <v>6031</v>
      </c>
      <c r="F1" t="s">
        <v>6032</v>
      </c>
      <c r="G1" t="s">
        <v>6033</v>
      </c>
    </row>
    <row r="2" spans="1:7" x14ac:dyDescent="0.25">
      <c r="A2">
        <v>201</v>
      </c>
      <c r="B2" t="s">
        <v>6034</v>
      </c>
      <c r="C2" t="s">
        <v>6059</v>
      </c>
      <c r="D2" t="s">
        <v>6084</v>
      </c>
      <c r="E2" t="s">
        <v>6105</v>
      </c>
      <c r="F2" s="1">
        <v>44269</v>
      </c>
      <c r="G2" t="s">
        <v>6130</v>
      </c>
    </row>
    <row r="3" spans="1:7" x14ac:dyDescent="0.25">
      <c r="A3">
        <v>202</v>
      </c>
      <c r="B3" t="s">
        <v>6035</v>
      </c>
      <c r="C3" t="s">
        <v>6060</v>
      </c>
      <c r="D3" t="s">
        <v>6085</v>
      </c>
      <c r="E3" t="s">
        <v>6106</v>
      </c>
      <c r="F3" s="1">
        <v>43099</v>
      </c>
      <c r="G3" t="s">
        <v>6131</v>
      </c>
    </row>
    <row r="4" spans="1:7" x14ac:dyDescent="0.25">
      <c r="A4">
        <v>203</v>
      </c>
      <c r="B4" t="s">
        <v>6036</v>
      </c>
      <c r="C4" t="s">
        <v>6061</v>
      </c>
      <c r="D4" t="s">
        <v>6086</v>
      </c>
      <c r="E4" t="s">
        <v>6107</v>
      </c>
      <c r="F4" s="1">
        <v>45348</v>
      </c>
      <c r="G4" t="s">
        <v>6131</v>
      </c>
    </row>
    <row r="5" spans="1:7" x14ac:dyDescent="0.25">
      <c r="A5">
        <v>204</v>
      </c>
      <c r="B5" t="s">
        <v>6037</v>
      </c>
      <c r="C5" t="s">
        <v>6062</v>
      </c>
      <c r="D5" t="s">
        <v>6087</v>
      </c>
      <c r="E5" t="s">
        <v>6108</v>
      </c>
      <c r="F5" s="1">
        <v>43639</v>
      </c>
      <c r="G5" t="s">
        <v>6132</v>
      </c>
    </row>
    <row r="6" spans="1:7" x14ac:dyDescent="0.25">
      <c r="A6">
        <v>205</v>
      </c>
      <c r="B6" t="s">
        <v>6038</v>
      </c>
      <c r="C6" t="s">
        <v>6063</v>
      </c>
      <c r="D6" t="s">
        <v>6088</v>
      </c>
      <c r="E6" t="s">
        <v>6109</v>
      </c>
      <c r="F6" s="1">
        <v>42672</v>
      </c>
      <c r="G6" t="s">
        <v>6130</v>
      </c>
    </row>
    <row r="7" spans="1:7" x14ac:dyDescent="0.25">
      <c r="A7">
        <v>206</v>
      </c>
      <c r="B7" t="s">
        <v>6039</v>
      </c>
      <c r="C7" t="s">
        <v>6064</v>
      </c>
      <c r="D7" t="s">
        <v>6089</v>
      </c>
      <c r="E7" t="s">
        <v>6110</v>
      </c>
      <c r="F7" s="1">
        <v>45476</v>
      </c>
      <c r="G7" t="s">
        <v>6131</v>
      </c>
    </row>
    <row r="8" spans="1:7" x14ac:dyDescent="0.25">
      <c r="A8">
        <v>207</v>
      </c>
      <c r="B8" t="s">
        <v>6040</v>
      </c>
      <c r="C8" t="s">
        <v>6065</v>
      </c>
      <c r="D8" t="s">
        <v>6090</v>
      </c>
      <c r="E8" t="s">
        <v>6111</v>
      </c>
      <c r="F8" s="1">
        <v>42419</v>
      </c>
      <c r="G8" t="s">
        <v>6132</v>
      </c>
    </row>
    <row r="9" spans="1:7" x14ac:dyDescent="0.25">
      <c r="A9">
        <v>208</v>
      </c>
      <c r="B9" t="s">
        <v>6041</v>
      </c>
      <c r="C9" t="s">
        <v>6066</v>
      </c>
      <c r="D9" t="s">
        <v>6091</v>
      </c>
      <c r="E9" t="s">
        <v>6112</v>
      </c>
      <c r="F9" s="1">
        <v>44901</v>
      </c>
      <c r="G9" t="s">
        <v>6130</v>
      </c>
    </row>
    <row r="10" spans="1:7" x14ac:dyDescent="0.25">
      <c r="A10">
        <v>209</v>
      </c>
      <c r="B10" t="s">
        <v>6042</v>
      </c>
      <c r="C10" t="s">
        <v>6067</v>
      </c>
      <c r="D10" t="s">
        <v>6092</v>
      </c>
      <c r="E10" t="s">
        <v>6113</v>
      </c>
      <c r="F10" s="1">
        <v>43847</v>
      </c>
      <c r="G10" t="s">
        <v>6131</v>
      </c>
    </row>
    <row r="11" spans="1:7" x14ac:dyDescent="0.25">
      <c r="A11">
        <v>210</v>
      </c>
      <c r="B11" t="s">
        <v>6043</v>
      </c>
      <c r="C11" t="s">
        <v>6068</v>
      </c>
      <c r="D11" t="s">
        <v>6093</v>
      </c>
      <c r="E11" t="s">
        <v>6114</v>
      </c>
      <c r="F11" s="1">
        <v>44206</v>
      </c>
      <c r="G11" t="s">
        <v>6131</v>
      </c>
    </row>
    <row r="12" spans="1:7" x14ac:dyDescent="0.25">
      <c r="A12">
        <v>211</v>
      </c>
      <c r="B12" t="s">
        <v>6044</v>
      </c>
      <c r="C12" t="s">
        <v>6069</v>
      </c>
      <c r="D12" t="s">
        <v>6094</v>
      </c>
      <c r="E12" t="s">
        <v>6115</v>
      </c>
      <c r="F12" s="1">
        <v>42770</v>
      </c>
      <c r="G12" t="s">
        <v>6132</v>
      </c>
    </row>
    <row r="13" spans="1:7" x14ac:dyDescent="0.25">
      <c r="A13">
        <v>212</v>
      </c>
      <c r="B13" t="s">
        <v>6045</v>
      </c>
      <c r="C13" t="s">
        <v>6070</v>
      </c>
      <c r="D13" t="s">
        <v>6090</v>
      </c>
      <c r="E13" t="s">
        <v>6116</v>
      </c>
      <c r="F13" s="1">
        <v>43341</v>
      </c>
      <c r="G13" t="s">
        <v>6130</v>
      </c>
    </row>
    <row r="14" spans="1:7" x14ac:dyDescent="0.25">
      <c r="A14">
        <v>213</v>
      </c>
      <c r="B14" t="s">
        <v>6046</v>
      </c>
      <c r="C14" t="s">
        <v>6071</v>
      </c>
      <c r="D14" t="s">
        <v>6095</v>
      </c>
      <c r="E14" t="s">
        <v>6117</v>
      </c>
      <c r="F14" s="1">
        <v>42596</v>
      </c>
      <c r="G14" t="s">
        <v>6130</v>
      </c>
    </row>
    <row r="15" spans="1:7" x14ac:dyDescent="0.25">
      <c r="A15">
        <v>214</v>
      </c>
      <c r="B15" t="s">
        <v>6047</v>
      </c>
      <c r="C15" t="s">
        <v>6072</v>
      </c>
      <c r="D15" t="s">
        <v>6096</v>
      </c>
      <c r="E15" t="s">
        <v>6118</v>
      </c>
      <c r="F15" s="1">
        <v>45181</v>
      </c>
      <c r="G15" t="s">
        <v>6131</v>
      </c>
    </row>
    <row r="16" spans="1:7" x14ac:dyDescent="0.25">
      <c r="A16">
        <v>215</v>
      </c>
      <c r="B16" t="s">
        <v>6048</v>
      </c>
      <c r="C16" t="s">
        <v>6073</v>
      </c>
      <c r="D16" t="s">
        <v>6097</v>
      </c>
      <c r="E16" t="s">
        <v>6119</v>
      </c>
      <c r="F16" s="1">
        <v>44251</v>
      </c>
      <c r="G16" t="s">
        <v>6131</v>
      </c>
    </row>
    <row r="17" spans="1:7" x14ac:dyDescent="0.25">
      <c r="A17">
        <v>216</v>
      </c>
      <c r="B17" t="s">
        <v>6049</v>
      </c>
      <c r="C17" t="s">
        <v>6074</v>
      </c>
      <c r="D17" t="s">
        <v>6098</v>
      </c>
      <c r="E17" t="s">
        <v>6120</v>
      </c>
      <c r="F17" s="1">
        <v>43780</v>
      </c>
      <c r="G17" t="s">
        <v>6131</v>
      </c>
    </row>
    <row r="18" spans="1:7" x14ac:dyDescent="0.25">
      <c r="A18">
        <v>217</v>
      </c>
      <c r="B18" t="s">
        <v>6050</v>
      </c>
      <c r="C18" t="s">
        <v>6075</v>
      </c>
      <c r="D18" t="s">
        <v>6099</v>
      </c>
      <c r="E18" t="s">
        <v>6121</v>
      </c>
      <c r="F18" s="1">
        <v>42750</v>
      </c>
      <c r="G18" t="s">
        <v>6130</v>
      </c>
    </row>
    <row r="19" spans="1:7" x14ac:dyDescent="0.25">
      <c r="A19">
        <v>218</v>
      </c>
      <c r="B19" t="s">
        <v>6051</v>
      </c>
      <c r="C19" t="s">
        <v>6076</v>
      </c>
      <c r="D19" t="s">
        <v>6100</v>
      </c>
      <c r="E19" t="s">
        <v>6122</v>
      </c>
      <c r="F19" s="1">
        <v>43752</v>
      </c>
      <c r="G19" t="s">
        <v>6132</v>
      </c>
    </row>
    <row r="20" spans="1:7" x14ac:dyDescent="0.25">
      <c r="A20">
        <v>219</v>
      </c>
      <c r="B20" t="s">
        <v>6052</v>
      </c>
      <c r="C20" t="s">
        <v>6077</v>
      </c>
      <c r="D20" t="s">
        <v>6101</v>
      </c>
      <c r="E20" t="s">
        <v>6123</v>
      </c>
      <c r="F20" s="1">
        <v>45552</v>
      </c>
      <c r="G20" t="s">
        <v>6132</v>
      </c>
    </row>
    <row r="21" spans="1:7" x14ac:dyDescent="0.25">
      <c r="A21">
        <v>220</v>
      </c>
      <c r="B21" t="s">
        <v>6053</v>
      </c>
      <c r="C21" t="s">
        <v>6078</v>
      </c>
      <c r="D21" t="s">
        <v>6098</v>
      </c>
      <c r="E21" t="s">
        <v>6124</v>
      </c>
      <c r="F21" s="1">
        <v>44168</v>
      </c>
      <c r="G21" t="s">
        <v>6130</v>
      </c>
    </row>
    <row r="22" spans="1:7" x14ac:dyDescent="0.25">
      <c r="A22">
        <v>221</v>
      </c>
      <c r="B22" t="s">
        <v>6054</v>
      </c>
      <c r="C22" t="s">
        <v>6079</v>
      </c>
      <c r="D22" t="s">
        <v>6102</v>
      </c>
      <c r="E22" t="s">
        <v>6125</v>
      </c>
      <c r="F22" s="1">
        <v>42551</v>
      </c>
      <c r="G22" t="s">
        <v>6132</v>
      </c>
    </row>
    <row r="23" spans="1:7" x14ac:dyDescent="0.25">
      <c r="A23">
        <v>222</v>
      </c>
      <c r="B23" t="s">
        <v>6055</v>
      </c>
      <c r="C23" t="s">
        <v>6080</v>
      </c>
      <c r="D23" t="s">
        <v>6103</v>
      </c>
      <c r="E23" t="s">
        <v>6126</v>
      </c>
      <c r="F23" s="1">
        <v>44547</v>
      </c>
      <c r="G23" t="s">
        <v>6131</v>
      </c>
    </row>
    <row r="24" spans="1:7" x14ac:dyDescent="0.25">
      <c r="A24">
        <v>223</v>
      </c>
      <c r="B24" t="s">
        <v>6056</v>
      </c>
      <c r="C24" t="s">
        <v>6081</v>
      </c>
      <c r="D24" t="s">
        <v>6104</v>
      </c>
      <c r="E24" t="s">
        <v>6127</v>
      </c>
      <c r="F24" s="1">
        <v>44347</v>
      </c>
      <c r="G24" t="s">
        <v>6132</v>
      </c>
    </row>
    <row r="25" spans="1:7" x14ac:dyDescent="0.25">
      <c r="A25">
        <v>224</v>
      </c>
      <c r="B25" t="s">
        <v>6057</v>
      </c>
      <c r="C25" t="s">
        <v>6082</v>
      </c>
      <c r="D25" t="s">
        <v>6084</v>
      </c>
      <c r="E25" t="s">
        <v>6128</v>
      </c>
      <c r="F25" s="1">
        <v>43552</v>
      </c>
      <c r="G25" t="s">
        <v>6132</v>
      </c>
    </row>
    <row r="26" spans="1:7" x14ac:dyDescent="0.25">
      <c r="A26">
        <v>225</v>
      </c>
      <c r="B26" t="s">
        <v>6058</v>
      </c>
      <c r="C26" t="s">
        <v>6083</v>
      </c>
      <c r="D26" t="s">
        <v>6087</v>
      </c>
      <c r="E26" t="s">
        <v>6129</v>
      </c>
      <c r="F26" s="1">
        <v>45522</v>
      </c>
      <c r="G26" t="s">
        <v>6132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3CCF-7736-48D1-9332-60E560547A4E}">
  <sheetPr codeName="Sheet7"/>
  <dimension ref="A1:G41"/>
  <sheetViews>
    <sheetView topLeftCell="A6" workbookViewId="0"/>
  </sheetViews>
  <sheetFormatPr defaultRowHeight="15" x14ac:dyDescent="0.25"/>
  <cols>
    <col min="1" max="1" width="13" bestFit="1" customWidth="1"/>
    <col min="2" max="2" width="19.140625" bestFit="1" customWidth="1"/>
    <col min="3" max="3" width="11.140625" bestFit="1" customWidth="1"/>
    <col min="4" max="4" width="12.5703125" bestFit="1" customWidth="1"/>
    <col min="5" max="5" width="14.7109375" bestFit="1" customWidth="1"/>
    <col min="6" max="6" width="10.42578125" bestFit="1" customWidth="1"/>
    <col min="7" max="7" width="15.5703125" bestFit="1" customWidth="1"/>
  </cols>
  <sheetData>
    <row r="1" spans="1:7" x14ac:dyDescent="0.25">
      <c r="A1" t="s">
        <v>6</v>
      </c>
      <c r="B1" t="s">
        <v>6133</v>
      </c>
      <c r="C1" t="s">
        <v>6134</v>
      </c>
      <c r="D1" t="s">
        <v>6135</v>
      </c>
      <c r="E1" t="s">
        <v>6136</v>
      </c>
      <c r="F1" t="s">
        <v>6137</v>
      </c>
      <c r="G1" t="s">
        <v>6138</v>
      </c>
    </row>
    <row r="2" spans="1:7" x14ac:dyDescent="0.25">
      <c r="A2">
        <v>301</v>
      </c>
      <c r="B2" t="s">
        <v>6139</v>
      </c>
      <c r="C2" t="s">
        <v>6150</v>
      </c>
      <c r="D2">
        <v>111</v>
      </c>
      <c r="E2">
        <v>428</v>
      </c>
      <c r="F2">
        <v>290</v>
      </c>
      <c r="G2" s="1">
        <v>44376</v>
      </c>
    </row>
    <row r="3" spans="1:7" x14ac:dyDescent="0.25">
      <c r="A3">
        <v>302</v>
      </c>
      <c r="B3" t="s">
        <v>6140</v>
      </c>
      <c r="C3" t="s">
        <v>6151</v>
      </c>
      <c r="D3">
        <v>125</v>
      </c>
      <c r="E3">
        <v>475</v>
      </c>
      <c r="F3">
        <v>679</v>
      </c>
      <c r="G3" s="1">
        <v>45669</v>
      </c>
    </row>
    <row r="4" spans="1:7" x14ac:dyDescent="0.25">
      <c r="A4">
        <v>303</v>
      </c>
      <c r="B4" t="s">
        <v>6141</v>
      </c>
      <c r="C4" t="s">
        <v>6151</v>
      </c>
      <c r="D4">
        <v>62</v>
      </c>
      <c r="E4">
        <v>489</v>
      </c>
      <c r="F4">
        <v>772</v>
      </c>
      <c r="G4" s="1">
        <v>44418</v>
      </c>
    </row>
    <row r="5" spans="1:7" x14ac:dyDescent="0.25">
      <c r="A5">
        <v>304</v>
      </c>
      <c r="B5" t="s">
        <v>6142</v>
      </c>
      <c r="C5" t="s">
        <v>6150</v>
      </c>
      <c r="D5">
        <v>60</v>
      </c>
      <c r="E5">
        <v>489</v>
      </c>
      <c r="F5">
        <v>657</v>
      </c>
      <c r="G5" s="1">
        <v>45356</v>
      </c>
    </row>
    <row r="6" spans="1:7" x14ac:dyDescent="0.25">
      <c r="A6">
        <v>305</v>
      </c>
      <c r="B6" t="s">
        <v>6139</v>
      </c>
      <c r="C6" t="s">
        <v>6152</v>
      </c>
      <c r="D6">
        <v>103</v>
      </c>
      <c r="E6">
        <v>353</v>
      </c>
      <c r="F6">
        <v>650</v>
      </c>
      <c r="G6" s="1">
        <v>45226</v>
      </c>
    </row>
    <row r="7" spans="1:7" x14ac:dyDescent="0.25">
      <c r="A7">
        <v>306</v>
      </c>
      <c r="B7" t="s">
        <v>6142</v>
      </c>
      <c r="C7" t="s">
        <v>6150</v>
      </c>
      <c r="D7">
        <v>65</v>
      </c>
      <c r="E7">
        <v>310</v>
      </c>
      <c r="F7">
        <v>564</v>
      </c>
      <c r="G7" s="1">
        <v>44550</v>
      </c>
    </row>
    <row r="8" spans="1:7" x14ac:dyDescent="0.25">
      <c r="A8">
        <v>307</v>
      </c>
      <c r="B8" t="s">
        <v>6140</v>
      </c>
      <c r="C8" t="s">
        <v>6151</v>
      </c>
      <c r="D8">
        <v>57</v>
      </c>
      <c r="E8">
        <v>177</v>
      </c>
      <c r="F8">
        <v>874</v>
      </c>
      <c r="G8" s="1">
        <v>44639</v>
      </c>
    </row>
    <row r="9" spans="1:7" x14ac:dyDescent="0.25">
      <c r="A9">
        <v>308</v>
      </c>
      <c r="B9" t="s">
        <v>6143</v>
      </c>
      <c r="C9" t="s">
        <v>6153</v>
      </c>
      <c r="D9">
        <v>153</v>
      </c>
      <c r="E9">
        <v>406</v>
      </c>
      <c r="F9">
        <v>550</v>
      </c>
      <c r="G9" s="1">
        <v>45540</v>
      </c>
    </row>
    <row r="10" spans="1:7" x14ac:dyDescent="0.25">
      <c r="A10">
        <v>309</v>
      </c>
      <c r="B10" t="s">
        <v>6144</v>
      </c>
      <c r="C10" t="s">
        <v>6152</v>
      </c>
      <c r="D10">
        <v>108</v>
      </c>
      <c r="E10">
        <v>314</v>
      </c>
      <c r="F10">
        <v>854</v>
      </c>
      <c r="G10" s="1">
        <v>45537</v>
      </c>
    </row>
    <row r="11" spans="1:7" x14ac:dyDescent="0.25">
      <c r="A11">
        <v>310</v>
      </c>
      <c r="B11" t="s">
        <v>6144</v>
      </c>
      <c r="C11" t="s">
        <v>6151</v>
      </c>
      <c r="D11">
        <v>106</v>
      </c>
      <c r="E11">
        <v>212</v>
      </c>
      <c r="F11">
        <v>599</v>
      </c>
      <c r="G11" s="1">
        <v>44613</v>
      </c>
    </row>
    <row r="12" spans="1:7" x14ac:dyDescent="0.25">
      <c r="A12">
        <v>311</v>
      </c>
      <c r="B12" t="s">
        <v>6145</v>
      </c>
      <c r="C12" t="s">
        <v>6152</v>
      </c>
      <c r="D12">
        <v>89</v>
      </c>
      <c r="E12">
        <v>171</v>
      </c>
      <c r="F12">
        <v>452</v>
      </c>
      <c r="G12" s="1">
        <v>45006</v>
      </c>
    </row>
    <row r="13" spans="1:7" x14ac:dyDescent="0.25">
      <c r="A13">
        <v>312</v>
      </c>
      <c r="B13" t="s">
        <v>6142</v>
      </c>
      <c r="C13" t="s">
        <v>6150</v>
      </c>
      <c r="D13">
        <v>179</v>
      </c>
      <c r="E13">
        <v>219</v>
      </c>
      <c r="F13">
        <v>658</v>
      </c>
      <c r="G13" s="1">
        <v>45147</v>
      </c>
    </row>
    <row r="14" spans="1:7" x14ac:dyDescent="0.25">
      <c r="A14">
        <v>313</v>
      </c>
      <c r="B14" t="s">
        <v>6146</v>
      </c>
      <c r="C14" t="s">
        <v>6153</v>
      </c>
      <c r="D14">
        <v>143</v>
      </c>
      <c r="E14">
        <v>245</v>
      </c>
      <c r="F14">
        <v>898</v>
      </c>
      <c r="G14" s="1">
        <v>45695</v>
      </c>
    </row>
    <row r="15" spans="1:7" x14ac:dyDescent="0.25">
      <c r="A15">
        <v>314</v>
      </c>
      <c r="B15" t="s">
        <v>6147</v>
      </c>
      <c r="C15" t="s">
        <v>6150</v>
      </c>
      <c r="D15">
        <v>187</v>
      </c>
      <c r="E15">
        <v>312</v>
      </c>
      <c r="F15">
        <v>698</v>
      </c>
      <c r="G15" s="1">
        <v>45019</v>
      </c>
    </row>
    <row r="16" spans="1:7" x14ac:dyDescent="0.25">
      <c r="A16">
        <v>315</v>
      </c>
      <c r="B16" t="s">
        <v>6148</v>
      </c>
      <c r="C16" t="s">
        <v>6153</v>
      </c>
      <c r="D16">
        <v>93</v>
      </c>
      <c r="E16">
        <v>228</v>
      </c>
      <c r="F16">
        <v>707</v>
      </c>
      <c r="G16" s="1">
        <v>45411</v>
      </c>
    </row>
    <row r="17" spans="1:7" x14ac:dyDescent="0.25">
      <c r="A17">
        <v>316</v>
      </c>
      <c r="B17" t="s">
        <v>6148</v>
      </c>
      <c r="C17" t="s">
        <v>6152</v>
      </c>
      <c r="D17">
        <v>188</v>
      </c>
      <c r="E17">
        <v>154</v>
      </c>
      <c r="F17">
        <v>503</v>
      </c>
      <c r="G17" s="1">
        <v>44919</v>
      </c>
    </row>
    <row r="18" spans="1:7" x14ac:dyDescent="0.25">
      <c r="A18">
        <v>317</v>
      </c>
      <c r="B18" t="s">
        <v>6148</v>
      </c>
      <c r="C18" t="s">
        <v>6152</v>
      </c>
      <c r="D18">
        <v>129</v>
      </c>
      <c r="E18">
        <v>465</v>
      </c>
      <c r="F18">
        <v>700</v>
      </c>
      <c r="G18" s="1">
        <v>45053</v>
      </c>
    </row>
    <row r="19" spans="1:7" x14ac:dyDescent="0.25">
      <c r="A19">
        <v>318</v>
      </c>
      <c r="B19" t="s">
        <v>6145</v>
      </c>
      <c r="C19" t="s">
        <v>6150</v>
      </c>
      <c r="D19">
        <v>130</v>
      </c>
      <c r="E19">
        <v>269</v>
      </c>
      <c r="F19">
        <v>797</v>
      </c>
      <c r="G19" s="1">
        <v>44720</v>
      </c>
    </row>
    <row r="20" spans="1:7" x14ac:dyDescent="0.25">
      <c r="A20">
        <v>319</v>
      </c>
      <c r="B20" t="s">
        <v>6141</v>
      </c>
      <c r="C20" t="s">
        <v>6153</v>
      </c>
      <c r="D20">
        <v>51</v>
      </c>
      <c r="E20">
        <v>451</v>
      </c>
      <c r="F20">
        <v>365</v>
      </c>
      <c r="G20" s="1">
        <v>45267</v>
      </c>
    </row>
    <row r="21" spans="1:7" x14ac:dyDescent="0.25">
      <c r="A21">
        <v>320</v>
      </c>
      <c r="B21" t="s">
        <v>6146</v>
      </c>
      <c r="C21" t="s">
        <v>6153</v>
      </c>
      <c r="D21">
        <v>189</v>
      </c>
      <c r="E21">
        <v>327</v>
      </c>
      <c r="F21">
        <v>614</v>
      </c>
      <c r="G21" s="1">
        <v>45028</v>
      </c>
    </row>
    <row r="22" spans="1:7" x14ac:dyDescent="0.25">
      <c r="A22">
        <v>321</v>
      </c>
      <c r="B22" t="s">
        <v>6149</v>
      </c>
      <c r="C22" t="s">
        <v>6152</v>
      </c>
      <c r="D22">
        <v>164</v>
      </c>
      <c r="E22">
        <v>325</v>
      </c>
      <c r="F22">
        <v>661</v>
      </c>
      <c r="G22" s="1">
        <v>44672</v>
      </c>
    </row>
    <row r="23" spans="1:7" x14ac:dyDescent="0.25">
      <c r="A23">
        <v>322</v>
      </c>
      <c r="B23" t="s">
        <v>6142</v>
      </c>
      <c r="C23" t="s">
        <v>6150</v>
      </c>
      <c r="D23">
        <v>139</v>
      </c>
      <c r="E23">
        <v>366</v>
      </c>
      <c r="F23">
        <v>313</v>
      </c>
      <c r="G23" s="1">
        <v>44875</v>
      </c>
    </row>
    <row r="24" spans="1:7" x14ac:dyDescent="0.25">
      <c r="A24">
        <v>323</v>
      </c>
      <c r="B24" t="s">
        <v>6146</v>
      </c>
      <c r="C24" t="s">
        <v>6153</v>
      </c>
      <c r="D24">
        <v>72</v>
      </c>
      <c r="E24">
        <v>205</v>
      </c>
      <c r="F24">
        <v>632</v>
      </c>
      <c r="G24" s="1">
        <v>45142</v>
      </c>
    </row>
    <row r="25" spans="1:7" x14ac:dyDescent="0.25">
      <c r="A25">
        <v>324</v>
      </c>
      <c r="B25" t="s">
        <v>6139</v>
      </c>
      <c r="C25" t="s">
        <v>6152</v>
      </c>
      <c r="D25">
        <v>195</v>
      </c>
      <c r="E25">
        <v>336</v>
      </c>
      <c r="F25">
        <v>555</v>
      </c>
      <c r="G25" s="1">
        <v>45424</v>
      </c>
    </row>
    <row r="26" spans="1:7" x14ac:dyDescent="0.25">
      <c r="A26">
        <v>325</v>
      </c>
      <c r="B26" t="s">
        <v>6142</v>
      </c>
      <c r="C26" t="s">
        <v>6151</v>
      </c>
      <c r="D26">
        <v>111</v>
      </c>
      <c r="E26">
        <v>381</v>
      </c>
      <c r="F26">
        <v>894</v>
      </c>
      <c r="G26" s="1">
        <v>44519</v>
      </c>
    </row>
    <row r="27" spans="1:7" x14ac:dyDescent="0.25">
      <c r="A27">
        <v>326</v>
      </c>
      <c r="B27" t="s">
        <v>6146</v>
      </c>
      <c r="C27" t="s">
        <v>6150</v>
      </c>
      <c r="D27">
        <v>162</v>
      </c>
      <c r="E27">
        <v>404</v>
      </c>
      <c r="F27">
        <v>406</v>
      </c>
      <c r="G27" s="1">
        <v>45607</v>
      </c>
    </row>
    <row r="28" spans="1:7" x14ac:dyDescent="0.25">
      <c r="A28">
        <v>327</v>
      </c>
      <c r="B28" t="s">
        <v>6147</v>
      </c>
      <c r="C28" t="s">
        <v>6151</v>
      </c>
      <c r="D28">
        <v>177</v>
      </c>
      <c r="E28">
        <v>253</v>
      </c>
      <c r="F28">
        <v>434</v>
      </c>
      <c r="G28" s="1">
        <v>44586</v>
      </c>
    </row>
    <row r="29" spans="1:7" x14ac:dyDescent="0.25">
      <c r="A29">
        <v>328</v>
      </c>
      <c r="B29" t="s">
        <v>6146</v>
      </c>
      <c r="C29" t="s">
        <v>6150</v>
      </c>
      <c r="D29">
        <v>111</v>
      </c>
      <c r="E29">
        <v>226</v>
      </c>
      <c r="F29">
        <v>641</v>
      </c>
      <c r="G29" s="1">
        <v>44592</v>
      </c>
    </row>
    <row r="30" spans="1:7" x14ac:dyDescent="0.25">
      <c r="A30">
        <v>329</v>
      </c>
      <c r="B30" t="s">
        <v>6146</v>
      </c>
      <c r="C30" t="s">
        <v>6152</v>
      </c>
      <c r="D30">
        <v>87</v>
      </c>
      <c r="E30">
        <v>379</v>
      </c>
      <c r="F30">
        <v>554</v>
      </c>
      <c r="G30" s="1">
        <v>44442</v>
      </c>
    </row>
    <row r="31" spans="1:7" x14ac:dyDescent="0.25">
      <c r="A31">
        <v>330</v>
      </c>
      <c r="B31" t="s">
        <v>6146</v>
      </c>
      <c r="C31" t="s">
        <v>6153</v>
      </c>
      <c r="D31">
        <v>110</v>
      </c>
      <c r="E31">
        <v>407</v>
      </c>
      <c r="F31">
        <v>714</v>
      </c>
      <c r="G31" s="1">
        <v>44999</v>
      </c>
    </row>
    <row r="32" spans="1:7" x14ac:dyDescent="0.25">
      <c r="A32">
        <v>331</v>
      </c>
      <c r="B32" t="s">
        <v>6144</v>
      </c>
      <c r="C32" t="s">
        <v>6153</v>
      </c>
      <c r="D32">
        <v>178</v>
      </c>
      <c r="E32">
        <v>413</v>
      </c>
      <c r="F32">
        <v>407</v>
      </c>
      <c r="G32" s="1">
        <v>44326</v>
      </c>
    </row>
    <row r="33" spans="1:7" x14ac:dyDescent="0.25">
      <c r="A33">
        <v>332</v>
      </c>
      <c r="B33" t="s">
        <v>6143</v>
      </c>
      <c r="C33" t="s">
        <v>6153</v>
      </c>
      <c r="D33">
        <v>198</v>
      </c>
      <c r="E33">
        <v>480</v>
      </c>
      <c r="F33">
        <v>324</v>
      </c>
      <c r="G33" s="1">
        <v>45207</v>
      </c>
    </row>
    <row r="34" spans="1:7" x14ac:dyDescent="0.25">
      <c r="A34">
        <v>333</v>
      </c>
      <c r="B34" t="s">
        <v>6140</v>
      </c>
      <c r="C34" t="s">
        <v>6150</v>
      </c>
      <c r="D34">
        <v>171</v>
      </c>
      <c r="E34">
        <v>331</v>
      </c>
      <c r="F34">
        <v>337</v>
      </c>
      <c r="G34" s="1">
        <v>45109</v>
      </c>
    </row>
    <row r="35" spans="1:7" x14ac:dyDescent="0.25">
      <c r="A35">
        <v>334</v>
      </c>
      <c r="B35" t="s">
        <v>6139</v>
      </c>
      <c r="C35" t="s">
        <v>6152</v>
      </c>
      <c r="D35">
        <v>159</v>
      </c>
      <c r="E35">
        <v>405</v>
      </c>
      <c r="F35">
        <v>538</v>
      </c>
      <c r="G35" s="1">
        <v>45243</v>
      </c>
    </row>
    <row r="36" spans="1:7" x14ac:dyDescent="0.25">
      <c r="A36">
        <v>335</v>
      </c>
      <c r="B36" t="s">
        <v>6139</v>
      </c>
      <c r="C36" t="s">
        <v>6151</v>
      </c>
      <c r="D36">
        <v>62</v>
      </c>
      <c r="E36">
        <v>187</v>
      </c>
      <c r="F36">
        <v>736</v>
      </c>
      <c r="G36" s="1">
        <v>45689</v>
      </c>
    </row>
    <row r="37" spans="1:7" x14ac:dyDescent="0.25">
      <c r="A37">
        <v>336</v>
      </c>
      <c r="B37" t="s">
        <v>6144</v>
      </c>
      <c r="C37" t="s">
        <v>6152</v>
      </c>
      <c r="D37">
        <v>149</v>
      </c>
      <c r="E37">
        <v>325</v>
      </c>
      <c r="F37">
        <v>267</v>
      </c>
      <c r="G37" s="1">
        <v>45352</v>
      </c>
    </row>
    <row r="38" spans="1:7" x14ac:dyDescent="0.25">
      <c r="A38">
        <v>337</v>
      </c>
      <c r="B38" t="s">
        <v>6141</v>
      </c>
      <c r="C38" t="s">
        <v>6151</v>
      </c>
      <c r="D38">
        <v>184</v>
      </c>
      <c r="E38">
        <v>176</v>
      </c>
      <c r="F38">
        <v>772</v>
      </c>
      <c r="G38" s="1">
        <v>44680</v>
      </c>
    </row>
    <row r="39" spans="1:7" x14ac:dyDescent="0.25">
      <c r="A39">
        <v>338</v>
      </c>
      <c r="B39" t="s">
        <v>6140</v>
      </c>
      <c r="C39" t="s">
        <v>6150</v>
      </c>
      <c r="D39">
        <v>71</v>
      </c>
      <c r="E39">
        <v>425</v>
      </c>
      <c r="F39">
        <v>740</v>
      </c>
      <c r="G39" s="1">
        <v>44894</v>
      </c>
    </row>
    <row r="40" spans="1:7" x14ac:dyDescent="0.25">
      <c r="A40">
        <v>339</v>
      </c>
      <c r="B40" t="s">
        <v>6142</v>
      </c>
      <c r="C40" t="s">
        <v>6150</v>
      </c>
      <c r="D40">
        <v>123</v>
      </c>
      <c r="E40">
        <v>289</v>
      </c>
      <c r="F40">
        <v>582</v>
      </c>
      <c r="G40" s="1">
        <v>44391</v>
      </c>
    </row>
    <row r="41" spans="1:7" x14ac:dyDescent="0.25">
      <c r="A41">
        <v>340</v>
      </c>
      <c r="B41" t="s">
        <v>6141</v>
      </c>
      <c r="C41" t="s">
        <v>6151</v>
      </c>
      <c r="D41">
        <v>181</v>
      </c>
      <c r="E41">
        <v>448</v>
      </c>
      <c r="F41">
        <v>218</v>
      </c>
      <c r="G41" s="1">
        <v>45031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3338-1899-4380-9B75-A13F299B39F2}">
  <sheetPr codeName="Sheet8"/>
  <dimension ref="A1:F151"/>
  <sheetViews>
    <sheetView workbookViewId="0"/>
  </sheetViews>
  <sheetFormatPr defaultRowHeight="15" x14ac:dyDescent="0.25"/>
  <cols>
    <col min="1" max="1" width="15" bestFit="1" customWidth="1"/>
    <col min="2" max="2" width="19" bestFit="1" customWidth="1"/>
    <col min="3" max="3" width="8.7109375" bestFit="1" customWidth="1"/>
    <col min="4" max="4" width="8.5703125" bestFit="1" customWidth="1"/>
    <col min="5" max="5" width="15.5703125" bestFit="1" customWidth="1"/>
    <col min="6" max="6" width="10.85546875" bestFit="1" customWidth="1"/>
  </cols>
  <sheetData>
    <row r="1" spans="1:6" x14ac:dyDescent="0.25">
      <c r="A1" t="s">
        <v>5</v>
      </c>
      <c r="B1" t="s">
        <v>6154</v>
      </c>
      <c r="C1" t="s">
        <v>6155</v>
      </c>
      <c r="D1" t="s">
        <v>6156</v>
      </c>
      <c r="E1" t="s">
        <v>6157</v>
      </c>
      <c r="F1" t="s">
        <v>4</v>
      </c>
    </row>
    <row r="2" spans="1:6" x14ac:dyDescent="0.25">
      <c r="A2">
        <v>401</v>
      </c>
      <c r="B2" t="s">
        <v>6158</v>
      </c>
      <c r="C2" t="s">
        <v>6307</v>
      </c>
      <c r="D2">
        <v>42230</v>
      </c>
      <c r="E2" s="1">
        <v>44507</v>
      </c>
      <c r="F2">
        <v>221</v>
      </c>
    </row>
    <row r="3" spans="1:6" x14ac:dyDescent="0.25">
      <c r="A3">
        <v>402</v>
      </c>
      <c r="B3" t="s">
        <v>6159</v>
      </c>
      <c r="C3" t="s">
        <v>6308</v>
      </c>
      <c r="D3">
        <v>24076</v>
      </c>
      <c r="E3" s="1">
        <v>45060</v>
      </c>
      <c r="F3">
        <v>220</v>
      </c>
    </row>
    <row r="4" spans="1:6" x14ac:dyDescent="0.25">
      <c r="A4">
        <v>403</v>
      </c>
      <c r="B4" t="s">
        <v>6160</v>
      </c>
      <c r="C4" t="s">
        <v>6308</v>
      </c>
      <c r="D4">
        <v>18805</v>
      </c>
      <c r="E4" s="1">
        <v>46051</v>
      </c>
      <c r="F4">
        <v>207</v>
      </c>
    </row>
    <row r="5" spans="1:6" x14ac:dyDescent="0.25">
      <c r="A5">
        <v>404</v>
      </c>
      <c r="B5" t="s">
        <v>6161</v>
      </c>
      <c r="C5" t="s">
        <v>6309</v>
      </c>
      <c r="D5">
        <v>46085</v>
      </c>
      <c r="E5" s="1">
        <v>44923</v>
      </c>
      <c r="F5">
        <v>222</v>
      </c>
    </row>
    <row r="6" spans="1:6" x14ac:dyDescent="0.25">
      <c r="A6">
        <v>405</v>
      </c>
      <c r="B6" t="s">
        <v>6162</v>
      </c>
      <c r="C6" t="s">
        <v>6307</v>
      </c>
      <c r="D6">
        <v>29715</v>
      </c>
      <c r="E6" s="1">
        <v>45312</v>
      </c>
      <c r="F6">
        <v>204</v>
      </c>
    </row>
    <row r="7" spans="1:6" x14ac:dyDescent="0.25">
      <c r="A7">
        <v>406</v>
      </c>
      <c r="B7" t="s">
        <v>6163</v>
      </c>
      <c r="C7" t="s">
        <v>6309</v>
      </c>
      <c r="D7">
        <v>20750</v>
      </c>
      <c r="E7" s="1">
        <v>44327</v>
      </c>
      <c r="F7">
        <v>213</v>
      </c>
    </row>
    <row r="8" spans="1:6" x14ac:dyDescent="0.25">
      <c r="A8">
        <v>407</v>
      </c>
      <c r="B8" t="s">
        <v>6164</v>
      </c>
      <c r="C8" t="s">
        <v>21</v>
      </c>
      <c r="D8">
        <v>28232</v>
      </c>
      <c r="E8" s="1">
        <v>44481</v>
      </c>
      <c r="F8">
        <v>213</v>
      </c>
    </row>
    <row r="9" spans="1:6" x14ac:dyDescent="0.25">
      <c r="A9">
        <v>408</v>
      </c>
      <c r="B9" t="s">
        <v>6165</v>
      </c>
      <c r="C9" t="s">
        <v>21</v>
      </c>
      <c r="D9">
        <v>50903</v>
      </c>
      <c r="E9" s="1">
        <v>45538</v>
      </c>
      <c r="F9">
        <v>210</v>
      </c>
    </row>
    <row r="10" spans="1:6" x14ac:dyDescent="0.25">
      <c r="A10">
        <v>409</v>
      </c>
      <c r="B10" t="s">
        <v>5597</v>
      </c>
      <c r="C10" t="s">
        <v>6307</v>
      </c>
      <c r="D10">
        <v>21953</v>
      </c>
      <c r="E10" s="1">
        <v>45368</v>
      </c>
      <c r="F10">
        <v>218</v>
      </c>
    </row>
    <row r="11" spans="1:6" x14ac:dyDescent="0.25">
      <c r="A11">
        <v>410</v>
      </c>
      <c r="B11" t="s">
        <v>6166</v>
      </c>
      <c r="C11" t="s">
        <v>6307</v>
      </c>
      <c r="D11">
        <v>47093</v>
      </c>
      <c r="E11" s="1">
        <v>45107</v>
      </c>
      <c r="F11">
        <v>217</v>
      </c>
    </row>
    <row r="12" spans="1:6" x14ac:dyDescent="0.25">
      <c r="A12">
        <v>411</v>
      </c>
      <c r="B12" t="s">
        <v>6167</v>
      </c>
      <c r="C12" t="s">
        <v>21</v>
      </c>
      <c r="D12">
        <v>40500</v>
      </c>
      <c r="E12" s="1">
        <v>44430</v>
      </c>
      <c r="F12">
        <v>220</v>
      </c>
    </row>
    <row r="13" spans="1:6" x14ac:dyDescent="0.25">
      <c r="A13">
        <v>412</v>
      </c>
      <c r="B13" t="s">
        <v>6168</v>
      </c>
      <c r="C13" t="s">
        <v>6307</v>
      </c>
      <c r="D13">
        <v>37418</v>
      </c>
      <c r="E13" s="1">
        <v>44280</v>
      </c>
      <c r="F13">
        <v>220</v>
      </c>
    </row>
    <row r="14" spans="1:6" x14ac:dyDescent="0.25">
      <c r="A14">
        <v>413</v>
      </c>
      <c r="B14" t="s">
        <v>6169</v>
      </c>
      <c r="C14" t="s">
        <v>6308</v>
      </c>
      <c r="D14">
        <v>49314</v>
      </c>
      <c r="E14" s="1">
        <v>44515</v>
      </c>
      <c r="F14">
        <v>213</v>
      </c>
    </row>
    <row r="15" spans="1:6" x14ac:dyDescent="0.25">
      <c r="A15">
        <v>414</v>
      </c>
      <c r="B15" t="s">
        <v>6170</v>
      </c>
      <c r="C15" t="s">
        <v>6308</v>
      </c>
      <c r="D15">
        <v>37449</v>
      </c>
      <c r="E15" s="1">
        <v>45140</v>
      </c>
      <c r="F15">
        <v>217</v>
      </c>
    </row>
    <row r="16" spans="1:6" x14ac:dyDescent="0.25">
      <c r="A16">
        <v>415</v>
      </c>
      <c r="B16" t="s">
        <v>6171</v>
      </c>
      <c r="C16" t="s">
        <v>6307</v>
      </c>
      <c r="D16">
        <v>32478</v>
      </c>
      <c r="E16" s="1">
        <v>44309</v>
      </c>
      <c r="F16">
        <v>222</v>
      </c>
    </row>
    <row r="17" spans="1:6" x14ac:dyDescent="0.25">
      <c r="A17">
        <v>416</v>
      </c>
      <c r="B17" t="s">
        <v>6172</v>
      </c>
      <c r="C17" t="s">
        <v>21</v>
      </c>
      <c r="D17">
        <v>50179</v>
      </c>
      <c r="E17" s="1">
        <v>45430</v>
      </c>
      <c r="F17">
        <v>204</v>
      </c>
    </row>
    <row r="18" spans="1:6" x14ac:dyDescent="0.25">
      <c r="A18">
        <v>417</v>
      </c>
      <c r="B18" t="s">
        <v>6173</v>
      </c>
      <c r="C18" t="s">
        <v>6309</v>
      </c>
      <c r="D18">
        <v>40338</v>
      </c>
      <c r="E18" s="1">
        <v>44591</v>
      </c>
      <c r="F18">
        <v>201</v>
      </c>
    </row>
    <row r="19" spans="1:6" x14ac:dyDescent="0.25">
      <c r="A19">
        <v>418</v>
      </c>
      <c r="B19" t="s">
        <v>6174</v>
      </c>
      <c r="C19" t="s">
        <v>6307</v>
      </c>
      <c r="D19">
        <v>41899</v>
      </c>
      <c r="E19" s="1">
        <v>45021</v>
      </c>
      <c r="F19">
        <v>201</v>
      </c>
    </row>
    <row r="20" spans="1:6" x14ac:dyDescent="0.25">
      <c r="A20">
        <v>419</v>
      </c>
      <c r="B20" t="s">
        <v>6175</v>
      </c>
      <c r="C20" t="s">
        <v>6307</v>
      </c>
      <c r="D20">
        <v>19145</v>
      </c>
      <c r="E20" s="1">
        <v>45381</v>
      </c>
      <c r="F20">
        <v>215</v>
      </c>
    </row>
    <row r="21" spans="1:6" x14ac:dyDescent="0.25">
      <c r="A21">
        <v>420</v>
      </c>
      <c r="B21" t="s">
        <v>6176</v>
      </c>
      <c r="C21" t="s">
        <v>6309</v>
      </c>
      <c r="D21">
        <v>47101</v>
      </c>
      <c r="E21" s="1">
        <v>45133</v>
      </c>
      <c r="F21">
        <v>213</v>
      </c>
    </row>
    <row r="22" spans="1:6" x14ac:dyDescent="0.25">
      <c r="A22">
        <v>421</v>
      </c>
      <c r="B22" t="s">
        <v>6177</v>
      </c>
      <c r="C22" t="s">
        <v>6307</v>
      </c>
      <c r="D22">
        <v>17775</v>
      </c>
      <c r="E22" s="1">
        <v>44845</v>
      </c>
      <c r="F22">
        <v>217</v>
      </c>
    </row>
    <row r="23" spans="1:6" x14ac:dyDescent="0.25">
      <c r="A23">
        <v>422</v>
      </c>
      <c r="B23" t="s">
        <v>6178</v>
      </c>
      <c r="C23" t="s">
        <v>6309</v>
      </c>
      <c r="D23">
        <v>46647</v>
      </c>
      <c r="E23" s="1">
        <v>44389</v>
      </c>
      <c r="F23">
        <v>224</v>
      </c>
    </row>
    <row r="24" spans="1:6" x14ac:dyDescent="0.25">
      <c r="A24">
        <v>423</v>
      </c>
      <c r="B24" t="s">
        <v>6179</v>
      </c>
      <c r="C24" t="s">
        <v>21</v>
      </c>
      <c r="D24">
        <v>34539</v>
      </c>
      <c r="E24" s="1">
        <v>45623</v>
      </c>
      <c r="F24">
        <v>208</v>
      </c>
    </row>
    <row r="25" spans="1:6" x14ac:dyDescent="0.25">
      <c r="A25">
        <v>424</v>
      </c>
      <c r="B25" t="s">
        <v>6180</v>
      </c>
      <c r="C25" t="s">
        <v>6308</v>
      </c>
      <c r="D25">
        <v>51738</v>
      </c>
      <c r="E25" s="1">
        <v>45784</v>
      </c>
      <c r="F25">
        <v>218</v>
      </c>
    </row>
    <row r="26" spans="1:6" x14ac:dyDescent="0.25">
      <c r="A26">
        <v>425</v>
      </c>
      <c r="B26" t="s">
        <v>6181</v>
      </c>
      <c r="C26" t="s">
        <v>21</v>
      </c>
      <c r="D26">
        <v>41616</v>
      </c>
      <c r="E26" s="1">
        <v>45478</v>
      </c>
      <c r="F26">
        <v>213</v>
      </c>
    </row>
    <row r="27" spans="1:6" x14ac:dyDescent="0.25">
      <c r="A27">
        <v>426</v>
      </c>
      <c r="B27" t="s">
        <v>6182</v>
      </c>
      <c r="C27" t="s">
        <v>6308</v>
      </c>
      <c r="D27">
        <v>29119</v>
      </c>
      <c r="E27" s="1">
        <v>44516</v>
      </c>
      <c r="F27">
        <v>223</v>
      </c>
    </row>
    <row r="28" spans="1:6" x14ac:dyDescent="0.25">
      <c r="A28">
        <v>427</v>
      </c>
      <c r="B28" t="s">
        <v>6183</v>
      </c>
      <c r="C28" t="s">
        <v>6309</v>
      </c>
      <c r="D28">
        <v>40159</v>
      </c>
      <c r="E28" s="1">
        <v>44857</v>
      </c>
      <c r="F28">
        <v>214</v>
      </c>
    </row>
    <row r="29" spans="1:6" x14ac:dyDescent="0.25">
      <c r="A29">
        <v>428</v>
      </c>
      <c r="B29" t="s">
        <v>6184</v>
      </c>
      <c r="C29" t="s">
        <v>6308</v>
      </c>
      <c r="D29">
        <v>52099</v>
      </c>
      <c r="E29" s="1">
        <v>45833</v>
      </c>
      <c r="F29">
        <v>208</v>
      </c>
    </row>
    <row r="30" spans="1:6" x14ac:dyDescent="0.25">
      <c r="A30">
        <v>429</v>
      </c>
      <c r="B30" t="s">
        <v>6185</v>
      </c>
      <c r="C30" t="s">
        <v>21</v>
      </c>
      <c r="D30">
        <v>25295</v>
      </c>
      <c r="E30" s="1">
        <v>45064</v>
      </c>
      <c r="F30">
        <v>208</v>
      </c>
    </row>
    <row r="31" spans="1:6" x14ac:dyDescent="0.25">
      <c r="A31">
        <v>430</v>
      </c>
      <c r="B31" t="s">
        <v>6186</v>
      </c>
      <c r="C31" t="s">
        <v>6308</v>
      </c>
      <c r="D31">
        <v>49710</v>
      </c>
      <c r="E31" s="1">
        <v>45593</v>
      </c>
      <c r="F31">
        <v>215</v>
      </c>
    </row>
    <row r="32" spans="1:6" x14ac:dyDescent="0.25">
      <c r="A32">
        <v>431</v>
      </c>
      <c r="B32" t="s">
        <v>6187</v>
      </c>
      <c r="C32" t="s">
        <v>6309</v>
      </c>
      <c r="D32">
        <v>39685</v>
      </c>
      <c r="E32" s="1">
        <v>45049</v>
      </c>
      <c r="F32">
        <v>213</v>
      </c>
    </row>
    <row r="33" spans="1:6" x14ac:dyDescent="0.25">
      <c r="A33">
        <v>432</v>
      </c>
      <c r="B33" t="s">
        <v>6188</v>
      </c>
      <c r="C33" t="s">
        <v>6308</v>
      </c>
      <c r="D33">
        <v>40479</v>
      </c>
      <c r="E33" s="1">
        <v>45285</v>
      </c>
      <c r="F33">
        <v>207</v>
      </c>
    </row>
    <row r="34" spans="1:6" x14ac:dyDescent="0.25">
      <c r="A34">
        <v>433</v>
      </c>
      <c r="B34" t="s">
        <v>6189</v>
      </c>
      <c r="C34" t="s">
        <v>6307</v>
      </c>
      <c r="D34">
        <v>48629</v>
      </c>
      <c r="E34" s="1">
        <v>45936</v>
      </c>
      <c r="F34">
        <v>205</v>
      </c>
    </row>
    <row r="35" spans="1:6" x14ac:dyDescent="0.25">
      <c r="A35">
        <v>434</v>
      </c>
      <c r="B35" t="s">
        <v>6190</v>
      </c>
      <c r="C35" t="s">
        <v>21</v>
      </c>
      <c r="D35">
        <v>57043</v>
      </c>
      <c r="E35" s="1">
        <v>45665</v>
      </c>
      <c r="F35">
        <v>217</v>
      </c>
    </row>
    <row r="36" spans="1:6" x14ac:dyDescent="0.25">
      <c r="A36">
        <v>435</v>
      </c>
      <c r="B36" t="s">
        <v>6191</v>
      </c>
      <c r="C36" t="s">
        <v>6307</v>
      </c>
      <c r="D36">
        <v>32033</v>
      </c>
      <c r="E36" s="1">
        <v>45340</v>
      </c>
      <c r="F36">
        <v>225</v>
      </c>
    </row>
    <row r="37" spans="1:6" x14ac:dyDescent="0.25">
      <c r="A37">
        <v>436</v>
      </c>
      <c r="B37" t="s">
        <v>6192</v>
      </c>
      <c r="C37" t="s">
        <v>6309</v>
      </c>
      <c r="D37">
        <v>51902</v>
      </c>
      <c r="E37" s="1">
        <v>44944</v>
      </c>
      <c r="F37">
        <v>216</v>
      </c>
    </row>
    <row r="38" spans="1:6" x14ac:dyDescent="0.25">
      <c r="A38">
        <v>437</v>
      </c>
      <c r="B38" t="s">
        <v>6193</v>
      </c>
      <c r="C38" t="s">
        <v>6308</v>
      </c>
      <c r="D38">
        <v>59571</v>
      </c>
      <c r="E38" s="1">
        <v>44935</v>
      </c>
      <c r="F38">
        <v>223</v>
      </c>
    </row>
    <row r="39" spans="1:6" x14ac:dyDescent="0.25">
      <c r="A39">
        <v>438</v>
      </c>
      <c r="B39" t="s">
        <v>6194</v>
      </c>
      <c r="C39" t="s">
        <v>6307</v>
      </c>
      <c r="D39">
        <v>30408</v>
      </c>
      <c r="E39" s="1">
        <v>46004</v>
      </c>
      <c r="F39">
        <v>202</v>
      </c>
    </row>
    <row r="40" spans="1:6" x14ac:dyDescent="0.25">
      <c r="A40">
        <v>439</v>
      </c>
      <c r="B40" t="s">
        <v>6195</v>
      </c>
      <c r="C40" t="s">
        <v>6307</v>
      </c>
      <c r="D40">
        <v>32420</v>
      </c>
      <c r="E40" s="1">
        <v>45450</v>
      </c>
      <c r="F40">
        <v>222</v>
      </c>
    </row>
    <row r="41" spans="1:6" x14ac:dyDescent="0.25">
      <c r="A41">
        <v>440</v>
      </c>
      <c r="B41" t="s">
        <v>6196</v>
      </c>
      <c r="C41" t="s">
        <v>6308</v>
      </c>
      <c r="D41">
        <v>31351</v>
      </c>
      <c r="E41" s="1">
        <v>45143</v>
      </c>
      <c r="F41">
        <v>218</v>
      </c>
    </row>
    <row r="42" spans="1:6" x14ac:dyDescent="0.25">
      <c r="A42">
        <v>441</v>
      </c>
      <c r="B42" t="s">
        <v>6197</v>
      </c>
      <c r="C42" t="s">
        <v>6308</v>
      </c>
      <c r="D42">
        <v>19131</v>
      </c>
      <c r="E42" s="1">
        <v>45240</v>
      </c>
      <c r="F42">
        <v>217</v>
      </c>
    </row>
    <row r="43" spans="1:6" x14ac:dyDescent="0.25">
      <c r="A43">
        <v>442</v>
      </c>
      <c r="B43" t="s">
        <v>6198</v>
      </c>
      <c r="C43" t="s">
        <v>21</v>
      </c>
      <c r="D43">
        <v>59825</v>
      </c>
      <c r="E43" s="1">
        <v>45750</v>
      </c>
      <c r="F43">
        <v>207</v>
      </c>
    </row>
    <row r="44" spans="1:6" x14ac:dyDescent="0.25">
      <c r="A44">
        <v>443</v>
      </c>
      <c r="B44" t="s">
        <v>6199</v>
      </c>
      <c r="C44" t="s">
        <v>6307</v>
      </c>
      <c r="D44">
        <v>26349</v>
      </c>
      <c r="E44" s="1">
        <v>45622</v>
      </c>
      <c r="F44">
        <v>213</v>
      </c>
    </row>
    <row r="45" spans="1:6" x14ac:dyDescent="0.25">
      <c r="A45">
        <v>444</v>
      </c>
      <c r="B45" t="s">
        <v>6200</v>
      </c>
      <c r="C45" t="s">
        <v>6307</v>
      </c>
      <c r="D45">
        <v>59254</v>
      </c>
      <c r="E45" s="1">
        <v>44391</v>
      </c>
      <c r="F45">
        <v>218</v>
      </c>
    </row>
    <row r="46" spans="1:6" x14ac:dyDescent="0.25">
      <c r="A46">
        <v>445</v>
      </c>
      <c r="B46" t="s">
        <v>6201</v>
      </c>
      <c r="C46" t="s">
        <v>6309</v>
      </c>
      <c r="D46">
        <v>53225</v>
      </c>
      <c r="E46" s="1">
        <v>44645</v>
      </c>
      <c r="F46">
        <v>214</v>
      </c>
    </row>
    <row r="47" spans="1:6" x14ac:dyDescent="0.25">
      <c r="A47">
        <v>446</v>
      </c>
      <c r="B47" t="s">
        <v>6202</v>
      </c>
      <c r="C47" t="s">
        <v>21</v>
      </c>
      <c r="D47">
        <v>53847</v>
      </c>
      <c r="E47" s="1">
        <v>44606</v>
      </c>
      <c r="F47">
        <v>218</v>
      </c>
    </row>
    <row r="48" spans="1:6" x14ac:dyDescent="0.25">
      <c r="A48">
        <v>447</v>
      </c>
      <c r="B48" t="s">
        <v>6203</v>
      </c>
      <c r="C48" t="s">
        <v>6309</v>
      </c>
      <c r="D48">
        <v>27453</v>
      </c>
      <c r="E48" s="1">
        <v>44698</v>
      </c>
      <c r="F48">
        <v>213</v>
      </c>
    </row>
    <row r="49" spans="1:6" x14ac:dyDescent="0.25">
      <c r="A49">
        <v>448</v>
      </c>
      <c r="B49" t="s">
        <v>6204</v>
      </c>
      <c r="C49" t="s">
        <v>6307</v>
      </c>
      <c r="D49">
        <v>33814</v>
      </c>
      <c r="E49" s="1">
        <v>45463</v>
      </c>
      <c r="F49">
        <v>211</v>
      </c>
    </row>
    <row r="50" spans="1:6" x14ac:dyDescent="0.25">
      <c r="A50">
        <v>449</v>
      </c>
      <c r="B50" t="s">
        <v>6205</v>
      </c>
      <c r="C50" t="s">
        <v>6309</v>
      </c>
      <c r="D50">
        <v>33263</v>
      </c>
      <c r="E50" s="1">
        <v>45607</v>
      </c>
      <c r="F50">
        <v>221</v>
      </c>
    </row>
    <row r="51" spans="1:6" x14ac:dyDescent="0.25">
      <c r="A51">
        <v>450</v>
      </c>
      <c r="B51" t="s">
        <v>6206</v>
      </c>
      <c r="C51" t="s">
        <v>6307</v>
      </c>
      <c r="D51">
        <v>27158</v>
      </c>
      <c r="E51" s="1">
        <v>45555</v>
      </c>
      <c r="F51">
        <v>221</v>
      </c>
    </row>
    <row r="52" spans="1:6" x14ac:dyDescent="0.25">
      <c r="A52">
        <v>451</v>
      </c>
      <c r="B52" t="s">
        <v>6207</v>
      </c>
      <c r="C52" t="s">
        <v>6307</v>
      </c>
      <c r="D52">
        <v>30735</v>
      </c>
      <c r="E52" s="1">
        <v>45849</v>
      </c>
      <c r="F52">
        <v>216</v>
      </c>
    </row>
    <row r="53" spans="1:6" x14ac:dyDescent="0.25">
      <c r="A53">
        <v>452</v>
      </c>
      <c r="B53" t="s">
        <v>6208</v>
      </c>
      <c r="C53" t="s">
        <v>6309</v>
      </c>
      <c r="D53">
        <v>30830</v>
      </c>
      <c r="E53" s="1">
        <v>45246</v>
      </c>
      <c r="F53">
        <v>223</v>
      </c>
    </row>
    <row r="54" spans="1:6" x14ac:dyDescent="0.25">
      <c r="A54">
        <v>453</v>
      </c>
      <c r="B54" t="s">
        <v>6209</v>
      </c>
      <c r="C54" t="s">
        <v>6309</v>
      </c>
      <c r="D54">
        <v>59673</v>
      </c>
      <c r="E54" s="1">
        <v>45586</v>
      </c>
      <c r="F54">
        <v>217</v>
      </c>
    </row>
    <row r="55" spans="1:6" x14ac:dyDescent="0.25">
      <c r="A55">
        <v>454</v>
      </c>
      <c r="B55" t="s">
        <v>6210</v>
      </c>
      <c r="C55" t="s">
        <v>6308</v>
      </c>
      <c r="D55">
        <v>38926</v>
      </c>
      <c r="E55" s="1">
        <v>45777</v>
      </c>
      <c r="F55">
        <v>208</v>
      </c>
    </row>
    <row r="56" spans="1:6" x14ac:dyDescent="0.25">
      <c r="A56">
        <v>455</v>
      </c>
      <c r="B56" t="s">
        <v>6211</v>
      </c>
      <c r="C56" t="s">
        <v>6308</v>
      </c>
      <c r="D56">
        <v>49779</v>
      </c>
      <c r="E56" s="1">
        <v>45551</v>
      </c>
      <c r="F56">
        <v>219</v>
      </c>
    </row>
    <row r="57" spans="1:6" x14ac:dyDescent="0.25">
      <c r="A57">
        <v>456</v>
      </c>
      <c r="B57" t="s">
        <v>6212</v>
      </c>
      <c r="C57" t="s">
        <v>6308</v>
      </c>
      <c r="D57">
        <v>18373</v>
      </c>
      <c r="E57" s="1">
        <v>44632</v>
      </c>
      <c r="F57">
        <v>220</v>
      </c>
    </row>
    <row r="58" spans="1:6" x14ac:dyDescent="0.25">
      <c r="A58">
        <v>457</v>
      </c>
      <c r="B58" t="s">
        <v>6213</v>
      </c>
      <c r="C58" t="s">
        <v>6307</v>
      </c>
      <c r="D58">
        <v>25335</v>
      </c>
      <c r="E58" s="1">
        <v>45554</v>
      </c>
      <c r="F58">
        <v>215</v>
      </c>
    </row>
    <row r="59" spans="1:6" x14ac:dyDescent="0.25">
      <c r="A59">
        <v>458</v>
      </c>
      <c r="B59" t="s">
        <v>6214</v>
      </c>
      <c r="C59" t="s">
        <v>6309</v>
      </c>
      <c r="D59">
        <v>38741</v>
      </c>
      <c r="E59" s="1">
        <v>45814</v>
      </c>
      <c r="F59">
        <v>209</v>
      </c>
    </row>
    <row r="60" spans="1:6" x14ac:dyDescent="0.25">
      <c r="A60">
        <v>459</v>
      </c>
      <c r="B60" t="s">
        <v>6215</v>
      </c>
      <c r="C60" t="s">
        <v>21</v>
      </c>
      <c r="D60">
        <v>25692</v>
      </c>
      <c r="E60" s="1">
        <v>44794</v>
      </c>
      <c r="F60">
        <v>220</v>
      </c>
    </row>
    <row r="61" spans="1:6" x14ac:dyDescent="0.25">
      <c r="A61">
        <v>460</v>
      </c>
      <c r="B61" t="s">
        <v>6216</v>
      </c>
      <c r="C61" t="s">
        <v>6307</v>
      </c>
      <c r="D61">
        <v>49057</v>
      </c>
      <c r="E61" s="1">
        <v>45969</v>
      </c>
      <c r="F61">
        <v>210</v>
      </c>
    </row>
    <row r="62" spans="1:6" x14ac:dyDescent="0.25">
      <c r="A62">
        <v>461</v>
      </c>
      <c r="B62" t="s">
        <v>6217</v>
      </c>
      <c r="C62" t="s">
        <v>21</v>
      </c>
      <c r="D62">
        <v>16447</v>
      </c>
      <c r="E62" s="1">
        <v>45782</v>
      </c>
      <c r="F62">
        <v>212</v>
      </c>
    </row>
    <row r="63" spans="1:6" x14ac:dyDescent="0.25">
      <c r="A63">
        <v>462</v>
      </c>
      <c r="B63" t="s">
        <v>6218</v>
      </c>
      <c r="C63" t="s">
        <v>6309</v>
      </c>
      <c r="D63">
        <v>34583</v>
      </c>
      <c r="E63" s="1">
        <v>44987</v>
      </c>
      <c r="F63">
        <v>221</v>
      </c>
    </row>
    <row r="64" spans="1:6" x14ac:dyDescent="0.25">
      <c r="A64">
        <v>463</v>
      </c>
      <c r="B64" t="s">
        <v>6219</v>
      </c>
      <c r="C64" t="s">
        <v>6307</v>
      </c>
      <c r="D64">
        <v>37765</v>
      </c>
      <c r="E64" s="1">
        <v>44606</v>
      </c>
      <c r="F64">
        <v>223</v>
      </c>
    </row>
    <row r="65" spans="1:6" x14ac:dyDescent="0.25">
      <c r="A65">
        <v>464</v>
      </c>
      <c r="B65" t="s">
        <v>6220</v>
      </c>
      <c r="C65" t="s">
        <v>21</v>
      </c>
      <c r="D65">
        <v>38906</v>
      </c>
      <c r="E65" s="1">
        <v>44469</v>
      </c>
      <c r="F65">
        <v>220</v>
      </c>
    </row>
    <row r="66" spans="1:6" x14ac:dyDescent="0.25">
      <c r="A66">
        <v>465</v>
      </c>
      <c r="B66" t="s">
        <v>6221</v>
      </c>
      <c r="C66" t="s">
        <v>21</v>
      </c>
      <c r="D66">
        <v>34567</v>
      </c>
      <c r="E66" s="1">
        <v>44773</v>
      </c>
      <c r="F66">
        <v>201</v>
      </c>
    </row>
    <row r="67" spans="1:6" x14ac:dyDescent="0.25">
      <c r="A67">
        <v>466</v>
      </c>
      <c r="B67" t="s">
        <v>6222</v>
      </c>
      <c r="C67" t="s">
        <v>6308</v>
      </c>
      <c r="D67">
        <v>29139</v>
      </c>
      <c r="E67" s="1">
        <v>45746</v>
      </c>
      <c r="F67">
        <v>225</v>
      </c>
    </row>
    <row r="68" spans="1:6" x14ac:dyDescent="0.25">
      <c r="A68">
        <v>467</v>
      </c>
      <c r="B68" t="s">
        <v>6223</v>
      </c>
      <c r="C68" t="s">
        <v>6308</v>
      </c>
      <c r="D68">
        <v>53230</v>
      </c>
      <c r="E68" s="1">
        <v>45943</v>
      </c>
      <c r="F68">
        <v>220</v>
      </c>
    </row>
    <row r="69" spans="1:6" x14ac:dyDescent="0.25">
      <c r="A69">
        <v>468</v>
      </c>
      <c r="B69" t="s">
        <v>6224</v>
      </c>
      <c r="C69" t="s">
        <v>6308</v>
      </c>
      <c r="D69">
        <v>34520</v>
      </c>
      <c r="E69" s="1">
        <v>45186</v>
      </c>
      <c r="F69">
        <v>209</v>
      </c>
    </row>
    <row r="70" spans="1:6" x14ac:dyDescent="0.25">
      <c r="A70">
        <v>469</v>
      </c>
      <c r="B70" t="s">
        <v>6225</v>
      </c>
      <c r="C70" t="s">
        <v>6307</v>
      </c>
      <c r="D70">
        <v>34702</v>
      </c>
      <c r="E70" s="1">
        <v>45906</v>
      </c>
      <c r="F70">
        <v>222</v>
      </c>
    </row>
    <row r="71" spans="1:6" x14ac:dyDescent="0.25">
      <c r="A71">
        <v>470</v>
      </c>
      <c r="B71" t="s">
        <v>6226</v>
      </c>
      <c r="C71" t="s">
        <v>6309</v>
      </c>
      <c r="D71">
        <v>40566</v>
      </c>
      <c r="E71" s="1">
        <v>45604</v>
      </c>
      <c r="F71">
        <v>215</v>
      </c>
    </row>
    <row r="72" spans="1:6" x14ac:dyDescent="0.25">
      <c r="A72">
        <v>471</v>
      </c>
      <c r="B72" t="s">
        <v>6227</v>
      </c>
      <c r="C72" t="s">
        <v>6309</v>
      </c>
      <c r="D72">
        <v>22657</v>
      </c>
      <c r="E72" s="1">
        <v>45138</v>
      </c>
      <c r="F72">
        <v>201</v>
      </c>
    </row>
    <row r="73" spans="1:6" x14ac:dyDescent="0.25">
      <c r="A73">
        <v>472</v>
      </c>
      <c r="B73" t="s">
        <v>6228</v>
      </c>
      <c r="C73" t="s">
        <v>6308</v>
      </c>
      <c r="D73">
        <v>52688</v>
      </c>
      <c r="E73" s="1">
        <v>44646</v>
      </c>
      <c r="F73">
        <v>212</v>
      </c>
    </row>
    <row r="74" spans="1:6" x14ac:dyDescent="0.25">
      <c r="A74">
        <v>473</v>
      </c>
      <c r="B74" t="s">
        <v>6229</v>
      </c>
      <c r="C74" t="s">
        <v>6308</v>
      </c>
      <c r="D74">
        <v>45134</v>
      </c>
      <c r="E74" s="1">
        <v>45266</v>
      </c>
      <c r="F74">
        <v>203</v>
      </c>
    </row>
    <row r="75" spans="1:6" x14ac:dyDescent="0.25">
      <c r="A75">
        <v>474</v>
      </c>
      <c r="B75" t="s">
        <v>6230</v>
      </c>
      <c r="C75" t="s">
        <v>6308</v>
      </c>
      <c r="D75">
        <v>25345</v>
      </c>
      <c r="E75" s="1">
        <v>44433</v>
      </c>
      <c r="F75">
        <v>211</v>
      </c>
    </row>
    <row r="76" spans="1:6" x14ac:dyDescent="0.25">
      <c r="A76">
        <v>475</v>
      </c>
      <c r="B76" t="s">
        <v>6231</v>
      </c>
      <c r="C76" t="s">
        <v>21</v>
      </c>
      <c r="D76">
        <v>56185</v>
      </c>
      <c r="E76" s="1">
        <v>45168</v>
      </c>
      <c r="F76">
        <v>202</v>
      </c>
    </row>
    <row r="77" spans="1:6" x14ac:dyDescent="0.25">
      <c r="A77">
        <v>476</v>
      </c>
      <c r="B77" t="s">
        <v>6232</v>
      </c>
      <c r="C77" t="s">
        <v>6308</v>
      </c>
      <c r="D77">
        <v>42413</v>
      </c>
      <c r="E77" s="1">
        <v>45422</v>
      </c>
      <c r="F77">
        <v>216</v>
      </c>
    </row>
    <row r="78" spans="1:6" x14ac:dyDescent="0.25">
      <c r="A78">
        <v>477</v>
      </c>
      <c r="B78" t="s">
        <v>6233</v>
      </c>
      <c r="C78" t="s">
        <v>21</v>
      </c>
      <c r="D78">
        <v>20208</v>
      </c>
      <c r="E78" s="1">
        <v>44762</v>
      </c>
      <c r="F78">
        <v>209</v>
      </c>
    </row>
    <row r="79" spans="1:6" x14ac:dyDescent="0.25">
      <c r="A79">
        <v>478</v>
      </c>
      <c r="B79" t="s">
        <v>6234</v>
      </c>
      <c r="C79" t="s">
        <v>6309</v>
      </c>
      <c r="D79">
        <v>48455</v>
      </c>
      <c r="E79" s="1">
        <v>45356</v>
      </c>
      <c r="F79">
        <v>215</v>
      </c>
    </row>
    <row r="80" spans="1:6" x14ac:dyDescent="0.25">
      <c r="A80">
        <v>479</v>
      </c>
      <c r="B80" t="s">
        <v>6235</v>
      </c>
      <c r="C80" t="s">
        <v>6307</v>
      </c>
      <c r="D80">
        <v>43018</v>
      </c>
      <c r="E80" s="1">
        <v>45050</v>
      </c>
      <c r="F80">
        <v>212</v>
      </c>
    </row>
    <row r="81" spans="1:6" x14ac:dyDescent="0.25">
      <c r="A81">
        <v>480</v>
      </c>
      <c r="B81" t="s">
        <v>6236</v>
      </c>
      <c r="C81" t="s">
        <v>6307</v>
      </c>
      <c r="D81">
        <v>23080</v>
      </c>
      <c r="E81" s="1">
        <v>44265</v>
      </c>
      <c r="F81">
        <v>201</v>
      </c>
    </row>
    <row r="82" spans="1:6" x14ac:dyDescent="0.25">
      <c r="A82">
        <v>481</v>
      </c>
      <c r="B82" t="s">
        <v>6237</v>
      </c>
      <c r="C82" t="s">
        <v>6307</v>
      </c>
      <c r="D82">
        <v>36902</v>
      </c>
      <c r="E82" s="1">
        <v>45996</v>
      </c>
      <c r="F82">
        <v>213</v>
      </c>
    </row>
    <row r="83" spans="1:6" x14ac:dyDescent="0.25">
      <c r="A83">
        <v>482</v>
      </c>
      <c r="B83" t="s">
        <v>6238</v>
      </c>
      <c r="C83" t="s">
        <v>6307</v>
      </c>
      <c r="D83">
        <v>24486</v>
      </c>
      <c r="E83" s="1">
        <v>44437</v>
      </c>
      <c r="F83">
        <v>214</v>
      </c>
    </row>
    <row r="84" spans="1:6" x14ac:dyDescent="0.25">
      <c r="A84">
        <v>483</v>
      </c>
      <c r="B84" t="s">
        <v>6239</v>
      </c>
      <c r="C84" t="s">
        <v>21</v>
      </c>
      <c r="D84">
        <v>53862</v>
      </c>
      <c r="E84" s="1">
        <v>44524</v>
      </c>
      <c r="F84">
        <v>225</v>
      </c>
    </row>
    <row r="85" spans="1:6" x14ac:dyDescent="0.25">
      <c r="A85">
        <v>484</v>
      </c>
      <c r="B85" t="s">
        <v>6240</v>
      </c>
      <c r="C85" t="s">
        <v>21</v>
      </c>
      <c r="D85">
        <v>36158</v>
      </c>
      <c r="E85" s="1">
        <v>45926</v>
      </c>
      <c r="F85">
        <v>225</v>
      </c>
    </row>
    <row r="86" spans="1:6" x14ac:dyDescent="0.25">
      <c r="A86">
        <v>485</v>
      </c>
      <c r="B86" t="s">
        <v>6241</v>
      </c>
      <c r="C86" t="s">
        <v>6308</v>
      </c>
      <c r="D86">
        <v>55460</v>
      </c>
      <c r="E86" s="1">
        <v>45365</v>
      </c>
      <c r="F86">
        <v>208</v>
      </c>
    </row>
    <row r="87" spans="1:6" x14ac:dyDescent="0.25">
      <c r="A87">
        <v>486</v>
      </c>
      <c r="B87" t="s">
        <v>6242</v>
      </c>
      <c r="C87" t="s">
        <v>21</v>
      </c>
      <c r="D87">
        <v>58856</v>
      </c>
      <c r="E87" s="1">
        <v>45158</v>
      </c>
      <c r="F87">
        <v>208</v>
      </c>
    </row>
    <row r="88" spans="1:6" x14ac:dyDescent="0.25">
      <c r="A88">
        <v>487</v>
      </c>
      <c r="B88" t="s">
        <v>6243</v>
      </c>
      <c r="C88" t="s">
        <v>6308</v>
      </c>
      <c r="D88">
        <v>50871</v>
      </c>
      <c r="E88" s="1">
        <v>45853</v>
      </c>
      <c r="F88">
        <v>212</v>
      </c>
    </row>
    <row r="89" spans="1:6" x14ac:dyDescent="0.25">
      <c r="A89">
        <v>488</v>
      </c>
      <c r="B89" t="s">
        <v>6244</v>
      </c>
      <c r="C89" t="s">
        <v>6308</v>
      </c>
      <c r="D89">
        <v>50208</v>
      </c>
      <c r="E89" s="1">
        <v>44744</v>
      </c>
      <c r="F89">
        <v>201</v>
      </c>
    </row>
    <row r="90" spans="1:6" x14ac:dyDescent="0.25">
      <c r="A90">
        <v>489</v>
      </c>
      <c r="B90" t="s">
        <v>6245</v>
      </c>
      <c r="C90" t="s">
        <v>6307</v>
      </c>
      <c r="D90">
        <v>35519</v>
      </c>
      <c r="E90" s="1">
        <v>45326</v>
      </c>
      <c r="F90">
        <v>211</v>
      </c>
    </row>
    <row r="91" spans="1:6" x14ac:dyDescent="0.25">
      <c r="A91">
        <v>490</v>
      </c>
      <c r="B91" t="s">
        <v>6246</v>
      </c>
      <c r="C91" t="s">
        <v>21</v>
      </c>
      <c r="D91">
        <v>46379</v>
      </c>
      <c r="E91" s="1">
        <v>45868</v>
      </c>
      <c r="F91">
        <v>208</v>
      </c>
    </row>
    <row r="92" spans="1:6" x14ac:dyDescent="0.25">
      <c r="A92">
        <v>491</v>
      </c>
      <c r="B92" t="s">
        <v>6247</v>
      </c>
      <c r="C92" t="s">
        <v>21</v>
      </c>
      <c r="D92">
        <v>43378</v>
      </c>
      <c r="E92" s="1">
        <v>45079</v>
      </c>
      <c r="F92">
        <v>210</v>
      </c>
    </row>
    <row r="93" spans="1:6" x14ac:dyDescent="0.25">
      <c r="A93">
        <v>492</v>
      </c>
      <c r="B93" t="s">
        <v>6248</v>
      </c>
      <c r="C93" t="s">
        <v>6308</v>
      </c>
      <c r="D93">
        <v>54892</v>
      </c>
      <c r="E93" s="1">
        <v>45034</v>
      </c>
      <c r="F93">
        <v>219</v>
      </c>
    </row>
    <row r="94" spans="1:6" x14ac:dyDescent="0.25">
      <c r="A94">
        <v>493</v>
      </c>
      <c r="B94" t="s">
        <v>6249</v>
      </c>
      <c r="C94" t="s">
        <v>6308</v>
      </c>
      <c r="D94">
        <v>29031</v>
      </c>
      <c r="E94" s="1">
        <v>45024</v>
      </c>
      <c r="F94">
        <v>211</v>
      </c>
    </row>
    <row r="95" spans="1:6" x14ac:dyDescent="0.25">
      <c r="A95">
        <v>494</v>
      </c>
      <c r="B95" t="s">
        <v>6250</v>
      </c>
      <c r="C95" t="s">
        <v>6309</v>
      </c>
      <c r="D95">
        <v>29536</v>
      </c>
      <c r="E95" s="1">
        <v>44241</v>
      </c>
      <c r="F95">
        <v>207</v>
      </c>
    </row>
    <row r="96" spans="1:6" x14ac:dyDescent="0.25">
      <c r="A96">
        <v>495</v>
      </c>
      <c r="B96" t="s">
        <v>6251</v>
      </c>
      <c r="C96" t="s">
        <v>6309</v>
      </c>
      <c r="D96">
        <v>15446</v>
      </c>
      <c r="E96" s="1">
        <v>46032</v>
      </c>
      <c r="F96">
        <v>211</v>
      </c>
    </row>
    <row r="97" spans="1:6" x14ac:dyDescent="0.25">
      <c r="A97">
        <v>496</v>
      </c>
      <c r="B97" t="s">
        <v>6252</v>
      </c>
      <c r="C97" t="s">
        <v>6308</v>
      </c>
      <c r="D97">
        <v>51683</v>
      </c>
      <c r="E97" s="1">
        <v>45135</v>
      </c>
      <c r="F97">
        <v>217</v>
      </c>
    </row>
    <row r="98" spans="1:6" x14ac:dyDescent="0.25">
      <c r="A98">
        <v>497</v>
      </c>
      <c r="B98" t="s">
        <v>6253</v>
      </c>
      <c r="C98" t="s">
        <v>6309</v>
      </c>
      <c r="D98">
        <v>32618</v>
      </c>
      <c r="E98" s="1">
        <v>44854</v>
      </c>
      <c r="F98">
        <v>201</v>
      </c>
    </row>
    <row r="99" spans="1:6" x14ac:dyDescent="0.25">
      <c r="A99">
        <v>498</v>
      </c>
      <c r="B99" t="s">
        <v>6254</v>
      </c>
      <c r="C99" t="s">
        <v>6309</v>
      </c>
      <c r="D99">
        <v>21587</v>
      </c>
      <c r="E99" s="1">
        <v>45295</v>
      </c>
      <c r="F99">
        <v>221</v>
      </c>
    </row>
    <row r="100" spans="1:6" x14ac:dyDescent="0.25">
      <c r="A100">
        <v>499</v>
      </c>
      <c r="B100" t="s">
        <v>6255</v>
      </c>
      <c r="C100" t="s">
        <v>6308</v>
      </c>
      <c r="D100">
        <v>46480</v>
      </c>
      <c r="E100" s="1">
        <v>44344</v>
      </c>
      <c r="F100">
        <v>221</v>
      </c>
    </row>
    <row r="101" spans="1:6" x14ac:dyDescent="0.25">
      <c r="A101">
        <v>500</v>
      </c>
      <c r="B101" t="s">
        <v>6256</v>
      </c>
      <c r="C101" t="s">
        <v>6308</v>
      </c>
      <c r="D101">
        <v>47994</v>
      </c>
      <c r="E101" s="1">
        <v>45800</v>
      </c>
      <c r="F101">
        <v>208</v>
      </c>
    </row>
    <row r="102" spans="1:6" x14ac:dyDescent="0.25">
      <c r="A102">
        <v>501</v>
      </c>
      <c r="B102" t="s">
        <v>6257</v>
      </c>
      <c r="C102" t="s">
        <v>21</v>
      </c>
      <c r="D102">
        <v>35527</v>
      </c>
      <c r="E102" s="1">
        <v>44638</v>
      </c>
      <c r="F102">
        <v>223</v>
      </c>
    </row>
    <row r="103" spans="1:6" x14ac:dyDescent="0.25">
      <c r="A103">
        <v>502</v>
      </c>
      <c r="B103" t="s">
        <v>6258</v>
      </c>
      <c r="C103" t="s">
        <v>6308</v>
      </c>
      <c r="D103">
        <v>38569</v>
      </c>
      <c r="E103" s="1">
        <v>45247</v>
      </c>
      <c r="F103">
        <v>224</v>
      </c>
    </row>
    <row r="104" spans="1:6" x14ac:dyDescent="0.25">
      <c r="A104">
        <v>503</v>
      </c>
      <c r="B104" t="s">
        <v>6259</v>
      </c>
      <c r="C104" t="s">
        <v>6308</v>
      </c>
      <c r="D104">
        <v>26151</v>
      </c>
      <c r="E104" s="1">
        <v>44262</v>
      </c>
      <c r="F104">
        <v>206</v>
      </c>
    </row>
    <row r="105" spans="1:6" x14ac:dyDescent="0.25">
      <c r="A105">
        <v>504</v>
      </c>
      <c r="B105" t="s">
        <v>6260</v>
      </c>
      <c r="C105" t="s">
        <v>6307</v>
      </c>
      <c r="D105">
        <v>20558</v>
      </c>
      <c r="E105" s="1">
        <v>45298</v>
      </c>
      <c r="F105">
        <v>222</v>
      </c>
    </row>
    <row r="106" spans="1:6" x14ac:dyDescent="0.25">
      <c r="A106">
        <v>505</v>
      </c>
      <c r="B106" t="s">
        <v>6261</v>
      </c>
      <c r="C106" t="s">
        <v>21</v>
      </c>
      <c r="D106">
        <v>59739</v>
      </c>
      <c r="E106" s="1">
        <v>45054</v>
      </c>
      <c r="F106">
        <v>218</v>
      </c>
    </row>
    <row r="107" spans="1:6" x14ac:dyDescent="0.25">
      <c r="A107">
        <v>506</v>
      </c>
      <c r="B107" t="s">
        <v>6262</v>
      </c>
      <c r="C107" t="s">
        <v>21</v>
      </c>
      <c r="D107">
        <v>47954</v>
      </c>
      <c r="E107" s="1">
        <v>45289</v>
      </c>
      <c r="F107">
        <v>206</v>
      </c>
    </row>
    <row r="108" spans="1:6" x14ac:dyDescent="0.25">
      <c r="A108">
        <v>507</v>
      </c>
      <c r="B108" t="s">
        <v>6263</v>
      </c>
      <c r="C108" t="s">
        <v>21</v>
      </c>
      <c r="D108">
        <v>58837</v>
      </c>
      <c r="E108" s="1">
        <v>44936</v>
      </c>
      <c r="F108">
        <v>205</v>
      </c>
    </row>
    <row r="109" spans="1:6" x14ac:dyDescent="0.25">
      <c r="A109">
        <v>508</v>
      </c>
      <c r="B109" t="s">
        <v>6264</v>
      </c>
      <c r="C109" t="s">
        <v>6307</v>
      </c>
      <c r="D109">
        <v>50303</v>
      </c>
      <c r="E109" s="1">
        <v>44559</v>
      </c>
      <c r="F109">
        <v>213</v>
      </c>
    </row>
    <row r="110" spans="1:6" x14ac:dyDescent="0.25">
      <c r="A110">
        <v>509</v>
      </c>
      <c r="B110" t="s">
        <v>6265</v>
      </c>
      <c r="C110" t="s">
        <v>6308</v>
      </c>
      <c r="D110">
        <v>49700</v>
      </c>
      <c r="E110" s="1">
        <v>44801</v>
      </c>
      <c r="F110">
        <v>219</v>
      </c>
    </row>
    <row r="111" spans="1:6" x14ac:dyDescent="0.25">
      <c r="A111">
        <v>510</v>
      </c>
      <c r="B111" t="s">
        <v>6266</v>
      </c>
      <c r="C111" t="s">
        <v>21</v>
      </c>
      <c r="D111">
        <v>42500</v>
      </c>
      <c r="E111" s="1">
        <v>45446</v>
      </c>
      <c r="F111">
        <v>222</v>
      </c>
    </row>
    <row r="112" spans="1:6" x14ac:dyDescent="0.25">
      <c r="A112">
        <v>511</v>
      </c>
      <c r="B112" t="s">
        <v>6267</v>
      </c>
      <c r="C112" t="s">
        <v>21</v>
      </c>
      <c r="D112">
        <v>17032</v>
      </c>
      <c r="E112" s="1">
        <v>44354</v>
      </c>
      <c r="F112">
        <v>208</v>
      </c>
    </row>
    <row r="113" spans="1:6" x14ac:dyDescent="0.25">
      <c r="A113">
        <v>512</v>
      </c>
      <c r="B113" t="s">
        <v>6268</v>
      </c>
      <c r="C113" t="s">
        <v>6309</v>
      </c>
      <c r="D113">
        <v>16252</v>
      </c>
      <c r="E113" s="1">
        <v>46025</v>
      </c>
      <c r="F113">
        <v>209</v>
      </c>
    </row>
    <row r="114" spans="1:6" x14ac:dyDescent="0.25">
      <c r="A114">
        <v>513</v>
      </c>
      <c r="B114" t="s">
        <v>6269</v>
      </c>
      <c r="C114" t="s">
        <v>21</v>
      </c>
      <c r="D114">
        <v>20509</v>
      </c>
      <c r="E114" s="1">
        <v>44620</v>
      </c>
      <c r="F114">
        <v>217</v>
      </c>
    </row>
    <row r="115" spans="1:6" x14ac:dyDescent="0.25">
      <c r="A115">
        <v>514</v>
      </c>
      <c r="B115" t="s">
        <v>6270</v>
      </c>
      <c r="C115" t="s">
        <v>6308</v>
      </c>
      <c r="D115">
        <v>52842</v>
      </c>
      <c r="E115" s="1">
        <v>44274</v>
      </c>
      <c r="F115">
        <v>203</v>
      </c>
    </row>
    <row r="116" spans="1:6" x14ac:dyDescent="0.25">
      <c r="A116">
        <v>515</v>
      </c>
      <c r="B116" t="s">
        <v>6271</v>
      </c>
      <c r="C116" t="s">
        <v>6308</v>
      </c>
      <c r="D116">
        <v>28900</v>
      </c>
      <c r="E116" s="1">
        <v>45726</v>
      </c>
      <c r="F116">
        <v>219</v>
      </c>
    </row>
    <row r="117" spans="1:6" x14ac:dyDescent="0.25">
      <c r="A117">
        <v>516</v>
      </c>
      <c r="B117" t="s">
        <v>6272</v>
      </c>
      <c r="C117" t="s">
        <v>6309</v>
      </c>
      <c r="D117">
        <v>29523</v>
      </c>
      <c r="E117" s="1">
        <v>44395</v>
      </c>
      <c r="F117">
        <v>211</v>
      </c>
    </row>
    <row r="118" spans="1:6" x14ac:dyDescent="0.25">
      <c r="A118">
        <v>517</v>
      </c>
      <c r="B118" t="s">
        <v>6273</v>
      </c>
      <c r="C118" t="s">
        <v>21</v>
      </c>
      <c r="D118">
        <v>16881</v>
      </c>
      <c r="E118" s="1">
        <v>45289</v>
      </c>
      <c r="F118">
        <v>224</v>
      </c>
    </row>
    <row r="119" spans="1:6" x14ac:dyDescent="0.25">
      <c r="A119">
        <v>518</v>
      </c>
      <c r="B119" t="s">
        <v>6274</v>
      </c>
      <c r="C119" t="s">
        <v>21</v>
      </c>
      <c r="D119">
        <v>48037</v>
      </c>
      <c r="E119" s="1">
        <v>45849</v>
      </c>
      <c r="F119">
        <v>217</v>
      </c>
    </row>
    <row r="120" spans="1:6" x14ac:dyDescent="0.25">
      <c r="A120">
        <v>519</v>
      </c>
      <c r="B120" t="s">
        <v>6275</v>
      </c>
      <c r="C120" t="s">
        <v>21</v>
      </c>
      <c r="D120">
        <v>16630</v>
      </c>
      <c r="E120" s="1">
        <v>44554</v>
      </c>
      <c r="F120">
        <v>221</v>
      </c>
    </row>
    <row r="121" spans="1:6" x14ac:dyDescent="0.25">
      <c r="A121">
        <v>520</v>
      </c>
      <c r="B121" t="s">
        <v>6276</v>
      </c>
      <c r="C121" t="s">
        <v>6307</v>
      </c>
      <c r="D121">
        <v>35789</v>
      </c>
      <c r="E121" s="1">
        <v>44291</v>
      </c>
      <c r="F121">
        <v>219</v>
      </c>
    </row>
    <row r="122" spans="1:6" x14ac:dyDescent="0.25">
      <c r="A122">
        <v>521</v>
      </c>
      <c r="B122" t="s">
        <v>6277</v>
      </c>
      <c r="C122" t="s">
        <v>21</v>
      </c>
      <c r="D122">
        <v>37523</v>
      </c>
      <c r="E122" s="1">
        <v>45697</v>
      </c>
      <c r="F122">
        <v>202</v>
      </c>
    </row>
    <row r="123" spans="1:6" x14ac:dyDescent="0.25">
      <c r="A123">
        <v>522</v>
      </c>
      <c r="B123" t="s">
        <v>6278</v>
      </c>
      <c r="C123" t="s">
        <v>6308</v>
      </c>
      <c r="D123">
        <v>32958</v>
      </c>
      <c r="E123" s="1">
        <v>44622</v>
      </c>
      <c r="F123">
        <v>208</v>
      </c>
    </row>
    <row r="124" spans="1:6" x14ac:dyDescent="0.25">
      <c r="A124">
        <v>523</v>
      </c>
      <c r="B124" t="s">
        <v>6279</v>
      </c>
      <c r="C124" t="s">
        <v>6308</v>
      </c>
      <c r="D124">
        <v>58852</v>
      </c>
      <c r="E124" s="1">
        <v>44802</v>
      </c>
      <c r="F124">
        <v>219</v>
      </c>
    </row>
    <row r="125" spans="1:6" x14ac:dyDescent="0.25">
      <c r="A125">
        <v>524</v>
      </c>
      <c r="B125" t="s">
        <v>6280</v>
      </c>
      <c r="C125" t="s">
        <v>6307</v>
      </c>
      <c r="D125">
        <v>16695</v>
      </c>
      <c r="E125" s="1">
        <v>45820</v>
      </c>
      <c r="F125">
        <v>207</v>
      </c>
    </row>
    <row r="126" spans="1:6" x14ac:dyDescent="0.25">
      <c r="A126">
        <v>525</v>
      </c>
      <c r="B126" t="s">
        <v>6281</v>
      </c>
      <c r="C126" t="s">
        <v>6307</v>
      </c>
      <c r="D126">
        <v>29821</v>
      </c>
      <c r="E126" s="1">
        <v>45708</v>
      </c>
      <c r="F126">
        <v>217</v>
      </c>
    </row>
    <row r="127" spans="1:6" x14ac:dyDescent="0.25">
      <c r="A127">
        <v>526</v>
      </c>
      <c r="B127" t="s">
        <v>6282</v>
      </c>
      <c r="C127" t="s">
        <v>21</v>
      </c>
      <c r="D127">
        <v>18262</v>
      </c>
      <c r="E127" s="1">
        <v>45070</v>
      </c>
      <c r="F127">
        <v>206</v>
      </c>
    </row>
    <row r="128" spans="1:6" x14ac:dyDescent="0.25">
      <c r="A128">
        <v>527</v>
      </c>
      <c r="B128" t="s">
        <v>6283</v>
      </c>
      <c r="C128" t="s">
        <v>6309</v>
      </c>
      <c r="D128">
        <v>16445</v>
      </c>
      <c r="E128" s="1">
        <v>44792</v>
      </c>
      <c r="F128">
        <v>219</v>
      </c>
    </row>
    <row r="129" spans="1:6" x14ac:dyDescent="0.25">
      <c r="A129">
        <v>528</v>
      </c>
      <c r="B129" t="s">
        <v>6284</v>
      </c>
      <c r="C129" t="s">
        <v>6307</v>
      </c>
      <c r="D129">
        <v>31436</v>
      </c>
      <c r="E129" s="1">
        <v>44762</v>
      </c>
      <c r="F129">
        <v>224</v>
      </c>
    </row>
    <row r="130" spans="1:6" x14ac:dyDescent="0.25">
      <c r="A130">
        <v>529</v>
      </c>
      <c r="B130" t="s">
        <v>6285</v>
      </c>
      <c r="C130" t="s">
        <v>6307</v>
      </c>
      <c r="D130">
        <v>24949</v>
      </c>
      <c r="E130" s="1">
        <v>45566</v>
      </c>
      <c r="F130">
        <v>206</v>
      </c>
    </row>
    <row r="131" spans="1:6" x14ac:dyDescent="0.25">
      <c r="A131">
        <v>530</v>
      </c>
      <c r="B131" t="s">
        <v>6286</v>
      </c>
      <c r="C131" t="s">
        <v>21</v>
      </c>
      <c r="D131">
        <v>38963</v>
      </c>
      <c r="E131" s="1">
        <v>45235</v>
      </c>
      <c r="F131">
        <v>202</v>
      </c>
    </row>
    <row r="132" spans="1:6" x14ac:dyDescent="0.25">
      <c r="A132">
        <v>531</v>
      </c>
      <c r="B132" t="s">
        <v>6287</v>
      </c>
      <c r="C132" t="s">
        <v>21</v>
      </c>
      <c r="D132">
        <v>44932</v>
      </c>
      <c r="E132" s="1">
        <v>45861</v>
      </c>
      <c r="F132">
        <v>206</v>
      </c>
    </row>
    <row r="133" spans="1:6" x14ac:dyDescent="0.25">
      <c r="A133">
        <v>532</v>
      </c>
      <c r="B133" t="s">
        <v>6288</v>
      </c>
      <c r="C133" t="s">
        <v>6307</v>
      </c>
      <c r="D133">
        <v>21901</v>
      </c>
      <c r="E133" s="1">
        <v>44818</v>
      </c>
      <c r="F133">
        <v>223</v>
      </c>
    </row>
    <row r="134" spans="1:6" x14ac:dyDescent="0.25">
      <c r="A134">
        <v>533</v>
      </c>
      <c r="B134" t="s">
        <v>6289</v>
      </c>
      <c r="C134" t="s">
        <v>6309</v>
      </c>
      <c r="D134">
        <v>48487</v>
      </c>
      <c r="E134" s="1">
        <v>45645</v>
      </c>
      <c r="F134">
        <v>205</v>
      </c>
    </row>
    <row r="135" spans="1:6" x14ac:dyDescent="0.25">
      <c r="A135">
        <v>534</v>
      </c>
      <c r="B135" t="s">
        <v>6290</v>
      </c>
      <c r="C135" t="s">
        <v>6307</v>
      </c>
      <c r="D135">
        <v>23597</v>
      </c>
      <c r="E135" s="1">
        <v>45640</v>
      </c>
      <c r="F135">
        <v>219</v>
      </c>
    </row>
    <row r="136" spans="1:6" x14ac:dyDescent="0.25">
      <c r="A136">
        <v>535</v>
      </c>
      <c r="B136" t="s">
        <v>6291</v>
      </c>
      <c r="C136" t="s">
        <v>21</v>
      </c>
      <c r="D136">
        <v>21855</v>
      </c>
      <c r="E136" s="1">
        <v>45913</v>
      </c>
      <c r="F136">
        <v>220</v>
      </c>
    </row>
    <row r="137" spans="1:6" x14ac:dyDescent="0.25">
      <c r="A137">
        <v>536</v>
      </c>
      <c r="B137" t="s">
        <v>6292</v>
      </c>
      <c r="C137" t="s">
        <v>21</v>
      </c>
      <c r="D137">
        <v>33678</v>
      </c>
      <c r="E137" s="1">
        <v>45329</v>
      </c>
      <c r="F137">
        <v>204</v>
      </c>
    </row>
    <row r="138" spans="1:6" x14ac:dyDescent="0.25">
      <c r="A138">
        <v>537</v>
      </c>
      <c r="B138" t="s">
        <v>6293</v>
      </c>
      <c r="C138" t="s">
        <v>6307</v>
      </c>
      <c r="D138">
        <v>23263</v>
      </c>
      <c r="E138" s="1">
        <v>45736</v>
      </c>
      <c r="F138">
        <v>222</v>
      </c>
    </row>
    <row r="139" spans="1:6" x14ac:dyDescent="0.25">
      <c r="A139">
        <v>538</v>
      </c>
      <c r="B139" t="s">
        <v>6294</v>
      </c>
      <c r="C139" t="s">
        <v>6309</v>
      </c>
      <c r="D139">
        <v>40805</v>
      </c>
      <c r="E139" s="1">
        <v>45272</v>
      </c>
      <c r="F139">
        <v>217</v>
      </c>
    </row>
    <row r="140" spans="1:6" x14ac:dyDescent="0.25">
      <c r="A140">
        <v>539</v>
      </c>
      <c r="B140" t="s">
        <v>6295</v>
      </c>
      <c r="C140" t="s">
        <v>6307</v>
      </c>
      <c r="D140">
        <v>41143</v>
      </c>
      <c r="E140" s="1">
        <v>45100</v>
      </c>
      <c r="F140">
        <v>211</v>
      </c>
    </row>
    <row r="141" spans="1:6" x14ac:dyDescent="0.25">
      <c r="A141">
        <v>540</v>
      </c>
      <c r="B141" t="s">
        <v>6296</v>
      </c>
      <c r="C141" t="s">
        <v>6307</v>
      </c>
      <c r="D141">
        <v>26874</v>
      </c>
      <c r="E141" s="1">
        <v>45424</v>
      </c>
      <c r="F141">
        <v>204</v>
      </c>
    </row>
    <row r="142" spans="1:6" x14ac:dyDescent="0.25">
      <c r="A142">
        <v>541</v>
      </c>
      <c r="B142" t="s">
        <v>6297</v>
      </c>
      <c r="C142" t="s">
        <v>21</v>
      </c>
      <c r="D142">
        <v>42529</v>
      </c>
      <c r="E142" s="1">
        <v>44541</v>
      </c>
      <c r="F142">
        <v>213</v>
      </c>
    </row>
    <row r="143" spans="1:6" x14ac:dyDescent="0.25">
      <c r="A143">
        <v>542</v>
      </c>
      <c r="B143" t="s">
        <v>6298</v>
      </c>
      <c r="C143" t="s">
        <v>6309</v>
      </c>
      <c r="D143">
        <v>35866</v>
      </c>
      <c r="E143" s="1">
        <v>45531</v>
      </c>
      <c r="F143">
        <v>220</v>
      </c>
    </row>
    <row r="144" spans="1:6" x14ac:dyDescent="0.25">
      <c r="A144">
        <v>543</v>
      </c>
      <c r="B144" t="s">
        <v>6299</v>
      </c>
      <c r="C144" t="s">
        <v>6308</v>
      </c>
      <c r="D144">
        <v>29079</v>
      </c>
      <c r="E144" s="1">
        <v>45182</v>
      </c>
      <c r="F144">
        <v>217</v>
      </c>
    </row>
    <row r="145" spans="1:6" x14ac:dyDescent="0.25">
      <c r="A145">
        <v>544</v>
      </c>
      <c r="B145" t="s">
        <v>6300</v>
      </c>
      <c r="C145" t="s">
        <v>6309</v>
      </c>
      <c r="D145">
        <v>22243</v>
      </c>
      <c r="E145" s="1">
        <v>44578</v>
      </c>
      <c r="F145">
        <v>209</v>
      </c>
    </row>
    <row r="146" spans="1:6" x14ac:dyDescent="0.25">
      <c r="A146">
        <v>545</v>
      </c>
      <c r="B146" t="s">
        <v>6301</v>
      </c>
      <c r="C146" t="s">
        <v>6307</v>
      </c>
      <c r="D146">
        <v>44872</v>
      </c>
      <c r="E146" s="1">
        <v>44368</v>
      </c>
      <c r="F146">
        <v>204</v>
      </c>
    </row>
    <row r="147" spans="1:6" x14ac:dyDescent="0.25">
      <c r="A147">
        <v>546</v>
      </c>
      <c r="B147" t="s">
        <v>6302</v>
      </c>
      <c r="C147" t="s">
        <v>6307</v>
      </c>
      <c r="D147">
        <v>24018</v>
      </c>
      <c r="E147" s="1">
        <v>45212</v>
      </c>
      <c r="F147">
        <v>223</v>
      </c>
    </row>
    <row r="148" spans="1:6" x14ac:dyDescent="0.25">
      <c r="A148">
        <v>547</v>
      </c>
      <c r="B148" t="s">
        <v>6303</v>
      </c>
      <c r="C148" t="s">
        <v>6307</v>
      </c>
      <c r="D148">
        <v>27100</v>
      </c>
      <c r="E148" s="1">
        <v>45935</v>
      </c>
      <c r="F148">
        <v>214</v>
      </c>
    </row>
    <row r="149" spans="1:6" x14ac:dyDescent="0.25">
      <c r="A149">
        <v>548</v>
      </c>
      <c r="B149" t="s">
        <v>6304</v>
      </c>
      <c r="C149" t="s">
        <v>6309</v>
      </c>
      <c r="D149">
        <v>34800</v>
      </c>
      <c r="E149" s="1">
        <v>45127</v>
      </c>
      <c r="F149">
        <v>219</v>
      </c>
    </row>
    <row r="150" spans="1:6" x14ac:dyDescent="0.25">
      <c r="A150">
        <v>549</v>
      </c>
      <c r="B150" t="s">
        <v>6305</v>
      </c>
      <c r="C150" t="s">
        <v>21</v>
      </c>
      <c r="D150">
        <v>41910</v>
      </c>
      <c r="E150" s="1">
        <v>45986</v>
      </c>
      <c r="F150">
        <v>203</v>
      </c>
    </row>
    <row r="151" spans="1:6" x14ac:dyDescent="0.25">
      <c r="A151">
        <v>550</v>
      </c>
      <c r="B151" t="s">
        <v>6306</v>
      </c>
      <c r="C151" t="s">
        <v>6307</v>
      </c>
      <c r="D151">
        <v>44437</v>
      </c>
      <c r="E151" s="1">
        <v>44812</v>
      </c>
      <c r="F151">
        <v>214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F398-F31A-43C1-A209-00117CAD01CC}">
  <sheetPr codeName="Sheet9"/>
  <dimension ref="A1:E11"/>
  <sheetViews>
    <sheetView workbookViewId="0">
      <selection activeCell="J10" sqref="J10"/>
    </sheetView>
  </sheetViews>
  <sheetFormatPr defaultRowHeight="15" x14ac:dyDescent="0.25"/>
  <cols>
    <col min="1" max="1" width="15.7109375" bestFit="1" customWidth="1"/>
    <col min="2" max="2" width="19.140625" bestFit="1" customWidth="1"/>
    <col min="3" max="4" width="15.5703125" bestFit="1" customWidth="1"/>
    <col min="5" max="5" width="13" style="3" bestFit="1" customWidth="1"/>
  </cols>
  <sheetData>
    <row r="1" spans="1:5" x14ac:dyDescent="0.25">
      <c r="A1" t="s">
        <v>17</v>
      </c>
      <c r="B1" t="s">
        <v>6310</v>
      </c>
      <c r="C1" t="s">
        <v>6311</v>
      </c>
      <c r="D1" t="s">
        <v>6312</v>
      </c>
      <c r="E1" s="3" t="s">
        <v>6323</v>
      </c>
    </row>
    <row r="2" spans="1:5" x14ac:dyDescent="0.25">
      <c r="A2">
        <v>501</v>
      </c>
      <c r="B2" t="s">
        <v>6313</v>
      </c>
      <c r="C2" s="1">
        <v>45903</v>
      </c>
      <c r="D2" s="1">
        <v>46066</v>
      </c>
      <c r="E2" s="3">
        <v>0.15</v>
      </c>
    </row>
    <row r="3" spans="1:5" x14ac:dyDescent="0.25">
      <c r="A3">
        <v>502</v>
      </c>
      <c r="B3" t="s">
        <v>6314</v>
      </c>
      <c r="C3" s="1">
        <v>46048</v>
      </c>
      <c r="D3" s="1">
        <v>46066</v>
      </c>
      <c r="E3" s="3">
        <v>0.2</v>
      </c>
    </row>
    <row r="4" spans="1:5" x14ac:dyDescent="0.25">
      <c r="A4">
        <v>503</v>
      </c>
      <c r="B4" t="s">
        <v>6315</v>
      </c>
      <c r="C4" s="1">
        <v>46000</v>
      </c>
      <c r="D4" s="1">
        <v>46066</v>
      </c>
      <c r="E4" s="3">
        <v>0.05</v>
      </c>
    </row>
    <row r="5" spans="1:5" x14ac:dyDescent="0.25">
      <c r="A5">
        <v>504</v>
      </c>
      <c r="B5" t="s">
        <v>6316</v>
      </c>
      <c r="C5" s="1">
        <v>45809</v>
      </c>
      <c r="D5" s="1">
        <v>46066</v>
      </c>
      <c r="E5" s="3">
        <v>0.1</v>
      </c>
    </row>
    <row r="6" spans="1:5" x14ac:dyDescent="0.25">
      <c r="A6">
        <v>505</v>
      </c>
      <c r="B6" t="s">
        <v>6317</v>
      </c>
      <c r="C6" s="1">
        <v>45912</v>
      </c>
      <c r="D6" s="1">
        <v>46066</v>
      </c>
      <c r="E6" s="3">
        <v>0.1</v>
      </c>
    </row>
    <row r="7" spans="1:5" x14ac:dyDescent="0.25">
      <c r="A7">
        <v>506</v>
      </c>
      <c r="B7" t="s">
        <v>6318</v>
      </c>
      <c r="C7" s="1">
        <v>45712</v>
      </c>
      <c r="D7" s="1">
        <v>46066</v>
      </c>
      <c r="E7" s="3">
        <v>0.05</v>
      </c>
    </row>
    <row r="8" spans="1:5" x14ac:dyDescent="0.25">
      <c r="A8">
        <v>507</v>
      </c>
      <c r="B8" t="s">
        <v>6319</v>
      </c>
      <c r="C8" s="1">
        <v>45912</v>
      </c>
      <c r="D8" s="1">
        <v>46066</v>
      </c>
      <c r="E8" s="3">
        <v>0.2</v>
      </c>
    </row>
    <row r="9" spans="1:5" x14ac:dyDescent="0.25">
      <c r="A9">
        <v>508</v>
      </c>
      <c r="B9" t="s">
        <v>6320</v>
      </c>
      <c r="C9" s="1">
        <v>45950</v>
      </c>
      <c r="D9" s="1">
        <v>46066</v>
      </c>
      <c r="E9" s="3">
        <v>0.1</v>
      </c>
    </row>
    <row r="10" spans="1:5" x14ac:dyDescent="0.25">
      <c r="A10">
        <v>509</v>
      </c>
      <c r="B10" t="s">
        <v>6321</v>
      </c>
      <c r="C10" s="1">
        <v>45970</v>
      </c>
      <c r="D10" s="1">
        <v>46066</v>
      </c>
      <c r="E10" s="3">
        <v>0.2</v>
      </c>
    </row>
    <row r="11" spans="1:5" x14ac:dyDescent="0.25">
      <c r="A11">
        <v>510</v>
      </c>
      <c r="B11" t="s">
        <v>6322</v>
      </c>
      <c r="C11" s="1">
        <v>45774</v>
      </c>
      <c r="D11" s="1">
        <v>46066</v>
      </c>
      <c r="E11" s="3">
        <v>0.2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FE64-99C7-4D37-AD7D-83B053E73AB6}">
  <sheetPr codeName="Sheet3"/>
  <dimension ref="A1"/>
  <sheetViews>
    <sheetView workbookViewId="0"/>
  </sheetViews>
  <sheetFormatPr defaultRowHeight="15" x14ac:dyDescent="0.25"/>
  <sheetData>
    <row r="1" spans="1:1" x14ac:dyDescent="0.25">
      <c r="A1" s="10" t="s">
        <v>6347</v>
      </c>
    </row>
  </sheetData>
  <hyperlinks>
    <hyperlink ref="A1" r:id="rId1" xr:uid="{70B38908-4EB9-4BE2-AEC2-A45758936AA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A6BA1D1-8EF7-4EFA-984A-E5D479AC652E}">
  <ds:schemaRefs/>
</ds:datastoreItem>
</file>

<file path=customXml/itemProps2.xml><?xml version="1.0" encoding="utf-8"?>
<ds:datastoreItem xmlns:ds="http://schemas.openxmlformats.org/officeDocument/2006/customXml" ds:itemID="{980717E6-95D3-4ADF-9C6D-A51F932DAD0C}">
  <ds:schemaRefs/>
</ds:datastoreItem>
</file>

<file path=customXml/itemProps3.xml><?xml version="1.0" encoding="utf-8"?>
<ds:datastoreItem xmlns:ds="http://schemas.openxmlformats.org/officeDocument/2006/customXml" ds:itemID="{855F5429-5BDA-4465-9E8A-CE16614405ED}">
  <ds:schemaRefs/>
</ds:datastoreItem>
</file>

<file path=customXml/itemProps4.xml><?xml version="1.0" encoding="utf-8"?>
<ds:datastoreItem xmlns:ds="http://schemas.openxmlformats.org/officeDocument/2006/customXml" ds:itemID="{761A3F4F-7739-462D-80AD-0BC41917BD51}">
  <ds:schemaRefs/>
</ds:datastoreItem>
</file>

<file path=customXml/itemProps5.xml><?xml version="1.0" encoding="utf-8"?>
<ds:datastoreItem xmlns:ds="http://schemas.openxmlformats.org/officeDocument/2006/customXml" ds:itemID="{FFA6E3D6-FBAF-432F-B611-CFF1CFD3AE30}">
  <ds:schemaRefs/>
</ds:datastoreItem>
</file>

<file path=customXml/itemProps6.xml><?xml version="1.0" encoding="utf-8"?>
<ds:datastoreItem xmlns:ds="http://schemas.openxmlformats.org/officeDocument/2006/customXml" ds:itemID="{E53C2CAB-7FFB-46A6-84DD-903D2DAC49D4}">
  <ds:schemaRefs/>
</ds:datastoreItem>
</file>

<file path=customXml/itemProps7.xml><?xml version="1.0" encoding="utf-8"?>
<ds:datastoreItem xmlns:ds="http://schemas.openxmlformats.org/officeDocument/2006/customXml" ds:itemID="{D3780F8C-6E70-4E35-8D24-E1413583BB0E}">
  <ds:schemaRefs/>
</ds:datastoreItem>
</file>

<file path=customXml/itemProps8.xml><?xml version="1.0" encoding="utf-8"?>
<ds:datastoreItem xmlns:ds="http://schemas.openxmlformats.org/officeDocument/2006/customXml" ds:itemID="{0FE7B376-4F9B-46FC-A6DD-377788FD98DB}">
  <ds:schemaRefs/>
</ds:datastoreItem>
</file>

<file path=customXml/itemProps9.xml><?xml version="1.0" encoding="utf-8"?>
<ds:datastoreItem xmlns:ds="http://schemas.openxmlformats.org/officeDocument/2006/customXml" ds:itemID="{CD2D3B2E-8C85-48F7-9F52-14BE80508F02}">
  <ds:schemaRefs/>
</ds:datastoreItem>
</file>

<file path=customXml/itemProps10.xml><?xml version="1.0" encoding="utf-8"?>
<ds:datastoreItem xmlns:ds="http://schemas.openxmlformats.org/officeDocument/2006/customXml" ds:itemID="{3AD87F23-CF44-42A0-A9B8-CAE2D41B1AD0}">
  <ds:schemaRefs/>
</ds:datastoreItem>
</file>

<file path=customXml/itemProps11.xml><?xml version="1.0" encoding="utf-8"?>
<ds:datastoreItem xmlns:ds="http://schemas.openxmlformats.org/officeDocument/2006/customXml" ds:itemID="{3C4B590C-CDDD-4501-85C2-6320CD85B192}">
  <ds:schemaRefs/>
</ds:datastoreItem>
</file>

<file path=customXml/itemProps12.xml><?xml version="1.0" encoding="utf-8"?>
<ds:datastoreItem xmlns:ds="http://schemas.openxmlformats.org/officeDocument/2006/customXml" ds:itemID="{564E7AA4-92D8-417B-8568-6575D19FF42F}">
  <ds:schemaRefs/>
</ds:datastoreItem>
</file>

<file path=customXml/itemProps13.xml><?xml version="1.0" encoding="utf-8"?>
<ds:datastoreItem xmlns:ds="http://schemas.openxmlformats.org/officeDocument/2006/customXml" ds:itemID="{A0800CD4-0BDA-4867-8FD7-7E8F5FDBD993}">
  <ds:schemaRefs>
    <ds:schemaRef ds:uri="http://schemas.microsoft.com/DataMashup"/>
  </ds:schemaRefs>
</ds:datastoreItem>
</file>

<file path=customXml/itemProps14.xml><?xml version="1.0" encoding="utf-8"?>
<ds:datastoreItem xmlns:ds="http://schemas.openxmlformats.org/officeDocument/2006/customXml" ds:itemID="{30B0875A-DB5E-4E98-89B6-15E75169834D}">
  <ds:schemaRefs/>
</ds:datastoreItem>
</file>

<file path=customXml/itemProps15.xml><?xml version="1.0" encoding="utf-8"?>
<ds:datastoreItem xmlns:ds="http://schemas.openxmlformats.org/officeDocument/2006/customXml" ds:itemID="{EF7342F3-8D4A-4E94-931B-5D0B07431894}">
  <ds:schemaRefs/>
</ds:datastoreItem>
</file>

<file path=customXml/itemProps16.xml><?xml version="1.0" encoding="utf-8"?>
<ds:datastoreItem xmlns:ds="http://schemas.openxmlformats.org/officeDocument/2006/customXml" ds:itemID="{FF153405-C3F5-4625-A2C9-86614D50490A}">
  <ds:schemaRefs/>
</ds:datastoreItem>
</file>

<file path=customXml/itemProps17.xml><?xml version="1.0" encoding="utf-8"?>
<ds:datastoreItem xmlns:ds="http://schemas.openxmlformats.org/officeDocument/2006/customXml" ds:itemID="{E7472049-03B2-4FB3-83C0-FE04A4E8B4A2}">
  <ds:schemaRefs/>
</ds:datastoreItem>
</file>

<file path=customXml/itemProps18.xml><?xml version="1.0" encoding="utf-8"?>
<ds:datastoreItem xmlns:ds="http://schemas.openxmlformats.org/officeDocument/2006/customXml" ds:itemID="{E4805388-FFD3-4595-8BE9-8E8CBDDA35BC}">
  <ds:schemaRefs/>
</ds:datastoreItem>
</file>

<file path=customXml/itemProps19.xml><?xml version="1.0" encoding="utf-8"?>
<ds:datastoreItem xmlns:ds="http://schemas.openxmlformats.org/officeDocument/2006/customXml" ds:itemID="{C0B3C410-C17C-42D0-BD20-1ED37DBC2291}">
  <ds:schemaRefs/>
</ds:datastoreItem>
</file>

<file path=customXml/itemProps20.xml><?xml version="1.0" encoding="utf-8"?>
<ds:datastoreItem xmlns:ds="http://schemas.openxmlformats.org/officeDocument/2006/customXml" ds:itemID="{F9D1FFD2-09AF-47C1-8319-07419BBA149E}">
  <ds:schemaRefs/>
</ds:datastoreItem>
</file>

<file path=customXml/itemProps21.xml><?xml version="1.0" encoding="utf-8"?>
<ds:datastoreItem xmlns:ds="http://schemas.openxmlformats.org/officeDocument/2006/customXml" ds:itemID="{33A4309E-FA9B-4440-B519-768DC7A6D5BF}">
  <ds:schemaRefs/>
</ds:datastoreItem>
</file>

<file path=customXml/itemProps22.xml><?xml version="1.0" encoding="utf-8"?>
<ds:datastoreItem xmlns:ds="http://schemas.openxmlformats.org/officeDocument/2006/customXml" ds:itemID="{1F5EC0E8-1DB1-453E-880B-57C9FA06510D}">
  <ds:schemaRefs/>
</ds:datastoreItem>
</file>

<file path=customXml/itemProps23.xml><?xml version="1.0" encoding="utf-8"?>
<ds:datastoreItem xmlns:ds="http://schemas.openxmlformats.org/officeDocument/2006/customXml" ds:itemID="{55632BDE-21ED-4DA6-A54F-7AA9C0163F27}">
  <ds:schemaRefs/>
</ds:datastoreItem>
</file>

<file path=customXml/itemProps24.xml><?xml version="1.0" encoding="utf-8"?>
<ds:datastoreItem xmlns:ds="http://schemas.openxmlformats.org/officeDocument/2006/customXml" ds:itemID="{29ED423C-0D0E-4CE8-A636-6E6300B5A134}">
  <ds:schemaRefs/>
</ds:datastoreItem>
</file>

<file path=customXml/itemProps25.xml><?xml version="1.0" encoding="utf-8"?>
<ds:datastoreItem xmlns:ds="http://schemas.openxmlformats.org/officeDocument/2006/customXml" ds:itemID="{CC709EB6-3FCB-42C2-B741-BB32A93D2B58}">
  <ds:schemaRefs/>
</ds:datastoreItem>
</file>

<file path=customXml/itemProps26.xml><?xml version="1.0" encoding="utf-8"?>
<ds:datastoreItem xmlns:ds="http://schemas.openxmlformats.org/officeDocument/2006/customXml" ds:itemID="{B5BD7D19-B062-4734-BFD2-A33A5DE5789A}">
  <ds:schemaRefs/>
</ds:datastoreItem>
</file>

<file path=customXml/itemProps27.xml><?xml version="1.0" encoding="utf-8"?>
<ds:datastoreItem xmlns:ds="http://schemas.openxmlformats.org/officeDocument/2006/customXml" ds:itemID="{1D2FF069-608E-4D75-B05B-9B23C6FC727E}">
  <ds:schemaRefs/>
</ds:datastoreItem>
</file>

<file path=customXml/itemProps28.xml><?xml version="1.0" encoding="utf-8"?>
<ds:datastoreItem xmlns:ds="http://schemas.openxmlformats.org/officeDocument/2006/customXml" ds:itemID="{7EB1171E-5718-4B5F-AAC5-57E6D60267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Orders_C</vt:lpstr>
      <vt:lpstr>Sheet1</vt:lpstr>
      <vt:lpstr>Executive Dashboard</vt:lpstr>
      <vt:lpstr>Sales Analyses</vt:lpstr>
      <vt:lpstr>CUSTOMER INSIGHTS</vt:lpstr>
      <vt:lpstr> STORE &amp; DELIVERY PERFORMANCE</vt:lpstr>
      <vt:lpstr>Customers_c</vt:lpstr>
      <vt:lpstr>Stores_c</vt:lpstr>
      <vt:lpstr>Products_C</vt:lpstr>
      <vt:lpstr>Employees_ C</vt:lpstr>
      <vt:lpstr>Promotions_C</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RITHIK</dc:creator>
  <cp:lastModifiedBy>Rithik S</cp:lastModifiedBy>
  <dcterms:created xsi:type="dcterms:W3CDTF">2026-02-14T15:49:11Z</dcterms:created>
  <dcterms:modified xsi:type="dcterms:W3CDTF">2026-02-18T03:36:32Z</dcterms:modified>
</cp:coreProperties>
</file>